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042e3258e661eef3/Pós Graduações/Unifal/Disciplinas/14 - TCC II/Cálculos Estatísticos/"/>
    </mc:Choice>
  </mc:AlternateContent>
  <xr:revisionPtr revIDLastSave="155" documentId="14_{6EB7C23E-5614-4890-B16D-6CE7A7D75D88}" xr6:coauthVersionLast="47" xr6:coauthVersionMax="47" xr10:uidLastSave="{A16754D6-717D-4485-ADD6-D30B94AE1406}"/>
  <bookViews>
    <workbookView xWindow="-120" yWindow="-120" windowWidth="29040" windowHeight="15720" firstSheet="16" activeTab="16" xr2:uid="{2DF909CB-6449-4343-A966-779EAAA09FD7}"/>
  </bookViews>
  <sheets>
    <sheet name="Base_Amostral" sheetId="2" r:id="rId1"/>
    <sheet name="Execucoes" sheetId="3" r:id="rId2"/>
    <sheet name="Logs" sheetId="4" r:id="rId3"/>
    <sheet name="00_Conferencia" sheetId="1" r:id="rId4"/>
    <sheet name="01_Base_Analitica" sheetId="6" r:id="rId5"/>
    <sheet name="02_Descritiva_Rodadas" sheetId="7" r:id="rId6"/>
    <sheet name="03_Resumo_Municipios" sheetId="8" r:id="rId7"/>
    <sheet name="04_Descritiva_Regioes" sheetId="9" r:id="rId8"/>
    <sheet name="05_ANOVA_AMA_Regioes" sheetId="11" r:id="rId9"/>
    <sheet name="06_ANOVA_Access_Regioes" sheetId="12" r:id="rId10"/>
    <sheet name="07_PosHoc_AMA" sheetId="13" r:id="rId11"/>
    <sheet name="08_PosHoc_Access" sheetId="14" r:id="rId12"/>
    <sheet name="09_Comparacao_Ferramentas" sheetId="15" r:id="rId13"/>
    <sheet name="10_Analise_Temporal" sheetId="16" r:id="rId14"/>
    <sheet name="11_Resumo_Amplitudes" sheetId="17" r:id="rId15"/>
    <sheet name="12_Analise_Territorial" sheetId="19" r:id="rId16"/>
    <sheet name="13_Indicadores_Consolidados" sheetId="18" r:id="rId17"/>
  </sheets>
  <definedNames>
    <definedName name="_xlnm._FilterDatabase" localSheetId="10" hidden="1">'07_PosHoc_AMA'!$A$1:$H$11</definedName>
    <definedName name="_xlnm._FilterDatabase" localSheetId="11" hidden="1">'08_PosHoc_Access'!$A$1:$H$11</definedName>
    <definedName name="_xlnm.Print_Area" localSheetId="16">'13_Indicadores_Consolidados'!$A$1:$N$91</definedName>
    <definedName name="DadosExternos_1" localSheetId="0" hidden="1">Base_Amostral!$A$1:$O$363</definedName>
    <definedName name="DadosExternos_2" localSheetId="4" hidden="1">'01_Base_Analitica'!$A$1:$P$1449</definedName>
    <definedName name="DadosExternos_2" localSheetId="1" hidden="1">Execucoes!$A$1:$P$1811</definedName>
    <definedName name="DadosExternos_3" localSheetId="2" hidden="1">Logs!$A$1:$X$4201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" i="12" l="1"/>
  <c r="P13" i="12"/>
  <c r="P12" i="12"/>
  <c r="P18" i="12" s="1"/>
  <c r="P20" i="11"/>
  <c r="P19" i="11"/>
  <c r="R9" i="12"/>
  <c r="S9" i="12" s="1"/>
  <c r="Q9" i="12"/>
  <c r="P9" i="12"/>
  <c r="O9" i="12"/>
  <c r="R8" i="12"/>
  <c r="S8" i="12" s="1"/>
  <c r="Q8" i="12"/>
  <c r="P8" i="12"/>
  <c r="O8" i="12"/>
  <c r="R7" i="12"/>
  <c r="S7" i="12" s="1"/>
  <c r="Q7" i="12"/>
  <c r="P7" i="12"/>
  <c r="O7" i="12"/>
  <c r="R6" i="12"/>
  <c r="S6" i="12" s="1"/>
  <c r="Q6" i="12"/>
  <c r="P6" i="12"/>
  <c r="O6" i="12"/>
  <c r="R5" i="12"/>
  <c r="S5" i="12" s="1"/>
  <c r="Q5" i="12"/>
  <c r="P5" i="12"/>
  <c r="P10" i="12" s="1"/>
  <c r="O5" i="12"/>
  <c r="V5" i="11"/>
  <c r="U5" i="11"/>
  <c r="T5" i="11"/>
  <c r="U10" i="11"/>
  <c r="S10" i="11"/>
  <c r="P10" i="11"/>
  <c r="E72" i="18"/>
  <c r="P17" i="11"/>
  <c r="P12" i="11"/>
  <c r="O6" i="11"/>
  <c r="P6" i="11"/>
  <c r="Q6" i="11"/>
  <c r="R6" i="11"/>
  <c r="O7" i="11"/>
  <c r="P7" i="11"/>
  <c r="S7" i="11" s="1"/>
  <c r="Q7" i="11"/>
  <c r="R7" i="11"/>
  <c r="O8" i="11"/>
  <c r="P8" i="11"/>
  <c r="S8" i="11" s="1"/>
  <c r="Q8" i="11"/>
  <c r="R8" i="11"/>
  <c r="O9" i="11"/>
  <c r="P9" i="11"/>
  <c r="S9" i="11" s="1"/>
  <c r="Q9" i="11"/>
  <c r="R9" i="11"/>
  <c r="S5" i="11"/>
  <c r="R5" i="11"/>
  <c r="Q5" i="11"/>
  <c r="P5" i="11"/>
  <c r="O5" i="11"/>
  <c r="B3" i="18"/>
  <c r="A88" i="18"/>
  <c r="B88" i="18"/>
  <c r="C88" i="18"/>
  <c r="D88" i="18"/>
  <c r="E88" i="18"/>
  <c r="F88" i="18" s="1"/>
  <c r="A89" i="18"/>
  <c r="B89" i="18"/>
  <c r="C89" i="18"/>
  <c r="D89" i="18"/>
  <c r="E89" i="18"/>
  <c r="F89" i="18"/>
  <c r="A90" i="18"/>
  <c r="B90" i="18"/>
  <c r="C90" i="18"/>
  <c r="D90" i="18"/>
  <c r="E90" i="18"/>
  <c r="F90" i="18" s="1"/>
  <c r="E87" i="18"/>
  <c r="F87" i="18" s="1"/>
  <c r="D87" i="18"/>
  <c r="C87" i="18"/>
  <c r="B87" i="18"/>
  <c r="A87" i="18"/>
  <c r="AS3" i="19"/>
  <c r="AS4" i="19"/>
  <c r="AS5" i="19"/>
  <c r="AS2" i="19"/>
  <c r="AR5" i="19"/>
  <c r="AR3" i="19"/>
  <c r="AR4" i="19"/>
  <c r="AR2" i="19"/>
  <c r="AQ5" i="19"/>
  <c r="AQ4" i="19"/>
  <c r="AQ3" i="19"/>
  <c r="AQ2" i="19"/>
  <c r="AP5" i="19"/>
  <c r="AP4" i="19"/>
  <c r="AP3" i="19"/>
  <c r="AP2" i="19"/>
  <c r="AM2" i="19"/>
  <c r="AL2" i="19"/>
  <c r="AK2" i="19"/>
  <c r="AJ3" i="19"/>
  <c r="AJ4" i="19"/>
  <c r="AJ5" i="19"/>
  <c r="AJ6" i="19"/>
  <c r="AJ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56" i="19"/>
  <c r="AJ57" i="19"/>
  <c r="AJ58" i="19"/>
  <c r="AJ59" i="19"/>
  <c r="AJ60" i="19"/>
  <c r="AJ61" i="19"/>
  <c r="AJ62" i="19"/>
  <c r="AJ63" i="19"/>
  <c r="AJ64" i="19"/>
  <c r="AJ65" i="19"/>
  <c r="AJ66" i="19"/>
  <c r="AJ67" i="19"/>
  <c r="AJ68" i="19"/>
  <c r="AJ69" i="19"/>
  <c r="AJ70" i="19"/>
  <c r="AJ71" i="19"/>
  <c r="AJ72" i="19"/>
  <c r="AJ73" i="19"/>
  <c r="AJ74" i="19"/>
  <c r="AJ75" i="19"/>
  <c r="AJ76" i="19"/>
  <c r="AJ77" i="19"/>
  <c r="AJ78" i="19"/>
  <c r="AJ79" i="19"/>
  <c r="AJ80" i="19"/>
  <c r="AJ81" i="19"/>
  <c r="AJ82" i="19"/>
  <c r="AJ83" i="19"/>
  <c r="AJ84" i="19"/>
  <c r="AJ85" i="19"/>
  <c r="AJ86" i="19"/>
  <c r="AJ87" i="19"/>
  <c r="AJ88" i="19"/>
  <c r="AJ89" i="19"/>
  <c r="AJ90" i="19"/>
  <c r="AJ91" i="19"/>
  <c r="AJ92" i="19"/>
  <c r="AJ93" i="19"/>
  <c r="AJ94" i="19"/>
  <c r="AJ95" i="19"/>
  <c r="AJ96" i="19"/>
  <c r="AJ97" i="19"/>
  <c r="AJ98" i="19"/>
  <c r="AJ99" i="19"/>
  <c r="AJ100" i="19"/>
  <c r="AJ101" i="19"/>
  <c r="AJ102" i="19"/>
  <c r="AJ103" i="19"/>
  <c r="AJ104" i="19"/>
  <c r="AJ105" i="19"/>
  <c r="AJ106" i="19"/>
  <c r="AJ107" i="19"/>
  <c r="AJ108" i="19"/>
  <c r="AJ109" i="19"/>
  <c r="AJ110" i="19"/>
  <c r="AJ111" i="19"/>
  <c r="AJ112" i="19"/>
  <c r="AJ113" i="19"/>
  <c r="AJ114" i="19"/>
  <c r="AJ115" i="19"/>
  <c r="AJ116" i="19"/>
  <c r="AJ117" i="19"/>
  <c r="AJ118" i="19"/>
  <c r="AJ119" i="19"/>
  <c r="AJ120" i="19"/>
  <c r="AJ121" i="19"/>
  <c r="AJ122" i="19"/>
  <c r="AJ123" i="19"/>
  <c r="AJ124" i="19"/>
  <c r="AJ125" i="19"/>
  <c r="AJ126" i="19"/>
  <c r="AJ127" i="19"/>
  <c r="AJ128" i="19"/>
  <c r="AJ129" i="19"/>
  <c r="AJ130" i="19"/>
  <c r="AJ131" i="19"/>
  <c r="AJ132" i="19"/>
  <c r="AJ133" i="19"/>
  <c r="AJ134" i="19"/>
  <c r="AJ135" i="19"/>
  <c r="AJ136" i="19"/>
  <c r="AJ137" i="19"/>
  <c r="AJ138" i="19"/>
  <c r="AJ139" i="19"/>
  <c r="AJ140" i="19"/>
  <c r="AJ141" i="19"/>
  <c r="AJ142" i="19"/>
  <c r="AJ143" i="19"/>
  <c r="AJ144" i="19"/>
  <c r="AJ145" i="19"/>
  <c r="AJ146" i="19"/>
  <c r="AJ147" i="19"/>
  <c r="AJ148" i="19"/>
  <c r="AJ149" i="19"/>
  <c r="AJ150" i="19"/>
  <c r="AJ151" i="19"/>
  <c r="AJ152" i="19"/>
  <c r="AJ153" i="19"/>
  <c r="AJ154" i="19"/>
  <c r="AJ155" i="19"/>
  <c r="AJ156" i="19"/>
  <c r="AJ157" i="19"/>
  <c r="AJ158" i="19"/>
  <c r="AJ159" i="19"/>
  <c r="AJ160" i="19"/>
  <c r="AJ161" i="19"/>
  <c r="AJ162" i="19"/>
  <c r="AJ163" i="19"/>
  <c r="AJ164" i="19"/>
  <c r="AJ165" i="19"/>
  <c r="AJ166" i="19"/>
  <c r="AJ167" i="19"/>
  <c r="AJ168" i="19"/>
  <c r="AJ169" i="19"/>
  <c r="AJ170" i="19"/>
  <c r="AJ171" i="19"/>
  <c r="AJ172" i="19"/>
  <c r="AJ173" i="19"/>
  <c r="AJ174" i="19"/>
  <c r="AJ175" i="19"/>
  <c r="AJ176" i="19"/>
  <c r="AJ177" i="19"/>
  <c r="AJ178" i="19"/>
  <c r="AJ179" i="19"/>
  <c r="AJ180" i="19"/>
  <c r="AJ181" i="19"/>
  <c r="AJ182" i="19"/>
  <c r="AJ183" i="19"/>
  <c r="AJ184" i="19"/>
  <c r="AJ185" i="19"/>
  <c r="AJ186" i="19"/>
  <c r="AJ187" i="19"/>
  <c r="AJ188" i="19"/>
  <c r="AJ189" i="19"/>
  <c r="AJ190" i="19"/>
  <c r="AJ191" i="19"/>
  <c r="AJ192" i="19"/>
  <c r="AJ193" i="19"/>
  <c r="AJ194" i="19"/>
  <c r="AJ195" i="19"/>
  <c r="AJ196" i="19"/>
  <c r="AJ197" i="19"/>
  <c r="AJ198" i="19"/>
  <c r="AJ199" i="19"/>
  <c r="AJ200" i="19"/>
  <c r="AJ201" i="19"/>
  <c r="AJ202" i="19"/>
  <c r="AJ203" i="19"/>
  <c r="AJ204" i="19"/>
  <c r="AJ205" i="19"/>
  <c r="AJ206" i="19"/>
  <c r="AJ207" i="19"/>
  <c r="AJ208" i="19"/>
  <c r="AJ209" i="19"/>
  <c r="AJ210" i="19"/>
  <c r="AJ211" i="19"/>
  <c r="AJ212" i="19"/>
  <c r="AJ213" i="19"/>
  <c r="AJ214" i="19"/>
  <c r="AJ215" i="19"/>
  <c r="AJ216" i="19"/>
  <c r="AJ217" i="19"/>
  <c r="AJ218" i="19"/>
  <c r="AJ219" i="19"/>
  <c r="AJ220" i="19"/>
  <c r="AJ221" i="19"/>
  <c r="AJ222" i="19"/>
  <c r="AJ223" i="19"/>
  <c r="AJ224" i="19"/>
  <c r="AJ225" i="19"/>
  <c r="AJ226" i="19"/>
  <c r="AJ227" i="19"/>
  <c r="AJ228" i="19"/>
  <c r="AJ229" i="19"/>
  <c r="AJ230" i="19"/>
  <c r="AJ231" i="19"/>
  <c r="AJ232" i="19"/>
  <c r="AJ233" i="19"/>
  <c r="AJ234" i="19"/>
  <c r="AJ235" i="19"/>
  <c r="AJ236" i="19"/>
  <c r="AJ237" i="19"/>
  <c r="AJ238" i="19"/>
  <c r="AJ239" i="19"/>
  <c r="AJ240" i="19"/>
  <c r="AJ241" i="19"/>
  <c r="AJ242" i="19"/>
  <c r="AJ243" i="19"/>
  <c r="AJ244" i="19"/>
  <c r="AJ245" i="19"/>
  <c r="AJ246" i="19"/>
  <c r="AJ247" i="19"/>
  <c r="AJ248" i="19"/>
  <c r="AJ249" i="19"/>
  <c r="AJ250" i="19"/>
  <c r="AJ251" i="19"/>
  <c r="AJ252" i="19"/>
  <c r="AJ253" i="19"/>
  <c r="AJ254" i="19"/>
  <c r="AJ255" i="19"/>
  <c r="AJ256" i="19"/>
  <c r="AJ257" i="19"/>
  <c r="AJ258" i="19"/>
  <c r="AJ259" i="19"/>
  <c r="AJ260" i="19"/>
  <c r="AJ261" i="19"/>
  <c r="AJ262" i="19"/>
  <c r="AJ263" i="19"/>
  <c r="AJ264" i="19"/>
  <c r="AJ265" i="19"/>
  <c r="AJ266" i="19"/>
  <c r="AJ267" i="19"/>
  <c r="AJ268" i="19"/>
  <c r="AJ269" i="19"/>
  <c r="AJ270" i="19"/>
  <c r="AJ271" i="19"/>
  <c r="AJ272" i="19"/>
  <c r="AJ273" i="19"/>
  <c r="AJ274" i="19"/>
  <c r="AJ275" i="19"/>
  <c r="AJ276" i="19"/>
  <c r="AJ277" i="19"/>
  <c r="AJ278" i="19"/>
  <c r="AJ279" i="19"/>
  <c r="AJ280" i="19"/>
  <c r="AJ281" i="19"/>
  <c r="AJ282" i="19"/>
  <c r="AJ283" i="19"/>
  <c r="AJ284" i="19"/>
  <c r="AJ285" i="19"/>
  <c r="AJ286" i="19"/>
  <c r="AJ287" i="19"/>
  <c r="AJ288" i="19"/>
  <c r="AJ289" i="19"/>
  <c r="AJ290" i="19"/>
  <c r="AJ291" i="19"/>
  <c r="AJ292" i="19"/>
  <c r="AJ293" i="19"/>
  <c r="AJ294" i="19"/>
  <c r="AJ295" i="19"/>
  <c r="AJ296" i="19"/>
  <c r="AJ297" i="19"/>
  <c r="AJ298" i="19"/>
  <c r="AJ299" i="19"/>
  <c r="AJ300" i="19"/>
  <c r="AJ301" i="19"/>
  <c r="AJ302" i="19"/>
  <c r="AJ303" i="19"/>
  <c r="AJ304" i="19"/>
  <c r="AJ305" i="19"/>
  <c r="AJ306" i="19"/>
  <c r="AJ307" i="19"/>
  <c r="AJ308" i="19"/>
  <c r="AJ309" i="19"/>
  <c r="AJ310" i="19"/>
  <c r="AJ311" i="19"/>
  <c r="AJ312" i="19"/>
  <c r="AJ313" i="19"/>
  <c r="AJ314" i="19"/>
  <c r="AJ315" i="19"/>
  <c r="AJ316" i="19"/>
  <c r="AJ317" i="19"/>
  <c r="AJ318" i="19"/>
  <c r="AJ319" i="19"/>
  <c r="AJ320" i="19"/>
  <c r="AJ321" i="19"/>
  <c r="AJ322" i="19"/>
  <c r="AJ323" i="19"/>
  <c r="AJ324" i="19"/>
  <c r="AJ325" i="19"/>
  <c r="AJ326" i="19"/>
  <c r="AJ327" i="19"/>
  <c r="AJ328" i="19"/>
  <c r="AJ329" i="19"/>
  <c r="AJ330" i="19"/>
  <c r="AJ331" i="19"/>
  <c r="AJ332" i="19"/>
  <c r="AJ333" i="19"/>
  <c r="AJ334" i="19"/>
  <c r="AJ335" i="19"/>
  <c r="AJ336" i="19"/>
  <c r="AJ337" i="19"/>
  <c r="AJ338" i="19"/>
  <c r="AJ339" i="19"/>
  <c r="AJ340" i="19"/>
  <c r="AJ341" i="19"/>
  <c r="AJ342" i="19"/>
  <c r="AJ343" i="19"/>
  <c r="AJ344" i="19"/>
  <c r="AJ345" i="19"/>
  <c r="AJ346" i="19"/>
  <c r="AJ347" i="19"/>
  <c r="AJ348" i="19"/>
  <c r="AJ349" i="19"/>
  <c r="AJ350" i="19"/>
  <c r="AJ351" i="19"/>
  <c r="AJ352" i="19"/>
  <c r="AJ353" i="19"/>
  <c r="AJ354" i="19"/>
  <c r="AJ355" i="19"/>
  <c r="AJ356" i="19"/>
  <c r="AJ2" i="19"/>
  <c r="AI3" i="19"/>
  <c r="AI4" i="19"/>
  <c r="AI5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37" i="19"/>
  <c r="AI38" i="19"/>
  <c r="AI39" i="19"/>
  <c r="AI40" i="19"/>
  <c r="AI41" i="19"/>
  <c r="AI42" i="19"/>
  <c r="AI43" i="19"/>
  <c r="AI44" i="19"/>
  <c r="AI45" i="19"/>
  <c r="AI46" i="19"/>
  <c r="AI47" i="19"/>
  <c r="AI48" i="19"/>
  <c r="AI49" i="19"/>
  <c r="AI50" i="19"/>
  <c r="AI51" i="19"/>
  <c r="AI52" i="19"/>
  <c r="AI53" i="19"/>
  <c r="AI54" i="19"/>
  <c r="AI55" i="19"/>
  <c r="AI56" i="19"/>
  <c r="AI57" i="19"/>
  <c r="AI58" i="19"/>
  <c r="AI59" i="19"/>
  <c r="AI60" i="19"/>
  <c r="AI61" i="19"/>
  <c r="AI62" i="19"/>
  <c r="AI63" i="19"/>
  <c r="AI64" i="19"/>
  <c r="AI65" i="19"/>
  <c r="AI66" i="19"/>
  <c r="AI67" i="19"/>
  <c r="AI68" i="19"/>
  <c r="AI69" i="19"/>
  <c r="AI70" i="19"/>
  <c r="AI71" i="19"/>
  <c r="AI72" i="19"/>
  <c r="AI73" i="19"/>
  <c r="AI74" i="19"/>
  <c r="AI75" i="19"/>
  <c r="AI76" i="19"/>
  <c r="AI77" i="19"/>
  <c r="AI78" i="19"/>
  <c r="AI79" i="19"/>
  <c r="AI80" i="19"/>
  <c r="AI81" i="19"/>
  <c r="AI82" i="19"/>
  <c r="AI83" i="19"/>
  <c r="AI84" i="19"/>
  <c r="AI85" i="19"/>
  <c r="AI86" i="19"/>
  <c r="AI87" i="19"/>
  <c r="AI88" i="19"/>
  <c r="AI89" i="19"/>
  <c r="AI90" i="19"/>
  <c r="AI91" i="19"/>
  <c r="AI92" i="19"/>
  <c r="AI93" i="19"/>
  <c r="AI94" i="19"/>
  <c r="AI95" i="19"/>
  <c r="AI96" i="19"/>
  <c r="AI97" i="19"/>
  <c r="AI98" i="19"/>
  <c r="AI99" i="19"/>
  <c r="AI100" i="19"/>
  <c r="AI101" i="19"/>
  <c r="AI102" i="19"/>
  <c r="AI103" i="19"/>
  <c r="AI104" i="19"/>
  <c r="AI105" i="19"/>
  <c r="AI106" i="19"/>
  <c r="AI107" i="19"/>
  <c r="AI108" i="19"/>
  <c r="AI109" i="19"/>
  <c r="AI110" i="19"/>
  <c r="AI111" i="19"/>
  <c r="AI112" i="19"/>
  <c r="AI113" i="19"/>
  <c r="AI114" i="19"/>
  <c r="AI115" i="19"/>
  <c r="AI116" i="19"/>
  <c r="AI117" i="19"/>
  <c r="AI118" i="19"/>
  <c r="AI119" i="19"/>
  <c r="AI120" i="19"/>
  <c r="AI121" i="19"/>
  <c r="AI122" i="19"/>
  <c r="AI123" i="19"/>
  <c r="AI124" i="19"/>
  <c r="AI125" i="19"/>
  <c r="AI126" i="19"/>
  <c r="AI127" i="19"/>
  <c r="AI128" i="19"/>
  <c r="AI129" i="19"/>
  <c r="AI130" i="19"/>
  <c r="AI131" i="19"/>
  <c r="AI132" i="19"/>
  <c r="AI133" i="19"/>
  <c r="AI134" i="19"/>
  <c r="AI135" i="19"/>
  <c r="AI136" i="19"/>
  <c r="AI137" i="19"/>
  <c r="AI138" i="19"/>
  <c r="AI139" i="19"/>
  <c r="AI140" i="19"/>
  <c r="AI141" i="19"/>
  <c r="AI142" i="19"/>
  <c r="AI143" i="19"/>
  <c r="AI144" i="19"/>
  <c r="AI145" i="19"/>
  <c r="AI146" i="19"/>
  <c r="AI147" i="19"/>
  <c r="AI148" i="19"/>
  <c r="AI149" i="19"/>
  <c r="AI150" i="19"/>
  <c r="AI151" i="19"/>
  <c r="AI152" i="19"/>
  <c r="AI153" i="19"/>
  <c r="AI154" i="19"/>
  <c r="AI155" i="19"/>
  <c r="AI156" i="19"/>
  <c r="AI157" i="19"/>
  <c r="AI158" i="19"/>
  <c r="AI159" i="19"/>
  <c r="AI160" i="19"/>
  <c r="AI161" i="19"/>
  <c r="AI162" i="19"/>
  <c r="AI163" i="19"/>
  <c r="AI164" i="19"/>
  <c r="AI165" i="19"/>
  <c r="AI166" i="19"/>
  <c r="AI167" i="19"/>
  <c r="AI168" i="19"/>
  <c r="AI169" i="19"/>
  <c r="AI170" i="19"/>
  <c r="AI171" i="19"/>
  <c r="AI172" i="19"/>
  <c r="AI173" i="19"/>
  <c r="AI174" i="19"/>
  <c r="AI175" i="19"/>
  <c r="AI176" i="19"/>
  <c r="AI177" i="19"/>
  <c r="AI178" i="19"/>
  <c r="AI179" i="19"/>
  <c r="AI180" i="19"/>
  <c r="AI181" i="19"/>
  <c r="AI182" i="19"/>
  <c r="AI183" i="19"/>
  <c r="AI184" i="19"/>
  <c r="AI185" i="19"/>
  <c r="AI186" i="19"/>
  <c r="AI187" i="19"/>
  <c r="AI188" i="19"/>
  <c r="AI189" i="19"/>
  <c r="AI190" i="19"/>
  <c r="AI191" i="19"/>
  <c r="AI192" i="19"/>
  <c r="AI193" i="19"/>
  <c r="AI194" i="19"/>
  <c r="AI195" i="19"/>
  <c r="AI196" i="19"/>
  <c r="AI197" i="19"/>
  <c r="AI198" i="19"/>
  <c r="AI199" i="19"/>
  <c r="AI200" i="19"/>
  <c r="AI201" i="19"/>
  <c r="AI202" i="19"/>
  <c r="AI203" i="19"/>
  <c r="AI204" i="19"/>
  <c r="AI205" i="19"/>
  <c r="AI206" i="19"/>
  <c r="AI207" i="19"/>
  <c r="AI208" i="19"/>
  <c r="AI209" i="19"/>
  <c r="AI210" i="19"/>
  <c r="AI211" i="19"/>
  <c r="AI212" i="19"/>
  <c r="AI213" i="19"/>
  <c r="AI214" i="19"/>
  <c r="AI215" i="19"/>
  <c r="AI216" i="19"/>
  <c r="AI217" i="19"/>
  <c r="AI218" i="19"/>
  <c r="AI219" i="19"/>
  <c r="AI220" i="19"/>
  <c r="AI221" i="19"/>
  <c r="AI222" i="19"/>
  <c r="AI223" i="19"/>
  <c r="AI224" i="19"/>
  <c r="AI225" i="19"/>
  <c r="AI226" i="19"/>
  <c r="AI227" i="19"/>
  <c r="AI228" i="19"/>
  <c r="AI229" i="19"/>
  <c r="AI230" i="19"/>
  <c r="AI231" i="19"/>
  <c r="AI232" i="19"/>
  <c r="AI233" i="19"/>
  <c r="AI234" i="19"/>
  <c r="AI235" i="19"/>
  <c r="AI236" i="19"/>
  <c r="AI237" i="19"/>
  <c r="AI238" i="19"/>
  <c r="AI239" i="19"/>
  <c r="AI240" i="19"/>
  <c r="AI241" i="19"/>
  <c r="AI242" i="19"/>
  <c r="AI243" i="19"/>
  <c r="AI244" i="19"/>
  <c r="AI245" i="19"/>
  <c r="AI246" i="19"/>
  <c r="AI247" i="19"/>
  <c r="AI248" i="19"/>
  <c r="AI249" i="19"/>
  <c r="AI250" i="19"/>
  <c r="AI251" i="19"/>
  <c r="AI252" i="19"/>
  <c r="AI253" i="19"/>
  <c r="AI254" i="19"/>
  <c r="AI255" i="19"/>
  <c r="AI256" i="19"/>
  <c r="AI257" i="19"/>
  <c r="AI258" i="19"/>
  <c r="AI259" i="19"/>
  <c r="AI260" i="19"/>
  <c r="AI261" i="19"/>
  <c r="AI262" i="19"/>
  <c r="AI263" i="19"/>
  <c r="AI264" i="19"/>
  <c r="AI265" i="19"/>
  <c r="AI266" i="19"/>
  <c r="AI267" i="19"/>
  <c r="AI268" i="19"/>
  <c r="AI269" i="19"/>
  <c r="AI270" i="19"/>
  <c r="AI271" i="19"/>
  <c r="AI272" i="19"/>
  <c r="AI273" i="19"/>
  <c r="AI274" i="19"/>
  <c r="AI275" i="19"/>
  <c r="AI276" i="19"/>
  <c r="AI277" i="19"/>
  <c r="AI278" i="19"/>
  <c r="AI279" i="19"/>
  <c r="AI280" i="19"/>
  <c r="AI281" i="19"/>
  <c r="AI282" i="19"/>
  <c r="AI283" i="19"/>
  <c r="AI284" i="19"/>
  <c r="AI285" i="19"/>
  <c r="AI286" i="19"/>
  <c r="AI287" i="19"/>
  <c r="AI288" i="19"/>
  <c r="AI289" i="19"/>
  <c r="AI290" i="19"/>
  <c r="AI291" i="19"/>
  <c r="AI292" i="19"/>
  <c r="AI293" i="19"/>
  <c r="AI294" i="19"/>
  <c r="AI295" i="19"/>
  <c r="AI296" i="19"/>
  <c r="AI297" i="19"/>
  <c r="AI298" i="19"/>
  <c r="AI299" i="19"/>
  <c r="AI300" i="19"/>
  <c r="AI301" i="19"/>
  <c r="AI302" i="19"/>
  <c r="AI303" i="19"/>
  <c r="AI304" i="19"/>
  <c r="AI305" i="19"/>
  <c r="AI306" i="19"/>
  <c r="AI307" i="19"/>
  <c r="AI308" i="19"/>
  <c r="AI309" i="19"/>
  <c r="AI310" i="19"/>
  <c r="AI311" i="19"/>
  <c r="AI312" i="19"/>
  <c r="AI313" i="19"/>
  <c r="AI314" i="19"/>
  <c r="AI315" i="19"/>
  <c r="AI316" i="19"/>
  <c r="AI317" i="19"/>
  <c r="AI318" i="19"/>
  <c r="AI319" i="19"/>
  <c r="AI320" i="19"/>
  <c r="AI321" i="19"/>
  <c r="AI322" i="19"/>
  <c r="AI323" i="19"/>
  <c r="AI324" i="19"/>
  <c r="AI325" i="19"/>
  <c r="AI326" i="19"/>
  <c r="AI327" i="19"/>
  <c r="AI328" i="19"/>
  <c r="AI329" i="19"/>
  <c r="AI330" i="19"/>
  <c r="AI331" i="19"/>
  <c r="AI332" i="19"/>
  <c r="AI333" i="19"/>
  <c r="AI334" i="19"/>
  <c r="AI335" i="19"/>
  <c r="AI336" i="19"/>
  <c r="AI337" i="19"/>
  <c r="AI338" i="19"/>
  <c r="AI339" i="19"/>
  <c r="AI340" i="19"/>
  <c r="AI341" i="19"/>
  <c r="AI342" i="19"/>
  <c r="AI343" i="19"/>
  <c r="AI344" i="19"/>
  <c r="AI345" i="19"/>
  <c r="AI346" i="19"/>
  <c r="AI347" i="19"/>
  <c r="AI348" i="19"/>
  <c r="AI349" i="19"/>
  <c r="AI350" i="19"/>
  <c r="AI351" i="19"/>
  <c r="AI352" i="19"/>
  <c r="AI353" i="19"/>
  <c r="AI354" i="19"/>
  <c r="AI355" i="19"/>
  <c r="AI356" i="19"/>
  <c r="AI2" i="19"/>
  <c r="AH2" i="19" a="1"/>
  <c r="AH2" i="19" s="1"/>
  <c r="AG2" i="19" a="1"/>
  <c r="AG2" i="19" s="1"/>
  <c r="AE2" i="19"/>
  <c r="AD2" i="19"/>
  <c r="AC2" i="19"/>
  <c r="AB3" i="19"/>
  <c r="AB4" i="19"/>
  <c r="AB5" i="19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B105" i="19"/>
  <c r="AB106" i="19"/>
  <c r="AB107" i="19"/>
  <c r="AB108" i="19"/>
  <c r="AB109" i="19"/>
  <c r="AB110" i="19"/>
  <c r="AB111" i="19"/>
  <c r="AB112" i="19"/>
  <c r="AB113" i="19"/>
  <c r="AB114" i="19"/>
  <c r="AB115" i="19"/>
  <c r="AB116" i="19"/>
  <c r="AB117" i="19"/>
  <c r="AB118" i="19"/>
  <c r="AB119" i="19"/>
  <c r="AB120" i="19"/>
  <c r="AB121" i="19"/>
  <c r="AB122" i="19"/>
  <c r="AB123" i="19"/>
  <c r="AB124" i="19"/>
  <c r="AB125" i="19"/>
  <c r="AB126" i="19"/>
  <c r="AB127" i="19"/>
  <c r="AB128" i="19"/>
  <c r="AB129" i="19"/>
  <c r="AB130" i="19"/>
  <c r="AB131" i="19"/>
  <c r="AB132" i="19"/>
  <c r="AB133" i="19"/>
  <c r="AB134" i="19"/>
  <c r="AB135" i="19"/>
  <c r="AB136" i="19"/>
  <c r="AB137" i="19"/>
  <c r="AB138" i="19"/>
  <c r="AB139" i="19"/>
  <c r="AB140" i="19"/>
  <c r="AB141" i="19"/>
  <c r="AB142" i="19"/>
  <c r="AB143" i="19"/>
  <c r="AB144" i="19"/>
  <c r="AB145" i="19"/>
  <c r="AB146" i="19"/>
  <c r="AB147" i="19"/>
  <c r="AB148" i="19"/>
  <c r="AB149" i="19"/>
  <c r="AB150" i="19"/>
  <c r="AB151" i="19"/>
  <c r="AB152" i="19"/>
  <c r="AB153" i="19"/>
  <c r="AB154" i="19"/>
  <c r="AB155" i="19"/>
  <c r="AB156" i="19"/>
  <c r="AB157" i="19"/>
  <c r="AB158" i="19"/>
  <c r="AB159" i="19"/>
  <c r="AB160" i="19"/>
  <c r="AB161" i="19"/>
  <c r="AB162" i="19"/>
  <c r="AB163" i="19"/>
  <c r="AB164" i="19"/>
  <c r="AB165" i="19"/>
  <c r="AB166" i="19"/>
  <c r="AB167" i="19"/>
  <c r="AB168" i="19"/>
  <c r="AB169" i="19"/>
  <c r="AB170" i="19"/>
  <c r="AB171" i="19"/>
  <c r="AB172" i="19"/>
  <c r="AB173" i="19"/>
  <c r="AB174" i="19"/>
  <c r="AB175" i="19"/>
  <c r="AB176" i="19"/>
  <c r="AB177" i="19"/>
  <c r="AB178" i="19"/>
  <c r="AB179" i="19"/>
  <c r="AB180" i="19"/>
  <c r="AB181" i="19"/>
  <c r="AB182" i="19"/>
  <c r="AB183" i="19"/>
  <c r="AB184" i="19"/>
  <c r="AB185" i="19"/>
  <c r="AB186" i="19"/>
  <c r="AB187" i="19"/>
  <c r="AB188" i="19"/>
  <c r="AB189" i="19"/>
  <c r="AB190" i="19"/>
  <c r="AB191" i="19"/>
  <c r="AB192" i="19"/>
  <c r="AB193" i="19"/>
  <c r="AB194" i="19"/>
  <c r="AB195" i="19"/>
  <c r="AB196" i="19"/>
  <c r="AB197" i="19"/>
  <c r="AB198" i="19"/>
  <c r="AB199" i="19"/>
  <c r="AB200" i="19"/>
  <c r="AB201" i="19"/>
  <c r="AB202" i="19"/>
  <c r="AB203" i="19"/>
  <c r="AB204" i="19"/>
  <c r="AB205" i="19"/>
  <c r="AB206" i="19"/>
  <c r="AB207" i="19"/>
  <c r="AB208" i="19"/>
  <c r="AB209" i="19"/>
  <c r="AB210" i="19"/>
  <c r="AB211" i="19"/>
  <c r="AB212" i="19"/>
  <c r="AB213" i="19"/>
  <c r="AB214" i="19"/>
  <c r="AB215" i="19"/>
  <c r="AB216" i="19"/>
  <c r="AB217" i="19"/>
  <c r="AB218" i="19"/>
  <c r="AB219" i="19"/>
  <c r="AB220" i="19"/>
  <c r="AB221" i="19"/>
  <c r="AB222" i="19"/>
  <c r="AB223" i="19"/>
  <c r="AB224" i="19"/>
  <c r="AB225" i="19"/>
  <c r="AB226" i="19"/>
  <c r="AB227" i="19"/>
  <c r="AB228" i="19"/>
  <c r="AB229" i="19"/>
  <c r="AB230" i="19"/>
  <c r="AB231" i="19"/>
  <c r="AB232" i="19"/>
  <c r="AB233" i="19"/>
  <c r="AB234" i="19"/>
  <c r="AB235" i="19"/>
  <c r="AB236" i="19"/>
  <c r="AB237" i="19"/>
  <c r="AB238" i="19"/>
  <c r="AB239" i="19"/>
  <c r="AB240" i="19"/>
  <c r="AB241" i="19"/>
  <c r="AB242" i="19"/>
  <c r="AB243" i="19"/>
  <c r="AB244" i="19"/>
  <c r="AB245" i="19"/>
  <c r="AB246" i="19"/>
  <c r="AB247" i="19"/>
  <c r="AB248" i="19"/>
  <c r="AB249" i="19"/>
  <c r="AB250" i="19"/>
  <c r="AB251" i="19"/>
  <c r="AB252" i="19"/>
  <c r="AB253" i="19"/>
  <c r="AB254" i="19"/>
  <c r="AB255" i="19"/>
  <c r="AB256" i="19"/>
  <c r="AB257" i="19"/>
  <c r="AB258" i="19"/>
  <c r="AB259" i="19"/>
  <c r="AB260" i="19"/>
  <c r="AB261" i="19"/>
  <c r="AB262" i="19"/>
  <c r="AB263" i="19"/>
  <c r="AB264" i="19"/>
  <c r="AB265" i="19"/>
  <c r="AB266" i="19"/>
  <c r="AB267" i="19"/>
  <c r="AB268" i="19"/>
  <c r="AB269" i="19"/>
  <c r="AB270" i="19"/>
  <c r="AB271" i="19"/>
  <c r="AB272" i="19"/>
  <c r="AB273" i="19"/>
  <c r="AB274" i="19"/>
  <c r="AB275" i="19"/>
  <c r="AB276" i="19"/>
  <c r="AB277" i="19"/>
  <c r="AB278" i="19"/>
  <c r="AB279" i="19"/>
  <c r="AB280" i="19"/>
  <c r="AB281" i="19"/>
  <c r="AB282" i="19"/>
  <c r="AB283" i="19"/>
  <c r="AB284" i="19"/>
  <c r="AB285" i="19"/>
  <c r="AB286" i="19"/>
  <c r="AB287" i="19"/>
  <c r="AB288" i="19"/>
  <c r="AB289" i="19"/>
  <c r="AB290" i="19"/>
  <c r="AB291" i="19"/>
  <c r="AB292" i="19"/>
  <c r="AB293" i="19"/>
  <c r="AB294" i="19"/>
  <c r="AB295" i="19"/>
  <c r="AB296" i="19"/>
  <c r="AB297" i="19"/>
  <c r="AB298" i="19"/>
  <c r="AB299" i="19"/>
  <c r="AB300" i="19"/>
  <c r="AB301" i="19"/>
  <c r="AB302" i="19"/>
  <c r="AB303" i="19"/>
  <c r="AB304" i="19"/>
  <c r="AB305" i="19"/>
  <c r="AB306" i="19"/>
  <c r="AB307" i="19"/>
  <c r="AB308" i="19"/>
  <c r="AB309" i="19"/>
  <c r="AB310" i="19"/>
  <c r="AB311" i="19"/>
  <c r="AB312" i="19"/>
  <c r="AB313" i="19"/>
  <c r="AB314" i="19"/>
  <c r="AB315" i="19"/>
  <c r="AB316" i="19"/>
  <c r="AB317" i="19"/>
  <c r="AB318" i="19"/>
  <c r="AB319" i="19"/>
  <c r="AB320" i="19"/>
  <c r="AB321" i="19"/>
  <c r="AB322" i="19"/>
  <c r="AB323" i="19"/>
  <c r="AB324" i="19"/>
  <c r="AB325" i="19"/>
  <c r="AB326" i="19"/>
  <c r="AB327" i="19"/>
  <c r="AB328" i="19"/>
  <c r="AB329" i="19"/>
  <c r="AB330" i="19"/>
  <c r="AB331" i="19"/>
  <c r="AB332" i="19"/>
  <c r="AB333" i="19"/>
  <c r="AB334" i="19"/>
  <c r="AB335" i="19"/>
  <c r="AB336" i="19"/>
  <c r="AB337" i="19"/>
  <c r="AB338" i="19"/>
  <c r="AB339" i="19"/>
  <c r="AB340" i="19"/>
  <c r="AB341" i="19"/>
  <c r="AB342" i="19"/>
  <c r="AB343" i="19"/>
  <c r="AB344" i="19"/>
  <c r="AB345" i="19"/>
  <c r="AB346" i="19"/>
  <c r="AB347" i="19"/>
  <c r="AB348" i="19"/>
  <c r="AB349" i="19"/>
  <c r="AB350" i="19"/>
  <c r="AB351" i="19"/>
  <c r="AB352" i="19"/>
  <c r="AB353" i="19"/>
  <c r="AB354" i="19"/>
  <c r="AB355" i="19"/>
  <c r="AB356" i="19"/>
  <c r="AB357" i="19"/>
  <c r="AB358" i="19"/>
  <c r="AB359" i="19"/>
  <c r="AB360" i="19"/>
  <c r="AB361" i="19"/>
  <c r="AB362" i="19"/>
  <c r="AB2" i="19"/>
  <c r="AA3" i="19"/>
  <c r="AA4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90" i="19"/>
  <c r="AA91" i="19"/>
  <c r="AA92" i="19"/>
  <c r="AA93" i="19"/>
  <c r="AA94" i="19"/>
  <c r="AA95" i="19"/>
  <c r="AA96" i="19"/>
  <c r="AA97" i="19"/>
  <c r="AA98" i="19"/>
  <c r="AA99" i="19"/>
  <c r="AA100" i="19"/>
  <c r="AA101" i="19"/>
  <c r="AA102" i="19"/>
  <c r="AA103" i="19"/>
  <c r="AA104" i="19"/>
  <c r="AA105" i="19"/>
  <c r="AA106" i="19"/>
  <c r="AA107" i="19"/>
  <c r="AA108" i="19"/>
  <c r="AA109" i="19"/>
  <c r="AA110" i="19"/>
  <c r="AA111" i="19"/>
  <c r="AA112" i="19"/>
  <c r="AA113" i="19"/>
  <c r="AA114" i="19"/>
  <c r="AA115" i="19"/>
  <c r="AA116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AA130" i="19"/>
  <c r="AA131" i="19"/>
  <c r="AA132" i="19"/>
  <c r="AA133" i="19"/>
  <c r="AA134" i="19"/>
  <c r="AA135" i="19"/>
  <c r="AA136" i="19"/>
  <c r="AA137" i="19"/>
  <c r="AA138" i="19"/>
  <c r="AA139" i="19"/>
  <c r="AA140" i="19"/>
  <c r="AA141" i="19"/>
  <c r="AA142" i="19"/>
  <c r="AA143" i="19"/>
  <c r="AA144" i="19"/>
  <c r="AA145" i="19"/>
  <c r="AA146" i="19"/>
  <c r="AA147" i="19"/>
  <c r="AA148" i="19"/>
  <c r="AA149" i="19"/>
  <c r="AA150" i="19"/>
  <c r="AA151" i="19"/>
  <c r="AA152" i="19"/>
  <c r="AA153" i="19"/>
  <c r="AA154" i="19"/>
  <c r="AA155" i="19"/>
  <c r="AA156" i="19"/>
  <c r="AA157" i="19"/>
  <c r="AA158" i="19"/>
  <c r="AA159" i="19"/>
  <c r="AA160" i="19"/>
  <c r="AA161" i="19"/>
  <c r="AA162" i="19"/>
  <c r="AA163" i="19"/>
  <c r="AA164" i="19"/>
  <c r="AA165" i="19"/>
  <c r="AA166" i="19"/>
  <c r="AA167" i="19"/>
  <c r="AA168" i="19"/>
  <c r="AA169" i="19"/>
  <c r="AA170" i="19"/>
  <c r="AA171" i="19"/>
  <c r="AA172" i="19"/>
  <c r="AA173" i="19"/>
  <c r="AA174" i="19"/>
  <c r="AA175" i="19"/>
  <c r="AA176" i="19"/>
  <c r="AA177" i="19"/>
  <c r="AA178" i="19"/>
  <c r="AA179" i="19"/>
  <c r="AA180" i="19"/>
  <c r="AA181" i="19"/>
  <c r="AA182" i="19"/>
  <c r="AA183" i="19"/>
  <c r="AA184" i="19"/>
  <c r="AA185" i="19"/>
  <c r="AA186" i="19"/>
  <c r="AA187" i="19"/>
  <c r="AA188" i="19"/>
  <c r="AA189" i="19"/>
  <c r="AA190" i="19"/>
  <c r="AA191" i="19"/>
  <c r="AA192" i="19"/>
  <c r="AA193" i="19"/>
  <c r="AA194" i="19"/>
  <c r="AA195" i="19"/>
  <c r="AA196" i="19"/>
  <c r="AA197" i="19"/>
  <c r="AA198" i="19"/>
  <c r="AA199" i="19"/>
  <c r="AA200" i="19"/>
  <c r="AA201" i="19"/>
  <c r="AA202" i="19"/>
  <c r="AA203" i="19"/>
  <c r="AA204" i="19"/>
  <c r="AA205" i="19"/>
  <c r="AA206" i="19"/>
  <c r="AA207" i="19"/>
  <c r="AA208" i="19"/>
  <c r="AA209" i="19"/>
  <c r="AA210" i="19"/>
  <c r="AA211" i="19"/>
  <c r="AA212" i="19"/>
  <c r="AA213" i="19"/>
  <c r="AA214" i="19"/>
  <c r="AA215" i="19"/>
  <c r="AA216" i="19"/>
  <c r="AA217" i="19"/>
  <c r="AA218" i="19"/>
  <c r="AA219" i="19"/>
  <c r="AA220" i="19"/>
  <c r="AA221" i="19"/>
  <c r="AA222" i="19"/>
  <c r="AA223" i="19"/>
  <c r="AA224" i="19"/>
  <c r="AA225" i="19"/>
  <c r="AA226" i="19"/>
  <c r="AA227" i="19"/>
  <c r="AA228" i="19"/>
  <c r="AA229" i="19"/>
  <c r="AA230" i="19"/>
  <c r="AA231" i="19"/>
  <c r="AA232" i="19"/>
  <c r="AA233" i="19"/>
  <c r="AA234" i="19"/>
  <c r="AA235" i="19"/>
  <c r="AA236" i="19"/>
  <c r="AA237" i="19"/>
  <c r="AA238" i="19"/>
  <c r="AA239" i="19"/>
  <c r="AA240" i="19"/>
  <c r="AA241" i="19"/>
  <c r="AA242" i="19"/>
  <c r="AA243" i="19"/>
  <c r="AA244" i="19"/>
  <c r="AA245" i="19"/>
  <c r="AA246" i="19"/>
  <c r="AA247" i="19"/>
  <c r="AA248" i="19"/>
  <c r="AA249" i="19"/>
  <c r="AA250" i="19"/>
  <c r="AA251" i="19"/>
  <c r="AA252" i="19"/>
  <c r="AA253" i="19"/>
  <c r="AA254" i="19"/>
  <c r="AA255" i="19"/>
  <c r="AA256" i="19"/>
  <c r="AA257" i="19"/>
  <c r="AA258" i="19"/>
  <c r="AA259" i="19"/>
  <c r="AA260" i="19"/>
  <c r="AA261" i="19"/>
  <c r="AA262" i="19"/>
  <c r="AA263" i="19"/>
  <c r="AA264" i="19"/>
  <c r="AA265" i="19"/>
  <c r="AA266" i="19"/>
  <c r="AA267" i="19"/>
  <c r="AA268" i="19"/>
  <c r="AA269" i="19"/>
  <c r="AA270" i="19"/>
  <c r="AA271" i="19"/>
  <c r="AA272" i="19"/>
  <c r="AA273" i="19"/>
  <c r="AA274" i="19"/>
  <c r="AA275" i="19"/>
  <c r="AA276" i="19"/>
  <c r="AA277" i="19"/>
  <c r="AA278" i="19"/>
  <c r="AA279" i="19"/>
  <c r="AA280" i="19"/>
  <c r="AA281" i="19"/>
  <c r="AA282" i="19"/>
  <c r="AA283" i="19"/>
  <c r="AA284" i="19"/>
  <c r="AA285" i="19"/>
  <c r="AA286" i="19"/>
  <c r="AA287" i="19"/>
  <c r="AA288" i="19"/>
  <c r="AA289" i="19"/>
  <c r="AA290" i="19"/>
  <c r="AA291" i="19"/>
  <c r="AA292" i="19"/>
  <c r="AA293" i="19"/>
  <c r="AA294" i="19"/>
  <c r="AA295" i="19"/>
  <c r="AA296" i="19"/>
  <c r="AA297" i="19"/>
  <c r="AA298" i="19"/>
  <c r="AA299" i="19"/>
  <c r="AA300" i="19"/>
  <c r="AA301" i="19"/>
  <c r="AA302" i="19"/>
  <c r="AA303" i="19"/>
  <c r="AA304" i="19"/>
  <c r="AA305" i="19"/>
  <c r="AA306" i="19"/>
  <c r="AA307" i="19"/>
  <c r="AA308" i="19"/>
  <c r="AA309" i="19"/>
  <c r="AA310" i="19"/>
  <c r="AA311" i="19"/>
  <c r="AA312" i="19"/>
  <c r="AA313" i="19"/>
  <c r="AA314" i="19"/>
  <c r="AA315" i="19"/>
  <c r="AA316" i="19"/>
  <c r="AA317" i="19"/>
  <c r="AA318" i="19"/>
  <c r="AA319" i="19"/>
  <c r="AA320" i="19"/>
  <c r="AA321" i="19"/>
  <c r="AA322" i="19"/>
  <c r="AA323" i="19"/>
  <c r="AA324" i="19"/>
  <c r="AA325" i="19"/>
  <c r="AA326" i="19"/>
  <c r="AA327" i="19"/>
  <c r="AA328" i="19"/>
  <c r="AA329" i="19"/>
  <c r="AA330" i="19"/>
  <c r="AA331" i="19"/>
  <c r="AA332" i="19"/>
  <c r="AA333" i="19"/>
  <c r="AA334" i="19"/>
  <c r="AA335" i="19"/>
  <c r="AA336" i="19"/>
  <c r="AA337" i="19"/>
  <c r="AA338" i="19"/>
  <c r="AA339" i="19"/>
  <c r="AA340" i="19"/>
  <c r="AA341" i="19"/>
  <c r="AA342" i="19"/>
  <c r="AA343" i="19"/>
  <c r="AA344" i="19"/>
  <c r="AA345" i="19"/>
  <c r="AA346" i="19"/>
  <c r="AA347" i="19"/>
  <c r="AA348" i="19"/>
  <c r="AA349" i="19"/>
  <c r="AA350" i="19"/>
  <c r="AA351" i="19"/>
  <c r="AA352" i="19"/>
  <c r="AA353" i="19"/>
  <c r="AA354" i="19"/>
  <c r="AA355" i="19"/>
  <c r="AA356" i="19"/>
  <c r="AA357" i="19"/>
  <c r="AA358" i="19"/>
  <c r="AA359" i="19"/>
  <c r="AA360" i="19"/>
  <c r="AA361" i="19"/>
  <c r="AA362" i="19"/>
  <c r="AA2" i="19"/>
  <c r="Z2" i="19" a="1"/>
  <c r="Z2" i="19" s="1"/>
  <c r="Y2" i="19" a="1"/>
  <c r="Y2" i="19" s="1"/>
  <c r="W2" i="19"/>
  <c r="V2" i="19"/>
  <c r="U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306" i="19"/>
  <c r="T307" i="19"/>
  <c r="T308" i="19"/>
  <c r="T309" i="19"/>
  <c r="T310" i="19"/>
  <c r="T311" i="19"/>
  <c r="T312" i="19"/>
  <c r="T313" i="19"/>
  <c r="T314" i="19"/>
  <c r="T315" i="19"/>
  <c r="T316" i="19"/>
  <c r="T317" i="19"/>
  <c r="T318" i="19"/>
  <c r="T319" i="19"/>
  <c r="T320" i="19"/>
  <c r="T321" i="19"/>
  <c r="T322" i="19"/>
  <c r="T323" i="19"/>
  <c r="T324" i="19"/>
  <c r="T325" i="19"/>
  <c r="T326" i="19"/>
  <c r="T327" i="19"/>
  <c r="T328" i="19"/>
  <c r="T329" i="19"/>
  <c r="T330" i="19"/>
  <c r="T331" i="19"/>
  <c r="T332" i="19"/>
  <c r="T333" i="19"/>
  <c r="T334" i="19"/>
  <c r="T335" i="19"/>
  <c r="T336" i="19"/>
  <c r="T337" i="19"/>
  <c r="T338" i="19"/>
  <c r="T339" i="19"/>
  <c r="T340" i="19"/>
  <c r="T341" i="19"/>
  <c r="T342" i="19"/>
  <c r="T343" i="19"/>
  <c r="T344" i="19"/>
  <c r="T345" i="19"/>
  <c r="T346" i="19"/>
  <c r="T347" i="19"/>
  <c r="T348" i="19"/>
  <c r="T349" i="19"/>
  <c r="T350" i="19"/>
  <c r="T351" i="19"/>
  <c r="T352" i="19"/>
  <c r="T353" i="19"/>
  <c r="T354" i="19"/>
  <c r="T355" i="19"/>
  <c r="T356" i="19"/>
  <c r="T357" i="19"/>
  <c r="T358" i="19"/>
  <c r="T359" i="19"/>
  <c r="T360" i="19"/>
  <c r="T361" i="19"/>
  <c r="T362" i="19"/>
  <c r="T363" i="19"/>
  <c r="T2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54" i="19"/>
  <c r="S255" i="19"/>
  <c r="S256" i="19"/>
  <c r="S257" i="19"/>
  <c r="S258" i="19"/>
  <c r="S259" i="19"/>
  <c r="S260" i="19"/>
  <c r="S261" i="19"/>
  <c r="S262" i="19"/>
  <c r="S263" i="19"/>
  <c r="S264" i="19"/>
  <c r="S265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289" i="19"/>
  <c r="S290" i="19"/>
  <c r="S291" i="19"/>
  <c r="S292" i="19"/>
  <c r="S293" i="19"/>
  <c r="S294" i="19"/>
  <c r="S295" i="19"/>
  <c r="S296" i="19"/>
  <c r="S297" i="19"/>
  <c r="S298" i="19"/>
  <c r="S299" i="19"/>
  <c r="S300" i="19"/>
  <c r="S301" i="19"/>
  <c r="S302" i="19"/>
  <c r="S303" i="19"/>
  <c r="S304" i="19"/>
  <c r="S305" i="19"/>
  <c r="S306" i="19"/>
  <c r="S307" i="19"/>
  <c r="S308" i="19"/>
  <c r="S309" i="19"/>
  <c r="S310" i="19"/>
  <c r="S311" i="19"/>
  <c r="S312" i="19"/>
  <c r="S313" i="19"/>
  <c r="S314" i="19"/>
  <c r="S315" i="19"/>
  <c r="S316" i="19"/>
  <c r="S317" i="19"/>
  <c r="S318" i="19"/>
  <c r="S319" i="19"/>
  <c r="S320" i="19"/>
  <c r="S321" i="19"/>
  <c r="S322" i="19"/>
  <c r="S323" i="19"/>
  <c r="S324" i="19"/>
  <c r="S325" i="19"/>
  <c r="S326" i="19"/>
  <c r="S327" i="19"/>
  <c r="S328" i="19"/>
  <c r="S329" i="19"/>
  <c r="S330" i="19"/>
  <c r="S331" i="19"/>
  <c r="S332" i="19"/>
  <c r="S333" i="19"/>
  <c r="S334" i="19"/>
  <c r="S335" i="19"/>
  <c r="S336" i="19"/>
  <c r="S337" i="19"/>
  <c r="S338" i="19"/>
  <c r="S339" i="19"/>
  <c r="S340" i="19"/>
  <c r="S341" i="19"/>
  <c r="S342" i="19"/>
  <c r="S343" i="19"/>
  <c r="S344" i="19"/>
  <c r="S345" i="19"/>
  <c r="S346" i="19"/>
  <c r="S347" i="19"/>
  <c r="S348" i="19"/>
  <c r="S349" i="19"/>
  <c r="S350" i="19"/>
  <c r="S351" i="19"/>
  <c r="S352" i="19"/>
  <c r="S353" i="19"/>
  <c r="S354" i="19"/>
  <c r="S355" i="19"/>
  <c r="S356" i="19"/>
  <c r="S357" i="19"/>
  <c r="S358" i="19"/>
  <c r="S359" i="19"/>
  <c r="S360" i="19"/>
  <c r="S361" i="19"/>
  <c r="S362" i="19"/>
  <c r="S363" i="19"/>
  <c r="S2" i="19"/>
  <c r="R2" i="19" a="1"/>
  <c r="R2" i="19" s="1"/>
  <c r="Q2" i="19" a="1"/>
  <c r="Q2" i="19" s="1"/>
  <c r="E3" i="19"/>
  <c r="E4" i="19"/>
  <c r="E5" i="19"/>
  <c r="E6" i="19"/>
  <c r="I6" i="19" s="1"/>
  <c r="E7" i="19"/>
  <c r="E8" i="19"/>
  <c r="E9" i="19"/>
  <c r="E10" i="19"/>
  <c r="I10" i="19" s="1"/>
  <c r="E11" i="19"/>
  <c r="E12" i="19"/>
  <c r="E13" i="19"/>
  <c r="E14" i="19"/>
  <c r="I14" i="19" s="1"/>
  <c r="E15" i="19"/>
  <c r="E16" i="19"/>
  <c r="E17" i="19"/>
  <c r="I17" i="19" s="1"/>
  <c r="E18" i="19"/>
  <c r="I18" i="19" s="1"/>
  <c r="E19" i="19"/>
  <c r="E20" i="19"/>
  <c r="E21" i="19"/>
  <c r="E22" i="19"/>
  <c r="I22" i="19" s="1"/>
  <c r="E23" i="19"/>
  <c r="E24" i="19"/>
  <c r="E25" i="19"/>
  <c r="I25" i="19" s="1"/>
  <c r="E26" i="19"/>
  <c r="I26" i="19" s="1"/>
  <c r="E27" i="19"/>
  <c r="E28" i="19"/>
  <c r="E29" i="19"/>
  <c r="E30" i="19"/>
  <c r="I30" i="19" s="1"/>
  <c r="E31" i="19"/>
  <c r="E32" i="19"/>
  <c r="E33" i="19"/>
  <c r="I33" i="19" s="1"/>
  <c r="E34" i="19"/>
  <c r="I34" i="19" s="1"/>
  <c r="E35" i="19"/>
  <c r="E36" i="19"/>
  <c r="E37" i="19"/>
  <c r="E38" i="19"/>
  <c r="I38" i="19" s="1"/>
  <c r="E39" i="19"/>
  <c r="E40" i="19"/>
  <c r="E41" i="19"/>
  <c r="I41" i="19" s="1"/>
  <c r="E42" i="19"/>
  <c r="I42" i="19" s="1"/>
  <c r="E43" i="19"/>
  <c r="E44" i="19"/>
  <c r="E45" i="19"/>
  <c r="E46" i="19"/>
  <c r="I46" i="19" s="1"/>
  <c r="E47" i="19"/>
  <c r="E48" i="19"/>
  <c r="E49" i="19"/>
  <c r="I49" i="19" s="1"/>
  <c r="E50" i="19"/>
  <c r="I50" i="19" s="1"/>
  <c r="E51" i="19"/>
  <c r="E52" i="19"/>
  <c r="E53" i="19"/>
  <c r="E54" i="19"/>
  <c r="I54" i="19" s="1"/>
  <c r="E55" i="19"/>
  <c r="E56" i="19"/>
  <c r="E57" i="19"/>
  <c r="I57" i="19" s="1"/>
  <c r="E58" i="19"/>
  <c r="I58" i="19" s="1"/>
  <c r="E59" i="19"/>
  <c r="E60" i="19"/>
  <c r="E61" i="19"/>
  <c r="E62" i="19"/>
  <c r="E63" i="19"/>
  <c r="E64" i="19"/>
  <c r="E65" i="19"/>
  <c r="I65" i="19" s="1"/>
  <c r="E66" i="19"/>
  <c r="I66" i="19" s="1"/>
  <c r="E67" i="19"/>
  <c r="E68" i="19"/>
  <c r="E69" i="19"/>
  <c r="E70" i="19"/>
  <c r="I70" i="19" s="1"/>
  <c r="E71" i="19"/>
  <c r="E72" i="19"/>
  <c r="E73" i="19"/>
  <c r="I73" i="19" s="1"/>
  <c r="E74" i="19"/>
  <c r="I74" i="19" s="1"/>
  <c r="E75" i="19"/>
  <c r="E76" i="19"/>
  <c r="E77" i="19"/>
  <c r="E78" i="19"/>
  <c r="I78" i="19" s="1"/>
  <c r="E79" i="19"/>
  <c r="E80" i="19"/>
  <c r="E81" i="19"/>
  <c r="I81" i="19" s="1"/>
  <c r="E82" i="19"/>
  <c r="I82" i="19" s="1"/>
  <c r="E83" i="19"/>
  <c r="E84" i="19"/>
  <c r="E85" i="19"/>
  <c r="E86" i="19"/>
  <c r="I86" i="19" s="1"/>
  <c r="E87" i="19"/>
  <c r="E88" i="19"/>
  <c r="E89" i="19"/>
  <c r="I89" i="19" s="1"/>
  <c r="E90" i="19"/>
  <c r="I90" i="19" s="1"/>
  <c r="E91" i="19"/>
  <c r="E92" i="19"/>
  <c r="E93" i="19"/>
  <c r="E94" i="19"/>
  <c r="E95" i="19"/>
  <c r="E96" i="19"/>
  <c r="E97" i="19"/>
  <c r="I97" i="19" s="1"/>
  <c r="E98" i="19"/>
  <c r="I98" i="19" s="1"/>
  <c r="E99" i="19"/>
  <c r="E100" i="19"/>
  <c r="E101" i="19"/>
  <c r="E102" i="19"/>
  <c r="I102" i="19" s="1"/>
  <c r="E103" i="19"/>
  <c r="E104" i="19"/>
  <c r="E105" i="19"/>
  <c r="I105" i="19" s="1"/>
  <c r="E106" i="19"/>
  <c r="I106" i="19" s="1"/>
  <c r="E107" i="19"/>
  <c r="E108" i="19"/>
  <c r="E109" i="19"/>
  <c r="E110" i="19"/>
  <c r="I110" i="19" s="1"/>
  <c r="E111" i="19"/>
  <c r="E112" i="19"/>
  <c r="E113" i="19"/>
  <c r="I113" i="19" s="1"/>
  <c r="E114" i="19"/>
  <c r="I114" i="19" s="1"/>
  <c r="E115" i="19"/>
  <c r="E116" i="19"/>
  <c r="E117" i="19"/>
  <c r="E118" i="19"/>
  <c r="I118" i="19" s="1"/>
  <c r="E119" i="19"/>
  <c r="E120" i="19"/>
  <c r="E121" i="19"/>
  <c r="I121" i="19" s="1"/>
  <c r="E122" i="19"/>
  <c r="I122" i="19" s="1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I134" i="19" s="1"/>
  <c r="E135" i="19"/>
  <c r="E136" i="19"/>
  <c r="E137" i="19"/>
  <c r="I137" i="19" s="1"/>
  <c r="E138" i="19"/>
  <c r="I138" i="19" s="1"/>
  <c r="E139" i="19"/>
  <c r="E140" i="19"/>
  <c r="E141" i="19"/>
  <c r="E142" i="19"/>
  <c r="I142" i="19" s="1"/>
  <c r="E143" i="19"/>
  <c r="E144" i="19"/>
  <c r="E145" i="19"/>
  <c r="I145" i="19" s="1"/>
  <c r="E146" i="19"/>
  <c r="I146" i="19" s="1"/>
  <c r="E147" i="19"/>
  <c r="E148" i="19"/>
  <c r="E149" i="19"/>
  <c r="E150" i="19"/>
  <c r="I150" i="19" s="1"/>
  <c r="E151" i="19"/>
  <c r="E152" i="19"/>
  <c r="E153" i="19"/>
  <c r="I153" i="19" s="1"/>
  <c r="E154" i="19"/>
  <c r="I154" i="19" s="1"/>
  <c r="E155" i="19"/>
  <c r="E156" i="19"/>
  <c r="E157" i="19"/>
  <c r="E158" i="19"/>
  <c r="E159" i="19"/>
  <c r="E160" i="19"/>
  <c r="E161" i="19"/>
  <c r="I161" i="19" s="1"/>
  <c r="E162" i="19"/>
  <c r="I162" i="19" s="1"/>
  <c r="E163" i="19"/>
  <c r="E164" i="19"/>
  <c r="E165" i="19"/>
  <c r="E166" i="19"/>
  <c r="I166" i="19" s="1"/>
  <c r="E167" i="19"/>
  <c r="E168" i="19"/>
  <c r="E169" i="19"/>
  <c r="I169" i="19" s="1"/>
  <c r="E170" i="19"/>
  <c r="I170" i="19" s="1"/>
  <c r="E171" i="19"/>
  <c r="E172" i="19"/>
  <c r="E173" i="19"/>
  <c r="E174" i="19"/>
  <c r="I174" i="19" s="1"/>
  <c r="E175" i="19"/>
  <c r="E176" i="19"/>
  <c r="E177" i="19"/>
  <c r="I177" i="19" s="1"/>
  <c r="E178" i="19"/>
  <c r="I178" i="19" s="1"/>
  <c r="E179" i="19"/>
  <c r="E180" i="19"/>
  <c r="E181" i="19"/>
  <c r="E182" i="19"/>
  <c r="I182" i="19" s="1"/>
  <c r="E183" i="19"/>
  <c r="E184" i="19"/>
  <c r="E185" i="19"/>
  <c r="I185" i="19" s="1"/>
  <c r="E186" i="19"/>
  <c r="I186" i="19" s="1"/>
  <c r="E187" i="19"/>
  <c r="E188" i="19"/>
  <c r="E189" i="19"/>
  <c r="E190" i="19"/>
  <c r="E191" i="19"/>
  <c r="E192" i="19"/>
  <c r="E193" i="19"/>
  <c r="I193" i="19" s="1"/>
  <c r="E194" i="19"/>
  <c r="I194" i="19" s="1"/>
  <c r="E195" i="19"/>
  <c r="E196" i="19"/>
  <c r="E197" i="19"/>
  <c r="E198" i="19"/>
  <c r="I198" i="19" s="1"/>
  <c r="E199" i="19"/>
  <c r="E200" i="19"/>
  <c r="E201" i="19"/>
  <c r="I201" i="19" s="1"/>
  <c r="E202" i="19"/>
  <c r="I202" i="19" s="1"/>
  <c r="E203" i="19"/>
  <c r="E204" i="19"/>
  <c r="E205" i="19"/>
  <c r="E206" i="19"/>
  <c r="I206" i="19" s="1"/>
  <c r="E207" i="19"/>
  <c r="E208" i="19"/>
  <c r="E209" i="19"/>
  <c r="I209" i="19" s="1"/>
  <c r="E210" i="19"/>
  <c r="I210" i="19" s="1"/>
  <c r="E211" i="19"/>
  <c r="E212" i="19"/>
  <c r="E213" i="19"/>
  <c r="E214" i="19"/>
  <c r="I214" i="19" s="1"/>
  <c r="E215" i="19"/>
  <c r="E216" i="19"/>
  <c r="E217" i="19"/>
  <c r="I217" i="19" s="1"/>
  <c r="E218" i="19"/>
  <c r="I218" i="19" s="1"/>
  <c r="E219" i="19"/>
  <c r="E220" i="19"/>
  <c r="E221" i="19"/>
  <c r="E222" i="19"/>
  <c r="E223" i="19"/>
  <c r="E224" i="19"/>
  <c r="E225" i="19"/>
  <c r="I225" i="19" s="1"/>
  <c r="E226" i="19"/>
  <c r="I226" i="19" s="1"/>
  <c r="E227" i="19"/>
  <c r="E228" i="19"/>
  <c r="E229" i="19"/>
  <c r="E230" i="19"/>
  <c r="I230" i="19" s="1"/>
  <c r="E231" i="19"/>
  <c r="E232" i="19"/>
  <c r="E233" i="19"/>
  <c r="I233" i="19" s="1"/>
  <c r="E234" i="19"/>
  <c r="I234" i="19" s="1"/>
  <c r="E235" i="19"/>
  <c r="E236" i="19"/>
  <c r="E237" i="19"/>
  <c r="E238" i="19"/>
  <c r="I238" i="19" s="1"/>
  <c r="E239" i="19"/>
  <c r="E240" i="19"/>
  <c r="E241" i="19"/>
  <c r="I241" i="19" s="1"/>
  <c r="E242" i="19"/>
  <c r="I242" i="19" s="1"/>
  <c r="E243" i="19"/>
  <c r="E244" i="19"/>
  <c r="E245" i="19"/>
  <c r="E246" i="19"/>
  <c r="I246" i="19" s="1"/>
  <c r="E247" i="19"/>
  <c r="E248" i="19"/>
  <c r="E249" i="19"/>
  <c r="I249" i="19" s="1"/>
  <c r="E250" i="19"/>
  <c r="I250" i="19" s="1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I262" i="19" s="1"/>
  <c r="E263" i="19"/>
  <c r="E264" i="19"/>
  <c r="E265" i="19"/>
  <c r="I265" i="19" s="1"/>
  <c r="E266" i="19"/>
  <c r="I266" i="19" s="1"/>
  <c r="E267" i="19"/>
  <c r="E268" i="19"/>
  <c r="E269" i="19"/>
  <c r="E270" i="19"/>
  <c r="I270" i="19" s="1"/>
  <c r="E271" i="19"/>
  <c r="E272" i="19"/>
  <c r="E273" i="19"/>
  <c r="I273" i="19" s="1"/>
  <c r="E274" i="19"/>
  <c r="I274" i="19" s="1"/>
  <c r="E275" i="19"/>
  <c r="E276" i="19"/>
  <c r="E277" i="19"/>
  <c r="E278" i="19"/>
  <c r="I278" i="19" s="1"/>
  <c r="E279" i="19"/>
  <c r="E280" i="19"/>
  <c r="E281" i="19"/>
  <c r="I281" i="19" s="1"/>
  <c r="E282" i="19"/>
  <c r="I282" i="19" s="1"/>
  <c r="E283" i="19"/>
  <c r="E284" i="19"/>
  <c r="E285" i="19"/>
  <c r="E286" i="19"/>
  <c r="E287" i="19"/>
  <c r="E288" i="19"/>
  <c r="E289" i="19"/>
  <c r="I289" i="19" s="1"/>
  <c r="E290" i="19"/>
  <c r="I290" i="19" s="1"/>
  <c r="E291" i="19"/>
  <c r="E292" i="19"/>
  <c r="E293" i="19"/>
  <c r="E294" i="19"/>
  <c r="I294" i="19" s="1"/>
  <c r="E295" i="19"/>
  <c r="E296" i="19"/>
  <c r="E297" i="19"/>
  <c r="I297" i="19" s="1"/>
  <c r="E298" i="19"/>
  <c r="I298" i="19" s="1"/>
  <c r="E299" i="19"/>
  <c r="E300" i="19"/>
  <c r="E301" i="19"/>
  <c r="E302" i="19"/>
  <c r="I302" i="19" s="1"/>
  <c r="E303" i="19"/>
  <c r="E304" i="19"/>
  <c r="E305" i="19"/>
  <c r="I305" i="19" s="1"/>
  <c r="E306" i="19"/>
  <c r="I306" i="19" s="1"/>
  <c r="E307" i="19"/>
  <c r="E308" i="19"/>
  <c r="E309" i="19"/>
  <c r="E310" i="19"/>
  <c r="I310" i="19" s="1"/>
  <c r="E311" i="19"/>
  <c r="E312" i="19"/>
  <c r="E313" i="19"/>
  <c r="I313" i="19" s="1"/>
  <c r="E314" i="19"/>
  <c r="I314" i="19" s="1"/>
  <c r="E315" i="19"/>
  <c r="E316" i="19"/>
  <c r="E317" i="19"/>
  <c r="E318" i="19"/>
  <c r="E319" i="19"/>
  <c r="E320" i="19"/>
  <c r="E321" i="19"/>
  <c r="I321" i="19" s="1"/>
  <c r="E322" i="19"/>
  <c r="I322" i="19" s="1"/>
  <c r="E323" i="19"/>
  <c r="E324" i="19"/>
  <c r="E325" i="19"/>
  <c r="E326" i="19"/>
  <c r="I326" i="19" s="1"/>
  <c r="E327" i="19"/>
  <c r="E328" i="19"/>
  <c r="E329" i="19"/>
  <c r="I329" i="19" s="1"/>
  <c r="E330" i="19"/>
  <c r="I330" i="19" s="1"/>
  <c r="E331" i="19"/>
  <c r="E332" i="19"/>
  <c r="E333" i="19"/>
  <c r="E334" i="19"/>
  <c r="I334" i="19" s="1"/>
  <c r="E335" i="19"/>
  <c r="E336" i="19"/>
  <c r="E337" i="19"/>
  <c r="I337" i="19" s="1"/>
  <c r="E338" i="19"/>
  <c r="I338" i="19" s="1"/>
  <c r="E339" i="19"/>
  <c r="E340" i="19"/>
  <c r="E341" i="19"/>
  <c r="E342" i="19"/>
  <c r="I342" i="19" s="1"/>
  <c r="E343" i="19"/>
  <c r="E344" i="19"/>
  <c r="E345" i="19"/>
  <c r="E346" i="19"/>
  <c r="E347" i="19"/>
  <c r="E348" i="19"/>
  <c r="E349" i="19"/>
  <c r="E350" i="19"/>
  <c r="I350" i="19" s="1"/>
  <c r="E351" i="19"/>
  <c r="E352" i="19"/>
  <c r="E353" i="19"/>
  <c r="I353" i="19" s="1"/>
  <c r="E354" i="19"/>
  <c r="I354" i="19" s="1"/>
  <c r="E355" i="19"/>
  <c r="E356" i="19"/>
  <c r="E357" i="19"/>
  <c r="E358" i="19"/>
  <c r="I358" i="19" s="1"/>
  <c r="E359" i="19"/>
  <c r="E360" i="19"/>
  <c r="E361" i="19"/>
  <c r="I361" i="19" s="1"/>
  <c r="E362" i="19"/>
  <c r="I362" i="19" s="1"/>
  <c r="E363" i="19"/>
  <c r="E2" i="19"/>
  <c r="I2" i="19" s="1"/>
  <c r="D3" i="19"/>
  <c r="D4" i="19"/>
  <c r="H4" i="19" s="1"/>
  <c r="D5" i="19"/>
  <c r="D6" i="19"/>
  <c r="D7" i="19"/>
  <c r="H7" i="19" s="1"/>
  <c r="D8" i="19"/>
  <c r="H8" i="19" s="1"/>
  <c r="D9" i="19"/>
  <c r="D10" i="19"/>
  <c r="H10" i="19" s="1"/>
  <c r="D11" i="19"/>
  <c r="D12" i="19"/>
  <c r="H12" i="19" s="1"/>
  <c r="D13" i="19"/>
  <c r="D14" i="19"/>
  <c r="D15" i="19"/>
  <c r="H15" i="19" s="1"/>
  <c r="D16" i="19"/>
  <c r="H16" i="19" s="1"/>
  <c r="D17" i="19"/>
  <c r="D18" i="19"/>
  <c r="H18" i="19" s="1"/>
  <c r="D19" i="19"/>
  <c r="D20" i="19"/>
  <c r="H20" i="19" s="1"/>
  <c r="D21" i="19"/>
  <c r="D22" i="19"/>
  <c r="D23" i="19"/>
  <c r="H23" i="19" s="1"/>
  <c r="D24" i="19"/>
  <c r="H24" i="19" s="1"/>
  <c r="D25" i="19"/>
  <c r="D26" i="19"/>
  <c r="H26" i="19" s="1"/>
  <c r="D27" i="19"/>
  <c r="D28" i="19"/>
  <c r="H28" i="19" s="1"/>
  <c r="D29" i="19"/>
  <c r="D30" i="19"/>
  <c r="D31" i="19"/>
  <c r="D32" i="19"/>
  <c r="D33" i="19"/>
  <c r="D34" i="19"/>
  <c r="D35" i="19"/>
  <c r="D36" i="19"/>
  <c r="H36" i="19" s="1"/>
  <c r="D37" i="19"/>
  <c r="D38" i="19"/>
  <c r="D39" i="19"/>
  <c r="H39" i="19" s="1"/>
  <c r="D40" i="19"/>
  <c r="H40" i="19" s="1"/>
  <c r="D41" i="19"/>
  <c r="D42" i="19"/>
  <c r="H42" i="19" s="1"/>
  <c r="D43" i="19"/>
  <c r="D44" i="19"/>
  <c r="H44" i="19" s="1"/>
  <c r="D45" i="19"/>
  <c r="D46" i="19"/>
  <c r="D47" i="19"/>
  <c r="H47" i="19" s="1"/>
  <c r="D48" i="19"/>
  <c r="H48" i="19" s="1"/>
  <c r="D49" i="19"/>
  <c r="D50" i="19"/>
  <c r="H50" i="19" s="1"/>
  <c r="D51" i="19"/>
  <c r="D52" i="19"/>
  <c r="H52" i="19" s="1"/>
  <c r="D53" i="19"/>
  <c r="D54" i="19"/>
  <c r="D55" i="19"/>
  <c r="H55" i="19" s="1"/>
  <c r="D56" i="19"/>
  <c r="H56" i="19" s="1"/>
  <c r="D57" i="19"/>
  <c r="D58" i="19"/>
  <c r="H58" i="19" s="1"/>
  <c r="D59" i="19"/>
  <c r="D60" i="19"/>
  <c r="H60" i="19" s="1"/>
  <c r="D61" i="19"/>
  <c r="D62" i="19"/>
  <c r="D63" i="19"/>
  <c r="D64" i="19"/>
  <c r="H64" i="19" s="1"/>
  <c r="D65" i="19"/>
  <c r="D66" i="19"/>
  <c r="H66" i="19" s="1"/>
  <c r="D67" i="19"/>
  <c r="D68" i="19"/>
  <c r="H68" i="19" s="1"/>
  <c r="D69" i="19"/>
  <c r="D70" i="19"/>
  <c r="D71" i="19"/>
  <c r="H71" i="19" s="1"/>
  <c r="D72" i="19"/>
  <c r="H72" i="19" s="1"/>
  <c r="D73" i="19"/>
  <c r="D74" i="19"/>
  <c r="H74" i="19" s="1"/>
  <c r="D75" i="19"/>
  <c r="D76" i="19"/>
  <c r="H76" i="19" s="1"/>
  <c r="D77" i="19"/>
  <c r="D78" i="19"/>
  <c r="D79" i="19"/>
  <c r="H79" i="19" s="1"/>
  <c r="D80" i="19"/>
  <c r="H80" i="19" s="1"/>
  <c r="D81" i="19"/>
  <c r="D82" i="19"/>
  <c r="H82" i="19" s="1"/>
  <c r="D83" i="19"/>
  <c r="D84" i="19"/>
  <c r="H84" i="19" s="1"/>
  <c r="D85" i="19"/>
  <c r="D86" i="19"/>
  <c r="D87" i="19"/>
  <c r="H87" i="19" s="1"/>
  <c r="D88" i="19"/>
  <c r="H88" i="19" s="1"/>
  <c r="D89" i="19"/>
  <c r="D90" i="19"/>
  <c r="H90" i="19" s="1"/>
  <c r="D91" i="19"/>
  <c r="D92" i="19"/>
  <c r="H92" i="19" s="1"/>
  <c r="D93" i="19"/>
  <c r="D94" i="19"/>
  <c r="D95" i="19"/>
  <c r="D96" i="19"/>
  <c r="H96" i="19" s="1"/>
  <c r="D97" i="19"/>
  <c r="D98" i="19"/>
  <c r="D99" i="19"/>
  <c r="D100" i="19"/>
  <c r="H100" i="19" s="1"/>
  <c r="D101" i="19"/>
  <c r="D102" i="19"/>
  <c r="D103" i="19"/>
  <c r="D104" i="19"/>
  <c r="D105" i="19"/>
  <c r="D106" i="19"/>
  <c r="H106" i="19" s="1"/>
  <c r="D107" i="19"/>
  <c r="D108" i="19"/>
  <c r="H108" i="19" s="1"/>
  <c r="D109" i="19"/>
  <c r="D110" i="19"/>
  <c r="D111" i="19"/>
  <c r="H111" i="19" s="1"/>
  <c r="D112" i="19"/>
  <c r="H112" i="19" s="1"/>
  <c r="D113" i="19"/>
  <c r="D114" i="19"/>
  <c r="H114" i="19" s="1"/>
  <c r="D115" i="19"/>
  <c r="D116" i="19"/>
  <c r="H116" i="19" s="1"/>
  <c r="D117" i="19"/>
  <c r="D118" i="19"/>
  <c r="D119" i="19"/>
  <c r="H119" i="19" s="1"/>
  <c r="D120" i="19"/>
  <c r="H120" i="19" s="1"/>
  <c r="D121" i="19"/>
  <c r="D122" i="19"/>
  <c r="H122" i="19" s="1"/>
  <c r="D123" i="19"/>
  <c r="D124" i="19"/>
  <c r="H124" i="19" s="1"/>
  <c r="D125" i="19"/>
  <c r="D126" i="19"/>
  <c r="D127" i="19"/>
  <c r="H127" i="19" s="1"/>
  <c r="D128" i="19"/>
  <c r="H128" i="19" s="1"/>
  <c r="D129" i="19"/>
  <c r="D130" i="19"/>
  <c r="H130" i="19" s="1"/>
  <c r="D131" i="19"/>
  <c r="D132" i="19"/>
  <c r="H132" i="19" s="1"/>
  <c r="D133" i="19"/>
  <c r="D134" i="19"/>
  <c r="D135" i="19"/>
  <c r="D136" i="19"/>
  <c r="D137" i="19"/>
  <c r="D138" i="19"/>
  <c r="H138" i="19" s="1"/>
  <c r="D139" i="19"/>
  <c r="D140" i="19"/>
  <c r="H140" i="19" s="1"/>
  <c r="D141" i="19"/>
  <c r="D142" i="19"/>
  <c r="D143" i="19"/>
  <c r="H143" i="19" s="1"/>
  <c r="D144" i="19"/>
  <c r="H144" i="19" s="1"/>
  <c r="D145" i="19"/>
  <c r="D146" i="19"/>
  <c r="H146" i="19" s="1"/>
  <c r="D147" i="19"/>
  <c r="D148" i="19"/>
  <c r="H148" i="19" s="1"/>
  <c r="D149" i="19"/>
  <c r="D150" i="19"/>
  <c r="D151" i="19"/>
  <c r="H151" i="19" s="1"/>
  <c r="D152" i="19"/>
  <c r="H152" i="19" s="1"/>
  <c r="D153" i="19"/>
  <c r="D154" i="19"/>
  <c r="H154" i="19" s="1"/>
  <c r="D155" i="19"/>
  <c r="D156" i="19"/>
  <c r="H156" i="19" s="1"/>
  <c r="D157" i="19"/>
  <c r="D158" i="19"/>
  <c r="D159" i="19"/>
  <c r="H159" i="19" s="1"/>
  <c r="D160" i="19"/>
  <c r="H160" i="19" s="1"/>
  <c r="D161" i="19"/>
  <c r="D162" i="19"/>
  <c r="D163" i="19"/>
  <c r="D164" i="19"/>
  <c r="H164" i="19" s="1"/>
  <c r="D165" i="19"/>
  <c r="D166" i="19"/>
  <c r="D167" i="19"/>
  <c r="D168" i="19"/>
  <c r="H168" i="19" s="1"/>
  <c r="D169" i="19"/>
  <c r="D170" i="19"/>
  <c r="H170" i="19" s="1"/>
  <c r="D171" i="19"/>
  <c r="D172" i="19"/>
  <c r="H172" i="19" s="1"/>
  <c r="D173" i="19"/>
  <c r="D174" i="19"/>
  <c r="D175" i="19"/>
  <c r="H175" i="19" s="1"/>
  <c r="D176" i="19"/>
  <c r="H176" i="19" s="1"/>
  <c r="D177" i="19"/>
  <c r="D178" i="19"/>
  <c r="H178" i="19" s="1"/>
  <c r="D179" i="19"/>
  <c r="D180" i="19"/>
  <c r="H180" i="19" s="1"/>
  <c r="D181" i="19"/>
  <c r="D182" i="19"/>
  <c r="D183" i="19"/>
  <c r="H183" i="19" s="1"/>
  <c r="D184" i="19"/>
  <c r="H184" i="19" s="1"/>
  <c r="D185" i="19"/>
  <c r="D186" i="19"/>
  <c r="H186" i="19" s="1"/>
  <c r="D187" i="19"/>
  <c r="D188" i="19"/>
  <c r="H188" i="19" s="1"/>
  <c r="D189" i="19"/>
  <c r="D190" i="19"/>
  <c r="D191" i="19"/>
  <c r="H191" i="19" s="1"/>
  <c r="D192" i="19"/>
  <c r="H192" i="19" s="1"/>
  <c r="D193" i="19"/>
  <c r="D194" i="19"/>
  <c r="H194" i="19" s="1"/>
  <c r="D195" i="19"/>
  <c r="D196" i="19"/>
  <c r="H196" i="19" s="1"/>
  <c r="D197" i="19"/>
  <c r="D198" i="19"/>
  <c r="D199" i="19"/>
  <c r="D200" i="19"/>
  <c r="H200" i="19" s="1"/>
  <c r="D201" i="19"/>
  <c r="D202" i="19"/>
  <c r="H202" i="19" s="1"/>
  <c r="D203" i="19"/>
  <c r="D204" i="19"/>
  <c r="D205" i="19"/>
  <c r="D206" i="19"/>
  <c r="D207" i="19"/>
  <c r="H207" i="19" s="1"/>
  <c r="D208" i="19"/>
  <c r="H208" i="19" s="1"/>
  <c r="D209" i="19"/>
  <c r="D210" i="19"/>
  <c r="H210" i="19" s="1"/>
  <c r="D211" i="19"/>
  <c r="D212" i="19"/>
  <c r="H212" i="19" s="1"/>
  <c r="D213" i="19"/>
  <c r="D214" i="19"/>
  <c r="D215" i="19"/>
  <c r="H215" i="19" s="1"/>
  <c r="D216" i="19"/>
  <c r="H216" i="19" s="1"/>
  <c r="D217" i="19"/>
  <c r="D218" i="19"/>
  <c r="H218" i="19" s="1"/>
  <c r="D219" i="19"/>
  <c r="D220" i="19"/>
  <c r="D221" i="19"/>
  <c r="D222" i="19"/>
  <c r="D223" i="19"/>
  <c r="H223" i="19" s="1"/>
  <c r="D224" i="19"/>
  <c r="H224" i="19" s="1"/>
  <c r="D225" i="19"/>
  <c r="D226" i="19"/>
  <c r="D227" i="19"/>
  <c r="D228" i="19"/>
  <c r="H228" i="19" s="1"/>
  <c r="D229" i="19"/>
  <c r="D230" i="19"/>
  <c r="D231" i="19"/>
  <c r="H231" i="19" s="1"/>
  <c r="D232" i="19"/>
  <c r="H232" i="19" s="1"/>
  <c r="D233" i="19"/>
  <c r="D234" i="19"/>
  <c r="H234" i="19" s="1"/>
  <c r="D235" i="19"/>
  <c r="D236" i="19"/>
  <c r="H236" i="19" s="1"/>
  <c r="D237" i="19"/>
  <c r="D238" i="19"/>
  <c r="D239" i="19"/>
  <c r="D240" i="19"/>
  <c r="D241" i="19"/>
  <c r="D242" i="19"/>
  <c r="H242" i="19" s="1"/>
  <c r="D243" i="19"/>
  <c r="D244" i="19"/>
  <c r="H244" i="19" s="1"/>
  <c r="D245" i="19"/>
  <c r="D246" i="19"/>
  <c r="D247" i="19"/>
  <c r="H247" i="19" s="1"/>
  <c r="D248" i="19"/>
  <c r="H248" i="19" s="1"/>
  <c r="D249" i="19"/>
  <c r="D250" i="19"/>
  <c r="H250" i="19" s="1"/>
  <c r="D251" i="19"/>
  <c r="D252" i="19"/>
  <c r="H252" i="19" s="1"/>
  <c r="D253" i="19"/>
  <c r="D254" i="19"/>
  <c r="D255" i="19"/>
  <c r="H255" i="19" s="1"/>
  <c r="D256" i="19"/>
  <c r="H256" i="19" s="1"/>
  <c r="D257" i="19"/>
  <c r="D258" i="19"/>
  <c r="H258" i="19" s="1"/>
  <c r="D259" i="19"/>
  <c r="D260" i="19"/>
  <c r="H260" i="19" s="1"/>
  <c r="D261" i="19"/>
  <c r="D262" i="19"/>
  <c r="D263" i="19"/>
  <c r="H263" i="19" s="1"/>
  <c r="D264" i="19"/>
  <c r="H264" i="19" s="1"/>
  <c r="D265" i="19"/>
  <c r="D266" i="19"/>
  <c r="H266" i="19" s="1"/>
  <c r="D267" i="19"/>
  <c r="D268" i="19"/>
  <c r="H268" i="19" s="1"/>
  <c r="D269" i="19"/>
  <c r="D270" i="19"/>
  <c r="D271" i="19"/>
  <c r="D272" i="19"/>
  <c r="D273" i="19"/>
  <c r="D274" i="19"/>
  <c r="H274" i="19" s="1"/>
  <c r="D275" i="19"/>
  <c r="D276" i="19"/>
  <c r="H276" i="19" s="1"/>
  <c r="D277" i="19"/>
  <c r="D278" i="19"/>
  <c r="D279" i="19"/>
  <c r="H279" i="19" s="1"/>
  <c r="D280" i="19"/>
  <c r="H280" i="19" s="1"/>
  <c r="D281" i="19"/>
  <c r="D282" i="19"/>
  <c r="H282" i="19" s="1"/>
  <c r="D283" i="19"/>
  <c r="D284" i="19"/>
  <c r="H284" i="19" s="1"/>
  <c r="D285" i="19"/>
  <c r="D286" i="19"/>
  <c r="D287" i="19"/>
  <c r="H287" i="19" s="1"/>
  <c r="D288" i="19"/>
  <c r="H288" i="19" s="1"/>
  <c r="D289" i="19"/>
  <c r="D290" i="19"/>
  <c r="D291" i="19"/>
  <c r="D292" i="19"/>
  <c r="H292" i="19" s="1"/>
  <c r="D293" i="19"/>
  <c r="D294" i="19"/>
  <c r="D295" i="19"/>
  <c r="H295" i="19" s="1"/>
  <c r="D296" i="19"/>
  <c r="H296" i="19" s="1"/>
  <c r="D297" i="19"/>
  <c r="D298" i="19"/>
  <c r="H298" i="19" s="1"/>
  <c r="D299" i="19"/>
  <c r="D300" i="19"/>
  <c r="H300" i="19" s="1"/>
  <c r="D301" i="19"/>
  <c r="D302" i="19"/>
  <c r="D303" i="19"/>
  <c r="D304" i="19"/>
  <c r="H304" i="19" s="1"/>
  <c r="D305" i="19"/>
  <c r="D306" i="19"/>
  <c r="H306" i="19" s="1"/>
  <c r="D307" i="19"/>
  <c r="D308" i="19"/>
  <c r="H308" i="19" s="1"/>
  <c r="D309" i="19"/>
  <c r="D310" i="19"/>
  <c r="D311" i="19"/>
  <c r="H311" i="19" s="1"/>
  <c r="D312" i="19"/>
  <c r="H312" i="19" s="1"/>
  <c r="D313" i="19"/>
  <c r="D314" i="19"/>
  <c r="H314" i="19" s="1"/>
  <c r="D315" i="19"/>
  <c r="D316" i="19"/>
  <c r="H316" i="19" s="1"/>
  <c r="D317" i="19"/>
  <c r="D318" i="19"/>
  <c r="D319" i="19"/>
  <c r="H319" i="19" s="1"/>
  <c r="D320" i="19"/>
  <c r="H320" i="19" s="1"/>
  <c r="D321" i="19"/>
  <c r="D322" i="19"/>
  <c r="H322" i="19" s="1"/>
  <c r="D323" i="19"/>
  <c r="D324" i="19"/>
  <c r="H324" i="19" s="1"/>
  <c r="D325" i="19"/>
  <c r="D326" i="19"/>
  <c r="D327" i="19"/>
  <c r="H327" i="19" s="1"/>
  <c r="D328" i="19"/>
  <c r="H328" i="19" s="1"/>
  <c r="D329" i="19"/>
  <c r="D330" i="19"/>
  <c r="H330" i="19" s="1"/>
  <c r="D331" i="19"/>
  <c r="D332" i="19"/>
  <c r="H332" i="19" s="1"/>
  <c r="D333" i="19"/>
  <c r="D334" i="19"/>
  <c r="D335" i="19"/>
  <c r="D336" i="19"/>
  <c r="H336" i="19" s="1"/>
  <c r="D337" i="19"/>
  <c r="D338" i="19"/>
  <c r="H338" i="19" s="1"/>
  <c r="D339" i="19"/>
  <c r="D340" i="19"/>
  <c r="H340" i="19" s="1"/>
  <c r="D341" i="19"/>
  <c r="D342" i="19"/>
  <c r="D343" i="19"/>
  <c r="H343" i="19" s="1"/>
  <c r="D344" i="19"/>
  <c r="H344" i="19" s="1"/>
  <c r="D345" i="19"/>
  <c r="D346" i="19"/>
  <c r="H346" i="19" s="1"/>
  <c r="D347" i="19"/>
  <c r="D348" i="19"/>
  <c r="D349" i="19"/>
  <c r="D350" i="19"/>
  <c r="D351" i="19"/>
  <c r="H351" i="19" s="1"/>
  <c r="D352" i="19"/>
  <c r="H352" i="19" s="1"/>
  <c r="D353" i="19"/>
  <c r="D354" i="19"/>
  <c r="D355" i="19"/>
  <c r="D356" i="19"/>
  <c r="H356" i="19" s="1"/>
  <c r="D357" i="19"/>
  <c r="D358" i="19"/>
  <c r="D359" i="19"/>
  <c r="H359" i="19" s="1"/>
  <c r="D360" i="19"/>
  <c r="H360" i="19" s="1"/>
  <c r="D361" i="19"/>
  <c r="D362" i="19"/>
  <c r="H362" i="19" s="1"/>
  <c r="D363" i="19"/>
  <c r="D2" i="19"/>
  <c r="H2" i="19" s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I5" i="19"/>
  <c r="I9" i="19"/>
  <c r="I55" i="19"/>
  <c r="I129" i="19"/>
  <c r="I130" i="19"/>
  <c r="I257" i="19"/>
  <c r="I258" i="19"/>
  <c r="I335" i="19"/>
  <c r="I343" i="19"/>
  <c r="I345" i="19"/>
  <c r="I346" i="19"/>
  <c r="I351" i="19"/>
  <c r="I359" i="19"/>
  <c r="H9" i="19"/>
  <c r="H17" i="19"/>
  <c r="H25" i="19"/>
  <c r="H33" i="19"/>
  <c r="H41" i="19"/>
  <c r="H49" i="19"/>
  <c r="H57" i="19"/>
  <c r="H65" i="19"/>
  <c r="H73" i="19"/>
  <c r="H81" i="19"/>
  <c r="H89" i="19"/>
  <c r="H97" i="19"/>
  <c r="H105" i="19"/>
  <c r="H113" i="19"/>
  <c r="H121" i="19"/>
  <c r="H129" i="19"/>
  <c r="H137" i="19"/>
  <c r="H145" i="19"/>
  <c r="H153" i="19"/>
  <c r="H161" i="19"/>
  <c r="H169" i="19"/>
  <c r="H177" i="19"/>
  <c r="H185" i="19"/>
  <c r="H193" i="19"/>
  <c r="H201" i="19"/>
  <c r="H209" i="19"/>
  <c r="H217" i="19"/>
  <c r="H225" i="19"/>
  <c r="H233" i="19"/>
  <c r="H241" i="19"/>
  <c r="H249" i="19"/>
  <c r="H257" i="19"/>
  <c r="H265" i="19"/>
  <c r="H273" i="19"/>
  <c r="H281" i="19"/>
  <c r="H289" i="19"/>
  <c r="H297" i="19"/>
  <c r="H305" i="19"/>
  <c r="H313" i="19"/>
  <c r="H321" i="19"/>
  <c r="H329" i="19"/>
  <c r="H337" i="19"/>
  <c r="H345" i="19"/>
  <c r="H353" i="19"/>
  <c r="H361" i="19"/>
  <c r="I3" i="19"/>
  <c r="I4" i="19"/>
  <c r="I7" i="19"/>
  <c r="I8" i="19"/>
  <c r="I11" i="19"/>
  <c r="I12" i="19"/>
  <c r="I13" i="19"/>
  <c r="I15" i="19"/>
  <c r="I16" i="19"/>
  <c r="I19" i="19"/>
  <c r="I20" i="19"/>
  <c r="I21" i="19"/>
  <c r="I23" i="19"/>
  <c r="I24" i="19"/>
  <c r="I27" i="19"/>
  <c r="I28" i="19"/>
  <c r="I29" i="19"/>
  <c r="I31" i="19"/>
  <c r="I32" i="19"/>
  <c r="I35" i="19"/>
  <c r="I36" i="19"/>
  <c r="I37" i="19"/>
  <c r="I39" i="19"/>
  <c r="I40" i="19"/>
  <c r="I43" i="19"/>
  <c r="I44" i="19"/>
  <c r="I45" i="19"/>
  <c r="I47" i="19"/>
  <c r="I48" i="19"/>
  <c r="I51" i="19"/>
  <c r="I52" i="19"/>
  <c r="I53" i="19"/>
  <c r="I56" i="19"/>
  <c r="I59" i="19"/>
  <c r="I60" i="19"/>
  <c r="I61" i="19"/>
  <c r="I62" i="19"/>
  <c r="I63" i="19"/>
  <c r="I64" i="19"/>
  <c r="I67" i="19"/>
  <c r="I68" i="19"/>
  <c r="I69" i="19"/>
  <c r="I71" i="19"/>
  <c r="I72" i="19"/>
  <c r="I75" i="19"/>
  <c r="I76" i="19"/>
  <c r="I77" i="19"/>
  <c r="I79" i="19"/>
  <c r="I80" i="19"/>
  <c r="I83" i="19"/>
  <c r="I84" i="19"/>
  <c r="I85" i="19"/>
  <c r="I87" i="19"/>
  <c r="I88" i="19"/>
  <c r="I91" i="19"/>
  <c r="I92" i="19"/>
  <c r="I93" i="19"/>
  <c r="I94" i="19"/>
  <c r="I95" i="19"/>
  <c r="I96" i="19"/>
  <c r="I99" i="19"/>
  <c r="I100" i="19"/>
  <c r="I101" i="19"/>
  <c r="I103" i="19"/>
  <c r="I104" i="19"/>
  <c r="I107" i="19"/>
  <c r="I108" i="19"/>
  <c r="I109" i="19"/>
  <c r="I111" i="19"/>
  <c r="I112" i="19"/>
  <c r="I115" i="19"/>
  <c r="I116" i="19"/>
  <c r="I117" i="19"/>
  <c r="I119" i="19"/>
  <c r="I120" i="19"/>
  <c r="I123" i="19"/>
  <c r="I124" i="19"/>
  <c r="I125" i="19"/>
  <c r="I126" i="19"/>
  <c r="I127" i="19"/>
  <c r="I128" i="19"/>
  <c r="I131" i="19"/>
  <c r="I132" i="19"/>
  <c r="I133" i="19"/>
  <c r="I135" i="19"/>
  <c r="I136" i="19"/>
  <c r="I139" i="19"/>
  <c r="I140" i="19"/>
  <c r="I141" i="19"/>
  <c r="I143" i="19"/>
  <c r="I144" i="19"/>
  <c r="I147" i="19"/>
  <c r="I148" i="19"/>
  <c r="I149" i="19"/>
  <c r="I151" i="19"/>
  <c r="I152" i="19"/>
  <c r="I155" i="19"/>
  <c r="I156" i="19"/>
  <c r="I157" i="19"/>
  <c r="I158" i="19"/>
  <c r="I159" i="19"/>
  <c r="I160" i="19"/>
  <c r="I163" i="19"/>
  <c r="I164" i="19"/>
  <c r="I165" i="19"/>
  <c r="I167" i="19"/>
  <c r="I168" i="19"/>
  <c r="I171" i="19"/>
  <c r="I172" i="19"/>
  <c r="I173" i="19"/>
  <c r="I175" i="19"/>
  <c r="I176" i="19"/>
  <c r="I179" i="19"/>
  <c r="I180" i="19"/>
  <c r="I181" i="19"/>
  <c r="I183" i="19"/>
  <c r="I184" i="19"/>
  <c r="I187" i="19"/>
  <c r="I188" i="19"/>
  <c r="I189" i="19"/>
  <c r="I190" i="19"/>
  <c r="I191" i="19"/>
  <c r="I192" i="19"/>
  <c r="I195" i="19"/>
  <c r="I196" i="19"/>
  <c r="I197" i="19"/>
  <c r="I199" i="19"/>
  <c r="I200" i="19"/>
  <c r="I203" i="19"/>
  <c r="I204" i="19"/>
  <c r="I205" i="19"/>
  <c r="I207" i="19"/>
  <c r="I208" i="19"/>
  <c r="I211" i="19"/>
  <c r="I212" i="19"/>
  <c r="I213" i="19"/>
  <c r="I215" i="19"/>
  <c r="I216" i="19"/>
  <c r="I219" i="19"/>
  <c r="I220" i="19"/>
  <c r="I221" i="19"/>
  <c r="I222" i="19"/>
  <c r="I223" i="19"/>
  <c r="I224" i="19"/>
  <c r="I227" i="19"/>
  <c r="I228" i="19"/>
  <c r="I229" i="19"/>
  <c r="I231" i="19"/>
  <c r="I232" i="19"/>
  <c r="I235" i="19"/>
  <c r="I236" i="19"/>
  <c r="I237" i="19"/>
  <c r="I239" i="19"/>
  <c r="I240" i="19"/>
  <c r="I243" i="19"/>
  <c r="I244" i="19"/>
  <c r="I245" i="19"/>
  <c r="I247" i="19"/>
  <c r="I248" i="19"/>
  <c r="I251" i="19"/>
  <c r="I252" i="19"/>
  <c r="I253" i="19"/>
  <c r="I254" i="19"/>
  <c r="I255" i="19"/>
  <c r="I256" i="19"/>
  <c r="I259" i="19"/>
  <c r="I260" i="19"/>
  <c r="I261" i="19"/>
  <c r="I263" i="19"/>
  <c r="I264" i="19"/>
  <c r="I267" i="19"/>
  <c r="I268" i="19"/>
  <c r="I269" i="19"/>
  <c r="I271" i="19"/>
  <c r="I272" i="19"/>
  <c r="I275" i="19"/>
  <c r="I276" i="19"/>
  <c r="I277" i="19"/>
  <c r="I279" i="19"/>
  <c r="I280" i="19"/>
  <c r="I283" i="19"/>
  <c r="I284" i="19"/>
  <c r="I285" i="19"/>
  <c r="I286" i="19"/>
  <c r="I287" i="19"/>
  <c r="I288" i="19"/>
  <c r="I291" i="19"/>
  <c r="I292" i="19"/>
  <c r="I293" i="19"/>
  <c r="I295" i="19"/>
  <c r="I296" i="19"/>
  <c r="I299" i="19"/>
  <c r="I300" i="19"/>
  <c r="I301" i="19"/>
  <c r="I303" i="19"/>
  <c r="I304" i="19"/>
  <c r="I307" i="19"/>
  <c r="I308" i="19"/>
  <c r="I309" i="19"/>
  <c r="I311" i="19"/>
  <c r="I312" i="19"/>
  <c r="I315" i="19"/>
  <c r="I316" i="19"/>
  <c r="I317" i="19"/>
  <c r="I318" i="19"/>
  <c r="I319" i="19"/>
  <c r="I320" i="19"/>
  <c r="I323" i="19"/>
  <c r="I324" i="19"/>
  <c r="I325" i="19"/>
  <c r="I327" i="19"/>
  <c r="I328" i="19"/>
  <c r="I331" i="19"/>
  <c r="I332" i="19"/>
  <c r="I333" i="19"/>
  <c r="I336" i="19"/>
  <c r="I339" i="19"/>
  <c r="I340" i="19"/>
  <c r="I341" i="19"/>
  <c r="I344" i="19"/>
  <c r="I347" i="19"/>
  <c r="I348" i="19"/>
  <c r="I349" i="19"/>
  <c r="I352" i="19"/>
  <c r="I355" i="19"/>
  <c r="I356" i="19"/>
  <c r="I357" i="19"/>
  <c r="I360" i="19"/>
  <c r="I363" i="19"/>
  <c r="H3" i="19"/>
  <c r="H5" i="19"/>
  <c r="H6" i="19"/>
  <c r="H11" i="19"/>
  <c r="H13" i="19"/>
  <c r="H14" i="19"/>
  <c r="H19" i="19"/>
  <c r="H21" i="19"/>
  <c r="H22" i="19"/>
  <c r="H27" i="19"/>
  <c r="H29" i="19"/>
  <c r="H30" i="19"/>
  <c r="H31" i="19"/>
  <c r="H32" i="19"/>
  <c r="H34" i="19"/>
  <c r="H35" i="19"/>
  <c r="H37" i="19"/>
  <c r="H38" i="19"/>
  <c r="H43" i="19"/>
  <c r="H45" i="19"/>
  <c r="H46" i="19"/>
  <c r="H51" i="19"/>
  <c r="H53" i="19"/>
  <c r="H54" i="19"/>
  <c r="H59" i="19"/>
  <c r="H61" i="19"/>
  <c r="H62" i="19"/>
  <c r="H63" i="19"/>
  <c r="H67" i="19"/>
  <c r="H69" i="19"/>
  <c r="H70" i="19"/>
  <c r="H75" i="19"/>
  <c r="H77" i="19"/>
  <c r="H78" i="19"/>
  <c r="H83" i="19"/>
  <c r="H85" i="19"/>
  <c r="H86" i="19"/>
  <c r="H91" i="19"/>
  <c r="H93" i="19"/>
  <c r="H94" i="19"/>
  <c r="H95" i="19"/>
  <c r="H98" i="19"/>
  <c r="H99" i="19"/>
  <c r="H101" i="19"/>
  <c r="H102" i="19"/>
  <c r="H103" i="19"/>
  <c r="H104" i="19"/>
  <c r="H107" i="19"/>
  <c r="H109" i="19"/>
  <c r="H110" i="19"/>
  <c r="H115" i="19"/>
  <c r="H117" i="19"/>
  <c r="H118" i="19"/>
  <c r="H123" i="19"/>
  <c r="H125" i="19"/>
  <c r="H126" i="19"/>
  <c r="H131" i="19"/>
  <c r="H133" i="19"/>
  <c r="H134" i="19"/>
  <c r="H135" i="19"/>
  <c r="H136" i="19"/>
  <c r="H139" i="19"/>
  <c r="H141" i="19"/>
  <c r="H142" i="19"/>
  <c r="H147" i="19"/>
  <c r="H149" i="19"/>
  <c r="H150" i="19"/>
  <c r="H155" i="19"/>
  <c r="H157" i="19"/>
  <c r="H158" i="19"/>
  <c r="H162" i="19"/>
  <c r="H163" i="19"/>
  <c r="H165" i="19"/>
  <c r="H166" i="19"/>
  <c r="H167" i="19"/>
  <c r="H171" i="19"/>
  <c r="H173" i="19"/>
  <c r="H174" i="19"/>
  <c r="H179" i="19"/>
  <c r="H181" i="19"/>
  <c r="H182" i="19"/>
  <c r="H187" i="19"/>
  <c r="H189" i="19"/>
  <c r="H190" i="19"/>
  <c r="H195" i="19"/>
  <c r="H197" i="19"/>
  <c r="H198" i="19"/>
  <c r="H199" i="19"/>
  <c r="H203" i="19"/>
  <c r="H204" i="19"/>
  <c r="H205" i="19"/>
  <c r="H206" i="19"/>
  <c r="H211" i="19"/>
  <c r="H213" i="19"/>
  <c r="H214" i="19"/>
  <c r="H219" i="19"/>
  <c r="H220" i="19"/>
  <c r="H221" i="19"/>
  <c r="H222" i="19"/>
  <c r="H226" i="19"/>
  <c r="H227" i="19"/>
  <c r="H229" i="19"/>
  <c r="H230" i="19"/>
  <c r="H235" i="19"/>
  <c r="H237" i="19"/>
  <c r="H238" i="19"/>
  <c r="H239" i="19"/>
  <c r="H240" i="19"/>
  <c r="H243" i="19"/>
  <c r="H245" i="19"/>
  <c r="H246" i="19"/>
  <c r="H251" i="19"/>
  <c r="H253" i="19"/>
  <c r="H254" i="19"/>
  <c r="H259" i="19"/>
  <c r="H261" i="19"/>
  <c r="H262" i="19"/>
  <c r="H267" i="19"/>
  <c r="H269" i="19"/>
  <c r="H270" i="19"/>
  <c r="H271" i="19"/>
  <c r="H272" i="19"/>
  <c r="H275" i="19"/>
  <c r="H277" i="19"/>
  <c r="H278" i="19"/>
  <c r="H283" i="19"/>
  <c r="H285" i="19"/>
  <c r="H286" i="19"/>
  <c r="H290" i="19"/>
  <c r="H291" i="19"/>
  <c r="H293" i="19"/>
  <c r="H294" i="19"/>
  <c r="H299" i="19"/>
  <c r="H301" i="19"/>
  <c r="H302" i="19"/>
  <c r="H303" i="19"/>
  <c r="H307" i="19"/>
  <c r="H309" i="19"/>
  <c r="H310" i="19"/>
  <c r="H315" i="19"/>
  <c r="H317" i="19"/>
  <c r="H318" i="19"/>
  <c r="H323" i="19"/>
  <c r="H325" i="19"/>
  <c r="H326" i="19"/>
  <c r="H331" i="19"/>
  <c r="H333" i="19"/>
  <c r="H334" i="19"/>
  <c r="H335" i="19"/>
  <c r="H339" i="19"/>
  <c r="H341" i="19"/>
  <c r="H342" i="19"/>
  <c r="H347" i="19"/>
  <c r="H348" i="19"/>
  <c r="H349" i="19"/>
  <c r="H350" i="19"/>
  <c r="H354" i="19"/>
  <c r="H355" i="19"/>
  <c r="H357" i="19"/>
  <c r="H358" i="19"/>
  <c r="H363" i="19"/>
  <c r="P20" i="12" l="1"/>
  <c r="P17" i="12"/>
  <c r="T8" i="12"/>
  <c r="U8" i="12" s="1"/>
  <c r="V6" i="12"/>
  <c r="S10" i="12"/>
  <c r="T6" i="12" s="1"/>
  <c r="U6" i="12" s="1"/>
  <c r="T5" i="12"/>
  <c r="U5" i="12" s="1"/>
  <c r="V7" i="12"/>
  <c r="T9" i="12"/>
  <c r="U9" i="12" s="1"/>
  <c r="S6" i="11"/>
  <c r="A140" i="19"/>
  <c r="A177" i="19"/>
  <c r="C185" i="19"/>
  <c r="C193" i="19"/>
  <c r="A256" i="19"/>
  <c r="A270" i="19"/>
  <c r="C275" i="19"/>
  <c r="A282" i="19"/>
  <c r="B298" i="19"/>
  <c r="C303" i="19"/>
  <c r="B320" i="19"/>
  <c r="A342" i="19"/>
  <c r="C357" i="19"/>
  <c r="A60" i="18"/>
  <c r="B60" i="18"/>
  <c r="A61" i="18"/>
  <c r="B61" i="18"/>
  <c r="A62" i="18"/>
  <c r="B62" i="18"/>
  <c r="A63" i="18"/>
  <c r="B63" i="18"/>
  <c r="A64" i="18"/>
  <c r="B64" i="18"/>
  <c r="A65" i="18"/>
  <c r="B65" i="18"/>
  <c r="A66" i="18"/>
  <c r="B66" i="18"/>
  <c r="A67" i="18"/>
  <c r="B67" i="18"/>
  <c r="A68" i="18"/>
  <c r="B68" i="18"/>
  <c r="B59" i="18"/>
  <c r="A59" i="18"/>
  <c r="A13" i="18"/>
  <c r="B13" i="18"/>
  <c r="C13" i="18"/>
  <c r="D13" i="18"/>
  <c r="E13" i="18"/>
  <c r="F13" i="18"/>
  <c r="G13" i="18"/>
  <c r="H13" i="18"/>
  <c r="I13" i="18"/>
  <c r="A14" i="18"/>
  <c r="B14" i="18"/>
  <c r="C14" i="18"/>
  <c r="D14" i="18"/>
  <c r="E14" i="18"/>
  <c r="F14" i="18"/>
  <c r="G14" i="18"/>
  <c r="H14" i="18"/>
  <c r="I14" i="18"/>
  <c r="A15" i="18"/>
  <c r="B15" i="18"/>
  <c r="C15" i="18"/>
  <c r="D15" i="18"/>
  <c r="E15" i="18"/>
  <c r="F15" i="18"/>
  <c r="G15" i="18"/>
  <c r="H15" i="18"/>
  <c r="I15" i="18"/>
  <c r="A16" i="18"/>
  <c r="B16" i="18"/>
  <c r="C16" i="18"/>
  <c r="D16" i="18"/>
  <c r="E16" i="18"/>
  <c r="F16" i="18"/>
  <c r="G16" i="18"/>
  <c r="H16" i="18"/>
  <c r="I16" i="18"/>
  <c r="A17" i="18"/>
  <c r="B17" i="18"/>
  <c r="C17" i="18"/>
  <c r="D17" i="18"/>
  <c r="E17" i="18"/>
  <c r="F17" i="18"/>
  <c r="G17" i="18"/>
  <c r="H17" i="18"/>
  <c r="I17" i="18"/>
  <c r="A18" i="18"/>
  <c r="B18" i="18"/>
  <c r="C18" i="18"/>
  <c r="D18" i="18"/>
  <c r="E18" i="18"/>
  <c r="F18" i="18"/>
  <c r="G18" i="18"/>
  <c r="H18" i="18"/>
  <c r="I18" i="18"/>
  <c r="A19" i="18"/>
  <c r="B19" i="18"/>
  <c r="C19" i="18"/>
  <c r="D19" i="18"/>
  <c r="E19" i="18"/>
  <c r="F19" i="18"/>
  <c r="G19" i="18"/>
  <c r="H19" i="18"/>
  <c r="I19" i="18"/>
  <c r="I12" i="18"/>
  <c r="H12" i="18"/>
  <c r="G12" i="18"/>
  <c r="F12" i="18"/>
  <c r="E12" i="18"/>
  <c r="D12" i="18"/>
  <c r="C12" i="18"/>
  <c r="B12" i="18"/>
  <c r="A12" i="18"/>
  <c r="A83" i="18"/>
  <c r="B83" i="18"/>
  <c r="B82" i="18"/>
  <c r="A82" i="18"/>
  <c r="A81" i="18"/>
  <c r="B81" i="18"/>
  <c r="B80" i="18"/>
  <c r="A80" i="18"/>
  <c r="B79" i="18"/>
  <c r="B78" i="18"/>
  <c r="B77" i="18"/>
  <c r="A46" i="18"/>
  <c r="A47" i="18"/>
  <c r="A48" i="18"/>
  <c r="A49" i="18"/>
  <c r="A50" i="18"/>
  <c r="A51" i="18"/>
  <c r="A52" i="18"/>
  <c r="A53" i="18"/>
  <c r="A54" i="18"/>
  <c r="A55" i="18"/>
  <c r="A45" i="18"/>
  <c r="M38" i="18"/>
  <c r="M37" i="18"/>
  <c r="M39" i="18"/>
  <c r="M40" i="18"/>
  <c r="M41" i="18"/>
  <c r="M36" i="18"/>
  <c r="A37" i="18"/>
  <c r="B37" i="18"/>
  <c r="C37" i="18"/>
  <c r="D37" i="18"/>
  <c r="E37" i="18"/>
  <c r="F37" i="18"/>
  <c r="G37" i="18"/>
  <c r="I37" i="18"/>
  <c r="K37" i="18"/>
  <c r="A38" i="18"/>
  <c r="B38" i="18"/>
  <c r="C38" i="18"/>
  <c r="D38" i="18"/>
  <c r="E38" i="18"/>
  <c r="F38" i="18"/>
  <c r="G38" i="18"/>
  <c r="I38" i="18"/>
  <c r="K38" i="18"/>
  <c r="A39" i="18"/>
  <c r="B39" i="18"/>
  <c r="C39" i="18"/>
  <c r="D39" i="18"/>
  <c r="E39" i="18"/>
  <c r="F39" i="18"/>
  <c r="G39" i="18"/>
  <c r="I39" i="18"/>
  <c r="K39" i="18"/>
  <c r="A40" i="18"/>
  <c r="B40" i="18"/>
  <c r="C40" i="18"/>
  <c r="D40" i="18"/>
  <c r="E40" i="18"/>
  <c r="F40" i="18"/>
  <c r="G40" i="18"/>
  <c r="I40" i="18"/>
  <c r="K40" i="18"/>
  <c r="A41" i="18"/>
  <c r="B41" i="18"/>
  <c r="C41" i="18"/>
  <c r="D41" i="18"/>
  <c r="E41" i="18"/>
  <c r="F41" i="18"/>
  <c r="G41" i="18"/>
  <c r="I41" i="18"/>
  <c r="K41" i="18"/>
  <c r="K36" i="18"/>
  <c r="I36" i="18"/>
  <c r="G36" i="18"/>
  <c r="F36" i="18"/>
  <c r="E36" i="18"/>
  <c r="D36" i="18"/>
  <c r="C36" i="18"/>
  <c r="B36" i="18"/>
  <c r="A36" i="18"/>
  <c r="B6" i="18"/>
  <c r="B5" i="18"/>
  <c r="B4" i="18"/>
  <c r="C3" i="18"/>
  <c r="G355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2" i="16"/>
  <c r="N4" i="16"/>
  <c r="P6" i="16"/>
  <c r="K5" i="16"/>
  <c r="N2" i="16"/>
  <c r="F2" i="16" a="1"/>
  <c r="F2" i="16" s="1"/>
  <c r="R7" i="16" s="1"/>
  <c r="E2" i="16" a="1"/>
  <c r="E2" i="16" s="1"/>
  <c r="M6" i="16" s="1"/>
  <c r="D2" i="16" a="1"/>
  <c r="D2" i="16" s="1"/>
  <c r="R5" i="16" s="1"/>
  <c r="C2" i="16" a="1"/>
  <c r="C2" i="16" s="1"/>
  <c r="P4" i="16" s="1"/>
  <c r="B2" i="16" a="1"/>
  <c r="B2" i="16" s="1"/>
  <c r="O3" i="16" s="1"/>
  <c r="A2" i="16" a="1"/>
  <c r="A2" i="16" s="1"/>
  <c r="L2" i="16" s="1"/>
  <c r="Q2" i="6"/>
  <c r="R2" i="6"/>
  <c r="S2" i="6"/>
  <c r="T2" i="6"/>
  <c r="U2" i="6"/>
  <c r="Y2" i="6" s="1"/>
  <c r="V2" i="6"/>
  <c r="W2" i="6"/>
  <c r="X2" i="6"/>
  <c r="Z2" i="6"/>
  <c r="AA2" i="6"/>
  <c r="AB2" i="6"/>
  <c r="AC2" i="6"/>
  <c r="AD2" i="6"/>
  <c r="AE2" i="6"/>
  <c r="Q3" i="6"/>
  <c r="R3" i="6"/>
  <c r="S3" i="6"/>
  <c r="T3" i="6"/>
  <c r="U3" i="6"/>
  <c r="Z3" i="6" s="1"/>
  <c r="V3" i="6"/>
  <c r="Y3" i="6"/>
  <c r="AA3" i="6"/>
  <c r="AB3" i="6"/>
  <c r="AC3" i="6"/>
  <c r="AD3" i="6"/>
  <c r="AE3" i="6"/>
  <c r="Q4" i="6"/>
  <c r="R4" i="6"/>
  <c r="S4" i="6"/>
  <c r="T4" i="6"/>
  <c r="U4" i="6"/>
  <c r="W4" i="6" s="1"/>
  <c r="V4" i="6"/>
  <c r="Z4" i="6"/>
  <c r="AA4" i="6"/>
  <c r="AB4" i="6"/>
  <c r="AC4" i="6"/>
  <c r="AD4" i="6"/>
  <c r="AE4" i="6"/>
  <c r="Q5" i="6"/>
  <c r="R5" i="6"/>
  <c r="S5" i="6"/>
  <c r="T5" i="6"/>
  <c r="U5" i="6"/>
  <c r="AD5" i="6" s="1"/>
  <c r="V5" i="6"/>
  <c r="AA5" i="6"/>
  <c r="AB5" i="6"/>
  <c r="AC5" i="6"/>
  <c r="AE5" i="6"/>
  <c r="Q6" i="6"/>
  <c r="R6" i="6"/>
  <c r="S6" i="6"/>
  <c r="T6" i="6"/>
  <c r="U6" i="6"/>
  <c r="W6" i="6" s="1"/>
  <c r="V6" i="6"/>
  <c r="Z6" i="6"/>
  <c r="AA6" i="6"/>
  <c r="AB6" i="6"/>
  <c r="AC6" i="6"/>
  <c r="AD6" i="6"/>
  <c r="AE6" i="6"/>
  <c r="Q7" i="6"/>
  <c r="R7" i="6"/>
  <c r="S7" i="6"/>
  <c r="T7" i="6"/>
  <c r="U7" i="6"/>
  <c r="V7" i="6"/>
  <c r="AA7" i="6" s="1"/>
  <c r="AB7" i="6"/>
  <c r="AC7" i="6"/>
  <c r="AD7" i="6"/>
  <c r="AE7" i="6"/>
  <c r="Q8" i="6"/>
  <c r="R8" i="6"/>
  <c r="S8" i="6"/>
  <c r="T8" i="6"/>
  <c r="U8" i="6"/>
  <c r="V8" i="6"/>
  <c r="AB8" i="6"/>
  <c r="AC8" i="6"/>
  <c r="AD8" i="6"/>
  <c r="AE8" i="6"/>
  <c r="Q9" i="6"/>
  <c r="R9" i="6"/>
  <c r="S9" i="6"/>
  <c r="T9" i="6"/>
  <c r="U9" i="6"/>
  <c r="Z9" i="6" s="1"/>
  <c r="V9" i="6"/>
  <c r="W9" i="6"/>
  <c r="X9" i="6"/>
  <c r="Y9" i="6"/>
  <c r="Q10" i="6"/>
  <c r="R10" i="6"/>
  <c r="S10" i="6"/>
  <c r="T10" i="6"/>
  <c r="U10" i="6"/>
  <c r="V10" i="6"/>
  <c r="Y10" i="6" s="1"/>
  <c r="X10" i="6"/>
  <c r="Z10" i="6"/>
  <c r="AA10" i="6"/>
  <c r="AB10" i="6"/>
  <c r="AC10" i="6"/>
  <c r="AD10" i="6"/>
  <c r="AE10" i="6"/>
  <c r="Q11" i="6"/>
  <c r="R11" i="6"/>
  <c r="S11" i="6"/>
  <c r="T11" i="6"/>
  <c r="U11" i="6"/>
  <c r="Z11" i="6" s="1"/>
  <c r="V11" i="6"/>
  <c r="Y11" i="6"/>
  <c r="AA11" i="6"/>
  <c r="AB11" i="6"/>
  <c r="AC11" i="6"/>
  <c r="AD11" i="6"/>
  <c r="AE11" i="6"/>
  <c r="Q12" i="6"/>
  <c r="R12" i="6"/>
  <c r="S12" i="6"/>
  <c r="T12" i="6"/>
  <c r="U12" i="6"/>
  <c r="W12" i="6" s="1"/>
  <c r="V12" i="6"/>
  <c r="Z12" i="6"/>
  <c r="AA12" i="6"/>
  <c r="AB12" i="6"/>
  <c r="AC12" i="6"/>
  <c r="AD12" i="6"/>
  <c r="AE12" i="6"/>
  <c r="Q13" i="6"/>
  <c r="R13" i="6"/>
  <c r="S13" i="6"/>
  <c r="T13" i="6"/>
  <c r="U13" i="6"/>
  <c r="AB13" i="6" s="1"/>
  <c r="V13" i="6"/>
  <c r="AA13" i="6"/>
  <c r="AC13" i="6"/>
  <c r="AE13" i="6"/>
  <c r="Q14" i="6"/>
  <c r="R14" i="6"/>
  <c r="S14" i="6"/>
  <c r="T14" i="6"/>
  <c r="U14" i="6"/>
  <c r="W14" i="6" s="1"/>
  <c r="V14" i="6"/>
  <c r="Z14" i="6"/>
  <c r="AA14" i="6"/>
  <c r="AB14" i="6"/>
  <c r="AC14" i="6"/>
  <c r="AD14" i="6"/>
  <c r="AE14" i="6"/>
  <c r="Q15" i="6"/>
  <c r="R15" i="6"/>
  <c r="S15" i="6"/>
  <c r="T15" i="6"/>
  <c r="U15" i="6"/>
  <c r="V15" i="6"/>
  <c r="AA15" i="6" s="1"/>
  <c r="AB15" i="6"/>
  <c r="AC15" i="6"/>
  <c r="AD15" i="6"/>
  <c r="AE15" i="6"/>
  <c r="Q16" i="6"/>
  <c r="R16" i="6"/>
  <c r="S16" i="6"/>
  <c r="T16" i="6"/>
  <c r="U16" i="6"/>
  <c r="V16" i="6"/>
  <c r="AB16" i="6"/>
  <c r="AC16" i="6"/>
  <c r="AD16" i="6"/>
  <c r="AE16" i="6"/>
  <c r="Q17" i="6"/>
  <c r="R17" i="6"/>
  <c r="S17" i="6"/>
  <c r="T17" i="6"/>
  <c r="U17" i="6"/>
  <c r="X17" i="6" s="1"/>
  <c r="V17" i="6"/>
  <c r="W17" i="6"/>
  <c r="Y17" i="6"/>
  <c r="Q18" i="6"/>
  <c r="R18" i="6"/>
  <c r="S18" i="6"/>
  <c r="T18" i="6"/>
  <c r="U18" i="6"/>
  <c r="V18" i="6"/>
  <c r="Y18" i="6" s="1"/>
  <c r="X18" i="6"/>
  <c r="Z18" i="6"/>
  <c r="AA18" i="6"/>
  <c r="AB18" i="6"/>
  <c r="AC18" i="6"/>
  <c r="AD18" i="6"/>
  <c r="AE18" i="6"/>
  <c r="Q19" i="6"/>
  <c r="R19" i="6"/>
  <c r="S19" i="6"/>
  <c r="T19" i="6"/>
  <c r="U19" i="6"/>
  <c r="Z19" i="6" s="1"/>
  <c r="V19" i="6"/>
  <c r="Y19" i="6"/>
  <c r="AA19" i="6"/>
  <c r="AB19" i="6"/>
  <c r="AC19" i="6"/>
  <c r="AD19" i="6"/>
  <c r="AE19" i="6"/>
  <c r="Q20" i="6"/>
  <c r="R20" i="6"/>
  <c r="S20" i="6"/>
  <c r="T20" i="6"/>
  <c r="U20" i="6"/>
  <c r="W20" i="6" s="1"/>
  <c r="V20" i="6"/>
  <c r="X20" i="6" s="1"/>
  <c r="Z20" i="6"/>
  <c r="AA20" i="6"/>
  <c r="AB20" i="6"/>
  <c r="AC20" i="6"/>
  <c r="AD20" i="6"/>
  <c r="AE20" i="6"/>
  <c r="Q21" i="6"/>
  <c r="R21" i="6"/>
  <c r="S21" i="6"/>
  <c r="T21" i="6"/>
  <c r="U21" i="6"/>
  <c r="AB21" i="6" s="1"/>
  <c r="V21" i="6"/>
  <c r="AA21" i="6"/>
  <c r="AC21" i="6"/>
  <c r="AE21" i="6"/>
  <c r="Q22" i="6"/>
  <c r="R22" i="6"/>
  <c r="S22" i="6"/>
  <c r="T22" i="6"/>
  <c r="U22" i="6"/>
  <c r="W22" i="6" s="1"/>
  <c r="V22" i="6"/>
  <c r="AA23" i="6" s="1"/>
  <c r="Z22" i="6"/>
  <c r="AA22" i="6"/>
  <c r="AB22" i="6"/>
  <c r="AC22" i="6"/>
  <c r="AD22" i="6"/>
  <c r="AE22" i="6"/>
  <c r="Q23" i="6"/>
  <c r="R23" i="6"/>
  <c r="S23" i="6"/>
  <c r="T23" i="6"/>
  <c r="U23" i="6"/>
  <c r="V23" i="6"/>
  <c r="AB23" i="6"/>
  <c r="AC23" i="6"/>
  <c r="AD23" i="6"/>
  <c r="AE23" i="6"/>
  <c r="Q24" i="6"/>
  <c r="R24" i="6"/>
  <c r="S24" i="6"/>
  <c r="T24" i="6"/>
  <c r="U24" i="6"/>
  <c r="V24" i="6"/>
  <c r="AE25" i="6" s="1"/>
  <c r="AB24" i="6"/>
  <c r="AC24" i="6"/>
  <c r="AD24" i="6"/>
  <c r="AE24" i="6"/>
  <c r="Q25" i="6"/>
  <c r="R25" i="6"/>
  <c r="S25" i="6"/>
  <c r="T25" i="6"/>
  <c r="U25" i="6"/>
  <c r="X25" i="6" s="1"/>
  <c r="V25" i="6"/>
  <c r="W25" i="6"/>
  <c r="Y25" i="6"/>
  <c r="Q26" i="6"/>
  <c r="R26" i="6"/>
  <c r="S26" i="6"/>
  <c r="T26" i="6"/>
  <c r="U26" i="6"/>
  <c r="Y26" i="6" s="1"/>
  <c r="V26" i="6"/>
  <c r="X26" i="6"/>
  <c r="Z26" i="6"/>
  <c r="AA26" i="6"/>
  <c r="AB26" i="6"/>
  <c r="AC26" i="6"/>
  <c r="AD26" i="6"/>
  <c r="AE26" i="6"/>
  <c r="Q27" i="6"/>
  <c r="R27" i="6"/>
  <c r="S27" i="6"/>
  <c r="T27" i="6"/>
  <c r="U27" i="6"/>
  <c r="Z27" i="6" s="1"/>
  <c r="V27" i="6"/>
  <c r="Y27" i="6"/>
  <c r="AA27" i="6"/>
  <c r="AB27" i="6"/>
  <c r="AC27" i="6"/>
  <c r="AD27" i="6"/>
  <c r="AE27" i="6"/>
  <c r="Q28" i="6"/>
  <c r="R28" i="6"/>
  <c r="S28" i="6"/>
  <c r="T28" i="6"/>
  <c r="U28" i="6"/>
  <c r="W28" i="6" s="1"/>
  <c r="V28" i="6"/>
  <c r="X28" i="6" s="1"/>
  <c r="Z28" i="6"/>
  <c r="AA28" i="6"/>
  <c r="AB28" i="6"/>
  <c r="AC28" i="6"/>
  <c r="AD28" i="6"/>
  <c r="AE28" i="6"/>
  <c r="Q29" i="6"/>
  <c r="R29" i="6"/>
  <c r="S29" i="6"/>
  <c r="T29" i="6"/>
  <c r="U29" i="6"/>
  <c r="AB29" i="6" s="1"/>
  <c r="V29" i="6"/>
  <c r="AA29" i="6"/>
  <c r="AC29" i="6"/>
  <c r="AE29" i="6"/>
  <c r="Q30" i="6"/>
  <c r="R30" i="6"/>
  <c r="S30" i="6"/>
  <c r="T30" i="6"/>
  <c r="U30" i="6"/>
  <c r="W30" i="6" s="1"/>
  <c r="V30" i="6"/>
  <c r="AA31" i="6" s="1"/>
  <c r="Z30" i="6"/>
  <c r="AA30" i="6"/>
  <c r="AB30" i="6"/>
  <c r="AC30" i="6"/>
  <c r="AD30" i="6"/>
  <c r="AE30" i="6"/>
  <c r="Q31" i="6"/>
  <c r="R31" i="6"/>
  <c r="S31" i="6"/>
  <c r="T31" i="6"/>
  <c r="U31" i="6"/>
  <c r="V31" i="6"/>
  <c r="AB31" i="6"/>
  <c r="AC31" i="6"/>
  <c r="AD31" i="6"/>
  <c r="AE31" i="6"/>
  <c r="Q32" i="6"/>
  <c r="R32" i="6"/>
  <c r="S32" i="6"/>
  <c r="T32" i="6"/>
  <c r="U32" i="6"/>
  <c r="W32" i="6" s="1"/>
  <c r="V32" i="6"/>
  <c r="AB32" i="6"/>
  <c r="AC32" i="6"/>
  <c r="AD32" i="6"/>
  <c r="AE32" i="6"/>
  <c r="Q33" i="6"/>
  <c r="R33" i="6"/>
  <c r="S33" i="6"/>
  <c r="T33" i="6"/>
  <c r="U33" i="6"/>
  <c r="X33" i="6" s="1"/>
  <c r="V33" i="6"/>
  <c r="W33" i="6"/>
  <c r="Y33" i="6"/>
  <c r="AE33" i="6"/>
  <c r="Q34" i="6"/>
  <c r="R34" i="6"/>
  <c r="S34" i="6"/>
  <c r="T34" i="6"/>
  <c r="U34" i="6"/>
  <c r="Y34" i="6" s="1"/>
  <c r="V34" i="6"/>
  <c r="X34" i="6"/>
  <c r="Z34" i="6"/>
  <c r="AA34" i="6"/>
  <c r="AB34" i="6"/>
  <c r="AC34" i="6"/>
  <c r="AD34" i="6"/>
  <c r="AE34" i="6"/>
  <c r="Q35" i="6"/>
  <c r="R35" i="6"/>
  <c r="S35" i="6"/>
  <c r="T35" i="6"/>
  <c r="U35" i="6"/>
  <c r="Z35" i="6" s="1"/>
  <c r="V35" i="6"/>
  <c r="Y35" i="6"/>
  <c r="AA35" i="6"/>
  <c r="AB35" i="6"/>
  <c r="AC35" i="6"/>
  <c r="AD35" i="6"/>
  <c r="AE35" i="6"/>
  <c r="Q36" i="6"/>
  <c r="R36" i="6"/>
  <c r="S36" i="6"/>
  <c r="T36" i="6"/>
  <c r="U36" i="6"/>
  <c r="W36" i="6" s="1"/>
  <c r="V36" i="6"/>
  <c r="AA36" i="6" s="1"/>
  <c r="Z36" i="6"/>
  <c r="AB36" i="6"/>
  <c r="AC36" i="6"/>
  <c r="AD36" i="6"/>
  <c r="AE36" i="6"/>
  <c r="Q37" i="6"/>
  <c r="R37" i="6"/>
  <c r="S37" i="6"/>
  <c r="T37" i="6"/>
  <c r="U37" i="6"/>
  <c r="AB37" i="6" s="1"/>
  <c r="V37" i="6"/>
  <c r="AA37" i="6"/>
  <c r="AC37" i="6"/>
  <c r="AE37" i="6"/>
  <c r="Q38" i="6"/>
  <c r="R38" i="6"/>
  <c r="S38" i="6"/>
  <c r="T38" i="6"/>
  <c r="U38" i="6"/>
  <c r="W38" i="6" s="1"/>
  <c r="V38" i="6"/>
  <c r="AA39" i="6" s="1"/>
  <c r="Z38" i="6"/>
  <c r="AA38" i="6"/>
  <c r="AB38" i="6"/>
  <c r="AC38" i="6"/>
  <c r="AD38" i="6"/>
  <c r="AE38" i="6"/>
  <c r="Q39" i="6"/>
  <c r="R39" i="6"/>
  <c r="S39" i="6"/>
  <c r="T39" i="6"/>
  <c r="U39" i="6"/>
  <c r="V39" i="6"/>
  <c r="AB39" i="6"/>
  <c r="AC39" i="6"/>
  <c r="AD39" i="6"/>
  <c r="AE39" i="6"/>
  <c r="Q40" i="6"/>
  <c r="R40" i="6"/>
  <c r="S40" i="6"/>
  <c r="T40" i="6"/>
  <c r="U40" i="6"/>
  <c r="W40" i="6" s="1"/>
  <c r="V40" i="6"/>
  <c r="AB40" i="6"/>
  <c r="AC40" i="6"/>
  <c r="AD40" i="6"/>
  <c r="AE40" i="6"/>
  <c r="Q41" i="6"/>
  <c r="R41" i="6"/>
  <c r="S41" i="6"/>
  <c r="T41" i="6"/>
  <c r="U41" i="6"/>
  <c r="X41" i="6" s="1"/>
  <c r="V41" i="6"/>
  <c r="W41" i="6"/>
  <c r="Y41" i="6"/>
  <c r="Q42" i="6"/>
  <c r="R42" i="6"/>
  <c r="S42" i="6"/>
  <c r="T42" i="6"/>
  <c r="U42" i="6"/>
  <c r="Y42" i="6" s="1"/>
  <c r="V42" i="6"/>
  <c r="X42" i="6"/>
  <c r="Z42" i="6"/>
  <c r="AA42" i="6"/>
  <c r="AB42" i="6"/>
  <c r="AC42" i="6"/>
  <c r="AD42" i="6"/>
  <c r="AE42" i="6"/>
  <c r="Q43" i="6"/>
  <c r="R43" i="6"/>
  <c r="S43" i="6"/>
  <c r="T43" i="6"/>
  <c r="U43" i="6"/>
  <c r="Z43" i="6" s="1"/>
  <c r="V43" i="6"/>
  <c r="Y43" i="6"/>
  <c r="AA43" i="6"/>
  <c r="AB43" i="6"/>
  <c r="AC43" i="6"/>
  <c r="AD43" i="6"/>
  <c r="AE43" i="6"/>
  <c r="Q44" i="6"/>
  <c r="R44" i="6"/>
  <c r="S44" i="6"/>
  <c r="T44" i="6"/>
  <c r="U44" i="6"/>
  <c r="W44" i="6" s="1"/>
  <c r="V44" i="6"/>
  <c r="AA44" i="6" s="1"/>
  <c r="Z44" i="6"/>
  <c r="AB44" i="6"/>
  <c r="AC44" i="6"/>
  <c r="AD44" i="6"/>
  <c r="AE44" i="6"/>
  <c r="Q45" i="6"/>
  <c r="R45" i="6"/>
  <c r="S45" i="6"/>
  <c r="T45" i="6"/>
  <c r="U45" i="6"/>
  <c r="AB45" i="6" s="1"/>
  <c r="V45" i="6"/>
  <c r="AA45" i="6"/>
  <c r="AC45" i="6"/>
  <c r="AE45" i="6"/>
  <c r="Q46" i="6"/>
  <c r="R46" i="6"/>
  <c r="S46" i="6"/>
  <c r="T46" i="6"/>
  <c r="U46" i="6"/>
  <c r="W46" i="6" s="1"/>
  <c r="V46" i="6"/>
  <c r="AA47" i="6" s="1"/>
  <c r="Z46" i="6"/>
  <c r="AA46" i="6"/>
  <c r="AB46" i="6"/>
  <c r="AC46" i="6"/>
  <c r="AD46" i="6"/>
  <c r="AE46" i="6"/>
  <c r="Q47" i="6"/>
  <c r="R47" i="6"/>
  <c r="S47" i="6"/>
  <c r="T47" i="6"/>
  <c r="U47" i="6"/>
  <c r="V47" i="6"/>
  <c r="AB47" i="6"/>
  <c r="AC47" i="6"/>
  <c r="AD47" i="6"/>
  <c r="AE47" i="6"/>
  <c r="Q48" i="6"/>
  <c r="R48" i="6"/>
  <c r="S48" i="6"/>
  <c r="T48" i="6"/>
  <c r="U48" i="6"/>
  <c r="V48" i="6"/>
  <c r="AB48" i="6"/>
  <c r="AC48" i="6"/>
  <c r="AD48" i="6"/>
  <c r="AE48" i="6"/>
  <c r="Q49" i="6"/>
  <c r="R49" i="6"/>
  <c r="S49" i="6"/>
  <c r="T49" i="6"/>
  <c r="U49" i="6"/>
  <c r="X49" i="6" s="1"/>
  <c r="V49" i="6"/>
  <c r="W49" i="6"/>
  <c r="Y49" i="6"/>
  <c r="Q50" i="6"/>
  <c r="R50" i="6"/>
  <c r="S50" i="6"/>
  <c r="T50" i="6"/>
  <c r="U50" i="6"/>
  <c r="Y50" i="6" s="1"/>
  <c r="V50" i="6"/>
  <c r="X50" i="6"/>
  <c r="Z50" i="6"/>
  <c r="AA50" i="6"/>
  <c r="AB50" i="6"/>
  <c r="AC50" i="6"/>
  <c r="AD50" i="6"/>
  <c r="AE50" i="6"/>
  <c r="Q51" i="6"/>
  <c r="R51" i="6"/>
  <c r="S51" i="6"/>
  <c r="T51" i="6"/>
  <c r="U51" i="6"/>
  <c r="Z51" i="6" s="1"/>
  <c r="V51" i="6"/>
  <c r="Y51" i="6"/>
  <c r="AA51" i="6"/>
  <c r="AB51" i="6"/>
  <c r="AC51" i="6"/>
  <c r="AD51" i="6"/>
  <c r="AE51" i="6"/>
  <c r="Q52" i="6"/>
  <c r="R52" i="6"/>
  <c r="S52" i="6"/>
  <c r="T52" i="6"/>
  <c r="U52" i="6"/>
  <c r="W52" i="6" s="1"/>
  <c r="V52" i="6"/>
  <c r="AA52" i="6" s="1"/>
  <c r="Z52" i="6"/>
  <c r="AB52" i="6"/>
  <c r="AC52" i="6"/>
  <c r="AD52" i="6"/>
  <c r="AE52" i="6"/>
  <c r="Q53" i="6"/>
  <c r="R53" i="6"/>
  <c r="S53" i="6"/>
  <c r="T53" i="6"/>
  <c r="U53" i="6"/>
  <c r="AB53" i="6" s="1"/>
  <c r="V53" i="6"/>
  <c r="AA53" i="6"/>
  <c r="AC53" i="6"/>
  <c r="AE53" i="6"/>
  <c r="Q54" i="6"/>
  <c r="R54" i="6"/>
  <c r="S54" i="6"/>
  <c r="T54" i="6"/>
  <c r="U54" i="6"/>
  <c r="W54" i="6" s="1"/>
  <c r="V54" i="6"/>
  <c r="AA55" i="6" s="1"/>
  <c r="Z54" i="6"/>
  <c r="AA54" i="6"/>
  <c r="AB54" i="6"/>
  <c r="AC54" i="6"/>
  <c r="AD54" i="6"/>
  <c r="AE54" i="6"/>
  <c r="Q55" i="6"/>
  <c r="R55" i="6"/>
  <c r="S55" i="6"/>
  <c r="T55" i="6"/>
  <c r="U55" i="6"/>
  <c r="V55" i="6"/>
  <c r="AB55" i="6"/>
  <c r="AC55" i="6"/>
  <c r="AD55" i="6"/>
  <c r="AE55" i="6"/>
  <c r="Q56" i="6"/>
  <c r="R56" i="6"/>
  <c r="S56" i="6"/>
  <c r="T56" i="6"/>
  <c r="U56" i="6"/>
  <c r="V56" i="6"/>
  <c r="AB56" i="6"/>
  <c r="AC56" i="6"/>
  <c r="AD56" i="6"/>
  <c r="AE56" i="6"/>
  <c r="Q57" i="6"/>
  <c r="R57" i="6"/>
  <c r="S57" i="6"/>
  <c r="T57" i="6"/>
  <c r="U57" i="6"/>
  <c r="X57" i="6" s="1"/>
  <c r="V57" i="6"/>
  <c r="W57" i="6"/>
  <c r="Y57" i="6"/>
  <c r="Q58" i="6"/>
  <c r="R58" i="6"/>
  <c r="S58" i="6"/>
  <c r="T58" i="6"/>
  <c r="U58" i="6"/>
  <c r="Y58" i="6" s="1"/>
  <c r="V58" i="6"/>
  <c r="X58" i="6"/>
  <c r="Z58" i="6"/>
  <c r="AA58" i="6"/>
  <c r="AB58" i="6"/>
  <c r="AC58" i="6"/>
  <c r="AD58" i="6"/>
  <c r="AE58" i="6"/>
  <c r="Q59" i="6"/>
  <c r="R59" i="6"/>
  <c r="S59" i="6"/>
  <c r="T59" i="6"/>
  <c r="U59" i="6"/>
  <c r="Z59" i="6" s="1"/>
  <c r="V59" i="6"/>
  <c r="W59" i="6"/>
  <c r="Y59" i="6"/>
  <c r="AA59" i="6"/>
  <c r="AB59" i="6"/>
  <c r="AC59" i="6"/>
  <c r="AD59" i="6"/>
  <c r="AE59" i="6"/>
  <c r="Q60" i="6"/>
  <c r="R60" i="6"/>
  <c r="S60" i="6"/>
  <c r="T60" i="6"/>
  <c r="U60" i="6"/>
  <c r="W60" i="6" s="1"/>
  <c r="V60" i="6"/>
  <c r="AA60" i="6" s="1"/>
  <c r="X60" i="6"/>
  <c r="Z60" i="6"/>
  <c r="AB60" i="6"/>
  <c r="AC60" i="6"/>
  <c r="AD60" i="6"/>
  <c r="AE60" i="6"/>
  <c r="Q61" i="6"/>
  <c r="R61" i="6"/>
  <c r="S61" i="6"/>
  <c r="T61" i="6"/>
  <c r="U61" i="6"/>
  <c r="AB61" i="6" s="1"/>
  <c r="V61" i="6"/>
  <c r="AA61" i="6"/>
  <c r="AC61" i="6"/>
  <c r="AE61" i="6"/>
  <c r="Q62" i="6"/>
  <c r="R62" i="6"/>
  <c r="S62" i="6"/>
  <c r="T62" i="6"/>
  <c r="U62" i="6"/>
  <c r="W62" i="6" s="1"/>
  <c r="V62" i="6"/>
  <c r="AA63" i="6" s="1"/>
  <c r="Z62" i="6"/>
  <c r="AA62" i="6"/>
  <c r="AB62" i="6"/>
  <c r="AC62" i="6"/>
  <c r="AD62" i="6"/>
  <c r="AE62" i="6"/>
  <c r="Q63" i="6"/>
  <c r="R63" i="6"/>
  <c r="S63" i="6"/>
  <c r="T63" i="6"/>
  <c r="U63" i="6"/>
  <c r="V63" i="6"/>
  <c r="AB63" i="6"/>
  <c r="AC63" i="6"/>
  <c r="AD63" i="6"/>
  <c r="AE63" i="6"/>
  <c r="Q64" i="6"/>
  <c r="R64" i="6"/>
  <c r="S64" i="6"/>
  <c r="T64" i="6"/>
  <c r="U64" i="6"/>
  <c r="V64" i="6"/>
  <c r="AB64" i="6"/>
  <c r="AC64" i="6"/>
  <c r="AD64" i="6"/>
  <c r="AE64" i="6"/>
  <c r="Q65" i="6"/>
  <c r="R65" i="6"/>
  <c r="S65" i="6"/>
  <c r="T65" i="6"/>
  <c r="U65" i="6"/>
  <c r="X65" i="6" s="1"/>
  <c r="V65" i="6"/>
  <c r="W65" i="6"/>
  <c r="Y65" i="6"/>
  <c r="Q66" i="6"/>
  <c r="R66" i="6"/>
  <c r="S66" i="6"/>
  <c r="T66" i="6"/>
  <c r="U66" i="6"/>
  <c r="Y66" i="6" s="1"/>
  <c r="V66" i="6"/>
  <c r="X66" i="6"/>
  <c r="Z66" i="6"/>
  <c r="AA66" i="6"/>
  <c r="AB66" i="6"/>
  <c r="AC66" i="6"/>
  <c r="AD66" i="6"/>
  <c r="AE66" i="6"/>
  <c r="Q67" i="6"/>
  <c r="R67" i="6"/>
  <c r="S67" i="6"/>
  <c r="T67" i="6"/>
  <c r="U67" i="6"/>
  <c r="Z67" i="6" s="1"/>
  <c r="V67" i="6"/>
  <c r="W67" i="6"/>
  <c r="Y67" i="6"/>
  <c r="AA67" i="6"/>
  <c r="AB67" i="6"/>
  <c r="AC67" i="6"/>
  <c r="AD67" i="6"/>
  <c r="AE67" i="6"/>
  <c r="Q68" i="6"/>
  <c r="R68" i="6"/>
  <c r="S68" i="6"/>
  <c r="T68" i="6"/>
  <c r="U68" i="6"/>
  <c r="W68" i="6" s="1"/>
  <c r="V68" i="6"/>
  <c r="AA68" i="6" s="1"/>
  <c r="X68" i="6"/>
  <c r="Z68" i="6"/>
  <c r="AB68" i="6"/>
  <c r="AC68" i="6"/>
  <c r="AD68" i="6"/>
  <c r="AE68" i="6"/>
  <c r="Q69" i="6"/>
  <c r="R69" i="6"/>
  <c r="S69" i="6"/>
  <c r="T69" i="6"/>
  <c r="U69" i="6"/>
  <c r="AB69" i="6" s="1"/>
  <c r="V69" i="6"/>
  <c r="AA69" i="6"/>
  <c r="AC69" i="6"/>
  <c r="AE69" i="6"/>
  <c r="Q70" i="6"/>
  <c r="R70" i="6"/>
  <c r="S70" i="6"/>
  <c r="T70" i="6"/>
  <c r="U70" i="6"/>
  <c r="W70" i="6" s="1"/>
  <c r="V70" i="6"/>
  <c r="AA71" i="6" s="1"/>
  <c r="Z70" i="6"/>
  <c r="AA70" i="6"/>
  <c r="AB70" i="6"/>
  <c r="AC70" i="6"/>
  <c r="AD70" i="6"/>
  <c r="AE70" i="6"/>
  <c r="Q71" i="6"/>
  <c r="R71" i="6"/>
  <c r="S71" i="6"/>
  <c r="T71" i="6"/>
  <c r="U71" i="6"/>
  <c r="V71" i="6"/>
  <c r="AB71" i="6"/>
  <c r="AC71" i="6"/>
  <c r="AD71" i="6"/>
  <c r="AE71" i="6"/>
  <c r="Q72" i="6"/>
  <c r="R72" i="6"/>
  <c r="S72" i="6"/>
  <c r="T72" i="6"/>
  <c r="U72" i="6"/>
  <c r="V72" i="6"/>
  <c r="AB72" i="6"/>
  <c r="AC72" i="6"/>
  <c r="AD72" i="6"/>
  <c r="AE72" i="6"/>
  <c r="Q73" i="6"/>
  <c r="R73" i="6"/>
  <c r="S73" i="6"/>
  <c r="T73" i="6"/>
  <c r="U73" i="6"/>
  <c r="X73" i="6" s="1"/>
  <c r="V73" i="6"/>
  <c r="W73" i="6"/>
  <c r="Y73" i="6"/>
  <c r="Q74" i="6"/>
  <c r="R74" i="6"/>
  <c r="S74" i="6"/>
  <c r="T74" i="6"/>
  <c r="U74" i="6"/>
  <c r="Y74" i="6" s="1"/>
  <c r="V74" i="6"/>
  <c r="X74" i="6"/>
  <c r="Z74" i="6"/>
  <c r="AA74" i="6"/>
  <c r="AB74" i="6"/>
  <c r="AC74" i="6"/>
  <c r="AD74" i="6"/>
  <c r="AE74" i="6"/>
  <c r="Q75" i="6"/>
  <c r="R75" i="6"/>
  <c r="S75" i="6"/>
  <c r="T75" i="6"/>
  <c r="U75" i="6"/>
  <c r="Z75" i="6" s="1"/>
  <c r="V75" i="6"/>
  <c r="W75" i="6"/>
  <c r="Y75" i="6"/>
  <c r="AA75" i="6"/>
  <c r="AB75" i="6"/>
  <c r="AC75" i="6"/>
  <c r="AD75" i="6"/>
  <c r="AE75" i="6"/>
  <c r="Q76" i="6"/>
  <c r="R76" i="6"/>
  <c r="S76" i="6"/>
  <c r="T76" i="6"/>
  <c r="U76" i="6"/>
  <c r="W76" i="6" s="1"/>
  <c r="V76" i="6"/>
  <c r="AA76" i="6" s="1"/>
  <c r="X76" i="6"/>
  <c r="Z76" i="6"/>
  <c r="AB76" i="6"/>
  <c r="AC76" i="6"/>
  <c r="AD76" i="6"/>
  <c r="AE76" i="6"/>
  <c r="Q77" i="6"/>
  <c r="R77" i="6"/>
  <c r="S77" i="6"/>
  <c r="T77" i="6"/>
  <c r="U77" i="6"/>
  <c r="AB77" i="6" s="1"/>
  <c r="V77" i="6"/>
  <c r="AA77" i="6"/>
  <c r="AC77" i="6"/>
  <c r="AE77" i="6"/>
  <c r="Q78" i="6"/>
  <c r="R78" i="6"/>
  <c r="S78" i="6"/>
  <c r="T78" i="6"/>
  <c r="U78" i="6"/>
  <c r="W78" i="6" s="1"/>
  <c r="V78" i="6"/>
  <c r="AA79" i="6" s="1"/>
  <c r="Z78" i="6"/>
  <c r="AA78" i="6"/>
  <c r="AB78" i="6"/>
  <c r="AC78" i="6"/>
  <c r="AD78" i="6"/>
  <c r="AE78" i="6"/>
  <c r="Q79" i="6"/>
  <c r="R79" i="6"/>
  <c r="S79" i="6"/>
  <c r="T79" i="6"/>
  <c r="U79" i="6"/>
  <c r="V79" i="6"/>
  <c r="AB79" i="6"/>
  <c r="AC79" i="6"/>
  <c r="AD79" i="6"/>
  <c r="AE79" i="6"/>
  <c r="Q80" i="6"/>
  <c r="R80" i="6"/>
  <c r="S80" i="6"/>
  <c r="T80" i="6"/>
  <c r="U80" i="6"/>
  <c r="V80" i="6"/>
  <c r="AB80" i="6"/>
  <c r="AC80" i="6"/>
  <c r="AD80" i="6"/>
  <c r="AE80" i="6"/>
  <c r="Q81" i="6"/>
  <c r="R81" i="6"/>
  <c r="S81" i="6"/>
  <c r="T81" i="6"/>
  <c r="U81" i="6"/>
  <c r="X81" i="6" s="1"/>
  <c r="V81" i="6"/>
  <c r="W81" i="6"/>
  <c r="Y81" i="6"/>
  <c r="Q82" i="6"/>
  <c r="R82" i="6"/>
  <c r="S82" i="6"/>
  <c r="T82" i="6"/>
  <c r="U82" i="6"/>
  <c r="Y82" i="6" s="1"/>
  <c r="V82" i="6"/>
  <c r="W82" i="6" s="1"/>
  <c r="X82" i="6"/>
  <c r="Z82" i="6"/>
  <c r="AA82" i="6"/>
  <c r="AB82" i="6"/>
  <c r="AC82" i="6"/>
  <c r="AD82" i="6"/>
  <c r="AE82" i="6"/>
  <c r="Q83" i="6"/>
  <c r="R83" i="6"/>
  <c r="S83" i="6"/>
  <c r="T83" i="6"/>
  <c r="U83" i="6"/>
  <c r="Z83" i="6" s="1"/>
  <c r="V83" i="6"/>
  <c r="W83" i="6"/>
  <c r="Y83" i="6"/>
  <c r="AA83" i="6"/>
  <c r="AB83" i="6"/>
  <c r="AC83" i="6"/>
  <c r="AD83" i="6"/>
  <c r="AE83" i="6"/>
  <c r="Q84" i="6"/>
  <c r="R84" i="6"/>
  <c r="S84" i="6"/>
  <c r="T84" i="6"/>
  <c r="U84" i="6"/>
  <c r="W84" i="6" s="1"/>
  <c r="V84" i="6"/>
  <c r="AA84" i="6" s="1"/>
  <c r="X84" i="6"/>
  <c r="Z84" i="6"/>
  <c r="AB84" i="6"/>
  <c r="AC84" i="6"/>
  <c r="AD84" i="6"/>
  <c r="AE84" i="6"/>
  <c r="Q85" i="6"/>
  <c r="R85" i="6"/>
  <c r="S85" i="6"/>
  <c r="T85" i="6"/>
  <c r="U85" i="6"/>
  <c r="AB85" i="6" s="1"/>
  <c r="V85" i="6"/>
  <c r="AA85" i="6"/>
  <c r="AC85" i="6"/>
  <c r="AE85" i="6"/>
  <c r="Q86" i="6"/>
  <c r="R86" i="6"/>
  <c r="S86" i="6"/>
  <c r="T86" i="6"/>
  <c r="U86" i="6"/>
  <c r="W86" i="6" s="1"/>
  <c r="V86" i="6"/>
  <c r="AA87" i="6" s="1"/>
  <c r="Z86" i="6"/>
  <c r="AA86" i="6"/>
  <c r="AB86" i="6"/>
  <c r="AC86" i="6"/>
  <c r="AD86" i="6"/>
  <c r="AE86" i="6"/>
  <c r="Q87" i="6"/>
  <c r="R87" i="6"/>
  <c r="S87" i="6"/>
  <c r="T87" i="6"/>
  <c r="U87" i="6"/>
  <c r="V87" i="6"/>
  <c r="AB87" i="6"/>
  <c r="AC87" i="6"/>
  <c r="AD87" i="6"/>
  <c r="AE87" i="6"/>
  <c r="Q88" i="6"/>
  <c r="R88" i="6"/>
  <c r="S88" i="6"/>
  <c r="T88" i="6"/>
  <c r="U88" i="6"/>
  <c r="V88" i="6"/>
  <c r="AB88" i="6"/>
  <c r="AC88" i="6"/>
  <c r="AD88" i="6"/>
  <c r="AE88" i="6"/>
  <c r="Q89" i="6"/>
  <c r="R89" i="6"/>
  <c r="S89" i="6"/>
  <c r="T89" i="6"/>
  <c r="U89" i="6"/>
  <c r="X89" i="6" s="1"/>
  <c r="V89" i="6"/>
  <c r="W89" i="6"/>
  <c r="Y89" i="6"/>
  <c r="Q90" i="6"/>
  <c r="R90" i="6"/>
  <c r="S90" i="6"/>
  <c r="T90" i="6"/>
  <c r="U90" i="6"/>
  <c r="Y90" i="6" s="1"/>
  <c r="V90" i="6"/>
  <c r="X90" i="6"/>
  <c r="Z90" i="6"/>
  <c r="AA90" i="6"/>
  <c r="AB90" i="6"/>
  <c r="AC90" i="6"/>
  <c r="AD90" i="6"/>
  <c r="AE90" i="6"/>
  <c r="Q91" i="6"/>
  <c r="R91" i="6"/>
  <c r="S91" i="6"/>
  <c r="T91" i="6"/>
  <c r="U91" i="6"/>
  <c r="Z91" i="6" s="1"/>
  <c r="V91" i="6"/>
  <c r="W91" i="6"/>
  <c r="Y91" i="6"/>
  <c r="AA91" i="6"/>
  <c r="AB91" i="6"/>
  <c r="AC91" i="6"/>
  <c r="AD91" i="6"/>
  <c r="AE91" i="6"/>
  <c r="Q92" i="6"/>
  <c r="R92" i="6"/>
  <c r="S92" i="6"/>
  <c r="T92" i="6"/>
  <c r="U92" i="6"/>
  <c r="W92" i="6" s="1"/>
  <c r="V92" i="6"/>
  <c r="AA92" i="6" s="1"/>
  <c r="X92" i="6"/>
  <c r="Z92" i="6"/>
  <c r="AB92" i="6"/>
  <c r="AC92" i="6"/>
  <c r="AD92" i="6"/>
  <c r="AE92" i="6"/>
  <c r="Q93" i="6"/>
  <c r="R93" i="6"/>
  <c r="S93" i="6"/>
  <c r="T93" i="6"/>
  <c r="U93" i="6"/>
  <c r="AB93" i="6" s="1"/>
  <c r="V93" i="6"/>
  <c r="AA93" i="6"/>
  <c r="AC93" i="6"/>
  <c r="AE93" i="6"/>
  <c r="Q94" i="6"/>
  <c r="R94" i="6"/>
  <c r="S94" i="6"/>
  <c r="T94" i="6"/>
  <c r="U94" i="6"/>
  <c r="W94" i="6" s="1"/>
  <c r="V94" i="6"/>
  <c r="X94" i="6" s="1"/>
  <c r="Z94" i="6"/>
  <c r="AA94" i="6"/>
  <c r="AB94" i="6"/>
  <c r="AC94" i="6"/>
  <c r="AD94" i="6"/>
  <c r="AE94" i="6"/>
  <c r="Q95" i="6"/>
  <c r="R95" i="6"/>
  <c r="S95" i="6"/>
  <c r="T95" i="6"/>
  <c r="U95" i="6"/>
  <c r="V95" i="6"/>
  <c r="AB95" i="6"/>
  <c r="AC95" i="6"/>
  <c r="AD95" i="6"/>
  <c r="AE95" i="6"/>
  <c r="Q96" i="6"/>
  <c r="R96" i="6"/>
  <c r="S96" i="6"/>
  <c r="T96" i="6"/>
  <c r="U96" i="6"/>
  <c r="V96" i="6"/>
  <c r="AB96" i="6"/>
  <c r="AC96" i="6"/>
  <c r="AD96" i="6"/>
  <c r="AE96" i="6"/>
  <c r="Q97" i="6"/>
  <c r="R97" i="6"/>
  <c r="S97" i="6"/>
  <c r="T97" i="6"/>
  <c r="U97" i="6"/>
  <c r="X97" i="6" s="1"/>
  <c r="V97" i="6"/>
  <c r="W97" i="6"/>
  <c r="Y97" i="6"/>
  <c r="Q98" i="6"/>
  <c r="R98" i="6"/>
  <c r="S98" i="6"/>
  <c r="T98" i="6"/>
  <c r="U98" i="6"/>
  <c r="Y98" i="6" s="1"/>
  <c r="V98" i="6"/>
  <c r="X98" i="6"/>
  <c r="Z98" i="6"/>
  <c r="AA98" i="6"/>
  <c r="AB98" i="6"/>
  <c r="AC98" i="6"/>
  <c r="AD98" i="6"/>
  <c r="AE98" i="6"/>
  <c r="Q99" i="6"/>
  <c r="R99" i="6"/>
  <c r="S99" i="6"/>
  <c r="T99" i="6"/>
  <c r="U99" i="6"/>
  <c r="Z99" i="6" s="1"/>
  <c r="V99" i="6"/>
  <c r="W99" i="6"/>
  <c r="Y99" i="6"/>
  <c r="AA99" i="6"/>
  <c r="AB99" i="6"/>
  <c r="AC99" i="6"/>
  <c r="AD99" i="6"/>
  <c r="AE99" i="6"/>
  <c r="Q100" i="6"/>
  <c r="R100" i="6"/>
  <c r="S100" i="6"/>
  <c r="T100" i="6"/>
  <c r="U100" i="6"/>
  <c r="W100" i="6" s="1"/>
  <c r="V100" i="6"/>
  <c r="AA100" i="6" s="1"/>
  <c r="X100" i="6"/>
  <c r="Z100" i="6"/>
  <c r="AB100" i="6"/>
  <c r="AC100" i="6"/>
  <c r="AD100" i="6"/>
  <c r="AE100" i="6"/>
  <c r="Q101" i="6"/>
  <c r="R101" i="6"/>
  <c r="S101" i="6"/>
  <c r="T101" i="6"/>
  <c r="U101" i="6"/>
  <c r="AB101" i="6" s="1"/>
  <c r="V101" i="6"/>
  <c r="AA101" i="6"/>
  <c r="AC101" i="6"/>
  <c r="AE101" i="6"/>
  <c r="Q102" i="6"/>
  <c r="R102" i="6"/>
  <c r="S102" i="6"/>
  <c r="T102" i="6"/>
  <c r="U102" i="6"/>
  <c r="W102" i="6" s="1"/>
  <c r="V102" i="6"/>
  <c r="X102" i="6" s="1"/>
  <c r="Z102" i="6"/>
  <c r="AA102" i="6"/>
  <c r="AB102" i="6"/>
  <c r="AC102" i="6"/>
  <c r="AD102" i="6"/>
  <c r="AE102" i="6"/>
  <c r="Q103" i="6"/>
  <c r="R103" i="6"/>
  <c r="S103" i="6"/>
  <c r="T103" i="6"/>
  <c r="U103" i="6"/>
  <c r="V103" i="6"/>
  <c r="AB103" i="6"/>
  <c r="AC103" i="6"/>
  <c r="AD103" i="6"/>
  <c r="AE103" i="6"/>
  <c r="Q104" i="6"/>
  <c r="R104" i="6"/>
  <c r="S104" i="6"/>
  <c r="T104" i="6"/>
  <c r="U104" i="6"/>
  <c r="V104" i="6"/>
  <c r="AB104" i="6"/>
  <c r="AC104" i="6"/>
  <c r="AD104" i="6"/>
  <c r="AE104" i="6"/>
  <c r="Q105" i="6"/>
  <c r="R105" i="6"/>
  <c r="S105" i="6"/>
  <c r="T105" i="6"/>
  <c r="U105" i="6"/>
  <c r="X105" i="6" s="1"/>
  <c r="V105" i="6"/>
  <c r="W105" i="6"/>
  <c r="Y105" i="6"/>
  <c r="Q106" i="6"/>
  <c r="R106" i="6"/>
  <c r="S106" i="6"/>
  <c r="T106" i="6"/>
  <c r="U106" i="6"/>
  <c r="Y106" i="6" s="1"/>
  <c r="V106" i="6"/>
  <c r="X106" i="6"/>
  <c r="Z106" i="6"/>
  <c r="AA106" i="6"/>
  <c r="AB106" i="6"/>
  <c r="AC106" i="6"/>
  <c r="AD106" i="6"/>
  <c r="AE106" i="6"/>
  <c r="Q107" i="6"/>
  <c r="R107" i="6"/>
  <c r="S107" i="6"/>
  <c r="T107" i="6"/>
  <c r="U107" i="6"/>
  <c r="Z107" i="6" s="1"/>
  <c r="V107" i="6"/>
  <c r="W107" i="6"/>
  <c r="Y107" i="6"/>
  <c r="AA107" i="6"/>
  <c r="AB107" i="6"/>
  <c r="AC107" i="6"/>
  <c r="AD107" i="6"/>
  <c r="AE107" i="6"/>
  <c r="Q108" i="6"/>
  <c r="R108" i="6"/>
  <c r="S108" i="6"/>
  <c r="T108" i="6"/>
  <c r="U108" i="6"/>
  <c r="W108" i="6" s="1"/>
  <c r="V108" i="6"/>
  <c r="AA108" i="6" s="1"/>
  <c r="X108" i="6"/>
  <c r="Z108" i="6"/>
  <c r="AB108" i="6"/>
  <c r="AC108" i="6"/>
  <c r="AD108" i="6"/>
  <c r="AE108" i="6"/>
  <c r="Q109" i="6"/>
  <c r="R109" i="6"/>
  <c r="S109" i="6"/>
  <c r="T109" i="6"/>
  <c r="U109" i="6"/>
  <c r="V109" i="6"/>
  <c r="AA109" i="6"/>
  <c r="AC109" i="6"/>
  <c r="AE109" i="6"/>
  <c r="Q110" i="6"/>
  <c r="R110" i="6"/>
  <c r="S110" i="6"/>
  <c r="T110" i="6"/>
  <c r="U110" i="6"/>
  <c r="W110" i="6" s="1"/>
  <c r="V110" i="6"/>
  <c r="X110" i="6" s="1"/>
  <c r="Z110" i="6"/>
  <c r="AA110" i="6"/>
  <c r="AB110" i="6"/>
  <c r="AC110" i="6"/>
  <c r="AD110" i="6"/>
  <c r="AE110" i="6"/>
  <c r="Q111" i="6"/>
  <c r="R111" i="6"/>
  <c r="S111" i="6"/>
  <c r="T111" i="6"/>
  <c r="U111" i="6"/>
  <c r="W111" i="6" s="1"/>
  <c r="V111" i="6"/>
  <c r="AA111" i="6"/>
  <c r="AB111" i="6"/>
  <c r="AC111" i="6"/>
  <c r="AD111" i="6"/>
  <c r="AE111" i="6"/>
  <c r="Q112" i="6"/>
  <c r="R112" i="6"/>
  <c r="S112" i="6"/>
  <c r="T112" i="6"/>
  <c r="U112" i="6"/>
  <c r="W112" i="6" s="1"/>
  <c r="V112" i="6"/>
  <c r="AA112" i="6" s="1"/>
  <c r="X112" i="6"/>
  <c r="AB112" i="6"/>
  <c r="AC112" i="6"/>
  <c r="AD112" i="6"/>
  <c r="AE112" i="6"/>
  <c r="Q113" i="6"/>
  <c r="R113" i="6"/>
  <c r="S113" i="6"/>
  <c r="T113" i="6"/>
  <c r="U113" i="6"/>
  <c r="V113" i="6"/>
  <c r="W113" i="6"/>
  <c r="Y113" i="6"/>
  <c r="AA113" i="6"/>
  <c r="AC113" i="6"/>
  <c r="AE113" i="6"/>
  <c r="Q114" i="6"/>
  <c r="R114" i="6"/>
  <c r="S114" i="6"/>
  <c r="T114" i="6"/>
  <c r="U114" i="6"/>
  <c r="V114" i="6"/>
  <c r="AC117" i="6" s="1"/>
  <c r="Z114" i="6"/>
  <c r="AA114" i="6"/>
  <c r="AB114" i="6"/>
  <c r="AC114" i="6"/>
  <c r="AD114" i="6"/>
  <c r="AE114" i="6"/>
  <c r="Q115" i="6"/>
  <c r="R115" i="6"/>
  <c r="S115" i="6"/>
  <c r="T115" i="6"/>
  <c r="U115" i="6"/>
  <c r="V115" i="6"/>
  <c r="W115" i="6"/>
  <c r="AA115" i="6"/>
  <c r="AB115" i="6"/>
  <c r="AC115" i="6"/>
  <c r="AD115" i="6"/>
  <c r="AE115" i="6"/>
  <c r="Q116" i="6"/>
  <c r="R116" i="6"/>
  <c r="S116" i="6"/>
  <c r="T116" i="6"/>
  <c r="U116" i="6"/>
  <c r="Z116" i="6" s="1"/>
  <c r="V116" i="6"/>
  <c r="AA116" i="6" s="1"/>
  <c r="X116" i="6"/>
  <c r="AB116" i="6"/>
  <c r="AC116" i="6"/>
  <c r="AD116" i="6"/>
  <c r="AE116" i="6"/>
  <c r="Q117" i="6"/>
  <c r="R117" i="6"/>
  <c r="S117" i="6"/>
  <c r="T117" i="6"/>
  <c r="U117" i="6"/>
  <c r="X117" i="6" s="1"/>
  <c r="V117" i="6"/>
  <c r="W117" i="6"/>
  <c r="Z117" i="6"/>
  <c r="AA117" i="6"/>
  <c r="AE117" i="6"/>
  <c r="Q118" i="6"/>
  <c r="R118" i="6"/>
  <c r="S118" i="6"/>
  <c r="T118" i="6"/>
  <c r="U118" i="6"/>
  <c r="W118" i="6" s="1"/>
  <c r="V118" i="6"/>
  <c r="Y118" i="6" s="1"/>
  <c r="X118" i="6"/>
  <c r="Z118" i="6"/>
  <c r="AA118" i="6"/>
  <c r="AB118" i="6"/>
  <c r="AC118" i="6"/>
  <c r="AD118" i="6"/>
  <c r="AE118" i="6"/>
  <c r="Q119" i="6"/>
  <c r="R119" i="6"/>
  <c r="S119" i="6"/>
  <c r="T119" i="6"/>
  <c r="U119" i="6"/>
  <c r="X119" i="6" s="1"/>
  <c r="V119" i="6"/>
  <c r="W119" i="6"/>
  <c r="Y119" i="6"/>
  <c r="Z119" i="6"/>
  <c r="AB119" i="6"/>
  <c r="AC119" i="6"/>
  <c r="AD119" i="6"/>
  <c r="AE119" i="6"/>
  <c r="Q120" i="6"/>
  <c r="R120" i="6"/>
  <c r="S120" i="6"/>
  <c r="T120" i="6"/>
  <c r="U120" i="6"/>
  <c r="V120" i="6"/>
  <c r="AA120" i="6"/>
  <c r="AB120" i="6"/>
  <c r="AC120" i="6"/>
  <c r="AD120" i="6"/>
  <c r="AE120" i="6"/>
  <c r="Q121" i="6"/>
  <c r="R121" i="6"/>
  <c r="S121" i="6"/>
  <c r="T121" i="6"/>
  <c r="U121" i="6"/>
  <c r="X121" i="6" s="1"/>
  <c r="V121" i="6"/>
  <c r="Q122" i="6"/>
  <c r="R122" i="6"/>
  <c r="S122" i="6"/>
  <c r="T122" i="6"/>
  <c r="U122" i="6"/>
  <c r="Y122" i="6" s="1"/>
  <c r="V122" i="6"/>
  <c r="W122" i="6"/>
  <c r="Z122" i="6"/>
  <c r="AA122" i="6"/>
  <c r="AB122" i="6"/>
  <c r="AC122" i="6"/>
  <c r="AD122" i="6"/>
  <c r="AE122" i="6"/>
  <c r="Q123" i="6"/>
  <c r="R123" i="6"/>
  <c r="S123" i="6"/>
  <c r="T123" i="6"/>
  <c r="U123" i="6"/>
  <c r="Z123" i="6" s="1"/>
  <c r="V123" i="6"/>
  <c r="AA123" i="6" s="1"/>
  <c r="X123" i="6"/>
  <c r="AB123" i="6"/>
  <c r="AC123" i="6"/>
  <c r="AD123" i="6"/>
  <c r="AE123" i="6"/>
  <c r="Q124" i="6"/>
  <c r="R124" i="6"/>
  <c r="S124" i="6"/>
  <c r="T124" i="6"/>
  <c r="U124" i="6"/>
  <c r="V124" i="6"/>
  <c r="AA124" i="6" s="1"/>
  <c r="Y124" i="6"/>
  <c r="AB124" i="6"/>
  <c r="AC124" i="6"/>
  <c r="AD124" i="6"/>
  <c r="AE124" i="6"/>
  <c r="Q125" i="6"/>
  <c r="R125" i="6"/>
  <c r="S125" i="6"/>
  <c r="T125" i="6"/>
  <c r="U125" i="6"/>
  <c r="Y125" i="6" s="1"/>
  <c r="V125" i="6"/>
  <c r="W125" i="6"/>
  <c r="X125" i="6"/>
  <c r="Z125" i="6"/>
  <c r="AE125" i="6"/>
  <c r="Q126" i="6"/>
  <c r="R126" i="6"/>
  <c r="S126" i="6"/>
  <c r="T126" i="6"/>
  <c r="U126" i="6"/>
  <c r="W126" i="6" s="1"/>
  <c r="V126" i="6"/>
  <c r="AA127" i="6" s="1"/>
  <c r="X126" i="6"/>
  <c r="Y126" i="6"/>
  <c r="Z126" i="6"/>
  <c r="AA126" i="6"/>
  <c r="AB126" i="6"/>
  <c r="AC126" i="6"/>
  <c r="AD126" i="6"/>
  <c r="AE126" i="6"/>
  <c r="Q127" i="6"/>
  <c r="R127" i="6"/>
  <c r="S127" i="6"/>
  <c r="T127" i="6"/>
  <c r="U127" i="6"/>
  <c r="X127" i="6" s="1"/>
  <c r="V127" i="6"/>
  <c r="W127" i="6"/>
  <c r="Y127" i="6"/>
  <c r="Z127" i="6"/>
  <c r="AB127" i="6"/>
  <c r="AC127" i="6"/>
  <c r="AD127" i="6"/>
  <c r="AE127" i="6"/>
  <c r="Q128" i="6"/>
  <c r="R128" i="6"/>
  <c r="S128" i="6"/>
  <c r="T128" i="6"/>
  <c r="U128" i="6"/>
  <c r="V128" i="6"/>
  <c r="AA128" i="6"/>
  <c r="AB128" i="6"/>
  <c r="AC128" i="6"/>
  <c r="AD128" i="6"/>
  <c r="AE128" i="6"/>
  <c r="Q129" i="6"/>
  <c r="R129" i="6"/>
  <c r="S129" i="6"/>
  <c r="T129" i="6"/>
  <c r="U129" i="6"/>
  <c r="V129" i="6"/>
  <c r="Q130" i="6"/>
  <c r="R130" i="6"/>
  <c r="S130" i="6"/>
  <c r="T130" i="6"/>
  <c r="U130" i="6"/>
  <c r="Y130" i="6" s="1"/>
  <c r="V130" i="6"/>
  <c r="W130" i="6"/>
  <c r="Z130" i="6"/>
  <c r="AA130" i="6"/>
  <c r="AB130" i="6"/>
  <c r="AC130" i="6"/>
  <c r="AD130" i="6"/>
  <c r="AE130" i="6"/>
  <c r="Q131" i="6"/>
  <c r="R131" i="6"/>
  <c r="S131" i="6"/>
  <c r="T131" i="6"/>
  <c r="U131" i="6"/>
  <c r="Z131" i="6" s="1"/>
  <c r="V131" i="6"/>
  <c r="AA131" i="6" s="1"/>
  <c r="X131" i="6"/>
  <c r="AB131" i="6"/>
  <c r="AC131" i="6"/>
  <c r="AD131" i="6"/>
  <c r="AE131" i="6"/>
  <c r="Q132" i="6"/>
  <c r="R132" i="6"/>
  <c r="S132" i="6"/>
  <c r="T132" i="6"/>
  <c r="U132" i="6"/>
  <c r="V132" i="6"/>
  <c r="AA132" i="6" s="1"/>
  <c r="Y132" i="6"/>
  <c r="AB132" i="6"/>
  <c r="AC132" i="6"/>
  <c r="AD132" i="6"/>
  <c r="AE132" i="6"/>
  <c r="Q133" i="6"/>
  <c r="R133" i="6"/>
  <c r="S133" i="6"/>
  <c r="T133" i="6"/>
  <c r="U133" i="6"/>
  <c r="X133" i="6" s="1"/>
  <c r="V133" i="6"/>
  <c r="W133" i="6"/>
  <c r="Z133" i="6"/>
  <c r="AE133" i="6"/>
  <c r="Q134" i="6"/>
  <c r="R134" i="6"/>
  <c r="S134" i="6"/>
  <c r="T134" i="6"/>
  <c r="U134" i="6"/>
  <c r="W134" i="6" s="1"/>
  <c r="V134" i="6"/>
  <c r="Y134" i="6" s="1"/>
  <c r="X134" i="6"/>
  <c r="Z134" i="6"/>
  <c r="AA134" i="6"/>
  <c r="AB134" i="6"/>
  <c r="AC134" i="6"/>
  <c r="AD134" i="6"/>
  <c r="AE134" i="6"/>
  <c r="Q135" i="6"/>
  <c r="R135" i="6"/>
  <c r="S135" i="6"/>
  <c r="T135" i="6"/>
  <c r="U135" i="6"/>
  <c r="X135" i="6" s="1"/>
  <c r="V135" i="6"/>
  <c r="W135" i="6"/>
  <c r="Y135" i="6"/>
  <c r="Z135" i="6"/>
  <c r="AB135" i="6"/>
  <c r="AC135" i="6"/>
  <c r="AD135" i="6"/>
  <c r="AE135" i="6"/>
  <c r="Q136" i="6"/>
  <c r="R136" i="6"/>
  <c r="S136" i="6"/>
  <c r="T136" i="6"/>
  <c r="U136" i="6"/>
  <c r="V136" i="6"/>
  <c r="AA136" i="6"/>
  <c r="AB136" i="6"/>
  <c r="AC136" i="6"/>
  <c r="AD136" i="6"/>
  <c r="AE136" i="6"/>
  <c r="Q137" i="6"/>
  <c r="R137" i="6"/>
  <c r="S137" i="6"/>
  <c r="T137" i="6"/>
  <c r="U137" i="6"/>
  <c r="V137" i="6"/>
  <c r="Q138" i="6"/>
  <c r="R138" i="6"/>
  <c r="S138" i="6"/>
  <c r="T138" i="6"/>
  <c r="U138" i="6"/>
  <c r="Y138" i="6" s="1"/>
  <c r="V138" i="6"/>
  <c r="W138" i="6"/>
  <c r="Z138" i="6"/>
  <c r="AA138" i="6"/>
  <c r="AB138" i="6"/>
  <c r="AC138" i="6"/>
  <c r="AD138" i="6"/>
  <c r="AE138" i="6"/>
  <c r="Q139" i="6"/>
  <c r="R139" i="6"/>
  <c r="S139" i="6"/>
  <c r="T139" i="6"/>
  <c r="U139" i="6"/>
  <c r="Z139" i="6" s="1"/>
  <c r="V139" i="6"/>
  <c r="X139" i="6"/>
  <c r="AA139" i="6"/>
  <c r="AB139" i="6"/>
  <c r="AC139" i="6"/>
  <c r="AD139" i="6"/>
  <c r="AE139" i="6"/>
  <c r="Q140" i="6"/>
  <c r="R140" i="6"/>
  <c r="S140" i="6"/>
  <c r="T140" i="6"/>
  <c r="U140" i="6"/>
  <c r="X140" i="6" s="1"/>
  <c r="V140" i="6"/>
  <c r="AA140" i="6" s="1"/>
  <c r="Y140" i="6"/>
  <c r="AB140" i="6"/>
  <c r="AC140" i="6"/>
  <c r="AD140" i="6"/>
  <c r="AE140" i="6"/>
  <c r="Q141" i="6"/>
  <c r="R141" i="6"/>
  <c r="S141" i="6"/>
  <c r="T141" i="6"/>
  <c r="U141" i="6"/>
  <c r="X141" i="6" s="1"/>
  <c r="V141" i="6"/>
  <c r="W141" i="6"/>
  <c r="Z141" i="6"/>
  <c r="AE141" i="6"/>
  <c r="Q142" i="6"/>
  <c r="R142" i="6"/>
  <c r="S142" i="6"/>
  <c r="T142" i="6"/>
  <c r="U142" i="6"/>
  <c r="W142" i="6" s="1"/>
  <c r="V142" i="6"/>
  <c r="Y142" i="6" s="1"/>
  <c r="X142" i="6"/>
  <c r="Z142" i="6"/>
  <c r="AA142" i="6"/>
  <c r="AB142" i="6"/>
  <c r="AC142" i="6"/>
  <c r="AD142" i="6"/>
  <c r="AE142" i="6"/>
  <c r="Q143" i="6"/>
  <c r="R143" i="6"/>
  <c r="S143" i="6"/>
  <c r="T143" i="6"/>
  <c r="U143" i="6"/>
  <c r="X143" i="6" s="1"/>
  <c r="V143" i="6"/>
  <c r="W143" i="6"/>
  <c r="Y143" i="6"/>
  <c r="Z143" i="6"/>
  <c r="AB143" i="6"/>
  <c r="AC143" i="6"/>
  <c r="AD143" i="6"/>
  <c r="AE143" i="6"/>
  <c r="Q144" i="6"/>
  <c r="R144" i="6"/>
  <c r="S144" i="6"/>
  <c r="T144" i="6"/>
  <c r="U144" i="6"/>
  <c r="V144" i="6"/>
  <c r="AA144" i="6"/>
  <c r="AB144" i="6"/>
  <c r="AC144" i="6"/>
  <c r="AD144" i="6"/>
  <c r="AE144" i="6"/>
  <c r="Q145" i="6"/>
  <c r="R145" i="6"/>
  <c r="S145" i="6"/>
  <c r="T145" i="6"/>
  <c r="U145" i="6"/>
  <c r="V145" i="6"/>
  <c r="Q146" i="6"/>
  <c r="R146" i="6"/>
  <c r="S146" i="6"/>
  <c r="T146" i="6"/>
  <c r="U146" i="6"/>
  <c r="Y146" i="6" s="1"/>
  <c r="V146" i="6"/>
  <c r="W146" i="6"/>
  <c r="Z146" i="6"/>
  <c r="AA146" i="6"/>
  <c r="AB146" i="6"/>
  <c r="AC146" i="6"/>
  <c r="AD146" i="6"/>
  <c r="AE146" i="6"/>
  <c r="Q147" i="6"/>
  <c r="R147" i="6"/>
  <c r="S147" i="6"/>
  <c r="T147" i="6"/>
  <c r="U147" i="6"/>
  <c r="Z147" i="6" s="1"/>
  <c r="V147" i="6"/>
  <c r="X147" i="6"/>
  <c r="AA147" i="6"/>
  <c r="AB147" i="6"/>
  <c r="AC147" i="6"/>
  <c r="AD147" i="6"/>
  <c r="AE147" i="6"/>
  <c r="Q148" i="6"/>
  <c r="R148" i="6"/>
  <c r="S148" i="6"/>
  <c r="T148" i="6"/>
  <c r="U148" i="6"/>
  <c r="V148" i="6"/>
  <c r="AA148" i="6" s="1"/>
  <c r="Y148" i="6"/>
  <c r="AB148" i="6"/>
  <c r="AC148" i="6"/>
  <c r="AD148" i="6"/>
  <c r="AE148" i="6"/>
  <c r="Q149" i="6"/>
  <c r="R149" i="6"/>
  <c r="S149" i="6"/>
  <c r="T149" i="6"/>
  <c r="U149" i="6"/>
  <c r="X149" i="6" s="1"/>
  <c r="V149" i="6"/>
  <c r="W149" i="6"/>
  <c r="Z149" i="6"/>
  <c r="AE149" i="6"/>
  <c r="Q150" i="6"/>
  <c r="R150" i="6"/>
  <c r="S150" i="6"/>
  <c r="T150" i="6"/>
  <c r="U150" i="6"/>
  <c r="W150" i="6" s="1"/>
  <c r="V150" i="6"/>
  <c r="Y150" i="6" s="1"/>
  <c r="X150" i="6"/>
  <c r="Z150" i="6"/>
  <c r="AA150" i="6"/>
  <c r="AB150" i="6"/>
  <c r="AC150" i="6"/>
  <c r="AD150" i="6"/>
  <c r="AE150" i="6"/>
  <c r="Q151" i="6"/>
  <c r="R151" i="6"/>
  <c r="S151" i="6"/>
  <c r="T151" i="6"/>
  <c r="U151" i="6"/>
  <c r="X151" i="6" s="1"/>
  <c r="V151" i="6"/>
  <c r="W151" i="6"/>
  <c r="Y151" i="6"/>
  <c r="Z151" i="6"/>
  <c r="AB151" i="6"/>
  <c r="AC151" i="6"/>
  <c r="AD151" i="6"/>
  <c r="AE151" i="6"/>
  <c r="Q152" i="6"/>
  <c r="R152" i="6"/>
  <c r="S152" i="6"/>
  <c r="T152" i="6"/>
  <c r="U152" i="6"/>
  <c r="AD153" i="6" s="1"/>
  <c r="V152" i="6"/>
  <c r="AA152" i="6"/>
  <c r="AB152" i="6"/>
  <c r="AC152" i="6"/>
  <c r="AD152" i="6"/>
  <c r="AE152" i="6"/>
  <c r="Q153" i="6"/>
  <c r="R153" i="6"/>
  <c r="S153" i="6"/>
  <c r="T153" i="6"/>
  <c r="U153" i="6"/>
  <c r="X153" i="6" s="1"/>
  <c r="V153" i="6"/>
  <c r="Q154" i="6"/>
  <c r="R154" i="6"/>
  <c r="S154" i="6"/>
  <c r="T154" i="6"/>
  <c r="U154" i="6"/>
  <c r="Y154" i="6" s="1"/>
  <c r="V154" i="6"/>
  <c r="W154" i="6"/>
  <c r="Z154" i="6"/>
  <c r="AA154" i="6"/>
  <c r="AB154" i="6"/>
  <c r="AC154" i="6"/>
  <c r="AD154" i="6"/>
  <c r="AE154" i="6"/>
  <c r="Q155" i="6"/>
  <c r="R155" i="6"/>
  <c r="S155" i="6"/>
  <c r="T155" i="6"/>
  <c r="U155" i="6"/>
  <c r="Z155" i="6" s="1"/>
  <c r="V155" i="6"/>
  <c r="X155" i="6"/>
  <c r="AA155" i="6"/>
  <c r="AB155" i="6"/>
  <c r="AC155" i="6"/>
  <c r="AD155" i="6"/>
  <c r="AE155" i="6"/>
  <c r="Q156" i="6"/>
  <c r="R156" i="6"/>
  <c r="S156" i="6"/>
  <c r="T156" i="6"/>
  <c r="U156" i="6"/>
  <c r="X156" i="6" s="1"/>
  <c r="V156" i="6"/>
  <c r="AA156" i="6" s="1"/>
  <c r="Y156" i="6"/>
  <c r="AB156" i="6"/>
  <c r="AC156" i="6"/>
  <c r="AD156" i="6"/>
  <c r="AE156" i="6"/>
  <c r="Q157" i="6"/>
  <c r="R157" i="6"/>
  <c r="S157" i="6"/>
  <c r="T157" i="6"/>
  <c r="U157" i="6"/>
  <c r="X157" i="6" s="1"/>
  <c r="V157" i="6"/>
  <c r="W157" i="6"/>
  <c r="Z157" i="6"/>
  <c r="AE157" i="6"/>
  <c r="Q158" i="6"/>
  <c r="R158" i="6"/>
  <c r="S158" i="6"/>
  <c r="T158" i="6"/>
  <c r="U158" i="6"/>
  <c r="W158" i="6" s="1"/>
  <c r="V158" i="6"/>
  <c r="Y158" i="6" s="1"/>
  <c r="X158" i="6"/>
  <c r="Z158" i="6"/>
  <c r="AA158" i="6"/>
  <c r="AB158" i="6"/>
  <c r="AC158" i="6"/>
  <c r="AD158" i="6"/>
  <c r="AE158" i="6"/>
  <c r="Q159" i="6"/>
  <c r="R159" i="6"/>
  <c r="S159" i="6"/>
  <c r="T159" i="6"/>
  <c r="U159" i="6"/>
  <c r="X159" i="6" s="1"/>
  <c r="V159" i="6"/>
  <c r="W159" i="6"/>
  <c r="Y159" i="6"/>
  <c r="Z159" i="6"/>
  <c r="AB159" i="6"/>
  <c r="AC159" i="6"/>
  <c r="AD159" i="6"/>
  <c r="AE159" i="6"/>
  <c r="Q160" i="6"/>
  <c r="R160" i="6"/>
  <c r="S160" i="6"/>
  <c r="T160" i="6"/>
  <c r="U160" i="6"/>
  <c r="V160" i="6"/>
  <c r="AA160" i="6"/>
  <c r="AB160" i="6"/>
  <c r="AC160" i="6"/>
  <c r="AD160" i="6"/>
  <c r="AE160" i="6"/>
  <c r="Q161" i="6"/>
  <c r="R161" i="6"/>
  <c r="S161" i="6"/>
  <c r="T161" i="6"/>
  <c r="U161" i="6"/>
  <c r="V161" i="6"/>
  <c r="AD161" i="6"/>
  <c r="Q162" i="6"/>
  <c r="R162" i="6"/>
  <c r="S162" i="6"/>
  <c r="T162" i="6"/>
  <c r="U162" i="6"/>
  <c r="Y162" i="6" s="1"/>
  <c r="V162" i="6"/>
  <c r="W162" i="6"/>
  <c r="Z162" i="6"/>
  <c r="AA162" i="6"/>
  <c r="AB162" i="6"/>
  <c r="AC162" i="6"/>
  <c r="AD162" i="6"/>
  <c r="AE162" i="6"/>
  <c r="Q163" i="6"/>
  <c r="R163" i="6"/>
  <c r="S163" i="6"/>
  <c r="T163" i="6"/>
  <c r="U163" i="6"/>
  <c r="Z163" i="6" s="1"/>
  <c r="V163" i="6"/>
  <c r="X163" i="6"/>
  <c r="AA163" i="6"/>
  <c r="AB163" i="6"/>
  <c r="AC163" i="6"/>
  <c r="AD163" i="6"/>
  <c r="AE163" i="6"/>
  <c r="Q164" i="6"/>
  <c r="R164" i="6"/>
  <c r="S164" i="6"/>
  <c r="T164" i="6"/>
  <c r="U164" i="6"/>
  <c r="X164" i="6" s="1"/>
  <c r="V164" i="6"/>
  <c r="AA164" i="6" s="1"/>
  <c r="Y164" i="6"/>
  <c r="AB164" i="6"/>
  <c r="AC164" i="6"/>
  <c r="AD164" i="6"/>
  <c r="AE164" i="6"/>
  <c r="Q165" i="6"/>
  <c r="R165" i="6"/>
  <c r="S165" i="6"/>
  <c r="T165" i="6"/>
  <c r="U165" i="6"/>
  <c r="X165" i="6" s="1"/>
  <c r="V165" i="6"/>
  <c r="W165" i="6"/>
  <c r="Z165" i="6"/>
  <c r="AE165" i="6"/>
  <c r="Q166" i="6"/>
  <c r="R166" i="6"/>
  <c r="S166" i="6"/>
  <c r="T166" i="6"/>
  <c r="U166" i="6"/>
  <c r="W166" i="6" s="1"/>
  <c r="V166" i="6"/>
  <c r="Y166" i="6" s="1"/>
  <c r="X166" i="6"/>
  <c r="Z166" i="6"/>
  <c r="AA166" i="6"/>
  <c r="AB166" i="6"/>
  <c r="AC166" i="6"/>
  <c r="AD166" i="6"/>
  <c r="AE166" i="6"/>
  <c r="Q167" i="6"/>
  <c r="R167" i="6"/>
  <c r="S167" i="6"/>
  <c r="T167" i="6"/>
  <c r="U167" i="6"/>
  <c r="X167" i="6" s="1"/>
  <c r="V167" i="6"/>
  <c r="W167" i="6"/>
  <c r="Y167" i="6"/>
  <c r="Z167" i="6"/>
  <c r="AB167" i="6"/>
  <c r="AC167" i="6"/>
  <c r="AD167" i="6"/>
  <c r="AE167" i="6"/>
  <c r="Q168" i="6"/>
  <c r="R168" i="6"/>
  <c r="S168" i="6"/>
  <c r="T168" i="6"/>
  <c r="U168" i="6"/>
  <c r="V168" i="6"/>
  <c r="AA168" i="6"/>
  <c r="AB168" i="6"/>
  <c r="AC168" i="6"/>
  <c r="AD168" i="6"/>
  <c r="AE168" i="6"/>
  <c r="Q169" i="6"/>
  <c r="R169" i="6"/>
  <c r="S169" i="6"/>
  <c r="T169" i="6"/>
  <c r="U169" i="6"/>
  <c r="V169" i="6"/>
  <c r="AD169" i="6"/>
  <c r="Q170" i="6"/>
  <c r="R170" i="6"/>
  <c r="S170" i="6"/>
  <c r="T170" i="6"/>
  <c r="U170" i="6"/>
  <c r="Y170" i="6" s="1"/>
  <c r="V170" i="6"/>
  <c r="W170" i="6"/>
  <c r="Z170" i="6"/>
  <c r="AA170" i="6"/>
  <c r="AB170" i="6"/>
  <c r="AC170" i="6"/>
  <c r="AD170" i="6"/>
  <c r="AE170" i="6"/>
  <c r="Q171" i="6"/>
  <c r="R171" i="6"/>
  <c r="S171" i="6"/>
  <c r="T171" i="6"/>
  <c r="U171" i="6"/>
  <c r="Z171" i="6" s="1"/>
  <c r="V171" i="6"/>
  <c r="X171" i="6"/>
  <c r="AA171" i="6"/>
  <c r="AB171" i="6"/>
  <c r="AC171" i="6"/>
  <c r="AD171" i="6"/>
  <c r="AE171" i="6"/>
  <c r="Q172" i="6"/>
  <c r="R172" i="6"/>
  <c r="S172" i="6"/>
  <c r="T172" i="6"/>
  <c r="U172" i="6"/>
  <c r="X172" i="6" s="1"/>
  <c r="V172" i="6"/>
  <c r="AA172" i="6" s="1"/>
  <c r="Y172" i="6"/>
  <c r="AB172" i="6"/>
  <c r="AC172" i="6"/>
  <c r="AD172" i="6"/>
  <c r="AE172" i="6"/>
  <c r="Q173" i="6"/>
  <c r="R173" i="6"/>
  <c r="S173" i="6"/>
  <c r="T173" i="6"/>
  <c r="U173" i="6"/>
  <c r="X173" i="6" s="1"/>
  <c r="V173" i="6"/>
  <c r="W173" i="6"/>
  <c r="Z173" i="6"/>
  <c r="AE173" i="6"/>
  <c r="Q174" i="6"/>
  <c r="R174" i="6"/>
  <c r="S174" i="6"/>
  <c r="T174" i="6"/>
  <c r="U174" i="6"/>
  <c r="W174" i="6" s="1"/>
  <c r="V174" i="6"/>
  <c r="Y174" i="6" s="1"/>
  <c r="X174" i="6"/>
  <c r="Z174" i="6"/>
  <c r="AA174" i="6"/>
  <c r="AB174" i="6"/>
  <c r="AC174" i="6"/>
  <c r="AD174" i="6"/>
  <c r="AE174" i="6"/>
  <c r="Q175" i="6"/>
  <c r="R175" i="6"/>
  <c r="S175" i="6"/>
  <c r="T175" i="6"/>
  <c r="U175" i="6"/>
  <c r="X175" i="6" s="1"/>
  <c r="V175" i="6"/>
  <c r="W175" i="6"/>
  <c r="Y175" i="6"/>
  <c r="Z175" i="6"/>
  <c r="AB175" i="6"/>
  <c r="AC175" i="6"/>
  <c r="AD175" i="6"/>
  <c r="AE175" i="6"/>
  <c r="Q176" i="6"/>
  <c r="R176" i="6"/>
  <c r="S176" i="6"/>
  <c r="T176" i="6"/>
  <c r="U176" i="6"/>
  <c r="V176" i="6"/>
  <c r="AA176" i="6"/>
  <c r="AB176" i="6"/>
  <c r="AC176" i="6"/>
  <c r="AD176" i="6"/>
  <c r="AE176" i="6"/>
  <c r="Q177" i="6"/>
  <c r="R177" i="6"/>
  <c r="S177" i="6"/>
  <c r="T177" i="6"/>
  <c r="U177" i="6"/>
  <c r="V177" i="6"/>
  <c r="Q178" i="6"/>
  <c r="R178" i="6"/>
  <c r="S178" i="6"/>
  <c r="T178" i="6"/>
  <c r="U178" i="6"/>
  <c r="Y178" i="6" s="1"/>
  <c r="V178" i="6"/>
  <c r="W178" i="6"/>
  <c r="Z178" i="6"/>
  <c r="AA178" i="6"/>
  <c r="AB178" i="6"/>
  <c r="AC178" i="6"/>
  <c r="AD178" i="6"/>
  <c r="AE178" i="6"/>
  <c r="Q179" i="6"/>
  <c r="R179" i="6"/>
  <c r="S179" i="6"/>
  <c r="T179" i="6"/>
  <c r="U179" i="6"/>
  <c r="Z179" i="6" s="1"/>
  <c r="V179" i="6"/>
  <c r="X179" i="6"/>
  <c r="AA179" i="6"/>
  <c r="AB179" i="6"/>
  <c r="AC179" i="6"/>
  <c r="AD179" i="6"/>
  <c r="AE179" i="6"/>
  <c r="Q180" i="6"/>
  <c r="R180" i="6"/>
  <c r="S180" i="6"/>
  <c r="T180" i="6"/>
  <c r="U180" i="6"/>
  <c r="X180" i="6" s="1"/>
  <c r="V180" i="6"/>
  <c r="AA180" i="6" s="1"/>
  <c r="Y180" i="6"/>
  <c r="AB180" i="6"/>
  <c r="AC180" i="6"/>
  <c r="AD180" i="6"/>
  <c r="AE180" i="6"/>
  <c r="Q181" i="6"/>
  <c r="R181" i="6"/>
  <c r="S181" i="6"/>
  <c r="T181" i="6"/>
  <c r="U181" i="6"/>
  <c r="X181" i="6" s="1"/>
  <c r="V181" i="6"/>
  <c r="W181" i="6"/>
  <c r="Z181" i="6"/>
  <c r="AE181" i="6"/>
  <c r="Q182" i="6"/>
  <c r="R182" i="6"/>
  <c r="S182" i="6"/>
  <c r="T182" i="6"/>
  <c r="U182" i="6"/>
  <c r="W182" i="6" s="1"/>
  <c r="V182" i="6"/>
  <c r="Y182" i="6" s="1"/>
  <c r="X182" i="6"/>
  <c r="Z182" i="6"/>
  <c r="AA182" i="6"/>
  <c r="AB182" i="6"/>
  <c r="AC182" i="6"/>
  <c r="AD182" i="6"/>
  <c r="AE182" i="6"/>
  <c r="Q183" i="6"/>
  <c r="R183" i="6"/>
  <c r="S183" i="6"/>
  <c r="T183" i="6"/>
  <c r="U183" i="6"/>
  <c r="X183" i="6" s="1"/>
  <c r="V183" i="6"/>
  <c r="W183" i="6"/>
  <c r="Y183" i="6"/>
  <c r="Z183" i="6"/>
  <c r="AB183" i="6"/>
  <c r="AC183" i="6"/>
  <c r="AD183" i="6"/>
  <c r="AE183" i="6"/>
  <c r="Q184" i="6"/>
  <c r="R184" i="6"/>
  <c r="S184" i="6"/>
  <c r="T184" i="6"/>
  <c r="U184" i="6"/>
  <c r="V184" i="6"/>
  <c r="AA184" i="6"/>
  <c r="AB184" i="6"/>
  <c r="AC184" i="6"/>
  <c r="AD184" i="6"/>
  <c r="AE184" i="6"/>
  <c r="Q185" i="6"/>
  <c r="R185" i="6"/>
  <c r="S185" i="6"/>
  <c r="T185" i="6"/>
  <c r="U185" i="6"/>
  <c r="X185" i="6" s="1"/>
  <c r="V185" i="6"/>
  <c r="Q186" i="6"/>
  <c r="R186" i="6"/>
  <c r="S186" i="6"/>
  <c r="T186" i="6"/>
  <c r="U186" i="6"/>
  <c r="Y186" i="6" s="1"/>
  <c r="V186" i="6"/>
  <c r="W186" i="6"/>
  <c r="Z186" i="6"/>
  <c r="AA186" i="6"/>
  <c r="AB186" i="6"/>
  <c r="AC186" i="6"/>
  <c r="AD186" i="6"/>
  <c r="AE186" i="6"/>
  <c r="Q187" i="6"/>
  <c r="R187" i="6"/>
  <c r="S187" i="6"/>
  <c r="T187" i="6"/>
  <c r="U187" i="6"/>
  <c r="Z187" i="6" s="1"/>
  <c r="V187" i="6"/>
  <c r="X187" i="6"/>
  <c r="AA187" i="6"/>
  <c r="AB187" i="6"/>
  <c r="AC187" i="6"/>
  <c r="AD187" i="6"/>
  <c r="AE187" i="6"/>
  <c r="Q188" i="6"/>
  <c r="R188" i="6"/>
  <c r="S188" i="6"/>
  <c r="T188" i="6"/>
  <c r="U188" i="6"/>
  <c r="X188" i="6" s="1"/>
  <c r="V188" i="6"/>
  <c r="AA188" i="6" s="1"/>
  <c r="Y188" i="6"/>
  <c r="AB188" i="6"/>
  <c r="AC188" i="6"/>
  <c r="AD188" i="6"/>
  <c r="AE188" i="6"/>
  <c r="Q189" i="6"/>
  <c r="R189" i="6"/>
  <c r="S189" i="6"/>
  <c r="T189" i="6"/>
  <c r="U189" i="6"/>
  <c r="X189" i="6" s="1"/>
  <c r="V189" i="6"/>
  <c r="W189" i="6"/>
  <c r="Z189" i="6"/>
  <c r="AE189" i="6"/>
  <c r="Q190" i="6"/>
  <c r="R190" i="6"/>
  <c r="S190" i="6"/>
  <c r="T190" i="6"/>
  <c r="U190" i="6"/>
  <c r="W190" i="6" s="1"/>
  <c r="V190" i="6"/>
  <c r="Y190" i="6" s="1"/>
  <c r="X190" i="6"/>
  <c r="Z190" i="6"/>
  <c r="AA190" i="6"/>
  <c r="AB190" i="6"/>
  <c r="AC190" i="6"/>
  <c r="AD190" i="6"/>
  <c r="AE190" i="6"/>
  <c r="Q191" i="6"/>
  <c r="R191" i="6"/>
  <c r="S191" i="6"/>
  <c r="T191" i="6"/>
  <c r="U191" i="6"/>
  <c r="X191" i="6" s="1"/>
  <c r="V191" i="6"/>
  <c r="AA191" i="6" s="1"/>
  <c r="W191" i="6"/>
  <c r="Y191" i="6"/>
  <c r="Z191" i="6"/>
  <c r="AB191" i="6"/>
  <c r="AC191" i="6"/>
  <c r="AD191" i="6"/>
  <c r="AE191" i="6"/>
  <c r="Q192" i="6"/>
  <c r="R192" i="6"/>
  <c r="S192" i="6"/>
  <c r="T192" i="6"/>
  <c r="U192" i="6"/>
  <c r="V192" i="6"/>
  <c r="Z192" i="6"/>
  <c r="AA192" i="6"/>
  <c r="AB192" i="6"/>
  <c r="AC192" i="6"/>
  <c r="AD192" i="6"/>
  <c r="AE192" i="6"/>
  <c r="Q193" i="6"/>
  <c r="R193" i="6"/>
  <c r="S193" i="6"/>
  <c r="T193" i="6"/>
  <c r="U193" i="6"/>
  <c r="V193" i="6"/>
  <c r="Y193" i="6" s="1"/>
  <c r="AA193" i="6"/>
  <c r="Q194" i="6"/>
  <c r="R194" i="6"/>
  <c r="S194" i="6"/>
  <c r="T194" i="6"/>
  <c r="U194" i="6"/>
  <c r="Y194" i="6" s="1"/>
  <c r="V194" i="6"/>
  <c r="W194" i="6"/>
  <c r="Z194" i="6"/>
  <c r="AA194" i="6"/>
  <c r="AB194" i="6"/>
  <c r="AC194" i="6"/>
  <c r="AD194" i="6"/>
  <c r="AE194" i="6"/>
  <c r="Q195" i="6"/>
  <c r="R195" i="6"/>
  <c r="S195" i="6"/>
  <c r="T195" i="6"/>
  <c r="U195" i="6"/>
  <c r="V195" i="6"/>
  <c r="AA195" i="6"/>
  <c r="AB195" i="6"/>
  <c r="AC195" i="6"/>
  <c r="AD195" i="6"/>
  <c r="AE195" i="6"/>
  <c r="Q196" i="6"/>
  <c r="R196" i="6"/>
  <c r="S196" i="6"/>
  <c r="T196" i="6"/>
  <c r="U196" i="6"/>
  <c r="V196" i="6"/>
  <c r="Y196" i="6" s="1"/>
  <c r="AB196" i="6"/>
  <c r="AC196" i="6"/>
  <c r="AD196" i="6"/>
  <c r="AE196" i="6"/>
  <c r="Q197" i="6"/>
  <c r="R197" i="6"/>
  <c r="S197" i="6"/>
  <c r="T197" i="6"/>
  <c r="U197" i="6"/>
  <c r="X197" i="6" s="1"/>
  <c r="V197" i="6"/>
  <c r="W197" i="6"/>
  <c r="Z197" i="6"/>
  <c r="Q198" i="6"/>
  <c r="R198" i="6"/>
  <c r="S198" i="6"/>
  <c r="T198" i="6"/>
  <c r="U198" i="6"/>
  <c r="W198" i="6" s="1"/>
  <c r="V198" i="6"/>
  <c r="Y198" i="6" s="1"/>
  <c r="X198" i="6"/>
  <c r="Z198" i="6"/>
  <c r="AA198" i="6"/>
  <c r="AB198" i="6"/>
  <c r="AC198" i="6"/>
  <c r="AD198" i="6"/>
  <c r="AE198" i="6"/>
  <c r="Q199" i="6"/>
  <c r="R199" i="6"/>
  <c r="S199" i="6"/>
  <c r="T199" i="6"/>
  <c r="U199" i="6"/>
  <c r="X199" i="6" s="1"/>
  <c r="V199" i="6"/>
  <c r="W199" i="6"/>
  <c r="Y199" i="6"/>
  <c r="Z199" i="6"/>
  <c r="AB199" i="6"/>
  <c r="AC199" i="6"/>
  <c r="AD199" i="6"/>
  <c r="AE199" i="6"/>
  <c r="Q200" i="6"/>
  <c r="R200" i="6"/>
  <c r="S200" i="6"/>
  <c r="T200" i="6"/>
  <c r="U200" i="6"/>
  <c r="Z200" i="6" s="1"/>
  <c r="V200" i="6"/>
  <c r="AA200" i="6"/>
  <c r="AB200" i="6"/>
  <c r="AC200" i="6"/>
  <c r="AD200" i="6"/>
  <c r="AE200" i="6"/>
  <c r="Q201" i="6"/>
  <c r="R201" i="6"/>
  <c r="S201" i="6"/>
  <c r="T201" i="6"/>
  <c r="U201" i="6"/>
  <c r="V201" i="6"/>
  <c r="Y201" i="6" s="1"/>
  <c r="AA201" i="6"/>
  <c r="AD201" i="6"/>
  <c r="Q202" i="6"/>
  <c r="R202" i="6"/>
  <c r="S202" i="6"/>
  <c r="T202" i="6"/>
  <c r="U202" i="6"/>
  <c r="Y202" i="6" s="1"/>
  <c r="V202" i="6"/>
  <c r="W202" i="6"/>
  <c r="Z202" i="6"/>
  <c r="AA202" i="6"/>
  <c r="AB202" i="6"/>
  <c r="AC202" i="6"/>
  <c r="AD202" i="6"/>
  <c r="AE202" i="6"/>
  <c r="Q203" i="6"/>
  <c r="R203" i="6"/>
  <c r="S203" i="6"/>
  <c r="T203" i="6"/>
  <c r="U203" i="6"/>
  <c r="V203" i="6"/>
  <c r="X203" i="6"/>
  <c r="AA203" i="6"/>
  <c r="AB203" i="6"/>
  <c r="AC203" i="6"/>
  <c r="AD203" i="6"/>
  <c r="AE203" i="6"/>
  <c r="Q204" i="6"/>
  <c r="R204" i="6"/>
  <c r="S204" i="6"/>
  <c r="T204" i="6"/>
  <c r="U204" i="6"/>
  <c r="V204" i="6"/>
  <c r="Y204" i="6"/>
  <c r="AB204" i="6"/>
  <c r="AC204" i="6"/>
  <c r="AD204" i="6"/>
  <c r="AE204" i="6"/>
  <c r="Q205" i="6"/>
  <c r="R205" i="6"/>
  <c r="S205" i="6"/>
  <c r="T205" i="6"/>
  <c r="U205" i="6"/>
  <c r="X205" i="6" s="1"/>
  <c r="V205" i="6"/>
  <c r="W205" i="6"/>
  <c r="Z205" i="6"/>
  <c r="Q206" i="6"/>
  <c r="R206" i="6"/>
  <c r="S206" i="6"/>
  <c r="T206" i="6"/>
  <c r="U206" i="6"/>
  <c r="W206" i="6" s="1"/>
  <c r="V206" i="6"/>
  <c r="Y206" i="6" s="1"/>
  <c r="X206" i="6"/>
  <c r="Z206" i="6"/>
  <c r="AA206" i="6"/>
  <c r="AB206" i="6"/>
  <c r="AC206" i="6"/>
  <c r="AD206" i="6"/>
  <c r="AE206" i="6"/>
  <c r="Q207" i="6"/>
  <c r="R207" i="6"/>
  <c r="S207" i="6"/>
  <c r="T207" i="6"/>
  <c r="U207" i="6"/>
  <c r="X207" i="6" s="1"/>
  <c r="V207" i="6"/>
  <c r="W207" i="6"/>
  <c r="Y207" i="6"/>
  <c r="Z207" i="6"/>
  <c r="AB207" i="6"/>
  <c r="AC207" i="6"/>
  <c r="AD207" i="6"/>
  <c r="AE207" i="6"/>
  <c r="Q208" i="6"/>
  <c r="R208" i="6"/>
  <c r="S208" i="6"/>
  <c r="T208" i="6"/>
  <c r="U208" i="6"/>
  <c r="V208" i="6"/>
  <c r="Z208" i="6"/>
  <c r="AA208" i="6"/>
  <c r="AB208" i="6"/>
  <c r="AC208" i="6"/>
  <c r="AD208" i="6"/>
  <c r="AE208" i="6"/>
  <c r="Q209" i="6"/>
  <c r="R209" i="6"/>
  <c r="S209" i="6"/>
  <c r="T209" i="6"/>
  <c r="U209" i="6"/>
  <c r="X209" i="6" s="1"/>
  <c r="V209" i="6"/>
  <c r="Y209" i="6" s="1"/>
  <c r="AD209" i="6"/>
  <c r="Q210" i="6"/>
  <c r="R210" i="6"/>
  <c r="S210" i="6"/>
  <c r="T210" i="6"/>
  <c r="U210" i="6"/>
  <c r="Y210" i="6" s="1"/>
  <c r="V210" i="6"/>
  <c r="W210" i="6"/>
  <c r="Z210" i="6"/>
  <c r="AA210" i="6"/>
  <c r="AB210" i="6"/>
  <c r="AC210" i="6"/>
  <c r="AD210" i="6"/>
  <c r="AE210" i="6"/>
  <c r="Q211" i="6"/>
  <c r="R211" i="6"/>
  <c r="S211" i="6"/>
  <c r="T211" i="6"/>
  <c r="U211" i="6"/>
  <c r="V211" i="6"/>
  <c r="AC213" i="6" s="1"/>
  <c r="AA211" i="6"/>
  <c r="AB211" i="6"/>
  <c r="AC211" i="6"/>
  <c r="AD211" i="6"/>
  <c r="AE211" i="6"/>
  <c r="Q212" i="6"/>
  <c r="R212" i="6"/>
  <c r="S212" i="6"/>
  <c r="T212" i="6"/>
  <c r="U212" i="6"/>
  <c r="X212" i="6" s="1"/>
  <c r="V212" i="6"/>
  <c r="W212" i="6"/>
  <c r="Y212" i="6"/>
  <c r="AB212" i="6"/>
  <c r="AC212" i="6"/>
  <c r="AD212" i="6"/>
  <c r="AE212" i="6"/>
  <c r="Q213" i="6"/>
  <c r="R213" i="6"/>
  <c r="S213" i="6"/>
  <c r="T213" i="6"/>
  <c r="U213" i="6"/>
  <c r="Y213" i="6" s="1"/>
  <c r="V213" i="6"/>
  <c r="AA213" i="6" s="1"/>
  <c r="W213" i="6"/>
  <c r="X213" i="6"/>
  <c r="Z213" i="6"/>
  <c r="Q214" i="6"/>
  <c r="R214" i="6"/>
  <c r="S214" i="6"/>
  <c r="T214" i="6"/>
  <c r="U214" i="6"/>
  <c r="V214" i="6"/>
  <c r="Z214" i="6"/>
  <c r="AA214" i="6"/>
  <c r="AB214" i="6"/>
  <c r="AC214" i="6"/>
  <c r="AD214" i="6"/>
  <c r="AE214" i="6"/>
  <c r="Q215" i="6"/>
  <c r="R215" i="6"/>
  <c r="S215" i="6"/>
  <c r="T215" i="6"/>
  <c r="U215" i="6"/>
  <c r="X215" i="6" s="1"/>
  <c r="V215" i="6"/>
  <c r="AA215" i="6" s="1"/>
  <c r="W215" i="6"/>
  <c r="AB215" i="6"/>
  <c r="AC215" i="6"/>
  <c r="AD215" i="6"/>
  <c r="AE215" i="6"/>
  <c r="Q216" i="6"/>
  <c r="R216" i="6"/>
  <c r="S216" i="6"/>
  <c r="T216" i="6"/>
  <c r="U216" i="6"/>
  <c r="Y216" i="6" s="1"/>
  <c r="V216" i="6"/>
  <c r="AA216" i="6" s="1"/>
  <c r="X216" i="6"/>
  <c r="AB216" i="6"/>
  <c r="AC216" i="6"/>
  <c r="AD216" i="6"/>
  <c r="AE216" i="6"/>
  <c r="Q217" i="6"/>
  <c r="R217" i="6"/>
  <c r="S217" i="6"/>
  <c r="T217" i="6"/>
  <c r="U217" i="6"/>
  <c r="Z217" i="6" s="1"/>
  <c r="V217" i="6"/>
  <c r="AA217" i="6" s="1"/>
  <c r="W217" i="6"/>
  <c r="X217" i="6"/>
  <c r="Y217" i="6"/>
  <c r="AE217" i="6"/>
  <c r="Q218" i="6"/>
  <c r="R218" i="6"/>
  <c r="S218" i="6"/>
  <c r="T218" i="6"/>
  <c r="U218" i="6"/>
  <c r="V218" i="6"/>
  <c r="X218" i="6"/>
  <c r="Z218" i="6"/>
  <c r="AA218" i="6"/>
  <c r="AB218" i="6"/>
  <c r="AC218" i="6"/>
  <c r="AD218" i="6"/>
  <c r="AE218" i="6"/>
  <c r="Q219" i="6"/>
  <c r="R219" i="6"/>
  <c r="S219" i="6"/>
  <c r="T219" i="6"/>
  <c r="U219" i="6"/>
  <c r="X219" i="6" s="1"/>
  <c r="V219" i="6"/>
  <c r="AE221" i="6" s="1"/>
  <c r="Y219" i="6"/>
  <c r="AA219" i="6"/>
  <c r="AB219" i="6"/>
  <c r="AC219" i="6"/>
  <c r="AD219" i="6"/>
  <c r="AE219" i="6"/>
  <c r="Q220" i="6"/>
  <c r="R220" i="6"/>
  <c r="S220" i="6"/>
  <c r="T220" i="6"/>
  <c r="U220" i="6"/>
  <c r="X220" i="6" s="1"/>
  <c r="V220" i="6"/>
  <c r="W220" i="6"/>
  <c r="Z220" i="6"/>
  <c r="AA220" i="6"/>
  <c r="AB220" i="6"/>
  <c r="AC220" i="6"/>
  <c r="AD220" i="6"/>
  <c r="AE220" i="6"/>
  <c r="Q221" i="6"/>
  <c r="R221" i="6"/>
  <c r="S221" i="6"/>
  <c r="T221" i="6"/>
  <c r="U221" i="6"/>
  <c r="V221" i="6"/>
  <c r="AA221" i="6"/>
  <c r="AC221" i="6"/>
  <c r="Q222" i="6"/>
  <c r="R222" i="6"/>
  <c r="S222" i="6"/>
  <c r="T222" i="6"/>
  <c r="U222" i="6"/>
  <c r="W222" i="6" s="1"/>
  <c r="V222" i="6"/>
  <c r="Z222" i="6"/>
  <c r="AA222" i="6"/>
  <c r="AB222" i="6"/>
  <c r="AC222" i="6"/>
  <c r="AD222" i="6"/>
  <c r="AE222" i="6"/>
  <c r="Q223" i="6"/>
  <c r="R223" i="6"/>
  <c r="S223" i="6"/>
  <c r="T223" i="6"/>
  <c r="U223" i="6"/>
  <c r="X223" i="6" s="1"/>
  <c r="V223" i="6"/>
  <c r="AA223" i="6" s="1"/>
  <c r="W223" i="6"/>
  <c r="AB223" i="6"/>
  <c r="AC223" i="6"/>
  <c r="AD223" i="6"/>
  <c r="AE223" i="6"/>
  <c r="Q224" i="6"/>
  <c r="R224" i="6"/>
  <c r="S224" i="6"/>
  <c r="T224" i="6"/>
  <c r="U224" i="6"/>
  <c r="Y224" i="6" s="1"/>
  <c r="V224" i="6"/>
  <c r="AA224" i="6" s="1"/>
  <c r="X224" i="6"/>
  <c r="AB224" i="6"/>
  <c r="AC224" i="6"/>
  <c r="AD224" i="6"/>
  <c r="AE224" i="6"/>
  <c r="Q225" i="6"/>
  <c r="R225" i="6"/>
  <c r="S225" i="6"/>
  <c r="T225" i="6"/>
  <c r="U225" i="6"/>
  <c r="Z225" i="6" s="1"/>
  <c r="V225" i="6"/>
  <c r="AA225" i="6" s="1"/>
  <c r="W225" i="6"/>
  <c r="X225" i="6"/>
  <c r="Y225" i="6"/>
  <c r="Q226" i="6"/>
  <c r="R226" i="6"/>
  <c r="S226" i="6"/>
  <c r="T226" i="6"/>
  <c r="U226" i="6"/>
  <c r="V226" i="6"/>
  <c r="X226" i="6"/>
  <c r="Y226" i="6"/>
  <c r="Z226" i="6"/>
  <c r="AA226" i="6"/>
  <c r="AB226" i="6"/>
  <c r="AC226" i="6"/>
  <c r="AD226" i="6"/>
  <c r="AE226" i="6"/>
  <c r="Q227" i="6"/>
  <c r="R227" i="6"/>
  <c r="S227" i="6"/>
  <c r="T227" i="6"/>
  <c r="U227" i="6"/>
  <c r="W227" i="6" s="1"/>
  <c r="V227" i="6"/>
  <c r="Y227" i="6"/>
  <c r="Z227" i="6"/>
  <c r="AA227" i="6"/>
  <c r="AB227" i="6"/>
  <c r="AC227" i="6"/>
  <c r="AD227" i="6"/>
  <c r="AE227" i="6"/>
  <c r="Q228" i="6"/>
  <c r="R228" i="6"/>
  <c r="S228" i="6"/>
  <c r="T228" i="6"/>
  <c r="U228" i="6"/>
  <c r="X228" i="6" s="1"/>
  <c r="V228" i="6"/>
  <c r="W228" i="6"/>
  <c r="Z228" i="6"/>
  <c r="AA228" i="6"/>
  <c r="AB228" i="6"/>
  <c r="AC228" i="6"/>
  <c r="AD228" i="6"/>
  <c r="AE228" i="6"/>
  <c r="Q229" i="6"/>
  <c r="R229" i="6"/>
  <c r="S229" i="6"/>
  <c r="T229" i="6"/>
  <c r="U229" i="6"/>
  <c r="V229" i="6"/>
  <c r="AA229" i="6"/>
  <c r="AC229" i="6"/>
  <c r="AE229" i="6"/>
  <c r="Q230" i="6"/>
  <c r="R230" i="6"/>
  <c r="S230" i="6"/>
  <c r="T230" i="6"/>
  <c r="U230" i="6"/>
  <c r="V230" i="6"/>
  <c r="Z230" i="6"/>
  <c r="AA230" i="6"/>
  <c r="AB230" i="6"/>
  <c r="AC230" i="6"/>
  <c r="AD230" i="6"/>
  <c r="AE230" i="6"/>
  <c r="Q231" i="6"/>
  <c r="R231" i="6"/>
  <c r="S231" i="6"/>
  <c r="T231" i="6"/>
  <c r="U231" i="6"/>
  <c r="X231" i="6" s="1"/>
  <c r="V231" i="6"/>
  <c r="W231" i="6"/>
  <c r="AB231" i="6"/>
  <c r="AC231" i="6"/>
  <c r="AD231" i="6"/>
  <c r="AE231" i="6"/>
  <c r="Q232" i="6"/>
  <c r="R232" i="6"/>
  <c r="S232" i="6"/>
  <c r="T232" i="6"/>
  <c r="U232" i="6"/>
  <c r="Y232" i="6" s="1"/>
  <c r="V232" i="6"/>
  <c r="AA233" i="6" s="1"/>
  <c r="X232" i="6"/>
  <c r="AB232" i="6"/>
  <c r="AC232" i="6"/>
  <c r="AD232" i="6"/>
  <c r="AE232" i="6"/>
  <c r="Q233" i="6"/>
  <c r="R233" i="6"/>
  <c r="S233" i="6"/>
  <c r="T233" i="6"/>
  <c r="U233" i="6"/>
  <c r="Z233" i="6" s="1"/>
  <c r="V233" i="6"/>
  <c r="W233" i="6"/>
  <c r="X233" i="6"/>
  <c r="Y233" i="6"/>
  <c r="AB233" i="6"/>
  <c r="Q234" i="6"/>
  <c r="R234" i="6"/>
  <c r="S234" i="6"/>
  <c r="T234" i="6"/>
  <c r="U234" i="6"/>
  <c r="AD237" i="6" s="1"/>
  <c r="V234" i="6"/>
  <c r="X234" i="6"/>
  <c r="Z234" i="6"/>
  <c r="AA234" i="6"/>
  <c r="AB234" i="6"/>
  <c r="AC234" i="6"/>
  <c r="AD234" i="6"/>
  <c r="AE234" i="6"/>
  <c r="Q235" i="6"/>
  <c r="R235" i="6"/>
  <c r="S235" i="6"/>
  <c r="T235" i="6"/>
  <c r="U235" i="6"/>
  <c r="W235" i="6" s="1"/>
  <c r="V235" i="6"/>
  <c r="Y235" i="6"/>
  <c r="AA235" i="6"/>
  <c r="AB235" i="6"/>
  <c r="AC235" i="6"/>
  <c r="AD235" i="6"/>
  <c r="AE235" i="6"/>
  <c r="Q236" i="6"/>
  <c r="R236" i="6"/>
  <c r="S236" i="6"/>
  <c r="T236" i="6"/>
  <c r="U236" i="6"/>
  <c r="X236" i="6" s="1"/>
  <c r="V236" i="6"/>
  <c r="W236" i="6" s="1"/>
  <c r="Z236" i="6"/>
  <c r="AA236" i="6"/>
  <c r="AB236" i="6"/>
  <c r="AC236" i="6"/>
  <c r="AD236" i="6"/>
  <c r="AE236" i="6"/>
  <c r="Q237" i="6"/>
  <c r="R237" i="6"/>
  <c r="S237" i="6"/>
  <c r="T237" i="6"/>
  <c r="U237" i="6"/>
  <c r="V237" i="6"/>
  <c r="AA237" i="6"/>
  <c r="AC237" i="6"/>
  <c r="AE237" i="6"/>
  <c r="Q238" i="6"/>
  <c r="R238" i="6"/>
  <c r="S238" i="6"/>
  <c r="T238" i="6"/>
  <c r="U238" i="6"/>
  <c r="W238" i="6" s="1"/>
  <c r="V238" i="6"/>
  <c r="Z238" i="6"/>
  <c r="AA238" i="6"/>
  <c r="AB238" i="6"/>
  <c r="AC238" i="6"/>
  <c r="AD238" i="6"/>
  <c r="AE238" i="6"/>
  <c r="Q239" i="6"/>
  <c r="R239" i="6"/>
  <c r="S239" i="6"/>
  <c r="T239" i="6"/>
  <c r="U239" i="6"/>
  <c r="X239" i="6" s="1"/>
  <c r="V239" i="6"/>
  <c r="AA239" i="6" s="1"/>
  <c r="W239" i="6"/>
  <c r="AB239" i="6"/>
  <c r="AC239" i="6"/>
  <c r="AD239" i="6"/>
  <c r="AE239" i="6"/>
  <c r="Q240" i="6"/>
  <c r="R240" i="6"/>
  <c r="S240" i="6"/>
  <c r="T240" i="6"/>
  <c r="U240" i="6"/>
  <c r="Y240" i="6" s="1"/>
  <c r="V240" i="6"/>
  <c r="AA241" i="6" s="1"/>
  <c r="X240" i="6"/>
  <c r="AB240" i="6"/>
  <c r="AC240" i="6"/>
  <c r="AD240" i="6"/>
  <c r="AE240" i="6"/>
  <c r="Q241" i="6"/>
  <c r="R241" i="6"/>
  <c r="S241" i="6"/>
  <c r="T241" i="6"/>
  <c r="U241" i="6"/>
  <c r="Z241" i="6" s="1"/>
  <c r="V241" i="6"/>
  <c r="W241" i="6"/>
  <c r="X241" i="6"/>
  <c r="Y241" i="6"/>
  <c r="AB241" i="6"/>
  <c r="Q242" i="6"/>
  <c r="R242" i="6"/>
  <c r="S242" i="6"/>
  <c r="T242" i="6"/>
  <c r="U242" i="6"/>
  <c r="AD245" i="6" s="1"/>
  <c r="V242" i="6"/>
  <c r="Z242" i="6"/>
  <c r="AA242" i="6"/>
  <c r="AB242" i="6"/>
  <c r="AC242" i="6"/>
  <c r="AD242" i="6"/>
  <c r="AE242" i="6"/>
  <c r="Q243" i="6"/>
  <c r="R243" i="6"/>
  <c r="S243" i="6"/>
  <c r="T243" i="6"/>
  <c r="U243" i="6"/>
  <c r="W243" i="6" s="1"/>
  <c r="V243" i="6"/>
  <c r="Y243" i="6"/>
  <c r="AA243" i="6"/>
  <c r="AB243" i="6"/>
  <c r="AC243" i="6"/>
  <c r="AD243" i="6"/>
  <c r="AE243" i="6"/>
  <c r="Q244" i="6"/>
  <c r="R244" i="6"/>
  <c r="S244" i="6"/>
  <c r="T244" i="6"/>
  <c r="U244" i="6"/>
  <c r="X244" i="6" s="1"/>
  <c r="V244" i="6"/>
  <c r="W244" i="6"/>
  <c r="Z244" i="6"/>
  <c r="AA244" i="6"/>
  <c r="AB244" i="6"/>
  <c r="AC244" i="6"/>
  <c r="AD244" i="6"/>
  <c r="AE244" i="6"/>
  <c r="Q245" i="6"/>
  <c r="R245" i="6"/>
  <c r="S245" i="6"/>
  <c r="T245" i="6"/>
  <c r="U245" i="6"/>
  <c r="V245" i="6"/>
  <c r="AA245" i="6"/>
  <c r="AC245" i="6"/>
  <c r="AE245" i="6"/>
  <c r="Q246" i="6"/>
  <c r="R246" i="6"/>
  <c r="S246" i="6"/>
  <c r="T246" i="6"/>
  <c r="U246" i="6"/>
  <c r="W246" i="6" s="1"/>
  <c r="V246" i="6"/>
  <c r="Z246" i="6"/>
  <c r="AA246" i="6"/>
  <c r="AB246" i="6"/>
  <c r="AC246" i="6"/>
  <c r="AD246" i="6"/>
  <c r="AE246" i="6"/>
  <c r="Q247" i="6"/>
  <c r="R247" i="6"/>
  <c r="S247" i="6"/>
  <c r="T247" i="6"/>
  <c r="U247" i="6"/>
  <c r="X247" i="6" s="1"/>
  <c r="V247" i="6"/>
  <c r="AA247" i="6" s="1"/>
  <c r="W247" i="6"/>
  <c r="AB247" i="6"/>
  <c r="AC247" i="6"/>
  <c r="AD247" i="6"/>
  <c r="AE247" i="6"/>
  <c r="Q248" i="6"/>
  <c r="R248" i="6"/>
  <c r="S248" i="6"/>
  <c r="T248" i="6"/>
  <c r="U248" i="6"/>
  <c r="Y248" i="6" s="1"/>
  <c r="V248" i="6"/>
  <c r="AA249" i="6" s="1"/>
  <c r="X248" i="6"/>
  <c r="AB248" i="6"/>
  <c r="AC248" i="6"/>
  <c r="AD248" i="6"/>
  <c r="AE248" i="6"/>
  <c r="Q249" i="6"/>
  <c r="R249" i="6"/>
  <c r="S249" i="6"/>
  <c r="T249" i="6"/>
  <c r="U249" i="6"/>
  <c r="Z249" i="6" s="1"/>
  <c r="V249" i="6"/>
  <c r="W249" i="6"/>
  <c r="X249" i="6"/>
  <c r="Y249" i="6"/>
  <c r="AB249" i="6"/>
  <c r="Q250" i="6"/>
  <c r="R250" i="6"/>
  <c r="S250" i="6"/>
  <c r="T250" i="6"/>
  <c r="U250" i="6"/>
  <c r="AD253" i="6" s="1"/>
  <c r="V250" i="6"/>
  <c r="Z250" i="6"/>
  <c r="AA250" i="6"/>
  <c r="AB250" i="6"/>
  <c r="AC250" i="6"/>
  <c r="AD250" i="6"/>
  <c r="AE250" i="6"/>
  <c r="Q251" i="6"/>
  <c r="R251" i="6"/>
  <c r="S251" i="6"/>
  <c r="T251" i="6"/>
  <c r="U251" i="6"/>
  <c r="W251" i="6" s="1"/>
  <c r="V251" i="6"/>
  <c r="Y251" i="6" s="1"/>
  <c r="AA251" i="6"/>
  <c r="AB251" i="6"/>
  <c r="AC251" i="6"/>
  <c r="AD251" i="6"/>
  <c r="AE251" i="6"/>
  <c r="Q252" i="6"/>
  <c r="R252" i="6"/>
  <c r="S252" i="6"/>
  <c r="T252" i="6"/>
  <c r="U252" i="6"/>
  <c r="X252" i="6" s="1"/>
  <c r="V252" i="6"/>
  <c r="AA252" i="6" s="1"/>
  <c r="W252" i="6"/>
  <c r="Z252" i="6"/>
  <c r="AB252" i="6"/>
  <c r="AC252" i="6"/>
  <c r="AD252" i="6"/>
  <c r="AE252" i="6"/>
  <c r="Q253" i="6"/>
  <c r="R253" i="6"/>
  <c r="S253" i="6"/>
  <c r="T253" i="6"/>
  <c r="U253" i="6"/>
  <c r="V253" i="6"/>
  <c r="AA253" i="6"/>
  <c r="AC253" i="6"/>
  <c r="AE253" i="6"/>
  <c r="Q254" i="6"/>
  <c r="R254" i="6"/>
  <c r="S254" i="6"/>
  <c r="T254" i="6"/>
  <c r="U254" i="6"/>
  <c r="W254" i="6" s="1"/>
  <c r="V254" i="6"/>
  <c r="Z254" i="6"/>
  <c r="AA254" i="6"/>
  <c r="AB254" i="6"/>
  <c r="AC254" i="6"/>
  <c r="AD254" i="6"/>
  <c r="AE254" i="6"/>
  <c r="Q255" i="6"/>
  <c r="R255" i="6"/>
  <c r="S255" i="6"/>
  <c r="T255" i="6"/>
  <c r="U255" i="6"/>
  <c r="X255" i="6" s="1"/>
  <c r="V255" i="6"/>
  <c r="AA255" i="6" s="1"/>
  <c r="W255" i="6"/>
  <c r="AB255" i="6"/>
  <c r="AC255" i="6"/>
  <c r="AD255" i="6"/>
  <c r="AE255" i="6"/>
  <c r="Q256" i="6"/>
  <c r="R256" i="6"/>
  <c r="S256" i="6"/>
  <c r="T256" i="6"/>
  <c r="U256" i="6"/>
  <c r="Y256" i="6" s="1"/>
  <c r="V256" i="6"/>
  <c r="W256" i="6" s="1"/>
  <c r="X256" i="6"/>
  <c r="AA256" i="6"/>
  <c r="AB256" i="6"/>
  <c r="AC256" i="6"/>
  <c r="AD256" i="6"/>
  <c r="AE256" i="6"/>
  <c r="Q257" i="6"/>
  <c r="R257" i="6"/>
  <c r="S257" i="6"/>
  <c r="T257" i="6"/>
  <c r="U257" i="6"/>
  <c r="Z257" i="6" s="1"/>
  <c r="V257" i="6"/>
  <c r="W257" i="6"/>
  <c r="Y257" i="6"/>
  <c r="AA257" i="6"/>
  <c r="AB257" i="6"/>
  <c r="Q258" i="6"/>
  <c r="R258" i="6"/>
  <c r="S258" i="6"/>
  <c r="T258" i="6"/>
  <c r="U258" i="6"/>
  <c r="V258" i="6"/>
  <c r="Z258" i="6"/>
  <c r="AA258" i="6"/>
  <c r="AB258" i="6"/>
  <c r="AC258" i="6"/>
  <c r="AD258" i="6"/>
  <c r="AE258" i="6"/>
  <c r="Q259" i="6"/>
  <c r="R259" i="6"/>
  <c r="S259" i="6"/>
  <c r="T259" i="6"/>
  <c r="U259" i="6"/>
  <c r="W259" i="6" s="1"/>
  <c r="V259" i="6"/>
  <c r="AA259" i="6"/>
  <c r="AB259" i="6"/>
  <c r="AC259" i="6"/>
  <c r="AD259" i="6"/>
  <c r="AE259" i="6"/>
  <c r="Q260" i="6"/>
  <c r="R260" i="6"/>
  <c r="S260" i="6"/>
  <c r="T260" i="6"/>
  <c r="U260" i="6"/>
  <c r="X260" i="6" s="1"/>
  <c r="V260" i="6"/>
  <c r="AA260" i="6" s="1"/>
  <c r="W260" i="6"/>
  <c r="Z260" i="6"/>
  <c r="AB260" i="6"/>
  <c r="AC260" i="6"/>
  <c r="AD260" i="6"/>
  <c r="AE260" i="6"/>
  <c r="Q261" i="6"/>
  <c r="R261" i="6"/>
  <c r="S261" i="6"/>
  <c r="T261" i="6"/>
  <c r="U261" i="6"/>
  <c r="V261" i="6"/>
  <c r="AA261" i="6"/>
  <c r="AC261" i="6"/>
  <c r="AE261" i="6"/>
  <c r="Q262" i="6"/>
  <c r="R262" i="6"/>
  <c r="S262" i="6"/>
  <c r="T262" i="6"/>
  <c r="U262" i="6"/>
  <c r="V262" i="6"/>
  <c r="Z262" i="6"/>
  <c r="AA262" i="6"/>
  <c r="AB262" i="6"/>
  <c r="AC262" i="6"/>
  <c r="AD262" i="6"/>
  <c r="AE262" i="6"/>
  <c r="Q263" i="6"/>
  <c r="R263" i="6"/>
  <c r="S263" i="6"/>
  <c r="T263" i="6"/>
  <c r="U263" i="6"/>
  <c r="X263" i="6" s="1"/>
  <c r="V263" i="6"/>
  <c r="AA263" i="6" s="1"/>
  <c r="W263" i="6"/>
  <c r="Y263" i="6"/>
  <c r="Z263" i="6"/>
  <c r="AB263" i="6"/>
  <c r="AC263" i="6"/>
  <c r="AD263" i="6"/>
  <c r="AE263" i="6"/>
  <c r="Q264" i="6"/>
  <c r="R264" i="6"/>
  <c r="S264" i="6"/>
  <c r="T264" i="6"/>
  <c r="U264" i="6"/>
  <c r="Y264" i="6" s="1"/>
  <c r="V264" i="6"/>
  <c r="W264" i="6" s="1"/>
  <c r="X264" i="6"/>
  <c r="Z264" i="6"/>
  <c r="AA264" i="6"/>
  <c r="AB264" i="6"/>
  <c r="AC264" i="6"/>
  <c r="AD264" i="6"/>
  <c r="AE264" i="6"/>
  <c r="Q265" i="6"/>
  <c r="R265" i="6"/>
  <c r="S265" i="6"/>
  <c r="T265" i="6"/>
  <c r="U265" i="6"/>
  <c r="Z265" i="6" s="1"/>
  <c r="V265" i="6"/>
  <c r="W265" i="6"/>
  <c r="X265" i="6"/>
  <c r="Y265" i="6"/>
  <c r="AA265" i="6"/>
  <c r="AB265" i="6"/>
  <c r="Q266" i="6"/>
  <c r="R266" i="6"/>
  <c r="S266" i="6"/>
  <c r="T266" i="6"/>
  <c r="U266" i="6"/>
  <c r="AD269" i="6" s="1"/>
  <c r="V266" i="6"/>
  <c r="Z266" i="6"/>
  <c r="AA266" i="6"/>
  <c r="AB266" i="6"/>
  <c r="AC266" i="6"/>
  <c r="AD266" i="6"/>
  <c r="AE266" i="6"/>
  <c r="Q267" i="6"/>
  <c r="R267" i="6"/>
  <c r="S267" i="6"/>
  <c r="T267" i="6"/>
  <c r="U267" i="6"/>
  <c r="W267" i="6" s="1"/>
  <c r="V267" i="6"/>
  <c r="AA267" i="6"/>
  <c r="AB267" i="6"/>
  <c r="AC267" i="6"/>
  <c r="AD267" i="6"/>
  <c r="AE267" i="6"/>
  <c r="Q268" i="6"/>
  <c r="R268" i="6"/>
  <c r="S268" i="6"/>
  <c r="T268" i="6"/>
  <c r="U268" i="6"/>
  <c r="X268" i="6" s="1"/>
  <c r="V268" i="6"/>
  <c r="AA269" i="6" s="1"/>
  <c r="W268" i="6"/>
  <c r="AB268" i="6"/>
  <c r="AC268" i="6"/>
  <c r="AD268" i="6"/>
  <c r="AE268" i="6"/>
  <c r="Q269" i="6"/>
  <c r="R269" i="6"/>
  <c r="S269" i="6"/>
  <c r="T269" i="6"/>
  <c r="U269" i="6"/>
  <c r="V269" i="6"/>
  <c r="AC269" i="6"/>
  <c r="AE269" i="6"/>
  <c r="Q270" i="6"/>
  <c r="R270" i="6"/>
  <c r="S270" i="6"/>
  <c r="T270" i="6"/>
  <c r="U270" i="6"/>
  <c r="V270" i="6"/>
  <c r="Z270" i="6"/>
  <c r="AA270" i="6"/>
  <c r="AB270" i="6"/>
  <c r="AC270" i="6"/>
  <c r="AD270" i="6"/>
  <c r="AE270" i="6"/>
  <c r="Q271" i="6"/>
  <c r="R271" i="6"/>
  <c r="S271" i="6"/>
  <c r="T271" i="6"/>
  <c r="U271" i="6"/>
  <c r="X271" i="6" s="1"/>
  <c r="V271" i="6"/>
  <c r="W271" i="6"/>
  <c r="Y271" i="6"/>
  <c r="Z271" i="6"/>
  <c r="AB271" i="6"/>
  <c r="AC271" i="6"/>
  <c r="AD271" i="6"/>
  <c r="AE271" i="6"/>
  <c r="Q272" i="6"/>
  <c r="R272" i="6"/>
  <c r="S272" i="6"/>
  <c r="T272" i="6"/>
  <c r="U272" i="6"/>
  <c r="Y272" i="6" s="1"/>
  <c r="V272" i="6"/>
  <c r="W272" i="6" s="1"/>
  <c r="X272" i="6"/>
  <c r="Z272" i="6"/>
  <c r="AA272" i="6"/>
  <c r="AB272" i="6"/>
  <c r="AC272" i="6"/>
  <c r="AD272" i="6"/>
  <c r="AE272" i="6"/>
  <c r="Q273" i="6"/>
  <c r="R273" i="6"/>
  <c r="S273" i="6"/>
  <c r="T273" i="6"/>
  <c r="U273" i="6"/>
  <c r="Z273" i="6" s="1"/>
  <c r="V273" i="6"/>
  <c r="W273" i="6"/>
  <c r="Y273" i="6"/>
  <c r="AA273" i="6"/>
  <c r="AB273" i="6"/>
  <c r="Q274" i="6"/>
  <c r="R274" i="6"/>
  <c r="S274" i="6"/>
  <c r="T274" i="6"/>
  <c r="U274" i="6"/>
  <c r="V274" i="6"/>
  <c r="Z274" i="6"/>
  <c r="AA274" i="6"/>
  <c r="AB274" i="6"/>
  <c r="AC274" i="6"/>
  <c r="AD274" i="6"/>
  <c r="AE274" i="6"/>
  <c r="Q275" i="6"/>
  <c r="R275" i="6"/>
  <c r="S275" i="6"/>
  <c r="T275" i="6"/>
  <c r="U275" i="6"/>
  <c r="W275" i="6" s="1"/>
  <c r="V275" i="6"/>
  <c r="AE277" i="6" s="1"/>
  <c r="AA275" i="6"/>
  <c r="AB275" i="6"/>
  <c r="AC275" i="6"/>
  <c r="AD275" i="6"/>
  <c r="AE275" i="6"/>
  <c r="Q276" i="6"/>
  <c r="R276" i="6"/>
  <c r="S276" i="6"/>
  <c r="T276" i="6"/>
  <c r="U276" i="6"/>
  <c r="X276" i="6" s="1"/>
  <c r="V276" i="6"/>
  <c r="AA277" i="6" s="1"/>
  <c r="W276" i="6"/>
  <c r="AB276" i="6"/>
  <c r="AC276" i="6"/>
  <c r="AD276" i="6"/>
  <c r="AE276" i="6"/>
  <c r="Q277" i="6"/>
  <c r="R277" i="6"/>
  <c r="S277" i="6"/>
  <c r="T277" i="6"/>
  <c r="U277" i="6"/>
  <c r="V277" i="6"/>
  <c r="AC277" i="6"/>
  <c r="Q278" i="6"/>
  <c r="R278" i="6"/>
  <c r="S278" i="6"/>
  <c r="T278" i="6"/>
  <c r="U278" i="6"/>
  <c r="V278" i="6"/>
  <c r="Z278" i="6"/>
  <c r="AA278" i="6"/>
  <c r="AB278" i="6"/>
  <c r="AC278" i="6"/>
  <c r="AD278" i="6"/>
  <c r="AE278" i="6"/>
  <c r="Q279" i="6"/>
  <c r="R279" i="6"/>
  <c r="S279" i="6"/>
  <c r="T279" i="6"/>
  <c r="U279" i="6"/>
  <c r="X279" i="6" s="1"/>
  <c r="V279" i="6"/>
  <c r="W279" i="6"/>
  <c r="Y279" i="6"/>
  <c r="Z279" i="6"/>
  <c r="AB279" i="6"/>
  <c r="AC279" i="6"/>
  <c r="AD279" i="6"/>
  <c r="AE279" i="6"/>
  <c r="Q280" i="6"/>
  <c r="R280" i="6"/>
  <c r="S280" i="6"/>
  <c r="T280" i="6"/>
  <c r="U280" i="6"/>
  <c r="Y280" i="6" s="1"/>
  <c r="V280" i="6"/>
  <c r="X280" i="6"/>
  <c r="Z280" i="6"/>
  <c r="AA280" i="6"/>
  <c r="AB280" i="6"/>
  <c r="AC280" i="6"/>
  <c r="AD280" i="6"/>
  <c r="AE280" i="6"/>
  <c r="Q281" i="6"/>
  <c r="R281" i="6"/>
  <c r="S281" i="6"/>
  <c r="T281" i="6"/>
  <c r="U281" i="6"/>
  <c r="Z281" i="6" s="1"/>
  <c r="V281" i="6"/>
  <c r="W281" i="6"/>
  <c r="Y281" i="6"/>
  <c r="AA281" i="6"/>
  <c r="AB281" i="6"/>
  <c r="Q282" i="6"/>
  <c r="R282" i="6"/>
  <c r="S282" i="6"/>
  <c r="T282" i="6"/>
  <c r="U282" i="6"/>
  <c r="V282" i="6"/>
  <c r="Z282" i="6"/>
  <c r="AA282" i="6"/>
  <c r="AB282" i="6"/>
  <c r="AC282" i="6"/>
  <c r="AD282" i="6"/>
  <c r="AE282" i="6"/>
  <c r="Q283" i="6"/>
  <c r="R283" i="6"/>
  <c r="S283" i="6"/>
  <c r="T283" i="6"/>
  <c r="U283" i="6"/>
  <c r="W283" i="6" s="1"/>
  <c r="V283" i="6"/>
  <c r="AA283" i="6"/>
  <c r="AB283" i="6"/>
  <c r="AC283" i="6"/>
  <c r="AD283" i="6"/>
  <c r="AE283" i="6"/>
  <c r="Q284" i="6"/>
  <c r="R284" i="6"/>
  <c r="S284" i="6"/>
  <c r="T284" i="6"/>
  <c r="U284" i="6"/>
  <c r="X284" i="6" s="1"/>
  <c r="V284" i="6"/>
  <c r="AA285" i="6" s="1"/>
  <c r="W284" i="6"/>
  <c r="AB284" i="6"/>
  <c r="AC284" i="6"/>
  <c r="AD284" i="6"/>
  <c r="AE284" i="6"/>
  <c r="Q285" i="6"/>
  <c r="R285" i="6"/>
  <c r="S285" i="6"/>
  <c r="T285" i="6"/>
  <c r="U285" i="6"/>
  <c r="V285" i="6"/>
  <c r="AC285" i="6"/>
  <c r="AE285" i="6"/>
  <c r="Q286" i="6"/>
  <c r="R286" i="6"/>
  <c r="S286" i="6"/>
  <c r="T286" i="6"/>
  <c r="U286" i="6"/>
  <c r="V286" i="6"/>
  <c r="Z286" i="6"/>
  <c r="AA286" i="6"/>
  <c r="AB286" i="6"/>
  <c r="AC286" i="6"/>
  <c r="AD286" i="6"/>
  <c r="AE286" i="6"/>
  <c r="Q287" i="6"/>
  <c r="R287" i="6"/>
  <c r="S287" i="6"/>
  <c r="T287" i="6"/>
  <c r="U287" i="6"/>
  <c r="X287" i="6" s="1"/>
  <c r="V287" i="6"/>
  <c r="W287" i="6"/>
  <c r="Y287" i="6"/>
  <c r="Z287" i="6"/>
  <c r="AB287" i="6"/>
  <c r="AC287" i="6"/>
  <c r="AD287" i="6"/>
  <c r="AE287" i="6"/>
  <c r="Q288" i="6"/>
  <c r="R288" i="6"/>
  <c r="S288" i="6"/>
  <c r="T288" i="6"/>
  <c r="U288" i="6"/>
  <c r="Y288" i="6" s="1"/>
  <c r="V288" i="6"/>
  <c r="X288" i="6"/>
  <c r="Z288" i="6"/>
  <c r="AA288" i="6"/>
  <c r="AB288" i="6"/>
  <c r="AC288" i="6"/>
  <c r="AD288" i="6"/>
  <c r="AE288" i="6"/>
  <c r="Q289" i="6"/>
  <c r="R289" i="6"/>
  <c r="S289" i="6"/>
  <c r="T289" i="6"/>
  <c r="U289" i="6"/>
  <c r="Z289" i="6" s="1"/>
  <c r="V289" i="6"/>
  <c r="W289" i="6"/>
  <c r="Y289" i="6"/>
  <c r="AA289" i="6"/>
  <c r="AB289" i="6"/>
  <c r="Q290" i="6"/>
  <c r="R290" i="6"/>
  <c r="S290" i="6"/>
  <c r="T290" i="6"/>
  <c r="U290" i="6"/>
  <c r="V290" i="6"/>
  <c r="Z290" i="6"/>
  <c r="AA290" i="6"/>
  <c r="AB290" i="6"/>
  <c r="AC290" i="6"/>
  <c r="AD290" i="6"/>
  <c r="AE290" i="6"/>
  <c r="Q291" i="6"/>
  <c r="R291" i="6"/>
  <c r="S291" i="6"/>
  <c r="T291" i="6"/>
  <c r="U291" i="6"/>
  <c r="W291" i="6" s="1"/>
  <c r="V291" i="6"/>
  <c r="AA291" i="6"/>
  <c r="AB291" i="6"/>
  <c r="AC291" i="6"/>
  <c r="AD291" i="6"/>
  <c r="AE291" i="6"/>
  <c r="Q292" i="6"/>
  <c r="R292" i="6"/>
  <c r="S292" i="6"/>
  <c r="T292" i="6"/>
  <c r="U292" i="6"/>
  <c r="X292" i="6" s="1"/>
  <c r="V292" i="6"/>
  <c r="AA293" i="6" s="1"/>
  <c r="W292" i="6"/>
  <c r="AB292" i="6"/>
  <c r="AC292" i="6"/>
  <c r="AD292" i="6"/>
  <c r="AE292" i="6"/>
  <c r="Q293" i="6"/>
  <c r="R293" i="6"/>
  <c r="S293" i="6"/>
  <c r="T293" i="6"/>
  <c r="U293" i="6"/>
  <c r="V293" i="6"/>
  <c r="AC293" i="6"/>
  <c r="AE293" i="6"/>
  <c r="Q294" i="6"/>
  <c r="R294" i="6"/>
  <c r="S294" i="6"/>
  <c r="T294" i="6"/>
  <c r="U294" i="6"/>
  <c r="V294" i="6"/>
  <c r="Z294" i="6"/>
  <c r="AA294" i="6"/>
  <c r="AB294" i="6"/>
  <c r="AC294" i="6"/>
  <c r="AD294" i="6"/>
  <c r="AE294" i="6"/>
  <c r="Q295" i="6"/>
  <c r="R295" i="6"/>
  <c r="S295" i="6"/>
  <c r="T295" i="6"/>
  <c r="U295" i="6"/>
  <c r="X295" i="6" s="1"/>
  <c r="V295" i="6"/>
  <c r="AA295" i="6" s="1"/>
  <c r="W295" i="6"/>
  <c r="Y295" i="6"/>
  <c r="Z295" i="6"/>
  <c r="AB295" i="6"/>
  <c r="AC295" i="6"/>
  <c r="AD295" i="6"/>
  <c r="AE295" i="6"/>
  <c r="Q296" i="6"/>
  <c r="R296" i="6"/>
  <c r="S296" i="6"/>
  <c r="T296" i="6"/>
  <c r="U296" i="6"/>
  <c r="Y296" i="6" s="1"/>
  <c r="V296" i="6"/>
  <c r="W296" i="6" s="1"/>
  <c r="X296" i="6"/>
  <c r="Z296" i="6"/>
  <c r="AA296" i="6"/>
  <c r="AB296" i="6"/>
  <c r="AC296" i="6"/>
  <c r="AD296" i="6"/>
  <c r="AE296" i="6"/>
  <c r="Q297" i="6"/>
  <c r="R297" i="6"/>
  <c r="S297" i="6"/>
  <c r="T297" i="6"/>
  <c r="U297" i="6"/>
  <c r="Z297" i="6" s="1"/>
  <c r="V297" i="6"/>
  <c r="W297" i="6"/>
  <c r="X297" i="6"/>
  <c r="Y297" i="6"/>
  <c r="AA297" i="6"/>
  <c r="AB297" i="6"/>
  <c r="Q298" i="6"/>
  <c r="R298" i="6"/>
  <c r="S298" i="6"/>
  <c r="T298" i="6"/>
  <c r="U298" i="6"/>
  <c r="AD301" i="6" s="1"/>
  <c r="V298" i="6"/>
  <c r="Z298" i="6"/>
  <c r="AA298" i="6"/>
  <c r="AB298" i="6"/>
  <c r="AC298" i="6"/>
  <c r="AD298" i="6"/>
  <c r="AE298" i="6"/>
  <c r="Q299" i="6"/>
  <c r="R299" i="6"/>
  <c r="S299" i="6"/>
  <c r="T299" i="6"/>
  <c r="U299" i="6"/>
  <c r="W299" i="6" s="1"/>
  <c r="V299" i="6"/>
  <c r="AA299" i="6"/>
  <c r="AB299" i="6"/>
  <c r="AC299" i="6"/>
  <c r="AD299" i="6"/>
  <c r="AE299" i="6"/>
  <c r="Q300" i="6"/>
  <c r="R300" i="6"/>
  <c r="S300" i="6"/>
  <c r="T300" i="6"/>
  <c r="U300" i="6"/>
  <c r="X300" i="6" s="1"/>
  <c r="V300" i="6"/>
  <c r="AA301" i="6" s="1"/>
  <c r="W300" i="6"/>
  <c r="AB300" i="6"/>
  <c r="AC300" i="6"/>
  <c r="AD300" i="6"/>
  <c r="AE300" i="6"/>
  <c r="Q301" i="6"/>
  <c r="R301" i="6"/>
  <c r="S301" i="6"/>
  <c r="T301" i="6"/>
  <c r="U301" i="6"/>
  <c r="V301" i="6"/>
  <c r="AC301" i="6"/>
  <c r="AE301" i="6"/>
  <c r="Q302" i="6"/>
  <c r="R302" i="6"/>
  <c r="S302" i="6"/>
  <c r="T302" i="6"/>
  <c r="U302" i="6"/>
  <c r="W302" i="6" s="1"/>
  <c r="V302" i="6"/>
  <c r="Z302" i="6"/>
  <c r="AA302" i="6"/>
  <c r="AB302" i="6"/>
  <c r="AC302" i="6"/>
  <c r="AD302" i="6"/>
  <c r="AE302" i="6"/>
  <c r="Q303" i="6"/>
  <c r="R303" i="6"/>
  <c r="S303" i="6"/>
  <c r="T303" i="6"/>
  <c r="U303" i="6"/>
  <c r="X303" i="6" s="1"/>
  <c r="V303" i="6"/>
  <c r="AA303" i="6" s="1"/>
  <c r="W303" i="6"/>
  <c r="Z303" i="6"/>
  <c r="AB303" i="6"/>
  <c r="AC303" i="6"/>
  <c r="AD303" i="6"/>
  <c r="AE303" i="6"/>
  <c r="Q304" i="6"/>
  <c r="R304" i="6"/>
  <c r="S304" i="6"/>
  <c r="T304" i="6"/>
  <c r="U304" i="6"/>
  <c r="Y304" i="6" s="1"/>
  <c r="V304" i="6"/>
  <c r="X304" i="6"/>
  <c r="Z304" i="6"/>
  <c r="AA304" i="6"/>
  <c r="AB304" i="6"/>
  <c r="AC304" i="6"/>
  <c r="AD304" i="6"/>
  <c r="AE304" i="6"/>
  <c r="Q305" i="6"/>
  <c r="R305" i="6"/>
  <c r="S305" i="6"/>
  <c r="T305" i="6"/>
  <c r="U305" i="6"/>
  <c r="V305" i="6"/>
  <c r="W305" i="6"/>
  <c r="X305" i="6"/>
  <c r="Y305" i="6"/>
  <c r="Z305" i="6"/>
  <c r="AA305" i="6"/>
  <c r="AB305" i="6"/>
  <c r="Q306" i="6"/>
  <c r="R306" i="6"/>
  <c r="S306" i="6"/>
  <c r="T306" i="6"/>
  <c r="U306" i="6"/>
  <c r="V306" i="6"/>
  <c r="Z306" i="6"/>
  <c r="AA306" i="6"/>
  <c r="AB306" i="6"/>
  <c r="AC306" i="6"/>
  <c r="AD306" i="6"/>
  <c r="AE306" i="6"/>
  <c r="Q307" i="6"/>
  <c r="R307" i="6"/>
  <c r="S307" i="6"/>
  <c r="T307" i="6"/>
  <c r="U307" i="6"/>
  <c r="W307" i="6" s="1"/>
  <c r="V307" i="6"/>
  <c r="AA307" i="6"/>
  <c r="AB307" i="6"/>
  <c r="AC307" i="6"/>
  <c r="AD307" i="6"/>
  <c r="AE307" i="6"/>
  <c r="Q308" i="6"/>
  <c r="R308" i="6"/>
  <c r="S308" i="6"/>
  <c r="T308" i="6"/>
  <c r="U308" i="6"/>
  <c r="X308" i="6" s="1"/>
  <c r="V308" i="6"/>
  <c r="AA308" i="6" s="1"/>
  <c r="W308" i="6"/>
  <c r="Z308" i="6"/>
  <c r="AB308" i="6"/>
  <c r="AC308" i="6"/>
  <c r="AD308" i="6"/>
  <c r="AE308" i="6"/>
  <c r="Q309" i="6"/>
  <c r="R309" i="6"/>
  <c r="S309" i="6"/>
  <c r="T309" i="6"/>
  <c r="U309" i="6"/>
  <c r="V309" i="6"/>
  <c r="AA309" i="6"/>
  <c r="AC309" i="6"/>
  <c r="AE309" i="6"/>
  <c r="Q310" i="6"/>
  <c r="R310" i="6"/>
  <c r="S310" i="6"/>
  <c r="T310" i="6"/>
  <c r="U310" i="6"/>
  <c r="V310" i="6"/>
  <c r="Z310" i="6"/>
  <c r="AA310" i="6"/>
  <c r="AB310" i="6"/>
  <c r="AC310" i="6"/>
  <c r="AD310" i="6"/>
  <c r="AE310" i="6"/>
  <c r="Q311" i="6"/>
  <c r="R311" i="6"/>
  <c r="S311" i="6"/>
  <c r="T311" i="6"/>
  <c r="U311" i="6"/>
  <c r="X311" i="6" s="1"/>
  <c r="V311" i="6"/>
  <c r="W311" i="6"/>
  <c r="Z311" i="6"/>
  <c r="AB311" i="6"/>
  <c r="AC311" i="6"/>
  <c r="AD311" i="6"/>
  <c r="AE311" i="6"/>
  <c r="Q312" i="6"/>
  <c r="R312" i="6"/>
  <c r="S312" i="6"/>
  <c r="T312" i="6"/>
  <c r="U312" i="6"/>
  <c r="Y312" i="6" s="1"/>
  <c r="V312" i="6"/>
  <c r="X312" i="6"/>
  <c r="Z312" i="6"/>
  <c r="AA312" i="6"/>
  <c r="AB312" i="6"/>
  <c r="AC312" i="6"/>
  <c r="AD312" i="6"/>
  <c r="AE312" i="6"/>
  <c r="Q313" i="6"/>
  <c r="R313" i="6"/>
  <c r="S313" i="6"/>
  <c r="T313" i="6"/>
  <c r="U313" i="6"/>
  <c r="Z313" i="6" s="1"/>
  <c r="V313" i="6"/>
  <c r="W313" i="6"/>
  <c r="Y313" i="6"/>
  <c r="AA313" i="6"/>
  <c r="AB313" i="6"/>
  <c r="Q314" i="6"/>
  <c r="R314" i="6"/>
  <c r="S314" i="6"/>
  <c r="T314" i="6"/>
  <c r="U314" i="6"/>
  <c r="V314" i="6"/>
  <c r="Z314" i="6"/>
  <c r="AA314" i="6"/>
  <c r="AB314" i="6"/>
  <c r="AC314" i="6"/>
  <c r="AD314" i="6"/>
  <c r="AE314" i="6"/>
  <c r="Q315" i="6"/>
  <c r="R315" i="6"/>
  <c r="S315" i="6"/>
  <c r="T315" i="6"/>
  <c r="U315" i="6"/>
  <c r="W315" i="6" s="1"/>
  <c r="V315" i="6"/>
  <c r="AE317" i="6" s="1"/>
  <c r="AA315" i="6"/>
  <c r="AB315" i="6"/>
  <c r="AC315" i="6"/>
  <c r="AD315" i="6"/>
  <c r="AE315" i="6"/>
  <c r="Q316" i="6"/>
  <c r="R316" i="6"/>
  <c r="S316" i="6"/>
  <c r="T316" i="6"/>
  <c r="U316" i="6"/>
  <c r="X316" i="6" s="1"/>
  <c r="V316" i="6"/>
  <c r="AA316" i="6" s="1"/>
  <c r="W316" i="6"/>
  <c r="AB316" i="6"/>
  <c r="AC316" i="6"/>
  <c r="AD316" i="6"/>
  <c r="AE316" i="6"/>
  <c r="Q317" i="6"/>
  <c r="R317" i="6"/>
  <c r="S317" i="6"/>
  <c r="T317" i="6"/>
  <c r="U317" i="6"/>
  <c r="V317" i="6"/>
  <c r="AA317" i="6"/>
  <c r="AC317" i="6"/>
  <c r="Q318" i="6"/>
  <c r="R318" i="6"/>
  <c r="S318" i="6"/>
  <c r="T318" i="6"/>
  <c r="U318" i="6"/>
  <c r="W318" i="6" s="1"/>
  <c r="V318" i="6"/>
  <c r="Z318" i="6"/>
  <c r="AA318" i="6"/>
  <c r="AB318" i="6"/>
  <c r="AC318" i="6"/>
  <c r="AD318" i="6"/>
  <c r="AE318" i="6"/>
  <c r="Q319" i="6"/>
  <c r="R319" i="6"/>
  <c r="S319" i="6"/>
  <c r="T319" i="6"/>
  <c r="U319" i="6"/>
  <c r="X319" i="6" s="1"/>
  <c r="V319" i="6"/>
  <c r="W319" i="6"/>
  <c r="Z319" i="6"/>
  <c r="AB319" i="6"/>
  <c r="AC319" i="6"/>
  <c r="AD319" i="6"/>
  <c r="AE319" i="6"/>
  <c r="Q320" i="6"/>
  <c r="R320" i="6"/>
  <c r="S320" i="6"/>
  <c r="T320" i="6"/>
  <c r="U320" i="6"/>
  <c r="Y320" i="6" s="1"/>
  <c r="V320" i="6"/>
  <c r="X320" i="6"/>
  <c r="Z320" i="6"/>
  <c r="AA320" i="6"/>
  <c r="AB320" i="6"/>
  <c r="AC320" i="6"/>
  <c r="AD320" i="6"/>
  <c r="AE320" i="6"/>
  <c r="Q321" i="6"/>
  <c r="R321" i="6"/>
  <c r="S321" i="6"/>
  <c r="T321" i="6"/>
  <c r="U321" i="6"/>
  <c r="Z321" i="6" s="1"/>
  <c r="V321" i="6"/>
  <c r="W321" i="6"/>
  <c r="Y321" i="6"/>
  <c r="AA321" i="6"/>
  <c r="AB321" i="6"/>
  <c r="Q322" i="6"/>
  <c r="R322" i="6"/>
  <c r="S322" i="6"/>
  <c r="T322" i="6"/>
  <c r="U322" i="6"/>
  <c r="V322" i="6"/>
  <c r="Z322" i="6"/>
  <c r="AA322" i="6"/>
  <c r="AB322" i="6"/>
  <c r="AC322" i="6"/>
  <c r="AD322" i="6"/>
  <c r="AE322" i="6"/>
  <c r="Q323" i="6"/>
  <c r="R323" i="6"/>
  <c r="S323" i="6"/>
  <c r="T323" i="6"/>
  <c r="U323" i="6"/>
  <c r="W323" i="6" s="1"/>
  <c r="V323" i="6"/>
  <c r="AE325" i="6" s="1"/>
  <c r="AA323" i="6"/>
  <c r="AB323" i="6"/>
  <c r="AC323" i="6"/>
  <c r="AD323" i="6"/>
  <c r="AE323" i="6"/>
  <c r="Q324" i="6"/>
  <c r="R324" i="6"/>
  <c r="S324" i="6"/>
  <c r="T324" i="6"/>
  <c r="U324" i="6"/>
  <c r="X324" i="6" s="1"/>
  <c r="V324" i="6"/>
  <c r="AA324" i="6" s="1"/>
  <c r="W324" i="6"/>
  <c r="AB324" i="6"/>
  <c r="AC324" i="6"/>
  <c r="AD324" i="6"/>
  <c r="AE324" i="6"/>
  <c r="Q325" i="6"/>
  <c r="R325" i="6"/>
  <c r="S325" i="6"/>
  <c r="T325" i="6"/>
  <c r="U325" i="6"/>
  <c r="V325" i="6"/>
  <c r="AA325" i="6"/>
  <c r="AC325" i="6"/>
  <c r="Q326" i="6"/>
  <c r="R326" i="6"/>
  <c r="S326" i="6"/>
  <c r="T326" i="6"/>
  <c r="U326" i="6"/>
  <c r="W326" i="6" s="1"/>
  <c r="V326" i="6"/>
  <c r="Z326" i="6"/>
  <c r="AA326" i="6"/>
  <c r="AB326" i="6"/>
  <c r="AC326" i="6"/>
  <c r="AD326" i="6"/>
  <c r="AE326" i="6"/>
  <c r="Q327" i="6"/>
  <c r="R327" i="6"/>
  <c r="S327" i="6"/>
  <c r="T327" i="6"/>
  <c r="U327" i="6"/>
  <c r="X327" i="6" s="1"/>
  <c r="V327" i="6"/>
  <c r="W327" i="6"/>
  <c r="Z327" i="6"/>
  <c r="AB327" i="6"/>
  <c r="AC327" i="6"/>
  <c r="AD327" i="6"/>
  <c r="AE327" i="6"/>
  <c r="Q328" i="6"/>
  <c r="R328" i="6"/>
  <c r="S328" i="6"/>
  <c r="T328" i="6"/>
  <c r="U328" i="6"/>
  <c r="V328" i="6"/>
  <c r="Y328" i="6" s="1"/>
  <c r="X328" i="6"/>
  <c r="Z328" i="6"/>
  <c r="AA328" i="6"/>
  <c r="AB328" i="6"/>
  <c r="AC328" i="6"/>
  <c r="AD328" i="6"/>
  <c r="AE328" i="6"/>
  <c r="Q329" i="6"/>
  <c r="R329" i="6"/>
  <c r="S329" i="6"/>
  <c r="T329" i="6"/>
  <c r="U329" i="6"/>
  <c r="Z329" i="6" s="1"/>
  <c r="V329" i="6"/>
  <c r="W329" i="6"/>
  <c r="Y329" i="6"/>
  <c r="AA329" i="6"/>
  <c r="AB329" i="6"/>
  <c r="Q330" i="6"/>
  <c r="R330" i="6"/>
  <c r="S330" i="6"/>
  <c r="T330" i="6"/>
  <c r="U330" i="6"/>
  <c r="AD333" i="6" s="1"/>
  <c r="V330" i="6"/>
  <c r="Z330" i="6"/>
  <c r="AA330" i="6"/>
  <c r="AB330" i="6"/>
  <c r="AC330" i="6"/>
  <c r="AD330" i="6"/>
  <c r="AE330" i="6"/>
  <c r="Q331" i="6"/>
  <c r="R331" i="6"/>
  <c r="S331" i="6"/>
  <c r="T331" i="6"/>
  <c r="U331" i="6"/>
  <c r="W331" i="6" s="1"/>
  <c r="V331" i="6"/>
  <c r="AE333" i="6" s="1"/>
  <c r="AA331" i="6"/>
  <c r="AB331" i="6"/>
  <c r="AC331" i="6"/>
  <c r="AD331" i="6"/>
  <c r="AE331" i="6"/>
  <c r="Q332" i="6"/>
  <c r="R332" i="6"/>
  <c r="S332" i="6"/>
  <c r="T332" i="6"/>
  <c r="U332" i="6"/>
  <c r="X332" i="6" s="1"/>
  <c r="V332" i="6"/>
  <c r="AA332" i="6" s="1"/>
  <c r="W332" i="6"/>
  <c r="AB332" i="6"/>
  <c r="AC332" i="6"/>
  <c r="AD332" i="6"/>
  <c r="AE332" i="6"/>
  <c r="Q333" i="6"/>
  <c r="R333" i="6"/>
  <c r="S333" i="6"/>
  <c r="T333" i="6"/>
  <c r="U333" i="6"/>
  <c r="V333" i="6"/>
  <c r="AA333" i="6"/>
  <c r="AC333" i="6"/>
  <c r="Q334" i="6"/>
  <c r="R334" i="6"/>
  <c r="S334" i="6"/>
  <c r="T334" i="6"/>
  <c r="U334" i="6"/>
  <c r="V334" i="6"/>
  <c r="Y334" i="6"/>
  <c r="Z334" i="6"/>
  <c r="AA334" i="6"/>
  <c r="AB334" i="6"/>
  <c r="AC334" i="6"/>
  <c r="AD334" i="6"/>
  <c r="AE334" i="6"/>
  <c r="Q335" i="6"/>
  <c r="R335" i="6"/>
  <c r="S335" i="6"/>
  <c r="T335" i="6"/>
  <c r="U335" i="6"/>
  <c r="X335" i="6" s="1"/>
  <c r="V335" i="6"/>
  <c r="AA335" i="6" s="1"/>
  <c r="W335" i="6"/>
  <c r="Z335" i="6"/>
  <c r="AB335" i="6"/>
  <c r="AC335" i="6"/>
  <c r="AD335" i="6"/>
  <c r="AE335" i="6"/>
  <c r="Q336" i="6"/>
  <c r="R336" i="6"/>
  <c r="S336" i="6"/>
  <c r="T336" i="6"/>
  <c r="U336" i="6"/>
  <c r="V336" i="6"/>
  <c r="Z336" i="6"/>
  <c r="AB336" i="6"/>
  <c r="AC336" i="6"/>
  <c r="AD336" i="6"/>
  <c r="AE336" i="6"/>
  <c r="Q337" i="6"/>
  <c r="R337" i="6"/>
  <c r="S337" i="6"/>
  <c r="T337" i="6"/>
  <c r="U337" i="6"/>
  <c r="V337" i="6"/>
  <c r="W337" i="6"/>
  <c r="X337" i="6"/>
  <c r="Y337" i="6"/>
  <c r="Z337" i="6"/>
  <c r="AB337" i="6"/>
  <c r="Q338" i="6"/>
  <c r="R338" i="6"/>
  <c r="S338" i="6"/>
  <c r="T338" i="6"/>
  <c r="U338" i="6"/>
  <c r="V338" i="6"/>
  <c r="Z338" i="6"/>
  <c r="AA338" i="6"/>
  <c r="AB338" i="6"/>
  <c r="AC338" i="6"/>
  <c r="AD338" i="6"/>
  <c r="AE338" i="6"/>
  <c r="Q339" i="6"/>
  <c r="R339" i="6"/>
  <c r="S339" i="6"/>
  <c r="T339" i="6"/>
  <c r="U339" i="6"/>
  <c r="V339" i="6"/>
  <c r="Y339" i="6"/>
  <c r="AA339" i="6"/>
  <c r="AB339" i="6"/>
  <c r="AC339" i="6"/>
  <c r="AD339" i="6"/>
  <c r="AE339" i="6"/>
  <c r="Q340" i="6"/>
  <c r="R340" i="6"/>
  <c r="S340" i="6"/>
  <c r="T340" i="6"/>
  <c r="U340" i="6"/>
  <c r="X340" i="6" s="1"/>
  <c r="V340" i="6"/>
  <c r="AA340" i="6" s="1"/>
  <c r="W340" i="6"/>
  <c r="Z340" i="6"/>
  <c r="AB340" i="6"/>
  <c r="AC340" i="6"/>
  <c r="AD340" i="6"/>
  <c r="AE340" i="6"/>
  <c r="Q341" i="6"/>
  <c r="R341" i="6"/>
  <c r="S341" i="6"/>
  <c r="T341" i="6"/>
  <c r="U341" i="6"/>
  <c r="V341" i="6"/>
  <c r="W341" i="6"/>
  <c r="X341" i="6"/>
  <c r="AA341" i="6"/>
  <c r="AC341" i="6"/>
  <c r="AE341" i="6"/>
  <c r="Q342" i="6"/>
  <c r="R342" i="6"/>
  <c r="S342" i="6"/>
  <c r="T342" i="6"/>
  <c r="U342" i="6"/>
  <c r="V342" i="6"/>
  <c r="AE345" i="6" s="1"/>
  <c r="Y342" i="6"/>
  <c r="Z342" i="6"/>
  <c r="AA342" i="6"/>
  <c r="AB342" i="6"/>
  <c r="AC342" i="6"/>
  <c r="AD342" i="6"/>
  <c r="AE342" i="6"/>
  <c r="Q343" i="6"/>
  <c r="R343" i="6"/>
  <c r="S343" i="6"/>
  <c r="T343" i="6"/>
  <c r="U343" i="6"/>
  <c r="V343" i="6"/>
  <c r="AB343" i="6"/>
  <c r="AC343" i="6"/>
  <c r="AD343" i="6"/>
  <c r="AE343" i="6"/>
  <c r="Q344" i="6"/>
  <c r="R344" i="6"/>
  <c r="S344" i="6"/>
  <c r="T344" i="6"/>
  <c r="U344" i="6"/>
  <c r="V344" i="6"/>
  <c r="W344" i="6"/>
  <c r="X344" i="6"/>
  <c r="Y344" i="6"/>
  <c r="Z344" i="6"/>
  <c r="AB344" i="6"/>
  <c r="AC344" i="6"/>
  <c r="AD344" i="6"/>
  <c r="AE344" i="6"/>
  <c r="Q345" i="6"/>
  <c r="R345" i="6"/>
  <c r="S345" i="6"/>
  <c r="T345" i="6"/>
  <c r="U345" i="6"/>
  <c r="AB345" i="6" s="1"/>
  <c r="V345" i="6"/>
  <c r="Y345" i="6"/>
  <c r="AA345" i="6"/>
  <c r="Q346" i="6"/>
  <c r="R346" i="6"/>
  <c r="S346" i="6"/>
  <c r="T346" i="6"/>
  <c r="U346" i="6"/>
  <c r="W346" i="6" s="1"/>
  <c r="V346" i="6"/>
  <c r="AE349" i="6" s="1"/>
  <c r="Z346" i="6"/>
  <c r="AA346" i="6"/>
  <c r="AB346" i="6"/>
  <c r="AC346" i="6"/>
  <c r="AD346" i="6"/>
  <c r="AE346" i="6"/>
  <c r="Q347" i="6"/>
  <c r="R347" i="6"/>
  <c r="S347" i="6"/>
  <c r="T347" i="6"/>
  <c r="U347" i="6"/>
  <c r="X347" i="6" s="1"/>
  <c r="V347" i="6"/>
  <c r="W347" i="6"/>
  <c r="AA347" i="6"/>
  <c r="AB347" i="6"/>
  <c r="AC347" i="6"/>
  <c r="AD347" i="6"/>
  <c r="AE347" i="6"/>
  <c r="Q348" i="6"/>
  <c r="R348" i="6"/>
  <c r="S348" i="6"/>
  <c r="T348" i="6"/>
  <c r="U348" i="6"/>
  <c r="W348" i="6" s="1"/>
  <c r="V348" i="6"/>
  <c r="AA348" i="6" s="1"/>
  <c r="X348" i="6"/>
  <c r="AB348" i="6"/>
  <c r="AC348" i="6"/>
  <c r="AD348" i="6"/>
  <c r="AE348" i="6"/>
  <c r="Q349" i="6"/>
  <c r="R349" i="6"/>
  <c r="S349" i="6"/>
  <c r="T349" i="6"/>
  <c r="U349" i="6"/>
  <c r="V349" i="6"/>
  <c r="AA349" i="6" s="1"/>
  <c r="AC349" i="6"/>
  <c r="Q350" i="6"/>
  <c r="R350" i="6"/>
  <c r="S350" i="6"/>
  <c r="T350" i="6"/>
  <c r="U350" i="6"/>
  <c r="Y350" i="6" s="1"/>
  <c r="V350" i="6"/>
  <c r="Z350" i="6"/>
  <c r="AA350" i="6"/>
  <c r="AB350" i="6"/>
  <c r="AC350" i="6"/>
  <c r="AD350" i="6"/>
  <c r="AE350" i="6"/>
  <c r="Q351" i="6"/>
  <c r="R351" i="6"/>
  <c r="S351" i="6"/>
  <c r="T351" i="6"/>
  <c r="U351" i="6"/>
  <c r="V351" i="6"/>
  <c r="AA352" i="6" s="1"/>
  <c r="W351" i="6"/>
  <c r="X351" i="6"/>
  <c r="Y351" i="6"/>
  <c r="AB351" i="6"/>
  <c r="AC351" i="6"/>
  <c r="AD351" i="6"/>
  <c r="AE351" i="6"/>
  <c r="Q352" i="6"/>
  <c r="R352" i="6"/>
  <c r="S352" i="6"/>
  <c r="T352" i="6"/>
  <c r="U352" i="6"/>
  <c r="V352" i="6"/>
  <c r="W352" i="6"/>
  <c r="X352" i="6"/>
  <c r="Y352" i="6"/>
  <c r="Z352" i="6"/>
  <c r="AB352" i="6"/>
  <c r="AC352" i="6"/>
  <c r="AD352" i="6"/>
  <c r="AE352" i="6"/>
  <c r="Q353" i="6"/>
  <c r="R353" i="6"/>
  <c r="S353" i="6"/>
  <c r="T353" i="6"/>
  <c r="U353" i="6"/>
  <c r="AB353" i="6" s="1"/>
  <c r="V353" i="6"/>
  <c r="Y353" i="6"/>
  <c r="AA353" i="6"/>
  <c r="Q354" i="6"/>
  <c r="R354" i="6"/>
  <c r="S354" i="6"/>
  <c r="T354" i="6"/>
  <c r="U354" i="6"/>
  <c r="W354" i="6" s="1"/>
  <c r="V354" i="6"/>
  <c r="AE357" i="6" s="1"/>
  <c r="Z354" i="6"/>
  <c r="AA354" i="6"/>
  <c r="AB354" i="6"/>
  <c r="AC354" i="6"/>
  <c r="AD354" i="6"/>
  <c r="AE354" i="6"/>
  <c r="Q355" i="6"/>
  <c r="R355" i="6"/>
  <c r="S355" i="6"/>
  <c r="T355" i="6"/>
  <c r="U355" i="6"/>
  <c r="X355" i="6" s="1"/>
  <c r="V355" i="6"/>
  <c r="W355" i="6"/>
  <c r="AA355" i="6"/>
  <c r="AB355" i="6"/>
  <c r="AC355" i="6"/>
  <c r="AD355" i="6"/>
  <c r="AE355" i="6"/>
  <c r="Q356" i="6"/>
  <c r="R356" i="6"/>
  <c r="S356" i="6"/>
  <c r="T356" i="6"/>
  <c r="U356" i="6"/>
  <c r="W356" i="6" s="1"/>
  <c r="V356" i="6"/>
  <c r="AA356" i="6" s="1"/>
  <c r="X356" i="6"/>
  <c r="AB356" i="6"/>
  <c r="AC356" i="6"/>
  <c r="AD356" i="6"/>
  <c r="AE356" i="6"/>
  <c r="Q357" i="6"/>
  <c r="R357" i="6"/>
  <c r="S357" i="6"/>
  <c r="T357" i="6"/>
  <c r="U357" i="6"/>
  <c r="V357" i="6"/>
  <c r="AA357" i="6" s="1"/>
  <c r="AC357" i="6"/>
  <c r="Q358" i="6"/>
  <c r="R358" i="6"/>
  <c r="S358" i="6"/>
  <c r="T358" i="6"/>
  <c r="U358" i="6"/>
  <c r="V358" i="6"/>
  <c r="Z358" i="6"/>
  <c r="AA358" i="6"/>
  <c r="AB358" i="6"/>
  <c r="AC358" i="6"/>
  <c r="AD358" i="6"/>
  <c r="AE358" i="6"/>
  <c r="Q359" i="6"/>
  <c r="R359" i="6"/>
  <c r="S359" i="6"/>
  <c r="T359" i="6"/>
  <c r="U359" i="6"/>
  <c r="Z359" i="6" s="1"/>
  <c r="V359" i="6"/>
  <c r="Y359" i="6" s="1"/>
  <c r="W359" i="6"/>
  <c r="AB359" i="6"/>
  <c r="AC359" i="6"/>
  <c r="AD359" i="6"/>
  <c r="AE359" i="6"/>
  <c r="Q360" i="6"/>
  <c r="R360" i="6"/>
  <c r="S360" i="6"/>
  <c r="T360" i="6"/>
  <c r="U360" i="6"/>
  <c r="V360" i="6"/>
  <c r="W360" i="6"/>
  <c r="X360" i="6"/>
  <c r="Y360" i="6"/>
  <c r="Z360" i="6"/>
  <c r="AB360" i="6"/>
  <c r="AC360" i="6"/>
  <c r="AD360" i="6"/>
  <c r="AE360" i="6"/>
  <c r="Q361" i="6"/>
  <c r="R361" i="6"/>
  <c r="S361" i="6"/>
  <c r="T361" i="6"/>
  <c r="U361" i="6"/>
  <c r="AB361" i="6" s="1"/>
  <c r="V361" i="6"/>
  <c r="Y361" i="6"/>
  <c r="AA361" i="6"/>
  <c r="Q362" i="6"/>
  <c r="R362" i="6"/>
  <c r="S362" i="6"/>
  <c r="T362" i="6"/>
  <c r="U362" i="6"/>
  <c r="W362" i="6" s="1"/>
  <c r="V362" i="6"/>
  <c r="AE365" i="6" s="1"/>
  <c r="Z362" i="6"/>
  <c r="AA362" i="6"/>
  <c r="AB362" i="6"/>
  <c r="AC362" i="6"/>
  <c r="AD362" i="6"/>
  <c r="AE362" i="6"/>
  <c r="Q363" i="6"/>
  <c r="R363" i="6"/>
  <c r="S363" i="6"/>
  <c r="T363" i="6"/>
  <c r="U363" i="6"/>
  <c r="X363" i="6" s="1"/>
  <c r="V363" i="6"/>
  <c r="W363" i="6"/>
  <c r="AA363" i="6"/>
  <c r="AB363" i="6"/>
  <c r="AC363" i="6"/>
  <c r="AD363" i="6"/>
  <c r="AE363" i="6"/>
  <c r="Q364" i="6"/>
  <c r="R364" i="6"/>
  <c r="S364" i="6"/>
  <c r="T364" i="6"/>
  <c r="U364" i="6"/>
  <c r="W364" i="6" s="1"/>
  <c r="V364" i="6"/>
  <c r="AA364" i="6" s="1"/>
  <c r="X364" i="6"/>
  <c r="AB364" i="6"/>
  <c r="AC364" i="6"/>
  <c r="AD364" i="6"/>
  <c r="AE364" i="6"/>
  <c r="Q365" i="6"/>
  <c r="R365" i="6"/>
  <c r="S365" i="6"/>
  <c r="T365" i="6"/>
  <c r="U365" i="6"/>
  <c r="V365" i="6"/>
  <c r="AA365" i="6" s="1"/>
  <c r="AC365" i="6"/>
  <c r="Q366" i="6"/>
  <c r="R366" i="6"/>
  <c r="S366" i="6"/>
  <c r="T366" i="6"/>
  <c r="U366" i="6"/>
  <c r="X366" i="6" s="1"/>
  <c r="V366" i="6"/>
  <c r="Z366" i="6"/>
  <c r="AA366" i="6"/>
  <c r="AB366" i="6"/>
  <c r="AC366" i="6"/>
  <c r="AD366" i="6"/>
  <c r="AE366" i="6"/>
  <c r="Q367" i="6"/>
  <c r="R367" i="6"/>
  <c r="S367" i="6"/>
  <c r="T367" i="6"/>
  <c r="U367" i="6"/>
  <c r="Z367" i="6" s="1"/>
  <c r="V367" i="6"/>
  <c r="Y367" i="6" s="1"/>
  <c r="W367" i="6"/>
  <c r="AB367" i="6"/>
  <c r="AC367" i="6"/>
  <c r="AD367" i="6"/>
  <c r="AE367" i="6"/>
  <c r="Q368" i="6"/>
  <c r="R368" i="6"/>
  <c r="S368" i="6"/>
  <c r="T368" i="6"/>
  <c r="U368" i="6"/>
  <c r="V368" i="6"/>
  <c r="AA368" i="6" s="1"/>
  <c r="W368" i="6"/>
  <c r="X368" i="6"/>
  <c r="Y368" i="6"/>
  <c r="Z368" i="6"/>
  <c r="AB368" i="6"/>
  <c r="AC368" i="6"/>
  <c r="AD368" i="6"/>
  <c r="AE368" i="6"/>
  <c r="Q369" i="6"/>
  <c r="R369" i="6"/>
  <c r="S369" i="6"/>
  <c r="T369" i="6"/>
  <c r="U369" i="6"/>
  <c r="W369" i="6" s="1"/>
  <c r="V369" i="6"/>
  <c r="Y369" i="6"/>
  <c r="AA369" i="6"/>
  <c r="Q370" i="6"/>
  <c r="R370" i="6"/>
  <c r="S370" i="6"/>
  <c r="T370" i="6"/>
  <c r="U370" i="6"/>
  <c r="W370" i="6" s="1"/>
  <c r="V370" i="6"/>
  <c r="AE373" i="6" s="1"/>
  <c r="Z370" i="6"/>
  <c r="AA370" i="6"/>
  <c r="AB370" i="6"/>
  <c r="AC370" i="6"/>
  <c r="AD370" i="6"/>
  <c r="AE370" i="6"/>
  <c r="Q371" i="6"/>
  <c r="R371" i="6"/>
  <c r="S371" i="6"/>
  <c r="T371" i="6"/>
  <c r="U371" i="6"/>
  <c r="X371" i="6" s="1"/>
  <c r="V371" i="6"/>
  <c r="W371" i="6"/>
  <c r="AA371" i="6"/>
  <c r="AB371" i="6"/>
  <c r="AC371" i="6"/>
  <c r="AD371" i="6"/>
  <c r="AE371" i="6"/>
  <c r="Q372" i="6"/>
  <c r="R372" i="6"/>
  <c r="S372" i="6"/>
  <c r="T372" i="6"/>
  <c r="U372" i="6"/>
  <c r="W372" i="6" s="1"/>
  <c r="V372" i="6"/>
  <c r="X372" i="6"/>
  <c r="AA372" i="6"/>
  <c r="AB372" i="6"/>
  <c r="AC372" i="6"/>
  <c r="AD372" i="6"/>
  <c r="AE372" i="6"/>
  <c r="Q373" i="6"/>
  <c r="R373" i="6"/>
  <c r="S373" i="6"/>
  <c r="T373" i="6"/>
  <c r="U373" i="6"/>
  <c r="V373" i="6"/>
  <c r="AA373" i="6" s="1"/>
  <c r="AC373" i="6"/>
  <c r="Q374" i="6"/>
  <c r="R374" i="6"/>
  <c r="S374" i="6"/>
  <c r="T374" i="6"/>
  <c r="U374" i="6"/>
  <c r="X374" i="6" s="1"/>
  <c r="V374" i="6"/>
  <c r="Z374" i="6"/>
  <c r="AA374" i="6"/>
  <c r="AB374" i="6"/>
  <c r="AC374" i="6"/>
  <c r="AD374" i="6"/>
  <c r="AE374" i="6"/>
  <c r="Q375" i="6"/>
  <c r="R375" i="6"/>
  <c r="S375" i="6"/>
  <c r="T375" i="6"/>
  <c r="U375" i="6"/>
  <c r="Z375" i="6" s="1"/>
  <c r="V375" i="6"/>
  <c r="Y375" i="6" s="1"/>
  <c r="W375" i="6"/>
  <c r="AB375" i="6"/>
  <c r="AC375" i="6"/>
  <c r="AD375" i="6"/>
  <c r="AE375" i="6"/>
  <c r="Q376" i="6"/>
  <c r="R376" i="6"/>
  <c r="S376" i="6"/>
  <c r="T376" i="6"/>
  <c r="U376" i="6"/>
  <c r="V376" i="6"/>
  <c r="W376" i="6"/>
  <c r="X376" i="6"/>
  <c r="Y376" i="6"/>
  <c r="Z376" i="6"/>
  <c r="AB376" i="6"/>
  <c r="AC376" i="6"/>
  <c r="AD376" i="6"/>
  <c r="AE376" i="6"/>
  <c r="Q377" i="6"/>
  <c r="R377" i="6"/>
  <c r="S377" i="6"/>
  <c r="T377" i="6"/>
  <c r="U377" i="6"/>
  <c r="AB377" i="6" s="1"/>
  <c r="V377" i="6"/>
  <c r="Y377" i="6"/>
  <c r="AA377" i="6"/>
  <c r="Q378" i="6"/>
  <c r="R378" i="6"/>
  <c r="S378" i="6"/>
  <c r="T378" i="6"/>
  <c r="U378" i="6"/>
  <c r="W378" i="6" s="1"/>
  <c r="V378" i="6"/>
  <c r="AE381" i="6" s="1"/>
  <c r="Z378" i="6"/>
  <c r="AA378" i="6"/>
  <c r="AB378" i="6"/>
  <c r="AC378" i="6"/>
  <c r="AD378" i="6"/>
  <c r="AE378" i="6"/>
  <c r="Q379" i="6"/>
  <c r="R379" i="6"/>
  <c r="S379" i="6"/>
  <c r="T379" i="6"/>
  <c r="U379" i="6"/>
  <c r="X379" i="6" s="1"/>
  <c r="V379" i="6"/>
  <c r="W379" i="6"/>
  <c r="Z379" i="6"/>
  <c r="AA379" i="6"/>
  <c r="AB379" i="6"/>
  <c r="AC379" i="6"/>
  <c r="AD379" i="6"/>
  <c r="AE379" i="6"/>
  <c r="Q380" i="6"/>
  <c r="R380" i="6"/>
  <c r="S380" i="6"/>
  <c r="T380" i="6"/>
  <c r="U380" i="6"/>
  <c r="W380" i="6" s="1"/>
  <c r="V380" i="6"/>
  <c r="X380" i="6"/>
  <c r="AA380" i="6"/>
  <c r="AB380" i="6"/>
  <c r="AC380" i="6"/>
  <c r="AD380" i="6"/>
  <c r="AE380" i="6"/>
  <c r="Q381" i="6"/>
  <c r="R381" i="6"/>
  <c r="S381" i="6"/>
  <c r="T381" i="6"/>
  <c r="U381" i="6"/>
  <c r="V381" i="6"/>
  <c r="AA381" i="6" s="1"/>
  <c r="AC381" i="6"/>
  <c r="Q382" i="6"/>
  <c r="R382" i="6"/>
  <c r="S382" i="6"/>
  <c r="T382" i="6"/>
  <c r="U382" i="6"/>
  <c r="V382" i="6"/>
  <c r="Z382" i="6"/>
  <c r="AA382" i="6"/>
  <c r="AB382" i="6"/>
  <c r="AC382" i="6"/>
  <c r="AD382" i="6"/>
  <c r="AE382" i="6"/>
  <c r="Q383" i="6"/>
  <c r="R383" i="6"/>
  <c r="S383" i="6"/>
  <c r="T383" i="6"/>
  <c r="U383" i="6"/>
  <c r="Y383" i="6" s="1"/>
  <c r="V383" i="6"/>
  <c r="AA384" i="6" s="1"/>
  <c r="W383" i="6"/>
  <c r="AB383" i="6"/>
  <c r="AC383" i="6"/>
  <c r="AD383" i="6"/>
  <c r="AE383" i="6"/>
  <c r="Q384" i="6"/>
  <c r="R384" i="6"/>
  <c r="S384" i="6"/>
  <c r="T384" i="6"/>
  <c r="U384" i="6"/>
  <c r="V384" i="6"/>
  <c r="W384" i="6"/>
  <c r="X384" i="6"/>
  <c r="Y384" i="6"/>
  <c r="Z384" i="6"/>
  <c r="AB384" i="6"/>
  <c r="AC384" i="6"/>
  <c r="AD384" i="6"/>
  <c r="AE384" i="6"/>
  <c r="Q385" i="6"/>
  <c r="R385" i="6"/>
  <c r="S385" i="6"/>
  <c r="T385" i="6"/>
  <c r="U385" i="6"/>
  <c r="AB385" i="6" s="1"/>
  <c r="V385" i="6"/>
  <c r="Y385" i="6"/>
  <c r="AA385" i="6"/>
  <c r="Q386" i="6"/>
  <c r="R386" i="6"/>
  <c r="S386" i="6"/>
  <c r="T386" i="6"/>
  <c r="U386" i="6"/>
  <c r="W386" i="6" s="1"/>
  <c r="V386" i="6"/>
  <c r="AE389" i="6" s="1"/>
  <c r="Z386" i="6"/>
  <c r="AA386" i="6"/>
  <c r="AB386" i="6"/>
  <c r="AC386" i="6"/>
  <c r="AD386" i="6"/>
  <c r="AE386" i="6"/>
  <c r="Q387" i="6"/>
  <c r="R387" i="6"/>
  <c r="S387" i="6"/>
  <c r="T387" i="6"/>
  <c r="U387" i="6"/>
  <c r="X387" i="6" s="1"/>
  <c r="V387" i="6"/>
  <c r="W387" i="6"/>
  <c r="Z387" i="6"/>
  <c r="AA387" i="6"/>
  <c r="AB387" i="6"/>
  <c r="AC387" i="6"/>
  <c r="AD387" i="6"/>
  <c r="AE387" i="6"/>
  <c r="Q388" i="6"/>
  <c r="R388" i="6"/>
  <c r="S388" i="6"/>
  <c r="T388" i="6"/>
  <c r="U388" i="6"/>
  <c r="W388" i="6" s="1"/>
  <c r="V388" i="6"/>
  <c r="X388" i="6"/>
  <c r="AA388" i="6"/>
  <c r="AB388" i="6"/>
  <c r="AC388" i="6"/>
  <c r="AD388" i="6"/>
  <c r="AE388" i="6"/>
  <c r="Q389" i="6"/>
  <c r="R389" i="6"/>
  <c r="S389" i="6"/>
  <c r="T389" i="6"/>
  <c r="U389" i="6"/>
  <c r="V389" i="6"/>
  <c r="AA389" i="6" s="1"/>
  <c r="AC389" i="6"/>
  <c r="Q390" i="6"/>
  <c r="R390" i="6"/>
  <c r="S390" i="6"/>
  <c r="T390" i="6"/>
  <c r="U390" i="6"/>
  <c r="V390" i="6"/>
  <c r="Z390" i="6"/>
  <c r="AA390" i="6"/>
  <c r="AB390" i="6"/>
  <c r="AC390" i="6"/>
  <c r="AD390" i="6"/>
  <c r="AE390" i="6"/>
  <c r="Q391" i="6"/>
  <c r="R391" i="6"/>
  <c r="S391" i="6"/>
  <c r="T391" i="6"/>
  <c r="U391" i="6"/>
  <c r="Y391" i="6" s="1"/>
  <c r="V391" i="6"/>
  <c r="AA392" i="6" s="1"/>
  <c r="W391" i="6"/>
  <c r="AB391" i="6"/>
  <c r="AC391" i="6"/>
  <c r="AD391" i="6"/>
  <c r="AE391" i="6"/>
  <c r="Q392" i="6"/>
  <c r="R392" i="6"/>
  <c r="S392" i="6"/>
  <c r="T392" i="6"/>
  <c r="U392" i="6"/>
  <c r="Y392" i="6" s="1"/>
  <c r="V392" i="6"/>
  <c r="W392" i="6"/>
  <c r="X392" i="6"/>
  <c r="Z392" i="6"/>
  <c r="AB392" i="6"/>
  <c r="AC392" i="6"/>
  <c r="AD392" i="6"/>
  <c r="AE392" i="6"/>
  <c r="Q393" i="6"/>
  <c r="R393" i="6"/>
  <c r="S393" i="6"/>
  <c r="T393" i="6"/>
  <c r="U393" i="6"/>
  <c r="AB393" i="6" s="1"/>
  <c r="V393" i="6"/>
  <c r="Y393" i="6"/>
  <c r="AA393" i="6"/>
  <c r="Q394" i="6"/>
  <c r="R394" i="6"/>
  <c r="S394" i="6"/>
  <c r="T394" i="6"/>
  <c r="U394" i="6"/>
  <c r="W394" i="6" s="1"/>
  <c r="V394" i="6"/>
  <c r="AE397" i="6" s="1"/>
  <c r="Z394" i="6"/>
  <c r="AA394" i="6"/>
  <c r="AB394" i="6"/>
  <c r="AC394" i="6"/>
  <c r="AD394" i="6"/>
  <c r="AE394" i="6"/>
  <c r="Q395" i="6"/>
  <c r="R395" i="6"/>
  <c r="S395" i="6"/>
  <c r="T395" i="6"/>
  <c r="U395" i="6"/>
  <c r="X395" i="6" s="1"/>
  <c r="V395" i="6"/>
  <c r="W395" i="6"/>
  <c r="Z395" i="6"/>
  <c r="AA395" i="6"/>
  <c r="AB395" i="6"/>
  <c r="AC395" i="6"/>
  <c r="AD395" i="6"/>
  <c r="AE395" i="6"/>
  <c r="Q396" i="6"/>
  <c r="R396" i="6"/>
  <c r="S396" i="6"/>
  <c r="T396" i="6"/>
  <c r="U396" i="6"/>
  <c r="W396" i="6" s="1"/>
  <c r="V396" i="6"/>
  <c r="X396" i="6"/>
  <c r="AA396" i="6"/>
  <c r="AB396" i="6"/>
  <c r="AC396" i="6"/>
  <c r="AD396" i="6"/>
  <c r="AE396" i="6"/>
  <c r="Q397" i="6"/>
  <c r="R397" i="6"/>
  <c r="S397" i="6"/>
  <c r="T397" i="6"/>
  <c r="U397" i="6"/>
  <c r="V397" i="6"/>
  <c r="AA397" i="6" s="1"/>
  <c r="AC397" i="6"/>
  <c r="Q398" i="6"/>
  <c r="R398" i="6"/>
  <c r="S398" i="6"/>
  <c r="T398" i="6"/>
  <c r="U398" i="6"/>
  <c r="V398" i="6"/>
  <c r="Z398" i="6"/>
  <c r="AA398" i="6"/>
  <c r="AB398" i="6"/>
  <c r="AC398" i="6"/>
  <c r="AD398" i="6"/>
  <c r="AE398" i="6"/>
  <c r="Q399" i="6"/>
  <c r="R399" i="6"/>
  <c r="S399" i="6"/>
  <c r="T399" i="6"/>
  <c r="U399" i="6"/>
  <c r="Y399" i="6" s="1"/>
  <c r="V399" i="6"/>
  <c r="AA400" i="6" s="1"/>
  <c r="W399" i="6"/>
  <c r="AB399" i="6"/>
  <c r="AC399" i="6"/>
  <c r="AD399" i="6"/>
  <c r="AE399" i="6"/>
  <c r="Q400" i="6"/>
  <c r="R400" i="6"/>
  <c r="S400" i="6"/>
  <c r="T400" i="6"/>
  <c r="U400" i="6"/>
  <c r="Y400" i="6" s="1"/>
  <c r="V400" i="6"/>
  <c r="W400" i="6"/>
  <c r="X400" i="6"/>
  <c r="Z400" i="6"/>
  <c r="AB400" i="6"/>
  <c r="AC400" i="6"/>
  <c r="AD400" i="6"/>
  <c r="AE400" i="6"/>
  <c r="Q401" i="6"/>
  <c r="R401" i="6"/>
  <c r="S401" i="6"/>
  <c r="T401" i="6"/>
  <c r="U401" i="6"/>
  <c r="AB401" i="6" s="1"/>
  <c r="V401" i="6"/>
  <c r="Y401" i="6"/>
  <c r="AA401" i="6"/>
  <c r="Q402" i="6"/>
  <c r="R402" i="6"/>
  <c r="S402" i="6"/>
  <c r="T402" i="6"/>
  <c r="U402" i="6"/>
  <c r="W402" i="6" s="1"/>
  <c r="V402" i="6"/>
  <c r="Y402" i="6" s="1"/>
  <c r="Z402" i="6"/>
  <c r="AA402" i="6"/>
  <c r="AB402" i="6"/>
  <c r="AC402" i="6"/>
  <c r="AD402" i="6"/>
  <c r="AE402" i="6"/>
  <c r="Q403" i="6"/>
  <c r="R403" i="6"/>
  <c r="S403" i="6"/>
  <c r="T403" i="6"/>
  <c r="U403" i="6"/>
  <c r="X403" i="6" s="1"/>
  <c r="V403" i="6"/>
  <c r="W403" i="6"/>
  <c r="Z403" i="6"/>
  <c r="AA403" i="6"/>
  <c r="AB403" i="6"/>
  <c r="AC403" i="6"/>
  <c r="AD403" i="6"/>
  <c r="AE403" i="6"/>
  <c r="Q404" i="6"/>
  <c r="R404" i="6"/>
  <c r="S404" i="6"/>
  <c r="T404" i="6"/>
  <c r="U404" i="6"/>
  <c r="W404" i="6" s="1"/>
  <c r="V404" i="6"/>
  <c r="X404" i="6"/>
  <c r="AA404" i="6"/>
  <c r="AB404" i="6"/>
  <c r="AC404" i="6"/>
  <c r="AD404" i="6"/>
  <c r="AE404" i="6"/>
  <c r="Q405" i="6"/>
  <c r="R405" i="6"/>
  <c r="S405" i="6"/>
  <c r="T405" i="6"/>
  <c r="U405" i="6"/>
  <c r="V405" i="6"/>
  <c r="AA405" i="6" s="1"/>
  <c r="AC405" i="6"/>
  <c r="AE405" i="6"/>
  <c r="Q406" i="6"/>
  <c r="R406" i="6"/>
  <c r="S406" i="6"/>
  <c r="T406" i="6"/>
  <c r="U406" i="6"/>
  <c r="X406" i="6" s="1"/>
  <c r="V406" i="6"/>
  <c r="Z406" i="6"/>
  <c r="AA406" i="6"/>
  <c r="AB406" i="6"/>
  <c r="AC406" i="6"/>
  <c r="AD406" i="6"/>
  <c r="AE406" i="6"/>
  <c r="Q407" i="6"/>
  <c r="R407" i="6"/>
  <c r="S407" i="6"/>
  <c r="T407" i="6"/>
  <c r="U407" i="6"/>
  <c r="Y407" i="6" s="1"/>
  <c r="V407" i="6"/>
  <c r="AA408" i="6" s="1"/>
  <c r="W407" i="6"/>
  <c r="AB407" i="6"/>
  <c r="AC407" i="6"/>
  <c r="AD407" i="6"/>
  <c r="AE407" i="6"/>
  <c r="Q408" i="6"/>
  <c r="R408" i="6"/>
  <c r="S408" i="6"/>
  <c r="T408" i="6"/>
  <c r="U408" i="6"/>
  <c r="Y408" i="6" s="1"/>
  <c r="V408" i="6"/>
  <c r="W408" i="6"/>
  <c r="X408" i="6"/>
  <c r="Z408" i="6"/>
  <c r="AB408" i="6"/>
  <c r="AC408" i="6"/>
  <c r="AD408" i="6"/>
  <c r="AE408" i="6"/>
  <c r="Q409" i="6"/>
  <c r="R409" i="6"/>
  <c r="S409" i="6"/>
  <c r="T409" i="6"/>
  <c r="U409" i="6"/>
  <c r="AB409" i="6" s="1"/>
  <c r="V409" i="6"/>
  <c r="Y409" i="6"/>
  <c r="Z409" i="6"/>
  <c r="AA409" i="6"/>
  <c r="Q410" i="6"/>
  <c r="R410" i="6"/>
  <c r="S410" i="6"/>
  <c r="T410" i="6"/>
  <c r="U410" i="6"/>
  <c r="W410" i="6" s="1"/>
  <c r="V410" i="6"/>
  <c r="Y410" i="6" s="1"/>
  <c r="Z410" i="6"/>
  <c r="AA410" i="6"/>
  <c r="AB410" i="6"/>
  <c r="AC410" i="6"/>
  <c r="AD410" i="6"/>
  <c r="AE410" i="6"/>
  <c r="Q411" i="6"/>
  <c r="R411" i="6"/>
  <c r="S411" i="6"/>
  <c r="T411" i="6"/>
  <c r="U411" i="6"/>
  <c r="X411" i="6" s="1"/>
  <c r="V411" i="6"/>
  <c r="W411" i="6"/>
  <c r="Z411" i="6"/>
  <c r="AA411" i="6"/>
  <c r="AB411" i="6"/>
  <c r="AC411" i="6"/>
  <c r="AD411" i="6"/>
  <c r="AE411" i="6"/>
  <c r="Q412" i="6"/>
  <c r="R412" i="6"/>
  <c r="S412" i="6"/>
  <c r="T412" i="6"/>
  <c r="U412" i="6"/>
  <c r="W412" i="6" s="1"/>
  <c r="V412" i="6"/>
  <c r="AA412" i="6"/>
  <c r="AB412" i="6"/>
  <c r="AC412" i="6"/>
  <c r="AD412" i="6"/>
  <c r="AE412" i="6"/>
  <c r="Q413" i="6"/>
  <c r="R413" i="6"/>
  <c r="S413" i="6"/>
  <c r="T413" i="6"/>
  <c r="U413" i="6"/>
  <c r="V413" i="6"/>
  <c r="AE413" i="6" s="1"/>
  <c r="AC413" i="6"/>
  <c r="Q414" i="6"/>
  <c r="R414" i="6"/>
  <c r="S414" i="6"/>
  <c r="T414" i="6"/>
  <c r="U414" i="6"/>
  <c r="X414" i="6" s="1"/>
  <c r="V414" i="6"/>
  <c r="Z414" i="6"/>
  <c r="AA414" i="6"/>
  <c r="AB414" i="6"/>
  <c r="AC414" i="6"/>
  <c r="AD414" i="6"/>
  <c r="AE414" i="6"/>
  <c r="Q415" i="6"/>
  <c r="R415" i="6"/>
  <c r="S415" i="6"/>
  <c r="T415" i="6"/>
  <c r="U415" i="6"/>
  <c r="Y415" i="6" s="1"/>
  <c r="V415" i="6"/>
  <c r="AA416" i="6" s="1"/>
  <c r="W415" i="6"/>
  <c r="X415" i="6"/>
  <c r="AB415" i="6"/>
  <c r="AC415" i="6"/>
  <c r="AD415" i="6"/>
  <c r="AE415" i="6"/>
  <c r="Q416" i="6"/>
  <c r="R416" i="6"/>
  <c r="S416" i="6"/>
  <c r="T416" i="6"/>
  <c r="U416" i="6"/>
  <c r="Z416" i="6" s="1"/>
  <c r="V416" i="6"/>
  <c r="W416" i="6"/>
  <c r="X416" i="6"/>
  <c r="Y416" i="6"/>
  <c r="AB416" i="6"/>
  <c r="AC416" i="6"/>
  <c r="AD416" i="6"/>
  <c r="AE416" i="6"/>
  <c r="Q417" i="6"/>
  <c r="R417" i="6"/>
  <c r="S417" i="6"/>
  <c r="T417" i="6"/>
  <c r="U417" i="6"/>
  <c r="AB417" i="6" s="1"/>
  <c r="V417" i="6"/>
  <c r="Y417" i="6"/>
  <c r="Z417" i="6"/>
  <c r="AA417" i="6"/>
  <c r="Q418" i="6"/>
  <c r="R418" i="6"/>
  <c r="S418" i="6"/>
  <c r="T418" i="6"/>
  <c r="U418" i="6"/>
  <c r="W418" i="6" s="1"/>
  <c r="V418" i="6"/>
  <c r="Z418" i="6"/>
  <c r="AA418" i="6"/>
  <c r="AB418" i="6"/>
  <c r="AC418" i="6"/>
  <c r="AD418" i="6"/>
  <c r="AE418" i="6"/>
  <c r="Q419" i="6"/>
  <c r="R419" i="6"/>
  <c r="S419" i="6"/>
  <c r="T419" i="6"/>
  <c r="U419" i="6"/>
  <c r="X419" i="6" s="1"/>
  <c r="V419" i="6"/>
  <c r="W419" i="6"/>
  <c r="Z419" i="6"/>
  <c r="AA419" i="6"/>
  <c r="AB419" i="6"/>
  <c r="AC419" i="6"/>
  <c r="AD419" i="6"/>
  <c r="AE419" i="6"/>
  <c r="Q420" i="6"/>
  <c r="R420" i="6"/>
  <c r="S420" i="6"/>
  <c r="T420" i="6"/>
  <c r="U420" i="6"/>
  <c r="W420" i="6" s="1"/>
  <c r="V420" i="6"/>
  <c r="AA420" i="6"/>
  <c r="AB420" i="6"/>
  <c r="AC420" i="6"/>
  <c r="AD420" i="6"/>
  <c r="AE420" i="6"/>
  <c r="Q421" i="6"/>
  <c r="R421" i="6"/>
  <c r="S421" i="6"/>
  <c r="T421" i="6"/>
  <c r="U421" i="6"/>
  <c r="V421" i="6"/>
  <c r="AE421" i="6" s="1"/>
  <c r="AC421" i="6"/>
  <c r="Q422" i="6"/>
  <c r="R422" i="6"/>
  <c r="S422" i="6"/>
  <c r="T422" i="6"/>
  <c r="U422" i="6"/>
  <c r="V422" i="6"/>
  <c r="Z422" i="6"/>
  <c r="AA422" i="6"/>
  <c r="AB422" i="6"/>
  <c r="AC422" i="6"/>
  <c r="AD422" i="6"/>
  <c r="AE422" i="6"/>
  <c r="Q423" i="6"/>
  <c r="R423" i="6"/>
  <c r="S423" i="6"/>
  <c r="T423" i="6"/>
  <c r="U423" i="6"/>
  <c r="Y423" i="6" s="1"/>
  <c r="V423" i="6"/>
  <c r="AA424" i="6" s="1"/>
  <c r="W423" i="6"/>
  <c r="X423" i="6"/>
  <c r="AB423" i="6"/>
  <c r="AC423" i="6"/>
  <c r="AD423" i="6"/>
  <c r="AE423" i="6"/>
  <c r="Q424" i="6"/>
  <c r="R424" i="6"/>
  <c r="S424" i="6"/>
  <c r="T424" i="6"/>
  <c r="U424" i="6"/>
  <c r="Z424" i="6" s="1"/>
  <c r="V424" i="6"/>
  <c r="W424" i="6"/>
  <c r="X424" i="6"/>
  <c r="Y424" i="6"/>
  <c r="AB424" i="6"/>
  <c r="AC424" i="6"/>
  <c r="AD424" i="6"/>
  <c r="AE424" i="6"/>
  <c r="Q425" i="6"/>
  <c r="R425" i="6"/>
  <c r="S425" i="6"/>
  <c r="T425" i="6"/>
  <c r="U425" i="6"/>
  <c r="AB425" i="6" s="1"/>
  <c r="V425" i="6"/>
  <c r="X425" i="6"/>
  <c r="Y425" i="6"/>
  <c r="Z425" i="6"/>
  <c r="AA425" i="6"/>
  <c r="Q426" i="6"/>
  <c r="R426" i="6"/>
  <c r="S426" i="6"/>
  <c r="T426" i="6"/>
  <c r="U426" i="6"/>
  <c r="W426" i="6" s="1"/>
  <c r="V426" i="6"/>
  <c r="Y426" i="6"/>
  <c r="Z426" i="6"/>
  <c r="AA426" i="6"/>
  <c r="AB426" i="6"/>
  <c r="AC426" i="6"/>
  <c r="AD426" i="6"/>
  <c r="AE426" i="6"/>
  <c r="Q427" i="6"/>
  <c r="R427" i="6"/>
  <c r="S427" i="6"/>
  <c r="T427" i="6"/>
  <c r="U427" i="6"/>
  <c r="X427" i="6" s="1"/>
  <c r="V427" i="6"/>
  <c r="W427" i="6"/>
  <c r="Z427" i="6"/>
  <c r="AA427" i="6"/>
  <c r="AB427" i="6"/>
  <c r="AC427" i="6"/>
  <c r="AD427" i="6"/>
  <c r="AE427" i="6"/>
  <c r="Q428" i="6"/>
  <c r="R428" i="6"/>
  <c r="S428" i="6"/>
  <c r="T428" i="6"/>
  <c r="U428" i="6"/>
  <c r="W428" i="6" s="1"/>
  <c r="V428" i="6"/>
  <c r="AA428" i="6"/>
  <c r="AB428" i="6"/>
  <c r="AC428" i="6"/>
  <c r="AD428" i="6"/>
  <c r="AE428" i="6"/>
  <c r="Q429" i="6"/>
  <c r="R429" i="6"/>
  <c r="S429" i="6"/>
  <c r="T429" i="6"/>
  <c r="U429" i="6"/>
  <c r="V429" i="6"/>
  <c r="AE429" i="6" s="1"/>
  <c r="AC429" i="6"/>
  <c r="Q430" i="6"/>
  <c r="R430" i="6"/>
  <c r="S430" i="6"/>
  <c r="T430" i="6"/>
  <c r="U430" i="6"/>
  <c r="V430" i="6"/>
  <c r="Z430" i="6"/>
  <c r="AA430" i="6"/>
  <c r="AB430" i="6"/>
  <c r="AC430" i="6"/>
  <c r="AD430" i="6"/>
  <c r="AE430" i="6"/>
  <c r="Q431" i="6"/>
  <c r="R431" i="6"/>
  <c r="S431" i="6"/>
  <c r="T431" i="6"/>
  <c r="U431" i="6"/>
  <c r="Y431" i="6" s="1"/>
  <c r="V431" i="6"/>
  <c r="AA432" i="6" s="1"/>
  <c r="W431" i="6"/>
  <c r="X431" i="6"/>
  <c r="AB431" i="6"/>
  <c r="AC431" i="6"/>
  <c r="AD431" i="6"/>
  <c r="AE431" i="6"/>
  <c r="Q432" i="6"/>
  <c r="R432" i="6"/>
  <c r="S432" i="6"/>
  <c r="T432" i="6"/>
  <c r="U432" i="6"/>
  <c r="Z432" i="6" s="1"/>
  <c r="V432" i="6"/>
  <c r="W432" i="6"/>
  <c r="X432" i="6"/>
  <c r="Y432" i="6"/>
  <c r="AB432" i="6"/>
  <c r="AC432" i="6"/>
  <c r="AD432" i="6"/>
  <c r="AE432" i="6"/>
  <c r="Q433" i="6"/>
  <c r="R433" i="6"/>
  <c r="S433" i="6"/>
  <c r="T433" i="6"/>
  <c r="U433" i="6"/>
  <c r="AB433" i="6" s="1"/>
  <c r="V433" i="6"/>
  <c r="X433" i="6"/>
  <c r="Y433" i="6"/>
  <c r="Z433" i="6"/>
  <c r="AA433" i="6"/>
  <c r="Q434" i="6"/>
  <c r="R434" i="6"/>
  <c r="S434" i="6"/>
  <c r="T434" i="6"/>
  <c r="U434" i="6"/>
  <c r="W434" i="6" s="1"/>
  <c r="V434" i="6"/>
  <c r="Y434" i="6"/>
  <c r="Z434" i="6"/>
  <c r="AA434" i="6"/>
  <c r="AB434" i="6"/>
  <c r="AC434" i="6"/>
  <c r="AD434" i="6"/>
  <c r="AE434" i="6"/>
  <c r="Q435" i="6"/>
  <c r="R435" i="6"/>
  <c r="S435" i="6"/>
  <c r="T435" i="6"/>
  <c r="U435" i="6"/>
  <c r="X435" i="6" s="1"/>
  <c r="V435" i="6"/>
  <c r="W435" i="6"/>
  <c r="Z435" i="6"/>
  <c r="AA435" i="6"/>
  <c r="AB435" i="6"/>
  <c r="AC435" i="6"/>
  <c r="AD435" i="6"/>
  <c r="AE435" i="6"/>
  <c r="Q436" i="6"/>
  <c r="R436" i="6"/>
  <c r="S436" i="6"/>
  <c r="T436" i="6"/>
  <c r="U436" i="6"/>
  <c r="W436" i="6" s="1"/>
  <c r="V436" i="6"/>
  <c r="AA436" i="6"/>
  <c r="AB436" i="6"/>
  <c r="AC436" i="6"/>
  <c r="AD436" i="6"/>
  <c r="AE436" i="6"/>
  <c r="Q437" i="6"/>
  <c r="R437" i="6"/>
  <c r="S437" i="6"/>
  <c r="T437" i="6"/>
  <c r="U437" i="6"/>
  <c r="V437" i="6"/>
  <c r="AE437" i="6" s="1"/>
  <c r="AC437" i="6"/>
  <c r="Q438" i="6"/>
  <c r="R438" i="6"/>
  <c r="S438" i="6"/>
  <c r="T438" i="6"/>
  <c r="U438" i="6"/>
  <c r="V438" i="6"/>
  <c r="Z438" i="6"/>
  <c r="AA438" i="6"/>
  <c r="AB438" i="6"/>
  <c r="AC438" i="6"/>
  <c r="AD438" i="6"/>
  <c r="AE438" i="6"/>
  <c r="Q439" i="6"/>
  <c r="R439" i="6"/>
  <c r="S439" i="6"/>
  <c r="T439" i="6"/>
  <c r="U439" i="6"/>
  <c r="Y439" i="6" s="1"/>
  <c r="V439" i="6"/>
  <c r="W439" i="6"/>
  <c r="X439" i="6"/>
  <c r="AB439" i="6"/>
  <c r="AC439" i="6"/>
  <c r="AD439" i="6"/>
  <c r="AE439" i="6"/>
  <c r="Q440" i="6"/>
  <c r="R440" i="6"/>
  <c r="S440" i="6"/>
  <c r="T440" i="6"/>
  <c r="U440" i="6"/>
  <c r="Z440" i="6" s="1"/>
  <c r="V440" i="6"/>
  <c r="W440" i="6"/>
  <c r="X440" i="6"/>
  <c r="Y440" i="6"/>
  <c r="AA440" i="6"/>
  <c r="AB440" i="6"/>
  <c r="AC440" i="6"/>
  <c r="AD440" i="6"/>
  <c r="AE440" i="6"/>
  <c r="Q441" i="6"/>
  <c r="R441" i="6"/>
  <c r="S441" i="6"/>
  <c r="T441" i="6"/>
  <c r="U441" i="6"/>
  <c r="AD441" i="6" s="1"/>
  <c r="V441" i="6"/>
  <c r="Y441" i="6"/>
  <c r="Z441" i="6"/>
  <c r="AA441" i="6"/>
  <c r="AB441" i="6"/>
  <c r="Q442" i="6"/>
  <c r="R442" i="6"/>
  <c r="S442" i="6"/>
  <c r="T442" i="6"/>
  <c r="U442" i="6"/>
  <c r="W442" i="6" s="1"/>
  <c r="V442" i="6"/>
  <c r="Z442" i="6"/>
  <c r="AA442" i="6"/>
  <c r="AB442" i="6"/>
  <c r="AC442" i="6"/>
  <c r="AD442" i="6"/>
  <c r="AE442" i="6"/>
  <c r="Q443" i="6"/>
  <c r="R443" i="6"/>
  <c r="S443" i="6"/>
  <c r="T443" i="6"/>
  <c r="U443" i="6"/>
  <c r="X443" i="6" s="1"/>
  <c r="V443" i="6"/>
  <c r="AE445" i="6" s="1"/>
  <c r="AA443" i="6"/>
  <c r="AB443" i="6"/>
  <c r="AC443" i="6"/>
  <c r="AD443" i="6"/>
  <c r="AE443" i="6"/>
  <c r="Q444" i="6"/>
  <c r="R444" i="6"/>
  <c r="S444" i="6"/>
  <c r="T444" i="6"/>
  <c r="U444" i="6"/>
  <c r="X444" i="6" s="1"/>
  <c r="V444" i="6"/>
  <c r="W444" i="6"/>
  <c r="AB444" i="6"/>
  <c r="AC444" i="6"/>
  <c r="AD444" i="6"/>
  <c r="AE444" i="6"/>
  <c r="Q445" i="6"/>
  <c r="R445" i="6"/>
  <c r="S445" i="6"/>
  <c r="T445" i="6"/>
  <c r="U445" i="6"/>
  <c r="V445" i="6"/>
  <c r="AA445" i="6" s="1"/>
  <c r="AC445" i="6"/>
  <c r="Q446" i="6"/>
  <c r="R446" i="6"/>
  <c r="S446" i="6"/>
  <c r="T446" i="6"/>
  <c r="U446" i="6"/>
  <c r="X446" i="6" s="1"/>
  <c r="V446" i="6"/>
  <c r="Z446" i="6"/>
  <c r="AA446" i="6"/>
  <c r="AB446" i="6"/>
  <c r="AC446" i="6"/>
  <c r="AD446" i="6"/>
  <c r="AE446" i="6"/>
  <c r="Q447" i="6"/>
  <c r="R447" i="6"/>
  <c r="S447" i="6"/>
  <c r="T447" i="6"/>
  <c r="U447" i="6"/>
  <c r="Y447" i="6" s="1"/>
  <c r="V447" i="6"/>
  <c r="W447" i="6"/>
  <c r="X447" i="6"/>
  <c r="Z447" i="6"/>
  <c r="AB447" i="6"/>
  <c r="AC447" i="6"/>
  <c r="AD447" i="6"/>
  <c r="AE447" i="6"/>
  <c r="Q448" i="6"/>
  <c r="R448" i="6"/>
  <c r="S448" i="6"/>
  <c r="T448" i="6"/>
  <c r="U448" i="6"/>
  <c r="Z448" i="6" s="1"/>
  <c r="V448" i="6"/>
  <c r="W448" i="6"/>
  <c r="X448" i="6"/>
  <c r="Y448" i="6"/>
  <c r="AA448" i="6"/>
  <c r="AB448" i="6"/>
  <c r="AC448" i="6"/>
  <c r="AD448" i="6"/>
  <c r="AE448" i="6"/>
  <c r="Q449" i="6"/>
  <c r="R449" i="6"/>
  <c r="S449" i="6"/>
  <c r="T449" i="6"/>
  <c r="U449" i="6"/>
  <c r="AD449" i="6" s="1"/>
  <c r="V449" i="6"/>
  <c r="Y449" i="6"/>
  <c r="Z449" i="6"/>
  <c r="AA449" i="6"/>
  <c r="AB449" i="6"/>
  <c r="Q450" i="6"/>
  <c r="R450" i="6"/>
  <c r="S450" i="6"/>
  <c r="T450" i="6"/>
  <c r="U450" i="6"/>
  <c r="V450" i="6"/>
  <c r="Z450" i="6"/>
  <c r="AA450" i="6"/>
  <c r="AB450" i="6"/>
  <c r="AC450" i="6"/>
  <c r="AD450" i="6"/>
  <c r="AE450" i="6"/>
  <c r="Q451" i="6"/>
  <c r="R451" i="6"/>
  <c r="S451" i="6"/>
  <c r="T451" i="6"/>
  <c r="U451" i="6"/>
  <c r="X451" i="6" s="1"/>
  <c r="V451" i="6"/>
  <c r="AA451" i="6"/>
  <c r="AB451" i="6"/>
  <c r="AC451" i="6"/>
  <c r="AD451" i="6"/>
  <c r="AE451" i="6"/>
  <c r="Q452" i="6"/>
  <c r="R452" i="6"/>
  <c r="S452" i="6"/>
  <c r="T452" i="6"/>
  <c r="U452" i="6"/>
  <c r="X452" i="6" s="1"/>
  <c r="V452" i="6"/>
  <c r="W452" i="6"/>
  <c r="AB452" i="6"/>
  <c r="AC452" i="6"/>
  <c r="AD452" i="6"/>
  <c r="AE452" i="6"/>
  <c r="Q453" i="6"/>
  <c r="R453" i="6"/>
  <c r="S453" i="6"/>
  <c r="T453" i="6"/>
  <c r="U453" i="6"/>
  <c r="V453" i="6"/>
  <c r="AA453" i="6" s="1"/>
  <c r="AC453" i="6"/>
  <c r="Q454" i="6"/>
  <c r="R454" i="6"/>
  <c r="S454" i="6"/>
  <c r="T454" i="6"/>
  <c r="U454" i="6"/>
  <c r="X454" i="6" s="1"/>
  <c r="V454" i="6"/>
  <c r="Y454" i="6"/>
  <c r="Z454" i="6"/>
  <c r="AA454" i="6"/>
  <c r="AB454" i="6"/>
  <c r="AC454" i="6"/>
  <c r="AD454" i="6"/>
  <c r="AE454" i="6"/>
  <c r="Q455" i="6"/>
  <c r="R455" i="6"/>
  <c r="S455" i="6"/>
  <c r="T455" i="6"/>
  <c r="U455" i="6"/>
  <c r="V455" i="6"/>
  <c r="Y455" i="6" s="1"/>
  <c r="W455" i="6"/>
  <c r="X455" i="6"/>
  <c r="Z455" i="6"/>
  <c r="AB455" i="6"/>
  <c r="AC455" i="6"/>
  <c r="AD455" i="6"/>
  <c r="AE455" i="6"/>
  <c r="Q456" i="6"/>
  <c r="R456" i="6"/>
  <c r="S456" i="6"/>
  <c r="T456" i="6"/>
  <c r="U456" i="6"/>
  <c r="V456" i="6"/>
  <c r="W456" i="6"/>
  <c r="X456" i="6"/>
  <c r="Y456" i="6"/>
  <c r="Z456" i="6"/>
  <c r="AA456" i="6"/>
  <c r="AB456" i="6"/>
  <c r="AC456" i="6"/>
  <c r="AD456" i="6"/>
  <c r="AE456" i="6"/>
  <c r="Q457" i="6"/>
  <c r="R457" i="6"/>
  <c r="S457" i="6"/>
  <c r="T457" i="6"/>
  <c r="U457" i="6"/>
  <c r="W457" i="6" s="1"/>
  <c r="V457" i="6"/>
  <c r="X457" i="6"/>
  <c r="Y457" i="6"/>
  <c r="Z457" i="6"/>
  <c r="AA457" i="6"/>
  <c r="AB457" i="6"/>
  <c r="AD457" i="6"/>
  <c r="Q458" i="6"/>
  <c r="R458" i="6"/>
  <c r="S458" i="6"/>
  <c r="T458" i="6"/>
  <c r="U458" i="6"/>
  <c r="V458" i="6"/>
  <c r="Z458" i="6"/>
  <c r="AA458" i="6"/>
  <c r="AB458" i="6"/>
  <c r="AC458" i="6"/>
  <c r="AD458" i="6"/>
  <c r="AE458" i="6"/>
  <c r="Q459" i="6"/>
  <c r="R459" i="6"/>
  <c r="S459" i="6"/>
  <c r="T459" i="6"/>
  <c r="U459" i="6"/>
  <c r="V459" i="6"/>
  <c r="AA459" i="6" s="1"/>
  <c r="AB459" i="6"/>
  <c r="AC459" i="6"/>
  <c r="AD459" i="6"/>
  <c r="AE459" i="6"/>
  <c r="Q460" i="6"/>
  <c r="R460" i="6"/>
  <c r="S460" i="6"/>
  <c r="T460" i="6"/>
  <c r="U460" i="6"/>
  <c r="W460" i="6" s="1"/>
  <c r="V460" i="6"/>
  <c r="AB460" i="6"/>
  <c r="AC460" i="6"/>
  <c r="AD460" i="6"/>
  <c r="AE460" i="6"/>
  <c r="Q461" i="6"/>
  <c r="R461" i="6"/>
  <c r="S461" i="6"/>
  <c r="T461" i="6"/>
  <c r="U461" i="6"/>
  <c r="V461" i="6"/>
  <c r="Q462" i="6"/>
  <c r="R462" i="6"/>
  <c r="S462" i="6"/>
  <c r="T462" i="6"/>
  <c r="U462" i="6"/>
  <c r="X462" i="6" s="1"/>
  <c r="V462" i="6"/>
  <c r="W462" i="6"/>
  <c r="Y462" i="6"/>
  <c r="Z462" i="6"/>
  <c r="AA462" i="6"/>
  <c r="AB462" i="6"/>
  <c r="AC462" i="6"/>
  <c r="AD462" i="6"/>
  <c r="AE462" i="6"/>
  <c r="Q463" i="6"/>
  <c r="R463" i="6"/>
  <c r="S463" i="6"/>
  <c r="T463" i="6"/>
  <c r="U463" i="6"/>
  <c r="Y463" i="6" s="1"/>
  <c r="V463" i="6"/>
  <c r="AA463" i="6" s="1"/>
  <c r="W463" i="6"/>
  <c r="X463" i="6"/>
  <c r="Z463" i="6"/>
  <c r="AB463" i="6"/>
  <c r="AC463" i="6"/>
  <c r="AD463" i="6"/>
  <c r="AE463" i="6"/>
  <c r="Q464" i="6"/>
  <c r="R464" i="6"/>
  <c r="S464" i="6"/>
  <c r="T464" i="6"/>
  <c r="U464" i="6"/>
  <c r="Z464" i="6" s="1"/>
  <c r="V464" i="6"/>
  <c r="X464" i="6"/>
  <c r="Y464" i="6"/>
  <c r="AA464" i="6"/>
  <c r="AB464" i="6"/>
  <c r="AC464" i="6"/>
  <c r="AD464" i="6"/>
  <c r="AE464" i="6"/>
  <c r="Q465" i="6"/>
  <c r="R465" i="6"/>
  <c r="S465" i="6"/>
  <c r="T465" i="6"/>
  <c r="U465" i="6"/>
  <c r="W465" i="6" s="1"/>
  <c r="V465" i="6"/>
  <c r="Y465" i="6"/>
  <c r="Z465" i="6"/>
  <c r="AA465" i="6"/>
  <c r="AB465" i="6"/>
  <c r="AD465" i="6"/>
  <c r="Q466" i="6"/>
  <c r="R466" i="6"/>
  <c r="S466" i="6"/>
  <c r="T466" i="6"/>
  <c r="U466" i="6"/>
  <c r="V466" i="6"/>
  <c r="Z466" i="6"/>
  <c r="AA466" i="6"/>
  <c r="AB466" i="6"/>
  <c r="AC466" i="6"/>
  <c r="AD466" i="6"/>
  <c r="AE466" i="6"/>
  <c r="Q467" i="6"/>
  <c r="R467" i="6"/>
  <c r="S467" i="6"/>
  <c r="T467" i="6"/>
  <c r="U467" i="6"/>
  <c r="V467" i="6"/>
  <c r="AB467" i="6"/>
  <c r="AC467" i="6"/>
  <c r="AD467" i="6"/>
  <c r="AE467" i="6"/>
  <c r="Q468" i="6"/>
  <c r="R468" i="6"/>
  <c r="S468" i="6"/>
  <c r="T468" i="6"/>
  <c r="U468" i="6"/>
  <c r="W468" i="6" s="1"/>
  <c r="V468" i="6"/>
  <c r="AB468" i="6"/>
  <c r="AC468" i="6"/>
  <c r="AD468" i="6"/>
  <c r="AE468" i="6"/>
  <c r="Q469" i="6"/>
  <c r="R469" i="6"/>
  <c r="S469" i="6"/>
  <c r="T469" i="6"/>
  <c r="U469" i="6"/>
  <c r="V469" i="6"/>
  <c r="AA469" i="6" s="1"/>
  <c r="X469" i="6"/>
  <c r="AC469" i="6"/>
  <c r="Q470" i="6"/>
  <c r="R470" i="6"/>
  <c r="S470" i="6"/>
  <c r="T470" i="6"/>
  <c r="U470" i="6"/>
  <c r="V470" i="6"/>
  <c r="W470" i="6"/>
  <c r="Z470" i="6"/>
  <c r="AA470" i="6"/>
  <c r="AB470" i="6"/>
  <c r="AC470" i="6"/>
  <c r="AD470" i="6"/>
  <c r="AE470" i="6"/>
  <c r="Q471" i="6"/>
  <c r="R471" i="6"/>
  <c r="S471" i="6"/>
  <c r="T471" i="6"/>
  <c r="U471" i="6"/>
  <c r="Y471" i="6" s="1"/>
  <c r="V471" i="6"/>
  <c r="W471" i="6"/>
  <c r="X471" i="6"/>
  <c r="Z471" i="6"/>
  <c r="AB471" i="6"/>
  <c r="AC471" i="6"/>
  <c r="AD471" i="6"/>
  <c r="AE471" i="6"/>
  <c r="Q472" i="6"/>
  <c r="R472" i="6"/>
  <c r="S472" i="6"/>
  <c r="T472" i="6"/>
  <c r="U472" i="6"/>
  <c r="Z472" i="6" s="1"/>
  <c r="V472" i="6"/>
  <c r="X472" i="6"/>
  <c r="Y472" i="6"/>
  <c r="AA472" i="6"/>
  <c r="AB472" i="6"/>
  <c r="AC472" i="6"/>
  <c r="AD472" i="6"/>
  <c r="AE472" i="6"/>
  <c r="Q473" i="6"/>
  <c r="R473" i="6"/>
  <c r="S473" i="6"/>
  <c r="T473" i="6"/>
  <c r="U473" i="6"/>
  <c r="W473" i="6" s="1"/>
  <c r="V473" i="6"/>
  <c r="AA473" i="6" s="1"/>
  <c r="Y473" i="6"/>
  <c r="Z473" i="6"/>
  <c r="AB473" i="6"/>
  <c r="AD473" i="6"/>
  <c r="Q474" i="6"/>
  <c r="R474" i="6"/>
  <c r="S474" i="6"/>
  <c r="T474" i="6"/>
  <c r="U474" i="6"/>
  <c r="V474" i="6"/>
  <c r="Z474" i="6"/>
  <c r="AA474" i="6"/>
  <c r="AB474" i="6"/>
  <c r="AC474" i="6"/>
  <c r="AD474" i="6"/>
  <c r="AE474" i="6"/>
  <c r="Q475" i="6"/>
  <c r="R475" i="6"/>
  <c r="S475" i="6"/>
  <c r="T475" i="6"/>
  <c r="U475" i="6"/>
  <c r="V475" i="6"/>
  <c r="W475" i="6" s="1"/>
  <c r="AA475" i="6"/>
  <c r="AB475" i="6"/>
  <c r="AC475" i="6"/>
  <c r="AD475" i="6"/>
  <c r="AE475" i="6"/>
  <c r="Q476" i="6"/>
  <c r="R476" i="6"/>
  <c r="S476" i="6"/>
  <c r="T476" i="6"/>
  <c r="U476" i="6"/>
  <c r="V476" i="6"/>
  <c r="AA476" i="6"/>
  <c r="AB476" i="6"/>
  <c r="AC476" i="6"/>
  <c r="AD476" i="6"/>
  <c r="AE476" i="6"/>
  <c r="Q477" i="6"/>
  <c r="R477" i="6"/>
  <c r="S477" i="6"/>
  <c r="T477" i="6"/>
  <c r="U477" i="6"/>
  <c r="V477" i="6"/>
  <c r="X477" i="6" s="1"/>
  <c r="W477" i="6"/>
  <c r="AE477" i="6"/>
  <c r="Q478" i="6"/>
  <c r="R478" i="6"/>
  <c r="S478" i="6"/>
  <c r="T478" i="6"/>
  <c r="U478" i="6"/>
  <c r="Y478" i="6" s="1"/>
  <c r="V478" i="6"/>
  <c r="W478" i="6"/>
  <c r="X478" i="6"/>
  <c r="Z478" i="6"/>
  <c r="AA478" i="6"/>
  <c r="AB478" i="6"/>
  <c r="AC478" i="6"/>
  <c r="AD478" i="6"/>
  <c r="AE478" i="6"/>
  <c r="Q479" i="6"/>
  <c r="R479" i="6"/>
  <c r="S479" i="6"/>
  <c r="T479" i="6"/>
  <c r="U479" i="6"/>
  <c r="Z479" i="6" s="1"/>
  <c r="V479" i="6"/>
  <c r="AA479" i="6" s="1"/>
  <c r="X479" i="6"/>
  <c r="Y479" i="6"/>
  <c r="AB479" i="6"/>
  <c r="AC479" i="6"/>
  <c r="AD479" i="6"/>
  <c r="AE479" i="6"/>
  <c r="Q480" i="6"/>
  <c r="R480" i="6"/>
  <c r="S480" i="6"/>
  <c r="T480" i="6"/>
  <c r="U480" i="6"/>
  <c r="X480" i="6" s="1"/>
  <c r="V480" i="6"/>
  <c r="AA480" i="6" s="1"/>
  <c r="W480" i="6"/>
  <c r="Y480" i="6"/>
  <c r="Z480" i="6"/>
  <c r="AB480" i="6"/>
  <c r="AC480" i="6"/>
  <c r="AD480" i="6"/>
  <c r="AE480" i="6"/>
  <c r="Q481" i="6"/>
  <c r="R481" i="6"/>
  <c r="S481" i="6"/>
  <c r="T481" i="6"/>
  <c r="U481" i="6"/>
  <c r="W481" i="6" s="1"/>
  <c r="V481" i="6"/>
  <c r="X481" i="6"/>
  <c r="Z481" i="6"/>
  <c r="AA481" i="6"/>
  <c r="Q482" i="6"/>
  <c r="R482" i="6"/>
  <c r="S482" i="6"/>
  <c r="T482" i="6"/>
  <c r="U482" i="6"/>
  <c r="V482" i="6"/>
  <c r="W482" i="6" s="1"/>
  <c r="Y482" i="6"/>
  <c r="Z482" i="6"/>
  <c r="AA482" i="6"/>
  <c r="AB482" i="6"/>
  <c r="AC482" i="6"/>
  <c r="AD482" i="6"/>
  <c r="AE482" i="6"/>
  <c r="Q483" i="6"/>
  <c r="R483" i="6"/>
  <c r="S483" i="6"/>
  <c r="T483" i="6"/>
  <c r="U483" i="6"/>
  <c r="V483" i="6"/>
  <c r="AB483" i="6"/>
  <c r="AC483" i="6"/>
  <c r="AD483" i="6"/>
  <c r="AE483" i="6"/>
  <c r="Q484" i="6"/>
  <c r="R484" i="6"/>
  <c r="S484" i="6"/>
  <c r="T484" i="6"/>
  <c r="U484" i="6"/>
  <c r="V484" i="6"/>
  <c r="AB484" i="6"/>
  <c r="AC484" i="6"/>
  <c r="AD484" i="6"/>
  <c r="AE484" i="6"/>
  <c r="Q485" i="6"/>
  <c r="R485" i="6"/>
  <c r="S485" i="6"/>
  <c r="T485" i="6"/>
  <c r="U485" i="6"/>
  <c r="X485" i="6" s="1"/>
  <c r="V485" i="6"/>
  <c r="Y485" i="6" s="1"/>
  <c r="W485" i="6"/>
  <c r="Q486" i="6"/>
  <c r="R486" i="6"/>
  <c r="S486" i="6"/>
  <c r="T486" i="6"/>
  <c r="U486" i="6"/>
  <c r="Y486" i="6" s="1"/>
  <c r="V486" i="6"/>
  <c r="W486" i="6"/>
  <c r="X486" i="6"/>
  <c r="Z486" i="6"/>
  <c r="AA486" i="6"/>
  <c r="AB486" i="6"/>
  <c r="AC486" i="6"/>
  <c r="AD486" i="6"/>
  <c r="AE486" i="6"/>
  <c r="Q487" i="6"/>
  <c r="R487" i="6"/>
  <c r="S487" i="6"/>
  <c r="T487" i="6"/>
  <c r="U487" i="6"/>
  <c r="Z487" i="6" s="1"/>
  <c r="V487" i="6"/>
  <c r="AA487" i="6" s="1"/>
  <c r="X487" i="6"/>
  <c r="Y487" i="6"/>
  <c r="AB487" i="6"/>
  <c r="AC487" i="6"/>
  <c r="AD487" i="6"/>
  <c r="AE487" i="6"/>
  <c r="Q488" i="6"/>
  <c r="R488" i="6"/>
  <c r="S488" i="6"/>
  <c r="T488" i="6"/>
  <c r="U488" i="6"/>
  <c r="X488" i="6" s="1"/>
  <c r="V488" i="6"/>
  <c r="AA488" i="6" s="1"/>
  <c r="W488" i="6"/>
  <c r="Y488" i="6"/>
  <c r="Z488" i="6"/>
  <c r="AB488" i="6"/>
  <c r="AC488" i="6"/>
  <c r="AD488" i="6"/>
  <c r="AE488" i="6"/>
  <c r="Q489" i="6"/>
  <c r="R489" i="6"/>
  <c r="S489" i="6"/>
  <c r="T489" i="6"/>
  <c r="U489" i="6"/>
  <c r="W489" i="6" s="1"/>
  <c r="V489" i="6"/>
  <c r="X489" i="6"/>
  <c r="Z489" i="6"/>
  <c r="AA489" i="6"/>
  <c r="Q490" i="6"/>
  <c r="R490" i="6"/>
  <c r="S490" i="6"/>
  <c r="T490" i="6"/>
  <c r="U490" i="6"/>
  <c r="V490" i="6"/>
  <c r="W490" i="6" s="1"/>
  <c r="Y490" i="6"/>
  <c r="Z490" i="6"/>
  <c r="AA490" i="6"/>
  <c r="AB490" i="6"/>
  <c r="AC490" i="6"/>
  <c r="AD490" i="6"/>
  <c r="AE490" i="6"/>
  <c r="Q491" i="6"/>
  <c r="R491" i="6"/>
  <c r="S491" i="6"/>
  <c r="T491" i="6"/>
  <c r="U491" i="6"/>
  <c r="V491" i="6"/>
  <c r="AB491" i="6"/>
  <c r="AC491" i="6"/>
  <c r="AD491" i="6"/>
  <c r="AE491" i="6"/>
  <c r="Q492" i="6"/>
  <c r="R492" i="6"/>
  <c r="S492" i="6"/>
  <c r="T492" i="6"/>
  <c r="U492" i="6"/>
  <c r="W492" i="6" s="1"/>
  <c r="V492" i="6"/>
  <c r="AA492" i="6" s="1"/>
  <c r="AB492" i="6"/>
  <c r="AC492" i="6"/>
  <c r="AD492" i="6"/>
  <c r="AE492" i="6"/>
  <c r="Q493" i="6"/>
  <c r="R493" i="6"/>
  <c r="S493" i="6"/>
  <c r="T493" i="6"/>
  <c r="U493" i="6"/>
  <c r="X493" i="6" s="1"/>
  <c r="V493" i="6"/>
  <c r="Y493" i="6" s="1"/>
  <c r="W493" i="6"/>
  <c r="AE493" i="6"/>
  <c r="Q494" i="6"/>
  <c r="R494" i="6"/>
  <c r="S494" i="6"/>
  <c r="T494" i="6"/>
  <c r="U494" i="6"/>
  <c r="Y494" i="6" s="1"/>
  <c r="V494" i="6"/>
  <c r="W494" i="6"/>
  <c r="X494" i="6"/>
  <c r="Z494" i="6"/>
  <c r="AA494" i="6"/>
  <c r="AB494" i="6"/>
  <c r="AC494" i="6"/>
  <c r="AD494" i="6"/>
  <c r="AE494" i="6"/>
  <c r="Q495" i="6"/>
  <c r="R495" i="6"/>
  <c r="S495" i="6"/>
  <c r="T495" i="6"/>
  <c r="U495" i="6"/>
  <c r="Z495" i="6" s="1"/>
  <c r="V495" i="6"/>
  <c r="AA495" i="6" s="1"/>
  <c r="X495" i="6"/>
  <c r="Y495" i="6"/>
  <c r="AB495" i="6"/>
  <c r="AC495" i="6"/>
  <c r="AD495" i="6"/>
  <c r="AE495" i="6"/>
  <c r="Q496" i="6"/>
  <c r="R496" i="6"/>
  <c r="S496" i="6"/>
  <c r="T496" i="6"/>
  <c r="U496" i="6"/>
  <c r="X496" i="6" s="1"/>
  <c r="V496" i="6"/>
  <c r="AA496" i="6" s="1"/>
  <c r="W496" i="6"/>
  <c r="Y496" i="6"/>
  <c r="Z496" i="6"/>
  <c r="AB496" i="6"/>
  <c r="AC496" i="6"/>
  <c r="AD496" i="6"/>
  <c r="AE496" i="6"/>
  <c r="Q497" i="6"/>
  <c r="R497" i="6"/>
  <c r="S497" i="6"/>
  <c r="T497" i="6"/>
  <c r="U497" i="6"/>
  <c r="W497" i="6" s="1"/>
  <c r="V497" i="6"/>
  <c r="X497" i="6"/>
  <c r="Z497" i="6"/>
  <c r="AA497" i="6"/>
  <c r="Q498" i="6"/>
  <c r="R498" i="6"/>
  <c r="S498" i="6"/>
  <c r="T498" i="6"/>
  <c r="U498" i="6"/>
  <c r="V498" i="6"/>
  <c r="W498" i="6" s="1"/>
  <c r="Y498" i="6"/>
  <c r="Z498" i="6"/>
  <c r="AA498" i="6"/>
  <c r="AB498" i="6"/>
  <c r="AC498" i="6"/>
  <c r="AD498" i="6"/>
  <c r="AE498" i="6"/>
  <c r="Q499" i="6"/>
  <c r="R499" i="6"/>
  <c r="S499" i="6"/>
  <c r="T499" i="6"/>
  <c r="U499" i="6"/>
  <c r="V499" i="6"/>
  <c r="AA499" i="6" s="1"/>
  <c r="AB499" i="6"/>
  <c r="AC499" i="6"/>
  <c r="AD499" i="6"/>
  <c r="AE499" i="6"/>
  <c r="Q500" i="6"/>
  <c r="R500" i="6"/>
  <c r="S500" i="6"/>
  <c r="T500" i="6"/>
  <c r="U500" i="6"/>
  <c r="V500" i="6"/>
  <c r="AA500" i="6" s="1"/>
  <c r="AB500" i="6"/>
  <c r="AC500" i="6"/>
  <c r="AD500" i="6"/>
  <c r="AE500" i="6"/>
  <c r="Q501" i="6"/>
  <c r="R501" i="6"/>
  <c r="S501" i="6"/>
  <c r="T501" i="6"/>
  <c r="U501" i="6"/>
  <c r="X501" i="6" s="1"/>
  <c r="V501" i="6"/>
  <c r="Y501" i="6" s="1"/>
  <c r="W501" i="6"/>
  <c r="AE501" i="6"/>
  <c r="Q502" i="6"/>
  <c r="R502" i="6"/>
  <c r="S502" i="6"/>
  <c r="T502" i="6"/>
  <c r="U502" i="6"/>
  <c r="Y502" i="6" s="1"/>
  <c r="V502" i="6"/>
  <c r="W502" i="6"/>
  <c r="X502" i="6"/>
  <c r="Z502" i="6"/>
  <c r="AA502" i="6"/>
  <c r="AB502" i="6"/>
  <c r="AC502" i="6"/>
  <c r="AD502" i="6"/>
  <c r="AE502" i="6"/>
  <c r="Q503" i="6"/>
  <c r="R503" i="6"/>
  <c r="S503" i="6"/>
  <c r="T503" i="6"/>
  <c r="U503" i="6"/>
  <c r="Z503" i="6" s="1"/>
  <c r="V503" i="6"/>
  <c r="AA503" i="6" s="1"/>
  <c r="X503" i="6"/>
  <c r="Y503" i="6"/>
  <c r="AB503" i="6"/>
  <c r="AC503" i="6"/>
  <c r="AD503" i="6"/>
  <c r="AE503" i="6"/>
  <c r="Q504" i="6"/>
  <c r="R504" i="6"/>
  <c r="S504" i="6"/>
  <c r="T504" i="6"/>
  <c r="U504" i="6"/>
  <c r="X504" i="6" s="1"/>
  <c r="V504" i="6"/>
  <c r="AA504" i="6" s="1"/>
  <c r="W504" i="6"/>
  <c r="Y504" i="6"/>
  <c r="Z504" i="6"/>
  <c r="AB504" i="6"/>
  <c r="AC504" i="6"/>
  <c r="AD504" i="6"/>
  <c r="AE504" i="6"/>
  <c r="Q505" i="6"/>
  <c r="R505" i="6"/>
  <c r="S505" i="6"/>
  <c r="T505" i="6"/>
  <c r="U505" i="6"/>
  <c r="W505" i="6" s="1"/>
  <c r="V505" i="6"/>
  <c r="X505" i="6"/>
  <c r="Z505" i="6"/>
  <c r="AA505" i="6"/>
  <c r="Q506" i="6"/>
  <c r="R506" i="6"/>
  <c r="S506" i="6"/>
  <c r="T506" i="6"/>
  <c r="U506" i="6"/>
  <c r="V506" i="6"/>
  <c r="W506" i="6" s="1"/>
  <c r="Y506" i="6"/>
  <c r="Z506" i="6"/>
  <c r="AA506" i="6"/>
  <c r="AB506" i="6"/>
  <c r="AC506" i="6"/>
  <c r="AD506" i="6"/>
  <c r="AE506" i="6"/>
  <c r="Q507" i="6"/>
  <c r="R507" i="6"/>
  <c r="S507" i="6"/>
  <c r="T507" i="6"/>
  <c r="U507" i="6"/>
  <c r="V507" i="6"/>
  <c r="AA507" i="6" s="1"/>
  <c r="AB507" i="6"/>
  <c r="AC507" i="6"/>
  <c r="AD507" i="6"/>
  <c r="AE507" i="6"/>
  <c r="Q508" i="6"/>
  <c r="R508" i="6"/>
  <c r="S508" i="6"/>
  <c r="T508" i="6"/>
  <c r="U508" i="6"/>
  <c r="W508" i="6" s="1"/>
  <c r="V508" i="6"/>
  <c r="AA508" i="6" s="1"/>
  <c r="AB508" i="6"/>
  <c r="AC508" i="6"/>
  <c r="AD508" i="6"/>
  <c r="AE508" i="6"/>
  <c r="Q509" i="6"/>
  <c r="R509" i="6"/>
  <c r="S509" i="6"/>
  <c r="T509" i="6"/>
  <c r="U509" i="6"/>
  <c r="V509" i="6"/>
  <c r="X509" i="6" s="1"/>
  <c r="W509" i="6"/>
  <c r="AE509" i="6"/>
  <c r="Q510" i="6"/>
  <c r="R510" i="6"/>
  <c r="S510" i="6"/>
  <c r="T510" i="6"/>
  <c r="U510" i="6"/>
  <c r="Y510" i="6" s="1"/>
  <c r="V510" i="6"/>
  <c r="W510" i="6"/>
  <c r="X510" i="6"/>
  <c r="Z510" i="6"/>
  <c r="AA510" i="6"/>
  <c r="AB510" i="6"/>
  <c r="AC510" i="6"/>
  <c r="AD510" i="6"/>
  <c r="AE510" i="6"/>
  <c r="Q511" i="6"/>
  <c r="R511" i="6"/>
  <c r="S511" i="6"/>
  <c r="T511" i="6"/>
  <c r="U511" i="6"/>
  <c r="Z511" i="6" s="1"/>
  <c r="V511" i="6"/>
  <c r="AA511" i="6" s="1"/>
  <c r="X511" i="6"/>
  <c r="Y511" i="6"/>
  <c r="AB511" i="6"/>
  <c r="AC511" i="6"/>
  <c r="AD511" i="6"/>
  <c r="AE511" i="6"/>
  <c r="Q512" i="6"/>
  <c r="R512" i="6"/>
  <c r="S512" i="6"/>
  <c r="T512" i="6"/>
  <c r="U512" i="6"/>
  <c r="X512" i="6" s="1"/>
  <c r="V512" i="6"/>
  <c r="AA512" i="6" s="1"/>
  <c r="W512" i="6"/>
  <c r="Y512" i="6"/>
  <c r="Z512" i="6"/>
  <c r="AB512" i="6"/>
  <c r="AC512" i="6"/>
  <c r="AD512" i="6"/>
  <c r="AE512" i="6"/>
  <c r="Q513" i="6"/>
  <c r="R513" i="6"/>
  <c r="S513" i="6"/>
  <c r="T513" i="6"/>
  <c r="U513" i="6"/>
  <c r="W513" i="6" s="1"/>
  <c r="V513" i="6"/>
  <c r="X513" i="6"/>
  <c r="Z513" i="6"/>
  <c r="AA513" i="6"/>
  <c r="Q514" i="6"/>
  <c r="R514" i="6"/>
  <c r="S514" i="6"/>
  <c r="T514" i="6"/>
  <c r="U514" i="6"/>
  <c r="V514" i="6"/>
  <c r="W514" i="6" s="1"/>
  <c r="Y514" i="6"/>
  <c r="Z514" i="6"/>
  <c r="AA514" i="6"/>
  <c r="AB514" i="6"/>
  <c r="AC514" i="6"/>
  <c r="AD514" i="6"/>
  <c r="AE514" i="6"/>
  <c r="Q515" i="6"/>
  <c r="R515" i="6"/>
  <c r="S515" i="6"/>
  <c r="T515" i="6"/>
  <c r="U515" i="6"/>
  <c r="V515" i="6"/>
  <c r="AB515" i="6"/>
  <c r="AC515" i="6"/>
  <c r="AD515" i="6"/>
  <c r="AE515" i="6"/>
  <c r="Q516" i="6"/>
  <c r="R516" i="6"/>
  <c r="S516" i="6"/>
  <c r="T516" i="6"/>
  <c r="U516" i="6"/>
  <c r="W516" i="6" s="1"/>
  <c r="V516" i="6"/>
  <c r="AA516" i="6" s="1"/>
  <c r="AB516" i="6"/>
  <c r="AC516" i="6"/>
  <c r="AD516" i="6"/>
  <c r="AE516" i="6"/>
  <c r="Q517" i="6"/>
  <c r="R517" i="6"/>
  <c r="S517" i="6"/>
  <c r="T517" i="6"/>
  <c r="U517" i="6"/>
  <c r="X517" i="6" s="1"/>
  <c r="V517" i="6"/>
  <c r="Y517" i="6" s="1"/>
  <c r="W517" i="6"/>
  <c r="AE517" i="6"/>
  <c r="Q518" i="6"/>
  <c r="R518" i="6"/>
  <c r="S518" i="6"/>
  <c r="T518" i="6"/>
  <c r="U518" i="6"/>
  <c r="Y518" i="6" s="1"/>
  <c r="V518" i="6"/>
  <c r="W518" i="6"/>
  <c r="X518" i="6"/>
  <c r="Z518" i="6"/>
  <c r="AA518" i="6"/>
  <c r="AB518" i="6"/>
  <c r="AC518" i="6"/>
  <c r="AD518" i="6"/>
  <c r="AE518" i="6"/>
  <c r="Q519" i="6"/>
  <c r="R519" i="6"/>
  <c r="S519" i="6"/>
  <c r="T519" i="6"/>
  <c r="U519" i="6"/>
  <c r="Z519" i="6" s="1"/>
  <c r="V519" i="6"/>
  <c r="AA519" i="6" s="1"/>
  <c r="X519" i="6"/>
  <c r="Y519" i="6"/>
  <c r="AB519" i="6"/>
  <c r="AC519" i="6"/>
  <c r="AD519" i="6"/>
  <c r="AE519" i="6"/>
  <c r="Q520" i="6"/>
  <c r="R520" i="6"/>
  <c r="S520" i="6"/>
  <c r="T520" i="6"/>
  <c r="U520" i="6"/>
  <c r="X520" i="6" s="1"/>
  <c r="V520" i="6"/>
  <c r="AA520" i="6" s="1"/>
  <c r="W520" i="6"/>
  <c r="Y520" i="6"/>
  <c r="Z520" i="6"/>
  <c r="AB520" i="6"/>
  <c r="AC520" i="6"/>
  <c r="AD520" i="6"/>
  <c r="AE520" i="6"/>
  <c r="Q521" i="6"/>
  <c r="R521" i="6"/>
  <c r="S521" i="6"/>
  <c r="T521" i="6"/>
  <c r="U521" i="6"/>
  <c r="W521" i="6" s="1"/>
  <c r="V521" i="6"/>
  <c r="X521" i="6"/>
  <c r="Z521" i="6"/>
  <c r="AA521" i="6"/>
  <c r="Q522" i="6"/>
  <c r="R522" i="6"/>
  <c r="S522" i="6"/>
  <c r="T522" i="6"/>
  <c r="U522" i="6"/>
  <c r="V522" i="6"/>
  <c r="W522" i="6" s="1"/>
  <c r="Y522" i="6"/>
  <c r="Z522" i="6"/>
  <c r="AA522" i="6"/>
  <c r="AB522" i="6"/>
  <c r="AC522" i="6"/>
  <c r="AD522" i="6"/>
  <c r="AE522" i="6"/>
  <c r="Q523" i="6"/>
  <c r="R523" i="6"/>
  <c r="S523" i="6"/>
  <c r="T523" i="6"/>
  <c r="U523" i="6"/>
  <c r="V523" i="6"/>
  <c r="AA523" i="6" s="1"/>
  <c r="AB523" i="6"/>
  <c r="AC523" i="6"/>
  <c r="AD523" i="6"/>
  <c r="AE523" i="6"/>
  <c r="Q524" i="6"/>
  <c r="R524" i="6"/>
  <c r="S524" i="6"/>
  <c r="T524" i="6"/>
  <c r="U524" i="6"/>
  <c r="V524" i="6"/>
  <c r="AA524" i="6" s="1"/>
  <c r="AB524" i="6"/>
  <c r="AC524" i="6"/>
  <c r="AD524" i="6"/>
  <c r="AE524" i="6"/>
  <c r="Q525" i="6"/>
  <c r="R525" i="6"/>
  <c r="S525" i="6"/>
  <c r="T525" i="6"/>
  <c r="U525" i="6"/>
  <c r="X525" i="6" s="1"/>
  <c r="V525" i="6"/>
  <c r="Y525" i="6" s="1"/>
  <c r="W525" i="6"/>
  <c r="Q526" i="6"/>
  <c r="R526" i="6"/>
  <c r="S526" i="6"/>
  <c r="T526" i="6"/>
  <c r="U526" i="6"/>
  <c r="Y526" i="6" s="1"/>
  <c r="V526" i="6"/>
  <c r="W526" i="6"/>
  <c r="X526" i="6"/>
  <c r="Z526" i="6"/>
  <c r="AA526" i="6"/>
  <c r="AB526" i="6"/>
  <c r="AC526" i="6"/>
  <c r="AD526" i="6"/>
  <c r="AE526" i="6"/>
  <c r="Q527" i="6"/>
  <c r="R527" i="6"/>
  <c r="S527" i="6"/>
  <c r="T527" i="6"/>
  <c r="U527" i="6"/>
  <c r="Z527" i="6" s="1"/>
  <c r="V527" i="6"/>
  <c r="AA527" i="6" s="1"/>
  <c r="X527" i="6"/>
  <c r="Y527" i="6"/>
  <c r="AB527" i="6"/>
  <c r="AC527" i="6"/>
  <c r="AD527" i="6"/>
  <c r="AE527" i="6"/>
  <c r="Q528" i="6"/>
  <c r="R528" i="6"/>
  <c r="S528" i="6"/>
  <c r="T528" i="6"/>
  <c r="U528" i="6"/>
  <c r="X528" i="6" s="1"/>
  <c r="V528" i="6"/>
  <c r="AA528" i="6" s="1"/>
  <c r="W528" i="6"/>
  <c r="Y528" i="6"/>
  <c r="Z528" i="6"/>
  <c r="AB528" i="6"/>
  <c r="AC528" i="6"/>
  <c r="AD528" i="6"/>
  <c r="AE528" i="6"/>
  <c r="Q529" i="6"/>
  <c r="R529" i="6"/>
  <c r="S529" i="6"/>
  <c r="T529" i="6"/>
  <c r="U529" i="6"/>
  <c r="W529" i="6" s="1"/>
  <c r="V529" i="6"/>
  <c r="X529" i="6"/>
  <c r="Z529" i="6"/>
  <c r="AA529" i="6"/>
  <c r="Q530" i="6"/>
  <c r="R530" i="6"/>
  <c r="S530" i="6"/>
  <c r="T530" i="6"/>
  <c r="U530" i="6"/>
  <c r="V530" i="6"/>
  <c r="W530" i="6" s="1"/>
  <c r="Y530" i="6"/>
  <c r="Z530" i="6"/>
  <c r="AA530" i="6"/>
  <c r="AB530" i="6"/>
  <c r="AC530" i="6"/>
  <c r="AD530" i="6"/>
  <c r="AE530" i="6"/>
  <c r="Q531" i="6"/>
  <c r="R531" i="6"/>
  <c r="S531" i="6"/>
  <c r="T531" i="6"/>
  <c r="U531" i="6"/>
  <c r="V531" i="6"/>
  <c r="AB531" i="6"/>
  <c r="AC531" i="6"/>
  <c r="AD531" i="6"/>
  <c r="AE531" i="6"/>
  <c r="Q532" i="6"/>
  <c r="R532" i="6"/>
  <c r="S532" i="6"/>
  <c r="T532" i="6"/>
  <c r="U532" i="6"/>
  <c r="W532" i="6" s="1"/>
  <c r="V532" i="6"/>
  <c r="AA532" i="6" s="1"/>
  <c r="AB532" i="6"/>
  <c r="AC532" i="6"/>
  <c r="AD532" i="6"/>
  <c r="AE532" i="6"/>
  <c r="Q533" i="6"/>
  <c r="R533" i="6"/>
  <c r="S533" i="6"/>
  <c r="T533" i="6"/>
  <c r="U533" i="6"/>
  <c r="X533" i="6" s="1"/>
  <c r="V533" i="6"/>
  <c r="Y533" i="6" s="1"/>
  <c r="W533" i="6"/>
  <c r="Q534" i="6"/>
  <c r="R534" i="6"/>
  <c r="S534" i="6"/>
  <c r="T534" i="6"/>
  <c r="U534" i="6"/>
  <c r="Y534" i="6" s="1"/>
  <c r="V534" i="6"/>
  <c r="W534" i="6"/>
  <c r="X534" i="6"/>
  <c r="Z534" i="6"/>
  <c r="AA534" i="6"/>
  <c r="AB534" i="6"/>
  <c r="AC534" i="6"/>
  <c r="AD534" i="6"/>
  <c r="AE534" i="6"/>
  <c r="Q535" i="6"/>
  <c r="R535" i="6"/>
  <c r="S535" i="6"/>
  <c r="T535" i="6"/>
  <c r="U535" i="6"/>
  <c r="Z535" i="6" s="1"/>
  <c r="V535" i="6"/>
  <c r="AA535" i="6" s="1"/>
  <c r="X535" i="6"/>
  <c r="Y535" i="6"/>
  <c r="AB535" i="6"/>
  <c r="AC535" i="6"/>
  <c r="AD535" i="6"/>
  <c r="AE535" i="6"/>
  <c r="Q536" i="6"/>
  <c r="R536" i="6"/>
  <c r="S536" i="6"/>
  <c r="T536" i="6"/>
  <c r="U536" i="6"/>
  <c r="X536" i="6" s="1"/>
  <c r="V536" i="6"/>
  <c r="AA536" i="6" s="1"/>
  <c r="W536" i="6"/>
  <c r="Y536" i="6"/>
  <c r="Z536" i="6"/>
  <c r="AB536" i="6"/>
  <c r="AC536" i="6"/>
  <c r="AD536" i="6"/>
  <c r="AE536" i="6"/>
  <c r="Q537" i="6"/>
  <c r="R537" i="6"/>
  <c r="S537" i="6"/>
  <c r="T537" i="6"/>
  <c r="U537" i="6"/>
  <c r="W537" i="6" s="1"/>
  <c r="V537" i="6"/>
  <c r="X537" i="6"/>
  <c r="Z537" i="6"/>
  <c r="AA537" i="6"/>
  <c r="Q538" i="6"/>
  <c r="R538" i="6"/>
  <c r="S538" i="6"/>
  <c r="T538" i="6"/>
  <c r="U538" i="6"/>
  <c r="V538" i="6"/>
  <c r="W538" i="6" s="1"/>
  <c r="Y538" i="6"/>
  <c r="Z538" i="6"/>
  <c r="AA538" i="6"/>
  <c r="AB538" i="6"/>
  <c r="AC538" i="6"/>
  <c r="AD538" i="6"/>
  <c r="AE538" i="6"/>
  <c r="Q539" i="6"/>
  <c r="R539" i="6"/>
  <c r="S539" i="6"/>
  <c r="T539" i="6"/>
  <c r="U539" i="6"/>
  <c r="V539" i="6"/>
  <c r="AA539" i="6" s="1"/>
  <c r="AB539" i="6"/>
  <c r="AC539" i="6"/>
  <c r="AD539" i="6"/>
  <c r="AE539" i="6"/>
  <c r="Q540" i="6"/>
  <c r="R540" i="6"/>
  <c r="S540" i="6"/>
  <c r="T540" i="6"/>
  <c r="U540" i="6"/>
  <c r="V540" i="6"/>
  <c r="AA540" i="6" s="1"/>
  <c r="AB540" i="6"/>
  <c r="AC540" i="6"/>
  <c r="AD540" i="6"/>
  <c r="AE540" i="6"/>
  <c r="Q541" i="6"/>
  <c r="R541" i="6"/>
  <c r="S541" i="6"/>
  <c r="T541" i="6"/>
  <c r="U541" i="6"/>
  <c r="X541" i="6" s="1"/>
  <c r="V541" i="6"/>
  <c r="W541" i="6"/>
  <c r="AE541" i="6"/>
  <c r="Q542" i="6"/>
  <c r="R542" i="6"/>
  <c r="S542" i="6"/>
  <c r="T542" i="6"/>
  <c r="U542" i="6"/>
  <c r="Y542" i="6" s="1"/>
  <c r="V542" i="6"/>
  <c r="W542" i="6"/>
  <c r="X542" i="6"/>
  <c r="Z542" i="6"/>
  <c r="AA542" i="6"/>
  <c r="AB542" i="6"/>
  <c r="AC542" i="6"/>
  <c r="AD542" i="6"/>
  <c r="AE542" i="6"/>
  <c r="Q543" i="6"/>
  <c r="R543" i="6"/>
  <c r="S543" i="6"/>
  <c r="T543" i="6"/>
  <c r="U543" i="6"/>
  <c r="Z543" i="6" s="1"/>
  <c r="V543" i="6"/>
  <c r="AA543" i="6" s="1"/>
  <c r="X543" i="6"/>
  <c r="Y543" i="6"/>
  <c r="AB543" i="6"/>
  <c r="AC543" i="6"/>
  <c r="AD543" i="6"/>
  <c r="AE543" i="6"/>
  <c r="Q544" i="6"/>
  <c r="R544" i="6"/>
  <c r="S544" i="6"/>
  <c r="T544" i="6"/>
  <c r="U544" i="6"/>
  <c r="X544" i="6" s="1"/>
  <c r="V544" i="6"/>
  <c r="AA544" i="6" s="1"/>
  <c r="W544" i="6"/>
  <c r="Y544" i="6"/>
  <c r="Z544" i="6"/>
  <c r="AB544" i="6"/>
  <c r="AC544" i="6"/>
  <c r="AD544" i="6"/>
  <c r="AE544" i="6"/>
  <c r="Q545" i="6"/>
  <c r="R545" i="6"/>
  <c r="S545" i="6"/>
  <c r="T545" i="6"/>
  <c r="U545" i="6"/>
  <c r="W545" i="6" s="1"/>
  <c r="V545" i="6"/>
  <c r="X545" i="6"/>
  <c r="Z545" i="6"/>
  <c r="AA545" i="6"/>
  <c r="Q546" i="6"/>
  <c r="R546" i="6"/>
  <c r="S546" i="6"/>
  <c r="T546" i="6"/>
  <c r="U546" i="6"/>
  <c r="V546" i="6"/>
  <c r="W546" i="6" s="1"/>
  <c r="Y546" i="6"/>
  <c r="Z546" i="6"/>
  <c r="AA546" i="6"/>
  <c r="AB546" i="6"/>
  <c r="AC546" i="6"/>
  <c r="AD546" i="6"/>
  <c r="AE546" i="6"/>
  <c r="Q547" i="6"/>
  <c r="R547" i="6"/>
  <c r="S547" i="6"/>
  <c r="T547" i="6"/>
  <c r="U547" i="6"/>
  <c r="V547" i="6"/>
  <c r="AA547" i="6" s="1"/>
  <c r="AB547" i="6"/>
  <c r="AC547" i="6"/>
  <c r="AD547" i="6"/>
  <c r="AE547" i="6"/>
  <c r="Q548" i="6"/>
  <c r="R548" i="6"/>
  <c r="S548" i="6"/>
  <c r="T548" i="6"/>
  <c r="U548" i="6"/>
  <c r="V548" i="6"/>
  <c r="AA548" i="6" s="1"/>
  <c r="AB548" i="6"/>
  <c r="AC548" i="6"/>
  <c r="AD548" i="6"/>
  <c r="AE548" i="6"/>
  <c r="Q549" i="6"/>
  <c r="R549" i="6"/>
  <c r="S549" i="6"/>
  <c r="T549" i="6"/>
  <c r="U549" i="6"/>
  <c r="V549" i="6"/>
  <c r="W549" i="6"/>
  <c r="AE549" i="6"/>
  <c r="Q550" i="6"/>
  <c r="R550" i="6"/>
  <c r="S550" i="6"/>
  <c r="T550" i="6"/>
  <c r="U550" i="6"/>
  <c r="Y550" i="6" s="1"/>
  <c r="V550" i="6"/>
  <c r="W550" i="6"/>
  <c r="X550" i="6"/>
  <c r="Z550" i="6"/>
  <c r="AA550" i="6"/>
  <c r="AB550" i="6"/>
  <c r="AC550" i="6"/>
  <c r="AD550" i="6"/>
  <c r="AE550" i="6"/>
  <c r="Q551" i="6"/>
  <c r="R551" i="6"/>
  <c r="S551" i="6"/>
  <c r="T551" i="6"/>
  <c r="U551" i="6"/>
  <c r="Z551" i="6" s="1"/>
  <c r="V551" i="6"/>
  <c r="AA551" i="6" s="1"/>
  <c r="X551" i="6"/>
  <c r="Y551" i="6"/>
  <c r="AB551" i="6"/>
  <c r="AC551" i="6"/>
  <c r="AD551" i="6"/>
  <c r="AE551" i="6"/>
  <c r="Q552" i="6"/>
  <c r="R552" i="6"/>
  <c r="S552" i="6"/>
  <c r="T552" i="6"/>
  <c r="U552" i="6"/>
  <c r="X552" i="6" s="1"/>
  <c r="V552" i="6"/>
  <c r="AA552" i="6" s="1"/>
  <c r="W552" i="6"/>
  <c r="Y552" i="6"/>
  <c r="Z552" i="6"/>
  <c r="AB552" i="6"/>
  <c r="AC552" i="6"/>
  <c r="AD552" i="6"/>
  <c r="AE552" i="6"/>
  <c r="Q553" i="6"/>
  <c r="R553" i="6"/>
  <c r="S553" i="6"/>
  <c r="T553" i="6"/>
  <c r="U553" i="6"/>
  <c r="W553" i="6" s="1"/>
  <c r="V553" i="6"/>
  <c r="X553" i="6"/>
  <c r="Z553" i="6"/>
  <c r="AA553" i="6"/>
  <c r="Q554" i="6"/>
  <c r="R554" i="6"/>
  <c r="S554" i="6"/>
  <c r="T554" i="6"/>
  <c r="U554" i="6"/>
  <c r="V554" i="6"/>
  <c r="W554" i="6" s="1"/>
  <c r="Y554" i="6"/>
  <c r="Z554" i="6"/>
  <c r="AA554" i="6"/>
  <c r="AB554" i="6"/>
  <c r="AC554" i="6"/>
  <c r="AD554" i="6"/>
  <c r="AE554" i="6"/>
  <c r="Q555" i="6"/>
  <c r="R555" i="6"/>
  <c r="S555" i="6"/>
  <c r="T555" i="6"/>
  <c r="U555" i="6"/>
  <c r="V555" i="6"/>
  <c r="AB555" i="6"/>
  <c r="AC555" i="6"/>
  <c r="AD555" i="6"/>
  <c r="AE555" i="6"/>
  <c r="Q556" i="6"/>
  <c r="R556" i="6"/>
  <c r="S556" i="6"/>
  <c r="T556" i="6"/>
  <c r="U556" i="6"/>
  <c r="V556" i="6"/>
  <c r="AE557" i="6" s="1"/>
  <c r="AA556" i="6"/>
  <c r="AB556" i="6"/>
  <c r="AC556" i="6"/>
  <c r="AD556" i="6"/>
  <c r="AE556" i="6"/>
  <c r="Q557" i="6"/>
  <c r="R557" i="6"/>
  <c r="S557" i="6"/>
  <c r="T557" i="6"/>
  <c r="U557" i="6"/>
  <c r="V557" i="6"/>
  <c r="W557" i="6"/>
  <c r="Q558" i="6"/>
  <c r="R558" i="6"/>
  <c r="S558" i="6"/>
  <c r="T558" i="6"/>
  <c r="U558" i="6"/>
  <c r="V558" i="6"/>
  <c r="Z558" i="6"/>
  <c r="AA558" i="6"/>
  <c r="AB558" i="6"/>
  <c r="AC558" i="6"/>
  <c r="AD558" i="6"/>
  <c r="AE558" i="6"/>
  <c r="Q559" i="6"/>
  <c r="R559" i="6"/>
  <c r="S559" i="6"/>
  <c r="T559" i="6"/>
  <c r="U559" i="6"/>
  <c r="V559" i="6"/>
  <c r="X559" i="6"/>
  <c r="AB559" i="6"/>
  <c r="AC559" i="6"/>
  <c r="AD559" i="6"/>
  <c r="AE559" i="6"/>
  <c r="Q560" i="6"/>
  <c r="R560" i="6"/>
  <c r="S560" i="6"/>
  <c r="T560" i="6"/>
  <c r="U560" i="6"/>
  <c r="X560" i="6" s="1"/>
  <c r="V560" i="6"/>
  <c r="W560" i="6"/>
  <c r="Y560" i="6"/>
  <c r="Z560" i="6"/>
  <c r="AB560" i="6"/>
  <c r="AC560" i="6"/>
  <c r="AD560" i="6"/>
  <c r="AE560" i="6"/>
  <c r="Q561" i="6"/>
  <c r="R561" i="6"/>
  <c r="S561" i="6"/>
  <c r="T561" i="6"/>
  <c r="U561" i="6"/>
  <c r="W561" i="6" s="1"/>
  <c r="V561" i="6"/>
  <c r="X561" i="6"/>
  <c r="Z561" i="6"/>
  <c r="AA561" i="6"/>
  <c r="Q562" i="6"/>
  <c r="R562" i="6"/>
  <c r="S562" i="6"/>
  <c r="T562" i="6"/>
  <c r="U562" i="6"/>
  <c r="V562" i="6"/>
  <c r="W562" i="6" s="1"/>
  <c r="Y562" i="6"/>
  <c r="Z562" i="6"/>
  <c r="AA562" i="6"/>
  <c r="AB562" i="6"/>
  <c r="AC562" i="6"/>
  <c r="AD562" i="6"/>
  <c r="AE562" i="6"/>
  <c r="Q563" i="6"/>
  <c r="R563" i="6"/>
  <c r="S563" i="6"/>
  <c r="T563" i="6"/>
  <c r="U563" i="6"/>
  <c r="AB565" i="6" s="1"/>
  <c r="V563" i="6"/>
  <c r="AB563" i="6"/>
  <c r="AC563" i="6"/>
  <c r="AD563" i="6"/>
  <c r="AE563" i="6"/>
  <c r="Q564" i="6"/>
  <c r="R564" i="6"/>
  <c r="S564" i="6"/>
  <c r="T564" i="6"/>
  <c r="U564" i="6"/>
  <c r="V564" i="6"/>
  <c r="AA564" i="6"/>
  <c r="AB564" i="6"/>
  <c r="AC564" i="6"/>
  <c r="AD564" i="6"/>
  <c r="AE564" i="6"/>
  <c r="Q565" i="6"/>
  <c r="R565" i="6"/>
  <c r="S565" i="6"/>
  <c r="T565" i="6"/>
  <c r="U565" i="6"/>
  <c r="V565" i="6"/>
  <c r="W565" i="6"/>
  <c r="AE565" i="6"/>
  <c r="Q566" i="6"/>
  <c r="R566" i="6"/>
  <c r="S566" i="6"/>
  <c r="T566" i="6"/>
  <c r="U566" i="6"/>
  <c r="W566" i="6" s="1"/>
  <c r="V566" i="6"/>
  <c r="X566" i="6"/>
  <c r="Z566" i="6"/>
  <c r="AA566" i="6"/>
  <c r="AB566" i="6"/>
  <c r="AC566" i="6"/>
  <c r="AD566" i="6"/>
  <c r="AE566" i="6"/>
  <c r="Q567" i="6"/>
  <c r="R567" i="6"/>
  <c r="S567" i="6"/>
  <c r="T567" i="6"/>
  <c r="U567" i="6"/>
  <c r="V567" i="6"/>
  <c r="X567" i="6"/>
  <c r="Y567" i="6"/>
  <c r="AB567" i="6"/>
  <c r="AC567" i="6"/>
  <c r="AD567" i="6"/>
  <c r="AE567" i="6"/>
  <c r="Q568" i="6"/>
  <c r="R568" i="6"/>
  <c r="S568" i="6"/>
  <c r="T568" i="6"/>
  <c r="U568" i="6"/>
  <c r="X568" i="6" s="1"/>
  <c r="V568" i="6"/>
  <c r="AA568" i="6" s="1"/>
  <c r="W568" i="6"/>
  <c r="Y568" i="6"/>
  <c r="Z568" i="6"/>
  <c r="AB568" i="6"/>
  <c r="AC568" i="6"/>
  <c r="AD568" i="6"/>
  <c r="AE568" i="6"/>
  <c r="Q569" i="6"/>
  <c r="R569" i="6"/>
  <c r="S569" i="6"/>
  <c r="T569" i="6"/>
  <c r="U569" i="6"/>
  <c r="W569" i="6" s="1"/>
  <c r="V569" i="6"/>
  <c r="X569" i="6"/>
  <c r="Z569" i="6"/>
  <c r="AA569" i="6"/>
  <c r="Q570" i="6"/>
  <c r="R570" i="6"/>
  <c r="S570" i="6"/>
  <c r="T570" i="6"/>
  <c r="U570" i="6"/>
  <c r="V570" i="6"/>
  <c r="W570" i="6" s="1"/>
  <c r="Y570" i="6"/>
  <c r="Z570" i="6"/>
  <c r="AA570" i="6"/>
  <c r="AB570" i="6"/>
  <c r="AC570" i="6"/>
  <c r="AD570" i="6"/>
  <c r="AE570" i="6"/>
  <c r="Q571" i="6"/>
  <c r="R571" i="6"/>
  <c r="S571" i="6"/>
  <c r="T571" i="6"/>
  <c r="U571" i="6"/>
  <c r="V571" i="6"/>
  <c r="AA571" i="6" s="1"/>
  <c r="Z571" i="6"/>
  <c r="AB571" i="6"/>
  <c r="AC571" i="6"/>
  <c r="AD571" i="6"/>
  <c r="AE571" i="6"/>
  <c r="Q572" i="6"/>
  <c r="R572" i="6"/>
  <c r="S572" i="6"/>
  <c r="T572" i="6"/>
  <c r="U572" i="6"/>
  <c r="V572" i="6"/>
  <c r="AA572" i="6"/>
  <c r="AB572" i="6"/>
  <c r="AC572" i="6"/>
  <c r="AD572" i="6"/>
  <c r="AE572" i="6"/>
  <c r="Q573" i="6"/>
  <c r="R573" i="6"/>
  <c r="S573" i="6"/>
  <c r="T573" i="6"/>
  <c r="U573" i="6"/>
  <c r="X573" i="6" s="1"/>
  <c r="V573" i="6"/>
  <c r="W573" i="6"/>
  <c r="AE573" i="6"/>
  <c r="Q574" i="6"/>
  <c r="R574" i="6"/>
  <c r="S574" i="6"/>
  <c r="T574" i="6"/>
  <c r="U574" i="6"/>
  <c r="V574" i="6"/>
  <c r="W574" i="6"/>
  <c r="X574" i="6"/>
  <c r="Z574" i="6"/>
  <c r="AA574" i="6"/>
  <c r="AB574" i="6"/>
  <c r="AC574" i="6"/>
  <c r="AD574" i="6"/>
  <c r="AE574" i="6"/>
  <c r="Q575" i="6"/>
  <c r="R575" i="6"/>
  <c r="S575" i="6"/>
  <c r="T575" i="6"/>
  <c r="U575" i="6"/>
  <c r="Z575" i="6" s="1"/>
  <c r="V575" i="6"/>
  <c r="AE577" i="6" s="1"/>
  <c r="X575" i="6"/>
  <c r="AA575" i="6"/>
  <c r="AB575" i="6"/>
  <c r="AC575" i="6"/>
  <c r="AD575" i="6"/>
  <c r="AE575" i="6"/>
  <c r="Q576" i="6"/>
  <c r="R576" i="6"/>
  <c r="S576" i="6"/>
  <c r="T576" i="6"/>
  <c r="U576" i="6"/>
  <c r="X576" i="6" s="1"/>
  <c r="V576" i="6"/>
  <c r="AA576" i="6" s="1"/>
  <c r="W576" i="6"/>
  <c r="Y576" i="6"/>
  <c r="Z576" i="6"/>
  <c r="AB576" i="6"/>
  <c r="AC576" i="6"/>
  <c r="AD576" i="6"/>
  <c r="AE576" i="6"/>
  <c r="Q577" i="6"/>
  <c r="R577" i="6"/>
  <c r="S577" i="6"/>
  <c r="T577" i="6"/>
  <c r="U577" i="6"/>
  <c r="V577" i="6"/>
  <c r="X577" i="6"/>
  <c r="Z577" i="6"/>
  <c r="AA577" i="6"/>
  <c r="AC577" i="6"/>
  <c r="AD577" i="6"/>
  <c r="Q578" i="6"/>
  <c r="R578" i="6"/>
  <c r="S578" i="6"/>
  <c r="T578" i="6"/>
  <c r="U578" i="6"/>
  <c r="V578" i="6"/>
  <c r="W578" i="6"/>
  <c r="Y578" i="6"/>
  <c r="Z578" i="6"/>
  <c r="AA578" i="6"/>
  <c r="AB578" i="6"/>
  <c r="AC578" i="6"/>
  <c r="AD578" i="6"/>
  <c r="AE578" i="6"/>
  <c r="Q579" i="6"/>
  <c r="R579" i="6"/>
  <c r="S579" i="6"/>
  <c r="T579" i="6"/>
  <c r="U579" i="6"/>
  <c r="Y579" i="6" s="1"/>
  <c r="V579" i="6"/>
  <c r="W579" i="6"/>
  <c r="X579" i="6"/>
  <c r="Z579" i="6"/>
  <c r="AB579" i="6"/>
  <c r="AC579" i="6"/>
  <c r="AD579" i="6"/>
  <c r="AE579" i="6"/>
  <c r="Q580" i="6"/>
  <c r="R580" i="6"/>
  <c r="S580" i="6"/>
  <c r="T580" i="6"/>
  <c r="U580" i="6"/>
  <c r="V580" i="6"/>
  <c r="AA580" i="6"/>
  <c r="AB580" i="6"/>
  <c r="AC580" i="6"/>
  <c r="AD580" i="6"/>
  <c r="AE580" i="6"/>
  <c r="Q581" i="6"/>
  <c r="R581" i="6"/>
  <c r="S581" i="6"/>
  <c r="T581" i="6"/>
  <c r="U581" i="6"/>
  <c r="V581" i="6"/>
  <c r="Y581" i="6" s="1"/>
  <c r="W581" i="6"/>
  <c r="Q582" i="6"/>
  <c r="R582" i="6"/>
  <c r="S582" i="6"/>
  <c r="T582" i="6"/>
  <c r="U582" i="6"/>
  <c r="V582" i="6"/>
  <c r="W582" i="6"/>
  <c r="X582" i="6"/>
  <c r="Z582" i="6"/>
  <c r="AA582" i="6"/>
  <c r="AB582" i="6"/>
  <c r="AC582" i="6"/>
  <c r="AD582" i="6"/>
  <c r="AE582" i="6"/>
  <c r="Q583" i="6"/>
  <c r="R583" i="6"/>
  <c r="S583" i="6"/>
  <c r="T583" i="6"/>
  <c r="U583" i="6"/>
  <c r="V583" i="6"/>
  <c r="X583" i="6" s="1"/>
  <c r="Y583" i="6"/>
  <c r="AA583" i="6"/>
  <c r="AB583" i="6"/>
  <c r="AC583" i="6"/>
  <c r="AD583" i="6"/>
  <c r="AE583" i="6"/>
  <c r="Q584" i="6"/>
  <c r="R584" i="6"/>
  <c r="S584" i="6"/>
  <c r="T584" i="6"/>
  <c r="U584" i="6"/>
  <c r="V584" i="6"/>
  <c r="AA584" i="6" s="1"/>
  <c r="W584" i="6"/>
  <c r="AB584" i="6"/>
  <c r="AC584" i="6"/>
  <c r="AD584" i="6"/>
  <c r="AE584" i="6"/>
  <c r="Q585" i="6"/>
  <c r="R585" i="6"/>
  <c r="S585" i="6"/>
  <c r="T585" i="6"/>
  <c r="U585" i="6"/>
  <c r="V585" i="6"/>
  <c r="W585" i="6"/>
  <c r="X585" i="6"/>
  <c r="Z585" i="6"/>
  <c r="AA585" i="6"/>
  <c r="Q586" i="6"/>
  <c r="R586" i="6"/>
  <c r="S586" i="6"/>
  <c r="T586" i="6"/>
  <c r="U586" i="6"/>
  <c r="V586" i="6"/>
  <c r="W586" i="6"/>
  <c r="X586" i="6"/>
  <c r="Y586" i="6"/>
  <c r="Z586" i="6"/>
  <c r="AA586" i="6"/>
  <c r="AB586" i="6"/>
  <c r="AC586" i="6"/>
  <c r="AD586" i="6"/>
  <c r="AE586" i="6"/>
  <c r="Q587" i="6"/>
  <c r="R587" i="6"/>
  <c r="S587" i="6"/>
  <c r="T587" i="6"/>
  <c r="U587" i="6"/>
  <c r="W587" i="6" s="1"/>
  <c r="V587" i="6"/>
  <c r="AA587" i="6"/>
  <c r="AB587" i="6"/>
  <c r="AC587" i="6"/>
  <c r="AD587" i="6"/>
  <c r="AE587" i="6"/>
  <c r="Q588" i="6"/>
  <c r="R588" i="6"/>
  <c r="S588" i="6"/>
  <c r="T588" i="6"/>
  <c r="U588" i="6"/>
  <c r="V588" i="6"/>
  <c r="AA588" i="6" s="1"/>
  <c r="X588" i="6"/>
  <c r="AB588" i="6"/>
  <c r="AC588" i="6"/>
  <c r="AD588" i="6"/>
  <c r="AE588" i="6"/>
  <c r="Q589" i="6"/>
  <c r="R589" i="6"/>
  <c r="S589" i="6"/>
  <c r="T589" i="6"/>
  <c r="U589" i="6"/>
  <c r="V589" i="6"/>
  <c r="AA589" i="6" s="1"/>
  <c r="Z589" i="6"/>
  <c r="AE589" i="6"/>
  <c r="Q590" i="6"/>
  <c r="R590" i="6"/>
  <c r="S590" i="6"/>
  <c r="T590" i="6"/>
  <c r="U590" i="6"/>
  <c r="V590" i="6"/>
  <c r="W590" i="6"/>
  <c r="X590" i="6"/>
  <c r="Z590" i="6"/>
  <c r="AA590" i="6"/>
  <c r="AB590" i="6"/>
  <c r="AC590" i="6"/>
  <c r="AD590" i="6"/>
  <c r="AE590" i="6"/>
  <c r="Q591" i="6"/>
  <c r="R591" i="6"/>
  <c r="S591" i="6"/>
  <c r="T591" i="6"/>
  <c r="U591" i="6"/>
  <c r="V591" i="6"/>
  <c r="AA591" i="6"/>
  <c r="AB591" i="6"/>
  <c r="AC591" i="6"/>
  <c r="AD591" i="6"/>
  <c r="AE591" i="6"/>
  <c r="Q592" i="6"/>
  <c r="R592" i="6"/>
  <c r="S592" i="6"/>
  <c r="T592" i="6"/>
  <c r="U592" i="6"/>
  <c r="V592" i="6"/>
  <c r="AB592" i="6"/>
  <c r="AC592" i="6"/>
  <c r="AD592" i="6"/>
  <c r="AE592" i="6"/>
  <c r="Q593" i="6"/>
  <c r="R593" i="6"/>
  <c r="S593" i="6"/>
  <c r="T593" i="6"/>
  <c r="U593" i="6"/>
  <c r="X593" i="6" s="1"/>
  <c r="V593" i="6"/>
  <c r="AA593" i="6" s="1"/>
  <c r="W593" i="6"/>
  <c r="AE593" i="6"/>
  <c r="Q594" i="6"/>
  <c r="R594" i="6"/>
  <c r="S594" i="6"/>
  <c r="T594" i="6"/>
  <c r="U594" i="6"/>
  <c r="Y594" i="6" s="1"/>
  <c r="V594" i="6"/>
  <c r="AC597" i="6" s="1"/>
  <c r="X594" i="6"/>
  <c r="Z594" i="6"/>
  <c r="AA594" i="6"/>
  <c r="AB594" i="6"/>
  <c r="AC594" i="6"/>
  <c r="AD594" i="6"/>
  <c r="AE594" i="6"/>
  <c r="Q595" i="6"/>
  <c r="R595" i="6"/>
  <c r="S595" i="6"/>
  <c r="T595" i="6"/>
  <c r="U595" i="6"/>
  <c r="Z595" i="6" s="1"/>
  <c r="V595" i="6"/>
  <c r="AA595" i="6" s="1"/>
  <c r="Y595" i="6"/>
  <c r="AB595" i="6"/>
  <c r="AC595" i="6"/>
  <c r="AD595" i="6"/>
  <c r="AE595" i="6"/>
  <c r="Q596" i="6"/>
  <c r="R596" i="6"/>
  <c r="S596" i="6"/>
  <c r="T596" i="6"/>
  <c r="U596" i="6"/>
  <c r="V596" i="6"/>
  <c r="AA596" i="6" s="1"/>
  <c r="W596" i="6"/>
  <c r="X596" i="6"/>
  <c r="Y596" i="6"/>
  <c r="Z596" i="6"/>
  <c r="AB596" i="6"/>
  <c r="AC596" i="6"/>
  <c r="AD596" i="6"/>
  <c r="AE596" i="6"/>
  <c r="Q597" i="6"/>
  <c r="R597" i="6"/>
  <c r="S597" i="6"/>
  <c r="T597" i="6"/>
  <c r="U597" i="6"/>
  <c r="V597" i="6"/>
  <c r="W597" i="6"/>
  <c r="X597" i="6"/>
  <c r="Y597" i="6"/>
  <c r="Z597" i="6"/>
  <c r="AA597" i="6"/>
  <c r="Q598" i="6"/>
  <c r="R598" i="6"/>
  <c r="S598" i="6"/>
  <c r="T598" i="6"/>
  <c r="U598" i="6"/>
  <c r="V598" i="6"/>
  <c r="W598" i="6"/>
  <c r="X598" i="6"/>
  <c r="Y598" i="6"/>
  <c r="Z598" i="6"/>
  <c r="AA598" i="6"/>
  <c r="AB598" i="6"/>
  <c r="AC598" i="6"/>
  <c r="AD598" i="6"/>
  <c r="AE598" i="6"/>
  <c r="Q599" i="6"/>
  <c r="R599" i="6"/>
  <c r="S599" i="6"/>
  <c r="T599" i="6"/>
  <c r="U599" i="6"/>
  <c r="V599" i="6"/>
  <c r="AA599" i="6"/>
  <c r="AB599" i="6"/>
  <c r="AC599" i="6"/>
  <c r="AD599" i="6"/>
  <c r="AE599" i="6"/>
  <c r="Q600" i="6"/>
  <c r="R600" i="6"/>
  <c r="S600" i="6"/>
  <c r="T600" i="6"/>
  <c r="U600" i="6"/>
  <c r="W600" i="6" s="1"/>
  <c r="V600" i="6"/>
  <c r="AB600" i="6"/>
  <c r="AC600" i="6"/>
  <c r="AD600" i="6"/>
  <c r="AE600" i="6"/>
  <c r="Q601" i="6"/>
  <c r="R601" i="6"/>
  <c r="S601" i="6"/>
  <c r="T601" i="6"/>
  <c r="U601" i="6"/>
  <c r="X601" i="6" s="1"/>
  <c r="V601" i="6"/>
  <c r="W601" i="6"/>
  <c r="AE601" i="6"/>
  <c r="Q602" i="6"/>
  <c r="R602" i="6"/>
  <c r="S602" i="6"/>
  <c r="T602" i="6"/>
  <c r="U602" i="6"/>
  <c r="Y602" i="6" s="1"/>
  <c r="V602" i="6"/>
  <c r="AC605" i="6" s="1"/>
  <c r="X602" i="6"/>
  <c r="Z602" i="6"/>
  <c r="AA602" i="6"/>
  <c r="AB602" i="6"/>
  <c r="AC602" i="6"/>
  <c r="AD602" i="6"/>
  <c r="AE602" i="6"/>
  <c r="Q603" i="6"/>
  <c r="R603" i="6"/>
  <c r="S603" i="6"/>
  <c r="T603" i="6"/>
  <c r="U603" i="6"/>
  <c r="Z603" i="6" s="1"/>
  <c r="V603" i="6"/>
  <c r="AA603" i="6" s="1"/>
  <c r="Y603" i="6"/>
  <c r="AB603" i="6"/>
  <c r="AC603" i="6"/>
  <c r="AD603" i="6"/>
  <c r="AE603" i="6"/>
  <c r="Q604" i="6"/>
  <c r="R604" i="6"/>
  <c r="S604" i="6"/>
  <c r="T604" i="6"/>
  <c r="U604" i="6"/>
  <c r="V604" i="6"/>
  <c r="AA604" i="6" s="1"/>
  <c r="W604" i="6"/>
  <c r="X604" i="6"/>
  <c r="Z604" i="6"/>
  <c r="AB604" i="6"/>
  <c r="AC604" i="6"/>
  <c r="AD604" i="6"/>
  <c r="AE604" i="6"/>
  <c r="Q605" i="6"/>
  <c r="R605" i="6"/>
  <c r="S605" i="6"/>
  <c r="T605" i="6"/>
  <c r="U605" i="6"/>
  <c r="V605" i="6"/>
  <c r="W605" i="6"/>
  <c r="X605" i="6"/>
  <c r="Y605" i="6"/>
  <c r="Z605" i="6"/>
  <c r="AA605" i="6"/>
  <c r="Q606" i="6"/>
  <c r="R606" i="6"/>
  <c r="S606" i="6"/>
  <c r="T606" i="6"/>
  <c r="U606" i="6"/>
  <c r="V606" i="6"/>
  <c r="W606" i="6"/>
  <c r="X606" i="6"/>
  <c r="Y606" i="6"/>
  <c r="Z606" i="6"/>
  <c r="AA606" i="6"/>
  <c r="AB606" i="6"/>
  <c r="AC606" i="6"/>
  <c r="AD606" i="6"/>
  <c r="AE606" i="6"/>
  <c r="Q607" i="6"/>
  <c r="R607" i="6"/>
  <c r="S607" i="6"/>
  <c r="T607" i="6"/>
  <c r="U607" i="6"/>
  <c r="V607" i="6"/>
  <c r="AA607" i="6"/>
  <c r="AB607" i="6"/>
  <c r="AC607" i="6"/>
  <c r="AD607" i="6"/>
  <c r="AE607" i="6"/>
  <c r="Q608" i="6"/>
  <c r="R608" i="6"/>
  <c r="S608" i="6"/>
  <c r="T608" i="6"/>
  <c r="U608" i="6"/>
  <c r="V608" i="6"/>
  <c r="AB608" i="6"/>
  <c r="AC608" i="6"/>
  <c r="AD608" i="6"/>
  <c r="AE608" i="6"/>
  <c r="Q609" i="6"/>
  <c r="R609" i="6"/>
  <c r="S609" i="6"/>
  <c r="T609" i="6"/>
  <c r="U609" i="6"/>
  <c r="X609" i="6" s="1"/>
  <c r="V609" i="6"/>
  <c r="AA609" i="6" s="1"/>
  <c r="W609" i="6"/>
  <c r="Q610" i="6"/>
  <c r="R610" i="6"/>
  <c r="S610" i="6"/>
  <c r="T610" i="6"/>
  <c r="U610" i="6"/>
  <c r="Y610" i="6" s="1"/>
  <c r="V610" i="6"/>
  <c r="AC613" i="6" s="1"/>
  <c r="X610" i="6"/>
  <c r="Z610" i="6"/>
  <c r="AA610" i="6"/>
  <c r="AB610" i="6"/>
  <c r="AC610" i="6"/>
  <c r="AD610" i="6"/>
  <c r="AE610" i="6"/>
  <c r="Q611" i="6"/>
  <c r="R611" i="6"/>
  <c r="S611" i="6"/>
  <c r="T611" i="6"/>
  <c r="U611" i="6"/>
  <c r="Z611" i="6" s="1"/>
  <c r="V611" i="6"/>
  <c r="AA611" i="6" s="1"/>
  <c r="Y611" i="6"/>
  <c r="AB611" i="6"/>
  <c r="AC611" i="6"/>
  <c r="AD611" i="6"/>
  <c r="AE611" i="6"/>
  <c r="Q612" i="6"/>
  <c r="R612" i="6"/>
  <c r="S612" i="6"/>
  <c r="T612" i="6"/>
  <c r="U612" i="6"/>
  <c r="V612" i="6"/>
  <c r="AA612" i="6" s="1"/>
  <c r="W612" i="6"/>
  <c r="X612" i="6"/>
  <c r="Z612" i="6"/>
  <c r="AB612" i="6"/>
  <c r="AC612" i="6"/>
  <c r="AD612" i="6"/>
  <c r="AE612" i="6"/>
  <c r="Q613" i="6"/>
  <c r="R613" i="6"/>
  <c r="S613" i="6"/>
  <c r="T613" i="6"/>
  <c r="U613" i="6"/>
  <c r="V613" i="6"/>
  <c r="W613" i="6"/>
  <c r="X613" i="6"/>
  <c r="Y613" i="6"/>
  <c r="Z613" i="6"/>
  <c r="AA613" i="6"/>
  <c r="Q614" i="6"/>
  <c r="R614" i="6"/>
  <c r="S614" i="6"/>
  <c r="T614" i="6"/>
  <c r="U614" i="6"/>
  <c r="V614" i="6"/>
  <c r="W614" i="6"/>
  <c r="X614" i="6"/>
  <c r="Y614" i="6"/>
  <c r="Z614" i="6"/>
  <c r="AA614" i="6"/>
  <c r="AB614" i="6"/>
  <c r="AC614" i="6"/>
  <c r="AD614" i="6"/>
  <c r="AE614" i="6"/>
  <c r="Q615" i="6"/>
  <c r="R615" i="6"/>
  <c r="S615" i="6"/>
  <c r="T615" i="6"/>
  <c r="U615" i="6"/>
  <c r="V615" i="6"/>
  <c r="AA615" i="6"/>
  <c r="AB615" i="6"/>
  <c r="AC615" i="6"/>
  <c r="AD615" i="6"/>
  <c r="AE615" i="6"/>
  <c r="Q616" i="6"/>
  <c r="R616" i="6"/>
  <c r="S616" i="6"/>
  <c r="T616" i="6"/>
  <c r="U616" i="6"/>
  <c r="W616" i="6" s="1"/>
  <c r="V616" i="6"/>
  <c r="AB616" i="6"/>
  <c r="AC616" i="6"/>
  <c r="AD616" i="6"/>
  <c r="AE616" i="6"/>
  <c r="Q617" i="6"/>
  <c r="R617" i="6"/>
  <c r="S617" i="6"/>
  <c r="T617" i="6"/>
  <c r="U617" i="6"/>
  <c r="X617" i="6" s="1"/>
  <c r="V617" i="6"/>
  <c r="W617" i="6"/>
  <c r="AE617" i="6"/>
  <c r="Q618" i="6"/>
  <c r="R618" i="6"/>
  <c r="S618" i="6"/>
  <c r="T618" i="6"/>
  <c r="U618" i="6"/>
  <c r="Y618" i="6" s="1"/>
  <c r="V618" i="6"/>
  <c r="AC621" i="6" s="1"/>
  <c r="X618" i="6"/>
  <c r="Z618" i="6"/>
  <c r="AA618" i="6"/>
  <c r="AB618" i="6"/>
  <c r="AC618" i="6"/>
  <c r="AD618" i="6"/>
  <c r="AE618" i="6"/>
  <c r="Q619" i="6"/>
  <c r="R619" i="6"/>
  <c r="S619" i="6"/>
  <c r="T619" i="6"/>
  <c r="U619" i="6"/>
  <c r="Z619" i="6" s="1"/>
  <c r="V619" i="6"/>
  <c r="AA619" i="6" s="1"/>
  <c r="Y619" i="6"/>
  <c r="AB619" i="6"/>
  <c r="AC619" i="6"/>
  <c r="AD619" i="6"/>
  <c r="AE619" i="6"/>
  <c r="Q620" i="6"/>
  <c r="R620" i="6"/>
  <c r="S620" i="6"/>
  <c r="T620" i="6"/>
  <c r="U620" i="6"/>
  <c r="V620" i="6"/>
  <c r="AA620" i="6" s="1"/>
  <c r="W620" i="6"/>
  <c r="X620" i="6"/>
  <c r="Z620" i="6"/>
  <c r="AB620" i="6"/>
  <c r="AC620" i="6"/>
  <c r="AD620" i="6"/>
  <c r="AE620" i="6"/>
  <c r="Q621" i="6"/>
  <c r="R621" i="6"/>
  <c r="S621" i="6"/>
  <c r="T621" i="6"/>
  <c r="U621" i="6"/>
  <c r="V621" i="6"/>
  <c r="W621" i="6"/>
  <c r="X621" i="6"/>
  <c r="Y621" i="6"/>
  <c r="Z621" i="6"/>
  <c r="AA621" i="6"/>
  <c r="Q622" i="6"/>
  <c r="R622" i="6"/>
  <c r="S622" i="6"/>
  <c r="T622" i="6"/>
  <c r="U622" i="6"/>
  <c r="V622" i="6"/>
  <c r="W622" i="6"/>
  <c r="X622" i="6"/>
  <c r="Y622" i="6"/>
  <c r="Z622" i="6"/>
  <c r="AA622" i="6"/>
  <c r="AB622" i="6"/>
  <c r="AC622" i="6"/>
  <c r="AD622" i="6"/>
  <c r="AE622" i="6"/>
  <c r="Q623" i="6"/>
  <c r="R623" i="6"/>
  <c r="S623" i="6"/>
  <c r="T623" i="6"/>
  <c r="U623" i="6"/>
  <c r="V623" i="6"/>
  <c r="AA623" i="6"/>
  <c r="AB623" i="6"/>
  <c r="AC623" i="6"/>
  <c r="AD623" i="6"/>
  <c r="AE623" i="6"/>
  <c r="Q624" i="6"/>
  <c r="R624" i="6"/>
  <c r="S624" i="6"/>
  <c r="T624" i="6"/>
  <c r="U624" i="6"/>
  <c r="V624" i="6"/>
  <c r="AB624" i="6"/>
  <c r="AC624" i="6"/>
  <c r="AD624" i="6"/>
  <c r="AE624" i="6"/>
  <c r="Q625" i="6"/>
  <c r="R625" i="6"/>
  <c r="S625" i="6"/>
  <c r="T625" i="6"/>
  <c r="U625" i="6"/>
  <c r="X625" i="6" s="1"/>
  <c r="V625" i="6"/>
  <c r="AA625" i="6" s="1"/>
  <c r="W625" i="6"/>
  <c r="AE625" i="6"/>
  <c r="Q626" i="6"/>
  <c r="R626" i="6"/>
  <c r="S626" i="6"/>
  <c r="T626" i="6"/>
  <c r="U626" i="6"/>
  <c r="Y626" i="6" s="1"/>
  <c r="V626" i="6"/>
  <c r="AC629" i="6" s="1"/>
  <c r="X626" i="6"/>
  <c r="Z626" i="6"/>
  <c r="AA626" i="6"/>
  <c r="AB626" i="6"/>
  <c r="AC626" i="6"/>
  <c r="AD626" i="6"/>
  <c r="AE626" i="6"/>
  <c r="Q627" i="6"/>
  <c r="R627" i="6"/>
  <c r="S627" i="6"/>
  <c r="T627" i="6"/>
  <c r="U627" i="6"/>
  <c r="Z627" i="6" s="1"/>
  <c r="V627" i="6"/>
  <c r="AA627" i="6" s="1"/>
  <c r="Y627" i="6"/>
  <c r="AB627" i="6"/>
  <c r="AC627" i="6"/>
  <c r="AD627" i="6"/>
  <c r="AE627" i="6"/>
  <c r="Q628" i="6"/>
  <c r="R628" i="6"/>
  <c r="S628" i="6"/>
  <c r="T628" i="6"/>
  <c r="U628" i="6"/>
  <c r="V628" i="6"/>
  <c r="AA628" i="6" s="1"/>
  <c r="W628" i="6"/>
  <c r="X628" i="6"/>
  <c r="Z628" i="6"/>
  <c r="AB628" i="6"/>
  <c r="AC628" i="6"/>
  <c r="AD628" i="6"/>
  <c r="AE628" i="6"/>
  <c r="Q629" i="6"/>
  <c r="R629" i="6"/>
  <c r="S629" i="6"/>
  <c r="T629" i="6"/>
  <c r="U629" i="6"/>
  <c r="V629" i="6"/>
  <c r="W629" i="6"/>
  <c r="X629" i="6"/>
  <c r="Y629" i="6"/>
  <c r="Z629" i="6"/>
  <c r="AA629" i="6"/>
  <c r="Q630" i="6"/>
  <c r="R630" i="6"/>
  <c r="S630" i="6"/>
  <c r="T630" i="6"/>
  <c r="U630" i="6"/>
  <c r="V630" i="6"/>
  <c r="W630" i="6"/>
  <c r="X630" i="6"/>
  <c r="Y630" i="6"/>
  <c r="Z630" i="6"/>
  <c r="AA630" i="6"/>
  <c r="AB630" i="6"/>
  <c r="AC630" i="6"/>
  <c r="AD630" i="6"/>
  <c r="AE630" i="6"/>
  <c r="Q631" i="6"/>
  <c r="R631" i="6"/>
  <c r="S631" i="6"/>
  <c r="T631" i="6"/>
  <c r="U631" i="6"/>
  <c r="V631" i="6"/>
  <c r="AA631" i="6"/>
  <c r="AB631" i="6"/>
  <c r="AC631" i="6"/>
  <c r="AD631" i="6"/>
  <c r="AE631" i="6"/>
  <c r="Q632" i="6"/>
  <c r="R632" i="6"/>
  <c r="S632" i="6"/>
  <c r="T632" i="6"/>
  <c r="U632" i="6"/>
  <c r="W632" i="6" s="1"/>
  <c r="V632" i="6"/>
  <c r="AE633" i="6" s="1"/>
  <c r="AB632" i="6"/>
  <c r="AC632" i="6"/>
  <c r="AD632" i="6"/>
  <c r="AE632" i="6"/>
  <c r="Q633" i="6"/>
  <c r="R633" i="6"/>
  <c r="S633" i="6"/>
  <c r="T633" i="6"/>
  <c r="U633" i="6"/>
  <c r="X633" i="6" s="1"/>
  <c r="V633" i="6"/>
  <c r="W633" i="6"/>
  <c r="Q634" i="6"/>
  <c r="R634" i="6"/>
  <c r="S634" i="6"/>
  <c r="T634" i="6"/>
  <c r="U634" i="6"/>
  <c r="Y634" i="6" s="1"/>
  <c r="V634" i="6"/>
  <c r="AC637" i="6" s="1"/>
  <c r="X634" i="6"/>
  <c r="Z634" i="6"/>
  <c r="AA634" i="6"/>
  <c r="AB634" i="6"/>
  <c r="AC634" i="6"/>
  <c r="AD634" i="6"/>
  <c r="AE634" i="6"/>
  <c r="Q635" i="6"/>
  <c r="R635" i="6"/>
  <c r="S635" i="6"/>
  <c r="T635" i="6"/>
  <c r="U635" i="6"/>
  <c r="Z635" i="6" s="1"/>
  <c r="V635" i="6"/>
  <c r="AA635" i="6" s="1"/>
  <c r="Y635" i="6"/>
  <c r="AB635" i="6"/>
  <c r="AC635" i="6"/>
  <c r="AD635" i="6"/>
  <c r="AE635" i="6"/>
  <c r="Q636" i="6"/>
  <c r="R636" i="6"/>
  <c r="S636" i="6"/>
  <c r="T636" i="6"/>
  <c r="U636" i="6"/>
  <c r="V636" i="6"/>
  <c r="AA636" i="6" s="1"/>
  <c r="W636" i="6"/>
  <c r="X636" i="6"/>
  <c r="Z636" i="6"/>
  <c r="AB636" i="6"/>
  <c r="AC636" i="6"/>
  <c r="AD636" i="6"/>
  <c r="AE636" i="6"/>
  <c r="Q637" i="6"/>
  <c r="R637" i="6"/>
  <c r="S637" i="6"/>
  <c r="T637" i="6"/>
  <c r="U637" i="6"/>
  <c r="V637" i="6"/>
  <c r="W637" i="6"/>
  <c r="X637" i="6"/>
  <c r="Y637" i="6"/>
  <c r="Z637" i="6"/>
  <c r="AA637" i="6"/>
  <c r="Q638" i="6"/>
  <c r="R638" i="6"/>
  <c r="S638" i="6"/>
  <c r="T638" i="6"/>
  <c r="U638" i="6"/>
  <c r="V638" i="6"/>
  <c r="W638" i="6"/>
  <c r="X638" i="6"/>
  <c r="Y638" i="6"/>
  <c r="Z638" i="6"/>
  <c r="AA638" i="6"/>
  <c r="AB638" i="6"/>
  <c r="AC638" i="6"/>
  <c r="AD638" i="6"/>
  <c r="AE638" i="6"/>
  <c r="Q639" i="6"/>
  <c r="R639" i="6"/>
  <c r="S639" i="6"/>
  <c r="T639" i="6"/>
  <c r="U639" i="6"/>
  <c r="V639" i="6"/>
  <c r="AA639" i="6"/>
  <c r="AB639" i="6"/>
  <c r="AC639" i="6"/>
  <c r="AD639" i="6"/>
  <c r="AE639" i="6"/>
  <c r="Q640" i="6"/>
  <c r="R640" i="6"/>
  <c r="S640" i="6"/>
  <c r="T640" i="6"/>
  <c r="U640" i="6"/>
  <c r="V640" i="6"/>
  <c r="AB640" i="6"/>
  <c r="AC640" i="6"/>
  <c r="AD640" i="6"/>
  <c r="AE640" i="6"/>
  <c r="Q641" i="6"/>
  <c r="R641" i="6"/>
  <c r="S641" i="6"/>
  <c r="T641" i="6"/>
  <c r="U641" i="6"/>
  <c r="X641" i="6" s="1"/>
  <c r="V641" i="6"/>
  <c r="W641" i="6"/>
  <c r="AE641" i="6"/>
  <c r="Q642" i="6"/>
  <c r="R642" i="6"/>
  <c r="S642" i="6"/>
  <c r="T642" i="6"/>
  <c r="U642" i="6"/>
  <c r="Y642" i="6" s="1"/>
  <c r="V642" i="6"/>
  <c r="AC645" i="6" s="1"/>
  <c r="X642" i="6"/>
  <c r="Z642" i="6"/>
  <c r="AA642" i="6"/>
  <c r="AB642" i="6"/>
  <c r="AC642" i="6"/>
  <c r="AD642" i="6"/>
  <c r="AE642" i="6"/>
  <c r="Q643" i="6"/>
  <c r="R643" i="6"/>
  <c r="S643" i="6"/>
  <c r="T643" i="6"/>
  <c r="U643" i="6"/>
  <c r="Z643" i="6" s="1"/>
  <c r="V643" i="6"/>
  <c r="AA643" i="6" s="1"/>
  <c r="Y643" i="6"/>
  <c r="AB643" i="6"/>
  <c r="AC643" i="6"/>
  <c r="AD643" i="6"/>
  <c r="AE643" i="6"/>
  <c r="Q644" i="6"/>
  <c r="R644" i="6"/>
  <c r="S644" i="6"/>
  <c r="T644" i="6"/>
  <c r="U644" i="6"/>
  <c r="V644" i="6"/>
  <c r="AA644" i="6" s="1"/>
  <c r="W644" i="6"/>
  <c r="X644" i="6"/>
  <c r="Z644" i="6"/>
  <c r="AB644" i="6"/>
  <c r="AC644" i="6"/>
  <c r="AD644" i="6"/>
  <c r="AE644" i="6"/>
  <c r="Q645" i="6"/>
  <c r="R645" i="6"/>
  <c r="S645" i="6"/>
  <c r="T645" i="6"/>
  <c r="U645" i="6"/>
  <c r="V645" i="6"/>
  <c r="W645" i="6"/>
  <c r="X645" i="6"/>
  <c r="Y645" i="6"/>
  <c r="Z645" i="6"/>
  <c r="AA645" i="6"/>
  <c r="Q646" i="6"/>
  <c r="R646" i="6"/>
  <c r="S646" i="6"/>
  <c r="T646" i="6"/>
  <c r="U646" i="6"/>
  <c r="V646" i="6"/>
  <c r="W646" i="6"/>
  <c r="X646" i="6"/>
  <c r="Y646" i="6"/>
  <c r="Z646" i="6"/>
  <c r="AA646" i="6"/>
  <c r="AB646" i="6"/>
  <c r="AC646" i="6"/>
  <c r="AD646" i="6"/>
  <c r="AE646" i="6"/>
  <c r="Q647" i="6"/>
  <c r="R647" i="6"/>
  <c r="S647" i="6"/>
  <c r="T647" i="6"/>
  <c r="U647" i="6"/>
  <c r="V647" i="6"/>
  <c r="AA647" i="6"/>
  <c r="AB647" i="6"/>
  <c r="AC647" i="6"/>
  <c r="AD647" i="6"/>
  <c r="AE647" i="6"/>
  <c r="Q648" i="6"/>
  <c r="R648" i="6"/>
  <c r="S648" i="6"/>
  <c r="T648" i="6"/>
  <c r="U648" i="6"/>
  <c r="W648" i="6" s="1"/>
  <c r="V648" i="6"/>
  <c r="AE649" i="6" s="1"/>
  <c r="AB648" i="6"/>
  <c r="AC648" i="6"/>
  <c r="AD648" i="6"/>
  <c r="AE648" i="6"/>
  <c r="Q649" i="6"/>
  <c r="R649" i="6"/>
  <c r="S649" i="6"/>
  <c r="T649" i="6"/>
  <c r="U649" i="6"/>
  <c r="X649" i="6" s="1"/>
  <c r="V649" i="6"/>
  <c r="W649" i="6"/>
  <c r="Q650" i="6"/>
  <c r="R650" i="6"/>
  <c r="S650" i="6"/>
  <c r="T650" i="6"/>
  <c r="U650" i="6"/>
  <c r="Y650" i="6" s="1"/>
  <c r="V650" i="6"/>
  <c r="AC653" i="6" s="1"/>
  <c r="X650" i="6"/>
  <c r="Z650" i="6"/>
  <c r="AA650" i="6"/>
  <c r="AB650" i="6"/>
  <c r="AC650" i="6"/>
  <c r="AD650" i="6"/>
  <c r="AE650" i="6"/>
  <c r="Q651" i="6"/>
  <c r="R651" i="6"/>
  <c r="S651" i="6"/>
  <c r="T651" i="6"/>
  <c r="U651" i="6"/>
  <c r="Z651" i="6" s="1"/>
  <c r="V651" i="6"/>
  <c r="AA651" i="6" s="1"/>
  <c r="Y651" i="6"/>
  <c r="AB651" i="6"/>
  <c r="AC651" i="6"/>
  <c r="AD651" i="6"/>
  <c r="AE651" i="6"/>
  <c r="Q652" i="6"/>
  <c r="R652" i="6"/>
  <c r="S652" i="6"/>
  <c r="T652" i="6"/>
  <c r="U652" i="6"/>
  <c r="V652" i="6"/>
  <c r="AA652" i="6" s="1"/>
  <c r="W652" i="6"/>
  <c r="X652" i="6"/>
  <c r="Z652" i="6"/>
  <c r="AB652" i="6"/>
  <c r="AC652" i="6"/>
  <c r="AD652" i="6"/>
  <c r="AE652" i="6"/>
  <c r="Q653" i="6"/>
  <c r="R653" i="6"/>
  <c r="S653" i="6"/>
  <c r="T653" i="6"/>
  <c r="U653" i="6"/>
  <c r="V653" i="6"/>
  <c r="W653" i="6"/>
  <c r="X653" i="6"/>
  <c r="Y653" i="6"/>
  <c r="Z653" i="6"/>
  <c r="AA653" i="6"/>
  <c r="Q654" i="6"/>
  <c r="R654" i="6"/>
  <c r="S654" i="6"/>
  <c r="T654" i="6"/>
  <c r="U654" i="6"/>
  <c r="V654" i="6"/>
  <c r="W654" i="6"/>
  <c r="X654" i="6"/>
  <c r="Y654" i="6"/>
  <c r="Z654" i="6"/>
  <c r="AA654" i="6"/>
  <c r="AB654" i="6"/>
  <c r="AC654" i="6"/>
  <c r="AD654" i="6"/>
  <c r="AE654" i="6"/>
  <c r="Q655" i="6"/>
  <c r="R655" i="6"/>
  <c r="S655" i="6"/>
  <c r="T655" i="6"/>
  <c r="U655" i="6"/>
  <c r="V655" i="6"/>
  <c r="AA655" i="6"/>
  <c r="AB655" i="6"/>
  <c r="AC655" i="6"/>
  <c r="AD655" i="6"/>
  <c r="AE655" i="6"/>
  <c r="Q656" i="6"/>
  <c r="R656" i="6"/>
  <c r="S656" i="6"/>
  <c r="T656" i="6"/>
  <c r="U656" i="6"/>
  <c r="V656" i="6"/>
  <c r="AB656" i="6"/>
  <c r="AC656" i="6"/>
  <c r="AD656" i="6"/>
  <c r="AE656" i="6"/>
  <c r="Q657" i="6"/>
  <c r="R657" i="6"/>
  <c r="S657" i="6"/>
  <c r="T657" i="6"/>
  <c r="U657" i="6"/>
  <c r="X657" i="6" s="1"/>
  <c r="V657" i="6"/>
  <c r="W657" i="6"/>
  <c r="AE657" i="6"/>
  <c r="Q658" i="6"/>
  <c r="R658" i="6"/>
  <c r="S658" i="6"/>
  <c r="T658" i="6"/>
  <c r="U658" i="6"/>
  <c r="Y658" i="6" s="1"/>
  <c r="V658" i="6"/>
  <c r="AC661" i="6" s="1"/>
  <c r="X658" i="6"/>
  <c r="Z658" i="6"/>
  <c r="AA658" i="6"/>
  <c r="AB658" i="6"/>
  <c r="AC658" i="6"/>
  <c r="AD658" i="6"/>
  <c r="AE658" i="6"/>
  <c r="Q659" i="6"/>
  <c r="R659" i="6"/>
  <c r="S659" i="6"/>
  <c r="T659" i="6"/>
  <c r="U659" i="6"/>
  <c r="Z659" i="6" s="1"/>
  <c r="V659" i="6"/>
  <c r="AA659" i="6" s="1"/>
  <c r="Y659" i="6"/>
  <c r="AB659" i="6"/>
  <c r="AC659" i="6"/>
  <c r="AD659" i="6"/>
  <c r="AE659" i="6"/>
  <c r="Q660" i="6"/>
  <c r="R660" i="6"/>
  <c r="S660" i="6"/>
  <c r="T660" i="6"/>
  <c r="U660" i="6"/>
  <c r="V660" i="6"/>
  <c r="AA660" i="6" s="1"/>
  <c r="W660" i="6"/>
  <c r="X660" i="6"/>
  <c r="Z660" i="6"/>
  <c r="AB660" i="6"/>
  <c r="AC660" i="6"/>
  <c r="AD660" i="6"/>
  <c r="AE660" i="6"/>
  <c r="Q661" i="6"/>
  <c r="R661" i="6"/>
  <c r="S661" i="6"/>
  <c r="T661" i="6"/>
  <c r="U661" i="6"/>
  <c r="V661" i="6"/>
  <c r="W661" i="6"/>
  <c r="X661" i="6"/>
  <c r="Y661" i="6"/>
  <c r="Z661" i="6"/>
  <c r="AA661" i="6"/>
  <c r="Q662" i="6"/>
  <c r="R662" i="6"/>
  <c r="S662" i="6"/>
  <c r="T662" i="6"/>
  <c r="U662" i="6"/>
  <c r="V662" i="6"/>
  <c r="W662" i="6"/>
  <c r="X662" i="6"/>
  <c r="Y662" i="6"/>
  <c r="Z662" i="6"/>
  <c r="AA662" i="6"/>
  <c r="AB662" i="6"/>
  <c r="AC662" i="6"/>
  <c r="AD662" i="6"/>
  <c r="AE662" i="6"/>
  <c r="Q663" i="6"/>
  <c r="R663" i="6"/>
  <c r="S663" i="6"/>
  <c r="T663" i="6"/>
  <c r="U663" i="6"/>
  <c r="V663" i="6"/>
  <c r="AA663" i="6"/>
  <c r="AB663" i="6"/>
  <c r="AC663" i="6"/>
  <c r="AD663" i="6"/>
  <c r="AE663" i="6"/>
  <c r="Q664" i="6"/>
  <c r="R664" i="6"/>
  <c r="S664" i="6"/>
  <c r="T664" i="6"/>
  <c r="U664" i="6"/>
  <c r="W664" i="6" s="1"/>
  <c r="V664" i="6"/>
  <c r="AE665" i="6" s="1"/>
  <c r="AB664" i="6"/>
  <c r="AC664" i="6"/>
  <c r="AD664" i="6"/>
  <c r="AE664" i="6"/>
  <c r="Q665" i="6"/>
  <c r="R665" i="6"/>
  <c r="S665" i="6"/>
  <c r="T665" i="6"/>
  <c r="U665" i="6"/>
  <c r="X665" i="6" s="1"/>
  <c r="V665" i="6"/>
  <c r="W665" i="6"/>
  <c r="Q666" i="6"/>
  <c r="R666" i="6"/>
  <c r="S666" i="6"/>
  <c r="T666" i="6"/>
  <c r="U666" i="6"/>
  <c r="Y666" i="6" s="1"/>
  <c r="V666" i="6"/>
  <c r="AC669" i="6" s="1"/>
  <c r="X666" i="6"/>
  <c r="Z666" i="6"/>
  <c r="AA666" i="6"/>
  <c r="AB666" i="6"/>
  <c r="AC666" i="6"/>
  <c r="AD666" i="6"/>
  <c r="AE666" i="6"/>
  <c r="Q667" i="6"/>
  <c r="R667" i="6"/>
  <c r="S667" i="6"/>
  <c r="T667" i="6"/>
  <c r="U667" i="6"/>
  <c r="Z667" i="6" s="1"/>
  <c r="V667" i="6"/>
  <c r="AA667" i="6" s="1"/>
  <c r="Y667" i="6"/>
  <c r="AB667" i="6"/>
  <c r="AC667" i="6"/>
  <c r="AD667" i="6"/>
  <c r="AE667" i="6"/>
  <c r="Q668" i="6"/>
  <c r="R668" i="6"/>
  <c r="S668" i="6"/>
  <c r="T668" i="6"/>
  <c r="U668" i="6"/>
  <c r="V668" i="6"/>
  <c r="AA668" i="6" s="1"/>
  <c r="W668" i="6"/>
  <c r="X668" i="6"/>
  <c r="Z668" i="6"/>
  <c r="AB668" i="6"/>
  <c r="AC668" i="6"/>
  <c r="AD668" i="6"/>
  <c r="AE668" i="6"/>
  <c r="Q669" i="6"/>
  <c r="R669" i="6"/>
  <c r="S669" i="6"/>
  <c r="T669" i="6"/>
  <c r="U669" i="6"/>
  <c r="V669" i="6"/>
  <c r="W669" i="6"/>
  <c r="X669" i="6"/>
  <c r="Y669" i="6"/>
  <c r="Z669" i="6"/>
  <c r="AA669" i="6"/>
  <c r="Q670" i="6"/>
  <c r="R670" i="6"/>
  <c r="S670" i="6"/>
  <c r="T670" i="6"/>
  <c r="U670" i="6"/>
  <c r="V670" i="6"/>
  <c r="W670" i="6"/>
  <c r="X670" i="6"/>
  <c r="Y670" i="6"/>
  <c r="Z670" i="6"/>
  <c r="AA670" i="6"/>
  <c r="AB670" i="6"/>
  <c r="AC670" i="6"/>
  <c r="AD670" i="6"/>
  <c r="AE670" i="6"/>
  <c r="Q671" i="6"/>
  <c r="R671" i="6"/>
  <c r="S671" i="6"/>
  <c r="T671" i="6"/>
  <c r="U671" i="6"/>
  <c r="V671" i="6"/>
  <c r="AA671" i="6"/>
  <c r="AB671" i="6"/>
  <c r="AC671" i="6"/>
  <c r="AD671" i="6"/>
  <c r="AE671" i="6"/>
  <c r="Q672" i="6"/>
  <c r="R672" i="6"/>
  <c r="S672" i="6"/>
  <c r="T672" i="6"/>
  <c r="U672" i="6"/>
  <c r="V672" i="6"/>
  <c r="AB672" i="6"/>
  <c r="AC672" i="6"/>
  <c r="AD672" i="6"/>
  <c r="AE672" i="6"/>
  <c r="Q673" i="6"/>
  <c r="R673" i="6"/>
  <c r="S673" i="6"/>
  <c r="T673" i="6"/>
  <c r="U673" i="6"/>
  <c r="X673" i="6" s="1"/>
  <c r="V673" i="6"/>
  <c r="W673" i="6"/>
  <c r="AE673" i="6"/>
  <c r="Q674" i="6"/>
  <c r="R674" i="6"/>
  <c r="S674" i="6"/>
  <c r="T674" i="6"/>
  <c r="U674" i="6"/>
  <c r="Y674" i="6" s="1"/>
  <c r="V674" i="6"/>
  <c r="AC677" i="6" s="1"/>
  <c r="X674" i="6"/>
  <c r="Z674" i="6"/>
  <c r="AA674" i="6"/>
  <c r="AB674" i="6"/>
  <c r="AC674" i="6"/>
  <c r="AD674" i="6"/>
  <c r="AE674" i="6"/>
  <c r="Q675" i="6"/>
  <c r="R675" i="6"/>
  <c r="S675" i="6"/>
  <c r="T675" i="6"/>
  <c r="U675" i="6"/>
  <c r="Z675" i="6" s="1"/>
  <c r="V675" i="6"/>
  <c r="AA675" i="6" s="1"/>
  <c r="Y675" i="6"/>
  <c r="AB675" i="6"/>
  <c r="AC675" i="6"/>
  <c r="AD675" i="6"/>
  <c r="AE675" i="6"/>
  <c r="Q676" i="6"/>
  <c r="R676" i="6"/>
  <c r="S676" i="6"/>
  <c r="T676" i="6"/>
  <c r="U676" i="6"/>
  <c r="V676" i="6"/>
  <c r="AA676" i="6" s="1"/>
  <c r="W676" i="6"/>
  <c r="X676" i="6"/>
  <c r="Z676" i="6"/>
  <c r="AB676" i="6"/>
  <c r="AC676" i="6"/>
  <c r="AD676" i="6"/>
  <c r="AE676" i="6"/>
  <c r="Q677" i="6"/>
  <c r="R677" i="6"/>
  <c r="S677" i="6"/>
  <c r="T677" i="6"/>
  <c r="U677" i="6"/>
  <c r="V677" i="6"/>
  <c r="W677" i="6"/>
  <c r="X677" i="6"/>
  <c r="Y677" i="6"/>
  <c r="Z677" i="6"/>
  <c r="AA677" i="6"/>
  <c r="Q678" i="6"/>
  <c r="R678" i="6"/>
  <c r="S678" i="6"/>
  <c r="T678" i="6"/>
  <c r="U678" i="6"/>
  <c r="V678" i="6"/>
  <c r="W678" i="6"/>
  <c r="X678" i="6"/>
  <c r="Y678" i="6"/>
  <c r="Z678" i="6"/>
  <c r="AA678" i="6"/>
  <c r="AB678" i="6"/>
  <c r="AC678" i="6"/>
  <c r="AD678" i="6"/>
  <c r="AE678" i="6"/>
  <c r="Q679" i="6"/>
  <c r="R679" i="6"/>
  <c r="S679" i="6"/>
  <c r="T679" i="6"/>
  <c r="U679" i="6"/>
  <c r="V679" i="6"/>
  <c r="AA679" i="6"/>
  <c r="AB679" i="6"/>
  <c r="AC679" i="6"/>
  <c r="AD679" i="6"/>
  <c r="AE679" i="6"/>
  <c r="Q680" i="6"/>
  <c r="R680" i="6"/>
  <c r="S680" i="6"/>
  <c r="T680" i="6"/>
  <c r="U680" i="6"/>
  <c r="W680" i="6" s="1"/>
  <c r="V680" i="6"/>
  <c r="AE681" i="6" s="1"/>
  <c r="AB680" i="6"/>
  <c r="AC680" i="6"/>
  <c r="AD680" i="6"/>
  <c r="AE680" i="6"/>
  <c r="Q681" i="6"/>
  <c r="R681" i="6"/>
  <c r="S681" i="6"/>
  <c r="T681" i="6"/>
  <c r="U681" i="6"/>
  <c r="X681" i="6" s="1"/>
  <c r="V681" i="6"/>
  <c r="W681" i="6"/>
  <c r="Q682" i="6"/>
  <c r="R682" i="6"/>
  <c r="S682" i="6"/>
  <c r="T682" i="6"/>
  <c r="U682" i="6"/>
  <c r="Y682" i="6" s="1"/>
  <c r="V682" i="6"/>
  <c r="AC685" i="6" s="1"/>
  <c r="X682" i="6"/>
  <c r="Z682" i="6"/>
  <c r="AA682" i="6"/>
  <c r="AB682" i="6"/>
  <c r="AC682" i="6"/>
  <c r="AD682" i="6"/>
  <c r="AE682" i="6"/>
  <c r="Q683" i="6"/>
  <c r="R683" i="6"/>
  <c r="S683" i="6"/>
  <c r="T683" i="6"/>
  <c r="U683" i="6"/>
  <c r="Z683" i="6" s="1"/>
  <c r="V683" i="6"/>
  <c r="AA683" i="6" s="1"/>
  <c r="Y683" i="6"/>
  <c r="AB683" i="6"/>
  <c r="AC683" i="6"/>
  <c r="AD683" i="6"/>
  <c r="AE683" i="6"/>
  <c r="Q684" i="6"/>
  <c r="R684" i="6"/>
  <c r="S684" i="6"/>
  <c r="T684" i="6"/>
  <c r="U684" i="6"/>
  <c r="V684" i="6"/>
  <c r="AA684" i="6" s="1"/>
  <c r="W684" i="6"/>
  <c r="X684" i="6"/>
  <c r="Z684" i="6"/>
  <c r="AB684" i="6"/>
  <c r="AC684" i="6"/>
  <c r="AD684" i="6"/>
  <c r="AE684" i="6"/>
  <c r="Q685" i="6"/>
  <c r="R685" i="6"/>
  <c r="S685" i="6"/>
  <c r="T685" i="6"/>
  <c r="U685" i="6"/>
  <c r="V685" i="6"/>
  <c r="W685" i="6"/>
  <c r="X685" i="6"/>
  <c r="Y685" i="6"/>
  <c r="Z685" i="6"/>
  <c r="AA685" i="6"/>
  <c r="Q686" i="6"/>
  <c r="R686" i="6"/>
  <c r="S686" i="6"/>
  <c r="T686" i="6"/>
  <c r="U686" i="6"/>
  <c r="V686" i="6"/>
  <c r="W686" i="6"/>
  <c r="X686" i="6"/>
  <c r="Y686" i="6"/>
  <c r="Z686" i="6"/>
  <c r="AA686" i="6"/>
  <c r="AB686" i="6"/>
  <c r="AC686" i="6"/>
  <c r="AD686" i="6"/>
  <c r="AE686" i="6"/>
  <c r="Q687" i="6"/>
  <c r="R687" i="6"/>
  <c r="S687" i="6"/>
  <c r="T687" i="6"/>
  <c r="U687" i="6"/>
  <c r="V687" i="6"/>
  <c r="AA687" i="6"/>
  <c r="AB687" i="6"/>
  <c r="AC687" i="6"/>
  <c r="AD687" i="6"/>
  <c r="AE687" i="6"/>
  <c r="Q688" i="6"/>
  <c r="R688" i="6"/>
  <c r="S688" i="6"/>
  <c r="T688" i="6"/>
  <c r="U688" i="6"/>
  <c r="V688" i="6"/>
  <c r="AB688" i="6"/>
  <c r="AC688" i="6"/>
  <c r="AD688" i="6"/>
  <c r="AE688" i="6"/>
  <c r="Q689" i="6"/>
  <c r="R689" i="6"/>
  <c r="S689" i="6"/>
  <c r="T689" i="6"/>
  <c r="U689" i="6"/>
  <c r="X689" i="6" s="1"/>
  <c r="V689" i="6"/>
  <c r="W689" i="6"/>
  <c r="AE689" i="6"/>
  <c r="Q690" i="6"/>
  <c r="R690" i="6"/>
  <c r="S690" i="6"/>
  <c r="T690" i="6"/>
  <c r="U690" i="6"/>
  <c r="Y690" i="6" s="1"/>
  <c r="V690" i="6"/>
  <c r="AC693" i="6" s="1"/>
  <c r="X690" i="6"/>
  <c r="Z690" i="6"/>
  <c r="AA690" i="6"/>
  <c r="AB690" i="6"/>
  <c r="AC690" i="6"/>
  <c r="AD690" i="6"/>
  <c r="AE690" i="6"/>
  <c r="Q691" i="6"/>
  <c r="R691" i="6"/>
  <c r="S691" i="6"/>
  <c r="T691" i="6"/>
  <c r="U691" i="6"/>
  <c r="Z691" i="6" s="1"/>
  <c r="V691" i="6"/>
  <c r="AA691" i="6" s="1"/>
  <c r="Y691" i="6"/>
  <c r="AB691" i="6"/>
  <c r="AC691" i="6"/>
  <c r="AD691" i="6"/>
  <c r="AE691" i="6"/>
  <c r="Q692" i="6"/>
  <c r="R692" i="6"/>
  <c r="S692" i="6"/>
  <c r="T692" i="6"/>
  <c r="U692" i="6"/>
  <c r="V692" i="6"/>
  <c r="AA692" i="6" s="1"/>
  <c r="W692" i="6"/>
  <c r="X692" i="6"/>
  <c r="Z692" i="6"/>
  <c r="AB692" i="6"/>
  <c r="AC692" i="6"/>
  <c r="AD692" i="6"/>
  <c r="AE692" i="6"/>
  <c r="Q693" i="6"/>
  <c r="R693" i="6"/>
  <c r="S693" i="6"/>
  <c r="T693" i="6"/>
  <c r="U693" i="6"/>
  <c r="V693" i="6"/>
  <c r="W693" i="6"/>
  <c r="X693" i="6"/>
  <c r="Y693" i="6"/>
  <c r="Z693" i="6"/>
  <c r="AA693" i="6"/>
  <c r="Q694" i="6"/>
  <c r="R694" i="6"/>
  <c r="S694" i="6"/>
  <c r="T694" i="6"/>
  <c r="U694" i="6"/>
  <c r="V694" i="6"/>
  <c r="W694" i="6"/>
  <c r="X694" i="6"/>
  <c r="Y694" i="6"/>
  <c r="Z694" i="6"/>
  <c r="AA694" i="6"/>
  <c r="AB694" i="6"/>
  <c r="AC694" i="6"/>
  <c r="AD694" i="6"/>
  <c r="AE694" i="6"/>
  <c r="Q695" i="6"/>
  <c r="R695" i="6"/>
  <c r="S695" i="6"/>
  <c r="T695" i="6"/>
  <c r="U695" i="6"/>
  <c r="V695" i="6"/>
  <c r="AA695" i="6"/>
  <c r="AB695" i="6"/>
  <c r="AC695" i="6"/>
  <c r="AD695" i="6"/>
  <c r="AE695" i="6"/>
  <c r="Q696" i="6"/>
  <c r="R696" i="6"/>
  <c r="S696" i="6"/>
  <c r="T696" i="6"/>
  <c r="U696" i="6"/>
  <c r="W696" i="6" s="1"/>
  <c r="V696" i="6"/>
  <c r="AE697" i="6" s="1"/>
  <c r="AB696" i="6"/>
  <c r="AC696" i="6"/>
  <c r="AD696" i="6"/>
  <c r="AE696" i="6"/>
  <c r="Q697" i="6"/>
  <c r="R697" i="6"/>
  <c r="S697" i="6"/>
  <c r="T697" i="6"/>
  <c r="U697" i="6"/>
  <c r="X697" i="6" s="1"/>
  <c r="V697" i="6"/>
  <c r="W697" i="6"/>
  <c r="Q698" i="6"/>
  <c r="R698" i="6"/>
  <c r="S698" i="6"/>
  <c r="T698" i="6"/>
  <c r="U698" i="6"/>
  <c r="Y698" i="6" s="1"/>
  <c r="V698" i="6"/>
  <c r="AC701" i="6" s="1"/>
  <c r="X698" i="6"/>
  <c r="Z698" i="6"/>
  <c r="AA698" i="6"/>
  <c r="AB698" i="6"/>
  <c r="AC698" i="6"/>
  <c r="AD698" i="6"/>
  <c r="AE698" i="6"/>
  <c r="Q699" i="6"/>
  <c r="R699" i="6"/>
  <c r="S699" i="6"/>
  <c r="T699" i="6"/>
  <c r="U699" i="6"/>
  <c r="Z699" i="6" s="1"/>
  <c r="V699" i="6"/>
  <c r="AA699" i="6" s="1"/>
  <c r="Y699" i="6"/>
  <c r="AB699" i="6"/>
  <c r="AC699" i="6"/>
  <c r="AD699" i="6"/>
  <c r="AE699" i="6"/>
  <c r="Q700" i="6"/>
  <c r="R700" i="6"/>
  <c r="S700" i="6"/>
  <c r="T700" i="6"/>
  <c r="U700" i="6"/>
  <c r="Y700" i="6" s="1"/>
  <c r="V700" i="6"/>
  <c r="AA700" i="6" s="1"/>
  <c r="W700" i="6"/>
  <c r="X700" i="6"/>
  <c r="Z700" i="6"/>
  <c r="AB700" i="6"/>
  <c r="AC700" i="6"/>
  <c r="AD700" i="6"/>
  <c r="AE700" i="6"/>
  <c r="Q701" i="6"/>
  <c r="R701" i="6"/>
  <c r="S701" i="6"/>
  <c r="T701" i="6"/>
  <c r="U701" i="6"/>
  <c r="V701" i="6"/>
  <c r="W701" i="6"/>
  <c r="X701" i="6"/>
  <c r="Y701" i="6"/>
  <c r="Z701" i="6"/>
  <c r="AA701" i="6"/>
  <c r="Q702" i="6"/>
  <c r="R702" i="6"/>
  <c r="S702" i="6"/>
  <c r="T702" i="6"/>
  <c r="U702" i="6"/>
  <c r="V702" i="6"/>
  <c r="W702" i="6"/>
  <c r="X702" i="6"/>
  <c r="Y702" i="6"/>
  <c r="Z702" i="6"/>
  <c r="AA702" i="6"/>
  <c r="AB702" i="6"/>
  <c r="AC702" i="6"/>
  <c r="AD702" i="6"/>
  <c r="AE702" i="6"/>
  <c r="Q703" i="6"/>
  <c r="R703" i="6"/>
  <c r="S703" i="6"/>
  <c r="T703" i="6"/>
  <c r="U703" i="6"/>
  <c r="AB705" i="6" s="1"/>
  <c r="V703" i="6"/>
  <c r="AA703" i="6"/>
  <c r="AB703" i="6"/>
  <c r="AC703" i="6"/>
  <c r="AD703" i="6"/>
  <c r="AE703" i="6"/>
  <c r="Q704" i="6"/>
  <c r="R704" i="6"/>
  <c r="S704" i="6"/>
  <c r="T704" i="6"/>
  <c r="U704" i="6"/>
  <c r="V704" i="6"/>
  <c r="AA704" i="6" s="1"/>
  <c r="AB704" i="6"/>
  <c r="AC704" i="6"/>
  <c r="AD704" i="6"/>
  <c r="AE704" i="6"/>
  <c r="Q705" i="6"/>
  <c r="R705" i="6"/>
  <c r="S705" i="6"/>
  <c r="T705" i="6"/>
  <c r="U705" i="6"/>
  <c r="X705" i="6" s="1"/>
  <c r="V705" i="6"/>
  <c r="W705" i="6"/>
  <c r="Q706" i="6"/>
  <c r="R706" i="6"/>
  <c r="S706" i="6"/>
  <c r="T706" i="6"/>
  <c r="U706" i="6"/>
  <c r="X706" i="6" s="1"/>
  <c r="V706" i="6"/>
  <c r="AC709" i="6" s="1"/>
  <c r="Z706" i="6"/>
  <c r="AA706" i="6"/>
  <c r="AB706" i="6"/>
  <c r="AC706" i="6"/>
  <c r="AD706" i="6"/>
  <c r="AE706" i="6"/>
  <c r="Q707" i="6"/>
  <c r="R707" i="6"/>
  <c r="S707" i="6"/>
  <c r="T707" i="6"/>
  <c r="U707" i="6"/>
  <c r="V707" i="6"/>
  <c r="Y707" i="6"/>
  <c r="AB707" i="6"/>
  <c r="AC707" i="6"/>
  <c r="AD707" i="6"/>
  <c r="AE707" i="6"/>
  <c r="Q708" i="6"/>
  <c r="R708" i="6"/>
  <c r="S708" i="6"/>
  <c r="T708" i="6"/>
  <c r="U708" i="6"/>
  <c r="Y708" i="6" s="1"/>
  <c r="V708" i="6"/>
  <c r="AA708" i="6" s="1"/>
  <c r="W708" i="6"/>
  <c r="X708" i="6"/>
  <c r="Z708" i="6"/>
  <c r="AB708" i="6"/>
  <c r="AC708" i="6"/>
  <c r="AD708" i="6"/>
  <c r="AE708" i="6"/>
  <c r="Q709" i="6"/>
  <c r="R709" i="6"/>
  <c r="S709" i="6"/>
  <c r="T709" i="6"/>
  <c r="U709" i="6"/>
  <c r="V709" i="6"/>
  <c r="W709" i="6"/>
  <c r="X709" i="6"/>
  <c r="Y709" i="6"/>
  <c r="Z709" i="6"/>
  <c r="AA709" i="6"/>
  <c r="Q710" i="6"/>
  <c r="R710" i="6"/>
  <c r="S710" i="6"/>
  <c r="T710" i="6"/>
  <c r="U710" i="6"/>
  <c r="V710" i="6"/>
  <c r="W710" i="6"/>
  <c r="X710" i="6"/>
  <c r="Y710" i="6"/>
  <c r="Z710" i="6"/>
  <c r="AA710" i="6"/>
  <c r="AB710" i="6"/>
  <c r="AC710" i="6"/>
  <c r="AD710" i="6"/>
  <c r="AE710" i="6"/>
  <c r="Q711" i="6"/>
  <c r="R711" i="6"/>
  <c r="S711" i="6"/>
  <c r="T711" i="6"/>
  <c r="U711" i="6"/>
  <c r="V711" i="6"/>
  <c r="AA711" i="6"/>
  <c r="AB711" i="6"/>
  <c r="AC711" i="6"/>
  <c r="AD711" i="6"/>
  <c r="AE711" i="6"/>
  <c r="Q712" i="6"/>
  <c r="R712" i="6"/>
  <c r="S712" i="6"/>
  <c r="T712" i="6"/>
  <c r="U712" i="6"/>
  <c r="W712" i="6" s="1"/>
  <c r="V712" i="6"/>
  <c r="AA713" i="6" s="1"/>
  <c r="AA712" i="6"/>
  <c r="AB712" i="6"/>
  <c r="AC712" i="6"/>
  <c r="AD712" i="6"/>
  <c r="AE712" i="6"/>
  <c r="Q713" i="6"/>
  <c r="R713" i="6"/>
  <c r="S713" i="6"/>
  <c r="T713" i="6"/>
  <c r="U713" i="6"/>
  <c r="V713" i="6"/>
  <c r="W713" i="6"/>
  <c r="AE713" i="6"/>
  <c r="Q714" i="6"/>
  <c r="R714" i="6"/>
  <c r="S714" i="6"/>
  <c r="T714" i="6"/>
  <c r="U714" i="6"/>
  <c r="X714" i="6" s="1"/>
  <c r="V714" i="6"/>
  <c r="Z714" i="6"/>
  <c r="AA714" i="6"/>
  <c r="AB714" i="6"/>
  <c r="AC714" i="6"/>
  <c r="AD714" i="6"/>
  <c r="AE714" i="6"/>
  <c r="Q715" i="6"/>
  <c r="R715" i="6"/>
  <c r="S715" i="6"/>
  <c r="T715" i="6"/>
  <c r="U715" i="6"/>
  <c r="V715" i="6"/>
  <c r="W715" i="6"/>
  <c r="Y715" i="6"/>
  <c r="AB715" i="6"/>
  <c r="AC715" i="6"/>
  <c r="AD715" i="6"/>
  <c r="AE715" i="6"/>
  <c r="Q716" i="6"/>
  <c r="R716" i="6"/>
  <c r="S716" i="6"/>
  <c r="T716" i="6"/>
  <c r="U716" i="6"/>
  <c r="Y716" i="6" s="1"/>
  <c r="V716" i="6"/>
  <c r="W716" i="6"/>
  <c r="X716" i="6"/>
  <c r="Z716" i="6"/>
  <c r="AB716" i="6"/>
  <c r="AC716" i="6"/>
  <c r="AD716" i="6"/>
  <c r="AE716" i="6"/>
  <c r="Q717" i="6"/>
  <c r="R717" i="6"/>
  <c r="S717" i="6"/>
  <c r="T717" i="6"/>
  <c r="U717" i="6"/>
  <c r="V717" i="6"/>
  <c r="W717" i="6"/>
  <c r="X717" i="6"/>
  <c r="Y717" i="6"/>
  <c r="Z717" i="6"/>
  <c r="AA717" i="6"/>
  <c r="Q718" i="6"/>
  <c r="R718" i="6"/>
  <c r="S718" i="6"/>
  <c r="T718" i="6"/>
  <c r="U718" i="6"/>
  <c r="V718" i="6"/>
  <c r="W718" i="6"/>
  <c r="X718" i="6"/>
  <c r="Y718" i="6"/>
  <c r="Z718" i="6"/>
  <c r="AA718" i="6"/>
  <c r="AB718" i="6"/>
  <c r="AC718" i="6"/>
  <c r="AD718" i="6"/>
  <c r="AE718" i="6"/>
  <c r="Q719" i="6"/>
  <c r="R719" i="6"/>
  <c r="S719" i="6"/>
  <c r="T719" i="6"/>
  <c r="U719" i="6"/>
  <c r="Z719" i="6" s="1"/>
  <c r="V719" i="6"/>
  <c r="AA719" i="6"/>
  <c r="AB719" i="6"/>
  <c r="AC719" i="6"/>
  <c r="AD719" i="6"/>
  <c r="AE719" i="6"/>
  <c r="Q720" i="6"/>
  <c r="R720" i="6"/>
  <c r="S720" i="6"/>
  <c r="T720" i="6"/>
  <c r="U720" i="6"/>
  <c r="V720" i="6"/>
  <c r="AA721" i="6" s="1"/>
  <c r="AA720" i="6"/>
  <c r="AB720" i="6"/>
  <c r="AC720" i="6"/>
  <c r="AD720" i="6"/>
  <c r="AE720" i="6"/>
  <c r="Q721" i="6"/>
  <c r="R721" i="6"/>
  <c r="S721" i="6"/>
  <c r="T721" i="6"/>
  <c r="U721" i="6"/>
  <c r="W721" i="6" s="1"/>
  <c r="V721" i="6"/>
  <c r="AC721" i="6"/>
  <c r="Q722" i="6"/>
  <c r="R722" i="6"/>
  <c r="S722" i="6"/>
  <c r="T722" i="6"/>
  <c r="U722" i="6"/>
  <c r="V722" i="6"/>
  <c r="X722" i="6"/>
  <c r="Z722" i="6"/>
  <c r="AA722" i="6"/>
  <c r="AB722" i="6"/>
  <c r="AC722" i="6"/>
  <c r="AD722" i="6"/>
  <c r="AE722" i="6"/>
  <c r="Q723" i="6"/>
  <c r="R723" i="6"/>
  <c r="S723" i="6"/>
  <c r="T723" i="6"/>
  <c r="U723" i="6"/>
  <c r="W723" i="6" s="1"/>
  <c r="V723" i="6"/>
  <c r="AA723" i="6" s="1"/>
  <c r="AB723" i="6"/>
  <c r="AC723" i="6"/>
  <c r="AD723" i="6"/>
  <c r="AE723" i="6"/>
  <c r="Q724" i="6"/>
  <c r="R724" i="6"/>
  <c r="S724" i="6"/>
  <c r="T724" i="6"/>
  <c r="U724" i="6"/>
  <c r="V724" i="6"/>
  <c r="W724" i="6" s="1"/>
  <c r="X724" i="6"/>
  <c r="Z724" i="6"/>
  <c r="AB724" i="6"/>
  <c r="AC724" i="6"/>
  <c r="AD724" i="6"/>
  <c r="AE724" i="6"/>
  <c r="Q725" i="6"/>
  <c r="R725" i="6"/>
  <c r="S725" i="6"/>
  <c r="T725" i="6"/>
  <c r="U725" i="6"/>
  <c r="V725" i="6"/>
  <c r="W725" i="6"/>
  <c r="X725" i="6"/>
  <c r="Y725" i="6"/>
  <c r="Z725" i="6"/>
  <c r="AA725" i="6"/>
  <c r="Q726" i="6"/>
  <c r="R726" i="6"/>
  <c r="S726" i="6"/>
  <c r="T726" i="6"/>
  <c r="U726" i="6"/>
  <c r="V726" i="6"/>
  <c r="W726" i="6"/>
  <c r="X726" i="6"/>
  <c r="Y726" i="6"/>
  <c r="Z726" i="6"/>
  <c r="AA726" i="6"/>
  <c r="AB726" i="6"/>
  <c r="AC726" i="6"/>
  <c r="AD726" i="6"/>
  <c r="AE726" i="6"/>
  <c r="Q727" i="6"/>
  <c r="R727" i="6"/>
  <c r="S727" i="6"/>
  <c r="T727" i="6"/>
  <c r="U727" i="6"/>
  <c r="W727" i="6" s="1"/>
  <c r="V727" i="6"/>
  <c r="X727" i="6"/>
  <c r="Y727" i="6"/>
  <c r="Z727" i="6"/>
  <c r="AA727" i="6"/>
  <c r="AB727" i="6"/>
  <c r="AC727" i="6"/>
  <c r="AD727" i="6"/>
  <c r="AE727" i="6"/>
  <c r="Q728" i="6"/>
  <c r="R728" i="6"/>
  <c r="S728" i="6"/>
  <c r="T728" i="6"/>
  <c r="U728" i="6"/>
  <c r="V728" i="6"/>
  <c r="Y728" i="6" s="1"/>
  <c r="Z728" i="6"/>
  <c r="AB728" i="6"/>
  <c r="AC728" i="6"/>
  <c r="AD728" i="6"/>
  <c r="AE728" i="6"/>
  <c r="Q729" i="6"/>
  <c r="R729" i="6"/>
  <c r="S729" i="6"/>
  <c r="T729" i="6"/>
  <c r="U729" i="6"/>
  <c r="V729" i="6"/>
  <c r="AA729" i="6" s="1"/>
  <c r="AE729" i="6"/>
  <c r="Q730" i="6"/>
  <c r="R730" i="6"/>
  <c r="S730" i="6"/>
  <c r="T730" i="6"/>
  <c r="U730" i="6"/>
  <c r="V730" i="6"/>
  <c r="AE733" i="6" s="1"/>
  <c r="X730" i="6"/>
  <c r="Z730" i="6"/>
  <c r="AA730" i="6"/>
  <c r="AB730" i="6"/>
  <c r="AC730" i="6"/>
  <c r="AD730" i="6"/>
  <c r="AE730" i="6"/>
  <c r="Q731" i="6"/>
  <c r="R731" i="6"/>
  <c r="S731" i="6"/>
  <c r="T731" i="6"/>
  <c r="U731" i="6"/>
  <c r="V731" i="6"/>
  <c r="W731" i="6" s="1"/>
  <c r="X731" i="6"/>
  <c r="Z731" i="6"/>
  <c r="AA731" i="6"/>
  <c r="AB731" i="6"/>
  <c r="AC731" i="6"/>
  <c r="AD731" i="6"/>
  <c r="AE731" i="6"/>
  <c r="Q732" i="6"/>
  <c r="R732" i="6"/>
  <c r="S732" i="6"/>
  <c r="T732" i="6"/>
  <c r="U732" i="6"/>
  <c r="W732" i="6" s="1"/>
  <c r="V732" i="6"/>
  <c r="AA732" i="6"/>
  <c r="AB732" i="6"/>
  <c r="AC732" i="6"/>
  <c r="AD732" i="6"/>
  <c r="AE732" i="6"/>
  <c r="Q733" i="6"/>
  <c r="R733" i="6"/>
  <c r="S733" i="6"/>
  <c r="T733" i="6"/>
  <c r="U733" i="6"/>
  <c r="W733" i="6" s="1"/>
  <c r="V733" i="6"/>
  <c r="AC733" i="6" s="1"/>
  <c r="AB733" i="6"/>
  <c r="AD733" i="6"/>
  <c r="Q734" i="6"/>
  <c r="R734" i="6"/>
  <c r="S734" i="6"/>
  <c r="T734" i="6"/>
  <c r="U734" i="6"/>
  <c r="V734" i="6"/>
  <c r="Z734" i="6"/>
  <c r="AA734" i="6"/>
  <c r="AB734" i="6"/>
  <c r="AC734" i="6"/>
  <c r="AD734" i="6"/>
  <c r="AE734" i="6"/>
  <c r="Q735" i="6"/>
  <c r="R735" i="6"/>
  <c r="S735" i="6"/>
  <c r="T735" i="6"/>
  <c r="U735" i="6"/>
  <c r="Y735" i="6" s="1"/>
  <c r="V735" i="6"/>
  <c r="AB735" i="6"/>
  <c r="AC735" i="6"/>
  <c r="AD735" i="6"/>
  <c r="AE735" i="6"/>
  <c r="Q736" i="6"/>
  <c r="R736" i="6"/>
  <c r="S736" i="6"/>
  <c r="T736" i="6"/>
  <c r="U736" i="6"/>
  <c r="Z736" i="6" s="1"/>
  <c r="V736" i="6"/>
  <c r="W736" i="6"/>
  <c r="X736" i="6"/>
  <c r="Y736" i="6"/>
  <c r="AB736" i="6"/>
  <c r="AC736" i="6"/>
  <c r="AD736" i="6"/>
  <c r="AE736" i="6"/>
  <c r="Q737" i="6"/>
  <c r="R737" i="6"/>
  <c r="S737" i="6"/>
  <c r="T737" i="6"/>
  <c r="U737" i="6"/>
  <c r="V737" i="6"/>
  <c r="AA737" i="6" s="1"/>
  <c r="X737" i="6"/>
  <c r="Y737" i="6"/>
  <c r="Z737" i="6"/>
  <c r="Q738" i="6"/>
  <c r="R738" i="6"/>
  <c r="S738" i="6"/>
  <c r="T738" i="6"/>
  <c r="U738" i="6"/>
  <c r="X738" i="6" s="1"/>
  <c r="V738" i="6"/>
  <c r="AE741" i="6" s="1"/>
  <c r="W738" i="6"/>
  <c r="Y738" i="6"/>
  <c r="Z738" i="6"/>
  <c r="AA738" i="6"/>
  <c r="AB738" i="6"/>
  <c r="AC738" i="6"/>
  <c r="AD738" i="6"/>
  <c r="AE738" i="6"/>
  <c r="Q739" i="6"/>
  <c r="R739" i="6"/>
  <c r="S739" i="6"/>
  <c r="T739" i="6"/>
  <c r="U739" i="6"/>
  <c r="V739" i="6"/>
  <c r="W739" i="6" s="1"/>
  <c r="X739" i="6"/>
  <c r="Z739" i="6"/>
  <c r="AA739" i="6"/>
  <c r="AB739" i="6"/>
  <c r="AC739" i="6"/>
  <c r="AD739" i="6"/>
  <c r="AE739" i="6"/>
  <c r="Q740" i="6"/>
  <c r="R740" i="6"/>
  <c r="S740" i="6"/>
  <c r="T740" i="6"/>
  <c r="U740" i="6"/>
  <c r="W740" i="6" s="1"/>
  <c r="V740" i="6"/>
  <c r="AA740" i="6"/>
  <c r="AB740" i="6"/>
  <c r="AC740" i="6"/>
  <c r="AD740" i="6"/>
  <c r="AE740" i="6"/>
  <c r="Q741" i="6"/>
  <c r="R741" i="6"/>
  <c r="S741" i="6"/>
  <c r="T741" i="6"/>
  <c r="U741" i="6"/>
  <c r="W741" i="6" s="1"/>
  <c r="V741" i="6"/>
  <c r="AC741" i="6" s="1"/>
  <c r="AB741" i="6"/>
  <c r="AD741" i="6"/>
  <c r="Q742" i="6"/>
  <c r="R742" i="6"/>
  <c r="S742" i="6"/>
  <c r="T742" i="6"/>
  <c r="U742" i="6"/>
  <c r="V742" i="6"/>
  <c r="AC745" i="6" s="1"/>
  <c r="Z742" i="6"/>
  <c r="AA742" i="6"/>
  <c r="AB742" i="6"/>
  <c r="AC742" i="6"/>
  <c r="AD742" i="6"/>
  <c r="AE742" i="6"/>
  <c r="Q743" i="6"/>
  <c r="R743" i="6"/>
  <c r="S743" i="6"/>
  <c r="T743" i="6"/>
  <c r="U743" i="6"/>
  <c r="Y743" i="6" s="1"/>
  <c r="V743" i="6"/>
  <c r="AB743" i="6"/>
  <c r="AC743" i="6"/>
  <c r="AD743" i="6"/>
  <c r="AE743" i="6"/>
  <c r="Q744" i="6"/>
  <c r="R744" i="6"/>
  <c r="S744" i="6"/>
  <c r="T744" i="6"/>
  <c r="U744" i="6"/>
  <c r="Z744" i="6" s="1"/>
  <c r="V744" i="6"/>
  <c r="W744" i="6"/>
  <c r="X744" i="6"/>
  <c r="Y744" i="6"/>
  <c r="AB744" i="6"/>
  <c r="AC744" i="6"/>
  <c r="AD744" i="6"/>
  <c r="AE744" i="6"/>
  <c r="Q745" i="6"/>
  <c r="R745" i="6"/>
  <c r="S745" i="6"/>
  <c r="T745" i="6"/>
  <c r="U745" i="6"/>
  <c r="V745" i="6"/>
  <c r="AA745" i="6" s="1"/>
  <c r="X745" i="6"/>
  <c r="Y745" i="6"/>
  <c r="Z745" i="6"/>
  <c r="Q746" i="6"/>
  <c r="R746" i="6"/>
  <c r="S746" i="6"/>
  <c r="T746" i="6"/>
  <c r="U746" i="6"/>
  <c r="X746" i="6" s="1"/>
  <c r="V746" i="6"/>
  <c r="AE749" i="6" s="1"/>
  <c r="W746" i="6"/>
  <c r="Y746" i="6"/>
  <c r="Z746" i="6"/>
  <c r="AA746" i="6"/>
  <c r="AB746" i="6"/>
  <c r="AC746" i="6"/>
  <c r="AD746" i="6"/>
  <c r="AE746" i="6"/>
  <c r="Q747" i="6"/>
  <c r="R747" i="6"/>
  <c r="S747" i="6"/>
  <c r="T747" i="6"/>
  <c r="U747" i="6"/>
  <c r="V747" i="6"/>
  <c r="W747" i="6" s="1"/>
  <c r="X747" i="6"/>
  <c r="Z747" i="6"/>
  <c r="AA747" i="6"/>
  <c r="AB747" i="6"/>
  <c r="AC747" i="6"/>
  <c r="AD747" i="6"/>
  <c r="AE747" i="6"/>
  <c r="Q748" i="6"/>
  <c r="R748" i="6"/>
  <c r="S748" i="6"/>
  <c r="T748" i="6"/>
  <c r="U748" i="6"/>
  <c r="W748" i="6" s="1"/>
  <c r="V748" i="6"/>
  <c r="AA748" i="6"/>
  <c r="AB748" i="6"/>
  <c r="AC748" i="6"/>
  <c r="AD748" i="6"/>
  <c r="AE748" i="6"/>
  <c r="Q749" i="6"/>
  <c r="R749" i="6"/>
  <c r="S749" i="6"/>
  <c r="T749" i="6"/>
  <c r="U749" i="6"/>
  <c r="W749" i="6" s="1"/>
  <c r="V749" i="6"/>
  <c r="AC749" i="6" s="1"/>
  <c r="AB749" i="6"/>
  <c r="AD749" i="6"/>
  <c r="Q750" i="6"/>
  <c r="R750" i="6"/>
  <c r="S750" i="6"/>
  <c r="T750" i="6"/>
  <c r="U750" i="6"/>
  <c r="V750" i="6"/>
  <c r="AC753" i="6" s="1"/>
  <c r="Z750" i="6"/>
  <c r="AA750" i="6"/>
  <c r="AB750" i="6"/>
  <c r="AC750" i="6"/>
  <c r="AD750" i="6"/>
  <c r="AE750" i="6"/>
  <c r="Q751" i="6"/>
  <c r="R751" i="6"/>
  <c r="S751" i="6"/>
  <c r="T751" i="6"/>
  <c r="U751" i="6"/>
  <c r="V751" i="6"/>
  <c r="AB751" i="6"/>
  <c r="AC751" i="6"/>
  <c r="AD751" i="6"/>
  <c r="AE751" i="6"/>
  <c r="Q752" i="6"/>
  <c r="R752" i="6"/>
  <c r="S752" i="6"/>
  <c r="T752" i="6"/>
  <c r="U752" i="6"/>
  <c r="Z752" i="6" s="1"/>
  <c r="V752" i="6"/>
  <c r="W752" i="6"/>
  <c r="X752" i="6"/>
  <c r="Y752" i="6"/>
  <c r="AB752" i="6"/>
  <c r="AC752" i="6"/>
  <c r="AD752" i="6"/>
  <c r="AE752" i="6"/>
  <c r="Q753" i="6"/>
  <c r="R753" i="6"/>
  <c r="S753" i="6"/>
  <c r="T753" i="6"/>
  <c r="U753" i="6"/>
  <c r="V753" i="6"/>
  <c r="AA753" i="6" s="1"/>
  <c r="X753" i="6"/>
  <c r="Y753" i="6"/>
  <c r="Z753" i="6"/>
  <c r="Q754" i="6"/>
  <c r="R754" i="6"/>
  <c r="S754" i="6"/>
  <c r="T754" i="6"/>
  <c r="U754" i="6"/>
  <c r="X754" i="6" s="1"/>
  <c r="V754" i="6"/>
  <c r="AE757" i="6" s="1"/>
  <c r="W754" i="6"/>
  <c r="Y754" i="6"/>
  <c r="Z754" i="6"/>
  <c r="AA754" i="6"/>
  <c r="AB754" i="6"/>
  <c r="AC754" i="6"/>
  <c r="AD754" i="6"/>
  <c r="AE754" i="6"/>
  <c r="Q755" i="6"/>
  <c r="R755" i="6"/>
  <c r="S755" i="6"/>
  <c r="T755" i="6"/>
  <c r="U755" i="6"/>
  <c r="V755" i="6"/>
  <c r="W755" i="6" s="1"/>
  <c r="X755" i="6"/>
  <c r="Z755" i="6"/>
  <c r="AA755" i="6"/>
  <c r="AB755" i="6"/>
  <c r="AC755" i="6"/>
  <c r="AD755" i="6"/>
  <c r="AE755" i="6"/>
  <c r="Q756" i="6"/>
  <c r="R756" i="6"/>
  <c r="S756" i="6"/>
  <c r="T756" i="6"/>
  <c r="U756" i="6"/>
  <c r="W756" i="6" s="1"/>
  <c r="V756" i="6"/>
  <c r="AA756" i="6"/>
  <c r="AB756" i="6"/>
  <c r="AC756" i="6"/>
  <c r="AD756" i="6"/>
  <c r="AE756" i="6"/>
  <c r="Q757" i="6"/>
  <c r="R757" i="6"/>
  <c r="S757" i="6"/>
  <c r="T757" i="6"/>
  <c r="U757" i="6"/>
  <c r="W757" i="6" s="1"/>
  <c r="V757" i="6"/>
  <c r="AC757" i="6" s="1"/>
  <c r="AB757" i="6"/>
  <c r="AD757" i="6"/>
  <c r="Q758" i="6"/>
  <c r="R758" i="6"/>
  <c r="S758" i="6"/>
  <c r="T758" i="6"/>
  <c r="U758" i="6"/>
  <c r="V758" i="6"/>
  <c r="Z758" i="6"/>
  <c r="AA758" i="6"/>
  <c r="AB758" i="6"/>
  <c r="AC758" i="6"/>
  <c r="AD758" i="6"/>
  <c r="AE758" i="6"/>
  <c r="Q759" i="6"/>
  <c r="R759" i="6"/>
  <c r="S759" i="6"/>
  <c r="T759" i="6"/>
  <c r="U759" i="6"/>
  <c r="V759" i="6"/>
  <c r="AB759" i="6"/>
  <c r="AC759" i="6"/>
  <c r="AD759" i="6"/>
  <c r="AE759" i="6"/>
  <c r="Q760" i="6"/>
  <c r="R760" i="6"/>
  <c r="S760" i="6"/>
  <c r="T760" i="6"/>
  <c r="U760" i="6"/>
  <c r="Z760" i="6" s="1"/>
  <c r="V760" i="6"/>
  <c r="W760" i="6"/>
  <c r="X760" i="6"/>
  <c r="Y760" i="6"/>
  <c r="AB760" i="6"/>
  <c r="AC760" i="6"/>
  <c r="AD760" i="6"/>
  <c r="AE760" i="6"/>
  <c r="Q761" i="6"/>
  <c r="R761" i="6"/>
  <c r="S761" i="6"/>
  <c r="T761" i="6"/>
  <c r="U761" i="6"/>
  <c r="W761" i="6" s="1"/>
  <c r="V761" i="6"/>
  <c r="AA761" i="6" s="1"/>
  <c r="X761" i="6"/>
  <c r="Y761" i="6"/>
  <c r="Z761" i="6"/>
  <c r="Q762" i="6"/>
  <c r="R762" i="6"/>
  <c r="S762" i="6"/>
  <c r="T762" i="6"/>
  <c r="U762" i="6"/>
  <c r="X762" i="6" s="1"/>
  <c r="V762" i="6"/>
  <c r="AE765" i="6" s="1"/>
  <c r="W762" i="6"/>
  <c r="Y762" i="6"/>
  <c r="Z762" i="6"/>
  <c r="AA762" i="6"/>
  <c r="AB762" i="6"/>
  <c r="AC762" i="6"/>
  <c r="AD762" i="6"/>
  <c r="AE762" i="6"/>
  <c r="Q763" i="6"/>
  <c r="R763" i="6"/>
  <c r="S763" i="6"/>
  <c r="T763" i="6"/>
  <c r="U763" i="6"/>
  <c r="V763" i="6"/>
  <c r="W763" i="6" s="1"/>
  <c r="X763" i="6"/>
  <c r="Z763" i="6"/>
  <c r="AA763" i="6"/>
  <c r="AB763" i="6"/>
  <c r="AC763" i="6"/>
  <c r="AD763" i="6"/>
  <c r="AE763" i="6"/>
  <c r="Q764" i="6"/>
  <c r="R764" i="6"/>
  <c r="S764" i="6"/>
  <c r="T764" i="6"/>
  <c r="U764" i="6"/>
  <c r="W764" i="6" s="1"/>
  <c r="V764" i="6"/>
  <c r="AA764" i="6"/>
  <c r="AB764" i="6"/>
  <c r="AC764" i="6"/>
  <c r="AD764" i="6"/>
  <c r="AE764" i="6"/>
  <c r="Q765" i="6"/>
  <c r="R765" i="6"/>
  <c r="S765" i="6"/>
  <c r="T765" i="6"/>
  <c r="U765" i="6"/>
  <c r="W765" i="6" s="1"/>
  <c r="V765" i="6"/>
  <c r="AC765" i="6" s="1"/>
  <c r="AB765" i="6"/>
  <c r="AD765" i="6"/>
  <c r="Q766" i="6"/>
  <c r="R766" i="6"/>
  <c r="S766" i="6"/>
  <c r="T766" i="6"/>
  <c r="U766" i="6"/>
  <c r="V766" i="6"/>
  <c r="Z766" i="6"/>
  <c r="AA766" i="6"/>
  <c r="AB766" i="6"/>
  <c r="AC766" i="6"/>
  <c r="AD766" i="6"/>
  <c r="AE766" i="6"/>
  <c r="Q767" i="6"/>
  <c r="R767" i="6"/>
  <c r="S767" i="6"/>
  <c r="T767" i="6"/>
  <c r="U767" i="6"/>
  <c r="V767" i="6"/>
  <c r="AB767" i="6"/>
  <c r="AC767" i="6"/>
  <c r="AD767" i="6"/>
  <c r="AE767" i="6"/>
  <c r="Q768" i="6"/>
  <c r="R768" i="6"/>
  <c r="S768" i="6"/>
  <c r="T768" i="6"/>
  <c r="U768" i="6"/>
  <c r="Z768" i="6" s="1"/>
  <c r="V768" i="6"/>
  <c r="W768" i="6"/>
  <c r="X768" i="6"/>
  <c r="Y768" i="6"/>
  <c r="AB768" i="6"/>
  <c r="AC768" i="6"/>
  <c r="AD768" i="6"/>
  <c r="AE768" i="6"/>
  <c r="Q769" i="6"/>
  <c r="R769" i="6"/>
  <c r="S769" i="6"/>
  <c r="T769" i="6"/>
  <c r="U769" i="6"/>
  <c r="W769" i="6" s="1"/>
  <c r="V769" i="6"/>
  <c r="AA769" i="6" s="1"/>
  <c r="X769" i="6"/>
  <c r="Y769" i="6"/>
  <c r="Z769" i="6"/>
  <c r="Q770" i="6"/>
  <c r="R770" i="6"/>
  <c r="S770" i="6"/>
  <c r="T770" i="6"/>
  <c r="U770" i="6"/>
  <c r="X770" i="6" s="1"/>
  <c r="V770" i="6"/>
  <c r="AE773" i="6" s="1"/>
  <c r="W770" i="6"/>
  <c r="Y770" i="6"/>
  <c r="Z770" i="6"/>
  <c r="AA770" i="6"/>
  <c r="AB770" i="6"/>
  <c r="AC770" i="6"/>
  <c r="AD770" i="6"/>
  <c r="AE770" i="6"/>
  <c r="Q771" i="6"/>
  <c r="R771" i="6"/>
  <c r="S771" i="6"/>
  <c r="T771" i="6"/>
  <c r="U771" i="6"/>
  <c r="V771" i="6"/>
  <c r="W771" i="6" s="1"/>
  <c r="X771" i="6"/>
  <c r="Z771" i="6"/>
  <c r="AA771" i="6"/>
  <c r="AB771" i="6"/>
  <c r="AC771" i="6"/>
  <c r="AD771" i="6"/>
  <c r="AE771" i="6"/>
  <c r="Q772" i="6"/>
  <c r="R772" i="6"/>
  <c r="S772" i="6"/>
  <c r="T772" i="6"/>
  <c r="U772" i="6"/>
  <c r="W772" i="6" s="1"/>
  <c r="V772" i="6"/>
  <c r="AA772" i="6"/>
  <c r="AB772" i="6"/>
  <c r="AC772" i="6"/>
  <c r="AD772" i="6"/>
  <c r="AE772" i="6"/>
  <c r="Q773" i="6"/>
  <c r="R773" i="6"/>
  <c r="S773" i="6"/>
  <c r="T773" i="6"/>
  <c r="U773" i="6"/>
  <c r="W773" i="6" s="1"/>
  <c r="V773" i="6"/>
  <c r="AC773" i="6" s="1"/>
  <c r="AB773" i="6"/>
  <c r="AD773" i="6"/>
  <c r="Q774" i="6"/>
  <c r="R774" i="6"/>
  <c r="S774" i="6"/>
  <c r="T774" i="6"/>
  <c r="U774" i="6"/>
  <c r="V774" i="6"/>
  <c r="AC777" i="6" s="1"/>
  <c r="Z774" i="6"/>
  <c r="AA774" i="6"/>
  <c r="AB774" i="6"/>
  <c r="AC774" i="6"/>
  <c r="AD774" i="6"/>
  <c r="AE774" i="6"/>
  <c r="Q775" i="6"/>
  <c r="R775" i="6"/>
  <c r="S775" i="6"/>
  <c r="T775" i="6"/>
  <c r="U775" i="6"/>
  <c r="Y775" i="6" s="1"/>
  <c r="V775" i="6"/>
  <c r="AB775" i="6"/>
  <c r="AC775" i="6"/>
  <c r="AD775" i="6"/>
  <c r="AE775" i="6"/>
  <c r="Q776" i="6"/>
  <c r="R776" i="6"/>
  <c r="S776" i="6"/>
  <c r="T776" i="6"/>
  <c r="U776" i="6"/>
  <c r="Z776" i="6" s="1"/>
  <c r="V776" i="6"/>
  <c r="W776" i="6"/>
  <c r="X776" i="6"/>
  <c r="Y776" i="6"/>
  <c r="AB776" i="6"/>
  <c r="AC776" i="6"/>
  <c r="AD776" i="6"/>
  <c r="AE776" i="6"/>
  <c r="Q777" i="6"/>
  <c r="R777" i="6"/>
  <c r="S777" i="6"/>
  <c r="T777" i="6"/>
  <c r="U777" i="6"/>
  <c r="W777" i="6" s="1"/>
  <c r="V777" i="6"/>
  <c r="AA777" i="6" s="1"/>
  <c r="X777" i="6"/>
  <c r="Y777" i="6"/>
  <c r="Z777" i="6"/>
  <c r="Q778" i="6"/>
  <c r="R778" i="6"/>
  <c r="S778" i="6"/>
  <c r="T778" i="6"/>
  <c r="U778" i="6"/>
  <c r="X778" i="6" s="1"/>
  <c r="V778" i="6"/>
  <c r="AE781" i="6" s="1"/>
  <c r="W778" i="6"/>
  <c r="Y778" i="6"/>
  <c r="Z778" i="6"/>
  <c r="AA778" i="6"/>
  <c r="AB778" i="6"/>
  <c r="AC778" i="6"/>
  <c r="AD778" i="6"/>
  <c r="AE778" i="6"/>
  <c r="Q779" i="6"/>
  <c r="R779" i="6"/>
  <c r="S779" i="6"/>
  <c r="T779" i="6"/>
  <c r="U779" i="6"/>
  <c r="V779" i="6"/>
  <c r="W779" i="6" s="1"/>
  <c r="X779" i="6"/>
  <c r="Z779" i="6"/>
  <c r="AA779" i="6"/>
  <c r="AB779" i="6"/>
  <c r="AC779" i="6"/>
  <c r="AD779" i="6"/>
  <c r="AE779" i="6"/>
  <c r="Q780" i="6"/>
  <c r="R780" i="6"/>
  <c r="S780" i="6"/>
  <c r="T780" i="6"/>
  <c r="U780" i="6"/>
  <c r="W780" i="6" s="1"/>
  <c r="V780" i="6"/>
  <c r="AA780" i="6"/>
  <c r="AB780" i="6"/>
  <c r="AC780" i="6"/>
  <c r="AD780" i="6"/>
  <c r="AE780" i="6"/>
  <c r="Q781" i="6"/>
  <c r="R781" i="6"/>
  <c r="S781" i="6"/>
  <c r="T781" i="6"/>
  <c r="U781" i="6"/>
  <c r="W781" i="6" s="1"/>
  <c r="V781" i="6"/>
  <c r="AC781" i="6" s="1"/>
  <c r="AB781" i="6"/>
  <c r="AD781" i="6"/>
  <c r="Q782" i="6"/>
  <c r="R782" i="6"/>
  <c r="S782" i="6"/>
  <c r="T782" i="6"/>
  <c r="U782" i="6"/>
  <c r="V782" i="6"/>
  <c r="AC785" i="6" s="1"/>
  <c r="Z782" i="6"/>
  <c r="AA782" i="6"/>
  <c r="AB782" i="6"/>
  <c r="AC782" i="6"/>
  <c r="AD782" i="6"/>
  <c r="AE782" i="6"/>
  <c r="Q783" i="6"/>
  <c r="R783" i="6"/>
  <c r="S783" i="6"/>
  <c r="T783" i="6"/>
  <c r="U783" i="6"/>
  <c r="V783" i="6"/>
  <c r="AB783" i="6"/>
  <c r="AC783" i="6"/>
  <c r="AD783" i="6"/>
  <c r="AE783" i="6"/>
  <c r="Q784" i="6"/>
  <c r="R784" i="6"/>
  <c r="S784" i="6"/>
  <c r="T784" i="6"/>
  <c r="U784" i="6"/>
  <c r="Z784" i="6" s="1"/>
  <c r="V784" i="6"/>
  <c r="W784" i="6"/>
  <c r="X784" i="6"/>
  <c r="Y784" i="6"/>
  <c r="AB784" i="6"/>
  <c r="AC784" i="6"/>
  <c r="AD784" i="6"/>
  <c r="AE784" i="6"/>
  <c r="Q785" i="6"/>
  <c r="R785" i="6"/>
  <c r="S785" i="6"/>
  <c r="T785" i="6"/>
  <c r="U785" i="6"/>
  <c r="W785" i="6" s="1"/>
  <c r="V785" i="6"/>
  <c r="AA785" i="6" s="1"/>
  <c r="X785" i="6"/>
  <c r="Y785" i="6"/>
  <c r="Z785" i="6"/>
  <c r="Q786" i="6"/>
  <c r="R786" i="6"/>
  <c r="S786" i="6"/>
  <c r="T786" i="6"/>
  <c r="U786" i="6"/>
  <c r="X786" i="6" s="1"/>
  <c r="V786" i="6"/>
  <c r="AE789" i="6" s="1"/>
  <c r="W786" i="6"/>
  <c r="Y786" i="6"/>
  <c r="Z786" i="6"/>
  <c r="AA786" i="6"/>
  <c r="AB786" i="6"/>
  <c r="AC786" i="6"/>
  <c r="AD786" i="6"/>
  <c r="AE786" i="6"/>
  <c r="Q787" i="6"/>
  <c r="R787" i="6"/>
  <c r="S787" i="6"/>
  <c r="T787" i="6"/>
  <c r="U787" i="6"/>
  <c r="V787" i="6"/>
  <c r="W787" i="6" s="1"/>
  <c r="X787" i="6"/>
  <c r="Z787" i="6"/>
  <c r="AA787" i="6"/>
  <c r="AB787" i="6"/>
  <c r="AC787" i="6"/>
  <c r="AD787" i="6"/>
  <c r="AE787" i="6"/>
  <c r="Q788" i="6"/>
  <c r="R788" i="6"/>
  <c r="S788" i="6"/>
  <c r="T788" i="6"/>
  <c r="U788" i="6"/>
  <c r="W788" i="6" s="1"/>
  <c r="V788" i="6"/>
  <c r="AA788" i="6"/>
  <c r="AB788" i="6"/>
  <c r="AC788" i="6"/>
  <c r="AD788" i="6"/>
  <c r="AE788" i="6"/>
  <c r="Q789" i="6"/>
  <c r="R789" i="6"/>
  <c r="S789" i="6"/>
  <c r="T789" i="6"/>
  <c r="U789" i="6"/>
  <c r="W789" i="6" s="1"/>
  <c r="V789" i="6"/>
  <c r="AC789" i="6" s="1"/>
  <c r="AB789" i="6"/>
  <c r="AD789" i="6"/>
  <c r="Q790" i="6"/>
  <c r="R790" i="6"/>
  <c r="S790" i="6"/>
  <c r="T790" i="6"/>
  <c r="U790" i="6"/>
  <c r="V790" i="6"/>
  <c r="Z790" i="6"/>
  <c r="AA790" i="6"/>
  <c r="AB790" i="6"/>
  <c r="AC790" i="6"/>
  <c r="AD790" i="6"/>
  <c r="AE790" i="6"/>
  <c r="Q791" i="6"/>
  <c r="R791" i="6"/>
  <c r="S791" i="6"/>
  <c r="T791" i="6"/>
  <c r="U791" i="6"/>
  <c r="V791" i="6"/>
  <c r="AB791" i="6"/>
  <c r="AC791" i="6"/>
  <c r="AD791" i="6"/>
  <c r="AE791" i="6"/>
  <c r="Q792" i="6"/>
  <c r="R792" i="6"/>
  <c r="S792" i="6"/>
  <c r="T792" i="6"/>
  <c r="U792" i="6"/>
  <c r="Z792" i="6" s="1"/>
  <c r="V792" i="6"/>
  <c r="W792" i="6"/>
  <c r="X792" i="6"/>
  <c r="Y792" i="6"/>
  <c r="AB792" i="6"/>
  <c r="AC792" i="6"/>
  <c r="AD792" i="6"/>
  <c r="AE792" i="6"/>
  <c r="Q793" i="6"/>
  <c r="R793" i="6"/>
  <c r="S793" i="6"/>
  <c r="T793" i="6"/>
  <c r="U793" i="6"/>
  <c r="W793" i="6" s="1"/>
  <c r="V793" i="6"/>
  <c r="AA793" i="6" s="1"/>
  <c r="X793" i="6"/>
  <c r="Y793" i="6"/>
  <c r="Z793" i="6"/>
  <c r="Q794" i="6"/>
  <c r="R794" i="6"/>
  <c r="S794" i="6"/>
  <c r="T794" i="6"/>
  <c r="U794" i="6"/>
  <c r="X794" i="6" s="1"/>
  <c r="V794" i="6"/>
  <c r="AE797" i="6" s="1"/>
  <c r="W794" i="6"/>
  <c r="Y794" i="6"/>
  <c r="Z794" i="6"/>
  <c r="AA794" i="6"/>
  <c r="AB794" i="6"/>
  <c r="AC794" i="6"/>
  <c r="AD794" i="6"/>
  <c r="AE794" i="6"/>
  <c r="Q795" i="6"/>
  <c r="R795" i="6"/>
  <c r="S795" i="6"/>
  <c r="T795" i="6"/>
  <c r="U795" i="6"/>
  <c r="V795" i="6"/>
  <c r="W795" i="6" s="1"/>
  <c r="X795" i="6"/>
  <c r="Z795" i="6"/>
  <c r="AA795" i="6"/>
  <c r="AB795" i="6"/>
  <c r="AC795" i="6"/>
  <c r="AD795" i="6"/>
  <c r="AE795" i="6"/>
  <c r="Q796" i="6"/>
  <c r="R796" i="6"/>
  <c r="S796" i="6"/>
  <c r="T796" i="6"/>
  <c r="U796" i="6"/>
  <c r="W796" i="6" s="1"/>
  <c r="V796" i="6"/>
  <c r="AA796" i="6"/>
  <c r="AB796" i="6"/>
  <c r="AC796" i="6"/>
  <c r="AD796" i="6"/>
  <c r="AE796" i="6"/>
  <c r="Q797" i="6"/>
  <c r="R797" i="6"/>
  <c r="S797" i="6"/>
  <c r="T797" i="6"/>
  <c r="U797" i="6"/>
  <c r="W797" i="6" s="1"/>
  <c r="V797" i="6"/>
  <c r="AC797" i="6" s="1"/>
  <c r="AB797" i="6"/>
  <c r="AD797" i="6"/>
  <c r="Q798" i="6"/>
  <c r="R798" i="6"/>
  <c r="S798" i="6"/>
  <c r="T798" i="6"/>
  <c r="U798" i="6"/>
  <c r="V798" i="6"/>
  <c r="Z798" i="6"/>
  <c r="AA798" i="6"/>
  <c r="AB798" i="6"/>
  <c r="AC798" i="6"/>
  <c r="AD798" i="6"/>
  <c r="AE798" i="6"/>
  <c r="Q799" i="6"/>
  <c r="R799" i="6"/>
  <c r="S799" i="6"/>
  <c r="T799" i="6"/>
  <c r="U799" i="6"/>
  <c r="V799" i="6"/>
  <c r="AB799" i="6"/>
  <c r="AC799" i="6"/>
  <c r="AD799" i="6"/>
  <c r="AE799" i="6"/>
  <c r="Q800" i="6"/>
  <c r="R800" i="6"/>
  <c r="S800" i="6"/>
  <c r="T800" i="6"/>
  <c r="U800" i="6"/>
  <c r="Z800" i="6" s="1"/>
  <c r="V800" i="6"/>
  <c r="W800" i="6"/>
  <c r="X800" i="6"/>
  <c r="Y800" i="6"/>
  <c r="AB800" i="6"/>
  <c r="AC800" i="6"/>
  <c r="AD800" i="6"/>
  <c r="AE800" i="6"/>
  <c r="Q801" i="6"/>
  <c r="R801" i="6"/>
  <c r="S801" i="6"/>
  <c r="T801" i="6"/>
  <c r="U801" i="6"/>
  <c r="W801" i="6" s="1"/>
  <c r="V801" i="6"/>
  <c r="AA801" i="6" s="1"/>
  <c r="X801" i="6"/>
  <c r="Y801" i="6"/>
  <c r="Z801" i="6"/>
  <c r="Q802" i="6"/>
  <c r="R802" i="6"/>
  <c r="S802" i="6"/>
  <c r="T802" i="6"/>
  <c r="U802" i="6"/>
  <c r="X802" i="6" s="1"/>
  <c r="V802" i="6"/>
  <c r="W802" i="6"/>
  <c r="Y802" i="6"/>
  <c r="Z802" i="6"/>
  <c r="AA802" i="6"/>
  <c r="AB802" i="6"/>
  <c r="AC802" i="6"/>
  <c r="AD802" i="6"/>
  <c r="AE802" i="6"/>
  <c r="Q803" i="6"/>
  <c r="R803" i="6"/>
  <c r="S803" i="6"/>
  <c r="T803" i="6"/>
  <c r="U803" i="6"/>
  <c r="V803" i="6"/>
  <c r="AE805" i="6" s="1"/>
  <c r="X803" i="6"/>
  <c r="Z803" i="6"/>
  <c r="AA803" i="6"/>
  <c r="AB803" i="6"/>
  <c r="AC803" i="6"/>
  <c r="AD803" i="6"/>
  <c r="AE803" i="6"/>
  <c r="Q804" i="6"/>
  <c r="R804" i="6"/>
  <c r="S804" i="6"/>
  <c r="T804" i="6"/>
  <c r="U804" i="6"/>
  <c r="W804" i="6" s="1"/>
  <c r="V804" i="6"/>
  <c r="AA804" i="6"/>
  <c r="AB804" i="6"/>
  <c r="AC804" i="6"/>
  <c r="AD804" i="6"/>
  <c r="AE804" i="6"/>
  <c r="Q805" i="6"/>
  <c r="R805" i="6"/>
  <c r="S805" i="6"/>
  <c r="T805" i="6"/>
  <c r="U805" i="6"/>
  <c r="W805" i="6" s="1"/>
  <c r="V805" i="6"/>
  <c r="AC805" i="6" s="1"/>
  <c r="AB805" i="6"/>
  <c r="AD805" i="6"/>
  <c r="Q806" i="6"/>
  <c r="R806" i="6"/>
  <c r="S806" i="6"/>
  <c r="T806" i="6"/>
  <c r="U806" i="6"/>
  <c r="V806" i="6"/>
  <c r="AC809" i="6" s="1"/>
  <c r="Z806" i="6"/>
  <c r="AA806" i="6"/>
  <c r="AB806" i="6"/>
  <c r="AC806" i="6"/>
  <c r="AD806" i="6"/>
  <c r="AE806" i="6"/>
  <c r="Q807" i="6"/>
  <c r="R807" i="6"/>
  <c r="S807" i="6"/>
  <c r="T807" i="6"/>
  <c r="U807" i="6"/>
  <c r="Y807" i="6" s="1"/>
  <c r="V807" i="6"/>
  <c r="AB807" i="6"/>
  <c r="AC807" i="6"/>
  <c r="AD807" i="6"/>
  <c r="AE807" i="6"/>
  <c r="Q808" i="6"/>
  <c r="R808" i="6"/>
  <c r="S808" i="6"/>
  <c r="T808" i="6"/>
  <c r="U808" i="6"/>
  <c r="Z808" i="6" s="1"/>
  <c r="V808" i="6"/>
  <c r="W808" i="6"/>
  <c r="X808" i="6"/>
  <c r="Y808" i="6"/>
  <c r="AB808" i="6"/>
  <c r="AC808" i="6"/>
  <c r="AD808" i="6"/>
  <c r="AE808" i="6"/>
  <c r="Q809" i="6"/>
  <c r="R809" i="6"/>
  <c r="S809" i="6"/>
  <c r="T809" i="6"/>
  <c r="U809" i="6"/>
  <c r="W809" i="6" s="1"/>
  <c r="V809" i="6"/>
  <c r="AA809" i="6" s="1"/>
  <c r="X809" i="6"/>
  <c r="Y809" i="6"/>
  <c r="Z809" i="6"/>
  <c r="Q810" i="6"/>
  <c r="R810" i="6"/>
  <c r="S810" i="6"/>
  <c r="T810" i="6"/>
  <c r="U810" i="6"/>
  <c r="X810" i="6" s="1"/>
  <c r="V810" i="6"/>
  <c r="W810" i="6"/>
  <c r="Y810" i="6"/>
  <c r="Z810" i="6"/>
  <c r="AA810" i="6"/>
  <c r="AB810" i="6"/>
  <c r="AC810" i="6"/>
  <c r="AD810" i="6"/>
  <c r="AE810" i="6"/>
  <c r="Q811" i="6"/>
  <c r="R811" i="6"/>
  <c r="S811" i="6"/>
  <c r="T811" i="6"/>
  <c r="U811" i="6"/>
  <c r="Y811" i="6" s="1"/>
  <c r="V811" i="6"/>
  <c r="AE813" i="6" s="1"/>
  <c r="X811" i="6"/>
  <c r="Z811" i="6"/>
  <c r="AA811" i="6"/>
  <c r="AB811" i="6"/>
  <c r="AC811" i="6"/>
  <c r="AD811" i="6"/>
  <c r="AE811" i="6"/>
  <c r="Q812" i="6"/>
  <c r="R812" i="6"/>
  <c r="S812" i="6"/>
  <c r="T812" i="6"/>
  <c r="U812" i="6"/>
  <c r="W812" i="6" s="1"/>
  <c r="V812" i="6"/>
  <c r="AA812" i="6"/>
  <c r="AB812" i="6"/>
  <c r="AC812" i="6"/>
  <c r="AD812" i="6"/>
  <c r="AE812" i="6"/>
  <c r="Q813" i="6"/>
  <c r="R813" i="6"/>
  <c r="S813" i="6"/>
  <c r="T813" i="6"/>
  <c r="U813" i="6"/>
  <c r="W813" i="6" s="1"/>
  <c r="V813" i="6"/>
  <c r="AC813" i="6" s="1"/>
  <c r="AB813" i="6"/>
  <c r="AD813" i="6"/>
  <c r="Q814" i="6"/>
  <c r="R814" i="6"/>
  <c r="S814" i="6"/>
  <c r="T814" i="6"/>
  <c r="U814" i="6"/>
  <c r="V814" i="6"/>
  <c r="AC817" i="6" s="1"/>
  <c r="Z814" i="6"/>
  <c r="AA814" i="6"/>
  <c r="AB814" i="6"/>
  <c r="AC814" i="6"/>
  <c r="AD814" i="6"/>
  <c r="AE814" i="6"/>
  <c r="Q815" i="6"/>
  <c r="R815" i="6"/>
  <c r="S815" i="6"/>
  <c r="T815" i="6"/>
  <c r="U815" i="6"/>
  <c r="V815" i="6"/>
  <c r="AB815" i="6"/>
  <c r="AC815" i="6"/>
  <c r="AD815" i="6"/>
  <c r="AE815" i="6"/>
  <c r="Q816" i="6"/>
  <c r="R816" i="6"/>
  <c r="S816" i="6"/>
  <c r="T816" i="6"/>
  <c r="U816" i="6"/>
  <c r="Z816" i="6" s="1"/>
  <c r="V816" i="6"/>
  <c r="W816" i="6"/>
  <c r="X816" i="6"/>
  <c r="Y816" i="6"/>
  <c r="AB816" i="6"/>
  <c r="AC816" i="6"/>
  <c r="AD816" i="6"/>
  <c r="AE816" i="6"/>
  <c r="Q817" i="6"/>
  <c r="R817" i="6"/>
  <c r="S817" i="6"/>
  <c r="T817" i="6"/>
  <c r="U817" i="6"/>
  <c r="W817" i="6" s="1"/>
  <c r="V817" i="6"/>
  <c r="AA817" i="6" s="1"/>
  <c r="X817" i="6"/>
  <c r="Y817" i="6"/>
  <c r="Z817" i="6"/>
  <c r="Q818" i="6"/>
  <c r="R818" i="6"/>
  <c r="S818" i="6"/>
  <c r="T818" i="6"/>
  <c r="U818" i="6"/>
  <c r="X818" i="6" s="1"/>
  <c r="V818" i="6"/>
  <c r="W818" i="6"/>
  <c r="Y818" i="6"/>
  <c r="Z818" i="6"/>
  <c r="AA818" i="6"/>
  <c r="AB818" i="6"/>
  <c r="AC818" i="6"/>
  <c r="AD818" i="6"/>
  <c r="AE818" i="6"/>
  <c r="Q819" i="6"/>
  <c r="R819" i="6"/>
  <c r="S819" i="6"/>
  <c r="T819" i="6"/>
  <c r="U819" i="6"/>
  <c r="Y819" i="6" s="1"/>
  <c r="V819" i="6"/>
  <c r="AE821" i="6" s="1"/>
  <c r="X819" i="6"/>
  <c r="Z819" i="6"/>
  <c r="AA819" i="6"/>
  <c r="AB819" i="6"/>
  <c r="AC819" i="6"/>
  <c r="AD819" i="6"/>
  <c r="AE819" i="6"/>
  <c r="Q820" i="6"/>
  <c r="R820" i="6"/>
  <c r="S820" i="6"/>
  <c r="T820" i="6"/>
  <c r="U820" i="6"/>
  <c r="W820" i="6" s="1"/>
  <c r="V820" i="6"/>
  <c r="AA820" i="6"/>
  <c r="AB820" i="6"/>
  <c r="AC820" i="6"/>
  <c r="AD820" i="6"/>
  <c r="AE820" i="6"/>
  <c r="Q821" i="6"/>
  <c r="R821" i="6"/>
  <c r="S821" i="6"/>
  <c r="T821" i="6"/>
  <c r="U821" i="6"/>
  <c r="W821" i="6" s="1"/>
  <c r="V821" i="6"/>
  <c r="AC821" i="6" s="1"/>
  <c r="AB821" i="6"/>
  <c r="AD821" i="6"/>
  <c r="Q822" i="6"/>
  <c r="R822" i="6"/>
  <c r="S822" i="6"/>
  <c r="T822" i="6"/>
  <c r="U822" i="6"/>
  <c r="V822" i="6"/>
  <c r="Z822" i="6"/>
  <c r="AA822" i="6"/>
  <c r="AB822" i="6"/>
  <c r="AC822" i="6"/>
  <c r="AD822" i="6"/>
  <c r="AE822" i="6"/>
  <c r="Q823" i="6"/>
  <c r="R823" i="6"/>
  <c r="S823" i="6"/>
  <c r="T823" i="6"/>
  <c r="U823" i="6"/>
  <c r="V823" i="6"/>
  <c r="AB823" i="6"/>
  <c r="AC823" i="6"/>
  <c r="AD823" i="6"/>
  <c r="AE823" i="6"/>
  <c r="Q824" i="6"/>
  <c r="R824" i="6"/>
  <c r="S824" i="6"/>
  <c r="T824" i="6"/>
  <c r="U824" i="6"/>
  <c r="Z824" i="6" s="1"/>
  <c r="V824" i="6"/>
  <c r="W824" i="6"/>
  <c r="X824" i="6"/>
  <c r="Y824" i="6"/>
  <c r="AB824" i="6"/>
  <c r="AC824" i="6"/>
  <c r="AD824" i="6"/>
  <c r="AE824" i="6"/>
  <c r="Q825" i="6"/>
  <c r="R825" i="6"/>
  <c r="S825" i="6"/>
  <c r="T825" i="6"/>
  <c r="U825" i="6"/>
  <c r="W825" i="6" s="1"/>
  <c r="V825" i="6"/>
  <c r="AA825" i="6" s="1"/>
  <c r="X825" i="6"/>
  <c r="Y825" i="6"/>
  <c r="Z825" i="6"/>
  <c r="Q826" i="6"/>
  <c r="R826" i="6"/>
  <c r="S826" i="6"/>
  <c r="T826" i="6"/>
  <c r="U826" i="6"/>
  <c r="X826" i="6" s="1"/>
  <c r="V826" i="6"/>
  <c r="W826" i="6"/>
  <c r="Y826" i="6"/>
  <c r="Z826" i="6"/>
  <c r="AA826" i="6"/>
  <c r="AB826" i="6"/>
  <c r="AC826" i="6"/>
  <c r="AD826" i="6"/>
  <c r="AE826" i="6"/>
  <c r="Q827" i="6"/>
  <c r="R827" i="6"/>
  <c r="S827" i="6"/>
  <c r="T827" i="6"/>
  <c r="U827" i="6"/>
  <c r="W827" i="6" s="1"/>
  <c r="V827" i="6"/>
  <c r="X827" i="6"/>
  <c r="Z827" i="6"/>
  <c r="AA827" i="6"/>
  <c r="AB827" i="6"/>
  <c r="AC827" i="6"/>
  <c r="AD827" i="6"/>
  <c r="AE827" i="6"/>
  <c r="Q828" i="6"/>
  <c r="R828" i="6"/>
  <c r="S828" i="6"/>
  <c r="T828" i="6"/>
  <c r="U828" i="6"/>
  <c r="W828" i="6" s="1"/>
  <c r="V828" i="6"/>
  <c r="AA828" i="6"/>
  <c r="AB828" i="6"/>
  <c r="AC828" i="6"/>
  <c r="AD828" i="6"/>
  <c r="AE828" i="6"/>
  <c r="Q829" i="6"/>
  <c r="R829" i="6"/>
  <c r="S829" i="6"/>
  <c r="T829" i="6"/>
  <c r="U829" i="6"/>
  <c r="W829" i="6" s="1"/>
  <c r="V829" i="6"/>
  <c r="AC829" i="6" s="1"/>
  <c r="AB829" i="6"/>
  <c r="AD829" i="6"/>
  <c r="Q830" i="6"/>
  <c r="R830" i="6"/>
  <c r="S830" i="6"/>
  <c r="T830" i="6"/>
  <c r="U830" i="6"/>
  <c r="V830" i="6"/>
  <c r="Z830" i="6"/>
  <c r="AA830" i="6"/>
  <c r="AB830" i="6"/>
  <c r="AC830" i="6"/>
  <c r="AD830" i="6"/>
  <c r="AE830" i="6"/>
  <c r="Q831" i="6"/>
  <c r="R831" i="6"/>
  <c r="S831" i="6"/>
  <c r="T831" i="6"/>
  <c r="U831" i="6"/>
  <c r="V831" i="6"/>
  <c r="AB831" i="6"/>
  <c r="AC831" i="6"/>
  <c r="AD831" i="6"/>
  <c r="AE831" i="6"/>
  <c r="Q832" i="6"/>
  <c r="R832" i="6"/>
  <c r="S832" i="6"/>
  <c r="T832" i="6"/>
  <c r="U832" i="6"/>
  <c r="Z832" i="6" s="1"/>
  <c r="V832" i="6"/>
  <c r="W832" i="6"/>
  <c r="X832" i="6"/>
  <c r="Y832" i="6"/>
  <c r="AB832" i="6"/>
  <c r="AC832" i="6"/>
  <c r="AD832" i="6"/>
  <c r="AE832" i="6"/>
  <c r="Q833" i="6"/>
  <c r="R833" i="6"/>
  <c r="S833" i="6"/>
  <c r="T833" i="6"/>
  <c r="U833" i="6"/>
  <c r="W833" i="6" s="1"/>
  <c r="V833" i="6"/>
  <c r="AA833" i="6" s="1"/>
  <c r="X833" i="6"/>
  <c r="Y833" i="6"/>
  <c r="Z833" i="6"/>
  <c r="Q834" i="6"/>
  <c r="R834" i="6"/>
  <c r="S834" i="6"/>
  <c r="T834" i="6"/>
  <c r="U834" i="6"/>
  <c r="X834" i="6" s="1"/>
  <c r="V834" i="6"/>
  <c r="W834" i="6"/>
  <c r="Y834" i="6"/>
  <c r="Z834" i="6"/>
  <c r="AA834" i="6"/>
  <c r="AB834" i="6"/>
  <c r="AC834" i="6"/>
  <c r="AD834" i="6"/>
  <c r="AE834" i="6"/>
  <c r="Q835" i="6"/>
  <c r="R835" i="6"/>
  <c r="S835" i="6"/>
  <c r="T835" i="6"/>
  <c r="U835" i="6"/>
  <c r="W835" i="6" s="1"/>
  <c r="V835" i="6"/>
  <c r="X835" i="6"/>
  <c r="Z835" i="6"/>
  <c r="AA835" i="6"/>
  <c r="AB835" i="6"/>
  <c r="AC835" i="6"/>
  <c r="AD835" i="6"/>
  <c r="AE835" i="6"/>
  <c r="Q836" i="6"/>
  <c r="R836" i="6"/>
  <c r="S836" i="6"/>
  <c r="T836" i="6"/>
  <c r="U836" i="6"/>
  <c r="W836" i="6" s="1"/>
  <c r="V836" i="6"/>
  <c r="AA836" i="6"/>
  <c r="AB836" i="6"/>
  <c r="AC836" i="6"/>
  <c r="AD836" i="6"/>
  <c r="AE836" i="6"/>
  <c r="Q837" i="6"/>
  <c r="R837" i="6"/>
  <c r="S837" i="6"/>
  <c r="T837" i="6"/>
  <c r="U837" i="6"/>
  <c r="W837" i="6" s="1"/>
  <c r="V837" i="6"/>
  <c r="AC837" i="6" s="1"/>
  <c r="AB837" i="6"/>
  <c r="AD837" i="6"/>
  <c r="Q838" i="6"/>
  <c r="R838" i="6"/>
  <c r="S838" i="6"/>
  <c r="T838" i="6"/>
  <c r="U838" i="6"/>
  <c r="V838" i="6"/>
  <c r="AC841" i="6" s="1"/>
  <c r="Z838" i="6"/>
  <c r="AA838" i="6"/>
  <c r="AB838" i="6"/>
  <c r="AC838" i="6"/>
  <c r="AD838" i="6"/>
  <c r="AE838" i="6"/>
  <c r="Q839" i="6"/>
  <c r="R839" i="6"/>
  <c r="S839" i="6"/>
  <c r="T839" i="6"/>
  <c r="U839" i="6"/>
  <c r="Y839" i="6" s="1"/>
  <c r="V839" i="6"/>
  <c r="AB839" i="6"/>
  <c r="AC839" i="6"/>
  <c r="AD839" i="6"/>
  <c r="AE839" i="6"/>
  <c r="Q840" i="6"/>
  <c r="R840" i="6"/>
  <c r="S840" i="6"/>
  <c r="T840" i="6"/>
  <c r="U840" i="6"/>
  <c r="Z840" i="6" s="1"/>
  <c r="V840" i="6"/>
  <c r="W840" i="6"/>
  <c r="X840" i="6"/>
  <c r="Y840" i="6"/>
  <c r="AB840" i="6"/>
  <c r="AC840" i="6"/>
  <c r="AD840" i="6"/>
  <c r="AE840" i="6"/>
  <c r="Q841" i="6"/>
  <c r="R841" i="6"/>
  <c r="S841" i="6"/>
  <c r="T841" i="6"/>
  <c r="U841" i="6"/>
  <c r="W841" i="6" s="1"/>
  <c r="V841" i="6"/>
  <c r="AA841" i="6" s="1"/>
  <c r="X841" i="6"/>
  <c r="Y841" i="6"/>
  <c r="Z841" i="6"/>
  <c r="Q842" i="6"/>
  <c r="R842" i="6"/>
  <c r="S842" i="6"/>
  <c r="T842" i="6"/>
  <c r="U842" i="6"/>
  <c r="X842" i="6" s="1"/>
  <c r="V842" i="6"/>
  <c r="W842" i="6"/>
  <c r="Y842" i="6"/>
  <c r="Z842" i="6"/>
  <c r="AA842" i="6"/>
  <c r="AB842" i="6"/>
  <c r="AC842" i="6"/>
  <c r="AD842" i="6"/>
  <c r="AE842" i="6"/>
  <c r="Q843" i="6"/>
  <c r="R843" i="6"/>
  <c r="S843" i="6"/>
  <c r="T843" i="6"/>
  <c r="U843" i="6"/>
  <c r="Y843" i="6" s="1"/>
  <c r="V843" i="6"/>
  <c r="W843" i="6"/>
  <c r="X843" i="6"/>
  <c r="Z843" i="6"/>
  <c r="AA843" i="6"/>
  <c r="AB843" i="6"/>
  <c r="AC843" i="6"/>
  <c r="AD843" i="6"/>
  <c r="AE843" i="6"/>
  <c r="Q844" i="6"/>
  <c r="R844" i="6"/>
  <c r="S844" i="6"/>
  <c r="T844" i="6"/>
  <c r="U844" i="6"/>
  <c r="W844" i="6" s="1"/>
  <c r="V844" i="6"/>
  <c r="AA844" i="6"/>
  <c r="AB844" i="6"/>
  <c r="AC844" i="6"/>
  <c r="AD844" i="6"/>
  <c r="AE844" i="6"/>
  <c r="Q845" i="6"/>
  <c r="R845" i="6"/>
  <c r="S845" i="6"/>
  <c r="T845" i="6"/>
  <c r="U845" i="6"/>
  <c r="W845" i="6" s="1"/>
  <c r="V845" i="6"/>
  <c r="AC845" i="6" s="1"/>
  <c r="AB845" i="6"/>
  <c r="AD845" i="6"/>
  <c r="Q846" i="6"/>
  <c r="R846" i="6"/>
  <c r="S846" i="6"/>
  <c r="T846" i="6"/>
  <c r="U846" i="6"/>
  <c r="V846" i="6"/>
  <c r="AC849" i="6" s="1"/>
  <c r="Z846" i="6"/>
  <c r="AA846" i="6"/>
  <c r="AB846" i="6"/>
  <c r="AC846" i="6"/>
  <c r="AD846" i="6"/>
  <c r="AE846" i="6"/>
  <c r="Q847" i="6"/>
  <c r="R847" i="6"/>
  <c r="S847" i="6"/>
  <c r="T847" i="6"/>
  <c r="U847" i="6"/>
  <c r="Y847" i="6" s="1"/>
  <c r="V847" i="6"/>
  <c r="AB847" i="6"/>
  <c r="AC847" i="6"/>
  <c r="AD847" i="6"/>
  <c r="AE847" i="6"/>
  <c r="Q848" i="6"/>
  <c r="R848" i="6"/>
  <c r="S848" i="6"/>
  <c r="T848" i="6"/>
  <c r="U848" i="6"/>
  <c r="Z848" i="6" s="1"/>
  <c r="V848" i="6"/>
  <c r="AA848" i="6" s="1"/>
  <c r="W848" i="6"/>
  <c r="X848" i="6"/>
  <c r="Y848" i="6"/>
  <c r="AB848" i="6"/>
  <c r="AC848" i="6"/>
  <c r="AD848" i="6"/>
  <c r="AE848" i="6"/>
  <c r="Q849" i="6"/>
  <c r="R849" i="6"/>
  <c r="S849" i="6"/>
  <c r="T849" i="6"/>
  <c r="U849" i="6"/>
  <c r="W849" i="6" s="1"/>
  <c r="V849" i="6"/>
  <c r="AA849" i="6" s="1"/>
  <c r="X849" i="6"/>
  <c r="Y849" i="6"/>
  <c r="Z849" i="6"/>
  <c r="Q850" i="6"/>
  <c r="R850" i="6"/>
  <c r="S850" i="6"/>
  <c r="T850" i="6"/>
  <c r="U850" i="6"/>
  <c r="X850" i="6" s="1"/>
  <c r="V850" i="6"/>
  <c r="W850" i="6"/>
  <c r="Y850" i="6"/>
  <c r="Z850" i="6"/>
  <c r="AA850" i="6"/>
  <c r="AB850" i="6"/>
  <c r="AC850" i="6"/>
  <c r="AD850" i="6"/>
  <c r="AE850" i="6"/>
  <c r="Q851" i="6"/>
  <c r="R851" i="6"/>
  <c r="S851" i="6"/>
  <c r="T851" i="6"/>
  <c r="U851" i="6"/>
  <c r="V851" i="6"/>
  <c r="W851" i="6"/>
  <c r="X851" i="6"/>
  <c r="Y851" i="6"/>
  <c r="Z851" i="6"/>
  <c r="AA851" i="6"/>
  <c r="AB851" i="6"/>
  <c r="AC851" i="6"/>
  <c r="AD851" i="6"/>
  <c r="AE851" i="6"/>
  <c r="Q852" i="6"/>
  <c r="R852" i="6"/>
  <c r="S852" i="6"/>
  <c r="T852" i="6"/>
  <c r="U852" i="6"/>
  <c r="W852" i="6" s="1"/>
  <c r="V852" i="6"/>
  <c r="AA852" i="6"/>
  <c r="AB852" i="6"/>
  <c r="AC852" i="6"/>
  <c r="AD852" i="6"/>
  <c r="AE852" i="6"/>
  <c r="Q853" i="6"/>
  <c r="R853" i="6"/>
  <c r="S853" i="6"/>
  <c r="T853" i="6"/>
  <c r="U853" i="6"/>
  <c r="W853" i="6" s="1"/>
  <c r="V853" i="6"/>
  <c r="AC853" i="6" s="1"/>
  <c r="AB853" i="6"/>
  <c r="AD853" i="6"/>
  <c r="Q854" i="6"/>
  <c r="R854" i="6"/>
  <c r="S854" i="6"/>
  <c r="T854" i="6"/>
  <c r="U854" i="6"/>
  <c r="V854" i="6"/>
  <c r="Z854" i="6"/>
  <c r="AA854" i="6"/>
  <c r="AB854" i="6"/>
  <c r="AC854" i="6"/>
  <c r="AD854" i="6"/>
  <c r="AE854" i="6"/>
  <c r="Q855" i="6"/>
  <c r="R855" i="6"/>
  <c r="S855" i="6"/>
  <c r="T855" i="6"/>
  <c r="U855" i="6"/>
  <c r="V855" i="6"/>
  <c r="AB855" i="6"/>
  <c r="AC855" i="6"/>
  <c r="AD855" i="6"/>
  <c r="AE855" i="6"/>
  <c r="Q856" i="6"/>
  <c r="R856" i="6"/>
  <c r="S856" i="6"/>
  <c r="T856" i="6"/>
  <c r="U856" i="6"/>
  <c r="Z856" i="6" s="1"/>
  <c r="V856" i="6"/>
  <c r="W856" i="6"/>
  <c r="X856" i="6"/>
  <c r="Y856" i="6"/>
  <c r="AB856" i="6"/>
  <c r="AC856" i="6"/>
  <c r="AD856" i="6"/>
  <c r="AE856" i="6"/>
  <c r="Q857" i="6"/>
  <c r="R857" i="6"/>
  <c r="S857" i="6"/>
  <c r="T857" i="6"/>
  <c r="U857" i="6"/>
  <c r="W857" i="6" s="1"/>
  <c r="V857" i="6"/>
  <c r="AA857" i="6" s="1"/>
  <c r="X857" i="6"/>
  <c r="Y857" i="6"/>
  <c r="Z857" i="6"/>
  <c r="Q858" i="6"/>
  <c r="R858" i="6"/>
  <c r="S858" i="6"/>
  <c r="T858" i="6"/>
  <c r="U858" i="6"/>
  <c r="V858" i="6"/>
  <c r="X858" i="6" s="1"/>
  <c r="W858" i="6"/>
  <c r="Y858" i="6"/>
  <c r="Z858" i="6"/>
  <c r="AA858" i="6"/>
  <c r="AB858" i="6"/>
  <c r="AC858" i="6"/>
  <c r="AD858" i="6"/>
  <c r="AE858" i="6"/>
  <c r="Q859" i="6"/>
  <c r="R859" i="6"/>
  <c r="S859" i="6"/>
  <c r="T859" i="6"/>
  <c r="U859" i="6"/>
  <c r="V859" i="6"/>
  <c r="W859" i="6"/>
  <c r="X859" i="6"/>
  <c r="Y859" i="6"/>
  <c r="Z859" i="6"/>
  <c r="AA859" i="6"/>
  <c r="AB859" i="6"/>
  <c r="AC859" i="6"/>
  <c r="AD859" i="6"/>
  <c r="AE859" i="6"/>
  <c r="Q860" i="6"/>
  <c r="R860" i="6"/>
  <c r="S860" i="6"/>
  <c r="T860" i="6"/>
  <c r="U860" i="6"/>
  <c r="W860" i="6" s="1"/>
  <c r="V860" i="6"/>
  <c r="AA860" i="6"/>
  <c r="AB860" i="6"/>
  <c r="AC860" i="6"/>
  <c r="AD860" i="6"/>
  <c r="AE860" i="6"/>
  <c r="Q861" i="6"/>
  <c r="R861" i="6"/>
  <c r="S861" i="6"/>
  <c r="T861" i="6"/>
  <c r="U861" i="6"/>
  <c r="W861" i="6" s="1"/>
  <c r="V861" i="6"/>
  <c r="AC861" i="6" s="1"/>
  <c r="AB861" i="6"/>
  <c r="AD861" i="6"/>
  <c r="Q862" i="6"/>
  <c r="R862" i="6"/>
  <c r="S862" i="6"/>
  <c r="T862" i="6"/>
  <c r="U862" i="6"/>
  <c r="V862" i="6"/>
  <c r="AC865" i="6" s="1"/>
  <c r="Z862" i="6"/>
  <c r="AA862" i="6"/>
  <c r="AB862" i="6"/>
  <c r="AC862" i="6"/>
  <c r="AD862" i="6"/>
  <c r="AE862" i="6"/>
  <c r="Q863" i="6"/>
  <c r="R863" i="6"/>
  <c r="S863" i="6"/>
  <c r="T863" i="6"/>
  <c r="U863" i="6"/>
  <c r="Y863" i="6" s="1"/>
  <c r="V863" i="6"/>
  <c r="AB863" i="6"/>
  <c r="AC863" i="6"/>
  <c r="AD863" i="6"/>
  <c r="AE863" i="6"/>
  <c r="Q864" i="6"/>
  <c r="R864" i="6"/>
  <c r="S864" i="6"/>
  <c r="T864" i="6"/>
  <c r="U864" i="6"/>
  <c r="Z864" i="6" s="1"/>
  <c r="V864" i="6"/>
  <c r="AA864" i="6" s="1"/>
  <c r="W864" i="6"/>
  <c r="X864" i="6"/>
  <c r="Y864" i="6"/>
  <c r="AB864" i="6"/>
  <c r="AC864" i="6"/>
  <c r="AD864" i="6"/>
  <c r="AE864" i="6"/>
  <c r="Q865" i="6"/>
  <c r="R865" i="6"/>
  <c r="S865" i="6"/>
  <c r="T865" i="6"/>
  <c r="U865" i="6"/>
  <c r="W865" i="6" s="1"/>
  <c r="V865" i="6"/>
  <c r="AA865" i="6" s="1"/>
  <c r="X865" i="6"/>
  <c r="Y865" i="6"/>
  <c r="Z865" i="6"/>
  <c r="Q866" i="6"/>
  <c r="R866" i="6"/>
  <c r="S866" i="6"/>
  <c r="T866" i="6"/>
  <c r="U866" i="6"/>
  <c r="X866" i="6" s="1"/>
  <c r="V866" i="6"/>
  <c r="AE869" i="6" s="1"/>
  <c r="W866" i="6"/>
  <c r="Y866" i="6"/>
  <c r="Z866" i="6"/>
  <c r="AA866" i="6"/>
  <c r="AB866" i="6"/>
  <c r="AC866" i="6"/>
  <c r="AD866" i="6"/>
  <c r="AE866" i="6"/>
  <c r="Q867" i="6"/>
  <c r="R867" i="6"/>
  <c r="S867" i="6"/>
  <c r="T867" i="6"/>
  <c r="U867" i="6"/>
  <c r="Y867" i="6" s="1"/>
  <c r="V867" i="6"/>
  <c r="W867" i="6"/>
  <c r="X867" i="6"/>
  <c r="Z867" i="6"/>
  <c r="AA867" i="6"/>
  <c r="AB867" i="6"/>
  <c r="AC867" i="6"/>
  <c r="AD867" i="6"/>
  <c r="AE867" i="6"/>
  <c r="Q868" i="6"/>
  <c r="R868" i="6"/>
  <c r="S868" i="6"/>
  <c r="T868" i="6"/>
  <c r="U868" i="6"/>
  <c r="W868" i="6" s="1"/>
  <c r="V868" i="6"/>
  <c r="AA868" i="6"/>
  <c r="AB868" i="6"/>
  <c r="AC868" i="6"/>
  <c r="AD868" i="6"/>
  <c r="AE868" i="6"/>
  <c r="Q869" i="6"/>
  <c r="R869" i="6"/>
  <c r="S869" i="6"/>
  <c r="T869" i="6"/>
  <c r="U869" i="6"/>
  <c r="W869" i="6" s="1"/>
  <c r="V869" i="6"/>
  <c r="AC869" i="6" s="1"/>
  <c r="AB869" i="6"/>
  <c r="AD869" i="6"/>
  <c r="Q870" i="6"/>
  <c r="R870" i="6"/>
  <c r="S870" i="6"/>
  <c r="T870" i="6"/>
  <c r="U870" i="6"/>
  <c r="V870" i="6"/>
  <c r="Z870" i="6"/>
  <c r="AA870" i="6"/>
  <c r="AB870" i="6"/>
  <c r="AC870" i="6"/>
  <c r="AD870" i="6"/>
  <c r="AE870" i="6"/>
  <c r="Q871" i="6"/>
  <c r="R871" i="6"/>
  <c r="S871" i="6"/>
  <c r="T871" i="6"/>
  <c r="U871" i="6"/>
  <c r="V871" i="6"/>
  <c r="AB871" i="6"/>
  <c r="AC871" i="6"/>
  <c r="AD871" i="6"/>
  <c r="AE871" i="6"/>
  <c r="Q872" i="6"/>
  <c r="R872" i="6"/>
  <c r="S872" i="6"/>
  <c r="T872" i="6"/>
  <c r="U872" i="6"/>
  <c r="Z872" i="6" s="1"/>
  <c r="V872" i="6"/>
  <c r="AA872" i="6" s="1"/>
  <c r="W872" i="6"/>
  <c r="X872" i="6"/>
  <c r="Y872" i="6"/>
  <c r="AB872" i="6"/>
  <c r="AC872" i="6"/>
  <c r="AD872" i="6"/>
  <c r="AE872" i="6"/>
  <c r="Q873" i="6"/>
  <c r="R873" i="6"/>
  <c r="S873" i="6"/>
  <c r="T873" i="6"/>
  <c r="U873" i="6"/>
  <c r="W873" i="6" s="1"/>
  <c r="V873" i="6"/>
  <c r="AA873" i="6" s="1"/>
  <c r="X873" i="6"/>
  <c r="Y873" i="6"/>
  <c r="Z873" i="6"/>
  <c r="Q874" i="6"/>
  <c r="R874" i="6"/>
  <c r="S874" i="6"/>
  <c r="T874" i="6"/>
  <c r="U874" i="6"/>
  <c r="X874" i="6" s="1"/>
  <c r="V874" i="6"/>
  <c r="AE877" i="6" s="1"/>
  <c r="W874" i="6"/>
  <c r="Y874" i="6"/>
  <c r="Z874" i="6"/>
  <c r="AA874" i="6"/>
  <c r="AB874" i="6"/>
  <c r="AC874" i="6"/>
  <c r="AD874" i="6"/>
  <c r="AE874" i="6"/>
  <c r="Q875" i="6"/>
  <c r="R875" i="6"/>
  <c r="S875" i="6"/>
  <c r="T875" i="6"/>
  <c r="U875" i="6"/>
  <c r="Y875" i="6" s="1"/>
  <c r="V875" i="6"/>
  <c r="W875" i="6"/>
  <c r="X875" i="6"/>
  <c r="Z875" i="6"/>
  <c r="AA875" i="6"/>
  <c r="AB875" i="6"/>
  <c r="AC875" i="6"/>
  <c r="AD875" i="6"/>
  <c r="AE875" i="6"/>
  <c r="Q876" i="6"/>
  <c r="R876" i="6"/>
  <c r="S876" i="6"/>
  <c r="T876" i="6"/>
  <c r="U876" i="6"/>
  <c r="W876" i="6" s="1"/>
  <c r="V876" i="6"/>
  <c r="AA876" i="6"/>
  <c r="AB876" i="6"/>
  <c r="AC876" i="6"/>
  <c r="AD876" i="6"/>
  <c r="AE876" i="6"/>
  <c r="Q877" i="6"/>
  <c r="R877" i="6"/>
  <c r="S877" i="6"/>
  <c r="T877" i="6"/>
  <c r="U877" i="6"/>
  <c r="W877" i="6" s="1"/>
  <c r="V877" i="6"/>
  <c r="AC877" i="6" s="1"/>
  <c r="AB877" i="6"/>
  <c r="AD877" i="6"/>
  <c r="Q878" i="6"/>
  <c r="R878" i="6"/>
  <c r="S878" i="6"/>
  <c r="T878" i="6"/>
  <c r="U878" i="6"/>
  <c r="V878" i="6"/>
  <c r="AC881" i="6" s="1"/>
  <c r="Z878" i="6"/>
  <c r="AA878" i="6"/>
  <c r="AB878" i="6"/>
  <c r="AC878" i="6"/>
  <c r="AD878" i="6"/>
  <c r="AE878" i="6"/>
  <c r="Q879" i="6"/>
  <c r="R879" i="6"/>
  <c r="S879" i="6"/>
  <c r="T879" i="6"/>
  <c r="U879" i="6"/>
  <c r="Y879" i="6" s="1"/>
  <c r="V879" i="6"/>
  <c r="AB879" i="6"/>
  <c r="AC879" i="6"/>
  <c r="AD879" i="6"/>
  <c r="AE879" i="6"/>
  <c r="Q880" i="6"/>
  <c r="R880" i="6"/>
  <c r="S880" i="6"/>
  <c r="T880" i="6"/>
  <c r="U880" i="6"/>
  <c r="Z880" i="6" s="1"/>
  <c r="V880" i="6"/>
  <c r="W880" i="6"/>
  <c r="X880" i="6"/>
  <c r="Y880" i="6"/>
  <c r="AB880" i="6"/>
  <c r="AC880" i="6"/>
  <c r="AD880" i="6"/>
  <c r="AE880" i="6"/>
  <c r="Q881" i="6"/>
  <c r="R881" i="6"/>
  <c r="S881" i="6"/>
  <c r="T881" i="6"/>
  <c r="U881" i="6"/>
  <c r="W881" i="6" s="1"/>
  <c r="V881" i="6"/>
  <c r="AA881" i="6" s="1"/>
  <c r="X881" i="6"/>
  <c r="Y881" i="6"/>
  <c r="Z881" i="6"/>
  <c r="Q882" i="6"/>
  <c r="R882" i="6"/>
  <c r="S882" i="6"/>
  <c r="T882" i="6"/>
  <c r="U882" i="6"/>
  <c r="V882" i="6"/>
  <c r="AE885" i="6" s="1"/>
  <c r="W882" i="6"/>
  <c r="Y882" i="6"/>
  <c r="Z882" i="6"/>
  <c r="AA882" i="6"/>
  <c r="AB882" i="6"/>
  <c r="AC882" i="6"/>
  <c r="AD882" i="6"/>
  <c r="AE882" i="6"/>
  <c r="Q883" i="6"/>
  <c r="R883" i="6"/>
  <c r="S883" i="6"/>
  <c r="T883" i="6"/>
  <c r="U883" i="6"/>
  <c r="V883" i="6"/>
  <c r="W883" i="6"/>
  <c r="X883" i="6"/>
  <c r="Y883" i="6"/>
  <c r="Z883" i="6"/>
  <c r="AA883" i="6"/>
  <c r="AB883" i="6"/>
  <c r="AC883" i="6"/>
  <c r="AD883" i="6"/>
  <c r="AE883" i="6"/>
  <c r="Q884" i="6"/>
  <c r="R884" i="6"/>
  <c r="S884" i="6"/>
  <c r="T884" i="6"/>
  <c r="U884" i="6"/>
  <c r="W884" i="6" s="1"/>
  <c r="V884" i="6"/>
  <c r="AA884" i="6"/>
  <c r="AB884" i="6"/>
  <c r="AC884" i="6"/>
  <c r="AD884" i="6"/>
  <c r="AE884" i="6"/>
  <c r="Q885" i="6"/>
  <c r="R885" i="6"/>
  <c r="S885" i="6"/>
  <c r="T885" i="6"/>
  <c r="U885" i="6"/>
  <c r="W885" i="6" s="1"/>
  <c r="V885" i="6"/>
  <c r="AC885" i="6" s="1"/>
  <c r="AB885" i="6"/>
  <c r="AD885" i="6"/>
  <c r="Q886" i="6"/>
  <c r="R886" i="6"/>
  <c r="S886" i="6"/>
  <c r="T886" i="6"/>
  <c r="U886" i="6"/>
  <c r="V886" i="6"/>
  <c r="Z886" i="6"/>
  <c r="AA886" i="6"/>
  <c r="AB886" i="6"/>
  <c r="AC886" i="6"/>
  <c r="AD886" i="6"/>
  <c r="AE886" i="6"/>
  <c r="Q887" i="6"/>
  <c r="R887" i="6"/>
  <c r="S887" i="6"/>
  <c r="T887" i="6"/>
  <c r="U887" i="6"/>
  <c r="Y887" i="6" s="1"/>
  <c r="V887" i="6"/>
  <c r="AB887" i="6"/>
  <c r="AC887" i="6"/>
  <c r="AD887" i="6"/>
  <c r="AE887" i="6"/>
  <c r="Q888" i="6"/>
  <c r="R888" i="6"/>
  <c r="S888" i="6"/>
  <c r="T888" i="6"/>
  <c r="U888" i="6"/>
  <c r="Z888" i="6" s="1"/>
  <c r="V888" i="6"/>
  <c r="W888" i="6"/>
  <c r="X888" i="6"/>
  <c r="Y888" i="6"/>
  <c r="AB888" i="6"/>
  <c r="AC888" i="6"/>
  <c r="AD888" i="6"/>
  <c r="AE888" i="6"/>
  <c r="Q889" i="6"/>
  <c r="R889" i="6"/>
  <c r="S889" i="6"/>
  <c r="T889" i="6"/>
  <c r="U889" i="6"/>
  <c r="W889" i="6" s="1"/>
  <c r="V889" i="6"/>
  <c r="AA889" i="6" s="1"/>
  <c r="X889" i="6"/>
  <c r="Y889" i="6"/>
  <c r="Z889" i="6"/>
  <c r="Q890" i="6"/>
  <c r="R890" i="6"/>
  <c r="S890" i="6"/>
  <c r="T890" i="6"/>
  <c r="U890" i="6"/>
  <c r="X890" i="6" s="1"/>
  <c r="V890" i="6"/>
  <c r="AE893" i="6" s="1"/>
  <c r="W890" i="6"/>
  <c r="Y890" i="6"/>
  <c r="Z890" i="6"/>
  <c r="AA890" i="6"/>
  <c r="AB890" i="6"/>
  <c r="AC890" i="6"/>
  <c r="AD890" i="6"/>
  <c r="AE890" i="6"/>
  <c r="Q891" i="6"/>
  <c r="R891" i="6"/>
  <c r="S891" i="6"/>
  <c r="T891" i="6"/>
  <c r="U891" i="6"/>
  <c r="V891" i="6"/>
  <c r="Y891" i="6" s="1"/>
  <c r="W891" i="6"/>
  <c r="X891" i="6"/>
  <c r="Z891" i="6"/>
  <c r="AA891" i="6"/>
  <c r="AB891" i="6"/>
  <c r="AC891" i="6"/>
  <c r="AD891" i="6"/>
  <c r="AE891" i="6"/>
  <c r="Q892" i="6"/>
  <c r="R892" i="6"/>
  <c r="S892" i="6"/>
  <c r="T892" i="6"/>
  <c r="U892" i="6"/>
  <c r="W892" i="6" s="1"/>
  <c r="V892" i="6"/>
  <c r="AA892" i="6"/>
  <c r="AB892" i="6"/>
  <c r="AC892" i="6"/>
  <c r="AD892" i="6"/>
  <c r="AE892" i="6"/>
  <c r="Q893" i="6"/>
  <c r="R893" i="6"/>
  <c r="S893" i="6"/>
  <c r="T893" i="6"/>
  <c r="U893" i="6"/>
  <c r="W893" i="6" s="1"/>
  <c r="V893" i="6"/>
  <c r="AC893" i="6" s="1"/>
  <c r="AB893" i="6"/>
  <c r="AD893" i="6"/>
  <c r="Q894" i="6"/>
  <c r="R894" i="6"/>
  <c r="S894" i="6"/>
  <c r="T894" i="6"/>
  <c r="U894" i="6"/>
  <c r="V894" i="6"/>
  <c r="AC897" i="6" s="1"/>
  <c r="Z894" i="6"/>
  <c r="AA894" i="6"/>
  <c r="AB894" i="6"/>
  <c r="AC894" i="6"/>
  <c r="AD894" i="6"/>
  <c r="AE894" i="6"/>
  <c r="Q895" i="6"/>
  <c r="R895" i="6"/>
  <c r="S895" i="6"/>
  <c r="T895" i="6"/>
  <c r="U895" i="6"/>
  <c r="Y895" i="6" s="1"/>
  <c r="V895" i="6"/>
  <c r="AB895" i="6"/>
  <c r="AC895" i="6"/>
  <c r="AD895" i="6"/>
  <c r="AE895" i="6"/>
  <c r="Q896" i="6"/>
  <c r="R896" i="6"/>
  <c r="S896" i="6"/>
  <c r="T896" i="6"/>
  <c r="U896" i="6"/>
  <c r="Z896" i="6" s="1"/>
  <c r="V896" i="6"/>
  <c r="W896" i="6"/>
  <c r="X896" i="6"/>
  <c r="Y896" i="6"/>
  <c r="AB896" i="6"/>
  <c r="AC896" i="6"/>
  <c r="AD896" i="6"/>
  <c r="AE896" i="6"/>
  <c r="Q897" i="6"/>
  <c r="R897" i="6"/>
  <c r="S897" i="6"/>
  <c r="T897" i="6"/>
  <c r="U897" i="6"/>
  <c r="W897" i="6" s="1"/>
  <c r="V897" i="6"/>
  <c r="AA897" i="6" s="1"/>
  <c r="X897" i="6"/>
  <c r="Y897" i="6"/>
  <c r="Z897" i="6"/>
  <c r="Q898" i="6"/>
  <c r="R898" i="6"/>
  <c r="S898" i="6"/>
  <c r="T898" i="6"/>
  <c r="U898" i="6"/>
  <c r="X898" i="6" s="1"/>
  <c r="V898" i="6"/>
  <c r="W898" i="6"/>
  <c r="Y898" i="6"/>
  <c r="Z898" i="6"/>
  <c r="AA898" i="6"/>
  <c r="AB898" i="6"/>
  <c r="AC898" i="6"/>
  <c r="AD898" i="6"/>
  <c r="AE898" i="6"/>
  <c r="Q899" i="6"/>
  <c r="R899" i="6"/>
  <c r="S899" i="6"/>
  <c r="T899" i="6"/>
  <c r="U899" i="6"/>
  <c r="Y899" i="6" s="1"/>
  <c r="V899" i="6"/>
  <c r="W899" i="6"/>
  <c r="X899" i="6"/>
  <c r="Z899" i="6"/>
  <c r="AA899" i="6"/>
  <c r="AB899" i="6"/>
  <c r="AC899" i="6"/>
  <c r="AD899" i="6"/>
  <c r="AE899" i="6"/>
  <c r="Q900" i="6"/>
  <c r="R900" i="6"/>
  <c r="S900" i="6"/>
  <c r="T900" i="6"/>
  <c r="U900" i="6"/>
  <c r="W900" i="6" s="1"/>
  <c r="V900" i="6"/>
  <c r="AA900" i="6"/>
  <c r="AB900" i="6"/>
  <c r="AC900" i="6"/>
  <c r="AD900" i="6"/>
  <c r="AE900" i="6"/>
  <c r="Q901" i="6"/>
  <c r="R901" i="6"/>
  <c r="S901" i="6"/>
  <c r="T901" i="6"/>
  <c r="U901" i="6"/>
  <c r="W901" i="6" s="1"/>
  <c r="V901" i="6"/>
  <c r="AC901" i="6" s="1"/>
  <c r="AB901" i="6"/>
  <c r="AD901" i="6"/>
  <c r="Q902" i="6"/>
  <c r="R902" i="6"/>
  <c r="S902" i="6"/>
  <c r="T902" i="6"/>
  <c r="U902" i="6"/>
  <c r="V902" i="6"/>
  <c r="AC905" i="6" s="1"/>
  <c r="Z902" i="6"/>
  <c r="AA902" i="6"/>
  <c r="AB902" i="6"/>
  <c r="AC902" i="6"/>
  <c r="AD902" i="6"/>
  <c r="AE902" i="6"/>
  <c r="Q903" i="6"/>
  <c r="R903" i="6"/>
  <c r="S903" i="6"/>
  <c r="T903" i="6"/>
  <c r="U903" i="6"/>
  <c r="Y903" i="6" s="1"/>
  <c r="V903" i="6"/>
  <c r="X903" i="6"/>
  <c r="AB903" i="6"/>
  <c r="AC903" i="6"/>
  <c r="AD903" i="6"/>
  <c r="AE903" i="6"/>
  <c r="Q904" i="6"/>
  <c r="R904" i="6"/>
  <c r="S904" i="6"/>
  <c r="T904" i="6"/>
  <c r="U904" i="6"/>
  <c r="Z904" i="6" s="1"/>
  <c r="V904" i="6"/>
  <c r="W904" i="6"/>
  <c r="X904" i="6"/>
  <c r="Y904" i="6"/>
  <c r="AB904" i="6"/>
  <c r="AC904" i="6"/>
  <c r="AD904" i="6"/>
  <c r="AE904" i="6"/>
  <c r="Q905" i="6"/>
  <c r="R905" i="6"/>
  <c r="S905" i="6"/>
  <c r="T905" i="6"/>
  <c r="U905" i="6"/>
  <c r="W905" i="6" s="1"/>
  <c r="V905" i="6"/>
  <c r="AA905" i="6" s="1"/>
  <c r="X905" i="6"/>
  <c r="Y905" i="6"/>
  <c r="Z905" i="6"/>
  <c r="Q906" i="6"/>
  <c r="R906" i="6"/>
  <c r="S906" i="6"/>
  <c r="T906" i="6"/>
  <c r="U906" i="6"/>
  <c r="X906" i="6" s="1"/>
  <c r="V906" i="6"/>
  <c r="W906" i="6"/>
  <c r="Y906" i="6"/>
  <c r="Z906" i="6"/>
  <c r="AA906" i="6"/>
  <c r="AB906" i="6"/>
  <c r="AC906" i="6"/>
  <c r="AD906" i="6"/>
  <c r="AE906" i="6"/>
  <c r="Q907" i="6"/>
  <c r="R907" i="6"/>
  <c r="S907" i="6"/>
  <c r="T907" i="6"/>
  <c r="U907" i="6"/>
  <c r="Y907" i="6" s="1"/>
  <c r="V907" i="6"/>
  <c r="W907" i="6"/>
  <c r="X907" i="6"/>
  <c r="Z907" i="6"/>
  <c r="AA907" i="6"/>
  <c r="AB907" i="6"/>
  <c r="AC907" i="6"/>
  <c r="AD907" i="6"/>
  <c r="AE907" i="6"/>
  <c r="Q908" i="6"/>
  <c r="R908" i="6"/>
  <c r="S908" i="6"/>
  <c r="T908" i="6"/>
  <c r="U908" i="6"/>
  <c r="V908" i="6"/>
  <c r="AA908" i="6"/>
  <c r="AB908" i="6"/>
  <c r="AC908" i="6"/>
  <c r="AD908" i="6"/>
  <c r="AE908" i="6"/>
  <c r="Q909" i="6"/>
  <c r="R909" i="6"/>
  <c r="S909" i="6"/>
  <c r="T909" i="6"/>
  <c r="U909" i="6"/>
  <c r="V909" i="6"/>
  <c r="AC909" i="6"/>
  <c r="Q910" i="6"/>
  <c r="R910" i="6"/>
  <c r="S910" i="6"/>
  <c r="T910" i="6"/>
  <c r="U910" i="6"/>
  <c r="V910" i="6"/>
  <c r="W910" i="6" s="1"/>
  <c r="Z910" i="6"/>
  <c r="AA910" i="6"/>
  <c r="AB910" i="6"/>
  <c r="AC910" i="6"/>
  <c r="AD910" i="6"/>
  <c r="AE910" i="6"/>
  <c r="Q911" i="6"/>
  <c r="R911" i="6"/>
  <c r="S911" i="6"/>
  <c r="T911" i="6"/>
  <c r="U911" i="6"/>
  <c r="Y911" i="6" s="1"/>
  <c r="V911" i="6"/>
  <c r="X911" i="6" s="1"/>
  <c r="W911" i="6"/>
  <c r="AB911" i="6"/>
  <c r="AC911" i="6"/>
  <c r="AD911" i="6"/>
  <c r="AE911" i="6"/>
  <c r="Q912" i="6"/>
  <c r="R912" i="6"/>
  <c r="S912" i="6"/>
  <c r="T912" i="6"/>
  <c r="U912" i="6"/>
  <c r="Z912" i="6" s="1"/>
  <c r="V912" i="6"/>
  <c r="W912" i="6"/>
  <c r="X912" i="6"/>
  <c r="Y912" i="6"/>
  <c r="AB912" i="6"/>
  <c r="AC912" i="6"/>
  <c r="AD912" i="6"/>
  <c r="AE912" i="6"/>
  <c r="Q913" i="6"/>
  <c r="R913" i="6"/>
  <c r="S913" i="6"/>
  <c r="T913" i="6"/>
  <c r="U913" i="6"/>
  <c r="W913" i="6" s="1"/>
  <c r="V913" i="6"/>
  <c r="AA913" i="6" s="1"/>
  <c r="X913" i="6"/>
  <c r="Y913" i="6"/>
  <c r="Z913" i="6"/>
  <c r="Q914" i="6"/>
  <c r="R914" i="6"/>
  <c r="S914" i="6"/>
  <c r="T914" i="6"/>
  <c r="U914" i="6"/>
  <c r="X914" i="6" s="1"/>
  <c r="V914" i="6"/>
  <c r="W914" i="6"/>
  <c r="Y914" i="6"/>
  <c r="Z914" i="6"/>
  <c r="AA914" i="6"/>
  <c r="AB914" i="6"/>
  <c r="AC914" i="6"/>
  <c r="AD914" i="6"/>
  <c r="AE914" i="6"/>
  <c r="Q915" i="6"/>
  <c r="R915" i="6"/>
  <c r="S915" i="6"/>
  <c r="T915" i="6"/>
  <c r="U915" i="6"/>
  <c r="Y915" i="6" s="1"/>
  <c r="V915" i="6"/>
  <c r="W915" i="6"/>
  <c r="X915" i="6"/>
  <c r="Z915" i="6"/>
  <c r="AA915" i="6"/>
  <c r="AB915" i="6"/>
  <c r="AC915" i="6"/>
  <c r="AD915" i="6"/>
  <c r="AE915" i="6"/>
  <c r="Q916" i="6"/>
  <c r="R916" i="6"/>
  <c r="S916" i="6"/>
  <c r="T916" i="6"/>
  <c r="U916" i="6"/>
  <c r="V916" i="6"/>
  <c r="AA916" i="6"/>
  <c r="AB916" i="6"/>
  <c r="AC916" i="6"/>
  <c r="AD916" i="6"/>
  <c r="AE916" i="6"/>
  <c r="Q917" i="6"/>
  <c r="R917" i="6"/>
  <c r="S917" i="6"/>
  <c r="T917" i="6"/>
  <c r="U917" i="6"/>
  <c r="V917" i="6"/>
  <c r="AC917" i="6"/>
  <c r="Q918" i="6"/>
  <c r="R918" i="6"/>
  <c r="S918" i="6"/>
  <c r="T918" i="6"/>
  <c r="U918" i="6"/>
  <c r="V918" i="6"/>
  <c r="W918" i="6"/>
  <c r="Z918" i="6"/>
  <c r="AA918" i="6"/>
  <c r="AB918" i="6"/>
  <c r="AC918" i="6"/>
  <c r="AD918" i="6"/>
  <c r="AE918" i="6"/>
  <c r="Q919" i="6"/>
  <c r="R919" i="6"/>
  <c r="S919" i="6"/>
  <c r="T919" i="6"/>
  <c r="U919" i="6"/>
  <c r="Y919" i="6" s="1"/>
  <c r="V919" i="6"/>
  <c r="AA919" i="6" s="1"/>
  <c r="AB919" i="6"/>
  <c r="AC919" i="6"/>
  <c r="AD919" i="6"/>
  <c r="AE919" i="6"/>
  <c r="Q920" i="6"/>
  <c r="R920" i="6"/>
  <c r="S920" i="6"/>
  <c r="T920" i="6"/>
  <c r="U920" i="6"/>
  <c r="Z920" i="6" s="1"/>
  <c r="V920" i="6"/>
  <c r="AA920" i="6" s="1"/>
  <c r="W920" i="6"/>
  <c r="X920" i="6"/>
  <c r="Y920" i="6"/>
  <c r="AB920" i="6"/>
  <c r="AC920" i="6"/>
  <c r="AD920" i="6"/>
  <c r="AE920" i="6"/>
  <c r="Q921" i="6"/>
  <c r="R921" i="6"/>
  <c r="S921" i="6"/>
  <c r="T921" i="6"/>
  <c r="U921" i="6"/>
  <c r="W921" i="6" s="1"/>
  <c r="V921" i="6"/>
  <c r="AA921" i="6" s="1"/>
  <c r="X921" i="6"/>
  <c r="Z921" i="6"/>
  <c r="AD921" i="6"/>
  <c r="Q922" i="6"/>
  <c r="R922" i="6"/>
  <c r="S922" i="6"/>
  <c r="T922" i="6"/>
  <c r="U922" i="6"/>
  <c r="V922" i="6"/>
  <c r="X922" i="6" s="1"/>
  <c r="W922" i="6"/>
  <c r="Y922" i="6"/>
  <c r="Z922" i="6"/>
  <c r="AA922" i="6"/>
  <c r="AB922" i="6"/>
  <c r="AC922" i="6"/>
  <c r="AD922" i="6"/>
  <c r="AE922" i="6"/>
  <c r="Q923" i="6"/>
  <c r="R923" i="6"/>
  <c r="S923" i="6"/>
  <c r="T923" i="6"/>
  <c r="U923" i="6"/>
  <c r="V923" i="6"/>
  <c r="W923" i="6"/>
  <c r="X923" i="6"/>
  <c r="Y923" i="6"/>
  <c r="Z923" i="6"/>
  <c r="AA923" i="6"/>
  <c r="AB923" i="6"/>
  <c r="AC923" i="6"/>
  <c r="AD923" i="6"/>
  <c r="AE923" i="6"/>
  <c r="Q924" i="6"/>
  <c r="R924" i="6"/>
  <c r="S924" i="6"/>
  <c r="T924" i="6"/>
  <c r="U924" i="6"/>
  <c r="V924" i="6"/>
  <c r="AA924" i="6"/>
  <c r="AB924" i="6"/>
  <c r="AC924" i="6"/>
  <c r="AD924" i="6"/>
  <c r="AE924" i="6"/>
  <c r="Q925" i="6"/>
  <c r="R925" i="6"/>
  <c r="S925" i="6"/>
  <c r="T925" i="6"/>
  <c r="U925" i="6"/>
  <c r="V925" i="6"/>
  <c r="AC925" i="6"/>
  <c r="Q926" i="6"/>
  <c r="R926" i="6"/>
  <c r="S926" i="6"/>
  <c r="T926" i="6"/>
  <c r="U926" i="6"/>
  <c r="V926" i="6"/>
  <c r="W926" i="6"/>
  <c r="Z926" i="6"/>
  <c r="AA926" i="6"/>
  <c r="AB926" i="6"/>
  <c r="AC926" i="6"/>
  <c r="AD926" i="6"/>
  <c r="AE926" i="6"/>
  <c r="Q927" i="6"/>
  <c r="R927" i="6"/>
  <c r="S927" i="6"/>
  <c r="T927" i="6"/>
  <c r="U927" i="6"/>
  <c r="Y927" i="6" s="1"/>
  <c r="V927" i="6"/>
  <c r="W927" i="6"/>
  <c r="X927" i="6"/>
  <c r="AB927" i="6"/>
  <c r="AC927" i="6"/>
  <c r="AD927" i="6"/>
  <c r="AE927" i="6"/>
  <c r="Q928" i="6"/>
  <c r="R928" i="6"/>
  <c r="S928" i="6"/>
  <c r="T928" i="6"/>
  <c r="U928" i="6"/>
  <c r="Z928" i="6" s="1"/>
  <c r="V928" i="6"/>
  <c r="AA928" i="6" s="1"/>
  <c r="AB928" i="6"/>
  <c r="AC928" i="6"/>
  <c r="AD928" i="6"/>
  <c r="AE928" i="6"/>
  <c r="Q929" i="6"/>
  <c r="R929" i="6"/>
  <c r="S929" i="6"/>
  <c r="T929" i="6"/>
  <c r="U929" i="6"/>
  <c r="V929" i="6"/>
  <c r="AA929" i="6" s="1"/>
  <c r="Z929" i="6"/>
  <c r="AD929" i="6"/>
  <c r="Q930" i="6"/>
  <c r="R930" i="6"/>
  <c r="S930" i="6"/>
  <c r="T930" i="6"/>
  <c r="U930" i="6"/>
  <c r="V930" i="6"/>
  <c r="X930" i="6" s="1"/>
  <c r="W930" i="6"/>
  <c r="Y930" i="6"/>
  <c r="Z930" i="6"/>
  <c r="AA930" i="6"/>
  <c r="AB930" i="6"/>
  <c r="AC930" i="6"/>
  <c r="AD930" i="6"/>
  <c r="AE930" i="6"/>
  <c r="Q931" i="6"/>
  <c r="R931" i="6"/>
  <c r="S931" i="6"/>
  <c r="T931" i="6"/>
  <c r="U931" i="6"/>
  <c r="V931" i="6"/>
  <c r="W931" i="6"/>
  <c r="X931" i="6"/>
  <c r="Y931" i="6"/>
  <c r="Z931" i="6"/>
  <c r="AA931" i="6"/>
  <c r="AB931" i="6"/>
  <c r="AC931" i="6"/>
  <c r="AD931" i="6"/>
  <c r="AE931" i="6"/>
  <c r="Q932" i="6"/>
  <c r="R932" i="6"/>
  <c r="S932" i="6"/>
  <c r="T932" i="6"/>
  <c r="U932" i="6"/>
  <c r="AD933" i="6" s="1"/>
  <c r="V932" i="6"/>
  <c r="Y932" i="6"/>
  <c r="AA932" i="6"/>
  <c r="AB932" i="6"/>
  <c r="AC932" i="6"/>
  <c r="AD932" i="6"/>
  <c r="AE932" i="6"/>
  <c r="Q933" i="6"/>
  <c r="R933" i="6"/>
  <c r="S933" i="6"/>
  <c r="T933" i="6"/>
  <c r="U933" i="6"/>
  <c r="V933" i="6"/>
  <c r="Z933" i="6"/>
  <c r="Q934" i="6"/>
  <c r="R934" i="6"/>
  <c r="S934" i="6"/>
  <c r="T934" i="6"/>
  <c r="U934" i="6"/>
  <c r="W934" i="6" s="1"/>
  <c r="V934" i="6"/>
  <c r="Z934" i="6"/>
  <c r="AA934" i="6"/>
  <c r="AB934" i="6"/>
  <c r="AC934" i="6"/>
  <c r="AD934" i="6"/>
  <c r="AE934" i="6"/>
  <c r="Q935" i="6"/>
  <c r="R935" i="6"/>
  <c r="S935" i="6"/>
  <c r="T935" i="6"/>
  <c r="U935" i="6"/>
  <c r="V935" i="6"/>
  <c r="AA935" i="6" s="1"/>
  <c r="W935" i="6"/>
  <c r="X935" i="6"/>
  <c r="AB935" i="6"/>
  <c r="AC935" i="6"/>
  <c r="AD935" i="6"/>
  <c r="AE935" i="6"/>
  <c r="Q936" i="6"/>
  <c r="R936" i="6"/>
  <c r="S936" i="6"/>
  <c r="T936" i="6"/>
  <c r="U936" i="6"/>
  <c r="Z936" i="6" s="1"/>
  <c r="V936" i="6"/>
  <c r="X936" i="6"/>
  <c r="Y936" i="6"/>
  <c r="AB936" i="6"/>
  <c r="AC936" i="6"/>
  <c r="AD936" i="6"/>
  <c r="AE936" i="6"/>
  <c r="Q937" i="6"/>
  <c r="R937" i="6"/>
  <c r="S937" i="6"/>
  <c r="T937" i="6"/>
  <c r="U937" i="6"/>
  <c r="V937" i="6"/>
  <c r="AD937" i="6"/>
  <c r="Q938" i="6"/>
  <c r="R938" i="6"/>
  <c r="S938" i="6"/>
  <c r="T938" i="6"/>
  <c r="U938" i="6"/>
  <c r="W938" i="6" s="1"/>
  <c r="V938" i="6"/>
  <c r="Y938" i="6"/>
  <c r="Z938" i="6"/>
  <c r="AA938" i="6"/>
  <c r="AB938" i="6"/>
  <c r="AC938" i="6"/>
  <c r="AD938" i="6"/>
  <c r="AE938" i="6"/>
  <c r="Q939" i="6"/>
  <c r="R939" i="6"/>
  <c r="S939" i="6"/>
  <c r="T939" i="6"/>
  <c r="U939" i="6"/>
  <c r="V939" i="6"/>
  <c r="AA939" i="6" s="1"/>
  <c r="AB939" i="6"/>
  <c r="AC939" i="6"/>
  <c r="AD939" i="6"/>
  <c r="AE939" i="6"/>
  <c r="Q940" i="6"/>
  <c r="R940" i="6"/>
  <c r="S940" i="6"/>
  <c r="T940" i="6"/>
  <c r="U940" i="6"/>
  <c r="W940" i="6" s="1"/>
  <c r="V940" i="6"/>
  <c r="AB940" i="6"/>
  <c r="AC940" i="6"/>
  <c r="AD940" i="6"/>
  <c r="AE940" i="6"/>
  <c r="Q941" i="6"/>
  <c r="R941" i="6"/>
  <c r="S941" i="6"/>
  <c r="T941" i="6"/>
  <c r="U941" i="6"/>
  <c r="Y941" i="6" s="1"/>
  <c r="V941" i="6"/>
  <c r="X941" i="6" s="1"/>
  <c r="W941" i="6"/>
  <c r="Q942" i="6"/>
  <c r="R942" i="6"/>
  <c r="S942" i="6"/>
  <c r="T942" i="6"/>
  <c r="U942" i="6"/>
  <c r="Y942" i="6" s="1"/>
  <c r="V942" i="6"/>
  <c r="AC945" i="6" s="1"/>
  <c r="X942" i="6"/>
  <c r="Z942" i="6"/>
  <c r="AA942" i="6"/>
  <c r="AB942" i="6"/>
  <c r="AC942" i="6"/>
  <c r="AD942" i="6"/>
  <c r="AE942" i="6"/>
  <c r="Q943" i="6"/>
  <c r="R943" i="6"/>
  <c r="S943" i="6"/>
  <c r="T943" i="6"/>
  <c r="U943" i="6"/>
  <c r="V943" i="6"/>
  <c r="AA944" i="6" s="1"/>
  <c r="Y943" i="6"/>
  <c r="AB943" i="6"/>
  <c r="AC943" i="6"/>
  <c r="AD943" i="6"/>
  <c r="AE943" i="6"/>
  <c r="Q944" i="6"/>
  <c r="R944" i="6"/>
  <c r="S944" i="6"/>
  <c r="T944" i="6"/>
  <c r="U944" i="6"/>
  <c r="V944" i="6"/>
  <c r="W944" i="6"/>
  <c r="X944" i="6"/>
  <c r="Y944" i="6"/>
  <c r="Z944" i="6"/>
  <c r="AB944" i="6"/>
  <c r="AC944" i="6"/>
  <c r="AD944" i="6"/>
  <c r="AE944" i="6"/>
  <c r="Q945" i="6"/>
  <c r="R945" i="6"/>
  <c r="S945" i="6"/>
  <c r="T945" i="6"/>
  <c r="U945" i="6"/>
  <c r="W945" i="6" s="1"/>
  <c r="V945" i="6"/>
  <c r="X945" i="6"/>
  <c r="Y945" i="6"/>
  <c r="Z945" i="6"/>
  <c r="AA945" i="6"/>
  <c r="Q946" i="6"/>
  <c r="R946" i="6"/>
  <c r="S946" i="6"/>
  <c r="T946" i="6"/>
  <c r="U946" i="6"/>
  <c r="W946" i="6" s="1"/>
  <c r="V946" i="6"/>
  <c r="Y946" i="6"/>
  <c r="Z946" i="6"/>
  <c r="AA946" i="6"/>
  <c r="AB946" i="6"/>
  <c r="AC946" i="6"/>
  <c r="AD946" i="6"/>
  <c r="AE946" i="6"/>
  <c r="Q947" i="6"/>
  <c r="R947" i="6"/>
  <c r="S947" i="6"/>
  <c r="T947" i="6"/>
  <c r="U947" i="6"/>
  <c r="V947" i="6"/>
  <c r="AA947" i="6" s="1"/>
  <c r="AB947" i="6"/>
  <c r="AC947" i="6"/>
  <c r="AD947" i="6"/>
  <c r="AE947" i="6"/>
  <c r="Q948" i="6"/>
  <c r="R948" i="6"/>
  <c r="S948" i="6"/>
  <c r="T948" i="6"/>
  <c r="U948" i="6"/>
  <c r="V948" i="6"/>
  <c r="AB948" i="6"/>
  <c r="AC948" i="6"/>
  <c r="AD948" i="6"/>
  <c r="AE948" i="6"/>
  <c r="Q949" i="6"/>
  <c r="R949" i="6"/>
  <c r="S949" i="6"/>
  <c r="T949" i="6"/>
  <c r="U949" i="6"/>
  <c r="X949" i="6" s="1"/>
  <c r="V949" i="6"/>
  <c r="W949" i="6"/>
  <c r="Q950" i="6"/>
  <c r="R950" i="6"/>
  <c r="S950" i="6"/>
  <c r="T950" i="6"/>
  <c r="U950" i="6"/>
  <c r="Y950" i="6" s="1"/>
  <c r="V950" i="6"/>
  <c r="AC953" i="6" s="1"/>
  <c r="X950" i="6"/>
  <c r="Z950" i="6"/>
  <c r="AA950" i="6"/>
  <c r="AB950" i="6"/>
  <c r="AC950" i="6"/>
  <c r="AD950" i="6"/>
  <c r="AE950" i="6"/>
  <c r="Q951" i="6"/>
  <c r="R951" i="6"/>
  <c r="S951" i="6"/>
  <c r="T951" i="6"/>
  <c r="U951" i="6"/>
  <c r="V951" i="6"/>
  <c r="AA952" i="6" s="1"/>
  <c r="Y951" i="6"/>
  <c r="AB951" i="6"/>
  <c r="AC951" i="6"/>
  <c r="AD951" i="6"/>
  <c r="AE951" i="6"/>
  <c r="Q952" i="6"/>
  <c r="R952" i="6"/>
  <c r="S952" i="6"/>
  <c r="T952" i="6"/>
  <c r="U952" i="6"/>
  <c r="V952" i="6"/>
  <c r="W952" i="6"/>
  <c r="X952" i="6"/>
  <c r="Y952" i="6"/>
  <c r="Z952" i="6"/>
  <c r="AB952" i="6"/>
  <c r="AC952" i="6"/>
  <c r="AD952" i="6"/>
  <c r="AE952" i="6"/>
  <c r="Q953" i="6"/>
  <c r="R953" i="6"/>
  <c r="S953" i="6"/>
  <c r="T953" i="6"/>
  <c r="U953" i="6"/>
  <c r="W953" i="6" s="1"/>
  <c r="V953" i="6"/>
  <c r="X953" i="6"/>
  <c r="Y953" i="6"/>
  <c r="Z953" i="6"/>
  <c r="AA953" i="6"/>
  <c r="Q954" i="6"/>
  <c r="R954" i="6"/>
  <c r="S954" i="6"/>
  <c r="T954" i="6"/>
  <c r="U954" i="6"/>
  <c r="W954" i="6" s="1"/>
  <c r="V954" i="6"/>
  <c r="Y954" i="6"/>
  <c r="Z954" i="6"/>
  <c r="AA954" i="6"/>
  <c r="AB954" i="6"/>
  <c r="AC954" i="6"/>
  <c r="AD954" i="6"/>
  <c r="AE954" i="6"/>
  <c r="Q955" i="6"/>
  <c r="R955" i="6"/>
  <c r="S955" i="6"/>
  <c r="T955" i="6"/>
  <c r="U955" i="6"/>
  <c r="V955" i="6"/>
  <c r="AA955" i="6" s="1"/>
  <c r="AB955" i="6"/>
  <c r="AC955" i="6"/>
  <c r="AD955" i="6"/>
  <c r="AE955" i="6"/>
  <c r="Q956" i="6"/>
  <c r="R956" i="6"/>
  <c r="S956" i="6"/>
  <c r="T956" i="6"/>
  <c r="U956" i="6"/>
  <c r="W956" i="6" s="1"/>
  <c r="V956" i="6"/>
  <c r="AB956" i="6"/>
  <c r="AC956" i="6"/>
  <c r="AD956" i="6"/>
  <c r="AE956" i="6"/>
  <c r="Q957" i="6"/>
  <c r="R957" i="6"/>
  <c r="S957" i="6"/>
  <c r="T957" i="6"/>
  <c r="U957" i="6"/>
  <c r="X957" i="6" s="1"/>
  <c r="V957" i="6"/>
  <c r="W957" i="6"/>
  <c r="AE957" i="6"/>
  <c r="Q958" i="6"/>
  <c r="R958" i="6"/>
  <c r="S958" i="6"/>
  <c r="T958" i="6"/>
  <c r="U958" i="6"/>
  <c r="Y958" i="6" s="1"/>
  <c r="V958" i="6"/>
  <c r="AC961" i="6" s="1"/>
  <c r="X958" i="6"/>
  <c r="Z958" i="6"/>
  <c r="AA958" i="6"/>
  <c r="AB958" i="6"/>
  <c r="AC958" i="6"/>
  <c r="AD958" i="6"/>
  <c r="AE958" i="6"/>
  <c r="Q959" i="6"/>
  <c r="R959" i="6"/>
  <c r="S959" i="6"/>
  <c r="T959" i="6"/>
  <c r="U959" i="6"/>
  <c r="V959" i="6"/>
  <c r="AA960" i="6" s="1"/>
  <c r="Y959" i="6"/>
  <c r="AB959" i="6"/>
  <c r="AC959" i="6"/>
  <c r="AD959" i="6"/>
  <c r="AE959" i="6"/>
  <c r="Q960" i="6"/>
  <c r="R960" i="6"/>
  <c r="S960" i="6"/>
  <c r="T960" i="6"/>
  <c r="U960" i="6"/>
  <c r="V960" i="6"/>
  <c r="W960" i="6"/>
  <c r="X960" i="6"/>
  <c r="Y960" i="6"/>
  <c r="Z960" i="6"/>
  <c r="AB960" i="6"/>
  <c r="AC960" i="6"/>
  <c r="AD960" i="6"/>
  <c r="AE960" i="6"/>
  <c r="Q961" i="6"/>
  <c r="R961" i="6"/>
  <c r="S961" i="6"/>
  <c r="T961" i="6"/>
  <c r="U961" i="6"/>
  <c r="W961" i="6" s="1"/>
  <c r="V961" i="6"/>
  <c r="X961" i="6"/>
  <c r="Y961" i="6"/>
  <c r="Z961" i="6"/>
  <c r="AA961" i="6"/>
  <c r="Q962" i="6"/>
  <c r="R962" i="6"/>
  <c r="S962" i="6"/>
  <c r="T962" i="6"/>
  <c r="U962" i="6"/>
  <c r="W962" i="6" s="1"/>
  <c r="V962" i="6"/>
  <c r="Y962" i="6"/>
  <c r="Z962" i="6"/>
  <c r="AA962" i="6"/>
  <c r="AB962" i="6"/>
  <c r="AC962" i="6"/>
  <c r="AD962" i="6"/>
  <c r="AE962" i="6"/>
  <c r="Q963" i="6"/>
  <c r="R963" i="6"/>
  <c r="S963" i="6"/>
  <c r="T963" i="6"/>
  <c r="U963" i="6"/>
  <c r="V963" i="6"/>
  <c r="AA963" i="6"/>
  <c r="AB963" i="6"/>
  <c r="AC963" i="6"/>
  <c r="AD963" i="6"/>
  <c r="AE963" i="6"/>
  <c r="Q964" i="6"/>
  <c r="R964" i="6"/>
  <c r="S964" i="6"/>
  <c r="T964" i="6"/>
  <c r="U964" i="6"/>
  <c r="V964" i="6"/>
  <c r="AB964" i="6"/>
  <c r="AC964" i="6"/>
  <c r="AD964" i="6"/>
  <c r="AE964" i="6"/>
  <c r="Q965" i="6"/>
  <c r="R965" i="6"/>
  <c r="S965" i="6"/>
  <c r="T965" i="6"/>
  <c r="U965" i="6"/>
  <c r="X965" i="6" s="1"/>
  <c r="V965" i="6"/>
  <c r="AA965" i="6" s="1"/>
  <c r="W965" i="6"/>
  <c r="AE965" i="6"/>
  <c r="Q966" i="6"/>
  <c r="R966" i="6"/>
  <c r="S966" i="6"/>
  <c r="T966" i="6"/>
  <c r="U966" i="6"/>
  <c r="Y966" i="6" s="1"/>
  <c r="V966" i="6"/>
  <c r="AC969" i="6" s="1"/>
  <c r="X966" i="6"/>
  <c r="Z966" i="6"/>
  <c r="AA966" i="6"/>
  <c r="AB966" i="6"/>
  <c r="AC966" i="6"/>
  <c r="AD966" i="6"/>
  <c r="AE966" i="6"/>
  <c r="Q967" i="6"/>
  <c r="R967" i="6"/>
  <c r="S967" i="6"/>
  <c r="T967" i="6"/>
  <c r="U967" i="6"/>
  <c r="V967" i="6"/>
  <c r="AA968" i="6" s="1"/>
  <c r="Y967" i="6"/>
  <c r="AB967" i="6"/>
  <c r="AC967" i="6"/>
  <c r="AD967" i="6"/>
  <c r="AE967" i="6"/>
  <c r="Q968" i="6"/>
  <c r="R968" i="6"/>
  <c r="S968" i="6"/>
  <c r="T968" i="6"/>
  <c r="U968" i="6"/>
  <c r="V968" i="6"/>
  <c r="W968" i="6"/>
  <c r="X968" i="6"/>
  <c r="Y968" i="6"/>
  <c r="Z968" i="6"/>
  <c r="AB968" i="6"/>
  <c r="AC968" i="6"/>
  <c r="AD968" i="6"/>
  <c r="AE968" i="6"/>
  <c r="Q969" i="6"/>
  <c r="R969" i="6"/>
  <c r="S969" i="6"/>
  <c r="T969" i="6"/>
  <c r="U969" i="6"/>
  <c r="W969" i="6" s="1"/>
  <c r="V969" i="6"/>
  <c r="X969" i="6"/>
  <c r="Y969" i="6"/>
  <c r="Z969" i="6"/>
  <c r="AA969" i="6"/>
  <c r="Q970" i="6"/>
  <c r="R970" i="6"/>
  <c r="S970" i="6"/>
  <c r="T970" i="6"/>
  <c r="U970" i="6"/>
  <c r="W970" i="6" s="1"/>
  <c r="V970" i="6"/>
  <c r="Y970" i="6"/>
  <c r="Z970" i="6"/>
  <c r="AA970" i="6"/>
  <c r="AB970" i="6"/>
  <c r="AC970" i="6"/>
  <c r="AD970" i="6"/>
  <c r="AE970" i="6"/>
  <c r="Q971" i="6"/>
  <c r="R971" i="6"/>
  <c r="S971" i="6"/>
  <c r="T971" i="6"/>
  <c r="U971" i="6"/>
  <c r="V971" i="6"/>
  <c r="AA971" i="6"/>
  <c r="AB971" i="6"/>
  <c r="AC971" i="6"/>
  <c r="AD971" i="6"/>
  <c r="AE971" i="6"/>
  <c r="Q972" i="6"/>
  <c r="R972" i="6"/>
  <c r="S972" i="6"/>
  <c r="T972" i="6"/>
  <c r="U972" i="6"/>
  <c r="W972" i="6" s="1"/>
  <c r="V972" i="6"/>
  <c r="AB972" i="6"/>
  <c r="AC972" i="6"/>
  <c r="AD972" i="6"/>
  <c r="AE972" i="6"/>
  <c r="Q973" i="6"/>
  <c r="R973" i="6"/>
  <c r="S973" i="6"/>
  <c r="T973" i="6"/>
  <c r="U973" i="6"/>
  <c r="X973" i="6" s="1"/>
  <c r="V973" i="6"/>
  <c r="AA973" i="6" s="1"/>
  <c r="W973" i="6"/>
  <c r="AE973" i="6"/>
  <c r="Q974" i="6"/>
  <c r="R974" i="6"/>
  <c r="S974" i="6"/>
  <c r="T974" i="6"/>
  <c r="U974" i="6"/>
  <c r="Y974" i="6" s="1"/>
  <c r="V974" i="6"/>
  <c r="AC977" i="6" s="1"/>
  <c r="X974" i="6"/>
  <c r="Z974" i="6"/>
  <c r="AA974" i="6"/>
  <c r="AB974" i="6"/>
  <c r="AC974" i="6"/>
  <c r="AD974" i="6"/>
  <c r="AE974" i="6"/>
  <c r="Q975" i="6"/>
  <c r="R975" i="6"/>
  <c r="S975" i="6"/>
  <c r="T975" i="6"/>
  <c r="U975" i="6"/>
  <c r="V975" i="6"/>
  <c r="AA976" i="6" s="1"/>
  <c r="Y975" i="6"/>
  <c r="AB975" i="6"/>
  <c r="AC975" i="6"/>
  <c r="AD975" i="6"/>
  <c r="AE975" i="6"/>
  <c r="Q976" i="6"/>
  <c r="R976" i="6"/>
  <c r="S976" i="6"/>
  <c r="T976" i="6"/>
  <c r="U976" i="6"/>
  <c r="V976" i="6"/>
  <c r="W976" i="6"/>
  <c r="X976" i="6"/>
  <c r="Y976" i="6"/>
  <c r="Z976" i="6"/>
  <c r="AB976" i="6"/>
  <c r="AC976" i="6"/>
  <c r="AD976" i="6"/>
  <c r="AE976" i="6"/>
  <c r="Q977" i="6"/>
  <c r="R977" i="6"/>
  <c r="S977" i="6"/>
  <c r="T977" i="6"/>
  <c r="U977" i="6"/>
  <c r="W977" i="6" s="1"/>
  <c r="V977" i="6"/>
  <c r="X977" i="6"/>
  <c r="Y977" i="6"/>
  <c r="Z977" i="6"/>
  <c r="AA977" i="6"/>
  <c r="Q978" i="6"/>
  <c r="R978" i="6"/>
  <c r="S978" i="6"/>
  <c r="T978" i="6"/>
  <c r="U978" i="6"/>
  <c r="W978" i="6" s="1"/>
  <c r="V978" i="6"/>
  <c r="Y978" i="6"/>
  <c r="Z978" i="6"/>
  <c r="AA978" i="6"/>
  <c r="AB978" i="6"/>
  <c r="AC978" i="6"/>
  <c r="AD978" i="6"/>
  <c r="AE978" i="6"/>
  <c r="Q979" i="6"/>
  <c r="R979" i="6"/>
  <c r="S979" i="6"/>
  <c r="T979" i="6"/>
  <c r="U979" i="6"/>
  <c r="V979" i="6"/>
  <c r="AA979" i="6"/>
  <c r="AB979" i="6"/>
  <c r="AC979" i="6"/>
  <c r="AD979" i="6"/>
  <c r="AE979" i="6"/>
  <c r="Q980" i="6"/>
  <c r="R980" i="6"/>
  <c r="S980" i="6"/>
  <c r="T980" i="6"/>
  <c r="U980" i="6"/>
  <c r="W980" i="6" s="1"/>
  <c r="V980" i="6"/>
  <c r="AB980" i="6"/>
  <c r="AC980" i="6"/>
  <c r="AD980" i="6"/>
  <c r="AE980" i="6"/>
  <c r="Q981" i="6"/>
  <c r="R981" i="6"/>
  <c r="S981" i="6"/>
  <c r="T981" i="6"/>
  <c r="U981" i="6"/>
  <c r="X981" i="6" s="1"/>
  <c r="V981" i="6"/>
  <c r="W981" i="6"/>
  <c r="Q982" i="6"/>
  <c r="R982" i="6"/>
  <c r="S982" i="6"/>
  <c r="T982" i="6"/>
  <c r="U982" i="6"/>
  <c r="Y982" i="6" s="1"/>
  <c r="V982" i="6"/>
  <c r="AC985" i="6" s="1"/>
  <c r="X982" i="6"/>
  <c r="Z982" i="6"/>
  <c r="AA982" i="6"/>
  <c r="AB982" i="6"/>
  <c r="AC982" i="6"/>
  <c r="AD982" i="6"/>
  <c r="AE982" i="6"/>
  <c r="Q983" i="6"/>
  <c r="R983" i="6"/>
  <c r="S983" i="6"/>
  <c r="T983" i="6"/>
  <c r="U983" i="6"/>
  <c r="V983" i="6"/>
  <c r="AA984" i="6" s="1"/>
  <c r="Y983" i="6"/>
  <c r="AB983" i="6"/>
  <c r="AC983" i="6"/>
  <c r="AD983" i="6"/>
  <c r="AE983" i="6"/>
  <c r="Q984" i="6"/>
  <c r="R984" i="6"/>
  <c r="S984" i="6"/>
  <c r="T984" i="6"/>
  <c r="U984" i="6"/>
  <c r="V984" i="6"/>
  <c r="W984" i="6"/>
  <c r="X984" i="6"/>
  <c r="Y984" i="6"/>
  <c r="Z984" i="6"/>
  <c r="AB984" i="6"/>
  <c r="AC984" i="6"/>
  <c r="AD984" i="6"/>
  <c r="AE984" i="6"/>
  <c r="Q985" i="6"/>
  <c r="R985" i="6"/>
  <c r="S985" i="6"/>
  <c r="T985" i="6"/>
  <c r="U985" i="6"/>
  <c r="W985" i="6" s="1"/>
  <c r="V985" i="6"/>
  <c r="X985" i="6"/>
  <c r="Y985" i="6"/>
  <c r="Z985" i="6"/>
  <c r="AA985" i="6"/>
  <c r="Q986" i="6"/>
  <c r="R986" i="6"/>
  <c r="S986" i="6"/>
  <c r="T986" i="6"/>
  <c r="U986" i="6"/>
  <c r="W986" i="6" s="1"/>
  <c r="V986" i="6"/>
  <c r="Y986" i="6"/>
  <c r="Z986" i="6"/>
  <c r="AA986" i="6"/>
  <c r="AB986" i="6"/>
  <c r="AC986" i="6"/>
  <c r="AD986" i="6"/>
  <c r="AE986" i="6"/>
  <c r="Q987" i="6"/>
  <c r="R987" i="6"/>
  <c r="S987" i="6"/>
  <c r="T987" i="6"/>
  <c r="U987" i="6"/>
  <c r="V987" i="6"/>
  <c r="AA987" i="6"/>
  <c r="AB987" i="6"/>
  <c r="AC987" i="6"/>
  <c r="AD987" i="6"/>
  <c r="AE987" i="6"/>
  <c r="Q988" i="6"/>
  <c r="R988" i="6"/>
  <c r="S988" i="6"/>
  <c r="T988" i="6"/>
  <c r="U988" i="6"/>
  <c r="W988" i="6" s="1"/>
  <c r="V988" i="6"/>
  <c r="AB988" i="6"/>
  <c r="AC988" i="6"/>
  <c r="AD988" i="6"/>
  <c r="AE988" i="6"/>
  <c r="Q989" i="6"/>
  <c r="R989" i="6"/>
  <c r="S989" i="6"/>
  <c r="T989" i="6"/>
  <c r="U989" i="6"/>
  <c r="X989" i="6" s="1"/>
  <c r="V989" i="6"/>
  <c r="W989" i="6"/>
  <c r="AE989" i="6"/>
  <c r="Q990" i="6"/>
  <c r="R990" i="6"/>
  <c r="S990" i="6"/>
  <c r="T990" i="6"/>
  <c r="U990" i="6"/>
  <c r="Y990" i="6" s="1"/>
  <c r="V990" i="6"/>
  <c r="AC993" i="6" s="1"/>
  <c r="X990" i="6"/>
  <c r="Z990" i="6"/>
  <c r="AA990" i="6"/>
  <c r="AB990" i="6"/>
  <c r="AC990" i="6"/>
  <c r="AD990" i="6"/>
  <c r="AE990" i="6"/>
  <c r="Q991" i="6"/>
  <c r="R991" i="6"/>
  <c r="S991" i="6"/>
  <c r="T991" i="6"/>
  <c r="U991" i="6"/>
  <c r="V991" i="6"/>
  <c r="AA992" i="6" s="1"/>
  <c r="Y991" i="6"/>
  <c r="AB991" i="6"/>
  <c r="AC991" i="6"/>
  <c r="AD991" i="6"/>
  <c r="AE991" i="6"/>
  <c r="Q992" i="6"/>
  <c r="R992" i="6"/>
  <c r="S992" i="6"/>
  <c r="T992" i="6"/>
  <c r="U992" i="6"/>
  <c r="V992" i="6"/>
  <c r="W992" i="6"/>
  <c r="X992" i="6"/>
  <c r="Y992" i="6"/>
  <c r="Z992" i="6"/>
  <c r="AB992" i="6"/>
  <c r="AC992" i="6"/>
  <c r="AD992" i="6"/>
  <c r="AE992" i="6"/>
  <c r="Q993" i="6"/>
  <c r="R993" i="6"/>
  <c r="S993" i="6"/>
  <c r="T993" i="6"/>
  <c r="U993" i="6"/>
  <c r="W993" i="6" s="1"/>
  <c r="V993" i="6"/>
  <c r="X993" i="6"/>
  <c r="Y993" i="6"/>
  <c r="Z993" i="6"/>
  <c r="AA993" i="6"/>
  <c r="Q994" i="6"/>
  <c r="R994" i="6"/>
  <c r="S994" i="6"/>
  <c r="T994" i="6"/>
  <c r="U994" i="6"/>
  <c r="W994" i="6" s="1"/>
  <c r="V994" i="6"/>
  <c r="Y994" i="6"/>
  <c r="Z994" i="6"/>
  <c r="AA994" i="6"/>
  <c r="AB994" i="6"/>
  <c r="AC994" i="6"/>
  <c r="AD994" i="6"/>
  <c r="AE994" i="6"/>
  <c r="Q995" i="6"/>
  <c r="R995" i="6"/>
  <c r="S995" i="6"/>
  <c r="T995" i="6"/>
  <c r="U995" i="6"/>
  <c r="V995" i="6"/>
  <c r="AA995" i="6"/>
  <c r="AB995" i="6"/>
  <c r="AC995" i="6"/>
  <c r="AD995" i="6"/>
  <c r="AE995" i="6"/>
  <c r="Q996" i="6"/>
  <c r="R996" i="6"/>
  <c r="S996" i="6"/>
  <c r="T996" i="6"/>
  <c r="U996" i="6"/>
  <c r="V996" i="6"/>
  <c r="AB996" i="6"/>
  <c r="AC996" i="6"/>
  <c r="AD996" i="6"/>
  <c r="AE996" i="6"/>
  <c r="Q997" i="6"/>
  <c r="R997" i="6"/>
  <c r="S997" i="6"/>
  <c r="T997" i="6"/>
  <c r="U997" i="6"/>
  <c r="X997" i="6" s="1"/>
  <c r="V997" i="6"/>
  <c r="AA997" i="6" s="1"/>
  <c r="W997" i="6"/>
  <c r="AE997" i="6"/>
  <c r="Q998" i="6"/>
  <c r="R998" i="6"/>
  <c r="S998" i="6"/>
  <c r="T998" i="6"/>
  <c r="U998" i="6"/>
  <c r="Y998" i="6" s="1"/>
  <c r="V998" i="6"/>
  <c r="AC1001" i="6" s="1"/>
  <c r="X998" i="6"/>
  <c r="Z998" i="6"/>
  <c r="AA998" i="6"/>
  <c r="AB998" i="6"/>
  <c r="AC998" i="6"/>
  <c r="AD998" i="6"/>
  <c r="AE998" i="6"/>
  <c r="Q999" i="6"/>
  <c r="R999" i="6"/>
  <c r="S999" i="6"/>
  <c r="T999" i="6"/>
  <c r="U999" i="6"/>
  <c r="V999" i="6"/>
  <c r="AA1000" i="6" s="1"/>
  <c r="Y999" i="6"/>
  <c r="AB999" i="6"/>
  <c r="AC999" i="6"/>
  <c r="AD999" i="6"/>
  <c r="AE999" i="6"/>
  <c r="Q1000" i="6"/>
  <c r="R1000" i="6"/>
  <c r="S1000" i="6"/>
  <c r="T1000" i="6"/>
  <c r="U1000" i="6"/>
  <c r="V1000" i="6"/>
  <c r="W1000" i="6"/>
  <c r="X1000" i="6"/>
  <c r="Y1000" i="6"/>
  <c r="Z1000" i="6"/>
  <c r="AB1000" i="6"/>
  <c r="AC1000" i="6"/>
  <c r="AD1000" i="6"/>
  <c r="AE1000" i="6"/>
  <c r="Q1001" i="6"/>
  <c r="R1001" i="6"/>
  <c r="S1001" i="6"/>
  <c r="T1001" i="6"/>
  <c r="U1001" i="6"/>
  <c r="W1001" i="6" s="1"/>
  <c r="V1001" i="6"/>
  <c r="X1001" i="6"/>
  <c r="Y1001" i="6"/>
  <c r="Z1001" i="6"/>
  <c r="AA1001" i="6"/>
  <c r="Q1002" i="6"/>
  <c r="R1002" i="6"/>
  <c r="S1002" i="6"/>
  <c r="T1002" i="6"/>
  <c r="U1002" i="6"/>
  <c r="W1002" i="6" s="1"/>
  <c r="V1002" i="6"/>
  <c r="Y1002" i="6"/>
  <c r="Z1002" i="6"/>
  <c r="AA1002" i="6"/>
  <c r="AB1002" i="6"/>
  <c r="AC1002" i="6"/>
  <c r="AD1002" i="6"/>
  <c r="AE1002" i="6"/>
  <c r="Q1003" i="6"/>
  <c r="R1003" i="6"/>
  <c r="S1003" i="6"/>
  <c r="T1003" i="6"/>
  <c r="U1003" i="6"/>
  <c r="V1003" i="6"/>
  <c r="AA1003" i="6"/>
  <c r="AB1003" i="6"/>
  <c r="AC1003" i="6"/>
  <c r="AD1003" i="6"/>
  <c r="AE1003" i="6"/>
  <c r="Q1004" i="6"/>
  <c r="R1004" i="6"/>
  <c r="S1004" i="6"/>
  <c r="T1004" i="6"/>
  <c r="U1004" i="6"/>
  <c r="V1004" i="6"/>
  <c r="AB1004" i="6"/>
  <c r="AC1004" i="6"/>
  <c r="AD1004" i="6"/>
  <c r="AE1004" i="6"/>
  <c r="Q1005" i="6"/>
  <c r="R1005" i="6"/>
  <c r="S1005" i="6"/>
  <c r="T1005" i="6"/>
  <c r="U1005" i="6"/>
  <c r="X1005" i="6" s="1"/>
  <c r="V1005" i="6"/>
  <c r="AA1005" i="6" s="1"/>
  <c r="W1005" i="6"/>
  <c r="AE1005" i="6"/>
  <c r="Q1006" i="6"/>
  <c r="R1006" i="6"/>
  <c r="S1006" i="6"/>
  <c r="T1006" i="6"/>
  <c r="U1006" i="6"/>
  <c r="Y1006" i="6" s="1"/>
  <c r="V1006" i="6"/>
  <c r="AC1009" i="6" s="1"/>
  <c r="X1006" i="6"/>
  <c r="Z1006" i="6"/>
  <c r="AA1006" i="6"/>
  <c r="AB1006" i="6"/>
  <c r="AC1006" i="6"/>
  <c r="AD1006" i="6"/>
  <c r="AE1006" i="6"/>
  <c r="Q1007" i="6"/>
  <c r="R1007" i="6"/>
  <c r="S1007" i="6"/>
  <c r="T1007" i="6"/>
  <c r="U1007" i="6"/>
  <c r="V1007" i="6"/>
  <c r="AA1008" i="6" s="1"/>
  <c r="Y1007" i="6"/>
  <c r="AB1007" i="6"/>
  <c r="AC1007" i="6"/>
  <c r="AD1007" i="6"/>
  <c r="AE1007" i="6"/>
  <c r="Q1008" i="6"/>
  <c r="R1008" i="6"/>
  <c r="S1008" i="6"/>
  <c r="T1008" i="6"/>
  <c r="U1008" i="6"/>
  <c r="V1008" i="6"/>
  <c r="W1008" i="6"/>
  <c r="X1008" i="6"/>
  <c r="Y1008" i="6"/>
  <c r="Z1008" i="6"/>
  <c r="AB1008" i="6"/>
  <c r="AC1008" i="6"/>
  <c r="AD1008" i="6"/>
  <c r="AE1008" i="6"/>
  <c r="Q1009" i="6"/>
  <c r="R1009" i="6"/>
  <c r="S1009" i="6"/>
  <c r="T1009" i="6"/>
  <c r="U1009" i="6"/>
  <c r="W1009" i="6" s="1"/>
  <c r="V1009" i="6"/>
  <c r="X1009" i="6"/>
  <c r="Y1009" i="6"/>
  <c r="Z1009" i="6"/>
  <c r="AA1009" i="6"/>
  <c r="Q1010" i="6"/>
  <c r="R1010" i="6"/>
  <c r="S1010" i="6"/>
  <c r="T1010" i="6"/>
  <c r="U1010" i="6"/>
  <c r="W1010" i="6" s="1"/>
  <c r="V1010" i="6"/>
  <c r="Y1010" i="6"/>
  <c r="Z1010" i="6"/>
  <c r="AA1010" i="6"/>
  <c r="AB1010" i="6"/>
  <c r="AC1010" i="6"/>
  <c r="AD1010" i="6"/>
  <c r="AE1010" i="6"/>
  <c r="Q1011" i="6"/>
  <c r="R1011" i="6"/>
  <c r="S1011" i="6"/>
  <c r="T1011" i="6"/>
  <c r="U1011" i="6"/>
  <c r="V1011" i="6"/>
  <c r="AA1011" i="6"/>
  <c r="AB1011" i="6"/>
  <c r="AC1011" i="6"/>
  <c r="AD1011" i="6"/>
  <c r="AE1011" i="6"/>
  <c r="Q1012" i="6"/>
  <c r="R1012" i="6"/>
  <c r="S1012" i="6"/>
  <c r="T1012" i="6"/>
  <c r="U1012" i="6"/>
  <c r="V1012" i="6"/>
  <c r="AB1012" i="6"/>
  <c r="AC1012" i="6"/>
  <c r="AD1012" i="6"/>
  <c r="AE1012" i="6"/>
  <c r="Q1013" i="6"/>
  <c r="R1013" i="6"/>
  <c r="S1013" i="6"/>
  <c r="T1013" i="6"/>
  <c r="U1013" i="6"/>
  <c r="X1013" i="6" s="1"/>
  <c r="V1013" i="6"/>
  <c r="W1013" i="6"/>
  <c r="Q1014" i="6"/>
  <c r="R1014" i="6"/>
  <c r="S1014" i="6"/>
  <c r="T1014" i="6"/>
  <c r="U1014" i="6"/>
  <c r="Y1014" i="6" s="1"/>
  <c r="V1014" i="6"/>
  <c r="AC1017" i="6" s="1"/>
  <c r="X1014" i="6"/>
  <c r="Z1014" i="6"/>
  <c r="AA1014" i="6"/>
  <c r="AB1014" i="6"/>
  <c r="AC1014" i="6"/>
  <c r="AD1014" i="6"/>
  <c r="AE1014" i="6"/>
  <c r="Q1015" i="6"/>
  <c r="R1015" i="6"/>
  <c r="S1015" i="6"/>
  <c r="T1015" i="6"/>
  <c r="U1015" i="6"/>
  <c r="V1015" i="6"/>
  <c r="AA1016" i="6" s="1"/>
  <c r="Y1015" i="6"/>
  <c r="AB1015" i="6"/>
  <c r="AC1015" i="6"/>
  <c r="AD1015" i="6"/>
  <c r="AE1015" i="6"/>
  <c r="Q1016" i="6"/>
  <c r="R1016" i="6"/>
  <c r="S1016" i="6"/>
  <c r="T1016" i="6"/>
  <c r="U1016" i="6"/>
  <c r="V1016" i="6"/>
  <c r="W1016" i="6"/>
  <c r="X1016" i="6"/>
  <c r="Y1016" i="6"/>
  <c r="Z1016" i="6"/>
  <c r="AB1016" i="6"/>
  <c r="AC1016" i="6"/>
  <c r="AD1016" i="6"/>
  <c r="AE1016" i="6"/>
  <c r="Q1017" i="6"/>
  <c r="R1017" i="6"/>
  <c r="S1017" i="6"/>
  <c r="T1017" i="6"/>
  <c r="U1017" i="6"/>
  <c r="W1017" i="6" s="1"/>
  <c r="V1017" i="6"/>
  <c r="X1017" i="6"/>
  <c r="Y1017" i="6"/>
  <c r="Z1017" i="6"/>
  <c r="AA1017" i="6"/>
  <c r="Q1018" i="6"/>
  <c r="R1018" i="6"/>
  <c r="S1018" i="6"/>
  <c r="T1018" i="6"/>
  <c r="U1018" i="6"/>
  <c r="W1018" i="6" s="1"/>
  <c r="V1018" i="6"/>
  <c r="Y1018" i="6"/>
  <c r="Z1018" i="6"/>
  <c r="AA1018" i="6"/>
  <c r="AB1018" i="6"/>
  <c r="AC1018" i="6"/>
  <c r="AD1018" i="6"/>
  <c r="AE1018" i="6"/>
  <c r="Q1019" i="6"/>
  <c r="R1019" i="6"/>
  <c r="S1019" i="6"/>
  <c r="T1019" i="6"/>
  <c r="U1019" i="6"/>
  <c r="V1019" i="6"/>
  <c r="AA1019" i="6"/>
  <c r="AB1019" i="6"/>
  <c r="AC1019" i="6"/>
  <c r="AD1019" i="6"/>
  <c r="AE1019" i="6"/>
  <c r="Q1020" i="6"/>
  <c r="R1020" i="6"/>
  <c r="S1020" i="6"/>
  <c r="T1020" i="6"/>
  <c r="U1020" i="6"/>
  <c r="W1020" i="6" s="1"/>
  <c r="V1020" i="6"/>
  <c r="AB1020" i="6"/>
  <c r="AC1020" i="6"/>
  <c r="AD1020" i="6"/>
  <c r="AE1020" i="6"/>
  <c r="Q1021" i="6"/>
  <c r="R1021" i="6"/>
  <c r="S1021" i="6"/>
  <c r="T1021" i="6"/>
  <c r="U1021" i="6"/>
  <c r="X1021" i="6" s="1"/>
  <c r="V1021" i="6"/>
  <c r="W1021" i="6"/>
  <c r="AE1021" i="6"/>
  <c r="Q1022" i="6"/>
  <c r="R1022" i="6"/>
  <c r="S1022" i="6"/>
  <c r="T1022" i="6"/>
  <c r="U1022" i="6"/>
  <c r="Y1022" i="6" s="1"/>
  <c r="V1022" i="6"/>
  <c r="AC1025" i="6" s="1"/>
  <c r="X1022" i="6"/>
  <c r="Z1022" i="6"/>
  <c r="AA1022" i="6"/>
  <c r="AB1022" i="6"/>
  <c r="AC1022" i="6"/>
  <c r="AD1022" i="6"/>
  <c r="AE1022" i="6"/>
  <c r="Q1023" i="6"/>
  <c r="R1023" i="6"/>
  <c r="S1023" i="6"/>
  <c r="T1023" i="6"/>
  <c r="U1023" i="6"/>
  <c r="V1023" i="6"/>
  <c r="AA1024" i="6" s="1"/>
  <c r="Y1023" i="6"/>
  <c r="AB1023" i="6"/>
  <c r="AC1023" i="6"/>
  <c r="AD1023" i="6"/>
  <c r="AE1023" i="6"/>
  <c r="Q1024" i="6"/>
  <c r="R1024" i="6"/>
  <c r="S1024" i="6"/>
  <c r="T1024" i="6"/>
  <c r="U1024" i="6"/>
  <c r="V1024" i="6"/>
  <c r="W1024" i="6"/>
  <c r="X1024" i="6"/>
  <c r="Y1024" i="6"/>
  <c r="Z1024" i="6"/>
  <c r="AB1024" i="6"/>
  <c r="AC1024" i="6"/>
  <c r="AD1024" i="6"/>
  <c r="AE1024" i="6"/>
  <c r="Q1025" i="6"/>
  <c r="R1025" i="6"/>
  <c r="S1025" i="6"/>
  <c r="T1025" i="6"/>
  <c r="U1025" i="6"/>
  <c r="W1025" i="6" s="1"/>
  <c r="V1025" i="6"/>
  <c r="X1025" i="6"/>
  <c r="Y1025" i="6"/>
  <c r="Z1025" i="6"/>
  <c r="AA1025" i="6"/>
  <c r="Q1026" i="6"/>
  <c r="R1026" i="6"/>
  <c r="S1026" i="6"/>
  <c r="T1026" i="6"/>
  <c r="U1026" i="6"/>
  <c r="W1026" i="6" s="1"/>
  <c r="V1026" i="6"/>
  <c r="Y1026" i="6"/>
  <c r="Z1026" i="6"/>
  <c r="AA1026" i="6"/>
  <c r="AB1026" i="6"/>
  <c r="AC1026" i="6"/>
  <c r="AD1026" i="6"/>
  <c r="AE1026" i="6"/>
  <c r="Q1027" i="6"/>
  <c r="R1027" i="6"/>
  <c r="S1027" i="6"/>
  <c r="T1027" i="6"/>
  <c r="U1027" i="6"/>
  <c r="V1027" i="6"/>
  <c r="AA1027" i="6"/>
  <c r="AB1027" i="6"/>
  <c r="AC1027" i="6"/>
  <c r="AD1027" i="6"/>
  <c r="AE1027" i="6"/>
  <c r="Q1028" i="6"/>
  <c r="R1028" i="6"/>
  <c r="S1028" i="6"/>
  <c r="T1028" i="6"/>
  <c r="U1028" i="6"/>
  <c r="V1028" i="6"/>
  <c r="AB1028" i="6"/>
  <c r="AC1028" i="6"/>
  <c r="AD1028" i="6"/>
  <c r="AE1028" i="6"/>
  <c r="Q1029" i="6"/>
  <c r="R1029" i="6"/>
  <c r="S1029" i="6"/>
  <c r="T1029" i="6"/>
  <c r="U1029" i="6"/>
  <c r="X1029" i="6" s="1"/>
  <c r="V1029" i="6"/>
  <c r="AA1029" i="6" s="1"/>
  <c r="W1029" i="6"/>
  <c r="AE1029" i="6"/>
  <c r="Q1030" i="6"/>
  <c r="R1030" i="6"/>
  <c r="S1030" i="6"/>
  <c r="T1030" i="6"/>
  <c r="U1030" i="6"/>
  <c r="Y1030" i="6" s="1"/>
  <c r="V1030" i="6"/>
  <c r="AC1033" i="6" s="1"/>
  <c r="X1030" i="6"/>
  <c r="Z1030" i="6"/>
  <c r="AA1030" i="6"/>
  <c r="AB1030" i="6"/>
  <c r="AC1030" i="6"/>
  <c r="AD1030" i="6"/>
  <c r="AE1030" i="6"/>
  <c r="Q1031" i="6"/>
  <c r="R1031" i="6"/>
  <c r="S1031" i="6"/>
  <c r="T1031" i="6"/>
  <c r="U1031" i="6"/>
  <c r="V1031" i="6"/>
  <c r="AA1032" i="6" s="1"/>
  <c r="W1031" i="6"/>
  <c r="Y1031" i="6"/>
  <c r="AB1031" i="6"/>
  <c r="AC1031" i="6"/>
  <c r="AD1031" i="6"/>
  <c r="AE1031" i="6"/>
  <c r="Q1032" i="6"/>
  <c r="R1032" i="6"/>
  <c r="S1032" i="6"/>
  <c r="T1032" i="6"/>
  <c r="U1032" i="6"/>
  <c r="V1032" i="6"/>
  <c r="W1032" i="6"/>
  <c r="X1032" i="6"/>
  <c r="Y1032" i="6"/>
  <c r="Z1032" i="6"/>
  <c r="AB1032" i="6"/>
  <c r="AC1032" i="6"/>
  <c r="AD1032" i="6"/>
  <c r="AE1032" i="6"/>
  <c r="Q1033" i="6"/>
  <c r="R1033" i="6"/>
  <c r="S1033" i="6"/>
  <c r="T1033" i="6"/>
  <c r="U1033" i="6"/>
  <c r="W1033" i="6" s="1"/>
  <c r="V1033" i="6"/>
  <c r="X1033" i="6"/>
  <c r="Y1033" i="6"/>
  <c r="Z1033" i="6"/>
  <c r="AA1033" i="6"/>
  <c r="Q1034" i="6"/>
  <c r="R1034" i="6"/>
  <c r="S1034" i="6"/>
  <c r="T1034" i="6"/>
  <c r="U1034" i="6"/>
  <c r="W1034" i="6" s="1"/>
  <c r="V1034" i="6"/>
  <c r="Y1034" i="6"/>
  <c r="Z1034" i="6"/>
  <c r="AA1034" i="6"/>
  <c r="AB1034" i="6"/>
  <c r="AC1034" i="6"/>
  <c r="AD1034" i="6"/>
  <c r="AE1034" i="6"/>
  <c r="Q1035" i="6"/>
  <c r="R1035" i="6"/>
  <c r="S1035" i="6"/>
  <c r="T1035" i="6"/>
  <c r="U1035" i="6"/>
  <c r="V1035" i="6"/>
  <c r="AA1035" i="6"/>
  <c r="AB1035" i="6"/>
  <c r="AC1035" i="6"/>
  <c r="AD1035" i="6"/>
  <c r="AE1035" i="6"/>
  <c r="Q1036" i="6"/>
  <c r="R1036" i="6"/>
  <c r="S1036" i="6"/>
  <c r="T1036" i="6"/>
  <c r="U1036" i="6"/>
  <c r="V1036" i="6"/>
  <c r="AB1036" i="6"/>
  <c r="AC1036" i="6"/>
  <c r="AD1036" i="6"/>
  <c r="AE1036" i="6"/>
  <c r="Q1037" i="6"/>
  <c r="R1037" i="6"/>
  <c r="S1037" i="6"/>
  <c r="T1037" i="6"/>
  <c r="U1037" i="6"/>
  <c r="X1037" i="6" s="1"/>
  <c r="V1037" i="6"/>
  <c r="AA1037" i="6" s="1"/>
  <c r="W1037" i="6"/>
  <c r="Q1038" i="6"/>
  <c r="R1038" i="6"/>
  <c r="S1038" i="6"/>
  <c r="T1038" i="6"/>
  <c r="U1038" i="6"/>
  <c r="Y1038" i="6" s="1"/>
  <c r="V1038" i="6"/>
  <c r="AC1041" i="6" s="1"/>
  <c r="X1038" i="6"/>
  <c r="Z1038" i="6"/>
  <c r="AA1038" i="6"/>
  <c r="AB1038" i="6"/>
  <c r="AC1038" i="6"/>
  <c r="AD1038" i="6"/>
  <c r="AE1038" i="6"/>
  <c r="Q1039" i="6"/>
  <c r="R1039" i="6"/>
  <c r="S1039" i="6"/>
  <c r="T1039" i="6"/>
  <c r="U1039" i="6"/>
  <c r="V1039" i="6"/>
  <c r="AA1040" i="6" s="1"/>
  <c r="W1039" i="6"/>
  <c r="Y1039" i="6"/>
  <c r="AB1039" i="6"/>
  <c r="AC1039" i="6"/>
  <c r="AD1039" i="6"/>
  <c r="AE1039" i="6"/>
  <c r="Q1040" i="6"/>
  <c r="R1040" i="6"/>
  <c r="S1040" i="6"/>
  <c r="T1040" i="6"/>
  <c r="U1040" i="6"/>
  <c r="V1040" i="6"/>
  <c r="W1040" i="6"/>
  <c r="X1040" i="6"/>
  <c r="Y1040" i="6"/>
  <c r="Z1040" i="6"/>
  <c r="AB1040" i="6"/>
  <c r="AC1040" i="6"/>
  <c r="AD1040" i="6"/>
  <c r="AE1040" i="6"/>
  <c r="Q1041" i="6"/>
  <c r="R1041" i="6"/>
  <c r="S1041" i="6"/>
  <c r="T1041" i="6"/>
  <c r="U1041" i="6"/>
  <c r="W1041" i="6" s="1"/>
  <c r="V1041" i="6"/>
  <c r="X1041" i="6"/>
  <c r="Y1041" i="6"/>
  <c r="Z1041" i="6"/>
  <c r="AA1041" i="6"/>
  <c r="Q1042" i="6"/>
  <c r="R1042" i="6"/>
  <c r="S1042" i="6"/>
  <c r="T1042" i="6"/>
  <c r="U1042" i="6"/>
  <c r="W1042" i="6" s="1"/>
  <c r="V1042" i="6"/>
  <c r="Y1042" i="6"/>
  <c r="Z1042" i="6"/>
  <c r="AA1042" i="6"/>
  <c r="AB1042" i="6"/>
  <c r="AC1042" i="6"/>
  <c r="AD1042" i="6"/>
  <c r="AE1042" i="6"/>
  <c r="Q1043" i="6"/>
  <c r="R1043" i="6"/>
  <c r="S1043" i="6"/>
  <c r="T1043" i="6"/>
  <c r="U1043" i="6"/>
  <c r="V1043" i="6"/>
  <c r="AA1043" i="6"/>
  <c r="AB1043" i="6"/>
  <c r="AC1043" i="6"/>
  <c r="AD1043" i="6"/>
  <c r="AE1043" i="6"/>
  <c r="Q1044" i="6"/>
  <c r="R1044" i="6"/>
  <c r="S1044" i="6"/>
  <c r="T1044" i="6"/>
  <c r="U1044" i="6"/>
  <c r="W1044" i="6" s="1"/>
  <c r="V1044" i="6"/>
  <c r="AB1044" i="6"/>
  <c r="AC1044" i="6"/>
  <c r="AD1044" i="6"/>
  <c r="AE1044" i="6"/>
  <c r="Q1045" i="6"/>
  <c r="R1045" i="6"/>
  <c r="S1045" i="6"/>
  <c r="T1045" i="6"/>
  <c r="U1045" i="6"/>
  <c r="X1045" i="6" s="1"/>
  <c r="V1045" i="6"/>
  <c r="W1045" i="6"/>
  <c r="AE1045" i="6"/>
  <c r="Q1046" i="6"/>
  <c r="R1046" i="6"/>
  <c r="S1046" i="6"/>
  <c r="T1046" i="6"/>
  <c r="U1046" i="6"/>
  <c r="Y1046" i="6" s="1"/>
  <c r="V1046" i="6"/>
  <c r="AC1049" i="6" s="1"/>
  <c r="X1046" i="6"/>
  <c r="Z1046" i="6"/>
  <c r="AA1046" i="6"/>
  <c r="AB1046" i="6"/>
  <c r="AC1046" i="6"/>
  <c r="AD1046" i="6"/>
  <c r="AE1046" i="6"/>
  <c r="Q1047" i="6"/>
  <c r="R1047" i="6"/>
  <c r="S1047" i="6"/>
  <c r="T1047" i="6"/>
  <c r="U1047" i="6"/>
  <c r="V1047" i="6"/>
  <c r="AA1048" i="6" s="1"/>
  <c r="W1047" i="6"/>
  <c r="Y1047" i="6"/>
  <c r="AB1047" i="6"/>
  <c r="AC1047" i="6"/>
  <c r="AD1047" i="6"/>
  <c r="AE1047" i="6"/>
  <c r="Q1048" i="6"/>
  <c r="R1048" i="6"/>
  <c r="S1048" i="6"/>
  <c r="T1048" i="6"/>
  <c r="U1048" i="6"/>
  <c r="V1048" i="6"/>
  <c r="W1048" i="6"/>
  <c r="X1048" i="6"/>
  <c r="Y1048" i="6"/>
  <c r="Z1048" i="6"/>
  <c r="AB1048" i="6"/>
  <c r="AC1048" i="6"/>
  <c r="AD1048" i="6"/>
  <c r="AE1048" i="6"/>
  <c r="Q1049" i="6"/>
  <c r="R1049" i="6"/>
  <c r="S1049" i="6"/>
  <c r="T1049" i="6"/>
  <c r="U1049" i="6"/>
  <c r="W1049" i="6" s="1"/>
  <c r="V1049" i="6"/>
  <c r="X1049" i="6"/>
  <c r="Y1049" i="6"/>
  <c r="Z1049" i="6"/>
  <c r="AA1049" i="6"/>
  <c r="Q1050" i="6"/>
  <c r="R1050" i="6"/>
  <c r="S1050" i="6"/>
  <c r="T1050" i="6"/>
  <c r="U1050" i="6"/>
  <c r="W1050" i="6" s="1"/>
  <c r="V1050" i="6"/>
  <c r="Y1050" i="6"/>
  <c r="Z1050" i="6"/>
  <c r="AA1050" i="6"/>
  <c r="AB1050" i="6"/>
  <c r="AC1050" i="6"/>
  <c r="AD1050" i="6"/>
  <c r="AE1050" i="6"/>
  <c r="Q1051" i="6"/>
  <c r="R1051" i="6"/>
  <c r="S1051" i="6"/>
  <c r="T1051" i="6"/>
  <c r="U1051" i="6"/>
  <c r="V1051" i="6"/>
  <c r="AA1051" i="6"/>
  <c r="AB1051" i="6"/>
  <c r="AC1051" i="6"/>
  <c r="AD1051" i="6"/>
  <c r="AE1051" i="6"/>
  <c r="Q1052" i="6"/>
  <c r="R1052" i="6"/>
  <c r="S1052" i="6"/>
  <c r="T1052" i="6"/>
  <c r="U1052" i="6"/>
  <c r="V1052" i="6"/>
  <c r="AB1052" i="6"/>
  <c r="AC1052" i="6"/>
  <c r="AD1052" i="6"/>
  <c r="AE1052" i="6"/>
  <c r="Q1053" i="6"/>
  <c r="R1053" i="6"/>
  <c r="S1053" i="6"/>
  <c r="T1053" i="6"/>
  <c r="U1053" i="6"/>
  <c r="X1053" i="6" s="1"/>
  <c r="V1053" i="6"/>
  <c r="AA1053" i="6" s="1"/>
  <c r="W1053" i="6"/>
  <c r="AE1053" i="6"/>
  <c r="Q1054" i="6"/>
  <c r="R1054" i="6"/>
  <c r="S1054" i="6"/>
  <c r="T1054" i="6"/>
  <c r="U1054" i="6"/>
  <c r="Y1054" i="6" s="1"/>
  <c r="V1054" i="6"/>
  <c r="AC1057" i="6" s="1"/>
  <c r="X1054" i="6"/>
  <c r="Z1054" i="6"/>
  <c r="AA1054" i="6"/>
  <c r="AB1054" i="6"/>
  <c r="AC1054" i="6"/>
  <c r="AD1054" i="6"/>
  <c r="AE1054" i="6"/>
  <c r="Q1055" i="6"/>
  <c r="R1055" i="6"/>
  <c r="S1055" i="6"/>
  <c r="T1055" i="6"/>
  <c r="U1055" i="6"/>
  <c r="V1055" i="6"/>
  <c r="AA1056" i="6" s="1"/>
  <c r="W1055" i="6"/>
  <c r="Y1055" i="6"/>
  <c r="AB1055" i="6"/>
  <c r="AC1055" i="6"/>
  <c r="AD1055" i="6"/>
  <c r="AE1055" i="6"/>
  <c r="Q1056" i="6"/>
  <c r="R1056" i="6"/>
  <c r="S1056" i="6"/>
  <c r="T1056" i="6"/>
  <c r="U1056" i="6"/>
  <c r="V1056" i="6"/>
  <c r="W1056" i="6"/>
  <c r="X1056" i="6"/>
  <c r="Y1056" i="6"/>
  <c r="Z1056" i="6"/>
  <c r="AB1056" i="6"/>
  <c r="AC1056" i="6"/>
  <c r="AD1056" i="6"/>
  <c r="AE1056" i="6"/>
  <c r="Q1057" i="6"/>
  <c r="R1057" i="6"/>
  <c r="S1057" i="6"/>
  <c r="T1057" i="6"/>
  <c r="U1057" i="6"/>
  <c r="W1057" i="6" s="1"/>
  <c r="V1057" i="6"/>
  <c r="X1057" i="6"/>
  <c r="Y1057" i="6"/>
  <c r="Z1057" i="6"/>
  <c r="AA1057" i="6"/>
  <c r="Q1058" i="6"/>
  <c r="R1058" i="6"/>
  <c r="S1058" i="6"/>
  <c r="T1058" i="6"/>
  <c r="U1058" i="6"/>
  <c r="W1058" i="6" s="1"/>
  <c r="V1058" i="6"/>
  <c r="Y1058" i="6"/>
  <c r="Z1058" i="6"/>
  <c r="AA1058" i="6"/>
  <c r="AB1058" i="6"/>
  <c r="AC1058" i="6"/>
  <c r="AD1058" i="6"/>
  <c r="AE1058" i="6"/>
  <c r="Q1059" i="6"/>
  <c r="R1059" i="6"/>
  <c r="S1059" i="6"/>
  <c r="T1059" i="6"/>
  <c r="U1059" i="6"/>
  <c r="V1059" i="6"/>
  <c r="AA1059" i="6"/>
  <c r="AB1059" i="6"/>
  <c r="AC1059" i="6"/>
  <c r="AD1059" i="6"/>
  <c r="AE1059" i="6"/>
  <c r="Q1060" i="6"/>
  <c r="R1060" i="6"/>
  <c r="S1060" i="6"/>
  <c r="T1060" i="6"/>
  <c r="U1060" i="6"/>
  <c r="V1060" i="6"/>
  <c r="AB1060" i="6"/>
  <c r="AC1060" i="6"/>
  <c r="AD1060" i="6"/>
  <c r="AE1060" i="6"/>
  <c r="Q1061" i="6"/>
  <c r="R1061" i="6"/>
  <c r="S1061" i="6"/>
  <c r="T1061" i="6"/>
  <c r="U1061" i="6"/>
  <c r="X1061" i="6" s="1"/>
  <c r="V1061" i="6"/>
  <c r="W1061" i="6"/>
  <c r="Q1062" i="6"/>
  <c r="R1062" i="6"/>
  <c r="S1062" i="6"/>
  <c r="T1062" i="6"/>
  <c r="U1062" i="6"/>
  <c r="Y1062" i="6" s="1"/>
  <c r="V1062" i="6"/>
  <c r="AC1065" i="6" s="1"/>
  <c r="X1062" i="6"/>
  <c r="Z1062" i="6"/>
  <c r="AA1062" i="6"/>
  <c r="AB1062" i="6"/>
  <c r="AC1062" i="6"/>
  <c r="AD1062" i="6"/>
  <c r="AE1062" i="6"/>
  <c r="Q1063" i="6"/>
  <c r="R1063" i="6"/>
  <c r="S1063" i="6"/>
  <c r="T1063" i="6"/>
  <c r="U1063" i="6"/>
  <c r="V1063" i="6"/>
  <c r="AA1064" i="6" s="1"/>
  <c r="W1063" i="6"/>
  <c r="Y1063" i="6"/>
  <c r="AB1063" i="6"/>
  <c r="AC1063" i="6"/>
  <c r="AD1063" i="6"/>
  <c r="AE1063" i="6"/>
  <c r="Q1064" i="6"/>
  <c r="R1064" i="6"/>
  <c r="S1064" i="6"/>
  <c r="T1064" i="6"/>
  <c r="U1064" i="6"/>
  <c r="V1064" i="6"/>
  <c r="W1064" i="6"/>
  <c r="X1064" i="6"/>
  <c r="Y1064" i="6"/>
  <c r="Z1064" i="6"/>
  <c r="AB1064" i="6"/>
  <c r="AC1064" i="6"/>
  <c r="AD1064" i="6"/>
  <c r="AE1064" i="6"/>
  <c r="Q1065" i="6"/>
  <c r="R1065" i="6"/>
  <c r="S1065" i="6"/>
  <c r="T1065" i="6"/>
  <c r="U1065" i="6"/>
  <c r="W1065" i="6" s="1"/>
  <c r="V1065" i="6"/>
  <c r="X1065" i="6"/>
  <c r="Y1065" i="6"/>
  <c r="Z1065" i="6"/>
  <c r="AA1065" i="6"/>
  <c r="Q1066" i="6"/>
  <c r="R1066" i="6"/>
  <c r="S1066" i="6"/>
  <c r="T1066" i="6"/>
  <c r="U1066" i="6"/>
  <c r="W1066" i="6" s="1"/>
  <c r="V1066" i="6"/>
  <c r="Y1066" i="6"/>
  <c r="Z1066" i="6"/>
  <c r="AA1066" i="6"/>
  <c r="AB1066" i="6"/>
  <c r="AC1066" i="6"/>
  <c r="AD1066" i="6"/>
  <c r="AE1066" i="6"/>
  <c r="Q1067" i="6"/>
  <c r="R1067" i="6"/>
  <c r="S1067" i="6"/>
  <c r="T1067" i="6"/>
  <c r="U1067" i="6"/>
  <c r="V1067" i="6"/>
  <c r="AA1067" i="6"/>
  <c r="AB1067" i="6"/>
  <c r="AC1067" i="6"/>
  <c r="AD1067" i="6"/>
  <c r="AE1067" i="6"/>
  <c r="Q1068" i="6"/>
  <c r="R1068" i="6"/>
  <c r="S1068" i="6"/>
  <c r="T1068" i="6"/>
  <c r="U1068" i="6"/>
  <c r="W1068" i="6" s="1"/>
  <c r="V1068" i="6"/>
  <c r="AB1068" i="6"/>
  <c r="AC1068" i="6"/>
  <c r="AD1068" i="6"/>
  <c r="AE1068" i="6"/>
  <c r="Q1069" i="6"/>
  <c r="R1069" i="6"/>
  <c r="S1069" i="6"/>
  <c r="T1069" i="6"/>
  <c r="U1069" i="6"/>
  <c r="X1069" i="6" s="1"/>
  <c r="V1069" i="6"/>
  <c r="W1069" i="6"/>
  <c r="AE1069" i="6"/>
  <c r="Q1070" i="6"/>
  <c r="R1070" i="6"/>
  <c r="S1070" i="6"/>
  <c r="T1070" i="6"/>
  <c r="U1070" i="6"/>
  <c r="Y1070" i="6" s="1"/>
  <c r="V1070" i="6"/>
  <c r="AC1073" i="6" s="1"/>
  <c r="X1070" i="6"/>
  <c r="Z1070" i="6"/>
  <c r="AA1070" i="6"/>
  <c r="AB1070" i="6"/>
  <c r="AC1070" i="6"/>
  <c r="AD1070" i="6"/>
  <c r="AE1070" i="6"/>
  <c r="Q1071" i="6"/>
  <c r="R1071" i="6"/>
  <c r="S1071" i="6"/>
  <c r="T1071" i="6"/>
  <c r="U1071" i="6"/>
  <c r="V1071" i="6"/>
  <c r="AA1072" i="6" s="1"/>
  <c r="W1071" i="6"/>
  <c r="Y1071" i="6"/>
  <c r="AB1071" i="6"/>
  <c r="AC1071" i="6"/>
  <c r="AD1071" i="6"/>
  <c r="AE1071" i="6"/>
  <c r="Q1072" i="6"/>
  <c r="R1072" i="6"/>
  <c r="S1072" i="6"/>
  <c r="T1072" i="6"/>
  <c r="U1072" i="6"/>
  <c r="V1072" i="6"/>
  <c r="W1072" i="6"/>
  <c r="X1072" i="6"/>
  <c r="Y1072" i="6"/>
  <c r="Z1072" i="6"/>
  <c r="AB1072" i="6"/>
  <c r="AC1072" i="6"/>
  <c r="AD1072" i="6"/>
  <c r="AE1072" i="6"/>
  <c r="Q1073" i="6"/>
  <c r="R1073" i="6"/>
  <c r="S1073" i="6"/>
  <c r="T1073" i="6"/>
  <c r="U1073" i="6"/>
  <c r="W1073" i="6" s="1"/>
  <c r="V1073" i="6"/>
  <c r="X1073" i="6"/>
  <c r="Y1073" i="6"/>
  <c r="Z1073" i="6"/>
  <c r="AA1073" i="6"/>
  <c r="Q1074" i="6"/>
  <c r="R1074" i="6"/>
  <c r="S1074" i="6"/>
  <c r="T1074" i="6"/>
  <c r="U1074" i="6"/>
  <c r="W1074" i="6" s="1"/>
  <c r="V1074" i="6"/>
  <c r="Y1074" i="6"/>
  <c r="Z1074" i="6"/>
  <c r="AA1074" i="6"/>
  <c r="AB1074" i="6"/>
  <c r="AC1074" i="6"/>
  <c r="AD1074" i="6"/>
  <c r="AE1074" i="6"/>
  <c r="Q1075" i="6"/>
  <c r="R1075" i="6"/>
  <c r="S1075" i="6"/>
  <c r="T1075" i="6"/>
  <c r="U1075" i="6"/>
  <c r="V1075" i="6"/>
  <c r="AA1075" i="6"/>
  <c r="AB1075" i="6"/>
  <c r="AC1075" i="6"/>
  <c r="AD1075" i="6"/>
  <c r="AE1075" i="6"/>
  <c r="Q1076" i="6"/>
  <c r="R1076" i="6"/>
  <c r="S1076" i="6"/>
  <c r="T1076" i="6"/>
  <c r="U1076" i="6"/>
  <c r="V1076" i="6"/>
  <c r="AB1076" i="6"/>
  <c r="AC1076" i="6"/>
  <c r="AD1076" i="6"/>
  <c r="AE1076" i="6"/>
  <c r="Q1077" i="6"/>
  <c r="R1077" i="6"/>
  <c r="S1077" i="6"/>
  <c r="T1077" i="6"/>
  <c r="U1077" i="6"/>
  <c r="X1077" i="6" s="1"/>
  <c r="V1077" i="6"/>
  <c r="AA1077" i="6" s="1"/>
  <c r="W1077" i="6"/>
  <c r="Q1078" i="6"/>
  <c r="R1078" i="6"/>
  <c r="S1078" i="6"/>
  <c r="T1078" i="6"/>
  <c r="U1078" i="6"/>
  <c r="Y1078" i="6" s="1"/>
  <c r="V1078" i="6"/>
  <c r="AC1081" i="6" s="1"/>
  <c r="X1078" i="6"/>
  <c r="Z1078" i="6"/>
  <c r="AA1078" i="6"/>
  <c r="AB1078" i="6"/>
  <c r="AC1078" i="6"/>
  <c r="AD1078" i="6"/>
  <c r="AE1078" i="6"/>
  <c r="Q1079" i="6"/>
  <c r="R1079" i="6"/>
  <c r="S1079" i="6"/>
  <c r="T1079" i="6"/>
  <c r="U1079" i="6"/>
  <c r="V1079" i="6"/>
  <c r="AA1080" i="6" s="1"/>
  <c r="W1079" i="6"/>
  <c r="Y1079" i="6"/>
  <c r="AB1079" i="6"/>
  <c r="AC1079" i="6"/>
  <c r="AD1079" i="6"/>
  <c r="AE1079" i="6"/>
  <c r="Q1080" i="6"/>
  <c r="R1080" i="6"/>
  <c r="S1080" i="6"/>
  <c r="T1080" i="6"/>
  <c r="U1080" i="6"/>
  <c r="V1080" i="6"/>
  <c r="W1080" i="6"/>
  <c r="X1080" i="6"/>
  <c r="Y1080" i="6"/>
  <c r="Z1080" i="6"/>
  <c r="AB1080" i="6"/>
  <c r="AC1080" i="6"/>
  <c r="AD1080" i="6"/>
  <c r="AE1080" i="6"/>
  <c r="Q1081" i="6"/>
  <c r="R1081" i="6"/>
  <c r="S1081" i="6"/>
  <c r="T1081" i="6"/>
  <c r="U1081" i="6"/>
  <c r="W1081" i="6" s="1"/>
  <c r="V1081" i="6"/>
  <c r="X1081" i="6"/>
  <c r="Y1081" i="6"/>
  <c r="Z1081" i="6"/>
  <c r="AA1081" i="6"/>
  <c r="Q1082" i="6"/>
  <c r="R1082" i="6"/>
  <c r="S1082" i="6"/>
  <c r="T1082" i="6"/>
  <c r="U1082" i="6"/>
  <c r="W1082" i="6" s="1"/>
  <c r="V1082" i="6"/>
  <c r="Y1082" i="6"/>
  <c r="Z1082" i="6"/>
  <c r="AA1082" i="6"/>
  <c r="AB1082" i="6"/>
  <c r="AC1082" i="6"/>
  <c r="AD1082" i="6"/>
  <c r="AE1082" i="6"/>
  <c r="Q1083" i="6"/>
  <c r="R1083" i="6"/>
  <c r="S1083" i="6"/>
  <c r="T1083" i="6"/>
  <c r="U1083" i="6"/>
  <c r="V1083" i="6"/>
  <c r="AA1083" i="6"/>
  <c r="AB1083" i="6"/>
  <c r="AC1083" i="6"/>
  <c r="AD1083" i="6"/>
  <c r="AE1083" i="6"/>
  <c r="Q1084" i="6"/>
  <c r="R1084" i="6"/>
  <c r="S1084" i="6"/>
  <c r="T1084" i="6"/>
  <c r="U1084" i="6"/>
  <c r="V1084" i="6"/>
  <c r="AB1084" i="6"/>
  <c r="AC1084" i="6"/>
  <c r="AD1084" i="6"/>
  <c r="AE1084" i="6"/>
  <c r="Q1085" i="6"/>
  <c r="R1085" i="6"/>
  <c r="S1085" i="6"/>
  <c r="T1085" i="6"/>
  <c r="U1085" i="6"/>
  <c r="X1085" i="6" s="1"/>
  <c r="V1085" i="6"/>
  <c r="W1085" i="6"/>
  <c r="Q1086" i="6"/>
  <c r="R1086" i="6"/>
  <c r="S1086" i="6"/>
  <c r="T1086" i="6"/>
  <c r="U1086" i="6"/>
  <c r="Y1086" i="6" s="1"/>
  <c r="V1086" i="6"/>
  <c r="AC1089" i="6" s="1"/>
  <c r="X1086" i="6"/>
  <c r="Z1086" i="6"/>
  <c r="AA1086" i="6"/>
  <c r="AB1086" i="6"/>
  <c r="AC1086" i="6"/>
  <c r="AD1086" i="6"/>
  <c r="AE1086" i="6"/>
  <c r="Q1087" i="6"/>
  <c r="R1087" i="6"/>
  <c r="S1087" i="6"/>
  <c r="T1087" i="6"/>
  <c r="U1087" i="6"/>
  <c r="V1087" i="6"/>
  <c r="AA1088" i="6" s="1"/>
  <c r="W1087" i="6"/>
  <c r="Y1087" i="6"/>
  <c r="AB1087" i="6"/>
  <c r="AC1087" i="6"/>
  <c r="AD1087" i="6"/>
  <c r="AE1087" i="6"/>
  <c r="Q1088" i="6"/>
  <c r="R1088" i="6"/>
  <c r="S1088" i="6"/>
  <c r="T1088" i="6"/>
  <c r="U1088" i="6"/>
  <c r="V1088" i="6"/>
  <c r="W1088" i="6"/>
  <c r="X1088" i="6"/>
  <c r="Y1088" i="6"/>
  <c r="Z1088" i="6"/>
  <c r="AB1088" i="6"/>
  <c r="AC1088" i="6"/>
  <c r="AD1088" i="6"/>
  <c r="AE1088" i="6"/>
  <c r="Q1089" i="6"/>
  <c r="R1089" i="6"/>
  <c r="S1089" i="6"/>
  <c r="T1089" i="6"/>
  <c r="U1089" i="6"/>
  <c r="W1089" i="6" s="1"/>
  <c r="V1089" i="6"/>
  <c r="X1089" i="6"/>
  <c r="Y1089" i="6"/>
  <c r="Z1089" i="6"/>
  <c r="AA1089" i="6"/>
  <c r="Q1090" i="6"/>
  <c r="R1090" i="6"/>
  <c r="S1090" i="6"/>
  <c r="T1090" i="6"/>
  <c r="U1090" i="6"/>
  <c r="W1090" i="6" s="1"/>
  <c r="V1090" i="6"/>
  <c r="Y1090" i="6"/>
  <c r="Z1090" i="6"/>
  <c r="AA1090" i="6"/>
  <c r="AB1090" i="6"/>
  <c r="AC1090" i="6"/>
  <c r="AD1090" i="6"/>
  <c r="AE1090" i="6"/>
  <c r="Q1091" i="6"/>
  <c r="R1091" i="6"/>
  <c r="S1091" i="6"/>
  <c r="T1091" i="6"/>
  <c r="U1091" i="6"/>
  <c r="V1091" i="6"/>
  <c r="AA1091" i="6"/>
  <c r="AB1091" i="6"/>
  <c r="AC1091" i="6"/>
  <c r="AD1091" i="6"/>
  <c r="AE1091" i="6"/>
  <c r="Q1092" i="6"/>
  <c r="R1092" i="6"/>
  <c r="S1092" i="6"/>
  <c r="T1092" i="6"/>
  <c r="U1092" i="6"/>
  <c r="V1092" i="6"/>
  <c r="AB1092" i="6"/>
  <c r="AC1092" i="6"/>
  <c r="AD1092" i="6"/>
  <c r="AE1092" i="6"/>
  <c r="Q1093" i="6"/>
  <c r="R1093" i="6"/>
  <c r="S1093" i="6"/>
  <c r="T1093" i="6"/>
  <c r="U1093" i="6"/>
  <c r="X1093" i="6" s="1"/>
  <c r="V1093" i="6"/>
  <c r="AA1093" i="6" s="1"/>
  <c r="W1093" i="6"/>
  <c r="AE1093" i="6"/>
  <c r="Q1094" i="6"/>
  <c r="R1094" i="6"/>
  <c r="S1094" i="6"/>
  <c r="T1094" i="6"/>
  <c r="U1094" i="6"/>
  <c r="Y1094" i="6" s="1"/>
  <c r="V1094" i="6"/>
  <c r="AC1097" i="6" s="1"/>
  <c r="X1094" i="6"/>
  <c r="Z1094" i="6"/>
  <c r="AA1094" i="6"/>
  <c r="AB1094" i="6"/>
  <c r="AC1094" i="6"/>
  <c r="AD1094" i="6"/>
  <c r="AE1094" i="6"/>
  <c r="Q1095" i="6"/>
  <c r="R1095" i="6"/>
  <c r="S1095" i="6"/>
  <c r="T1095" i="6"/>
  <c r="U1095" i="6"/>
  <c r="V1095" i="6"/>
  <c r="AA1096" i="6" s="1"/>
  <c r="W1095" i="6"/>
  <c r="Y1095" i="6"/>
  <c r="AB1095" i="6"/>
  <c r="AC1095" i="6"/>
  <c r="AD1095" i="6"/>
  <c r="AE1095" i="6"/>
  <c r="Q1096" i="6"/>
  <c r="R1096" i="6"/>
  <c r="S1096" i="6"/>
  <c r="T1096" i="6"/>
  <c r="U1096" i="6"/>
  <c r="V1096" i="6"/>
  <c r="W1096" i="6"/>
  <c r="X1096" i="6"/>
  <c r="Y1096" i="6"/>
  <c r="Z1096" i="6"/>
  <c r="AB1096" i="6"/>
  <c r="AC1096" i="6"/>
  <c r="AD1096" i="6"/>
  <c r="AE1096" i="6"/>
  <c r="Q1097" i="6"/>
  <c r="R1097" i="6"/>
  <c r="S1097" i="6"/>
  <c r="T1097" i="6"/>
  <c r="U1097" i="6"/>
  <c r="W1097" i="6" s="1"/>
  <c r="V1097" i="6"/>
  <c r="X1097" i="6"/>
  <c r="Y1097" i="6"/>
  <c r="Z1097" i="6"/>
  <c r="AA1097" i="6"/>
  <c r="Q1098" i="6"/>
  <c r="R1098" i="6"/>
  <c r="S1098" i="6"/>
  <c r="T1098" i="6"/>
  <c r="U1098" i="6"/>
  <c r="W1098" i="6" s="1"/>
  <c r="V1098" i="6"/>
  <c r="Y1098" i="6"/>
  <c r="Z1098" i="6"/>
  <c r="AA1098" i="6"/>
  <c r="AB1098" i="6"/>
  <c r="AC1098" i="6"/>
  <c r="AD1098" i="6"/>
  <c r="AE1098" i="6"/>
  <c r="Q1099" i="6"/>
  <c r="R1099" i="6"/>
  <c r="S1099" i="6"/>
  <c r="T1099" i="6"/>
  <c r="U1099" i="6"/>
  <c r="V1099" i="6"/>
  <c r="AA1099" i="6"/>
  <c r="AB1099" i="6"/>
  <c r="AC1099" i="6"/>
  <c r="AD1099" i="6"/>
  <c r="AE1099" i="6"/>
  <c r="Q1100" i="6"/>
  <c r="R1100" i="6"/>
  <c r="S1100" i="6"/>
  <c r="T1100" i="6"/>
  <c r="U1100" i="6"/>
  <c r="V1100" i="6"/>
  <c r="AB1100" i="6"/>
  <c r="AC1100" i="6"/>
  <c r="AD1100" i="6"/>
  <c r="AE1100" i="6"/>
  <c r="Q1101" i="6"/>
  <c r="R1101" i="6"/>
  <c r="S1101" i="6"/>
  <c r="T1101" i="6"/>
  <c r="U1101" i="6"/>
  <c r="X1101" i="6" s="1"/>
  <c r="V1101" i="6"/>
  <c r="AA1101" i="6" s="1"/>
  <c r="W1101" i="6"/>
  <c r="Q1102" i="6"/>
  <c r="R1102" i="6"/>
  <c r="S1102" i="6"/>
  <c r="T1102" i="6"/>
  <c r="U1102" i="6"/>
  <c r="Y1102" i="6" s="1"/>
  <c r="V1102" i="6"/>
  <c r="AC1105" i="6" s="1"/>
  <c r="X1102" i="6"/>
  <c r="Z1102" i="6"/>
  <c r="AA1102" i="6"/>
  <c r="AB1102" i="6"/>
  <c r="AC1102" i="6"/>
  <c r="AD1102" i="6"/>
  <c r="AE1102" i="6"/>
  <c r="Q1103" i="6"/>
  <c r="R1103" i="6"/>
  <c r="S1103" i="6"/>
  <c r="T1103" i="6"/>
  <c r="U1103" i="6"/>
  <c r="V1103" i="6"/>
  <c r="AA1104" i="6" s="1"/>
  <c r="W1103" i="6"/>
  <c r="Y1103" i="6"/>
  <c r="AB1103" i="6"/>
  <c r="AC1103" i="6"/>
  <c r="AD1103" i="6"/>
  <c r="AE1103" i="6"/>
  <c r="Q1104" i="6"/>
  <c r="R1104" i="6"/>
  <c r="S1104" i="6"/>
  <c r="T1104" i="6"/>
  <c r="U1104" i="6"/>
  <c r="V1104" i="6"/>
  <c r="W1104" i="6"/>
  <c r="X1104" i="6"/>
  <c r="Y1104" i="6"/>
  <c r="Z1104" i="6"/>
  <c r="AB1104" i="6"/>
  <c r="AC1104" i="6"/>
  <c r="AD1104" i="6"/>
  <c r="AE1104" i="6"/>
  <c r="Q1105" i="6"/>
  <c r="R1105" i="6"/>
  <c r="S1105" i="6"/>
  <c r="T1105" i="6"/>
  <c r="U1105" i="6"/>
  <c r="W1105" i="6" s="1"/>
  <c r="V1105" i="6"/>
  <c r="X1105" i="6"/>
  <c r="Y1105" i="6"/>
  <c r="Z1105" i="6"/>
  <c r="AA1105" i="6"/>
  <c r="Q1106" i="6"/>
  <c r="R1106" i="6"/>
  <c r="S1106" i="6"/>
  <c r="T1106" i="6"/>
  <c r="U1106" i="6"/>
  <c r="W1106" i="6" s="1"/>
  <c r="V1106" i="6"/>
  <c r="Y1106" i="6"/>
  <c r="Z1106" i="6"/>
  <c r="AA1106" i="6"/>
  <c r="AB1106" i="6"/>
  <c r="AC1106" i="6"/>
  <c r="AD1106" i="6"/>
  <c r="AE1106" i="6"/>
  <c r="Q1107" i="6"/>
  <c r="R1107" i="6"/>
  <c r="S1107" i="6"/>
  <c r="T1107" i="6"/>
  <c r="U1107" i="6"/>
  <c r="V1107" i="6"/>
  <c r="AA1107" i="6"/>
  <c r="AB1107" i="6"/>
  <c r="AC1107" i="6"/>
  <c r="AD1107" i="6"/>
  <c r="AE1107" i="6"/>
  <c r="Q1108" i="6"/>
  <c r="R1108" i="6"/>
  <c r="S1108" i="6"/>
  <c r="T1108" i="6"/>
  <c r="U1108" i="6"/>
  <c r="W1108" i="6" s="1"/>
  <c r="V1108" i="6"/>
  <c r="AA1108" i="6" s="1"/>
  <c r="AB1108" i="6"/>
  <c r="AC1108" i="6"/>
  <c r="AD1108" i="6"/>
  <c r="AE1108" i="6"/>
  <c r="Q1109" i="6"/>
  <c r="R1109" i="6"/>
  <c r="S1109" i="6"/>
  <c r="T1109" i="6"/>
  <c r="U1109" i="6"/>
  <c r="V1109" i="6"/>
  <c r="W1109" i="6"/>
  <c r="AC1109" i="6"/>
  <c r="AE1109" i="6"/>
  <c r="Q1110" i="6"/>
  <c r="R1110" i="6"/>
  <c r="S1110" i="6"/>
  <c r="T1110" i="6"/>
  <c r="U1110" i="6"/>
  <c r="V1110" i="6"/>
  <c r="X1110" i="6"/>
  <c r="Z1110" i="6"/>
  <c r="AA1110" i="6"/>
  <c r="AB1110" i="6"/>
  <c r="AC1110" i="6"/>
  <c r="AD1110" i="6"/>
  <c r="AE1110" i="6"/>
  <c r="Q1111" i="6"/>
  <c r="R1111" i="6"/>
  <c r="S1111" i="6"/>
  <c r="T1111" i="6"/>
  <c r="U1111" i="6"/>
  <c r="V1111" i="6"/>
  <c r="AA1112" i="6" s="1"/>
  <c r="W1111" i="6"/>
  <c r="Y1111" i="6"/>
  <c r="AB1111" i="6"/>
  <c r="AC1111" i="6"/>
  <c r="AD1111" i="6"/>
  <c r="AE1111" i="6"/>
  <c r="Q1112" i="6"/>
  <c r="R1112" i="6"/>
  <c r="S1112" i="6"/>
  <c r="T1112" i="6"/>
  <c r="U1112" i="6"/>
  <c r="V1112" i="6"/>
  <c r="W1112" i="6"/>
  <c r="X1112" i="6"/>
  <c r="Y1112" i="6"/>
  <c r="Z1112" i="6"/>
  <c r="AB1112" i="6"/>
  <c r="AC1112" i="6"/>
  <c r="AD1112" i="6"/>
  <c r="AE1112" i="6"/>
  <c r="Q1113" i="6"/>
  <c r="R1113" i="6"/>
  <c r="S1113" i="6"/>
  <c r="T1113" i="6"/>
  <c r="U1113" i="6"/>
  <c r="W1113" i="6" s="1"/>
  <c r="V1113" i="6"/>
  <c r="X1113" i="6"/>
  <c r="Y1113" i="6"/>
  <c r="Z1113" i="6"/>
  <c r="AA1113" i="6"/>
  <c r="Q1114" i="6"/>
  <c r="R1114" i="6"/>
  <c r="S1114" i="6"/>
  <c r="T1114" i="6"/>
  <c r="U1114" i="6"/>
  <c r="W1114" i="6" s="1"/>
  <c r="V1114" i="6"/>
  <c r="Y1114" i="6"/>
  <c r="Z1114" i="6"/>
  <c r="AA1114" i="6"/>
  <c r="AB1114" i="6"/>
  <c r="AC1114" i="6"/>
  <c r="AD1114" i="6"/>
  <c r="AE1114" i="6"/>
  <c r="Q1115" i="6"/>
  <c r="R1115" i="6"/>
  <c r="S1115" i="6"/>
  <c r="T1115" i="6"/>
  <c r="U1115" i="6"/>
  <c r="AB1117" i="6" s="1"/>
  <c r="V1115" i="6"/>
  <c r="AA1115" i="6"/>
  <c r="AB1115" i="6"/>
  <c r="AC1115" i="6"/>
  <c r="AD1115" i="6"/>
  <c r="AE1115" i="6"/>
  <c r="Q1116" i="6"/>
  <c r="R1116" i="6"/>
  <c r="S1116" i="6"/>
  <c r="T1116" i="6"/>
  <c r="U1116" i="6"/>
  <c r="V1116" i="6"/>
  <c r="AE1117" i="6" s="1"/>
  <c r="AA1116" i="6"/>
  <c r="AB1116" i="6"/>
  <c r="AC1116" i="6"/>
  <c r="AD1116" i="6"/>
  <c r="AE1116" i="6"/>
  <c r="Q1117" i="6"/>
  <c r="R1117" i="6"/>
  <c r="S1117" i="6"/>
  <c r="T1117" i="6"/>
  <c r="U1117" i="6"/>
  <c r="V1117" i="6"/>
  <c r="AA1117" i="6" s="1"/>
  <c r="AC1117" i="6"/>
  <c r="Q1118" i="6"/>
  <c r="R1118" i="6"/>
  <c r="S1118" i="6"/>
  <c r="T1118" i="6"/>
  <c r="U1118" i="6"/>
  <c r="X1118" i="6" s="1"/>
  <c r="V1118" i="6"/>
  <c r="Z1118" i="6"/>
  <c r="AA1118" i="6"/>
  <c r="AB1118" i="6"/>
  <c r="AC1118" i="6"/>
  <c r="AD1118" i="6"/>
  <c r="AE1118" i="6"/>
  <c r="Q1119" i="6"/>
  <c r="R1119" i="6"/>
  <c r="S1119" i="6"/>
  <c r="T1119" i="6"/>
  <c r="U1119" i="6"/>
  <c r="V1119" i="6"/>
  <c r="W1119" i="6"/>
  <c r="AB1119" i="6"/>
  <c r="AC1119" i="6"/>
  <c r="AD1119" i="6"/>
  <c r="AE1119" i="6"/>
  <c r="Q1120" i="6"/>
  <c r="R1120" i="6"/>
  <c r="S1120" i="6"/>
  <c r="T1120" i="6"/>
  <c r="U1120" i="6"/>
  <c r="V1120" i="6"/>
  <c r="W1120" i="6"/>
  <c r="X1120" i="6"/>
  <c r="Y1120" i="6"/>
  <c r="Z1120" i="6"/>
  <c r="AB1120" i="6"/>
  <c r="AC1120" i="6"/>
  <c r="AD1120" i="6"/>
  <c r="AE1120" i="6"/>
  <c r="Q1121" i="6"/>
  <c r="R1121" i="6"/>
  <c r="S1121" i="6"/>
  <c r="T1121" i="6"/>
  <c r="U1121" i="6"/>
  <c r="W1121" i="6" s="1"/>
  <c r="V1121" i="6"/>
  <c r="X1121" i="6"/>
  <c r="Y1121" i="6"/>
  <c r="Z1121" i="6"/>
  <c r="AA1121" i="6"/>
  <c r="Q1122" i="6"/>
  <c r="R1122" i="6"/>
  <c r="S1122" i="6"/>
  <c r="T1122" i="6"/>
  <c r="U1122" i="6"/>
  <c r="W1122" i="6" s="1"/>
  <c r="V1122" i="6"/>
  <c r="Y1122" i="6"/>
  <c r="Z1122" i="6"/>
  <c r="AA1122" i="6"/>
  <c r="AB1122" i="6"/>
  <c r="AC1122" i="6"/>
  <c r="AD1122" i="6"/>
  <c r="AE1122" i="6"/>
  <c r="Q1123" i="6"/>
  <c r="R1123" i="6"/>
  <c r="S1123" i="6"/>
  <c r="T1123" i="6"/>
  <c r="U1123" i="6"/>
  <c r="V1123" i="6"/>
  <c r="AA1123" i="6"/>
  <c r="AB1123" i="6"/>
  <c r="AC1123" i="6"/>
  <c r="AD1123" i="6"/>
  <c r="AE1123" i="6"/>
  <c r="Q1124" i="6"/>
  <c r="R1124" i="6"/>
  <c r="S1124" i="6"/>
  <c r="T1124" i="6"/>
  <c r="U1124" i="6"/>
  <c r="W1124" i="6" s="1"/>
  <c r="V1124" i="6"/>
  <c r="AC1125" i="6" s="1"/>
  <c r="AA1124" i="6"/>
  <c r="AB1124" i="6"/>
  <c r="AC1124" i="6"/>
  <c r="AD1124" i="6"/>
  <c r="AE1124" i="6"/>
  <c r="Q1125" i="6"/>
  <c r="R1125" i="6"/>
  <c r="S1125" i="6"/>
  <c r="T1125" i="6"/>
  <c r="U1125" i="6"/>
  <c r="V1125" i="6"/>
  <c r="AA1125" i="6" s="1"/>
  <c r="W1125" i="6"/>
  <c r="AE1125" i="6"/>
  <c r="Q1126" i="6"/>
  <c r="R1126" i="6"/>
  <c r="S1126" i="6"/>
  <c r="T1126" i="6"/>
  <c r="U1126" i="6"/>
  <c r="V1126" i="6"/>
  <c r="Z1126" i="6"/>
  <c r="AA1126" i="6"/>
  <c r="AB1126" i="6"/>
  <c r="AC1126" i="6"/>
  <c r="AD1126" i="6"/>
  <c r="AE1126" i="6"/>
  <c r="Q1127" i="6"/>
  <c r="R1127" i="6"/>
  <c r="S1127" i="6"/>
  <c r="T1127" i="6"/>
  <c r="U1127" i="6"/>
  <c r="V1127" i="6"/>
  <c r="W1127" i="6"/>
  <c r="Y1127" i="6"/>
  <c r="AB1127" i="6"/>
  <c r="AC1127" i="6"/>
  <c r="AD1127" i="6"/>
  <c r="AE1127" i="6"/>
  <c r="Q1128" i="6"/>
  <c r="R1128" i="6"/>
  <c r="S1128" i="6"/>
  <c r="T1128" i="6"/>
  <c r="U1128" i="6"/>
  <c r="V1128" i="6"/>
  <c r="W1128" i="6"/>
  <c r="X1128" i="6"/>
  <c r="Y1128" i="6"/>
  <c r="Z1128" i="6"/>
  <c r="AB1128" i="6"/>
  <c r="AC1128" i="6"/>
  <c r="AD1128" i="6"/>
  <c r="AE1128" i="6"/>
  <c r="Q1129" i="6"/>
  <c r="R1129" i="6"/>
  <c r="S1129" i="6"/>
  <c r="T1129" i="6"/>
  <c r="U1129" i="6"/>
  <c r="W1129" i="6" s="1"/>
  <c r="V1129" i="6"/>
  <c r="X1129" i="6"/>
  <c r="Y1129" i="6"/>
  <c r="Z1129" i="6"/>
  <c r="AA1129" i="6"/>
  <c r="Q1130" i="6"/>
  <c r="R1130" i="6"/>
  <c r="S1130" i="6"/>
  <c r="T1130" i="6"/>
  <c r="U1130" i="6"/>
  <c r="W1130" i="6" s="1"/>
  <c r="V1130" i="6"/>
  <c r="Y1130" i="6"/>
  <c r="Z1130" i="6"/>
  <c r="AA1130" i="6"/>
  <c r="AB1130" i="6"/>
  <c r="AC1130" i="6"/>
  <c r="AD1130" i="6"/>
  <c r="AE1130" i="6"/>
  <c r="Q1131" i="6"/>
  <c r="R1131" i="6"/>
  <c r="S1131" i="6"/>
  <c r="T1131" i="6"/>
  <c r="U1131" i="6"/>
  <c r="V1131" i="6"/>
  <c r="Z1131" i="6"/>
  <c r="AA1131" i="6"/>
  <c r="AB1131" i="6"/>
  <c r="AC1131" i="6"/>
  <c r="AD1131" i="6"/>
  <c r="AE1131" i="6"/>
  <c r="Q1132" i="6"/>
  <c r="R1132" i="6"/>
  <c r="S1132" i="6"/>
  <c r="T1132" i="6"/>
  <c r="U1132" i="6"/>
  <c r="V1132" i="6"/>
  <c r="W1132" i="6" s="1"/>
  <c r="AA1132" i="6"/>
  <c r="AB1132" i="6"/>
  <c r="AC1132" i="6"/>
  <c r="AD1132" i="6"/>
  <c r="AE1132" i="6"/>
  <c r="Q1133" i="6"/>
  <c r="R1133" i="6"/>
  <c r="S1133" i="6"/>
  <c r="T1133" i="6"/>
  <c r="U1133" i="6"/>
  <c r="V1133" i="6"/>
  <c r="AA1133" i="6" s="1"/>
  <c r="W1133" i="6"/>
  <c r="Q1134" i="6"/>
  <c r="R1134" i="6"/>
  <c r="S1134" i="6"/>
  <c r="T1134" i="6"/>
  <c r="U1134" i="6"/>
  <c r="V1134" i="6"/>
  <c r="AE1137" i="6" s="1"/>
  <c r="X1134" i="6"/>
  <c r="Y1134" i="6"/>
  <c r="Z1134" i="6"/>
  <c r="AA1134" i="6"/>
  <c r="AB1134" i="6"/>
  <c r="AC1134" i="6"/>
  <c r="AD1134" i="6"/>
  <c r="AE1134" i="6"/>
  <c r="Q1135" i="6"/>
  <c r="R1135" i="6"/>
  <c r="S1135" i="6"/>
  <c r="T1135" i="6"/>
  <c r="U1135" i="6"/>
  <c r="V1135" i="6"/>
  <c r="W1135" i="6"/>
  <c r="X1135" i="6"/>
  <c r="Y1135" i="6"/>
  <c r="Z1135" i="6"/>
  <c r="AB1135" i="6"/>
  <c r="AC1135" i="6"/>
  <c r="AD1135" i="6"/>
  <c r="AE1135" i="6"/>
  <c r="Q1136" i="6"/>
  <c r="R1136" i="6"/>
  <c r="S1136" i="6"/>
  <c r="T1136" i="6"/>
  <c r="U1136" i="6"/>
  <c r="V1136" i="6"/>
  <c r="W1136" i="6"/>
  <c r="X1136" i="6"/>
  <c r="Y1136" i="6"/>
  <c r="Z1136" i="6"/>
  <c r="AA1136" i="6"/>
  <c r="AB1136" i="6"/>
  <c r="AC1136" i="6"/>
  <c r="AD1136" i="6"/>
  <c r="AE1136" i="6"/>
  <c r="Q1137" i="6"/>
  <c r="R1137" i="6"/>
  <c r="S1137" i="6"/>
  <c r="T1137" i="6"/>
  <c r="U1137" i="6"/>
  <c r="W1137" i="6" s="1"/>
  <c r="V1137" i="6"/>
  <c r="X1137" i="6"/>
  <c r="AA1137" i="6"/>
  <c r="AC1137" i="6"/>
  <c r="Q1138" i="6"/>
  <c r="R1138" i="6"/>
  <c r="S1138" i="6"/>
  <c r="T1138" i="6"/>
  <c r="U1138" i="6"/>
  <c r="V1138" i="6"/>
  <c r="Y1138" i="6" s="1"/>
  <c r="Z1138" i="6"/>
  <c r="AA1138" i="6"/>
  <c r="AB1138" i="6"/>
  <c r="AC1138" i="6"/>
  <c r="AD1138" i="6"/>
  <c r="AE1138" i="6"/>
  <c r="Q1139" i="6"/>
  <c r="R1139" i="6"/>
  <c r="S1139" i="6"/>
  <c r="T1139" i="6"/>
  <c r="U1139" i="6"/>
  <c r="V1139" i="6"/>
  <c r="AB1139" i="6"/>
  <c r="AC1139" i="6"/>
  <c r="AD1139" i="6"/>
  <c r="AE1139" i="6"/>
  <c r="Q1140" i="6"/>
  <c r="R1140" i="6"/>
  <c r="S1140" i="6"/>
  <c r="T1140" i="6"/>
  <c r="U1140" i="6"/>
  <c r="V1140" i="6"/>
  <c r="W1140" i="6" s="1"/>
  <c r="AA1140" i="6"/>
  <c r="AB1140" i="6"/>
  <c r="AC1140" i="6"/>
  <c r="AD1140" i="6"/>
  <c r="AE1140" i="6"/>
  <c r="Q1141" i="6"/>
  <c r="R1141" i="6"/>
  <c r="S1141" i="6"/>
  <c r="T1141" i="6"/>
  <c r="U1141" i="6"/>
  <c r="W1141" i="6" s="1"/>
  <c r="V1141" i="6"/>
  <c r="Y1141" i="6"/>
  <c r="Z1141" i="6"/>
  <c r="AB1141" i="6"/>
  <c r="Q1142" i="6"/>
  <c r="R1142" i="6"/>
  <c r="S1142" i="6"/>
  <c r="T1142" i="6"/>
  <c r="U1142" i="6"/>
  <c r="V1142" i="6"/>
  <c r="Z1142" i="6"/>
  <c r="AA1142" i="6"/>
  <c r="AB1142" i="6"/>
  <c r="AC1142" i="6"/>
  <c r="AD1142" i="6"/>
  <c r="AE1142" i="6"/>
  <c r="Q1143" i="6"/>
  <c r="R1143" i="6"/>
  <c r="S1143" i="6"/>
  <c r="T1143" i="6"/>
  <c r="U1143" i="6"/>
  <c r="V1143" i="6"/>
  <c r="AB1143" i="6"/>
  <c r="AC1143" i="6"/>
  <c r="AD1143" i="6"/>
  <c r="AE1143" i="6"/>
  <c r="Q1144" i="6"/>
  <c r="R1144" i="6"/>
  <c r="S1144" i="6"/>
  <c r="T1144" i="6"/>
  <c r="U1144" i="6"/>
  <c r="X1144" i="6" s="1"/>
  <c r="V1144" i="6"/>
  <c r="AA1144" i="6" s="1"/>
  <c r="W1144" i="6"/>
  <c r="AB1144" i="6"/>
  <c r="AC1144" i="6"/>
  <c r="AD1144" i="6"/>
  <c r="AE1144" i="6"/>
  <c r="Q1145" i="6"/>
  <c r="R1145" i="6"/>
  <c r="S1145" i="6"/>
  <c r="T1145" i="6"/>
  <c r="U1145" i="6"/>
  <c r="Y1145" i="6" s="1"/>
  <c r="V1145" i="6"/>
  <c r="AA1145" i="6" s="1"/>
  <c r="X1145" i="6"/>
  <c r="Q1146" i="6"/>
  <c r="R1146" i="6"/>
  <c r="S1146" i="6"/>
  <c r="T1146" i="6"/>
  <c r="U1146" i="6"/>
  <c r="AD1149" i="6" s="1"/>
  <c r="V1146" i="6"/>
  <c r="AC1149" i="6" s="1"/>
  <c r="Y1146" i="6"/>
  <c r="Z1146" i="6"/>
  <c r="AA1146" i="6"/>
  <c r="AB1146" i="6"/>
  <c r="AC1146" i="6"/>
  <c r="AD1146" i="6"/>
  <c r="AE1146" i="6"/>
  <c r="Q1147" i="6"/>
  <c r="R1147" i="6"/>
  <c r="S1147" i="6"/>
  <c r="T1147" i="6"/>
  <c r="U1147" i="6"/>
  <c r="V1147" i="6"/>
  <c r="AA1147" i="6" s="1"/>
  <c r="W1147" i="6"/>
  <c r="X1147" i="6"/>
  <c r="Y1147" i="6"/>
  <c r="Z1147" i="6"/>
  <c r="AB1147" i="6"/>
  <c r="AC1147" i="6"/>
  <c r="AD1147" i="6"/>
  <c r="AE1147" i="6"/>
  <c r="Q1148" i="6"/>
  <c r="R1148" i="6"/>
  <c r="S1148" i="6"/>
  <c r="T1148" i="6"/>
  <c r="U1148" i="6"/>
  <c r="V1148" i="6"/>
  <c r="W1148" i="6" s="1"/>
  <c r="X1148" i="6"/>
  <c r="Y1148" i="6"/>
  <c r="Z1148" i="6"/>
  <c r="AA1148" i="6"/>
  <c r="AB1148" i="6"/>
  <c r="AC1148" i="6"/>
  <c r="AD1148" i="6"/>
  <c r="AE1148" i="6"/>
  <c r="Q1149" i="6"/>
  <c r="R1149" i="6"/>
  <c r="S1149" i="6"/>
  <c r="T1149" i="6"/>
  <c r="U1149" i="6"/>
  <c r="W1149" i="6" s="1"/>
  <c r="V1149" i="6"/>
  <c r="Y1149" i="6"/>
  <c r="Z1149" i="6"/>
  <c r="AA1149" i="6"/>
  <c r="AB1149" i="6"/>
  <c r="Q1150" i="6"/>
  <c r="R1150" i="6"/>
  <c r="S1150" i="6"/>
  <c r="T1150" i="6"/>
  <c r="U1150" i="6"/>
  <c r="V1150" i="6"/>
  <c r="Z1150" i="6"/>
  <c r="AA1150" i="6"/>
  <c r="AB1150" i="6"/>
  <c r="AC1150" i="6"/>
  <c r="AD1150" i="6"/>
  <c r="AE1150" i="6"/>
  <c r="Q1151" i="6"/>
  <c r="R1151" i="6"/>
  <c r="S1151" i="6"/>
  <c r="T1151" i="6"/>
  <c r="U1151" i="6"/>
  <c r="V1151" i="6"/>
  <c r="AB1151" i="6"/>
  <c r="AC1151" i="6"/>
  <c r="AD1151" i="6"/>
  <c r="AE1151" i="6"/>
  <c r="Q1152" i="6"/>
  <c r="R1152" i="6"/>
  <c r="S1152" i="6"/>
  <c r="T1152" i="6"/>
  <c r="U1152" i="6"/>
  <c r="X1152" i="6" s="1"/>
  <c r="V1152" i="6"/>
  <c r="W1152" i="6"/>
  <c r="AB1152" i="6"/>
  <c r="AC1152" i="6"/>
  <c r="AD1152" i="6"/>
  <c r="AE1152" i="6"/>
  <c r="Q1153" i="6"/>
  <c r="R1153" i="6"/>
  <c r="S1153" i="6"/>
  <c r="T1153" i="6"/>
  <c r="U1153" i="6"/>
  <c r="Y1153" i="6" s="1"/>
  <c r="V1153" i="6"/>
  <c r="AA1153" i="6" s="1"/>
  <c r="X1153" i="6"/>
  <c r="Q1154" i="6"/>
  <c r="R1154" i="6"/>
  <c r="S1154" i="6"/>
  <c r="T1154" i="6"/>
  <c r="U1154" i="6"/>
  <c r="AD1157" i="6" s="1"/>
  <c r="V1154" i="6"/>
  <c r="AA1155" i="6" s="1"/>
  <c r="Y1154" i="6"/>
  <c r="Z1154" i="6"/>
  <c r="AA1154" i="6"/>
  <c r="AB1154" i="6"/>
  <c r="AC1154" i="6"/>
  <c r="AD1154" i="6"/>
  <c r="AE1154" i="6"/>
  <c r="Q1155" i="6"/>
  <c r="R1155" i="6"/>
  <c r="S1155" i="6"/>
  <c r="T1155" i="6"/>
  <c r="U1155" i="6"/>
  <c r="V1155" i="6"/>
  <c r="W1155" i="6"/>
  <c r="X1155" i="6"/>
  <c r="Y1155" i="6"/>
  <c r="Z1155" i="6"/>
  <c r="AB1155" i="6"/>
  <c r="AC1155" i="6"/>
  <c r="AD1155" i="6"/>
  <c r="AE1155" i="6"/>
  <c r="Q1156" i="6"/>
  <c r="R1156" i="6"/>
  <c r="S1156" i="6"/>
  <c r="T1156" i="6"/>
  <c r="U1156" i="6"/>
  <c r="V1156" i="6"/>
  <c r="W1156" i="6" s="1"/>
  <c r="X1156" i="6"/>
  <c r="Y1156" i="6"/>
  <c r="Z1156" i="6"/>
  <c r="AA1156" i="6"/>
  <c r="AB1156" i="6"/>
  <c r="AC1156" i="6"/>
  <c r="AD1156" i="6"/>
  <c r="AE1156" i="6"/>
  <c r="Q1157" i="6"/>
  <c r="R1157" i="6"/>
  <c r="S1157" i="6"/>
  <c r="T1157" i="6"/>
  <c r="U1157" i="6"/>
  <c r="W1157" i="6" s="1"/>
  <c r="V1157" i="6"/>
  <c r="Y1157" i="6"/>
  <c r="Z1157" i="6"/>
  <c r="AA1157" i="6"/>
  <c r="AB1157" i="6"/>
  <c r="Q1158" i="6"/>
  <c r="R1158" i="6"/>
  <c r="S1158" i="6"/>
  <c r="T1158" i="6"/>
  <c r="U1158" i="6"/>
  <c r="V1158" i="6"/>
  <c r="Z1158" i="6"/>
  <c r="AA1158" i="6"/>
  <c r="AB1158" i="6"/>
  <c r="AC1158" i="6"/>
  <c r="AD1158" i="6"/>
  <c r="AE1158" i="6"/>
  <c r="Q1159" i="6"/>
  <c r="R1159" i="6"/>
  <c r="S1159" i="6"/>
  <c r="T1159" i="6"/>
  <c r="U1159" i="6"/>
  <c r="V1159" i="6"/>
  <c r="AB1159" i="6"/>
  <c r="AC1159" i="6"/>
  <c r="AD1159" i="6"/>
  <c r="AE1159" i="6"/>
  <c r="Q1160" i="6"/>
  <c r="R1160" i="6"/>
  <c r="S1160" i="6"/>
  <c r="T1160" i="6"/>
  <c r="U1160" i="6"/>
  <c r="X1160" i="6" s="1"/>
  <c r="V1160" i="6"/>
  <c r="W1160" i="6"/>
  <c r="AB1160" i="6"/>
  <c r="AC1160" i="6"/>
  <c r="AD1160" i="6"/>
  <c r="AE1160" i="6"/>
  <c r="Q1161" i="6"/>
  <c r="R1161" i="6"/>
  <c r="S1161" i="6"/>
  <c r="T1161" i="6"/>
  <c r="U1161" i="6"/>
  <c r="Y1161" i="6" s="1"/>
  <c r="V1161" i="6"/>
  <c r="AA1161" i="6" s="1"/>
  <c r="X1161" i="6"/>
  <c r="Q1162" i="6"/>
  <c r="R1162" i="6"/>
  <c r="S1162" i="6"/>
  <c r="T1162" i="6"/>
  <c r="U1162" i="6"/>
  <c r="AD1165" i="6" s="1"/>
  <c r="V1162" i="6"/>
  <c r="AA1163" i="6" s="1"/>
  <c r="Y1162" i="6"/>
  <c r="Z1162" i="6"/>
  <c r="AA1162" i="6"/>
  <c r="AB1162" i="6"/>
  <c r="AC1162" i="6"/>
  <c r="AD1162" i="6"/>
  <c r="AE1162" i="6"/>
  <c r="Q1163" i="6"/>
  <c r="R1163" i="6"/>
  <c r="S1163" i="6"/>
  <c r="T1163" i="6"/>
  <c r="U1163" i="6"/>
  <c r="V1163" i="6"/>
  <c r="W1163" i="6"/>
  <c r="X1163" i="6"/>
  <c r="Y1163" i="6"/>
  <c r="Z1163" i="6"/>
  <c r="AB1163" i="6"/>
  <c r="AC1163" i="6"/>
  <c r="AD1163" i="6"/>
  <c r="AE1163" i="6"/>
  <c r="Q1164" i="6"/>
  <c r="R1164" i="6"/>
  <c r="S1164" i="6"/>
  <c r="T1164" i="6"/>
  <c r="U1164" i="6"/>
  <c r="V1164" i="6"/>
  <c r="W1164" i="6" s="1"/>
  <c r="X1164" i="6"/>
  <c r="Y1164" i="6"/>
  <c r="Z1164" i="6"/>
  <c r="AA1164" i="6"/>
  <c r="AB1164" i="6"/>
  <c r="AC1164" i="6"/>
  <c r="AD1164" i="6"/>
  <c r="AE1164" i="6"/>
  <c r="Q1165" i="6"/>
  <c r="R1165" i="6"/>
  <c r="S1165" i="6"/>
  <c r="T1165" i="6"/>
  <c r="U1165" i="6"/>
  <c r="W1165" i="6" s="1"/>
  <c r="V1165" i="6"/>
  <c r="Y1165" i="6"/>
  <c r="Z1165" i="6"/>
  <c r="AA1165" i="6"/>
  <c r="AB1165" i="6"/>
  <c r="Q1166" i="6"/>
  <c r="R1166" i="6"/>
  <c r="S1166" i="6"/>
  <c r="T1166" i="6"/>
  <c r="U1166" i="6"/>
  <c r="V1166" i="6"/>
  <c r="Z1166" i="6"/>
  <c r="AA1166" i="6"/>
  <c r="AB1166" i="6"/>
  <c r="AC1166" i="6"/>
  <c r="AD1166" i="6"/>
  <c r="AE1166" i="6"/>
  <c r="Q1167" i="6"/>
  <c r="R1167" i="6"/>
  <c r="S1167" i="6"/>
  <c r="T1167" i="6"/>
  <c r="U1167" i="6"/>
  <c r="V1167" i="6"/>
  <c r="AB1167" i="6"/>
  <c r="AC1167" i="6"/>
  <c r="AD1167" i="6"/>
  <c r="AE1167" i="6"/>
  <c r="Q1168" i="6"/>
  <c r="R1168" i="6"/>
  <c r="S1168" i="6"/>
  <c r="T1168" i="6"/>
  <c r="U1168" i="6"/>
  <c r="X1168" i="6" s="1"/>
  <c r="V1168" i="6"/>
  <c r="AA1168" i="6" s="1"/>
  <c r="W1168" i="6"/>
  <c r="AB1168" i="6"/>
  <c r="AC1168" i="6"/>
  <c r="AD1168" i="6"/>
  <c r="AE1168" i="6"/>
  <c r="Q1169" i="6"/>
  <c r="R1169" i="6"/>
  <c r="S1169" i="6"/>
  <c r="T1169" i="6"/>
  <c r="U1169" i="6"/>
  <c r="Y1169" i="6" s="1"/>
  <c r="V1169" i="6"/>
  <c r="AA1169" i="6" s="1"/>
  <c r="X1169" i="6"/>
  <c r="Q1170" i="6"/>
  <c r="R1170" i="6"/>
  <c r="S1170" i="6"/>
  <c r="T1170" i="6"/>
  <c r="U1170" i="6"/>
  <c r="AD1173" i="6" s="1"/>
  <c r="V1170" i="6"/>
  <c r="AA1171" i="6" s="1"/>
  <c r="Y1170" i="6"/>
  <c r="Z1170" i="6"/>
  <c r="AA1170" i="6"/>
  <c r="AB1170" i="6"/>
  <c r="AC1170" i="6"/>
  <c r="AD1170" i="6"/>
  <c r="AE1170" i="6"/>
  <c r="Q1171" i="6"/>
  <c r="R1171" i="6"/>
  <c r="S1171" i="6"/>
  <c r="T1171" i="6"/>
  <c r="U1171" i="6"/>
  <c r="V1171" i="6"/>
  <c r="W1171" i="6"/>
  <c r="X1171" i="6"/>
  <c r="Y1171" i="6"/>
  <c r="Z1171" i="6"/>
  <c r="AB1171" i="6"/>
  <c r="AC1171" i="6"/>
  <c r="AD1171" i="6"/>
  <c r="AE1171" i="6"/>
  <c r="Q1172" i="6"/>
  <c r="R1172" i="6"/>
  <c r="S1172" i="6"/>
  <c r="T1172" i="6"/>
  <c r="U1172" i="6"/>
  <c r="V1172" i="6"/>
  <c r="W1172" i="6" s="1"/>
  <c r="X1172" i="6"/>
  <c r="Y1172" i="6"/>
  <c r="Z1172" i="6"/>
  <c r="AA1172" i="6"/>
  <c r="AB1172" i="6"/>
  <c r="AC1172" i="6"/>
  <c r="AD1172" i="6"/>
  <c r="AE1172" i="6"/>
  <c r="Q1173" i="6"/>
  <c r="R1173" i="6"/>
  <c r="S1173" i="6"/>
  <c r="T1173" i="6"/>
  <c r="U1173" i="6"/>
  <c r="X1173" i="6" s="1"/>
  <c r="V1173" i="6"/>
  <c r="W1173" i="6"/>
  <c r="Y1173" i="6"/>
  <c r="Z1173" i="6"/>
  <c r="AA1173" i="6"/>
  <c r="AB1173" i="6"/>
  <c r="AE1173" i="6"/>
  <c r="Q1174" i="6"/>
  <c r="R1174" i="6"/>
  <c r="S1174" i="6"/>
  <c r="T1174" i="6"/>
  <c r="U1174" i="6"/>
  <c r="V1174" i="6"/>
  <c r="Z1174" i="6"/>
  <c r="AA1174" i="6"/>
  <c r="AB1174" i="6"/>
  <c r="AC1174" i="6"/>
  <c r="AD1174" i="6"/>
  <c r="AE1174" i="6"/>
  <c r="Q1175" i="6"/>
  <c r="R1175" i="6"/>
  <c r="S1175" i="6"/>
  <c r="T1175" i="6"/>
  <c r="U1175" i="6"/>
  <c r="V1175" i="6"/>
  <c r="AB1175" i="6"/>
  <c r="AC1175" i="6"/>
  <c r="AD1175" i="6"/>
  <c r="AE1175" i="6"/>
  <c r="Q1176" i="6"/>
  <c r="R1176" i="6"/>
  <c r="S1176" i="6"/>
  <c r="T1176" i="6"/>
  <c r="U1176" i="6"/>
  <c r="X1176" i="6" s="1"/>
  <c r="V1176" i="6"/>
  <c r="W1176" i="6"/>
  <c r="AB1176" i="6"/>
  <c r="AC1176" i="6"/>
  <c r="AD1176" i="6"/>
  <c r="AE1176" i="6"/>
  <c r="Q1177" i="6"/>
  <c r="R1177" i="6"/>
  <c r="S1177" i="6"/>
  <c r="T1177" i="6"/>
  <c r="U1177" i="6"/>
  <c r="Y1177" i="6" s="1"/>
  <c r="V1177" i="6"/>
  <c r="X1177" i="6"/>
  <c r="AA1177" i="6"/>
  <c r="Q1178" i="6"/>
  <c r="R1178" i="6"/>
  <c r="S1178" i="6"/>
  <c r="T1178" i="6"/>
  <c r="U1178" i="6"/>
  <c r="AD1181" i="6" s="1"/>
  <c r="V1178" i="6"/>
  <c r="AA1179" i="6" s="1"/>
  <c r="W1178" i="6"/>
  <c r="Y1178" i="6"/>
  <c r="Z1178" i="6"/>
  <c r="AA1178" i="6"/>
  <c r="AB1178" i="6"/>
  <c r="AC1178" i="6"/>
  <c r="AD1178" i="6"/>
  <c r="AE1178" i="6"/>
  <c r="Q1179" i="6"/>
  <c r="R1179" i="6"/>
  <c r="S1179" i="6"/>
  <c r="T1179" i="6"/>
  <c r="U1179" i="6"/>
  <c r="W1179" i="6" s="1"/>
  <c r="V1179" i="6"/>
  <c r="Z1179" i="6"/>
  <c r="AB1179" i="6"/>
  <c r="AC1179" i="6"/>
  <c r="AD1179" i="6"/>
  <c r="AE1179" i="6"/>
  <c r="Q1180" i="6"/>
  <c r="R1180" i="6"/>
  <c r="S1180" i="6"/>
  <c r="T1180" i="6"/>
  <c r="U1180" i="6"/>
  <c r="V1180" i="6"/>
  <c r="W1180" i="6" s="1"/>
  <c r="AA1180" i="6"/>
  <c r="AB1180" i="6"/>
  <c r="AC1180" i="6"/>
  <c r="AD1180" i="6"/>
  <c r="AE1180" i="6"/>
  <c r="Q1181" i="6"/>
  <c r="R1181" i="6"/>
  <c r="S1181" i="6"/>
  <c r="T1181" i="6"/>
  <c r="U1181" i="6"/>
  <c r="X1181" i="6" s="1"/>
  <c r="V1181" i="6"/>
  <c r="W1181" i="6"/>
  <c r="Y1181" i="6"/>
  <c r="Z1181" i="6"/>
  <c r="AB1181" i="6"/>
  <c r="AE1181" i="6"/>
  <c r="Q1182" i="6"/>
  <c r="R1182" i="6"/>
  <c r="S1182" i="6"/>
  <c r="T1182" i="6"/>
  <c r="U1182" i="6"/>
  <c r="V1182" i="6"/>
  <c r="Z1182" i="6"/>
  <c r="AA1182" i="6"/>
  <c r="AB1182" i="6"/>
  <c r="AC1182" i="6"/>
  <c r="AD1182" i="6"/>
  <c r="AE1182" i="6"/>
  <c r="Q1183" i="6"/>
  <c r="R1183" i="6"/>
  <c r="S1183" i="6"/>
  <c r="T1183" i="6"/>
  <c r="U1183" i="6"/>
  <c r="W1183" i="6" s="1"/>
  <c r="V1183" i="6"/>
  <c r="AB1183" i="6"/>
  <c r="AC1183" i="6"/>
  <c r="AD1183" i="6"/>
  <c r="AE1183" i="6"/>
  <c r="Q1184" i="6"/>
  <c r="R1184" i="6"/>
  <c r="S1184" i="6"/>
  <c r="T1184" i="6"/>
  <c r="U1184" i="6"/>
  <c r="X1184" i="6" s="1"/>
  <c r="V1184" i="6"/>
  <c r="W1184" i="6"/>
  <c r="AB1184" i="6"/>
  <c r="AC1184" i="6"/>
  <c r="AD1184" i="6"/>
  <c r="AE1184" i="6"/>
  <c r="Q1185" i="6"/>
  <c r="R1185" i="6"/>
  <c r="S1185" i="6"/>
  <c r="T1185" i="6"/>
  <c r="U1185" i="6"/>
  <c r="Y1185" i="6" s="1"/>
  <c r="V1185" i="6"/>
  <c r="X1185" i="6"/>
  <c r="AA1185" i="6"/>
  <c r="Q1186" i="6"/>
  <c r="R1186" i="6"/>
  <c r="S1186" i="6"/>
  <c r="T1186" i="6"/>
  <c r="U1186" i="6"/>
  <c r="AD1189" i="6" s="1"/>
  <c r="V1186" i="6"/>
  <c r="AA1187" i="6" s="1"/>
  <c r="W1186" i="6"/>
  <c r="Y1186" i="6"/>
  <c r="Z1186" i="6"/>
  <c r="AA1186" i="6"/>
  <c r="AB1186" i="6"/>
  <c r="AC1186" i="6"/>
  <c r="AD1186" i="6"/>
  <c r="AE1186" i="6"/>
  <c r="Q1187" i="6"/>
  <c r="R1187" i="6"/>
  <c r="S1187" i="6"/>
  <c r="T1187" i="6"/>
  <c r="U1187" i="6"/>
  <c r="W1187" i="6" s="1"/>
  <c r="V1187" i="6"/>
  <c r="Z1187" i="6"/>
  <c r="AB1187" i="6"/>
  <c r="AC1187" i="6"/>
  <c r="AD1187" i="6"/>
  <c r="AE1187" i="6"/>
  <c r="Q1188" i="6"/>
  <c r="R1188" i="6"/>
  <c r="S1188" i="6"/>
  <c r="T1188" i="6"/>
  <c r="U1188" i="6"/>
  <c r="V1188" i="6"/>
  <c r="W1188" i="6" s="1"/>
  <c r="AA1188" i="6"/>
  <c r="AB1188" i="6"/>
  <c r="AC1188" i="6"/>
  <c r="AD1188" i="6"/>
  <c r="AE1188" i="6"/>
  <c r="Q1189" i="6"/>
  <c r="R1189" i="6"/>
  <c r="S1189" i="6"/>
  <c r="T1189" i="6"/>
  <c r="U1189" i="6"/>
  <c r="X1189" i="6" s="1"/>
  <c r="V1189" i="6"/>
  <c r="W1189" i="6"/>
  <c r="Y1189" i="6"/>
  <c r="Z1189" i="6"/>
  <c r="AB1189" i="6"/>
  <c r="AE1189" i="6"/>
  <c r="Q1190" i="6"/>
  <c r="R1190" i="6"/>
  <c r="S1190" i="6"/>
  <c r="T1190" i="6"/>
  <c r="U1190" i="6"/>
  <c r="V1190" i="6"/>
  <c r="Z1190" i="6"/>
  <c r="AA1190" i="6"/>
  <c r="AB1190" i="6"/>
  <c r="AC1190" i="6"/>
  <c r="AD1190" i="6"/>
  <c r="AE1190" i="6"/>
  <c r="Q1191" i="6"/>
  <c r="R1191" i="6"/>
  <c r="S1191" i="6"/>
  <c r="T1191" i="6"/>
  <c r="U1191" i="6"/>
  <c r="W1191" i="6" s="1"/>
  <c r="V1191" i="6"/>
  <c r="AB1191" i="6"/>
  <c r="AC1191" i="6"/>
  <c r="AD1191" i="6"/>
  <c r="AE1191" i="6"/>
  <c r="Q1192" i="6"/>
  <c r="R1192" i="6"/>
  <c r="S1192" i="6"/>
  <c r="T1192" i="6"/>
  <c r="U1192" i="6"/>
  <c r="X1192" i="6" s="1"/>
  <c r="V1192" i="6"/>
  <c r="W1192" i="6"/>
  <c r="AB1192" i="6"/>
  <c r="AC1192" i="6"/>
  <c r="AD1192" i="6"/>
  <c r="AE1192" i="6"/>
  <c r="Q1193" i="6"/>
  <c r="R1193" i="6"/>
  <c r="S1193" i="6"/>
  <c r="T1193" i="6"/>
  <c r="U1193" i="6"/>
  <c r="Y1193" i="6" s="1"/>
  <c r="V1193" i="6"/>
  <c r="AA1193" i="6" s="1"/>
  <c r="X1193" i="6"/>
  <c r="Q1194" i="6"/>
  <c r="R1194" i="6"/>
  <c r="S1194" i="6"/>
  <c r="T1194" i="6"/>
  <c r="U1194" i="6"/>
  <c r="AD1197" i="6" s="1"/>
  <c r="V1194" i="6"/>
  <c r="AA1195" i="6" s="1"/>
  <c r="W1194" i="6"/>
  <c r="Y1194" i="6"/>
  <c r="Z1194" i="6"/>
  <c r="AA1194" i="6"/>
  <c r="AB1194" i="6"/>
  <c r="AC1194" i="6"/>
  <c r="AD1194" i="6"/>
  <c r="AE1194" i="6"/>
  <c r="Q1195" i="6"/>
  <c r="R1195" i="6"/>
  <c r="S1195" i="6"/>
  <c r="T1195" i="6"/>
  <c r="U1195" i="6"/>
  <c r="W1195" i="6" s="1"/>
  <c r="V1195" i="6"/>
  <c r="Z1195" i="6"/>
  <c r="AB1195" i="6"/>
  <c r="AC1195" i="6"/>
  <c r="AD1195" i="6"/>
  <c r="AE1195" i="6"/>
  <c r="Q1196" i="6"/>
  <c r="R1196" i="6"/>
  <c r="S1196" i="6"/>
  <c r="T1196" i="6"/>
  <c r="U1196" i="6"/>
  <c r="V1196" i="6"/>
  <c r="W1196" i="6" s="1"/>
  <c r="AA1196" i="6"/>
  <c r="AB1196" i="6"/>
  <c r="AC1196" i="6"/>
  <c r="AD1196" i="6"/>
  <c r="AE1196" i="6"/>
  <c r="Q1197" i="6"/>
  <c r="R1197" i="6"/>
  <c r="S1197" i="6"/>
  <c r="T1197" i="6"/>
  <c r="U1197" i="6"/>
  <c r="X1197" i="6" s="1"/>
  <c r="V1197" i="6"/>
  <c r="W1197" i="6"/>
  <c r="Y1197" i="6"/>
  <c r="Z1197" i="6"/>
  <c r="AB1197" i="6"/>
  <c r="AE1197" i="6"/>
  <c r="Q1198" i="6"/>
  <c r="R1198" i="6"/>
  <c r="S1198" i="6"/>
  <c r="T1198" i="6"/>
  <c r="U1198" i="6"/>
  <c r="V1198" i="6"/>
  <c r="Z1198" i="6"/>
  <c r="AA1198" i="6"/>
  <c r="AB1198" i="6"/>
  <c r="AC1198" i="6"/>
  <c r="AD1198" i="6"/>
  <c r="AE1198" i="6"/>
  <c r="Q1199" i="6"/>
  <c r="R1199" i="6"/>
  <c r="S1199" i="6"/>
  <c r="T1199" i="6"/>
  <c r="U1199" i="6"/>
  <c r="V1199" i="6"/>
  <c r="AB1199" i="6"/>
  <c r="AC1199" i="6"/>
  <c r="AD1199" i="6"/>
  <c r="AE1199" i="6"/>
  <c r="Q1200" i="6"/>
  <c r="R1200" i="6"/>
  <c r="S1200" i="6"/>
  <c r="T1200" i="6"/>
  <c r="U1200" i="6"/>
  <c r="X1200" i="6" s="1"/>
  <c r="V1200" i="6"/>
  <c r="W1200" i="6"/>
  <c r="AB1200" i="6"/>
  <c r="AC1200" i="6"/>
  <c r="AD1200" i="6"/>
  <c r="AE1200" i="6"/>
  <c r="Q1201" i="6"/>
  <c r="R1201" i="6"/>
  <c r="S1201" i="6"/>
  <c r="T1201" i="6"/>
  <c r="U1201" i="6"/>
  <c r="Y1201" i="6" s="1"/>
  <c r="V1201" i="6"/>
  <c r="AA1201" i="6" s="1"/>
  <c r="X1201" i="6"/>
  <c r="Q1202" i="6"/>
  <c r="R1202" i="6"/>
  <c r="S1202" i="6"/>
  <c r="T1202" i="6"/>
  <c r="U1202" i="6"/>
  <c r="AD1205" i="6" s="1"/>
  <c r="V1202" i="6"/>
  <c r="AA1203" i="6" s="1"/>
  <c r="W1202" i="6"/>
  <c r="Y1202" i="6"/>
  <c r="Z1202" i="6"/>
  <c r="AA1202" i="6"/>
  <c r="AB1202" i="6"/>
  <c r="AC1202" i="6"/>
  <c r="AD1202" i="6"/>
  <c r="AE1202" i="6"/>
  <c r="Q1203" i="6"/>
  <c r="R1203" i="6"/>
  <c r="S1203" i="6"/>
  <c r="T1203" i="6"/>
  <c r="U1203" i="6"/>
  <c r="W1203" i="6" s="1"/>
  <c r="V1203" i="6"/>
  <c r="X1203" i="6"/>
  <c r="Z1203" i="6"/>
  <c r="AB1203" i="6"/>
  <c r="AC1203" i="6"/>
  <c r="AD1203" i="6"/>
  <c r="AE1203" i="6"/>
  <c r="Q1204" i="6"/>
  <c r="R1204" i="6"/>
  <c r="S1204" i="6"/>
  <c r="T1204" i="6"/>
  <c r="U1204" i="6"/>
  <c r="V1204" i="6"/>
  <c r="W1204" i="6" s="1"/>
  <c r="Y1204" i="6"/>
  <c r="AA1204" i="6"/>
  <c r="AB1204" i="6"/>
  <c r="AC1204" i="6"/>
  <c r="AD1204" i="6"/>
  <c r="AE1204" i="6"/>
  <c r="Q1205" i="6"/>
  <c r="R1205" i="6"/>
  <c r="S1205" i="6"/>
  <c r="T1205" i="6"/>
  <c r="U1205" i="6"/>
  <c r="X1205" i="6" s="1"/>
  <c r="V1205" i="6"/>
  <c r="W1205" i="6"/>
  <c r="Y1205" i="6"/>
  <c r="Z1205" i="6"/>
  <c r="AB1205" i="6"/>
  <c r="AE1205" i="6"/>
  <c r="Q1206" i="6"/>
  <c r="R1206" i="6"/>
  <c r="S1206" i="6"/>
  <c r="T1206" i="6"/>
  <c r="U1206" i="6"/>
  <c r="V1206" i="6"/>
  <c r="Z1206" i="6"/>
  <c r="AA1206" i="6"/>
  <c r="AB1206" i="6"/>
  <c r="AC1206" i="6"/>
  <c r="AD1206" i="6"/>
  <c r="AE1206" i="6"/>
  <c r="Q1207" i="6"/>
  <c r="R1207" i="6"/>
  <c r="S1207" i="6"/>
  <c r="T1207" i="6"/>
  <c r="U1207" i="6"/>
  <c r="W1207" i="6" s="1"/>
  <c r="V1207" i="6"/>
  <c r="AB1207" i="6"/>
  <c r="AC1207" i="6"/>
  <c r="AD1207" i="6"/>
  <c r="AE1207" i="6"/>
  <c r="Q1208" i="6"/>
  <c r="R1208" i="6"/>
  <c r="S1208" i="6"/>
  <c r="T1208" i="6"/>
  <c r="U1208" i="6"/>
  <c r="X1208" i="6" s="1"/>
  <c r="V1208" i="6"/>
  <c r="AA1208" i="6" s="1"/>
  <c r="W1208" i="6"/>
  <c r="AB1208" i="6"/>
  <c r="AC1208" i="6"/>
  <c r="AD1208" i="6"/>
  <c r="AE1208" i="6"/>
  <c r="Q1209" i="6"/>
  <c r="R1209" i="6"/>
  <c r="S1209" i="6"/>
  <c r="T1209" i="6"/>
  <c r="U1209" i="6"/>
  <c r="Y1209" i="6" s="1"/>
  <c r="V1209" i="6"/>
  <c r="AA1209" i="6" s="1"/>
  <c r="X1209" i="6"/>
  <c r="Q1210" i="6"/>
  <c r="R1210" i="6"/>
  <c r="S1210" i="6"/>
  <c r="T1210" i="6"/>
  <c r="U1210" i="6"/>
  <c r="AD1213" i="6" s="1"/>
  <c r="V1210" i="6"/>
  <c r="AA1211" i="6" s="1"/>
  <c r="W1210" i="6"/>
  <c r="Y1210" i="6"/>
  <c r="Z1210" i="6"/>
  <c r="AA1210" i="6"/>
  <c r="AB1210" i="6"/>
  <c r="AC1210" i="6"/>
  <c r="AD1210" i="6"/>
  <c r="AE1210" i="6"/>
  <c r="Q1211" i="6"/>
  <c r="R1211" i="6"/>
  <c r="S1211" i="6"/>
  <c r="T1211" i="6"/>
  <c r="U1211" i="6"/>
  <c r="W1211" i="6" s="1"/>
  <c r="V1211" i="6"/>
  <c r="X1211" i="6"/>
  <c r="Z1211" i="6"/>
  <c r="AB1211" i="6"/>
  <c r="AC1211" i="6"/>
  <c r="AD1211" i="6"/>
  <c r="AE1211" i="6"/>
  <c r="Q1212" i="6"/>
  <c r="R1212" i="6"/>
  <c r="S1212" i="6"/>
  <c r="T1212" i="6"/>
  <c r="U1212" i="6"/>
  <c r="V1212" i="6"/>
  <c r="W1212" i="6" s="1"/>
  <c r="Y1212" i="6"/>
  <c r="AA1212" i="6"/>
  <c r="AB1212" i="6"/>
  <c r="AC1212" i="6"/>
  <c r="AD1212" i="6"/>
  <c r="AE1212" i="6"/>
  <c r="Q1213" i="6"/>
  <c r="R1213" i="6"/>
  <c r="S1213" i="6"/>
  <c r="T1213" i="6"/>
  <c r="U1213" i="6"/>
  <c r="X1213" i="6" s="1"/>
  <c r="V1213" i="6"/>
  <c r="W1213" i="6"/>
  <c r="Y1213" i="6"/>
  <c r="Z1213" i="6"/>
  <c r="AB1213" i="6"/>
  <c r="AE1213" i="6"/>
  <c r="Q1214" i="6"/>
  <c r="R1214" i="6"/>
  <c r="S1214" i="6"/>
  <c r="T1214" i="6"/>
  <c r="U1214" i="6"/>
  <c r="V1214" i="6"/>
  <c r="Z1214" i="6"/>
  <c r="AA1214" i="6"/>
  <c r="AB1214" i="6"/>
  <c r="AC1214" i="6"/>
  <c r="AD1214" i="6"/>
  <c r="AE1214" i="6"/>
  <c r="Q1215" i="6"/>
  <c r="R1215" i="6"/>
  <c r="S1215" i="6"/>
  <c r="T1215" i="6"/>
  <c r="U1215" i="6"/>
  <c r="W1215" i="6" s="1"/>
  <c r="V1215" i="6"/>
  <c r="AB1215" i="6"/>
  <c r="AC1215" i="6"/>
  <c r="AD1215" i="6"/>
  <c r="AE1215" i="6"/>
  <c r="Q1216" i="6"/>
  <c r="R1216" i="6"/>
  <c r="S1216" i="6"/>
  <c r="T1216" i="6"/>
  <c r="U1216" i="6"/>
  <c r="X1216" i="6" s="1"/>
  <c r="V1216" i="6"/>
  <c r="AA1216" i="6" s="1"/>
  <c r="W1216" i="6"/>
  <c r="AB1216" i="6"/>
  <c r="AC1216" i="6"/>
  <c r="AD1216" i="6"/>
  <c r="AE1216" i="6"/>
  <c r="Q1217" i="6"/>
  <c r="R1217" i="6"/>
  <c r="S1217" i="6"/>
  <c r="T1217" i="6"/>
  <c r="U1217" i="6"/>
  <c r="Y1217" i="6" s="1"/>
  <c r="V1217" i="6"/>
  <c r="AA1217" i="6" s="1"/>
  <c r="X1217" i="6"/>
  <c r="Q1218" i="6"/>
  <c r="R1218" i="6"/>
  <c r="S1218" i="6"/>
  <c r="T1218" i="6"/>
  <c r="U1218" i="6"/>
  <c r="AD1221" i="6" s="1"/>
  <c r="V1218" i="6"/>
  <c r="AA1219" i="6" s="1"/>
  <c r="W1218" i="6"/>
  <c r="Y1218" i="6"/>
  <c r="Z1218" i="6"/>
  <c r="AA1218" i="6"/>
  <c r="AB1218" i="6"/>
  <c r="AC1218" i="6"/>
  <c r="AD1218" i="6"/>
  <c r="AE1218" i="6"/>
  <c r="Q1219" i="6"/>
  <c r="R1219" i="6"/>
  <c r="S1219" i="6"/>
  <c r="T1219" i="6"/>
  <c r="U1219" i="6"/>
  <c r="W1219" i="6" s="1"/>
  <c r="V1219" i="6"/>
  <c r="X1219" i="6"/>
  <c r="Z1219" i="6"/>
  <c r="AB1219" i="6"/>
  <c r="AC1219" i="6"/>
  <c r="AD1219" i="6"/>
  <c r="AE1219" i="6"/>
  <c r="Q1220" i="6"/>
  <c r="R1220" i="6"/>
  <c r="S1220" i="6"/>
  <c r="T1220" i="6"/>
  <c r="U1220" i="6"/>
  <c r="V1220" i="6"/>
  <c r="W1220" i="6" s="1"/>
  <c r="Y1220" i="6"/>
  <c r="AA1220" i="6"/>
  <c r="AB1220" i="6"/>
  <c r="AC1220" i="6"/>
  <c r="AD1220" i="6"/>
  <c r="AE1220" i="6"/>
  <c r="Q1221" i="6"/>
  <c r="R1221" i="6"/>
  <c r="S1221" i="6"/>
  <c r="T1221" i="6"/>
  <c r="U1221" i="6"/>
  <c r="X1221" i="6" s="1"/>
  <c r="V1221" i="6"/>
  <c r="W1221" i="6"/>
  <c r="Y1221" i="6"/>
  <c r="Z1221" i="6"/>
  <c r="AB1221" i="6"/>
  <c r="AE1221" i="6"/>
  <c r="Q1222" i="6"/>
  <c r="R1222" i="6"/>
  <c r="S1222" i="6"/>
  <c r="T1222" i="6"/>
  <c r="U1222" i="6"/>
  <c r="V1222" i="6"/>
  <c r="Z1222" i="6"/>
  <c r="AA1222" i="6"/>
  <c r="AB1222" i="6"/>
  <c r="AC1222" i="6"/>
  <c r="AD1222" i="6"/>
  <c r="AE1222" i="6"/>
  <c r="Q1223" i="6"/>
  <c r="R1223" i="6"/>
  <c r="S1223" i="6"/>
  <c r="T1223" i="6"/>
  <c r="U1223" i="6"/>
  <c r="V1223" i="6"/>
  <c r="AB1223" i="6"/>
  <c r="AC1223" i="6"/>
  <c r="AD1223" i="6"/>
  <c r="AE1223" i="6"/>
  <c r="Q1224" i="6"/>
  <c r="R1224" i="6"/>
  <c r="S1224" i="6"/>
  <c r="T1224" i="6"/>
  <c r="U1224" i="6"/>
  <c r="X1224" i="6" s="1"/>
  <c r="V1224" i="6"/>
  <c r="AA1224" i="6" s="1"/>
  <c r="W1224" i="6"/>
  <c r="AB1224" i="6"/>
  <c r="AC1224" i="6"/>
  <c r="AD1224" i="6"/>
  <c r="AE1224" i="6"/>
  <c r="Q1225" i="6"/>
  <c r="R1225" i="6"/>
  <c r="S1225" i="6"/>
  <c r="T1225" i="6"/>
  <c r="U1225" i="6"/>
  <c r="Y1225" i="6" s="1"/>
  <c r="V1225" i="6"/>
  <c r="AA1225" i="6" s="1"/>
  <c r="X1225" i="6"/>
  <c r="Q1226" i="6"/>
  <c r="R1226" i="6"/>
  <c r="S1226" i="6"/>
  <c r="T1226" i="6"/>
  <c r="U1226" i="6"/>
  <c r="AD1229" i="6" s="1"/>
  <c r="V1226" i="6"/>
  <c r="AA1227" i="6" s="1"/>
  <c r="W1226" i="6"/>
  <c r="Y1226" i="6"/>
  <c r="Z1226" i="6"/>
  <c r="AA1226" i="6"/>
  <c r="AB1226" i="6"/>
  <c r="AC1226" i="6"/>
  <c r="AD1226" i="6"/>
  <c r="AE1226" i="6"/>
  <c r="Q1227" i="6"/>
  <c r="R1227" i="6"/>
  <c r="S1227" i="6"/>
  <c r="T1227" i="6"/>
  <c r="U1227" i="6"/>
  <c r="W1227" i="6" s="1"/>
  <c r="V1227" i="6"/>
  <c r="X1227" i="6"/>
  <c r="Z1227" i="6"/>
  <c r="AB1227" i="6"/>
  <c r="AC1227" i="6"/>
  <c r="AD1227" i="6"/>
  <c r="AE1227" i="6"/>
  <c r="Q1228" i="6"/>
  <c r="R1228" i="6"/>
  <c r="S1228" i="6"/>
  <c r="T1228" i="6"/>
  <c r="U1228" i="6"/>
  <c r="V1228" i="6"/>
  <c r="W1228" i="6" s="1"/>
  <c r="Y1228" i="6"/>
  <c r="AA1228" i="6"/>
  <c r="AB1228" i="6"/>
  <c r="AC1228" i="6"/>
  <c r="AD1228" i="6"/>
  <c r="AE1228" i="6"/>
  <c r="Q1229" i="6"/>
  <c r="R1229" i="6"/>
  <c r="S1229" i="6"/>
  <c r="T1229" i="6"/>
  <c r="U1229" i="6"/>
  <c r="X1229" i="6" s="1"/>
  <c r="V1229" i="6"/>
  <c r="W1229" i="6"/>
  <c r="Y1229" i="6"/>
  <c r="Z1229" i="6"/>
  <c r="AB1229" i="6"/>
  <c r="AE1229" i="6"/>
  <c r="Q1230" i="6"/>
  <c r="R1230" i="6"/>
  <c r="S1230" i="6"/>
  <c r="T1230" i="6"/>
  <c r="U1230" i="6"/>
  <c r="V1230" i="6"/>
  <c r="Z1230" i="6"/>
  <c r="AA1230" i="6"/>
  <c r="AB1230" i="6"/>
  <c r="AC1230" i="6"/>
  <c r="AD1230" i="6"/>
  <c r="AE1230" i="6"/>
  <c r="Q1231" i="6"/>
  <c r="R1231" i="6"/>
  <c r="S1231" i="6"/>
  <c r="T1231" i="6"/>
  <c r="U1231" i="6"/>
  <c r="V1231" i="6"/>
  <c r="AB1231" i="6"/>
  <c r="AC1231" i="6"/>
  <c r="AD1231" i="6"/>
  <c r="AE1231" i="6"/>
  <c r="Q1232" i="6"/>
  <c r="R1232" i="6"/>
  <c r="S1232" i="6"/>
  <c r="T1232" i="6"/>
  <c r="U1232" i="6"/>
  <c r="X1232" i="6" s="1"/>
  <c r="V1232" i="6"/>
  <c r="AA1232" i="6" s="1"/>
  <c r="W1232" i="6"/>
  <c r="AB1232" i="6"/>
  <c r="AC1232" i="6"/>
  <c r="AD1232" i="6"/>
  <c r="AE1232" i="6"/>
  <c r="Q1233" i="6"/>
  <c r="R1233" i="6"/>
  <c r="S1233" i="6"/>
  <c r="T1233" i="6"/>
  <c r="U1233" i="6"/>
  <c r="Y1233" i="6" s="1"/>
  <c r="V1233" i="6"/>
  <c r="AA1233" i="6" s="1"/>
  <c r="X1233" i="6"/>
  <c r="Q1234" i="6"/>
  <c r="R1234" i="6"/>
  <c r="S1234" i="6"/>
  <c r="T1234" i="6"/>
  <c r="U1234" i="6"/>
  <c r="AD1237" i="6" s="1"/>
  <c r="V1234" i="6"/>
  <c r="AA1235" i="6" s="1"/>
  <c r="W1234" i="6"/>
  <c r="Y1234" i="6"/>
  <c r="Z1234" i="6"/>
  <c r="AA1234" i="6"/>
  <c r="AB1234" i="6"/>
  <c r="AC1234" i="6"/>
  <c r="AD1234" i="6"/>
  <c r="AE1234" i="6"/>
  <c r="Q1235" i="6"/>
  <c r="R1235" i="6"/>
  <c r="S1235" i="6"/>
  <c r="T1235" i="6"/>
  <c r="U1235" i="6"/>
  <c r="W1235" i="6" s="1"/>
  <c r="V1235" i="6"/>
  <c r="X1235" i="6"/>
  <c r="Z1235" i="6"/>
  <c r="AB1235" i="6"/>
  <c r="AC1235" i="6"/>
  <c r="AD1235" i="6"/>
  <c r="AE1235" i="6"/>
  <c r="Q1236" i="6"/>
  <c r="R1236" i="6"/>
  <c r="S1236" i="6"/>
  <c r="T1236" i="6"/>
  <c r="U1236" i="6"/>
  <c r="V1236" i="6"/>
  <c r="W1236" i="6" s="1"/>
  <c r="Y1236" i="6"/>
  <c r="AA1236" i="6"/>
  <c r="AB1236" i="6"/>
  <c r="AC1236" i="6"/>
  <c r="AD1236" i="6"/>
  <c r="AE1236" i="6"/>
  <c r="Q1237" i="6"/>
  <c r="R1237" i="6"/>
  <c r="S1237" i="6"/>
  <c r="T1237" i="6"/>
  <c r="U1237" i="6"/>
  <c r="X1237" i="6" s="1"/>
  <c r="V1237" i="6"/>
  <c r="W1237" i="6"/>
  <c r="Y1237" i="6"/>
  <c r="Z1237" i="6"/>
  <c r="AB1237" i="6"/>
  <c r="AE1237" i="6"/>
  <c r="Q1238" i="6"/>
  <c r="R1238" i="6"/>
  <c r="S1238" i="6"/>
  <c r="T1238" i="6"/>
  <c r="U1238" i="6"/>
  <c r="V1238" i="6"/>
  <c r="Z1238" i="6"/>
  <c r="AA1238" i="6"/>
  <c r="AB1238" i="6"/>
  <c r="AC1238" i="6"/>
  <c r="AD1238" i="6"/>
  <c r="AE1238" i="6"/>
  <c r="Q1239" i="6"/>
  <c r="R1239" i="6"/>
  <c r="S1239" i="6"/>
  <c r="T1239" i="6"/>
  <c r="U1239" i="6"/>
  <c r="W1239" i="6" s="1"/>
  <c r="V1239" i="6"/>
  <c r="AB1239" i="6"/>
  <c r="AC1239" i="6"/>
  <c r="AD1239" i="6"/>
  <c r="AE1239" i="6"/>
  <c r="Q1240" i="6"/>
  <c r="R1240" i="6"/>
  <c r="S1240" i="6"/>
  <c r="T1240" i="6"/>
  <c r="U1240" i="6"/>
  <c r="X1240" i="6" s="1"/>
  <c r="V1240" i="6"/>
  <c r="AA1240" i="6" s="1"/>
  <c r="W1240" i="6"/>
  <c r="AB1240" i="6"/>
  <c r="AC1240" i="6"/>
  <c r="AD1240" i="6"/>
  <c r="AE1240" i="6"/>
  <c r="Q1241" i="6"/>
  <c r="R1241" i="6"/>
  <c r="S1241" i="6"/>
  <c r="T1241" i="6"/>
  <c r="U1241" i="6"/>
  <c r="Y1241" i="6" s="1"/>
  <c r="V1241" i="6"/>
  <c r="AA1241" i="6" s="1"/>
  <c r="X1241" i="6"/>
  <c r="Q1242" i="6"/>
  <c r="R1242" i="6"/>
  <c r="S1242" i="6"/>
  <c r="T1242" i="6"/>
  <c r="U1242" i="6"/>
  <c r="V1242" i="6"/>
  <c r="AA1243" i="6" s="1"/>
  <c r="W1242" i="6"/>
  <c r="Y1242" i="6"/>
  <c r="Z1242" i="6"/>
  <c r="AA1242" i="6"/>
  <c r="AB1242" i="6"/>
  <c r="AC1242" i="6"/>
  <c r="AD1242" i="6"/>
  <c r="AE1242" i="6"/>
  <c r="Q1243" i="6"/>
  <c r="R1243" i="6"/>
  <c r="S1243" i="6"/>
  <c r="T1243" i="6"/>
  <c r="U1243" i="6"/>
  <c r="AD1245" i="6" s="1"/>
  <c r="V1243" i="6"/>
  <c r="X1243" i="6"/>
  <c r="Z1243" i="6"/>
  <c r="AB1243" i="6"/>
  <c r="AC1243" i="6"/>
  <c r="AD1243" i="6"/>
  <c r="AE1243" i="6"/>
  <c r="Q1244" i="6"/>
  <c r="R1244" i="6"/>
  <c r="S1244" i="6"/>
  <c r="T1244" i="6"/>
  <c r="U1244" i="6"/>
  <c r="V1244" i="6"/>
  <c r="W1244" i="6" s="1"/>
  <c r="Y1244" i="6"/>
  <c r="AA1244" i="6"/>
  <c r="AB1244" i="6"/>
  <c r="AC1244" i="6"/>
  <c r="AD1244" i="6"/>
  <c r="AE1244" i="6"/>
  <c r="Q1245" i="6"/>
  <c r="R1245" i="6"/>
  <c r="S1245" i="6"/>
  <c r="T1245" i="6"/>
  <c r="U1245" i="6"/>
  <c r="X1245" i="6" s="1"/>
  <c r="V1245" i="6"/>
  <c r="W1245" i="6"/>
  <c r="Y1245" i="6"/>
  <c r="Z1245" i="6"/>
  <c r="AB1245" i="6"/>
  <c r="AE1245" i="6"/>
  <c r="Q1246" i="6"/>
  <c r="R1246" i="6"/>
  <c r="S1246" i="6"/>
  <c r="T1246" i="6"/>
  <c r="U1246" i="6"/>
  <c r="V1246" i="6"/>
  <c r="Z1246" i="6"/>
  <c r="AA1246" i="6"/>
  <c r="AB1246" i="6"/>
  <c r="AC1246" i="6"/>
  <c r="AD1246" i="6"/>
  <c r="AE1246" i="6"/>
  <c r="Q1247" i="6"/>
  <c r="R1247" i="6"/>
  <c r="S1247" i="6"/>
  <c r="T1247" i="6"/>
  <c r="U1247" i="6"/>
  <c r="V1247" i="6"/>
  <c r="AB1247" i="6"/>
  <c r="AC1247" i="6"/>
  <c r="AD1247" i="6"/>
  <c r="AE1247" i="6"/>
  <c r="Q1248" i="6"/>
  <c r="R1248" i="6"/>
  <c r="S1248" i="6"/>
  <c r="T1248" i="6"/>
  <c r="U1248" i="6"/>
  <c r="X1248" i="6" s="1"/>
  <c r="V1248" i="6"/>
  <c r="W1248" i="6"/>
  <c r="AB1248" i="6"/>
  <c r="AC1248" i="6"/>
  <c r="AD1248" i="6"/>
  <c r="AE1248" i="6"/>
  <c r="Q1249" i="6"/>
  <c r="R1249" i="6"/>
  <c r="S1249" i="6"/>
  <c r="T1249" i="6"/>
  <c r="U1249" i="6"/>
  <c r="Y1249" i="6" s="1"/>
  <c r="V1249" i="6"/>
  <c r="AA1249" i="6" s="1"/>
  <c r="X1249" i="6"/>
  <c r="Q1250" i="6"/>
  <c r="R1250" i="6"/>
  <c r="S1250" i="6"/>
  <c r="T1250" i="6"/>
  <c r="U1250" i="6"/>
  <c r="V1250" i="6"/>
  <c r="AA1251" i="6" s="1"/>
  <c r="W1250" i="6"/>
  <c r="Y1250" i="6"/>
  <c r="Z1250" i="6"/>
  <c r="AA1250" i="6"/>
  <c r="AB1250" i="6"/>
  <c r="AC1250" i="6"/>
  <c r="AD1250" i="6"/>
  <c r="AE1250" i="6"/>
  <c r="Q1251" i="6"/>
  <c r="R1251" i="6"/>
  <c r="S1251" i="6"/>
  <c r="T1251" i="6"/>
  <c r="U1251" i="6"/>
  <c r="AD1253" i="6" s="1"/>
  <c r="V1251" i="6"/>
  <c r="X1251" i="6"/>
  <c r="Z1251" i="6"/>
  <c r="AB1251" i="6"/>
  <c r="AC1251" i="6"/>
  <c r="AD1251" i="6"/>
  <c r="AE1251" i="6"/>
  <c r="Q1252" i="6"/>
  <c r="R1252" i="6"/>
  <c r="S1252" i="6"/>
  <c r="T1252" i="6"/>
  <c r="U1252" i="6"/>
  <c r="V1252" i="6"/>
  <c r="W1252" i="6" s="1"/>
  <c r="Y1252" i="6"/>
  <c r="AA1252" i="6"/>
  <c r="AB1252" i="6"/>
  <c r="AC1252" i="6"/>
  <c r="AD1252" i="6"/>
  <c r="AE1252" i="6"/>
  <c r="Q1253" i="6"/>
  <c r="R1253" i="6"/>
  <c r="S1253" i="6"/>
  <c r="T1253" i="6"/>
  <c r="U1253" i="6"/>
  <c r="X1253" i="6" s="1"/>
  <c r="V1253" i="6"/>
  <c r="W1253" i="6"/>
  <c r="Y1253" i="6"/>
  <c r="Z1253" i="6"/>
  <c r="AB1253" i="6"/>
  <c r="AE1253" i="6"/>
  <c r="Q1254" i="6"/>
  <c r="R1254" i="6"/>
  <c r="S1254" i="6"/>
  <c r="T1254" i="6"/>
  <c r="U1254" i="6"/>
  <c r="V1254" i="6"/>
  <c r="Z1254" i="6"/>
  <c r="AA1254" i="6"/>
  <c r="AB1254" i="6"/>
  <c r="AC1254" i="6"/>
  <c r="AD1254" i="6"/>
  <c r="AE1254" i="6"/>
  <c r="Q1255" i="6"/>
  <c r="R1255" i="6"/>
  <c r="S1255" i="6"/>
  <c r="T1255" i="6"/>
  <c r="U1255" i="6"/>
  <c r="W1255" i="6" s="1"/>
  <c r="V1255" i="6"/>
  <c r="AB1255" i="6"/>
  <c r="AC1255" i="6"/>
  <c r="AD1255" i="6"/>
  <c r="AE1255" i="6"/>
  <c r="Q1256" i="6"/>
  <c r="R1256" i="6"/>
  <c r="S1256" i="6"/>
  <c r="T1256" i="6"/>
  <c r="U1256" i="6"/>
  <c r="X1256" i="6" s="1"/>
  <c r="V1256" i="6"/>
  <c r="AA1256" i="6" s="1"/>
  <c r="W1256" i="6"/>
  <c r="AB1256" i="6"/>
  <c r="AC1256" i="6"/>
  <c r="AD1256" i="6"/>
  <c r="AE1256" i="6"/>
  <c r="Q1257" i="6"/>
  <c r="R1257" i="6"/>
  <c r="S1257" i="6"/>
  <c r="T1257" i="6"/>
  <c r="U1257" i="6"/>
  <c r="Y1257" i="6" s="1"/>
  <c r="V1257" i="6"/>
  <c r="AA1257" i="6" s="1"/>
  <c r="X1257" i="6"/>
  <c r="Q1258" i="6"/>
  <c r="R1258" i="6"/>
  <c r="S1258" i="6"/>
  <c r="T1258" i="6"/>
  <c r="U1258" i="6"/>
  <c r="V1258" i="6"/>
  <c r="AA1259" i="6" s="1"/>
  <c r="W1258" i="6"/>
  <c r="Y1258" i="6"/>
  <c r="Z1258" i="6"/>
  <c r="AA1258" i="6"/>
  <c r="AB1258" i="6"/>
  <c r="AC1258" i="6"/>
  <c r="AD1258" i="6"/>
  <c r="AE1258" i="6"/>
  <c r="Q1259" i="6"/>
  <c r="R1259" i="6"/>
  <c r="S1259" i="6"/>
  <c r="T1259" i="6"/>
  <c r="U1259" i="6"/>
  <c r="AD1261" i="6" s="1"/>
  <c r="V1259" i="6"/>
  <c r="X1259" i="6"/>
  <c r="Z1259" i="6"/>
  <c r="AB1259" i="6"/>
  <c r="AC1259" i="6"/>
  <c r="AD1259" i="6"/>
  <c r="AE1259" i="6"/>
  <c r="Q1260" i="6"/>
  <c r="R1260" i="6"/>
  <c r="S1260" i="6"/>
  <c r="T1260" i="6"/>
  <c r="U1260" i="6"/>
  <c r="W1260" i="6" s="1"/>
  <c r="V1260" i="6"/>
  <c r="X1260" i="6" s="1"/>
  <c r="Y1260" i="6"/>
  <c r="AA1260" i="6"/>
  <c r="AB1260" i="6"/>
  <c r="AC1260" i="6"/>
  <c r="AD1260" i="6"/>
  <c r="AE1260" i="6"/>
  <c r="Q1261" i="6"/>
  <c r="R1261" i="6"/>
  <c r="S1261" i="6"/>
  <c r="T1261" i="6"/>
  <c r="U1261" i="6"/>
  <c r="X1261" i="6" s="1"/>
  <c r="V1261" i="6"/>
  <c r="W1261" i="6"/>
  <c r="Y1261" i="6"/>
  <c r="Z1261" i="6"/>
  <c r="AB1261" i="6"/>
  <c r="AE1261" i="6"/>
  <c r="Q1262" i="6"/>
  <c r="R1262" i="6"/>
  <c r="S1262" i="6"/>
  <c r="T1262" i="6"/>
  <c r="U1262" i="6"/>
  <c r="V1262" i="6"/>
  <c r="Z1262" i="6"/>
  <c r="AA1262" i="6"/>
  <c r="AB1262" i="6"/>
  <c r="AC1262" i="6"/>
  <c r="AD1262" i="6"/>
  <c r="AE1262" i="6"/>
  <c r="Q1263" i="6"/>
  <c r="R1263" i="6"/>
  <c r="S1263" i="6"/>
  <c r="T1263" i="6"/>
  <c r="U1263" i="6"/>
  <c r="V1263" i="6"/>
  <c r="AB1263" i="6"/>
  <c r="AC1263" i="6"/>
  <c r="AD1263" i="6"/>
  <c r="AE1263" i="6"/>
  <c r="Q1264" i="6"/>
  <c r="R1264" i="6"/>
  <c r="S1264" i="6"/>
  <c r="T1264" i="6"/>
  <c r="U1264" i="6"/>
  <c r="X1264" i="6" s="1"/>
  <c r="V1264" i="6"/>
  <c r="W1264" i="6"/>
  <c r="AB1264" i="6"/>
  <c r="AC1264" i="6"/>
  <c r="AD1264" i="6"/>
  <c r="AE1264" i="6"/>
  <c r="Q1265" i="6"/>
  <c r="R1265" i="6"/>
  <c r="S1265" i="6"/>
  <c r="T1265" i="6"/>
  <c r="U1265" i="6"/>
  <c r="Y1265" i="6" s="1"/>
  <c r="V1265" i="6"/>
  <c r="AA1265" i="6" s="1"/>
  <c r="X1265" i="6"/>
  <c r="Q1266" i="6"/>
  <c r="R1266" i="6"/>
  <c r="S1266" i="6"/>
  <c r="T1266" i="6"/>
  <c r="U1266" i="6"/>
  <c r="V1266" i="6"/>
  <c r="AA1267" i="6" s="1"/>
  <c r="W1266" i="6"/>
  <c r="Y1266" i="6"/>
  <c r="Z1266" i="6"/>
  <c r="AA1266" i="6"/>
  <c r="AB1266" i="6"/>
  <c r="AC1266" i="6"/>
  <c r="AD1266" i="6"/>
  <c r="AE1266" i="6"/>
  <c r="Q1267" i="6"/>
  <c r="R1267" i="6"/>
  <c r="S1267" i="6"/>
  <c r="T1267" i="6"/>
  <c r="U1267" i="6"/>
  <c r="AD1269" i="6" s="1"/>
  <c r="V1267" i="6"/>
  <c r="X1267" i="6"/>
  <c r="Z1267" i="6"/>
  <c r="AB1267" i="6"/>
  <c r="AC1267" i="6"/>
  <c r="AD1267" i="6"/>
  <c r="AE1267" i="6"/>
  <c r="Q1268" i="6"/>
  <c r="R1268" i="6"/>
  <c r="S1268" i="6"/>
  <c r="T1268" i="6"/>
  <c r="U1268" i="6"/>
  <c r="V1268" i="6"/>
  <c r="W1268" i="6" s="1"/>
  <c r="Y1268" i="6"/>
  <c r="AA1268" i="6"/>
  <c r="AB1268" i="6"/>
  <c r="AC1268" i="6"/>
  <c r="AD1268" i="6"/>
  <c r="AE1268" i="6"/>
  <c r="Q1269" i="6"/>
  <c r="R1269" i="6"/>
  <c r="S1269" i="6"/>
  <c r="T1269" i="6"/>
  <c r="U1269" i="6"/>
  <c r="X1269" i="6" s="1"/>
  <c r="V1269" i="6"/>
  <c r="W1269" i="6"/>
  <c r="Y1269" i="6"/>
  <c r="Z1269" i="6"/>
  <c r="AB1269" i="6"/>
  <c r="AE1269" i="6"/>
  <c r="Q1270" i="6"/>
  <c r="R1270" i="6"/>
  <c r="S1270" i="6"/>
  <c r="T1270" i="6"/>
  <c r="U1270" i="6"/>
  <c r="V1270" i="6"/>
  <c r="Z1270" i="6"/>
  <c r="AA1270" i="6"/>
  <c r="AB1270" i="6"/>
  <c r="AC1270" i="6"/>
  <c r="AD1270" i="6"/>
  <c r="AE1270" i="6"/>
  <c r="Q1271" i="6"/>
  <c r="R1271" i="6"/>
  <c r="S1271" i="6"/>
  <c r="T1271" i="6"/>
  <c r="U1271" i="6"/>
  <c r="W1271" i="6" s="1"/>
  <c r="V1271" i="6"/>
  <c r="AB1271" i="6"/>
  <c r="AC1271" i="6"/>
  <c r="AD1271" i="6"/>
  <c r="AE1271" i="6"/>
  <c r="Q1272" i="6"/>
  <c r="R1272" i="6"/>
  <c r="S1272" i="6"/>
  <c r="T1272" i="6"/>
  <c r="U1272" i="6"/>
  <c r="X1272" i="6" s="1"/>
  <c r="V1272" i="6"/>
  <c r="W1272" i="6"/>
  <c r="AB1272" i="6"/>
  <c r="AC1272" i="6"/>
  <c r="AD1272" i="6"/>
  <c r="AE1272" i="6"/>
  <c r="Q1273" i="6"/>
  <c r="R1273" i="6"/>
  <c r="S1273" i="6"/>
  <c r="T1273" i="6"/>
  <c r="U1273" i="6"/>
  <c r="Y1273" i="6" s="1"/>
  <c r="V1273" i="6"/>
  <c r="AA1273" i="6" s="1"/>
  <c r="X1273" i="6"/>
  <c r="Q1274" i="6"/>
  <c r="R1274" i="6"/>
  <c r="S1274" i="6"/>
  <c r="T1274" i="6"/>
  <c r="U1274" i="6"/>
  <c r="V1274" i="6"/>
  <c r="AA1275" i="6" s="1"/>
  <c r="W1274" i="6"/>
  <c r="Y1274" i="6"/>
  <c r="Z1274" i="6"/>
  <c r="AA1274" i="6"/>
  <c r="AB1274" i="6"/>
  <c r="AC1274" i="6"/>
  <c r="AD1274" i="6"/>
  <c r="AE1274" i="6"/>
  <c r="Q1275" i="6"/>
  <c r="R1275" i="6"/>
  <c r="S1275" i="6"/>
  <c r="T1275" i="6"/>
  <c r="U1275" i="6"/>
  <c r="AD1277" i="6" s="1"/>
  <c r="V1275" i="6"/>
  <c r="X1275" i="6"/>
  <c r="Z1275" i="6"/>
  <c r="AB1275" i="6"/>
  <c r="AC1275" i="6"/>
  <c r="AD1275" i="6"/>
  <c r="AE1275" i="6"/>
  <c r="Q1276" i="6"/>
  <c r="R1276" i="6"/>
  <c r="S1276" i="6"/>
  <c r="T1276" i="6"/>
  <c r="U1276" i="6"/>
  <c r="W1276" i="6" s="1"/>
  <c r="V1276" i="6"/>
  <c r="X1276" i="6" s="1"/>
  <c r="Y1276" i="6"/>
  <c r="AA1276" i="6"/>
  <c r="AB1276" i="6"/>
  <c r="AC1276" i="6"/>
  <c r="AD1276" i="6"/>
  <c r="AE1276" i="6"/>
  <c r="Q1277" i="6"/>
  <c r="R1277" i="6"/>
  <c r="S1277" i="6"/>
  <c r="T1277" i="6"/>
  <c r="U1277" i="6"/>
  <c r="X1277" i="6" s="1"/>
  <c r="V1277" i="6"/>
  <c r="W1277" i="6"/>
  <c r="Y1277" i="6"/>
  <c r="Z1277" i="6"/>
  <c r="AB1277" i="6"/>
  <c r="AE1277" i="6"/>
  <c r="Q1278" i="6"/>
  <c r="R1278" i="6"/>
  <c r="S1278" i="6"/>
  <c r="T1278" i="6"/>
  <c r="U1278" i="6"/>
  <c r="V1278" i="6"/>
  <c r="Z1278" i="6"/>
  <c r="AA1278" i="6"/>
  <c r="AB1278" i="6"/>
  <c r="AC1278" i="6"/>
  <c r="AD1278" i="6"/>
  <c r="AE1278" i="6"/>
  <c r="Q1279" i="6"/>
  <c r="R1279" i="6"/>
  <c r="S1279" i="6"/>
  <c r="T1279" i="6"/>
  <c r="U1279" i="6"/>
  <c r="W1279" i="6" s="1"/>
  <c r="V1279" i="6"/>
  <c r="AB1279" i="6"/>
  <c r="AC1279" i="6"/>
  <c r="AD1279" i="6"/>
  <c r="AE1279" i="6"/>
  <c r="Q1280" i="6"/>
  <c r="R1280" i="6"/>
  <c r="S1280" i="6"/>
  <c r="T1280" i="6"/>
  <c r="U1280" i="6"/>
  <c r="X1280" i="6" s="1"/>
  <c r="V1280" i="6"/>
  <c r="AA1280" i="6" s="1"/>
  <c r="W1280" i="6"/>
  <c r="AB1280" i="6"/>
  <c r="AC1280" i="6"/>
  <c r="AD1280" i="6"/>
  <c r="AE1280" i="6"/>
  <c r="Q1281" i="6"/>
  <c r="R1281" i="6"/>
  <c r="S1281" i="6"/>
  <c r="T1281" i="6"/>
  <c r="U1281" i="6"/>
  <c r="Y1281" i="6" s="1"/>
  <c r="V1281" i="6"/>
  <c r="AA1281" i="6" s="1"/>
  <c r="X1281" i="6"/>
  <c r="Q1282" i="6"/>
  <c r="R1282" i="6"/>
  <c r="S1282" i="6"/>
  <c r="T1282" i="6"/>
  <c r="U1282" i="6"/>
  <c r="V1282" i="6"/>
  <c r="AA1283" i="6" s="1"/>
  <c r="W1282" i="6"/>
  <c r="Y1282" i="6"/>
  <c r="Z1282" i="6"/>
  <c r="AA1282" i="6"/>
  <c r="AB1282" i="6"/>
  <c r="AC1282" i="6"/>
  <c r="AD1282" i="6"/>
  <c r="AE1282" i="6"/>
  <c r="Q1283" i="6"/>
  <c r="R1283" i="6"/>
  <c r="S1283" i="6"/>
  <c r="T1283" i="6"/>
  <c r="U1283" i="6"/>
  <c r="AD1285" i="6" s="1"/>
  <c r="V1283" i="6"/>
  <c r="X1283" i="6"/>
  <c r="Z1283" i="6"/>
  <c r="AB1283" i="6"/>
  <c r="AC1283" i="6"/>
  <c r="AD1283" i="6"/>
  <c r="AE1283" i="6"/>
  <c r="Q1284" i="6"/>
  <c r="R1284" i="6"/>
  <c r="S1284" i="6"/>
  <c r="T1284" i="6"/>
  <c r="U1284" i="6"/>
  <c r="W1284" i="6" s="1"/>
  <c r="V1284" i="6"/>
  <c r="X1284" i="6" s="1"/>
  <c r="Y1284" i="6"/>
  <c r="AA1284" i="6"/>
  <c r="AB1284" i="6"/>
  <c r="AC1284" i="6"/>
  <c r="AD1284" i="6"/>
  <c r="AE1284" i="6"/>
  <c r="Q1285" i="6"/>
  <c r="R1285" i="6"/>
  <c r="S1285" i="6"/>
  <c r="T1285" i="6"/>
  <c r="U1285" i="6"/>
  <c r="X1285" i="6" s="1"/>
  <c r="V1285" i="6"/>
  <c r="W1285" i="6"/>
  <c r="Y1285" i="6"/>
  <c r="Z1285" i="6"/>
  <c r="AB1285" i="6"/>
  <c r="AE1285" i="6"/>
  <c r="Q1286" i="6"/>
  <c r="R1286" i="6"/>
  <c r="S1286" i="6"/>
  <c r="T1286" i="6"/>
  <c r="U1286" i="6"/>
  <c r="V1286" i="6"/>
  <c r="Z1286" i="6"/>
  <c r="AA1286" i="6"/>
  <c r="AB1286" i="6"/>
  <c r="AC1286" i="6"/>
  <c r="AD1286" i="6"/>
  <c r="AE1286" i="6"/>
  <c r="Q1287" i="6"/>
  <c r="R1287" i="6"/>
  <c r="S1287" i="6"/>
  <c r="T1287" i="6"/>
  <c r="U1287" i="6"/>
  <c r="V1287" i="6"/>
  <c r="AB1287" i="6"/>
  <c r="AC1287" i="6"/>
  <c r="AD1287" i="6"/>
  <c r="AE1287" i="6"/>
  <c r="Q1288" i="6"/>
  <c r="R1288" i="6"/>
  <c r="S1288" i="6"/>
  <c r="T1288" i="6"/>
  <c r="U1288" i="6"/>
  <c r="X1288" i="6" s="1"/>
  <c r="V1288" i="6"/>
  <c r="AA1288" i="6" s="1"/>
  <c r="W1288" i="6"/>
  <c r="AB1288" i="6"/>
  <c r="AC1288" i="6"/>
  <c r="AD1288" i="6"/>
  <c r="AE1288" i="6"/>
  <c r="Q1289" i="6"/>
  <c r="R1289" i="6"/>
  <c r="S1289" i="6"/>
  <c r="T1289" i="6"/>
  <c r="U1289" i="6"/>
  <c r="Y1289" i="6" s="1"/>
  <c r="V1289" i="6"/>
  <c r="AA1289" i="6" s="1"/>
  <c r="X1289" i="6"/>
  <c r="Q1290" i="6"/>
  <c r="R1290" i="6"/>
  <c r="S1290" i="6"/>
  <c r="T1290" i="6"/>
  <c r="U1290" i="6"/>
  <c r="V1290" i="6"/>
  <c r="AA1291" i="6" s="1"/>
  <c r="W1290" i="6"/>
  <c r="Y1290" i="6"/>
  <c r="Z1290" i="6"/>
  <c r="AA1290" i="6"/>
  <c r="AB1290" i="6"/>
  <c r="AC1290" i="6"/>
  <c r="AD1290" i="6"/>
  <c r="AE1290" i="6"/>
  <c r="Q1291" i="6"/>
  <c r="R1291" i="6"/>
  <c r="S1291" i="6"/>
  <c r="T1291" i="6"/>
  <c r="U1291" i="6"/>
  <c r="AD1293" i="6" s="1"/>
  <c r="V1291" i="6"/>
  <c r="X1291" i="6"/>
  <c r="Z1291" i="6"/>
  <c r="AB1291" i="6"/>
  <c r="AC1291" i="6"/>
  <c r="AD1291" i="6"/>
  <c r="AE1291" i="6"/>
  <c r="Q1292" i="6"/>
  <c r="R1292" i="6"/>
  <c r="S1292" i="6"/>
  <c r="T1292" i="6"/>
  <c r="U1292" i="6"/>
  <c r="W1292" i="6" s="1"/>
  <c r="V1292" i="6"/>
  <c r="X1292" i="6" s="1"/>
  <c r="Y1292" i="6"/>
  <c r="AA1292" i="6"/>
  <c r="AB1292" i="6"/>
  <c r="AC1292" i="6"/>
  <c r="AD1292" i="6"/>
  <c r="AE1292" i="6"/>
  <c r="Q1293" i="6"/>
  <c r="R1293" i="6"/>
  <c r="S1293" i="6"/>
  <c r="T1293" i="6"/>
  <c r="U1293" i="6"/>
  <c r="X1293" i="6" s="1"/>
  <c r="V1293" i="6"/>
  <c r="W1293" i="6"/>
  <c r="Y1293" i="6"/>
  <c r="Z1293" i="6"/>
  <c r="AB1293" i="6"/>
  <c r="AE1293" i="6"/>
  <c r="Q1294" i="6"/>
  <c r="R1294" i="6"/>
  <c r="S1294" i="6"/>
  <c r="T1294" i="6"/>
  <c r="U1294" i="6"/>
  <c r="V1294" i="6"/>
  <c r="Z1294" i="6"/>
  <c r="AA1294" i="6"/>
  <c r="AB1294" i="6"/>
  <c r="AC1294" i="6"/>
  <c r="AD1294" i="6"/>
  <c r="AE1294" i="6"/>
  <c r="Q1295" i="6"/>
  <c r="R1295" i="6"/>
  <c r="S1295" i="6"/>
  <c r="T1295" i="6"/>
  <c r="U1295" i="6"/>
  <c r="V1295" i="6"/>
  <c r="AB1295" i="6"/>
  <c r="AC1295" i="6"/>
  <c r="AD1295" i="6"/>
  <c r="AE1295" i="6"/>
  <c r="Q1296" i="6"/>
  <c r="R1296" i="6"/>
  <c r="S1296" i="6"/>
  <c r="T1296" i="6"/>
  <c r="U1296" i="6"/>
  <c r="X1296" i="6" s="1"/>
  <c r="V1296" i="6"/>
  <c r="AA1296" i="6" s="1"/>
  <c r="W1296" i="6"/>
  <c r="AB1296" i="6"/>
  <c r="AC1296" i="6"/>
  <c r="AD1296" i="6"/>
  <c r="AE1296" i="6"/>
  <c r="Q1297" i="6"/>
  <c r="R1297" i="6"/>
  <c r="S1297" i="6"/>
  <c r="T1297" i="6"/>
  <c r="U1297" i="6"/>
  <c r="Y1297" i="6" s="1"/>
  <c r="V1297" i="6"/>
  <c r="AA1297" i="6" s="1"/>
  <c r="X1297" i="6"/>
  <c r="Q1298" i="6"/>
  <c r="R1298" i="6"/>
  <c r="S1298" i="6"/>
  <c r="T1298" i="6"/>
  <c r="U1298" i="6"/>
  <c r="V1298" i="6"/>
  <c r="AA1299" i="6" s="1"/>
  <c r="W1298" i="6"/>
  <c r="Y1298" i="6"/>
  <c r="Z1298" i="6"/>
  <c r="AA1298" i="6"/>
  <c r="AB1298" i="6"/>
  <c r="AC1298" i="6"/>
  <c r="AD1298" i="6"/>
  <c r="AE1298" i="6"/>
  <c r="Q1299" i="6"/>
  <c r="R1299" i="6"/>
  <c r="S1299" i="6"/>
  <c r="T1299" i="6"/>
  <c r="U1299" i="6"/>
  <c r="AD1301" i="6" s="1"/>
  <c r="V1299" i="6"/>
  <c r="X1299" i="6"/>
  <c r="Z1299" i="6"/>
  <c r="AB1299" i="6"/>
  <c r="AC1299" i="6"/>
  <c r="AD1299" i="6"/>
  <c r="AE1299" i="6"/>
  <c r="Q1300" i="6"/>
  <c r="R1300" i="6"/>
  <c r="S1300" i="6"/>
  <c r="T1300" i="6"/>
  <c r="U1300" i="6"/>
  <c r="W1300" i="6" s="1"/>
  <c r="V1300" i="6"/>
  <c r="AC1301" i="6" s="1"/>
  <c r="Y1300" i="6"/>
  <c r="AA1300" i="6"/>
  <c r="AB1300" i="6"/>
  <c r="AC1300" i="6"/>
  <c r="AD1300" i="6"/>
  <c r="AE1300" i="6"/>
  <c r="Q1301" i="6"/>
  <c r="R1301" i="6"/>
  <c r="S1301" i="6"/>
  <c r="T1301" i="6"/>
  <c r="U1301" i="6"/>
  <c r="X1301" i="6" s="1"/>
  <c r="V1301" i="6"/>
  <c r="W1301" i="6"/>
  <c r="Y1301" i="6"/>
  <c r="Z1301" i="6"/>
  <c r="AB1301" i="6"/>
  <c r="AE1301" i="6"/>
  <c r="Q1302" i="6"/>
  <c r="R1302" i="6"/>
  <c r="S1302" i="6"/>
  <c r="T1302" i="6"/>
  <c r="U1302" i="6"/>
  <c r="V1302" i="6"/>
  <c r="Z1302" i="6"/>
  <c r="AA1302" i="6"/>
  <c r="AB1302" i="6"/>
  <c r="AC1302" i="6"/>
  <c r="AD1302" i="6"/>
  <c r="AE1302" i="6"/>
  <c r="Q1303" i="6"/>
  <c r="R1303" i="6"/>
  <c r="S1303" i="6"/>
  <c r="T1303" i="6"/>
  <c r="U1303" i="6"/>
  <c r="W1303" i="6" s="1"/>
  <c r="V1303" i="6"/>
  <c r="AB1303" i="6"/>
  <c r="AC1303" i="6"/>
  <c r="AD1303" i="6"/>
  <c r="AE1303" i="6"/>
  <c r="Q1304" i="6"/>
  <c r="R1304" i="6"/>
  <c r="S1304" i="6"/>
  <c r="T1304" i="6"/>
  <c r="U1304" i="6"/>
  <c r="X1304" i="6" s="1"/>
  <c r="V1304" i="6"/>
  <c r="AA1304" i="6" s="1"/>
  <c r="W1304" i="6"/>
  <c r="AB1304" i="6"/>
  <c r="AC1304" i="6"/>
  <c r="AD1304" i="6"/>
  <c r="AE1304" i="6"/>
  <c r="Q1305" i="6"/>
  <c r="R1305" i="6"/>
  <c r="S1305" i="6"/>
  <c r="T1305" i="6"/>
  <c r="U1305" i="6"/>
  <c r="Y1305" i="6" s="1"/>
  <c r="V1305" i="6"/>
  <c r="AA1305" i="6" s="1"/>
  <c r="X1305" i="6"/>
  <c r="Q1306" i="6"/>
  <c r="R1306" i="6"/>
  <c r="S1306" i="6"/>
  <c r="T1306" i="6"/>
  <c r="U1306" i="6"/>
  <c r="V1306" i="6"/>
  <c r="AA1307" i="6" s="1"/>
  <c r="W1306" i="6"/>
  <c r="Y1306" i="6"/>
  <c r="Z1306" i="6"/>
  <c r="AA1306" i="6"/>
  <c r="AB1306" i="6"/>
  <c r="AC1306" i="6"/>
  <c r="AD1306" i="6"/>
  <c r="AE1306" i="6"/>
  <c r="Q1307" i="6"/>
  <c r="R1307" i="6"/>
  <c r="S1307" i="6"/>
  <c r="T1307" i="6"/>
  <c r="U1307" i="6"/>
  <c r="AD1309" i="6" s="1"/>
  <c r="V1307" i="6"/>
  <c r="X1307" i="6"/>
  <c r="Z1307" i="6"/>
  <c r="AB1307" i="6"/>
  <c r="AC1307" i="6"/>
  <c r="AD1307" i="6"/>
  <c r="AE1307" i="6"/>
  <c r="Q1308" i="6"/>
  <c r="R1308" i="6"/>
  <c r="S1308" i="6"/>
  <c r="T1308" i="6"/>
  <c r="U1308" i="6"/>
  <c r="V1308" i="6"/>
  <c r="W1308" i="6" s="1"/>
  <c r="Y1308" i="6"/>
  <c r="AA1308" i="6"/>
  <c r="AB1308" i="6"/>
  <c r="AC1308" i="6"/>
  <c r="AD1308" i="6"/>
  <c r="AE1308" i="6"/>
  <c r="Q1309" i="6"/>
  <c r="R1309" i="6"/>
  <c r="S1309" i="6"/>
  <c r="T1309" i="6"/>
  <c r="U1309" i="6"/>
  <c r="X1309" i="6" s="1"/>
  <c r="V1309" i="6"/>
  <c r="W1309" i="6"/>
  <c r="Y1309" i="6"/>
  <c r="Z1309" i="6"/>
  <c r="AB1309" i="6"/>
  <c r="AE1309" i="6"/>
  <c r="Q1310" i="6"/>
  <c r="R1310" i="6"/>
  <c r="S1310" i="6"/>
  <c r="T1310" i="6"/>
  <c r="U1310" i="6"/>
  <c r="V1310" i="6"/>
  <c r="Z1310" i="6"/>
  <c r="AA1310" i="6"/>
  <c r="AB1310" i="6"/>
  <c r="AC1310" i="6"/>
  <c r="AD1310" i="6"/>
  <c r="AE1310" i="6"/>
  <c r="Q1311" i="6"/>
  <c r="R1311" i="6"/>
  <c r="S1311" i="6"/>
  <c r="T1311" i="6"/>
  <c r="U1311" i="6"/>
  <c r="V1311" i="6"/>
  <c r="AB1311" i="6"/>
  <c r="AC1311" i="6"/>
  <c r="AD1311" i="6"/>
  <c r="AE1311" i="6"/>
  <c r="Q1312" i="6"/>
  <c r="R1312" i="6"/>
  <c r="S1312" i="6"/>
  <c r="T1312" i="6"/>
  <c r="U1312" i="6"/>
  <c r="X1312" i="6" s="1"/>
  <c r="V1312" i="6"/>
  <c r="W1312" i="6"/>
  <c r="AB1312" i="6"/>
  <c r="AC1312" i="6"/>
  <c r="AD1312" i="6"/>
  <c r="AE1312" i="6"/>
  <c r="Q1313" i="6"/>
  <c r="R1313" i="6"/>
  <c r="S1313" i="6"/>
  <c r="T1313" i="6"/>
  <c r="U1313" i="6"/>
  <c r="Y1313" i="6" s="1"/>
  <c r="V1313" i="6"/>
  <c r="AA1313" i="6" s="1"/>
  <c r="X1313" i="6"/>
  <c r="Q1314" i="6"/>
  <c r="R1314" i="6"/>
  <c r="S1314" i="6"/>
  <c r="T1314" i="6"/>
  <c r="U1314" i="6"/>
  <c r="V1314" i="6"/>
  <c r="AA1315" i="6" s="1"/>
  <c r="W1314" i="6"/>
  <c r="Y1314" i="6"/>
  <c r="Z1314" i="6"/>
  <c r="AA1314" i="6"/>
  <c r="AB1314" i="6"/>
  <c r="AC1314" i="6"/>
  <c r="AD1314" i="6"/>
  <c r="AE1314" i="6"/>
  <c r="Q1315" i="6"/>
  <c r="R1315" i="6"/>
  <c r="S1315" i="6"/>
  <c r="T1315" i="6"/>
  <c r="U1315" i="6"/>
  <c r="AD1317" i="6" s="1"/>
  <c r="V1315" i="6"/>
  <c r="X1315" i="6"/>
  <c r="Z1315" i="6"/>
  <c r="AB1315" i="6"/>
  <c r="AC1315" i="6"/>
  <c r="AD1315" i="6"/>
  <c r="AE1315" i="6"/>
  <c r="Q1316" i="6"/>
  <c r="R1316" i="6"/>
  <c r="S1316" i="6"/>
  <c r="T1316" i="6"/>
  <c r="U1316" i="6"/>
  <c r="W1316" i="6" s="1"/>
  <c r="V1316" i="6"/>
  <c r="X1316" i="6" s="1"/>
  <c r="Y1316" i="6"/>
  <c r="AA1316" i="6"/>
  <c r="AB1316" i="6"/>
  <c r="AC1316" i="6"/>
  <c r="AD1316" i="6"/>
  <c r="AE1316" i="6"/>
  <c r="Q1317" i="6"/>
  <c r="R1317" i="6"/>
  <c r="S1317" i="6"/>
  <c r="T1317" i="6"/>
  <c r="U1317" i="6"/>
  <c r="X1317" i="6" s="1"/>
  <c r="V1317" i="6"/>
  <c r="W1317" i="6"/>
  <c r="Y1317" i="6"/>
  <c r="Z1317" i="6"/>
  <c r="AB1317" i="6"/>
  <c r="AE1317" i="6"/>
  <c r="Q1318" i="6"/>
  <c r="R1318" i="6"/>
  <c r="S1318" i="6"/>
  <c r="T1318" i="6"/>
  <c r="U1318" i="6"/>
  <c r="V1318" i="6"/>
  <c r="Z1318" i="6"/>
  <c r="AA1318" i="6"/>
  <c r="AB1318" i="6"/>
  <c r="AC1318" i="6"/>
  <c r="AD1318" i="6"/>
  <c r="AE1318" i="6"/>
  <c r="Q1319" i="6"/>
  <c r="R1319" i="6"/>
  <c r="S1319" i="6"/>
  <c r="T1319" i="6"/>
  <c r="U1319" i="6"/>
  <c r="W1319" i="6" s="1"/>
  <c r="V1319" i="6"/>
  <c r="AB1319" i="6"/>
  <c r="AC1319" i="6"/>
  <c r="AD1319" i="6"/>
  <c r="AE1319" i="6"/>
  <c r="Q1320" i="6"/>
  <c r="R1320" i="6"/>
  <c r="S1320" i="6"/>
  <c r="T1320" i="6"/>
  <c r="U1320" i="6"/>
  <c r="X1320" i="6" s="1"/>
  <c r="V1320" i="6"/>
  <c r="AA1320" i="6" s="1"/>
  <c r="W1320" i="6"/>
  <c r="AB1320" i="6"/>
  <c r="AC1320" i="6"/>
  <c r="AD1320" i="6"/>
  <c r="AE1320" i="6"/>
  <c r="Q1321" i="6"/>
  <c r="R1321" i="6"/>
  <c r="S1321" i="6"/>
  <c r="T1321" i="6"/>
  <c r="U1321" i="6"/>
  <c r="Y1321" i="6" s="1"/>
  <c r="V1321" i="6"/>
  <c r="AA1321" i="6" s="1"/>
  <c r="X1321" i="6"/>
  <c r="Q1322" i="6"/>
  <c r="R1322" i="6"/>
  <c r="S1322" i="6"/>
  <c r="T1322" i="6"/>
  <c r="U1322" i="6"/>
  <c r="V1322" i="6"/>
  <c r="AA1323" i="6" s="1"/>
  <c r="W1322" i="6"/>
  <c r="Y1322" i="6"/>
  <c r="Z1322" i="6"/>
  <c r="AA1322" i="6"/>
  <c r="AB1322" i="6"/>
  <c r="AC1322" i="6"/>
  <c r="AD1322" i="6"/>
  <c r="AE1322" i="6"/>
  <c r="Q1323" i="6"/>
  <c r="R1323" i="6"/>
  <c r="S1323" i="6"/>
  <c r="T1323" i="6"/>
  <c r="U1323" i="6"/>
  <c r="AD1325" i="6" s="1"/>
  <c r="V1323" i="6"/>
  <c r="X1323" i="6"/>
  <c r="Z1323" i="6"/>
  <c r="AB1323" i="6"/>
  <c r="AC1323" i="6"/>
  <c r="AD1323" i="6"/>
  <c r="AE1323" i="6"/>
  <c r="Q1324" i="6"/>
  <c r="R1324" i="6"/>
  <c r="S1324" i="6"/>
  <c r="T1324" i="6"/>
  <c r="U1324" i="6"/>
  <c r="W1324" i="6" s="1"/>
  <c r="V1324" i="6"/>
  <c r="X1324" i="6" s="1"/>
  <c r="Y1324" i="6"/>
  <c r="Z1324" i="6"/>
  <c r="AA1324" i="6"/>
  <c r="AB1324" i="6"/>
  <c r="AC1324" i="6"/>
  <c r="AD1324" i="6"/>
  <c r="AE1324" i="6"/>
  <c r="Q1325" i="6"/>
  <c r="R1325" i="6"/>
  <c r="S1325" i="6"/>
  <c r="T1325" i="6"/>
  <c r="U1325" i="6"/>
  <c r="X1325" i="6" s="1"/>
  <c r="V1325" i="6"/>
  <c r="W1325" i="6"/>
  <c r="Y1325" i="6"/>
  <c r="Z1325" i="6"/>
  <c r="AA1325" i="6"/>
  <c r="AB1325" i="6"/>
  <c r="AE1325" i="6"/>
  <c r="Q1326" i="6"/>
  <c r="R1326" i="6"/>
  <c r="S1326" i="6"/>
  <c r="T1326" i="6"/>
  <c r="U1326" i="6"/>
  <c r="V1326" i="6"/>
  <c r="Z1326" i="6"/>
  <c r="AA1326" i="6"/>
  <c r="AB1326" i="6"/>
  <c r="AC1326" i="6"/>
  <c r="AD1326" i="6"/>
  <c r="AE1326" i="6"/>
  <c r="Q1327" i="6"/>
  <c r="R1327" i="6"/>
  <c r="S1327" i="6"/>
  <c r="T1327" i="6"/>
  <c r="U1327" i="6"/>
  <c r="W1327" i="6" s="1"/>
  <c r="V1327" i="6"/>
  <c r="AB1327" i="6"/>
  <c r="AC1327" i="6"/>
  <c r="AD1327" i="6"/>
  <c r="AE1327" i="6"/>
  <c r="Q1328" i="6"/>
  <c r="R1328" i="6"/>
  <c r="S1328" i="6"/>
  <c r="T1328" i="6"/>
  <c r="U1328" i="6"/>
  <c r="V1328" i="6"/>
  <c r="AA1328" i="6" s="1"/>
  <c r="W1328" i="6"/>
  <c r="AB1328" i="6"/>
  <c r="AC1328" i="6"/>
  <c r="AD1328" i="6"/>
  <c r="AE1328" i="6"/>
  <c r="Q1329" i="6"/>
  <c r="R1329" i="6"/>
  <c r="S1329" i="6"/>
  <c r="T1329" i="6"/>
  <c r="U1329" i="6"/>
  <c r="Y1329" i="6" s="1"/>
  <c r="V1329" i="6"/>
  <c r="X1329" i="6"/>
  <c r="Q1330" i="6"/>
  <c r="R1330" i="6"/>
  <c r="S1330" i="6"/>
  <c r="T1330" i="6"/>
  <c r="U1330" i="6"/>
  <c r="V1330" i="6"/>
  <c r="AA1331" i="6" s="1"/>
  <c r="W1330" i="6"/>
  <c r="X1330" i="6"/>
  <c r="Y1330" i="6"/>
  <c r="Z1330" i="6"/>
  <c r="AA1330" i="6"/>
  <c r="AB1330" i="6"/>
  <c r="AC1330" i="6"/>
  <c r="AD1330" i="6"/>
  <c r="AE1330" i="6"/>
  <c r="Q1331" i="6"/>
  <c r="R1331" i="6"/>
  <c r="S1331" i="6"/>
  <c r="T1331" i="6"/>
  <c r="U1331" i="6"/>
  <c r="AD1333" i="6" s="1"/>
  <c r="V1331" i="6"/>
  <c r="X1331" i="6"/>
  <c r="Y1331" i="6"/>
  <c r="Z1331" i="6"/>
  <c r="AB1331" i="6"/>
  <c r="AC1331" i="6"/>
  <c r="AD1331" i="6"/>
  <c r="AE1331" i="6"/>
  <c r="Q1332" i="6"/>
  <c r="R1332" i="6"/>
  <c r="S1332" i="6"/>
  <c r="T1332" i="6"/>
  <c r="U1332" i="6"/>
  <c r="W1332" i="6" s="1"/>
  <c r="V1332" i="6"/>
  <c r="AC1333" i="6" s="1"/>
  <c r="Y1332" i="6"/>
  <c r="Z1332" i="6"/>
  <c r="AA1332" i="6"/>
  <c r="AB1332" i="6"/>
  <c r="AC1332" i="6"/>
  <c r="AD1332" i="6"/>
  <c r="AE1332" i="6"/>
  <c r="Q1333" i="6"/>
  <c r="R1333" i="6"/>
  <c r="S1333" i="6"/>
  <c r="T1333" i="6"/>
  <c r="U1333" i="6"/>
  <c r="X1333" i="6" s="1"/>
  <c r="V1333" i="6"/>
  <c r="W1333" i="6"/>
  <c r="Y1333" i="6"/>
  <c r="Z1333" i="6"/>
  <c r="AA1333" i="6"/>
  <c r="AB1333" i="6"/>
  <c r="AE1333" i="6"/>
  <c r="Q1334" i="6"/>
  <c r="R1334" i="6"/>
  <c r="S1334" i="6"/>
  <c r="T1334" i="6"/>
  <c r="U1334" i="6"/>
  <c r="V1334" i="6"/>
  <c r="Z1334" i="6"/>
  <c r="AA1334" i="6"/>
  <c r="AB1334" i="6"/>
  <c r="AC1334" i="6"/>
  <c r="AD1334" i="6"/>
  <c r="AE1334" i="6"/>
  <c r="Q1335" i="6"/>
  <c r="R1335" i="6"/>
  <c r="S1335" i="6"/>
  <c r="T1335" i="6"/>
  <c r="U1335" i="6"/>
  <c r="V1335" i="6"/>
  <c r="AB1335" i="6"/>
  <c r="AC1335" i="6"/>
  <c r="AD1335" i="6"/>
  <c r="AE1335" i="6"/>
  <c r="Q1336" i="6"/>
  <c r="R1336" i="6"/>
  <c r="S1336" i="6"/>
  <c r="T1336" i="6"/>
  <c r="U1336" i="6"/>
  <c r="W1336" i="6" s="1"/>
  <c r="V1336" i="6"/>
  <c r="AB1336" i="6"/>
  <c r="AC1336" i="6"/>
  <c r="AD1336" i="6"/>
  <c r="AE1336" i="6"/>
  <c r="Q1337" i="6"/>
  <c r="R1337" i="6"/>
  <c r="S1337" i="6"/>
  <c r="T1337" i="6"/>
  <c r="U1337" i="6"/>
  <c r="Z1337" i="6" s="1"/>
  <c r="V1337" i="6"/>
  <c r="X1337" i="6"/>
  <c r="Q1338" i="6"/>
  <c r="R1338" i="6"/>
  <c r="S1338" i="6"/>
  <c r="T1338" i="6"/>
  <c r="U1338" i="6"/>
  <c r="V1338" i="6"/>
  <c r="W1338" i="6"/>
  <c r="X1338" i="6"/>
  <c r="Y1338" i="6"/>
  <c r="Z1338" i="6"/>
  <c r="AA1338" i="6"/>
  <c r="AB1338" i="6"/>
  <c r="AC1338" i="6"/>
  <c r="AD1338" i="6"/>
  <c r="AE1338" i="6"/>
  <c r="Q1339" i="6"/>
  <c r="R1339" i="6"/>
  <c r="S1339" i="6"/>
  <c r="T1339" i="6"/>
  <c r="U1339" i="6"/>
  <c r="AD1341" i="6" s="1"/>
  <c r="V1339" i="6"/>
  <c r="X1339" i="6"/>
  <c r="Y1339" i="6"/>
  <c r="Z1339" i="6"/>
  <c r="AA1339" i="6"/>
  <c r="AB1339" i="6"/>
  <c r="AC1339" i="6"/>
  <c r="AD1339" i="6"/>
  <c r="AE1339" i="6"/>
  <c r="Q1340" i="6"/>
  <c r="R1340" i="6"/>
  <c r="S1340" i="6"/>
  <c r="T1340" i="6"/>
  <c r="U1340" i="6"/>
  <c r="W1340" i="6" s="1"/>
  <c r="V1340" i="6"/>
  <c r="X1340" i="6" s="1"/>
  <c r="Y1340" i="6"/>
  <c r="Z1340" i="6"/>
  <c r="AA1340" i="6"/>
  <c r="AB1340" i="6"/>
  <c r="AC1340" i="6"/>
  <c r="AD1340" i="6"/>
  <c r="AE1340" i="6"/>
  <c r="Q1341" i="6"/>
  <c r="R1341" i="6"/>
  <c r="S1341" i="6"/>
  <c r="T1341" i="6"/>
  <c r="U1341" i="6"/>
  <c r="W1341" i="6" s="1"/>
  <c r="V1341" i="6"/>
  <c r="Z1341" i="6"/>
  <c r="AA1341" i="6"/>
  <c r="AB1341" i="6"/>
  <c r="AC1341" i="6"/>
  <c r="AE1341" i="6"/>
  <c r="Q1342" i="6"/>
  <c r="R1342" i="6"/>
  <c r="S1342" i="6"/>
  <c r="T1342" i="6"/>
  <c r="U1342" i="6"/>
  <c r="V1342" i="6"/>
  <c r="Z1342" i="6"/>
  <c r="AA1342" i="6"/>
  <c r="AB1342" i="6"/>
  <c r="AC1342" i="6"/>
  <c r="AD1342" i="6"/>
  <c r="AE1342" i="6"/>
  <c r="Q1343" i="6"/>
  <c r="R1343" i="6"/>
  <c r="S1343" i="6"/>
  <c r="T1343" i="6"/>
  <c r="U1343" i="6"/>
  <c r="V1343" i="6"/>
  <c r="AB1343" i="6"/>
  <c r="AC1343" i="6"/>
  <c r="AD1343" i="6"/>
  <c r="AE1343" i="6"/>
  <c r="Q1344" i="6"/>
  <c r="R1344" i="6"/>
  <c r="S1344" i="6"/>
  <c r="T1344" i="6"/>
  <c r="U1344" i="6"/>
  <c r="V1344" i="6"/>
  <c r="W1344" i="6"/>
  <c r="AB1344" i="6"/>
  <c r="AC1344" i="6"/>
  <c r="AD1344" i="6"/>
  <c r="AE1344" i="6"/>
  <c r="Q1345" i="6"/>
  <c r="R1345" i="6"/>
  <c r="S1345" i="6"/>
  <c r="T1345" i="6"/>
  <c r="U1345" i="6"/>
  <c r="V1345" i="6"/>
  <c r="X1345" i="6"/>
  <c r="AD1345" i="6"/>
  <c r="Q1346" i="6"/>
  <c r="R1346" i="6"/>
  <c r="S1346" i="6"/>
  <c r="T1346" i="6"/>
  <c r="U1346" i="6"/>
  <c r="V1346" i="6"/>
  <c r="W1346" i="6"/>
  <c r="X1346" i="6"/>
  <c r="Y1346" i="6"/>
  <c r="Z1346" i="6"/>
  <c r="AA1346" i="6"/>
  <c r="AB1346" i="6"/>
  <c r="AC1346" i="6"/>
  <c r="AD1346" i="6"/>
  <c r="AE1346" i="6"/>
  <c r="Q1347" i="6"/>
  <c r="R1347" i="6"/>
  <c r="S1347" i="6"/>
  <c r="T1347" i="6"/>
  <c r="U1347" i="6"/>
  <c r="AD1349" i="6" s="1"/>
  <c r="V1347" i="6"/>
  <c r="X1347" i="6"/>
  <c r="Y1347" i="6"/>
  <c r="Z1347" i="6"/>
  <c r="AA1347" i="6"/>
  <c r="AB1347" i="6"/>
  <c r="AC1347" i="6"/>
  <c r="AD1347" i="6"/>
  <c r="AE1347" i="6"/>
  <c r="Q1348" i="6"/>
  <c r="R1348" i="6"/>
  <c r="S1348" i="6"/>
  <c r="T1348" i="6"/>
  <c r="U1348" i="6"/>
  <c r="W1348" i="6" s="1"/>
  <c r="V1348" i="6"/>
  <c r="X1348" i="6" s="1"/>
  <c r="Y1348" i="6"/>
  <c r="Z1348" i="6"/>
  <c r="AA1348" i="6"/>
  <c r="AB1348" i="6"/>
  <c r="AC1348" i="6"/>
  <c r="AD1348" i="6"/>
  <c r="AE1348" i="6"/>
  <c r="Q1349" i="6"/>
  <c r="R1349" i="6"/>
  <c r="S1349" i="6"/>
  <c r="T1349" i="6"/>
  <c r="U1349" i="6"/>
  <c r="W1349" i="6" s="1"/>
  <c r="V1349" i="6"/>
  <c r="Z1349" i="6"/>
  <c r="AA1349" i="6"/>
  <c r="AB1349" i="6"/>
  <c r="AC1349" i="6"/>
  <c r="AE1349" i="6"/>
  <c r="Q1350" i="6"/>
  <c r="R1350" i="6"/>
  <c r="S1350" i="6"/>
  <c r="T1350" i="6"/>
  <c r="U1350" i="6"/>
  <c r="V1350" i="6"/>
  <c r="AC1353" i="6" s="1"/>
  <c r="Z1350" i="6"/>
  <c r="AA1350" i="6"/>
  <c r="AB1350" i="6"/>
  <c r="AC1350" i="6"/>
  <c r="AD1350" i="6"/>
  <c r="AE1350" i="6"/>
  <c r="Q1351" i="6"/>
  <c r="R1351" i="6"/>
  <c r="S1351" i="6"/>
  <c r="T1351" i="6"/>
  <c r="U1351" i="6"/>
  <c r="V1351" i="6"/>
  <c r="AB1351" i="6"/>
  <c r="AC1351" i="6"/>
  <c r="AD1351" i="6"/>
  <c r="AE1351" i="6"/>
  <c r="Q1352" i="6"/>
  <c r="R1352" i="6"/>
  <c r="S1352" i="6"/>
  <c r="T1352" i="6"/>
  <c r="U1352" i="6"/>
  <c r="V1352" i="6"/>
  <c r="AA1352" i="6" s="1"/>
  <c r="X1352" i="6"/>
  <c r="AB1352" i="6"/>
  <c r="AC1352" i="6"/>
  <c r="AD1352" i="6"/>
  <c r="AE1352" i="6"/>
  <c r="Q1353" i="6"/>
  <c r="R1353" i="6"/>
  <c r="S1353" i="6"/>
  <c r="T1353" i="6"/>
  <c r="U1353" i="6"/>
  <c r="V1353" i="6"/>
  <c r="AA1353" i="6" s="1"/>
  <c r="W1353" i="6"/>
  <c r="X1353" i="6"/>
  <c r="Y1353" i="6"/>
  <c r="AD1353" i="6"/>
  <c r="Q1354" i="6"/>
  <c r="R1354" i="6"/>
  <c r="S1354" i="6"/>
  <c r="T1354" i="6"/>
  <c r="U1354" i="6"/>
  <c r="V1354" i="6"/>
  <c r="W1354" i="6"/>
  <c r="X1354" i="6"/>
  <c r="Y1354" i="6"/>
  <c r="Z1354" i="6"/>
  <c r="AA1354" i="6"/>
  <c r="AB1354" i="6"/>
  <c r="AC1354" i="6"/>
  <c r="AD1354" i="6"/>
  <c r="AE1354" i="6"/>
  <c r="Q1355" i="6"/>
  <c r="R1355" i="6"/>
  <c r="S1355" i="6"/>
  <c r="T1355" i="6"/>
  <c r="U1355" i="6"/>
  <c r="V1355" i="6"/>
  <c r="X1355" i="6"/>
  <c r="Y1355" i="6"/>
  <c r="Z1355" i="6"/>
  <c r="AA1355" i="6"/>
  <c r="AB1355" i="6"/>
  <c r="AC1355" i="6"/>
  <c r="AD1355" i="6"/>
  <c r="AE1355" i="6"/>
  <c r="Q1356" i="6"/>
  <c r="R1356" i="6"/>
  <c r="S1356" i="6"/>
  <c r="T1356" i="6"/>
  <c r="U1356" i="6"/>
  <c r="W1356" i="6" s="1"/>
  <c r="V1356" i="6"/>
  <c r="X1356" i="6" s="1"/>
  <c r="Y1356" i="6"/>
  <c r="Z1356" i="6"/>
  <c r="AA1356" i="6"/>
  <c r="AB1356" i="6"/>
  <c r="AC1356" i="6"/>
  <c r="AD1356" i="6"/>
  <c r="AE1356" i="6"/>
  <c r="Q1357" i="6"/>
  <c r="R1357" i="6"/>
  <c r="S1357" i="6"/>
  <c r="T1357" i="6"/>
  <c r="U1357" i="6"/>
  <c r="V1357" i="6"/>
  <c r="AA1357" i="6"/>
  <c r="AC1357" i="6"/>
  <c r="AE1357" i="6"/>
  <c r="Q1358" i="6"/>
  <c r="R1358" i="6"/>
  <c r="S1358" i="6"/>
  <c r="T1358" i="6"/>
  <c r="U1358" i="6"/>
  <c r="V1358" i="6"/>
  <c r="Z1358" i="6"/>
  <c r="AA1358" i="6"/>
  <c r="AB1358" i="6"/>
  <c r="AC1358" i="6"/>
  <c r="AD1358" i="6"/>
  <c r="AE1358" i="6"/>
  <c r="Q1359" i="6"/>
  <c r="R1359" i="6"/>
  <c r="S1359" i="6"/>
  <c r="T1359" i="6"/>
  <c r="U1359" i="6"/>
  <c r="V1359" i="6"/>
  <c r="AA1359" i="6" s="1"/>
  <c r="AB1359" i="6"/>
  <c r="AC1359" i="6"/>
  <c r="AD1359" i="6"/>
  <c r="AE1359" i="6"/>
  <c r="Q1360" i="6"/>
  <c r="R1360" i="6"/>
  <c r="S1360" i="6"/>
  <c r="T1360" i="6"/>
  <c r="U1360" i="6"/>
  <c r="Y1360" i="6" s="1"/>
  <c r="V1360" i="6"/>
  <c r="X1360" i="6"/>
  <c r="Z1360" i="6"/>
  <c r="AB1360" i="6"/>
  <c r="AC1360" i="6"/>
  <c r="AD1360" i="6"/>
  <c r="AE1360" i="6"/>
  <c r="Q1361" i="6"/>
  <c r="R1361" i="6"/>
  <c r="S1361" i="6"/>
  <c r="T1361" i="6"/>
  <c r="U1361" i="6"/>
  <c r="Z1361" i="6" s="1"/>
  <c r="V1361" i="6"/>
  <c r="Y1361" i="6" s="1"/>
  <c r="W1361" i="6"/>
  <c r="X1361" i="6"/>
  <c r="AA1361" i="6"/>
  <c r="AD1361" i="6"/>
  <c r="Q1362" i="6"/>
  <c r="R1362" i="6"/>
  <c r="S1362" i="6"/>
  <c r="T1362" i="6"/>
  <c r="U1362" i="6"/>
  <c r="V1362" i="6"/>
  <c r="W1362" i="6"/>
  <c r="X1362" i="6"/>
  <c r="Y1362" i="6"/>
  <c r="Z1362" i="6"/>
  <c r="AA1362" i="6"/>
  <c r="AB1362" i="6"/>
  <c r="AC1362" i="6"/>
  <c r="AD1362" i="6"/>
  <c r="AE1362" i="6"/>
  <c r="Q1363" i="6"/>
  <c r="R1363" i="6"/>
  <c r="S1363" i="6"/>
  <c r="T1363" i="6"/>
  <c r="U1363" i="6"/>
  <c r="W1363" i="6" s="1"/>
  <c r="V1363" i="6"/>
  <c r="X1363" i="6"/>
  <c r="Y1363" i="6"/>
  <c r="Z1363" i="6"/>
  <c r="AA1363" i="6"/>
  <c r="AB1363" i="6"/>
  <c r="AC1363" i="6"/>
  <c r="AD1363" i="6"/>
  <c r="AE1363" i="6"/>
  <c r="Q1364" i="6"/>
  <c r="R1364" i="6"/>
  <c r="S1364" i="6"/>
  <c r="T1364" i="6"/>
  <c r="U1364" i="6"/>
  <c r="W1364" i="6" s="1"/>
  <c r="V1364" i="6"/>
  <c r="X1364" i="6" s="1"/>
  <c r="Z1364" i="6"/>
  <c r="AA1364" i="6"/>
  <c r="AB1364" i="6"/>
  <c r="AC1364" i="6"/>
  <c r="AD1364" i="6"/>
  <c r="AE1364" i="6"/>
  <c r="Q1365" i="6"/>
  <c r="R1365" i="6"/>
  <c r="S1365" i="6"/>
  <c r="T1365" i="6"/>
  <c r="U1365" i="6"/>
  <c r="X1365" i="6" s="1"/>
  <c r="V1365" i="6"/>
  <c r="AC1365" i="6"/>
  <c r="AE1365" i="6"/>
  <c r="Q1366" i="6"/>
  <c r="R1366" i="6"/>
  <c r="S1366" i="6"/>
  <c r="T1366" i="6"/>
  <c r="U1366" i="6"/>
  <c r="V1366" i="6"/>
  <c r="AE1369" i="6" s="1"/>
  <c r="Z1366" i="6"/>
  <c r="AA1366" i="6"/>
  <c r="AB1366" i="6"/>
  <c r="AC1366" i="6"/>
  <c r="AD1366" i="6"/>
  <c r="AE1366" i="6"/>
  <c r="Q1367" i="6"/>
  <c r="R1367" i="6"/>
  <c r="S1367" i="6"/>
  <c r="T1367" i="6"/>
  <c r="U1367" i="6"/>
  <c r="AD1369" i="6" s="1"/>
  <c r="V1367" i="6"/>
  <c r="AA1367" i="6"/>
  <c r="AB1367" i="6"/>
  <c r="AC1367" i="6"/>
  <c r="AD1367" i="6"/>
  <c r="AE1367" i="6"/>
  <c r="Q1368" i="6"/>
  <c r="R1368" i="6"/>
  <c r="S1368" i="6"/>
  <c r="T1368" i="6"/>
  <c r="U1368" i="6"/>
  <c r="V1368" i="6"/>
  <c r="AA1368" i="6" s="1"/>
  <c r="AB1368" i="6"/>
  <c r="AC1368" i="6"/>
  <c r="AD1368" i="6"/>
  <c r="AE1368" i="6"/>
  <c r="Q1369" i="6"/>
  <c r="R1369" i="6"/>
  <c r="S1369" i="6"/>
  <c r="T1369" i="6"/>
  <c r="U1369" i="6"/>
  <c r="V1369" i="6"/>
  <c r="W1369" i="6"/>
  <c r="X1369" i="6"/>
  <c r="Y1369" i="6"/>
  <c r="Q1370" i="6"/>
  <c r="R1370" i="6"/>
  <c r="S1370" i="6"/>
  <c r="T1370" i="6"/>
  <c r="U1370" i="6"/>
  <c r="V1370" i="6"/>
  <c r="W1370" i="6" s="1"/>
  <c r="Z1370" i="6"/>
  <c r="AA1370" i="6"/>
  <c r="AB1370" i="6"/>
  <c r="AC1370" i="6"/>
  <c r="AD1370" i="6"/>
  <c r="AE1370" i="6"/>
  <c r="Q1371" i="6"/>
  <c r="R1371" i="6"/>
  <c r="S1371" i="6"/>
  <c r="T1371" i="6"/>
  <c r="U1371" i="6"/>
  <c r="AD1373" i="6" s="1"/>
  <c r="V1371" i="6"/>
  <c r="AB1371" i="6"/>
  <c r="AC1371" i="6"/>
  <c r="AD1371" i="6"/>
  <c r="AE1371" i="6"/>
  <c r="Q1372" i="6"/>
  <c r="R1372" i="6"/>
  <c r="S1372" i="6"/>
  <c r="T1372" i="6"/>
  <c r="U1372" i="6"/>
  <c r="V1372" i="6"/>
  <c r="X1372" i="6" s="1"/>
  <c r="AB1372" i="6"/>
  <c r="AC1372" i="6"/>
  <c r="AD1372" i="6"/>
  <c r="AE1372" i="6"/>
  <c r="Q1373" i="6"/>
  <c r="R1373" i="6"/>
  <c r="S1373" i="6"/>
  <c r="T1373" i="6"/>
  <c r="U1373" i="6"/>
  <c r="X1373" i="6" s="1"/>
  <c r="V1373" i="6"/>
  <c r="W1373" i="6"/>
  <c r="Y1373" i="6"/>
  <c r="Q1374" i="6"/>
  <c r="R1374" i="6"/>
  <c r="S1374" i="6"/>
  <c r="T1374" i="6"/>
  <c r="U1374" i="6"/>
  <c r="X1374" i="6" s="1"/>
  <c r="V1374" i="6"/>
  <c r="AE1377" i="6" s="1"/>
  <c r="Z1374" i="6"/>
  <c r="AA1374" i="6"/>
  <c r="AB1374" i="6"/>
  <c r="AC1374" i="6"/>
  <c r="AD1374" i="6"/>
  <c r="AE1374" i="6"/>
  <c r="Q1375" i="6"/>
  <c r="R1375" i="6"/>
  <c r="S1375" i="6"/>
  <c r="T1375" i="6"/>
  <c r="U1375" i="6"/>
  <c r="V1375" i="6"/>
  <c r="Y1375" i="6" s="1"/>
  <c r="AB1375" i="6"/>
  <c r="AC1375" i="6"/>
  <c r="AD1375" i="6"/>
  <c r="AE1375" i="6"/>
  <c r="Q1376" i="6"/>
  <c r="R1376" i="6"/>
  <c r="S1376" i="6"/>
  <c r="T1376" i="6"/>
  <c r="U1376" i="6"/>
  <c r="V1376" i="6"/>
  <c r="W1376" i="6"/>
  <c r="X1376" i="6"/>
  <c r="Z1376" i="6"/>
  <c r="AB1376" i="6"/>
  <c r="AC1376" i="6"/>
  <c r="AD1376" i="6"/>
  <c r="AE1376" i="6"/>
  <c r="Q1377" i="6"/>
  <c r="R1377" i="6"/>
  <c r="S1377" i="6"/>
  <c r="T1377" i="6"/>
  <c r="U1377" i="6"/>
  <c r="Z1377" i="6" s="1"/>
  <c r="V1377" i="6"/>
  <c r="W1377" i="6" s="1"/>
  <c r="AD1377" i="6"/>
  <c r="Q1378" i="6"/>
  <c r="R1378" i="6"/>
  <c r="S1378" i="6"/>
  <c r="T1378" i="6"/>
  <c r="U1378" i="6"/>
  <c r="V1378" i="6"/>
  <c r="X1378" i="6" s="1"/>
  <c r="W1378" i="6"/>
  <c r="Y1378" i="6"/>
  <c r="Z1378" i="6"/>
  <c r="AA1378" i="6"/>
  <c r="AB1378" i="6"/>
  <c r="AC1378" i="6"/>
  <c r="AD1378" i="6"/>
  <c r="AE1378" i="6"/>
  <c r="Q1379" i="6"/>
  <c r="R1379" i="6"/>
  <c r="S1379" i="6"/>
  <c r="T1379" i="6"/>
  <c r="U1379" i="6"/>
  <c r="V1379" i="6"/>
  <c r="W1379" i="6"/>
  <c r="X1379" i="6"/>
  <c r="Z1379" i="6"/>
  <c r="AB1379" i="6"/>
  <c r="AC1379" i="6"/>
  <c r="AD1379" i="6"/>
  <c r="AE1379" i="6"/>
  <c r="Q1380" i="6"/>
  <c r="R1380" i="6"/>
  <c r="S1380" i="6"/>
  <c r="T1380" i="6"/>
  <c r="U1380" i="6"/>
  <c r="V1380" i="6"/>
  <c r="AA1380" i="6" s="1"/>
  <c r="X1380" i="6"/>
  <c r="Y1380" i="6"/>
  <c r="Z1380" i="6"/>
  <c r="AB1380" i="6"/>
  <c r="AC1380" i="6"/>
  <c r="AD1380" i="6"/>
  <c r="AE1380" i="6"/>
  <c r="Q1381" i="6"/>
  <c r="R1381" i="6"/>
  <c r="S1381" i="6"/>
  <c r="T1381" i="6"/>
  <c r="U1381" i="6"/>
  <c r="X1381" i="6" s="1"/>
  <c r="V1381" i="6"/>
  <c r="AA1381" i="6"/>
  <c r="AB1381" i="6"/>
  <c r="AE1381" i="6"/>
  <c r="Q1382" i="6"/>
  <c r="R1382" i="6"/>
  <c r="S1382" i="6"/>
  <c r="T1382" i="6"/>
  <c r="U1382" i="6"/>
  <c r="V1382" i="6"/>
  <c r="AA1383" i="6" s="1"/>
  <c r="Z1382" i="6"/>
  <c r="AA1382" i="6"/>
  <c r="AB1382" i="6"/>
  <c r="AC1382" i="6"/>
  <c r="AD1382" i="6"/>
  <c r="AE1382" i="6"/>
  <c r="Q1383" i="6"/>
  <c r="R1383" i="6"/>
  <c r="S1383" i="6"/>
  <c r="T1383" i="6"/>
  <c r="U1383" i="6"/>
  <c r="V1383" i="6"/>
  <c r="W1383" i="6"/>
  <c r="X1383" i="6"/>
  <c r="Y1383" i="6"/>
  <c r="AB1383" i="6"/>
  <c r="AC1383" i="6"/>
  <c r="AD1383" i="6"/>
  <c r="AE1383" i="6"/>
  <c r="Q1384" i="6"/>
  <c r="R1384" i="6"/>
  <c r="S1384" i="6"/>
  <c r="T1384" i="6"/>
  <c r="U1384" i="6"/>
  <c r="W1384" i="6" s="1"/>
  <c r="V1384" i="6"/>
  <c r="X1384" i="6"/>
  <c r="Y1384" i="6"/>
  <c r="Z1384" i="6"/>
  <c r="AA1384" i="6"/>
  <c r="AB1384" i="6"/>
  <c r="AC1384" i="6"/>
  <c r="AD1384" i="6"/>
  <c r="AE1384" i="6"/>
  <c r="Q1385" i="6"/>
  <c r="R1385" i="6"/>
  <c r="S1385" i="6"/>
  <c r="T1385" i="6"/>
  <c r="U1385" i="6"/>
  <c r="W1385" i="6" s="1"/>
  <c r="V1385" i="6"/>
  <c r="AA1385" i="6"/>
  <c r="Q1386" i="6"/>
  <c r="R1386" i="6"/>
  <c r="S1386" i="6"/>
  <c r="T1386" i="6"/>
  <c r="U1386" i="6"/>
  <c r="X1386" i="6" s="1"/>
  <c r="V1386" i="6"/>
  <c r="W1386" i="6" s="1"/>
  <c r="Z1386" i="6"/>
  <c r="AA1386" i="6"/>
  <c r="AB1386" i="6"/>
  <c r="AC1386" i="6"/>
  <c r="AD1386" i="6"/>
  <c r="AE1386" i="6"/>
  <c r="Q1387" i="6"/>
  <c r="R1387" i="6"/>
  <c r="S1387" i="6"/>
  <c r="T1387" i="6"/>
  <c r="U1387" i="6"/>
  <c r="W1387" i="6" s="1"/>
  <c r="V1387" i="6"/>
  <c r="AB1387" i="6"/>
  <c r="AC1387" i="6"/>
  <c r="AD1387" i="6"/>
  <c r="AE1387" i="6"/>
  <c r="Q1388" i="6"/>
  <c r="R1388" i="6"/>
  <c r="S1388" i="6"/>
  <c r="T1388" i="6"/>
  <c r="U1388" i="6"/>
  <c r="W1388" i="6" s="1"/>
  <c r="V1388" i="6"/>
  <c r="X1388" i="6" s="1"/>
  <c r="AB1388" i="6"/>
  <c r="AC1388" i="6"/>
  <c r="AD1388" i="6"/>
  <c r="AE1388" i="6"/>
  <c r="Q1389" i="6"/>
  <c r="R1389" i="6"/>
  <c r="S1389" i="6"/>
  <c r="T1389" i="6"/>
  <c r="U1389" i="6"/>
  <c r="X1389" i="6" s="1"/>
  <c r="V1389" i="6"/>
  <c r="AA1389" i="6" s="1"/>
  <c r="W1389" i="6"/>
  <c r="Y1389" i="6"/>
  <c r="AE1389" i="6"/>
  <c r="Q1390" i="6"/>
  <c r="R1390" i="6"/>
  <c r="S1390" i="6"/>
  <c r="T1390" i="6"/>
  <c r="U1390" i="6"/>
  <c r="Y1390" i="6" s="1"/>
  <c r="V1390" i="6"/>
  <c r="AE1393" i="6" s="1"/>
  <c r="X1390" i="6"/>
  <c r="Z1390" i="6"/>
  <c r="AA1390" i="6"/>
  <c r="AB1390" i="6"/>
  <c r="AC1390" i="6"/>
  <c r="AD1390" i="6"/>
  <c r="AE1390" i="6"/>
  <c r="Q1391" i="6"/>
  <c r="R1391" i="6"/>
  <c r="S1391" i="6"/>
  <c r="T1391" i="6"/>
  <c r="U1391" i="6"/>
  <c r="V1391" i="6"/>
  <c r="W1391" i="6"/>
  <c r="X1391" i="6"/>
  <c r="Y1391" i="6"/>
  <c r="Z1391" i="6"/>
  <c r="AA1391" i="6"/>
  <c r="AB1391" i="6"/>
  <c r="AC1391" i="6"/>
  <c r="AD1391" i="6"/>
  <c r="AE1391" i="6"/>
  <c r="Q1392" i="6"/>
  <c r="R1392" i="6"/>
  <c r="S1392" i="6"/>
  <c r="T1392" i="6"/>
  <c r="U1392" i="6"/>
  <c r="AB1393" i="6" s="1"/>
  <c r="V1392" i="6"/>
  <c r="X1392" i="6"/>
  <c r="Y1392" i="6"/>
  <c r="Z1392" i="6"/>
  <c r="AA1392" i="6"/>
  <c r="AB1392" i="6"/>
  <c r="AC1392" i="6"/>
  <c r="AD1392" i="6"/>
  <c r="AE1392" i="6"/>
  <c r="Q1393" i="6"/>
  <c r="R1393" i="6"/>
  <c r="S1393" i="6"/>
  <c r="T1393" i="6"/>
  <c r="U1393" i="6"/>
  <c r="AD1393" i="6" s="1"/>
  <c r="V1393" i="6"/>
  <c r="AA1393" i="6"/>
  <c r="AC1393" i="6"/>
  <c r="Q1394" i="6"/>
  <c r="R1394" i="6"/>
  <c r="S1394" i="6"/>
  <c r="T1394" i="6"/>
  <c r="U1394" i="6"/>
  <c r="X1394" i="6" s="1"/>
  <c r="V1394" i="6"/>
  <c r="W1394" i="6" s="1"/>
  <c r="Z1394" i="6"/>
  <c r="AA1394" i="6"/>
  <c r="AB1394" i="6"/>
  <c r="AC1394" i="6"/>
  <c r="AD1394" i="6"/>
  <c r="AE1394" i="6"/>
  <c r="Q1395" i="6"/>
  <c r="R1395" i="6"/>
  <c r="S1395" i="6"/>
  <c r="T1395" i="6"/>
  <c r="U1395" i="6"/>
  <c r="W1395" i="6" s="1"/>
  <c r="V1395" i="6"/>
  <c r="AB1395" i="6"/>
  <c r="AC1395" i="6"/>
  <c r="AD1395" i="6"/>
  <c r="AE1395" i="6"/>
  <c r="Q1396" i="6"/>
  <c r="R1396" i="6"/>
  <c r="S1396" i="6"/>
  <c r="T1396" i="6"/>
  <c r="U1396" i="6"/>
  <c r="W1396" i="6" s="1"/>
  <c r="V1396" i="6"/>
  <c r="X1396" i="6" s="1"/>
  <c r="AB1396" i="6"/>
  <c r="AC1396" i="6"/>
  <c r="AD1396" i="6"/>
  <c r="AE1396" i="6"/>
  <c r="Q1397" i="6"/>
  <c r="R1397" i="6"/>
  <c r="S1397" i="6"/>
  <c r="T1397" i="6"/>
  <c r="U1397" i="6"/>
  <c r="X1397" i="6" s="1"/>
  <c r="V1397" i="6"/>
  <c r="AA1397" i="6" s="1"/>
  <c r="W1397" i="6"/>
  <c r="Y1397" i="6"/>
  <c r="AE1397" i="6"/>
  <c r="Q1398" i="6"/>
  <c r="R1398" i="6"/>
  <c r="S1398" i="6"/>
  <c r="T1398" i="6"/>
  <c r="U1398" i="6"/>
  <c r="V1398" i="6"/>
  <c r="Y1398" i="6" s="1"/>
  <c r="X1398" i="6"/>
  <c r="Z1398" i="6"/>
  <c r="AA1398" i="6"/>
  <c r="AB1398" i="6"/>
  <c r="AC1398" i="6"/>
  <c r="AD1398" i="6"/>
  <c r="AE1398" i="6"/>
  <c r="Q1399" i="6"/>
  <c r="R1399" i="6"/>
  <c r="S1399" i="6"/>
  <c r="T1399" i="6"/>
  <c r="U1399" i="6"/>
  <c r="V1399" i="6"/>
  <c r="W1399" i="6"/>
  <c r="X1399" i="6"/>
  <c r="Y1399" i="6"/>
  <c r="Z1399" i="6"/>
  <c r="AA1399" i="6"/>
  <c r="AB1399" i="6"/>
  <c r="AC1399" i="6"/>
  <c r="AD1399" i="6"/>
  <c r="AE1399" i="6"/>
  <c r="Q1400" i="6"/>
  <c r="R1400" i="6"/>
  <c r="S1400" i="6"/>
  <c r="T1400" i="6"/>
  <c r="U1400" i="6"/>
  <c r="AB1401" i="6" s="1"/>
  <c r="V1400" i="6"/>
  <c r="X1400" i="6"/>
  <c r="Y1400" i="6"/>
  <c r="Z1400" i="6"/>
  <c r="AA1400" i="6"/>
  <c r="AB1400" i="6"/>
  <c r="AC1400" i="6"/>
  <c r="AD1400" i="6"/>
  <c r="AE1400" i="6"/>
  <c r="Q1401" i="6"/>
  <c r="R1401" i="6"/>
  <c r="S1401" i="6"/>
  <c r="T1401" i="6"/>
  <c r="U1401" i="6"/>
  <c r="AD1401" i="6" s="1"/>
  <c r="V1401" i="6"/>
  <c r="AA1401" i="6"/>
  <c r="AC1401" i="6"/>
  <c r="Q1402" i="6"/>
  <c r="R1402" i="6"/>
  <c r="S1402" i="6"/>
  <c r="T1402" i="6"/>
  <c r="U1402" i="6"/>
  <c r="X1402" i="6" s="1"/>
  <c r="V1402" i="6"/>
  <c r="W1402" i="6" s="1"/>
  <c r="Z1402" i="6"/>
  <c r="AA1402" i="6"/>
  <c r="AB1402" i="6"/>
  <c r="AC1402" i="6"/>
  <c r="AD1402" i="6"/>
  <c r="AE1402" i="6"/>
  <c r="Q1403" i="6"/>
  <c r="R1403" i="6"/>
  <c r="S1403" i="6"/>
  <c r="T1403" i="6"/>
  <c r="U1403" i="6"/>
  <c r="W1403" i="6" s="1"/>
  <c r="V1403" i="6"/>
  <c r="AB1403" i="6"/>
  <c r="AC1403" i="6"/>
  <c r="AD1403" i="6"/>
  <c r="AE1403" i="6"/>
  <c r="Q1404" i="6"/>
  <c r="R1404" i="6"/>
  <c r="S1404" i="6"/>
  <c r="T1404" i="6"/>
  <c r="U1404" i="6"/>
  <c r="W1404" i="6" s="1"/>
  <c r="V1404" i="6"/>
  <c r="X1404" i="6" s="1"/>
  <c r="AB1404" i="6"/>
  <c r="AC1404" i="6"/>
  <c r="AD1404" i="6"/>
  <c r="AE1404" i="6"/>
  <c r="Q1405" i="6"/>
  <c r="R1405" i="6"/>
  <c r="S1405" i="6"/>
  <c r="T1405" i="6"/>
  <c r="U1405" i="6"/>
  <c r="X1405" i="6" s="1"/>
  <c r="V1405" i="6"/>
  <c r="AA1405" i="6" s="1"/>
  <c r="W1405" i="6"/>
  <c r="Y1405" i="6"/>
  <c r="AE1405" i="6"/>
  <c r="Q1406" i="6"/>
  <c r="R1406" i="6"/>
  <c r="S1406" i="6"/>
  <c r="T1406" i="6"/>
  <c r="U1406" i="6"/>
  <c r="V1406" i="6"/>
  <c r="Y1406" i="6" s="1"/>
  <c r="X1406" i="6"/>
  <c r="Z1406" i="6"/>
  <c r="AA1406" i="6"/>
  <c r="AB1406" i="6"/>
  <c r="AC1406" i="6"/>
  <c r="AD1406" i="6"/>
  <c r="AE1406" i="6"/>
  <c r="Q1407" i="6"/>
  <c r="R1407" i="6"/>
  <c r="S1407" i="6"/>
  <c r="T1407" i="6"/>
  <c r="U1407" i="6"/>
  <c r="V1407" i="6"/>
  <c r="W1407" i="6"/>
  <c r="X1407" i="6"/>
  <c r="Y1407" i="6"/>
  <c r="Z1407" i="6"/>
  <c r="AA1407" i="6"/>
  <c r="AB1407" i="6"/>
  <c r="AC1407" i="6"/>
  <c r="AD1407" i="6"/>
  <c r="AE1407" i="6"/>
  <c r="Q1408" i="6"/>
  <c r="R1408" i="6"/>
  <c r="S1408" i="6"/>
  <c r="T1408" i="6"/>
  <c r="U1408" i="6"/>
  <c r="AB1409" i="6" s="1"/>
  <c r="V1408" i="6"/>
  <c r="X1408" i="6"/>
  <c r="Y1408" i="6"/>
  <c r="Z1408" i="6"/>
  <c r="AA1408" i="6"/>
  <c r="AB1408" i="6"/>
  <c r="AC1408" i="6"/>
  <c r="AD1408" i="6"/>
  <c r="AE1408" i="6"/>
  <c r="Q1409" i="6"/>
  <c r="R1409" i="6"/>
  <c r="S1409" i="6"/>
  <c r="T1409" i="6"/>
  <c r="U1409" i="6"/>
  <c r="AD1409" i="6" s="1"/>
  <c r="V1409" i="6"/>
  <c r="AA1409" i="6"/>
  <c r="AC1409" i="6"/>
  <c r="Q1410" i="6"/>
  <c r="R1410" i="6"/>
  <c r="S1410" i="6"/>
  <c r="T1410" i="6"/>
  <c r="U1410" i="6"/>
  <c r="X1410" i="6" s="1"/>
  <c r="V1410" i="6"/>
  <c r="W1410" i="6" s="1"/>
  <c r="Z1410" i="6"/>
  <c r="AA1410" i="6"/>
  <c r="AB1410" i="6"/>
  <c r="AC1410" i="6"/>
  <c r="AD1410" i="6"/>
  <c r="AE1410" i="6"/>
  <c r="Q1411" i="6"/>
  <c r="R1411" i="6"/>
  <c r="S1411" i="6"/>
  <c r="T1411" i="6"/>
  <c r="U1411" i="6"/>
  <c r="W1411" i="6" s="1"/>
  <c r="V1411" i="6"/>
  <c r="AB1411" i="6"/>
  <c r="AC1411" i="6"/>
  <c r="AD1411" i="6"/>
  <c r="AE1411" i="6"/>
  <c r="Q1412" i="6"/>
  <c r="R1412" i="6"/>
  <c r="S1412" i="6"/>
  <c r="T1412" i="6"/>
  <c r="U1412" i="6"/>
  <c r="W1412" i="6" s="1"/>
  <c r="V1412" i="6"/>
  <c r="X1412" i="6" s="1"/>
  <c r="AB1412" i="6"/>
  <c r="AC1412" i="6"/>
  <c r="AD1412" i="6"/>
  <c r="AE1412" i="6"/>
  <c r="Q1413" i="6"/>
  <c r="R1413" i="6"/>
  <c r="S1413" i="6"/>
  <c r="T1413" i="6"/>
  <c r="U1413" i="6"/>
  <c r="X1413" i="6" s="1"/>
  <c r="V1413" i="6"/>
  <c r="AA1413" i="6" s="1"/>
  <c r="W1413" i="6"/>
  <c r="Y1413" i="6"/>
  <c r="AE1413" i="6"/>
  <c r="Q1414" i="6"/>
  <c r="R1414" i="6"/>
  <c r="S1414" i="6"/>
  <c r="T1414" i="6"/>
  <c r="U1414" i="6"/>
  <c r="Y1414" i="6" s="1"/>
  <c r="V1414" i="6"/>
  <c r="AE1417" i="6" s="1"/>
  <c r="X1414" i="6"/>
  <c r="Z1414" i="6"/>
  <c r="AA1414" i="6"/>
  <c r="AB1414" i="6"/>
  <c r="AC1414" i="6"/>
  <c r="AD1414" i="6"/>
  <c r="AE1414" i="6"/>
  <c r="Q1415" i="6"/>
  <c r="R1415" i="6"/>
  <c r="S1415" i="6"/>
  <c r="T1415" i="6"/>
  <c r="U1415" i="6"/>
  <c r="V1415" i="6"/>
  <c r="W1415" i="6"/>
  <c r="X1415" i="6"/>
  <c r="Y1415" i="6"/>
  <c r="Z1415" i="6"/>
  <c r="AA1415" i="6"/>
  <c r="AB1415" i="6"/>
  <c r="AC1415" i="6"/>
  <c r="AD1415" i="6"/>
  <c r="AE1415" i="6"/>
  <c r="Q1416" i="6"/>
  <c r="R1416" i="6"/>
  <c r="S1416" i="6"/>
  <c r="T1416" i="6"/>
  <c r="U1416" i="6"/>
  <c r="AB1417" i="6" s="1"/>
  <c r="V1416" i="6"/>
  <c r="X1416" i="6"/>
  <c r="Y1416" i="6"/>
  <c r="Z1416" i="6"/>
  <c r="AA1416" i="6"/>
  <c r="AB1416" i="6"/>
  <c r="AC1416" i="6"/>
  <c r="AD1416" i="6"/>
  <c r="AE1416" i="6"/>
  <c r="Q1417" i="6"/>
  <c r="R1417" i="6"/>
  <c r="S1417" i="6"/>
  <c r="T1417" i="6"/>
  <c r="U1417" i="6"/>
  <c r="AD1417" i="6" s="1"/>
  <c r="V1417" i="6"/>
  <c r="AA1417" i="6"/>
  <c r="AC1417" i="6"/>
  <c r="Q1418" i="6"/>
  <c r="R1418" i="6"/>
  <c r="S1418" i="6"/>
  <c r="T1418" i="6"/>
  <c r="U1418" i="6"/>
  <c r="X1418" i="6" s="1"/>
  <c r="V1418" i="6"/>
  <c r="W1418" i="6" s="1"/>
  <c r="Z1418" i="6"/>
  <c r="AA1418" i="6"/>
  <c r="AB1418" i="6"/>
  <c r="AC1418" i="6"/>
  <c r="AD1418" i="6"/>
  <c r="AE1418" i="6"/>
  <c r="Q1419" i="6"/>
  <c r="R1419" i="6"/>
  <c r="S1419" i="6"/>
  <c r="T1419" i="6"/>
  <c r="U1419" i="6"/>
  <c r="W1419" i="6" s="1"/>
  <c r="V1419" i="6"/>
  <c r="AB1419" i="6"/>
  <c r="AC1419" i="6"/>
  <c r="AD1419" i="6"/>
  <c r="AE1419" i="6"/>
  <c r="Q1420" i="6"/>
  <c r="R1420" i="6"/>
  <c r="S1420" i="6"/>
  <c r="T1420" i="6"/>
  <c r="U1420" i="6"/>
  <c r="W1420" i="6" s="1"/>
  <c r="V1420" i="6"/>
  <c r="X1420" i="6" s="1"/>
  <c r="AB1420" i="6"/>
  <c r="AC1420" i="6"/>
  <c r="AD1420" i="6"/>
  <c r="AE1420" i="6"/>
  <c r="Q1421" i="6"/>
  <c r="R1421" i="6"/>
  <c r="S1421" i="6"/>
  <c r="T1421" i="6"/>
  <c r="U1421" i="6"/>
  <c r="X1421" i="6" s="1"/>
  <c r="V1421" i="6"/>
  <c r="AA1421" i="6" s="1"/>
  <c r="W1421" i="6"/>
  <c r="Y1421" i="6"/>
  <c r="AE1421" i="6"/>
  <c r="Q1422" i="6"/>
  <c r="R1422" i="6"/>
  <c r="S1422" i="6"/>
  <c r="T1422" i="6"/>
  <c r="U1422" i="6"/>
  <c r="Y1422" i="6" s="1"/>
  <c r="V1422" i="6"/>
  <c r="AE1425" i="6" s="1"/>
  <c r="X1422" i="6"/>
  <c r="Z1422" i="6"/>
  <c r="AA1422" i="6"/>
  <c r="AB1422" i="6"/>
  <c r="AC1422" i="6"/>
  <c r="AD1422" i="6"/>
  <c r="AE1422" i="6"/>
  <c r="Q1423" i="6"/>
  <c r="R1423" i="6"/>
  <c r="S1423" i="6"/>
  <c r="T1423" i="6"/>
  <c r="U1423" i="6"/>
  <c r="V1423" i="6"/>
  <c r="W1423" i="6"/>
  <c r="X1423" i="6"/>
  <c r="Y1423" i="6"/>
  <c r="Z1423" i="6"/>
  <c r="AA1423" i="6"/>
  <c r="AB1423" i="6"/>
  <c r="AC1423" i="6"/>
  <c r="AD1423" i="6"/>
  <c r="AE1423" i="6"/>
  <c r="Q1424" i="6"/>
  <c r="R1424" i="6"/>
  <c r="S1424" i="6"/>
  <c r="T1424" i="6"/>
  <c r="U1424" i="6"/>
  <c r="AB1425" i="6" s="1"/>
  <c r="V1424" i="6"/>
  <c r="X1424" i="6"/>
  <c r="Y1424" i="6"/>
  <c r="Z1424" i="6"/>
  <c r="AA1424" i="6"/>
  <c r="AB1424" i="6"/>
  <c r="AC1424" i="6"/>
  <c r="AD1424" i="6"/>
  <c r="AE1424" i="6"/>
  <c r="Q1425" i="6"/>
  <c r="R1425" i="6"/>
  <c r="S1425" i="6"/>
  <c r="T1425" i="6"/>
  <c r="U1425" i="6"/>
  <c r="AD1425" i="6" s="1"/>
  <c r="V1425" i="6"/>
  <c r="AA1425" i="6"/>
  <c r="AC1425" i="6"/>
  <c r="Q1426" i="6"/>
  <c r="R1426" i="6"/>
  <c r="S1426" i="6"/>
  <c r="T1426" i="6"/>
  <c r="U1426" i="6"/>
  <c r="X1426" i="6" s="1"/>
  <c r="V1426" i="6"/>
  <c r="W1426" i="6" s="1"/>
  <c r="Z1426" i="6"/>
  <c r="AA1426" i="6"/>
  <c r="AB1426" i="6"/>
  <c r="AC1426" i="6"/>
  <c r="AD1426" i="6"/>
  <c r="AE1426" i="6"/>
  <c r="Q1427" i="6"/>
  <c r="R1427" i="6"/>
  <c r="S1427" i="6"/>
  <c r="T1427" i="6"/>
  <c r="U1427" i="6"/>
  <c r="W1427" i="6" s="1"/>
  <c r="V1427" i="6"/>
  <c r="AB1427" i="6"/>
  <c r="AC1427" i="6"/>
  <c r="AD1427" i="6"/>
  <c r="AE1427" i="6"/>
  <c r="Q1428" i="6"/>
  <c r="R1428" i="6"/>
  <c r="S1428" i="6"/>
  <c r="T1428" i="6"/>
  <c r="U1428" i="6"/>
  <c r="W1428" i="6" s="1"/>
  <c r="V1428" i="6"/>
  <c r="X1428" i="6" s="1"/>
  <c r="AB1428" i="6"/>
  <c r="AC1428" i="6"/>
  <c r="AD1428" i="6"/>
  <c r="AE1428" i="6"/>
  <c r="Q1429" i="6"/>
  <c r="R1429" i="6"/>
  <c r="S1429" i="6"/>
  <c r="T1429" i="6"/>
  <c r="U1429" i="6"/>
  <c r="X1429" i="6" s="1"/>
  <c r="V1429" i="6"/>
  <c r="AA1429" i="6" s="1"/>
  <c r="W1429" i="6"/>
  <c r="Y1429" i="6"/>
  <c r="AE1429" i="6"/>
  <c r="Q1430" i="6"/>
  <c r="R1430" i="6"/>
  <c r="S1430" i="6"/>
  <c r="T1430" i="6"/>
  <c r="U1430" i="6"/>
  <c r="Y1430" i="6" s="1"/>
  <c r="V1430" i="6"/>
  <c r="AE1433" i="6" s="1"/>
  <c r="X1430" i="6"/>
  <c r="Z1430" i="6"/>
  <c r="AA1430" i="6"/>
  <c r="AB1430" i="6"/>
  <c r="AC1430" i="6"/>
  <c r="AD1430" i="6"/>
  <c r="AE1430" i="6"/>
  <c r="Q1431" i="6"/>
  <c r="R1431" i="6"/>
  <c r="S1431" i="6"/>
  <c r="T1431" i="6"/>
  <c r="U1431" i="6"/>
  <c r="Z1431" i="6" s="1"/>
  <c r="V1431" i="6"/>
  <c r="W1431" i="6"/>
  <c r="X1431" i="6"/>
  <c r="Y1431" i="6"/>
  <c r="AA1431" i="6"/>
  <c r="AB1431" i="6"/>
  <c r="AC1431" i="6"/>
  <c r="AD1431" i="6"/>
  <c r="AE1431" i="6"/>
  <c r="Q1432" i="6"/>
  <c r="R1432" i="6"/>
  <c r="S1432" i="6"/>
  <c r="T1432" i="6"/>
  <c r="U1432" i="6"/>
  <c r="AB1433" i="6" s="1"/>
  <c r="V1432" i="6"/>
  <c r="X1432" i="6"/>
  <c r="Y1432" i="6"/>
  <c r="Z1432" i="6"/>
  <c r="AA1432" i="6"/>
  <c r="AB1432" i="6"/>
  <c r="AC1432" i="6"/>
  <c r="AD1432" i="6"/>
  <c r="AE1432" i="6"/>
  <c r="Q1433" i="6"/>
  <c r="R1433" i="6"/>
  <c r="S1433" i="6"/>
  <c r="T1433" i="6"/>
  <c r="U1433" i="6"/>
  <c r="AD1433" i="6" s="1"/>
  <c r="V1433" i="6"/>
  <c r="AA1433" i="6"/>
  <c r="AC1433" i="6"/>
  <c r="Q1434" i="6"/>
  <c r="R1434" i="6"/>
  <c r="S1434" i="6"/>
  <c r="T1434" i="6"/>
  <c r="U1434" i="6"/>
  <c r="X1434" i="6" s="1"/>
  <c r="V1434" i="6"/>
  <c r="W1434" i="6" s="1"/>
  <c r="Z1434" i="6"/>
  <c r="AA1434" i="6"/>
  <c r="AB1434" i="6"/>
  <c r="AC1434" i="6"/>
  <c r="AD1434" i="6"/>
  <c r="AE1434" i="6"/>
  <c r="Q1435" i="6"/>
  <c r="R1435" i="6"/>
  <c r="S1435" i="6"/>
  <c r="T1435" i="6"/>
  <c r="U1435" i="6"/>
  <c r="W1435" i="6" s="1"/>
  <c r="V1435" i="6"/>
  <c r="AB1435" i="6"/>
  <c r="AC1435" i="6"/>
  <c r="AD1435" i="6"/>
  <c r="AE1435" i="6"/>
  <c r="Q1436" i="6"/>
  <c r="R1436" i="6"/>
  <c r="S1436" i="6"/>
  <c r="T1436" i="6"/>
  <c r="U1436" i="6"/>
  <c r="W1436" i="6" s="1"/>
  <c r="V1436" i="6"/>
  <c r="X1436" i="6" s="1"/>
  <c r="AB1436" i="6"/>
  <c r="AC1436" i="6"/>
  <c r="AD1436" i="6"/>
  <c r="AE1436" i="6"/>
  <c r="Q1437" i="6"/>
  <c r="R1437" i="6"/>
  <c r="S1437" i="6"/>
  <c r="T1437" i="6"/>
  <c r="U1437" i="6"/>
  <c r="X1437" i="6" s="1"/>
  <c r="V1437" i="6"/>
  <c r="AA1437" i="6" s="1"/>
  <c r="W1437" i="6"/>
  <c r="Y1437" i="6"/>
  <c r="AE1437" i="6"/>
  <c r="Q1438" i="6"/>
  <c r="R1438" i="6"/>
  <c r="S1438" i="6"/>
  <c r="T1438" i="6"/>
  <c r="U1438" i="6"/>
  <c r="Y1438" i="6" s="1"/>
  <c r="V1438" i="6"/>
  <c r="AE1441" i="6" s="1"/>
  <c r="X1438" i="6"/>
  <c r="Z1438" i="6"/>
  <c r="AA1438" i="6"/>
  <c r="AB1438" i="6"/>
  <c r="AC1438" i="6"/>
  <c r="AD1438" i="6"/>
  <c r="AE1438" i="6"/>
  <c r="Q1439" i="6"/>
  <c r="R1439" i="6"/>
  <c r="S1439" i="6"/>
  <c r="T1439" i="6"/>
  <c r="U1439" i="6"/>
  <c r="Z1439" i="6" s="1"/>
  <c r="V1439" i="6"/>
  <c r="W1439" i="6"/>
  <c r="X1439" i="6"/>
  <c r="Y1439" i="6"/>
  <c r="AA1439" i="6"/>
  <c r="AB1439" i="6"/>
  <c r="AC1439" i="6"/>
  <c r="AD1439" i="6"/>
  <c r="AE1439" i="6"/>
  <c r="Q1440" i="6"/>
  <c r="R1440" i="6"/>
  <c r="S1440" i="6"/>
  <c r="T1440" i="6"/>
  <c r="U1440" i="6"/>
  <c r="AB1441" i="6" s="1"/>
  <c r="V1440" i="6"/>
  <c r="AA1440" i="6" s="1"/>
  <c r="X1440" i="6"/>
  <c r="Y1440" i="6"/>
  <c r="Z1440" i="6"/>
  <c r="AB1440" i="6"/>
  <c r="AC1440" i="6"/>
  <c r="AD1440" i="6"/>
  <c r="AE1440" i="6"/>
  <c r="Q1441" i="6"/>
  <c r="R1441" i="6"/>
  <c r="S1441" i="6"/>
  <c r="T1441" i="6"/>
  <c r="U1441" i="6"/>
  <c r="AD1441" i="6" s="1"/>
  <c r="V1441" i="6"/>
  <c r="AA1441" i="6"/>
  <c r="AC1441" i="6"/>
  <c r="Q1442" i="6"/>
  <c r="R1442" i="6"/>
  <c r="S1442" i="6"/>
  <c r="T1442" i="6"/>
  <c r="U1442" i="6"/>
  <c r="X1442" i="6" s="1"/>
  <c r="V1442" i="6"/>
  <c r="W1442" i="6" s="1"/>
  <c r="Z1442" i="6"/>
  <c r="AA1442" i="6"/>
  <c r="AB1442" i="6"/>
  <c r="AC1442" i="6"/>
  <c r="AD1442" i="6"/>
  <c r="AE1442" i="6"/>
  <c r="Q1443" i="6"/>
  <c r="R1443" i="6"/>
  <c r="S1443" i="6"/>
  <c r="T1443" i="6"/>
  <c r="U1443" i="6"/>
  <c r="W1443" i="6" s="1"/>
  <c r="V1443" i="6"/>
  <c r="AB1443" i="6"/>
  <c r="AC1443" i="6"/>
  <c r="AD1443" i="6"/>
  <c r="AE1443" i="6"/>
  <c r="Q1444" i="6"/>
  <c r="R1444" i="6"/>
  <c r="S1444" i="6"/>
  <c r="T1444" i="6"/>
  <c r="U1444" i="6"/>
  <c r="W1444" i="6" s="1"/>
  <c r="V1444" i="6"/>
  <c r="X1444" i="6" s="1"/>
  <c r="AB1444" i="6"/>
  <c r="AC1444" i="6"/>
  <c r="AD1444" i="6"/>
  <c r="AE1444" i="6"/>
  <c r="Q1445" i="6"/>
  <c r="R1445" i="6"/>
  <c r="S1445" i="6"/>
  <c r="T1445" i="6"/>
  <c r="U1445" i="6"/>
  <c r="X1445" i="6" s="1"/>
  <c r="V1445" i="6"/>
  <c r="AA1445" i="6" s="1"/>
  <c r="W1445" i="6"/>
  <c r="Y1445" i="6"/>
  <c r="AE1445" i="6"/>
  <c r="Q1446" i="6"/>
  <c r="R1446" i="6"/>
  <c r="S1446" i="6"/>
  <c r="T1446" i="6"/>
  <c r="U1446" i="6"/>
  <c r="Y1446" i="6" s="1"/>
  <c r="V1446" i="6"/>
  <c r="AE1449" i="6" s="1"/>
  <c r="X1446" i="6"/>
  <c r="Z1446" i="6"/>
  <c r="AA1446" i="6"/>
  <c r="AB1446" i="6"/>
  <c r="AC1446" i="6"/>
  <c r="AD1446" i="6"/>
  <c r="AE1446" i="6"/>
  <c r="Q1447" i="6"/>
  <c r="R1447" i="6"/>
  <c r="S1447" i="6"/>
  <c r="T1447" i="6"/>
  <c r="U1447" i="6"/>
  <c r="Z1447" i="6" s="1"/>
  <c r="V1447" i="6"/>
  <c r="W1447" i="6"/>
  <c r="X1447" i="6"/>
  <c r="Y1447" i="6"/>
  <c r="AA1447" i="6"/>
  <c r="AB1447" i="6"/>
  <c r="AC1447" i="6"/>
  <c r="AD1447" i="6"/>
  <c r="AE1447" i="6"/>
  <c r="Q1448" i="6"/>
  <c r="R1448" i="6"/>
  <c r="S1448" i="6"/>
  <c r="T1448" i="6"/>
  <c r="U1448" i="6"/>
  <c r="AB1449" i="6" s="1"/>
  <c r="V1448" i="6"/>
  <c r="AA1448" i="6" s="1"/>
  <c r="X1448" i="6"/>
  <c r="Y1448" i="6"/>
  <c r="Z1448" i="6"/>
  <c r="AB1448" i="6"/>
  <c r="AC1448" i="6"/>
  <c r="AD1448" i="6"/>
  <c r="AE1448" i="6"/>
  <c r="Q1449" i="6"/>
  <c r="R1449" i="6"/>
  <c r="S1449" i="6"/>
  <c r="T1449" i="6"/>
  <c r="U1449" i="6"/>
  <c r="AD1449" i="6" s="1"/>
  <c r="V1449" i="6"/>
  <c r="AA1449" i="6"/>
  <c r="AC1449" i="6"/>
  <c r="A3" i="8"/>
  <c r="B3" i="8"/>
  <c r="C3" i="8"/>
  <c r="C3" i="15" s="1"/>
  <c r="D3" i="8"/>
  <c r="A4" i="8"/>
  <c r="B4" i="8"/>
  <c r="B4" i="15" s="1"/>
  <c r="C4" i="8"/>
  <c r="C4" i="15" s="1"/>
  <c r="D4" i="8"/>
  <c r="A5" i="8"/>
  <c r="B5" i="8"/>
  <c r="C5" i="8"/>
  <c r="C5" i="15" s="1"/>
  <c r="D5" i="8"/>
  <c r="A6" i="8"/>
  <c r="B6" i="8"/>
  <c r="C6" i="8"/>
  <c r="C6" i="15" s="1"/>
  <c r="D6" i="8"/>
  <c r="A7" i="8"/>
  <c r="B7" i="8"/>
  <c r="C7" i="8"/>
  <c r="C7" i="15" s="1"/>
  <c r="D7" i="8"/>
  <c r="A8" i="8"/>
  <c r="B8" i="8"/>
  <c r="C8" i="8"/>
  <c r="C8" i="15" s="1"/>
  <c r="D8" i="8"/>
  <c r="A9" i="8"/>
  <c r="B9" i="8"/>
  <c r="C9" i="8"/>
  <c r="C9" i="15" s="1"/>
  <c r="D9" i="8"/>
  <c r="D9" i="15" s="1"/>
  <c r="A10" i="8"/>
  <c r="B10" i="8"/>
  <c r="C10" i="8"/>
  <c r="C10" i="15" s="1"/>
  <c r="D10" i="8"/>
  <c r="A11" i="8"/>
  <c r="B11" i="8"/>
  <c r="C11" i="8"/>
  <c r="C11" i="15" s="1"/>
  <c r="D11" i="8"/>
  <c r="A12" i="8"/>
  <c r="B12" i="8"/>
  <c r="C12" i="8"/>
  <c r="C12" i="15" s="1"/>
  <c r="D12" i="8"/>
  <c r="A13" i="8"/>
  <c r="B13" i="8"/>
  <c r="C13" i="8"/>
  <c r="C13" i="15" s="1"/>
  <c r="D13" i="8"/>
  <c r="A14" i="8"/>
  <c r="B14" i="8"/>
  <c r="C14" i="8"/>
  <c r="C14" i="15" s="1"/>
  <c r="D14" i="8"/>
  <c r="A15" i="8"/>
  <c r="B15" i="8"/>
  <c r="C15" i="8"/>
  <c r="C15" i="15" s="1"/>
  <c r="D15" i="8"/>
  <c r="A16" i="8"/>
  <c r="B16" i="8"/>
  <c r="C16" i="8"/>
  <c r="C16" i="15" s="1"/>
  <c r="D16" i="8"/>
  <c r="A17" i="8"/>
  <c r="B17" i="8"/>
  <c r="C17" i="8"/>
  <c r="C17" i="15" s="1"/>
  <c r="D17" i="8"/>
  <c r="D17" i="15" s="1"/>
  <c r="A18" i="8"/>
  <c r="B18" i="8"/>
  <c r="C18" i="8"/>
  <c r="C18" i="15" s="1"/>
  <c r="D18" i="8"/>
  <c r="A19" i="8"/>
  <c r="B19" i="8"/>
  <c r="C19" i="8"/>
  <c r="C19" i="15" s="1"/>
  <c r="D19" i="8"/>
  <c r="D19" i="15" s="1"/>
  <c r="A20" i="8"/>
  <c r="B20" i="8"/>
  <c r="C20" i="8"/>
  <c r="C20" i="15" s="1"/>
  <c r="D20" i="8"/>
  <c r="A21" i="8"/>
  <c r="B21" i="8"/>
  <c r="C21" i="8"/>
  <c r="C21" i="15" s="1"/>
  <c r="D21" i="8"/>
  <c r="A22" i="8"/>
  <c r="A22" i="15" s="1"/>
  <c r="B22" i="8"/>
  <c r="C22" i="8"/>
  <c r="C22" i="15" s="1"/>
  <c r="D22" i="8"/>
  <c r="A23" i="8"/>
  <c r="B23" i="8"/>
  <c r="C23" i="8"/>
  <c r="C23" i="15" s="1"/>
  <c r="D23" i="8"/>
  <c r="A24" i="8"/>
  <c r="B24" i="8"/>
  <c r="C24" i="8"/>
  <c r="C24" i="15" s="1"/>
  <c r="D24" i="8"/>
  <c r="A25" i="8"/>
  <c r="A25" i="15" s="1"/>
  <c r="E25" i="15" s="1"/>
  <c r="B25" i="8"/>
  <c r="C25" i="8"/>
  <c r="C25" i="15" s="1"/>
  <c r="D25" i="8"/>
  <c r="A26" i="8"/>
  <c r="B26" i="8"/>
  <c r="C26" i="8"/>
  <c r="C26" i="15" s="1"/>
  <c r="D26" i="8"/>
  <c r="A27" i="8"/>
  <c r="B27" i="8"/>
  <c r="C27" i="8"/>
  <c r="C27" i="15" s="1"/>
  <c r="D27" i="8"/>
  <c r="A28" i="8"/>
  <c r="B28" i="8"/>
  <c r="C28" i="8"/>
  <c r="C28" i="15" s="1"/>
  <c r="D28" i="8"/>
  <c r="A29" i="8"/>
  <c r="B29" i="8"/>
  <c r="C29" i="8"/>
  <c r="C29" i="15" s="1"/>
  <c r="D29" i="8"/>
  <c r="A30" i="8"/>
  <c r="A30" i="15" s="1"/>
  <c r="B30" i="8"/>
  <c r="C30" i="8"/>
  <c r="C30" i="15" s="1"/>
  <c r="D30" i="8"/>
  <c r="A31" i="8"/>
  <c r="B31" i="8"/>
  <c r="C31" i="8"/>
  <c r="C31" i="15" s="1"/>
  <c r="D31" i="8"/>
  <c r="A32" i="8"/>
  <c r="B32" i="8"/>
  <c r="C32" i="8"/>
  <c r="C32" i="15" s="1"/>
  <c r="D32" i="8"/>
  <c r="A33" i="8"/>
  <c r="B33" i="8"/>
  <c r="C33" i="8"/>
  <c r="C33" i="15" s="1"/>
  <c r="D33" i="8"/>
  <c r="A34" i="8"/>
  <c r="B34" i="8"/>
  <c r="C34" i="8"/>
  <c r="C34" i="15" s="1"/>
  <c r="D34" i="8"/>
  <c r="A35" i="8"/>
  <c r="B35" i="8"/>
  <c r="C35" i="8"/>
  <c r="C35" i="15" s="1"/>
  <c r="D35" i="8"/>
  <c r="A36" i="8"/>
  <c r="B36" i="8"/>
  <c r="C36" i="8"/>
  <c r="C36" i="15" s="1"/>
  <c r="D36" i="8"/>
  <c r="A37" i="8"/>
  <c r="B37" i="8"/>
  <c r="C37" i="8"/>
  <c r="C37" i="15" s="1"/>
  <c r="D37" i="8"/>
  <c r="A38" i="8"/>
  <c r="B38" i="8"/>
  <c r="C38" i="8"/>
  <c r="C38" i="15" s="1"/>
  <c r="D38" i="8"/>
  <c r="A39" i="8"/>
  <c r="B39" i="8"/>
  <c r="C39" i="8"/>
  <c r="C39" i="15" s="1"/>
  <c r="D39" i="8"/>
  <c r="A40" i="8"/>
  <c r="B40" i="8"/>
  <c r="C40" i="8"/>
  <c r="C40" i="15" s="1"/>
  <c r="D40" i="8"/>
  <c r="A41" i="8"/>
  <c r="B41" i="8"/>
  <c r="C41" i="8"/>
  <c r="C41" i="15" s="1"/>
  <c r="D41" i="8"/>
  <c r="A42" i="8"/>
  <c r="B42" i="8"/>
  <c r="C42" i="8"/>
  <c r="C42" i="15" s="1"/>
  <c r="D42" i="8"/>
  <c r="A43" i="8"/>
  <c r="B43" i="8"/>
  <c r="C43" i="8"/>
  <c r="C43" i="15" s="1"/>
  <c r="D43" i="8"/>
  <c r="A44" i="8"/>
  <c r="B44" i="8"/>
  <c r="C44" i="8"/>
  <c r="C44" i="15" s="1"/>
  <c r="D44" i="8"/>
  <c r="A45" i="8"/>
  <c r="B45" i="8"/>
  <c r="C45" i="8"/>
  <c r="C45" i="15" s="1"/>
  <c r="D45" i="8"/>
  <c r="A46" i="8"/>
  <c r="B46" i="8"/>
  <c r="C46" i="8"/>
  <c r="C46" i="15" s="1"/>
  <c r="D46" i="8"/>
  <c r="A47" i="8"/>
  <c r="B47" i="8"/>
  <c r="C47" i="8"/>
  <c r="C47" i="15" s="1"/>
  <c r="D47" i="8"/>
  <c r="A48" i="8"/>
  <c r="B48" i="8"/>
  <c r="C48" i="8"/>
  <c r="C48" i="15" s="1"/>
  <c r="D48" i="8"/>
  <c r="A49" i="8"/>
  <c r="B49" i="8"/>
  <c r="C49" i="8"/>
  <c r="C49" i="15" s="1"/>
  <c r="D49" i="8"/>
  <c r="D49" i="15" s="1"/>
  <c r="A50" i="8"/>
  <c r="B50" i="8"/>
  <c r="C50" i="8"/>
  <c r="C50" i="15" s="1"/>
  <c r="D50" i="8"/>
  <c r="A51" i="8"/>
  <c r="B51" i="8"/>
  <c r="C51" i="8"/>
  <c r="C51" i="15" s="1"/>
  <c r="D51" i="8"/>
  <c r="A52" i="8"/>
  <c r="B52" i="8"/>
  <c r="C52" i="8"/>
  <c r="C52" i="15" s="1"/>
  <c r="D52" i="8"/>
  <c r="A53" i="8"/>
  <c r="B53" i="8"/>
  <c r="C53" i="8"/>
  <c r="C53" i="15" s="1"/>
  <c r="D53" i="8"/>
  <c r="A54" i="8"/>
  <c r="B54" i="8"/>
  <c r="C54" i="8"/>
  <c r="C54" i="15" s="1"/>
  <c r="D54" i="8"/>
  <c r="A55" i="8"/>
  <c r="B55" i="8"/>
  <c r="C55" i="8"/>
  <c r="C55" i="15" s="1"/>
  <c r="D55" i="8"/>
  <c r="A56" i="8"/>
  <c r="B56" i="8"/>
  <c r="C56" i="8"/>
  <c r="C56" i="15" s="1"/>
  <c r="D56" i="8"/>
  <c r="A57" i="8"/>
  <c r="B57" i="8"/>
  <c r="C57" i="8"/>
  <c r="C57" i="15" s="1"/>
  <c r="D57" i="8"/>
  <c r="A58" i="8"/>
  <c r="B58" i="8"/>
  <c r="C58" i="8"/>
  <c r="C58" i="15" s="1"/>
  <c r="D58" i="8"/>
  <c r="A59" i="8"/>
  <c r="B59" i="8"/>
  <c r="C59" i="8"/>
  <c r="C59" i="15" s="1"/>
  <c r="D59" i="8"/>
  <c r="A60" i="8"/>
  <c r="B60" i="8"/>
  <c r="C60" i="8"/>
  <c r="C60" i="15" s="1"/>
  <c r="D60" i="8"/>
  <c r="A61" i="8"/>
  <c r="B61" i="8"/>
  <c r="C61" i="8"/>
  <c r="C61" i="15" s="1"/>
  <c r="D61" i="8"/>
  <c r="A62" i="8"/>
  <c r="B62" i="8"/>
  <c r="C62" i="8"/>
  <c r="C62" i="15" s="1"/>
  <c r="D62" i="8"/>
  <c r="A63" i="8"/>
  <c r="B63" i="8"/>
  <c r="C63" i="8"/>
  <c r="C63" i="15" s="1"/>
  <c r="D63" i="8"/>
  <c r="A64" i="8"/>
  <c r="B64" i="8"/>
  <c r="C64" i="8"/>
  <c r="C64" i="15" s="1"/>
  <c r="D64" i="8"/>
  <c r="A65" i="8"/>
  <c r="B65" i="8"/>
  <c r="C65" i="8"/>
  <c r="C65" i="15" s="1"/>
  <c r="D65" i="8"/>
  <c r="A66" i="8"/>
  <c r="B66" i="8"/>
  <c r="C66" i="8"/>
  <c r="C66" i="15" s="1"/>
  <c r="D66" i="8"/>
  <c r="A67" i="8"/>
  <c r="B67" i="8"/>
  <c r="C67" i="8"/>
  <c r="C67" i="15" s="1"/>
  <c r="D67" i="8"/>
  <c r="D67" i="15" s="1"/>
  <c r="A68" i="8"/>
  <c r="B68" i="8"/>
  <c r="C68" i="8"/>
  <c r="C68" i="15" s="1"/>
  <c r="D68" i="8"/>
  <c r="A69" i="8"/>
  <c r="B69" i="8"/>
  <c r="C69" i="8"/>
  <c r="C69" i="15" s="1"/>
  <c r="D69" i="8"/>
  <c r="A70" i="8"/>
  <c r="B70" i="8"/>
  <c r="C70" i="8"/>
  <c r="C70" i="15" s="1"/>
  <c r="D70" i="8"/>
  <c r="A71" i="8"/>
  <c r="B71" i="8"/>
  <c r="C71" i="8"/>
  <c r="C71" i="15" s="1"/>
  <c r="D71" i="8"/>
  <c r="A72" i="8"/>
  <c r="A72" i="15" s="1"/>
  <c r="B72" i="8"/>
  <c r="B72" i="15" s="1"/>
  <c r="C72" i="8"/>
  <c r="C72" i="15" s="1"/>
  <c r="D72" i="8"/>
  <c r="A73" i="8"/>
  <c r="B73" i="8"/>
  <c r="C73" i="8"/>
  <c r="C73" i="15" s="1"/>
  <c r="D73" i="8"/>
  <c r="A74" i="8"/>
  <c r="B74" i="8"/>
  <c r="C74" i="8"/>
  <c r="C74" i="15" s="1"/>
  <c r="D74" i="8"/>
  <c r="A75" i="8"/>
  <c r="B75" i="8"/>
  <c r="C75" i="8"/>
  <c r="C75" i="15" s="1"/>
  <c r="D75" i="8"/>
  <c r="A76" i="8"/>
  <c r="B76" i="8"/>
  <c r="B76" i="15" s="1"/>
  <c r="C76" i="8"/>
  <c r="C76" i="15" s="1"/>
  <c r="D76" i="8"/>
  <c r="A77" i="8"/>
  <c r="B77" i="8"/>
  <c r="C77" i="8"/>
  <c r="C77" i="15" s="1"/>
  <c r="D77" i="8"/>
  <c r="A78" i="8"/>
  <c r="B78" i="8"/>
  <c r="C78" i="8"/>
  <c r="C78" i="15" s="1"/>
  <c r="D78" i="8"/>
  <c r="A79" i="8"/>
  <c r="B79" i="8"/>
  <c r="C79" i="8"/>
  <c r="C79" i="15" s="1"/>
  <c r="D79" i="8"/>
  <c r="A80" i="8"/>
  <c r="A80" i="15" s="1"/>
  <c r="E80" i="15" s="1"/>
  <c r="B80" i="8"/>
  <c r="B80" i="15" s="1"/>
  <c r="C80" i="8"/>
  <c r="C80" i="15" s="1"/>
  <c r="D80" i="8"/>
  <c r="A81" i="8"/>
  <c r="B81" i="8"/>
  <c r="C81" i="8"/>
  <c r="C81" i="15" s="1"/>
  <c r="D81" i="8"/>
  <c r="A82" i="8"/>
  <c r="B82" i="8"/>
  <c r="B82" i="15" s="1"/>
  <c r="C82" i="8"/>
  <c r="C82" i="15" s="1"/>
  <c r="D82" i="8"/>
  <c r="A83" i="8"/>
  <c r="B83" i="8"/>
  <c r="C83" i="8"/>
  <c r="C83" i="15" s="1"/>
  <c r="D83" i="8"/>
  <c r="A84" i="8"/>
  <c r="B84" i="8"/>
  <c r="C84" i="8"/>
  <c r="C84" i="15" s="1"/>
  <c r="D84" i="8"/>
  <c r="A85" i="8"/>
  <c r="B85" i="8"/>
  <c r="C85" i="8"/>
  <c r="C85" i="15" s="1"/>
  <c r="D85" i="8"/>
  <c r="A86" i="8"/>
  <c r="A86" i="15" s="1"/>
  <c r="B86" i="8"/>
  <c r="C86" i="8"/>
  <c r="C86" i="15" s="1"/>
  <c r="D86" i="8"/>
  <c r="A87" i="8"/>
  <c r="B87" i="8"/>
  <c r="C87" i="8"/>
  <c r="C87" i="15" s="1"/>
  <c r="D87" i="8"/>
  <c r="A88" i="8"/>
  <c r="B88" i="8"/>
  <c r="C88" i="8"/>
  <c r="C88" i="15" s="1"/>
  <c r="D88" i="8"/>
  <c r="A89" i="8"/>
  <c r="B89" i="8"/>
  <c r="C89" i="8"/>
  <c r="C89" i="15" s="1"/>
  <c r="D89" i="8"/>
  <c r="D89" i="15" s="1"/>
  <c r="A90" i="8"/>
  <c r="B90" i="8"/>
  <c r="C90" i="8"/>
  <c r="C90" i="15" s="1"/>
  <c r="D90" i="8"/>
  <c r="A91" i="8"/>
  <c r="B91" i="8"/>
  <c r="C91" i="8"/>
  <c r="C91" i="15" s="1"/>
  <c r="D91" i="8"/>
  <c r="A92" i="8"/>
  <c r="B92" i="8"/>
  <c r="C92" i="8"/>
  <c r="C92" i="15" s="1"/>
  <c r="D92" i="8"/>
  <c r="A93" i="8"/>
  <c r="B93" i="8"/>
  <c r="C93" i="8"/>
  <c r="C93" i="15" s="1"/>
  <c r="D93" i="8"/>
  <c r="A94" i="8"/>
  <c r="A94" i="15" s="1"/>
  <c r="B94" i="8"/>
  <c r="C94" i="8"/>
  <c r="C94" i="15" s="1"/>
  <c r="D94" i="8"/>
  <c r="A95" i="8"/>
  <c r="B95" i="8"/>
  <c r="C95" i="8"/>
  <c r="C95" i="15" s="1"/>
  <c r="D95" i="8"/>
  <c r="A96" i="8"/>
  <c r="B96" i="8"/>
  <c r="C96" i="8"/>
  <c r="C96" i="15" s="1"/>
  <c r="D96" i="8"/>
  <c r="A97" i="8"/>
  <c r="B97" i="8"/>
  <c r="C97" i="8"/>
  <c r="C97" i="15" s="1"/>
  <c r="D97" i="8"/>
  <c r="A98" i="8"/>
  <c r="B98" i="8"/>
  <c r="C98" i="8"/>
  <c r="C98" i="15" s="1"/>
  <c r="D98" i="8"/>
  <c r="A99" i="8"/>
  <c r="B99" i="8"/>
  <c r="C99" i="8"/>
  <c r="C99" i="15" s="1"/>
  <c r="D99" i="8"/>
  <c r="A100" i="8"/>
  <c r="B100" i="8"/>
  <c r="C100" i="8"/>
  <c r="C100" i="15" s="1"/>
  <c r="D100" i="8"/>
  <c r="A101" i="8"/>
  <c r="B101" i="8"/>
  <c r="C101" i="8"/>
  <c r="C101" i="15" s="1"/>
  <c r="D101" i="8"/>
  <c r="D101" i="15" s="1"/>
  <c r="A102" i="8"/>
  <c r="B102" i="8"/>
  <c r="C102" i="8"/>
  <c r="C102" i="15" s="1"/>
  <c r="D102" i="8"/>
  <c r="A103" i="8"/>
  <c r="B103" i="8"/>
  <c r="C103" i="8"/>
  <c r="C103" i="15" s="1"/>
  <c r="D103" i="8"/>
  <c r="A104" i="8"/>
  <c r="B104" i="8"/>
  <c r="C104" i="8"/>
  <c r="C104" i="15" s="1"/>
  <c r="D104" i="8"/>
  <c r="A105" i="8"/>
  <c r="B105" i="8"/>
  <c r="C105" i="8"/>
  <c r="C105" i="15" s="1"/>
  <c r="D105" i="8"/>
  <c r="A106" i="8"/>
  <c r="B106" i="8"/>
  <c r="C106" i="8"/>
  <c r="C106" i="15" s="1"/>
  <c r="D106" i="8"/>
  <c r="A107" i="8"/>
  <c r="B107" i="8"/>
  <c r="C107" i="8"/>
  <c r="C107" i="15" s="1"/>
  <c r="D107" i="8"/>
  <c r="A108" i="8"/>
  <c r="B108" i="8"/>
  <c r="C108" i="8"/>
  <c r="C108" i="15" s="1"/>
  <c r="D108" i="8"/>
  <c r="A109" i="8"/>
  <c r="B109" i="8"/>
  <c r="C109" i="8"/>
  <c r="C109" i="15" s="1"/>
  <c r="D109" i="8"/>
  <c r="A110" i="8"/>
  <c r="B110" i="8"/>
  <c r="C110" i="8"/>
  <c r="C110" i="15" s="1"/>
  <c r="D110" i="8"/>
  <c r="A111" i="8"/>
  <c r="B111" i="8"/>
  <c r="C111" i="8"/>
  <c r="C111" i="15" s="1"/>
  <c r="D111" i="8"/>
  <c r="A112" i="8"/>
  <c r="A112" i="15" s="1"/>
  <c r="B112" i="8"/>
  <c r="C112" i="8"/>
  <c r="C112" i="15" s="1"/>
  <c r="D112" i="8"/>
  <c r="A113" i="8"/>
  <c r="B113" i="8"/>
  <c r="C113" i="8"/>
  <c r="C113" i="15" s="1"/>
  <c r="D113" i="8"/>
  <c r="D113" i="15" s="1"/>
  <c r="A114" i="8"/>
  <c r="B114" i="8"/>
  <c r="B114" i="15" s="1"/>
  <c r="C114" i="8"/>
  <c r="C114" i="15" s="1"/>
  <c r="D114" i="8"/>
  <c r="A115" i="8"/>
  <c r="B115" i="8"/>
  <c r="C115" i="8"/>
  <c r="C115" i="15" s="1"/>
  <c r="D115" i="8"/>
  <c r="A116" i="8"/>
  <c r="B116" i="8"/>
  <c r="B116" i="15" s="1"/>
  <c r="C116" i="8"/>
  <c r="C116" i="15" s="1"/>
  <c r="D116" i="8"/>
  <c r="A117" i="8"/>
  <c r="B117" i="8"/>
  <c r="C117" i="8"/>
  <c r="C117" i="15" s="1"/>
  <c r="D117" i="8"/>
  <c r="D117" i="15" s="1"/>
  <c r="A118" i="8"/>
  <c r="B118" i="8"/>
  <c r="C118" i="8"/>
  <c r="C118" i="15" s="1"/>
  <c r="D118" i="8"/>
  <c r="A119" i="8"/>
  <c r="B119" i="8"/>
  <c r="C119" i="8"/>
  <c r="C119" i="15" s="1"/>
  <c r="D119" i="8"/>
  <c r="A120" i="8"/>
  <c r="B120" i="8"/>
  <c r="C120" i="8"/>
  <c r="C120" i="15" s="1"/>
  <c r="D120" i="8"/>
  <c r="A121" i="8"/>
  <c r="B121" i="8"/>
  <c r="C121" i="8"/>
  <c r="C121" i="15" s="1"/>
  <c r="D121" i="8"/>
  <c r="A122" i="8"/>
  <c r="B122" i="8"/>
  <c r="C122" i="8"/>
  <c r="C122" i="15" s="1"/>
  <c r="D122" i="8"/>
  <c r="A123" i="8"/>
  <c r="B123" i="8"/>
  <c r="C123" i="8"/>
  <c r="C123" i="15" s="1"/>
  <c r="D123" i="8"/>
  <c r="D123" i="15" s="1"/>
  <c r="A124" i="8"/>
  <c r="B124" i="8"/>
  <c r="C124" i="8"/>
  <c r="C124" i="15" s="1"/>
  <c r="D124" i="8"/>
  <c r="A125" i="8"/>
  <c r="B125" i="8"/>
  <c r="C125" i="8"/>
  <c r="C125" i="15" s="1"/>
  <c r="D125" i="8"/>
  <c r="A126" i="8"/>
  <c r="A126" i="15" s="1"/>
  <c r="B126" i="8"/>
  <c r="C126" i="8"/>
  <c r="C126" i="15" s="1"/>
  <c r="D126" i="8"/>
  <c r="A127" i="8"/>
  <c r="B127" i="8"/>
  <c r="C127" i="8"/>
  <c r="C127" i="15" s="1"/>
  <c r="D127" i="8"/>
  <c r="A128" i="8"/>
  <c r="A128" i="15" s="1"/>
  <c r="B128" i="8"/>
  <c r="B128" i="15" s="1"/>
  <c r="C128" i="8"/>
  <c r="C128" i="15" s="1"/>
  <c r="D128" i="8"/>
  <c r="A129" i="8"/>
  <c r="B129" i="8"/>
  <c r="C129" i="8"/>
  <c r="C129" i="15" s="1"/>
  <c r="D129" i="8"/>
  <c r="D129" i="15" s="1"/>
  <c r="A130" i="8"/>
  <c r="B130" i="8"/>
  <c r="C130" i="8"/>
  <c r="C130" i="15" s="1"/>
  <c r="D130" i="8"/>
  <c r="A131" i="8"/>
  <c r="B131" i="8"/>
  <c r="C131" i="8"/>
  <c r="C131" i="15" s="1"/>
  <c r="D131" i="8"/>
  <c r="A132" i="8"/>
  <c r="B132" i="8"/>
  <c r="C132" i="8"/>
  <c r="C132" i="15" s="1"/>
  <c r="D132" i="8"/>
  <c r="A133" i="8"/>
  <c r="B133" i="8"/>
  <c r="C133" i="8"/>
  <c r="C133" i="15" s="1"/>
  <c r="D133" i="8"/>
  <c r="A134" i="8"/>
  <c r="B134" i="8"/>
  <c r="C134" i="8"/>
  <c r="C134" i="15" s="1"/>
  <c r="D134" i="8"/>
  <c r="A135" i="8"/>
  <c r="B135" i="8"/>
  <c r="C135" i="8"/>
  <c r="C135" i="15" s="1"/>
  <c r="D135" i="8"/>
  <c r="A136" i="8"/>
  <c r="B136" i="8"/>
  <c r="B136" i="15" s="1"/>
  <c r="C136" i="8"/>
  <c r="C136" i="15" s="1"/>
  <c r="D136" i="8"/>
  <c r="A137" i="8"/>
  <c r="B137" i="8"/>
  <c r="C137" i="8"/>
  <c r="C137" i="15" s="1"/>
  <c r="D137" i="8"/>
  <c r="D137" i="15" s="1"/>
  <c r="A138" i="8"/>
  <c r="B138" i="8"/>
  <c r="C138" i="8"/>
  <c r="C138" i="15" s="1"/>
  <c r="D138" i="8"/>
  <c r="A139" i="8"/>
  <c r="B139" i="8"/>
  <c r="C139" i="8"/>
  <c r="C139" i="15" s="1"/>
  <c r="D139" i="8"/>
  <c r="D139" i="15" s="1"/>
  <c r="A140" i="8"/>
  <c r="A140" i="15" s="1"/>
  <c r="B140" i="8"/>
  <c r="C140" i="8"/>
  <c r="C140" i="15" s="1"/>
  <c r="D140" i="8"/>
  <c r="A141" i="8"/>
  <c r="B141" i="8"/>
  <c r="C141" i="8"/>
  <c r="C141" i="15" s="1"/>
  <c r="D141" i="8"/>
  <c r="D141" i="15" s="1"/>
  <c r="A142" i="8"/>
  <c r="B142" i="8"/>
  <c r="B142" i="15" s="1"/>
  <c r="C142" i="8"/>
  <c r="C142" i="15" s="1"/>
  <c r="D142" i="8"/>
  <c r="A143" i="8"/>
  <c r="B143" i="8"/>
  <c r="C143" i="8"/>
  <c r="C143" i="15" s="1"/>
  <c r="D143" i="8"/>
  <c r="D143" i="15" s="1"/>
  <c r="A144" i="8"/>
  <c r="A144" i="15" s="1"/>
  <c r="B144" i="8"/>
  <c r="B144" i="15" s="1"/>
  <c r="C144" i="8"/>
  <c r="C144" i="15" s="1"/>
  <c r="D144" i="8"/>
  <c r="A145" i="8"/>
  <c r="B145" i="8"/>
  <c r="B145" i="15" s="1"/>
  <c r="C145" i="8"/>
  <c r="C145" i="15" s="1"/>
  <c r="D145" i="8"/>
  <c r="A146" i="8"/>
  <c r="B146" i="8"/>
  <c r="B146" i="15" s="1"/>
  <c r="C146" i="8"/>
  <c r="C146" i="15" s="1"/>
  <c r="D146" i="8"/>
  <c r="A147" i="8"/>
  <c r="B147" i="8"/>
  <c r="C147" i="8"/>
  <c r="C147" i="15" s="1"/>
  <c r="D147" i="8"/>
  <c r="A148" i="8"/>
  <c r="B148" i="8"/>
  <c r="C148" i="8"/>
  <c r="C148" i="15" s="1"/>
  <c r="D148" i="8"/>
  <c r="A149" i="8"/>
  <c r="B149" i="8"/>
  <c r="C149" i="8"/>
  <c r="C149" i="15" s="1"/>
  <c r="D149" i="8"/>
  <c r="A150" i="8"/>
  <c r="A150" i="15" s="1"/>
  <c r="B150" i="8"/>
  <c r="C150" i="8"/>
  <c r="C150" i="15" s="1"/>
  <c r="D150" i="8"/>
  <c r="A151" i="8"/>
  <c r="B151" i="8"/>
  <c r="C151" i="8"/>
  <c r="C151" i="15" s="1"/>
  <c r="D151" i="8"/>
  <c r="D151" i="15" s="1"/>
  <c r="A152" i="8"/>
  <c r="B152" i="8"/>
  <c r="B152" i="15" s="1"/>
  <c r="C152" i="8"/>
  <c r="C152" i="15" s="1"/>
  <c r="D152" i="8"/>
  <c r="A153" i="8"/>
  <c r="B153" i="8"/>
  <c r="C153" i="8"/>
  <c r="C153" i="15" s="1"/>
  <c r="D153" i="8"/>
  <c r="A154" i="8"/>
  <c r="B154" i="8"/>
  <c r="C154" i="8"/>
  <c r="C154" i="15" s="1"/>
  <c r="D154" i="8"/>
  <c r="D154" i="15" s="1"/>
  <c r="A155" i="8"/>
  <c r="B155" i="8"/>
  <c r="C155" i="8"/>
  <c r="C155" i="15" s="1"/>
  <c r="D155" i="8"/>
  <c r="A156" i="8"/>
  <c r="B156" i="8"/>
  <c r="C156" i="8"/>
  <c r="C156" i="15" s="1"/>
  <c r="D156" i="8"/>
  <c r="A157" i="8"/>
  <c r="B157" i="8"/>
  <c r="C157" i="8"/>
  <c r="C157" i="15" s="1"/>
  <c r="D157" i="8"/>
  <c r="A158" i="8"/>
  <c r="B158" i="8"/>
  <c r="C158" i="8"/>
  <c r="C158" i="15" s="1"/>
  <c r="D158" i="8"/>
  <c r="A159" i="8"/>
  <c r="B159" i="8"/>
  <c r="C159" i="8"/>
  <c r="C159" i="15" s="1"/>
  <c r="D159" i="8"/>
  <c r="A160" i="8"/>
  <c r="A160" i="15" s="1"/>
  <c r="B160" i="8"/>
  <c r="B160" i="15" s="1"/>
  <c r="C160" i="8"/>
  <c r="C160" i="15" s="1"/>
  <c r="D160" i="8"/>
  <c r="D160" i="15" s="1"/>
  <c r="A161" i="8"/>
  <c r="B161" i="8"/>
  <c r="C161" i="8"/>
  <c r="C161" i="15" s="1"/>
  <c r="D161" i="8"/>
  <c r="D161" i="15" s="1"/>
  <c r="A162" i="8"/>
  <c r="B162" i="8"/>
  <c r="C162" i="8"/>
  <c r="C162" i="15" s="1"/>
  <c r="D162" i="8"/>
  <c r="A163" i="8"/>
  <c r="B163" i="8"/>
  <c r="C163" i="8"/>
  <c r="C163" i="15" s="1"/>
  <c r="D163" i="8"/>
  <c r="D163" i="15" s="1"/>
  <c r="A164" i="8"/>
  <c r="B164" i="8"/>
  <c r="C164" i="8"/>
  <c r="C164" i="15" s="1"/>
  <c r="D164" i="8"/>
  <c r="A165" i="8"/>
  <c r="B165" i="8"/>
  <c r="C165" i="8"/>
  <c r="C165" i="15" s="1"/>
  <c r="D165" i="8"/>
  <c r="A166" i="8"/>
  <c r="A166" i="15" s="1"/>
  <c r="B166" i="8"/>
  <c r="B166" i="15" s="1"/>
  <c r="C166" i="8"/>
  <c r="C166" i="15" s="1"/>
  <c r="D166" i="8"/>
  <c r="A167" i="8"/>
  <c r="B167" i="8"/>
  <c r="C167" i="8"/>
  <c r="C167" i="15" s="1"/>
  <c r="D167" i="8"/>
  <c r="D167" i="15" s="1"/>
  <c r="A168" i="8"/>
  <c r="A168" i="15" s="1"/>
  <c r="B168" i="8"/>
  <c r="C168" i="8"/>
  <c r="C168" i="15" s="1"/>
  <c r="D168" i="8"/>
  <c r="A169" i="8"/>
  <c r="B169" i="8"/>
  <c r="C169" i="8"/>
  <c r="C169" i="15" s="1"/>
  <c r="D169" i="8"/>
  <c r="D169" i="15" s="1"/>
  <c r="A170" i="8"/>
  <c r="A170" i="15" s="1"/>
  <c r="B170" i="8"/>
  <c r="B170" i="15" s="1"/>
  <c r="C170" i="8"/>
  <c r="C170" i="15" s="1"/>
  <c r="D170" i="8"/>
  <c r="A171" i="8"/>
  <c r="B171" i="8"/>
  <c r="C171" i="8"/>
  <c r="C171" i="15" s="1"/>
  <c r="D171" i="8"/>
  <c r="D171" i="15" s="1"/>
  <c r="A172" i="8"/>
  <c r="B172" i="8"/>
  <c r="C172" i="8"/>
  <c r="C172" i="15" s="1"/>
  <c r="D172" i="8"/>
  <c r="A173" i="8"/>
  <c r="B173" i="8"/>
  <c r="C173" i="8"/>
  <c r="C173" i="15" s="1"/>
  <c r="D173" i="8"/>
  <c r="A174" i="8"/>
  <c r="B174" i="8"/>
  <c r="B174" i="15" s="1"/>
  <c r="C174" i="8"/>
  <c r="C174" i="15" s="1"/>
  <c r="D174" i="8"/>
  <c r="A175" i="8"/>
  <c r="B175" i="8"/>
  <c r="B175" i="15" s="1"/>
  <c r="C175" i="8"/>
  <c r="C175" i="15" s="1"/>
  <c r="D175" i="8"/>
  <c r="A176" i="8"/>
  <c r="B176" i="8"/>
  <c r="C176" i="8"/>
  <c r="C176" i="15" s="1"/>
  <c r="D176" i="8"/>
  <c r="A177" i="8"/>
  <c r="A177" i="15" s="1"/>
  <c r="G177" i="15" s="1"/>
  <c r="B177" i="8"/>
  <c r="C177" i="8"/>
  <c r="C177" i="15" s="1"/>
  <c r="D177" i="8"/>
  <c r="A178" i="8"/>
  <c r="B178" i="8"/>
  <c r="B178" i="15" s="1"/>
  <c r="C178" i="8"/>
  <c r="C178" i="15" s="1"/>
  <c r="D178" i="8"/>
  <c r="A179" i="8"/>
  <c r="B179" i="8"/>
  <c r="C179" i="8"/>
  <c r="C179" i="15" s="1"/>
  <c r="D179" i="8"/>
  <c r="D179" i="15" s="1"/>
  <c r="A180" i="8"/>
  <c r="B180" i="8"/>
  <c r="C180" i="8"/>
  <c r="C180" i="15" s="1"/>
  <c r="D180" i="8"/>
  <c r="A181" i="8"/>
  <c r="B181" i="8"/>
  <c r="C181" i="8"/>
  <c r="C181" i="15" s="1"/>
  <c r="D181" i="8"/>
  <c r="A182" i="8"/>
  <c r="B182" i="8"/>
  <c r="B182" i="15" s="1"/>
  <c r="C182" i="8"/>
  <c r="C182" i="15" s="1"/>
  <c r="D182" i="8"/>
  <c r="A183" i="8"/>
  <c r="B183" i="8"/>
  <c r="C183" i="8"/>
  <c r="C183" i="15" s="1"/>
  <c r="D183" i="8"/>
  <c r="A184" i="8"/>
  <c r="A184" i="15" s="1"/>
  <c r="B184" i="8"/>
  <c r="C184" i="8"/>
  <c r="C184" i="15" s="1"/>
  <c r="D184" i="8"/>
  <c r="A185" i="8"/>
  <c r="B185" i="8"/>
  <c r="C185" i="8"/>
  <c r="C185" i="15" s="1"/>
  <c r="D185" i="8"/>
  <c r="D185" i="15" s="1"/>
  <c r="A186" i="8"/>
  <c r="B186" i="8"/>
  <c r="B186" i="15" s="1"/>
  <c r="C186" i="8"/>
  <c r="C186" i="15" s="1"/>
  <c r="D186" i="8"/>
  <c r="A187" i="8"/>
  <c r="B187" i="8"/>
  <c r="C187" i="8"/>
  <c r="C187" i="15" s="1"/>
  <c r="D187" i="8"/>
  <c r="A188" i="8"/>
  <c r="B188" i="8"/>
  <c r="C188" i="8"/>
  <c r="C188" i="15" s="1"/>
  <c r="D188" i="8"/>
  <c r="A189" i="8"/>
  <c r="B189" i="8"/>
  <c r="C189" i="8"/>
  <c r="C189" i="15" s="1"/>
  <c r="D189" i="8"/>
  <c r="A190" i="8"/>
  <c r="B190" i="8"/>
  <c r="C190" i="8"/>
  <c r="C190" i="15" s="1"/>
  <c r="D190" i="8"/>
  <c r="A191" i="8"/>
  <c r="B191" i="8"/>
  <c r="C191" i="8"/>
  <c r="C191" i="15" s="1"/>
  <c r="D191" i="8"/>
  <c r="A192" i="8"/>
  <c r="A192" i="15" s="1"/>
  <c r="B192" i="8"/>
  <c r="B192" i="15" s="1"/>
  <c r="C192" i="8"/>
  <c r="C192" i="15" s="1"/>
  <c r="D192" i="8"/>
  <c r="A193" i="8"/>
  <c r="B193" i="8"/>
  <c r="C193" i="8"/>
  <c r="C193" i="15" s="1"/>
  <c r="D193" i="8"/>
  <c r="D193" i="15" s="1"/>
  <c r="A194" i="8"/>
  <c r="B194" i="8"/>
  <c r="C194" i="8"/>
  <c r="C194" i="15" s="1"/>
  <c r="D194" i="8"/>
  <c r="A195" i="8"/>
  <c r="B195" i="8"/>
  <c r="C195" i="8"/>
  <c r="C195" i="15" s="1"/>
  <c r="D195" i="8"/>
  <c r="D195" i="15" s="1"/>
  <c r="A196" i="8"/>
  <c r="B196" i="8"/>
  <c r="C196" i="8"/>
  <c r="C196" i="15" s="1"/>
  <c r="D196" i="8"/>
  <c r="A197" i="8"/>
  <c r="B197" i="8"/>
  <c r="C197" i="8"/>
  <c r="C197" i="15" s="1"/>
  <c r="D197" i="8"/>
  <c r="A198" i="8"/>
  <c r="A198" i="15" s="1"/>
  <c r="E198" i="15" s="1"/>
  <c r="B198" i="8"/>
  <c r="B198" i="15" s="1"/>
  <c r="C198" i="8"/>
  <c r="C198" i="15" s="1"/>
  <c r="D198" i="8"/>
  <c r="A199" i="8"/>
  <c r="B199" i="8"/>
  <c r="C199" i="8"/>
  <c r="C199" i="15" s="1"/>
  <c r="D199" i="8"/>
  <c r="D199" i="15" s="1"/>
  <c r="A200" i="8"/>
  <c r="A200" i="15" s="1"/>
  <c r="B200" i="8"/>
  <c r="C200" i="8"/>
  <c r="C200" i="15" s="1"/>
  <c r="D200" i="8"/>
  <c r="A201" i="8"/>
  <c r="B201" i="8"/>
  <c r="C201" i="8"/>
  <c r="C201" i="15" s="1"/>
  <c r="D201" i="8"/>
  <c r="D201" i="15" s="1"/>
  <c r="A202" i="8"/>
  <c r="A202" i="15" s="1"/>
  <c r="B202" i="8"/>
  <c r="B202" i="15" s="1"/>
  <c r="C202" i="8"/>
  <c r="C202" i="15" s="1"/>
  <c r="D202" i="8"/>
  <c r="A203" i="8"/>
  <c r="B203" i="8"/>
  <c r="C203" i="8"/>
  <c r="C203" i="15" s="1"/>
  <c r="D203" i="8"/>
  <c r="D203" i="15" s="1"/>
  <c r="A204" i="8"/>
  <c r="B204" i="8"/>
  <c r="C204" i="8"/>
  <c r="C204" i="15" s="1"/>
  <c r="D204" i="8"/>
  <c r="A205" i="8"/>
  <c r="B205" i="8"/>
  <c r="C205" i="8"/>
  <c r="C205" i="15" s="1"/>
  <c r="D205" i="8"/>
  <c r="A206" i="8"/>
  <c r="B206" i="8"/>
  <c r="B206" i="15" s="1"/>
  <c r="C206" i="8"/>
  <c r="C206" i="15" s="1"/>
  <c r="D206" i="8"/>
  <c r="A207" i="8"/>
  <c r="B207" i="8"/>
  <c r="C207" i="8"/>
  <c r="C207" i="15" s="1"/>
  <c r="D207" i="8"/>
  <c r="A208" i="8"/>
  <c r="B208" i="8"/>
  <c r="C208" i="8"/>
  <c r="C208" i="15" s="1"/>
  <c r="D208" i="8"/>
  <c r="D208" i="15" s="1"/>
  <c r="A209" i="8"/>
  <c r="B209" i="8"/>
  <c r="C209" i="8"/>
  <c r="C209" i="15" s="1"/>
  <c r="D209" i="8"/>
  <c r="A210" i="8"/>
  <c r="B210" i="8"/>
  <c r="B210" i="15" s="1"/>
  <c r="C210" i="8"/>
  <c r="C210" i="15" s="1"/>
  <c r="D210" i="8"/>
  <c r="D210" i="15" s="1"/>
  <c r="A211" i="8"/>
  <c r="B211" i="8"/>
  <c r="C211" i="8"/>
  <c r="C211" i="15" s="1"/>
  <c r="D211" i="8"/>
  <c r="D211" i="15" s="1"/>
  <c r="A212" i="8"/>
  <c r="B212" i="8"/>
  <c r="C212" i="8"/>
  <c r="C212" i="15" s="1"/>
  <c r="D212" i="8"/>
  <c r="A213" i="8"/>
  <c r="B213" i="8"/>
  <c r="C213" i="8"/>
  <c r="C213" i="15" s="1"/>
  <c r="D213" i="8"/>
  <c r="A214" i="8"/>
  <c r="B214" i="8"/>
  <c r="B214" i="15" s="1"/>
  <c r="C214" i="8"/>
  <c r="C214" i="15" s="1"/>
  <c r="D214" i="8"/>
  <c r="A215" i="8"/>
  <c r="B215" i="8"/>
  <c r="C215" i="8"/>
  <c r="C215" i="15" s="1"/>
  <c r="D215" i="8"/>
  <c r="A216" i="8"/>
  <c r="A216" i="15" s="1"/>
  <c r="B216" i="8"/>
  <c r="C216" i="8"/>
  <c r="C216" i="15" s="1"/>
  <c r="D216" i="8"/>
  <c r="A217" i="8"/>
  <c r="B217" i="8"/>
  <c r="C217" i="8"/>
  <c r="C217" i="15" s="1"/>
  <c r="D217" i="8"/>
  <c r="D217" i="15" s="1"/>
  <c r="A218" i="8"/>
  <c r="B218" i="8"/>
  <c r="B218" i="15" s="1"/>
  <c r="C218" i="8"/>
  <c r="C218" i="15" s="1"/>
  <c r="D218" i="8"/>
  <c r="A219" i="8"/>
  <c r="B219" i="8"/>
  <c r="C219" i="8"/>
  <c r="C219" i="15" s="1"/>
  <c r="D219" i="8"/>
  <c r="A220" i="8"/>
  <c r="B220" i="8"/>
  <c r="C220" i="8"/>
  <c r="C220" i="15" s="1"/>
  <c r="D220" i="8"/>
  <c r="A221" i="8"/>
  <c r="B221" i="8"/>
  <c r="C221" i="8"/>
  <c r="C221" i="15" s="1"/>
  <c r="D221" i="8"/>
  <c r="A222" i="8"/>
  <c r="B222" i="8"/>
  <c r="C222" i="8"/>
  <c r="C222" i="15" s="1"/>
  <c r="D222" i="8"/>
  <c r="A223" i="8"/>
  <c r="B223" i="8"/>
  <c r="C223" i="8"/>
  <c r="C223" i="15" s="1"/>
  <c r="D223" i="8"/>
  <c r="A224" i="8"/>
  <c r="A224" i="15" s="1"/>
  <c r="B224" i="8"/>
  <c r="B224" i="15" s="1"/>
  <c r="C224" i="8"/>
  <c r="C224" i="15" s="1"/>
  <c r="D224" i="8"/>
  <c r="D224" i="15" s="1"/>
  <c r="A225" i="8"/>
  <c r="B225" i="8"/>
  <c r="C225" i="8"/>
  <c r="C225" i="15" s="1"/>
  <c r="D225" i="8"/>
  <c r="D225" i="15" s="1"/>
  <c r="A226" i="8"/>
  <c r="B226" i="8"/>
  <c r="C226" i="8"/>
  <c r="C226" i="15" s="1"/>
  <c r="D226" i="8"/>
  <c r="A227" i="8"/>
  <c r="B227" i="8"/>
  <c r="C227" i="8"/>
  <c r="C227" i="15" s="1"/>
  <c r="D227" i="8"/>
  <c r="D227" i="15" s="1"/>
  <c r="A228" i="8"/>
  <c r="B228" i="8"/>
  <c r="C228" i="8"/>
  <c r="C228" i="15" s="1"/>
  <c r="D228" i="8"/>
  <c r="A229" i="8"/>
  <c r="B229" i="8"/>
  <c r="C229" i="8"/>
  <c r="C229" i="15" s="1"/>
  <c r="D229" i="8"/>
  <c r="A230" i="8"/>
  <c r="A230" i="15" s="1"/>
  <c r="F230" i="15" s="1"/>
  <c r="B230" i="8"/>
  <c r="B230" i="15" s="1"/>
  <c r="C230" i="8"/>
  <c r="C230" i="15" s="1"/>
  <c r="D230" i="8"/>
  <c r="A231" i="8"/>
  <c r="B231" i="8"/>
  <c r="C231" i="8"/>
  <c r="C231" i="15" s="1"/>
  <c r="D231" i="8"/>
  <c r="D231" i="15" s="1"/>
  <c r="A232" i="8"/>
  <c r="A232" i="15" s="1"/>
  <c r="B232" i="8"/>
  <c r="C232" i="8"/>
  <c r="C232" i="15" s="1"/>
  <c r="D232" i="8"/>
  <c r="A233" i="8"/>
  <c r="B233" i="8"/>
  <c r="C233" i="8"/>
  <c r="C233" i="15" s="1"/>
  <c r="D233" i="8"/>
  <c r="D233" i="15" s="1"/>
  <c r="A234" i="8"/>
  <c r="A234" i="15" s="1"/>
  <c r="B234" i="8"/>
  <c r="B234" i="15" s="1"/>
  <c r="C234" i="8"/>
  <c r="C234" i="15" s="1"/>
  <c r="D234" i="8"/>
  <c r="A235" i="8"/>
  <c r="B235" i="8"/>
  <c r="C235" i="8"/>
  <c r="C235" i="15" s="1"/>
  <c r="D235" i="8"/>
  <c r="D235" i="15" s="1"/>
  <c r="A236" i="8"/>
  <c r="B236" i="8"/>
  <c r="C236" i="8"/>
  <c r="C236" i="15" s="1"/>
  <c r="D236" i="8"/>
  <c r="A237" i="8"/>
  <c r="B237" i="8"/>
  <c r="C237" i="8"/>
  <c r="C237" i="15" s="1"/>
  <c r="D237" i="8"/>
  <c r="A238" i="8"/>
  <c r="B238" i="8"/>
  <c r="B238" i="15" s="1"/>
  <c r="C238" i="8"/>
  <c r="C238" i="15" s="1"/>
  <c r="D238" i="8"/>
  <c r="A239" i="8"/>
  <c r="B239" i="8"/>
  <c r="B239" i="15" s="1"/>
  <c r="C239" i="8"/>
  <c r="C239" i="15" s="1"/>
  <c r="D239" i="8"/>
  <c r="A240" i="8"/>
  <c r="B240" i="8"/>
  <c r="C240" i="8"/>
  <c r="C240" i="15" s="1"/>
  <c r="D240" i="8"/>
  <c r="A241" i="8"/>
  <c r="A241" i="15" s="1"/>
  <c r="B241" i="8"/>
  <c r="C241" i="8"/>
  <c r="C241" i="15" s="1"/>
  <c r="D241" i="8"/>
  <c r="A242" i="8"/>
  <c r="B242" i="8"/>
  <c r="B242" i="15" s="1"/>
  <c r="C242" i="8"/>
  <c r="C242" i="15" s="1"/>
  <c r="D242" i="8"/>
  <c r="A243" i="8"/>
  <c r="B243" i="8"/>
  <c r="C243" i="8"/>
  <c r="C243" i="15" s="1"/>
  <c r="D243" i="8"/>
  <c r="D243" i="15" s="1"/>
  <c r="A244" i="8"/>
  <c r="B244" i="8"/>
  <c r="C244" i="8"/>
  <c r="C244" i="15" s="1"/>
  <c r="D244" i="8"/>
  <c r="A245" i="8"/>
  <c r="A245" i="15" s="1"/>
  <c r="F245" i="15" s="1"/>
  <c r="B245" i="8"/>
  <c r="C245" i="8"/>
  <c r="C245" i="15" s="1"/>
  <c r="D245" i="8"/>
  <c r="A246" i="8"/>
  <c r="B246" i="8"/>
  <c r="B246" i="15" s="1"/>
  <c r="C246" i="8"/>
  <c r="C246" i="15" s="1"/>
  <c r="D246" i="8"/>
  <c r="A247" i="8"/>
  <c r="B247" i="8"/>
  <c r="C247" i="8"/>
  <c r="C247" i="15" s="1"/>
  <c r="D247" i="8"/>
  <c r="A248" i="8"/>
  <c r="A248" i="15" s="1"/>
  <c r="B248" i="8"/>
  <c r="C248" i="8"/>
  <c r="C248" i="15" s="1"/>
  <c r="D248" i="8"/>
  <c r="A249" i="8"/>
  <c r="A249" i="15" s="1"/>
  <c r="B249" i="8"/>
  <c r="C249" i="8"/>
  <c r="C249" i="15" s="1"/>
  <c r="D249" i="8"/>
  <c r="D249" i="15" s="1"/>
  <c r="A250" i="8"/>
  <c r="B250" i="8"/>
  <c r="B250" i="15" s="1"/>
  <c r="C250" i="8"/>
  <c r="C250" i="15" s="1"/>
  <c r="D250" i="8"/>
  <c r="A251" i="8"/>
  <c r="B251" i="8"/>
  <c r="C251" i="8"/>
  <c r="C251" i="15" s="1"/>
  <c r="D251" i="8"/>
  <c r="A252" i="8"/>
  <c r="B252" i="8"/>
  <c r="C252" i="8"/>
  <c r="C252" i="15" s="1"/>
  <c r="D252" i="8"/>
  <c r="A253" i="8"/>
  <c r="B253" i="8"/>
  <c r="C253" i="8"/>
  <c r="C253" i="15" s="1"/>
  <c r="D253" i="8"/>
  <c r="A254" i="8"/>
  <c r="B254" i="8"/>
  <c r="C254" i="8"/>
  <c r="C254" i="15" s="1"/>
  <c r="D254" i="8"/>
  <c r="A255" i="8"/>
  <c r="B255" i="8"/>
  <c r="C255" i="8"/>
  <c r="C255" i="15" s="1"/>
  <c r="D255" i="8"/>
  <c r="A256" i="8"/>
  <c r="A256" i="15" s="1"/>
  <c r="B256" i="8"/>
  <c r="B256" i="15" s="1"/>
  <c r="C256" i="8"/>
  <c r="C256" i="15" s="1"/>
  <c r="D256" i="8"/>
  <c r="A257" i="8"/>
  <c r="B257" i="8"/>
  <c r="C257" i="8"/>
  <c r="C257" i="15" s="1"/>
  <c r="D257" i="8"/>
  <c r="D257" i="15" s="1"/>
  <c r="A258" i="8"/>
  <c r="B258" i="8"/>
  <c r="C258" i="8"/>
  <c r="C258" i="15" s="1"/>
  <c r="D258" i="8"/>
  <c r="A259" i="8"/>
  <c r="B259" i="8"/>
  <c r="C259" i="8"/>
  <c r="C259" i="15" s="1"/>
  <c r="D259" i="8"/>
  <c r="D259" i="15" s="1"/>
  <c r="A260" i="8"/>
  <c r="B260" i="8"/>
  <c r="C260" i="8"/>
  <c r="C260" i="15" s="1"/>
  <c r="D260" i="8"/>
  <c r="A261" i="8"/>
  <c r="B261" i="8"/>
  <c r="C261" i="8"/>
  <c r="C261" i="15" s="1"/>
  <c r="D261" i="8"/>
  <c r="A262" i="8"/>
  <c r="A262" i="15" s="1"/>
  <c r="B262" i="8"/>
  <c r="B262" i="15" s="1"/>
  <c r="C262" i="8"/>
  <c r="C262" i="15" s="1"/>
  <c r="D262" i="8"/>
  <c r="A263" i="8"/>
  <c r="B263" i="8"/>
  <c r="B263" i="15" s="1"/>
  <c r="C263" i="8"/>
  <c r="C263" i="15" s="1"/>
  <c r="D263" i="8"/>
  <c r="D263" i="15" s="1"/>
  <c r="A264" i="8"/>
  <c r="A264" i="15" s="1"/>
  <c r="B264" i="8"/>
  <c r="B264" i="15" s="1"/>
  <c r="C264" i="8"/>
  <c r="C264" i="15" s="1"/>
  <c r="D264" i="8"/>
  <c r="A265" i="8"/>
  <c r="B265" i="8"/>
  <c r="C265" i="8"/>
  <c r="C265" i="15" s="1"/>
  <c r="D265" i="8"/>
  <c r="D265" i="15" s="1"/>
  <c r="A266" i="8"/>
  <c r="A266" i="15" s="1"/>
  <c r="B266" i="8"/>
  <c r="B266" i="15" s="1"/>
  <c r="C266" i="8"/>
  <c r="C266" i="15" s="1"/>
  <c r="D266" i="8"/>
  <c r="A267" i="8"/>
  <c r="B267" i="8"/>
  <c r="C267" i="8"/>
  <c r="C267" i="15" s="1"/>
  <c r="D267" i="8"/>
  <c r="D267" i="15" s="1"/>
  <c r="A268" i="8"/>
  <c r="B268" i="8"/>
  <c r="C268" i="8"/>
  <c r="C268" i="15" s="1"/>
  <c r="D268" i="8"/>
  <c r="A269" i="8"/>
  <c r="B269" i="8"/>
  <c r="C269" i="8"/>
  <c r="C269" i="15" s="1"/>
  <c r="D269" i="8"/>
  <c r="A270" i="8"/>
  <c r="A270" i="15" s="1"/>
  <c r="E270" i="15" s="1"/>
  <c r="B270" i="8"/>
  <c r="B270" i="15" s="1"/>
  <c r="C270" i="8"/>
  <c r="C270" i="15" s="1"/>
  <c r="D270" i="8"/>
  <c r="A271" i="8"/>
  <c r="B271" i="8"/>
  <c r="C271" i="8"/>
  <c r="C271" i="15" s="1"/>
  <c r="D271" i="8"/>
  <c r="D271" i="15" s="1"/>
  <c r="A272" i="8"/>
  <c r="B272" i="8"/>
  <c r="B272" i="15" s="1"/>
  <c r="C272" i="8"/>
  <c r="C272" i="15" s="1"/>
  <c r="D272" i="8"/>
  <c r="A273" i="8"/>
  <c r="B273" i="8"/>
  <c r="C273" i="8"/>
  <c r="C273" i="15" s="1"/>
  <c r="D273" i="8"/>
  <c r="A274" i="8"/>
  <c r="A274" i="15" s="1"/>
  <c r="B274" i="8"/>
  <c r="B274" i="15" s="1"/>
  <c r="C274" i="8"/>
  <c r="C274" i="15" s="1"/>
  <c r="D274" i="8"/>
  <c r="A275" i="8"/>
  <c r="B275" i="8"/>
  <c r="C275" i="8"/>
  <c r="C275" i="15" s="1"/>
  <c r="D275" i="8"/>
  <c r="D275" i="15" s="1"/>
  <c r="A276" i="8"/>
  <c r="B276" i="8"/>
  <c r="C276" i="8"/>
  <c r="C276" i="15" s="1"/>
  <c r="D276" i="8"/>
  <c r="A277" i="8"/>
  <c r="B277" i="8"/>
  <c r="C277" i="8"/>
  <c r="C277" i="15" s="1"/>
  <c r="D277" i="8"/>
  <c r="A278" i="8"/>
  <c r="A278" i="15" s="1"/>
  <c r="F278" i="15" s="1"/>
  <c r="B278" i="8"/>
  <c r="B278" i="15" s="1"/>
  <c r="C278" i="8"/>
  <c r="C278" i="15" s="1"/>
  <c r="D278" i="8"/>
  <c r="A279" i="8"/>
  <c r="B279" i="8"/>
  <c r="C279" i="8"/>
  <c r="C279" i="15" s="1"/>
  <c r="D279" i="8"/>
  <c r="D279" i="15" s="1"/>
  <c r="A280" i="8"/>
  <c r="A280" i="15" s="1"/>
  <c r="F280" i="15" s="1"/>
  <c r="B280" i="8"/>
  <c r="C280" i="8"/>
  <c r="C280" i="15" s="1"/>
  <c r="D280" i="8"/>
  <c r="A281" i="8"/>
  <c r="B281" i="8"/>
  <c r="C281" i="8"/>
  <c r="C281" i="15" s="1"/>
  <c r="D281" i="8"/>
  <c r="D281" i="15" s="1"/>
  <c r="A282" i="8"/>
  <c r="A282" i="15" s="1"/>
  <c r="E282" i="15" s="1"/>
  <c r="B282" i="8"/>
  <c r="B282" i="15" s="1"/>
  <c r="C282" i="8"/>
  <c r="C282" i="15" s="1"/>
  <c r="D282" i="8"/>
  <c r="A283" i="8"/>
  <c r="B283" i="8"/>
  <c r="C283" i="8"/>
  <c r="C283" i="15" s="1"/>
  <c r="D283" i="8"/>
  <c r="A284" i="8"/>
  <c r="B284" i="8"/>
  <c r="C284" i="8"/>
  <c r="C284" i="15" s="1"/>
  <c r="D284" i="8"/>
  <c r="A285" i="8"/>
  <c r="B285" i="8"/>
  <c r="C285" i="8"/>
  <c r="C285" i="15" s="1"/>
  <c r="D285" i="8"/>
  <c r="A286" i="8"/>
  <c r="B286" i="8"/>
  <c r="C286" i="8"/>
  <c r="C286" i="15" s="1"/>
  <c r="D286" i="8"/>
  <c r="A287" i="8"/>
  <c r="B287" i="8"/>
  <c r="B287" i="15" s="1"/>
  <c r="C287" i="8"/>
  <c r="C287" i="15" s="1"/>
  <c r="D287" i="8"/>
  <c r="A288" i="8"/>
  <c r="A288" i="15" s="1"/>
  <c r="E288" i="15" s="1"/>
  <c r="B288" i="8"/>
  <c r="B288" i="15" s="1"/>
  <c r="C288" i="8"/>
  <c r="C288" i="15" s="1"/>
  <c r="D288" i="8"/>
  <c r="A289" i="8"/>
  <c r="B289" i="8"/>
  <c r="C289" i="8"/>
  <c r="C289" i="15" s="1"/>
  <c r="D289" i="8"/>
  <c r="D289" i="15" s="1"/>
  <c r="A290" i="8"/>
  <c r="B290" i="8"/>
  <c r="C290" i="8"/>
  <c r="C290" i="15" s="1"/>
  <c r="D290" i="8"/>
  <c r="D290" i="15" s="1"/>
  <c r="A291" i="8"/>
  <c r="B291" i="8"/>
  <c r="C291" i="8"/>
  <c r="C291" i="15" s="1"/>
  <c r="D291" i="8"/>
  <c r="D291" i="15" s="1"/>
  <c r="A292" i="8"/>
  <c r="B292" i="8"/>
  <c r="C292" i="8"/>
  <c r="C292" i="15" s="1"/>
  <c r="D292" i="8"/>
  <c r="A293" i="8"/>
  <c r="B293" i="8"/>
  <c r="C293" i="8"/>
  <c r="C293" i="15" s="1"/>
  <c r="D293" i="8"/>
  <c r="A294" i="8"/>
  <c r="A294" i="15" s="1"/>
  <c r="F294" i="15" s="1"/>
  <c r="B294" i="8"/>
  <c r="B294" i="15" s="1"/>
  <c r="C294" i="8"/>
  <c r="C294" i="15" s="1"/>
  <c r="D294" i="8"/>
  <c r="A295" i="8"/>
  <c r="A295" i="15" s="1"/>
  <c r="B295" i="8"/>
  <c r="C295" i="8"/>
  <c r="C295" i="15" s="1"/>
  <c r="D295" i="8"/>
  <c r="D295" i="15" s="1"/>
  <c r="A296" i="8"/>
  <c r="B296" i="8"/>
  <c r="B296" i="15" s="1"/>
  <c r="C296" i="8"/>
  <c r="C296" i="15" s="1"/>
  <c r="D296" i="8"/>
  <c r="D296" i="15" s="1"/>
  <c r="A297" i="8"/>
  <c r="B297" i="8"/>
  <c r="C297" i="8"/>
  <c r="C297" i="15" s="1"/>
  <c r="D297" i="8"/>
  <c r="D297" i="15" s="1"/>
  <c r="A298" i="8"/>
  <c r="B298" i="8"/>
  <c r="B298" i="15" s="1"/>
  <c r="C298" i="8"/>
  <c r="C298" i="15" s="1"/>
  <c r="D298" i="8"/>
  <c r="A299" i="8"/>
  <c r="B299" i="8"/>
  <c r="C299" i="8"/>
  <c r="C299" i="15" s="1"/>
  <c r="D299" i="8"/>
  <c r="D299" i="15" s="1"/>
  <c r="A300" i="8"/>
  <c r="B300" i="8"/>
  <c r="C300" i="8"/>
  <c r="C300" i="15" s="1"/>
  <c r="D300" i="8"/>
  <c r="D300" i="15" s="1"/>
  <c r="A301" i="8"/>
  <c r="B301" i="8"/>
  <c r="C301" i="8"/>
  <c r="C301" i="15" s="1"/>
  <c r="D301" i="8"/>
  <c r="A302" i="8"/>
  <c r="B302" i="8"/>
  <c r="B302" i="15" s="1"/>
  <c r="C302" i="8"/>
  <c r="C302" i="15" s="1"/>
  <c r="D302" i="8"/>
  <c r="A303" i="8"/>
  <c r="B303" i="8"/>
  <c r="C303" i="8"/>
  <c r="C303" i="15" s="1"/>
  <c r="D303" i="8"/>
  <c r="D303" i="15" s="1"/>
  <c r="A304" i="8"/>
  <c r="B304" i="8"/>
  <c r="B304" i="15" s="1"/>
  <c r="C304" i="8"/>
  <c r="C304" i="15" s="1"/>
  <c r="D304" i="8"/>
  <c r="A305" i="8"/>
  <c r="B305" i="8"/>
  <c r="C305" i="8"/>
  <c r="C305" i="15" s="1"/>
  <c r="D305" i="8"/>
  <c r="A306" i="8"/>
  <c r="B306" i="8"/>
  <c r="B306" i="15" s="1"/>
  <c r="C306" i="8"/>
  <c r="C306" i="15" s="1"/>
  <c r="D306" i="8"/>
  <c r="A307" i="8"/>
  <c r="B307" i="8"/>
  <c r="C307" i="8"/>
  <c r="C307" i="15" s="1"/>
  <c r="D307" i="8"/>
  <c r="D307" i="15" s="1"/>
  <c r="A308" i="8"/>
  <c r="B308" i="8"/>
  <c r="C308" i="8"/>
  <c r="C308" i="15" s="1"/>
  <c r="D308" i="8"/>
  <c r="A309" i="8"/>
  <c r="B309" i="8"/>
  <c r="C309" i="8"/>
  <c r="C309" i="15" s="1"/>
  <c r="D309" i="8"/>
  <c r="A310" i="8"/>
  <c r="B310" i="8"/>
  <c r="B310" i="15" s="1"/>
  <c r="C310" i="8"/>
  <c r="C310" i="15" s="1"/>
  <c r="D310" i="8"/>
  <c r="A311" i="8"/>
  <c r="B311" i="8"/>
  <c r="C311" i="8"/>
  <c r="C311" i="15" s="1"/>
  <c r="D311" i="8"/>
  <c r="D311" i="15" s="1"/>
  <c r="A312" i="8"/>
  <c r="B312" i="8"/>
  <c r="C312" i="8"/>
  <c r="C312" i="15" s="1"/>
  <c r="D312" i="8"/>
  <c r="A313" i="8"/>
  <c r="B313" i="8"/>
  <c r="C313" i="8"/>
  <c r="C313" i="15" s="1"/>
  <c r="D313" i="8"/>
  <c r="D313" i="15" s="1"/>
  <c r="A314" i="8"/>
  <c r="B314" i="8"/>
  <c r="B314" i="15" s="1"/>
  <c r="C314" i="8"/>
  <c r="C314" i="15" s="1"/>
  <c r="D314" i="8"/>
  <c r="A315" i="8"/>
  <c r="B315" i="8"/>
  <c r="C315" i="8"/>
  <c r="C315" i="15" s="1"/>
  <c r="D315" i="8"/>
  <c r="A316" i="8"/>
  <c r="B316" i="8"/>
  <c r="C316" i="8"/>
  <c r="C316" i="15" s="1"/>
  <c r="D316" i="8"/>
  <c r="A317" i="8"/>
  <c r="A317" i="15" s="1"/>
  <c r="E317" i="15" s="1"/>
  <c r="B317" i="8"/>
  <c r="C317" i="8"/>
  <c r="C317" i="15" s="1"/>
  <c r="D317" i="8"/>
  <c r="A318" i="8"/>
  <c r="B318" i="8"/>
  <c r="C318" i="8"/>
  <c r="C318" i="15" s="1"/>
  <c r="D318" i="8"/>
  <c r="A319" i="8"/>
  <c r="B319" i="8"/>
  <c r="C319" i="8"/>
  <c r="C319" i="15" s="1"/>
  <c r="D319" i="8"/>
  <c r="A320" i="8"/>
  <c r="B320" i="8"/>
  <c r="B320" i="15" s="1"/>
  <c r="C320" i="8"/>
  <c r="C320" i="15" s="1"/>
  <c r="D320" i="8"/>
  <c r="A321" i="8"/>
  <c r="B321" i="8"/>
  <c r="C321" i="8"/>
  <c r="C321" i="15" s="1"/>
  <c r="D321" i="8"/>
  <c r="D321" i="15" s="1"/>
  <c r="A322" i="8"/>
  <c r="B322" i="8"/>
  <c r="C322" i="8"/>
  <c r="C322" i="15" s="1"/>
  <c r="D322" i="8"/>
  <c r="A323" i="8"/>
  <c r="B323" i="8"/>
  <c r="C323" i="8"/>
  <c r="C323" i="15" s="1"/>
  <c r="D323" i="8"/>
  <c r="D323" i="15" s="1"/>
  <c r="A324" i="8"/>
  <c r="B324" i="8"/>
  <c r="C324" i="8"/>
  <c r="C324" i="15" s="1"/>
  <c r="D324" i="8"/>
  <c r="A325" i="8"/>
  <c r="B325" i="8"/>
  <c r="C325" i="8"/>
  <c r="C325" i="15" s="1"/>
  <c r="D325" i="8"/>
  <c r="A326" i="8"/>
  <c r="B326" i="8"/>
  <c r="B326" i="15" s="1"/>
  <c r="C326" i="8"/>
  <c r="C326" i="15" s="1"/>
  <c r="D326" i="8"/>
  <c r="A327" i="8"/>
  <c r="B327" i="8"/>
  <c r="C327" i="8"/>
  <c r="C327" i="15" s="1"/>
  <c r="D327" i="8"/>
  <c r="D327" i="15" s="1"/>
  <c r="A328" i="8"/>
  <c r="A328" i="15" s="1"/>
  <c r="E328" i="15" s="1"/>
  <c r="B328" i="8"/>
  <c r="B328" i="15" s="1"/>
  <c r="C328" i="8"/>
  <c r="C328" i="15" s="1"/>
  <c r="D328" i="8"/>
  <c r="A329" i="8"/>
  <c r="B329" i="8"/>
  <c r="C329" i="8"/>
  <c r="C329" i="15" s="1"/>
  <c r="D329" i="8"/>
  <c r="D329" i="15" s="1"/>
  <c r="A330" i="8"/>
  <c r="B330" i="8"/>
  <c r="C330" i="8"/>
  <c r="C330" i="15" s="1"/>
  <c r="D330" i="8"/>
  <c r="A331" i="8"/>
  <c r="B331" i="8"/>
  <c r="B331" i="15" s="1"/>
  <c r="C331" i="8"/>
  <c r="C331" i="15" s="1"/>
  <c r="D331" i="8"/>
  <c r="A332" i="8"/>
  <c r="B332" i="8"/>
  <c r="B332" i="15" s="1"/>
  <c r="C332" i="8"/>
  <c r="C332" i="15" s="1"/>
  <c r="D332" i="8"/>
  <c r="A333" i="8"/>
  <c r="B333" i="8"/>
  <c r="C333" i="8"/>
  <c r="C333" i="15" s="1"/>
  <c r="D333" i="8"/>
  <c r="D333" i="15" s="1"/>
  <c r="A334" i="8"/>
  <c r="B334" i="8"/>
  <c r="B334" i="15" s="1"/>
  <c r="C334" i="8"/>
  <c r="C334" i="15" s="1"/>
  <c r="D334" i="8"/>
  <c r="A335" i="8"/>
  <c r="B335" i="8"/>
  <c r="B335" i="15" s="1"/>
  <c r="C335" i="8"/>
  <c r="C335" i="15" s="1"/>
  <c r="D335" i="8"/>
  <c r="D335" i="15" s="1"/>
  <c r="A336" i="8"/>
  <c r="B336" i="8"/>
  <c r="B336" i="15" s="1"/>
  <c r="C336" i="8"/>
  <c r="C336" i="15" s="1"/>
  <c r="D336" i="8"/>
  <c r="A337" i="8"/>
  <c r="B337" i="8"/>
  <c r="C337" i="8"/>
  <c r="C337" i="15" s="1"/>
  <c r="D337" i="8"/>
  <c r="D337" i="15" s="1"/>
  <c r="A338" i="8"/>
  <c r="A338" i="15" s="1"/>
  <c r="B338" i="8"/>
  <c r="C338" i="8"/>
  <c r="C338" i="15" s="1"/>
  <c r="D338" i="8"/>
  <c r="A339" i="8"/>
  <c r="B339" i="8"/>
  <c r="C339" i="8"/>
  <c r="C339" i="15" s="1"/>
  <c r="D339" i="8"/>
  <c r="A340" i="8"/>
  <c r="B340" i="8"/>
  <c r="B340" i="15" s="1"/>
  <c r="C340" i="8"/>
  <c r="C340" i="15" s="1"/>
  <c r="D340" i="8"/>
  <c r="A341" i="8"/>
  <c r="B341" i="8"/>
  <c r="C341" i="8"/>
  <c r="C341" i="15" s="1"/>
  <c r="D341" i="8"/>
  <c r="D341" i="15" s="1"/>
  <c r="A342" i="8"/>
  <c r="A342" i="15" s="1"/>
  <c r="B342" i="8"/>
  <c r="C342" i="8"/>
  <c r="C342" i="15" s="1"/>
  <c r="D342" i="8"/>
  <c r="A343" i="8"/>
  <c r="B343" i="8"/>
  <c r="C343" i="8"/>
  <c r="C343" i="15" s="1"/>
  <c r="D343" i="8"/>
  <c r="D343" i="15" s="1"/>
  <c r="A344" i="8"/>
  <c r="B344" i="8"/>
  <c r="C344" i="8"/>
  <c r="C344" i="15" s="1"/>
  <c r="D344" i="8"/>
  <c r="A345" i="8"/>
  <c r="B345" i="8"/>
  <c r="C345" i="8"/>
  <c r="C345" i="15" s="1"/>
  <c r="D345" i="8"/>
  <c r="D345" i="15" s="1"/>
  <c r="A346" i="8"/>
  <c r="B346" i="8"/>
  <c r="C346" i="8"/>
  <c r="C346" i="15" s="1"/>
  <c r="D346" i="8"/>
  <c r="A347" i="8"/>
  <c r="B347" i="8"/>
  <c r="C347" i="8"/>
  <c r="C347" i="15" s="1"/>
  <c r="D347" i="8"/>
  <c r="A348" i="8"/>
  <c r="B348" i="8"/>
  <c r="C348" i="8"/>
  <c r="C348" i="15" s="1"/>
  <c r="D348" i="8"/>
  <c r="A349" i="8"/>
  <c r="A349" i="15" s="1"/>
  <c r="B349" i="8"/>
  <c r="C349" i="8"/>
  <c r="C349" i="15" s="1"/>
  <c r="D349" i="8"/>
  <c r="D349" i="15" s="1"/>
  <c r="A350" i="8"/>
  <c r="B350" i="8"/>
  <c r="C350" i="8"/>
  <c r="C350" i="15" s="1"/>
  <c r="D350" i="8"/>
  <c r="D350" i="15" s="1"/>
  <c r="A351" i="8"/>
  <c r="B351" i="8"/>
  <c r="C351" i="8"/>
  <c r="C351" i="15" s="1"/>
  <c r="D351" i="8"/>
  <c r="D351" i="15" s="1"/>
  <c r="A352" i="8"/>
  <c r="B352" i="8"/>
  <c r="C352" i="8"/>
  <c r="C352" i="15" s="1"/>
  <c r="D352" i="8"/>
  <c r="A353" i="8"/>
  <c r="B353" i="8"/>
  <c r="C353" i="8"/>
  <c r="C353" i="15" s="1"/>
  <c r="D353" i="8"/>
  <c r="D353" i="15" s="1"/>
  <c r="A354" i="8"/>
  <c r="B354" i="8"/>
  <c r="C354" i="8"/>
  <c r="C354" i="15" s="1"/>
  <c r="D354" i="8"/>
  <c r="A355" i="8"/>
  <c r="B355" i="8"/>
  <c r="C355" i="8"/>
  <c r="C355" i="15" s="1"/>
  <c r="D355" i="8"/>
  <c r="A356" i="8"/>
  <c r="B356" i="8"/>
  <c r="B356" i="15" s="1"/>
  <c r="C356" i="8"/>
  <c r="C356" i="15" s="1"/>
  <c r="D356" i="8"/>
  <c r="A357" i="8"/>
  <c r="B357" i="8"/>
  <c r="C357" i="8"/>
  <c r="C357" i="15" s="1"/>
  <c r="D357" i="8"/>
  <c r="D357" i="15" s="1"/>
  <c r="A358" i="8"/>
  <c r="B358" i="8"/>
  <c r="C358" i="8"/>
  <c r="C358" i="15" s="1"/>
  <c r="D358" i="8"/>
  <c r="A359" i="8"/>
  <c r="B359" i="8"/>
  <c r="C359" i="8"/>
  <c r="C359" i="15" s="1"/>
  <c r="D359" i="8"/>
  <c r="D359" i="15" s="1"/>
  <c r="A360" i="8"/>
  <c r="B360" i="8"/>
  <c r="C360" i="8"/>
  <c r="C360" i="15" s="1"/>
  <c r="D360" i="8"/>
  <c r="D360" i="15" s="1"/>
  <c r="A361" i="8"/>
  <c r="B361" i="8"/>
  <c r="C361" i="8"/>
  <c r="C361" i="15" s="1"/>
  <c r="D361" i="8"/>
  <c r="D361" i="15" s="1"/>
  <c r="A362" i="8"/>
  <c r="B362" i="8"/>
  <c r="C362" i="8"/>
  <c r="C362" i="15" s="1"/>
  <c r="D362" i="8"/>
  <c r="A363" i="8"/>
  <c r="B363" i="8"/>
  <c r="B363" i="15" s="1"/>
  <c r="C363" i="8"/>
  <c r="C363" i="15" s="1"/>
  <c r="D363" i="8"/>
  <c r="D2" i="8"/>
  <c r="C2" i="8"/>
  <c r="C2" i="15" s="1"/>
  <c r="B2" i="8"/>
  <c r="A2" i="8"/>
  <c r="AG3" i="7"/>
  <c r="AG4" i="7"/>
  <c r="AG5" i="7"/>
  <c r="AG6" i="7"/>
  <c r="AG7" i="7"/>
  <c r="AG8" i="7"/>
  <c r="AG9" i="7"/>
  <c r="AG2" i="7"/>
  <c r="AC3" i="7"/>
  <c r="AC4" i="7"/>
  <c r="AC5" i="7"/>
  <c r="AC6" i="7"/>
  <c r="AC7" i="7"/>
  <c r="AC8" i="7"/>
  <c r="AC9" i="7"/>
  <c r="AC2" i="7"/>
  <c r="AB3" i="7"/>
  <c r="AB4" i="7"/>
  <c r="AB5" i="7"/>
  <c r="AB6" i="7"/>
  <c r="AB7" i="7"/>
  <c r="AB8" i="7"/>
  <c r="AB9" i="7"/>
  <c r="AB2" i="7"/>
  <c r="AA9" i="7"/>
  <c r="AA8" i="7"/>
  <c r="AA7" i="7"/>
  <c r="AA6" i="7"/>
  <c r="AA5" i="7"/>
  <c r="AA4" i="7"/>
  <c r="AA3" i="7"/>
  <c r="AA2" i="7"/>
  <c r="Z9" i="7"/>
  <c r="Z8" i="7"/>
  <c r="Z7" i="7"/>
  <c r="Z6" i="7"/>
  <c r="Z5" i="7"/>
  <c r="Z4" i="7"/>
  <c r="Z3" i="7"/>
  <c r="Z2" i="7"/>
  <c r="Y9" i="7"/>
  <c r="Y8" i="7"/>
  <c r="Y7" i="7"/>
  <c r="Y6" i="7"/>
  <c r="Y5" i="7"/>
  <c r="Y4" i="7"/>
  <c r="Y3" i="7"/>
  <c r="Y2" i="7"/>
  <c r="X9" i="7"/>
  <c r="X8" i="7"/>
  <c r="X7" i="7"/>
  <c r="X6" i="7"/>
  <c r="X5" i="7"/>
  <c r="X4" i="7"/>
  <c r="X3" i="7"/>
  <c r="X2" i="7"/>
  <c r="W9" i="7"/>
  <c r="W8" i="7"/>
  <c r="W7" i="7"/>
  <c r="W6" i="7"/>
  <c r="W5" i="7"/>
  <c r="W4" i="7"/>
  <c r="W3" i="7"/>
  <c r="W2" i="7"/>
  <c r="V9" i="7"/>
  <c r="V8" i="7"/>
  <c r="V7" i="7"/>
  <c r="V6" i="7"/>
  <c r="V5" i="7"/>
  <c r="V4" i="7"/>
  <c r="V3" i="7"/>
  <c r="V2" i="7"/>
  <c r="U9" i="7"/>
  <c r="U8" i="7"/>
  <c r="U7" i="7"/>
  <c r="U6" i="7"/>
  <c r="U5" i="7"/>
  <c r="U4" i="7"/>
  <c r="U3" i="7"/>
  <c r="U2" i="7"/>
  <c r="U10" i="12" l="1"/>
  <c r="E73" i="18"/>
  <c r="V5" i="12"/>
  <c r="P14" i="12" s="1"/>
  <c r="P16" i="12" s="1"/>
  <c r="P19" i="12" s="1"/>
  <c r="P21" i="12" s="1"/>
  <c r="V9" i="12"/>
  <c r="V8" i="12"/>
  <c r="T7" i="12"/>
  <c r="U7" i="12" s="1"/>
  <c r="B359" i="15"/>
  <c r="B359" i="19"/>
  <c r="B351" i="15"/>
  <c r="B351" i="19"/>
  <c r="B345" i="15"/>
  <c r="B345" i="19"/>
  <c r="B339" i="15"/>
  <c r="B339" i="19"/>
  <c r="B337" i="15"/>
  <c r="B337" i="19"/>
  <c r="B329" i="15"/>
  <c r="B329" i="19"/>
  <c r="B319" i="15"/>
  <c r="B319" i="19"/>
  <c r="B313" i="15"/>
  <c r="B313" i="19"/>
  <c r="B307" i="15"/>
  <c r="B307" i="19"/>
  <c r="B299" i="15"/>
  <c r="B299" i="19"/>
  <c r="B293" i="15"/>
  <c r="B293" i="19"/>
  <c r="B285" i="15"/>
  <c r="B285" i="19"/>
  <c r="B277" i="15"/>
  <c r="B277" i="19"/>
  <c r="B271" i="15"/>
  <c r="B271" i="19"/>
  <c r="B259" i="15"/>
  <c r="B259" i="19"/>
  <c r="B231" i="15"/>
  <c r="B231" i="19"/>
  <c r="B219" i="15"/>
  <c r="B219" i="19"/>
  <c r="B207" i="15"/>
  <c r="B207" i="19"/>
  <c r="B197" i="15"/>
  <c r="B197" i="19"/>
  <c r="B187" i="15"/>
  <c r="B187" i="19"/>
  <c r="B179" i="15"/>
  <c r="B179" i="19"/>
  <c r="B167" i="15"/>
  <c r="B167" i="19"/>
  <c r="B137" i="15"/>
  <c r="B137" i="19"/>
  <c r="B129" i="15"/>
  <c r="B129" i="19"/>
  <c r="B123" i="15"/>
  <c r="B123" i="19"/>
  <c r="B113" i="15"/>
  <c r="B113" i="19"/>
  <c r="B107" i="15"/>
  <c r="B107" i="19"/>
  <c r="B97" i="15"/>
  <c r="B97" i="19"/>
  <c r="B91" i="15"/>
  <c r="B91" i="19"/>
  <c r="B87" i="15"/>
  <c r="B87" i="19"/>
  <c r="B77" i="15"/>
  <c r="B77" i="19"/>
  <c r="B69" i="15"/>
  <c r="B69" i="19"/>
  <c r="B63" i="15"/>
  <c r="B63" i="19"/>
  <c r="B59" i="15"/>
  <c r="B59" i="19"/>
  <c r="B51" i="15"/>
  <c r="B51" i="19"/>
  <c r="B41" i="15"/>
  <c r="B41" i="19"/>
  <c r="B37" i="15"/>
  <c r="B37" i="19"/>
  <c r="B29" i="15"/>
  <c r="B29" i="19"/>
  <c r="B21" i="15"/>
  <c r="B21" i="19"/>
  <c r="B7" i="15"/>
  <c r="B7" i="19"/>
  <c r="B335" i="19"/>
  <c r="A328" i="19"/>
  <c r="B239" i="19"/>
  <c r="C224" i="19"/>
  <c r="A25" i="19"/>
  <c r="A165" i="15"/>
  <c r="A165" i="19"/>
  <c r="A155" i="15"/>
  <c r="A155" i="19"/>
  <c r="A147" i="15"/>
  <c r="A147" i="19"/>
  <c r="A137" i="15"/>
  <c r="A137" i="19"/>
  <c r="A127" i="15"/>
  <c r="A127" i="19"/>
  <c r="A119" i="15"/>
  <c r="A119" i="19"/>
  <c r="A109" i="15"/>
  <c r="A109" i="19"/>
  <c r="A101" i="15"/>
  <c r="A101" i="19"/>
  <c r="A91" i="15"/>
  <c r="A91" i="19"/>
  <c r="A83" i="15"/>
  <c r="A83" i="19"/>
  <c r="A77" i="15"/>
  <c r="G77" i="15" s="1"/>
  <c r="A77" i="19"/>
  <c r="A71" i="15"/>
  <c r="A71" i="19"/>
  <c r="A63" i="15"/>
  <c r="A63" i="19"/>
  <c r="A57" i="15"/>
  <c r="A57" i="19"/>
  <c r="A49" i="15"/>
  <c r="A49" i="19"/>
  <c r="A41" i="15"/>
  <c r="A41" i="19"/>
  <c r="A33" i="15"/>
  <c r="A33" i="19"/>
  <c r="A27" i="15"/>
  <c r="G27" i="15" s="1"/>
  <c r="A27" i="19"/>
  <c r="A19" i="15"/>
  <c r="A19" i="19"/>
  <c r="A15" i="15"/>
  <c r="A15" i="19"/>
  <c r="A13" i="15"/>
  <c r="E13" i="15" s="1"/>
  <c r="A13" i="19"/>
  <c r="A3" i="15"/>
  <c r="A3" i="19"/>
  <c r="A338" i="19"/>
  <c r="B331" i="19"/>
  <c r="C300" i="19"/>
  <c r="B263" i="19"/>
  <c r="A249" i="19"/>
  <c r="B357" i="15"/>
  <c r="B357" i="19"/>
  <c r="B347" i="15"/>
  <c r="B347" i="19"/>
  <c r="B341" i="15"/>
  <c r="B341" i="19"/>
  <c r="B333" i="15"/>
  <c r="B333" i="19"/>
  <c r="B321" i="15"/>
  <c r="B321" i="19"/>
  <c r="B311" i="15"/>
  <c r="B311" i="19"/>
  <c r="B301" i="15"/>
  <c r="B301" i="19"/>
  <c r="B289" i="15"/>
  <c r="B289" i="19"/>
  <c r="B279" i="15"/>
  <c r="B279" i="19"/>
  <c r="B267" i="15"/>
  <c r="B267" i="19"/>
  <c r="B255" i="15"/>
  <c r="B255" i="19"/>
  <c r="B241" i="15"/>
  <c r="B241" i="19"/>
  <c r="B235" i="15"/>
  <c r="B235" i="19"/>
  <c r="B227" i="15"/>
  <c r="B227" i="19"/>
  <c r="B217" i="15"/>
  <c r="B217" i="19"/>
  <c r="B209" i="15"/>
  <c r="B209" i="19"/>
  <c r="B201" i="15"/>
  <c r="B201" i="19"/>
  <c r="B191" i="15"/>
  <c r="B191" i="19"/>
  <c r="B183" i="15"/>
  <c r="B183" i="19"/>
  <c r="B173" i="15"/>
  <c r="B173" i="19"/>
  <c r="B163" i="15"/>
  <c r="B163" i="19"/>
  <c r="B155" i="15"/>
  <c r="B155" i="19"/>
  <c r="B147" i="15"/>
  <c r="B147" i="19"/>
  <c r="B135" i="15"/>
  <c r="B135" i="19"/>
  <c r="B125" i="15"/>
  <c r="B125" i="19"/>
  <c r="B115" i="15"/>
  <c r="B115" i="19"/>
  <c r="B105" i="15"/>
  <c r="B105" i="19"/>
  <c r="B93" i="15"/>
  <c r="B93" i="19"/>
  <c r="B83" i="15"/>
  <c r="B83" i="19"/>
  <c r="B71" i="15"/>
  <c r="B71" i="19"/>
  <c r="B61" i="15"/>
  <c r="B61" i="19"/>
  <c r="B53" i="15"/>
  <c r="B53" i="19"/>
  <c r="B39" i="15"/>
  <c r="B39" i="19"/>
  <c r="B33" i="15"/>
  <c r="B33" i="19"/>
  <c r="B23" i="15"/>
  <c r="B23" i="19"/>
  <c r="B3" i="15"/>
  <c r="B3" i="19"/>
  <c r="A17" i="15"/>
  <c r="A17" i="19"/>
  <c r="A7" i="15"/>
  <c r="A7" i="19"/>
  <c r="A2" i="15"/>
  <c r="A2" i="19"/>
  <c r="D358" i="15"/>
  <c r="C358" i="19"/>
  <c r="D352" i="15"/>
  <c r="C352" i="19"/>
  <c r="D344" i="15"/>
  <c r="C344" i="19"/>
  <c r="D338" i="15"/>
  <c r="C338" i="19"/>
  <c r="D328" i="15"/>
  <c r="C328" i="19"/>
  <c r="D324" i="15"/>
  <c r="C324" i="19"/>
  <c r="D318" i="15"/>
  <c r="C318" i="19"/>
  <c r="D310" i="15"/>
  <c r="C310" i="19"/>
  <c r="D302" i="15"/>
  <c r="C302" i="19"/>
  <c r="D282" i="15"/>
  <c r="C282" i="19"/>
  <c r="D274" i="15"/>
  <c r="C274" i="19"/>
  <c r="D266" i="15"/>
  <c r="C266" i="19"/>
  <c r="D260" i="15"/>
  <c r="C260" i="19"/>
  <c r="D252" i="15"/>
  <c r="C252" i="19"/>
  <c r="D246" i="15"/>
  <c r="C246" i="19"/>
  <c r="D240" i="15"/>
  <c r="C240" i="19"/>
  <c r="D234" i="15"/>
  <c r="C234" i="19"/>
  <c r="D230" i="15"/>
  <c r="C230" i="19"/>
  <c r="D222" i="15"/>
  <c r="C222" i="19"/>
  <c r="D218" i="15"/>
  <c r="C218" i="19"/>
  <c r="D214" i="15"/>
  <c r="C214" i="19"/>
  <c r="D206" i="15"/>
  <c r="C206" i="19"/>
  <c r="D202" i="15"/>
  <c r="C202" i="19"/>
  <c r="D194" i="15"/>
  <c r="C194" i="19"/>
  <c r="D188" i="15"/>
  <c r="C188" i="19"/>
  <c r="D180" i="15"/>
  <c r="C180" i="19"/>
  <c r="D168" i="15"/>
  <c r="C168" i="19"/>
  <c r="D148" i="15"/>
  <c r="C148" i="19"/>
  <c r="D140" i="15"/>
  <c r="C140" i="19"/>
  <c r="D132" i="15"/>
  <c r="C132" i="19"/>
  <c r="D124" i="15"/>
  <c r="C124" i="19"/>
  <c r="D116" i="15"/>
  <c r="C116" i="19"/>
  <c r="D104" i="15"/>
  <c r="C104" i="19"/>
  <c r="D98" i="15"/>
  <c r="C98" i="19"/>
  <c r="D90" i="15"/>
  <c r="C90" i="19"/>
  <c r="D80" i="15"/>
  <c r="C80" i="19"/>
  <c r="D72" i="15"/>
  <c r="C72" i="19"/>
  <c r="D64" i="15"/>
  <c r="C64" i="19"/>
  <c r="D58" i="15"/>
  <c r="C58" i="19"/>
  <c r="D50" i="15"/>
  <c r="C50" i="19"/>
  <c r="D40" i="15"/>
  <c r="C40" i="19"/>
  <c r="D28" i="15"/>
  <c r="C28" i="19"/>
  <c r="B287" i="19"/>
  <c r="C350" i="19"/>
  <c r="C296" i="19"/>
  <c r="C290" i="19"/>
  <c r="A241" i="19"/>
  <c r="C208" i="19"/>
  <c r="B353" i="15"/>
  <c r="B353" i="19"/>
  <c r="B325" i="15"/>
  <c r="B325" i="19"/>
  <c r="B315" i="15"/>
  <c r="B315" i="19"/>
  <c r="B303" i="15"/>
  <c r="B303" i="19"/>
  <c r="B295" i="15"/>
  <c r="B295" i="19"/>
  <c r="B283" i="15"/>
  <c r="B283" i="19"/>
  <c r="B275" i="15"/>
  <c r="B275" i="19"/>
  <c r="B269" i="15"/>
  <c r="B269" i="19"/>
  <c r="B261" i="15"/>
  <c r="B261" i="19"/>
  <c r="B251" i="15"/>
  <c r="B251" i="19"/>
  <c r="B247" i="15"/>
  <c r="B247" i="19"/>
  <c r="B237" i="15"/>
  <c r="B237" i="19"/>
  <c r="B225" i="15"/>
  <c r="B225" i="19"/>
  <c r="B213" i="15"/>
  <c r="B213" i="19"/>
  <c r="B195" i="15"/>
  <c r="B195" i="19"/>
  <c r="B165" i="15"/>
  <c r="B165" i="19"/>
  <c r="B157" i="15"/>
  <c r="B157" i="19"/>
  <c r="B151" i="15"/>
  <c r="B151" i="19"/>
  <c r="B141" i="15"/>
  <c r="B141" i="19"/>
  <c r="B131" i="15"/>
  <c r="B131" i="19"/>
  <c r="B121" i="15"/>
  <c r="B121" i="19"/>
  <c r="B109" i="15"/>
  <c r="B109" i="19"/>
  <c r="B99" i="15"/>
  <c r="B99" i="19"/>
  <c r="B89" i="15"/>
  <c r="B89" i="19"/>
  <c r="B81" i="15"/>
  <c r="B81" i="19"/>
  <c r="B73" i="15"/>
  <c r="B73" i="19"/>
  <c r="B65" i="15"/>
  <c r="B65" i="19"/>
  <c r="B57" i="15"/>
  <c r="B57" i="19"/>
  <c r="B45" i="15"/>
  <c r="B45" i="19"/>
  <c r="B31" i="15"/>
  <c r="B31" i="19"/>
  <c r="B25" i="15"/>
  <c r="B25" i="19"/>
  <c r="B17" i="15"/>
  <c r="B17" i="19"/>
  <c r="B13" i="15"/>
  <c r="B13" i="19"/>
  <c r="B9" i="15"/>
  <c r="B9" i="19"/>
  <c r="A315" i="15"/>
  <c r="E315" i="15" s="1"/>
  <c r="A315" i="19"/>
  <c r="A311" i="15"/>
  <c r="G311" i="15" s="1"/>
  <c r="A311" i="19"/>
  <c r="A309" i="15"/>
  <c r="G309" i="15" s="1"/>
  <c r="A309" i="19"/>
  <c r="A307" i="15"/>
  <c r="A307" i="19"/>
  <c r="A303" i="15"/>
  <c r="E303" i="15" s="1"/>
  <c r="A303" i="19"/>
  <c r="A301" i="15"/>
  <c r="E301" i="15" s="1"/>
  <c r="A301" i="19"/>
  <c r="A299" i="15"/>
  <c r="A299" i="19"/>
  <c r="A297" i="15"/>
  <c r="F297" i="15" s="1"/>
  <c r="A297" i="19"/>
  <c r="A293" i="15"/>
  <c r="E293" i="15" s="1"/>
  <c r="A293" i="19"/>
  <c r="A289" i="15"/>
  <c r="F289" i="15" s="1"/>
  <c r="A289" i="19"/>
  <c r="A285" i="15"/>
  <c r="F285" i="15" s="1"/>
  <c r="A285" i="19"/>
  <c r="A281" i="15"/>
  <c r="A281" i="19"/>
  <c r="A277" i="15"/>
  <c r="E277" i="15" s="1"/>
  <c r="A277" i="19"/>
  <c r="A271" i="15"/>
  <c r="G271" i="15" s="1"/>
  <c r="A271" i="19"/>
  <c r="A267" i="15"/>
  <c r="G267" i="15" s="1"/>
  <c r="A267" i="19"/>
  <c r="A261" i="15"/>
  <c r="G261" i="15" s="1"/>
  <c r="A261" i="19"/>
  <c r="A253" i="15"/>
  <c r="F253" i="15" s="1"/>
  <c r="A253" i="19"/>
  <c r="A247" i="15"/>
  <c r="A247" i="19"/>
  <c r="A243" i="15"/>
  <c r="F243" i="15" s="1"/>
  <c r="A243" i="19"/>
  <c r="A237" i="15"/>
  <c r="F237" i="15" s="1"/>
  <c r="A237" i="19"/>
  <c r="A231" i="15"/>
  <c r="A231" i="19"/>
  <c r="A225" i="15"/>
  <c r="A225" i="19"/>
  <c r="A219" i="15"/>
  <c r="F219" i="15" s="1"/>
  <c r="A219" i="19"/>
  <c r="A213" i="15"/>
  <c r="F213" i="15" s="1"/>
  <c r="A213" i="19"/>
  <c r="A207" i="15"/>
  <c r="A207" i="19"/>
  <c r="A201" i="15"/>
  <c r="G201" i="15" s="1"/>
  <c r="A201" i="19"/>
  <c r="A195" i="15"/>
  <c r="A195" i="19"/>
  <c r="A189" i="15"/>
  <c r="A189" i="19"/>
  <c r="A185" i="15"/>
  <c r="A185" i="19"/>
  <c r="A181" i="15"/>
  <c r="A181" i="19"/>
  <c r="A175" i="15"/>
  <c r="A175" i="19"/>
  <c r="A171" i="15"/>
  <c r="A171" i="19"/>
  <c r="A167" i="15"/>
  <c r="A167" i="19"/>
  <c r="A161" i="15"/>
  <c r="A161" i="19"/>
  <c r="A157" i="15"/>
  <c r="G157" i="15" s="1"/>
  <c r="A157" i="19"/>
  <c r="A149" i="15"/>
  <c r="F149" i="15" s="1"/>
  <c r="A149" i="19"/>
  <c r="A141" i="15"/>
  <c r="A141" i="19"/>
  <c r="A133" i="15"/>
  <c r="A133" i="19"/>
  <c r="A129" i="15"/>
  <c r="A129" i="19"/>
  <c r="A121" i="15"/>
  <c r="A121" i="19"/>
  <c r="A117" i="15"/>
  <c r="A117" i="19"/>
  <c r="A111" i="15"/>
  <c r="A111" i="19"/>
  <c r="A105" i="15"/>
  <c r="A105" i="19"/>
  <c r="A99" i="15"/>
  <c r="A99" i="19"/>
  <c r="A93" i="15"/>
  <c r="A93" i="19"/>
  <c r="A87" i="15"/>
  <c r="F87" i="15" s="1"/>
  <c r="A87" i="19"/>
  <c r="A81" i="15"/>
  <c r="A81" i="19"/>
  <c r="A73" i="15"/>
  <c r="A73" i="19"/>
  <c r="A67" i="15"/>
  <c r="G67" i="15" s="1"/>
  <c r="A67" i="19"/>
  <c r="A61" i="15"/>
  <c r="A61" i="19"/>
  <c r="A55" i="15"/>
  <c r="A55" i="19"/>
  <c r="A47" i="15"/>
  <c r="A47" i="19"/>
  <c r="A43" i="15"/>
  <c r="A43" i="19"/>
  <c r="A31" i="15"/>
  <c r="A31" i="19"/>
  <c r="A9" i="15"/>
  <c r="A9" i="19"/>
  <c r="D354" i="15"/>
  <c r="C354" i="19"/>
  <c r="D348" i="15"/>
  <c r="C348" i="19"/>
  <c r="D340" i="15"/>
  <c r="C340" i="19"/>
  <c r="D334" i="15"/>
  <c r="C334" i="19"/>
  <c r="D326" i="15"/>
  <c r="C326" i="19"/>
  <c r="D320" i="15"/>
  <c r="C320" i="19"/>
  <c r="D312" i="15"/>
  <c r="C312" i="19"/>
  <c r="D308" i="15"/>
  <c r="C308" i="19"/>
  <c r="D304" i="15"/>
  <c r="C304" i="19"/>
  <c r="D298" i="15"/>
  <c r="C298" i="19"/>
  <c r="D288" i="15"/>
  <c r="C288" i="19"/>
  <c r="D280" i="15"/>
  <c r="C280" i="19"/>
  <c r="D272" i="15"/>
  <c r="C272" i="19"/>
  <c r="D264" i="15"/>
  <c r="C264" i="19"/>
  <c r="D256" i="15"/>
  <c r="C256" i="19"/>
  <c r="D250" i="15"/>
  <c r="C250" i="19"/>
  <c r="D242" i="15"/>
  <c r="C242" i="19"/>
  <c r="D236" i="15"/>
  <c r="C236" i="19"/>
  <c r="D232" i="15"/>
  <c r="C232" i="19"/>
  <c r="D228" i="15"/>
  <c r="C228" i="19"/>
  <c r="D220" i="15"/>
  <c r="C220" i="19"/>
  <c r="D216" i="15"/>
  <c r="C216" i="19"/>
  <c r="D212" i="15"/>
  <c r="C212" i="19"/>
  <c r="D200" i="15"/>
  <c r="C200" i="19"/>
  <c r="D192" i="15"/>
  <c r="C192" i="19"/>
  <c r="D184" i="15"/>
  <c r="C184" i="19"/>
  <c r="D178" i="15"/>
  <c r="C178" i="19"/>
  <c r="D172" i="15"/>
  <c r="C172" i="19"/>
  <c r="D166" i="15"/>
  <c r="C166" i="19"/>
  <c r="D162" i="15"/>
  <c r="C162" i="19"/>
  <c r="D156" i="15"/>
  <c r="C156" i="19"/>
  <c r="D146" i="15"/>
  <c r="C146" i="19"/>
  <c r="D138" i="15"/>
  <c r="C138" i="19"/>
  <c r="D130" i="15"/>
  <c r="C130" i="19"/>
  <c r="D122" i="15"/>
  <c r="C122" i="19"/>
  <c r="D114" i="15"/>
  <c r="C114" i="19"/>
  <c r="D108" i="15"/>
  <c r="C108" i="19"/>
  <c r="D100" i="15"/>
  <c r="C100" i="19"/>
  <c r="D92" i="15"/>
  <c r="C92" i="19"/>
  <c r="D84" i="15"/>
  <c r="C84" i="19"/>
  <c r="D76" i="15"/>
  <c r="C76" i="19"/>
  <c r="D68" i="15"/>
  <c r="C68" i="19"/>
  <c r="D60" i="15"/>
  <c r="C60" i="19"/>
  <c r="D52" i="15"/>
  <c r="C52" i="19"/>
  <c r="D44" i="15"/>
  <c r="C44" i="19"/>
  <c r="D36" i="15"/>
  <c r="C36" i="19"/>
  <c r="D30" i="15"/>
  <c r="C30" i="19"/>
  <c r="A245" i="19"/>
  <c r="C154" i="19"/>
  <c r="B362" i="15"/>
  <c r="B362" i="19"/>
  <c r="B360" i="15"/>
  <c r="B360" i="19"/>
  <c r="B358" i="15"/>
  <c r="B358" i="19"/>
  <c r="B354" i="15"/>
  <c r="B354" i="19"/>
  <c r="B352" i="15"/>
  <c r="B352" i="19"/>
  <c r="B350" i="15"/>
  <c r="B350" i="19"/>
  <c r="B348" i="15"/>
  <c r="B348" i="19"/>
  <c r="B346" i="15"/>
  <c r="B346" i="19"/>
  <c r="B344" i="15"/>
  <c r="B344" i="19"/>
  <c r="B342" i="15"/>
  <c r="B342" i="19"/>
  <c r="B356" i="19"/>
  <c r="B175" i="19"/>
  <c r="C160" i="19"/>
  <c r="B361" i="15"/>
  <c r="B361" i="19"/>
  <c r="B349" i="15"/>
  <c r="B349" i="19"/>
  <c r="B323" i="15"/>
  <c r="B323" i="19"/>
  <c r="B317" i="15"/>
  <c r="B317" i="19"/>
  <c r="B305" i="15"/>
  <c r="B305" i="19"/>
  <c r="B297" i="15"/>
  <c r="B297" i="19"/>
  <c r="B291" i="15"/>
  <c r="B291" i="19"/>
  <c r="B281" i="15"/>
  <c r="B281" i="19"/>
  <c r="B273" i="15"/>
  <c r="B273" i="19"/>
  <c r="B265" i="15"/>
  <c r="B265" i="19"/>
  <c r="B257" i="15"/>
  <c r="B257" i="19"/>
  <c r="B249" i="15"/>
  <c r="B249" i="19"/>
  <c r="B243" i="15"/>
  <c r="B243" i="19"/>
  <c r="B233" i="15"/>
  <c r="B233" i="19"/>
  <c r="B223" i="15"/>
  <c r="B223" i="19"/>
  <c r="B215" i="15"/>
  <c r="B215" i="19"/>
  <c r="B205" i="15"/>
  <c r="B205" i="19"/>
  <c r="B199" i="15"/>
  <c r="B199" i="19"/>
  <c r="B189" i="15"/>
  <c r="B189" i="19"/>
  <c r="B181" i="15"/>
  <c r="B181" i="19"/>
  <c r="B171" i="15"/>
  <c r="B171" i="19"/>
  <c r="B161" i="15"/>
  <c r="B161" i="19"/>
  <c r="B153" i="15"/>
  <c r="B153" i="19"/>
  <c r="B143" i="15"/>
  <c r="B143" i="19"/>
  <c r="B133" i="15"/>
  <c r="B133" i="19"/>
  <c r="B119" i="15"/>
  <c r="B119" i="19"/>
  <c r="B111" i="15"/>
  <c r="B111" i="19"/>
  <c r="B103" i="15"/>
  <c r="B103" i="19"/>
  <c r="B95" i="15"/>
  <c r="B95" i="19"/>
  <c r="B85" i="15"/>
  <c r="B85" i="19"/>
  <c r="B75" i="15"/>
  <c r="B75" i="19"/>
  <c r="B67" i="15"/>
  <c r="B67" i="19"/>
  <c r="B55" i="15"/>
  <c r="B55" i="19"/>
  <c r="B49" i="15"/>
  <c r="B49" i="19"/>
  <c r="B43" i="15"/>
  <c r="B43" i="19"/>
  <c r="B35" i="15"/>
  <c r="B35" i="19"/>
  <c r="B27" i="15"/>
  <c r="B27" i="19"/>
  <c r="B19" i="15"/>
  <c r="B19" i="19"/>
  <c r="B15" i="15"/>
  <c r="B15" i="19"/>
  <c r="B11" i="15"/>
  <c r="B11" i="19"/>
  <c r="B5" i="15"/>
  <c r="B5" i="19"/>
  <c r="A363" i="15"/>
  <c r="A363" i="19"/>
  <c r="A361" i="15"/>
  <c r="E361" i="15" s="1"/>
  <c r="A361" i="19"/>
  <c r="A359" i="15"/>
  <c r="A359" i="19"/>
  <c r="A357" i="15"/>
  <c r="E357" i="15" s="1"/>
  <c r="A357" i="19"/>
  <c r="A355" i="15"/>
  <c r="G355" i="15" s="1"/>
  <c r="A355" i="19"/>
  <c r="A353" i="15"/>
  <c r="A353" i="19"/>
  <c r="A351" i="15"/>
  <c r="G351" i="15" s="1"/>
  <c r="A351" i="19"/>
  <c r="A347" i="15"/>
  <c r="E347" i="15" s="1"/>
  <c r="A347" i="19"/>
  <c r="A345" i="15"/>
  <c r="A345" i="19"/>
  <c r="A343" i="15"/>
  <c r="A343" i="19"/>
  <c r="A341" i="15"/>
  <c r="E341" i="15" s="1"/>
  <c r="A341" i="19"/>
  <c r="A339" i="15"/>
  <c r="F339" i="15" s="1"/>
  <c r="A339" i="19"/>
  <c r="A337" i="15"/>
  <c r="G337" i="15" s="1"/>
  <c r="A337" i="19"/>
  <c r="A335" i="15"/>
  <c r="G335" i="15" s="1"/>
  <c r="A335" i="19"/>
  <c r="A333" i="15"/>
  <c r="A333" i="19"/>
  <c r="A331" i="15"/>
  <c r="A331" i="19"/>
  <c r="A329" i="15"/>
  <c r="A329" i="19"/>
  <c r="A327" i="15"/>
  <c r="G327" i="15" s="1"/>
  <c r="A327" i="19"/>
  <c r="A325" i="15"/>
  <c r="A325" i="19"/>
  <c r="A323" i="15"/>
  <c r="E323" i="15" s="1"/>
  <c r="A323" i="19"/>
  <c r="A321" i="15"/>
  <c r="A321" i="19"/>
  <c r="A319" i="15"/>
  <c r="A319" i="19"/>
  <c r="A313" i="15"/>
  <c r="A313" i="19"/>
  <c r="A305" i="15"/>
  <c r="A305" i="19"/>
  <c r="A291" i="15"/>
  <c r="E291" i="15" s="1"/>
  <c r="A291" i="19"/>
  <c r="A287" i="15"/>
  <c r="G287" i="15" s="1"/>
  <c r="A287" i="19"/>
  <c r="A283" i="15"/>
  <c r="E283" i="15" s="1"/>
  <c r="A283" i="19"/>
  <c r="A279" i="15"/>
  <c r="A279" i="19"/>
  <c r="A275" i="15"/>
  <c r="A275" i="19"/>
  <c r="A273" i="15"/>
  <c r="A273" i="19"/>
  <c r="A269" i="15"/>
  <c r="G269" i="15" s="1"/>
  <c r="A269" i="19"/>
  <c r="A265" i="15"/>
  <c r="A265" i="19"/>
  <c r="A263" i="15"/>
  <c r="A263" i="19"/>
  <c r="A259" i="15"/>
  <c r="F259" i="15" s="1"/>
  <c r="A259" i="19"/>
  <c r="A257" i="15"/>
  <c r="A257" i="19"/>
  <c r="A255" i="15"/>
  <c r="A255" i="19"/>
  <c r="A251" i="15"/>
  <c r="F251" i="15" s="1"/>
  <c r="A251" i="19"/>
  <c r="A235" i="15"/>
  <c r="F235" i="15" s="1"/>
  <c r="A235" i="19"/>
  <c r="A229" i="15"/>
  <c r="F229" i="15" s="1"/>
  <c r="A229" i="19"/>
  <c r="A223" i="15"/>
  <c r="A223" i="19"/>
  <c r="A215" i="15"/>
  <c r="A215" i="19"/>
  <c r="A209" i="15"/>
  <c r="A209" i="19"/>
  <c r="A203" i="15"/>
  <c r="F203" i="15" s="1"/>
  <c r="A203" i="19"/>
  <c r="A197" i="15"/>
  <c r="A197" i="19"/>
  <c r="A193" i="15"/>
  <c r="G193" i="15" s="1"/>
  <c r="A193" i="19"/>
  <c r="A187" i="15"/>
  <c r="G187" i="15" s="1"/>
  <c r="A187" i="19"/>
  <c r="A179" i="15"/>
  <c r="A179" i="19"/>
  <c r="A169" i="15"/>
  <c r="G169" i="15" s="1"/>
  <c r="A169" i="19"/>
  <c r="A159" i="15"/>
  <c r="A159" i="19"/>
  <c r="A151" i="15"/>
  <c r="A151" i="19"/>
  <c r="A143" i="15"/>
  <c r="A143" i="19"/>
  <c r="A139" i="15"/>
  <c r="A139" i="19"/>
  <c r="A131" i="15"/>
  <c r="A131" i="19"/>
  <c r="A123" i="15"/>
  <c r="A123" i="19"/>
  <c r="A113" i="15"/>
  <c r="A113" i="19"/>
  <c r="A103" i="15"/>
  <c r="A103" i="19"/>
  <c r="A95" i="15"/>
  <c r="A95" i="19"/>
  <c r="A85" i="15"/>
  <c r="G85" i="15" s="1"/>
  <c r="H85" i="15" s="1"/>
  <c r="A85" i="19"/>
  <c r="A75" i="15"/>
  <c r="A75" i="19"/>
  <c r="A65" i="15"/>
  <c r="E65" i="15" s="1"/>
  <c r="A65" i="19"/>
  <c r="A51" i="15"/>
  <c r="A51" i="19"/>
  <c r="A37" i="15"/>
  <c r="A37" i="19"/>
  <c r="A23" i="15"/>
  <c r="A23" i="19"/>
  <c r="A5" i="15"/>
  <c r="A5" i="19"/>
  <c r="D362" i="15"/>
  <c r="C362" i="19"/>
  <c r="D356" i="15"/>
  <c r="C356" i="19"/>
  <c r="D346" i="15"/>
  <c r="C346" i="19"/>
  <c r="D332" i="15"/>
  <c r="C332" i="19"/>
  <c r="D314" i="15"/>
  <c r="C314" i="19"/>
  <c r="D294" i="15"/>
  <c r="C294" i="19"/>
  <c r="D286" i="15"/>
  <c r="C286" i="19"/>
  <c r="D278" i="15"/>
  <c r="C278" i="19"/>
  <c r="D268" i="15"/>
  <c r="C268" i="19"/>
  <c r="D258" i="15"/>
  <c r="C258" i="19"/>
  <c r="D248" i="15"/>
  <c r="C248" i="19"/>
  <c r="D238" i="15"/>
  <c r="C238" i="19"/>
  <c r="D226" i="15"/>
  <c r="C226" i="19"/>
  <c r="D196" i="15"/>
  <c r="C196" i="19"/>
  <c r="D176" i="15"/>
  <c r="C176" i="19"/>
  <c r="D152" i="15"/>
  <c r="C152" i="19"/>
  <c r="D142" i="15"/>
  <c r="C142" i="19"/>
  <c r="D134" i="15"/>
  <c r="C134" i="19"/>
  <c r="D126" i="15"/>
  <c r="C126" i="19"/>
  <c r="D118" i="15"/>
  <c r="C118" i="19"/>
  <c r="D110" i="15"/>
  <c r="C110" i="19"/>
  <c r="D102" i="15"/>
  <c r="C102" i="19"/>
  <c r="D94" i="15"/>
  <c r="C94" i="19"/>
  <c r="D86" i="15"/>
  <c r="C86" i="19"/>
  <c r="D78" i="15"/>
  <c r="C78" i="19"/>
  <c r="D70" i="15"/>
  <c r="C70" i="19"/>
  <c r="D62" i="15"/>
  <c r="C62" i="19"/>
  <c r="D54" i="15"/>
  <c r="C54" i="19"/>
  <c r="D46" i="15"/>
  <c r="C46" i="19"/>
  <c r="D38" i="15"/>
  <c r="C38" i="19"/>
  <c r="D26" i="15"/>
  <c r="C26" i="19"/>
  <c r="B363" i="19"/>
  <c r="B2" i="15"/>
  <c r="B2" i="19"/>
  <c r="A326" i="15"/>
  <c r="A326" i="19"/>
  <c r="A324" i="15"/>
  <c r="E324" i="15" s="1"/>
  <c r="A324" i="19"/>
  <c r="A322" i="15"/>
  <c r="A322" i="19"/>
  <c r="A320" i="15"/>
  <c r="A320" i="19"/>
  <c r="A318" i="15"/>
  <c r="F318" i="15" s="1"/>
  <c r="A318" i="19"/>
  <c r="A316" i="15"/>
  <c r="F316" i="15" s="1"/>
  <c r="A316" i="19"/>
  <c r="A314" i="15"/>
  <c r="E314" i="15" s="1"/>
  <c r="A314" i="19"/>
  <c r="A312" i="15"/>
  <c r="F312" i="15" s="1"/>
  <c r="A312" i="19"/>
  <c r="A310" i="15"/>
  <c r="F310" i="15" s="1"/>
  <c r="A310" i="19"/>
  <c r="A308" i="15"/>
  <c r="E308" i="15" s="1"/>
  <c r="A308" i="19"/>
  <c r="A306" i="15"/>
  <c r="E306" i="15" s="1"/>
  <c r="A306" i="19"/>
  <c r="A304" i="15"/>
  <c r="A304" i="19"/>
  <c r="A302" i="15"/>
  <c r="A302" i="19"/>
  <c r="A300" i="15"/>
  <c r="E300" i="15" s="1"/>
  <c r="A300" i="19"/>
  <c r="A298" i="15"/>
  <c r="F298" i="15" s="1"/>
  <c r="A298" i="19"/>
  <c r="A296" i="15"/>
  <c r="E296" i="15" s="1"/>
  <c r="A296" i="19"/>
  <c r="B355" i="15"/>
  <c r="B355" i="19"/>
  <c r="B343" i="15"/>
  <c r="B343" i="19"/>
  <c r="B327" i="15"/>
  <c r="B327" i="19"/>
  <c r="B309" i="15"/>
  <c r="B309" i="19"/>
  <c r="B253" i="15"/>
  <c r="B253" i="19"/>
  <c r="B245" i="15"/>
  <c r="B245" i="19"/>
  <c r="B229" i="15"/>
  <c r="B229" i="19"/>
  <c r="B221" i="15"/>
  <c r="B221" i="19"/>
  <c r="B211" i="15"/>
  <c r="B211" i="19"/>
  <c r="B203" i="15"/>
  <c r="B203" i="19"/>
  <c r="B193" i="15"/>
  <c r="B193" i="19"/>
  <c r="B185" i="15"/>
  <c r="B185" i="19"/>
  <c r="B177" i="15"/>
  <c r="B177" i="19"/>
  <c r="B169" i="15"/>
  <c r="B169" i="19"/>
  <c r="B159" i="15"/>
  <c r="B159" i="19"/>
  <c r="B149" i="15"/>
  <c r="B149" i="19"/>
  <c r="B139" i="15"/>
  <c r="B139" i="19"/>
  <c r="B127" i="15"/>
  <c r="B127" i="19"/>
  <c r="B117" i="15"/>
  <c r="B117" i="19"/>
  <c r="B101" i="15"/>
  <c r="B101" i="19"/>
  <c r="B79" i="15"/>
  <c r="B79" i="19"/>
  <c r="B47" i="15"/>
  <c r="B47" i="19"/>
  <c r="A239" i="15"/>
  <c r="A239" i="19"/>
  <c r="A233" i="15"/>
  <c r="A233" i="19"/>
  <c r="A227" i="15"/>
  <c r="F227" i="15" s="1"/>
  <c r="A227" i="19"/>
  <c r="A221" i="15"/>
  <c r="F221" i="15" s="1"/>
  <c r="A221" i="19"/>
  <c r="A217" i="15"/>
  <c r="A217" i="19"/>
  <c r="A211" i="15"/>
  <c r="F211" i="15" s="1"/>
  <c r="A211" i="19"/>
  <c r="A205" i="15"/>
  <c r="F205" i="15" s="1"/>
  <c r="A205" i="19"/>
  <c r="A199" i="15"/>
  <c r="A199" i="19"/>
  <c r="A191" i="15"/>
  <c r="A191" i="19"/>
  <c r="A183" i="15"/>
  <c r="A183" i="19"/>
  <c r="A173" i="15"/>
  <c r="A173" i="19"/>
  <c r="A163" i="15"/>
  <c r="A163" i="19"/>
  <c r="A153" i="15"/>
  <c r="G153" i="15" s="1"/>
  <c r="A153" i="19"/>
  <c r="A145" i="15"/>
  <c r="A145" i="19"/>
  <c r="A135" i="15"/>
  <c r="A135" i="19"/>
  <c r="A125" i="15"/>
  <c r="A125" i="19"/>
  <c r="A115" i="15"/>
  <c r="A115" i="19"/>
  <c r="A107" i="15"/>
  <c r="A107" i="19"/>
  <c r="A97" i="15"/>
  <c r="A97" i="19"/>
  <c r="A89" i="15"/>
  <c r="E89" i="15" s="1"/>
  <c r="A89" i="19"/>
  <c r="A79" i="15"/>
  <c r="A79" i="19"/>
  <c r="A69" i="15"/>
  <c r="A69" i="19"/>
  <c r="A59" i="15"/>
  <c r="G59" i="15" s="1"/>
  <c r="A59" i="19"/>
  <c r="A53" i="15"/>
  <c r="A53" i="19"/>
  <c r="A45" i="15"/>
  <c r="A45" i="19"/>
  <c r="A39" i="15"/>
  <c r="A39" i="19"/>
  <c r="A35" i="15"/>
  <c r="G35" i="15" s="1"/>
  <c r="A35" i="19"/>
  <c r="A29" i="15"/>
  <c r="A29" i="19"/>
  <c r="A21" i="15"/>
  <c r="A21" i="19"/>
  <c r="A11" i="15"/>
  <c r="A11" i="19"/>
  <c r="D342" i="15"/>
  <c r="C342" i="19"/>
  <c r="D336" i="15"/>
  <c r="C336" i="19"/>
  <c r="D330" i="15"/>
  <c r="C330" i="19"/>
  <c r="D322" i="15"/>
  <c r="C322" i="19"/>
  <c r="D316" i="15"/>
  <c r="C316" i="19"/>
  <c r="D306" i="15"/>
  <c r="C306" i="19"/>
  <c r="D292" i="15"/>
  <c r="C292" i="19"/>
  <c r="D284" i="15"/>
  <c r="C284" i="19"/>
  <c r="D276" i="15"/>
  <c r="C276" i="19"/>
  <c r="D270" i="15"/>
  <c r="C270" i="19"/>
  <c r="D262" i="15"/>
  <c r="C262" i="19"/>
  <c r="D254" i="15"/>
  <c r="C254" i="19"/>
  <c r="D244" i="15"/>
  <c r="C244" i="19"/>
  <c r="D204" i="15"/>
  <c r="C204" i="19"/>
  <c r="D198" i="15"/>
  <c r="C198" i="19"/>
  <c r="D190" i="15"/>
  <c r="C190" i="19"/>
  <c r="D186" i="15"/>
  <c r="C186" i="19"/>
  <c r="D182" i="15"/>
  <c r="C182" i="19"/>
  <c r="D174" i="15"/>
  <c r="C174" i="19"/>
  <c r="D170" i="15"/>
  <c r="C170" i="19"/>
  <c r="D164" i="15"/>
  <c r="C164" i="19"/>
  <c r="D158" i="15"/>
  <c r="C158" i="19"/>
  <c r="D150" i="15"/>
  <c r="C150" i="19"/>
  <c r="D144" i="15"/>
  <c r="C144" i="19"/>
  <c r="D136" i="15"/>
  <c r="C136" i="19"/>
  <c r="D128" i="15"/>
  <c r="C128" i="19"/>
  <c r="D120" i="15"/>
  <c r="C120" i="19"/>
  <c r="D112" i="15"/>
  <c r="C112" i="19"/>
  <c r="D106" i="15"/>
  <c r="C106" i="19"/>
  <c r="D96" i="15"/>
  <c r="C96" i="19"/>
  <c r="D88" i="15"/>
  <c r="C88" i="19"/>
  <c r="D82" i="15"/>
  <c r="C82" i="19"/>
  <c r="D74" i="15"/>
  <c r="C74" i="19"/>
  <c r="D66" i="15"/>
  <c r="C66" i="19"/>
  <c r="D56" i="15"/>
  <c r="C56" i="19"/>
  <c r="D48" i="15"/>
  <c r="C48" i="19"/>
  <c r="D42" i="15"/>
  <c r="C42" i="19"/>
  <c r="D34" i="15"/>
  <c r="C34" i="19"/>
  <c r="D32" i="15"/>
  <c r="C32" i="19"/>
  <c r="C360" i="19"/>
  <c r="A317" i="19"/>
  <c r="D2" i="15"/>
  <c r="C2" i="19"/>
  <c r="A362" i="15"/>
  <c r="F362" i="15" s="1"/>
  <c r="A362" i="19"/>
  <c r="A360" i="15"/>
  <c r="E360" i="15" s="1"/>
  <c r="A360" i="19"/>
  <c r="A358" i="15"/>
  <c r="F358" i="15" s="1"/>
  <c r="A358" i="19"/>
  <c r="A356" i="15"/>
  <c r="E356" i="15" s="1"/>
  <c r="A356" i="19"/>
  <c r="A354" i="15"/>
  <c r="F354" i="15" s="1"/>
  <c r="A354" i="19"/>
  <c r="A352" i="15"/>
  <c r="E352" i="15" s="1"/>
  <c r="A352" i="19"/>
  <c r="A350" i="15"/>
  <c r="A350" i="19"/>
  <c r="A348" i="15"/>
  <c r="A348" i="19"/>
  <c r="A346" i="15"/>
  <c r="E346" i="15" s="1"/>
  <c r="A346" i="19"/>
  <c r="A344" i="15"/>
  <c r="F344" i="15" s="1"/>
  <c r="A344" i="19"/>
  <c r="A340" i="15"/>
  <c r="E340" i="15" s="1"/>
  <c r="A340" i="19"/>
  <c r="A336" i="15"/>
  <c r="A336" i="19"/>
  <c r="A334" i="15"/>
  <c r="F334" i="15" s="1"/>
  <c r="A334" i="19"/>
  <c r="A332" i="15"/>
  <c r="A332" i="19"/>
  <c r="A330" i="15"/>
  <c r="A330" i="19"/>
  <c r="A349" i="19"/>
  <c r="A295" i="19"/>
  <c r="C210" i="19"/>
  <c r="C353" i="19"/>
  <c r="C343" i="19"/>
  <c r="C323" i="19"/>
  <c r="C321" i="19"/>
  <c r="C313" i="19"/>
  <c r="B310" i="19"/>
  <c r="B296" i="19"/>
  <c r="A280" i="19"/>
  <c r="C257" i="19"/>
  <c r="C243" i="19"/>
  <c r="B224" i="19"/>
  <c r="B218" i="19"/>
  <c r="A216" i="19"/>
  <c r="B210" i="19"/>
  <c r="C199" i="19"/>
  <c r="C195" i="19"/>
  <c r="C179" i="19"/>
  <c r="B160" i="19"/>
  <c r="C151" i="19"/>
  <c r="C129" i="19"/>
  <c r="D24" i="15"/>
  <c r="C24" i="19"/>
  <c r="D22" i="15"/>
  <c r="C22" i="19"/>
  <c r="D20" i="15"/>
  <c r="C20" i="19"/>
  <c r="D18" i="15"/>
  <c r="C18" i="19"/>
  <c r="D16" i="15"/>
  <c r="C16" i="19"/>
  <c r="D14" i="15"/>
  <c r="C14" i="19"/>
  <c r="D12" i="15"/>
  <c r="C12" i="19"/>
  <c r="D10" i="15"/>
  <c r="C10" i="19"/>
  <c r="D8" i="15"/>
  <c r="C8" i="19"/>
  <c r="D6" i="15"/>
  <c r="C6" i="19"/>
  <c r="D4" i="15"/>
  <c r="C4" i="19"/>
  <c r="C333" i="19"/>
  <c r="B332" i="19"/>
  <c r="C329" i="19"/>
  <c r="B288" i="19"/>
  <c r="C271" i="19"/>
  <c r="B266" i="19"/>
  <c r="C259" i="19"/>
  <c r="B234" i="19"/>
  <c r="A232" i="19"/>
  <c r="B230" i="19"/>
  <c r="A224" i="19"/>
  <c r="B214" i="19"/>
  <c r="C203" i="19"/>
  <c r="C201" i="19"/>
  <c r="B170" i="19"/>
  <c r="A168" i="19"/>
  <c r="B166" i="19"/>
  <c r="A160" i="19"/>
  <c r="C137" i="19"/>
  <c r="C113" i="19"/>
  <c r="B72" i="19"/>
  <c r="C361" i="19"/>
  <c r="C351" i="19"/>
  <c r="B336" i="19"/>
  <c r="B326" i="19"/>
  <c r="B306" i="19"/>
  <c r="C299" i="19"/>
  <c r="C291" i="19"/>
  <c r="C289" i="19"/>
  <c r="A288" i="19"/>
  <c r="C281" i="19"/>
  <c r="B278" i="19"/>
  <c r="A266" i="19"/>
  <c r="B264" i="19"/>
  <c r="B250" i="19"/>
  <c r="B238" i="19"/>
  <c r="A234" i="19"/>
  <c r="A230" i="19"/>
  <c r="B174" i="19"/>
  <c r="A170" i="19"/>
  <c r="A166" i="19"/>
  <c r="A144" i="19"/>
  <c r="A126" i="19"/>
  <c r="C123" i="19"/>
  <c r="C89" i="19"/>
  <c r="A72" i="19"/>
  <c r="A30" i="19"/>
  <c r="C17" i="19"/>
  <c r="B4" i="19"/>
  <c r="B338" i="15"/>
  <c r="B338" i="19"/>
  <c r="B330" i="15"/>
  <c r="B330" i="19"/>
  <c r="B324" i="15"/>
  <c r="B324" i="19"/>
  <c r="B322" i="15"/>
  <c r="B322" i="19"/>
  <c r="B318" i="15"/>
  <c r="B318" i="19"/>
  <c r="B316" i="15"/>
  <c r="B316" i="19"/>
  <c r="B312" i="15"/>
  <c r="B312" i="19"/>
  <c r="B308" i="15"/>
  <c r="B308" i="19"/>
  <c r="B300" i="15"/>
  <c r="B300" i="19"/>
  <c r="B292" i="15"/>
  <c r="B292" i="19"/>
  <c r="B290" i="15"/>
  <c r="B290" i="19"/>
  <c r="B286" i="15"/>
  <c r="B286" i="19"/>
  <c r="B284" i="15"/>
  <c r="B284" i="19"/>
  <c r="B280" i="15"/>
  <c r="B280" i="19"/>
  <c r="B276" i="15"/>
  <c r="B276" i="19"/>
  <c r="B268" i="15"/>
  <c r="B268" i="19"/>
  <c r="B260" i="15"/>
  <c r="B260" i="19"/>
  <c r="B258" i="15"/>
  <c r="B258" i="19"/>
  <c r="B254" i="15"/>
  <c r="B254" i="19"/>
  <c r="B252" i="15"/>
  <c r="B252" i="19"/>
  <c r="B248" i="15"/>
  <c r="B248" i="19"/>
  <c r="B244" i="15"/>
  <c r="B244" i="19"/>
  <c r="B240" i="15"/>
  <c r="B240" i="19"/>
  <c r="B236" i="15"/>
  <c r="B236" i="19"/>
  <c r="B232" i="15"/>
  <c r="B232" i="19"/>
  <c r="B228" i="15"/>
  <c r="B228" i="19"/>
  <c r="B226" i="15"/>
  <c r="B226" i="19"/>
  <c r="B222" i="15"/>
  <c r="B222" i="19"/>
  <c r="B220" i="15"/>
  <c r="B220" i="19"/>
  <c r="B216" i="15"/>
  <c r="B216" i="19"/>
  <c r="B212" i="15"/>
  <c r="B212" i="19"/>
  <c r="B208" i="15"/>
  <c r="B208" i="19"/>
  <c r="B204" i="15"/>
  <c r="B204" i="19"/>
  <c r="B200" i="15"/>
  <c r="B200" i="19"/>
  <c r="B196" i="15"/>
  <c r="B196" i="19"/>
  <c r="B194" i="15"/>
  <c r="B194" i="19"/>
  <c r="B190" i="15"/>
  <c r="B190" i="19"/>
  <c r="B188" i="15"/>
  <c r="B188" i="19"/>
  <c r="B184" i="15"/>
  <c r="B184" i="19"/>
  <c r="B180" i="15"/>
  <c r="B180" i="19"/>
  <c r="B176" i="15"/>
  <c r="B176" i="19"/>
  <c r="B172" i="15"/>
  <c r="B172" i="19"/>
  <c r="B168" i="15"/>
  <c r="B168" i="19"/>
  <c r="B164" i="15"/>
  <c r="B164" i="19"/>
  <c r="B162" i="15"/>
  <c r="B162" i="19"/>
  <c r="B158" i="15"/>
  <c r="B158" i="19"/>
  <c r="B156" i="15"/>
  <c r="B156" i="19"/>
  <c r="B154" i="15"/>
  <c r="B154" i="19"/>
  <c r="B150" i="15"/>
  <c r="B150" i="19"/>
  <c r="B148" i="15"/>
  <c r="B148" i="19"/>
  <c r="B140" i="15"/>
  <c r="B140" i="19"/>
  <c r="B138" i="15"/>
  <c r="B138" i="19"/>
  <c r="B134" i="15"/>
  <c r="B134" i="19"/>
  <c r="B132" i="15"/>
  <c r="B132" i="19"/>
  <c r="B130" i="15"/>
  <c r="B130" i="19"/>
  <c r="B126" i="15"/>
  <c r="B126" i="19"/>
  <c r="B124" i="15"/>
  <c r="B124" i="19"/>
  <c r="B122" i="15"/>
  <c r="B122" i="19"/>
  <c r="B120" i="15"/>
  <c r="B120" i="19"/>
  <c r="B118" i="15"/>
  <c r="B118" i="19"/>
  <c r="B112" i="15"/>
  <c r="B112" i="19"/>
  <c r="B110" i="15"/>
  <c r="B110" i="19"/>
  <c r="B108" i="15"/>
  <c r="B108" i="19"/>
  <c r="B106" i="15"/>
  <c r="B106" i="19"/>
  <c r="B104" i="15"/>
  <c r="B104" i="19"/>
  <c r="B102" i="15"/>
  <c r="B102" i="19"/>
  <c r="B100" i="15"/>
  <c r="B100" i="19"/>
  <c r="B98" i="15"/>
  <c r="B98" i="19"/>
  <c r="B96" i="15"/>
  <c r="B96" i="19"/>
  <c r="B94" i="15"/>
  <c r="B94" i="19"/>
  <c r="B92" i="15"/>
  <c r="B92" i="19"/>
  <c r="B90" i="15"/>
  <c r="B90" i="19"/>
  <c r="B88" i="15"/>
  <c r="B88" i="19"/>
  <c r="B86" i="15"/>
  <c r="B86" i="19"/>
  <c r="B84" i="15"/>
  <c r="B84" i="19"/>
  <c r="B78" i="15"/>
  <c r="B78" i="19"/>
  <c r="B74" i="15"/>
  <c r="B74" i="19"/>
  <c r="B70" i="15"/>
  <c r="B70" i="19"/>
  <c r="B68" i="15"/>
  <c r="B68" i="19"/>
  <c r="B66" i="15"/>
  <c r="B66" i="19"/>
  <c r="B64" i="15"/>
  <c r="B64" i="19"/>
  <c r="B62" i="15"/>
  <c r="B62" i="19"/>
  <c r="B60" i="15"/>
  <c r="B60" i="19"/>
  <c r="B58" i="15"/>
  <c r="B58" i="19"/>
  <c r="B56" i="15"/>
  <c r="B56" i="19"/>
  <c r="B54" i="15"/>
  <c r="B54" i="19"/>
  <c r="B52" i="15"/>
  <c r="B52" i="19"/>
  <c r="B50" i="15"/>
  <c r="B50" i="19"/>
  <c r="B48" i="15"/>
  <c r="B48" i="19"/>
  <c r="B46" i="15"/>
  <c r="B46" i="19"/>
  <c r="B44" i="15"/>
  <c r="B44" i="19"/>
  <c r="B42" i="15"/>
  <c r="B42" i="19"/>
  <c r="B40" i="15"/>
  <c r="B40" i="19"/>
  <c r="B38" i="15"/>
  <c r="B38" i="19"/>
  <c r="B36" i="15"/>
  <c r="B36" i="19"/>
  <c r="B34" i="15"/>
  <c r="B34" i="19"/>
  <c r="B32" i="15"/>
  <c r="B32" i="19"/>
  <c r="B30" i="15"/>
  <c r="B30" i="19"/>
  <c r="B28" i="15"/>
  <c r="B28" i="19"/>
  <c r="B26" i="15"/>
  <c r="B26" i="19"/>
  <c r="B24" i="15"/>
  <c r="B24" i="19"/>
  <c r="B22" i="15"/>
  <c r="B22" i="19"/>
  <c r="B20" i="15"/>
  <c r="B20" i="19"/>
  <c r="B18" i="15"/>
  <c r="B18" i="19"/>
  <c r="B16" i="15"/>
  <c r="B16" i="19"/>
  <c r="B14" i="15"/>
  <c r="B14" i="19"/>
  <c r="B12" i="15"/>
  <c r="B12" i="19"/>
  <c r="B10" i="15"/>
  <c r="B10" i="19"/>
  <c r="B8" i="15"/>
  <c r="B8" i="19"/>
  <c r="B6" i="15"/>
  <c r="B6" i="19"/>
  <c r="C341" i="19"/>
  <c r="B340" i="19"/>
  <c r="C327" i="19"/>
  <c r="C311" i="19"/>
  <c r="B304" i="19"/>
  <c r="C297" i="19"/>
  <c r="A278" i="19"/>
  <c r="A264" i="19"/>
  <c r="A248" i="19"/>
  <c r="C225" i="19"/>
  <c r="C217" i="19"/>
  <c r="C161" i="19"/>
  <c r="C141" i="19"/>
  <c r="C139" i="19"/>
  <c r="C117" i="19"/>
  <c r="B80" i="19"/>
  <c r="C49" i="19"/>
  <c r="A268" i="15"/>
  <c r="E268" i="15" s="1"/>
  <c r="A268" i="19"/>
  <c r="A260" i="15"/>
  <c r="A260" i="19"/>
  <c r="A258" i="15"/>
  <c r="A258" i="19"/>
  <c r="A254" i="15"/>
  <c r="F254" i="15" s="1"/>
  <c r="A254" i="19"/>
  <c r="A252" i="15"/>
  <c r="F252" i="15" s="1"/>
  <c r="A252" i="19"/>
  <c r="A250" i="15"/>
  <c r="A250" i="19"/>
  <c r="A244" i="15"/>
  <c r="F244" i="15" s="1"/>
  <c r="A244" i="19"/>
  <c r="A194" i="15"/>
  <c r="A194" i="19"/>
  <c r="A182" i="15"/>
  <c r="A182" i="19"/>
  <c r="A180" i="15"/>
  <c r="A180" i="19"/>
  <c r="A176" i="15"/>
  <c r="A176" i="19"/>
  <c r="A174" i="15"/>
  <c r="A174" i="19"/>
  <c r="A172" i="15"/>
  <c r="A172" i="19"/>
  <c r="A164" i="15"/>
  <c r="E164" i="15" s="1"/>
  <c r="A164" i="19"/>
  <c r="A158" i="15"/>
  <c r="A158" i="19"/>
  <c r="A156" i="15"/>
  <c r="E156" i="15" s="1"/>
  <c r="A156" i="19"/>
  <c r="A154" i="15"/>
  <c r="G154" i="15" s="1"/>
  <c r="A154" i="19"/>
  <c r="A152" i="15"/>
  <c r="A152" i="19"/>
  <c r="A148" i="15"/>
  <c r="E148" i="15" s="1"/>
  <c r="A148" i="19"/>
  <c r="A146" i="15"/>
  <c r="G146" i="15" s="1"/>
  <c r="A146" i="19"/>
  <c r="A142" i="15"/>
  <c r="A142" i="19"/>
  <c r="A138" i="15"/>
  <c r="G138" i="15" s="1"/>
  <c r="A138" i="19"/>
  <c r="A136" i="15"/>
  <c r="A136" i="19"/>
  <c r="A134" i="15"/>
  <c r="A134" i="19"/>
  <c r="A132" i="15"/>
  <c r="E132" i="15" s="1"/>
  <c r="A132" i="19"/>
  <c r="A130" i="15"/>
  <c r="A130" i="19"/>
  <c r="A124" i="15"/>
  <c r="A124" i="19"/>
  <c r="A122" i="15"/>
  <c r="G122" i="15" s="1"/>
  <c r="A122" i="19"/>
  <c r="A120" i="15"/>
  <c r="A120" i="19"/>
  <c r="A118" i="15"/>
  <c r="A118" i="19"/>
  <c r="A116" i="15"/>
  <c r="A116" i="19"/>
  <c r="A114" i="15"/>
  <c r="A114" i="19"/>
  <c r="A110" i="15"/>
  <c r="A110" i="19"/>
  <c r="A108" i="15"/>
  <c r="E108" i="15" s="1"/>
  <c r="A108" i="19"/>
  <c r="A106" i="15"/>
  <c r="A106" i="19"/>
  <c r="A104" i="15"/>
  <c r="E104" i="15" s="1"/>
  <c r="A104" i="19"/>
  <c r="A102" i="15"/>
  <c r="A102" i="19"/>
  <c r="A100" i="15"/>
  <c r="A100" i="19"/>
  <c r="A98" i="15"/>
  <c r="A98" i="19"/>
  <c r="A96" i="15"/>
  <c r="E96" i="15" s="1"/>
  <c r="A96" i="19"/>
  <c r="A92" i="15"/>
  <c r="A92" i="19"/>
  <c r="A90" i="15"/>
  <c r="A90" i="19"/>
  <c r="A88" i="15"/>
  <c r="A88" i="19"/>
  <c r="A84" i="15"/>
  <c r="A84" i="19"/>
  <c r="A82" i="15"/>
  <c r="A82" i="19"/>
  <c r="A78" i="15"/>
  <c r="A78" i="19"/>
  <c r="A76" i="15"/>
  <c r="A76" i="19"/>
  <c r="A74" i="15"/>
  <c r="A74" i="19"/>
  <c r="A70" i="15"/>
  <c r="A70" i="19"/>
  <c r="A68" i="15"/>
  <c r="E68" i="15" s="1"/>
  <c r="A68" i="19"/>
  <c r="A66" i="15"/>
  <c r="A66" i="19"/>
  <c r="A64" i="15"/>
  <c r="A64" i="19"/>
  <c r="A62" i="15"/>
  <c r="A62" i="19"/>
  <c r="A60" i="15"/>
  <c r="A60" i="19"/>
  <c r="A58" i="15"/>
  <c r="A58" i="19"/>
  <c r="A56" i="15"/>
  <c r="A56" i="19"/>
  <c r="A54" i="15"/>
  <c r="A54" i="19"/>
  <c r="A52" i="15"/>
  <c r="A52" i="19"/>
  <c r="A50" i="15"/>
  <c r="A50" i="19"/>
  <c r="A48" i="15"/>
  <c r="A48" i="19"/>
  <c r="A46" i="15"/>
  <c r="A46" i="19"/>
  <c r="A44" i="15"/>
  <c r="E44" i="15" s="1"/>
  <c r="A44" i="19"/>
  <c r="A42" i="15"/>
  <c r="A42" i="19"/>
  <c r="A40" i="15"/>
  <c r="A40" i="19"/>
  <c r="A38" i="15"/>
  <c r="A38" i="19"/>
  <c r="A36" i="15"/>
  <c r="E36" i="15" s="1"/>
  <c r="A36" i="19"/>
  <c r="A34" i="15"/>
  <c r="A34" i="19"/>
  <c r="A32" i="15"/>
  <c r="G32" i="15" s="1"/>
  <c r="A32" i="19"/>
  <c r="A28" i="15"/>
  <c r="A28" i="19"/>
  <c r="A26" i="15"/>
  <c r="A26" i="19"/>
  <c r="A24" i="15"/>
  <c r="A24" i="19"/>
  <c r="A20" i="15"/>
  <c r="A20" i="19"/>
  <c r="A18" i="15"/>
  <c r="A18" i="19"/>
  <c r="A16" i="15"/>
  <c r="F16" i="15" s="1"/>
  <c r="A16" i="19"/>
  <c r="A14" i="15"/>
  <c r="A14" i="19"/>
  <c r="A12" i="15"/>
  <c r="A12" i="19"/>
  <c r="A10" i="15"/>
  <c r="G10" i="15" s="1"/>
  <c r="A10" i="19"/>
  <c r="A8" i="15"/>
  <c r="A8" i="19"/>
  <c r="A6" i="15"/>
  <c r="A6" i="19"/>
  <c r="A4" i="15"/>
  <c r="A4" i="19"/>
  <c r="C359" i="19"/>
  <c r="C337" i="19"/>
  <c r="B334" i="19"/>
  <c r="B314" i="19"/>
  <c r="B302" i="19"/>
  <c r="B294" i="19"/>
  <c r="B274" i="19"/>
  <c r="C267" i="19"/>
  <c r="B262" i="19"/>
  <c r="B246" i="19"/>
  <c r="B242" i="19"/>
  <c r="C231" i="19"/>
  <c r="C227" i="19"/>
  <c r="C211" i="19"/>
  <c r="B192" i="19"/>
  <c r="B186" i="19"/>
  <c r="A184" i="19"/>
  <c r="B178" i="19"/>
  <c r="C167" i="19"/>
  <c r="C163" i="19"/>
  <c r="B128" i="19"/>
  <c r="C101" i="19"/>
  <c r="A86" i="19"/>
  <c r="A80" i="19"/>
  <c r="A286" i="15"/>
  <c r="A286" i="19"/>
  <c r="A284" i="15"/>
  <c r="A284" i="19"/>
  <c r="A276" i="15"/>
  <c r="E276" i="15" s="1"/>
  <c r="A276" i="19"/>
  <c r="A272" i="15"/>
  <c r="A272" i="19"/>
  <c r="A246" i="15"/>
  <c r="F246" i="15" s="1"/>
  <c r="A246" i="19"/>
  <c r="A242" i="15"/>
  <c r="A242" i="19"/>
  <c r="A240" i="15"/>
  <c r="A240" i="19"/>
  <c r="A238" i="15"/>
  <c r="F238" i="15" s="1"/>
  <c r="A238" i="19"/>
  <c r="A236" i="15"/>
  <c r="F236" i="15" s="1"/>
  <c r="A236" i="19"/>
  <c r="A228" i="15"/>
  <c r="F228" i="15" s="1"/>
  <c r="A228" i="19"/>
  <c r="A226" i="15"/>
  <c r="A226" i="19"/>
  <c r="A222" i="15"/>
  <c r="F222" i="15" s="1"/>
  <c r="A222" i="19"/>
  <c r="A220" i="15"/>
  <c r="F220" i="15" s="1"/>
  <c r="A220" i="19"/>
  <c r="A218" i="15"/>
  <c r="A218" i="19"/>
  <c r="A214" i="15"/>
  <c r="F214" i="15" s="1"/>
  <c r="A214" i="19"/>
  <c r="A212" i="15"/>
  <c r="F212" i="15" s="1"/>
  <c r="A212" i="19"/>
  <c r="A210" i="15"/>
  <c r="A210" i="19"/>
  <c r="A208" i="15"/>
  <c r="A208" i="19"/>
  <c r="A206" i="15"/>
  <c r="F206" i="15" s="1"/>
  <c r="A206" i="19"/>
  <c r="A204" i="15"/>
  <c r="F204" i="15" s="1"/>
  <c r="A204" i="19"/>
  <c r="A196" i="15"/>
  <c r="F196" i="15" s="1"/>
  <c r="A196" i="19"/>
  <c r="A190" i="15"/>
  <c r="E190" i="15" s="1"/>
  <c r="A190" i="19"/>
  <c r="A188" i="15"/>
  <c r="A188" i="19"/>
  <c r="A186" i="15"/>
  <c r="F186" i="15" s="1"/>
  <c r="A186" i="19"/>
  <c r="A178" i="15"/>
  <c r="A178" i="19"/>
  <c r="A162" i="15"/>
  <c r="G162" i="15" s="1"/>
  <c r="H162" i="15" s="1"/>
  <c r="A162" i="19"/>
  <c r="D363" i="15"/>
  <c r="C363" i="19"/>
  <c r="D355" i="15"/>
  <c r="C355" i="19"/>
  <c r="D347" i="15"/>
  <c r="C347" i="19"/>
  <c r="D339" i="15"/>
  <c r="C339" i="19"/>
  <c r="D331" i="15"/>
  <c r="C331" i="19"/>
  <c r="D325" i="15"/>
  <c r="C325" i="19"/>
  <c r="D319" i="15"/>
  <c r="C319" i="19"/>
  <c r="D317" i="15"/>
  <c r="C317" i="19"/>
  <c r="D315" i="15"/>
  <c r="C315" i="19"/>
  <c r="D309" i="15"/>
  <c r="C309" i="19"/>
  <c r="D305" i="15"/>
  <c r="C305" i="19"/>
  <c r="D301" i="15"/>
  <c r="C301" i="19"/>
  <c r="D293" i="15"/>
  <c r="C293" i="19"/>
  <c r="D287" i="15"/>
  <c r="C287" i="19"/>
  <c r="D285" i="15"/>
  <c r="C285" i="19"/>
  <c r="D283" i="15"/>
  <c r="C283" i="19"/>
  <c r="D277" i="15"/>
  <c r="C277" i="19"/>
  <c r="D273" i="15"/>
  <c r="C273" i="19"/>
  <c r="D269" i="15"/>
  <c r="C269" i="19"/>
  <c r="D261" i="15"/>
  <c r="C261" i="19"/>
  <c r="D255" i="15"/>
  <c r="C255" i="19"/>
  <c r="D253" i="15"/>
  <c r="C253" i="19"/>
  <c r="D251" i="15"/>
  <c r="C251" i="19"/>
  <c r="D247" i="15"/>
  <c r="C247" i="19"/>
  <c r="D245" i="15"/>
  <c r="C245" i="19"/>
  <c r="D241" i="15"/>
  <c r="C241" i="19"/>
  <c r="D239" i="15"/>
  <c r="C239" i="19"/>
  <c r="D237" i="15"/>
  <c r="C237" i="19"/>
  <c r="D229" i="15"/>
  <c r="C229" i="19"/>
  <c r="D223" i="15"/>
  <c r="C223" i="19"/>
  <c r="D221" i="15"/>
  <c r="C221" i="19"/>
  <c r="D219" i="15"/>
  <c r="C219" i="19"/>
  <c r="D215" i="15"/>
  <c r="C215" i="19"/>
  <c r="D213" i="15"/>
  <c r="C213" i="19"/>
  <c r="D209" i="15"/>
  <c r="C209" i="19"/>
  <c r="D207" i="15"/>
  <c r="C207" i="19"/>
  <c r="D205" i="15"/>
  <c r="C205" i="19"/>
  <c r="D197" i="15"/>
  <c r="C197" i="19"/>
  <c r="D191" i="15"/>
  <c r="C191" i="19"/>
  <c r="D189" i="15"/>
  <c r="C189" i="19"/>
  <c r="D187" i="15"/>
  <c r="C187" i="19"/>
  <c r="D183" i="15"/>
  <c r="C183" i="19"/>
  <c r="D181" i="15"/>
  <c r="C181" i="19"/>
  <c r="D177" i="15"/>
  <c r="C177" i="19"/>
  <c r="D175" i="15"/>
  <c r="C175" i="19"/>
  <c r="D173" i="15"/>
  <c r="C173" i="19"/>
  <c r="D165" i="15"/>
  <c r="C165" i="19"/>
  <c r="D159" i="15"/>
  <c r="C159" i="19"/>
  <c r="D157" i="15"/>
  <c r="C157" i="19"/>
  <c r="D155" i="15"/>
  <c r="C155" i="19"/>
  <c r="D153" i="15"/>
  <c r="C153" i="19"/>
  <c r="D149" i="15"/>
  <c r="C149" i="19"/>
  <c r="D147" i="15"/>
  <c r="C147" i="19"/>
  <c r="D145" i="15"/>
  <c r="C145" i="19"/>
  <c r="D135" i="15"/>
  <c r="C135" i="19"/>
  <c r="D133" i="15"/>
  <c r="C133" i="19"/>
  <c r="D131" i="15"/>
  <c r="C131" i="19"/>
  <c r="D127" i="15"/>
  <c r="C127" i="19"/>
  <c r="D125" i="15"/>
  <c r="C125" i="19"/>
  <c r="D121" i="15"/>
  <c r="C121" i="19"/>
  <c r="D119" i="15"/>
  <c r="C119" i="19"/>
  <c r="D115" i="15"/>
  <c r="C115" i="19"/>
  <c r="D111" i="15"/>
  <c r="C111" i="19"/>
  <c r="D109" i="15"/>
  <c r="C109" i="19"/>
  <c r="D107" i="15"/>
  <c r="C107" i="19"/>
  <c r="D105" i="15"/>
  <c r="C105" i="19"/>
  <c r="D103" i="15"/>
  <c r="C103" i="19"/>
  <c r="D99" i="15"/>
  <c r="C99" i="19"/>
  <c r="D97" i="15"/>
  <c r="C97" i="19"/>
  <c r="D95" i="15"/>
  <c r="C95" i="19"/>
  <c r="D93" i="15"/>
  <c r="C93" i="19"/>
  <c r="D91" i="15"/>
  <c r="C91" i="19"/>
  <c r="D87" i="15"/>
  <c r="C87" i="19"/>
  <c r="D85" i="15"/>
  <c r="C85" i="19"/>
  <c r="D83" i="15"/>
  <c r="C83" i="19"/>
  <c r="D81" i="15"/>
  <c r="C81" i="19"/>
  <c r="D79" i="15"/>
  <c r="C79" i="19"/>
  <c r="D77" i="15"/>
  <c r="C77" i="19"/>
  <c r="D75" i="15"/>
  <c r="C75" i="19"/>
  <c r="D73" i="15"/>
  <c r="C73" i="19"/>
  <c r="D71" i="15"/>
  <c r="C71" i="19"/>
  <c r="D69" i="15"/>
  <c r="C69" i="19"/>
  <c r="D65" i="15"/>
  <c r="C65" i="19"/>
  <c r="D63" i="15"/>
  <c r="C63" i="19"/>
  <c r="D61" i="15"/>
  <c r="C61" i="19"/>
  <c r="D59" i="15"/>
  <c r="C59" i="19"/>
  <c r="D57" i="15"/>
  <c r="C57" i="19"/>
  <c r="D55" i="15"/>
  <c r="C55" i="19"/>
  <c r="D53" i="15"/>
  <c r="C53" i="19"/>
  <c r="D51" i="15"/>
  <c r="C51" i="19"/>
  <c r="D47" i="15"/>
  <c r="C47" i="19"/>
  <c r="D45" i="15"/>
  <c r="C45" i="19"/>
  <c r="D43" i="15"/>
  <c r="C43" i="19"/>
  <c r="D41" i="15"/>
  <c r="C41" i="19"/>
  <c r="D39" i="15"/>
  <c r="C39" i="19"/>
  <c r="D37" i="15"/>
  <c r="C37" i="19"/>
  <c r="D35" i="15"/>
  <c r="C35" i="19"/>
  <c r="D33" i="15"/>
  <c r="C33" i="19"/>
  <c r="D31" i="15"/>
  <c r="C31" i="19"/>
  <c r="D29" i="15"/>
  <c r="C29" i="19"/>
  <c r="D27" i="15"/>
  <c r="C27" i="19"/>
  <c r="D25" i="15"/>
  <c r="C25" i="19"/>
  <c r="D23" i="15"/>
  <c r="C23" i="19"/>
  <c r="D21" i="15"/>
  <c r="C21" i="19"/>
  <c r="D15" i="15"/>
  <c r="C15" i="19"/>
  <c r="D13" i="15"/>
  <c r="C13" i="19"/>
  <c r="D11" i="15"/>
  <c r="C11" i="19"/>
  <c r="D7" i="15"/>
  <c r="C7" i="19"/>
  <c r="D5" i="15"/>
  <c r="C5" i="19"/>
  <c r="D3" i="15"/>
  <c r="C3" i="19"/>
  <c r="C349" i="19"/>
  <c r="C307" i="19"/>
  <c r="C295" i="19"/>
  <c r="A294" i="19"/>
  <c r="C279" i="19"/>
  <c r="A274" i="19"/>
  <c r="B272" i="19"/>
  <c r="C265" i="19"/>
  <c r="A262" i="19"/>
  <c r="C249" i="19"/>
  <c r="C235" i="19"/>
  <c r="C233" i="19"/>
  <c r="B202" i="19"/>
  <c r="A200" i="19"/>
  <c r="B198" i="19"/>
  <c r="A192" i="19"/>
  <c r="B182" i="19"/>
  <c r="C171" i="19"/>
  <c r="C169" i="19"/>
  <c r="B152" i="19"/>
  <c r="A150" i="19"/>
  <c r="C143" i="19"/>
  <c r="B136" i="19"/>
  <c r="A128" i="19"/>
  <c r="B114" i="19"/>
  <c r="A112" i="19"/>
  <c r="A94" i="19"/>
  <c r="C19" i="19"/>
  <c r="A292" i="15"/>
  <c r="A292" i="19"/>
  <c r="A290" i="15"/>
  <c r="G290" i="15" s="1"/>
  <c r="A290" i="19"/>
  <c r="C345" i="19"/>
  <c r="C335" i="19"/>
  <c r="B328" i="19"/>
  <c r="B282" i="19"/>
  <c r="B270" i="19"/>
  <c r="C263" i="19"/>
  <c r="B256" i="19"/>
  <c r="B206" i="19"/>
  <c r="A202" i="19"/>
  <c r="A198" i="19"/>
  <c r="B116" i="19"/>
  <c r="B82" i="19"/>
  <c r="B76" i="19"/>
  <c r="C67" i="19"/>
  <c r="A22" i="19"/>
  <c r="C9" i="19"/>
  <c r="B146" i="19"/>
  <c r="B145" i="19"/>
  <c r="B144" i="19"/>
  <c r="B142" i="19"/>
  <c r="F257" i="15"/>
  <c r="E257" i="15"/>
  <c r="G257" i="15"/>
  <c r="F342" i="15"/>
  <c r="E342" i="15"/>
  <c r="F326" i="15"/>
  <c r="E326" i="15"/>
  <c r="G326" i="15"/>
  <c r="E320" i="15"/>
  <c r="F320" i="15"/>
  <c r="G320" i="15"/>
  <c r="G314" i="15"/>
  <c r="G359" i="15"/>
  <c r="E359" i="15"/>
  <c r="E275" i="15"/>
  <c r="F275" i="15"/>
  <c r="G275" i="15"/>
  <c r="E333" i="15"/>
  <c r="F333" i="15"/>
  <c r="G333" i="15"/>
  <c r="E325" i="15"/>
  <c r="F325" i="15"/>
  <c r="F225" i="15"/>
  <c r="E225" i="15"/>
  <c r="G225" i="15"/>
  <c r="E292" i="15"/>
  <c r="G292" i="15"/>
  <c r="F292" i="15"/>
  <c r="E349" i="15"/>
  <c r="F349" i="15"/>
  <c r="G349" i="15"/>
  <c r="F255" i="15"/>
  <c r="E255" i="15"/>
  <c r="F223" i="15"/>
  <c r="E223" i="15"/>
  <c r="E197" i="15"/>
  <c r="F197" i="15"/>
  <c r="G197" i="15"/>
  <c r="G360" i="15"/>
  <c r="F286" i="15"/>
  <c r="E286" i="15"/>
  <c r="G286" i="15"/>
  <c r="F302" i="15"/>
  <c r="E302" i="15"/>
  <c r="F345" i="15"/>
  <c r="G345" i="15"/>
  <c r="E331" i="15"/>
  <c r="F331" i="15"/>
  <c r="G329" i="15"/>
  <c r="E329" i="15"/>
  <c r="F321" i="15"/>
  <c r="G321" i="15"/>
  <c r="E285" i="15"/>
  <c r="G285" i="15"/>
  <c r="E161" i="15"/>
  <c r="F161" i="15"/>
  <c r="G161" i="15"/>
  <c r="E151" i="15"/>
  <c r="F151" i="15"/>
  <c r="G151" i="15"/>
  <c r="E143" i="15"/>
  <c r="F143" i="15"/>
  <c r="G143" i="15"/>
  <c r="E127" i="15"/>
  <c r="F127" i="15"/>
  <c r="G127" i="15"/>
  <c r="G109" i="15"/>
  <c r="F109" i="15"/>
  <c r="E345" i="15"/>
  <c r="E321" i="15"/>
  <c r="E109" i="15"/>
  <c r="F338" i="15"/>
  <c r="G338" i="15"/>
  <c r="G336" i="15"/>
  <c r="E336" i="15"/>
  <c r="F330" i="15"/>
  <c r="E330" i="15"/>
  <c r="G343" i="15"/>
  <c r="E343" i="15"/>
  <c r="F343" i="15"/>
  <c r="G319" i="15"/>
  <c r="E319" i="15"/>
  <c r="F319" i="15"/>
  <c r="F315" i="15"/>
  <c r="G315" i="15"/>
  <c r="G281" i="15"/>
  <c r="E281" i="15"/>
  <c r="G279" i="15"/>
  <c r="F279" i="15"/>
  <c r="E273" i="15"/>
  <c r="F273" i="15"/>
  <c r="E267" i="15"/>
  <c r="F265" i="15"/>
  <c r="G265" i="15"/>
  <c r="E265" i="15"/>
  <c r="F247" i="15"/>
  <c r="E247" i="15"/>
  <c r="F241" i="15"/>
  <c r="E241" i="15"/>
  <c r="F233" i="15"/>
  <c r="E233" i="15"/>
  <c r="G233" i="15"/>
  <c r="F231" i="15"/>
  <c r="E231" i="15"/>
  <c r="F209" i="15"/>
  <c r="E209" i="15"/>
  <c r="F207" i="15"/>
  <c r="E207" i="15"/>
  <c r="E183" i="15"/>
  <c r="F183" i="15"/>
  <c r="G183" i="15"/>
  <c r="E173" i="15"/>
  <c r="F173" i="15"/>
  <c r="G173" i="15"/>
  <c r="E167" i="15"/>
  <c r="F167" i="15"/>
  <c r="G167" i="15"/>
  <c r="E157" i="15"/>
  <c r="E153" i="15"/>
  <c r="G141" i="15"/>
  <c r="E141" i="15"/>
  <c r="F141" i="15"/>
  <c r="G133" i="15"/>
  <c r="E133" i="15"/>
  <c r="G125" i="15"/>
  <c r="E125" i="15"/>
  <c r="F125" i="15"/>
  <c r="E113" i="15"/>
  <c r="F113" i="15"/>
  <c r="S7" i="8" a="1"/>
  <c r="S7" i="8" s="1"/>
  <c r="E338" i="15"/>
  <c r="E279" i="15"/>
  <c r="G273" i="15"/>
  <c r="E184" i="15"/>
  <c r="F184" i="15"/>
  <c r="G184" i="15"/>
  <c r="E178" i="15"/>
  <c r="F178" i="15"/>
  <c r="E176" i="15"/>
  <c r="F176" i="15"/>
  <c r="G176" i="15"/>
  <c r="H176" i="15" s="1"/>
  <c r="E170" i="15"/>
  <c r="F170" i="15"/>
  <c r="G168" i="15"/>
  <c r="H168" i="15" s="1"/>
  <c r="E168" i="15"/>
  <c r="F168" i="15"/>
  <c r="E166" i="15"/>
  <c r="F166" i="15"/>
  <c r="G166" i="15"/>
  <c r="E160" i="15"/>
  <c r="F160" i="15"/>
  <c r="G160" i="15"/>
  <c r="F158" i="15"/>
  <c r="G158" i="15"/>
  <c r="E158" i="15"/>
  <c r="E150" i="15"/>
  <c r="F150" i="15"/>
  <c r="G150" i="15"/>
  <c r="H150" i="15" s="1"/>
  <c r="F144" i="15"/>
  <c r="E144" i="15"/>
  <c r="G142" i="15"/>
  <c r="E142" i="15"/>
  <c r="F142" i="15"/>
  <c r="F134" i="15"/>
  <c r="G134" i="15"/>
  <c r="E134" i="15"/>
  <c r="F106" i="15"/>
  <c r="G106" i="15"/>
  <c r="E106" i="15"/>
  <c r="E76" i="15"/>
  <c r="F76" i="15"/>
  <c r="E74" i="15"/>
  <c r="G74" i="15"/>
  <c r="H74" i="15" s="1"/>
  <c r="E72" i="15"/>
  <c r="F72" i="15"/>
  <c r="G72" i="15"/>
  <c r="F70" i="15"/>
  <c r="E70" i="15"/>
  <c r="G70" i="15"/>
  <c r="G30" i="15"/>
  <c r="E30" i="15"/>
  <c r="F30" i="15"/>
  <c r="E26" i="15"/>
  <c r="F26" i="15"/>
  <c r="E22" i="15"/>
  <c r="G22" i="15"/>
  <c r="F22" i="15"/>
  <c r="E18" i="15"/>
  <c r="F18" i="15"/>
  <c r="G18" i="15"/>
  <c r="E14" i="15"/>
  <c r="F14" i="15"/>
  <c r="G14" i="15"/>
  <c r="F8" i="15"/>
  <c r="E8" i="15"/>
  <c r="G8" i="15"/>
  <c r="F6" i="15"/>
  <c r="G6" i="15"/>
  <c r="E6" i="15"/>
  <c r="G302" i="15"/>
  <c r="E278" i="15"/>
  <c r="F296" i="15"/>
  <c r="G296" i="15"/>
  <c r="F284" i="15"/>
  <c r="E284" i="15"/>
  <c r="F242" i="15"/>
  <c r="E242" i="15"/>
  <c r="G242" i="15"/>
  <c r="F240" i="15"/>
  <c r="E240" i="15"/>
  <c r="G240" i="15"/>
  <c r="F218" i="15"/>
  <c r="E218" i="15"/>
  <c r="G218" i="15"/>
  <c r="F216" i="15"/>
  <c r="E216" i="15"/>
  <c r="G216" i="15"/>
  <c r="F210" i="15"/>
  <c r="E210" i="15"/>
  <c r="G210" i="15"/>
  <c r="F208" i="15"/>
  <c r="E208" i="15"/>
  <c r="G208" i="15"/>
  <c r="E110" i="15"/>
  <c r="F110" i="15"/>
  <c r="G110" i="15"/>
  <c r="G92" i="15"/>
  <c r="E92" i="15"/>
  <c r="F92" i="15"/>
  <c r="F90" i="15"/>
  <c r="G90" i="15"/>
  <c r="E90" i="15"/>
  <c r="H90" i="15" s="1"/>
  <c r="G86" i="15"/>
  <c r="E86" i="15"/>
  <c r="F86" i="15"/>
  <c r="E40" i="15"/>
  <c r="G40" i="15"/>
  <c r="F40" i="15"/>
  <c r="G331" i="15"/>
  <c r="E290" i="15"/>
  <c r="H290" i="15" s="1"/>
  <c r="F290" i="15"/>
  <c r="E274" i="15"/>
  <c r="F274" i="15"/>
  <c r="G274" i="15"/>
  <c r="E272" i="15"/>
  <c r="F272" i="15"/>
  <c r="G272" i="15"/>
  <c r="F250" i="15"/>
  <c r="E250" i="15"/>
  <c r="G250" i="15"/>
  <c r="F248" i="15"/>
  <c r="E248" i="15"/>
  <c r="G248" i="15"/>
  <c r="F234" i="15"/>
  <c r="E234" i="15"/>
  <c r="G234" i="15"/>
  <c r="F232" i="15"/>
  <c r="E232" i="15"/>
  <c r="G232" i="15"/>
  <c r="E192" i="15"/>
  <c r="G192" i="15"/>
  <c r="E126" i="15"/>
  <c r="G126" i="15"/>
  <c r="F126" i="15"/>
  <c r="H126" i="15" s="1"/>
  <c r="F120" i="15"/>
  <c r="E120" i="15"/>
  <c r="G120" i="15"/>
  <c r="E118" i="15"/>
  <c r="F118" i="15"/>
  <c r="G118" i="15"/>
  <c r="E112" i="15"/>
  <c r="F112" i="15"/>
  <c r="H112" i="15" s="1"/>
  <c r="G112" i="15"/>
  <c r="E102" i="15"/>
  <c r="F102" i="15"/>
  <c r="E100" i="15"/>
  <c r="G100" i="15"/>
  <c r="F100" i="15"/>
  <c r="E98" i="15"/>
  <c r="F98" i="15"/>
  <c r="G98" i="15"/>
  <c r="E84" i="15"/>
  <c r="F84" i="15"/>
  <c r="F62" i="15"/>
  <c r="E62" i="15"/>
  <c r="G62" i="15"/>
  <c r="E58" i="15"/>
  <c r="F58" i="15"/>
  <c r="E54" i="15"/>
  <c r="G54" i="15"/>
  <c r="F54" i="15"/>
  <c r="E50" i="15"/>
  <c r="G50" i="15"/>
  <c r="F50" i="15"/>
  <c r="F48" i="15"/>
  <c r="E48" i="15"/>
  <c r="E46" i="15"/>
  <c r="F46" i="15"/>
  <c r="G46" i="15"/>
  <c r="F38" i="15"/>
  <c r="G38" i="15"/>
  <c r="E38" i="15"/>
  <c r="F336" i="15"/>
  <c r="F192" i="15"/>
  <c r="F157" i="15"/>
  <c r="G354" i="15"/>
  <c r="E354" i="15"/>
  <c r="F348" i="15"/>
  <c r="E348" i="15"/>
  <c r="E322" i="15"/>
  <c r="G322" i="15"/>
  <c r="E266" i="15"/>
  <c r="H266" i="15" s="1"/>
  <c r="G266" i="15"/>
  <c r="E264" i="15"/>
  <c r="F264" i="15"/>
  <c r="G264" i="15"/>
  <c r="F258" i="15"/>
  <c r="E258" i="15"/>
  <c r="G258" i="15"/>
  <c r="F256" i="15"/>
  <c r="E256" i="15"/>
  <c r="G256" i="15"/>
  <c r="F226" i="15"/>
  <c r="E226" i="15"/>
  <c r="G226" i="15"/>
  <c r="F224" i="15"/>
  <c r="E224" i="15"/>
  <c r="G224" i="15"/>
  <c r="H224" i="15" s="1"/>
  <c r="F202" i="15"/>
  <c r="E202" i="15"/>
  <c r="G202" i="15"/>
  <c r="E200" i="15"/>
  <c r="F200" i="15"/>
  <c r="E312" i="15"/>
  <c r="F266" i="15"/>
  <c r="G241" i="15"/>
  <c r="F190" i="15"/>
  <c r="E16" i="15"/>
  <c r="F356" i="15"/>
  <c r="G356" i="15"/>
  <c r="F350" i="15"/>
  <c r="E350" i="15"/>
  <c r="G350" i="15"/>
  <c r="E332" i="15"/>
  <c r="H332" i="15" s="1"/>
  <c r="F332" i="15"/>
  <c r="G332" i="15"/>
  <c r="F308" i="15"/>
  <c r="G308" i="15"/>
  <c r="E304" i="15"/>
  <c r="G304" i="15"/>
  <c r="E363" i="15"/>
  <c r="G363" i="15"/>
  <c r="F361" i="15"/>
  <c r="G361" i="15"/>
  <c r="E355" i="15"/>
  <c r="F355" i="15"/>
  <c r="F353" i="15"/>
  <c r="G353" i="15"/>
  <c r="E337" i="15"/>
  <c r="F337" i="15"/>
  <c r="E313" i="15"/>
  <c r="F313" i="15"/>
  <c r="G313" i="15"/>
  <c r="E309" i="15"/>
  <c r="F309" i="15"/>
  <c r="F307" i="15"/>
  <c r="E307" i="15"/>
  <c r="F305" i="15"/>
  <c r="G305" i="15"/>
  <c r="G303" i="15"/>
  <c r="F303" i="15"/>
  <c r="E299" i="15"/>
  <c r="G299" i="15"/>
  <c r="G297" i="15"/>
  <c r="E297" i="15"/>
  <c r="G295" i="15"/>
  <c r="E295" i="15"/>
  <c r="F291" i="15"/>
  <c r="G291" i="15"/>
  <c r="G289" i="15"/>
  <c r="E289" i="15"/>
  <c r="F249" i="15"/>
  <c r="E249" i="15"/>
  <c r="G249" i="15"/>
  <c r="H249" i="15" s="1"/>
  <c r="F239" i="15"/>
  <c r="E239" i="15"/>
  <c r="F217" i="15"/>
  <c r="E217" i="15"/>
  <c r="G217" i="15"/>
  <c r="F215" i="15"/>
  <c r="E215" i="15"/>
  <c r="E199" i="15"/>
  <c r="F199" i="15"/>
  <c r="G199" i="15"/>
  <c r="F83" i="15"/>
  <c r="G83" i="15"/>
  <c r="E83" i="15"/>
  <c r="E81" i="15"/>
  <c r="F81" i="15"/>
  <c r="G81" i="15"/>
  <c r="H81" i="15" s="1"/>
  <c r="E55" i="15"/>
  <c r="F55" i="15"/>
  <c r="G55" i="15"/>
  <c r="G53" i="15"/>
  <c r="E53" i="15"/>
  <c r="F53" i="15"/>
  <c r="G49" i="15"/>
  <c r="F49" i="15"/>
  <c r="H49" i="15" s="1"/>
  <c r="E49" i="15"/>
  <c r="E47" i="15"/>
  <c r="F47" i="15"/>
  <c r="G47" i="15"/>
  <c r="G41" i="15"/>
  <c r="E41" i="15"/>
  <c r="F41" i="15"/>
  <c r="G39" i="15"/>
  <c r="H39" i="15" s="1"/>
  <c r="E39" i="15"/>
  <c r="F39" i="15"/>
  <c r="E11" i="15"/>
  <c r="G11" i="15"/>
  <c r="E7" i="15"/>
  <c r="F7" i="15"/>
  <c r="G7" i="15"/>
  <c r="G5" i="15"/>
  <c r="E5" i="15"/>
  <c r="E3" i="15"/>
  <c r="G3" i="15"/>
  <c r="S2" i="8"/>
  <c r="E353" i="15"/>
  <c r="G340" i="15"/>
  <c r="F329" i="15"/>
  <c r="E305" i="15"/>
  <c r="F281" i="15"/>
  <c r="F133" i="15"/>
  <c r="E191" i="15"/>
  <c r="F191" i="15"/>
  <c r="G191" i="15"/>
  <c r="E189" i="15"/>
  <c r="F189" i="15"/>
  <c r="G189" i="15"/>
  <c r="E181" i="15"/>
  <c r="F181" i="15"/>
  <c r="G181" i="15"/>
  <c r="E175" i="15"/>
  <c r="G175" i="15"/>
  <c r="F175" i="15"/>
  <c r="G165" i="15"/>
  <c r="F165" i="15"/>
  <c r="H165" i="15" s="1"/>
  <c r="E165" i="15"/>
  <c r="E159" i="15"/>
  <c r="G159" i="15"/>
  <c r="F159" i="15"/>
  <c r="G149" i="15"/>
  <c r="E149" i="15"/>
  <c r="E137" i="15"/>
  <c r="F137" i="15"/>
  <c r="E135" i="15"/>
  <c r="G135" i="15"/>
  <c r="F135" i="15"/>
  <c r="F119" i="15"/>
  <c r="G119" i="15"/>
  <c r="E119" i="15"/>
  <c r="G117" i="15"/>
  <c r="E117" i="15"/>
  <c r="H117" i="15" s="1"/>
  <c r="F117" i="15"/>
  <c r="F111" i="15"/>
  <c r="G111" i="15"/>
  <c r="E111" i="15"/>
  <c r="F101" i="15"/>
  <c r="G101" i="15"/>
  <c r="E101" i="15"/>
  <c r="F99" i="15"/>
  <c r="E99" i="15"/>
  <c r="G99" i="15"/>
  <c r="E91" i="15"/>
  <c r="G91" i="15"/>
  <c r="F91" i="15"/>
  <c r="F73" i="15"/>
  <c r="G73" i="15"/>
  <c r="E73" i="15"/>
  <c r="H73" i="15" s="1"/>
  <c r="E71" i="15"/>
  <c r="G71" i="15"/>
  <c r="F71" i="15"/>
  <c r="E63" i="15"/>
  <c r="G63" i="15"/>
  <c r="F63" i="15"/>
  <c r="G61" i="15"/>
  <c r="E61" i="15"/>
  <c r="E31" i="15"/>
  <c r="G31" i="15"/>
  <c r="F31" i="15"/>
  <c r="G29" i="15"/>
  <c r="E29" i="15"/>
  <c r="G23" i="15"/>
  <c r="E23" i="15"/>
  <c r="F23" i="15"/>
  <c r="H23" i="15" s="1"/>
  <c r="G21" i="15"/>
  <c r="F21" i="15"/>
  <c r="E21" i="15"/>
  <c r="G17" i="15"/>
  <c r="E17" i="15"/>
  <c r="F17" i="15"/>
  <c r="F15" i="15"/>
  <c r="G15" i="15"/>
  <c r="E15" i="15"/>
  <c r="E2" i="15"/>
  <c r="G2" i="15"/>
  <c r="F2" i="15"/>
  <c r="G209" i="15"/>
  <c r="L38" i="18"/>
  <c r="L37" i="18"/>
  <c r="H36" i="18"/>
  <c r="J37" i="18"/>
  <c r="H37" i="18"/>
  <c r="L40" i="18"/>
  <c r="J41" i="18"/>
  <c r="H38" i="18"/>
  <c r="J36" i="18"/>
  <c r="J39" i="18"/>
  <c r="J38" i="18"/>
  <c r="L36" i="18"/>
  <c r="H40" i="18"/>
  <c r="J40" i="18"/>
  <c r="L39" i="18"/>
  <c r="H41" i="18"/>
  <c r="H39" i="18"/>
  <c r="L41" i="18"/>
  <c r="C4" i="18"/>
  <c r="C5" i="18"/>
  <c r="C6" i="18"/>
  <c r="B7" i="18"/>
  <c r="C7" i="18" s="1"/>
  <c r="B8" i="18"/>
  <c r="C8" i="18" s="1"/>
  <c r="M2" i="16"/>
  <c r="P3" i="16"/>
  <c r="Q4" i="16"/>
  <c r="O6" i="16"/>
  <c r="L4" i="16"/>
  <c r="Q3" i="16"/>
  <c r="O2" i="16"/>
  <c r="L3" i="16"/>
  <c r="M5" i="16"/>
  <c r="Q6" i="16"/>
  <c r="N5" i="16"/>
  <c r="R2" i="16"/>
  <c r="P2" i="16"/>
  <c r="N3" i="16"/>
  <c r="O5" i="16"/>
  <c r="K7" i="16"/>
  <c r="L5" i="16"/>
  <c r="R3" i="16"/>
  <c r="Q2" i="16"/>
  <c r="K4" i="16"/>
  <c r="P5" i="16"/>
  <c r="M7" i="16"/>
  <c r="L6" i="16"/>
  <c r="R4" i="16"/>
  <c r="K3" i="16"/>
  <c r="M4" i="16"/>
  <c r="Q5" i="16"/>
  <c r="O7" i="16"/>
  <c r="N6" i="16"/>
  <c r="K2" i="16"/>
  <c r="M3" i="16"/>
  <c r="O4" i="16"/>
  <c r="K6" i="16"/>
  <c r="P7" i="16"/>
  <c r="L7" i="16"/>
  <c r="R6" i="16"/>
  <c r="Q7" i="16"/>
  <c r="N7" i="16"/>
  <c r="F262" i="15"/>
  <c r="G262" i="15"/>
  <c r="E185" i="15"/>
  <c r="F185" i="15"/>
  <c r="E66" i="15"/>
  <c r="F66" i="15"/>
  <c r="G66" i="15"/>
  <c r="H338" i="15"/>
  <c r="H315" i="15"/>
  <c r="H297" i="15"/>
  <c r="H275" i="15"/>
  <c r="E194" i="15"/>
  <c r="G194" i="15"/>
  <c r="E145" i="15"/>
  <c r="F145" i="15"/>
  <c r="G145" i="15"/>
  <c r="E136" i="15"/>
  <c r="F136" i="15"/>
  <c r="E121" i="15"/>
  <c r="F121" i="15"/>
  <c r="E64" i="15"/>
  <c r="G64" i="15"/>
  <c r="G45" i="15"/>
  <c r="E45" i="15"/>
  <c r="F45" i="15"/>
  <c r="E174" i="15"/>
  <c r="F174" i="15"/>
  <c r="E171" i="15"/>
  <c r="F171" i="15"/>
  <c r="E147" i="15"/>
  <c r="F147" i="15"/>
  <c r="G147" i="15"/>
  <c r="G362" i="15"/>
  <c r="G344" i="15"/>
  <c r="G339" i="15"/>
  <c r="H333" i="15"/>
  <c r="G316" i="15"/>
  <c r="G298" i="15"/>
  <c r="G280" i="15"/>
  <c r="E260" i="15"/>
  <c r="F260" i="15"/>
  <c r="E182" i="15"/>
  <c r="F182" i="15"/>
  <c r="E179" i="15"/>
  <c r="F179" i="15"/>
  <c r="E130" i="15"/>
  <c r="F130" i="15"/>
  <c r="G130" i="15"/>
  <c r="E95" i="15"/>
  <c r="F95" i="15"/>
  <c r="G95" i="15"/>
  <c r="E93" i="15"/>
  <c r="F93" i="15"/>
  <c r="G93" i="15"/>
  <c r="G276" i="15"/>
  <c r="F363" i="15"/>
  <c r="E362" i="15"/>
  <c r="F357" i="15"/>
  <c r="F351" i="15"/>
  <c r="G346" i="15"/>
  <c r="E344" i="15"/>
  <c r="F340" i="15"/>
  <c r="E339" i="15"/>
  <c r="G334" i="15"/>
  <c r="G328" i="15"/>
  <c r="E327" i="15"/>
  <c r="G323" i="15"/>
  <c r="F322" i="15"/>
  <c r="G317" i="15"/>
  <c r="E316" i="15"/>
  <c r="E310" i="15"/>
  <c r="F304" i="15"/>
  <c r="G300" i="15"/>
  <c r="F299" i="15"/>
  <c r="E298" i="15"/>
  <c r="F293" i="15"/>
  <c r="F287" i="15"/>
  <c r="G282" i="15"/>
  <c r="E280" i="15"/>
  <c r="F276" i="15"/>
  <c r="H276" i="15" s="1"/>
  <c r="E269" i="15"/>
  <c r="F269" i="15"/>
  <c r="F267" i="15"/>
  <c r="E262" i="15"/>
  <c r="E259" i="15"/>
  <c r="G252" i="15"/>
  <c r="E251" i="15"/>
  <c r="G244" i="15"/>
  <c r="E243" i="15"/>
  <c r="G236" i="15"/>
  <c r="E235" i="15"/>
  <c r="G228" i="15"/>
  <c r="E227" i="15"/>
  <c r="G220" i="15"/>
  <c r="E219" i="15"/>
  <c r="G212" i="15"/>
  <c r="E211" i="15"/>
  <c r="G204" i="15"/>
  <c r="E203" i="15"/>
  <c r="E187" i="15"/>
  <c r="F187" i="15"/>
  <c r="G185" i="15"/>
  <c r="G174" i="15"/>
  <c r="G171" i="15"/>
  <c r="E169" i="15"/>
  <c r="F169" i="15"/>
  <c r="E103" i="15"/>
  <c r="F103" i="15"/>
  <c r="G103" i="15"/>
  <c r="E34" i="15"/>
  <c r="F34" i="15"/>
  <c r="G34" i="15"/>
  <c r="F28" i="15"/>
  <c r="G28" i="15"/>
  <c r="E28" i="15"/>
  <c r="G235" i="15"/>
  <c r="G219" i="15"/>
  <c r="G203" i="15"/>
  <c r="G358" i="15"/>
  <c r="G352" i="15"/>
  <c r="E351" i="15"/>
  <c r="G347" i="15"/>
  <c r="F346" i="15"/>
  <c r="G341" i="15"/>
  <c r="E334" i="15"/>
  <c r="F328" i="15"/>
  <c r="G324" i="15"/>
  <c r="F323" i="15"/>
  <c r="F317" i="15"/>
  <c r="F311" i="15"/>
  <c r="G306" i="15"/>
  <c r="F300" i="15"/>
  <c r="G294" i="15"/>
  <c r="G288" i="15"/>
  <c r="E287" i="15"/>
  <c r="G283" i="15"/>
  <c r="F282" i="15"/>
  <c r="G277" i="15"/>
  <c r="F271" i="15"/>
  <c r="G268" i="15"/>
  <c r="E261" i="15"/>
  <c r="F261" i="15"/>
  <c r="G253" i="15"/>
  <c r="E252" i="15"/>
  <c r="G245" i="15"/>
  <c r="E244" i="15"/>
  <c r="G237" i="15"/>
  <c r="E236" i="15"/>
  <c r="G229" i="15"/>
  <c r="E228" i="15"/>
  <c r="G221" i="15"/>
  <c r="E220" i="15"/>
  <c r="G213" i="15"/>
  <c r="E212" i="15"/>
  <c r="G205" i="15"/>
  <c r="E204" i="15"/>
  <c r="E201" i="15"/>
  <c r="F201" i="15"/>
  <c r="G198" i="15"/>
  <c r="F194" i="15"/>
  <c r="E180" i="15"/>
  <c r="F180" i="15"/>
  <c r="G180" i="15"/>
  <c r="E155" i="15"/>
  <c r="F155" i="15"/>
  <c r="G155" i="15"/>
  <c r="G136" i="15"/>
  <c r="G121" i="15"/>
  <c r="F64" i="15"/>
  <c r="G357" i="15"/>
  <c r="G310" i="15"/>
  <c r="G293" i="15"/>
  <c r="G263" i="15"/>
  <c r="E263" i="15"/>
  <c r="G259" i="15"/>
  <c r="G243" i="15"/>
  <c r="G227" i="15"/>
  <c r="G211" i="15"/>
  <c r="E195" i="15"/>
  <c r="F195" i="15"/>
  <c r="E152" i="15"/>
  <c r="F152" i="15"/>
  <c r="G152" i="15"/>
  <c r="E358" i="15"/>
  <c r="F352" i="15"/>
  <c r="G348" i="15"/>
  <c r="F347" i="15"/>
  <c r="H343" i="15"/>
  <c r="F341" i="15"/>
  <c r="F335" i="15"/>
  <c r="G330" i="15"/>
  <c r="H330" i="15" s="1"/>
  <c r="F324" i="15"/>
  <c r="G318" i="15"/>
  <c r="G312" i="15"/>
  <c r="H312" i="15" s="1"/>
  <c r="E311" i="15"/>
  <c r="G307" i="15"/>
  <c r="H307" i="15" s="1"/>
  <c r="F306" i="15"/>
  <c r="G301" i="15"/>
  <c r="E294" i="15"/>
  <c r="F288" i="15"/>
  <c r="G284" i="15"/>
  <c r="F283" i="15"/>
  <c r="F277" i="15"/>
  <c r="E271" i="15"/>
  <c r="F268" i="15"/>
  <c r="G260" i="15"/>
  <c r="G254" i="15"/>
  <c r="E253" i="15"/>
  <c r="G246" i="15"/>
  <c r="E245" i="15"/>
  <c r="G238" i="15"/>
  <c r="E237" i="15"/>
  <c r="G230" i="15"/>
  <c r="E229" i="15"/>
  <c r="G222" i="15"/>
  <c r="E221" i="15"/>
  <c r="G214" i="15"/>
  <c r="E213" i="15"/>
  <c r="G206" i="15"/>
  <c r="E205" i="15"/>
  <c r="F198" i="15"/>
  <c r="E196" i="15"/>
  <c r="G196" i="15"/>
  <c r="G182" i="15"/>
  <c r="G179" i="15"/>
  <c r="E177" i="15"/>
  <c r="F177" i="15"/>
  <c r="F140" i="15"/>
  <c r="G140" i="15"/>
  <c r="E140" i="15"/>
  <c r="E129" i="15"/>
  <c r="F129" i="15"/>
  <c r="G129" i="15"/>
  <c r="F327" i="15"/>
  <c r="G251" i="15"/>
  <c r="E172" i="15"/>
  <c r="F172" i="15"/>
  <c r="G172" i="15"/>
  <c r="E128" i="15"/>
  <c r="G128" i="15"/>
  <c r="F124" i="15"/>
  <c r="G124" i="15"/>
  <c r="E124" i="15"/>
  <c r="G105" i="15"/>
  <c r="E105" i="15"/>
  <c r="F359" i="15"/>
  <c r="G342" i="15"/>
  <c r="E335" i="15"/>
  <c r="G325" i="15"/>
  <c r="E318" i="15"/>
  <c r="F301" i="15"/>
  <c r="F295" i="15"/>
  <c r="G278" i="15"/>
  <c r="H278" i="15" s="1"/>
  <c r="F270" i="15"/>
  <c r="G270" i="15"/>
  <c r="F263" i="15"/>
  <c r="G255" i="15"/>
  <c r="H255" i="15" s="1"/>
  <c r="E254" i="15"/>
  <c r="G247" i="15"/>
  <c r="E246" i="15"/>
  <c r="G239" i="15"/>
  <c r="E238" i="15"/>
  <c r="G231" i="15"/>
  <c r="H231" i="15" s="1"/>
  <c r="E230" i="15"/>
  <c r="G223" i="15"/>
  <c r="H223" i="15" s="1"/>
  <c r="E222" i="15"/>
  <c r="G215" i="15"/>
  <c r="E214" i="15"/>
  <c r="G207" i="15"/>
  <c r="H207" i="15" s="1"/>
  <c r="E206" i="15"/>
  <c r="G200" i="15"/>
  <c r="G195" i="15"/>
  <c r="E193" i="15"/>
  <c r="F193" i="15"/>
  <c r="G190" i="15"/>
  <c r="H190" i="15" s="1"/>
  <c r="E188" i="15"/>
  <c r="F188" i="15"/>
  <c r="G188" i="15"/>
  <c r="F128" i="15"/>
  <c r="F116" i="15"/>
  <c r="G116" i="15"/>
  <c r="E116" i="15"/>
  <c r="E114" i="15"/>
  <c r="F114" i="15"/>
  <c r="G114" i="15"/>
  <c r="E107" i="15"/>
  <c r="F107" i="15"/>
  <c r="G107" i="15"/>
  <c r="F105" i="15"/>
  <c r="F88" i="15"/>
  <c r="G88" i="15"/>
  <c r="E88" i="15"/>
  <c r="F74" i="15"/>
  <c r="E56" i="15"/>
  <c r="F56" i="15"/>
  <c r="G56" i="15"/>
  <c r="H56" i="15" s="1"/>
  <c r="E43" i="15"/>
  <c r="F43" i="15"/>
  <c r="G43" i="15"/>
  <c r="E19" i="15"/>
  <c r="F19" i="15"/>
  <c r="G19" i="15"/>
  <c r="G186" i="15"/>
  <c r="G178" i="15"/>
  <c r="G170" i="15"/>
  <c r="E163" i="15"/>
  <c r="F163" i="15"/>
  <c r="G163" i="15"/>
  <c r="F132" i="15"/>
  <c r="G132" i="15"/>
  <c r="E122" i="15"/>
  <c r="F122" i="15"/>
  <c r="G113" i="15"/>
  <c r="H113" i="15" s="1"/>
  <c r="G102" i="15"/>
  <c r="H102" i="15" s="1"/>
  <c r="F80" i="15"/>
  <c r="G80" i="15"/>
  <c r="G78" i="15"/>
  <c r="E78" i="15"/>
  <c r="F78" i="15"/>
  <c r="F148" i="15"/>
  <c r="G148" i="15"/>
  <c r="G144" i="15"/>
  <c r="E138" i="15"/>
  <c r="F138" i="15"/>
  <c r="E115" i="15"/>
  <c r="F115" i="15"/>
  <c r="G115" i="15"/>
  <c r="G65" i="15"/>
  <c r="E32" i="15"/>
  <c r="F32" i="15"/>
  <c r="F156" i="15"/>
  <c r="G156" i="15"/>
  <c r="E146" i="15"/>
  <c r="F146" i="15"/>
  <c r="G137" i="15"/>
  <c r="E123" i="15"/>
  <c r="F123" i="15"/>
  <c r="G123" i="15"/>
  <c r="E94" i="15"/>
  <c r="F94" i="15"/>
  <c r="G94" i="15"/>
  <c r="G89" i="15"/>
  <c r="F89" i="15"/>
  <c r="G69" i="15"/>
  <c r="E69" i="15"/>
  <c r="F69" i="15"/>
  <c r="F65" i="15"/>
  <c r="E57" i="15"/>
  <c r="F57" i="15"/>
  <c r="G57" i="15"/>
  <c r="E51" i="15"/>
  <c r="F51" i="15"/>
  <c r="G51" i="15"/>
  <c r="E42" i="15"/>
  <c r="F42" i="15"/>
  <c r="G42" i="15"/>
  <c r="G37" i="15"/>
  <c r="E37" i="15"/>
  <c r="F37" i="15"/>
  <c r="E24" i="15"/>
  <c r="F24" i="15"/>
  <c r="G24" i="15"/>
  <c r="F164" i="15"/>
  <c r="G164" i="15"/>
  <c r="E154" i="15"/>
  <c r="F154" i="15"/>
  <c r="E131" i="15"/>
  <c r="F131" i="15"/>
  <c r="G131" i="15"/>
  <c r="E162" i="15"/>
  <c r="F162" i="15"/>
  <c r="E139" i="15"/>
  <c r="F139" i="15"/>
  <c r="G139" i="15"/>
  <c r="F108" i="15"/>
  <c r="G108" i="15"/>
  <c r="H108" i="15" s="1"/>
  <c r="G97" i="15"/>
  <c r="E97" i="15"/>
  <c r="F97" i="15"/>
  <c r="F75" i="15"/>
  <c r="E75" i="15"/>
  <c r="G75" i="15"/>
  <c r="E67" i="15"/>
  <c r="F67" i="15"/>
  <c r="F60" i="15"/>
  <c r="G60" i="15"/>
  <c r="E60" i="15"/>
  <c r="E33" i="15"/>
  <c r="F33" i="15"/>
  <c r="G33" i="15"/>
  <c r="E9" i="15"/>
  <c r="G9" i="15"/>
  <c r="F52" i="15"/>
  <c r="G52" i="15"/>
  <c r="F20" i="15"/>
  <c r="G20" i="15"/>
  <c r="F12" i="15"/>
  <c r="G12" i="15"/>
  <c r="E12" i="15"/>
  <c r="E35" i="15"/>
  <c r="F35" i="15"/>
  <c r="F104" i="15"/>
  <c r="G104" i="15"/>
  <c r="F44" i="15"/>
  <c r="G44" i="15"/>
  <c r="G25" i="15"/>
  <c r="E10" i="15"/>
  <c r="F10" i="15"/>
  <c r="E59" i="15"/>
  <c r="F59" i="15"/>
  <c r="G48" i="15"/>
  <c r="E27" i="15"/>
  <c r="H27" i="15" s="1"/>
  <c r="F27" i="15"/>
  <c r="F25" i="15"/>
  <c r="H21" i="15"/>
  <c r="G16" i="15"/>
  <c r="F9" i="15"/>
  <c r="F96" i="15"/>
  <c r="G96" i="15"/>
  <c r="E82" i="15"/>
  <c r="F82" i="15"/>
  <c r="F68" i="15"/>
  <c r="G68" i="15"/>
  <c r="H68" i="15" s="1"/>
  <c r="F61" i="15"/>
  <c r="G58" i="15"/>
  <c r="E52" i="15"/>
  <c r="F36" i="15"/>
  <c r="G36" i="15"/>
  <c r="F29" i="15"/>
  <c r="G26" i="15"/>
  <c r="E20" i="15"/>
  <c r="G13" i="15"/>
  <c r="F13" i="15"/>
  <c r="F4" i="15"/>
  <c r="G4" i="15"/>
  <c r="E4" i="15"/>
  <c r="F5" i="15"/>
  <c r="F11" i="15"/>
  <c r="F3" i="15"/>
  <c r="H320" i="15"/>
  <c r="H280" i="15"/>
  <c r="H340" i="15"/>
  <c r="H292" i="15"/>
  <c r="H167" i="15"/>
  <c r="H143" i="15"/>
  <c r="E79" i="15"/>
  <c r="F79" i="15"/>
  <c r="G79" i="15"/>
  <c r="E87" i="15"/>
  <c r="G87" i="15"/>
  <c r="E77" i="15"/>
  <c r="F77" i="15"/>
  <c r="H141" i="15"/>
  <c r="H109" i="15"/>
  <c r="H158" i="15"/>
  <c r="E85" i="15"/>
  <c r="F85" i="15"/>
  <c r="G82" i="15"/>
  <c r="G84" i="15"/>
  <c r="H84" i="15" s="1"/>
  <c r="G76" i="15"/>
  <c r="H70" i="15"/>
  <c r="Z1449" i="6"/>
  <c r="W1446" i="6"/>
  <c r="AD1445" i="6"/>
  <c r="Z1441" i="6"/>
  <c r="W1438" i="6"/>
  <c r="AD1437" i="6"/>
  <c r="Z1433" i="6"/>
  <c r="W1430" i="6"/>
  <c r="AD1429" i="6"/>
  <c r="Z1425" i="6"/>
  <c r="W1422" i="6"/>
  <c r="AD1421" i="6"/>
  <c r="Z1417" i="6"/>
  <c r="W1414" i="6"/>
  <c r="AD1413" i="6"/>
  <c r="Z1409" i="6"/>
  <c r="W1406" i="6"/>
  <c r="AD1405" i="6"/>
  <c r="Z1401" i="6"/>
  <c r="W1398" i="6"/>
  <c r="AD1397" i="6"/>
  <c r="Z1393" i="6"/>
  <c r="W1390" i="6"/>
  <c r="AD1389" i="6"/>
  <c r="Z1385" i="6"/>
  <c r="W1382" i="6"/>
  <c r="Y1382" i="6"/>
  <c r="AC1377" i="6"/>
  <c r="X1375" i="6"/>
  <c r="Z1375" i="6"/>
  <c r="W1372" i="6"/>
  <c r="Y1368" i="6"/>
  <c r="X1366" i="6"/>
  <c r="AE1361" i="6"/>
  <c r="X1359" i="6"/>
  <c r="Z1359" i="6"/>
  <c r="Y1352" i="6"/>
  <c r="Z1352" i="6"/>
  <c r="W1343" i="6"/>
  <c r="Y1337" i="6"/>
  <c r="AA1337" i="6"/>
  <c r="W1337" i="6"/>
  <c r="W1326" i="6"/>
  <c r="X1326" i="6"/>
  <c r="Y1326" i="6"/>
  <c r="AB1329" i="6"/>
  <c r="W1311" i="6"/>
  <c r="Y1303" i="6"/>
  <c r="AA1303" i="6"/>
  <c r="AC1305" i="6"/>
  <c r="AE1305" i="6"/>
  <c r="W1278" i="6"/>
  <c r="X1278" i="6"/>
  <c r="Y1278" i="6"/>
  <c r="AB1281" i="6"/>
  <c r="AD1281" i="6"/>
  <c r="W1247" i="6"/>
  <c r="Y1239" i="6"/>
  <c r="AA1239" i="6"/>
  <c r="AC1241" i="6"/>
  <c r="AE1241" i="6"/>
  <c r="W1214" i="6"/>
  <c r="X1214" i="6"/>
  <c r="Y1214" i="6"/>
  <c r="AB1217" i="6"/>
  <c r="AD1217" i="6"/>
  <c r="W1151" i="6"/>
  <c r="Y1126" i="6"/>
  <c r="Z1127" i="6"/>
  <c r="AB1129" i="6"/>
  <c r="AD1129" i="6"/>
  <c r="W1126" i="6"/>
  <c r="X1126" i="6"/>
  <c r="AA948" i="6"/>
  <c r="AC949" i="6"/>
  <c r="AE949" i="6"/>
  <c r="AA1343" i="6"/>
  <c r="AE1345" i="6"/>
  <c r="W1286" i="6"/>
  <c r="X1286" i="6"/>
  <c r="Y1286" i="6"/>
  <c r="AB1289" i="6"/>
  <c r="AD1289" i="6"/>
  <c r="W908" i="6"/>
  <c r="X908" i="6"/>
  <c r="Y908" i="6"/>
  <c r="Z908" i="6"/>
  <c r="AB909" i="6"/>
  <c r="AD909" i="6"/>
  <c r="W822" i="6"/>
  <c r="X822" i="6"/>
  <c r="Y822" i="6"/>
  <c r="AB825" i="6"/>
  <c r="AD825" i="6"/>
  <c r="Y1449" i="6"/>
  <c r="AC1445" i="6"/>
  <c r="AA1443" i="6"/>
  <c r="Y1441" i="6"/>
  <c r="AC1437" i="6"/>
  <c r="AA1435" i="6"/>
  <c r="Y1433" i="6"/>
  <c r="AC1429" i="6"/>
  <c r="AA1427" i="6"/>
  <c r="Y1425" i="6"/>
  <c r="AC1421" i="6"/>
  <c r="AA1419" i="6"/>
  <c r="Y1417" i="6"/>
  <c r="AC1413" i="6"/>
  <c r="AA1411" i="6"/>
  <c r="Y1409" i="6"/>
  <c r="AC1405" i="6"/>
  <c r="AA1403" i="6"/>
  <c r="Y1401" i="6"/>
  <c r="AC1397" i="6"/>
  <c r="AA1395" i="6"/>
  <c r="Y1393" i="6"/>
  <c r="AC1389" i="6"/>
  <c r="AA1387" i="6"/>
  <c r="Y1385" i="6"/>
  <c r="Z1381" i="6"/>
  <c r="AA1377" i="6"/>
  <c r="AA1371" i="6"/>
  <c r="AB1365" i="6"/>
  <c r="W1351" i="6"/>
  <c r="AA1351" i="6"/>
  <c r="Y1295" i="6"/>
  <c r="AA1295" i="6"/>
  <c r="AC1297" i="6"/>
  <c r="AE1297" i="6"/>
  <c r="W1270" i="6"/>
  <c r="X1270" i="6"/>
  <c r="Y1270" i="6"/>
  <c r="AB1273" i="6"/>
  <c r="AD1273" i="6"/>
  <c r="Y1231" i="6"/>
  <c r="AA1231" i="6"/>
  <c r="AC1233" i="6"/>
  <c r="AE1233" i="6"/>
  <c r="W1206" i="6"/>
  <c r="X1206" i="6"/>
  <c r="Y1206" i="6"/>
  <c r="AB1209" i="6"/>
  <c r="AD1209" i="6"/>
  <c r="W1190" i="6"/>
  <c r="X1190" i="6"/>
  <c r="Y1190" i="6"/>
  <c r="AB1193" i="6"/>
  <c r="AD1193" i="6"/>
  <c r="W1182" i="6"/>
  <c r="X1182" i="6"/>
  <c r="Y1182" i="6"/>
  <c r="AB1185" i="6"/>
  <c r="AD1185" i="6"/>
  <c r="W1174" i="6"/>
  <c r="X1174" i="6"/>
  <c r="Y1174" i="6"/>
  <c r="AB1177" i="6"/>
  <c r="AD1177" i="6"/>
  <c r="AA1167" i="6"/>
  <c r="AC1169" i="6"/>
  <c r="AE1169" i="6"/>
  <c r="W1158" i="6"/>
  <c r="X1158" i="6"/>
  <c r="Y1158" i="6"/>
  <c r="AB1161" i="6"/>
  <c r="AD1161" i="6"/>
  <c r="W1357" i="6"/>
  <c r="X1357" i="6"/>
  <c r="Y1357" i="6"/>
  <c r="Y1311" i="6"/>
  <c r="AA1311" i="6"/>
  <c r="AC1313" i="6"/>
  <c r="AE1313" i="6"/>
  <c r="X1449" i="6"/>
  <c r="W1448" i="6"/>
  <c r="AB1445" i="6"/>
  <c r="AA1444" i="6"/>
  <c r="Z1443" i="6"/>
  <c r="Y1442" i="6"/>
  <c r="X1441" i="6"/>
  <c r="W1440" i="6"/>
  <c r="AB1437" i="6"/>
  <c r="AA1436" i="6"/>
  <c r="Z1435" i="6"/>
  <c r="Y1434" i="6"/>
  <c r="X1433" i="6"/>
  <c r="W1432" i="6"/>
  <c r="AB1429" i="6"/>
  <c r="AA1428" i="6"/>
  <c r="Z1427" i="6"/>
  <c r="Y1426" i="6"/>
  <c r="X1425" i="6"/>
  <c r="W1424" i="6"/>
  <c r="AB1421" i="6"/>
  <c r="AA1420" i="6"/>
  <c r="Z1419" i="6"/>
  <c r="Y1418" i="6"/>
  <c r="X1417" i="6"/>
  <c r="W1416" i="6"/>
  <c r="AB1413" i="6"/>
  <c r="AA1412" i="6"/>
  <c r="Z1411" i="6"/>
  <c r="Y1410" i="6"/>
  <c r="X1409" i="6"/>
  <c r="W1408" i="6"/>
  <c r="AB1405" i="6"/>
  <c r="AA1404" i="6"/>
  <c r="Z1403" i="6"/>
  <c r="Y1402" i="6"/>
  <c r="X1401" i="6"/>
  <c r="W1400" i="6"/>
  <c r="AB1397" i="6"/>
  <c r="AA1396" i="6"/>
  <c r="Z1395" i="6"/>
  <c r="Y1394" i="6"/>
  <c r="X1393" i="6"/>
  <c r="W1392" i="6"/>
  <c r="AB1389" i="6"/>
  <c r="AA1388" i="6"/>
  <c r="Z1387" i="6"/>
  <c r="Y1386" i="6"/>
  <c r="X1385" i="6"/>
  <c r="Y1381" i="6"/>
  <c r="AD1381" i="6"/>
  <c r="Y1377" i="6"/>
  <c r="AA1376" i="6"/>
  <c r="AE1373" i="6"/>
  <c r="Z1371" i="6"/>
  <c r="Y1370" i="6"/>
  <c r="Y1367" i="6"/>
  <c r="W1366" i="6"/>
  <c r="Y1366" i="6"/>
  <c r="AB1369" i="6"/>
  <c r="AA1365" i="6"/>
  <c r="Y1364" i="6"/>
  <c r="W1360" i="6"/>
  <c r="AD1357" i="6"/>
  <c r="X1351" i="6"/>
  <c r="Y1345" i="6"/>
  <c r="AA1345" i="6"/>
  <c r="W1345" i="6"/>
  <c r="W1334" i="6"/>
  <c r="X1334" i="6"/>
  <c r="Y1334" i="6"/>
  <c r="AB1337" i="6"/>
  <c r="X1328" i="6"/>
  <c r="Y1328" i="6"/>
  <c r="Z1328" i="6"/>
  <c r="W1295" i="6"/>
  <c r="Y1287" i="6"/>
  <c r="AA1287" i="6"/>
  <c r="AC1289" i="6"/>
  <c r="AE1289" i="6"/>
  <c r="AA1272" i="6"/>
  <c r="W1262" i="6"/>
  <c r="X1262" i="6"/>
  <c r="Y1262" i="6"/>
  <c r="AB1265" i="6"/>
  <c r="AD1265" i="6"/>
  <c r="W1231" i="6"/>
  <c r="Y1223" i="6"/>
  <c r="AA1223" i="6"/>
  <c r="AC1225" i="6"/>
  <c r="AE1225" i="6"/>
  <c r="W1198" i="6"/>
  <c r="X1198" i="6"/>
  <c r="Y1198" i="6"/>
  <c r="AB1201" i="6"/>
  <c r="AD1201" i="6"/>
  <c r="AA1192" i="6"/>
  <c r="AA1184" i="6"/>
  <c r="AA1176" i="6"/>
  <c r="W1167" i="6"/>
  <c r="AA1160" i="6"/>
  <c r="AA1143" i="6"/>
  <c r="AC1145" i="6"/>
  <c r="AE1145" i="6"/>
  <c r="W855" i="6"/>
  <c r="X855" i="6"/>
  <c r="AA855" i="6"/>
  <c r="W790" i="6"/>
  <c r="X790" i="6"/>
  <c r="Y790" i="6"/>
  <c r="Z791" i="6"/>
  <c r="AB793" i="6"/>
  <c r="AD793" i="6"/>
  <c r="W1449" i="6"/>
  <c r="Z1444" i="6"/>
  <c r="Y1443" i="6"/>
  <c r="W1441" i="6"/>
  <c r="Z1436" i="6"/>
  <c r="Y1435" i="6"/>
  <c r="W1433" i="6"/>
  <c r="Z1428" i="6"/>
  <c r="Y1427" i="6"/>
  <c r="W1425" i="6"/>
  <c r="Z1420" i="6"/>
  <c r="Y1419" i="6"/>
  <c r="W1417" i="6"/>
  <c r="Z1412" i="6"/>
  <c r="Y1411" i="6"/>
  <c r="AE1409" i="6"/>
  <c r="W1409" i="6"/>
  <c r="Z1404" i="6"/>
  <c r="Y1403" i="6"/>
  <c r="AE1401" i="6"/>
  <c r="W1401" i="6"/>
  <c r="Z1396" i="6"/>
  <c r="Y1395" i="6"/>
  <c r="W1393" i="6"/>
  <c r="Z1388" i="6"/>
  <c r="Y1387" i="6"/>
  <c r="AE1385" i="6"/>
  <c r="W1381" i="6"/>
  <c r="W1380" i="6"/>
  <c r="X1377" i="6"/>
  <c r="Y1376" i="6"/>
  <c r="AC1373" i="6"/>
  <c r="AA1372" i="6"/>
  <c r="Y1371" i="6"/>
  <c r="X1370" i="6"/>
  <c r="Z1369" i="6"/>
  <c r="W1367" i="6"/>
  <c r="Z1365" i="6"/>
  <c r="AA1360" i="6"/>
  <c r="AC1361" i="6"/>
  <c r="AB1357" i="6"/>
  <c r="Z1345" i="6"/>
  <c r="AC1345" i="6"/>
  <c r="AA1336" i="6"/>
  <c r="AA1327" i="6"/>
  <c r="AC1329" i="6"/>
  <c r="AE1329" i="6"/>
  <c r="W1318" i="6"/>
  <c r="X1318" i="6"/>
  <c r="Y1318" i="6"/>
  <c r="AB1321" i="6"/>
  <c r="AD1321" i="6"/>
  <c r="W1287" i="6"/>
  <c r="Y1279" i="6"/>
  <c r="AA1279" i="6"/>
  <c r="AC1281" i="6"/>
  <c r="AE1281" i="6"/>
  <c r="AA1264" i="6"/>
  <c r="W1254" i="6"/>
  <c r="X1254" i="6"/>
  <c r="Y1254" i="6"/>
  <c r="AB1257" i="6"/>
  <c r="AD1257" i="6"/>
  <c r="W1223" i="6"/>
  <c r="Y1215" i="6"/>
  <c r="AA1215" i="6"/>
  <c r="AC1217" i="6"/>
  <c r="AE1217" i="6"/>
  <c r="AA1200" i="6"/>
  <c r="W1143" i="6"/>
  <c r="AA484" i="6"/>
  <c r="AE485" i="6"/>
  <c r="W453" i="6"/>
  <c r="Y453" i="6"/>
  <c r="Z453" i="6"/>
  <c r="X453" i="6"/>
  <c r="Z1445" i="6"/>
  <c r="Y1444" i="6"/>
  <c r="X1443" i="6"/>
  <c r="Z1437" i="6"/>
  <c r="Y1436" i="6"/>
  <c r="X1435" i="6"/>
  <c r="Z1429" i="6"/>
  <c r="Y1428" i="6"/>
  <c r="X1427" i="6"/>
  <c r="Z1421" i="6"/>
  <c r="Y1420" i="6"/>
  <c r="X1419" i="6"/>
  <c r="Z1413" i="6"/>
  <c r="Y1412" i="6"/>
  <c r="X1411" i="6"/>
  <c r="Z1405" i="6"/>
  <c r="Y1404" i="6"/>
  <c r="X1403" i="6"/>
  <c r="Z1397" i="6"/>
  <c r="Y1396" i="6"/>
  <c r="X1395" i="6"/>
  <c r="Z1389" i="6"/>
  <c r="Y1388" i="6"/>
  <c r="X1387" i="6"/>
  <c r="AD1385" i="6"/>
  <c r="AA1379" i="6"/>
  <c r="AA1375" i="6"/>
  <c r="AB1373" i="6"/>
  <c r="Z1372" i="6"/>
  <c r="X1371" i="6"/>
  <c r="Z1368" i="6"/>
  <c r="Y1365" i="6"/>
  <c r="AD1365" i="6"/>
  <c r="W1358" i="6"/>
  <c r="X1358" i="6"/>
  <c r="Y1358" i="6"/>
  <c r="AB1361" i="6"/>
  <c r="Z1353" i="6"/>
  <c r="W1342" i="6"/>
  <c r="X1342" i="6"/>
  <c r="Y1342" i="6"/>
  <c r="AB1345" i="6"/>
  <c r="X1336" i="6"/>
  <c r="Y1336" i="6"/>
  <c r="Z1336" i="6"/>
  <c r="AD1329" i="6"/>
  <c r="W1310" i="6"/>
  <c r="X1310" i="6"/>
  <c r="Y1310" i="6"/>
  <c r="AB1313" i="6"/>
  <c r="AD1313" i="6"/>
  <c r="Y1271" i="6"/>
  <c r="AA1271" i="6"/>
  <c r="AC1273" i="6"/>
  <c r="AE1273" i="6"/>
  <c r="W1246" i="6"/>
  <c r="X1246" i="6"/>
  <c r="Y1246" i="6"/>
  <c r="AB1249" i="6"/>
  <c r="AD1249" i="6"/>
  <c r="Y1207" i="6"/>
  <c r="AA1207" i="6"/>
  <c r="AC1209" i="6"/>
  <c r="AE1209" i="6"/>
  <c r="Y1191" i="6"/>
  <c r="AA1191" i="6"/>
  <c r="AC1193" i="6"/>
  <c r="AE1193" i="6"/>
  <c r="Y1183" i="6"/>
  <c r="AA1183" i="6"/>
  <c r="AC1185" i="6"/>
  <c r="AE1185" i="6"/>
  <c r="Y1175" i="6"/>
  <c r="AA1175" i="6"/>
  <c r="AC1177" i="6"/>
  <c r="AE1177" i="6"/>
  <c r="AA1159" i="6"/>
  <c r="AC1161" i="6"/>
  <c r="AE1161" i="6"/>
  <c r="W1150" i="6"/>
  <c r="X1150" i="6"/>
  <c r="Y1150" i="6"/>
  <c r="AB1153" i="6"/>
  <c r="AD1153" i="6"/>
  <c r="AC1141" i="6"/>
  <c r="AA1139" i="6"/>
  <c r="AE1141" i="6"/>
  <c r="W1051" i="6"/>
  <c r="X1051" i="6"/>
  <c r="Y1051" i="6"/>
  <c r="Z1051" i="6"/>
  <c r="AB1053" i="6"/>
  <c r="AD1053" i="6"/>
  <c r="AA1151" i="6"/>
  <c r="AC1153" i="6"/>
  <c r="AE1153" i="6"/>
  <c r="W1142" i="6"/>
  <c r="X1142" i="6"/>
  <c r="Y1142" i="6"/>
  <c r="AB1145" i="6"/>
  <c r="AD1145" i="6"/>
  <c r="AC1385" i="6"/>
  <c r="W1374" i="6"/>
  <c r="Y1374" i="6"/>
  <c r="AB1377" i="6"/>
  <c r="AA1373" i="6"/>
  <c r="Y1372" i="6"/>
  <c r="W1371" i="6"/>
  <c r="AC1369" i="6"/>
  <c r="X1368" i="6"/>
  <c r="X1367" i="6"/>
  <c r="Z1367" i="6"/>
  <c r="W1365" i="6"/>
  <c r="Y1359" i="6"/>
  <c r="Z1357" i="6"/>
  <c r="AA1344" i="6"/>
  <c r="AA1335" i="6"/>
  <c r="AC1337" i="6"/>
  <c r="AE1337" i="6"/>
  <c r="AA1312" i="6"/>
  <c r="W1302" i="6"/>
  <c r="X1302" i="6"/>
  <c r="Y1302" i="6"/>
  <c r="AB1305" i="6"/>
  <c r="AD1305" i="6"/>
  <c r="Y1263" i="6"/>
  <c r="AA1263" i="6"/>
  <c r="AC1265" i="6"/>
  <c r="AE1265" i="6"/>
  <c r="AA1248" i="6"/>
  <c r="W1238" i="6"/>
  <c r="X1238" i="6"/>
  <c r="Y1238" i="6"/>
  <c r="AB1241" i="6"/>
  <c r="AD1241" i="6"/>
  <c r="Y1199" i="6"/>
  <c r="AA1199" i="6"/>
  <c r="AC1201" i="6"/>
  <c r="AE1201" i="6"/>
  <c r="W1175" i="6"/>
  <c r="W1159" i="6"/>
  <c r="AA1152" i="6"/>
  <c r="Y1247" i="6"/>
  <c r="AA1247" i="6"/>
  <c r="AC1249" i="6"/>
  <c r="AE1249" i="6"/>
  <c r="W1222" i="6"/>
  <c r="X1222" i="6"/>
  <c r="Y1222" i="6"/>
  <c r="AB1225" i="6"/>
  <c r="AD1225" i="6"/>
  <c r="W758" i="6"/>
  <c r="X758" i="6"/>
  <c r="Y758" i="6"/>
  <c r="Z759" i="6"/>
  <c r="AB761" i="6"/>
  <c r="AD761" i="6"/>
  <c r="AB1385" i="6"/>
  <c r="Z1383" i="6"/>
  <c r="X1382" i="6"/>
  <c r="AC1381" i="6"/>
  <c r="Y1379" i="6"/>
  <c r="W1375" i="6"/>
  <c r="Z1373" i="6"/>
  <c r="AA1369" i="6"/>
  <c r="W1368" i="6"/>
  <c r="W1359" i="6"/>
  <c r="AE1353" i="6"/>
  <c r="W1352" i="6"/>
  <c r="W1350" i="6"/>
  <c r="X1350" i="6"/>
  <c r="Y1350" i="6"/>
  <c r="AB1353" i="6"/>
  <c r="X1344" i="6"/>
  <c r="Y1344" i="6"/>
  <c r="Z1344" i="6"/>
  <c r="AD1337" i="6"/>
  <c r="W1335" i="6"/>
  <c r="AA1329" i="6"/>
  <c r="W1329" i="6"/>
  <c r="Y1319" i="6"/>
  <c r="AA1319" i="6"/>
  <c r="AC1321" i="6"/>
  <c r="AE1321" i="6"/>
  <c r="W1294" i="6"/>
  <c r="X1294" i="6"/>
  <c r="Y1294" i="6"/>
  <c r="AB1297" i="6"/>
  <c r="AD1297" i="6"/>
  <c r="W1263" i="6"/>
  <c r="Y1255" i="6"/>
  <c r="AA1255" i="6"/>
  <c r="AC1257" i="6"/>
  <c r="AE1257" i="6"/>
  <c r="W1230" i="6"/>
  <c r="X1230" i="6"/>
  <c r="Y1230" i="6"/>
  <c r="AB1233" i="6"/>
  <c r="AD1233" i="6"/>
  <c r="W1199" i="6"/>
  <c r="W1166" i="6"/>
  <c r="X1166" i="6"/>
  <c r="Y1166" i="6"/>
  <c r="AB1169" i="6"/>
  <c r="AD1169" i="6"/>
  <c r="AA1084" i="6"/>
  <c r="AC1085" i="6"/>
  <c r="AE1085" i="6"/>
  <c r="Y1323" i="6"/>
  <c r="X1322" i="6"/>
  <c r="W1321" i="6"/>
  <c r="AA1317" i="6"/>
  <c r="Z1316" i="6"/>
  <c r="Y1315" i="6"/>
  <c r="X1314" i="6"/>
  <c r="W1313" i="6"/>
  <c r="AA1309" i="6"/>
  <c r="Z1308" i="6"/>
  <c r="Y1307" i="6"/>
  <c r="X1306" i="6"/>
  <c r="W1305" i="6"/>
  <c r="AA1301" i="6"/>
  <c r="Z1300" i="6"/>
  <c r="Y1299" i="6"/>
  <c r="X1298" i="6"/>
  <c r="W1297" i="6"/>
  <c r="AA1293" i="6"/>
  <c r="Z1292" i="6"/>
  <c r="Y1291" i="6"/>
  <c r="X1290" i="6"/>
  <c r="W1289" i="6"/>
  <c r="AA1285" i="6"/>
  <c r="Z1284" i="6"/>
  <c r="Y1283" i="6"/>
  <c r="X1282" i="6"/>
  <c r="W1281" i="6"/>
  <c r="AA1277" i="6"/>
  <c r="Z1276" i="6"/>
  <c r="Y1275" i="6"/>
  <c r="X1274" i="6"/>
  <c r="W1273" i="6"/>
  <c r="AA1269" i="6"/>
  <c r="Z1268" i="6"/>
  <c r="Y1267" i="6"/>
  <c r="X1266" i="6"/>
  <c r="W1265" i="6"/>
  <c r="AA1261" i="6"/>
  <c r="Z1260" i="6"/>
  <c r="Y1259" i="6"/>
  <c r="X1258" i="6"/>
  <c r="W1257" i="6"/>
  <c r="AA1253" i="6"/>
  <c r="Z1252" i="6"/>
  <c r="Y1251" i="6"/>
  <c r="X1250" i="6"/>
  <c r="W1249" i="6"/>
  <c r="AA1245" i="6"/>
  <c r="Z1244" i="6"/>
  <c r="Y1243" i="6"/>
  <c r="X1242" i="6"/>
  <c r="W1241" i="6"/>
  <c r="AA1237" i="6"/>
  <c r="Z1236" i="6"/>
  <c r="Y1235" i="6"/>
  <c r="X1234" i="6"/>
  <c r="W1233" i="6"/>
  <c r="AA1229" i="6"/>
  <c r="Z1228" i="6"/>
  <c r="Y1227" i="6"/>
  <c r="X1226" i="6"/>
  <c r="W1225" i="6"/>
  <c r="AA1221" i="6"/>
  <c r="Z1220" i="6"/>
  <c r="Y1219" i="6"/>
  <c r="X1218" i="6"/>
  <c r="W1217" i="6"/>
  <c r="AA1213" i="6"/>
  <c r="Z1212" i="6"/>
  <c r="Y1211" i="6"/>
  <c r="X1210" i="6"/>
  <c r="W1209" i="6"/>
  <c r="AA1205" i="6"/>
  <c r="Z1204" i="6"/>
  <c r="Y1203" i="6"/>
  <c r="X1202" i="6"/>
  <c r="W1201" i="6"/>
  <c r="AA1197" i="6"/>
  <c r="Z1196" i="6"/>
  <c r="Y1195" i="6"/>
  <c r="X1194" i="6"/>
  <c r="W1193" i="6"/>
  <c r="AA1189" i="6"/>
  <c r="Z1188" i="6"/>
  <c r="Y1187" i="6"/>
  <c r="X1186" i="6"/>
  <c r="W1185" i="6"/>
  <c r="AA1181" i="6"/>
  <c r="Z1180" i="6"/>
  <c r="Y1179" i="6"/>
  <c r="X1178" i="6"/>
  <c r="W1177" i="6"/>
  <c r="X1170" i="6"/>
  <c r="W1169" i="6"/>
  <c r="X1162" i="6"/>
  <c r="W1161" i="6"/>
  <c r="X1154" i="6"/>
  <c r="W1153" i="6"/>
  <c r="X1146" i="6"/>
  <c r="W1145" i="6"/>
  <c r="AA1141" i="6"/>
  <c r="X1140" i="6"/>
  <c r="X1139" i="6"/>
  <c r="Y1139" i="6"/>
  <c r="W1123" i="6"/>
  <c r="X1123" i="6"/>
  <c r="Y1123" i="6"/>
  <c r="AD1125" i="6"/>
  <c r="AA1120" i="6"/>
  <c r="AA1119" i="6"/>
  <c r="X1119" i="6"/>
  <c r="X1117" i="6"/>
  <c r="Y1117" i="6"/>
  <c r="Z1117" i="6"/>
  <c r="W1091" i="6"/>
  <c r="X1091" i="6"/>
  <c r="Y1091" i="6"/>
  <c r="Z1091" i="6"/>
  <c r="AB1093" i="6"/>
  <c r="AD1093" i="6"/>
  <c r="W1084" i="6"/>
  <c r="AA1060" i="6"/>
  <c r="AC1061" i="6"/>
  <c r="W1027" i="6"/>
  <c r="X1027" i="6"/>
  <c r="Y1027" i="6"/>
  <c r="Z1027" i="6"/>
  <c r="AB1029" i="6"/>
  <c r="AD1029" i="6"/>
  <c r="AA1012" i="6"/>
  <c r="AC1013" i="6"/>
  <c r="W995" i="6"/>
  <c r="X995" i="6"/>
  <c r="Y995" i="6"/>
  <c r="Z995" i="6"/>
  <c r="AB997" i="6"/>
  <c r="AD997" i="6"/>
  <c r="AA980" i="6"/>
  <c r="AC981" i="6"/>
  <c r="W963" i="6"/>
  <c r="X963" i="6"/>
  <c r="Y963" i="6"/>
  <c r="Z963" i="6"/>
  <c r="AB965" i="6"/>
  <c r="AD965" i="6"/>
  <c r="W948" i="6"/>
  <c r="AA940" i="6"/>
  <c r="AC941" i="6"/>
  <c r="W924" i="6"/>
  <c r="X924" i="6"/>
  <c r="Z924" i="6"/>
  <c r="AD925" i="6"/>
  <c r="Y924" i="6"/>
  <c r="Z925" i="6"/>
  <c r="AB925" i="6"/>
  <c r="Y1196" i="6"/>
  <c r="X1195" i="6"/>
  <c r="Y1188" i="6"/>
  <c r="X1187" i="6"/>
  <c r="Y1180" i="6"/>
  <c r="X1179" i="6"/>
  <c r="W1170" i="6"/>
  <c r="W1162" i="6"/>
  <c r="W1154" i="6"/>
  <c r="W1146" i="6"/>
  <c r="Y1133" i="6"/>
  <c r="Z1133" i="6"/>
  <c r="W1131" i="6"/>
  <c r="X1131" i="6"/>
  <c r="Y1131" i="6"/>
  <c r="AA1128" i="6"/>
  <c r="AA1127" i="6"/>
  <c r="X1127" i="6"/>
  <c r="X1125" i="6"/>
  <c r="Y1125" i="6"/>
  <c r="Z1125" i="6"/>
  <c r="AA1100" i="6"/>
  <c r="AC1101" i="6"/>
  <c r="W1067" i="6"/>
  <c r="X1067" i="6"/>
  <c r="Y1067" i="6"/>
  <c r="Z1067" i="6"/>
  <c r="AB1069" i="6"/>
  <c r="AD1069" i="6"/>
  <c r="W1060" i="6"/>
  <c r="AA1036" i="6"/>
  <c r="AC1037" i="6"/>
  <c r="W1012" i="6"/>
  <c r="W955" i="6"/>
  <c r="X955" i="6"/>
  <c r="Y955" i="6"/>
  <c r="Z955" i="6"/>
  <c r="AB957" i="6"/>
  <c r="AD957" i="6"/>
  <c r="AE933" i="6"/>
  <c r="AA933" i="6"/>
  <c r="AC933" i="6"/>
  <c r="W1355" i="6"/>
  <c r="Y1349" i="6"/>
  <c r="W1347" i="6"/>
  <c r="Y1341" i="6"/>
  <c r="W1339" i="6"/>
  <c r="X1332" i="6"/>
  <c r="W1331" i="6"/>
  <c r="W1323" i="6"/>
  <c r="W1315" i="6"/>
  <c r="X1308" i="6"/>
  <c r="W1307" i="6"/>
  <c r="X1300" i="6"/>
  <c r="W1299" i="6"/>
  <c r="W1291" i="6"/>
  <c r="W1283" i="6"/>
  <c r="W1275" i="6"/>
  <c r="X1268" i="6"/>
  <c r="W1267" i="6"/>
  <c r="W1259" i="6"/>
  <c r="X1252" i="6"/>
  <c r="W1251" i="6"/>
  <c r="X1244" i="6"/>
  <c r="W1243" i="6"/>
  <c r="X1236" i="6"/>
  <c r="X1228" i="6"/>
  <c r="X1220" i="6"/>
  <c r="X1212" i="6"/>
  <c r="X1204" i="6"/>
  <c r="X1196" i="6"/>
  <c r="X1188" i="6"/>
  <c r="X1180" i="6"/>
  <c r="AE1133" i="6"/>
  <c r="W1107" i="6"/>
  <c r="X1107" i="6"/>
  <c r="Y1107" i="6"/>
  <c r="Z1107" i="6"/>
  <c r="AB1109" i="6"/>
  <c r="AD1109" i="6"/>
  <c r="W1100" i="6"/>
  <c r="AA1076" i="6"/>
  <c r="AC1077" i="6"/>
  <c r="W1043" i="6"/>
  <c r="X1043" i="6"/>
  <c r="Y1043" i="6"/>
  <c r="Z1043" i="6"/>
  <c r="AB1045" i="6"/>
  <c r="AD1045" i="6"/>
  <c r="W1036" i="6"/>
  <c r="W1019" i="6"/>
  <c r="X1019" i="6"/>
  <c r="Y1019" i="6"/>
  <c r="Z1019" i="6"/>
  <c r="AB1021" i="6"/>
  <c r="AD1021" i="6"/>
  <c r="AA1004" i="6"/>
  <c r="AC1005" i="6"/>
  <c r="W987" i="6"/>
  <c r="X987" i="6"/>
  <c r="Y987" i="6"/>
  <c r="Z987" i="6"/>
  <c r="AB989" i="6"/>
  <c r="AD989" i="6"/>
  <c r="AA972" i="6"/>
  <c r="AC973" i="6"/>
  <c r="W947" i="6"/>
  <c r="X947" i="6"/>
  <c r="Y947" i="6"/>
  <c r="Z947" i="6"/>
  <c r="AB949" i="6"/>
  <c r="AD949" i="6"/>
  <c r="Z1351" i="6"/>
  <c r="X1349" i="6"/>
  <c r="Z1343" i="6"/>
  <c r="X1341" i="6"/>
  <c r="Z1335" i="6"/>
  <c r="Z1327" i="6"/>
  <c r="Z1319" i="6"/>
  <c r="Z1311" i="6"/>
  <c r="Z1303" i="6"/>
  <c r="Z1295" i="6"/>
  <c r="Z1287" i="6"/>
  <c r="Z1279" i="6"/>
  <c r="Z1271" i="6"/>
  <c r="Z1263" i="6"/>
  <c r="Z1255" i="6"/>
  <c r="Z1247" i="6"/>
  <c r="Z1239" i="6"/>
  <c r="Z1231" i="6"/>
  <c r="Z1223" i="6"/>
  <c r="Z1215" i="6"/>
  <c r="Z1207" i="6"/>
  <c r="Z1199" i="6"/>
  <c r="Z1191" i="6"/>
  <c r="Z1183" i="6"/>
  <c r="Z1175" i="6"/>
  <c r="Z1167" i="6"/>
  <c r="X1165" i="6"/>
  <c r="Z1159" i="6"/>
  <c r="X1157" i="6"/>
  <c r="Z1151" i="6"/>
  <c r="X1149" i="6"/>
  <c r="Z1143" i="6"/>
  <c r="X1141" i="6"/>
  <c r="Y1140" i="6"/>
  <c r="Z1140" i="6"/>
  <c r="AB1137" i="6"/>
  <c r="W1134" i="6"/>
  <c r="AD1133" i="6"/>
  <c r="W1116" i="6"/>
  <c r="AC1113" i="6"/>
  <c r="AE1113" i="6"/>
  <c r="W1083" i="6"/>
  <c r="X1083" i="6"/>
  <c r="Y1083" i="6"/>
  <c r="Z1083" i="6"/>
  <c r="AB1085" i="6"/>
  <c r="AD1085" i="6"/>
  <c r="W1076" i="6"/>
  <c r="AA1069" i="6"/>
  <c r="AA1052" i="6"/>
  <c r="AC1053" i="6"/>
  <c r="W1004" i="6"/>
  <c r="W939" i="6"/>
  <c r="X939" i="6"/>
  <c r="Y939" i="6"/>
  <c r="Z939" i="6"/>
  <c r="AB941" i="6"/>
  <c r="AD941" i="6"/>
  <c r="Y1351" i="6"/>
  <c r="Y1343" i="6"/>
  <c r="Y1335" i="6"/>
  <c r="Y1327" i="6"/>
  <c r="Z1320" i="6"/>
  <c r="Z1312" i="6"/>
  <c r="Z1304" i="6"/>
  <c r="Z1296" i="6"/>
  <c r="Z1288" i="6"/>
  <c r="Z1280" i="6"/>
  <c r="Z1272" i="6"/>
  <c r="Z1264" i="6"/>
  <c r="Z1256" i="6"/>
  <c r="Z1248" i="6"/>
  <c r="Z1240" i="6"/>
  <c r="Z1232" i="6"/>
  <c r="Z1224" i="6"/>
  <c r="Z1216" i="6"/>
  <c r="Z1208" i="6"/>
  <c r="Z1200" i="6"/>
  <c r="Z1192" i="6"/>
  <c r="Z1184" i="6"/>
  <c r="Z1176" i="6"/>
  <c r="Z1168" i="6"/>
  <c r="Y1167" i="6"/>
  <c r="AE1165" i="6"/>
  <c r="Z1160" i="6"/>
  <c r="Y1159" i="6"/>
  <c r="AE1157" i="6"/>
  <c r="Z1152" i="6"/>
  <c r="Y1151" i="6"/>
  <c r="AE1149" i="6"/>
  <c r="Z1144" i="6"/>
  <c r="Y1143" i="6"/>
  <c r="AC1133" i="6"/>
  <c r="Y1110" i="6"/>
  <c r="AA1109" i="6"/>
  <c r="AA1092" i="6"/>
  <c r="AC1093" i="6"/>
  <c r="AE1061" i="6"/>
  <c r="W1059" i="6"/>
  <c r="X1059" i="6"/>
  <c r="Y1059" i="6"/>
  <c r="Z1059" i="6"/>
  <c r="AB1061" i="6"/>
  <c r="AD1061" i="6"/>
  <c r="W1052" i="6"/>
  <c r="AA1045" i="6"/>
  <c r="AA1028" i="6"/>
  <c r="AC1029" i="6"/>
  <c r="AA1021" i="6"/>
  <c r="AE1013" i="6"/>
  <c r="W1011" i="6"/>
  <c r="X1011" i="6"/>
  <c r="Y1011" i="6"/>
  <c r="Z1011" i="6"/>
  <c r="AB1013" i="6"/>
  <c r="AD1013" i="6"/>
  <c r="AA996" i="6"/>
  <c r="AC997" i="6"/>
  <c r="AA989" i="6"/>
  <c r="AE981" i="6"/>
  <c r="W979" i="6"/>
  <c r="X979" i="6"/>
  <c r="Y979" i="6"/>
  <c r="Z979" i="6"/>
  <c r="AB981" i="6"/>
  <c r="AD981" i="6"/>
  <c r="AA964" i="6"/>
  <c r="AC965" i="6"/>
  <c r="AA957" i="6"/>
  <c r="AE941" i="6"/>
  <c r="X1343" i="6"/>
  <c r="X1335" i="6"/>
  <c r="Z1329" i="6"/>
  <c r="X1327" i="6"/>
  <c r="Z1321" i="6"/>
  <c r="Y1320" i="6"/>
  <c r="X1319" i="6"/>
  <c r="Z1313" i="6"/>
  <c r="Y1312" i="6"/>
  <c r="X1311" i="6"/>
  <c r="Z1305" i="6"/>
  <c r="Y1304" i="6"/>
  <c r="X1303" i="6"/>
  <c r="Z1297" i="6"/>
  <c r="Y1296" i="6"/>
  <c r="X1295" i="6"/>
  <c r="Z1289" i="6"/>
  <c r="Y1288" i="6"/>
  <c r="X1287" i="6"/>
  <c r="Z1281" i="6"/>
  <c r="Y1280" i="6"/>
  <c r="X1279" i="6"/>
  <c r="Z1273" i="6"/>
  <c r="Y1272" i="6"/>
  <c r="X1271" i="6"/>
  <c r="Z1265" i="6"/>
  <c r="Y1264" i="6"/>
  <c r="X1263" i="6"/>
  <c r="Z1257" i="6"/>
  <c r="Y1256" i="6"/>
  <c r="X1255" i="6"/>
  <c r="Z1249" i="6"/>
  <c r="Y1248" i="6"/>
  <c r="X1247" i="6"/>
  <c r="Z1241" i="6"/>
  <c r="Y1240" i="6"/>
  <c r="X1239" i="6"/>
  <c r="Z1233" i="6"/>
  <c r="Y1232" i="6"/>
  <c r="X1231" i="6"/>
  <c r="Z1225" i="6"/>
  <c r="Y1224" i="6"/>
  <c r="X1223" i="6"/>
  <c r="Z1217" i="6"/>
  <c r="Y1216" i="6"/>
  <c r="X1215" i="6"/>
  <c r="Z1209" i="6"/>
  <c r="Y1208" i="6"/>
  <c r="X1207" i="6"/>
  <c r="Z1201" i="6"/>
  <c r="Y1200" i="6"/>
  <c r="X1199" i="6"/>
  <c r="Z1193" i="6"/>
  <c r="Y1192" i="6"/>
  <c r="X1191" i="6"/>
  <c r="Z1185" i="6"/>
  <c r="Y1184" i="6"/>
  <c r="X1183" i="6"/>
  <c r="Z1177" i="6"/>
  <c r="Y1176" i="6"/>
  <c r="X1175" i="6"/>
  <c r="Z1169" i="6"/>
  <c r="Y1168" i="6"/>
  <c r="X1167" i="6"/>
  <c r="Z1161" i="6"/>
  <c r="Y1160" i="6"/>
  <c r="X1159" i="6"/>
  <c r="Z1153" i="6"/>
  <c r="Y1152" i="6"/>
  <c r="X1151" i="6"/>
  <c r="Z1145" i="6"/>
  <c r="Y1144" i="6"/>
  <c r="X1143" i="6"/>
  <c r="AD1141" i="6"/>
  <c r="Z1139" i="6"/>
  <c r="W1138" i="6"/>
  <c r="X1138" i="6"/>
  <c r="Z1137" i="6"/>
  <c r="AA1135" i="6"/>
  <c r="AD1137" i="6"/>
  <c r="AB1133" i="6"/>
  <c r="X1132" i="6"/>
  <c r="Y1132" i="6"/>
  <c r="Z1132" i="6"/>
  <c r="AC1121" i="6"/>
  <c r="AE1121" i="6"/>
  <c r="X1109" i="6"/>
  <c r="Y1109" i="6"/>
  <c r="Z1109" i="6"/>
  <c r="AE1101" i="6"/>
  <c r="W1099" i="6"/>
  <c r="X1099" i="6"/>
  <c r="Y1099" i="6"/>
  <c r="Z1099" i="6"/>
  <c r="AB1101" i="6"/>
  <c r="AD1101" i="6"/>
  <c r="W1092" i="6"/>
  <c r="AA1085" i="6"/>
  <c r="AA1068" i="6"/>
  <c r="AC1069" i="6"/>
  <c r="AE1037" i="6"/>
  <c r="W1035" i="6"/>
  <c r="X1035" i="6"/>
  <c r="Y1035" i="6"/>
  <c r="Z1035" i="6"/>
  <c r="AB1037" i="6"/>
  <c r="AD1037" i="6"/>
  <c r="W1028" i="6"/>
  <c r="W996" i="6"/>
  <c r="W964" i="6"/>
  <c r="AA949" i="6"/>
  <c r="AC1325" i="6"/>
  <c r="AC1317" i="6"/>
  <c r="AC1309" i="6"/>
  <c r="AC1293" i="6"/>
  <c r="AC1285" i="6"/>
  <c r="AC1277" i="6"/>
  <c r="AC1269" i="6"/>
  <c r="AC1261" i="6"/>
  <c r="AC1253" i="6"/>
  <c r="AC1245" i="6"/>
  <c r="AC1237" i="6"/>
  <c r="AC1229" i="6"/>
  <c r="AC1221" i="6"/>
  <c r="AC1213" i="6"/>
  <c r="AC1205" i="6"/>
  <c r="AC1197" i="6"/>
  <c r="AC1189" i="6"/>
  <c r="AC1181" i="6"/>
  <c r="AC1173" i="6"/>
  <c r="AC1165" i="6"/>
  <c r="AC1157" i="6"/>
  <c r="W1139" i="6"/>
  <c r="Y1137" i="6"/>
  <c r="X1133" i="6"/>
  <c r="AC1129" i="6"/>
  <c r="AE1129" i="6"/>
  <c r="AB1125" i="6"/>
  <c r="Z1123" i="6"/>
  <c r="Y1119" i="6"/>
  <c r="Y1118" i="6"/>
  <c r="Z1119" i="6"/>
  <c r="AB1121" i="6"/>
  <c r="AD1121" i="6"/>
  <c r="W1118" i="6"/>
  <c r="W1117" i="6"/>
  <c r="W1115" i="6"/>
  <c r="X1115" i="6"/>
  <c r="Y1115" i="6"/>
  <c r="Z1115" i="6"/>
  <c r="AD1117" i="6"/>
  <c r="AE1077" i="6"/>
  <c r="W1075" i="6"/>
  <c r="X1075" i="6"/>
  <c r="Y1075" i="6"/>
  <c r="Z1075" i="6"/>
  <c r="AB1077" i="6"/>
  <c r="AD1077" i="6"/>
  <c r="AA1061" i="6"/>
  <c r="AA1044" i="6"/>
  <c r="AC1045" i="6"/>
  <c r="AA1020" i="6"/>
  <c r="AC1021" i="6"/>
  <c r="AA1013" i="6"/>
  <c r="W1003" i="6"/>
  <c r="X1003" i="6"/>
  <c r="Y1003" i="6"/>
  <c r="Z1003" i="6"/>
  <c r="AB1005" i="6"/>
  <c r="AD1005" i="6"/>
  <c r="AA988" i="6"/>
  <c r="AC989" i="6"/>
  <c r="AA981" i="6"/>
  <c r="W971" i="6"/>
  <c r="X971" i="6"/>
  <c r="Y971" i="6"/>
  <c r="Z971" i="6"/>
  <c r="AB973" i="6"/>
  <c r="AD973" i="6"/>
  <c r="AA956" i="6"/>
  <c r="AC957" i="6"/>
  <c r="AA937" i="6"/>
  <c r="X937" i="6"/>
  <c r="X1111" i="6"/>
  <c r="W1110" i="6"/>
  <c r="X1103" i="6"/>
  <c r="W1102" i="6"/>
  <c r="X1095" i="6"/>
  <c r="W1094" i="6"/>
  <c r="X1087" i="6"/>
  <c r="W1086" i="6"/>
  <c r="X1079" i="6"/>
  <c r="W1078" i="6"/>
  <c r="X1071" i="6"/>
  <c r="W1070" i="6"/>
  <c r="X1063" i="6"/>
  <c r="W1062" i="6"/>
  <c r="X1055" i="6"/>
  <c r="W1054" i="6"/>
  <c r="X1047" i="6"/>
  <c r="W1046" i="6"/>
  <c r="X1039" i="6"/>
  <c r="W1038" i="6"/>
  <c r="X1031" i="6"/>
  <c r="W1030" i="6"/>
  <c r="X1023" i="6"/>
  <c r="W1022" i="6"/>
  <c r="X1015" i="6"/>
  <c r="W1014" i="6"/>
  <c r="X1007" i="6"/>
  <c r="W1006" i="6"/>
  <c r="X999" i="6"/>
  <c r="W998" i="6"/>
  <c r="X991" i="6"/>
  <c r="W990" i="6"/>
  <c r="X983" i="6"/>
  <c r="W982" i="6"/>
  <c r="X975" i="6"/>
  <c r="W974" i="6"/>
  <c r="X967" i="6"/>
  <c r="W966" i="6"/>
  <c r="X959" i="6"/>
  <c r="W958" i="6"/>
  <c r="X951" i="6"/>
  <c r="W950" i="6"/>
  <c r="X943" i="6"/>
  <c r="W942" i="6"/>
  <c r="W937" i="6"/>
  <c r="W933" i="6"/>
  <c r="X933" i="6"/>
  <c r="Y933" i="6"/>
  <c r="Y929" i="6"/>
  <c r="AC929" i="6"/>
  <c r="AE929" i="6"/>
  <c r="W916" i="6"/>
  <c r="X916" i="6"/>
  <c r="Y916" i="6"/>
  <c r="Z916" i="6"/>
  <c r="W902" i="6"/>
  <c r="X902" i="6"/>
  <c r="Y902" i="6"/>
  <c r="AB905" i="6"/>
  <c r="AD905" i="6"/>
  <c r="W871" i="6"/>
  <c r="X871" i="6"/>
  <c r="AA871" i="6"/>
  <c r="W862" i="6"/>
  <c r="X862" i="6"/>
  <c r="Y862" i="6"/>
  <c r="AB865" i="6"/>
  <c r="AD865" i="6"/>
  <c r="Y855" i="6"/>
  <c r="W846" i="6"/>
  <c r="X846" i="6"/>
  <c r="Y846" i="6"/>
  <c r="AB849" i="6"/>
  <c r="AD849" i="6"/>
  <c r="W831" i="6"/>
  <c r="X831" i="6"/>
  <c r="AA831" i="6"/>
  <c r="W799" i="6"/>
  <c r="X799" i="6"/>
  <c r="AA800" i="6"/>
  <c r="AA799" i="6"/>
  <c r="W767" i="6"/>
  <c r="X767" i="6"/>
  <c r="AA768" i="6"/>
  <c r="AA767" i="6"/>
  <c r="W735" i="6"/>
  <c r="X735" i="6"/>
  <c r="AA736" i="6"/>
  <c r="AA735" i="6"/>
  <c r="W1023" i="6"/>
  <c r="W1015" i="6"/>
  <c r="W1007" i="6"/>
  <c r="W999" i="6"/>
  <c r="W991" i="6"/>
  <c r="W983" i="6"/>
  <c r="W975" i="6"/>
  <c r="W967" i="6"/>
  <c r="W959" i="6"/>
  <c r="W951" i="6"/>
  <c r="W943" i="6"/>
  <c r="Y935" i="6"/>
  <c r="X929" i="6"/>
  <c r="X926" i="6"/>
  <c r="Y926" i="6"/>
  <c r="AB929" i="6"/>
  <c r="AD917" i="6"/>
  <c r="W887" i="6"/>
  <c r="X887" i="6"/>
  <c r="AA888" i="6"/>
  <c r="AA887" i="6"/>
  <c r="Y871" i="6"/>
  <c r="Y831" i="6"/>
  <c r="W814" i="6"/>
  <c r="X814" i="6"/>
  <c r="Y814" i="6"/>
  <c r="Z815" i="6"/>
  <c r="AB817" i="6"/>
  <c r="AD817" i="6"/>
  <c r="Y799" i="6"/>
  <c r="W782" i="6"/>
  <c r="X782" i="6"/>
  <c r="Y782" i="6"/>
  <c r="Z783" i="6"/>
  <c r="AB785" i="6"/>
  <c r="AD785" i="6"/>
  <c r="Y767" i="6"/>
  <c r="W750" i="6"/>
  <c r="X750" i="6"/>
  <c r="Y750" i="6"/>
  <c r="Z751" i="6"/>
  <c r="AB753" i="6"/>
  <c r="AD753" i="6"/>
  <c r="X729" i="6"/>
  <c r="Y729" i="6"/>
  <c r="W729" i="6"/>
  <c r="Z729" i="6"/>
  <c r="AB729" i="6"/>
  <c r="AD729" i="6"/>
  <c r="W711" i="6"/>
  <c r="X711" i="6"/>
  <c r="Y711" i="6"/>
  <c r="Z712" i="6"/>
  <c r="AD713" i="6"/>
  <c r="Z711" i="6"/>
  <c r="AB713" i="6"/>
  <c r="AE925" i="6"/>
  <c r="AA925" i="6"/>
  <c r="AC913" i="6"/>
  <c r="AE913" i="6"/>
  <c r="W878" i="6"/>
  <c r="X878" i="6"/>
  <c r="Y878" i="6"/>
  <c r="AB881" i="6"/>
  <c r="AD881" i="6"/>
  <c r="W823" i="6"/>
  <c r="X823" i="6"/>
  <c r="AA824" i="6"/>
  <c r="AA823" i="6"/>
  <c r="W791" i="6"/>
  <c r="X791" i="6"/>
  <c r="AA792" i="6"/>
  <c r="AA791" i="6"/>
  <c r="W759" i="6"/>
  <c r="X759" i="6"/>
  <c r="AA760" i="6"/>
  <c r="AA759" i="6"/>
  <c r="X1130" i="6"/>
  <c r="Z1124" i="6"/>
  <c r="X1122" i="6"/>
  <c r="Z1116" i="6"/>
  <c r="X1114" i="6"/>
  <c r="Z1108" i="6"/>
  <c r="X1106" i="6"/>
  <c r="AE1105" i="6"/>
  <c r="Z1100" i="6"/>
  <c r="X1098" i="6"/>
  <c r="AE1097" i="6"/>
  <c r="Z1092" i="6"/>
  <c r="X1090" i="6"/>
  <c r="AE1089" i="6"/>
  <c r="Z1084" i="6"/>
  <c r="X1082" i="6"/>
  <c r="AE1081" i="6"/>
  <c r="Z1076" i="6"/>
  <c r="X1074" i="6"/>
  <c r="AE1073" i="6"/>
  <c r="Z1068" i="6"/>
  <c r="X1066" i="6"/>
  <c r="AE1065" i="6"/>
  <c r="Z1060" i="6"/>
  <c r="X1058" i="6"/>
  <c r="AE1057" i="6"/>
  <c r="Z1052" i="6"/>
  <c r="X1050" i="6"/>
  <c r="AE1049" i="6"/>
  <c r="Z1044" i="6"/>
  <c r="X1042" i="6"/>
  <c r="AE1041" i="6"/>
  <c r="Z1036" i="6"/>
  <c r="X1034" i="6"/>
  <c r="AE1033" i="6"/>
  <c r="Z1028" i="6"/>
  <c r="X1026" i="6"/>
  <c r="AE1025" i="6"/>
  <c r="Z1020" i="6"/>
  <c r="X1018" i="6"/>
  <c r="AE1017" i="6"/>
  <c r="Z1012" i="6"/>
  <c r="X1010" i="6"/>
  <c r="AE1009" i="6"/>
  <c r="Z1004" i="6"/>
  <c r="X1002" i="6"/>
  <c r="AE1001" i="6"/>
  <c r="Z996" i="6"/>
  <c r="X994" i="6"/>
  <c r="AE993" i="6"/>
  <c r="Z988" i="6"/>
  <c r="X986" i="6"/>
  <c r="AE985" i="6"/>
  <c r="Z980" i="6"/>
  <c r="X978" i="6"/>
  <c r="AE977" i="6"/>
  <c r="Z972" i="6"/>
  <c r="X970" i="6"/>
  <c r="AE969" i="6"/>
  <c r="Z964" i="6"/>
  <c r="X962" i="6"/>
  <c r="AE961" i="6"/>
  <c r="Z956" i="6"/>
  <c r="X954" i="6"/>
  <c r="AE953" i="6"/>
  <c r="Z948" i="6"/>
  <c r="X946" i="6"/>
  <c r="AE945" i="6"/>
  <c r="AA941" i="6"/>
  <c r="Z940" i="6"/>
  <c r="AC937" i="6"/>
  <c r="W936" i="6"/>
  <c r="W929" i="6"/>
  <c r="AA927" i="6"/>
  <c r="W925" i="6"/>
  <c r="X925" i="6"/>
  <c r="Y925" i="6"/>
  <c r="Y921" i="6"/>
  <c r="AC921" i="6"/>
  <c r="AE921" i="6"/>
  <c r="AB917" i="6"/>
  <c r="X910" i="6"/>
  <c r="Y910" i="6"/>
  <c r="AB913" i="6"/>
  <c r="AD913" i="6"/>
  <c r="AE909" i="6"/>
  <c r="AA909" i="6"/>
  <c r="W903" i="6"/>
  <c r="AA904" i="6"/>
  <c r="AA903" i="6"/>
  <c r="W894" i="6"/>
  <c r="X894" i="6"/>
  <c r="Y894" i="6"/>
  <c r="AB897" i="6"/>
  <c r="AD897" i="6"/>
  <c r="AA880" i="6"/>
  <c r="W863" i="6"/>
  <c r="X863" i="6"/>
  <c r="AA863" i="6"/>
  <c r="AC857" i="6"/>
  <c r="W847" i="6"/>
  <c r="X847" i="6"/>
  <c r="AA847" i="6"/>
  <c r="W838" i="6"/>
  <c r="X838" i="6"/>
  <c r="Y838" i="6"/>
  <c r="AB841" i="6"/>
  <c r="AD841" i="6"/>
  <c r="Y823" i="6"/>
  <c r="W806" i="6"/>
  <c r="X806" i="6"/>
  <c r="Y806" i="6"/>
  <c r="Z807" i="6"/>
  <c r="AB809" i="6"/>
  <c r="AD809" i="6"/>
  <c r="Y791" i="6"/>
  <c r="W774" i="6"/>
  <c r="X774" i="6"/>
  <c r="Y774" i="6"/>
  <c r="Z775" i="6"/>
  <c r="AB777" i="6"/>
  <c r="AD777" i="6"/>
  <c r="Y759" i="6"/>
  <c r="W742" i="6"/>
  <c r="X742" i="6"/>
  <c r="Y742" i="6"/>
  <c r="Z743" i="6"/>
  <c r="AB745" i="6"/>
  <c r="AD745" i="6"/>
  <c r="Y1124" i="6"/>
  <c r="Y1116" i="6"/>
  <c r="AD1113" i="6"/>
  <c r="Y1108" i="6"/>
  <c r="AD1105" i="6"/>
  <c r="Z1101" i="6"/>
  <c r="Y1100" i="6"/>
  <c r="AD1097" i="6"/>
  <c r="Z1093" i="6"/>
  <c r="Y1092" i="6"/>
  <c r="AD1089" i="6"/>
  <c r="Z1085" i="6"/>
  <c r="Y1084" i="6"/>
  <c r="AD1081" i="6"/>
  <c r="Z1077" i="6"/>
  <c r="Y1076" i="6"/>
  <c r="AD1073" i="6"/>
  <c r="Z1069" i="6"/>
  <c r="Y1068" i="6"/>
  <c r="AD1065" i="6"/>
  <c r="Z1061" i="6"/>
  <c r="Y1060" i="6"/>
  <c r="AD1057" i="6"/>
  <c r="Z1053" i="6"/>
  <c r="Y1052" i="6"/>
  <c r="AD1049" i="6"/>
  <c r="Z1045" i="6"/>
  <c r="Y1044" i="6"/>
  <c r="AD1041" i="6"/>
  <c r="Z1037" i="6"/>
  <c r="Y1036" i="6"/>
  <c r="AD1033" i="6"/>
  <c r="Z1029" i="6"/>
  <c r="Y1028" i="6"/>
  <c r="AD1025" i="6"/>
  <c r="Z1021" i="6"/>
  <c r="Y1020" i="6"/>
  <c r="AD1017" i="6"/>
  <c r="Z1013" i="6"/>
  <c r="Y1012" i="6"/>
  <c r="AD1009" i="6"/>
  <c r="Z1005" i="6"/>
  <c r="Y1004" i="6"/>
  <c r="AD1001" i="6"/>
  <c r="Z997" i="6"/>
  <c r="Y996" i="6"/>
  <c r="AD993" i="6"/>
  <c r="Z989" i="6"/>
  <c r="Y988" i="6"/>
  <c r="AD985" i="6"/>
  <c r="Z981" i="6"/>
  <c r="Y980" i="6"/>
  <c r="AD977" i="6"/>
  <c r="Z973" i="6"/>
  <c r="Y972" i="6"/>
  <c r="AD969" i="6"/>
  <c r="Z965" i="6"/>
  <c r="Y964" i="6"/>
  <c r="AD961" i="6"/>
  <c r="Z957" i="6"/>
  <c r="Y956" i="6"/>
  <c r="AD953" i="6"/>
  <c r="Z949" i="6"/>
  <c r="Y948" i="6"/>
  <c r="AD945" i="6"/>
  <c r="Z941" i="6"/>
  <c r="Y940" i="6"/>
  <c r="Z937" i="6"/>
  <c r="AA936" i="6"/>
  <c r="W932" i="6"/>
  <c r="X932" i="6"/>
  <c r="Z932" i="6"/>
  <c r="Y928" i="6"/>
  <c r="X919" i="6"/>
  <c r="X918" i="6"/>
  <c r="Y918" i="6"/>
  <c r="AB921" i="6"/>
  <c r="AE917" i="6"/>
  <c r="AA917" i="6"/>
  <c r="W909" i="6"/>
  <c r="X909" i="6"/>
  <c r="Y909" i="6"/>
  <c r="Z909" i="6"/>
  <c r="AC873" i="6"/>
  <c r="W854" i="6"/>
  <c r="X854" i="6"/>
  <c r="Y854" i="6"/>
  <c r="AB857" i="6"/>
  <c r="AD857" i="6"/>
  <c r="AA840" i="6"/>
  <c r="AC833" i="6"/>
  <c r="W815" i="6"/>
  <c r="X815" i="6"/>
  <c r="AA816" i="6"/>
  <c r="AA815" i="6"/>
  <c r="AC801" i="6"/>
  <c r="W783" i="6"/>
  <c r="X783" i="6"/>
  <c r="AA784" i="6"/>
  <c r="AA783" i="6"/>
  <c r="AC769" i="6"/>
  <c r="W751" i="6"/>
  <c r="X751" i="6"/>
  <c r="AA752" i="6"/>
  <c r="AA751" i="6"/>
  <c r="AC737" i="6"/>
  <c r="X1124" i="6"/>
  <c r="X1116" i="6"/>
  <c r="AA1111" i="6"/>
  <c r="X1108" i="6"/>
  <c r="AA1103" i="6"/>
  <c r="Y1101" i="6"/>
  <c r="X1100" i="6"/>
  <c r="AA1095" i="6"/>
  <c r="Y1093" i="6"/>
  <c r="X1092" i="6"/>
  <c r="AA1087" i="6"/>
  <c r="Y1085" i="6"/>
  <c r="X1084" i="6"/>
  <c r="AA1079" i="6"/>
  <c r="Y1077" i="6"/>
  <c r="X1076" i="6"/>
  <c r="AA1071" i="6"/>
  <c r="Y1069" i="6"/>
  <c r="X1068" i="6"/>
  <c r="AA1063" i="6"/>
  <c r="Y1061" i="6"/>
  <c r="X1060" i="6"/>
  <c r="AA1055" i="6"/>
  <c r="Y1053" i="6"/>
  <c r="X1052" i="6"/>
  <c r="AA1047" i="6"/>
  <c r="Y1045" i="6"/>
  <c r="X1044" i="6"/>
  <c r="AA1039" i="6"/>
  <c r="Y1037" i="6"/>
  <c r="X1036" i="6"/>
  <c r="AA1031" i="6"/>
  <c r="Y1029" i="6"/>
  <c r="X1028" i="6"/>
  <c r="AA1023" i="6"/>
  <c r="Y1021" i="6"/>
  <c r="X1020" i="6"/>
  <c r="AA1015" i="6"/>
  <c r="Y1013" i="6"/>
  <c r="X1012" i="6"/>
  <c r="AA1007" i="6"/>
  <c r="Y1005" i="6"/>
  <c r="X1004" i="6"/>
  <c r="AA999" i="6"/>
  <c r="Y997" i="6"/>
  <c r="X996" i="6"/>
  <c r="AA991" i="6"/>
  <c r="Y989" i="6"/>
  <c r="X988" i="6"/>
  <c r="AA983" i="6"/>
  <c r="Y981" i="6"/>
  <c r="X980" i="6"/>
  <c r="AA975" i="6"/>
  <c r="Y973" i="6"/>
  <c r="X972" i="6"/>
  <c r="AA967" i="6"/>
  <c r="Y965" i="6"/>
  <c r="X964" i="6"/>
  <c r="AA959" i="6"/>
  <c r="Y957" i="6"/>
  <c r="X956" i="6"/>
  <c r="AA951" i="6"/>
  <c r="Y949" i="6"/>
  <c r="X948" i="6"/>
  <c r="AA943" i="6"/>
  <c r="X940" i="6"/>
  <c r="X938" i="6"/>
  <c r="Y937" i="6"/>
  <c r="AE937" i="6"/>
  <c r="AB933" i="6"/>
  <c r="X928" i="6"/>
  <c r="W919" i="6"/>
  <c r="W917" i="6"/>
  <c r="X917" i="6"/>
  <c r="Y917" i="6"/>
  <c r="Z917" i="6"/>
  <c r="AA912" i="6"/>
  <c r="AA911" i="6"/>
  <c r="AC889" i="6"/>
  <c r="W879" i="6"/>
  <c r="X879" i="6"/>
  <c r="AA879" i="6"/>
  <c r="W870" i="6"/>
  <c r="X870" i="6"/>
  <c r="Y870" i="6"/>
  <c r="AB873" i="6"/>
  <c r="AD873" i="6"/>
  <c r="AA856" i="6"/>
  <c r="W830" i="6"/>
  <c r="X830" i="6"/>
  <c r="Y830" i="6"/>
  <c r="AB833" i="6"/>
  <c r="AD833" i="6"/>
  <c r="Y815" i="6"/>
  <c r="W798" i="6"/>
  <c r="X798" i="6"/>
  <c r="Y798" i="6"/>
  <c r="Z799" i="6"/>
  <c r="AB801" i="6"/>
  <c r="AD801" i="6"/>
  <c r="Y783" i="6"/>
  <c r="W766" i="6"/>
  <c r="X766" i="6"/>
  <c r="Y766" i="6"/>
  <c r="Z767" i="6"/>
  <c r="AB769" i="6"/>
  <c r="AD769" i="6"/>
  <c r="Y751" i="6"/>
  <c r="W734" i="6"/>
  <c r="X734" i="6"/>
  <c r="Y734" i="6"/>
  <c r="Z735" i="6"/>
  <c r="AB737" i="6"/>
  <c r="AD737" i="6"/>
  <c r="AB1113" i="6"/>
  <c r="Z1111" i="6"/>
  <c r="AB1105" i="6"/>
  <c r="Z1103" i="6"/>
  <c r="AB1097" i="6"/>
  <c r="Z1095" i="6"/>
  <c r="AB1089" i="6"/>
  <c r="Z1087" i="6"/>
  <c r="AB1081" i="6"/>
  <c r="Z1079" i="6"/>
  <c r="AB1073" i="6"/>
  <c r="Z1071" i="6"/>
  <c r="AB1065" i="6"/>
  <c r="Z1063" i="6"/>
  <c r="AB1057" i="6"/>
  <c r="Z1055" i="6"/>
  <c r="AB1049" i="6"/>
  <c r="Z1047" i="6"/>
  <c r="AB1041" i="6"/>
  <c r="Z1039" i="6"/>
  <c r="AB1033" i="6"/>
  <c r="Z1031" i="6"/>
  <c r="AB1025" i="6"/>
  <c r="Z1023" i="6"/>
  <c r="AB1017" i="6"/>
  <c r="Z1015" i="6"/>
  <c r="AB1009" i="6"/>
  <c r="Z1007" i="6"/>
  <c r="AB1001" i="6"/>
  <c r="Z999" i="6"/>
  <c r="AB993" i="6"/>
  <c r="Z991" i="6"/>
  <c r="AB985" i="6"/>
  <c r="Z983" i="6"/>
  <c r="AB977" i="6"/>
  <c r="Z975" i="6"/>
  <c r="AB969" i="6"/>
  <c r="Z967" i="6"/>
  <c r="AB961" i="6"/>
  <c r="Z959" i="6"/>
  <c r="AB953" i="6"/>
  <c r="Z951" i="6"/>
  <c r="AB945" i="6"/>
  <c r="Z943" i="6"/>
  <c r="X934" i="6"/>
  <c r="Y934" i="6"/>
  <c r="AB937" i="6"/>
  <c r="W928" i="6"/>
  <c r="W895" i="6"/>
  <c r="X895" i="6"/>
  <c r="AA896" i="6"/>
  <c r="AA895" i="6"/>
  <c r="W886" i="6"/>
  <c r="X886" i="6"/>
  <c r="Y886" i="6"/>
  <c r="AB889" i="6"/>
  <c r="AD889" i="6"/>
  <c r="W839" i="6"/>
  <c r="X839" i="6"/>
  <c r="AA839" i="6"/>
  <c r="AA832" i="6"/>
  <c r="AC825" i="6"/>
  <c r="W807" i="6"/>
  <c r="X807" i="6"/>
  <c r="AA808" i="6"/>
  <c r="AA807" i="6"/>
  <c r="AC793" i="6"/>
  <c r="W775" i="6"/>
  <c r="X775" i="6"/>
  <c r="AA776" i="6"/>
  <c r="AA775" i="6"/>
  <c r="AC761" i="6"/>
  <c r="W743" i="6"/>
  <c r="X743" i="6"/>
  <c r="AA744" i="6"/>
  <c r="AA743" i="6"/>
  <c r="AE905" i="6"/>
  <c r="AA901" i="6"/>
  <c r="Z900" i="6"/>
  <c r="AE897" i="6"/>
  <c r="AA893" i="6"/>
  <c r="Z892" i="6"/>
  <c r="AE889" i="6"/>
  <c r="AA885" i="6"/>
  <c r="Z884" i="6"/>
  <c r="X882" i="6"/>
  <c r="AE881" i="6"/>
  <c r="AA877" i="6"/>
  <c r="Z876" i="6"/>
  <c r="AE873" i="6"/>
  <c r="AA869" i="6"/>
  <c r="Z868" i="6"/>
  <c r="AE865" i="6"/>
  <c r="AA861" i="6"/>
  <c r="Z860" i="6"/>
  <c r="AE857" i="6"/>
  <c r="AA853" i="6"/>
  <c r="Z852" i="6"/>
  <c r="AE849" i="6"/>
  <c r="AA845" i="6"/>
  <c r="Z844" i="6"/>
  <c r="AE841" i="6"/>
  <c r="AA837" i="6"/>
  <c r="Z836" i="6"/>
  <c r="Y835" i="6"/>
  <c r="AE833" i="6"/>
  <c r="AA829" i="6"/>
  <c r="Z828" i="6"/>
  <c r="Y827" i="6"/>
  <c r="AE825" i="6"/>
  <c r="AA821" i="6"/>
  <c r="Z820" i="6"/>
  <c r="AE817" i="6"/>
  <c r="AA813" i="6"/>
  <c r="Z812" i="6"/>
  <c r="AE809" i="6"/>
  <c r="AA805" i="6"/>
  <c r="Z804" i="6"/>
  <c r="Y803" i="6"/>
  <c r="AE801" i="6"/>
  <c r="AA797" i="6"/>
  <c r="Z796" i="6"/>
  <c r="Y795" i="6"/>
  <c r="AE793" i="6"/>
  <c r="AA789" i="6"/>
  <c r="Z788" i="6"/>
  <c r="Y787" i="6"/>
  <c r="AE785" i="6"/>
  <c r="AA781" i="6"/>
  <c r="Z780" i="6"/>
  <c r="Y779" i="6"/>
  <c r="AE777" i="6"/>
  <c r="AA773" i="6"/>
  <c r="Z772" i="6"/>
  <c r="Y771" i="6"/>
  <c r="AE769" i="6"/>
  <c r="AA765" i="6"/>
  <c r="Z764" i="6"/>
  <c r="Y763" i="6"/>
  <c r="AE761" i="6"/>
  <c r="AA757" i="6"/>
  <c r="Z756" i="6"/>
  <c r="Y755" i="6"/>
  <c r="AE753" i="6"/>
  <c r="W753" i="6"/>
  <c r="AA749" i="6"/>
  <c r="Z748" i="6"/>
  <c r="Y747" i="6"/>
  <c r="AE745" i="6"/>
  <c r="W745" i="6"/>
  <c r="AA741" i="6"/>
  <c r="Z740" i="6"/>
  <c r="Y739" i="6"/>
  <c r="AE737" i="6"/>
  <c r="W737" i="6"/>
  <c r="AA733" i="6"/>
  <c r="Z732" i="6"/>
  <c r="Y731" i="6"/>
  <c r="W730" i="6"/>
  <c r="AA728" i="6"/>
  <c r="AE721" i="6"/>
  <c r="Z720" i="6"/>
  <c r="AA715" i="6"/>
  <c r="X713" i="6"/>
  <c r="Y713" i="6"/>
  <c r="Z713" i="6"/>
  <c r="AA707" i="6"/>
  <c r="W707" i="6"/>
  <c r="Y558" i="6"/>
  <c r="AB561" i="6"/>
  <c r="AD561" i="6"/>
  <c r="W558" i="6"/>
  <c r="X558" i="6"/>
  <c r="W507" i="6"/>
  <c r="X507" i="6"/>
  <c r="Y507" i="6"/>
  <c r="Z507" i="6"/>
  <c r="AB509" i="6"/>
  <c r="AD509" i="6"/>
  <c r="Z901" i="6"/>
  <c r="Y900" i="6"/>
  <c r="Z893" i="6"/>
  <c r="Y892" i="6"/>
  <c r="Z885" i="6"/>
  <c r="Y884" i="6"/>
  <c r="Z877" i="6"/>
  <c r="Y876" i="6"/>
  <c r="Z869" i="6"/>
  <c r="Y868" i="6"/>
  <c r="Z861" i="6"/>
  <c r="Y860" i="6"/>
  <c r="Z853" i="6"/>
  <c r="Y852" i="6"/>
  <c r="Z845" i="6"/>
  <c r="Y844" i="6"/>
  <c r="Z837" i="6"/>
  <c r="Y836" i="6"/>
  <c r="Z829" i="6"/>
  <c r="Y828" i="6"/>
  <c r="Z821" i="6"/>
  <c r="Y820" i="6"/>
  <c r="Z813" i="6"/>
  <c r="Y812" i="6"/>
  <c r="Z805" i="6"/>
  <c r="Y804" i="6"/>
  <c r="Z797" i="6"/>
  <c r="Y796" i="6"/>
  <c r="Z789" i="6"/>
  <c r="Y788" i="6"/>
  <c r="Z781" i="6"/>
  <c r="Y780" i="6"/>
  <c r="Z773" i="6"/>
  <c r="Y772" i="6"/>
  <c r="Z765" i="6"/>
  <c r="Y764" i="6"/>
  <c r="Z757" i="6"/>
  <c r="Y756" i="6"/>
  <c r="Z749" i="6"/>
  <c r="Y748" i="6"/>
  <c r="Z741" i="6"/>
  <c r="Y740" i="6"/>
  <c r="Z733" i="6"/>
  <c r="Y732" i="6"/>
  <c r="AC729" i="6"/>
  <c r="AA724" i="6"/>
  <c r="Z715" i="6"/>
  <c r="Z707" i="6"/>
  <c r="AA705" i="6"/>
  <c r="AC705" i="6"/>
  <c r="W695" i="6"/>
  <c r="X695" i="6"/>
  <c r="Y695" i="6"/>
  <c r="Z696" i="6"/>
  <c r="Z695" i="6"/>
  <c r="AB697" i="6"/>
  <c r="AD697" i="6"/>
  <c r="AA689" i="6"/>
  <c r="AA688" i="6"/>
  <c r="AC689" i="6"/>
  <c r="W679" i="6"/>
  <c r="X679" i="6"/>
  <c r="Y679" i="6"/>
  <c r="Z680" i="6"/>
  <c r="Z679" i="6"/>
  <c r="AB681" i="6"/>
  <c r="AD681" i="6"/>
  <c r="AA673" i="6"/>
  <c r="AA672" i="6"/>
  <c r="AC673" i="6"/>
  <c r="W663" i="6"/>
  <c r="X663" i="6"/>
  <c r="Y663" i="6"/>
  <c r="Z664" i="6"/>
  <c r="Z663" i="6"/>
  <c r="AB665" i="6"/>
  <c r="AD665" i="6"/>
  <c r="AA657" i="6"/>
  <c r="AA656" i="6"/>
  <c r="AC657" i="6"/>
  <c r="W647" i="6"/>
  <c r="X647" i="6"/>
  <c r="Y647" i="6"/>
  <c r="Z647" i="6"/>
  <c r="AB649" i="6"/>
  <c r="AD649" i="6"/>
  <c r="AA641" i="6"/>
  <c r="AA640" i="6"/>
  <c r="AC641" i="6"/>
  <c r="W631" i="6"/>
  <c r="X631" i="6"/>
  <c r="Y631" i="6"/>
  <c r="Z631" i="6"/>
  <c r="AB633" i="6"/>
  <c r="AD633" i="6"/>
  <c r="AA624" i="6"/>
  <c r="AC625" i="6"/>
  <c r="W615" i="6"/>
  <c r="X615" i="6"/>
  <c r="Y615" i="6"/>
  <c r="Z615" i="6"/>
  <c r="AB617" i="6"/>
  <c r="AD617" i="6"/>
  <c r="AA608" i="6"/>
  <c r="AC609" i="6"/>
  <c r="W599" i="6"/>
  <c r="X599" i="6"/>
  <c r="Y599" i="6"/>
  <c r="Z599" i="6"/>
  <c r="AB601" i="6"/>
  <c r="AD601" i="6"/>
  <c r="Y901" i="6"/>
  <c r="X900" i="6"/>
  <c r="Y893" i="6"/>
  <c r="X892" i="6"/>
  <c r="Y885" i="6"/>
  <c r="X884" i="6"/>
  <c r="Y877" i="6"/>
  <c r="X876" i="6"/>
  <c r="Y869" i="6"/>
  <c r="X868" i="6"/>
  <c r="Y861" i="6"/>
  <c r="X860" i="6"/>
  <c r="Y853" i="6"/>
  <c r="X852" i="6"/>
  <c r="Y845" i="6"/>
  <c r="X844" i="6"/>
  <c r="Y837" i="6"/>
  <c r="X836" i="6"/>
  <c r="Y829" i="6"/>
  <c r="X828" i="6"/>
  <c r="Y821" i="6"/>
  <c r="X820" i="6"/>
  <c r="W819" i="6"/>
  <c r="Y813" i="6"/>
  <c r="X812" i="6"/>
  <c r="W811" i="6"/>
  <c r="Y805" i="6"/>
  <c r="X804" i="6"/>
  <c r="W803" i="6"/>
  <c r="Y797" i="6"/>
  <c r="X796" i="6"/>
  <c r="Y789" i="6"/>
  <c r="X788" i="6"/>
  <c r="Y781" i="6"/>
  <c r="X780" i="6"/>
  <c r="Y773" i="6"/>
  <c r="X772" i="6"/>
  <c r="Y765" i="6"/>
  <c r="X764" i="6"/>
  <c r="Y757" i="6"/>
  <c r="X756" i="6"/>
  <c r="Y749" i="6"/>
  <c r="X748" i="6"/>
  <c r="Y741" i="6"/>
  <c r="X740" i="6"/>
  <c r="Y733" i="6"/>
  <c r="X732" i="6"/>
  <c r="Y730" i="6"/>
  <c r="Y724" i="6"/>
  <c r="AC725" i="6"/>
  <c r="AB721" i="6"/>
  <c r="W720" i="6"/>
  <c r="W704" i="6"/>
  <c r="W688" i="6"/>
  <c r="W672" i="6"/>
  <c r="W656" i="6"/>
  <c r="W640" i="6"/>
  <c r="W624" i="6"/>
  <c r="W608" i="6"/>
  <c r="AA592" i="6"/>
  <c r="AC593" i="6"/>
  <c r="W580" i="6"/>
  <c r="X580" i="6"/>
  <c r="Z581" i="6"/>
  <c r="Y580" i="6"/>
  <c r="Z580" i="6"/>
  <c r="AB581" i="6"/>
  <c r="AD581" i="6"/>
  <c r="Z935" i="6"/>
  <c r="Z927" i="6"/>
  <c r="Z919" i="6"/>
  <c r="Z911" i="6"/>
  <c r="Z903" i="6"/>
  <c r="X901" i="6"/>
  <c r="Z895" i="6"/>
  <c r="X893" i="6"/>
  <c r="Z887" i="6"/>
  <c r="X885" i="6"/>
  <c r="Z879" i="6"/>
  <c r="X877" i="6"/>
  <c r="Z871" i="6"/>
  <c r="X869" i="6"/>
  <c r="Z863" i="6"/>
  <c r="X861" i="6"/>
  <c r="Z855" i="6"/>
  <c r="X853" i="6"/>
  <c r="Z847" i="6"/>
  <c r="X845" i="6"/>
  <c r="Z839" i="6"/>
  <c r="X837" i="6"/>
  <c r="Z831" i="6"/>
  <c r="X829" i="6"/>
  <c r="Z823" i="6"/>
  <c r="X821" i="6"/>
  <c r="X813" i="6"/>
  <c r="X805" i="6"/>
  <c r="X797" i="6"/>
  <c r="X789" i="6"/>
  <c r="X781" i="6"/>
  <c r="X773" i="6"/>
  <c r="X765" i="6"/>
  <c r="X757" i="6"/>
  <c r="X749" i="6"/>
  <c r="X741" i="6"/>
  <c r="X733" i="6"/>
  <c r="Y723" i="6"/>
  <c r="Y722" i="6"/>
  <c r="AB725" i="6"/>
  <c r="AD725" i="6"/>
  <c r="W722" i="6"/>
  <c r="AE705" i="6"/>
  <c r="AA617" i="6"/>
  <c r="AA601" i="6"/>
  <c r="W592" i="6"/>
  <c r="W548" i="6"/>
  <c r="X548" i="6"/>
  <c r="Y548" i="6"/>
  <c r="Z549" i="6"/>
  <c r="Z548" i="6"/>
  <c r="AD549" i="6"/>
  <c r="AE901" i="6"/>
  <c r="AE861" i="6"/>
  <c r="AE853" i="6"/>
  <c r="AE845" i="6"/>
  <c r="AE837" i="6"/>
  <c r="AE829" i="6"/>
  <c r="W728" i="6"/>
  <c r="X728" i="6"/>
  <c r="AA716" i="6"/>
  <c r="AC713" i="6"/>
  <c r="W564" i="6"/>
  <c r="X564" i="6"/>
  <c r="Y564" i="6"/>
  <c r="Z565" i="6"/>
  <c r="Z564" i="6"/>
  <c r="W555" i="6"/>
  <c r="X555" i="6"/>
  <c r="Y555" i="6"/>
  <c r="AB557" i="6"/>
  <c r="Z555" i="6"/>
  <c r="AD557" i="6"/>
  <c r="AC717" i="6"/>
  <c r="AE717" i="6"/>
  <c r="W703" i="6"/>
  <c r="X703" i="6"/>
  <c r="Y703" i="6"/>
  <c r="Z704" i="6"/>
  <c r="Z703" i="6"/>
  <c r="AD705" i="6"/>
  <c r="AA697" i="6"/>
  <c r="AA696" i="6"/>
  <c r="AC697" i="6"/>
  <c r="W687" i="6"/>
  <c r="X687" i="6"/>
  <c r="Y687" i="6"/>
  <c r="Z688" i="6"/>
  <c r="Z687" i="6"/>
  <c r="AB689" i="6"/>
  <c r="AD689" i="6"/>
  <c r="AA681" i="6"/>
  <c r="AA680" i="6"/>
  <c r="AC681" i="6"/>
  <c r="W671" i="6"/>
  <c r="X671" i="6"/>
  <c r="Y671" i="6"/>
  <c r="Z672" i="6"/>
  <c r="Z671" i="6"/>
  <c r="AB673" i="6"/>
  <c r="AD673" i="6"/>
  <c r="AA665" i="6"/>
  <c r="AA664" i="6"/>
  <c r="AC665" i="6"/>
  <c r="W655" i="6"/>
  <c r="X655" i="6"/>
  <c r="Y655" i="6"/>
  <c r="Z655" i="6"/>
  <c r="AB657" i="6"/>
  <c r="AD657" i="6"/>
  <c r="AA649" i="6"/>
  <c r="AA648" i="6"/>
  <c r="AC649" i="6"/>
  <c r="W639" i="6"/>
  <c r="X639" i="6"/>
  <c r="Y639" i="6"/>
  <c r="Z639" i="6"/>
  <c r="AB641" i="6"/>
  <c r="AD641" i="6"/>
  <c r="AA633" i="6"/>
  <c r="AA632" i="6"/>
  <c r="AC633" i="6"/>
  <c r="W623" i="6"/>
  <c r="X623" i="6"/>
  <c r="Y623" i="6"/>
  <c r="Z623" i="6"/>
  <c r="AB625" i="6"/>
  <c r="AD625" i="6"/>
  <c r="AA616" i="6"/>
  <c r="AC617" i="6"/>
  <c r="AE609" i="6"/>
  <c r="W607" i="6"/>
  <c r="X607" i="6"/>
  <c r="Y607" i="6"/>
  <c r="Z607" i="6"/>
  <c r="AB609" i="6"/>
  <c r="AD609" i="6"/>
  <c r="AA600" i="6"/>
  <c r="AC601" i="6"/>
  <c r="AE725" i="6"/>
  <c r="Z723" i="6"/>
  <c r="X723" i="6"/>
  <c r="X721" i="6"/>
  <c r="Y721" i="6"/>
  <c r="Z721" i="6"/>
  <c r="W719" i="6"/>
  <c r="X719" i="6"/>
  <c r="Y719" i="6"/>
  <c r="AD721" i="6"/>
  <c r="Y714" i="6"/>
  <c r="AB717" i="6"/>
  <c r="AD717" i="6"/>
  <c r="W714" i="6"/>
  <c r="Y706" i="6"/>
  <c r="AB709" i="6"/>
  <c r="AD709" i="6"/>
  <c r="W706" i="6"/>
  <c r="W591" i="6"/>
  <c r="X591" i="6"/>
  <c r="Y591" i="6"/>
  <c r="Z591" i="6"/>
  <c r="AB593" i="6"/>
  <c r="AD593" i="6"/>
  <c r="X715" i="6"/>
  <c r="X707" i="6"/>
  <c r="X699" i="6"/>
  <c r="W698" i="6"/>
  <c r="Y692" i="6"/>
  <c r="X691" i="6"/>
  <c r="W690" i="6"/>
  <c r="Y684" i="6"/>
  <c r="X683" i="6"/>
  <c r="W682" i="6"/>
  <c r="Y676" i="6"/>
  <c r="X675" i="6"/>
  <c r="W674" i="6"/>
  <c r="Y668" i="6"/>
  <c r="X667" i="6"/>
  <c r="W666" i="6"/>
  <c r="Y660" i="6"/>
  <c r="X659" i="6"/>
  <c r="W658" i="6"/>
  <c r="Y652" i="6"/>
  <c r="X651" i="6"/>
  <c r="W650" i="6"/>
  <c r="Y644" i="6"/>
  <c r="X643" i="6"/>
  <c r="W642" i="6"/>
  <c r="Y636" i="6"/>
  <c r="X635" i="6"/>
  <c r="W634" i="6"/>
  <c r="Y628" i="6"/>
  <c r="X627" i="6"/>
  <c r="W626" i="6"/>
  <c r="Y620" i="6"/>
  <c r="X619" i="6"/>
  <c r="W618" i="6"/>
  <c r="Y612" i="6"/>
  <c r="X611" i="6"/>
  <c r="W610" i="6"/>
  <c r="Y604" i="6"/>
  <c r="X603" i="6"/>
  <c r="W602" i="6"/>
  <c r="X595" i="6"/>
  <c r="W594" i="6"/>
  <c r="Y589" i="6"/>
  <c r="AD565" i="6"/>
  <c r="Z563" i="6"/>
  <c r="AA559" i="6"/>
  <c r="AC561" i="6"/>
  <c r="AE561" i="6"/>
  <c r="Y557" i="6"/>
  <c r="AA557" i="6"/>
  <c r="W499" i="6"/>
  <c r="X499" i="6"/>
  <c r="Y499" i="6"/>
  <c r="Z499" i="6"/>
  <c r="AB501" i="6"/>
  <c r="AD501" i="6"/>
  <c r="W484" i="6"/>
  <c r="W699" i="6"/>
  <c r="W691" i="6"/>
  <c r="W683" i="6"/>
  <c r="W675" i="6"/>
  <c r="W667" i="6"/>
  <c r="W659" i="6"/>
  <c r="W651" i="6"/>
  <c r="W643" i="6"/>
  <c r="W635" i="6"/>
  <c r="W627" i="6"/>
  <c r="W619" i="6"/>
  <c r="W611" i="6"/>
  <c r="W603" i="6"/>
  <c r="W595" i="6"/>
  <c r="W589" i="6"/>
  <c r="W588" i="6"/>
  <c r="X584" i="6"/>
  <c r="AE581" i="6"/>
  <c r="X581" i="6"/>
  <c r="X578" i="6"/>
  <c r="AA579" i="6"/>
  <c r="AC581" i="6"/>
  <c r="Z559" i="6"/>
  <c r="X557" i="6"/>
  <c r="W547" i="6"/>
  <c r="X547" i="6"/>
  <c r="Y547" i="6"/>
  <c r="Z547" i="6"/>
  <c r="AB549" i="6"/>
  <c r="W540" i="6"/>
  <c r="X540" i="6"/>
  <c r="Y540" i="6"/>
  <c r="Z541" i="6"/>
  <c r="Z540" i="6"/>
  <c r="W491" i="6"/>
  <c r="X491" i="6"/>
  <c r="Y491" i="6"/>
  <c r="Z491" i="6"/>
  <c r="AB493" i="6"/>
  <c r="AD493" i="6"/>
  <c r="W474" i="6"/>
  <c r="X474" i="6"/>
  <c r="Y474" i="6"/>
  <c r="AB477" i="6"/>
  <c r="AD477" i="6"/>
  <c r="W572" i="6"/>
  <c r="X572" i="6"/>
  <c r="Y572" i="6"/>
  <c r="Z573" i="6"/>
  <c r="Z572" i="6"/>
  <c r="Y566" i="6"/>
  <c r="AB569" i="6"/>
  <c r="AD569" i="6"/>
  <c r="W563" i="6"/>
  <c r="X563" i="6"/>
  <c r="Y563" i="6"/>
  <c r="W483" i="6"/>
  <c r="X483" i="6"/>
  <c r="Y483" i="6"/>
  <c r="Z483" i="6"/>
  <c r="AB485" i="6"/>
  <c r="AD485" i="6"/>
  <c r="Z476" i="6"/>
  <c r="W476" i="6"/>
  <c r="X476" i="6"/>
  <c r="Z477" i="6"/>
  <c r="Y476" i="6"/>
  <c r="AA461" i="6"/>
  <c r="AC461" i="6"/>
  <c r="AE709" i="6"/>
  <c r="AE701" i="6"/>
  <c r="AE693" i="6"/>
  <c r="AE685" i="6"/>
  <c r="AE677" i="6"/>
  <c r="AE669" i="6"/>
  <c r="AE661" i="6"/>
  <c r="Z656" i="6"/>
  <c r="AE653" i="6"/>
  <c r="Z648" i="6"/>
  <c r="AE645" i="6"/>
  <c r="Z640" i="6"/>
  <c r="AE637" i="6"/>
  <c r="Z632" i="6"/>
  <c r="AE629" i="6"/>
  <c r="Z624" i="6"/>
  <c r="AE621" i="6"/>
  <c r="Z616" i="6"/>
  <c r="AE613" i="6"/>
  <c r="Z608" i="6"/>
  <c r="AE605" i="6"/>
  <c r="Z600" i="6"/>
  <c r="AE597" i="6"/>
  <c r="Z592" i="6"/>
  <c r="AD589" i="6"/>
  <c r="X589" i="6"/>
  <c r="Z587" i="6"/>
  <c r="AD573" i="6"/>
  <c r="AA567" i="6"/>
  <c r="AC569" i="6"/>
  <c r="AE569" i="6"/>
  <c r="Y565" i="6"/>
  <c r="AA565" i="6"/>
  <c r="W539" i="6"/>
  <c r="X539" i="6"/>
  <c r="Y539" i="6"/>
  <c r="Z539" i="6"/>
  <c r="AB541" i="6"/>
  <c r="W524" i="6"/>
  <c r="Y720" i="6"/>
  <c r="Y712" i="6"/>
  <c r="Z705" i="6"/>
  <c r="Y704" i="6"/>
  <c r="AD701" i="6"/>
  <c r="Z697" i="6"/>
  <c r="Y696" i="6"/>
  <c r="AD693" i="6"/>
  <c r="Z689" i="6"/>
  <c r="Y688" i="6"/>
  <c r="AD685" i="6"/>
  <c r="Z681" i="6"/>
  <c r="Y680" i="6"/>
  <c r="AD677" i="6"/>
  <c r="Z673" i="6"/>
  <c r="Y672" i="6"/>
  <c r="AD669" i="6"/>
  <c r="Z665" i="6"/>
  <c r="Y664" i="6"/>
  <c r="AD661" i="6"/>
  <c r="Z657" i="6"/>
  <c r="Y656" i="6"/>
  <c r="AD653" i="6"/>
  <c r="Z649" i="6"/>
  <c r="Y648" i="6"/>
  <c r="AD645" i="6"/>
  <c r="Z641" i="6"/>
  <c r="Y640" i="6"/>
  <c r="AD637" i="6"/>
  <c r="Z633" i="6"/>
  <c r="Y632" i="6"/>
  <c r="AD629" i="6"/>
  <c r="Z625" i="6"/>
  <c r="Y624" i="6"/>
  <c r="AD621" i="6"/>
  <c r="Z617" i="6"/>
  <c r="Y616" i="6"/>
  <c r="AD613" i="6"/>
  <c r="Z609" i="6"/>
  <c r="Y608" i="6"/>
  <c r="AD605" i="6"/>
  <c r="Z601" i="6"/>
  <c r="Y600" i="6"/>
  <c r="AD597" i="6"/>
  <c r="Z593" i="6"/>
  <c r="Y592" i="6"/>
  <c r="AC589" i="6"/>
  <c r="Y587" i="6"/>
  <c r="AE585" i="6"/>
  <c r="Y585" i="6"/>
  <c r="Y582" i="6"/>
  <c r="AB585" i="6"/>
  <c r="AA581" i="6"/>
  <c r="Y575" i="6"/>
  <c r="AB573" i="6"/>
  <c r="Z567" i="6"/>
  <c r="X565" i="6"/>
  <c r="AA560" i="6"/>
  <c r="W556" i="6"/>
  <c r="X556" i="6"/>
  <c r="Y556" i="6"/>
  <c r="Z557" i="6"/>
  <c r="Z556" i="6"/>
  <c r="Y549" i="6"/>
  <c r="AA549" i="6"/>
  <c r="AD541" i="6"/>
  <c r="W531" i="6"/>
  <c r="X531" i="6"/>
  <c r="Y531" i="6"/>
  <c r="Z531" i="6"/>
  <c r="AB533" i="6"/>
  <c r="AD533" i="6"/>
  <c r="X720" i="6"/>
  <c r="X712" i="6"/>
  <c r="Y705" i="6"/>
  <c r="X704" i="6"/>
  <c r="Y697" i="6"/>
  <c r="X696" i="6"/>
  <c r="Y689" i="6"/>
  <c r="X688" i="6"/>
  <c r="Y681" i="6"/>
  <c r="X680" i="6"/>
  <c r="Y673" i="6"/>
  <c r="X672" i="6"/>
  <c r="Y665" i="6"/>
  <c r="X664" i="6"/>
  <c r="Y657" i="6"/>
  <c r="X656" i="6"/>
  <c r="Y649" i="6"/>
  <c r="X648" i="6"/>
  <c r="Y641" i="6"/>
  <c r="X640" i="6"/>
  <c r="Y633" i="6"/>
  <c r="X632" i="6"/>
  <c r="Y625" i="6"/>
  <c r="X624" i="6"/>
  <c r="Y617" i="6"/>
  <c r="X616" i="6"/>
  <c r="Y609" i="6"/>
  <c r="X608" i="6"/>
  <c r="Y601" i="6"/>
  <c r="X600" i="6"/>
  <c r="Y593" i="6"/>
  <c r="X592" i="6"/>
  <c r="Y590" i="6"/>
  <c r="AB589" i="6"/>
  <c r="Z588" i="6"/>
  <c r="X587" i="6"/>
  <c r="AD585" i="6"/>
  <c r="Z584" i="6"/>
  <c r="W577" i="6"/>
  <c r="Y577" i="6"/>
  <c r="Y574" i="6"/>
  <c r="AB577" i="6"/>
  <c r="W571" i="6"/>
  <c r="X571" i="6"/>
  <c r="Y571" i="6"/>
  <c r="X549" i="6"/>
  <c r="AE533" i="6"/>
  <c r="W523" i="6"/>
  <c r="X523" i="6"/>
  <c r="Y523" i="6"/>
  <c r="Z523" i="6"/>
  <c r="AB525" i="6"/>
  <c r="AD525" i="6"/>
  <c r="AE469" i="6"/>
  <c r="AA468" i="6"/>
  <c r="AA467" i="6"/>
  <c r="AB701" i="6"/>
  <c r="AB693" i="6"/>
  <c r="AB685" i="6"/>
  <c r="AB677" i="6"/>
  <c r="AB669" i="6"/>
  <c r="AB661" i="6"/>
  <c r="AB653" i="6"/>
  <c r="AB645" i="6"/>
  <c r="AB637" i="6"/>
  <c r="AB629" i="6"/>
  <c r="AB621" i="6"/>
  <c r="AB613" i="6"/>
  <c r="AB605" i="6"/>
  <c r="AB597" i="6"/>
  <c r="Y588" i="6"/>
  <c r="AC585" i="6"/>
  <c r="Y584" i="6"/>
  <c r="Z583" i="6"/>
  <c r="W583" i="6"/>
  <c r="Y573" i="6"/>
  <c r="AA573" i="6"/>
  <c r="Y559" i="6"/>
  <c r="Y541" i="6"/>
  <c r="AA541" i="6"/>
  <c r="AE525" i="6"/>
  <c r="W515" i="6"/>
  <c r="X515" i="6"/>
  <c r="Y515" i="6"/>
  <c r="Z515" i="6"/>
  <c r="AB517" i="6"/>
  <c r="AD517" i="6"/>
  <c r="W500" i="6"/>
  <c r="AA471" i="6"/>
  <c r="AC473" i="6"/>
  <c r="AE473" i="6"/>
  <c r="W467" i="6"/>
  <c r="W461" i="6"/>
  <c r="Y461" i="6"/>
  <c r="Z461" i="6"/>
  <c r="AC425" i="6"/>
  <c r="AE425" i="6"/>
  <c r="W422" i="6"/>
  <c r="W421" i="6"/>
  <c r="X421" i="6"/>
  <c r="Y421" i="6"/>
  <c r="Z421" i="6"/>
  <c r="AD421" i="6"/>
  <c r="W336" i="6"/>
  <c r="AA337" i="6"/>
  <c r="AA336" i="6"/>
  <c r="AE337" i="6"/>
  <c r="X336" i="6"/>
  <c r="X278" i="6"/>
  <c r="Y278" i="6"/>
  <c r="AA279" i="6"/>
  <c r="AC281" i="6"/>
  <c r="AE281" i="6"/>
  <c r="W277" i="6"/>
  <c r="X277" i="6"/>
  <c r="Y277" i="6"/>
  <c r="Z277" i="6"/>
  <c r="W214" i="6"/>
  <c r="X214" i="6"/>
  <c r="Y214" i="6"/>
  <c r="AB217" i="6"/>
  <c r="AD217" i="6"/>
  <c r="W575" i="6"/>
  <c r="AC573" i="6"/>
  <c r="Y569" i="6"/>
  <c r="W567" i="6"/>
  <c r="AC565" i="6"/>
  <c r="AA563" i="6"/>
  <c r="Y561" i="6"/>
  <c r="W559" i="6"/>
  <c r="AC557" i="6"/>
  <c r="AA555" i="6"/>
  <c r="Y553" i="6"/>
  <c r="W551" i="6"/>
  <c r="AC549" i="6"/>
  <c r="Y545" i="6"/>
  <c r="W543" i="6"/>
  <c r="AC541" i="6"/>
  <c r="Y537" i="6"/>
  <c r="W535" i="6"/>
  <c r="AC533" i="6"/>
  <c r="AA531" i="6"/>
  <c r="Y529" i="6"/>
  <c r="W527" i="6"/>
  <c r="AC525" i="6"/>
  <c r="Y521" i="6"/>
  <c r="W519" i="6"/>
  <c r="AC517" i="6"/>
  <c r="AA515" i="6"/>
  <c r="Y513" i="6"/>
  <c r="W511" i="6"/>
  <c r="AC509" i="6"/>
  <c r="Y505" i="6"/>
  <c r="W503" i="6"/>
  <c r="AC501" i="6"/>
  <c r="Y497" i="6"/>
  <c r="W495" i="6"/>
  <c r="AC493" i="6"/>
  <c r="AA491" i="6"/>
  <c r="Y489" i="6"/>
  <c r="W487" i="6"/>
  <c r="AC485" i="6"/>
  <c r="AA483" i="6"/>
  <c r="Y481" i="6"/>
  <c r="W479" i="6"/>
  <c r="AC477" i="6"/>
  <c r="X470" i="6"/>
  <c r="W450" i="6"/>
  <c r="X450" i="6"/>
  <c r="Y450" i="6"/>
  <c r="Z451" i="6"/>
  <c r="AB453" i="6"/>
  <c r="AD453" i="6"/>
  <c r="Y446" i="6"/>
  <c r="AA447" i="6"/>
  <c r="AC449" i="6"/>
  <c r="AE449" i="6"/>
  <c r="W446" i="6"/>
  <c r="W445" i="6"/>
  <c r="X445" i="6"/>
  <c r="Y445" i="6"/>
  <c r="Z445" i="6"/>
  <c r="X422" i="6"/>
  <c r="AA415" i="6"/>
  <c r="AC417" i="6"/>
  <c r="AE417" i="6"/>
  <c r="W414" i="6"/>
  <c r="W413" i="6"/>
  <c r="X413" i="6"/>
  <c r="Y413" i="6"/>
  <c r="Z413" i="6"/>
  <c r="AD413" i="6"/>
  <c r="AA407" i="6"/>
  <c r="AC409" i="6"/>
  <c r="AE409" i="6"/>
  <c r="W469" i="6"/>
  <c r="Y469" i="6"/>
  <c r="Z469" i="6"/>
  <c r="W458" i="6"/>
  <c r="X458" i="6"/>
  <c r="Y458" i="6"/>
  <c r="Z459" i="6"/>
  <c r="AB461" i="6"/>
  <c r="AA439" i="6"/>
  <c r="AC441" i="6"/>
  <c r="AE441" i="6"/>
  <c r="W438" i="6"/>
  <c r="W437" i="6"/>
  <c r="X437" i="6"/>
  <c r="Y437" i="6"/>
  <c r="Z437" i="6"/>
  <c r="AD437" i="6"/>
  <c r="W405" i="6"/>
  <c r="X405" i="6"/>
  <c r="Y405" i="6"/>
  <c r="Z405" i="6"/>
  <c r="AB405" i="6"/>
  <c r="AD405" i="6"/>
  <c r="AA399" i="6"/>
  <c r="AC401" i="6"/>
  <c r="AE401" i="6"/>
  <c r="W397" i="6"/>
  <c r="X397" i="6"/>
  <c r="Y397" i="6"/>
  <c r="Z397" i="6"/>
  <c r="AB397" i="6"/>
  <c r="AD397" i="6"/>
  <c r="AA391" i="6"/>
  <c r="AC393" i="6"/>
  <c r="AE393" i="6"/>
  <c r="W389" i="6"/>
  <c r="X389" i="6"/>
  <c r="Y389" i="6"/>
  <c r="Z389" i="6"/>
  <c r="AB389" i="6"/>
  <c r="AD389" i="6"/>
  <c r="X570" i="6"/>
  <c r="X562" i="6"/>
  <c r="X554" i="6"/>
  <c r="AE553" i="6"/>
  <c r="X546" i="6"/>
  <c r="AE545" i="6"/>
  <c r="X538" i="6"/>
  <c r="AE537" i="6"/>
  <c r="AA533" i="6"/>
  <c r="Z532" i="6"/>
  <c r="X530" i="6"/>
  <c r="AE529" i="6"/>
  <c r="AA525" i="6"/>
  <c r="Z524" i="6"/>
  <c r="X522" i="6"/>
  <c r="AE521" i="6"/>
  <c r="AA517" i="6"/>
  <c r="Z516" i="6"/>
  <c r="X514" i="6"/>
  <c r="AE513" i="6"/>
  <c r="AA509" i="6"/>
  <c r="Z508" i="6"/>
  <c r="X506" i="6"/>
  <c r="AE505" i="6"/>
  <c r="AA501" i="6"/>
  <c r="Z500" i="6"/>
  <c r="X498" i="6"/>
  <c r="AE497" i="6"/>
  <c r="AA493" i="6"/>
  <c r="Z492" i="6"/>
  <c r="X490" i="6"/>
  <c r="AE489" i="6"/>
  <c r="AA485" i="6"/>
  <c r="Z484" i="6"/>
  <c r="X482" i="6"/>
  <c r="AE481" i="6"/>
  <c r="AA477" i="6"/>
  <c r="X475" i="6"/>
  <c r="X460" i="6"/>
  <c r="Y460" i="6"/>
  <c r="Z460" i="6"/>
  <c r="X438" i="6"/>
  <c r="X398" i="6"/>
  <c r="X390" i="6"/>
  <c r="AA383" i="6"/>
  <c r="AC385" i="6"/>
  <c r="AE385" i="6"/>
  <c r="W381" i="6"/>
  <c r="X381" i="6"/>
  <c r="Y381" i="6"/>
  <c r="Z381" i="6"/>
  <c r="AB381" i="6"/>
  <c r="AD381" i="6"/>
  <c r="AA359" i="6"/>
  <c r="AC361" i="6"/>
  <c r="AE361" i="6"/>
  <c r="W357" i="6"/>
  <c r="X357" i="6"/>
  <c r="Y357" i="6"/>
  <c r="Z357" i="6"/>
  <c r="AB357" i="6"/>
  <c r="AD357" i="6"/>
  <c r="AD553" i="6"/>
  <c r="AD545" i="6"/>
  <c r="AD537" i="6"/>
  <c r="Z533" i="6"/>
  <c r="Y532" i="6"/>
  <c r="AD529" i="6"/>
  <c r="Z525" i="6"/>
  <c r="Y524" i="6"/>
  <c r="AD521" i="6"/>
  <c r="Z517" i="6"/>
  <c r="Y516" i="6"/>
  <c r="AD513" i="6"/>
  <c r="Z509" i="6"/>
  <c r="Y508" i="6"/>
  <c r="AD505" i="6"/>
  <c r="Z501" i="6"/>
  <c r="Y500" i="6"/>
  <c r="AD497" i="6"/>
  <c r="Z493" i="6"/>
  <c r="Y492" i="6"/>
  <c r="AD489" i="6"/>
  <c r="Z485" i="6"/>
  <c r="Y484" i="6"/>
  <c r="AD481" i="6"/>
  <c r="W466" i="6"/>
  <c r="X466" i="6"/>
  <c r="Y466" i="6"/>
  <c r="AB469" i="6"/>
  <c r="AD461" i="6"/>
  <c r="AE453" i="6"/>
  <c r="W451" i="6"/>
  <c r="AA452" i="6"/>
  <c r="X382" i="6"/>
  <c r="AA375" i="6"/>
  <c r="AC377" i="6"/>
  <c r="AE377" i="6"/>
  <c r="W373" i="6"/>
  <c r="X373" i="6"/>
  <c r="Y373" i="6"/>
  <c r="Z373" i="6"/>
  <c r="AB373" i="6"/>
  <c r="AD373" i="6"/>
  <c r="AA367" i="6"/>
  <c r="AC369" i="6"/>
  <c r="AE369" i="6"/>
  <c r="W365" i="6"/>
  <c r="X365" i="6"/>
  <c r="Y365" i="6"/>
  <c r="Z365" i="6"/>
  <c r="AB365" i="6"/>
  <c r="AD365" i="6"/>
  <c r="X358" i="6"/>
  <c r="X350" i="6"/>
  <c r="AA351" i="6"/>
  <c r="AC353" i="6"/>
  <c r="AE353" i="6"/>
  <c r="W350" i="6"/>
  <c r="W349" i="6"/>
  <c r="X349" i="6"/>
  <c r="Y349" i="6"/>
  <c r="Z349" i="6"/>
  <c r="AB349" i="6"/>
  <c r="AD349" i="6"/>
  <c r="AC553" i="6"/>
  <c r="AC545" i="6"/>
  <c r="AC537" i="6"/>
  <c r="X532" i="6"/>
  <c r="AC529" i="6"/>
  <c r="X524" i="6"/>
  <c r="AC521" i="6"/>
  <c r="X516" i="6"/>
  <c r="AC513" i="6"/>
  <c r="Y509" i="6"/>
  <c r="X508" i="6"/>
  <c r="AC505" i="6"/>
  <c r="X500" i="6"/>
  <c r="AC497" i="6"/>
  <c r="X492" i="6"/>
  <c r="AC489" i="6"/>
  <c r="X484" i="6"/>
  <c r="AC481" i="6"/>
  <c r="Y477" i="6"/>
  <c r="X468" i="6"/>
  <c r="Y468" i="6"/>
  <c r="Z468" i="6"/>
  <c r="AE461" i="6"/>
  <c r="AA460" i="6"/>
  <c r="AC433" i="6"/>
  <c r="AE433" i="6"/>
  <c r="W430" i="6"/>
  <c r="W429" i="6"/>
  <c r="X429" i="6"/>
  <c r="Y429" i="6"/>
  <c r="Z429" i="6"/>
  <c r="AD429" i="6"/>
  <c r="AB553" i="6"/>
  <c r="AB545" i="6"/>
  <c r="AB537" i="6"/>
  <c r="AB529" i="6"/>
  <c r="AB521" i="6"/>
  <c r="AB513" i="6"/>
  <c r="AB505" i="6"/>
  <c r="AB497" i="6"/>
  <c r="AB489" i="6"/>
  <c r="AB481" i="6"/>
  <c r="Y470" i="6"/>
  <c r="AD469" i="6"/>
  <c r="AC465" i="6"/>
  <c r="AE465" i="6"/>
  <c r="X461" i="6"/>
  <c r="W459" i="6"/>
  <c r="AC457" i="6"/>
  <c r="AE457" i="6"/>
  <c r="W454" i="6"/>
  <c r="X430" i="6"/>
  <c r="Y343" i="6"/>
  <c r="AA344" i="6"/>
  <c r="AA343" i="6"/>
  <c r="AC345" i="6"/>
  <c r="W343" i="6"/>
  <c r="AD445" i="6"/>
  <c r="X407" i="6"/>
  <c r="W406" i="6"/>
  <c r="Z401" i="6"/>
  <c r="X399" i="6"/>
  <c r="W398" i="6"/>
  <c r="Z393" i="6"/>
  <c r="X391" i="6"/>
  <c r="W390" i="6"/>
  <c r="Z385" i="6"/>
  <c r="X383" i="6"/>
  <c r="W382" i="6"/>
  <c r="Z377" i="6"/>
  <c r="X375" i="6"/>
  <c r="W374" i="6"/>
  <c r="Z369" i="6"/>
  <c r="X367" i="6"/>
  <c r="W366" i="6"/>
  <c r="Z361" i="6"/>
  <c r="X359" i="6"/>
  <c r="W358" i="6"/>
  <c r="Z353" i="6"/>
  <c r="Z345" i="6"/>
  <c r="W342" i="6"/>
  <c r="AD341" i="6"/>
  <c r="W338" i="6"/>
  <c r="Y338" i="6"/>
  <c r="AB341" i="6"/>
  <c r="AD293" i="6"/>
  <c r="W286" i="6"/>
  <c r="W285" i="6"/>
  <c r="X285" i="6"/>
  <c r="Y285" i="6"/>
  <c r="Z285" i="6"/>
  <c r="W253" i="6"/>
  <c r="X253" i="6"/>
  <c r="Y253" i="6"/>
  <c r="Z253" i="6"/>
  <c r="AB253" i="6"/>
  <c r="W245" i="6"/>
  <c r="X245" i="6"/>
  <c r="Y245" i="6"/>
  <c r="Z245" i="6"/>
  <c r="AB245" i="6"/>
  <c r="AC241" i="6"/>
  <c r="AE241" i="6"/>
  <c r="Z475" i="6"/>
  <c r="X473" i="6"/>
  <c r="W472" i="6"/>
  <c r="Z467" i="6"/>
  <c r="X465" i="6"/>
  <c r="W464" i="6"/>
  <c r="X449" i="6"/>
  <c r="AB445" i="6"/>
  <c r="AA444" i="6"/>
  <c r="Z443" i="6"/>
  <c r="Y442" i="6"/>
  <c r="X441" i="6"/>
  <c r="AB437" i="6"/>
  <c r="AB429" i="6"/>
  <c r="AB421" i="6"/>
  <c r="Y418" i="6"/>
  <c r="X417" i="6"/>
  <c r="AB413" i="6"/>
  <c r="X409" i="6"/>
  <c r="X401" i="6"/>
  <c r="Y394" i="6"/>
  <c r="X393" i="6"/>
  <c r="Y386" i="6"/>
  <c r="X385" i="6"/>
  <c r="Y378" i="6"/>
  <c r="X377" i="6"/>
  <c r="Z371" i="6"/>
  <c r="Y370" i="6"/>
  <c r="X369" i="6"/>
  <c r="Z363" i="6"/>
  <c r="Y362" i="6"/>
  <c r="X361" i="6"/>
  <c r="Z355" i="6"/>
  <c r="Y354" i="6"/>
  <c r="X353" i="6"/>
  <c r="Z347" i="6"/>
  <c r="Y346" i="6"/>
  <c r="X345" i="6"/>
  <c r="X343" i="6"/>
  <c r="Y336" i="6"/>
  <c r="X334" i="6"/>
  <c r="AC337" i="6"/>
  <c r="AD309" i="6"/>
  <c r="X302" i="6"/>
  <c r="Y302" i="6"/>
  <c r="AC305" i="6"/>
  <c r="AE305" i="6"/>
  <c r="AD285" i="6"/>
  <c r="W278" i="6"/>
  <c r="X270" i="6"/>
  <c r="Y270" i="6"/>
  <c r="AC273" i="6"/>
  <c r="AE273" i="6"/>
  <c r="AD261" i="6"/>
  <c r="W237" i="6"/>
  <c r="X237" i="6"/>
  <c r="Y237" i="6"/>
  <c r="Z237" i="6"/>
  <c r="AB237" i="6"/>
  <c r="AC233" i="6"/>
  <c r="AE233" i="6"/>
  <c r="Y475" i="6"/>
  <c r="Y467" i="6"/>
  <c r="Y459" i="6"/>
  <c r="Z452" i="6"/>
  <c r="Y451" i="6"/>
  <c r="W449" i="6"/>
  <c r="Z444" i="6"/>
  <c r="Y443" i="6"/>
  <c r="X442" i="6"/>
  <c r="W441" i="6"/>
  <c r="AA437" i="6"/>
  <c r="Z436" i="6"/>
  <c r="Y435" i="6"/>
  <c r="X434" i="6"/>
  <c r="W433" i="6"/>
  <c r="AA429" i="6"/>
  <c r="Z428" i="6"/>
  <c r="Y427" i="6"/>
  <c r="X426" i="6"/>
  <c r="W425" i="6"/>
  <c r="AA421" i="6"/>
  <c r="Z420" i="6"/>
  <c r="Y419" i="6"/>
  <c r="X418" i="6"/>
  <c r="W417" i="6"/>
  <c r="AA413" i="6"/>
  <c r="Z412" i="6"/>
  <c r="Y411" i="6"/>
  <c r="X410" i="6"/>
  <c r="W409" i="6"/>
  <c r="Z404" i="6"/>
  <c r="Y403" i="6"/>
  <c r="X402" i="6"/>
  <c r="W401" i="6"/>
  <c r="Z396" i="6"/>
  <c r="Y395" i="6"/>
  <c r="X394" i="6"/>
  <c r="W393" i="6"/>
  <c r="Z388" i="6"/>
  <c r="Y387" i="6"/>
  <c r="X386" i="6"/>
  <c r="W385" i="6"/>
  <c r="Z380" i="6"/>
  <c r="Y379" i="6"/>
  <c r="X378" i="6"/>
  <c r="W377" i="6"/>
  <c r="Z372" i="6"/>
  <c r="Y371" i="6"/>
  <c r="X370" i="6"/>
  <c r="Z364" i="6"/>
  <c r="Y363" i="6"/>
  <c r="X362" i="6"/>
  <c r="W361" i="6"/>
  <c r="Z356" i="6"/>
  <c r="Y355" i="6"/>
  <c r="X354" i="6"/>
  <c r="W353" i="6"/>
  <c r="Z348" i="6"/>
  <c r="Y347" i="6"/>
  <c r="X346" i="6"/>
  <c r="W345" i="6"/>
  <c r="Y341" i="6"/>
  <c r="Z341" i="6"/>
  <c r="W339" i="6"/>
  <c r="X339" i="6"/>
  <c r="Z339" i="6"/>
  <c r="W334" i="6"/>
  <c r="W333" i="6"/>
  <c r="X333" i="6"/>
  <c r="Y333" i="6"/>
  <c r="Z333" i="6"/>
  <c r="X326" i="6"/>
  <c r="Y326" i="6"/>
  <c r="AA327" i="6"/>
  <c r="AC329" i="6"/>
  <c r="AE329" i="6"/>
  <c r="W301" i="6"/>
  <c r="X301" i="6"/>
  <c r="Y301" i="6"/>
  <c r="Z301" i="6"/>
  <c r="AD277" i="6"/>
  <c r="W270" i="6"/>
  <c r="W269" i="6"/>
  <c r="X269" i="6"/>
  <c r="Y269" i="6"/>
  <c r="Z269" i="6"/>
  <c r="W230" i="6"/>
  <c r="W144" i="6"/>
  <c r="X144" i="6"/>
  <c r="Y144" i="6"/>
  <c r="Z144" i="6"/>
  <c r="AB145" i="6"/>
  <c r="AD145" i="6"/>
  <c r="X467" i="6"/>
  <c r="X459" i="6"/>
  <c r="Y452" i="6"/>
  <c r="Y444" i="6"/>
  <c r="Y436" i="6"/>
  <c r="AD433" i="6"/>
  <c r="Y428" i="6"/>
  <c r="AD425" i="6"/>
  <c r="Y420" i="6"/>
  <c r="AD417" i="6"/>
  <c r="Y412" i="6"/>
  <c r="AD409" i="6"/>
  <c r="Y404" i="6"/>
  <c r="AD401" i="6"/>
  <c r="Y396" i="6"/>
  <c r="AD393" i="6"/>
  <c r="Y388" i="6"/>
  <c r="AD385" i="6"/>
  <c r="Y380" i="6"/>
  <c r="AD377" i="6"/>
  <c r="Y372" i="6"/>
  <c r="AD369" i="6"/>
  <c r="Y364" i="6"/>
  <c r="AD361" i="6"/>
  <c r="Y356" i="6"/>
  <c r="AD353" i="6"/>
  <c r="Y348" i="6"/>
  <c r="AD345" i="6"/>
  <c r="W325" i="6"/>
  <c r="X325" i="6"/>
  <c r="Y325" i="6"/>
  <c r="Z325" i="6"/>
  <c r="X318" i="6"/>
  <c r="Y318" i="6"/>
  <c r="AA319" i="6"/>
  <c r="AC321" i="6"/>
  <c r="AE321" i="6"/>
  <c r="W229" i="6"/>
  <c r="X229" i="6"/>
  <c r="Y229" i="6"/>
  <c r="Z229" i="6"/>
  <c r="AB229" i="6"/>
  <c r="AD229" i="6"/>
  <c r="AA455" i="6"/>
  <c r="W443" i="6"/>
  <c r="X436" i="6"/>
  <c r="AA431" i="6"/>
  <c r="X428" i="6"/>
  <c r="AA423" i="6"/>
  <c r="X420" i="6"/>
  <c r="X412" i="6"/>
  <c r="W317" i="6"/>
  <c r="X317" i="6"/>
  <c r="Y317" i="6"/>
  <c r="Z317" i="6"/>
  <c r="X310" i="6"/>
  <c r="Y310" i="6"/>
  <c r="AA311" i="6"/>
  <c r="AC313" i="6"/>
  <c r="AE313" i="6"/>
  <c r="X294" i="6"/>
  <c r="Y294" i="6"/>
  <c r="AC297" i="6"/>
  <c r="AE297" i="6"/>
  <c r="X262" i="6"/>
  <c r="Y262" i="6"/>
  <c r="AC265" i="6"/>
  <c r="AE265" i="6"/>
  <c r="AD221" i="6"/>
  <c r="Y177" i="6"/>
  <c r="AA177" i="6"/>
  <c r="Z439" i="6"/>
  <c r="Y438" i="6"/>
  <c r="Z431" i="6"/>
  <c r="Y430" i="6"/>
  <c r="Z423" i="6"/>
  <c r="Y422" i="6"/>
  <c r="Z415" i="6"/>
  <c r="Y414" i="6"/>
  <c r="Z407" i="6"/>
  <c r="Y406" i="6"/>
  <c r="Z399" i="6"/>
  <c r="Y398" i="6"/>
  <c r="Z391" i="6"/>
  <c r="Y390" i="6"/>
  <c r="Z383" i="6"/>
  <c r="Y382" i="6"/>
  <c r="AA376" i="6"/>
  <c r="Y374" i="6"/>
  <c r="AB369" i="6"/>
  <c r="Y366" i="6"/>
  <c r="AA360" i="6"/>
  <c r="Y358" i="6"/>
  <c r="Z351" i="6"/>
  <c r="Z343" i="6"/>
  <c r="X342" i="6"/>
  <c r="X338" i="6"/>
  <c r="AD325" i="6"/>
  <c r="W310" i="6"/>
  <c r="W294" i="6"/>
  <c r="W293" i="6"/>
  <c r="X293" i="6"/>
  <c r="Y293" i="6"/>
  <c r="Z293" i="6"/>
  <c r="AA271" i="6"/>
  <c r="W262" i="6"/>
  <c r="Y254" i="6"/>
  <c r="AC257" i="6"/>
  <c r="AE257" i="6"/>
  <c r="AC249" i="6"/>
  <c r="AE249" i="6"/>
  <c r="AA231" i="6"/>
  <c r="AC225" i="6"/>
  <c r="AE225" i="6"/>
  <c r="AD317" i="6"/>
  <c r="W309" i="6"/>
  <c r="X309" i="6"/>
  <c r="Y309" i="6"/>
  <c r="Z309" i="6"/>
  <c r="X286" i="6"/>
  <c r="Y286" i="6"/>
  <c r="AA287" i="6"/>
  <c r="AC289" i="6"/>
  <c r="AE289" i="6"/>
  <c r="W261" i="6"/>
  <c r="X261" i="6"/>
  <c r="Y261" i="6"/>
  <c r="Z261" i="6"/>
  <c r="W221" i="6"/>
  <c r="X221" i="6"/>
  <c r="Y221" i="6"/>
  <c r="Z221" i="6"/>
  <c r="AB221" i="6"/>
  <c r="AB333" i="6"/>
  <c r="Z331" i="6"/>
  <c r="Y330" i="6"/>
  <c r="X329" i="6"/>
  <c r="W328" i="6"/>
  <c r="AB325" i="6"/>
  <c r="Z323" i="6"/>
  <c r="Y322" i="6"/>
  <c r="X321" i="6"/>
  <c r="W320" i="6"/>
  <c r="AB317" i="6"/>
  <c r="Z315" i="6"/>
  <c r="Y314" i="6"/>
  <c r="X313" i="6"/>
  <c r="W312" i="6"/>
  <c r="AB309" i="6"/>
  <c r="Z307" i="6"/>
  <c r="Y306" i="6"/>
  <c r="W304" i="6"/>
  <c r="AB301" i="6"/>
  <c r="AA300" i="6"/>
  <c r="Z299" i="6"/>
  <c r="Y298" i="6"/>
  <c r="AB293" i="6"/>
  <c r="AA292" i="6"/>
  <c r="Z291" i="6"/>
  <c r="Y290" i="6"/>
  <c r="X289" i="6"/>
  <c r="W288" i="6"/>
  <c r="AB285" i="6"/>
  <c r="AA284" i="6"/>
  <c r="Z283" i="6"/>
  <c r="Y282" i="6"/>
  <c r="X281" i="6"/>
  <c r="W280" i="6"/>
  <c r="AB277" i="6"/>
  <c r="AA276" i="6"/>
  <c r="Z275" i="6"/>
  <c r="Y274" i="6"/>
  <c r="X273" i="6"/>
  <c r="AB269" i="6"/>
  <c r="AA268" i="6"/>
  <c r="Z267" i="6"/>
  <c r="Y266" i="6"/>
  <c r="AB261" i="6"/>
  <c r="Z259" i="6"/>
  <c r="Y258" i="6"/>
  <c r="X257" i="6"/>
  <c r="Z251" i="6"/>
  <c r="Y250" i="6"/>
  <c r="W248" i="6"/>
  <c r="Z243" i="6"/>
  <c r="Y242" i="6"/>
  <c r="W240" i="6"/>
  <c r="Z235" i="6"/>
  <c r="Y234" i="6"/>
  <c r="W232" i="6"/>
  <c r="W224" i="6"/>
  <c r="Z219" i="6"/>
  <c r="Y218" i="6"/>
  <c r="W216" i="6"/>
  <c r="X211" i="6"/>
  <c r="AA204" i="6"/>
  <c r="AC205" i="6"/>
  <c r="W204" i="6"/>
  <c r="Z195" i="6"/>
  <c r="AB197" i="6"/>
  <c r="AD197" i="6"/>
  <c r="W195" i="6"/>
  <c r="Y195" i="6"/>
  <c r="X177" i="6"/>
  <c r="Y169" i="6"/>
  <c r="AA169" i="6"/>
  <c r="W136" i="6"/>
  <c r="X136" i="6"/>
  <c r="Y136" i="6"/>
  <c r="Z136" i="6"/>
  <c r="AB137" i="6"/>
  <c r="W128" i="6"/>
  <c r="X128" i="6"/>
  <c r="Y128" i="6"/>
  <c r="Z128" i="6"/>
  <c r="AB129" i="6"/>
  <c r="Z332" i="6"/>
  <c r="Y331" i="6"/>
  <c r="X330" i="6"/>
  <c r="Z324" i="6"/>
  <c r="Y323" i="6"/>
  <c r="X322" i="6"/>
  <c r="Z316" i="6"/>
  <c r="Y315" i="6"/>
  <c r="X314" i="6"/>
  <c r="Y307" i="6"/>
  <c r="X306" i="6"/>
  <c r="Z300" i="6"/>
  <c r="Y299" i="6"/>
  <c r="X298" i="6"/>
  <c r="Z292" i="6"/>
  <c r="Y291" i="6"/>
  <c r="X290" i="6"/>
  <c r="Z284" i="6"/>
  <c r="Y283" i="6"/>
  <c r="X282" i="6"/>
  <c r="Z276" i="6"/>
  <c r="Y275" i="6"/>
  <c r="X274" i="6"/>
  <c r="Z268" i="6"/>
  <c r="Y267" i="6"/>
  <c r="X266" i="6"/>
  <c r="Y259" i="6"/>
  <c r="X258" i="6"/>
  <c r="X250" i="6"/>
  <c r="X242" i="6"/>
  <c r="X204" i="6"/>
  <c r="W192" i="6"/>
  <c r="X192" i="6"/>
  <c r="Y192" i="6"/>
  <c r="AB193" i="6"/>
  <c r="X169" i="6"/>
  <c r="Y161" i="6"/>
  <c r="AA161" i="6"/>
  <c r="Y340" i="6"/>
  <c r="AD337" i="6"/>
  <c r="Y332" i="6"/>
  <c r="X331" i="6"/>
  <c r="W330" i="6"/>
  <c r="AD329" i="6"/>
  <c r="Y324" i="6"/>
  <c r="X323" i="6"/>
  <c r="W322" i="6"/>
  <c r="AD321" i="6"/>
  <c r="Y316" i="6"/>
  <c r="X315" i="6"/>
  <c r="W314" i="6"/>
  <c r="AD313" i="6"/>
  <c r="Y308" i="6"/>
  <c r="X307" i="6"/>
  <c r="W306" i="6"/>
  <c r="AD305" i="6"/>
  <c r="Y300" i="6"/>
  <c r="X299" i="6"/>
  <c r="W298" i="6"/>
  <c r="AD297" i="6"/>
  <c r="Y292" i="6"/>
  <c r="X291" i="6"/>
  <c r="W290" i="6"/>
  <c r="AD289" i="6"/>
  <c r="Y284" i="6"/>
  <c r="X283" i="6"/>
  <c r="W282" i="6"/>
  <c r="AD281" i="6"/>
  <c r="Y276" i="6"/>
  <c r="X275" i="6"/>
  <c r="W274" i="6"/>
  <c r="AD273" i="6"/>
  <c r="Y268" i="6"/>
  <c r="X267" i="6"/>
  <c r="W266" i="6"/>
  <c r="AD265" i="6"/>
  <c r="Y260" i="6"/>
  <c r="X259" i="6"/>
  <c r="W258" i="6"/>
  <c r="AD257" i="6"/>
  <c r="Y252" i="6"/>
  <c r="X251" i="6"/>
  <c r="W250" i="6"/>
  <c r="AD249" i="6"/>
  <c r="Y244" i="6"/>
  <c r="X243" i="6"/>
  <c r="W242" i="6"/>
  <c r="AD241" i="6"/>
  <c r="Y236" i="6"/>
  <c r="X235" i="6"/>
  <c r="W234" i="6"/>
  <c r="AD233" i="6"/>
  <c r="Y228" i="6"/>
  <c r="X227" i="6"/>
  <c r="W226" i="6"/>
  <c r="AD225" i="6"/>
  <c r="Y220" i="6"/>
  <c r="W218" i="6"/>
  <c r="Z211" i="6"/>
  <c r="W211" i="6"/>
  <c r="Y211" i="6"/>
  <c r="AE205" i="6"/>
  <c r="X201" i="6"/>
  <c r="AD193" i="6"/>
  <c r="W184" i="6"/>
  <c r="X184" i="6"/>
  <c r="Y184" i="6"/>
  <c r="Z184" i="6"/>
  <c r="AB185" i="6"/>
  <c r="X161" i="6"/>
  <c r="Y153" i="6"/>
  <c r="AA153" i="6"/>
  <c r="W120" i="6"/>
  <c r="X120" i="6"/>
  <c r="Y120" i="6"/>
  <c r="Z120" i="6"/>
  <c r="AB121" i="6"/>
  <c r="W219" i="6"/>
  <c r="AC217" i="6"/>
  <c r="W208" i="6"/>
  <c r="X208" i="6"/>
  <c r="Y208" i="6"/>
  <c r="Z209" i="6"/>
  <c r="AB209" i="6"/>
  <c r="AA196" i="6"/>
  <c r="AC197" i="6"/>
  <c r="W196" i="6"/>
  <c r="AA197" i="6"/>
  <c r="W176" i="6"/>
  <c r="X176" i="6"/>
  <c r="Y176" i="6"/>
  <c r="Z176" i="6"/>
  <c r="AB177" i="6"/>
  <c r="Y145" i="6"/>
  <c r="AA145" i="6"/>
  <c r="AD137" i="6"/>
  <c r="AD129" i="6"/>
  <c r="W31" i="6"/>
  <c r="X31" i="6"/>
  <c r="Y31" i="6"/>
  <c r="Z32" i="6"/>
  <c r="Z31" i="6"/>
  <c r="AB33" i="6"/>
  <c r="AD33" i="6"/>
  <c r="Z255" i="6"/>
  <c r="AA248" i="6"/>
  <c r="Z247" i="6"/>
  <c r="Y246" i="6"/>
  <c r="AA240" i="6"/>
  <c r="Z239" i="6"/>
  <c r="Y238" i="6"/>
  <c r="AA232" i="6"/>
  <c r="Z231" i="6"/>
  <c r="Y230" i="6"/>
  <c r="AB225" i="6"/>
  <c r="Z223" i="6"/>
  <c r="Y222" i="6"/>
  <c r="Z215" i="6"/>
  <c r="AE213" i="6"/>
  <c r="X196" i="6"/>
  <c r="W168" i="6"/>
  <c r="X168" i="6"/>
  <c r="Y168" i="6"/>
  <c r="Z168" i="6"/>
  <c r="AB169" i="6"/>
  <c r="X145" i="6"/>
  <c r="Y137" i="6"/>
  <c r="AA137" i="6"/>
  <c r="AC137" i="6"/>
  <c r="Y129" i="6"/>
  <c r="AA129" i="6"/>
  <c r="AC129" i="6"/>
  <c r="Y335" i="6"/>
  <c r="Y327" i="6"/>
  <c r="Y319" i="6"/>
  <c r="Y311" i="6"/>
  <c r="Y303" i="6"/>
  <c r="Z256" i="6"/>
  <c r="Y255" i="6"/>
  <c r="X254" i="6"/>
  <c r="Z248" i="6"/>
  <c r="Y247" i="6"/>
  <c r="X246" i="6"/>
  <c r="Z240" i="6"/>
  <c r="Y239" i="6"/>
  <c r="X238" i="6"/>
  <c r="Z232" i="6"/>
  <c r="Y231" i="6"/>
  <c r="X230" i="6"/>
  <c r="Z224" i="6"/>
  <c r="Y223" i="6"/>
  <c r="X222" i="6"/>
  <c r="Z216" i="6"/>
  <c r="Y215" i="6"/>
  <c r="AA212" i="6"/>
  <c r="AA209" i="6"/>
  <c r="AA205" i="6"/>
  <c r="Z203" i="6"/>
  <c r="AB205" i="6"/>
  <c r="AD205" i="6"/>
  <c r="W203" i="6"/>
  <c r="Y203" i="6"/>
  <c r="AE197" i="6"/>
  <c r="X193" i="6"/>
  <c r="AD185" i="6"/>
  <c r="W160" i="6"/>
  <c r="X160" i="6"/>
  <c r="Y160" i="6"/>
  <c r="Z160" i="6"/>
  <c r="AB161" i="6"/>
  <c r="X137" i="6"/>
  <c r="X129" i="6"/>
  <c r="AD121" i="6"/>
  <c r="W200" i="6"/>
  <c r="X200" i="6"/>
  <c r="Y200" i="6"/>
  <c r="Z201" i="6"/>
  <c r="AB201" i="6"/>
  <c r="X195" i="6"/>
  <c r="Y185" i="6"/>
  <c r="AA185" i="6"/>
  <c r="AD177" i="6"/>
  <c r="W152" i="6"/>
  <c r="X152" i="6"/>
  <c r="Y152" i="6"/>
  <c r="Z152" i="6"/>
  <c r="AB153" i="6"/>
  <c r="Y121" i="6"/>
  <c r="AA121" i="6"/>
  <c r="AC121" i="6"/>
  <c r="AE121" i="6"/>
  <c r="Z212" i="6"/>
  <c r="X210" i="6"/>
  <c r="AE209" i="6"/>
  <c r="W209" i="6"/>
  <c r="Z204" i="6"/>
  <c r="X202" i="6"/>
  <c r="AE201" i="6"/>
  <c r="W201" i="6"/>
  <c r="Z196" i="6"/>
  <c r="X194" i="6"/>
  <c r="AE193" i="6"/>
  <c r="W193" i="6"/>
  <c r="AA189" i="6"/>
  <c r="Z188" i="6"/>
  <c r="Y187" i="6"/>
  <c r="X186" i="6"/>
  <c r="AE185" i="6"/>
  <c r="W185" i="6"/>
  <c r="AA181" i="6"/>
  <c r="Z180" i="6"/>
  <c r="Y179" i="6"/>
  <c r="X178" i="6"/>
  <c r="AE177" i="6"/>
  <c r="W177" i="6"/>
  <c r="AA173" i="6"/>
  <c r="Z172" i="6"/>
  <c r="Y171" i="6"/>
  <c r="X170" i="6"/>
  <c r="AE169" i="6"/>
  <c r="W169" i="6"/>
  <c r="AA165" i="6"/>
  <c r="Z164" i="6"/>
  <c r="Y163" i="6"/>
  <c r="X162" i="6"/>
  <c r="AE161" i="6"/>
  <c r="W161" i="6"/>
  <c r="AA157" i="6"/>
  <c r="Z156" i="6"/>
  <c r="Y155" i="6"/>
  <c r="X154" i="6"/>
  <c r="AE153" i="6"/>
  <c r="W153" i="6"/>
  <c r="AA149" i="6"/>
  <c r="Z148" i="6"/>
  <c r="Y147" i="6"/>
  <c r="X146" i="6"/>
  <c r="AE145" i="6"/>
  <c r="W145" i="6"/>
  <c r="AA141" i="6"/>
  <c r="Z140" i="6"/>
  <c r="Y139" i="6"/>
  <c r="X138" i="6"/>
  <c r="AE137" i="6"/>
  <c r="W137" i="6"/>
  <c r="AA133" i="6"/>
  <c r="Z132" i="6"/>
  <c r="Y131" i="6"/>
  <c r="X130" i="6"/>
  <c r="AE129" i="6"/>
  <c r="W129" i="6"/>
  <c r="AA125" i="6"/>
  <c r="Z124" i="6"/>
  <c r="Y123" i="6"/>
  <c r="X122" i="6"/>
  <c r="W121" i="6"/>
  <c r="Z115" i="6"/>
  <c r="X115" i="6"/>
  <c r="X113" i="6"/>
  <c r="Z113" i="6"/>
  <c r="X40" i="6"/>
  <c r="AA41" i="6"/>
  <c r="AA40" i="6"/>
  <c r="AC41" i="6"/>
  <c r="W23" i="6"/>
  <c r="X23" i="6"/>
  <c r="Y23" i="6"/>
  <c r="Z24" i="6"/>
  <c r="Z23" i="6"/>
  <c r="AB25" i="6"/>
  <c r="AD25" i="6"/>
  <c r="AC209" i="6"/>
  <c r="AA207" i="6"/>
  <c r="Y205" i="6"/>
  <c r="AC201" i="6"/>
  <c r="AA199" i="6"/>
  <c r="Y197" i="6"/>
  <c r="AC193" i="6"/>
  <c r="Y189" i="6"/>
  <c r="W187" i="6"/>
  <c r="AC185" i="6"/>
  <c r="AA183" i="6"/>
  <c r="Y181" i="6"/>
  <c r="W179" i="6"/>
  <c r="AC177" i="6"/>
  <c r="AA175" i="6"/>
  <c r="Y173" i="6"/>
  <c r="W171" i="6"/>
  <c r="AC169" i="6"/>
  <c r="AA167" i="6"/>
  <c r="Y165" i="6"/>
  <c r="W163" i="6"/>
  <c r="AC161" i="6"/>
  <c r="AA159" i="6"/>
  <c r="Y157" i="6"/>
  <c r="W155" i="6"/>
  <c r="AC153" i="6"/>
  <c r="AA151" i="6"/>
  <c r="Y149" i="6"/>
  <c r="X148" i="6"/>
  <c r="W147" i="6"/>
  <c r="AC145" i="6"/>
  <c r="AA143" i="6"/>
  <c r="Y141" i="6"/>
  <c r="W139" i="6"/>
  <c r="AA135" i="6"/>
  <c r="Y133" i="6"/>
  <c r="X132" i="6"/>
  <c r="W131" i="6"/>
  <c r="X124" i="6"/>
  <c r="W123" i="6"/>
  <c r="AA119" i="6"/>
  <c r="Y117" i="6"/>
  <c r="W48" i="6"/>
  <c r="X48" i="6"/>
  <c r="AA49" i="6"/>
  <c r="AA48" i="6"/>
  <c r="W188" i="6"/>
  <c r="W180" i="6"/>
  <c r="W172" i="6"/>
  <c r="W164" i="6"/>
  <c r="W156" i="6"/>
  <c r="W148" i="6"/>
  <c r="W140" i="6"/>
  <c r="W132" i="6"/>
  <c r="W124" i="6"/>
  <c r="W116" i="6"/>
  <c r="Y116" i="6"/>
  <c r="X114" i="6"/>
  <c r="Y48" i="6"/>
  <c r="AE41" i="6"/>
  <c r="W39" i="6"/>
  <c r="X39" i="6"/>
  <c r="Y39" i="6"/>
  <c r="Z40" i="6"/>
  <c r="Z39" i="6"/>
  <c r="AB41" i="6"/>
  <c r="AD41" i="6"/>
  <c r="AB109" i="6"/>
  <c r="W109" i="6"/>
  <c r="X109" i="6"/>
  <c r="Y109" i="6"/>
  <c r="Z109" i="6"/>
  <c r="X104" i="6"/>
  <c r="AA105" i="6"/>
  <c r="AA104" i="6"/>
  <c r="X96" i="6"/>
  <c r="AA97" i="6"/>
  <c r="AA96" i="6"/>
  <c r="X88" i="6"/>
  <c r="AA89" i="6"/>
  <c r="AA88" i="6"/>
  <c r="X80" i="6"/>
  <c r="AA81" i="6"/>
  <c r="AA80" i="6"/>
  <c r="X72" i="6"/>
  <c r="AA73" i="6"/>
  <c r="AA72" i="6"/>
  <c r="X64" i="6"/>
  <c r="AA65" i="6"/>
  <c r="AA64" i="6"/>
  <c r="X56" i="6"/>
  <c r="AA57" i="6"/>
  <c r="AA56" i="6"/>
  <c r="W16" i="6"/>
  <c r="X16" i="6"/>
  <c r="AA17" i="6"/>
  <c r="AA16" i="6"/>
  <c r="AC17" i="6"/>
  <c r="W8" i="6"/>
  <c r="X8" i="6"/>
  <c r="AA9" i="6"/>
  <c r="AA8" i="6"/>
  <c r="AC9" i="6"/>
  <c r="AD213" i="6"/>
  <c r="Z193" i="6"/>
  <c r="AD189" i="6"/>
  <c r="Z185" i="6"/>
  <c r="AD181" i="6"/>
  <c r="Z177" i="6"/>
  <c r="AD173" i="6"/>
  <c r="Z169" i="6"/>
  <c r="AD165" i="6"/>
  <c r="Z161" i="6"/>
  <c r="AD157" i="6"/>
  <c r="Z153" i="6"/>
  <c r="AD149" i="6"/>
  <c r="Z145" i="6"/>
  <c r="AD141" i="6"/>
  <c r="Z137" i="6"/>
  <c r="AD133" i="6"/>
  <c r="Z129" i="6"/>
  <c r="AD125" i="6"/>
  <c r="Z121" i="6"/>
  <c r="AD117" i="6"/>
  <c r="Y115" i="6"/>
  <c r="Y114" i="6"/>
  <c r="W104" i="6"/>
  <c r="W96" i="6"/>
  <c r="W88" i="6"/>
  <c r="W80" i="6"/>
  <c r="W72" i="6"/>
  <c r="W64" i="6"/>
  <c r="W56" i="6"/>
  <c r="AE49" i="6"/>
  <c r="W47" i="6"/>
  <c r="X47" i="6"/>
  <c r="Y47" i="6"/>
  <c r="Z48" i="6"/>
  <c r="Z47" i="6"/>
  <c r="AB49" i="6"/>
  <c r="AD49" i="6"/>
  <c r="X24" i="6"/>
  <c r="AA25" i="6"/>
  <c r="AA24" i="6"/>
  <c r="AC25" i="6"/>
  <c r="Y16" i="6"/>
  <c r="Y8" i="6"/>
  <c r="AC189" i="6"/>
  <c r="AC181" i="6"/>
  <c r="AC173" i="6"/>
  <c r="AC165" i="6"/>
  <c r="AC157" i="6"/>
  <c r="AC149" i="6"/>
  <c r="AC141" i="6"/>
  <c r="AC133" i="6"/>
  <c r="AC125" i="6"/>
  <c r="X32" i="6"/>
  <c r="AA33" i="6"/>
  <c r="AA32" i="6"/>
  <c r="AC33" i="6"/>
  <c r="W24" i="6"/>
  <c r="AE9" i="6"/>
  <c r="AB213" i="6"/>
  <c r="AB189" i="6"/>
  <c r="AB181" i="6"/>
  <c r="AB173" i="6"/>
  <c r="AB165" i="6"/>
  <c r="AB157" i="6"/>
  <c r="AB149" i="6"/>
  <c r="AB141" i="6"/>
  <c r="AB133" i="6"/>
  <c r="AB125" i="6"/>
  <c r="AB117" i="6"/>
  <c r="X111" i="6"/>
  <c r="Y111" i="6"/>
  <c r="Z112" i="6"/>
  <c r="Z111" i="6"/>
  <c r="AB113" i="6"/>
  <c r="AD113" i="6"/>
  <c r="AE105" i="6"/>
  <c r="W103" i="6"/>
  <c r="X103" i="6"/>
  <c r="Y103" i="6"/>
  <c r="Z104" i="6"/>
  <c r="Z103" i="6"/>
  <c r="AB105" i="6"/>
  <c r="AD105" i="6"/>
  <c r="AE97" i="6"/>
  <c r="W95" i="6"/>
  <c r="X95" i="6"/>
  <c r="Y95" i="6"/>
  <c r="Z96" i="6"/>
  <c r="Z95" i="6"/>
  <c r="AB97" i="6"/>
  <c r="AD97" i="6"/>
  <c r="AE89" i="6"/>
  <c r="W87" i="6"/>
  <c r="X87" i="6"/>
  <c r="Y87" i="6"/>
  <c r="Z88" i="6"/>
  <c r="Z87" i="6"/>
  <c r="AB89" i="6"/>
  <c r="AD89" i="6"/>
  <c r="AE81" i="6"/>
  <c r="W79" i="6"/>
  <c r="X79" i="6"/>
  <c r="Y79" i="6"/>
  <c r="Z80" i="6"/>
  <c r="Z79" i="6"/>
  <c r="AB81" i="6"/>
  <c r="AD81" i="6"/>
  <c r="AE73" i="6"/>
  <c r="W71" i="6"/>
  <c r="X71" i="6"/>
  <c r="Y71" i="6"/>
  <c r="Z72" i="6"/>
  <c r="Z71" i="6"/>
  <c r="AB73" i="6"/>
  <c r="AD73" i="6"/>
  <c r="AE65" i="6"/>
  <c r="W63" i="6"/>
  <c r="X63" i="6"/>
  <c r="Y63" i="6"/>
  <c r="Z64" i="6"/>
  <c r="Z63" i="6"/>
  <c r="AB65" i="6"/>
  <c r="AD65" i="6"/>
  <c r="AE57" i="6"/>
  <c r="W55" i="6"/>
  <c r="X55" i="6"/>
  <c r="Y55" i="6"/>
  <c r="Z56" i="6"/>
  <c r="Z55" i="6"/>
  <c r="AB57" i="6"/>
  <c r="AD57" i="6"/>
  <c r="AE17" i="6"/>
  <c r="W15" i="6"/>
  <c r="X15" i="6"/>
  <c r="Y15" i="6"/>
  <c r="Z15" i="6"/>
  <c r="AB17" i="6"/>
  <c r="AD17" i="6"/>
  <c r="W7" i="6"/>
  <c r="X7" i="6"/>
  <c r="Y7" i="6"/>
  <c r="Z8" i="6"/>
  <c r="Z7" i="6"/>
  <c r="AB9" i="6"/>
  <c r="AD9" i="6"/>
  <c r="W114" i="6"/>
  <c r="Y108" i="6"/>
  <c r="X107" i="6"/>
  <c r="W106" i="6"/>
  <c r="Z101" i="6"/>
  <c r="Y100" i="6"/>
  <c r="X99" i="6"/>
  <c r="W98" i="6"/>
  <c r="Z93" i="6"/>
  <c r="Y92" i="6"/>
  <c r="X91" i="6"/>
  <c r="W90" i="6"/>
  <c r="Z85" i="6"/>
  <c r="Y84" i="6"/>
  <c r="X83" i="6"/>
  <c r="Z77" i="6"/>
  <c r="Y76" i="6"/>
  <c r="X75" i="6"/>
  <c r="W74" i="6"/>
  <c r="Z69" i="6"/>
  <c r="Y68" i="6"/>
  <c r="X67" i="6"/>
  <c r="W66" i="6"/>
  <c r="Z61" i="6"/>
  <c r="Y60" i="6"/>
  <c r="X59" i="6"/>
  <c r="W58" i="6"/>
  <c r="Z53" i="6"/>
  <c r="Y52" i="6"/>
  <c r="X51" i="6"/>
  <c r="W50" i="6"/>
  <c r="Z45" i="6"/>
  <c r="Y44" i="6"/>
  <c r="X43" i="6"/>
  <c r="W42" i="6"/>
  <c r="Z37" i="6"/>
  <c r="Y36" i="6"/>
  <c r="X35" i="6"/>
  <c r="W34" i="6"/>
  <c r="Z29" i="6"/>
  <c r="Y28" i="6"/>
  <c r="X27" i="6"/>
  <c r="W26" i="6"/>
  <c r="Z21" i="6"/>
  <c r="Y20" i="6"/>
  <c r="X19" i="6"/>
  <c r="W18" i="6"/>
  <c r="Z13" i="6"/>
  <c r="Y12" i="6"/>
  <c r="X11" i="6"/>
  <c r="W10" i="6"/>
  <c r="Z5" i="6"/>
  <c r="Y4" i="6"/>
  <c r="X3" i="6"/>
  <c r="AC105" i="6"/>
  <c r="AA103" i="6"/>
  <c r="Y101" i="6"/>
  <c r="AC97" i="6"/>
  <c r="AA95" i="6"/>
  <c r="Y93" i="6"/>
  <c r="AC89" i="6"/>
  <c r="Y85" i="6"/>
  <c r="AC81" i="6"/>
  <c r="Y77" i="6"/>
  <c r="AC73" i="6"/>
  <c r="Y69" i="6"/>
  <c r="AC65" i="6"/>
  <c r="Y61" i="6"/>
  <c r="AC57" i="6"/>
  <c r="Y53" i="6"/>
  <c r="X52" i="6"/>
  <c r="W51" i="6"/>
  <c r="AC49" i="6"/>
  <c r="Y45" i="6"/>
  <c r="X44" i="6"/>
  <c r="W43" i="6"/>
  <c r="Y37" i="6"/>
  <c r="X36" i="6"/>
  <c r="W35" i="6"/>
  <c r="Y29" i="6"/>
  <c r="W27" i="6"/>
  <c r="Y21" i="6"/>
  <c r="W19" i="6"/>
  <c r="Y13" i="6"/>
  <c r="X12" i="6"/>
  <c r="W11" i="6"/>
  <c r="Y5" i="6"/>
  <c r="X4" i="6"/>
  <c r="W3" i="6"/>
  <c r="Y110" i="6"/>
  <c r="Y102" i="6"/>
  <c r="X101" i="6"/>
  <c r="Y94" i="6"/>
  <c r="X93" i="6"/>
  <c r="Y86" i="6"/>
  <c r="X85" i="6"/>
  <c r="Y78" i="6"/>
  <c r="X77" i="6"/>
  <c r="Y70" i="6"/>
  <c r="X69" i="6"/>
  <c r="Y62" i="6"/>
  <c r="X61" i="6"/>
  <c r="Y54" i="6"/>
  <c r="X53" i="6"/>
  <c r="Y46" i="6"/>
  <c r="X45" i="6"/>
  <c r="Y38" i="6"/>
  <c r="X37" i="6"/>
  <c r="Y30" i="6"/>
  <c r="X29" i="6"/>
  <c r="Y22" i="6"/>
  <c r="X21" i="6"/>
  <c r="Y14" i="6"/>
  <c r="X13" i="6"/>
  <c r="Y6" i="6"/>
  <c r="X5" i="6"/>
  <c r="W101" i="6"/>
  <c r="W93" i="6"/>
  <c r="X86" i="6"/>
  <c r="W85" i="6"/>
  <c r="X78" i="6"/>
  <c r="W77" i="6"/>
  <c r="X70" i="6"/>
  <c r="W69" i="6"/>
  <c r="X62" i="6"/>
  <c r="W61" i="6"/>
  <c r="X54" i="6"/>
  <c r="W53" i="6"/>
  <c r="X46" i="6"/>
  <c r="W45" i="6"/>
  <c r="X38" i="6"/>
  <c r="W37" i="6"/>
  <c r="X30" i="6"/>
  <c r="W29" i="6"/>
  <c r="X22" i="6"/>
  <c r="W21" i="6"/>
  <c r="Z16" i="6"/>
  <c r="X14" i="6"/>
  <c r="W13" i="6"/>
  <c r="X6" i="6"/>
  <c r="W5" i="6"/>
  <c r="Y112" i="6"/>
  <c r="AD109" i="6"/>
  <c r="Z105" i="6"/>
  <c r="Y104" i="6"/>
  <c r="AD101" i="6"/>
  <c r="Z97" i="6"/>
  <c r="Y96" i="6"/>
  <c r="AD93" i="6"/>
  <c r="Z89" i="6"/>
  <c r="Y88" i="6"/>
  <c r="AD85" i="6"/>
  <c r="Z81" i="6"/>
  <c r="Y80" i="6"/>
  <c r="AD77" i="6"/>
  <c r="Z73" i="6"/>
  <c r="Y72" i="6"/>
  <c r="AD69" i="6"/>
  <c r="Z65" i="6"/>
  <c r="Y64" i="6"/>
  <c r="AD61" i="6"/>
  <c r="Z57" i="6"/>
  <c r="Y56" i="6"/>
  <c r="AD53" i="6"/>
  <c r="Z49" i="6"/>
  <c r="AD45" i="6"/>
  <c r="Z41" i="6"/>
  <c r="Y40" i="6"/>
  <c r="AD37" i="6"/>
  <c r="Z33" i="6"/>
  <c r="Y32" i="6"/>
  <c r="AD29" i="6"/>
  <c r="Z25" i="6"/>
  <c r="Y24" i="6"/>
  <c r="AD21" i="6"/>
  <c r="Z17" i="6"/>
  <c r="AD13" i="6"/>
  <c r="H61" i="15" l="1"/>
  <c r="H351" i="15"/>
  <c r="H300" i="15"/>
  <c r="E186" i="15"/>
  <c r="F153" i="15"/>
  <c r="H153" i="15" s="1"/>
  <c r="H127" i="15"/>
  <c r="H265" i="15"/>
  <c r="H161" i="15"/>
  <c r="F314" i="15"/>
  <c r="H331" i="15"/>
  <c r="F360" i="15"/>
  <c r="H267" i="15"/>
  <c r="H149" i="15"/>
  <c r="H272" i="15"/>
  <c r="H6" i="15"/>
  <c r="H318" i="15"/>
  <c r="H209" i="15"/>
  <c r="H53" i="15"/>
  <c r="H83" i="15"/>
  <c r="H217" i="15"/>
  <c r="H289" i="15"/>
  <c r="H38" i="15"/>
  <c r="H50" i="15"/>
  <c r="H62" i="15"/>
  <c r="H100" i="15"/>
  <c r="H134" i="15"/>
  <c r="H142" i="15"/>
  <c r="H185" i="15"/>
  <c r="H164" i="15"/>
  <c r="H247" i="15"/>
  <c r="H251" i="15"/>
  <c r="H166" i="15"/>
  <c r="H319" i="15"/>
  <c r="H321" i="15"/>
  <c r="H326" i="15"/>
  <c r="H11" i="15"/>
  <c r="H259" i="15"/>
  <c r="H356" i="15"/>
  <c r="H10" i="15"/>
  <c r="H5" i="15"/>
  <c r="H44" i="15"/>
  <c r="H359" i="15"/>
  <c r="H140" i="15"/>
  <c r="H260" i="15"/>
  <c r="H145" i="15"/>
  <c r="H71" i="15"/>
  <c r="H99" i="15"/>
  <c r="H135" i="15"/>
  <c r="H3" i="15"/>
  <c r="H303" i="15"/>
  <c r="H313" i="15"/>
  <c r="H361" i="15"/>
  <c r="H86" i="15"/>
  <c r="H110" i="15"/>
  <c r="H296" i="15"/>
  <c r="H133" i="15"/>
  <c r="H157" i="15"/>
  <c r="H279" i="15"/>
  <c r="H95" i="15"/>
  <c r="H36" i="15"/>
  <c r="H295" i="15"/>
  <c r="H60" i="15"/>
  <c r="H322" i="15"/>
  <c r="H98" i="15"/>
  <c r="H65" i="15"/>
  <c r="H137" i="15"/>
  <c r="H59" i="15"/>
  <c r="H52" i="15"/>
  <c r="H51" i="15"/>
  <c r="H148" i="15"/>
  <c r="H101" i="15"/>
  <c r="H41" i="15"/>
  <c r="H304" i="15"/>
  <c r="H350" i="15"/>
  <c r="H146" i="15"/>
  <c r="H310" i="15"/>
  <c r="H93" i="15"/>
  <c r="H159" i="15"/>
  <c r="H308" i="15"/>
  <c r="H264" i="15"/>
  <c r="H118" i="15"/>
  <c r="H8" i="15"/>
  <c r="H18" i="15"/>
  <c r="H30" i="15"/>
  <c r="H125" i="15"/>
  <c r="H273" i="15"/>
  <c r="H336" i="15"/>
  <c r="H151" i="15"/>
  <c r="H76" i="15"/>
  <c r="H239" i="15"/>
  <c r="H179" i="15"/>
  <c r="H268" i="15"/>
  <c r="H316" i="15"/>
  <c r="H2" i="15"/>
  <c r="H31" i="15"/>
  <c r="H111" i="15"/>
  <c r="H55" i="15"/>
  <c r="H291" i="15"/>
  <c r="H354" i="15"/>
  <c r="H46" i="15"/>
  <c r="H54" i="15"/>
  <c r="H120" i="15"/>
  <c r="H232" i="15"/>
  <c r="H286" i="15"/>
  <c r="H26" i="15"/>
  <c r="H16" i="15"/>
  <c r="H215" i="15"/>
  <c r="H342" i="15"/>
  <c r="H301" i="15"/>
  <c r="H34" i="15"/>
  <c r="H193" i="15"/>
  <c r="H178" i="15"/>
  <c r="H116" i="15"/>
  <c r="H195" i="15"/>
  <c r="H271" i="15"/>
  <c r="H186" i="15"/>
  <c r="H200" i="15"/>
  <c r="H29" i="15"/>
  <c r="H40" i="15"/>
  <c r="H284" i="15"/>
  <c r="H82" i="15"/>
  <c r="H17" i="15"/>
  <c r="H119" i="15"/>
  <c r="H309" i="15"/>
  <c r="H57" i="15"/>
  <c r="H363" i="15"/>
  <c r="H355" i="15"/>
  <c r="H122" i="15"/>
  <c r="H63" i="15"/>
  <c r="H92" i="15"/>
  <c r="H35" i="15"/>
  <c r="H114" i="15"/>
  <c r="H325" i="15"/>
  <c r="H124" i="15"/>
  <c r="H174" i="15"/>
  <c r="H66" i="15"/>
  <c r="H22" i="15"/>
  <c r="H20" i="15"/>
  <c r="H353" i="15"/>
  <c r="H91" i="15"/>
  <c r="H123" i="15"/>
  <c r="H138" i="15"/>
  <c r="H163" i="15"/>
  <c r="H261" i="15"/>
  <c r="H328" i="15"/>
  <c r="H344" i="15"/>
  <c r="H250" i="15"/>
  <c r="H225" i="15"/>
  <c r="H348" i="15"/>
  <c r="H302" i="15"/>
  <c r="H48" i="15"/>
  <c r="H32" i="15"/>
  <c r="H227" i="15"/>
  <c r="H357" i="15"/>
  <c r="H187" i="15"/>
  <c r="H189" i="15"/>
  <c r="H329" i="15"/>
  <c r="H337" i="15"/>
  <c r="H208" i="15"/>
  <c r="H242" i="15"/>
  <c r="H72" i="15"/>
  <c r="H160" i="15"/>
  <c r="H241" i="15"/>
  <c r="H58" i="15"/>
  <c r="H33" i="15"/>
  <c r="H154" i="15"/>
  <c r="H243" i="15"/>
  <c r="H258" i="15"/>
  <c r="H12" i="15"/>
  <c r="H9" i="15"/>
  <c r="H67" i="15"/>
  <c r="H131" i="15"/>
  <c r="H42" i="15"/>
  <c r="H94" i="15"/>
  <c r="H156" i="15"/>
  <c r="H115" i="15"/>
  <c r="H78" i="15"/>
  <c r="H132" i="15"/>
  <c r="H19" i="15"/>
  <c r="H107" i="15"/>
  <c r="H270" i="15"/>
  <c r="H180" i="15"/>
  <c r="H7" i="15"/>
  <c r="H202" i="15"/>
  <c r="H256" i="15"/>
  <c r="H192" i="15"/>
  <c r="H248" i="15"/>
  <c r="H14" i="15"/>
  <c r="H75" i="15"/>
  <c r="H152" i="15"/>
  <c r="H219" i="15"/>
  <c r="H175" i="15"/>
  <c r="H191" i="15"/>
  <c r="H274" i="15"/>
  <c r="H218" i="15"/>
  <c r="H106" i="15"/>
  <c r="H184" i="15"/>
  <c r="H183" i="15"/>
  <c r="H233" i="15"/>
  <c r="H281" i="15"/>
  <c r="H285" i="15"/>
  <c r="H360" i="15"/>
  <c r="H314" i="15"/>
  <c r="H87" i="15"/>
  <c r="H25" i="15"/>
  <c r="H144" i="15"/>
  <c r="H43" i="15"/>
  <c r="H121" i="15"/>
  <c r="H103" i="15"/>
  <c r="H346" i="15"/>
  <c r="H181" i="15"/>
  <c r="H47" i="15"/>
  <c r="H210" i="15"/>
  <c r="H240" i="15"/>
  <c r="H345" i="15"/>
  <c r="K2" i="15" a="1"/>
  <c r="K2" i="15" s="1"/>
  <c r="B28" i="18" s="1"/>
  <c r="H335" i="15"/>
  <c r="H311" i="15"/>
  <c r="H293" i="15"/>
  <c r="H170" i="15"/>
  <c r="H182" i="15"/>
  <c r="H287" i="15"/>
  <c r="H28" i="15"/>
  <c r="H169" i="15"/>
  <c r="H269" i="15"/>
  <c r="H299" i="15"/>
  <c r="H327" i="15"/>
  <c r="H199" i="15"/>
  <c r="H216" i="15"/>
  <c r="H173" i="15"/>
  <c r="H197" i="15"/>
  <c r="H349" i="15"/>
  <c r="H257" i="15"/>
  <c r="H79" i="15"/>
  <c r="H96" i="15"/>
  <c r="H288" i="15"/>
  <c r="H324" i="15"/>
  <c r="H352" i="15"/>
  <c r="H15" i="15"/>
  <c r="H305" i="15"/>
  <c r="H226" i="15"/>
  <c r="H234" i="15"/>
  <c r="H104" i="15"/>
  <c r="H24" i="15"/>
  <c r="H172" i="15"/>
  <c r="H196" i="15"/>
  <c r="H222" i="15"/>
  <c r="H254" i="15"/>
  <c r="H211" i="15"/>
  <c r="H155" i="15"/>
  <c r="H198" i="15"/>
  <c r="H221" i="15"/>
  <c r="H253" i="15"/>
  <c r="H228" i="15"/>
  <c r="H317" i="15"/>
  <c r="H147" i="15"/>
  <c r="H77" i="15"/>
  <c r="H139" i="15"/>
  <c r="H80" i="15"/>
  <c r="H188" i="15"/>
  <c r="H105" i="15"/>
  <c r="H230" i="15"/>
  <c r="H201" i="15"/>
  <c r="H229" i="15"/>
  <c r="H294" i="15"/>
  <c r="H358" i="15"/>
  <c r="H204" i="15"/>
  <c r="H236" i="15"/>
  <c r="H323" i="15"/>
  <c r="H339" i="15"/>
  <c r="J2" i="15" a="1"/>
  <c r="H262" i="15"/>
  <c r="H203" i="15"/>
  <c r="H45" i="15"/>
  <c r="H4" i="15"/>
  <c r="H69" i="15"/>
  <c r="H206" i="15"/>
  <c r="H238" i="15"/>
  <c r="H205" i="15"/>
  <c r="H237" i="15"/>
  <c r="H306" i="15"/>
  <c r="H171" i="15"/>
  <c r="H212" i="15"/>
  <c r="H244" i="15"/>
  <c r="H88" i="15"/>
  <c r="H177" i="15"/>
  <c r="H263" i="15"/>
  <c r="H277" i="15"/>
  <c r="H341" i="15"/>
  <c r="H235" i="15"/>
  <c r="H334" i="15"/>
  <c r="H298" i="15"/>
  <c r="H362" i="15"/>
  <c r="H64" i="15"/>
  <c r="H37" i="15"/>
  <c r="H128" i="15"/>
  <c r="H129" i="15"/>
  <c r="H214" i="15"/>
  <c r="H246" i="15"/>
  <c r="H213" i="15"/>
  <c r="H245" i="15"/>
  <c r="H220" i="15"/>
  <c r="H252" i="15"/>
  <c r="H282" i="15"/>
  <c r="H194" i="15"/>
  <c r="H13" i="15"/>
  <c r="H97" i="15"/>
  <c r="H89" i="15"/>
  <c r="H136" i="15"/>
  <c r="H283" i="15"/>
  <c r="H347" i="15"/>
  <c r="H130" i="15"/>
  <c r="B73" i="18" l="1"/>
  <c r="F73" i="18"/>
  <c r="O9" i="15"/>
  <c r="O2" i="15"/>
  <c r="J2" i="15"/>
  <c r="L10" i="15"/>
  <c r="L18" i="15"/>
  <c r="L26" i="15"/>
  <c r="L34" i="15"/>
  <c r="L42" i="15"/>
  <c r="L50" i="15"/>
  <c r="L58" i="15"/>
  <c r="L66" i="15"/>
  <c r="L74" i="15"/>
  <c r="L82" i="15"/>
  <c r="L90" i="15"/>
  <c r="L98" i="15"/>
  <c r="L106" i="15"/>
  <c r="L114" i="15"/>
  <c r="L122" i="15"/>
  <c r="L130" i="15"/>
  <c r="L138" i="15"/>
  <c r="L146" i="15"/>
  <c r="L154" i="15"/>
  <c r="L162" i="15"/>
  <c r="L170" i="15"/>
  <c r="L178" i="15"/>
  <c r="L186" i="15"/>
  <c r="L194" i="15"/>
  <c r="L202" i="15"/>
  <c r="L210" i="15"/>
  <c r="L218" i="15"/>
  <c r="L226" i="15"/>
  <c r="L234" i="15"/>
  <c r="L242" i="15"/>
  <c r="L250" i="15"/>
  <c r="L258" i="15"/>
  <c r="L266" i="15"/>
  <c r="L274" i="15"/>
  <c r="L282" i="15"/>
  <c r="L290" i="15"/>
  <c r="L298" i="15"/>
  <c r="L306" i="15"/>
  <c r="L314" i="15"/>
  <c r="L322" i="15"/>
  <c r="L330" i="15"/>
  <c r="L338" i="15"/>
  <c r="L346" i="15"/>
  <c r="L354" i="15"/>
  <c r="L3" i="15"/>
  <c r="L11" i="15"/>
  <c r="L19" i="15"/>
  <c r="L27" i="15"/>
  <c r="L35" i="15"/>
  <c r="L43" i="15"/>
  <c r="L51" i="15"/>
  <c r="L59" i="15"/>
  <c r="L67" i="15"/>
  <c r="L75" i="15"/>
  <c r="L83" i="15"/>
  <c r="L91" i="15"/>
  <c r="L99" i="15"/>
  <c r="L107" i="15"/>
  <c r="L115" i="15"/>
  <c r="L123" i="15"/>
  <c r="L131" i="15"/>
  <c r="L139" i="15"/>
  <c r="L147" i="15"/>
  <c r="L155" i="15"/>
  <c r="L163" i="15"/>
  <c r="L171" i="15"/>
  <c r="L179" i="15"/>
  <c r="L187" i="15"/>
  <c r="L195" i="15"/>
  <c r="L203" i="15"/>
  <c r="L211" i="15"/>
  <c r="L219" i="15"/>
  <c r="L227" i="15"/>
  <c r="L235" i="15"/>
  <c r="L243" i="15"/>
  <c r="L251" i="15"/>
  <c r="L259" i="15"/>
  <c r="L267" i="15"/>
  <c r="L275" i="15"/>
  <c r="L283" i="15"/>
  <c r="L291" i="15"/>
  <c r="L299" i="15"/>
  <c r="L307" i="15"/>
  <c r="L315" i="15"/>
  <c r="L323" i="15"/>
  <c r="L331" i="15"/>
  <c r="L339" i="15"/>
  <c r="L347" i="15"/>
  <c r="L355" i="15"/>
  <c r="L4" i="15"/>
  <c r="L12" i="15"/>
  <c r="L20" i="15"/>
  <c r="L28" i="15"/>
  <c r="L36" i="15"/>
  <c r="L44" i="15"/>
  <c r="L52" i="15"/>
  <c r="L60" i="15"/>
  <c r="L68" i="15"/>
  <c r="L76" i="15"/>
  <c r="L84" i="15"/>
  <c r="L92" i="15"/>
  <c r="L100" i="15"/>
  <c r="L108" i="15"/>
  <c r="L116" i="15"/>
  <c r="L124" i="15"/>
  <c r="L132" i="15"/>
  <c r="L140" i="15"/>
  <c r="L148" i="15"/>
  <c r="L156" i="15"/>
  <c r="L164" i="15"/>
  <c r="L172" i="15"/>
  <c r="L180" i="15"/>
  <c r="L188" i="15"/>
  <c r="L196" i="15"/>
  <c r="L204" i="15"/>
  <c r="L212" i="15"/>
  <c r="L220" i="15"/>
  <c r="L228" i="15"/>
  <c r="L236" i="15"/>
  <c r="L244" i="15"/>
  <c r="L252" i="15"/>
  <c r="L260" i="15"/>
  <c r="L268" i="15"/>
  <c r="L276" i="15"/>
  <c r="L284" i="15"/>
  <c r="L292" i="15"/>
  <c r="L300" i="15"/>
  <c r="L308" i="15"/>
  <c r="L316" i="15"/>
  <c r="L324" i="15"/>
  <c r="L332" i="15"/>
  <c r="L340" i="15"/>
  <c r="L348" i="15"/>
  <c r="L5" i="15"/>
  <c r="L13" i="15"/>
  <c r="L21" i="15"/>
  <c r="L29" i="15"/>
  <c r="L37" i="15"/>
  <c r="L45" i="15"/>
  <c r="L53" i="15"/>
  <c r="L61" i="15"/>
  <c r="L69" i="15"/>
  <c r="L77" i="15"/>
  <c r="L85" i="15"/>
  <c r="L93" i="15"/>
  <c r="L101" i="15"/>
  <c r="L109" i="15"/>
  <c r="L117" i="15"/>
  <c r="L125" i="15"/>
  <c r="L133" i="15"/>
  <c r="L141" i="15"/>
  <c r="L149" i="15"/>
  <c r="L157" i="15"/>
  <c r="L165" i="15"/>
  <c r="L173" i="15"/>
  <c r="L181" i="15"/>
  <c r="L189" i="15"/>
  <c r="L197" i="15"/>
  <c r="L205" i="15"/>
  <c r="L213" i="15"/>
  <c r="L221" i="15"/>
  <c r="L229" i="15"/>
  <c r="L237" i="15"/>
  <c r="L245" i="15"/>
  <c r="L253" i="15"/>
  <c r="L261" i="15"/>
  <c r="L269" i="15"/>
  <c r="L277" i="15"/>
  <c r="L285" i="15"/>
  <c r="L293" i="15"/>
  <c r="L301" i="15"/>
  <c r="L309" i="15"/>
  <c r="L317" i="15"/>
  <c r="L325" i="15"/>
  <c r="L333" i="15"/>
  <c r="L341" i="15"/>
  <c r="L349" i="15"/>
  <c r="L6" i="15"/>
  <c r="L14" i="15"/>
  <c r="L22" i="15"/>
  <c r="L30" i="15"/>
  <c r="L38" i="15"/>
  <c r="L46" i="15"/>
  <c r="L54" i="15"/>
  <c r="L62" i="15"/>
  <c r="L70" i="15"/>
  <c r="L78" i="15"/>
  <c r="L86" i="15"/>
  <c r="L94" i="15"/>
  <c r="L102" i="15"/>
  <c r="L110" i="15"/>
  <c r="L118" i="15"/>
  <c r="L126" i="15"/>
  <c r="L134" i="15"/>
  <c r="L142" i="15"/>
  <c r="L150" i="15"/>
  <c r="L158" i="15"/>
  <c r="L166" i="15"/>
  <c r="L174" i="15"/>
  <c r="L182" i="15"/>
  <c r="L190" i="15"/>
  <c r="L198" i="15"/>
  <c r="L206" i="15"/>
  <c r="L214" i="15"/>
  <c r="L222" i="15"/>
  <c r="L230" i="15"/>
  <c r="L238" i="15"/>
  <c r="L246" i="15"/>
  <c r="L254" i="15"/>
  <c r="L262" i="15"/>
  <c r="L270" i="15"/>
  <c r="L278" i="15"/>
  <c r="L286" i="15"/>
  <c r="L294" i="15"/>
  <c r="L302" i="15"/>
  <c r="L310" i="15"/>
  <c r="L318" i="15"/>
  <c r="L326" i="15"/>
  <c r="L334" i="15"/>
  <c r="L342" i="15"/>
  <c r="L350" i="15"/>
  <c r="L9" i="15"/>
  <c r="L17" i="15"/>
  <c r="L25" i="15"/>
  <c r="L33" i="15"/>
  <c r="L41" i="15"/>
  <c r="L49" i="15"/>
  <c r="L57" i="15"/>
  <c r="L65" i="15"/>
  <c r="L73" i="15"/>
  <c r="L81" i="15"/>
  <c r="L89" i="15"/>
  <c r="L97" i="15"/>
  <c r="L105" i="15"/>
  <c r="L113" i="15"/>
  <c r="L121" i="15"/>
  <c r="L129" i="15"/>
  <c r="L137" i="15"/>
  <c r="L145" i="15"/>
  <c r="L153" i="15"/>
  <c r="L161" i="15"/>
  <c r="L169" i="15"/>
  <c r="L177" i="15"/>
  <c r="L185" i="15"/>
  <c r="L193" i="15"/>
  <c r="L201" i="15"/>
  <c r="L209" i="15"/>
  <c r="L217" i="15"/>
  <c r="L225" i="15"/>
  <c r="L233" i="15"/>
  <c r="L241" i="15"/>
  <c r="L249" i="15"/>
  <c r="L257" i="15"/>
  <c r="L265" i="15"/>
  <c r="L273" i="15"/>
  <c r="L281" i="15"/>
  <c r="L289" i="15"/>
  <c r="L297" i="15"/>
  <c r="L305" i="15"/>
  <c r="L313" i="15"/>
  <c r="L321" i="15"/>
  <c r="L329" i="15"/>
  <c r="L337" i="15"/>
  <c r="L345" i="15"/>
  <c r="L353" i="15"/>
  <c r="L7" i="15"/>
  <c r="L39" i="15"/>
  <c r="L71" i="15"/>
  <c r="L103" i="15"/>
  <c r="L135" i="15"/>
  <c r="L167" i="15"/>
  <c r="L199" i="15"/>
  <c r="L231" i="15"/>
  <c r="L263" i="15"/>
  <c r="L295" i="15"/>
  <c r="L327" i="15"/>
  <c r="L8" i="15"/>
  <c r="L40" i="15"/>
  <c r="L72" i="15"/>
  <c r="L104" i="15"/>
  <c r="L136" i="15"/>
  <c r="L168" i="15"/>
  <c r="L200" i="15"/>
  <c r="L232" i="15"/>
  <c r="L264" i="15"/>
  <c r="L296" i="15"/>
  <c r="L328" i="15"/>
  <c r="L15" i="15"/>
  <c r="L47" i="15"/>
  <c r="L79" i="15"/>
  <c r="L111" i="15"/>
  <c r="L143" i="15"/>
  <c r="L175" i="15"/>
  <c r="L207" i="15"/>
  <c r="L239" i="15"/>
  <c r="L271" i="15"/>
  <c r="L303" i="15"/>
  <c r="L335" i="15"/>
  <c r="L16" i="15"/>
  <c r="L48" i="15"/>
  <c r="L80" i="15"/>
  <c r="L112" i="15"/>
  <c r="L144" i="15"/>
  <c r="L176" i="15"/>
  <c r="L208" i="15"/>
  <c r="L240" i="15"/>
  <c r="L272" i="15"/>
  <c r="L304" i="15"/>
  <c r="L336" i="15"/>
  <c r="L23" i="15"/>
  <c r="L55" i="15"/>
  <c r="L87" i="15"/>
  <c r="L119" i="15"/>
  <c r="L151" i="15"/>
  <c r="L183" i="15"/>
  <c r="L215" i="15"/>
  <c r="L247" i="15"/>
  <c r="L279" i="15"/>
  <c r="L311" i="15"/>
  <c r="L343" i="15"/>
  <c r="L24" i="15"/>
  <c r="L56" i="15"/>
  <c r="L88" i="15"/>
  <c r="L120" i="15"/>
  <c r="L152" i="15"/>
  <c r="L184" i="15"/>
  <c r="L216" i="15"/>
  <c r="L248" i="15"/>
  <c r="L280" i="15"/>
  <c r="L312" i="15"/>
  <c r="L344" i="15"/>
  <c r="L31" i="15"/>
  <c r="L159" i="15"/>
  <c r="L287" i="15"/>
  <c r="L32" i="15"/>
  <c r="L160" i="15"/>
  <c r="L288" i="15"/>
  <c r="L63" i="15"/>
  <c r="L191" i="15"/>
  <c r="L319" i="15"/>
  <c r="L64" i="15"/>
  <c r="L192" i="15"/>
  <c r="L320" i="15"/>
  <c r="L96" i="15"/>
  <c r="L224" i="15"/>
  <c r="L352" i="15"/>
  <c r="L127" i="15"/>
  <c r="L255" i="15"/>
  <c r="L95" i="15"/>
  <c r="L128" i="15"/>
  <c r="L223" i="15"/>
  <c r="L256" i="15"/>
  <c r="L351" i="15"/>
  <c r="B12" i="1"/>
  <c r="C12" i="1"/>
  <c r="D12" i="1"/>
  <c r="B13" i="1"/>
  <c r="C13" i="1"/>
  <c r="D13" i="1"/>
  <c r="B14" i="1"/>
  <c r="C14" i="1"/>
  <c r="D14" i="1"/>
  <c r="B15" i="1"/>
  <c r="C15" i="1"/>
  <c r="D15" i="1"/>
  <c r="D11" i="1"/>
  <c r="C11" i="1"/>
  <c r="B11" i="1"/>
  <c r="E3" i="1"/>
  <c r="E4" i="1"/>
  <c r="E5" i="1"/>
  <c r="E6" i="1"/>
  <c r="E2" i="1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B4" i="1"/>
  <c r="B7" i="1" s="1"/>
  <c r="B3" i="1" a="1"/>
  <c r="B3" i="1" s="1"/>
  <c r="B2" i="1"/>
  <c r="B6" i="1" s="1"/>
  <c r="C73" i="18" l="1"/>
  <c r="D73" i="18" s="1"/>
  <c r="B32" i="18"/>
  <c r="O17" i="15"/>
  <c r="B31" i="18"/>
  <c r="B23" i="18"/>
  <c r="C23" i="18" s="1"/>
  <c r="O16" i="15"/>
  <c r="B27" i="18"/>
  <c r="N2" i="15"/>
  <c r="L2" i="15"/>
  <c r="O11" i="15" a="1"/>
  <c r="O11" i="15" s="1"/>
  <c r="O10" i="15"/>
  <c r="N5" i="15"/>
  <c r="O8" i="15"/>
  <c r="G117" i="8"/>
  <c r="I117" i="8" s="1" a="1"/>
  <c r="I117" i="8" s="1"/>
  <c r="E117" i="8"/>
  <c r="G229" i="8"/>
  <c r="I229" i="8" s="1" a="1"/>
  <c r="I229" i="8" s="1"/>
  <c r="E229" i="8"/>
  <c r="G253" i="8"/>
  <c r="I253" i="8" s="1" a="1"/>
  <c r="I253" i="8" s="1"/>
  <c r="E253" i="8"/>
  <c r="G263" i="8"/>
  <c r="I263" i="8" s="1" a="1"/>
  <c r="I263" i="8" s="1"/>
  <c r="E263" i="8"/>
  <c r="G223" i="8"/>
  <c r="I223" i="8" s="1" a="1"/>
  <c r="I223" i="8" s="1"/>
  <c r="E223" i="8"/>
  <c r="G327" i="8"/>
  <c r="I327" i="8" s="1" a="1"/>
  <c r="I327" i="8" s="1"/>
  <c r="E327" i="8"/>
  <c r="G320" i="8"/>
  <c r="I320" i="8" s="1" a="1"/>
  <c r="I320" i="8" s="1"/>
  <c r="E320" i="8"/>
  <c r="G77" i="8"/>
  <c r="I77" i="8" s="1" a="1"/>
  <c r="I77" i="8" s="1"/>
  <c r="E77" i="8"/>
  <c r="E346" i="8"/>
  <c r="G346" i="8"/>
  <c r="I346" i="8" s="1" a="1"/>
  <c r="I346" i="8" s="1"/>
  <c r="G350" i="8"/>
  <c r="I350" i="8" s="1" a="1"/>
  <c r="I350" i="8" s="1"/>
  <c r="E350" i="8"/>
  <c r="G335" i="8"/>
  <c r="I335" i="8" s="1" a="1"/>
  <c r="I335" i="8" s="1"/>
  <c r="E335" i="8"/>
  <c r="G323" i="8"/>
  <c r="I323" i="8" s="1" a="1"/>
  <c r="I323" i="8" s="1"/>
  <c r="E323" i="8"/>
  <c r="G208" i="8"/>
  <c r="I208" i="8" s="1" a="1"/>
  <c r="I208" i="8" s="1"/>
  <c r="E208" i="8"/>
  <c r="G303" i="8"/>
  <c r="I303" i="8" s="1" a="1"/>
  <c r="I303" i="8" s="1"/>
  <c r="E303" i="8"/>
  <c r="G128" i="8"/>
  <c r="I128" i="8" s="1" a="1"/>
  <c r="I128" i="8" s="1"/>
  <c r="E128" i="8"/>
  <c r="G165" i="8"/>
  <c r="I165" i="8" s="1" a="1"/>
  <c r="I165" i="8" s="1"/>
  <c r="E165" i="8"/>
  <c r="G245" i="8"/>
  <c r="I245" i="8" s="1" a="1"/>
  <c r="I245" i="8" s="1"/>
  <c r="E245" i="8"/>
  <c r="G159" i="8"/>
  <c r="I159" i="8" s="1" a="1"/>
  <c r="I159" i="8" s="1"/>
  <c r="E159" i="8"/>
  <c r="G25" i="8"/>
  <c r="I25" i="8" s="1" a="1"/>
  <c r="I25" i="8" s="1"/>
  <c r="E25" i="8"/>
  <c r="G23" i="8"/>
  <c r="I23" i="8" s="1" a="1"/>
  <c r="I23" i="8" s="1"/>
  <c r="E23" i="8"/>
  <c r="G172" i="8"/>
  <c r="I172" i="8" s="1" a="1"/>
  <c r="I172" i="8" s="1"/>
  <c r="E172" i="8"/>
  <c r="G67" i="8"/>
  <c r="I67" i="8" s="1" a="1"/>
  <c r="I67" i="8" s="1"/>
  <c r="E67" i="8"/>
  <c r="G210" i="8"/>
  <c r="I210" i="8" s="1" a="1"/>
  <c r="I210" i="8" s="1"/>
  <c r="E210" i="8"/>
  <c r="G221" i="8"/>
  <c r="I221" i="8" s="1" a="1"/>
  <c r="I221" i="8" s="1"/>
  <c r="E221" i="8"/>
  <c r="G136" i="8"/>
  <c r="I136" i="8" s="1" a="1"/>
  <c r="I136" i="8" s="1"/>
  <c r="E136" i="8"/>
  <c r="G218" i="8"/>
  <c r="I218" i="8" s="1" a="1"/>
  <c r="I218" i="8" s="1"/>
  <c r="E218" i="8"/>
  <c r="G242" i="8"/>
  <c r="I242" i="8" s="1" a="1"/>
  <c r="I242" i="8" s="1"/>
  <c r="E242" i="8"/>
  <c r="G275" i="8"/>
  <c r="I275" i="8" s="1" a="1"/>
  <c r="I275" i="8" s="1"/>
  <c r="E275" i="8"/>
  <c r="G331" i="8"/>
  <c r="I331" i="8" s="1" a="1"/>
  <c r="I331" i="8" s="1"/>
  <c r="E331" i="8"/>
  <c r="G298" i="8"/>
  <c r="I298" i="8" s="1" a="1"/>
  <c r="I298" i="8" s="1"/>
  <c r="E298" i="8"/>
  <c r="G315" i="8"/>
  <c r="I315" i="8" s="1" a="1"/>
  <c r="I315" i="8" s="1"/>
  <c r="E315" i="8"/>
  <c r="G297" i="8"/>
  <c r="I297" i="8" s="1" a="1"/>
  <c r="I297" i="8" s="1"/>
  <c r="E297" i="8"/>
  <c r="G43" i="8"/>
  <c r="I43" i="8" s="1" a="1"/>
  <c r="I43" i="8" s="1"/>
  <c r="E43" i="8"/>
  <c r="G243" i="8"/>
  <c r="I243" i="8" s="1" a="1"/>
  <c r="I243" i="8" s="1"/>
  <c r="E243" i="8"/>
  <c r="G269" i="8"/>
  <c r="I269" i="8" s="1" a="1"/>
  <c r="I269" i="8" s="1"/>
  <c r="E269" i="8"/>
  <c r="G250" i="8"/>
  <c r="I250" i="8" s="1" a="1"/>
  <c r="I250" i="8" s="1"/>
  <c r="E250" i="8"/>
  <c r="G108" i="8"/>
  <c r="I108" i="8" s="1" a="1"/>
  <c r="I108" i="8" s="1"/>
  <c r="E108" i="8"/>
  <c r="G295" i="8"/>
  <c r="I295" i="8" s="1" a="1"/>
  <c r="I295" i="8" s="1"/>
  <c r="E295" i="8"/>
  <c r="G333" i="8"/>
  <c r="I333" i="8" s="1" a="1"/>
  <c r="I333" i="8" s="1"/>
  <c r="E333" i="8"/>
  <c r="G200" i="8"/>
  <c r="I200" i="8" s="1" a="1"/>
  <c r="I200" i="8" s="1"/>
  <c r="E200" i="8"/>
  <c r="G341" i="8"/>
  <c r="I341" i="8" s="1" a="1"/>
  <c r="I341" i="8" s="1"/>
  <c r="E341" i="8"/>
  <c r="G211" i="8"/>
  <c r="I211" i="8" s="1" a="1"/>
  <c r="I211" i="8" s="1"/>
  <c r="E211" i="8"/>
  <c r="G312" i="8"/>
  <c r="I312" i="8" s="1" a="1"/>
  <c r="I312" i="8" s="1"/>
  <c r="E312" i="8"/>
  <c r="G224" i="8"/>
  <c r="I224" i="8" s="1" a="1"/>
  <c r="I224" i="8" s="1"/>
  <c r="E224" i="8"/>
  <c r="G259" i="8"/>
  <c r="I259" i="8" s="1" a="1"/>
  <c r="I259" i="8" s="1"/>
  <c r="E259" i="8"/>
  <c r="G44" i="8"/>
  <c r="I44" i="8" s="1" a="1"/>
  <c r="I44" i="8" s="1"/>
  <c r="E44" i="8"/>
  <c r="G214" i="8"/>
  <c r="I214" i="8" s="1" a="1"/>
  <c r="I214" i="8" s="1"/>
  <c r="E214" i="8"/>
  <c r="G356" i="8"/>
  <c r="I356" i="8" s="1" a="1"/>
  <c r="I356" i="8" s="1"/>
  <c r="E356" i="8"/>
  <c r="G79" i="8"/>
  <c r="I79" i="8" s="1" a="1"/>
  <c r="I79" i="8" s="1"/>
  <c r="E79" i="8"/>
  <c r="G212" i="8"/>
  <c r="I212" i="8" s="1" a="1"/>
  <c r="I212" i="8" s="1"/>
  <c r="E212" i="8"/>
  <c r="G260" i="8"/>
  <c r="I260" i="8" s="1" a="1"/>
  <c r="I260" i="8" s="1"/>
  <c r="E260" i="8"/>
  <c r="G339" i="8"/>
  <c r="I339" i="8" s="1" a="1"/>
  <c r="I339" i="8" s="1"/>
  <c r="E339" i="8"/>
  <c r="G182" i="8"/>
  <c r="I182" i="8" s="1" a="1"/>
  <c r="I182" i="8" s="1"/>
  <c r="E182" i="8"/>
  <c r="G109" i="8"/>
  <c r="I109" i="8" s="1" a="1"/>
  <c r="I109" i="8" s="1"/>
  <c r="E109" i="8"/>
  <c r="G124" i="8"/>
  <c r="I124" i="8" s="1" a="1"/>
  <c r="I124" i="8" s="1"/>
  <c r="E124" i="8"/>
  <c r="G283" i="8"/>
  <c r="I283" i="8" s="1" a="1"/>
  <c r="I283" i="8" s="1"/>
  <c r="E283" i="8"/>
  <c r="G166" i="8"/>
  <c r="I166" i="8" s="1" a="1"/>
  <c r="I166" i="8" s="1"/>
  <c r="E166" i="8"/>
  <c r="G15" i="8"/>
  <c r="I15" i="8" s="1" a="1"/>
  <c r="I15" i="8" s="1"/>
  <c r="E15" i="8"/>
  <c r="G16" i="8"/>
  <c r="I16" i="8" s="1" a="1"/>
  <c r="I16" i="8" s="1"/>
  <c r="E16" i="8"/>
  <c r="G59" i="8"/>
  <c r="I59" i="8" s="1" a="1"/>
  <c r="I59" i="8" s="1"/>
  <c r="E59" i="8"/>
  <c r="G92" i="8"/>
  <c r="I92" i="8" s="1" a="1"/>
  <c r="I92" i="8" s="1"/>
  <c r="E92" i="8"/>
  <c r="G57" i="8"/>
  <c r="I57" i="8" s="1" a="1"/>
  <c r="I57" i="8" s="1"/>
  <c r="E57" i="8"/>
  <c r="G150" i="8"/>
  <c r="I150" i="8" s="1" a="1"/>
  <c r="I150" i="8" s="1"/>
  <c r="E150" i="8"/>
  <c r="G73" i="8"/>
  <c r="I73" i="8" s="1" a="1"/>
  <c r="I73" i="8" s="1"/>
  <c r="E73" i="8"/>
  <c r="G11" i="8"/>
  <c r="I11" i="8" s="1" a="1"/>
  <c r="I11" i="8" s="1"/>
  <c r="E11" i="8"/>
  <c r="G6" i="8"/>
  <c r="I6" i="8" s="1" a="1"/>
  <c r="I6" i="8" s="1"/>
  <c r="E6" i="8"/>
  <c r="G82" i="8"/>
  <c r="I82" i="8" s="1" a="1"/>
  <c r="I82" i="8" s="1"/>
  <c r="E82" i="8"/>
  <c r="H210" i="8"/>
  <c r="J210" i="8" s="1" a="1"/>
  <c r="J210" i="8" s="1"/>
  <c r="F210" i="8"/>
  <c r="H221" i="8"/>
  <c r="J221" i="8" s="1" a="1"/>
  <c r="J221" i="8" s="1"/>
  <c r="F221" i="8"/>
  <c r="H136" i="8"/>
  <c r="J136" i="8" s="1" a="1"/>
  <c r="J136" i="8" s="1"/>
  <c r="F136" i="8"/>
  <c r="H218" i="8"/>
  <c r="J218" i="8" s="1" a="1"/>
  <c r="J218" i="8" s="1"/>
  <c r="F218" i="8"/>
  <c r="H242" i="8"/>
  <c r="J242" i="8" s="1" a="1"/>
  <c r="J242" i="8" s="1"/>
  <c r="F242" i="8"/>
  <c r="H275" i="8"/>
  <c r="J275" i="8" s="1" a="1"/>
  <c r="J275" i="8" s="1"/>
  <c r="F275" i="8"/>
  <c r="H331" i="8"/>
  <c r="J331" i="8" s="1" a="1"/>
  <c r="J331" i="8" s="1"/>
  <c r="F331" i="8"/>
  <c r="H298" i="8"/>
  <c r="J298" i="8" s="1" a="1"/>
  <c r="J298" i="8" s="1"/>
  <c r="F298" i="8"/>
  <c r="H315" i="8"/>
  <c r="J315" i="8" s="1" a="1"/>
  <c r="J315" i="8" s="1"/>
  <c r="F315" i="8"/>
  <c r="H297" i="8"/>
  <c r="J297" i="8" s="1" a="1"/>
  <c r="J297" i="8" s="1"/>
  <c r="F297" i="8"/>
  <c r="H43" i="8"/>
  <c r="J43" i="8" s="1" a="1"/>
  <c r="J43" i="8" s="1"/>
  <c r="F43" i="8"/>
  <c r="H243" i="8"/>
  <c r="J243" i="8" s="1" a="1"/>
  <c r="J243" i="8" s="1"/>
  <c r="F243" i="8"/>
  <c r="H269" i="8"/>
  <c r="J269" i="8" s="1" a="1"/>
  <c r="J269" i="8" s="1"/>
  <c r="F269" i="8"/>
  <c r="H250" i="8"/>
  <c r="J250" i="8" s="1" a="1"/>
  <c r="J250" i="8" s="1"/>
  <c r="F250" i="8"/>
  <c r="H108" i="8"/>
  <c r="J108" i="8" s="1" a="1"/>
  <c r="J108" i="8" s="1"/>
  <c r="F108" i="8"/>
  <c r="H295" i="8"/>
  <c r="J295" i="8" s="1" a="1"/>
  <c r="J295" i="8" s="1"/>
  <c r="F295" i="8"/>
  <c r="H333" i="8"/>
  <c r="J333" i="8" s="1" a="1"/>
  <c r="J333" i="8" s="1"/>
  <c r="F333" i="8"/>
  <c r="H200" i="8"/>
  <c r="J200" i="8" s="1" a="1"/>
  <c r="J200" i="8" s="1"/>
  <c r="F200" i="8"/>
  <c r="H341" i="8"/>
  <c r="J341" i="8" s="1" a="1"/>
  <c r="J341" i="8" s="1"/>
  <c r="F341" i="8"/>
  <c r="H211" i="8"/>
  <c r="J211" i="8" s="1" a="1"/>
  <c r="J211" i="8" s="1"/>
  <c r="F211" i="8"/>
  <c r="H312" i="8"/>
  <c r="J312" i="8" s="1" a="1"/>
  <c r="J312" i="8" s="1"/>
  <c r="F312" i="8"/>
  <c r="H224" i="8"/>
  <c r="J224" i="8" s="1" a="1"/>
  <c r="J224" i="8" s="1"/>
  <c r="F224" i="8"/>
  <c r="H259" i="8"/>
  <c r="J259" i="8" s="1" a="1"/>
  <c r="J259" i="8" s="1"/>
  <c r="F259" i="8"/>
  <c r="H44" i="8"/>
  <c r="J44" i="8" s="1" a="1"/>
  <c r="J44" i="8" s="1"/>
  <c r="F44" i="8"/>
  <c r="F214" i="8"/>
  <c r="H214" i="8"/>
  <c r="J214" i="8" s="1" a="1"/>
  <c r="J214" i="8" s="1"/>
  <c r="H356" i="8"/>
  <c r="J356" i="8" s="1" a="1"/>
  <c r="J356" i="8" s="1"/>
  <c r="F356" i="8"/>
  <c r="H79" i="8"/>
  <c r="J79" i="8" s="1" a="1"/>
  <c r="J79" i="8" s="1"/>
  <c r="F79" i="8"/>
  <c r="H212" i="8"/>
  <c r="J212" i="8" s="1" a="1"/>
  <c r="J212" i="8" s="1"/>
  <c r="F212" i="8"/>
  <c r="H260" i="8"/>
  <c r="J260" i="8" s="1" a="1"/>
  <c r="J260" i="8" s="1"/>
  <c r="F260" i="8"/>
  <c r="H339" i="8"/>
  <c r="J339" i="8" s="1" a="1"/>
  <c r="J339" i="8" s="1"/>
  <c r="F339" i="8"/>
  <c r="H182" i="8"/>
  <c r="J182" i="8" s="1" a="1"/>
  <c r="J182" i="8" s="1"/>
  <c r="F182" i="8"/>
  <c r="H109" i="8"/>
  <c r="J109" i="8" s="1" a="1"/>
  <c r="J109" i="8" s="1"/>
  <c r="F109" i="8"/>
  <c r="H124" i="8"/>
  <c r="J124" i="8" s="1" a="1"/>
  <c r="J124" i="8" s="1"/>
  <c r="F124" i="8"/>
  <c r="H283" i="8"/>
  <c r="J283" i="8" s="1" a="1"/>
  <c r="J283" i="8" s="1"/>
  <c r="F283" i="8"/>
  <c r="H166" i="8"/>
  <c r="J166" i="8" s="1" a="1"/>
  <c r="J166" i="8" s="1"/>
  <c r="F166" i="8"/>
  <c r="H15" i="8"/>
  <c r="J15" i="8" s="1" a="1"/>
  <c r="J15" i="8" s="1"/>
  <c r="F15" i="8"/>
  <c r="H16" i="8"/>
  <c r="J16" i="8" s="1" a="1"/>
  <c r="J16" i="8" s="1"/>
  <c r="F16" i="8"/>
  <c r="H59" i="8"/>
  <c r="J59" i="8" s="1" a="1"/>
  <c r="J59" i="8" s="1"/>
  <c r="F59" i="8"/>
  <c r="H92" i="8"/>
  <c r="J92" i="8" s="1" a="1"/>
  <c r="J92" i="8" s="1"/>
  <c r="F92" i="8"/>
  <c r="H57" i="8"/>
  <c r="J57" i="8" s="1" a="1"/>
  <c r="J57" i="8" s="1"/>
  <c r="F57" i="8"/>
  <c r="F150" i="8"/>
  <c r="H150" i="8"/>
  <c r="J150" i="8" s="1" a="1"/>
  <c r="J150" i="8" s="1"/>
  <c r="H73" i="8"/>
  <c r="J73" i="8" s="1" a="1"/>
  <c r="J73" i="8" s="1"/>
  <c r="F73" i="8"/>
  <c r="H11" i="8"/>
  <c r="J11" i="8" s="1" a="1"/>
  <c r="J11" i="8" s="1"/>
  <c r="F11" i="8"/>
  <c r="H6" i="8"/>
  <c r="J6" i="8" s="1" a="1"/>
  <c r="J6" i="8" s="1"/>
  <c r="F6" i="8"/>
  <c r="H82" i="8"/>
  <c r="J82" i="8" s="1" a="1"/>
  <c r="J82" i="8" s="1"/>
  <c r="F82" i="8"/>
  <c r="G70" i="8"/>
  <c r="I70" i="8" s="1" a="1"/>
  <c r="I70" i="8" s="1"/>
  <c r="E70" i="8"/>
  <c r="G270" i="8"/>
  <c r="I270" i="8" s="1" a="1"/>
  <c r="I270" i="8" s="1"/>
  <c r="E270" i="8"/>
  <c r="G230" i="8"/>
  <c r="I230" i="8" s="1" a="1"/>
  <c r="I230" i="8" s="1"/>
  <c r="E230" i="8"/>
  <c r="G99" i="8"/>
  <c r="I99" i="8" s="1" a="1"/>
  <c r="I99" i="8" s="1"/>
  <c r="E99" i="8"/>
  <c r="G56" i="8"/>
  <c r="I56" i="8" s="1" a="1"/>
  <c r="I56" i="8" s="1"/>
  <c r="E56" i="8"/>
  <c r="G342" i="8"/>
  <c r="I342" i="8" s="1" a="1"/>
  <c r="I342" i="8" s="1"/>
  <c r="E342" i="8"/>
  <c r="G113" i="8"/>
  <c r="I113" i="8" s="1" a="1"/>
  <c r="I113" i="8" s="1"/>
  <c r="E113" i="8"/>
  <c r="G324" i="8"/>
  <c r="I324" i="8" s="1" a="1"/>
  <c r="I324" i="8" s="1"/>
  <c r="E324" i="8"/>
  <c r="G181" i="8"/>
  <c r="I181" i="8" s="1" a="1"/>
  <c r="I181" i="8" s="1"/>
  <c r="E181" i="8"/>
  <c r="G203" i="8"/>
  <c r="I203" i="8" s="1" a="1"/>
  <c r="I203" i="8" s="1"/>
  <c r="E203" i="8"/>
  <c r="G207" i="8"/>
  <c r="I207" i="8" s="1" a="1"/>
  <c r="I207" i="8" s="1"/>
  <c r="E207" i="8"/>
  <c r="G326" i="8"/>
  <c r="I326" i="8" s="1" a="1"/>
  <c r="I326" i="8" s="1"/>
  <c r="E326" i="8"/>
  <c r="G122" i="8"/>
  <c r="I122" i="8" s="1" a="1"/>
  <c r="I122" i="8" s="1"/>
  <c r="E122" i="8"/>
  <c r="G336" i="8"/>
  <c r="I336" i="8" s="1" a="1"/>
  <c r="I336" i="8" s="1"/>
  <c r="E336" i="8"/>
  <c r="G349" i="8"/>
  <c r="I349" i="8" s="1" a="1"/>
  <c r="I349" i="8" s="1"/>
  <c r="E349" i="8"/>
  <c r="G246" i="8"/>
  <c r="I246" i="8" s="1" a="1"/>
  <c r="I246" i="8" s="1"/>
  <c r="E246" i="8"/>
  <c r="G277" i="8"/>
  <c r="I277" i="8" s="1" a="1"/>
  <c r="I277" i="8" s="1"/>
  <c r="E277" i="8"/>
  <c r="G151" i="8"/>
  <c r="I151" i="8" s="1" a="1"/>
  <c r="I151" i="8" s="1"/>
  <c r="E151" i="8"/>
  <c r="G170" i="8"/>
  <c r="I170" i="8" s="1" a="1"/>
  <c r="I170" i="8" s="1"/>
  <c r="E170" i="8"/>
  <c r="G175" i="8"/>
  <c r="I175" i="8" s="1" a="1"/>
  <c r="I175" i="8" s="1"/>
  <c r="E175" i="8"/>
  <c r="G91" i="8"/>
  <c r="I91" i="8" s="1" a="1"/>
  <c r="I91" i="8" s="1"/>
  <c r="E91" i="8"/>
  <c r="G155" i="8"/>
  <c r="I155" i="8" s="1" a="1"/>
  <c r="I155" i="8" s="1"/>
  <c r="E155" i="8"/>
  <c r="G38" i="8"/>
  <c r="I38" i="8" s="1" a="1"/>
  <c r="I38" i="8" s="1"/>
  <c r="E38" i="8"/>
  <c r="G110" i="8"/>
  <c r="I110" i="8" s="1" a="1"/>
  <c r="I110" i="8" s="1"/>
  <c r="E110" i="8"/>
  <c r="G264" i="8"/>
  <c r="I264" i="8" s="1" a="1"/>
  <c r="I264" i="8" s="1"/>
  <c r="E264" i="8"/>
  <c r="G194" i="8"/>
  <c r="I194" i="8" s="1" a="1"/>
  <c r="I194" i="8" s="1"/>
  <c r="E194" i="8"/>
  <c r="G68" i="8"/>
  <c r="I68" i="8" s="1" a="1"/>
  <c r="I68" i="8" s="1"/>
  <c r="E68" i="8"/>
  <c r="G112" i="8"/>
  <c r="I112" i="8" s="1" a="1"/>
  <c r="I112" i="8" s="1"/>
  <c r="E112" i="8"/>
  <c r="G206" i="8"/>
  <c r="I206" i="8" s="1" a="1"/>
  <c r="I206" i="8" s="1"/>
  <c r="E206" i="8"/>
  <c r="G65" i="8"/>
  <c r="I65" i="8" s="1" a="1"/>
  <c r="I65" i="8" s="1"/>
  <c r="E65" i="8"/>
  <c r="G274" i="8"/>
  <c r="I274" i="8" s="1" a="1"/>
  <c r="I274" i="8" s="1"/>
  <c r="E274" i="8"/>
  <c r="G105" i="8"/>
  <c r="I105" i="8" s="1" a="1"/>
  <c r="I105" i="8" s="1"/>
  <c r="E105" i="8"/>
  <c r="G199" i="8"/>
  <c r="I199" i="8" s="1" a="1"/>
  <c r="I199" i="8" s="1"/>
  <c r="E199" i="8"/>
  <c r="G359" i="8"/>
  <c r="I359" i="8" s="1" a="1"/>
  <c r="I359" i="8" s="1"/>
  <c r="E359" i="8"/>
  <c r="G190" i="8"/>
  <c r="I190" i="8" s="1" a="1"/>
  <c r="I190" i="8" s="1"/>
  <c r="E190" i="8"/>
  <c r="G294" i="8"/>
  <c r="I294" i="8" s="1" a="1"/>
  <c r="I294" i="8" s="1"/>
  <c r="E294" i="8"/>
  <c r="G300" i="8"/>
  <c r="I300" i="8" s="1" a="1"/>
  <c r="I300" i="8" s="1"/>
  <c r="E300" i="8"/>
  <c r="G257" i="8"/>
  <c r="I257" i="8" s="1" a="1"/>
  <c r="I257" i="8" s="1"/>
  <c r="E257" i="8"/>
  <c r="G279" i="8"/>
  <c r="I279" i="8" s="1" a="1"/>
  <c r="I279" i="8" s="1"/>
  <c r="E279" i="8"/>
  <c r="G114" i="8"/>
  <c r="I114" i="8" s="1" a="1"/>
  <c r="I114" i="8" s="1"/>
  <c r="E114" i="8"/>
  <c r="G293" i="8"/>
  <c r="I293" i="8" s="1" a="1"/>
  <c r="I293" i="8" s="1"/>
  <c r="E293" i="8"/>
  <c r="G310" i="8"/>
  <c r="I310" i="8" s="1" a="1"/>
  <c r="I310" i="8" s="1"/>
  <c r="E310" i="8"/>
  <c r="G120" i="8"/>
  <c r="I120" i="8" s="1" a="1"/>
  <c r="I120" i="8" s="1"/>
  <c r="E120" i="8"/>
  <c r="G111" i="8"/>
  <c r="I111" i="8" s="1" a="1"/>
  <c r="I111" i="8" s="1"/>
  <c r="E111" i="8"/>
  <c r="G145" i="8"/>
  <c r="I145" i="8" s="1" a="1"/>
  <c r="I145" i="8" s="1"/>
  <c r="E145" i="8"/>
  <c r="G272" i="8"/>
  <c r="I272" i="8" s="1" a="1"/>
  <c r="I272" i="8" s="1"/>
  <c r="E272" i="8"/>
  <c r="G118" i="8"/>
  <c r="I118" i="8" s="1" a="1"/>
  <c r="I118" i="8" s="1"/>
  <c r="E118" i="8"/>
  <c r="G144" i="8"/>
  <c r="I144" i="8" s="1" a="1"/>
  <c r="I144" i="8" s="1"/>
  <c r="E144" i="8"/>
  <c r="G191" i="8"/>
  <c r="I191" i="8" s="1" a="1"/>
  <c r="I191" i="8" s="1"/>
  <c r="E191" i="8"/>
  <c r="G104" i="8"/>
  <c r="I104" i="8" s="1" a="1"/>
  <c r="I104" i="8" s="1"/>
  <c r="E104" i="8"/>
  <c r="G106" i="8"/>
  <c r="I106" i="8" s="1" a="1"/>
  <c r="I106" i="8" s="1"/>
  <c r="E106" i="8"/>
  <c r="E241" i="8"/>
  <c r="G241" i="8"/>
  <c r="I241" i="8" s="1" a="1"/>
  <c r="I241" i="8" s="1"/>
  <c r="G66" i="8"/>
  <c r="I66" i="8" s="1" a="1"/>
  <c r="I66" i="8" s="1"/>
  <c r="E66" i="8"/>
  <c r="G153" i="8"/>
  <c r="I153" i="8" s="1" a="1"/>
  <c r="I153" i="8" s="1"/>
  <c r="E153" i="8"/>
  <c r="G281" i="8"/>
  <c r="I281" i="8" s="1" a="1"/>
  <c r="I281" i="8" s="1"/>
  <c r="E281" i="8"/>
  <c r="G255" i="8"/>
  <c r="I255" i="8" s="1" a="1"/>
  <c r="I255" i="8" s="1"/>
  <c r="E255" i="8"/>
  <c r="G188" i="8"/>
  <c r="I188" i="8" s="1" a="1"/>
  <c r="I188" i="8" s="1"/>
  <c r="E188" i="8"/>
  <c r="G133" i="8"/>
  <c r="I133" i="8" s="1" a="1"/>
  <c r="I133" i="8" s="1"/>
  <c r="E133" i="8"/>
  <c r="G98" i="8"/>
  <c r="I98" i="8" s="1" a="1"/>
  <c r="I98" i="8" s="1"/>
  <c r="E98" i="8"/>
  <c r="G31" i="8"/>
  <c r="I31" i="8" s="1" a="1"/>
  <c r="I31" i="8" s="1"/>
  <c r="E31" i="8"/>
  <c r="G149" i="8"/>
  <c r="I149" i="8" s="1" a="1"/>
  <c r="I149" i="8" s="1"/>
  <c r="E149" i="8"/>
  <c r="G58" i="8"/>
  <c r="I58" i="8" s="1" a="1"/>
  <c r="I58" i="8" s="1"/>
  <c r="E58" i="8"/>
  <c r="G74" i="8"/>
  <c r="I74" i="8" s="1" a="1"/>
  <c r="I74" i="8" s="1"/>
  <c r="E74" i="8"/>
  <c r="G9" i="8"/>
  <c r="I9" i="8" s="1" a="1"/>
  <c r="I9" i="8" s="1"/>
  <c r="E9" i="8"/>
  <c r="G102" i="8"/>
  <c r="I102" i="8" s="1" a="1"/>
  <c r="I102" i="8" s="1"/>
  <c r="E102" i="8"/>
  <c r="G69" i="8"/>
  <c r="I69" i="8" s="1" a="1"/>
  <c r="I69" i="8" s="1"/>
  <c r="E69" i="8"/>
  <c r="G156" i="8"/>
  <c r="I156" i="8" s="1" a="1"/>
  <c r="I156" i="8" s="1"/>
  <c r="E156" i="8"/>
  <c r="H38" i="8"/>
  <c r="J38" i="8" s="1" a="1"/>
  <c r="J38" i="8" s="1"/>
  <c r="F38" i="8"/>
  <c r="H110" i="8"/>
  <c r="J110" i="8" s="1" a="1"/>
  <c r="J110" i="8" s="1"/>
  <c r="F110" i="8"/>
  <c r="H264" i="8"/>
  <c r="J264" i="8" s="1" a="1"/>
  <c r="J264" i="8" s="1"/>
  <c r="F264" i="8"/>
  <c r="H194" i="8"/>
  <c r="J194" i="8" s="1" a="1"/>
  <c r="J194" i="8" s="1"/>
  <c r="F194" i="8"/>
  <c r="H68" i="8"/>
  <c r="J68" i="8" s="1" a="1"/>
  <c r="J68" i="8" s="1"/>
  <c r="F68" i="8"/>
  <c r="H112" i="8"/>
  <c r="J112" i="8" s="1" a="1"/>
  <c r="J112" i="8" s="1"/>
  <c r="F112" i="8"/>
  <c r="H206" i="8"/>
  <c r="J206" i="8" s="1" a="1"/>
  <c r="J206" i="8" s="1"/>
  <c r="F206" i="8"/>
  <c r="H65" i="8"/>
  <c r="J65" i="8" s="1" a="1"/>
  <c r="J65" i="8" s="1"/>
  <c r="F65" i="8"/>
  <c r="H274" i="8"/>
  <c r="J274" i="8" s="1" a="1"/>
  <c r="J274" i="8" s="1"/>
  <c r="F274" i="8"/>
  <c r="H105" i="8"/>
  <c r="J105" i="8" s="1" a="1"/>
  <c r="J105" i="8" s="1"/>
  <c r="F105" i="8"/>
  <c r="H199" i="8"/>
  <c r="J199" i="8" s="1" a="1"/>
  <c r="J199" i="8" s="1"/>
  <c r="F199" i="8"/>
  <c r="F359" i="8"/>
  <c r="H359" i="8"/>
  <c r="J359" i="8" s="1" a="1"/>
  <c r="J359" i="8" s="1"/>
  <c r="F190" i="8"/>
  <c r="H190" i="8"/>
  <c r="J190" i="8" s="1" a="1"/>
  <c r="J190" i="8" s="1"/>
  <c r="H294" i="8"/>
  <c r="J294" i="8" s="1" a="1"/>
  <c r="J294" i="8" s="1"/>
  <c r="F294" i="8"/>
  <c r="H300" i="8"/>
  <c r="J300" i="8" s="1" a="1"/>
  <c r="J300" i="8" s="1"/>
  <c r="F300" i="8"/>
  <c r="H257" i="8"/>
  <c r="J257" i="8" s="1" a="1"/>
  <c r="J257" i="8" s="1"/>
  <c r="F257" i="8"/>
  <c r="H279" i="8"/>
  <c r="J279" i="8" s="1" a="1"/>
  <c r="J279" i="8" s="1"/>
  <c r="F279" i="8"/>
  <c r="H114" i="8"/>
  <c r="J114" i="8" s="1" a="1"/>
  <c r="J114" i="8" s="1"/>
  <c r="F114" i="8"/>
  <c r="H293" i="8"/>
  <c r="J293" i="8" s="1" a="1"/>
  <c r="J293" i="8" s="1"/>
  <c r="F293" i="8"/>
  <c r="H310" i="8"/>
  <c r="J310" i="8" s="1" a="1"/>
  <c r="J310" i="8" s="1"/>
  <c r="F310" i="8"/>
  <c r="H120" i="8"/>
  <c r="J120" i="8" s="1" a="1"/>
  <c r="J120" i="8" s="1"/>
  <c r="F120" i="8"/>
  <c r="H111" i="8"/>
  <c r="J111" i="8" s="1" a="1"/>
  <c r="J111" i="8" s="1"/>
  <c r="F111" i="8"/>
  <c r="H145" i="8"/>
  <c r="J145" i="8" s="1" a="1"/>
  <c r="J145" i="8" s="1"/>
  <c r="F145" i="8"/>
  <c r="H272" i="8"/>
  <c r="J272" i="8" s="1" a="1"/>
  <c r="J272" i="8" s="1"/>
  <c r="F272" i="8"/>
  <c r="H118" i="8"/>
  <c r="J118" i="8" s="1" a="1"/>
  <c r="J118" i="8" s="1"/>
  <c r="F118" i="8"/>
  <c r="H144" i="8"/>
  <c r="J144" i="8" s="1" a="1"/>
  <c r="J144" i="8" s="1"/>
  <c r="F144" i="8"/>
  <c r="H191" i="8"/>
  <c r="J191" i="8" s="1" a="1"/>
  <c r="J191" i="8" s="1"/>
  <c r="F191" i="8"/>
  <c r="H104" i="8"/>
  <c r="J104" i="8" s="1" a="1"/>
  <c r="J104" i="8" s="1"/>
  <c r="F104" i="8"/>
  <c r="H106" i="8"/>
  <c r="J106" i="8" s="1" a="1"/>
  <c r="J106" i="8" s="1"/>
  <c r="F106" i="8"/>
  <c r="H241" i="8"/>
  <c r="J241" i="8" s="1" a="1"/>
  <c r="J241" i="8" s="1"/>
  <c r="F241" i="8"/>
  <c r="H66" i="8"/>
  <c r="J66" i="8" s="1" a="1"/>
  <c r="J66" i="8" s="1"/>
  <c r="F66" i="8"/>
  <c r="H153" i="8"/>
  <c r="J153" i="8" s="1" a="1"/>
  <c r="J153" i="8" s="1"/>
  <c r="F153" i="8"/>
  <c r="H281" i="8"/>
  <c r="J281" i="8" s="1" a="1"/>
  <c r="J281" i="8" s="1"/>
  <c r="F281" i="8"/>
  <c r="H255" i="8"/>
  <c r="J255" i="8" s="1" a="1"/>
  <c r="J255" i="8" s="1"/>
  <c r="F255" i="8"/>
  <c r="H188" i="8"/>
  <c r="J188" i="8" s="1" a="1"/>
  <c r="J188" i="8" s="1"/>
  <c r="F188" i="8"/>
  <c r="F133" i="8"/>
  <c r="H133" i="8"/>
  <c r="J133" i="8" s="1" a="1"/>
  <c r="J133" i="8" s="1"/>
  <c r="H98" i="8"/>
  <c r="J98" i="8" s="1" a="1"/>
  <c r="J98" i="8" s="1"/>
  <c r="F98" i="8"/>
  <c r="H31" i="8"/>
  <c r="J31" i="8" s="1" a="1"/>
  <c r="J31" i="8" s="1"/>
  <c r="F31" i="8"/>
  <c r="H149" i="8"/>
  <c r="J149" i="8" s="1" a="1"/>
  <c r="J149" i="8" s="1"/>
  <c r="F149" i="8"/>
  <c r="H58" i="8"/>
  <c r="J58" i="8" s="1" a="1"/>
  <c r="J58" i="8" s="1"/>
  <c r="F58" i="8"/>
  <c r="H74" i="8"/>
  <c r="J74" i="8" s="1" a="1"/>
  <c r="J74" i="8" s="1"/>
  <c r="F74" i="8"/>
  <c r="H9" i="8"/>
  <c r="J9" i="8" s="1" a="1"/>
  <c r="J9" i="8" s="1"/>
  <c r="F9" i="8"/>
  <c r="H102" i="8"/>
  <c r="J102" i="8" s="1" a="1"/>
  <c r="J102" i="8" s="1"/>
  <c r="F102" i="8"/>
  <c r="H69" i="8"/>
  <c r="J69" i="8" s="1" a="1"/>
  <c r="J69" i="8" s="1"/>
  <c r="F69" i="8"/>
  <c r="H156" i="8"/>
  <c r="J156" i="8" s="1" a="1"/>
  <c r="J156" i="8" s="1"/>
  <c r="F156" i="8"/>
  <c r="G86" i="8"/>
  <c r="I86" i="8" s="1" a="1"/>
  <c r="I86" i="8" s="1"/>
  <c r="E86" i="8"/>
  <c r="G186" i="8"/>
  <c r="I186" i="8" s="1" a="1"/>
  <c r="I186" i="8" s="1"/>
  <c r="E186" i="8"/>
  <c r="G285" i="8"/>
  <c r="I285" i="8" s="1" a="1"/>
  <c r="I285" i="8" s="1"/>
  <c r="E285" i="8"/>
  <c r="G197" i="8"/>
  <c r="I197" i="8" s="1" a="1"/>
  <c r="I197" i="8" s="1"/>
  <c r="E197" i="8"/>
  <c r="G266" i="8"/>
  <c r="I266" i="8" s="1" a="1"/>
  <c r="I266" i="8" s="1"/>
  <c r="E266" i="8"/>
  <c r="G278" i="8"/>
  <c r="I278" i="8" s="1" a="1"/>
  <c r="I278" i="8" s="1"/>
  <c r="E278" i="8"/>
  <c r="G216" i="8"/>
  <c r="I216" i="8" s="1" a="1"/>
  <c r="I216" i="8" s="1"/>
  <c r="E216" i="8"/>
  <c r="G306" i="8"/>
  <c r="I306" i="8" s="1" a="1"/>
  <c r="I306" i="8" s="1"/>
  <c r="E306" i="8"/>
  <c r="G72" i="8"/>
  <c r="I72" i="8" s="1" a="1"/>
  <c r="I72" i="8" s="1"/>
  <c r="E72" i="8"/>
  <c r="G33" i="8"/>
  <c r="I33" i="8" s="1" a="1"/>
  <c r="I33" i="8" s="1"/>
  <c r="E33" i="8"/>
  <c r="G268" i="8"/>
  <c r="I268" i="8" s="1" a="1"/>
  <c r="I268" i="8" s="1"/>
  <c r="E268" i="8"/>
  <c r="G357" i="8"/>
  <c r="I357" i="8" s="1" a="1"/>
  <c r="I357" i="8" s="1"/>
  <c r="E357" i="8"/>
  <c r="G49" i="8"/>
  <c r="I49" i="8" s="1" a="1"/>
  <c r="I49" i="8" s="1"/>
  <c r="E49" i="8"/>
  <c r="G311" i="8"/>
  <c r="I311" i="8" s="1" a="1"/>
  <c r="I311" i="8" s="1"/>
  <c r="E311" i="8"/>
  <c r="G205" i="8"/>
  <c r="I205" i="8" s="1" a="1"/>
  <c r="I205" i="8" s="1"/>
  <c r="E205" i="8"/>
  <c r="G337" i="8"/>
  <c r="I337" i="8" s="1" a="1"/>
  <c r="I337" i="8" s="1"/>
  <c r="E337" i="8"/>
  <c r="G131" i="8"/>
  <c r="I131" i="8" s="1" a="1"/>
  <c r="I131" i="8" s="1"/>
  <c r="E131" i="8"/>
  <c r="G196" i="8"/>
  <c r="I196" i="8" s="1" a="1"/>
  <c r="I196" i="8" s="1"/>
  <c r="E196" i="8"/>
  <c r="G363" i="8"/>
  <c r="I363" i="8" s="1" a="1"/>
  <c r="I363" i="8" s="1"/>
  <c r="E363" i="8"/>
  <c r="G192" i="8"/>
  <c r="I192" i="8" s="1" a="1"/>
  <c r="I192" i="8" s="1"/>
  <c r="E192" i="8"/>
  <c r="G52" i="8"/>
  <c r="I52" i="8" s="1" a="1"/>
  <c r="I52" i="8" s="1"/>
  <c r="E52" i="8"/>
  <c r="G249" i="8"/>
  <c r="I249" i="8" s="1" a="1"/>
  <c r="I249" i="8" s="1"/>
  <c r="E249" i="8"/>
  <c r="G321" i="8"/>
  <c r="I321" i="8" s="1" a="1"/>
  <c r="I321" i="8" s="1"/>
  <c r="E321" i="8"/>
  <c r="G308" i="8"/>
  <c r="I308" i="8" s="1" a="1"/>
  <c r="I308" i="8" s="1"/>
  <c r="E308" i="8"/>
  <c r="G107" i="8"/>
  <c r="I107" i="8" s="1" a="1"/>
  <c r="I107" i="8" s="1"/>
  <c r="E107" i="8"/>
  <c r="G119" i="8"/>
  <c r="I119" i="8" s="1" a="1"/>
  <c r="I119" i="8" s="1"/>
  <c r="E119" i="8"/>
  <c r="G187" i="8"/>
  <c r="I187" i="8" s="1" a="1"/>
  <c r="I187" i="8" s="1"/>
  <c r="E187" i="8"/>
  <c r="G355" i="8"/>
  <c r="I355" i="8" s="1" a="1"/>
  <c r="I355" i="8" s="1"/>
  <c r="E355" i="8"/>
  <c r="G314" i="8"/>
  <c r="I314" i="8" s="1" a="1"/>
  <c r="I314" i="8" s="1"/>
  <c r="E314" i="8"/>
  <c r="G313" i="8"/>
  <c r="I313" i="8" s="1" a="1"/>
  <c r="I313" i="8" s="1"/>
  <c r="E313" i="8"/>
  <c r="G237" i="8"/>
  <c r="I237" i="8" s="1" a="1"/>
  <c r="I237" i="8" s="1"/>
  <c r="E237" i="8"/>
  <c r="G173" i="8"/>
  <c r="I173" i="8" s="1" a="1"/>
  <c r="I173" i="8" s="1"/>
  <c r="E173" i="8"/>
  <c r="G234" i="8"/>
  <c r="I234" i="8" s="1" a="1"/>
  <c r="I234" i="8" s="1"/>
  <c r="E234" i="8"/>
  <c r="G164" i="8"/>
  <c r="I164" i="8" s="1" a="1"/>
  <c r="I164" i="8" s="1"/>
  <c r="E164" i="8"/>
  <c r="G168" i="8"/>
  <c r="I168" i="8" s="1" a="1"/>
  <c r="I168" i="8" s="1"/>
  <c r="E168" i="8"/>
  <c r="G222" i="8"/>
  <c r="I222" i="8" s="1" a="1"/>
  <c r="I222" i="8" s="1"/>
  <c r="E222" i="8"/>
  <c r="E177" i="8"/>
  <c r="G177" i="8"/>
  <c r="I177" i="8" s="1" a="1"/>
  <c r="I177" i="8" s="1"/>
  <c r="G138" i="8"/>
  <c r="I138" i="8" s="1" a="1"/>
  <c r="I138" i="8" s="1"/>
  <c r="E138" i="8"/>
  <c r="G171" i="8"/>
  <c r="I171" i="8" s="1" a="1"/>
  <c r="I171" i="8" s="1"/>
  <c r="E171" i="8"/>
  <c r="G17" i="8"/>
  <c r="I17" i="8" s="1" a="1"/>
  <c r="I17" i="8" s="1"/>
  <c r="E17" i="8"/>
  <c r="G123" i="8"/>
  <c r="I123" i="8" s="1" a="1"/>
  <c r="I123" i="8" s="1"/>
  <c r="E123" i="8"/>
  <c r="G30" i="8"/>
  <c r="I30" i="8" s="1" a="1"/>
  <c r="I30" i="8" s="1"/>
  <c r="E30" i="8"/>
  <c r="G103" i="8"/>
  <c r="I103" i="8" s="1" a="1"/>
  <c r="I103" i="8" s="1"/>
  <c r="E103" i="8"/>
  <c r="G174" i="8"/>
  <c r="I174" i="8" s="1" a="1"/>
  <c r="I174" i="8" s="1"/>
  <c r="E174" i="8"/>
  <c r="G152" i="8"/>
  <c r="I152" i="8" s="1" a="1"/>
  <c r="I152" i="8" s="1"/>
  <c r="E152" i="8"/>
  <c r="G8" i="8"/>
  <c r="I8" i="8" s="1" a="1"/>
  <c r="I8" i="8" s="1"/>
  <c r="E8" i="8"/>
  <c r="G198" i="8"/>
  <c r="I198" i="8" s="1" a="1"/>
  <c r="I198" i="8" s="1"/>
  <c r="E198" i="8"/>
  <c r="G271" i="8"/>
  <c r="I271" i="8" s="1" a="1"/>
  <c r="I271" i="8" s="1"/>
  <c r="E271" i="8"/>
  <c r="G71" i="8"/>
  <c r="I71" i="8" s="1" a="1"/>
  <c r="I71" i="8" s="1"/>
  <c r="E71" i="8"/>
  <c r="G220" i="8"/>
  <c r="I220" i="8" s="1" a="1"/>
  <c r="I220" i="8" s="1"/>
  <c r="E220" i="8"/>
  <c r="G94" i="8"/>
  <c r="I94" i="8" s="1" a="1"/>
  <c r="I94" i="8" s="1"/>
  <c r="E94" i="8"/>
  <c r="G63" i="8"/>
  <c r="I63" i="8" s="1" a="1"/>
  <c r="I63" i="8" s="1"/>
  <c r="E63" i="8"/>
  <c r="G184" i="8"/>
  <c r="I184" i="8" s="1" a="1"/>
  <c r="I184" i="8" s="1"/>
  <c r="E184" i="8"/>
  <c r="G328" i="8"/>
  <c r="I328" i="8" s="1" a="1"/>
  <c r="I328" i="8" s="1"/>
  <c r="E328" i="8"/>
  <c r="G215" i="8"/>
  <c r="I215" i="8" s="1" a="1"/>
  <c r="I215" i="8" s="1"/>
  <c r="E215" i="8"/>
  <c r="E305" i="8"/>
  <c r="G305" i="8"/>
  <c r="I305" i="8" s="1" a="1"/>
  <c r="I305" i="8" s="1"/>
  <c r="G116" i="8"/>
  <c r="I116" i="8" s="1" a="1"/>
  <c r="I116" i="8" s="1"/>
  <c r="E116" i="8"/>
  <c r="G340" i="8"/>
  <c r="I340" i="8" s="1" a="1"/>
  <c r="I340" i="8" s="1"/>
  <c r="E340" i="8"/>
  <c r="G334" i="8"/>
  <c r="I334" i="8" s="1" a="1"/>
  <c r="I334" i="8" s="1"/>
  <c r="E334" i="8"/>
  <c r="G287" i="8"/>
  <c r="I287" i="8" s="1" a="1"/>
  <c r="I287" i="8" s="1"/>
  <c r="E287" i="8"/>
  <c r="G325" i="8"/>
  <c r="I325" i="8" s="1" a="1"/>
  <c r="I325" i="8" s="1"/>
  <c r="E325" i="8"/>
  <c r="G307" i="8"/>
  <c r="I307" i="8" s="1" a="1"/>
  <c r="I307" i="8" s="1"/>
  <c r="E307" i="8"/>
  <c r="G302" i="8"/>
  <c r="I302" i="8" s="1" a="1"/>
  <c r="I302" i="8" s="1"/>
  <c r="E302" i="8"/>
  <c r="G201" i="8"/>
  <c r="I201" i="8" s="1" a="1"/>
  <c r="I201" i="8" s="1"/>
  <c r="E201" i="8"/>
  <c r="G231" i="8"/>
  <c r="I231" i="8" s="1" a="1"/>
  <c r="I231" i="8" s="1"/>
  <c r="E231" i="8"/>
  <c r="G217" i="8"/>
  <c r="I217" i="8" s="1" a="1"/>
  <c r="I217" i="8" s="1"/>
  <c r="E217" i="8"/>
  <c r="G301" i="8"/>
  <c r="I301" i="8" s="1" a="1"/>
  <c r="I301" i="8" s="1"/>
  <c r="E301" i="8"/>
  <c r="G288" i="8"/>
  <c r="I288" i="8" s="1" a="1"/>
  <c r="I288" i="8" s="1"/>
  <c r="E288" i="8"/>
  <c r="G247" i="8"/>
  <c r="I247" i="8" s="1" a="1"/>
  <c r="I247" i="8" s="1"/>
  <c r="E247" i="8"/>
  <c r="G358" i="8"/>
  <c r="I358" i="8" s="1" a="1"/>
  <c r="I358" i="8" s="1"/>
  <c r="E358" i="8"/>
  <c r="G353" i="8"/>
  <c r="I353" i="8" s="1" a="1"/>
  <c r="I353" i="8" s="1"/>
  <c r="E353" i="8"/>
  <c r="G317" i="8"/>
  <c r="I317" i="8" s="1" a="1"/>
  <c r="I317" i="8" s="1"/>
  <c r="E317" i="8"/>
  <c r="G127" i="8"/>
  <c r="I127" i="8" s="1" a="1"/>
  <c r="I127" i="8" s="1"/>
  <c r="E127" i="8"/>
  <c r="G78" i="8"/>
  <c r="I78" i="8" s="1" a="1"/>
  <c r="I78" i="8" s="1"/>
  <c r="E78" i="8"/>
  <c r="G48" i="8"/>
  <c r="I48" i="8" s="1" a="1"/>
  <c r="I48" i="8" s="1"/>
  <c r="E48" i="8"/>
  <c r="G345" i="8"/>
  <c r="I345" i="8" s="1" a="1"/>
  <c r="I345" i="8" s="1"/>
  <c r="E345" i="8"/>
  <c r="G238" i="8"/>
  <c r="I238" i="8" s="1" a="1"/>
  <c r="I238" i="8" s="1"/>
  <c r="E238" i="8"/>
  <c r="G115" i="8"/>
  <c r="I115" i="8" s="1" a="1"/>
  <c r="I115" i="8" s="1"/>
  <c r="E115" i="8"/>
  <c r="G132" i="8"/>
  <c r="I132" i="8" s="1" a="1"/>
  <c r="I132" i="8" s="1"/>
  <c r="E132" i="8"/>
  <c r="G41" i="8"/>
  <c r="I41" i="8" s="1" a="1"/>
  <c r="I41" i="8" s="1"/>
  <c r="E41" i="8"/>
  <c r="G12" i="8"/>
  <c r="I12" i="8" s="1" a="1"/>
  <c r="I12" i="8" s="1"/>
  <c r="E12" i="8"/>
  <c r="G148" i="8"/>
  <c r="I148" i="8" s="1" a="1"/>
  <c r="I148" i="8" s="1"/>
  <c r="E148" i="8"/>
  <c r="G158" i="8"/>
  <c r="I158" i="8" s="1" a="1"/>
  <c r="I158" i="8" s="1"/>
  <c r="D2" i="7" a="1"/>
  <c r="D2" i="7" s="1"/>
  <c r="C2" i="7" a="1"/>
  <c r="C2" i="7" s="1"/>
  <c r="B2" i="7" a="1"/>
  <c r="B2" i="7" s="1"/>
  <c r="A2" i="7" a="1"/>
  <c r="A2" i="7" s="1"/>
  <c r="E158" i="8"/>
  <c r="B18" i="1"/>
  <c r="G60" i="8"/>
  <c r="I60" i="8" s="1" a="1"/>
  <c r="I60" i="8" s="1"/>
  <c r="E60" i="8"/>
  <c r="G61" i="8"/>
  <c r="I61" i="8" s="1" a="1"/>
  <c r="I61" i="8" s="1"/>
  <c r="E61" i="8"/>
  <c r="G130" i="8"/>
  <c r="I130" i="8" s="1" a="1"/>
  <c r="I130" i="8" s="1"/>
  <c r="E130" i="8"/>
  <c r="G167" i="8"/>
  <c r="I167" i="8" s="1" a="1"/>
  <c r="I167" i="8" s="1"/>
  <c r="E167" i="8"/>
  <c r="G14" i="8"/>
  <c r="I14" i="8" s="1" a="1"/>
  <c r="I14" i="8" s="1"/>
  <c r="E14" i="8"/>
  <c r="G36" i="8"/>
  <c r="I36" i="8" s="1" a="1"/>
  <c r="I36" i="8" s="1"/>
  <c r="E36" i="8"/>
  <c r="G35" i="8"/>
  <c r="I35" i="8" s="1" a="1"/>
  <c r="I35" i="8" s="1"/>
  <c r="E35" i="8"/>
  <c r="G20" i="8"/>
  <c r="I20" i="8" s="1" a="1"/>
  <c r="I20" i="8" s="1"/>
  <c r="E20" i="8"/>
  <c r="G76" i="8"/>
  <c r="I76" i="8" s="1" a="1"/>
  <c r="I76" i="8" s="1"/>
  <c r="E76" i="8"/>
  <c r="G139" i="8"/>
  <c r="I139" i="8" s="1" a="1"/>
  <c r="I139" i="8" s="1"/>
  <c r="E139" i="8"/>
  <c r="G286" i="8"/>
  <c r="I286" i="8" s="1" a="1"/>
  <c r="I286" i="8" s="1"/>
  <c r="E286" i="8"/>
  <c r="G54" i="8"/>
  <c r="I54" i="8" s="1" a="1"/>
  <c r="I54" i="8" s="1"/>
  <c r="E54" i="8"/>
  <c r="G183" i="8"/>
  <c r="I183" i="8" s="1" a="1"/>
  <c r="I183" i="8" s="1"/>
  <c r="E183" i="8"/>
  <c r="G81" i="8"/>
  <c r="I81" i="8" s="1" a="1"/>
  <c r="I81" i="8" s="1"/>
  <c r="E81" i="8"/>
  <c r="G256" i="8"/>
  <c r="I256" i="8" s="1" a="1"/>
  <c r="I256" i="8" s="1"/>
  <c r="E256" i="8"/>
  <c r="G352" i="8"/>
  <c r="I352" i="8" s="1" a="1"/>
  <c r="I352" i="8" s="1"/>
  <c r="E352" i="8"/>
  <c r="G179" i="8"/>
  <c r="I179" i="8" s="1" a="1"/>
  <c r="I179" i="8" s="1"/>
  <c r="E179" i="8"/>
  <c r="G348" i="8"/>
  <c r="I348" i="8" s="1" a="1"/>
  <c r="I348" i="8" s="1"/>
  <c r="E348" i="8"/>
  <c r="G299" i="8"/>
  <c r="I299" i="8" s="1" a="1"/>
  <c r="I299" i="8" s="1"/>
  <c r="E299" i="8"/>
  <c r="G360" i="8"/>
  <c r="I360" i="8" s="1" a="1"/>
  <c r="I360" i="8" s="1"/>
  <c r="E360" i="8"/>
  <c r="G140" i="8"/>
  <c r="I140" i="8" s="1" a="1"/>
  <c r="I140" i="8" s="1"/>
  <c r="E140" i="8"/>
  <c r="G354" i="8"/>
  <c r="I354" i="8" s="1" a="1"/>
  <c r="I354" i="8" s="1"/>
  <c r="E354" i="8"/>
  <c r="G251" i="8"/>
  <c r="I251" i="8" s="1" a="1"/>
  <c r="I251" i="8" s="1"/>
  <c r="E251" i="8"/>
  <c r="G121" i="8"/>
  <c r="I121" i="8" s="1" a="1"/>
  <c r="I121" i="8" s="1"/>
  <c r="E121" i="8"/>
  <c r="G248" i="8"/>
  <c r="I248" i="8" s="1" a="1"/>
  <c r="I248" i="8" s="1"/>
  <c r="E248" i="8"/>
  <c r="G228" i="8"/>
  <c r="I228" i="8" s="1" a="1"/>
  <c r="I228" i="8" s="1"/>
  <c r="E228" i="8"/>
  <c r="E362" i="8"/>
  <c r="G362" i="8"/>
  <c r="I362" i="8" s="1" a="1"/>
  <c r="I362" i="8" s="1"/>
  <c r="G204" i="8"/>
  <c r="I204" i="8" s="1" a="1"/>
  <c r="I204" i="8" s="1"/>
  <c r="E204" i="8"/>
  <c r="G344" i="8"/>
  <c r="I344" i="8" s="1" a="1"/>
  <c r="I344" i="8" s="1"/>
  <c r="E344" i="8"/>
  <c r="G343" i="8"/>
  <c r="I343" i="8" s="1" a="1"/>
  <c r="I343" i="8" s="1"/>
  <c r="E343" i="8"/>
  <c r="E330" i="8"/>
  <c r="G330" i="8"/>
  <c r="I330" i="8" s="1" a="1"/>
  <c r="I330" i="8" s="1"/>
  <c r="G304" i="8"/>
  <c r="I304" i="8" s="1" a="1"/>
  <c r="I304" i="8" s="1"/>
  <c r="E304" i="8"/>
  <c r="G262" i="8"/>
  <c r="I262" i="8" s="1" a="1"/>
  <c r="I262" i="8" s="1"/>
  <c r="E262" i="8"/>
  <c r="G244" i="8"/>
  <c r="I244" i="8" s="1" a="1"/>
  <c r="I244" i="8" s="1"/>
  <c r="E244" i="8"/>
  <c r="G75" i="8"/>
  <c r="I75" i="8" s="1" a="1"/>
  <c r="I75" i="8" s="1"/>
  <c r="E75" i="8"/>
  <c r="G319" i="8"/>
  <c r="I319" i="8" s="1" a="1"/>
  <c r="I319" i="8" s="1"/>
  <c r="E319" i="8"/>
  <c r="G258" i="8"/>
  <c r="I258" i="8" s="1" a="1"/>
  <c r="I258" i="8" s="1"/>
  <c r="E258" i="8"/>
  <c r="G282" i="8"/>
  <c r="I282" i="8" s="1" a="1"/>
  <c r="I282" i="8" s="1"/>
  <c r="E282" i="8"/>
  <c r="G135" i="8"/>
  <c r="I135" i="8" s="1" a="1"/>
  <c r="I135" i="8" s="1"/>
  <c r="E135" i="8"/>
  <c r="G284" i="8"/>
  <c r="I284" i="8" s="1" a="1"/>
  <c r="I284" i="8" s="1"/>
  <c r="E284" i="8"/>
  <c r="G252" i="8"/>
  <c r="I252" i="8" s="1" a="1"/>
  <c r="I252" i="8" s="1"/>
  <c r="E252" i="8"/>
  <c r="G51" i="8"/>
  <c r="I51" i="8" s="1" a="1"/>
  <c r="I51" i="8" s="1"/>
  <c r="E51" i="8"/>
  <c r="G213" i="8"/>
  <c r="I213" i="8" s="1" a="1"/>
  <c r="I213" i="8" s="1"/>
  <c r="E213" i="8"/>
  <c r="G32" i="8"/>
  <c r="I32" i="8" s="1" a="1"/>
  <c r="I32" i="8" s="1"/>
  <c r="E32" i="8"/>
  <c r="G10" i="8"/>
  <c r="I10" i="8" s="1" a="1"/>
  <c r="I10" i="8" s="1"/>
  <c r="E10" i="8"/>
  <c r="G3" i="8"/>
  <c r="I3" i="8" s="1" a="1"/>
  <c r="I3" i="8" s="1"/>
  <c r="E3" i="8"/>
  <c r="G26" i="8"/>
  <c r="I26" i="8" s="1" a="1"/>
  <c r="I26" i="8" s="1"/>
  <c r="E26" i="8"/>
  <c r="G7" i="8"/>
  <c r="I7" i="8" s="1" a="1"/>
  <c r="I7" i="8" s="1"/>
  <c r="E7" i="8"/>
  <c r="G19" i="8"/>
  <c r="I19" i="8" s="1" a="1"/>
  <c r="I19" i="8" s="1"/>
  <c r="E19" i="8"/>
  <c r="G39" i="8"/>
  <c r="I39" i="8" s="1" a="1"/>
  <c r="I39" i="8" s="1"/>
  <c r="E39" i="8"/>
  <c r="G87" i="8"/>
  <c r="I87" i="8" s="1" a="1"/>
  <c r="I87" i="8" s="1"/>
  <c r="E87" i="8"/>
  <c r="G28" i="8"/>
  <c r="I28" i="8" s="1" a="1"/>
  <c r="I28" i="8" s="1"/>
  <c r="E28" i="8"/>
  <c r="G4" i="8"/>
  <c r="I4" i="8" s="1" a="1"/>
  <c r="I4" i="8" s="1"/>
  <c r="E4" i="8"/>
  <c r="G85" i="8"/>
  <c r="I85" i="8" s="1" a="1"/>
  <c r="I85" i="8" s="1"/>
  <c r="E85" i="8"/>
  <c r="G169" i="8"/>
  <c r="I169" i="8" s="1" a="1"/>
  <c r="I169" i="8" s="1"/>
  <c r="E169" i="8"/>
  <c r="G125" i="8"/>
  <c r="I125" i="8" s="1" a="1"/>
  <c r="I125" i="8" s="1"/>
  <c r="E125" i="8"/>
  <c r="G55" i="8"/>
  <c r="I55" i="8" s="1" a="1"/>
  <c r="I55" i="8" s="1"/>
  <c r="E55" i="8"/>
  <c r="G267" i="8"/>
  <c r="I267" i="8" s="1" a="1"/>
  <c r="I267" i="8" s="1"/>
  <c r="E267" i="8"/>
  <c r="G239" i="8"/>
  <c r="I239" i="8" s="1" a="1"/>
  <c r="I239" i="8" s="1"/>
  <c r="E239" i="8"/>
  <c r="G189" i="8"/>
  <c r="I189" i="8" s="1" a="1"/>
  <c r="I189" i="8" s="1"/>
  <c r="E189" i="8"/>
  <c r="G185" i="8"/>
  <c r="I185" i="8" s="1" a="1"/>
  <c r="I185" i="8" s="1"/>
  <c r="E185" i="8"/>
  <c r="G46" i="8"/>
  <c r="I46" i="8" s="1" a="1"/>
  <c r="I46" i="8" s="1"/>
  <c r="E46" i="8"/>
  <c r="G309" i="8"/>
  <c r="I309" i="8" s="1" a="1"/>
  <c r="I309" i="8" s="1"/>
  <c r="E309" i="8"/>
  <c r="G289" i="8"/>
  <c r="I289" i="8" s="1" a="1"/>
  <c r="I289" i="8" s="1"/>
  <c r="E289" i="8"/>
  <c r="G296" i="8"/>
  <c r="I296" i="8" s="1" a="1"/>
  <c r="I296" i="8" s="1"/>
  <c r="E296" i="8"/>
  <c r="G316" i="8"/>
  <c r="I316" i="8" s="1" a="1"/>
  <c r="I316" i="8" s="1"/>
  <c r="E316" i="8"/>
  <c r="G180" i="8"/>
  <c r="I180" i="8" s="1" a="1"/>
  <c r="I180" i="8" s="1"/>
  <c r="E180" i="8"/>
  <c r="E338" i="8"/>
  <c r="G338" i="8"/>
  <c r="I338" i="8" s="1" a="1"/>
  <c r="I338" i="8" s="1"/>
  <c r="G318" i="8"/>
  <c r="I318" i="8" s="1" a="1"/>
  <c r="I318" i="8" s="1"/>
  <c r="E318" i="8"/>
  <c r="G329" i="8"/>
  <c r="I329" i="8" s="1" a="1"/>
  <c r="I329" i="8" s="1"/>
  <c r="E329" i="8"/>
  <c r="G347" i="8"/>
  <c r="I347" i="8" s="1" a="1"/>
  <c r="I347" i="8" s="1"/>
  <c r="E347" i="8"/>
  <c r="G96" i="8"/>
  <c r="I96" i="8" s="1" a="1"/>
  <c r="I96" i="8" s="1"/>
  <c r="E96" i="8"/>
  <c r="G290" i="8"/>
  <c r="I290" i="8" s="1" a="1"/>
  <c r="I290" i="8" s="1"/>
  <c r="E290" i="8"/>
  <c r="G42" i="8"/>
  <c r="I42" i="8" s="1" a="1"/>
  <c r="I42" i="8" s="1"/>
  <c r="E42" i="8"/>
  <c r="G202" i="8"/>
  <c r="I202" i="8" s="1" a="1"/>
  <c r="I202" i="8" s="1"/>
  <c r="E202" i="8"/>
  <c r="G235" i="8"/>
  <c r="I235" i="8" s="1" a="1"/>
  <c r="I235" i="8" s="1"/>
  <c r="E235" i="8"/>
  <c r="G80" i="8"/>
  <c r="I80" i="8" s="1" a="1"/>
  <c r="I80" i="8" s="1"/>
  <c r="E80" i="8"/>
  <c r="G34" i="8"/>
  <c r="I34" i="8" s="1" a="1"/>
  <c r="I34" i="8" s="1"/>
  <c r="E34" i="8"/>
  <c r="G137" i="8"/>
  <c r="I137" i="8" s="1" a="1"/>
  <c r="I137" i="8" s="1"/>
  <c r="E137" i="8"/>
  <c r="G146" i="8"/>
  <c r="I146" i="8" s="1" a="1"/>
  <c r="I146" i="8" s="1"/>
  <c r="E146" i="8"/>
  <c r="G143" i="8"/>
  <c r="I143" i="8" s="1" a="1"/>
  <c r="I143" i="8" s="1"/>
  <c r="E143" i="8"/>
  <c r="G47" i="8"/>
  <c r="I47" i="8" s="1" a="1"/>
  <c r="I47" i="8" s="1"/>
  <c r="E47" i="8"/>
  <c r="G209" i="8"/>
  <c r="I209" i="8" s="1" a="1"/>
  <c r="I209" i="8" s="1"/>
  <c r="E209" i="8"/>
  <c r="G332" i="8"/>
  <c r="I332" i="8" s="1" a="1"/>
  <c r="I332" i="8" s="1"/>
  <c r="E332" i="8"/>
  <c r="G129" i="8"/>
  <c r="I129" i="8" s="1" a="1"/>
  <c r="I129" i="8" s="1"/>
  <c r="E129" i="8"/>
  <c r="G361" i="8"/>
  <c r="I361" i="8" s="1" a="1"/>
  <c r="I361" i="8" s="1"/>
  <c r="E361" i="8"/>
  <c r="G141" i="8"/>
  <c r="I141" i="8" s="1" a="1"/>
  <c r="I141" i="8" s="1"/>
  <c r="E141" i="8"/>
  <c r="G240" i="8"/>
  <c r="I240" i="8" s="1" a="1"/>
  <c r="I240" i="8" s="1"/>
  <c r="E240" i="8"/>
  <c r="G254" i="8"/>
  <c r="I254" i="8" s="1" a="1"/>
  <c r="I254" i="8" s="1"/>
  <c r="E254" i="8"/>
  <c r="G154" i="8"/>
  <c r="I154" i="8" s="1" a="1"/>
  <c r="I154" i="8" s="1"/>
  <c r="E154" i="8"/>
  <c r="G53" i="8"/>
  <c r="I53" i="8" s="1" a="1"/>
  <c r="I53" i="8" s="1"/>
  <c r="E53" i="8"/>
  <c r="G161" i="8"/>
  <c r="I161" i="8" s="1" a="1"/>
  <c r="I161" i="8" s="1"/>
  <c r="E161" i="8"/>
  <c r="G88" i="8"/>
  <c r="I88" i="8" s="1" a="1"/>
  <c r="I88" i="8" s="1"/>
  <c r="E88" i="8"/>
  <c r="G40" i="8"/>
  <c r="I40" i="8" s="1" a="1"/>
  <c r="I40" i="8" s="1"/>
  <c r="E40" i="8"/>
  <c r="G29" i="8"/>
  <c r="I29" i="8" s="1" a="1"/>
  <c r="I29" i="8" s="1"/>
  <c r="E29" i="8"/>
  <c r="G178" i="8"/>
  <c r="I178" i="8" s="1" a="1"/>
  <c r="I178" i="8" s="1"/>
  <c r="E178" i="8"/>
  <c r="G157" i="8"/>
  <c r="I157" i="8" s="1" a="1"/>
  <c r="I157" i="8" s="1"/>
  <c r="E157" i="8"/>
  <c r="G21" i="8"/>
  <c r="I21" i="8" s="1" a="1"/>
  <c r="I21" i="8" s="1"/>
  <c r="E21" i="8"/>
  <c r="G22" i="8"/>
  <c r="I22" i="8" s="1" a="1"/>
  <c r="I22" i="8" s="1"/>
  <c r="E22" i="8"/>
  <c r="G18" i="8"/>
  <c r="I18" i="8" s="1" a="1"/>
  <c r="I18" i="8" s="1"/>
  <c r="E18" i="8"/>
  <c r="H169" i="8"/>
  <c r="J169" i="8" s="1" a="1"/>
  <c r="J169" i="8" s="1"/>
  <c r="F169" i="8"/>
  <c r="H125" i="8"/>
  <c r="J125" i="8" s="1" a="1"/>
  <c r="J125" i="8" s="1"/>
  <c r="F125" i="8"/>
  <c r="H55" i="8"/>
  <c r="J55" i="8" s="1" a="1"/>
  <c r="J55" i="8" s="1"/>
  <c r="F55" i="8"/>
  <c r="H267" i="8"/>
  <c r="J267" i="8" s="1" a="1"/>
  <c r="J267" i="8" s="1"/>
  <c r="F267" i="8"/>
  <c r="H239" i="8"/>
  <c r="J239" i="8" s="1" a="1"/>
  <c r="J239" i="8" s="1"/>
  <c r="F239" i="8"/>
  <c r="H189" i="8"/>
  <c r="J189" i="8" s="1" a="1"/>
  <c r="J189" i="8" s="1"/>
  <c r="F189" i="8"/>
  <c r="H185" i="8"/>
  <c r="J185" i="8" s="1" a="1"/>
  <c r="J185" i="8" s="1"/>
  <c r="F185" i="8"/>
  <c r="H46" i="8"/>
  <c r="J46" i="8" s="1" a="1"/>
  <c r="J46" i="8" s="1"/>
  <c r="F46" i="8"/>
  <c r="H309" i="8"/>
  <c r="J309" i="8" s="1" a="1"/>
  <c r="J309" i="8" s="1"/>
  <c r="F309" i="8"/>
  <c r="H289" i="8"/>
  <c r="J289" i="8" s="1" a="1"/>
  <c r="J289" i="8" s="1"/>
  <c r="F289" i="8"/>
  <c r="H296" i="8"/>
  <c r="J296" i="8" s="1" a="1"/>
  <c r="J296" i="8" s="1"/>
  <c r="F296" i="8"/>
  <c r="H316" i="8"/>
  <c r="J316" i="8" s="1" a="1"/>
  <c r="J316" i="8" s="1"/>
  <c r="F316" i="8"/>
  <c r="H180" i="8"/>
  <c r="J180" i="8" s="1" a="1"/>
  <c r="J180" i="8" s="1"/>
  <c r="F180" i="8"/>
  <c r="H338" i="8"/>
  <c r="J338" i="8" s="1" a="1"/>
  <c r="J338" i="8" s="1"/>
  <c r="F338" i="8"/>
  <c r="F318" i="8"/>
  <c r="H318" i="8"/>
  <c r="J318" i="8" s="1" a="1"/>
  <c r="J318" i="8" s="1"/>
  <c r="H329" i="8"/>
  <c r="J329" i="8" s="1" a="1"/>
  <c r="J329" i="8" s="1"/>
  <c r="F329" i="8"/>
  <c r="H347" i="8"/>
  <c r="J347" i="8" s="1" a="1"/>
  <c r="J347" i="8" s="1"/>
  <c r="F347" i="8"/>
  <c r="H96" i="8"/>
  <c r="J96" i="8" s="1" a="1"/>
  <c r="J96" i="8" s="1"/>
  <c r="F96" i="8"/>
  <c r="H290" i="8"/>
  <c r="J290" i="8" s="1" a="1"/>
  <c r="J290" i="8" s="1"/>
  <c r="F290" i="8"/>
  <c r="H42" i="8"/>
  <c r="J42" i="8" s="1" a="1"/>
  <c r="J42" i="8" s="1"/>
  <c r="F42" i="8"/>
  <c r="H202" i="8"/>
  <c r="J202" i="8" s="1" a="1"/>
  <c r="J202" i="8" s="1"/>
  <c r="F202" i="8"/>
  <c r="H235" i="8"/>
  <c r="J235" i="8" s="1" a="1"/>
  <c r="J235" i="8" s="1"/>
  <c r="F235" i="8"/>
  <c r="H80" i="8"/>
  <c r="J80" i="8" s="1" a="1"/>
  <c r="J80" i="8" s="1"/>
  <c r="F80" i="8"/>
  <c r="H34" i="8"/>
  <c r="J34" i="8" s="1" a="1"/>
  <c r="J34" i="8" s="1"/>
  <c r="F34" i="8"/>
  <c r="H137" i="8"/>
  <c r="J137" i="8" s="1" a="1"/>
  <c r="J137" i="8" s="1"/>
  <c r="F137" i="8"/>
  <c r="H146" i="8"/>
  <c r="J146" i="8" s="1" a="1"/>
  <c r="J146" i="8" s="1"/>
  <c r="F146" i="8"/>
  <c r="H143" i="8"/>
  <c r="J143" i="8" s="1" a="1"/>
  <c r="J143" i="8" s="1"/>
  <c r="F143" i="8"/>
  <c r="H47" i="8"/>
  <c r="J47" i="8" s="1" a="1"/>
  <c r="J47" i="8" s="1"/>
  <c r="F47" i="8"/>
  <c r="H209" i="8"/>
  <c r="J209" i="8" s="1" a="1"/>
  <c r="J209" i="8" s="1"/>
  <c r="F209" i="8"/>
  <c r="H332" i="8"/>
  <c r="J332" i="8" s="1" a="1"/>
  <c r="J332" i="8" s="1"/>
  <c r="F332" i="8"/>
  <c r="H129" i="8"/>
  <c r="J129" i="8" s="1" a="1"/>
  <c r="J129" i="8" s="1"/>
  <c r="F129" i="8"/>
  <c r="H361" i="8"/>
  <c r="J361" i="8" s="1" a="1"/>
  <c r="J361" i="8" s="1"/>
  <c r="F361" i="8"/>
  <c r="H141" i="8"/>
  <c r="J141" i="8" s="1" a="1"/>
  <c r="J141" i="8" s="1"/>
  <c r="F141" i="8"/>
  <c r="H240" i="8"/>
  <c r="J240" i="8" s="1" a="1"/>
  <c r="J240" i="8" s="1"/>
  <c r="F240" i="8"/>
  <c r="F254" i="8"/>
  <c r="H254" i="8"/>
  <c r="J254" i="8" s="1" a="1"/>
  <c r="J254" i="8" s="1"/>
  <c r="H154" i="8"/>
  <c r="J154" i="8" s="1" a="1"/>
  <c r="J154" i="8" s="1"/>
  <c r="F154" i="8"/>
  <c r="H53" i="8"/>
  <c r="J53" i="8" s="1" a="1"/>
  <c r="J53" i="8" s="1"/>
  <c r="F53" i="8"/>
  <c r="H161" i="8"/>
  <c r="J161" i="8" s="1" a="1"/>
  <c r="J161" i="8" s="1"/>
  <c r="F161" i="8"/>
  <c r="H88" i="8"/>
  <c r="J88" i="8" s="1" a="1"/>
  <c r="J88" i="8" s="1"/>
  <c r="F88" i="8"/>
  <c r="H40" i="8"/>
  <c r="J40" i="8" s="1" a="1"/>
  <c r="J40" i="8" s="1"/>
  <c r="F40" i="8"/>
  <c r="H29" i="8"/>
  <c r="J29" i="8" s="1" a="1"/>
  <c r="J29" i="8" s="1"/>
  <c r="F29" i="8"/>
  <c r="H178" i="8"/>
  <c r="J178" i="8" s="1" a="1"/>
  <c r="J178" i="8" s="1"/>
  <c r="F178" i="8"/>
  <c r="H157" i="8"/>
  <c r="J157" i="8" s="1" a="1"/>
  <c r="J157" i="8" s="1"/>
  <c r="F157" i="8"/>
  <c r="H21" i="8"/>
  <c r="J21" i="8" s="1" a="1"/>
  <c r="J21" i="8" s="1"/>
  <c r="F21" i="8"/>
  <c r="H22" i="8"/>
  <c r="J22" i="8" s="1" a="1"/>
  <c r="J22" i="8" s="1"/>
  <c r="F22" i="8"/>
  <c r="H18" i="8"/>
  <c r="J18" i="8" s="1" a="1"/>
  <c r="J18" i="8" s="1"/>
  <c r="F18" i="8"/>
  <c r="G89" i="8"/>
  <c r="I89" i="8" s="1" a="1"/>
  <c r="I89" i="8" s="1"/>
  <c r="E89" i="8"/>
  <c r="G45" i="8"/>
  <c r="I45" i="8" s="1" a="1"/>
  <c r="I45" i="8" s="1"/>
  <c r="E45" i="8"/>
  <c r="G62" i="8"/>
  <c r="I62" i="8" s="1" a="1"/>
  <c r="I62" i="8" s="1"/>
  <c r="E62" i="8"/>
  <c r="G225" i="8"/>
  <c r="I225" i="8" s="1" a="1"/>
  <c r="I225" i="8" s="1"/>
  <c r="E225" i="8"/>
  <c r="G236" i="8"/>
  <c r="I236" i="8" s="1" a="1"/>
  <c r="I236" i="8" s="1"/>
  <c r="E236" i="8"/>
  <c r="G93" i="8"/>
  <c r="I93" i="8" s="1" a="1"/>
  <c r="I93" i="8" s="1"/>
  <c r="E93" i="8"/>
  <c r="G227" i="8"/>
  <c r="I227" i="8" s="1" a="1"/>
  <c r="I227" i="8" s="1"/>
  <c r="E227" i="8"/>
  <c r="G142" i="8"/>
  <c r="I142" i="8" s="1" a="1"/>
  <c r="I142" i="8" s="1"/>
  <c r="E142" i="8"/>
  <c r="G261" i="8"/>
  <c r="I261" i="8" s="1" a="1"/>
  <c r="I261" i="8" s="1"/>
  <c r="E261" i="8"/>
  <c r="G64" i="8"/>
  <c r="I64" i="8" s="1" a="1"/>
  <c r="I64" i="8" s="1"/>
  <c r="E64" i="8"/>
  <c r="G147" i="8"/>
  <c r="I147" i="8" s="1" a="1"/>
  <c r="I147" i="8" s="1"/>
  <c r="E147" i="8"/>
  <c r="G134" i="8"/>
  <c r="I134" i="8" s="1" a="1"/>
  <c r="I134" i="8" s="1"/>
  <c r="E134" i="8"/>
  <c r="G126" i="8"/>
  <c r="I126" i="8" s="1" a="1"/>
  <c r="I126" i="8" s="1"/>
  <c r="E126" i="8"/>
  <c r="G233" i="8"/>
  <c r="I233" i="8" s="1" a="1"/>
  <c r="I233" i="8" s="1"/>
  <c r="E233" i="8"/>
  <c r="G276" i="8"/>
  <c r="I276" i="8" s="1" a="1"/>
  <c r="I276" i="8" s="1"/>
  <c r="E276" i="8"/>
  <c r="G232" i="8"/>
  <c r="I232" i="8" s="1" a="1"/>
  <c r="I232" i="8" s="1"/>
  <c r="E232" i="8"/>
  <c r="G97" i="8"/>
  <c r="I97" i="8" s="1" a="1"/>
  <c r="I97" i="8" s="1"/>
  <c r="E97" i="8"/>
  <c r="G83" i="8"/>
  <c r="I83" i="8" s="1" a="1"/>
  <c r="I83" i="8" s="1"/>
  <c r="E83" i="8"/>
  <c r="G292" i="8"/>
  <c r="I292" i="8" s="1" a="1"/>
  <c r="I292" i="8" s="1"/>
  <c r="E292" i="8"/>
  <c r="G193" i="8"/>
  <c r="I193" i="8" s="1" a="1"/>
  <c r="I193" i="8" s="1"/>
  <c r="E193" i="8"/>
  <c r="G50" i="8"/>
  <c r="I50" i="8" s="1" a="1"/>
  <c r="I50" i="8" s="1"/>
  <c r="E50" i="8"/>
  <c r="G195" i="8"/>
  <c r="I195" i="8" s="1" a="1"/>
  <c r="I195" i="8" s="1"/>
  <c r="E195" i="8"/>
  <c r="G273" i="8"/>
  <c r="I273" i="8" s="1" a="1"/>
  <c r="I273" i="8" s="1"/>
  <c r="E273" i="8"/>
  <c r="G280" i="8"/>
  <c r="I280" i="8" s="1" a="1"/>
  <c r="I280" i="8" s="1"/>
  <c r="E280" i="8"/>
  <c r="G351" i="8"/>
  <c r="I351" i="8" s="1" a="1"/>
  <c r="I351" i="8" s="1"/>
  <c r="E351" i="8"/>
  <c r="G291" i="8"/>
  <c r="I291" i="8" s="1" a="1"/>
  <c r="I291" i="8" s="1"/>
  <c r="E291" i="8"/>
  <c r="G265" i="8"/>
  <c r="I265" i="8" s="1" a="1"/>
  <c r="I265" i="8" s="1"/>
  <c r="E265" i="8"/>
  <c r="G90" i="8"/>
  <c r="I90" i="8" s="1" a="1"/>
  <c r="I90" i="8" s="1"/>
  <c r="E90" i="8"/>
  <c r="E322" i="8"/>
  <c r="G322" i="8"/>
  <c r="I322" i="8" s="1" a="1"/>
  <c r="I322" i="8" s="1"/>
  <c r="G219" i="8"/>
  <c r="I219" i="8" s="1" a="1"/>
  <c r="I219" i="8" s="1"/>
  <c r="E219" i="8"/>
  <c r="G226" i="8"/>
  <c r="I226" i="8" s="1" a="1"/>
  <c r="I226" i="8" s="1"/>
  <c r="E226" i="8"/>
  <c r="G176" i="8"/>
  <c r="I176" i="8" s="1" a="1"/>
  <c r="I176" i="8" s="1"/>
  <c r="E176" i="8"/>
  <c r="G163" i="8"/>
  <c r="I163" i="8" s="1" a="1"/>
  <c r="I163" i="8" s="1"/>
  <c r="E163" i="8"/>
  <c r="G100" i="8"/>
  <c r="I100" i="8" s="1" a="1"/>
  <c r="I100" i="8" s="1"/>
  <c r="E100" i="8"/>
  <c r="G37" i="8"/>
  <c r="I37" i="8" s="1" a="1"/>
  <c r="I37" i="8" s="1"/>
  <c r="E37" i="8"/>
  <c r="G24" i="8"/>
  <c r="I24" i="8" s="1" a="1"/>
  <c r="I24" i="8" s="1"/>
  <c r="E24" i="8"/>
  <c r="G84" i="8"/>
  <c r="I84" i="8" s="1" a="1"/>
  <c r="I84" i="8" s="1"/>
  <c r="E84" i="8"/>
  <c r="E2" i="8"/>
  <c r="F2" i="19" s="1"/>
  <c r="G2" i="8"/>
  <c r="G160" i="8"/>
  <c r="I160" i="8" s="1" a="1"/>
  <c r="I160" i="8" s="1"/>
  <c r="E160" i="8"/>
  <c r="G27" i="8"/>
  <c r="I27" i="8" s="1" a="1"/>
  <c r="I27" i="8" s="1"/>
  <c r="E27" i="8"/>
  <c r="G5" i="8"/>
  <c r="I5" i="8" s="1" a="1"/>
  <c r="I5" i="8" s="1"/>
  <c r="E5" i="8"/>
  <c r="G13" i="8"/>
  <c r="I13" i="8" s="1" a="1"/>
  <c r="I13" i="8" s="1"/>
  <c r="E13" i="8"/>
  <c r="G101" i="8"/>
  <c r="I101" i="8" s="1" a="1"/>
  <c r="I101" i="8" s="1"/>
  <c r="E101" i="8"/>
  <c r="G95" i="8"/>
  <c r="I95" i="8" s="1" a="1"/>
  <c r="I95" i="8" s="1"/>
  <c r="E95" i="8"/>
  <c r="G162" i="8"/>
  <c r="I162" i="8" s="1" a="1"/>
  <c r="I162" i="8" s="1"/>
  <c r="E162" i="8"/>
  <c r="H186" i="8"/>
  <c r="J186" i="8" s="1" a="1"/>
  <c r="J186" i="8" s="1"/>
  <c r="F186" i="8"/>
  <c r="H285" i="8"/>
  <c r="J285" i="8" s="1" a="1"/>
  <c r="J285" i="8" s="1"/>
  <c r="F285" i="8"/>
  <c r="H197" i="8"/>
  <c r="J197" i="8" s="1" a="1"/>
  <c r="J197" i="8" s="1"/>
  <c r="F197" i="8"/>
  <c r="H266" i="8"/>
  <c r="J266" i="8" s="1" a="1"/>
  <c r="J266" i="8" s="1"/>
  <c r="F266" i="8"/>
  <c r="F278" i="8"/>
  <c r="H278" i="8"/>
  <c r="J278" i="8" s="1" a="1"/>
  <c r="J278" i="8" s="1"/>
  <c r="H216" i="8"/>
  <c r="J216" i="8" s="1" a="1"/>
  <c r="J216" i="8" s="1"/>
  <c r="F216" i="8"/>
  <c r="H306" i="8"/>
  <c r="J306" i="8" s="1" a="1"/>
  <c r="J306" i="8" s="1"/>
  <c r="F306" i="8"/>
  <c r="H72" i="8"/>
  <c r="J72" i="8" s="1" a="1"/>
  <c r="J72" i="8" s="1"/>
  <c r="F72" i="8"/>
  <c r="H33" i="8"/>
  <c r="J33" i="8" s="1" a="1"/>
  <c r="J33" i="8" s="1"/>
  <c r="F33" i="8"/>
  <c r="H268" i="8"/>
  <c r="J268" i="8" s="1" a="1"/>
  <c r="J268" i="8" s="1"/>
  <c r="F268" i="8"/>
  <c r="H357" i="8"/>
  <c r="J357" i="8" s="1" a="1"/>
  <c r="J357" i="8" s="1"/>
  <c r="F357" i="8"/>
  <c r="H49" i="8"/>
  <c r="J49" i="8" s="1" a="1"/>
  <c r="J49" i="8" s="1"/>
  <c r="F49" i="8"/>
  <c r="H311" i="8"/>
  <c r="J311" i="8" s="1" a="1"/>
  <c r="J311" i="8" s="1"/>
  <c r="F311" i="8"/>
  <c r="H205" i="8"/>
  <c r="J205" i="8" s="1" a="1"/>
  <c r="J205" i="8" s="1"/>
  <c r="F205" i="8"/>
  <c r="H337" i="8"/>
  <c r="J337" i="8" s="1" a="1"/>
  <c r="J337" i="8" s="1"/>
  <c r="F337" i="8"/>
  <c r="H131" i="8"/>
  <c r="J131" i="8" s="1" a="1"/>
  <c r="J131" i="8" s="1"/>
  <c r="F131" i="8"/>
  <c r="H196" i="8"/>
  <c r="J196" i="8" s="1" a="1"/>
  <c r="J196" i="8" s="1"/>
  <c r="F196" i="8"/>
  <c r="H363" i="8"/>
  <c r="J363" i="8" s="1" a="1"/>
  <c r="J363" i="8" s="1"/>
  <c r="F363" i="8"/>
  <c r="H192" i="8"/>
  <c r="J192" i="8" s="1" a="1"/>
  <c r="J192" i="8" s="1"/>
  <c r="F192" i="8"/>
  <c r="H52" i="8"/>
  <c r="J52" i="8" s="1" a="1"/>
  <c r="J52" i="8" s="1"/>
  <c r="F52" i="8"/>
  <c r="H249" i="8"/>
  <c r="J249" i="8" s="1" a="1"/>
  <c r="J249" i="8" s="1"/>
  <c r="F249" i="8"/>
  <c r="H321" i="8"/>
  <c r="J321" i="8" s="1" a="1"/>
  <c r="J321" i="8" s="1"/>
  <c r="F321" i="8"/>
  <c r="H308" i="8"/>
  <c r="J308" i="8" s="1" a="1"/>
  <c r="J308" i="8" s="1"/>
  <c r="F308" i="8"/>
  <c r="H107" i="8"/>
  <c r="J107" i="8" s="1" a="1"/>
  <c r="J107" i="8" s="1"/>
  <c r="F107" i="8"/>
  <c r="H119" i="8"/>
  <c r="J119" i="8" s="1" a="1"/>
  <c r="J119" i="8" s="1"/>
  <c r="F119" i="8"/>
  <c r="H187" i="8"/>
  <c r="J187" i="8" s="1" a="1"/>
  <c r="J187" i="8" s="1"/>
  <c r="F187" i="8"/>
  <c r="H355" i="8"/>
  <c r="J355" i="8" s="1" a="1"/>
  <c r="J355" i="8" s="1"/>
  <c r="F355" i="8"/>
  <c r="H314" i="8"/>
  <c r="J314" i="8" s="1" a="1"/>
  <c r="J314" i="8" s="1"/>
  <c r="F314" i="8"/>
  <c r="H313" i="8"/>
  <c r="J313" i="8" s="1" a="1"/>
  <c r="J313" i="8" s="1"/>
  <c r="F313" i="8"/>
  <c r="H237" i="8"/>
  <c r="J237" i="8" s="1" a="1"/>
  <c r="J237" i="8" s="1"/>
  <c r="F237" i="8"/>
  <c r="H173" i="8"/>
  <c r="J173" i="8" s="1" a="1"/>
  <c r="J173" i="8" s="1"/>
  <c r="F173" i="8"/>
  <c r="H234" i="8"/>
  <c r="J234" i="8" s="1" a="1"/>
  <c r="J234" i="8" s="1"/>
  <c r="F234" i="8"/>
  <c r="H164" i="8"/>
  <c r="J164" i="8" s="1" a="1"/>
  <c r="J164" i="8" s="1"/>
  <c r="F164" i="8"/>
  <c r="H168" i="8"/>
  <c r="J168" i="8" s="1" a="1"/>
  <c r="J168" i="8" s="1"/>
  <c r="F168" i="8"/>
  <c r="F222" i="8"/>
  <c r="H222" i="8"/>
  <c r="J222" i="8" s="1" a="1"/>
  <c r="J222" i="8" s="1"/>
  <c r="H177" i="8"/>
  <c r="J177" i="8" s="1" a="1"/>
  <c r="J177" i="8" s="1"/>
  <c r="F177" i="8"/>
  <c r="H138" i="8"/>
  <c r="J138" i="8" s="1" a="1"/>
  <c r="J138" i="8" s="1"/>
  <c r="F138" i="8"/>
  <c r="H171" i="8"/>
  <c r="J171" i="8" s="1" a="1"/>
  <c r="J171" i="8" s="1"/>
  <c r="F171" i="8"/>
  <c r="H17" i="8"/>
  <c r="J17" i="8" s="1" a="1"/>
  <c r="J17" i="8" s="1"/>
  <c r="F17" i="8"/>
  <c r="H123" i="8"/>
  <c r="J123" i="8" s="1" a="1"/>
  <c r="J123" i="8" s="1"/>
  <c r="F123" i="8"/>
  <c r="F30" i="8"/>
  <c r="H30" i="8"/>
  <c r="J30" i="8" s="1" a="1"/>
  <c r="J30" i="8" s="1"/>
  <c r="H103" i="8"/>
  <c r="J103" i="8" s="1" a="1"/>
  <c r="J103" i="8" s="1"/>
  <c r="F103" i="8"/>
  <c r="F174" i="8"/>
  <c r="H174" i="8"/>
  <c r="J174" i="8" s="1" a="1"/>
  <c r="J174" i="8" s="1"/>
  <c r="H152" i="8"/>
  <c r="J152" i="8" s="1" a="1"/>
  <c r="J152" i="8" s="1"/>
  <c r="F152" i="8"/>
  <c r="H8" i="8"/>
  <c r="J8" i="8" s="1" a="1"/>
  <c r="J8" i="8" s="1"/>
  <c r="F8" i="8"/>
  <c r="F198" i="8"/>
  <c r="H198" i="8"/>
  <c r="J198" i="8" s="1" a="1"/>
  <c r="J198" i="8" s="1"/>
  <c r="H271" i="8"/>
  <c r="J271" i="8" s="1" a="1"/>
  <c r="J271" i="8" s="1"/>
  <c r="F271" i="8"/>
  <c r="H71" i="8"/>
  <c r="J71" i="8" s="1" a="1"/>
  <c r="J71" i="8" s="1"/>
  <c r="F71" i="8"/>
  <c r="H220" i="8"/>
  <c r="J220" i="8" s="1" a="1"/>
  <c r="J220" i="8" s="1"/>
  <c r="F220" i="8"/>
  <c r="H94" i="8"/>
  <c r="J94" i="8" s="1" a="1"/>
  <c r="J94" i="8" s="1"/>
  <c r="F94" i="8"/>
  <c r="H63" i="8"/>
  <c r="J63" i="8" s="1" a="1"/>
  <c r="J63" i="8" s="1"/>
  <c r="F63" i="8"/>
  <c r="H184" i="8"/>
  <c r="J184" i="8" s="1" a="1"/>
  <c r="J184" i="8" s="1"/>
  <c r="F184" i="8"/>
  <c r="H328" i="8"/>
  <c r="J328" i="8" s="1" a="1"/>
  <c r="J328" i="8" s="1"/>
  <c r="F328" i="8"/>
  <c r="H215" i="8"/>
  <c r="J215" i="8" s="1" a="1"/>
  <c r="J215" i="8" s="1"/>
  <c r="F215" i="8"/>
  <c r="H305" i="8"/>
  <c r="J305" i="8" s="1" a="1"/>
  <c r="J305" i="8" s="1"/>
  <c r="F305" i="8"/>
  <c r="H116" i="8"/>
  <c r="J116" i="8" s="1" a="1"/>
  <c r="J116" i="8" s="1"/>
  <c r="F116" i="8"/>
  <c r="H340" i="8"/>
  <c r="J340" i="8" s="1" a="1"/>
  <c r="J340" i="8" s="1"/>
  <c r="F340" i="8"/>
  <c r="H334" i="8"/>
  <c r="J334" i="8" s="1" a="1"/>
  <c r="J334" i="8" s="1"/>
  <c r="F334" i="8"/>
  <c r="H287" i="8"/>
  <c r="J287" i="8" s="1" a="1"/>
  <c r="J287" i="8" s="1"/>
  <c r="F287" i="8"/>
  <c r="H325" i="8"/>
  <c r="J325" i="8" s="1" a="1"/>
  <c r="J325" i="8" s="1"/>
  <c r="F325" i="8"/>
  <c r="H307" i="8"/>
  <c r="J307" i="8" s="1" a="1"/>
  <c r="J307" i="8" s="1"/>
  <c r="F307" i="8"/>
  <c r="F302" i="8"/>
  <c r="H302" i="8"/>
  <c r="J302" i="8" s="1" a="1"/>
  <c r="J302" i="8" s="1"/>
  <c r="H201" i="8"/>
  <c r="J201" i="8" s="1" a="1"/>
  <c r="J201" i="8" s="1"/>
  <c r="F201" i="8"/>
  <c r="H231" i="8"/>
  <c r="J231" i="8" s="1" a="1"/>
  <c r="J231" i="8" s="1"/>
  <c r="F231" i="8"/>
  <c r="H217" i="8"/>
  <c r="J217" i="8" s="1" a="1"/>
  <c r="J217" i="8" s="1"/>
  <c r="F217" i="8"/>
  <c r="H301" i="8"/>
  <c r="J301" i="8" s="1" a="1"/>
  <c r="J301" i="8" s="1"/>
  <c r="F301" i="8"/>
  <c r="H288" i="8"/>
  <c r="J288" i="8" s="1" a="1"/>
  <c r="J288" i="8" s="1"/>
  <c r="F288" i="8"/>
  <c r="H247" i="8"/>
  <c r="J247" i="8" s="1" a="1"/>
  <c r="J247" i="8" s="1"/>
  <c r="F247" i="8"/>
  <c r="H358" i="8"/>
  <c r="J358" i="8" s="1" a="1"/>
  <c r="J358" i="8" s="1"/>
  <c r="F358" i="8"/>
  <c r="H353" i="8"/>
  <c r="J353" i="8" s="1" a="1"/>
  <c r="J353" i="8" s="1"/>
  <c r="F353" i="8"/>
  <c r="F317" i="8"/>
  <c r="H317" i="8"/>
  <c r="J317" i="8" s="1" a="1"/>
  <c r="J317" i="8" s="1"/>
  <c r="H127" i="8"/>
  <c r="J127" i="8" s="1" a="1"/>
  <c r="J127" i="8" s="1"/>
  <c r="F127" i="8"/>
  <c r="H78" i="8"/>
  <c r="J78" i="8" s="1" a="1"/>
  <c r="J78" i="8" s="1"/>
  <c r="F78" i="8"/>
  <c r="H48" i="8"/>
  <c r="J48" i="8" s="1" a="1"/>
  <c r="J48" i="8" s="1"/>
  <c r="F48" i="8"/>
  <c r="H345" i="8"/>
  <c r="J345" i="8" s="1" a="1"/>
  <c r="J345" i="8" s="1"/>
  <c r="F345" i="8"/>
  <c r="F238" i="8"/>
  <c r="H238" i="8"/>
  <c r="J238" i="8" s="1" a="1"/>
  <c r="J238" i="8" s="1"/>
  <c r="H115" i="8"/>
  <c r="J115" i="8" s="1" a="1"/>
  <c r="J115" i="8" s="1"/>
  <c r="F115" i="8"/>
  <c r="H132" i="8"/>
  <c r="J132" i="8" s="1" a="1"/>
  <c r="J132" i="8" s="1"/>
  <c r="F132" i="8"/>
  <c r="H41" i="8"/>
  <c r="J41" i="8" s="1" a="1"/>
  <c r="J41" i="8" s="1"/>
  <c r="F41" i="8"/>
  <c r="H12" i="8"/>
  <c r="J12" i="8" s="1" a="1"/>
  <c r="J12" i="8" s="1"/>
  <c r="F12" i="8"/>
  <c r="H148" i="8"/>
  <c r="J148" i="8" s="1" a="1"/>
  <c r="J148" i="8" s="1"/>
  <c r="F148" i="8"/>
  <c r="F158" i="8"/>
  <c r="H158" i="8"/>
  <c r="J158" i="8" s="1" a="1"/>
  <c r="J158" i="8" s="1"/>
  <c r="E2" i="7" a="1"/>
  <c r="E2" i="7" s="1"/>
  <c r="F2" i="7" a="1"/>
  <c r="F2" i="7" s="1"/>
  <c r="H2" i="7" a="1"/>
  <c r="H2" i="7" s="1"/>
  <c r="G2" i="7" a="1"/>
  <c r="G2" i="7" s="1"/>
  <c r="B19" i="1"/>
  <c r="H60" i="8"/>
  <c r="J60" i="8" s="1" a="1"/>
  <c r="J60" i="8" s="1"/>
  <c r="F60" i="8"/>
  <c r="H61" i="8"/>
  <c r="J61" i="8" s="1" a="1"/>
  <c r="J61" i="8" s="1"/>
  <c r="F61" i="8"/>
  <c r="H130" i="8"/>
  <c r="J130" i="8" s="1" a="1"/>
  <c r="J130" i="8" s="1"/>
  <c r="F130" i="8"/>
  <c r="H167" i="8"/>
  <c r="J167" i="8" s="1" a="1"/>
  <c r="J167" i="8" s="1"/>
  <c r="F167" i="8"/>
  <c r="H14" i="8"/>
  <c r="J14" i="8" s="1" a="1"/>
  <c r="J14" i="8" s="1"/>
  <c r="F14" i="8"/>
  <c r="H36" i="8"/>
  <c r="J36" i="8" s="1" a="1"/>
  <c r="J36" i="8" s="1"/>
  <c r="F36" i="8"/>
  <c r="H35" i="8"/>
  <c r="J35" i="8" s="1" a="1"/>
  <c r="J35" i="8" s="1"/>
  <c r="F35" i="8"/>
  <c r="H20" i="8"/>
  <c r="J20" i="8" s="1" a="1"/>
  <c r="J20" i="8" s="1"/>
  <c r="F20" i="8"/>
  <c r="H76" i="8"/>
  <c r="J76" i="8" s="1" a="1"/>
  <c r="J76" i="8" s="1"/>
  <c r="F76" i="8"/>
  <c r="H139" i="8"/>
  <c r="J139" i="8" s="1" a="1"/>
  <c r="J139" i="8" s="1"/>
  <c r="F139" i="8"/>
  <c r="F286" i="8"/>
  <c r="H286" i="8"/>
  <c r="J286" i="8" s="1" a="1"/>
  <c r="J286" i="8" s="1"/>
  <c r="H54" i="8"/>
  <c r="J54" i="8" s="1" a="1"/>
  <c r="J54" i="8" s="1"/>
  <c r="F54" i="8"/>
  <c r="H183" i="8"/>
  <c r="J183" i="8" s="1" a="1"/>
  <c r="J183" i="8" s="1"/>
  <c r="F183" i="8"/>
  <c r="H81" i="8"/>
  <c r="J81" i="8" s="1" a="1"/>
  <c r="J81" i="8" s="1"/>
  <c r="F81" i="8"/>
  <c r="H256" i="8"/>
  <c r="J256" i="8" s="1" a="1"/>
  <c r="J256" i="8" s="1"/>
  <c r="F256" i="8"/>
  <c r="H352" i="8"/>
  <c r="J352" i="8" s="1" a="1"/>
  <c r="J352" i="8" s="1"/>
  <c r="F352" i="8"/>
  <c r="H179" i="8"/>
  <c r="J179" i="8" s="1" a="1"/>
  <c r="J179" i="8" s="1"/>
  <c r="F179" i="8"/>
  <c r="H348" i="8"/>
  <c r="J348" i="8" s="1" a="1"/>
  <c r="J348" i="8" s="1"/>
  <c r="F348" i="8"/>
  <c r="H299" i="8"/>
  <c r="J299" i="8" s="1" a="1"/>
  <c r="J299" i="8" s="1"/>
  <c r="F299" i="8"/>
  <c r="H360" i="8"/>
  <c r="J360" i="8" s="1" a="1"/>
  <c r="J360" i="8" s="1"/>
  <c r="F360" i="8"/>
  <c r="H140" i="8"/>
  <c r="J140" i="8" s="1" a="1"/>
  <c r="J140" i="8" s="1"/>
  <c r="F140" i="8"/>
  <c r="H354" i="8"/>
  <c r="J354" i="8" s="1" a="1"/>
  <c r="J354" i="8" s="1"/>
  <c r="F354" i="8"/>
  <c r="H251" i="8"/>
  <c r="J251" i="8" s="1" a="1"/>
  <c r="J251" i="8" s="1"/>
  <c r="F251" i="8"/>
  <c r="H121" i="8"/>
  <c r="J121" i="8" s="1" a="1"/>
  <c r="J121" i="8" s="1"/>
  <c r="F121" i="8"/>
  <c r="H248" i="8"/>
  <c r="J248" i="8" s="1" a="1"/>
  <c r="J248" i="8" s="1"/>
  <c r="F248" i="8"/>
  <c r="H228" i="8"/>
  <c r="J228" i="8" s="1" a="1"/>
  <c r="J228" i="8" s="1"/>
  <c r="F228" i="8"/>
  <c r="H362" i="8"/>
  <c r="J362" i="8" s="1" a="1"/>
  <c r="J362" i="8" s="1"/>
  <c r="F362" i="8"/>
  <c r="H204" i="8"/>
  <c r="J204" i="8" s="1" a="1"/>
  <c r="J204" i="8" s="1"/>
  <c r="F204" i="8"/>
  <c r="H344" i="8"/>
  <c r="J344" i="8" s="1" a="1"/>
  <c r="J344" i="8" s="1"/>
  <c r="F344" i="8"/>
  <c r="F343" i="8"/>
  <c r="H343" i="8"/>
  <c r="J343" i="8" s="1" a="1"/>
  <c r="J343" i="8" s="1"/>
  <c r="H330" i="8"/>
  <c r="J330" i="8" s="1" a="1"/>
  <c r="J330" i="8" s="1"/>
  <c r="F330" i="8"/>
  <c r="H304" i="8"/>
  <c r="J304" i="8" s="1" a="1"/>
  <c r="J304" i="8" s="1"/>
  <c r="F304" i="8"/>
  <c r="F262" i="8"/>
  <c r="H262" i="8"/>
  <c r="J262" i="8" s="1" a="1"/>
  <c r="J262" i="8" s="1"/>
  <c r="H244" i="8"/>
  <c r="J244" i="8" s="1" a="1"/>
  <c r="J244" i="8" s="1"/>
  <c r="F244" i="8"/>
  <c r="H75" i="8"/>
  <c r="J75" i="8" s="1" a="1"/>
  <c r="J75" i="8" s="1"/>
  <c r="F75" i="8"/>
  <c r="H319" i="8"/>
  <c r="J319" i="8" s="1" a="1"/>
  <c r="J319" i="8" s="1"/>
  <c r="F319" i="8"/>
  <c r="H258" i="8"/>
  <c r="J258" i="8" s="1" a="1"/>
  <c r="J258" i="8" s="1"/>
  <c r="F258" i="8"/>
  <c r="H282" i="8"/>
  <c r="J282" i="8" s="1" a="1"/>
  <c r="J282" i="8" s="1"/>
  <c r="F282" i="8"/>
  <c r="H135" i="8"/>
  <c r="J135" i="8" s="1" a="1"/>
  <c r="J135" i="8" s="1"/>
  <c r="F135" i="8"/>
  <c r="H284" i="8"/>
  <c r="J284" i="8" s="1" a="1"/>
  <c r="J284" i="8" s="1"/>
  <c r="F284" i="8"/>
  <c r="H252" i="8"/>
  <c r="J252" i="8" s="1" a="1"/>
  <c r="J252" i="8" s="1"/>
  <c r="F252" i="8"/>
  <c r="H51" i="8"/>
  <c r="J51" i="8" s="1" a="1"/>
  <c r="J51" i="8" s="1"/>
  <c r="F51" i="8"/>
  <c r="H213" i="8"/>
  <c r="J213" i="8" s="1" a="1"/>
  <c r="J213" i="8" s="1"/>
  <c r="F213" i="8"/>
  <c r="H32" i="8"/>
  <c r="J32" i="8" s="1" a="1"/>
  <c r="J32" i="8" s="1"/>
  <c r="F32" i="8"/>
  <c r="H10" i="8"/>
  <c r="J10" i="8" s="1" a="1"/>
  <c r="J10" i="8" s="1"/>
  <c r="F10" i="8"/>
  <c r="H3" i="8"/>
  <c r="J3" i="8" s="1" a="1"/>
  <c r="J3" i="8" s="1"/>
  <c r="F3" i="8"/>
  <c r="H26" i="8"/>
  <c r="J26" i="8" s="1" a="1"/>
  <c r="J26" i="8" s="1"/>
  <c r="F26" i="8"/>
  <c r="H7" i="8"/>
  <c r="J7" i="8" s="1" a="1"/>
  <c r="J7" i="8" s="1"/>
  <c r="F7" i="8"/>
  <c r="H19" i="8"/>
  <c r="J19" i="8" s="1" a="1"/>
  <c r="J19" i="8" s="1"/>
  <c r="F19" i="8"/>
  <c r="H39" i="8"/>
  <c r="J39" i="8" s="1" a="1"/>
  <c r="J39" i="8" s="1"/>
  <c r="F39" i="8"/>
  <c r="H87" i="8"/>
  <c r="J87" i="8" s="1" a="1"/>
  <c r="J87" i="8" s="1"/>
  <c r="F87" i="8"/>
  <c r="H28" i="8"/>
  <c r="J28" i="8" s="1" a="1"/>
  <c r="J28" i="8" s="1"/>
  <c r="F28" i="8"/>
  <c r="H4" i="8"/>
  <c r="J4" i="8" s="1" a="1"/>
  <c r="J4" i="8" s="1"/>
  <c r="F4" i="8"/>
  <c r="H85" i="8"/>
  <c r="J85" i="8" s="1" a="1"/>
  <c r="J85" i="8" s="1"/>
  <c r="F85" i="8"/>
  <c r="H89" i="8"/>
  <c r="J89" i="8" s="1" a="1"/>
  <c r="J89" i="8" s="1"/>
  <c r="F89" i="8"/>
  <c r="H45" i="8"/>
  <c r="J45" i="8" s="1" a="1"/>
  <c r="J45" i="8" s="1"/>
  <c r="F45" i="8"/>
  <c r="H62" i="8"/>
  <c r="J62" i="8" s="1" a="1"/>
  <c r="J62" i="8" s="1"/>
  <c r="F62" i="8"/>
  <c r="H225" i="8"/>
  <c r="J225" i="8" s="1" a="1"/>
  <c r="J225" i="8" s="1"/>
  <c r="F225" i="8"/>
  <c r="H236" i="8"/>
  <c r="J236" i="8" s="1" a="1"/>
  <c r="J236" i="8" s="1"/>
  <c r="F236" i="8"/>
  <c r="H93" i="8"/>
  <c r="J93" i="8" s="1" a="1"/>
  <c r="J93" i="8" s="1"/>
  <c r="F93" i="8"/>
  <c r="H227" i="8"/>
  <c r="J227" i="8" s="1" a="1"/>
  <c r="J227" i="8" s="1"/>
  <c r="F227" i="8"/>
  <c r="H142" i="8"/>
  <c r="J142" i="8" s="1" a="1"/>
  <c r="J142" i="8" s="1"/>
  <c r="F142" i="8"/>
  <c r="H261" i="8"/>
  <c r="J261" i="8" s="1" a="1"/>
  <c r="J261" i="8" s="1"/>
  <c r="F261" i="8"/>
  <c r="H64" i="8"/>
  <c r="J64" i="8" s="1" a="1"/>
  <c r="J64" i="8" s="1"/>
  <c r="F64" i="8"/>
  <c r="H147" i="8"/>
  <c r="J147" i="8" s="1" a="1"/>
  <c r="J147" i="8" s="1"/>
  <c r="F147" i="8"/>
  <c r="H134" i="8"/>
  <c r="J134" i="8" s="1" a="1"/>
  <c r="J134" i="8" s="1"/>
  <c r="F134" i="8"/>
  <c r="H126" i="8"/>
  <c r="J126" i="8" s="1" a="1"/>
  <c r="J126" i="8" s="1"/>
  <c r="F126" i="8"/>
  <c r="H233" i="8"/>
  <c r="J233" i="8" s="1" a="1"/>
  <c r="J233" i="8" s="1"/>
  <c r="F233" i="8"/>
  <c r="H276" i="8"/>
  <c r="J276" i="8" s="1" a="1"/>
  <c r="J276" i="8" s="1"/>
  <c r="F276" i="8"/>
  <c r="H232" i="8"/>
  <c r="J232" i="8" s="1" a="1"/>
  <c r="J232" i="8" s="1"/>
  <c r="F232" i="8"/>
  <c r="H97" i="8"/>
  <c r="J97" i="8" s="1" a="1"/>
  <c r="J97" i="8" s="1"/>
  <c r="F97" i="8"/>
  <c r="H83" i="8"/>
  <c r="J83" i="8" s="1" a="1"/>
  <c r="J83" i="8" s="1"/>
  <c r="F83" i="8"/>
  <c r="H292" i="8"/>
  <c r="J292" i="8" s="1" a="1"/>
  <c r="J292" i="8" s="1"/>
  <c r="F292" i="8"/>
  <c r="H193" i="8"/>
  <c r="J193" i="8" s="1" a="1"/>
  <c r="J193" i="8" s="1"/>
  <c r="F193" i="8"/>
  <c r="H50" i="8"/>
  <c r="J50" i="8" s="1" a="1"/>
  <c r="J50" i="8" s="1"/>
  <c r="F50" i="8"/>
  <c r="H195" i="8"/>
  <c r="J195" i="8" s="1" a="1"/>
  <c r="J195" i="8" s="1"/>
  <c r="F195" i="8"/>
  <c r="H273" i="8"/>
  <c r="J273" i="8" s="1" a="1"/>
  <c r="J273" i="8" s="1"/>
  <c r="F273" i="8"/>
  <c r="H280" i="8"/>
  <c r="J280" i="8" s="1" a="1"/>
  <c r="J280" i="8" s="1"/>
  <c r="F280" i="8"/>
  <c r="F351" i="8"/>
  <c r="H351" i="8"/>
  <c r="J351" i="8" s="1" a="1"/>
  <c r="J351" i="8" s="1"/>
  <c r="H291" i="8"/>
  <c r="J291" i="8" s="1" a="1"/>
  <c r="J291" i="8" s="1"/>
  <c r="F291" i="8"/>
  <c r="H265" i="8"/>
  <c r="J265" i="8" s="1" a="1"/>
  <c r="J265" i="8" s="1"/>
  <c r="F265" i="8"/>
  <c r="H90" i="8"/>
  <c r="J90" i="8" s="1" a="1"/>
  <c r="J90" i="8" s="1"/>
  <c r="F90" i="8"/>
  <c r="H322" i="8"/>
  <c r="J322" i="8" s="1" a="1"/>
  <c r="J322" i="8" s="1"/>
  <c r="F322" i="8"/>
  <c r="H219" i="8"/>
  <c r="J219" i="8" s="1" a="1"/>
  <c r="J219" i="8" s="1"/>
  <c r="F219" i="8"/>
  <c r="H226" i="8"/>
  <c r="J226" i="8" s="1" a="1"/>
  <c r="J226" i="8" s="1"/>
  <c r="F226" i="8"/>
  <c r="H176" i="8"/>
  <c r="J176" i="8" s="1" a="1"/>
  <c r="J176" i="8" s="1"/>
  <c r="F176" i="8"/>
  <c r="H163" i="8"/>
  <c r="J163" i="8" s="1" a="1"/>
  <c r="J163" i="8" s="1"/>
  <c r="F163" i="8"/>
  <c r="H100" i="8"/>
  <c r="J100" i="8" s="1" a="1"/>
  <c r="J100" i="8" s="1"/>
  <c r="F100" i="8"/>
  <c r="H37" i="8"/>
  <c r="J37" i="8" s="1" a="1"/>
  <c r="J37" i="8" s="1"/>
  <c r="F37" i="8"/>
  <c r="H24" i="8"/>
  <c r="J24" i="8" s="1" a="1"/>
  <c r="J24" i="8" s="1"/>
  <c r="F24" i="8"/>
  <c r="H84" i="8"/>
  <c r="J84" i="8" s="1" a="1"/>
  <c r="J84" i="8" s="1"/>
  <c r="F84" i="8"/>
  <c r="H2" i="8"/>
  <c r="F2" i="8"/>
  <c r="G2" i="19" s="1"/>
  <c r="H160" i="8"/>
  <c r="J160" i="8" s="1" a="1"/>
  <c r="J160" i="8" s="1"/>
  <c r="F160" i="8"/>
  <c r="H27" i="8"/>
  <c r="J27" i="8" s="1" a="1"/>
  <c r="J27" i="8" s="1"/>
  <c r="F27" i="8"/>
  <c r="H5" i="8"/>
  <c r="J5" i="8" s="1" a="1"/>
  <c r="J5" i="8" s="1"/>
  <c r="F5" i="8"/>
  <c r="H13" i="8"/>
  <c r="J13" i="8" s="1" a="1"/>
  <c r="J13" i="8" s="1"/>
  <c r="F13" i="8"/>
  <c r="H101" i="8"/>
  <c r="J101" i="8" s="1" a="1"/>
  <c r="J101" i="8" s="1"/>
  <c r="F101" i="8"/>
  <c r="H95" i="8"/>
  <c r="J95" i="8" s="1" a="1"/>
  <c r="J95" i="8" s="1"/>
  <c r="F95" i="8"/>
  <c r="H162" i="8"/>
  <c r="J162" i="8" s="1" a="1"/>
  <c r="J162" i="8" s="1"/>
  <c r="F162" i="8"/>
  <c r="F70" i="8"/>
  <c r="H70" i="8"/>
  <c r="J70" i="8" s="1" a="1"/>
  <c r="J70" i="8" s="1"/>
  <c r="H117" i="8"/>
  <c r="J117" i="8" s="1" a="1"/>
  <c r="J117" i="8" s="1"/>
  <c r="F117" i="8"/>
  <c r="H270" i="8"/>
  <c r="J270" i="8" s="1" a="1"/>
  <c r="J270" i="8" s="1"/>
  <c r="F270" i="8"/>
  <c r="H229" i="8"/>
  <c r="J229" i="8" s="1" a="1"/>
  <c r="J229" i="8" s="1"/>
  <c r="F229" i="8"/>
  <c r="H230" i="8"/>
  <c r="J230" i="8" s="1" a="1"/>
  <c r="J230" i="8" s="1"/>
  <c r="F230" i="8"/>
  <c r="H253" i="8"/>
  <c r="J253" i="8" s="1" a="1"/>
  <c r="J253" i="8" s="1"/>
  <c r="F253" i="8"/>
  <c r="H99" i="8"/>
  <c r="J99" i="8" s="1" a="1"/>
  <c r="J99" i="8" s="1"/>
  <c r="F99" i="8"/>
  <c r="H263" i="8"/>
  <c r="J263" i="8" s="1" a="1"/>
  <c r="J263" i="8" s="1"/>
  <c r="F263" i="8"/>
  <c r="H56" i="8"/>
  <c r="J56" i="8" s="1" a="1"/>
  <c r="J56" i="8" s="1"/>
  <c r="F56" i="8"/>
  <c r="H223" i="8"/>
  <c r="J223" i="8" s="1" a="1"/>
  <c r="J223" i="8" s="1"/>
  <c r="F223" i="8"/>
  <c r="H342" i="8"/>
  <c r="J342" i="8" s="1" a="1"/>
  <c r="J342" i="8" s="1"/>
  <c r="F342" i="8"/>
  <c r="F327" i="8"/>
  <c r="H327" i="8"/>
  <c r="J327" i="8" s="1" a="1"/>
  <c r="J327" i="8" s="1"/>
  <c r="H113" i="8"/>
  <c r="J113" i="8" s="1" a="1"/>
  <c r="J113" i="8" s="1"/>
  <c r="F113" i="8"/>
  <c r="H320" i="8"/>
  <c r="J320" i="8" s="1" a="1"/>
  <c r="J320" i="8" s="1"/>
  <c r="F320" i="8"/>
  <c r="H324" i="8"/>
  <c r="J324" i="8" s="1" a="1"/>
  <c r="J324" i="8" s="1"/>
  <c r="F324" i="8"/>
  <c r="H77" i="8"/>
  <c r="J77" i="8" s="1" a="1"/>
  <c r="J77" i="8" s="1"/>
  <c r="F77" i="8"/>
  <c r="H181" i="8"/>
  <c r="J181" i="8" s="1" a="1"/>
  <c r="J181" i="8" s="1"/>
  <c r="F181" i="8"/>
  <c r="H346" i="8"/>
  <c r="J346" i="8" s="1" a="1"/>
  <c r="J346" i="8" s="1"/>
  <c r="F346" i="8"/>
  <c r="H203" i="8"/>
  <c r="J203" i="8" s="1" a="1"/>
  <c r="J203" i="8" s="1"/>
  <c r="F203" i="8"/>
  <c r="H350" i="8"/>
  <c r="J350" i="8" s="1" a="1"/>
  <c r="J350" i="8" s="1"/>
  <c r="F350" i="8"/>
  <c r="H207" i="8"/>
  <c r="J207" i="8" s="1" a="1"/>
  <c r="J207" i="8" s="1"/>
  <c r="F207" i="8"/>
  <c r="F335" i="8"/>
  <c r="H335" i="8"/>
  <c r="J335" i="8" s="1" a="1"/>
  <c r="J335" i="8" s="1"/>
  <c r="F326" i="8"/>
  <c r="H326" i="8"/>
  <c r="J326" i="8" s="1" a="1"/>
  <c r="J326" i="8" s="1"/>
  <c r="H323" i="8"/>
  <c r="J323" i="8" s="1" a="1"/>
  <c r="J323" i="8" s="1"/>
  <c r="F323" i="8"/>
  <c r="H122" i="8"/>
  <c r="J122" i="8" s="1" a="1"/>
  <c r="J122" i="8" s="1"/>
  <c r="F122" i="8"/>
  <c r="H208" i="8"/>
  <c r="J208" i="8" s="1" a="1"/>
  <c r="J208" i="8" s="1"/>
  <c r="F208" i="8"/>
  <c r="H336" i="8"/>
  <c r="J336" i="8" s="1" a="1"/>
  <c r="J336" i="8" s="1"/>
  <c r="F336" i="8"/>
  <c r="H303" i="8"/>
  <c r="J303" i="8" s="1" a="1"/>
  <c r="J303" i="8" s="1"/>
  <c r="F303" i="8"/>
  <c r="H349" i="8"/>
  <c r="J349" i="8" s="1" a="1"/>
  <c r="J349" i="8" s="1"/>
  <c r="F349" i="8"/>
  <c r="H128" i="8"/>
  <c r="J128" i="8" s="1" a="1"/>
  <c r="J128" i="8" s="1"/>
  <c r="F128" i="8"/>
  <c r="H86" i="8"/>
  <c r="J86" i="8" s="1" a="1"/>
  <c r="J86" i="8" s="1"/>
  <c r="F86" i="8"/>
  <c r="H246" i="8"/>
  <c r="J246" i="8" s="1" a="1"/>
  <c r="J246" i="8" s="1"/>
  <c r="F246" i="8"/>
  <c r="H165" i="8"/>
  <c r="J165" i="8" s="1" a="1"/>
  <c r="J165" i="8" s="1"/>
  <c r="F165" i="8"/>
  <c r="H277" i="8"/>
  <c r="J277" i="8" s="1" a="1"/>
  <c r="J277" i="8" s="1"/>
  <c r="F277" i="8"/>
  <c r="H245" i="8"/>
  <c r="J245" i="8" s="1" a="1"/>
  <c r="J245" i="8" s="1"/>
  <c r="F245" i="8"/>
  <c r="H151" i="8"/>
  <c r="J151" i="8" s="1" a="1"/>
  <c r="J151" i="8" s="1"/>
  <c r="F151" i="8"/>
  <c r="H159" i="8"/>
  <c r="J159" i="8" s="1" a="1"/>
  <c r="J159" i="8" s="1"/>
  <c r="F159" i="8"/>
  <c r="H170" i="8"/>
  <c r="J170" i="8" s="1" a="1"/>
  <c r="J170" i="8" s="1"/>
  <c r="F170" i="8"/>
  <c r="H25" i="8"/>
  <c r="J25" i="8" s="1" a="1"/>
  <c r="J25" i="8" s="1"/>
  <c r="F25" i="8"/>
  <c r="H175" i="8"/>
  <c r="J175" i="8" s="1" a="1"/>
  <c r="J175" i="8" s="1"/>
  <c r="F175" i="8"/>
  <c r="H23" i="8"/>
  <c r="J23" i="8" s="1" a="1"/>
  <c r="J23" i="8" s="1"/>
  <c r="F23" i="8"/>
  <c r="H91" i="8"/>
  <c r="J91" i="8" s="1" a="1"/>
  <c r="J91" i="8" s="1"/>
  <c r="F91" i="8"/>
  <c r="H172" i="8"/>
  <c r="J172" i="8" s="1" a="1"/>
  <c r="J172" i="8" s="1"/>
  <c r="F172" i="8"/>
  <c r="H155" i="8"/>
  <c r="J155" i="8" s="1" a="1"/>
  <c r="J155" i="8" s="1"/>
  <c r="F155" i="8"/>
  <c r="H67" i="8"/>
  <c r="J67" i="8" s="1" a="1"/>
  <c r="J67" i="8" s="1"/>
  <c r="F67" i="8"/>
  <c r="B8" i="1" a="1"/>
  <c r="B8" i="1" s="1"/>
  <c r="D16" i="1"/>
  <c r="C16" i="1"/>
  <c r="B16" i="1"/>
  <c r="K2" i="19" l="1" a="1"/>
  <c r="J2" i="19" a="1"/>
  <c r="K9" i="8"/>
  <c r="K31" i="8"/>
  <c r="K255" i="8"/>
  <c r="K241" i="8"/>
  <c r="K189" i="8"/>
  <c r="K18" i="8"/>
  <c r="C8" i="9" a="1"/>
  <c r="C8" i="9" s="1"/>
  <c r="C65" i="18" s="1"/>
  <c r="J8" i="9" a="1"/>
  <c r="J8" i="9" s="1"/>
  <c r="H65" i="18" s="1"/>
  <c r="H9" i="9" a="1"/>
  <c r="H9" i="9" s="1"/>
  <c r="E11" i="9" a="1"/>
  <c r="E11" i="9" s="1"/>
  <c r="E68" i="18" s="1"/>
  <c r="J7" i="9" a="1"/>
  <c r="J7" i="9" s="1"/>
  <c r="H64" i="18" s="1"/>
  <c r="S4" i="8"/>
  <c r="G8" i="9" a="1"/>
  <c r="G8" i="9" s="1"/>
  <c r="F9" i="9" a="1"/>
  <c r="F9" i="9" s="1"/>
  <c r="F66" i="18" s="1"/>
  <c r="D10" i="9" a="1"/>
  <c r="D10" i="9" s="1"/>
  <c r="D67" i="18" s="1"/>
  <c r="I11" i="9" a="1"/>
  <c r="I11" i="9" s="1"/>
  <c r="G68" i="18" s="1"/>
  <c r="E7" i="9" a="1"/>
  <c r="E7" i="9" s="1"/>
  <c r="E64" i="18" s="1"/>
  <c r="B2" i="12" a="1"/>
  <c r="H8" i="9" a="1"/>
  <c r="H8" i="9" s="1"/>
  <c r="E10" i="9" a="1"/>
  <c r="E10" i="9" s="1"/>
  <c r="E67" i="18" s="1"/>
  <c r="C11" i="9" a="1"/>
  <c r="C11" i="9" s="1"/>
  <c r="C68" i="18" s="1"/>
  <c r="J11" i="9" a="1"/>
  <c r="J11" i="9" s="1"/>
  <c r="H68" i="18" s="1"/>
  <c r="D7" i="9" a="1"/>
  <c r="D7" i="9" s="1"/>
  <c r="D64" i="18" s="1"/>
  <c r="J9" i="9" a="1"/>
  <c r="J9" i="9" s="1"/>
  <c r="H66" i="18" s="1"/>
  <c r="I7" i="9" a="1"/>
  <c r="I7" i="9" s="1"/>
  <c r="G64" i="18" s="1"/>
  <c r="C2" i="12" a="1"/>
  <c r="C9" i="9" a="1"/>
  <c r="C9" i="9" s="1"/>
  <c r="C66" i="18" s="1"/>
  <c r="F11" i="9" a="1"/>
  <c r="F11" i="9" s="1"/>
  <c r="F68" i="18" s="1"/>
  <c r="J10" i="9" a="1"/>
  <c r="J10" i="9" s="1"/>
  <c r="H67" i="18" s="1"/>
  <c r="E8" i="9" a="1"/>
  <c r="E8" i="9" s="1"/>
  <c r="E65" i="18" s="1"/>
  <c r="G10" i="9" a="1"/>
  <c r="G10" i="9" s="1"/>
  <c r="C7" i="9" a="1"/>
  <c r="C7" i="9" s="1"/>
  <c r="C64" i="18" s="1"/>
  <c r="G9" i="9" a="1"/>
  <c r="G9" i="9" s="1"/>
  <c r="F7" i="9" a="1"/>
  <c r="F7" i="9" s="1"/>
  <c r="F64" i="18" s="1"/>
  <c r="G7" i="9" a="1"/>
  <c r="G7" i="9" s="1"/>
  <c r="A2" i="12" a="1"/>
  <c r="I9" i="9" a="1"/>
  <c r="I9" i="9" s="1"/>
  <c r="G66" i="18" s="1"/>
  <c r="D11" i="9" a="1"/>
  <c r="D11" i="9" s="1"/>
  <c r="D68" i="18" s="1"/>
  <c r="I10" i="9" a="1"/>
  <c r="I10" i="9" s="1"/>
  <c r="G67" i="18" s="1"/>
  <c r="E2" i="12" a="1"/>
  <c r="E2" i="12" s="1"/>
  <c r="H11" i="9" a="1"/>
  <c r="H11" i="9" s="1"/>
  <c r="G11" i="9" a="1"/>
  <c r="G11" i="9" s="1"/>
  <c r="D8" i="9" a="1"/>
  <c r="D8" i="9" s="1"/>
  <c r="D65" i="18" s="1"/>
  <c r="F10" i="9" a="1"/>
  <c r="F10" i="9" s="1"/>
  <c r="F67" i="18" s="1"/>
  <c r="D2" i="12" a="1"/>
  <c r="C10" i="9" a="1"/>
  <c r="C10" i="9" s="1"/>
  <c r="C67" i="18" s="1"/>
  <c r="D9" i="9" a="1"/>
  <c r="D9" i="9" s="1"/>
  <c r="D66" i="18" s="1"/>
  <c r="H7" i="9" a="1"/>
  <c r="H7" i="9" s="1"/>
  <c r="I8" i="9" a="1"/>
  <c r="I8" i="9" s="1"/>
  <c r="G65" i="18" s="1"/>
  <c r="E9" i="9" a="1"/>
  <c r="E9" i="9" s="1"/>
  <c r="E66" i="18" s="1"/>
  <c r="F8" i="9" a="1"/>
  <c r="F8" i="9" s="1"/>
  <c r="F65" i="18" s="1"/>
  <c r="H10" i="9" a="1"/>
  <c r="H10" i="9" s="1"/>
  <c r="C3" i="9" a="1"/>
  <c r="C3" i="9" s="1"/>
  <c r="C60" i="18" s="1"/>
  <c r="C4" i="9" a="1"/>
  <c r="C4" i="9" s="1"/>
  <c r="C61" i="18" s="1"/>
  <c r="C5" i="9" a="1"/>
  <c r="C5" i="9" s="1"/>
  <c r="C62" i="18" s="1"/>
  <c r="C6" i="9" a="1"/>
  <c r="C6" i="9" s="1"/>
  <c r="C63" i="18" s="1"/>
  <c r="C2" i="9" a="1"/>
  <c r="C2" i="9" s="1"/>
  <c r="C59" i="18" s="1"/>
  <c r="S3" i="8"/>
  <c r="F6" i="9" a="1"/>
  <c r="F6" i="9" s="1"/>
  <c r="F63" i="18" s="1"/>
  <c r="F2" i="9" a="1"/>
  <c r="F2" i="9" s="1"/>
  <c r="F59" i="18" s="1"/>
  <c r="H3" i="9" a="1"/>
  <c r="H3" i="9" s="1"/>
  <c r="H4" i="9" a="1"/>
  <c r="H4" i="9" s="1"/>
  <c r="H5" i="9" a="1"/>
  <c r="H5" i="9" s="1"/>
  <c r="H6" i="9" a="1"/>
  <c r="H6" i="9" s="1"/>
  <c r="H2" i="9" a="1"/>
  <c r="H2" i="9" s="1"/>
  <c r="E2" i="11" a="1"/>
  <c r="E2" i="11" s="1"/>
  <c r="I3" i="9" a="1"/>
  <c r="I3" i="9" s="1"/>
  <c r="G60" i="18" s="1"/>
  <c r="I4" i="9" a="1"/>
  <c r="I4" i="9" s="1"/>
  <c r="G61" i="18" s="1"/>
  <c r="I5" i="9" a="1"/>
  <c r="I5" i="9" s="1"/>
  <c r="G62" i="18" s="1"/>
  <c r="I6" i="9" a="1"/>
  <c r="I6" i="9" s="1"/>
  <c r="G63" i="18" s="1"/>
  <c r="I2" i="9" a="1"/>
  <c r="I2" i="9" s="1"/>
  <c r="G59" i="18" s="1"/>
  <c r="G5" i="9" a="1"/>
  <c r="G5" i="9" s="1"/>
  <c r="C2" i="11" a="1"/>
  <c r="F5" i="9" a="1"/>
  <c r="F5" i="9" s="1"/>
  <c r="F62" i="18" s="1"/>
  <c r="B2" i="11" a="1"/>
  <c r="J4" i="9" a="1"/>
  <c r="J4" i="9" s="1"/>
  <c r="H61" i="18" s="1"/>
  <c r="G4" i="9" a="1"/>
  <c r="G4" i="9" s="1"/>
  <c r="F4" i="9" a="1"/>
  <c r="F4" i="9" s="1"/>
  <c r="F61" i="18" s="1"/>
  <c r="E2" i="9" a="1"/>
  <c r="E2" i="9" s="1"/>
  <c r="E59" i="18" s="1"/>
  <c r="J3" i="9" a="1"/>
  <c r="J3" i="9" s="1"/>
  <c r="H60" i="18" s="1"/>
  <c r="D5" i="9" a="1"/>
  <c r="D5" i="9" s="1"/>
  <c r="D62" i="18" s="1"/>
  <c r="G3" i="9" a="1"/>
  <c r="G3" i="9" s="1"/>
  <c r="F3" i="9" a="1"/>
  <c r="F3" i="9" s="1"/>
  <c r="F60" i="18" s="1"/>
  <c r="E6" i="9" a="1"/>
  <c r="E6" i="9" s="1"/>
  <c r="E63" i="18" s="1"/>
  <c r="E5" i="9" a="1"/>
  <c r="E5" i="9" s="1"/>
  <c r="E62" i="18" s="1"/>
  <c r="D2" i="9" a="1"/>
  <c r="D2" i="9" s="1"/>
  <c r="D59" i="18" s="1"/>
  <c r="J2" i="9" a="1"/>
  <c r="J2" i="9" s="1"/>
  <c r="H59" i="18" s="1"/>
  <c r="E4" i="9" a="1"/>
  <c r="E4" i="9" s="1"/>
  <c r="E61" i="18" s="1"/>
  <c r="D6" i="9" a="1"/>
  <c r="D6" i="9" s="1"/>
  <c r="D63" i="18" s="1"/>
  <c r="E3" i="9" a="1"/>
  <c r="E3" i="9" s="1"/>
  <c r="E60" i="18" s="1"/>
  <c r="D2" i="11" a="1"/>
  <c r="G2" i="9" a="1"/>
  <c r="G2" i="9" s="1"/>
  <c r="D4" i="9" a="1"/>
  <c r="D4" i="9" s="1"/>
  <c r="D61" i="18" s="1"/>
  <c r="J6" i="9" a="1"/>
  <c r="J6" i="9" s="1"/>
  <c r="H63" i="18" s="1"/>
  <c r="G6" i="9" a="1"/>
  <c r="G6" i="9" s="1"/>
  <c r="D3" i="9" a="1"/>
  <c r="D3" i="9" s="1"/>
  <c r="D60" i="18" s="1"/>
  <c r="J5" i="9" a="1"/>
  <c r="J5" i="9" s="1"/>
  <c r="H62" i="18" s="1"/>
  <c r="A2" i="11" a="1"/>
  <c r="O12" i="15"/>
  <c r="B26" i="18"/>
  <c r="C26" i="18" s="1"/>
  <c r="B25" i="18"/>
  <c r="C25" i="18" s="1"/>
  <c r="B24" i="18"/>
  <c r="C24" i="18" s="1"/>
  <c r="B30" i="18"/>
  <c r="O15" i="15"/>
  <c r="B29" i="18"/>
  <c r="O14" i="15"/>
  <c r="O13" i="15"/>
  <c r="K126" i="8"/>
  <c r="K29" i="8"/>
  <c r="K53" i="8"/>
  <c r="K141" i="8"/>
  <c r="K347" i="8"/>
  <c r="K180" i="8"/>
  <c r="K309" i="8"/>
  <c r="K169" i="8"/>
  <c r="J2" i="8" a="1"/>
  <c r="J2" i="8" s="1"/>
  <c r="S6" i="8"/>
  <c r="K144" i="8"/>
  <c r="K111" i="8"/>
  <c r="K114" i="8"/>
  <c r="K294" i="8"/>
  <c r="K105" i="8"/>
  <c r="K112" i="8"/>
  <c r="K110" i="8"/>
  <c r="I2" i="8" a="1"/>
  <c r="I2" i="8" s="1"/>
  <c r="S5" i="8"/>
  <c r="K287" i="8"/>
  <c r="K63" i="8"/>
  <c r="K271" i="8"/>
  <c r="K361" i="8"/>
  <c r="K305" i="8"/>
  <c r="K88" i="8"/>
  <c r="K129" i="8"/>
  <c r="K185" i="8"/>
  <c r="K157" i="8"/>
  <c r="K296" i="8"/>
  <c r="K55" i="8"/>
  <c r="K340" i="8"/>
  <c r="K328" i="8"/>
  <c r="K58" i="8"/>
  <c r="K153" i="8"/>
  <c r="K104" i="8"/>
  <c r="K272" i="8"/>
  <c r="K310" i="8"/>
  <c r="K257" i="8"/>
  <c r="K359" i="8"/>
  <c r="K65" i="8"/>
  <c r="K194" i="8"/>
  <c r="K6" i="8"/>
  <c r="K7" i="8"/>
  <c r="K213" i="8"/>
  <c r="K252" i="8"/>
  <c r="K135" i="8"/>
  <c r="K258" i="8"/>
  <c r="K75" i="8"/>
  <c r="K262" i="8"/>
  <c r="K238" i="8"/>
  <c r="K355" i="8"/>
  <c r="K119" i="8"/>
  <c r="K49" i="8"/>
  <c r="K72" i="8"/>
  <c r="K216" i="8"/>
  <c r="K95" i="8"/>
  <c r="K209" i="8"/>
  <c r="K143" i="8"/>
  <c r="K137" i="8"/>
  <c r="K80" i="8"/>
  <c r="K202" i="8"/>
  <c r="K290" i="8"/>
  <c r="K239" i="8"/>
  <c r="K317" i="8"/>
  <c r="K201" i="8"/>
  <c r="K220" i="8"/>
  <c r="K8" i="8"/>
  <c r="K357" i="8"/>
  <c r="K33" i="8"/>
  <c r="K197" i="8"/>
  <c r="K11" i="8"/>
  <c r="K150" i="8"/>
  <c r="K92" i="8"/>
  <c r="K200" i="8"/>
  <c r="K295" i="8"/>
  <c r="K298" i="8"/>
  <c r="K275" i="8"/>
  <c r="K221" i="8"/>
  <c r="K123" i="8"/>
  <c r="K5" i="8"/>
  <c r="K291" i="8"/>
  <c r="K21" i="8"/>
  <c r="K178" i="8"/>
  <c r="K289" i="8"/>
  <c r="K28" i="8"/>
  <c r="K39" i="8"/>
  <c r="K343" i="8"/>
  <c r="K204" i="8"/>
  <c r="K116" i="8"/>
  <c r="K30" i="8"/>
  <c r="K321" i="8"/>
  <c r="K52" i="8"/>
  <c r="K363" i="8"/>
  <c r="K131" i="8"/>
  <c r="K186" i="8"/>
  <c r="K74" i="8"/>
  <c r="K149" i="8"/>
  <c r="K349" i="8"/>
  <c r="K122" i="8"/>
  <c r="K207" i="8"/>
  <c r="K181" i="8"/>
  <c r="K16" i="8"/>
  <c r="K182" i="8"/>
  <c r="K159" i="8"/>
  <c r="K165" i="8"/>
  <c r="K320" i="8"/>
  <c r="AE9" i="7"/>
  <c r="AD9" i="7"/>
  <c r="AD7" i="7"/>
  <c r="AE7" i="7"/>
  <c r="K24" i="8"/>
  <c r="K100" i="8"/>
  <c r="K176" i="8"/>
  <c r="K219" i="8"/>
  <c r="K90" i="8"/>
  <c r="K316" i="8"/>
  <c r="K26" i="8"/>
  <c r="K299" i="8"/>
  <c r="K179" i="8"/>
  <c r="K256" i="8"/>
  <c r="K183" i="8"/>
  <c r="K286" i="8"/>
  <c r="K76" i="8"/>
  <c r="K358" i="8"/>
  <c r="K288" i="8"/>
  <c r="K217" i="8"/>
  <c r="K334" i="8"/>
  <c r="K174" i="8"/>
  <c r="K278" i="8"/>
  <c r="K156" i="8"/>
  <c r="K102" i="8"/>
  <c r="K91" i="8"/>
  <c r="K170" i="8"/>
  <c r="K277" i="8"/>
  <c r="K270" i="8"/>
  <c r="K23" i="8"/>
  <c r="K85" i="8"/>
  <c r="K32" i="8"/>
  <c r="K51" i="8"/>
  <c r="K284" i="8"/>
  <c r="K282" i="8"/>
  <c r="K319" i="8"/>
  <c r="K244" i="8"/>
  <c r="K304" i="8"/>
  <c r="K140" i="8"/>
  <c r="K167" i="8"/>
  <c r="K61" i="8"/>
  <c r="K41" i="8"/>
  <c r="K115" i="8"/>
  <c r="K345" i="8"/>
  <c r="K78" i="8"/>
  <c r="K187" i="8"/>
  <c r="K107" i="8"/>
  <c r="K311" i="8"/>
  <c r="K306" i="8"/>
  <c r="K264" i="8"/>
  <c r="K38" i="8"/>
  <c r="K342" i="8"/>
  <c r="K99" i="8"/>
  <c r="K211" i="8"/>
  <c r="K250" i="8"/>
  <c r="K243" i="8"/>
  <c r="K297" i="8"/>
  <c r="K218" i="8"/>
  <c r="K67" i="8"/>
  <c r="K335" i="8"/>
  <c r="K346" i="8"/>
  <c r="K229" i="8"/>
  <c r="K27" i="8"/>
  <c r="K2" i="8"/>
  <c r="K351" i="8"/>
  <c r="K273" i="8"/>
  <c r="K50" i="8"/>
  <c r="K292" i="8"/>
  <c r="K97" i="8"/>
  <c r="K276" i="8"/>
  <c r="K147" i="8"/>
  <c r="K261" i="8"/>
  <c r="K227" i="8"/>
  <c r="K236" i="8"/>
  <c r="K62" i="8"/>
  <c r="K89" i="8"/>
  <c r="K254" i="8"/>
  <c r="K338" i="8"/>
  <c r="K19" i="8"/>
  <c r="K248" i="8"/>
  <c r="K251" i="8"/>
  <c r="K20" i="8"/>
  <c r="K36" i="8"/>
  <c r="K158" i="8"/>
  <c r="K148" i="8"/>
  <c r="K325" i="8"/>
  <c r="K171" i="8"/>
  <c r="K168" i="8"/>
  <c r="K234" i="8"/>
  <c r="K237" i="8"/>
  <c r="K314" i="8"/>
  <c r="K337" i="8"/>
  <c r="K133" i="8"/>
  <c r="K324" i="8"/>
  <c r="K82" i="8"/>
  <c r="K15" i="8"/>
  <c r="K283" i="8"/>
  <c r="K109" i="8"/>
  <c r="K339" i="8"/>
  <c r="K212" i="8"/>
  <c r="K356" i="8"/>
  <c r="K44" i="8"/>
  <c r="K224" i="8"/>
  <c r="K208" i="8"/>
  <c r="K327" i="8"/>
  <c r="K263" i="8"/>
  <c r="K329" i="8"/>
  <c r="K267" i="8"/>
  <c r="K125" i="8"/>
  <c r="AE2" i="7"/>
  <c r="AD2" i="7"/>
  <c r="K199" i="8"/>
  <c r="K274" i="8"/>
  <c r="K206" i="8"/>
  <c r="K68" i="8"/>
  <c r="K336" i="8"/>
  <c r="K326" i="8"/>
  <c r="K203" i="8"/>
  <c r="K25" i="8"/>
  <c r="K245" i="8"/>
  <c r="K128" i="8"/>
  <c r="K322" i="8"/>
  <c r="AD6" i="7"/>
  <c r="AE6" i="7"/>
  <c r="K162" i="8"/>
  <c r="K101" i="8"/>
  <c r="K87" i="8"/>
  <c r="K3" i="8"/>
  <c r="K344" i="8"/>
  <c r="K362" i="8"/>
  <c r="K302" i="8"/>
  <c r="K198" i="8"/>
  <c r="K177" i="8"/>
  <c r="K249" i="8"/>
  <c r="K192" i="8"/>
  <c r="K196" i="8"/>
  <c r="B20" i="1"/>
  <c r="K13" i="8"/>
  <c r="K37" i="8"/>
  <c r="K163" i="8"/>
  <c r="K226" i="8"/>
  <c r="K265" i="8"/>
  <c r="K22" i="8"/>
  <c r="K332" i="8"/>
  <c r="K47" i="8"/>
  <c r="K146" i="8"/>
  <c r="K34" i="8"/>
  <c r="K235" i="8"/>
  <c r="K42" i="8"/>
  <c r="K96" i="8"/>
  <c r="K4" i="8"/>
  <c r="K360" i="8"/>
  <c r="K348" i="8"/>
  <c r="K352" i="8"/>
  <c r="K81" i="8"/>
  <c r="K54" i="8"/>
  <c r="K139" i="8"/>
  <c r="AD3" i="7"/>
  <c r="AE3" i="7"/>
  <c r="AF3" i="7" s="1"/>
  <c r="K353" i="8"/>
  <c r="K247" i="8"/>
  <c r="K301" i="8"/>
  <c r="K231" i="8"/>
  <c r="K71" i="8"/>
  <c r="K152" i="8"/>
  <c r="K103" i="8"/>
  <c r="K308" i="8"/>
  <c r="K268" i="8"/>
  <c r="K266" i="8"/>
  <c r="K285" i="8"/>
  <c r="K69" i="8"/>
  <c r="K293" i="8"/>
  <c r="K279" i="8"/>
  <c r="K300" i="8"/>
  <c r="K190" i="8"/>
  <c r="K155" i="8"/>
  <c r="K175" i="8"/>
  <c r="K151" i="8"/>
  <c r="K246" i="8"/>
  <c r="K230" i="8"/>
  <c r="K73" i="8"/>
  <c r="K57" i="8"/>
  <c r="K59" i="8"/>
  <c r="K341" i="8"/>
  <c r="K333" i="8"/>
  <c r="K315" i="8"/>
  <c r="K331" i="8"/>
  <c r="K242" i="8"/>
  <c r="K210" i="8"/>
  <c r="K77" i="8"/>
  <c r="K14" i="8"/>
  <c r="K130" i="8"/>
  <c r="K60" i="8"/>
  <c r="AE4" i="7"/>
  <c r="AD4" i="7"/>
  <c r="K12" i="8"/>
  <c r="K132" i="8"/>
  <c r="K48" i="8"/>
  <c r="K127" i="8"/>
  <c r="K184" i="8"/>
  <c r="K94" i="8"/>
  <c r="K56" i="8"/>
  <c r="K70" i="8"/>
  <c r="K312" i="8"/>
  <c r="K108" i="8"/>
  <c r="K269" i="8"/>
  <c r="K43" i="8"/>
  <c r="K136" i="8"/>
  <c r="K172" i="8"/>
  <c r="K323" i="8"/>
  <c r="K350" i="8"/>
  <c r="K117" i="8"/>
  <c r="K84" i="8"/>
  <c r="K330" i="8"/>
  <c r="K354" i="8"/>
  <c r="AD8" i="7"/>
  <c r="AE8" i="7"/>
  <c r="AF8" i="7" s="1"/>
  <c r="K160" i="8"/>
  <c r="K280" i="8"/>
  <c r="K195" i="8"/>
  <c r="K193" i="8"/>
  <c r="K83" i="8"/>
  <c r="K232" i="8"/>
  <c r="K233" i="8"/>
  <c r="K134" i="8"/>
  <c r="K64" i="8"/>
  <c r="K142" i="8"/>
  <c r="K93" i="8"/>
  <c r="K225" i="8"/>
  <c r="K45" i="8"/>
  <c r="K40" i="8"/>
  <c r="K161" i="8"/>
  <c r="K154" i="8"/>
  <c r="K240" i="8"/>
  <c r="K318" i="8"/>
  <c r="K46" i="8"/>
  <c r="K10" i="8"/>
  <c r="K228" i="8"/>
  <c r="K121" i="8"/>
  <c r="K35" i="8"/>
  <c r="AD5" i="7"/>
  <c r="AE5" i="7"/>
  <c r="AF5" i="7" s="1"/>
  <c r="K307" i="8"/>
  <c r="K215" i="8"/>
  <c r="K17" i="8"/>
  <c r="K138" i="8"/>
  <c r="K222" i="8"/>
  <c r="K164" i="8"/>
  <c r="K173" i="8"/>
  <c r="K313" i="8"/>
  <c r="K205" i="8"/>
  <c r="K86" i="8"/>
  <c r="K98" i="8"/>
  <c r="K188" i="8"/>
  <c r="K281" i="8"/>
  <c r="K66" i="8"/>
  <c r="K106" i="8"/>
  <c r="K191" i="8"/>
  <c r="K118" i="8"/>
  <c r="K145" i="8"/>
  <c r="K120" i="8"/>
  <c r="K113" i="8"/>
  <c r="K166" i="8"/>
  <c r="K124" i="8"/>
  <c r="K260" i="8"/>
  <c r="K79" i="8"/>
  <c r="K214" i="8"/>
  <c r="K259" i="8"/>
  <c r="K303" i="8"/>
  <c r="K223" i="8"/>
  <c r="K253" i="8"/>
  <c r="J2" i="19" l="1"/>
  <c r="L7" i="19"/>
  <c r="L15" i="19"/>
  <c r="L23" i="19"/>
  <c r="L31" i="19"/>
  <c r="L39" i="19"/>
  <c r="L47" i="19"/>
  <c r="L55" i="19"/>
  <c r="L63" i="19"/>
  <c r="L71" i="19"/>
  <c r="L79" i="19"/>
  <c r="L87" i="19"/>
  <c r="L95" i="19"/>
  <c r="L103" i="19"/>
  <c r="L111" i="19"/>
  <c r="L119" i="19"/>
  <c r="L127" i="19"/>
  <c r="L135" i="19"/>
  <c r="L143" i="19"/>
  <c r="L151" i="19"/>
  <c r="L159" i="19"/>
  <c r="L167" i="19"/>
  <c r="L175" i="19"/>
  <c r="L183" i="19"/>
  <c r="L191" i="19"/>
  <c r="L199" i="19"/>
  <c r="L207" i="19"/>
  <c r="L215" i="19"/>
  <c r="L223" i="19"/>
  <c r="L231" i="19"/>
  <c r="L239" i="19"/>
  <c r="L247" i="19"/>
  <c r="L255" i="19"/>
  <c r="L263" i="19"/>
  <c r="L271" i="19"/>
  <c r="L279" i="19"/>
  <c r="L287" i="19"/>
  <c r="L295" i="19"/>
  <c r="L303" i="19"/>
  <c r="L311" i="19"/>
  <c r="L8" i="19"/>
  <c r="L16" i="19"/>
  <c r="L24" i="19"/>
  <c r="L32" i="19"/>
  <c r="L40" i="19"/>
  <c r="L48" i="19"/>
  <c r="L56" i="19"/>
  <c r="L64" i="19"/>
  <c r="L72" i="19"/>
  <c r="L80" i="19"/>
  <c r="L88" i="19"/>
  <c r="L96" i="19"/>
  <c r="L104" i="19"/>
  <c r="L112" i="19"/>
  <c r="L120" i="19"/>
  <c r="L128" i="19"/>
  <c r="L136" i="19"/>
  <c r="L144" i="19"/>
  <c r="L152" i="19"/>
  <c r="L160" i="19"/>
  <c r="L168" i="19"/>
  <c r="L176" i="19"/>
  <c r="L184" i="19"/>
  <c r="L192" i="19"/>
  <c r="L200" i="19"/>
  <c r="L208" i="19"/>
  <c r="L216" i="19"/>
  <c r="L224" i="19"/>
  <c r="L232" i="19"/>
  <c r="L240" i="19"/>
  <c r="L248" i="19"/>
  <c r="L256" i="19"/>
  <c r="L264" i="19"/>
  <c r="L272" i="19"/>
  <c r="L280" i="19"/>
  <c r="L288" i="19"/>
  <c r="L296" i="19"/>
  <c r="L304" i="19"/>
  <c r="L312" i="19"/>
  <c r="L10" i="19"/>
  <c r="L18" i="19"/>
  <c r="L26" i="19"/>
  <c r="L34" i="19"/>
  <c r="L42" i="19"/>
  <c r="L50" i="19"/>
  <c r="L58" i="19"/>
  <c r="L66" i="19"/>
  <c r="L74" i="19"/>
  <c r="L82" i="19"/>
  <c r="L90" i="19"/>
  <c r="L98" i="19"/>
  <c r="L106" i="19"/>
  <c r="L114" i="19"/>
  <c r="L122" i="19"/>
  <c r="L130" i="19"/>
  <c r="L138" i="19"/>
  <c r="L3" i="19"/>
  <c r="L11" i="19"/>
  <c r="L19" i="19"/>
  <c r="L27" i="19"/>
  <c r="L35" i="19"/>
  <c r="L43" i="19"/>
  <c r="L51" i="19"/>
  <c r="L59" i="19"/>
  <c r="L67" i="19"/>
  <c r="L75" i="19"/>
  <c r="L83" i="19"/>
  <c r="L91" i="19"/>
  <c r="L99" i="19"/>
  <c r="L107" i="19"/>
  <c r="L115" i="19"/>
  <c r="L123" i="19"/>
  <c r="L131" i="19"/>
  <c r="L139" i="19"/>
  <c r="L147" i="19"/>
  <c r="L155" i="19"/>
  <c r="L163" i="19"/>
  <c r="L171" i="19"/>
  <c r="L179" i="19"/>
  <c r="L187" i="19"/>
  <c r="L195" i="19"/>
  <c r="L203" i="19"/>
  <c r="L211" i="19"/>
  <c r="L219" i="19"/>
  <c r="L227" i="19"/>
  <c r="L235" i="19"/>
  <c r="L243" i="19"/>
  <c r="L251" i="19"/>
  <c r="L259" i="19"/>
  <c r="L267" i="19"/>
  <c r="L275" i="19"/>
  <c r="L283" i="19"/>
  <c r="L291" i="19"/>
  <c r="L4" i="19"/>
  <c r="L12" i="19"/>
  <c r="L20" i="19"/>
  <c r="L28" i="19"/>
  <c r="L36" i="19"/>
  <c r="L44" i="19"/>
  <c r="L52" i="19"/>
  <c r="L60" i="19"/>
  <c r="L68" i="19"/>
  <c r="L76" i="19"/>
  <c r="L84" i="19"/>
  <c r="L92" i="19"/>
  <c r="L100" i="19"/>
  <c r="L108" i="19"/>
  <c r="L116" i="19"/>
  <c r="L124" i="19"/>
  <c r="L132" i="19"/>
  <c r="L140" i="19"/>
  <c r="L148" i="19"/>
  <c r="L156" i="19"/>
  <c r="L164" i="19"/>
  <c r="L172" i="19"/>
  <c r="L180" i="19"/>
  <c r="L188" i="19"/>
  <c r="L196" i="19"/>
  <c r="L204" i="19"/>
  <c r="L212" i="19"/>
  <c r="L220" i="19"/>
  <c r="L228" i="19"/>
  <c r="L236" i="19"/>
  <c r="L244" i="19"/>
  <c r="L252" i="19"/>
  <c r="L260" i="19"/>
  <c r="L268" i="19"/>
  <c r="L276" i="19"/>
  <c r="L284" i="19"/>
  <c r="L292" i="19"/>
  <c r="L300" i="19"/>
  <c r="L6" i="19"/>
  <c r="L14" i="19"/>
  <c r="L22" i="19"/>
  <c r="L30" i="19"/>
  <c r="L38" i="19"/>
  <c r="L46" i="19"/>
  <c r="L54" i="19"/>
  <c r="L62" i="19"/>
  <c r="L70" i="19"/>
  <c r="L78" i="19"/>
  <c r="L86" i="19"/>
  <c r="L94" i="19"/>
  <c r="L102" i="19"/>
  <c r="L110" i="19"/>
  <c r="L118" i="19"/>
  <c r="L126" i="19"/>
  <c r="L134" i="19"/>
  <c r="L142" i="19"/>
  <c r="L150" i="19"/>
  <c r="L158" i="19"/>
  <c r="L166" i="19"/>
  <c r="L174" i="19"/>
  <c r="L182" i="19"/>
  <c r="L190" i="19"/>
  <c r="L198" i="19"/>
  <c r="L206" i="19"/>
  <c r="L214" i="19"/>
  <c r="L222" i="19"/>
  <c r="L230" i="19"/>
  <c r="L238" i="19"/>
  <c r="L246" i="19"/>
  <c r="L254" i="19"/>
  <c r="L262" i="19"/>
  <c r="L270" i="19"/>
  <c r="L278" i="19"/>
  <c r="L286" i="19"/>
  <c r="L17" i="19"/>
  <c r="L49" i="19"/>
  <c r="L81" i="19"/>
  <c r="L113" i="19"/>
  <c r="L145" i="19"/>
  <c r="L165" i="19"/>
  <c r="L186" i="19"/>
  <c r="L209" i="19"/>
  <c r="L229" i="19"/>
  <c r="L250" i="19"/>
  <c r="L273" i="19"/>
  <c r="L293" i="19"/>
  <c r="L306" i="19"/>
  <c r="L316" i="19"/>
  <c r="L324" i="19"/>
  <c r="L332" i="19"/>
  <c r="L340" i="19"/>
  <c r="L348" i="19"/>
  <c r="L356" i="19"/>
  <c r="L21" i="19"/>
  <c r="L53" i="19"/>
  <c r="L85" i="19"/>
  <c r="L117" i="19"/>
  <c r="L146" i="19"/>
  <c r="L169" i="19"/>
  <c r="L189" i="19"/>
  <c r="L210" i="19"/>
  <c r="L233" i="19"/>
  <c r="L253" i="19"/>
  <c r="L274" i="19"/>
  <c r="L294" i="19"/>
  <c r="L307" i="19"/>
  <c r="L317" i="19"/>
  <c r="L325" i="19"/>
  <c r="L333" i="19"/>
  <c r="L341" i="19"/>
  <c r="L349" i="19"/>
  <c r="L357" i="19"/>
  <c r="L25" i="19"/>
  <c r="L57" i="19"/>
  <c r="L89" i="19"/>
  <c r="L121" i="19"/>
  <c r="L149" i="19"/>
  <c r="L170" i="19"/>
  <c r="L193" i="19"/>
  <c r="L213" i="19"/>
  <c r="L234" i="19"/>
  <c r="L257" i="19"/>
  <c r="L277" i="19"/>
  <c r="L297" i="19"/>
  <c r="L308" i="19"/>
  <c r="L318" i="19"/>
  <c r="L326" i="19"/>
  <c r="L334" i="19"/>
  <c r="L342" i="19"/>
  <c r="L350" i="19"/>
  <c r="L358" i="19"/>
  <c r="L9" i="19"/>
  <c r="L105" i="19"/>
  <c r="L202" i="19"/>
  <c r="L289" i="19"/>
  <c r="L346" i="19"/>
  <c r="L29" i="19"/>
  <c r="L61" i="19"/>
  <c r="L93" i="19"/>
  <c r="L125" i="19"/>
  <c r="L153" i="19"/>
  <c r="L173" i="19"/>
  <c r="L194" i="19"/>
  <c r="L217" i="19"/>
  <c r="L237" i="19"/>
  <c r="L258" i="19"/>
  <c r="L281" i="19"/>
  <c r="L298" i="19"/>
  <c r="L309" i="19"/>
  <c r="L319" i="19"/>
  <c r="L327" i="19"/>
  <c r="L335" i="19"/>
  <c r="L343" i="19"/>
  <c r="L351" i="19"/>
  <c r="L359" i="19"/>
  <c r="L181" i="19"/>
  <c r="L314" i="19"/>
  <c r="L33" i="19"/>
  <c r="L65" i="19"/>
  <c r="L97" i="19"/>
  <c r="L129" i="19"/>
  <c r="L154" i="19"/>
  <c r="L177" i="19"/>
  <c r="L197" i="19"/>
  <c r="L218" i="19"/>
  <c r="L241" i="19"/>
  <c r="L261" i="19"/>
  <c r="L282" i="19"/>
  <c r="L299" i="19"/>
  <c r="L310" i="19"/>
  <c r="L320" i="19"/>
  <c r="L328" i="19"/>
  <c r="L336" i="19"/>
  <c r="L344" i="19"/>
  <c r="L352" i="19"/>
  <c r="L360" i="19"/>
  <c r="L41" i="19"/>
  <c r="L137" i="19"/>
  <c r="L245" i="19"/>
  <c r="L322" i="19"/>
  <c r="L338" i="19"/>
  <c r="L362" i="19"/>
  <c r="L5" i="19"/>
  <c r="L37" i="19"/>
  <c r="L69" i="19"/>
  <c r="L101" i="19"/>
  <c r="L133" i="19"/>
  <c r="L157" i="19"/>
  <c r="L178" i="19"/>
  <c r="L201" i="19"/>
  <c r="L221" i="19"/>
  <c r="L242" i="19"/>
  <c r="L265" i="19"/>
  <c r="L285" i="19"/>
  <c r="L301" i="19"/>
  <c r="L313" i="19"/>
  <c r="L321" i="19"/>
  <c r="L329" i="19"/>
  <c r="L337" i="19"/>
  <c r="L345" i="19"/>
  <c r="L353" i="19"/>
  <c r="L361" i="19"/>
  <c r="L73" i="19"/>
  <c r="L161" i="19"/>
  <c r="L225" i="19"/>
  <c r="L266" i="19"/>
  <c r="L302" i="19"/>
  <c r="L330" i="19"/>
  <c r="L354" i="19"/>
  <c r="L13" i="19"/>
  <c r="L45" i="19"/>
  <c r="L77" i="19"/>
  <c r="L109" i="19"/>
  <c r="L141" i="19"/>
  <c r="L162" i="19"/>
  <c r="L185" i="19"/>
  <c r="L205" i="19"/>
  <c r="L226" i="19"/>
  <c r="L249" i="19"/>
  <c r="L269" i="19"/>
  <c r="L290" i="19"/>
  <c r="L305" i="19"/>
  <c r="L315" i="19"/>
  <c r="L323" i="19"/>
  <c r="L331" i="19"/>
  <c r="L339" i="19"/>
  <c r="L347" i="19"/>
  <c r="L355" i="19"/>
  <c r="K2" i="19"/>
  <c r="M8" i="19"/>
  <c r="M16" i="19"/>
  <c r="M24" i="19"/>
  <c r="M32" i="19"/>
  <c r="M40" i="19"/>
  <c r="M48" i="19"/>
  <c r="M56" i="19"/>
  <c r="M64" i="19"/>
  <c r="M72" i="19"/>
  <c r="M80" i="19"/>
  <c r="M88" i="19"/>
  <c r="M96" i="19"/>
  <c r="M104" i="19"/>
  <c r="M112" i="19"/>
  <c r="M120" i="19"/>
  <c r="M128" i="19"/>
  <c r="M136" i="19"/>
  <c r="M144" i="19"/>
  <c r="M152" i="19"/>
  <c r="M160" i="19"/>
  <c r="M168" i="19"/>
  <c r="M176" i="19"/>
  <c r="M184" i="19"/>
  <c r="M192" i="19"/>
  <c r="M200" i="19"/>
  <c r="M208" i="19"/>
  <c r="M216" i="19"/>
  <c r="M224" i="19"/>
  <c r="M232" i="19"/>
  <c r="M240" i="19"/>
  <c r="M248" i="19"/>
  <c r="M256" i="19"/>
  <c r="M264" i="19"/>
  <c r="M272" i="19"/>
  <c r="M280" i="19"/>
  <c r="M288" i="19"/>
  <c r="M296" i="19"/>
  <c r="M304" i="19"/>
  <c r="M312" i="19"/>
  <c r="M320" i="19"/>
  <c r="M328" i="19"/>
  <c r="M336" i="19"/>
  <c r="M344" i="19"/>
  <c r="M352" i="19"/>
  <c r="M360" i="19"/>
  <c r="M9" i="19"/>
  <c r="M17" i="19"/>
  <c r="M25" i="19"/>
  <c r="M33" i="19"/>
  <c r="M41" i="19"/>
  <c r="M49" i="19"/>
  <c r="M57" i="19"/>
  <c r="M65" i="19"/>
  <c r="M73" i="19"/>
  <c r="M81" i="19"/>
  <c r="M89" i="19"/>
  <c r="M97" i="19"/>
  <c r="M105" i="19"/>
  <c r="M113" i="19"/>
  <c r="M121" i="19"/>
  <c r="M129" i="19"/>
  <c r="M137" i="19"/>
  <c r="M145" i="19"/>
  <c r="M153" i="19"/>
  <c r="M161" i="19"/>
  <c r="M169" i="19"/>
  <c r="M177" i="19"/>
  <c r="M185" i="19"/>
  <c r="M193" i="19"/>
  <c r="M201" i="19"/>
  <c r="M209" i="19"/>
  <c r="M217" i="19"/>
  <c r="M225" i="19"/>
  <c r="M233" i="19"/>
  <c r="M241" i="19"/>
  <c r="M249" i="19"/>
  <c r="M257" i="19"/>
  <c r="M265" i="19"/>
  <c r="M273" i="19"/>
  <c r="M281" i="19"/>
  <c r="M289" i="19"/>
  <c r="M297" i="19"/>
  <c r="M305" i="19"/>
  <c r="M313" i="19"/>
  <c r="M321" i="19"/>
  <c r="M329" i="19"/>
  <c r="M337" i="19"/>
  <c r="M345" i="19"/>
  <c r="M353" i="19"/>
  <c r="M361" i="19"/>
  <c r="M10" i="19"/>
  <c r="M18" i="19"/>
  <c r="M26" i="19"/>
  <c r="M34" i="19"/>
  <c r="M42" i="19"/>
  <c r="M50" i="19"/>
  <c r="M58" i="19"/>
  <c r="M66" i="19"/>
  <c r="M74" i="19"/>
  <c r="M82" i="19"/>
  <c r="M90" i="19"/>
  <c r="M98" i="19"/>
  <c r="M106" i="19"/>
  <c r="M3" i="19"/>
  <c r="M11" i="19"/>
  <c r="M19" i="19"/>
  <c r="M27" i="19"/>
  <c r="M35" i="19"/>
  <c r="M43" i="19"/>
  <c r="M51" i="19"/>
  <c r="M59" i="19"/>
  <c r="M67" i="19"/>
  <c r="M75" i="19"/>
  <c r="M83" i="19"/>
  <c r="M91" i="19"/>
  <c r="M99" i="19"/>
  <c r="M107" i="19"/>
  <c r="M115" i="19"/>
  <c r="M123" i="19"/>
  <c r="M131" i="19"/>
  <c r="M139" i="19"/>
  <c r="M147" i="19"/>
  <c r="M155" i="19"/>
  <c r="M163" i="19"/>
  <c r="M171" i="19"/>
  <c r="M179" i="19"/>
  <c r="M187" i="19"/>
  <c r="M195" i="19"/>
  <c r="M203" i="19"/>
  <c r="M211" i="19"/>
  <c r="M219" i="19"/>
  <c r="M227" i="19"/>
  <c r="M235" i="19"/>
  <c r="M243" i="19"/>
  <c r="M251" i="19"/>
  <c r="M259" i="19"/>
  <c r="M267" i="19"/>
  <c r="M275" i="19"/>
  <c r="M283" i="19"/>
  <c r="M291" i="19"/>
  <c r="M299" i="19"/>
  <c r="M307" i="19"/>
  <c r="M315" i="19"/>
  <c r="M323" i="19"/>
  <c r="M331" i="19"/>
  <c r="M339" i="19"/>
  <c r="M347" i="19"/>
  <c r="M355" i="19"/>
  <c r="M4" i="19"/>
  <c r="M12" i="19"/>
  <c r="M20" i="19"/>
  <c r="M28" i="19"/>
  <c r="M36" i="19"/>
  <c r="M44" i="19"/>
  <c r="M52" i="19"/>
  <c r="M60" i="19"/>
  <c r="M68" i="19"/>
  <c r="M76" i="19"/>
  <c r="M84" i="19"/>
  <c r="M92" i="19"/>
  <c r="M100" i="19"/>
  <c r="M108" i="19"/>
  <c r="M116" i="19"/>
  <c r="M124" i="19"/>
  <c r="M132" i="19"/>
  <c r="M140" i="19"/>
  <c r="M148" i="19"/>
  <c r="M156" i="19"/>
  <c r="M164" i="19"/>
  <c r="M172" i="19"/>
  <c r="M180" i="19"/>
  <c r="M188" i="19"/>
  <c r="M196" i="19"/>
  <c r="M204" i="19"/>
  <c r="M212" i="19"/>
  <c r="M220" i="19"/>
  <c r="M228" i="19"/>
  <c r="M236" i="19"/>
  <c r="M244" i="19"/>
  <c r="M252" i="19"/>
  <c r="M260" i="19"/>
  <c r="M268" i="19"/>
  <c r="M276" i="19"/>
  <c r="M284" i="19"/>
  <c r="M292" i="19"/>
  <c r="M300" i="19"/>
  <c r="M308" i="19"/>
  <c r="M316" i="19"/>
  <c r="M324" i="19"/>
  <c r="M332" i="19"/>
  <c r="M340" i="19"/>
  <c r="M348" i="19"/>
  <c r="M356" i="19"/>
  <c r="M5" i="19"/>
  <c r="M13" i="19"/>
  <c r="M21" i="19"/>
  <c r="M29" i="19"/>
  <c r="M37" i="19"/>
  <c r="M45" i="19"/>
  <c r="M53" i="19"/>
  <c r="M61" i="19"/>
  <c r="M69" i="19"/>
  <c r="M77" i="19"/>
  <c r="M85" i="19"/>
  <c r="M93" i="19"/>
  <c r="M101" i="19"/>
  <c r="M109" i="19"/>
  <c r="M117" i="19"/>
  <c r="M125" i="19"/>
  <c r="M133" i="19"/>
  <c r="M141" i="19"/>
  <c r="M149" i="19"/>
  <c r="M157" i="19"/>
  <c r="M165" i="19"/>
  <c r="M173" i="19"/>
  <c r="M181" i="19"/>
  <c r="M189" i="19"/>
  <c r="M197" i="19"/>
  <c r="M205" i="19"/>
  <c r="M213" i="19"/>
  <c r="M221" i="19"/>
  <c r="M229" i="19"/>
  <c r="M237" i="19"/>
  <c r="M245" i="19"/>
  <c r="M253" i="19"/>
  <c r="M261" i="19"/>
  <c r="M269" i="19"/>
  <c r="M277" i="19"/>
  <c r="M285" i="19"/>
  <c r="M293" i="19"/>
  <c r="M301" i="19"/>
  <c r="M309" i="19"/>
  <c r="M317" i="19"/>
  <c r="M325" i="19"/>
  <c r="M333" i="19"/>
  <c r="M341" i="19"/>
  <c r="M349" i="19"/>
  <c r="M357" i="19"/>
  <c r="M7" i="19"/>
  <c r="M15" i="19"/>
  <c r="M23" i="19"/>
  <c r="M31" i="19"/>
  <c r="M39" i="19"/>
  <c r="M47" i="19"/>
  <c r="M55" i="19"/>
  <c r="M63" i="19"/>
  <c r="M71" i="19"/>
  <c r="M79" i="19"/>
  <c r="M87" i="19"/>
  <c r="M95" i="19"/>
  <c r="M103" i="19"/>
  <c r="M111" i="19"/>
  <c r="M119" i="19"/>
  <c r="M127" i="19"/>
  <c r="M135" i="19"/>
  <c r="M143" i="19"/>
  <c r="M151" i="19"/>
  <c r="M159" i="19"/>
  <c r="M167" i="19"/>
  <c r="M175" i="19"/>
  <c r="M183" i="19"/>
  <c r="M191" i="19"/>
  <c r="M199" i="19"/>
  <c r="M207" i="19"/>
  <c r="M215" i="19"/>
  <c r="M223" i="19"/>
  <c r="M231" i="19"/>
  <c r="M239" i="19"/>
  <c r="M247" i="19"/>
  <c r="M255" i="19"/>
  <c r="M263" i="19"/>
  <c r="M271" i="19"/>
  <c r="M279" i="19"/>
  <c r="M287" i="19"/>
  <c r="M295" i="19"/>
  <c r="M303" i="19"/>
  <c r="M311" i="19"/>
  <c r="M319" i="19"/>
  <c r="M327" i="19"/>
  <c r="M335" i="19"/>
  <c r="M343" i="19"/>
  <c r="M351" i="19"/>
  <c r="M359" i="19"/>
  <c r="M6" i="19"/>
  <c r="M70" i="19"/>
  <c r="M122" i="19"/>
  <c r="M154" i="19"/>
  <c r="M186" i="19"/>
  <c r="M218" i="19"/>
  <c r="M250" i="19"/>
  <c r="M282" i="19"/>
  <c r="M314" i="19"/>
  <c r="M346" i="19"/>
  <c r="M210" i="19"/>
  <c r="M14" i="19"/>
  <c r="M78" i="19"/>
  <c r="M126" i="19"/>
  <c r="M158" i="19"/>
  <c r="M190" i="19"/>
  <c r="M222" i="19"/>
  <c r="M254" i="19"/>
  <c r="M286" i="19"/>
  <c r="M318" i="19"/>
  <c r="M350" i="19"/>
  <c r="M274" i="19"/>
  <c r="M22" i="19"/>
  <c r="M86" i="19"/>
  <c r="M130" i="19"/>
  <c r="M162" i="19"/>
  <c r="M194" i="19"/>
  <c r="M226" i="19"/>
  <c r="M258" i="19"/>
  <c r="M290" i="19"/>
  <c r="M322" i="19"/>
  <c r="M354" i="19"/>
  <c r="M178" i="19"/>
  <c r="M306" i="19"/>
  <c r="M338" i="19"/>
  <c r="M30" i="19"/>
  <c r="M94" i="19"/>
  <c r="M134" i="19"/>
  <c r="M166" i="19"/>
  <c r="M198" i="19"/>
  <c r="M230" i="19"/>
  <c r="M262" i="19"/>
  <c r="M294" i="19"/>
  <c r="M326" i="19"/>
  <c r="M358" i="19"/>
  <c r="M146" i="19"/>
  <c r="M38" i="19"/>
  <c r="M102" i="19"/>
  <c r="M138" i="19"/>
  <c r="M170" i="19"/>
  <c r="M202" i="19"/>
  <c r="M234" i="19"/>
  <c r="M266" i="19"/>
  <c r="M298" i="19"/>
  <c r="M330" i="19"/>
  <c r="M362" i="19"/>
  <c r="M114" i="19"/>
  <c r="M46" i="19"/>
  <c r="M110" i="19"/>
  <c r="M142" i="19"/>
  <c r="M174" i="19"/>
  <c r="M206" i="19"/>
  <c r="M238" i="19"/>
  <c r="M270" i="19"/>
  <c r="M302" i="19"/>
  <c r="M334" i="19"/>
  <c r="M54" i="19"/>
  <c r="M62" i="19"/>
  <c r="M118" i="19"/>
  <c r="M150" i="19"/>
  <c r="M182" i="19"/>
  <c r="M214" i="19"/>
  <c r="M246" i="19"/>
  <c r="M278" i="19"/>
  <c r="M310" i="19"/>
  <c r="M342" i="19"/>
  <c r="M242" i="19"/>
  <c r="C11" i="17"/>
  <c r="D54" i="18" s="1"/>
  <c r="C7" i="17"/>
  <c r="D50" i="18" s="1"/>
  <c r="C3" i="17"/>
  <c r="D46" i="18" s="1"/>
  <c r="C10" i="17"/>
  <c r="D53" i="18" s="1"/>
  <c r="C6" i="17"/>
  <c r="D49" i="18" s="1"/>
  <c r="C2" i="17"/>
  <c r="D45" i="18" s="1"/>
  <c r="C9" i="17"/>
  <c r="D52" i="18" s="1"/>
  <c r="C5" i="17"/>
  <c r="D48" i="18" s="1"/>
  <c r="C4" i="17"/>
  <c r="D47" i="18" s="1"/>
  <c r="C12" i="17"/>
  <c r="D55" i="18" s="1"/>
  <c r="C8" i="17"/>
  <c r="D51" i="18" s="1"/>
  <c r="A2" i="12"/>
  <c r="D3" i="14" s="1"/>
  <c r="F3" i="14" s="1"/>
  <c r="D2" i="11"/>
  <c r="D3" i="13" s="1"/>
  <c r="F3" i="13" s="1"/>
  <c r="B2" i="11"/>
  <c r="D9" i="13" s="1"/>
  <c r="F9" i="13" s="1"/>
  <c r="B12" i="17"/>
  <c r="B55" i="18" s="1"/>
  <c r="B8" i="17"/>
  <c r="B51" i="18" s="1"/>
  <c r="B11" i="17"/>
  <c r="B54" i="18" s="1"/>
  <c r="B7" i="17"/>
  <c r="B50" i="18" s="1"/>
  <c r="B3" i="17"/>
  <c r="B46" i="18" s="1"/>
  <c r="B10" i="17"/>
  <c r="B53" i="18" s="1"/>
  <c r="B6" i="17"/>
  <c r="B49" i="18" s="1"/>
  <c r="B2" i="17"/>
  <c r="B45" i="18" s="1"/>
  <c r="B9" i="17"/>
  <c r="B52" i="18" s="1"/>
  <c r="B5" i="17"/>
  <c r="B48" i="18" s="1"/>
  <c r="B4" i="17"/>
  <c r="B47" i="18" s="1"/>
  <c r="A2" i="11"/>
  <c r="D8" i="13" s="1"/>
  <c r="F8" i="13" s="1"/>
  <c r="C2" i="12"/>
  <c r="D7" i="14" s="1"/>
  <c r="F7" i="14" s="1"/>
  <c r="B2" i="12"/>
  <c r="D4" i="14" s="1"/>
  <c r="F4" i="14" s="1"/>
  <c r="C2" i="11"/>
  <c r="D6" i="13"/>
  <c r="F6" i="13" s="1"/>
  <c r="D11" i="13"/>
  <c r="F11" i="13" s="1"/>
  <c r="D2" i="12"/>
  <c r="D10" i="14" s="1"/>
  <c r="F10" i="14" s="1"/>
  <c r="AF6" i="7"/>
  <c r="AF7" i="7"/>
  <c r="AF9" i="7"/>
  <c r="AF4" i="7"/>
  <c r="AF2" i="7"/>
  <c r="E51" i="18" l="1"/>
  <c r="E54" i="18"/>
  <c r="C54" i="18"/>
  <c r="E52" i="18"/>
  <c r="P2" i="19"/>
  <c r="M363" i="19"/>
  <c r="M2" i="19"/>
  <c r="O2" i="19"/>
  <c r="L2" i="19"/>
  <c r="N2" i="19" s="1"/>
  <c r="E53" i="18"/>
  <c r="E55" i="18"/>
  <c r="C52" i="18"/>
  <c r="C55" i="18"/>
  <c r="C53" i="18"/>
  <c r="D11" i="14"/>
  <c r="F11" i="14" s="1"/>
  <c r="D2" i="13"/>
  <c r="F2" i="13" s="1"/>
  <c r="G2" i="13" s="1"/>
  <c r="H2" i="13" s="1"/>
  <c r="D77" i="18" s="1"/>
  <c r="D9" i="14"/>
  <c r="F9" i="14" s="1"/>
  <c r="D5" i="14"/>
  <c r="F5" i="14" s="1"/>
  <c r="C51" i="18"/>
  <c r="D6" i="14"/>
  <c r="F6" i="14" s="1"/>
  <c r="D5" i="13"/>
  <c r="F5" i="13" s="1"/>
  <c r="D4" i="13"/>
  <c r="F4" i="13" s="1"/>
  <c r="D10" i="13"/>
  <c r="F10" i="13" s="1"/>
  <c r="D2" i="14"/>
  <c r="F2" i="14" s="1"/>
  <c r="G2" i="14" s="1"/>
  <c r="D8" i="14"/>
  <c r="F8" i="14" s="1"/>
  <c r="D7" i="13"/>
  <c r="F7" i="13" s="1"/>
  <c r="C77" i="18" l="1"/>
  <c r="G3" i="13"/>
  <c r="G4" i="13" s="1"/>
  <c r="H2" i="14"/>
  <c r="D80" i="18" s="1"/>
  <c r="C80" i="18"/>
  <c r="G3" i="14"/>
  <c r="H3" i="13" l="1"/>
  <c r="D78" i="18" s="1"/>
  <c r="C78" i="18"/>
  <c r="G5" i="13"/>
  <c r="G6" i="13" s="1"/>
  <c r="C79" i="18"/>
  <c r="H4" i="13"/>
  <c r="D79" i="18" s="1"/>
  <c r="C81" i="18"/>
  <c r="H3" i="14"/>
  <c r="D81" i="18" s="1"/>
  <c r="G4" i="14"/>
  <c r="H5" i="13" l="1"/>
  <c r="G7" i="13"/>
  <c r="H6" i="13"/>
  <c r="C82" i="18"/>
  <c r="H4" i="14"/>
  <c r="D82" i="18" s="1"/>
  <c r="G5" i="14"/>
  <c r="C83" i="18" l="1"/>
  <c r="H5" i="14"/>
  <c r="D83" i="18" s="1"/>
  <c r="G6" i="14"/>
  <c r="G8" i="13"/>
  <c r="H7" i="13"/>
  <c r="G9" i="13" l="1"/>
  <c r="H8" i="13"/>
  <c r="H6" i="14"/>
  <c r="G7" i="14"/>
  <c r="G10" i="13" l="1"/>
  <c r="H9" i="13"/>
  <c r="H7" i="14"/>
  <c r="G8" i="14"/>
  <c r="H8" i="14" l="1"/>
  <c r="G9" i="14"/>
  <c r="G11" i="13"/>
  <c r="H11" i="13" s="1"/>
  <c r="H10" i="13"/>
  <c r="H9" i="14" l="1"/>
  <c r="G10" i="14"/>
  <c r="H10" i="14" l="1"/>
  <c r="G11" i="14"/>
  <c r="H11" i="14" s="1"/>
  <c r="P13" i="11" l="1"/>
  <c r="T7" i="11"/>
  <c r="U7" i="11" s="1"/>
  <c r="T9" i="11"/>
  <c r="U9" i="11" s="1"/>
  <c r="T6" i="11"/>
  <c r="U6" i="11" s="1"/>
  <c r="T8" i="11"/>
  <c r="U8" i="11" s="1"/>
  <c r="P18" i="11" l="1"/>
  <c r="P15" i="11"/>
  <c r="V9" i="11"/>
  <c r="V7" i="11"/>
  <c r="V8" i="11"/>
  <c r="V6" i="11"/>
  <c r="P14" i="11" s="1"/>
  <c r="P16" i="11" l="1"/>
  <c r="B72" i="18"/>
  <c r="F72" i="18"/>
  <c r="C72" i="18" l="1"/>
  <c r="D72" i="18" s="1"/>
  <c r="P2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D9434-AD02-424F-B667-F5B09D0C6858}" keepAlive="1" name="Consulta - tcc_unifal_base_amostral_202607141823" description="Conexão com a consulta 'tcc_unifal_base_amostral_202607141823' na pasta de trabalho." type="5" refreshedVersion="8" background="1" saveData="1">
    <dbPr connection="Provider=Microsoft.Mashup.OleDb.1;Data Source=$Workbook$;Location=tcc_unifal_base_amostral_202607141823;Extended Properties=&quot;&quot;" command="SELECT * FROM [tcc_unifal_base_amostral_202607141823]"/>
  </connection>
  <connection id="2" xr16:uid="{28D4124C-8C86-432A-AFF3-1A457875D3F5}" keepAlive="1" name="Consulta - tcc_unifal_execucoes_202607141823" description="Conexão com a consulta 'tcc_unifal_execucoes_202607141823' na pasta de trabalho." type="5" refreshedVersion="8" background="1" saveData="1">
    <dbPr connection="Provider=Microsoft.Mashup.OleDb.1;Data Source=$Workbook$;Location=tcc_unifal_execucoes_202607141823;Extended Properties=&quot;&quot;" command="SELECT * FROM [tcc_unifal_execucoes_202607141823]"/>
  </connection>
  <connection id="3" xr16:uid="{EB842733-CFE0-4331-8951-2F14962DD396}" keepAlive="1" name="Consulta - tcc_unifal_execucoes_202607141823 (2)" description="Conexão com a consulta 'tcc_unifal_execucoes_202607141823 (2)' na pasta de trabalho." type="5" refreshedVersion="8" background="1" saveData="1">
    <dbPr connection="Provider=Microsoft.Mashup.OleDb.1;Data Source=$Workbook$;Location=&quot;tcc_unifal_execucoes_202607141823 (2)&quot;;Extended Properties=&quot;&quot;" command="SELECT * FROM [tcc_unifal_execucoes_202607141823 (2)]"/>
  </connection>
  <connection id="4" xr16:uid="{C5E82DC1-124E-4BE3-8C8D-E3A0CF23F1A7}" keepAlive="1" name="Consulta - tcc_unifal_logs_validacao_202607141823" description="Conexão com a consulta 'tcc_unifal_logs_validacao_202607141823' na pasta de trabalho." type="5" refreshedVersion="8" background="1" saveData="1">
    <dbPr connection="Provider=Microsoft.Mashup.OleDb.1;Data Source=$Workbook$;Location=tcc_unifal_logs_validacao_202607141823;Extended Properties=&quot;&quot;" command="SELECT * FROM [tcc_unifal_logs_validacao_20260714182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<sst xmlns="http://schemas.openxmlformats.org/spreadsheetml/2006/main" count="82658" uniqueCount="9098">
  <si>
    <t>codigo_municipio_completo</t>
  </si>
  <si>
    <t>codigo_uf</t>
  </si>
  <si>
    <t>nome_uf</t>
  </si>
  <si>
    <t>codigo_municipio</t>
  </si>
  <si>
    <t>nome_municipio</t>
  </si>
  <si>
    <t>regiao</t>
  </si>
  <si>
    <t>url</t>
  </si>
  <si>
    <t>site_encontrado</t>
  </si>
  <si>
    <t>url_confiavel</t>
  </si>
  <si>
    <t>status_validacao_url</t>
  </si>
  <si>
    <t>populacao_residente_2022</t>
  </si>
  <si>
    <t>area_territorial_km2</t>
  </si>
  <si>
    <t>densidade_demografica_hab_km2</t>
  </si>
  <si>
    <t>chave_aleatoria</t>
  </si>
  <si>
    <t>observacao</t>
  </si>
  <si>
    <t>Mato Grosso</t>
  </si>
  <si>
    <t>Sinop</t>
  </si>
  <si>
    <t>Centro-Oeste</t>
  </si>
  <si>
    <t>https://www.sinop.mt.gov.br/</t>
  </si>
  <si>
    <t>Sim</t>
  </si>
  <si>
    <t>Apto</t>
  </si>
  <si>
    <t>196312</t>
  </si>
  <si>
    <t>3990,87</t>
  </si>
  <si>
    <t>49,19</t>
  </si>
  <si>
    <t>Várzea Grande</t>
  </si>
  <si>
    <t>https://www.varzeagrande.mt.gov.br/</t>
  </si>
  <si>
    <t>300078</t>
  </si>
  <si>
    <t>724,279</t>
  </si>
  <si>
    <t>414,31</t>
  </si>
  <si>
    <t>Goiás</t>
  </si>
  <si>
    <t>Cumari</t>
  </si>
  <si>
    <t>https://cumari.go.gov.br/</t>
  </si>
  <si>
    <t>2927</t>
  </si>
  <si>
    <t>568,365</t>
  </si>
  <si>
    <t>5,15</t>
  </si>
  <si>
    <t>Senador Canedo</t>
  </si>
  <si>
    <t>https://senadorcanedo.go.gov.br/</t>
  </si>
  <si>
    <t>155635</t>
  </si>
  <si>
    <t>247,005</t>
  </si>
  <si>
    <t>630,09</t>
  </si>
  <si>
    <t>Doverlândia</t>
  </si>
  <si>
    <t>https://doverlandia.go.gov.br/</t>
  </si>
  <si>
    <t>6956</t>
  </si>
  <si>
    <t>3227,558</t>
  </si>
  <si>
    <t>2,16</t>
  </si>
  <si>
    <t>Curvelândia</t>
  </si>
  <si>
    <t>https://www.curvelandia.mt.gov.br/</t>
  </si>
  <si>
    <t>4903</t>
  </si>
  <si>
    <t>357,128</t>
  </si>
  <si>
    <t>13,73</t>
  </si>
  <si>
    <t>Campinaçu</t>
  </si>
  <si>
    <t>https://www.campinacu.go.gov.br/</t>
  </si>
  <si>
    <t>3708</t>
  </si>
  <si>
    <t>1978,386</t>
  </si>
  <si>
    <t>1,87</t>
  </si>
  <si>
    <t>Mossâmedes</t>
  </si>
  <si>
    <t>http://mossamedes.go.gov.br/</t>
  </si>
  <si>
    <t>4654</t>
  </si>
  <si>
    <t>684,882</t>
  </si>
  <si>
    <t>6,8</t>
  </si>
  <si>
    <t>Mato Grosso do Sul</t>
  </si>
  <si>
    <t>Campo Grande</t>
  </si>
  <si>
    <t>https://www.campogrande.ms.gov.br/</t>
  </si>
  <si>
    <t>898100</t>
  </si>
  <si>
    <t>8082,978</t>
  </si>
  <si>
    <t>111,11</t>
  </si>
  <si>
    <t>Itajá</t>
  </si>
  <si>
    <t>https://itaja.go.gov.br/</t>
  </si>
  <si>
    <t>4380</t>
  </si>
  <si>
    <t>2082,736</t>
  </si>
  <si>
    <t>2,1</t>
  </si>
  <si>
    <t>Rio Brilhante</t>
  </si>
  <si>
    <t>https://riobrilhante.ms.gov.br/</t>
  </si>
  <si>
    <t>37601</t>
  </si>
  <si>
    <t>3983,562</t>
  </si>
  <si>
    <t>9,44</t>
  </si>
  <si>
    <t>Nova Crixás</t>
  </si>
  <si>
    <t>https://novacrixas.go.gov.br/</t>
  </si>
  <si>
    <t>12815</t>
  </si>
  <si>
    <t>7308,681</t>
  </si>
  <si>
    <t>1,75</t>
  </si>
  <si>
    <t>Morrinhos</t>
  </si>
  <si>
    <t>https://morrinhos.go.gov.br/</t>
  </si>
  <si>
    <t>51351</t>
  </si>
  <si>
    <t>2846,299</t>
  </si>
  <si>
    <t>18,04</t>
  </si>
  <si>
    <t>Cassilândia</t>
  </si>
  <si>
    <t>https://cassilandia.ms.gov.br/</t>
  </si>
  <si>
    <t>20988</t>
  </si>
  <si>
    <t>3658,252</t>
  </si>
  <si>
    <t>5,74</t>
  </si>
  <si>
    <t>Bataguassu</t>
  </si>
  <si>
    <t>https://www.bataguassu.ms.gov.br/</t>
  </si>
  <si>
    <t>23031</t>
  </si>
  <si>
    <t>2392,476</t>
  </si>
  <si>
    <t>9,63</t>
  </si>
  <si>
    <t>Jaciara</t>
  </si>
  <si>
    <t>https://www.jaciara.mt.gov.br/</t>
  </si>
  <si>
    <t>28569</t>
  </si>
  <si>
    <t>2429,678</t>
  </si>
  <si>
    <t>11,76</t>
  </si>
  <si>
    <t>Corumbá de Goiás</t>
  </si>
  <si>
    <t>https://corumbadegoias.go.gov.br/</t>
  </si>
  <si>
    <t>10562</t>
  </si>
  <si>
    <t>1064,833</t>
  </si>
  <si>
    <t>9,92</t>
  </si>
  <si>
    <t>Acorizal</t>
  </si>
  <si>
    <t>https://www.acorizal.mt.gov.br/</t>
  </si>
  <si>
    <t>5014</t>
  </si>
  <si>
    <t>850,763</t>
  </si>
  <si>
    <t>5,89</t>
  </si>
  <si>
    <t>Buriti de Goiás</t>
  </si>
  <si>
    <t>https://buritidegoias.go.gov.br/</t>
  </si>
  <si>
    <t>2732</t>
  </si>
  <si>
    <t>202,576</t>
  </si>
  <si>
    <t>13,49</t>
  </si>
  <si>
    <t>Jaraguá</t>
  </si>
  <si>
    <t>https://jaragua.go.gov.br/</t>
  </si>
  <si>
    <t>45223</t>
  </si>
  <si>
    <t>1848,947</t>
  </si>
  <si>
    <t>24,46</t>
  </si>
  <si>
    <t>Goianira</t>
  </si>
  <si>
    <t>https://goianira.go.gov.br/</t>
  </si>
  <si>
    <t>71916</t>
  </si>
  <si>
    <t>213,772</t>
  </si>
  <si>
    <t>336,41</t>
  </si>
  <si>
    <t>Pilar de Goiás</t>
  </si>
  <si>
    <t>https://pilar.go.gov.br/</t>
  </si>
  <si>
    <t>2328</t>
  </si>
  <si>
    <t>906,048</t>
  </si>
  <si>
    <t>2,57</t>
  </si>
  <si>
    <t>Coronel Sapucaia</t>
  </si>
  <si>
    <t>https://www.coronelsapucaia.ms.gov.br/</t>
  </si>
  <si>
    <t>14289</t>
  </si>
  <si>
    <t>1023,727</t>
  </si>
  <si>
    <t>13,96</t>
  </si>
  <si>
    <t>Marcelândia</t>
  </si>
  <si>
    <t>https://www.marcelandia.mt.gov.br/</t>
  </si>
  <si>
    <t>11396</t>
  </si>
  <si>
    <t>12285,486</t>
  </si>
  <si>
    <t>0,93</t>
  </si>
  <si>
    <t>Porto Esperidião</t>
  </si>
  <si>
    <t>https://www.portoesperidiao.mt.gov.br/</t>
  </si>
  <si>
    <t>10204</t>
  </si>
  <si>
    <t>5835,278</t>
  </si>
  <si>
    <t>Brasnorte</t>
  </si>
  <si>
    <t>https://www.brasnorte.mt.gov.br/</t>
  </si>
  <si>
    <t>17004</t>
  </si>
  <si>
    <t>15968,355</t>
  </si>
  <si>
    <t>1,06</t>
  </si>
  <si>
    <t>Guarinos</t>
  </si>
  <si>
    <t>https://guarinos.go.gov.br/</t>
  </si>
  <si>
    <t>2161</t>
  </si>
  <si>
    <t>593,188</t>
  </si>
  <si>
    <t>3,64</t>
  </si>
  <si>
    <t>Cáceres</t>
  </si>
  <si>
    <t>https://www.caceres.mt.gov.br/</t>
  </si>
  <si>
    <t>89681</t>
  </si>
  <si>
    <t>24495,51</t>
  </si>
  <si>
    <t>3,66</t>
  </si>
  <si>
    <t>Nova Glória</t>
  </si>
  <si>
    <t>https://novagloria.go.gov.br/</t>
  </si>
  <si>
    <t>8310</t>
  </si>
  <si>
    <t>411,753</t>
  </si>
  <si>
    <t>20,18</t>
  </si>
  <si>
    <t>São José dos Quatro Marcos</t>
  </si>
  <si>
    <t>https://saojosedosquatromarcos.mt.gov.br/</t>
  </si>
  <si>
    <t>17849</t>
  </si>
  <si>
    <t>1282,763</t>
  </si>
  <si>
    <t>13,91</t>
  </si>
  <si>
    <t>Guia Lopes da Laguna</t>
  </si>
  <si>
    <t>https://www.guialopesdalaguna.ms.gov.br/site/</t>
  </si>
  <si>
    <t>9940</t>
  </si>
  <si>
    <t>1225,426</t>
  </si>
  <si>
    <t>8,11</t>
  </si>
  <si>
    <t>Piauí</t>
  </si>
  <si>
    <t>Demerval Lobão</t>
  </si>
  <si>
    <t>Nordeste</t>
  </si>
  <si>
    <t>https://demervallobao.pi.gov.br/</t>
  </si>
  <si>
    <t>16352</t>
  </si>
  <si>
    <t>216,807</t>
  </si>
  <si>
    <t>75,42</t>
  </si>
  <si>
    <t>Paraíba</t>
  </si>
  <si>
    <t>Conceição</t>
  </si>
  <si>
    <t>https://conceicao.pb.gov.br/</t>
  </si>
  <si>
    <t>18260</t>
  </si>
  <si>
    <t>580,65</t>
  </si>
  <si>
    <t>31,45</t>
  </si>
  <si>
    <t>Alagoas</t>
  </si>
  <si>
    <t>Inhapi</t>
  </si>
  <si>
    <t>https://inhapi.al.gov.br/</t>
  </si>
  <si>
    <t>15167</t>
  </si>
  <si>
    <t>372,019</t>
  </si>
  <si>
    <t>40,77</t>
  </si>
  <si>
    <t>Bahia</t>
  </si>
  <si>
    <t>Aiquara</t>
  </si>
  <si>
    <t>https://www.aiquara.ba.gov.br/</t>
  </si>
  <si>
    <t>4447</t>
  </si>
  <si>
    <t>167,877</t>
  </si>
  <si>
    <t>26,49</t>
  </si>
  <si>
    <t>Valente</t>
  </si>
  <si>
    <t>https://valente.ba.gov.br/portal/</t>
  </si>
  <si>
    <t>24362</t>
  </si>
  <si>
    <t>394,877</t>
  </si>
  <si>
    <t>61,7</t>
  </si>
  <si>
    <t>Rio Grande do Norte</t>
  </si>
  <si>
    <t>Taipu</t>
  </si>
  <si>
    <t>https://www.taipu.rn.gov.br/</t>
  </si>
  <si>
    <t>11422</t>
  </si>
  <si>
    <t>352,818</t>
  </si>
  <si>
    <t>32,37</t>
  </si>
  <si>
    <t>Inhambupe</t>
  </si>
  <si>
    <t>https://inhambupe.ba.gov.br/</t>
  </si>
  <si>
    <t>33790</t>
  </si>
  <si>
    <t>1082,283</t>
  </si>
  <si>
    <t>31,22</t>
  </si>
  <si>
    <t>Nilo Peçanha</t>
  </si>
  <si>
    <t>https://nilopecanha.ba.gov.br/</t>
  </si>
  <si>
    <t>12063</t>
  </si>
  <si>
    <t>388,936</t>
  </si>
  <si>
    <t>31,02</t>
  </si>
  <si>
    <t>Vera Cruz</t>
  </si>
  <si>
    <t>https://veracruz.ba.gov.br/</t>
  </si>
  <si>
    <t>42529</t>
  </si>
  <si>
    <t>297,537</t>
  </si>
  <si>
    <t>142,94</t>
  </si>
  <si>
    <t>Santa Cecília</t>
  </si>
  <si>
    <t>https://santacecilia.pb.gov.br/</t>
  </si>
  <si>
    <t>7670</t>
  </si>
  <si>
    <t>217,577</t>
  </si>
  <si>
    <t>35,25</t>
  </si>
  <si>
    <t>Pernambuco</t>
  </si>
  <si>
    <t>Serrita</t>
  </si>
  <si>
    <t>https://serrita.pe.gov.br/</t>
  </si>
  <si>
    <t>18207</t>
  </si>
  <si>
    <t>1535,19</t>
  </si>
  <si>
    <t>11,86</t>
  </si>
  <si>
    <t>Maranhão</t>
  </si>
  <si>
    <t>São Francisco do Maranhão</t>
  </si>
  <si>
    <t>https://saofranciscodomaranhao.ma.gov.br/</t>
  </si>
  <si>
    <t>12064</t>
  </si>
  <si>
    <t>2284,217</t>
  </si>
  <si>
    <t>5,28</t>
  </si>
  <si>
    <t>Maxaranguape</t>
  </si>
  <si>
    <t>https://www.maxaranguape.rn.gov.br/</t>
  </si>
  <si>
    <t>10255</t>
  </si>
  <si>
    <t>132,129</t>
  </si>
  <si>
    <t>77,61</t>
  </si>
  <si>
    <t>São João do Arraial</t>
  </si>
  <si>
    <t>https://saojoaodoarraial.pi.gov.br/</t>
  </si>
  <si>
    <t>8186</t>
  </si>
  <si>
    <t>213,377</t>
  </si>
  <si>
    <t>38,36</t>
  </si>
  <si>
    <t>Centro Novo do Maranhão</t>
  </si>
  <si>
    <t>https://www.centronovo.ma.gov.br/</t>
  </si>
  <si>
    <t>16267</t>
  </si>
  <si>
    <t>8401,003</t>
  </si>
  <si>
    <t>1,94</t>
  </si>
  <si>
    <t>Ceará</t>
  </si>
  <si>
    <t>Varjota</t>
  </si>
  <si>
    <t>https://varjota.ce.gov.br/</t>
  </si>
  <si>
    <t>18105</t>
  </si>
  <si>
    <t>179,239</t>
  </si>
  <si>
    <t>101,01</t>
  </si>
  <si>
    <t>Macaparana</t>
  </si>
  <si>
    <t>https://macaparana.pe.gov.br/</t>
  </si>
  <si>
    <t>23879</t>
  </si>
  <si>
    <t>108,049</t>
  </si>
  <si>
    <t>221</t>
  </si>
  <si>
    <t>Parari</t>
  </si>
  <si>
    <t>https://parari.pb.gov.br/</t>
  </si>
  <si>
    <t>1720</t>
  </si>
  <si>
    <t>207,814</t>
  </si>
  <si>
    <t>8,28</t>
  </si>
  <si>
    <t>Caridade</t>
  </si>
  <si>
    <t>https://caridade.ce.gov.br/</t>
  </si>
  <si>
    <t>16377</t>
  </si>
  <si>
    <t>926,271</t>
  </si>
  <si>
    <t>17,68</t>
  </si>
  <si>
    <t>Remígio</t>
  </si>
  <si>
    <t>https://remigio.pb.gov.br/</t>
  </si>
  <si>
    <t>17885</t>
  </si>
  <si>
    <t>183,459</t>
  </si>
  <si>
    <t>97,49</t>
  </si>
  <si>
    <t>São Felipe</t>
  </si>
  <si>
    <t>https://saofelipe.ba.gov.br/</t>
  </si>
  <si>
    <t>20283</t>
  </si>
  <si>
    <t>222,407</t>
  </si>
  <si>
    <t>91,2</t>
  </si>
  <si>
    <t>Grossos</t>
  </si>
  <si>
    <t>https://www.grossos.rn.gov.br/</t>
  </si>
  <si>
    <t>9924</t>
  </si>
  <si>
    <t>124,538</t>
  </si>
  <si>
    <t>79,69</t>
  </si>
  <si>
    <t>Rodolfo Fernandes</t>
  </si>
  <si>
    <t>https://www.rodolfofernandes.rn.gov.br/</t>
  </si>
  <si>
    <t>4242</t>
  </si>
  <si>
    <t>154,84</t>
  </si>
  <si>
    <t>27,4</t>
  </si>
  <si>
    <t>Geminiano</t>
  </si>
  <si>
    <t>https://geminiano.pi.gov.br/</t>
  </si>
  <si>
    <t>5445</t>
  </si>
  <si>
    <t>440,606</t>
  </si>
  <si>
    <t>12,36</t>
  </si>
  <si>
    <t>Laje</t>
  </si>
  <si>
    <t>https://laje.ba.gov.br/</t>
  </si>
  <si>
    <t>21052</t>
  </si>
  <si>
    <t>449,834</t>
  </si>
  <si>
    <t>46,8</t>
  </si>
  <si>
    <t>Jussari</t>
  </si>
  <si>
    <t>https://jussari.ba.gov.br/</t>
  </si>
  <si>
    <t>5888</t>
  </si>
  <si>
    <t>329,19</t>
  </si>
  <si>
    <t>17,89</t>
  </si>
  <si>
    <t>Paratinga</t>
  </si>
  <si>
    <t>https://www.paratinga.ba.gov.br/</t>
  </si>
  <si>
    <t>29252</t>
  </si>
  <si>
    <t>2624,998</t>
  </si>
  <si>
    <t>11,14</t>
  </si>
  <si>
    <t>Oliveira dos Brejinhos</t>
  </si>
  <si>
    <t>https://oliveiradosbrejinhos.ba.gov.br/</t>
  </si>
  <si>
    <t>20715</t>
  </si>
  <si>
    <t>3313,418</t>
  </si>
  <si>
    <t>6,25</t>
  </si>
  <si>
    <t>Lajedo do Tabocal</t>
  </si>
  <si>
    <t>https://www.lagedodotabocal.ba.gov.br/</t>
  </si>
  <si>
    <t>7494</t>
  </si>
  <si>
    <t>382,937</t>
  </si>
  <si>
    <t>19,57</t>
  </si>
  <si>
    <t>Macaíba</t>
  </si>
  <si>
    <t>https://macaiba.rn.gov.br/</t>
  </si>
  <si>
    <t>82249</t>
  </si>
  <si>
    <t>510,092</t>
  </si>
  <si>
    <t>161,24</t>
  </si>
  <si>
    <t>São Luis do Piauí</t>
  </si>
  <si>
    <t>https://saoluisdopiaui.pi.gov.br/</t>
  </si>
  <si>
    <t>2309</t>
  </si>
  <si>
    <t>217,924</t>
  </si>
  <si>
    <t>10,6</t>
  </si>
  <si>
    <t>Corrente</t>
  </si>
  <si>
    <t>https://corrente.pi.gov.br/</t>
  </si>
  <si>
    <t>27278</t>
  </si>
  <si>
    <t>3048,747</t>
  </si>
  <si>
    <t>8,95</t>
  </si>
  <si>
    <t>João Costa</t>
  </si>
  <si>
    <t>https://joaocosta.pi.gov.br/</t>
  </si>
  <si>
    <t>2970</t>
  </si>
  <si>
    <t>1800,23</t>
  </si>
  <si>
    <t>1,65</t>
  </si>
  <si>
    <t>Morada Nova</t>
  </si>
  <si>
    <t>https://moradanova.ce.gov.br/</t>
  </si>
  <si>
    <t>61443</t>
  </si>
  <si>
    <t>2763,971</t>
  </si>
  <si>
    <t>22,23</t>
  </si>
  <si>
    <t>Girau do Ponciano</t>
  </si>
  <si>
    <t>https://giraudoponciano.al.gov.br/</t>
  </si>
  <si>
    <t>36102</t>
  </si>
  <si>
    <t>513,454</t>
  </si>
  <si>
    <t>70,31</t>
  </si>
  <si>
    <t>Baraúna</t>
  </si>
  <si>
    <t>https://www.barauna.rn.gov.br/</t>
  </si>
  <si>
    <t>26913</t>
  </si>
  <si>
    <t>825,681</t>
  </si>
  <si>
    <t>32,59</t>
  </si>
  <si>
    <t>Pariconha</t>
  </si>
  <si>
    <t>https://pariconha.al.gov.br/</t>
  </si>
  <si>
    <t>10573</t>
  </si>
  <si>
    <t>254,719</t>
  </si>
  <si>
    <t>41,51</t>
  </si>
  <si>
    <t>Viçosa</t>
  </si>
  <si>
    <t>https://www.vicosa.rn.gov.br/</t>
  </si>
  <si>
    <t>1822</t>
  </si>
  <si>
    <t>37,905</t>
  </si>
  <si>
    <t>48,07</t>
  </si>
  <si>
    <t>Jandaíra</t>
  </si>
  <si>
    <t>https://www.jandaira.rn.gov.br/</t>
  </si>
  <si>
    <t>6562</t>
  </si>
  <si>
    <t>442,754</t>
  </si>
  <si>
    <t>14,82</t>
  </si>
  <si>
    <t>Jardim do Mulato</t>
  </si>
  <si>
    <t>https://jardimdomulato.pi.gov.br/</t>
  </si>
  <si>
    <t>4180</t>
  </si>
  <si>
    <t>510,226</t>
  </si>
  <si>
    <t>8,19</t>
  </si>
  <si>
    <t>Glória</t>
  </si>
  <si>
    <t>https://gloria.ba.gov.br/</t>
  </si>
  <si>
    <t>15524</t>
  </si>
  <si>
    <t>1566,609</t>
  </si>
  <si>
    <t>9,91</t>
  </si>
  <si>
    <t>Itaeté</t>
  </si>
  <si>
    <t>https://itaete.ba.gov.br/</t>
  </si>
  <si>
    <t>13472</t>
  </si>
  <si>
    <t>1331,822</t>
  </si>
  <si>
    <t>10,12</t>
  </si>
  <si>
    <t>Coelho Neto</t>
  </si>
  <si>
    <t>https://coelhoneto.ma.gov.br/</t>
  </si>
  <si>
    <t>41658</t>
  </si>
  <si>
    <t>977,079</t>
  </si>
  <si>
    <t>42,64</t>
  </si>
  <si>
    <t>Sergipe</t>
  </si>
  <si>
    <t>Ribeirópolis</t>
  </si>
  <si>
    <t>https://ribeiropolis.se.gov.br/</t>
  </si>
  <si>
    <t>17033</t>
  </si>
  <si>
    <t>259,044</t>
  </si>
  <si>
    <t>65,75</t>
  </si>
  <si>
    <t>Afrânio</t>
  </si>
  <si>
    <t>https://afranio.pe.gov.br/</t>
  </si>
  <si>
    <t>18674</t>
  </si>
  <si>
    <t>1490,594</t>
  </si>
  <si>
    <t>12,53</t>
  </si>
  <si>
    <t>Alto Parnaíba</t>
  </si>
  <si>
    <t>https://altoparnaiba.ma.gov.br/</t>
  </si>
  <si>
    <t>11109</t>
  </si>
  <si>
    <t>11127,384</t>
  </si>
  <si>
    <t>1</t>
  </si>
  <si>
    <t>Cajapió</t>
  </si>
  <si>
    <t>https://cajapio.ma.gov.br/</t>
  </si>
  <si>
    <t>10121</t>
  </si>
  <si>
    <t>545,244</t>
  </si>
  <si>
    <t>18,56</t>
  </si>
  <si>
    <t>Jericó</t>
  </si>
  <si>
    <t>https://jerico.pb.gov.br/</t>
  </si>
  <si>
    <t>7516</t>
  </si>
  <si>
    <t>177,356</t>
  </si>
  <si>
    <t>42,38</t>
  </si>
  <si>
    <t>Socorro do Piauí</t>
  </si>
  <si>
    <t>https://socorrodopiaui.pi.gov.br/</t>
  </si>
  <si>
    <t>4141</t>
  </si>
  <si>
    <t>761,854</t>
  </si>
  <si>
    <t>5,44</t>
  </si>
  <si>
    <t>Coqueiro Seco</t>
  </si>
  <si>
    <t>https://coqueiroseco.al.gov.br/</t>
  </si>
  <si>
    <t>5581</t>
  </si>
  <si>
    <t>39,608</t>
  </si>
  <si>
    <t>140,91</t>
  </si>
  <si>
    <t>São Bento</t>
  </si>
  <si>
    <t>https://saobento.pb.gov.br/</t>
  </si>
  <si>
    <t>32235</t>
  </si>
  <si>
    <t>245,84</t>
  </si>
  <si>
    <t>131,12</t>
  </si>
  <si>
    <t>Rio do Antônio</t>
  </si>
  <si>
    <t>https://riodoantonio.ba.gov.br/</t>
  </si>
  <si>
    <t>13146</t>
  </si>
  <si>
    <t>777,903</t>
  </si>
  <si>
    <t>16,9</t>
  </si>
  <si>
    <t>Água Branca</t>
  </si>
  <si>
    <t>https://aguabranca.al.gov.br/</t>
  </si>
  <si>
    <t>19008</t>
  </si>
  <si>
    <t>468,229</t>
  </si>
  <si>
    <t>40,6</t>
  </si>
  <si>
    <t>Parambu</t>
  </si>
  <si>
    <t>https://parambu.ce.gov.br/</t>
  </si>
  <si>
    <t>31445</t>
  </si>
  <si>
    <t>2313,868</t>
  </si>
  <si>
    <t>13,59</t>
  </si>
  <si>
    <t>Barreiras</t>
  </si>
  <si>
    <t>https://barreiras.ba.gov.br/</t>
  </si>
  <si>
    <t>159734</t>
  </si>
  <si>
    <t>8051,274</t>
  </si>
  <si>
    <t>19,84</t>
  </si>
  <si>
    <t>Paripiranga</t>
  </si>
  <si>
    <t>https://paripiranga.ba.gov.br/</t>
  </si>
  <si>
    <t>26604</t>
  </si>
  <si>
    <t>442,186</t>
  </si>
  <si>
    <t>60,16</t>
  </si>
  <si>
    <t>Propriá</t>
  </si>
  <si>
    <t>https://propria.se.gov.br/</t>
  </si>
  <si>
    <t>26618</t>
  </si>
  <si>
    <t>96,32</t>
  </si>
  <si>
    <t>276,35</t>
  </si>
  <si>
    <t>Barra do Corda</t>
  </si>
  <si>
    <t>https://barradocorda.ma.gov.br/</t>
  </si>
  <si>
    <t>84532</t>
  </si>
  <si>
    <t>5187,673</t>
  </si>
  <si>
    <t>16,29</t>
  </si>
  <si>
    <t>Ibicaraí</t>
  </si>
  <si>
    <t>https://ibicarai.ba.gov.br/</t>
  </si>
  <si>
    <t>21665</t>
  </si>
  <si>
    <t>230,953</t>
  </si>
  <si>
    <t>93,81</t>
  </si>
  <si>
    <t>Milagres</t>
  </si>
  <si>
    <t>https://milagres.ba.gov.br/</t>
  </si>
  <si>
    <t>11071</t>
  </si>
  <si>
    <t>420,358</t>
  </si>
  <si>
    <t>26,34</t>
  </si>
  <si>
    <t>Sigefredo Pacheco</t>
  </si>
  <si>
    <t>https://sigefredopacheco.pi.gov.br/</t>
  </si>
  <si>
    <t>9460</t>
  </si>
  <si>
    <t>1031,101</t>
  </si>
  <si>
    <t>9,17</t>
  </si>
  <si>
    <t>Wall Ferraz</t>
  </si>
  <si>
    <t>https://wallferraz.pi.gov.br/</t>
  </si>
  <si>
    <t>4059</t>
  </si>
  <si>
    <t>270,427</t>
  </si>
  <si>
    <t>15,01</t>
  </si>
  <si>
    <t>São Sebastião</t>
  </si>
  <si>
    <t>https://saosebastiao.al.gov.br/</t>
  </si>
  <si>
    <t>31786</t>
  </si>
  <si>
    <t>314,924</t>
  </si>
  <si>
    <t>100,93</t>
  </si>
  <si>
    <t>São José do Sabugi</t>
  </si>
  <si>
    <t>https://saojosedosabugi.pb.gov.br/</t>
  </si>
  <si>
    <t>4138</t>
  </si>
  <si>
    <t>213,555</t>
  </si>
  <si>
    <t>19,38</t>
  </si>
  <si>
    <t>São José do Bonfim</t>
  </si>
  <si>
    <t>https://saojosedobonfim.pb.gov.br/</t>
  </si>
  <si>
    <t>3242</t>
  </si>
  <si>
    <t>153,629</t>
  </si>
  <si>
    <t>21,1</t>
  </si>
  <si>
    <t>Riachão das Neves</t>
  </si>
  <si>
    <t>https://riachaodasneves.ba.gov.br/</t>
  </si>
  <si>
    <t>21642</t>
  </si>
  <si>
    <t>5977,931</t>
  </si>
  <si>
    <t>3,62</t>
  </si>
  <si>
    <t>Pavussu</t>
  </si>
  <si>
    <t>https://pavussu.pi.gov.br/</t>
  </si>
  <si>
    <t>3628</t>
  </si>
  <si>
    <t>1090,697</t>
  </si>
  <si>
    <t>3,33</t>
  </si>
  <si>
    <t>Banabuiú</t>
  </si>
  <si>
    <t>https://banabuiu.ce.gov.br/</t>
  </si>
  <si>
    <t>17195</t>
  </si>
  <si>
    <t>1080,986</t>
  </si>
  <si>
    <t>15,91</t>
  </si>
  <si>
    <t>Baianópolis</t>
  </si>
  <si>
    <t>https://baianopolis.ba.gov.br/</t>
  </si>
  <si>
    <t>13614</t>
  </si>
  <si>
    <t>3320,723</t>
  </si>
  <si>
    <t>4,1</t>
  </si>
  <si>
    <t>Amélia Rodrigues</t>
  </si>
  <si>
    <t>https://ameliarodrigues.ba.gov.br/</t>
  </si>
  <si>
    <t>24138</t>
  </si>
  <si>
    <t>166,872</t>
  </si>
  <si>
    <t>144,65</t>
  </si>
  <si>
    <t>Gentio do Ouro</t>
  </si>
  <si>
    <t>https://gentiodoouro.ba.gov.br/</t>
  </si>
  <si>
    <t>10884</t>
  </si>
  <si>
    <t>3817,946</t>
  </si>
  <si>
    <t>2,85</t>
  </si>
  <si>
    <t>Arame</t>
  </si>
  <si>
    <t>https://arame.ma.gov.br/</t>
  </si>
  <si>
    <t>25517</t>
  </si>
  <si>
    <t>2976,039</t>
  </si>
  <si>
    <t>8,57</t>
  </si>
  <si>
    <t>Batalha</t>
  </si>
  <si>
    <t>https://batalha.pi.gov.br/</t>
  </si>
  <si>
    <t>26300</t>
  </si>
  <si>
    <t>1589,01</t>
  </si>
  <si>
    <t>16,55</t>
  </si>
  <si>
    <t>Alto Alegre do Maranhão</t>
  </si>
  <si>
    <t>https://altoalegredomaranhao.ma.gov.br/</t>
  </si>
  <si>
    <t>24048</t>
  </si>
  <si>
    <t>392,75</t>
  </si>
  <si>
    <t>61,23</t>
  </si>
  <si>
    <t>Santa Inês</t>
  </si>
  <si>
    <t>https://santaines.ma.gov.br/</t>
  </si>
  <si>
    <t>85014</t>
  </si>
  <si>
    <t>786,689</t>
  </si>
  <si>
    <t>108,07</t>
  </si>
  <si>
    <t>Chã de Alegria</t>
  </si>
  <si>
    <t>https://chadealegria.pe.gov.br/</t>
  </si>
  <si>
    <t>12984</t>
  </si>
  <si>
    <t>49,327</t>
  </si>
  <si>
    <t>263,22</t>
  </si>
  <si>
    <t>Chorozinho</t>
  </si>
  <si>
    <t>https://chorozinho.ce.gov.br/</t>
  </si>
  <si>
    <t>20163</t>
  </si>
  <si>
    <t>296,431</t>
  </si>
  <si>
    <t>68,02</t>
  </si>
  <si>
    <t>Major Sales</t>
  </si>
  <si>
    <t>https://www.majorsales.rn.gov.br/</t>
  </si>
  <si>
    <t>3924</t>
  </si>
  <si>
    <t>31,971</t>
  </si>
  <si>
    <t>122,74</t>
  </si>
  <si>
    <t>Gado Bravo</t>
  </si>
  <si>
    <t>https://gadobravo.pb.gov.br/</t>
  </si>
  <si>
    <t>8179</t>
  </si>
  <si>
    <t>192,42</t>
  </si>
  <si>
    <t>42,51</t>
  </si>
  <si>
    <t>São Raimundo Nonato</t>
  </si>
  <si>
    <t>https://saoraimundononato.pi.gov.br/</t>
  </si>
  <si>
    <t>38934</t>
  </si>
  <si>
    <t>2415,287</t>
  </si>
  <si>
    <t>16,12</t>
  </si>
  <si>
    <t>Ilha de Itamaracá</t>
  </si>
  <si>
    <t>https://ilhadeitamaraca.pe.gov.br/</t>
  </si>
  <si>
    <t>24540</t>
  </si>
  <si>
    <t>66,146</t>
  </si>
  <si>
    <t>371</t>
  </si>
  <si>
    <t>São Bentinho</t>
  </si>
  <si>
    <t>https://saobentinho.pb.gov.br/</t>
  </si>
  <si>
    <t>4327</t>
  </si>
  <si>
    <t>199,635</t>
  </si>
  <si>
    <t>21,67</t>
  </si>
  <si>
    <t>Carnaubal</t>
  </si>
  <si>
    <t>https://carnaubal.ce.gov.br/</t>
  </si>
  <si>
    <t>17210</t>
  </si>
  <si>
    <t>363,22</t>
  </si>
  <si>
    <t>47,38</t>
  </si>
  <si>
    <t>São Lourenço da Mata</t>
  </si>
  <si>
    <t>https://saolourencodamata.pe.gov.br/</t>
  </si>
  <si>
    <t>111249</t>
  </si>
  <si>
    <t>263,687</t>
  </si>
  <si>
    <t>421,9</t>
  </si>
  <si>
    <t>Martins</t>
  </si>
  <si>
    <t>https://www.martins.rn.gov.br/</t>
  </si>
  <si>
    <t>169,464</t>
  </si>
  <si>
    <t>48,26</t>
  </si>
  <si>
    <t>Palmeirândia</t>
  </si>
  <si>
    <t>https://palmeirandia.ma.gov.br/</t>
  </si>
  <si>
    <t>21059</t>
  </si>
  <si>
    <t>532,161</t>
  </si>
  <si>
    <t>39,57</t>
  </si>
  <si>
    <t>Matões do Norte</t>
  </si>
  <si>
    <t>https://matoesdonorte.ma.gov.br/</t>
  </si>
  <si>
    <t>17432</t>
  </si>
  <si>
    <t>794,454</t>
  </si>
  <si>
    <t>21,94</t>
  </si>
  <si>
    <t>Lastro</t>
  </si>
  <si>
    <t>https://lastro.pb.gov.br/</t>
  </si>
  <si>
    <t>3162</t>
  </si>
  <si>
    <t>107,416</t>
  </si>
  <si>
    <t>29,44</t>
  </si>
  <si>
    <t>Arcoverde</t>
  </si>
  <si>
    <t>https://arcoverde.pe.gov.br/</t>
  </si>
  <si>
    <t>77742</t>
  </si>
  <si>
    <t>343,923</t>
  </si>
  <si>
    <t>226,04</t>
  </si>
  <si>
    <t>Pirapemas</t>
  </si>
  <si>
    <t>https://pirapemas.ma.gov.br/</t>
  </si>
  <si>
    <t>17714</t>
  </si>
  <si>
    <t>688,761</t>
  </si>
  <si>
    <t>25,72</t>
  </si>
  <si>
    <t>João Dourado</t>
  </si>
  <si>
    <t>https://joaodourado.ba.gov.br/</t>
  </si>
  <si>
    <t>24854</t>
  </si>
  <si>
    <t>913,258</t>
  </si>
  <si>
    <t>27,21</t>
  </si>
  <si>
    <t>Cariús</t>
  </si>
  <si>
    <t>https://carius.ce.gov.br/</t>
  </si>
  <si>
    <t>17015</t>
  </si>
  <si>
    <t>1036,417</t>
  </si>
  <si>
    <t>16,42</t>
  </si>
  <si>
    <t>Riachão do Dantas</t>
  </si>
  <si>
    <t>https://riachaododantas.se.gov.br/</t>
  </si>
  <si>
    <t>18313</t>
  </si>
  <si>
    <t>530,607</t>
  </si>
  <si>
    <t>34,51</t>
  </si>
  <si>
    <t>Inajá</t>
  </si>
  <si>
    <t>https://inaja.pe.gov.br/</t>
  </si>
  <si>
    <t>25603</t>
  </si>
  <si>
    <t>1231,362</t>
  </si>
  <si>
    <t>20,79</t>
  </si>
  <si>
    <t>Boa Vista do Gurupi</t>
  </si>
  <si>
    <t>https://boavistadogurupi.ma.gov.br/</t>
  </si>
  <si>
    <t>7574</t>
  </si>
  <si>
    <t>400,35</t>
  </si>
  <si>
    <t>18,92</t>
  </si>
  <si>
    <t>Santana do Cariri</t>
  </si>
  <si>
    <t>https://santanadocariri.ce.gov.br/</t>
  </si>
  <si>
    <t>16954</t>
  </si>
  <si>
    <t>855,165</t>
  </si>
  <si>
    <t>19,83</t>
  </si>
  <si>
    <t>Tarrafas</t>
  </si>
  <si>
    <t>https://tarrafas.ce.gov.br/</t>
  </si>
  <si>
    <t>7529</t>
  </si>
  <si>
    <t>412,719</t>
  </si>
  <si>
    <t>18,24</t>
  </si>
  <si>
    <t>Itagi</t>
  </si>
  <si>
    <t>https://itagi.ba.gov.br/</t>
  </si>
  <si>
    <t>13803</t>
  </si>
  <si>
    <t>310,621</t>
  </si>
  <si>
    <t>44,44</t>
  </si>
  <si>
    <t>São José dos Ramos</t>
  </si>
  <si>
    <t>https://saojosedosramos.pb.gov.br/</t>
  </si>
  <si>
    <t>5891</t>
  </si>
  <si>
    <t>100,642</t>
  </si>
  <si>
    <t>58,53</t>
  </si>
  <si>
    <t>Cariré</t>
  </si>
  <si>
    <t>https://carire.ce.gov.br/</t>
  </si>
  <si>
    <t>17632</t>
  </si>
  <si>
    <t>755,597</t>
  </si>
  <si>
    <t>23,34</t>
  </si>
  <si>
    <t>Santa Rita de Cássia</t>
  </si>
  <si>
    <t>https://santaritadecassia.ba.gov.br/</t>
  </si>
  <si>
    <t>27390</t>
  </si>
  <si>
    <t>6030,491</t>
  </si>
  <si>
    <t>4,54</t>
  </si>
  <si>
    <t>Riacho das Almas</t>
  </si>
  <si>
    <t>https://riachodasalmas.pe.gov.br/</t>
  </si>
  <si>
    <t>20639</t>
  </si>
  <si>
    <t>314,003</t>
  </si>
  <si>
    <t>65,73</t>
  </si>
  <si>
    <t>Paramoti</t>
  </si>
  <si>
    <t>https://paramoti.ce.gov.br/</t>
  </si>
  <si>
    <t>10384</t>
  </si>
  <si>
    <t>539,238</t>
  </si>
  <si>
    <t>19,26</t>
  </si>
  <si>
    <t>Lajes Pintadas</t>
  </si>
  <si>
    <t>https://www.lajespintadas.rn.gov.br/</t>
  </si>
  <si>
    <t>4787</t>
  </si>
  <si>
    <t>130,211</t>
  </si>
  <si>
    <t>36,76</t>
  </si>
  <si>
    <t>Sítio Novo</t>
  </si>
  <si>
    <t>https://sitionovo.ma.gov.br/</t>
  </si>
  <si>
    <t>17074</t>
  </si>
  <si>
    <t>3114,683</t>
  </si>
  <si>
    <t>5,48</t>
  </si>
  <si>
    <t>Pindobaçu</t>
  </si>
  <si>
    <t>https://pindobacu.ba.gov.br/</t>
  </si>
  <si>
    <t>19083</t>
  </si>
  <si>
    <t>495,845</t>
  </si>
  <si>
    <t>38,49</t>
  </si>
  <si>
    <t>Serra Caiada</t>
  </si>
  <si>
    <t>https://www.serracaiada.rn.gov.br/</t>
  </si>
  <si>
    <t>10125</t>
  </si>
  <si>
    <t>217,539</t>
  </si>
  <si>
    <t>46,54</t>
  </si>
  <si>
    <t>Ipubi</t>
  </si>
  <si>
    <t>https://ipubi.pe.gov.br/</t>
  </si>
  <si>
    <t>29009</t>
  </si>
  <si>
    <t>693,914</t>
  </si>
  <si>
    <t>41,8</t>
  </si>
  <si>
    <t>Croatá</t>
  </si>
  <si>
    <t>https://croata.ce.gov.br/</t>
  </si>
  <si>
    <t>17481</t>
  </si>
  <si>
    <t>696,348</t>
  </si>
  <si>
    <t>25,1</t>
  </si>
  <si>
    <t>Monsenhor Gil</t>
  </si>
  <si>
    <t>https://monsenhorgil.pi.gov.br/</t>
  </si>
  <si>
    <t>Igarapé Grande</t>
  </si>
  <si>
    <t>https://www.igarapegrande.ma.gov.br/</t>
  </si>
  <si>
    <t>Icatu</t>
  </si>
  <si>
    <t>https://www.icatu.ma.gov.br/</t>
  </si>
  <si>
    <t>Caraúbas</t>
  </si>
  <si>
    <t>https://caraubas.rn.gov.br/</t>
  </si>
  <si>
    <t>Santa Helena</t>
  </si>
  <si>
    <t>https://santahelena.ma.gov.br/</t>
  </si>
  <si>
    <t>Surubim</t>
  </si>
  <si>
    <t>https://surubim.pe.gov.br/</t>
  </si>
  <si>
    <t>64120</t>
  </si>
  <si>
    <t>252,896</t>
  </si>
  <si>
    <t>253,54</t>
  </si>
  <si>
    <t>Rio Real</t>
  </si>
  <si>
    <t>https://rioreal.ba.gov.br/</t>
  </si>
  <si>
    <t>35362</t>
  </si>
  <si>
    <t>739,775</t>
  </si>
  <si>
    <t>47,8</t>
  </si>
  <si>
    <t>Pará</t>
  </si>
  <si>
    <t>Conceição do Araguaia</t>
  </si>
  <si>
    <t>Norte</t>
  </si>
  <si>
    <t>https://www.conceicaodoaraguaia.pa.gov.br/</t>
  </si>
  <si>
    <t>44617</t>
  </si>
  <si>
    <t>5829,482</t>
  </si>
  <si>
    <t>7,65</t>
  </si>
  <si>
    <t>Amazonas</t>
  </si>
  <si>
    <t>Parintins</t>
  </si>
  <si>
    <t>https://www.parintins.am.gov.br/</t>
  </si>
  <si>
    <t>96372</t>
  </si>
  <si>
    <t>5956,047</t>
  </si>
  <si>
    <t>16,18</t>
  </si>
  <si>
    <t>Rondônia</t>
  </si>
  <si>
    <t>Vale do Paraíso</t>
  </si>
  <si>
    <t>https://www.valedoparaiso.ro.gov.br/</t>
  </si>
  <si>
    <t>6479</t>
  </si>
  <si>
    <t>965,676</t>
  </si>
  <si>
    <t>6,71</t>
  </si>
  <si>
    <t>Amapá</t>
  </si>
  <si>
    <t>Pracuúba</t>
  </si>
  <si>
    <t>https://www.pracuuba.ap.gov.br/</t>
  </si>
  <si>
    <t>3803</t>
  </si>
  <si>
    <t>4948,508</t>
  </si>
  <si>
    <t>0,77</t>
  </si>
  <si>
    <t>Tocantins</t>
  </si>
  <si>
    <t>Sampaio</t>
  </si>
  <si>
    <t>https://www.sampaio.to.gov.br/</t>
  </si>
  <si>
    <t>4215</t>
  </si>
  <si>
    <t>222,435</t>
  </si>
  <si>
    <t>18,95</t>
  </si>
  <si>
    <t>Araguatins</t>
  </si>
  <si>
    <t>https://www.araguatins.to.gov.br/</t>
  </si>
  <si>
    <t>31918</t>
  </si>
  <si>
    <t>2633,278</t>
  </si>
  <si>
    <t>12,12</t>
  </si>
  <si>
    <t>Tartarugalzinho</t>
  </si>
  <si>
    <t>https://www.tartarugalzinho.ap.gov.br/</t>
  </si>
  <si>
    <t>12945</t>
  </si>
  <si>
    <t>6684,705</t>
  </si>
  <si>
    <t>Acre</t>
  </si>
  <si>
    <t>Porto Walter</t>
  </si>
  <si>
    <t>https://www.portowalter.ac.gov.br/</t>
  </si>
  <si>
    <t>10735</t>
  </si>
  <si>
    <t>6446,385</t>
  </si>
  <si>
    <t>1,67</t>
  </si>
  <si>
    <t>Caapiranga</t>
  </si>
  <si>
    <t>https://www.caapiranga.am.gov.br/</t>
  </si>
  <si>
    <t>13469</t>
  </si>
  <si>
    <t>9455,539</t>
  </si>
  <si>
    <t>1,42</t>
  </si>
  <si>
    <t>Alta Floresta D'Oeste</t>
  </si>
  <si>
    <t>https://www.altaflorestadoeste.ro.gov.br/</t>
  </si>
  <si>
    <t>21494</t>
  </si>
  <si>
    <t>7067,127</t>
  </si>
  <si>
    <t>3,04</t>
  </si>
  <si>
    <t>Campo Novo de Rondônia</t>
  </si>
  <si>
    <t>https://camponovo.ro.gov.br/</t>
  </si>
  <si>
    <t>8844</t>
  </si>
  <si>
    <t>3442,005</t>
  </si>
  <si>
    <t>Dom Eliseu</t>
  </si>
  <si>
    <t>https://www.domeliseu.pa.gov.br/</t>
  </si>
  <si>
    <t>58484</t>
  </si>
  <si>
    <t>5268,809</t>
  </si>
  <si>
    <t>11,1</t>
  </si>
  <si>
    <t>Castanheiras</t>
  </si>
  <si>
    <t>https://www.castanheiras.ro.gov.br/</t>
  </si>
  <si>
    <t>3233</t>
  </si>
  <si>
    <t>892,841</t>
  </si>
  <si>
    <t>Macapá</t>
  </si>
  <si>
    <t>https://www.macapa.ap.gov.br/</t>
  </si>
  <si>
    <t>442933</t>
  </si>
  <si>
    <t>6563,849</t>
  </si>
  <si>
    <t>67,48</t>
  </si>
  <si>
    <t>Itaguatins</t>
  </si>
  <si>
    <t>https://www.itaguatins.to.gov.br/</t>
  </si>
  <si>
    <t>5172</t>
  </si>
  <si>
    <t>730,163</t>
  </si>
  <si>
    <t>7,08</t>
  </si>
  <si>
    <t>Crixás do Tocantins</t>
  </si>
  <si>
    <t>https://crixas.to.gov.br/</t>
  </si>
  <si>
    <t>1470</t>
  </si>
  <si>
    <t>983,766</t>
  </si>
  <si>
    <t>1,49</t>
  </si>
  <si>
    <t>Guaraí</t>
  </si>
  <si>
    <t>https://guarai.to.gov.br/transparencia/</t>
  </si>
  <si>
    <t>24775</t>
  </si>
  <si>
    <t>2106,753</t>
  </si>
  <si>
    <t>Roraima</t>
  </si>
  <si>
    <t>Rorainópolis</t>
  </si>
  <si>
    <t>https://www.rorainopolis.rr.gov.br/</t>
  </si>
  <si>
    <t>32647</t>
  </si>
  <si>
    <t>33579,739</t>
  </si>
  <si>
    <t>0,97</t>
  </si>
  <si>
    <t>Coari</t>
  </si>
  <si>
    <t>https://prefeitura.coari.am.gov.br/</t>
  </si>
  <si>
    <t>70616</t>
  </si>
  <si>
    <t>57970,768</t>
  </si>
  <si>
    <t>1,22</t>
  </si>
  <si>
    <t>Cachoeirinha</t>
  </si>
  <si>
    <t>https://www.cachoeirinha.to.gov.br/</t>
  </si>
  <si>
    <t>1961</t>
  </si>
  <si>
    <t>351,535</t>
  </si>
  <si>
    <t>5,58</t>
  </si>
  <si>
    <t>Capixaba</t>
  </si>
  <si>
    <t>https://www.capixaba.ac.gov.br/</t>
  </si>
  <si>
    <t>10392</t>
  </si>
  <si>
    <t>1705,824</t>
  </si>
  <si>
    <t>6,09</t>
  </si>
  <si>
    <t>Palestina do Pará</t>
  </si>
  <si>
    <t>https://www.palestinadopara.pa.gov.br/</t>
  </si>
  <si>
    <t>6885</t>
  </si>
  <si>
    <t>984,362</t>
  </si>
  <si>
    <t>6,99</t>
  </si>
  <si>
    <t>Marituba</t>
  </si>
  <si>
    <t>https://www.marituba.pa.gov.br/</t>
  </si>
  <si>
    <t>111785</t>
  </si>
  <si>
    <t>103,214</t>
  </si>
  <si>
    <t>1083,04</t>
  </si>
  <si>
    <t>Boca do Acre</t>
  </si>
  <si>
    <t>https://www.bocadoacre.am.gov.br/</t>
  </si>
  <si>
    <t>35447</t>
  </si>
  <si>
    <t>21938,583</t>
  </si>
  <si>
    <t>1,62</t>
  </si>
  <si>
    <t>Xambioá</t>
  </si>
  <si>
    <t>https://www.xambioa.to.gov.br/</t>
  </si>
  <si>
    <t>10517</t>
  </si>
  <si>
    <t>1190,489</t>
  </si>
  <si>
    <t>8,83</t>
  </si>
  <si>
    <t>Barreirinha</t>
  </si>
  <si>
    <t>https://www.barreirinha.am.gov.br/</t>
  </si>
  <si>
    <t>31051</t>
  </si>
  <si>
    <t>5751,765</t>
  </si>
  <si>
    <t>5,4</t>
  </si>
  <si>
    <t>Aurora do Pará</t>
  </si>
  <si>
    <t>https://www.auroradopara.pa.gov.br/</t>
  </si>
  <si>
    <t>23774</t>
  </si>
  <si>
    <t>1811,84</t>
  </si>
  <si>
    <t>13,12</t>
  </si>
  <si>
    <t>Santa Maria do Tocantins</t>
  </si>
  <si>
    <t>https://www.santamariadotocantins.to.gov.br/</t>
  </si>
  <si>
    <t>2680</t>
  </si>
  <si>
    <t>1412,318</t>
  </si>
  <si>
    <t>1,9</t>
  </si>
  <si>
    <t>Costa Marques</t>
  </si>
  <si>
    <t>https://www.costamarques.ro.gov.br/</t>
  </si>
  <si>
    <t>12627</t>
  </si>
  <si>
    <t>4987,177</t>
  </si>
  <si>
    <t>2,53</t>
  </si>
  <si>
    <t>Abaetetuba</t>
  </si>
  <si>
    <t>https://abaetetuba.pa.gov.br/</t>
  </si>
  <si>
    <t>158188</t>
  </si>
  <si>
    <t>1610,654</t>
  </si>
  <si>
    <t>98,21</t>
  </si>
  <si>
    <t>São Paulo</t>
  </si>
  <si>
    <t>Conchas</t>
  </si>
  <si>
    <t>Sudeste</t>
  </si>
  <si>
    <t>https://www.conchas.sp.gov.br/</t>
  </si>
  <si>
    <t>15232</t>
  </si>
  <si>
    <t>466,12</t>
  </si>
  <si>
    <t>32,68</t>
  </si>
  <si>
    <t>Rio de Janeiro</t>
  </si>
  <si>
    <t>Paty do Alferes</t>
  </si>
  <si>
    <t>https://www.patydoalferes.rj.gov.br/</t>
  </si>
  <si>
    <t>29619</t>
  </si>
  <si>
    <t>314,341</t>
  </si>
  <si>
    <t>94,23</t>
  </si>
  <si>
    <t>Minas Gerais</t>
  </si>
  <si>
    <t>São João da Mata</t>
  </si>
  <si>
    <t>https://www.saojoaodamata.mg.gov.br/</t>
  </si>
  <si>
    <t>2914</t>
  </si>
  <si>
    <t>120,536</t>
  </si>
  <si>
    <t>24,18</t>
  </si>
  <si>
    <t>Catas Altas da Noruega</t>
  </si>
  <si>
    <t>https://www.catasaltasdanoruega.mg.gov.br/</t>
  </si>
  <si>
    <t>3110</t>
  </si>
  <si>
    <t>141,622</t>
  </si>
  <si>
    <t>21,96</t>
  </si>
  <si>
    <t>Nova Europa</t>
  </si>
  <si>
    <t>https://www.novaeuropa.sp.gov.br/</t>
  </si>
  <si>
    <t>9311</t>
  </si>
  <si>
    <t>160,25</t>
  </si>
  <si>
    <t>58,1</t>
  </si>
  <si>
    <t>Embu-Guaçu</t>
  </si>
  <si>
    <t>https://www.embuguacu.sp.gov.br/</t>
  </si>
  <si>
    <t>66970</t>
  </si>
  <si>
    <t>155,641</t>
  </si>
  <si>
    <t>430,29</t>
  </si>
  <si>
    <t>Ipaussu</t>
  </si>
  <si>
    <t>https://www.ipaussu.sp.gov.br/</t>
  </si>
  <si>
    <t>13712</t>
  </si>
  <si>
    <t>209,554</t>
  </si>
  <si>
    <t>65,43</t>
  </si>
  <si>
    <t>Terra Roxa</t>
  </si>
  <si>
    <t>https://www.terraroxa.sp.gov.br/</t>
  </si>
  <si>
    <t>7904</t>
  </si>
  <si>
    <t>221,541</t>
  </si>
  <si>
    <t>35,68</t>
  </si>
  <si>
    <t>Ibirité</t>
  </si>
  <si>
    <t>https://www.ibirite.mg.gov.br/</t>
  </si>
  <si>
    <t>170537</t>
  </si>
  <si>
    <t>72,395</t>
  </si>
  <si>
    <t>2355,65</t>
  </si>
  <si>
    <t>Espírito Santo</t>
  </si>
  <si>
    <t>Anchieta</t>
  </si>
  <si>
    <t>https://www.anchieta.es.gov.br/</t>
  </si>
  <si>
    <t>29984</t>
  </si>
  <si>
    <t>409,691</t>
  </si>
  <si>
    <t>73,19</t>
  </si>
  <si>
    <t>Mombuca</t>
  </si>
  <si>
    <t>https://www.mombuca.sp.gov.br/</t>
  </si>
  <si>
    <t>3722</t>
  </si>
  <si>
    <t>133,698</t>
  </si>
  <si>
    <t>27,84</t>
  </si>
  <si>
    <t>Comendador Levy Gasparian</t>
  </si>
  <si>
    <t>https://www.levygasparian.rj.gov.br/</t>
  </si>
  <si>
    <t>8741</t>
  </si>
  <si>
    <t>108,639</t>
  </si>
  <si>
    <t>80,46</t>
  </si>
  <si>
    <t>Guarani</t>
  </si>
  <si>
    <t>https://www.guarani.mg.gov.br/</t>
  </si>
  <si>
    <t>7714</t>
  </si>
  <si>
    <t>264,194</t>
  </si>
  <si>
    <t>29,2</t>
  </si>
  <si>
    <t>Ressaquinha</t>
  </si>
  <si>
    <t>https://www.ressaquinha.mg.gov.br/</t>
  </si>
  <si>
    <t>4548</t>
  </si>
  <si>
    <t>183,062</t>
  </si>
  <si>
    <t>24,84</t>
  </si>
  <si>
    <t>Pedrinópolis</t>
  </si>
  <si>
    <t>https://www.pedrinopolis.mg.gov.br/</t>
  </si>
  <si>
    <t>3344</t>
  </si>
  <si>
    <t>357,891</t>
  </si>
  <si>
    <t>9,34</t>
  </si>
  <si>
    <t>Planalto</t>
  </si>
  <si>
    <t>https://www.planalto.sp.gov.br/</t>
  </si>
  <si>
    <t>4389</t>
  </si>
  <si>
    <t>289,825</t>
  </si>
  <si>
    <t>15,14</t>
  </si>
  <si>
    <t>Montalvânia</t>
  </si>
  <si>
    <t>https://www.montalvania.mg.gov.br/</t>
  </si>
  <si>
    <t>14060</t>
  </si>
  <si>
    <t>1503,755</t>
  </si>
  <si>
    <t>9,35</t>
  </si>
  <si>
    <t>São Bento Abade</t>
  </si>
  <si>
    <t>https://www.saobentoabade.mg.gov.br/</t>
  </si>
  <si>
    <t>4713</t>
  </si>
  <si>
    <t>80,403</t>
  </si>
  <si>
    <t>58,62</t>
  </si>
  <si>
    <t>Rio Grande da Serra</t>
  </si>
  <si>
    <t>https://www.riograndedaserra.sp.gov.br/</t>
  </si>
  <si>
    <t>44170</t>
  </si>
  <si>
    <t>36,341</t>
  </si>
  <si>
    <t>1215,43</t>
  </si>
  <si>
    <t>Tarabai</t>
  </si>
  <si>
    <t>https://www.tarabai.sp.gov.br/</t>
  </si>
  <si>
    <t>6536</t>
  </si>
  <si>
    <t>201,385</t>
  </si>
  <si>
    <t>32,46</t>
  </si>
  <si>
    <t>Alfredo Marcondes</t>
  </si>
  <si>
    <t>https://www.alfredomarcondes.sp.gov.br/</t>
  </si>
  <si>
    <t>4445</t>
  </si>
  <si>
    <t>118,915</t>
  </si>
  <si>
    <t>37,38</t>
  </si>
  <si>
    <t>Santa Rita de Jacutinga</t>
  </si>
  <si>
    <t>https://srjacutinga.mg.gov.br/</t>
  </si>
  <si>
    <t>4755</t>
  </si>
  <si>
    <t>420,94</t>
  </si>
  <si>
    <t>11,3</t>
  </si>
  <si>
    <t>Rubelita</t>
  </si>
  <si>
    <t>https://www.rubelita.mg.gov.br/</t>
  </si>
  <si>
    <t>5679</t>
  </si>
  <si>
    <t>1110,295</t>
  </si>
  <si>
    <t>5,11</t>
  </si>
  <si>
    <t>Perdizes</t>
  </si>
  <si>
    <t>https://www.perdizes.mg.gov.br/</t>
  </si>
  <si>
    <t>17151</t>
  </si>
  <si>
    <t>2451,112</t>
  </si>
  <si>
    <t>7</t>
  </si>
  <si>
    <t>Rio Novo</t>
  </si>
  <si>
    <t>https://www.rionovo.mg.gov.br/</t>
  </si>
  <si>
    <t>8518</t>
  </si>
  <si>
    <t>209,31</t>
  </si>
  <si>
    <t>40,7</t>
  </si>
  <si>
    <t>Ponto Chique</t>
  </si>
  <si>
    <t>https://www.pontochique.mg.gov.br/</t>
  </si>
  <si>
    <t>3747</t>
  </si>
  <si>
    <t>602,799</t>
  </si>
  <si>
    <t>6,22</t>
  </si>
  <si>
    <t>Ubaí</t>
  </si>
  <si>
    <t>https://www.ubai.mg.gov.br/</t>
  </si>
  <si>
    <t>11708</t>
  </si>
  <si>
    <t>820,524</t>
  </si>
  <si>
    <t>14,27</t>
  </si>
  <si>
    <t>Fernão</t>
  </si>
  <si>
    <t>https://www.fernao.sp.gov.br/</t>
  </si>
  <si>
    <t>1656</t>
  </si>
  <si>
    <t>100,504</t>
  </si>
  <si>
    <t>16,48</t>
  </si>
  <si>
    <t>Novo Oriente de Minas</t>
  </si>
  <si>
    <t>https://www.novoorientedeminas.mg.gov.br/</t>
  </si>
  <si>
    <t>10275</t>
  </si>
  <si>
    <t>755,151</t>
  </si>
  <si>
    <t>13,61</t>
  </si>
  <si>
    <t>Igarapé</t>
  </si>
  <si>
    <t>https://www.igarape.mg.gov.br/</t>
  </si>
  <si>
    <t>45847</t>
  </si>
  <si>
    <t>110,942</t>
  </si>
  <si>
    <t>413,25</t>
  </si>
  <si>
    <t>Gonçalves</t>
  </si>
  <si>
    <t>https://www.goncalves.mg.gov.br/</t>
  </si>
  <si>
    <t>4727</t>
  </si>
  <si>
    <t>187,353</t>
  </si>
  <si>
    <t>25,23</t>
  </si>
  <si>
    <t>Uchoa</t>
  </si>
  <si>
    <t>https://www.uchoa.sp.gov.br/</t>
  </si>
  <si>
    <t>10394</t>
  </si>
  <si>
    <t>252,434</t>
  </si>
  <si>
    <t>41,18</t>
  </si>
  <si>
    <t>Paineiras</t>
  </si>
  <si>
    <t>https://www.paineiras.mg.gov.br/</t>
  </si>
  <si>
    <t>4224</t>
  </si>
  <si>
    <t>637,309</t>
  </si>
  <si>
    <t>6,63</t>
  </si>
  <si>
    <t>Gameleiras</t>
  </si>
  <si>
    <t>https://www.gameleiras.mg.gov.br/</t>
  </si>
  <si>
    <t>4793</t>
  </si>
  <si>
    <t>1733,203</t>
  </si>
  <si>
    <t>2,77</t>
  </si>
  <si>
    <t>Marechal Floriano</t>
  </si>
  <si>
    <t>https://www.marechalfloriano.es.gov.br/</t>
  </si>
  <si>
    <t>17641</t>
  </si>
  <si>
    <t>285,495</t>
  </si>
  <si>
    <t>61,79</t>
  </si>
  <si>
    <t>Itaúna</t>
  </si>
  <si>
    <t>https://www.itauna.mg.gov.br/</t>
  </si>
  <si>
    <t>97669</t>
  </si>
  <si>
    <t>495,769</t>
  </si>
  <si>
    <t>197,01</t>
  </si>
  <si>
    <t>Cachoeira Paulista</t>
  </si>
  <si>
    <t>https://www.cachoeirapaulista.sp.gov.br/</t>
  </si>
  <si>
    <t>31564</t>
  </si>
  <si>
    <t>287,99</t>
  </si>
  <si>
    <t>109,6</t>
  </si>
  <si>
    <t>Icém</t>
  </si>
  <si>
    <t>https://www.icem.sp.gov.br/</t>
  </si>
  <si>
    <t>7819</t>
  </si>
  <si>
    <t>362,355</t>
  </si>
  <si>
    <t>21,58</t>
  </si>
  <si>
    <t>Ouro Branco</t>
  </si>
  <si>
    <t>https://www.ourobranco.mg.gov.br/</t>
  </si>
  <si>
    <t>38724</t>
  </si>
  <si>
    <t>258,726</t>
  </si>
  <si>
    <t>149,67</t>
  </si>
  <si>
    <t>Platina</t>
  </si>
  <si>
    <t>https://www.platina.sp.gov.br/</t>
  </si>
  <si>
    <t>3025</t>
  </si>
  <si>
    <t>327,48</t>
  </si>
  <si>
    <t>9,24</t>
  </si>
  <si>
    <t>Congonhas</t>
  </si>
  <si>
    <t>https://www.congonhas.mg.gov.br/</t>
  </si>
  <si>
    <t>52890</t>
  </si>
  <si>
    <t>304,067</t>
  </si>
  <si>
    <t>173,94</t>
  </si>
  <si>
    <t>Oriente</t>
  </si>
  <si>
    <t>https://www.oriente.sp.gov.br/</t>
  </si>
  <si>
    <t>6085</t>
  </si>
  <si>
    <t>218,668</t>
  </si>
  <si>
    <t>27,83</t>
  </si>
  <si>
    <t>Tanabi</t>
  </si>
  <si>
    <t>https://www.tanabi.sp.gov.br/</t>
  </si>
  <si>
    <t>25265</t>
  </si>
  <si>
    <t>747,218</t>
  </si>
  <si>
    <t>33,81</t>
  </si>
  <si>
    <t>Afonso Cláudio</t>
  </si>
  <si>
    <t>https://www.afonsoclaudio.es.gov.br/</t>
  </si>
  <si>
    <t>30684</t>
  </si>
  <si>
    <t>941,188</t>
  </si>
  <si>
    <t>32,6</t>
  </si>
  <si>
    <t>Brodowski</t>
  </si>
  <si>
    <t>https://www.brodowski.sp.gov.br/</t>
  </si>
  <si>
    <t>25201</t>
  </si>
  <si>
    <t>278,458</t>
  </si>
  <si>
    <t>90,5</t>
  </si>
  <si>
    <t>Matutina</t>
  </si>
  <si>
    <t>https://www.matutina.mg.gov.br/</t>
  </si>
  <si>
    <t>3814</t>
  </si>
  <si>
    <t>260,957</t>
  </si>
  <si>
    <t>14,62</t>
  </si>
  <si>
    <t>Pongaí</t>
  </si>
  <si>
    <t>https://www.pongai.sp.gov.br/</t>
  </si>
  <si>
    <t>3395</t>
  </si>
  <si>
    <t>183,399</t>
  </si>
  <si>
    <t>18,51</t>
  </si>
  <si>
    <t>Cedro do Abaeté</t>
  </si>
  <si>
    <t>https://www.cedrodoabaete.mg.gov.br/</t>
  </si>
  <si>
    <t>1081</t>
  </si>
  <si>
    <t>283,211</t>
  </si>
  <si>
    <t>3,82</t>
  </si>
  <si>
    <t>Iacri</t>
  </si>
  <si>
    <t>https://www.iacri.sp.gov.br/</t>
  </si>
  <si>
    <t>6131</t>
  </si>
  <si>
    <t>321,948</t>
  </si>
  <si>
    <t>19,04</t>
  </si>
  <si>
    <t>Santana de Pirapama</t>
  </si>
  <si>
    <t>https://santanadepirapama.mg.gov.br/</t>
  </si>
  <si>
    <t>7030</t>
  </si>
  <si>
    <t>1255,832</t>
  </si>
  <si>
    <t>5,6</t>
  </si>
  <si>
    <t>Poá</t>
  </si>
  <si>
    <t>https://www.poa.sp.gov.br/</t>
  </si>
  <si>
    <t>103765</t>
  </si>
  <si>
    <t>17,264</t>
  </si>
  <si>
    <t>6010,48</t>
  </si>
  <si>
    <t>Jales</t>
  </si>
  <si>
    <t>https://www.jales.sp.gov.br/</t>
  </si>
  <si>
    <t>48776</t>
  </si>
  <si>
    <t>368,574</t>
  </si>
  <si>
    <t>132,34</t>
  </si>
  <si>
    <t>Recreio</t>
  </si>
  <si>
    <t>https://www.recreio.mg.gov.br/</t>
  </si>
  <si>
    <t>11007</t>
  </si>
  <si>
    <t>234,296</t>
  </si>
  <si>
    <t>46,98</t>
  </si>
  <si>
    <t>Teófilo Otoni</t>
  </si>
  <si>
    <t>https://www.teofilootoni.mg.gov.br/</t>
  </si>
  <si>
    <t>137418</t>
  </si>
  <si>
    <t>3242,27</t>
  </si>
  <si>
    <t>Varginha</t>
  </si>
  <si>
    <t>https://www.varginha.mg.gov.br/</t>
  </si>
  <si>
    <t>136467</t>
  </si>
  <si>
    <t>395,396</t>
  </si>
  <si>
    <t>345,14</t>
  </si>
  <si>
    <t>Cachoeira da Prata</t>
  </si>
  <si>
    <t>https://www.cachoeiradaprata.mg.gov.br/</t>
  </si>
  <si>
    <t>3693</t>
  </si>
  <si>
    <t>61,381</t>
  </si>
  <si>
    <t>60,17</t>
  </si>
  <si>
    <t>Olímpio Noronha</t>
  </si>
  <si>
    <t>https://www.olimpionoronha.mg.gov.br/</t>
  </si>
  <si>
    <t>2555</t>
  </si>
  <si>
    <t>54,633</t>
  </si>
  <si>
    <t>46,77</t>
  </si>
  <si>
    <t>Jambeiro</t>
  </si>
  <si>
    <t>https://www.jambeiro.sp.gov.br/</t>
  </si>
  <si>
    <t>6397</t>
  </si>
  <si>
    <t>184,413</t>
  </si>
  <si>
    <t>34,69</t>
  </si>
  <si>
    <t>Centralina</t>
  </si>
  <si>
    <t>https://www.centralina.mg.gov.br/</t>
  </si>
  <si>
    <t>10207</t>
  </si>
  <si>
    <t>322,385</t>
  </si>
  <si>
    <t>31,66</t>
  </si>
  <si>
    <t>Cássia</t>
  </si>
  <si>
    <t>https://www.cassia.mg.gov.br/</t>
  </si>
  <si>
    <t>17155</t>
  </si>
  <si>
    <t>665,802</t>
  </si>
  <si>
    <t>25,77</t>
  </si>
  <si>
    <t>Pracinha</t>
  </si>
  <si>
    <t>https://www.pracinha.sp.gov.br/</t>
  </si>
  <si>
    <t>2578</t>
  </si>
  <si>
    <t>63,054</t>
  </si>
  <si>
    <t>40,89</t>
  </si>
  <si>
    <t>Bom Sucesso</t>
  </si>
  <si>
    <t>https://www.bomsucesso.mg.gov.br/</t>
  </si>
  <si>
    <t>705,046</t>
  </si>
  <si>
    <t>24,33</t>
  </si>
  <si>
    <t>Conceição do Rio Verde</t>
  </si>
  <si>
    <t>https://www.conceicaodorioverde.mg.gov.br/</t>
  </si>
  <si>
    <t>12541</t>
  </si>
  <si>
    <t>369,681</t>
  </si>
  <si>
    <t>33,92</t>
  </si>
  <si>
    <t>Jacupiranga</t>
  </si>
  <si>
    <t>https://www.jacupiranga.sp.gov.br/</t>
  </si>
  <si>
    <t>16097</t>
  </si>
  <si>
    <t>704,189</t>
  </si>
  <si>
    <t>22,86</t>
  </si>
  <si>
    <t>Magé</t>
  </si>
  <si>
    <t>https://mage.rj.gov.br/</t>
  </si>
  <si>
    <t>228127</t>
  </si>
  <si>
    <t>390,775</t>
  </si>
  <si>
    <t>583,78</t>
  </si>
  <si>
    <t>Ipuiúna</t>
  </si>
  <si>
    <t>https://www.ipuiuna.mg.gov.br/</t>
  </si>
  <si>
    <t>9135</t>
  </si>
  <si>
    <t>298,195</t>
  </si>
  <si>
    <t>30,63</t>
  </si>
  <si>
    <t>Dores do Rio Preto</t>
  </si>
  <si>
    <t>https://www.pmdrp.es.gov.br/</t>
  </si>
  <si>
    <t>6596</t>
  </si>
  <si>
    <t>159,298</t>
  </si>
  <si>
    <t>41,41</t>
  </si>
  <si>
    <t>Cachoeira Dourada</t>
  </si>
  <si>
    <t>https://www.cachoeiradourada.mg.gov.br/</t>
  </si>
  <si>
    <t>2315</t>
  </si>
  <si>
    <t>203,07</t>
  </si>
  <si>
    <t>11,4</t>
  </si>
  <si>
    <t>Martins Soares</t>
  </si>
  <si>
    <t>https://www.martinssoares.mg.gov.br/</t>
  </si>
  <si>
    <t>8396</t>
  </si>
  <si>
    <t>113,268</t>
  </si>
  <si>
    <t>74,13</t>
  </si>
  <si>
    <t>São João do Manteninha</t>
  </si>
  <si>
    <t>https://www.saojoaodomanteninha.mg.gov.br/</t>
  </si>
  <si>
    <t>5331</t>
  </si>
  <si>
    <t>137,928</t>
  </si>
  <si>
    <t>38,65</t>
  </si>
  <si>
    <t>Nova Módica</t>
  </si>
  <si>
    <t>https://www.novamodica.mg.gov.br/</t>
  </si>
  <si>
    <t>3663</t>
  </si>
  <si>
    <t>375,973</t>
  </si>
  <si>
    <t>9,74</t>
  </si>
  <si>
    <t>Ubaporanga</t>
  </si>
  <si>
    <t>https://www.ubaporanga.mg.gov.br/</t>
  </si>
  <si>
    <t>13017</t>
  </si>
  <si>
    <t>189,045</t>
  </si>
  <si>
    <t>68,86</t>
  </si>
  <si>
    <t>Tocos do Moji</t>
  </si>
  <si>
    <t>https://www.tocosdomoji.mg.gov.br/</t>
  </si>
  <si>
    <t>3826</t>
  </si>
  <si>
    <t>114,705</t>
  </si>
  <si>
    <t>33,36</t>
  </si>
  <si>
    <t>Brás Pires</t>
  </si>
  <si>
    <t>https://www.braspires.mg.gov.br/</t>
  </si>
  <si>
    <t>4260</t>
  </si>
  <si>
    <t>223,351</t>
  </si>
  <si>
    <t>19,07</t>
  </si>
  <si>
    <t>Ilha Comprida</t>
  </si>
  <si>
    <t>https://www.ilhacomprida.sp.gov.br/</t>
  </si>
  <si>
    <t>13419</t>
  </si>
  <si>
    <t>196,567</t>
  </si>
  <si>
    <t>68,27</t>
  </si>
  <si>
    <t>Arapuá</t>
  </si>
  <si>
    <t>https://www.arapua.mg.gov.br/</t>
  </si>
  <si>
    <t>2631</t>
  </si>
  <si>
    <t>173,894</t>
  </si>
  <si>
    <t>15,13</t>
  </si>
  <si>
    <t>Alagoa</t>
  </si>
  <si>
    <t>https://www.alagoa.mg.gov.br/</t>
  </si>
  <si>
    <t>2749</t>
  </si>
  <si>
    <t>161,356</t>
  </si>
  <si>
    <t>17,04</t>
  </si>
  <si>
    <t>Ibiúna</t>
  </si>
  <si>
    <t>https://www.ibiuna.sp.gov.br/</t>
  </si>
  <si>
    <t>75605</t>
  </si>
  <si>
    <t>1058,082</t>
  </si>
  <si>
    <t>71,45</t>
  </si>
  <si>
    <t>São Pedro da União</t>
  </si>
  <si>
    <t>https://www.saopedrodauniao.mg.gov.br/</t>
  </si>
  <si>
    <t>4885</t>
  </si>
  <si>
    <t>260,827</t>
  </si>
  <si>
    <t>18,73</t>
  </si>
  <si>
    <t>Franciscópolis</t>
  </si>
  <si>
    <t>https://www.franciscopolis.mg.gov.br/</t>
  </si>
  <si>
    <t>5034</t>
  </si>
  <si>
    <t>717,087</t>
  </si>
  <si>
    <t>7,02</t>
  </si>
  <si>
    <t>Matias Cardoso</t>
  </si>
  <si>
    <t>https://www.matiascardoso.mg.gov.br/</t>
  </si>
  <si>
    <t>8895</t>
  </si>
  <si>
    <t>1940,598</t>
  </si>
  <si>
    <t>4,58</t>
  </si>
  <si>
    <t>Cristais</t>
  </si>
  <si>
    <t>https://www.cristais.mg.gov.br/</t>
  </si>
  <si>
    <t>12197</t>
  </si>
  <si>
    <t>628,434</t>
  </si>
  <si>
    <t>19,41</t>
  </si>
  <si>
    <t>Colômbia</t>
  </si>
  <si>
    <t>https://www.colombia.sp.gov.br/</t>
  </si>
  <si>
    <t>6629</t>
  </si>
  <si>
    <t>728,648</t>
  </si>
  <si>
    <t>9,1</t>
  </si>
  <si>
    <t>Jordânia</t>
  </si>
  <si>
    <t>https://www.jordania.mg.gov.br/</t>
  </si>
  <si>
    <t>10304</t>
  </si>
  <si>
    <t>546,705</t>
  </si>
  <si>
    <t>18,85</t>
  </si>
  <si>
    <t>Divinolândia</t>
  </si>
  <si>
    <t>https://www.divinolandia.sp.gov.br/</t>
  </si>
  <si>
    <t>11158</t>
  </si>
  <si>
    <t>223,749</t>
  </si>
  <si>
    <t>49,87</t>
  </si>
  <si>
    <t>Rubinéia</t>
  </si>
  <si>
    <t>https://www.rubineia.sp.gov.br/</t>
  </si>
  <si>
    <t>3833</t>
  </si>
  <si>
    <t>242,877</t>
  </si>
  <si>
    <t>15,78</t>
  </si>
  <si>
    <t>Guarará</t>
  </si>
  <si>
    <t>https://www.guarara.mg.gov.br/</t>
  </si>
  <si>
    <t>3149</t>
  </si>
  <si>
    <t>88,655</t>
  </si>
  <si>
    <t>35,52</t>
  </si>
  <si>
    <t>Pindorama</t>
  </si>
  <si>
    <t>https://www.pindorama.sp.gov.br/</t>
  </si>
  <si>
    <t>14542</t>
  </si>
  <si>
    <t>184,825</t>
  </si>
  <si>
    <t>78,68</t>
  </si>
  <si>
    <t>São Luiz do Paraitinga</t>
  </si>
  <si>
    <t>https://www.saoluizdoparaitinga.sp.gov.br/</t>
  </si>
  <si>
    <t>10337</t>
  </si>
  <si>
    <t>617,315</t>
  </si>
  <si>
    <t>16,75</t>
  </si>
  <si>
    <t>Bofete</t>
  </si>
  <si>
    <t>https://www.bofete.sp.gov.br/</t>
  </si>
  <si>
    <t>10460</t>
  </si>
  <si>
    <t>653,541</t>
  </si>
  <si>
    <t>16,01</t>
  </si>
  <si>
    <t>Conceição de Macabu</t>
  </si>
  <si>
    <t>https://www.conceicaodemacabu.rj.gov.br/</t>
  </si>
  <si>
    <t>21104</t>
  </si>
  <si>
    <t>338,26</t>
  </si>
  <si>
    <t>62,39</t>
  </si>
  <si>
    <t>São Lourenço da Serra</t>
  </si>
  <si>
    <t>https://www.saolourencodaserra.sp.gov.br/</t>
  </si>
  <si>
    <t>16067</t>
  </si>
  <si>
    <t>186,456</t>
  </si>
  <si>
    <t>86,17</t>
  </si>
  <si>
    <t>São Roque</t>
  </si>
  <si>
    <t>https://www.saoroque.sp.gov.br/</t>
  </si>
  <si>
    <t>79484</t>
  </si>
  <si>
    <t>306,908</t>
  </si>
  <si>
    <t>258,98</t>
  </si>
  <si>
    <t>Lagoa Dourada</t>
  </si>
  <si>
    <t>https://www.lagoadourada.mg.gov.br/</t>
  </si>
  <si>
    <t>12769</t>
  </si>
  <si>
    <t>476,693</t>
  </si>
  <si>
    <t>26,79</t>
  </si>
  <si>
    <t>Mato Verde</t>
  </si>
  <si>
    <t>https://www.matoverde.mg.gov.br/</t>
  </si>
  <si>
    <t>12038</t>
  </si>
  <si>
    <t>472,245</t>
  </si>
  <si>
    <t>25,49</t>
  </si>
  <si>
    <t>Caconde</t>
  </si>
  <si>
    <t>https://www.caconde.sp.gov.br/</t>
  </si>
  <si>
    <t>17101</t>
  </si>
  <si>
    <t>468,214</t>
  </si>
  <si>
    <t>36,52</t>
  </si>
  <si>
    <t>Igaraçu do Tietê</t>
  </si>
  <si>
    <t>https://www.igaracudotiete.sp.gov.br/</t>
  </si>
  <si>
    <t>23106</t>
  </si>
  <si>
    <t>97,747</t>
  </si>
  <si>
    <t>236,39</t>
  </si>
  <si>
    <t>Tiros</t>
  </si>
  <si>
    <t>https://www.tiros.mg.gov.br/</t>
  </si>
  <si>
    <t>7883</t>
  </si>
  <si>
    <t>2091,774</t>
  </si>
  <si>
    <t>3,77</t>
  </si>
  <si>
    <t>Araporã</t>
  </si>
  <si>
    <t>https://www.arapora.mg.gov.br/</t>
  </si>
  <si>
    <t>8479</t>
  </si>
  <si>
    <t>294,354</t>
  </si>
  <si>
    <t>28,81</t>
  </si>
  <si>
    <t>Irapuru</t>
  </si>
  <si>
    <t>https://www.irapuru.sp.gov.br/</t>
  </si>
  <si>
    <t>7085</t>
  </si>
  <si>
    <t>214,461</t>
  </si>
  <si>
    <t>33,04</t>
  </si>
  <si>
    <t>São Francisco de Sales</t>
  </si>
  <si>
    <t>https://www.saofranciscodesales.mg.gov.br/</t>
  </si>
  <si>
    <t>5732</t>
  </si>
  <si>
    <t>1128,864</t>
  </si>
  <si>
    <t>5,08</t>
  </si>
  <si>
    <t>Lagoa Formosa</t>
  </si>
  <si>
    <t>https://www.lagoaformosa.mg.gov.br/</t>
  </si>
  <si>
    <t>18904</t>
  </si>
  <si>
    <t>840,92</t>
  </si>
  <si>
    <t>22,48</t>
  </si>
  <si>
    <t>Boa Esperança</t>
  </si>
  <si>
    <t>https://www.boaesperanca.mg.gov.br/</t>
  </si>
  <si>
    <t>39848</t>
  </si>
  <si>
    <t>860,669</t>
  </si>
  <si>
    <t>46,3</t>
  </si>
  <si>
    <t>Contagem</t>
  </si>
  <si>
    <t>https://portal.contagem.mg.gov.br/</t>
  </si>
  <si>
    <t>621863</t>
  </si>
  <si>
    <t>194,746</t>
  </si>
  <si>
    <t>3193,2</t>
  </si>
  <si>
    <t>Arantina</t>
  </si>
  <si>
    <t>https://www.arantina.mg.gov.br/</t>
  </si>
  <si>
    <t>2915</t>
  </si>
  <si>
    <t>89,42</t>
  </si>
  <si>
    <t>Caraí</t>
  </si>
  <si>
    <t>https://www.carai.mg.gov.br/</t>
  </si>
  <si>
    <t>19548</t>
  </si>
  <si>
    <t>1242,345</t>
  </si>
  <si>
    <t>15,73</t>
  </si>
  <si>
    <t>Silveiras</t>
  </si>
  <si>
    <t>https://www.silveiras.sp.gov.br/</t>
  </si>
  <si>
    <t>6186</t>
  </si>
  <si>
    <t>414,782</t>
  </si>
  <si>
    <t>14,91</t>
  </si>
  <si>
    <t>São Pedro do Turvo</t>
  </si>
  <si>
    <t>https://www.saopedrodoturvo.sp.gov.br/</t>
  </si>
  <si>
    <t>7217</t>
  </si>
  <si>
    <t>731,221</t>
  </si>
  <si>
    <t>9,87</t>
  </si>
  <si>
    <t>Rio Grande do Sul</t>
  </si>
  <si>
    <t>Glorinha</t>
  </si>
  <si>
    <t>Sul</t>
  </si>
  <si>
    <t>https://glorinha.rs.gov.br/</t>
  </si>
  <si>
    <t>7658</t>
  </si>
  <si>
    <t>323,955</t>
  </si>
  <si>
    <t>23,64</t>
  </si>
  <si>
    <t>Paraná</t>
  </si>
  <si>
    <t>Quedas do Iguaçu</t>
  </si>
  <si>
    <t>https://www.quedasdoiguacu.pr.gov.br/</t>
  </si>
  <si>
    <t>30738</t>
  </si>
  <si>
    <t>821,503</t>
  </si>
  <si>
    <t>37,42</t>
  </si>
  <si>
    <t>Santa Catarina</t>
  </si>
  <si>
    <t>Major Vieira</t>
  </si>
  <si>
    <t>https://www.majorvieira.sc.gov.br/</t>
  </si>
  <si>
    <t>7425</t>
  </si>
  <si>
    <t>520,816</t>
  </si>
  <si>
    <t>14,26</t>
  </si>
  <si>
    <t>Balneário Pinhal</t>
  </si>
  <si>
    <t>https://www.balneariopinhal.rs.gov.br/</t>
  </si>
  <si>
    <t>14955</t>
  </si>
  <si>
    <t>102,387</t>
  </si>
  <si>
    <t>146,06</t>
  </si>
  <si>
    <t>Ibaiti</t>
  </si>
  <si>
    <t>https://www.ibaiti.pr.gov.br/</t>
  </si>
  <si>
    <t>28830</t>
  </si>
  <si>
    <t>898,221</t>
  </si>
  <si>
    <t>32,1</t>
  </si>
  <si>
    <t>Alecrim</t>
  </si>
  <si>
    <t>https://www.alecrim.rs.gov.br/</t>
  </si>
  <si>
    <t>6123</t>
  </si>
  <si>
    <t>316,394</t>
  </si>
  <si>
    <t>19,35</t>
  </si>
  <si>
    <t>Virmond</t>
  </si>
  <si>
    <t>https://www.virmond.pr.gov.br/</t>
  </si>
  <si>
    <t>3811</t>
  </si>
  <si>
    <t>249,094</t>
  </si>
  <si>
    <t>15,3</t>
  </si>
  <si>
    <t>Guarani das Missões</t>
  </si>
  <si>
    <t>https://www.guaranidasmissoes.rs.gov.br/</t>
  </si>
  <si>
    <t>7415</t>
  </si>
  <si>
    <t>290,7</t>
  </si>
  <si>
    <t>25,51</t>
  </si>
  <si>
    <t>Bom Retiro do Sul</t>
  </si>
  <si>
    <t>https://www.bomretirodosul.rs.gov.br/</t>
  </si>
  <si>
    <t>12294</t>
  </si>
  <si>
    <t>102,54</t>
  </si>
  <si>
    <t>119,89</t>
  </si>
  <si>
    <t>Lages</t>
  </si>
  <si>
    <t>https://www.lages.sc.gov.br/</t>
  </si>
  <si>
    <t>164981</t>
  </si>
  <si>
    <t>2637,66</t>
  </si>
  <si>
    <t>62,55</t>
  </si>
  <si>
    <t>Flor do Sertão</t>
  </si>
  <si>
    <t>https://www.flordosertao.sc.gov.br/</t>
  </si>
  <si>
    <t>1783</t>
  </si>
  <si>
    <t>58,457</t>
  </si>
  <si>
    <t>30,5</t>
  </si>
  <si>
    <t>Petrolândia</t>
  </si>
  <si>
    <t>https://www.petrolandia.sc.gov.br/</t>
  </si>
  <si>
    <t>6716</t>
  </si>
  <si>
    <t>306,76</t>
  </si>
  <si>
    <t>21,89</t>
  </si>
  <si>
    <t>Águas Mornas</t>
  </si>
  <si>
    <t>https://www.aguasmornas.sc.gov.br/</t>
  </si>
  <si>
    <t>6743</t>
  </si>
  <si>
    <t>326,66</t>
  </si>
  <si>
    <t>20,64</t>
  </si>
  <si>
    <t>Espumoso</t>
  </si>
  <si>
    <t>https://www.espumoso.rs.gov.br/</t>
  </si>
  <si>
    <t>15173</t>
  </si>
  <si>
    <t>783,642</t>
  </si>
  <si>
    <t>19,36</t>
  </si>
  <si>
    <t>São João do Ivaí</t>
  </si>
  <si>
    <t>https://www.saojoaodoivai.pr.gov.br/</t>
  </si>
  <si>
    <t>10667</t>
  </si>
  <si>
    <t>353,331</t>
  </si>
  <si>
    <t>30,19</t>
  </si>
  <si>
    <t>Barão do Triunfo</t>
  </si>
  <si>
    <t>https://www.baraodotriunfo.rs.gov.br/</t>
  </si>
  <si>
    <t>5889</t>
  </si>
  <si>
    <t>436,101</t>
  </si>
  <si>
    <t>13,5</t>
  </si>
  <si>
    <t>Espigão Alto do Iguaçu</t>
  </si>
  <si>
    <t>https://www.espigaoaltodoiguacu.pr.gov.br/</t>
  </si>
  <si>
    <t>4797</t>
  </si>
  <si>
    <t>326,44</t>
  </si>
  <si>
    <t>14,69</t>
  </si>
  <si>
    <t>Mauá da Serra</t>
  </si>
  <si>
    <t>https://www.mauadaserra.pr.gov.br/</t>
  </si>
  <si>
    <t>9383</t>
  </si>
  <si>
    <t>108,324</t>
  </si>
  <si>
    <t>86,62</t>
  </si>
  <si>
    <t>Camboriú</t>
  </si>
  <si>
    <t>https://www.camboriu.sc.gov.br/</t>
  </si>
  <si>
    <t>103074</t>
  </si>
  <si>
    <t>210,568</t>
  </si>
  <si>
    <t>489,5</t>
  </si>
  <si>
    <t>Sangão</t>
  </si>
  <si>
    <t>https://www.sangao.sc.gov.br/</t>
  </si>
  <si>
    <t>12882</t>
  </si>
  <si>
    <t>82,984</t>
  </si>
  <si>
    <t>155,23</t>
  </si>
  <si>
    <t>Bom Princípio</t>
  </si>
  <si>
    <t>https://www.bomprincipio.rs.gov.br/</t>
  </si>
  <si>
    <t>13142</t>
  </si>
  <si>
    <t>88,66</t>
  </si>
  <si>
    <t>148,23</t>
  </si>
  <si>
    <t>Pato Bragado</t>
  </si>
  <si>
    <t>https://www.patobragado.pr.gov.br/</t>
  </si>
  <si>
    <t>5733</t>
  </si>
  <si>
    <t>135,6</t>
  </si>
  <si>
    <t>42,28</t>
  </si>
  <si>
    <t>Ponte Alta</t>
  </si>
  <si>
    <t>https://www.pontealta.sc.gov.br/</t>
  </si>
  <si>
    <t>4437</t>
  </si>
  <si>
    <t>575,17</t>
  </si>
  <si>
    <t>7,71</t>
  </si>
  <si>
    <t>Siqueira Campos</t>
  </si>
  <si>
    <t>https://www.siqueiracampos.pr.gov.br/</t>
  </si>
  <si>
    <t>22811</t>
  </si>
  <si>
    <t>278,035</t>
  </si>
  <si>
    <t>82,04</t>
  </si>
  <si>
    <t>Nova Bassano</t>
  </si>
  <si>
    <t>https://www.novabassano.rs.gov.br/</t>
  </si>
  <si>
    <t>9649</t>
  </si>
  <si>
    <t>211,611</t>
  </si>
  <si>
    <t>45,6</t>
  </si>
  <si>
    <t>Sapopema</t>
  </si>
  <si>
    <t>https://www.sapopema.pr.gov.br/</t>
  </si>
  <si>
    <t>6695</t>
  </si>
  <si>
    <t>677,609</t>
  </si>
  <si>
    <t>9,88</t>
  </si>
  <si>
    <t>Bocaiúva do Sul</t>
  </si>
  <si>
    <t>https://www.bocaiuvadosul.pr.gov.br/</t>
  </si>
  <si>
    <t>13299</t>
  </si>
  <si>
    <t>825,665</t>
  </si>
  <si>
    <t>16,11</t>
  </si>
  <si>
    <t>Campo Mourão</t>
  </si>
  <si>
    <t>https://www.campomourao.pr.gov.br/</t>
  </si>
  <si>
    <t>99432</t>
  </si>
  <si>
    <t>749,637</t>
  </si>
  <si>
    <t>132,64</t>
  </si>
  <si>
    <t>Major Gercino</t>
  </si>
  <si>
    <t>https://www.majorgercino.sc.gov.br/</t>
  </si>
  <si>
    <t>3214</t>
  </si>
  <si>
    <t>306,058</t>
  </si>
  <si>
    <t>10,5</t>
  </si>
  <si>
    <t>Venâncio Aires</t>
  </si>
  <si>
    <t>https://www.venancioaires.rs.gov.br/</t>
  </si>
  <si>
    <t>68763</t>
  </si>
  <si>
    <t>772,588</t>
  </si>
  <si>
    <t>89</t>
  </si>
  <si>
    <t>Guaraci</t>
  </si>
  <si>
    <t>https://www.guaraci.pr.gov.br/</t>
  </si>
  <si>
    <t>4748</t>
  </si>
  <si>
    <t>211,68</t>
  </si>
  <si>
    <t>22,43</t>
  </si>
  <si>
    <t>Itapuca</t>
  </si>
  <si>
    <t>https://www.itapuca.rs.gov.br/</t>
  </si>
  <si>
    <t>1937</t>
  </si>
  <si>
    <t>184,673</t>
  </si>
  <si>
    <t>10,49</t>
  </si>
  <si>
    <t>Florestópolis</t>
  </si>
  <si>
    <t>https://www.florestopolis.pr.gov.br/</t>
  </si>
  <si>
    <t>11446</t>
  </si>
  <si>
    <t>246,853</t>
  </si>
  <si>
    <t>46,37</t>
  </si>
  <si>
    <t>Igrejinha</t>
  </si>
  <si>
    <t>https://www.igrejinha.rs.gov.br/</t>
  </si>
  <si>
    <t>32808</t>
  </si>
  <si>
    <t>138,303</t>
  </si>
  <si>
    <t>237,22</t>
  </si>
  <si>
    <t>Ribeirão do Pinhal</t>
  </si>
  <si>
    <t>https://www.ribeiraodopinhal.pr.gov.br/</t>
  </si>
  <si>
    <t>13060</t>
  </si>
  <si>
    <t>374,732</t>
  </si>
  <si>
    <t>34,85</t>
  </si>
  <si>
    <t>Cafelândia</t>
  </si>
  <si>
    <t>https://www.cafelandia.pr.gov.br/</t>
  </si>
  <si>
    <t>18997</t>
  </si>
  <si>
    <t>274,904</t>
  </si>
  <si>
    <t>69,1</t>
  </si>
  <si>
    <t>Marmeleiro</t>
  </si>
  <si>
    <t>https://www.marmeleiro.pr.gov.br/</t>
  </si>
  <si>
    <t>15901</t>
  </si>
  <si>
    <t>387,612</t>
  </si>
  <si>
    <t>41,02</t>
  </si>
  <si>
    <t>Fazenda Vilanova</t>
  </si>
  <si>
    <t>https://www.fazendavilanova.rs.gov.br/</t>
  </si>
  <si>
    <t>4291</t>
  </si>
  <si>
    <t>84,794</t>
  </si>
  <si>
    <t>50,6</t>
  </si>
  <si>
    <t>Cambará do Sul</t>
  </si>
  <si>
    <t>https://www.cambaradosul.rs.gov.br/</t>
  </si>
  <si>
    <t>6361</t>
  </si>
  <si>
    <t>1181,811</t>
  </si>
  <si>
    <t>5,38</t>
  </si>
  <si>
    <t>https://www.planalto.pr.gov.br/</t>
  </si>
  <si>
    <t>14374</t>
  </si>
  <si>
    <t>346,241</t>
  </si>
  <si>
    <t>Seberi</t>
  </si>
  <si>
    <t>https://www.seberi.rs.gov.br/</t>
  </si>
  <si>
    <t>11950</t>
  </si>
  <si>
    <t>300,827</t>
  </si>
  <si>
    <t>39,72</t>
  </si>
  <si>
    <t>Ouro</t>
  </si>
  <si>
    <t>https://www.ouro.sc.gov.br/</t>
  </si>
  <si>
    <t>7032</t>
  </si>
  <si>
    <t>213,543</t>
  </si>
  <si>
    <t>32,93</t>
  </si>
  <si>
    <t>Getúlio Vargas</t>
  </si>
  <si>
    <t>https://www.pmgv.rs.gov.br/site/</t>
  </si>
  <si>
    <t>16602</t>
  </si>
  <si>
    <t>287,466</t>
  </si>
  <si>
    <t>57,75</t>
  </si>
  <si>
    <t>Quarto Centenário</t>
  </si>
  <si>
    <t>https://www.quartocentenario.pr.gov.br/</t>
  </si>
  <si>
    <t>4201</t>
  </si>
  <si>
    <t>321,875</t>
  </si>
  <si>
    <t>13,05</t>
  </si>
  <si>
    <t>União do Oeste</t>
  </si>
  <si>
    <t>https://www.uniaodooeste.sc.gov.br/</t>
  </si>
  <si>
    <t>2774</t>
  </si>
  <si>
    <t>92,857</t>
  </si>
  <si>
    <t>29,87</t>
  </si>
  <si>
    <t>Campo Magro</t>
  </si>
  <si>
    <t>https://www.campomagro.pr.gov.br/</t>
  </si>
  <si>
    <t>30160</t>
  </si>
  <si>
    <t>275,352</t>
  </si>
  <si>
    <t>109,53</t>
  </si>
  <si>
    <t>Barros Cassal</t>
  </si>
  <si>
    <t>https://www.barroscassal.rs.gov.br/</t>
  </si>
  <si>
    <t>9296</t>
  </si>
  <si>
    <t>647,994</t>
  </si>
  <si>
    <t>14,35</t>
  </si>
  <si>
    <t>Não-Me-Toque</t>
  </si>
  <si>
    <t>https://www.naometoque.rs.gov.br/</t>
  </si>
  <si>
    <t>17898</t>
  </si>
  <si>
    <t>361,689</t>
  </si>
  <si>
    <t>49,48</t>
  </si>
  <si>
    <t>Salto do Lontra</t>
  </si>
  <si>
    <t>https://www.saltodolontra.pr.gov.br/</t>
  </si>
  <si>
    <t>15223</t>
  </si>
  <si>
    <t>312,717</t>
  </si>
  <si>
    <t>48,68</t>
  </si>
  <si>
    <t>Guaíra</t>
  </si>
  <si>
    <t>https://www.guaira.pr.gov.br/</t>
  </si>
  <si>
    <t>32097</t>
  </si>
  <si>
    <t>563,742</t>
  </si>
  <si>
    <t>56,94</t>
  </si>
  <si>
    <t>Chapada</t>
  </si>
  <si>
    <t>https://www.chapada.rs.gov.br/</t>
  </si>
  <si>
    <t>9540</t>
  </si>
  <si>
    <t>684,247</t>
  </si>
  <si>
    <t>13,94</t>
  </si>
  <si>
    <t>Pedras Altas</t>
  </si>
  <si>
    <t>https://www.pedrasaltas.rs.gov.br/</t>
  </si>
  <si>
    <t>2061</t>
  </si>
  <si>
    <t>1373,985</t>
  </si>
  <si>
    <t>1,5</t>
  </si>
  <si>
    <t>Bituruna</t>
  </si>
  <si>
    <t>https://www.bituruna.pr.gov.br/</t>
  </si>
  <si>
    <t>15533</t>
  </si>
  <si>
    <t>1234,946</t>
  </si>
  <si>
    <t>12,58</t>
  </si>
  <si>
    <t>Salto do Jacuí</t>
  </si>
  <si>
    <t>https://www.saltodojacui.rs.gov.br/</t>
  </si>
  <si>
    <t>10203</t>
  </si>
  <si>
    <t>507,698</t>
  </si>
  <si>
    <t>20,1</t>
  </si>
  <si>
    <t>Ajuricaba</t>
  </si>
  <si>
    <t>https://www.ajuricaba.rs.gov.br/</t>
  </si>
  <si>
    <t>6720</t>
  </si>
  <si>
    <t>322,674</t>
  </si>
  <si>
    <t>20,83</t>
  </si>
  <si>
    <t>Turuçu</t>
  </si>
  <si>
    <t>https://www.turucu.rs.gov.br/</t>
  </si>
  <si>
    <t>3419</t>
  </si>
  <si>
    <t>253,635</t>
  </si>
  <si>
    <t>13,48</t>
  </si>
  <si>
    <t>Santa Cecília do Pavão</t>
  </si>
  <si>
    <t>https://www.santaceciliadopavao.pr.gov.br/</t>
  </si>
  <si>
    <t>3365</t>
  </si>
  <si>
    <t>105,076</t>
  </si>
  <si>
    <t>32,02</t>
  </si>
  <si>
    <t>Sertanópolis</t>
  </si>
  <si>
    <t>https://www.sertanopolis.pr.gov.br/</t>
  </si>
  <si>
    <t>15930</t>
  </si>
  <si>
    <t>505,532</t>
  </si>
  <si>
    <t>31,51</t>
  </si>
  <si>
    <t>Arapuã</t>
  </si>
  <si>
    <t>https://www.arapua.pr.gov.br/</t>
  </si>
  <si>
    <t>3527</t>
  </si>
  <si>
    <t>217,371</t>
  </si>
  <si>
    <t>16,23</t>
  </si>
  <si>
    <t>Amaral Ferrador</t>
  </si>
  <si>
    <t>https://www.amaralferrador.rs.gov.br/</t>
  </si>
  <si>
    <t>5310</t>
  </si>
  <si>
    <t>505,983</t>
  </si>
  <si>
    <t>Butiá</t>
  </si>
  <si>
    <t>https://www.butia.rs.gov.br/</t>
  </si>
  <si>
    <t>19084</t>
  </si>
  <si>
    <t>752,187</t>
  </si>
  <si>
    <t>25,37</t>
  </si>
  <si>
    <t>Leoberto Leal</t>
  </si>
  <si>
    <t>https://www.leobertoleal.sc.gov.br/</t>
  </si>
  <si>
    <t>3330</t>
  </si>
  <si>
    <t>293,6</t>
  </si>
  <si>
    <t>11,34</t>
  </si>
  <si>
    <t>Cafeara</t>
  </si>
  <si>
    <t>https://www.cafeara.pr.gov.br/</t>
  </si>
  <si>
    <t>2627</t>
  </si>
  <si>
    <t>185,8</t>
  </si>
  <si>
    <t>14,14</t>
  </si>
  <si>
    <t>Ventania</t>
  </si>
  <si>
    <t>https://www.ventania.pr.gov.br/</t>
  </si>
  <si>
    <t>9681</t>
  </si>
  <si>
    <t>819,334</t>
  </si>
  <si>
    <t>11,82</t>
  </si>
  <si>
    <t>Itaperuçu</t>
  </si>
  <si>
    <t>https://itaperucu.pr.gov.br/</t>
  </si>
  <si>
    <t>31217</t>
  </si>
  <si>
    <t>322,991</t>
  </si>
  <si>
    <t>96,65</t>
  </si>
  <si>
    <t>Rio do Sul</t>
  </si>
  <si>
    <t>https://www.riodosul.sc.gov.br/</t>
  </si>
  <si>
    <t>72587</t>
  </si>
  <si>
    <t>260,817</t>
  </si>
  <si>
    <t>278,31</t>
  </si>
  <si>
    <t>Itapejara d'Oeste</t>
  </si>
  <si>
    <t>https://www.itapejaradoeste.pr.gov.br/</t>
  </si>
  <si>
    <t>12344</t>
  </si>
  <si>
    <t>254,014</t>
  </si>
  <si>
    <t>48,6</t>
  </si>
  <si>
    <t>Lagoão</t>
  </si>
  <si>
    <t>https://www.lagoao.rs.gov.br/</t>
  </si>
  <si>
    <t>5341</t>
  </si>
  <si>
    <t>387,486</t>
  </si>
  <si>
    <t>13,78</t>
  </si>
  <si>
    <t>Flórida</t>
  </si>
  <si>
    <t>https://florida.pr.gov.br/</t>
  </si>
  <si>
    <t>2652</t>
  </si>
  <si>
    <t>83,046</t>
  </si>
  <si>
    <t>31,93</t>
  </si>
  <si>
    <t>Guarapuava</t>
  </si>
  <si>
    <t>https://guarapuava.pr.gov.br/</t>
  </si>
  <si>
    <t>182093</t>
  </si>
  <si>
    <t>3168,087</t>
  </si>
  <si>
    <t>57,48</t>
  </si>
  <si>
    <t>Três Arroios</t>
  </si>
  <si>
    <t>https://tresarroios.rs.gov.br/</t>
  </si>
  <si>
    <t>2591</t>
  </si>
  <si>
    <t>148,601</t>
  </si>
  <si>
    <t>17,44</t>
  </si>
  <si>
    <t>Jaboti</t>
  </si>
  <si>
    <t>https://www.jaboti.pr.gov.br/</t>
  </si>
  <si>
    <t>5427</t>
  </si>
  <si>
    <t>139,277</t>
  </si>
  <si>
    <t>38,97</t>
  </si>
  <si>
    <t>São Martinho</t>
  </si>
  <si>
    <t>https://www.saomartinho.rs.gov.br/site</t>
  </si>
  <si>
    <t>5481</t>
  </si>
  <si>
    <t>171,245</t>
  </si>
  <si>
    <t>32,01</t>
  </si>
  <si>
    <t>Terra de Areia</t>
  </si>
  <si>
    <t>https://www.terradeareia.rs.gov.br/</t>
  </si>
  <si>
    <t>10334</t>
  </si>
  <si>
    <t>142,304</t>
  </si>
  <si>
    <t>72,62</t>
  </si>
  <si>
    <t>Andirá</t>
  </si>
  <si>
    <t>https://andira.pr.gov.br/</t>
  </si>
  <si>
    <t>19878</t>
  </si>
  <si>
    <t>235,944</t>
  </si>
  <si>
    <t>84,25</t>
  </si>
  <si>
    <t>Alegria</t>
  </si>
  <si>
    <t>https://www.pmalegria.rs.gov.br/site</t>
  </si>
  <si>
    <t>3651</t>
  </si>
  <si>
    <t>172,794</t>
  </si>
  <si>
    <t>21,13</t>
  </si>
  <si>
    <t>Alto Feliz</t>
  </si>
  <si>
    <t>https://www.altofeliz.rs.gov.br/web/</t>
  </si>
  <si>
    <t>3072</t>
  </si>
  <si>
    <t>78,175</t>
  </si>
  <si>
    <t>39,3</t>
  </si>
  <si>
    <t>id_execucao</t>
  </si>
  <si>
    <t>rodada</t>
  </si>
  <si>
    <t>sessao</t>
  </si>
  <si>
    <t>nota_amaweb</t>
  </si>
  <si>
    <t>status_amaweb</t>
  </si>
  <si>
    <t>avaliado_amaweb_em</t>
  </si>
  <si>
    <t>nota_accessmonitor</t>
  </si>
  <si>
    <t>status_accessmonitor</t>
  </si>
  <si>
    <t>avaliado_accessmonitor_em</t>
  </si>
  <si>
    <t>tem_resultado_amaweb</t>
  </si>
  <si>
    <t>tem_resultado_accessmonitor</t>
  </si>
  <si>
    <t>status_geral</t>
  </si>
  <si>
    <t>observacao_analise</t>
  </si>
  <si>
    <t>criado_em</t>
  </si>
  <si>
    <t>atualizado_em</t>
  </si>
  <si>
    <t>chave_municipio_rodada</t>
  </si>
  <si>
    <t>r00</t>
  </si>
  <si>
    <t>2026-06-20_00-25-00__validacao_tcc_unifal_r00</t>
  </si>
  <si>
    <t>sucesso</t>
  </si>
  <si>
    <t>completo</t>
  </si>
  <si>
    <t/>
  </si>
  <si>
    <t>sucesso_sem_nota</t>
  </si>
  <si>
    <t>parcial</t>
  </si>
  <si>
    <t>falha_de_carregamento</t>
  </si>
  <si>
    <t>falha_total</t>
  </si>
  <si>
    <t>erro</t>
  </si>
  <si>
    <t>r01</t>
  </si>
  <si>
    <t>2026-06-22_23-12-00__validacao_tcc_unifal_r01</t>
  </si>
  <si>
    <t>r02</t>
  </si>
  <si>
    <t>2026-06-30_18-34-12__validacao_tcc_unifal_r02</t>
  </si>
  <si>
    <t>r03</t>
  </si>
  <si>
    <t>2026-07-06_19-27-44__validacao_tcc_unifal_r03</t>
  </si>
  <si>
    <t>r04</t>
  </si>
  <si>
    <t>2026-07-13_19-07-57__validacao_tcc_unifal_r04</t>
  </si>
  <si>
    <t>id_log</t>
  </si>
  <si>
    <t>ferramenta</t>
  </si>
  <si>
    <t>tentativa</t>
  </si>
  <si>
    <t>url_enviada</t>
  </si>
  <si>
    <t>url_final</t>
  </si>
  <si>
    <t>dominio_final</t>
  </si>
  <si>
    <t>houve_redirecionamento</t>
  </si>
  <si>
    <t>titulo_pagina</t>
  </si>
  <si>
    <t>inicio_em</t>
  </si>
  <si>
    <t>fim_em</t>
  </si>
  <si>
    <t>duracao_segundos</t>
  </si>
  <si>
    <t>status_tentativa</t>
  </si>
  <si>
    <t>nota_extraida</t>
  </si>
  <si>
    <t>nota_bruta</t>
  </si>
  <si>
    <t>caminho_pdf</t>
  </si>
  <si>
    <t>caminho_csv</t>
  </si>
  <si>
    <t>caminho_print</t>
  </si>
  <si>
    <t>caminho_json</t>
  </si>
  <si>
    <t>mensagem_erro</t>
  </si>
  <si>
    <t>traceback_resumido</t>
  </si>
  <si>
    <t>amaweb</t>
  </si>
  <si>
    <t>https://amaweb.unifesp.br/avaliador/results/https%3A%2F%2Fburitidegoias.go.gov.br%2F</t>
  </si>
  <si>
    <t>amaweb.unifesp.br</t>
  </si>
  <si>
    <t>AMAWeb | Avaliador</t>
  </si>
  <si>
    <t>/media/serv-bot/cebece73-ca34-45fa-ba0e-9a1a1807e5c3/TCC_Unifal/Evidencias_TCC_Unifal/relatorios_ferramentas/2026-06-20_00-25-00__validacao_tcc_unifal_r00/amaweb/buriti-de-goias-goias-5203939/buriti-de-goias_goiás_5203939_r00_amaweb_t1_20260620_002559.pdf</t>
  </si>
  <si>
    <t>/media/serv-bot/cebece73-ca34-45fa-ba0e-9a1a1807e5c3/TCC_Unifal/Processamento_TCC_Unifal/sessoes/2026-06-20_00-25-00__validacao_tcc_unifal_r00/json/r00_5203939_49c814da.json</t>
  </si>
  <si>
    <t>https://amaweb.unifesp.br/avaliador/results/https%3A%2F%2Fwww.capixaba.ac.gov.br%2F</t>
  </si>
  <si>
    <t>/media/serv-bot/cebece73-ca34-45fa-ba0e-9a1a1807e5c3/TCC_Unifal/Evidencias_TCC_Unifal/relatorios_ferramentas/2026-06-20_00-25-00__validacao_tcc_unifal_r00/amaweb/capixaba-acre-1200179/capixaba_acre_1200179_r00_amaweb_t1_20260620_002609.pdf</t>
  </si>
  <si>
    <t>/media/serv-bot/cebece73-ca34-45fa-ba0e-9a1a1807e5c3/TCC_Unifal/Processamento_TCC_Unifal/sessoes/2026-06-20_00-25-00__validacao_tcc_unifal_r00/json/r00_1200179_9cc651b6.json</t>
  </si>
  <si>
    <t>accessmonitor</t>
  </si>
  <si>
    <t>buritidegoias.go.gov.br</t>
  </si>
  <si>
    <t>Prefeitura Municipal de Buriti de Goiás</t>
  </si>
  <si>
    <t>/media/serv-bot/cebece73-ca34-45fa-ba0e-9a1a1807e5c3/TCC_Unifal/Evidencias_TCC_Unifal/relatorios_ferramentas/2026-06-20_00-25-00__validacao_tcc_unifal_r00/accessmonitor/buriti-de-goias-goias-5203939/buriti-de-goias_goiás_5203939_r00_accessmonitor_t1_20260620_002611.json</t>
  </si>
  <si>
    <t>www.capixaba.ac.gov.br</t>
  </si>
  <si>
    <t>Prefeitura de Capixaba</t>
  </si>
  <si>
    <t>/media/serv-bot/cebece73-ca34-45fa-ba0e-9a1a1807e5c3/TCC_Unifal/Evidencias_TCC_Unifal/relatorios_ferramentas/2026-06-20_00-25-00__validacao_tcc_unifal_r00/accessmonitor/capixaba-acre-1200179/capixaba_acre_1200179_r00_accessmonitor_t1_20260620_002620.json</t>
  </si>
  <si>
    <t>https://amaweb.unifesp.br/avaliador/results/https%3A%2F%2Fwww.campinacu.go.gov.br%2F</t>
  </si>
  <si>
    <t>/media/serv-bot/cebece73-ca34-45fa-ba0e-9a1a1807e5c3/TCC_Unifal/Evidencias_TCC_Unifal/relatorios_ferramentas/2026-06-20_00-25-00__validacao_tcc_unifal_r00/amaweb/campinacu-goias-5204656/campinacu_goiás_5204656_r00_amaweb_t1_20260620_002707.pdf</t>
  </si>
  <si>
    <t>/media/serv-bot/cebece73-ca34-45fa-ba0e-9a1a1807e5c3/TCC_Unifal/Processamento_TCC_Unifal/sessoes/2026-06-20_00-25-00__validacao_tcc_unifal_r00/json/r00_5204656_1a4a6b79.json</t>
  </si>
  <si>
    <t>www.campinacu.go.gov.br</t>
  </si>
  <si>
    <t>Prefeitura de Campinaçu – Um novo tempo, uma nova história.</t>
  </si>
  <si>
    <t>/media/serv-bot/cebece73-ca34-45fa-ba0e-9a1a1807e5c3/TCC_Unifal/Evidencias_TCC_Unifal/relatorios_ferramentas/2026-06-20_00-25-00__validacao_tcc_unifal_r00/accessmonitor/campinacu-goias-5204656/campinacu_goiás_5204656_r00_accessmonitor_t1_20260620_002719.json</t>
  </si>
  <si>
    <t>https://amaweb.unifesp.br/avaliador/results/https%3A%2F%2Fcorumbadegoias.go.gov.br%2F</t>
  </si>
  <si>
    <t>/media/serv-bot/cebece73-ca34-45fa-ba0e-9a1a1807e5c3/TCC_Unifal/Evidencias_TCC_Unifal/relatorios_ferramentas/2026-06-20_00-25-00__validacao_tcc_unifal_r00/amaweb/corumba-de-goias-goias-5205802/corumba-de-goias_goiás_5205802_r00_amaweb_t1_20260620_002757.pdf</t>
  </si>
  <si>
    <t>/media/serv-bot/cebece73-ca34-45fa-ba0e-9a1a1807e5c3/TCC_Unifal/Processamento_TCC_Unifal/sessoes/2026-06-20_00-25-00__validacao_tcc_unifal_r00/json/r00_5205802_7cf4a7a6.json</t>
  </si>
  <si>
    <t>corumbadegoias.go.gov.br</t>
  </si>
  <si>
    <t>Prefeitura de Corumbá de Goiás</t>
  </si>
  <si>
    <t>/media/serv-bot/cebece73-ca34-45fa-ba0e-9a1a1807e5c3/TCC_Unifal/Evidencias_TCC_Unifal/relatorios_ferramentas/2026-06-20_00-25-00__validacao_tcc_unifal_r00/accessmonitor/corumba-de-goias-goias-5205802/corumba-de-goias_goiás_5205802_r00_accessmonitor_t1_20260620_002810.json</t>
  </si>
  <si>
    <t>https://amaweb.unifesp.br/avaliador/results/https%3A%2F%2Faguabranca.al.gov.br%2F</t>
  </si>
  <si>
    <t>/media/serv-bot/cebece73-ca34-45fa-ba0e-9a1a1807e5c3/TCC_Unifal/Evidencias_TCC_Unifal/relatorios_ferramentas/2026-06-20_00-25-00__validacao_tcc_unifal_r00/amaweb/agua-branca-alagoas-2700102/agua-branca_alagoas_2700102_r00_amaweb_t1_20260620_002827.pdf</t>
  </si>
  <si>
    <t>/media/serv-bot/cebece73-ca34-45fa-ba0e-9a1a1807e5c3/TCC_Unifal/Processamento_TCC_Unifal/sessoes/2026-06-20_00-25-00__validacao_tcc_unifal_r00/json/r00_2700102_05d402b4.json</t>
  </si>
  <si>
    <t>/media/serv-bot/cebece73-ca34-45fa-ba0e-9a1a1807e5c3/TCC_Unifal/Evidencias_TCC_Unifal/relatorios_ferramentas/2026-06-20_00-25-00__validacao_tcc_unifal_r00/amaweb/agua-branca-alagoas-2700102/agua-branca_alagoas_2700102_r00_amaweb_t2_20260620_002850.pdf</t>
  </si>
  <si>
    <t>https://amaweb.unifesp.br/avaliador/results/https%3A%2F%2Fcumari.go.gov.br%2F</t>
  </si>
  <si>
    <t>/media/serv-bot/cebece73-ca34-45fa-ba0e-9a1a1807e5c3/TCC_Unifal/Evidencias_TCC_Unifal/relatorios_ferramentas/2026-06-20_00-25-00__validacao_tcc_unifal_r00/amaweb/cumari-goias-5206602/cumari_goiás_5206602_r00_amaweb_t1_20260620_002854.pdf</t>
  </si>
  <si>
    <t>/media/serv-bot/cebece73-ca34-45fa-ba0e-9a1a1807e5c3/TCC_Unifal/Processamento_TCC_Unifal/sessoes/2026-06-20_00-25-00__validacao_tcc_unifal_r00/json/r00_5206602_cc2e0a52.json</t>
  </si>
  <si>
    <t>aguabranca.al.gov.br</t>
  </si>
  <si>
    <t>Prefeitura - Água Branca</t>
  </si>
  <si>
    <t>/media/serv-bot/cebece73-ca34-45fa-ba0e-9a1a1807e5c3/TCC_Unifal/Evidencias_TCC_Unifal/relatorios_ferramentas/2026-06-20_00-25-00__validacao_tcc_unifal_r00/accessmonitor/agua-branca-alagoas-2700102/agua-branca_alagoas_2700102_r00_accessmonitor_t1_20260620_002903.json</t>
  </si>
  <si>
    <t>cumari.go.gov.br</t>
  </si>
  <si>
    <t>Prefeitura Municipal de Cumari</t>
  </si>
  <si>
    <t>/media/serv-bot/cebece73-ca34-45fa-ba0e-9a1a1807e5c3/TCC_Unifal/Evidencias_TCC_Unifal/relatorios_ferramentas/2026-06-20_00-25-00__validacao_tcc_unifal_r00/accessmonitor/cumari-goias-5206602/cumari_goiás_5206602_r00_accessmonitor_t1_20260620_002906.json</t>
  </si>
  <si>
    <t>/media/serv-bot/cebece73-ca34-45fa-ba0e-9a1a1807e5c3/TCC_Unifal/Evidencias_TCC_Unifal/relatorios_ferramentas/2026-06-20_00-25-00__validacao_tcc_unifal_r00/accessmonitor/agua-branca-alagoas-2700102/agua-branca_alagoas_2700102_r00_accessmonitor_t2_20260620_002925.json</t>
  </si>
  <si>
    <t>https://amaweb.unifesp.br/avaliador/results/https%3A%2F%2Fwww.portowalter.ac.gov.br%2F</t>
  </si>
  <si>
    <t>/media/serv-bot/cebece73-ca34-45fa-ba0e-9a1a1807e5c3/TCC_Unifal/Evidencias_TCC_Unifal/relatorios_ferramentas/2026-06-20_00-25-00__validacao_tcc_unifal_r00/amaweb/porto-walter-acre-1200393/porto-walter_acre_1200393_r00_amaweb_t1_20260620_002951.pdf</t>
  </si>
  <si>
    <t>/media/serv-bot/cebece73-ca34-45fa-ba0e-9a1a1807e5c3/TCC_Unifal/Processamento_TCC_Unifal/sessoes/2026-06-20_00-25-00__validacao_tcc_unifal_r00/json/r00_1200393_363ff175.json</t>
  </si>
  <si>
    <t>https://amaweb.unifesp.br/avaliador/results/https%3A%2F%2Fdoverlandia.go.gov.br%2F</t>
  </si>
  <si>
    <t>/media/serv-bot/cebece73-ca34-45fa-ba0e-9a1a1807e5c3/TCC_Unifal/Evidencias_TCC_Unifal/relatorios_ferramentas/2026-06-20_00-25-00__validacao_tcc_unifal_r00/amaweb/doverlandia-goias-5207253/doverlandia_goiás_5207253_r00_amaweb_t1_20260620_002952.pdf</t>
  </si>
  <si>
    <t>/media/serv-bot/cebece73-ca34-45fa-ba0e-9a1a1807e5c3/TCC_Unifal/Processamento_TCC_Unifal/sessoes/2026-06-20_00-25-00__validacao_tcc_unifal_r00/json/r00_5207253_0b053355.json</t>
  </si>
  <si>
    <t>/media/serv-bot/cebece73-ca34-45fa-ba0e-9a1a1807e5c3/TCC_Unifal/Evidencias_TCC_Unifal/relatorios_ferramentas/2026-06-20_00-25-00__validacao_tcc_unifal_r00/accessmonitor/agua-branca-alagoas-2700102/agua-branca_alagoas_2700102_r00_accessmonitor_t3_20260620_002955.json</t>
  </si>
  <si>
    <t>doverlandia.go.gov.br</t>
  </si>
  <si>
    <t>Prefeitura de Doverlândia</t>
  </si>
  <si>
    <t>/media/serv-bot/cebece73-ca34-45fa-ba0e-9a1a1807e5c3/TCC_Unifal/Evidencias_TCC_Unifal/relatorios_ferramentas/2026-06-20_00-25-00__validacao_tcc_unifal_r00/accessmonitor/doverlandia-goias-5207253/doverlandia_goiás_5207253_r00_accessmonitor_t1_20260620_003005.json</t>
  </si>
  <si>
    <t>https://amaweb.unifesp.br/avaliador/results/https%3A%2F%2Fcoqueiroseco.al.gov.br%2F</t>
  </si>
  <si>
    <t>/media/serv-bot/cebece73-ca34-45fa-ba0e-9a1a1807e5c3/TCC_Unifal/Evidencias_TCC_Unifal/relatorios_ferramentas/2026-06-20_00-25-00__validacao_tcc_unifal_r00/amaweb/coqueiro-seco-alagoas-2702207/coqueiro-seco_alagoas_2702207_r00_amaweb_t1_20260620_003029.pdf</t>
  </si>
  <si>
    <t>/media/serv-bot/cebece73-ca34-45fa-ba0e-9a1a1807e5c3/TCC_Unifal/Processamento_TCC_Unifal/sessoes/2026-06-20_00-25-00__validacao_tcc_unifal_r00/json/r00_2702207_71b8a360.json</t>
  </si>
  <si>
    <t>https://amaweb.unifesp.br/avaliador/results/https%3A%2F%2Fgoianira.go.gov.br%2F</t>
  </si>
  <si>
    <t>/media/serv-bot/cebece73-ca34-45fa-ba0e-9a1a1807e5c3/TCC_Unifal/Evidencias_TCC_Unifal/relatorios_ferramentas/2026-06-20_00-25-00__validacao_tcc_unifal_r00/amaweb/goianira-goias-5208806/goianira_goiás_5208806_r00_amaweb_t1_20260620_003049.pdf</t>
  </si>
  <si>
    <t>/media/serv-bot/cebece73-ca34-45fa-ba0e-9a1a1807e5c3/TCC_Unifal/Processamento_TCC_Unifal/sessoes/2026-06-20_00-25-00__validacao_tcc_unifal_r00/json/r00_5208806_d034b0c6.json</t>
  </si>
  <si>
    <t>coqueiroseco.al.gov.br</t>
  </si>
  <si>
    <t>Prefeitura de Coqueiro Seco</t>
  </si>
  <si>
    <t>/media/serv-bot/cebece73-ca34-45fa-ba0e-9a1a1807e5c3/TCC_Unifal/Evidencias_TCC_Unifal/relatorios_ferramentas/2026-06-20_00-25-00__validacao_tcc_unifal_r00/accessmonitor/coqueiro-seco-alagoas-2702207/coqueiro-seco_alagoas_2702207_r00_accessmonitor_t1_20260620_003042.json</t>
  </si>
  <si>
    <t>/media/serv-bot/cebece73-ca34-45fa-ba0e-9a1a1807e5c3/TCC_Unifal/Evidencias_TCC_Unifal/relatorios_ferramentas/2026-06-20_00-25-00__validacao_tcc_unifal_r00/amaweb/porto-walter-acre-1200393/porto-walter_acre_1200393_r00_amaweb_t2_20260620_003054.pdf</t>
  </si>
  <si>
    <t>goianira.go.gov.br</t>
  </si>
  <si>
    <t>Prefeitura de Goianira - Acesse informações sobre receitas, gastos em serviços públicos, investimentos.</t>
  </si>
  <si>
    <t>/media/serv-bot/cebece73-ca34-45fa-ba0e-9a1a1807e5c3/TCC_Unifal/Evidencias_TCC_Unifal/relatorios_ferramentas/2026-06-20_00-25-00__validacao_tcc_unifal_r00/accessmonitor/goianira-goias-5208806/goianira_goiás_5208806_r00_accessmonitor_t1_20260620_003100.json</t>
  </si>
  <si>
    <t>www.portowalter.ac.gov.br</t>
  </si>
  <si>
    <t>Prefeitura de Porto Walter</t>
  </si>
  <si>
    <t>/media/serv-bot/cebece73-ca34-45fa-ba0e-9a1a1807e5c3/TCC_Unifal/Evidencias_TCC_Unifal/relatorios_ferramentas/2026-06-20_00-25-00__validacao_tcc_unifal_r00/accessmonitor/porto-walter-acre-1200393/porto-walter_acre_1200393_r00_accessmonitor_t1_20260620_003106.json</t>
  </si>
  <si>
    <t>https://amaweb.unifesp.br/avaliador/results/https%3A%2F%2Fgiraudoponciano.al.gov.br%2F</t>
  </si>
  <si>
    <t>/media/serv-bot/cebece73-ca34-45fa-ba0e-9a1a1807e5c3/TCC_Unifal/Evidencias_TCC_Unifal/relatorios_ferramentas/2026-06-20_00-25-00__validacao_tcc_unifal_r00/amaweb/girau-do-ponciano-alagoas-2702900/girau-do-ponciano_alagoas_2702900_r00_amaweb_t1_20260620_003134.pdf</t>
  </si>
  <si>
    <t>/media/serv-bot/cebece73-ca34-45fa-ba0e-9a1a1807e5c3/TCC_Unifal/Processamento_TCC_Unifal/sessoes/2026-06-20_00-25-00__validacao_tcc_unifal_r00/json/r00_2702900_392785d8.json</t>
  </si>
  <si>
    <t>https://amaweb.unifesp.br/avaliador/results/https%3A%2F%2Fguarinos.go.gov.br%2F</t>
  </si>
  <si>
    <t>/media/serv-bot/cebece73-ca34-45fa-ba0e-9a1a1807e5c3/TCC_Unifal/Evidencias_TCC_Unifal/relatorios_ferramentas/2026-06-20_00-25-00__validacao_tcc_unifal_r00/amaweb/guarinos-goias-5209457/guarinos_goiás_5209457_r00_amaweb_t1_20260620_003147.pdf</t>
  </si>
  <si>
    <t>/media/serv-bot/cebece73-ca34-45fa-ba0e-9a1a1807e5c3/TCC_Unifal/Processamento_TCC_Unifal/sessoes/2026-06-20_00-25-00__validacao_tcc_unifal_r00/json/r00_5209457_5902cc66.json</t>
  </si>
  <si>
    <t>https://amaweb.unifesp.br/avaliador/results/https%3A%2F%2Fwww.macapa.ap.gov.br%2F</t>
  </si>
  <si>
    <t>/media/serv-bot/cebece73-ca34-45fa-ba0e-9a1a1807e5c3/TCC_Unifal/Evidencias_TCC_Unifal/relatorios_ferramentas/2026-06-20_00-25-00__validacao_tcc_unifal_r00/amaweb/macapa-amapa-1600303/macapa_amapá_1600303_r00_amaweb_t1_20260620_003149.pdf</t>
  </si>
  <si>
    <t>/media/serv-bot/cebece73-ca34-45fa-ba0e-9a1a1807e5c3/TCC_Unifal/Processamento_TCC_Unifal/sessoes/2026-06-20_00-25-00__validacao_tcc_unifal_r00/json/r00_1600303_f7a8ad76.json</t>
  </si>
  <si>
    <t>giraudoponciano.al.gov.br</t>
  </si>
  <si>
    <t>Home - Girau do Ponciano</t>
  </si>
  <si>
    <t>/media/serv-bot/cebece73-ca34-45fa-ba0e-9a1a1807e5c3/TCC_Unifal/Evidencias_TCC_Unifal/relatorios_ferramentas/2026-06-20_00-25-00__validacao_tcc_unifal_r00/accessmonitor/girau-do-ponciano-alagoas-2702900/girau-do-ponciano_alagoas_2702900_r00_accessmonitor_t1_20260620_003147.json</t>
  </si>
  <si>
    <t>guarinos.go.gov.br</t>
  </si>
  <si>
    <t>Prefeitura Municipal de Guarinos</t>
  </si>
  <si>
    <t>/media/serv-bot/cebece73-ca34-45fa-ba0e-9a1a1807e5c3/TCC_Unifal/Evidencias_TCC_Unifal/relatorios_ferramentas/2026-06-20_00-25-00__validacao_tcc_unifal_r00/accessmonitor/guarinos-goias-5209457/guarinos_goiás_5209457_r00_accessmonitor_t1_20260620_003200.json</t>
  </si>
  <si>
    <t>https://macapa.ap.gov.br/</t>
  </si>
  <si>
    <t>macapa.ap.gov.br</t>
  </si>
  <si>
    <t>Home - Prefeitura Municipal de Macapá</t>
  </si>
  <si>
    <t>/media/serv-bot/cebece73-ca34-45fa-ba0e-9a1a1807e5c3/TCC_Unifal/Evidencias_TCC_Unifal/relatorios_ferramentas/2026-06-20_00-25-00__validacao_tcc_unifal_r00/accessmonitor/macapa-amapa-1600303/macapa_amapá_1600303_r00_accessmonitor_t1_20260620_003200.json</t>
  </si>
  <si>
    <t>https://amaweb.unifesp.br/avaliador/results/https%3A%2F%2Finhapi.al.gov.br%2F</t>
  </si>
  <si>
    <t>/media/serv-bot/cebece73-ca34-45fa-ba0e-9a1a1807e5c3/TCC_Unifal/Evidencias_TCC_Unifal/relatorios_ferramentas/2026-06-20_00-25-00__validacao_tcc_unifal_r00/amaweb/inhapi-alagoas-2703304/inhapi_alagoas_2703304_r00_amaweb_t1_20260620_003229.pdf</t>
  </si>
  <si>
    <t>/media/serv-bot/cebece73-ca34-45fa-ba0e-9a1a1807e5c3/TCC_Unifal/Processamento_TCC_Unifal/sessoes/2026-06-20_00-25-00__validacao_tcc_unifal_r00/json/r00_2703304_fd39433c.json</t>
  </si>
  <si>
    <t>https://amaweb.unifesp.br/avaliador/results/https%3A%2F%2Fitaja.go.gov.br%2F</t>
  </si>
  <si>
    <t>/media/serv-bot/cebece73-ca34-45fa-ba0e-9a1a1807e5c3/TCC_Unifal/Evidencias_TCC_Unifal/relatorios_ferramentas/2026-06-20_00-25-00__validacao_tcc_unifal_r00/amaweb/itaja-goias-5210802/itaja_goiás_5210802_r00_amaweb_t1_20260620_003248.pdf</t>
  </si>
  <si>
    <t>/media/serv-bot/cebece73-ca34-45fa-ba0e-9a1a1807e5c3/TCC_Unifal/Processamento_TCC_Unifal/sessoes/2026-06-20_00-25-00__validacao_tcc_unifal_r00/json/r00_5210802_8407d26c.json</t>
  </si>
  <si>
    <t>/media/serv-bot/cebece73-ca34-45fa-ba0e-9a1a1807e5c3/TCC_Unifal/Evidencias_TCC_Unifal/relatorios_ferramentas/2026-06-20_00-25-00__validacao_tcc_unifal_r00/accessmonitor/macapa-amapa-1600303/macapa_amapá_1600303_r00_accessmonitor_t2_20260620_003237.json</t>
  </si>
  <si>
    <t>inhapi.al.gov.br</t>
  </si>
  <si>
    <t>BEM - VINDO - Prefeitura de Inhapi</t>
  </si>
  <si>
    <t>/media/serv-bot/cebece73-ca34-45fa-ba0e-9a1a1807e5c3/TCC_Unifal/Evidencias_TCC_Unifal/relatorios_ferramentas/2026-06-20_00-25-00__validacao_tcc_unifal_r00/accessmonitor/inhapi-alagoas-2703304/inhapi_alagoas_2703304_r00_accessmonitor_t1_20260620_003241.json</t>
  </si>
  <si>
    <t>itaja.go.gov.br</t>
  </si>
  <si>
    <t>Prefeitura Municipal de Itajá</t>
  </si>
  <si>
    <t>/media/serv-bot/cebece73-ca34-45fa-ba0e-9a1a1807e5c3/TCC_Unifal/Evidencias_TCC_Unifal/relatorios_ferramentas/2026-06-20_00-25-00__validacao_tcc_unifal_r00/accessmonitor/itaja-goias-5210802/itaja_goiás_5210802_r00_accessmonitor_t1_20260620_003300.json</t>
  </si>
  <si>
    <t>/media/serv-bot/cebece73-ca34-45fa-ba0e-9a1a1807e5c3/TCC_Unifal/Evidencias_TCC_Unifal/relatorios_ferramentas/2026-06-20_00-25-00__validacao_tcc_unifal_r00/accessmonitor/macapa-amapa-1600303/macapa_amapá_1600303_r00_accessmonitor_t3_20260620_003309.json</t>
  </si>
  <si>
    <t>https://amaweb.unifesp.br/avaliador/results/https%3A%2F%2Fpariconha.al.gov.br%2F</t>
  </si>
  <si>
    <t>/media/serv-bot/cebece73-ca34-45fa-ba0e-9a1a1807e5c3/TCC_Unifal/Evidencias_TCC_Unifal/relatorios_ferramentas/2026-06-20_00-25-00__validacao_tcc_unifal_r00/amaweb/pariconha-alagoas-2706422/pariconha_alagoas_2706422_r00_amaweb_t1_20260620_003320.pdf</t>
  </si>
  <si>
    <t>/media/serv-bot/cebece73-ca34-45fa-ba0e-9a1a1807e5c3/TCC_Unifal/Processamento_TCC_Unifal/sessoes/2026-06-20_00-25-00__validacao_tcc_unifal_r00/json/r00_2706422_b775a631.json</t>
  </si>
  <si>
    <t>https://amaweb.unifesp.br/avaliador/results/https%3A%2F%2Fjaragua.go.gov.br%2F</t>
  </si>
  <si>
    <t>/media/serv-bot/cebece73-ca34-45fa-ba0e-9a1a1807e5c3/TCC_Unifal/Evidencias_TCC_Unifal/relatorios_ferramentas/2026-06-20_00-25-00__validacao_tcc_unifal_r00/amaweb/jaragua-goias-5211800/jaragua_goiás_5211800_r00_amaweb_t1_20260620_003339.pdf</t>
  </si>
  <si>
    <t>/media/serv-bot/cebece73-ca34-45fa-ba0e-9a1a1807e5c3/TCC_Unifal/Processamento_TCC_Unifal/sessoes/2026-06-20_00-25-00__validacao_tcc_unifal_r00/json/r00_5211800_dd51de7e.json</t>
  </si>
  <si>
    <t>pariconha.al.gov.br</t>
  </si>
  <si>
    <t>Prefeitura de Pariconha – Alagoas – O novo jeito de governar</t>
  </si>
  <si>
    <t>/media/serv-bot/cebece73-ca34-45fa-ba0e-9a1a1807e5c3/TCC_Unifal/Evidencias_TCC_Unifal/relatorios_ferramentas/2026-06-20_00-25-00__validacao_tcc_unifal_r00/accessmonitor/pariconha-alagoas-2706422/pariconha_alagoas_2706422_r00_accessmonitor_t1_20260620_003332.json</t>
  </si>
  <si>
    <t>https://amaweb.unifesp.br/avaliador/results/https%3A%2F%2Fwww.pracuuba.ap.gov.br%2F</t>
  </si>
  <si>
    <t>/media/serv-bot/cebece73-ca34-45fa-ba0e-9a1a1807e5c3/TCC_Unifal/Evidencias_TCC_Unifal/relatorios_ferramentas/2026-06-20_00-25-00__validacao_tcc_unifal_r00/amaweb/pracuuba-amapa-1600550/pracuuba_amapá_1600550_r00_amaweb_t1_20260620_003400.pdf</t>
  </si>
  <si>
    <t>/media/serv-bot/cebece73-ca34-45fa-ba0e-9a1a1807e5c3/TCC_Unifal/Processamento_TCC_Unifal/sessoes/2026-06-20_00-25-00__validacao_tcc_unifal_r00/json/r00_1600550_17ed217b.json</t>
  </si>
  <si>
    <t>jaragua.go.gov.br</t>
  </si>
  <si>
    <t>Prefeitura Municipal de Jaraguá</t>
  </si>
  <si>
    <t>/media/serv-bot/cebece73-ca34-45fa-ba0e-9a1a1807e5c3/TCC_Unifal/Evidencias_TCC_Unifal/relatorios_ferramentas/2026-06-20_00-25-00__validacao_tcc_unifal_r00/accessmonitor/jaragua-goias-5211800/jaragua_goiás_5211800_r00_accessmonitor_t1_20260620_003352.json</t>
  </si>
  <si>
    <t>www.pracuuba.ap.gov.br</t>
  </si>
  <si>
    <t>Prefeitura de Pracuuba</t>
  </si>
  <si>
    <t>/media/serv-bot/cebece73-ca34-45fa-ba0e-9a1a1807e5c3/TCC_Unifal/Evidencias_TCC_Unifal/relatorios_ferramentas/2026-06-20_00-25-00__validacao_tcc_unifal_r00/accessmonitor/pracuuba-amapa-1600550/pracuuba_amapá_1600550_r00_accessmonitor_t1_20260620_003411.json</t>
  </si>
  <si>
    <t>https://amaweb.unifesp.br/avaliador/results/https%3A%2F%2Fsaosebastiao.al.gov.br%2F</t>
  </si>
  <si>
    <t>/media/serv-bot/cebece73-ca34-45fa-ba0e-9a1a1807e5c3/TCC_Unifal/Evidencias_TCC_Unifal/relatorios_ferramentas/2026-06-20_00-25-00__validacao_tcc_unifal_r00/amaweb/sao-sebastiao-alagoas-2708808/sao-sebastiao_alagoas_2708808_r00_amaweb_t1_20260620_003432.pdf</t>
  </si>
  <si>
    <t>/media/serv-bot/cebece73-ca34-45fa-ba0e-9a1a1807e5c3/TCC_Unifal/Processamento_TCC_Unifal/sessoes/2026-06-20_00-25-00__validacao_tcc_unifal_r00/json/r00_2708808_bc6be2d4.json</t>
  </si>
  <si>
    <t>https://amaweb.unifesp.br/avaliador/results/https%3A%2F%2Fmorrinhos.go.gov.br%2F</t>
  </si>
  <si>
    <t>/media/serv-bot/cebece73-ca34-45fa-ba0e-9a1a1807e5c3/TCC_Unifal/Evidencias_TCC_Unifal/relatorios_ferramentas/2026-06-20_00-25-00__validacao_tcc_unifal_r00/amaweb/morrinhos-goias-5213806/morrinhos_goiás_5213806_r00_amaweb_t1_20260620_003438.pdf</t>
  </si>
  <si>
    <t>/media/serv-bot/cebece73-ca34-45fa-ba0e-9a1a1807e5c3/TCC_Unifal/Processamento_TCC_Unifal/sessoes/2026-06-20_00-25-00__validacao_tcc_unifal_r00/json/r00_5213806_93e28da9.json</t>
  </si>
  <si>
    <t>saosebastiao.al.gov.br</t>
  </si>
  <si>
    <t>Prefeitura de São Sebastião - Alagoas</t>
  </si>
  <si>
    <t>/media/serv-bot/cebece73-ca34-45fa-ba0e-9a1a1807e5c3/TCC_Unifal/Evidencias_TCC_Unifal/relatorios_ferramentas/2026-06-20_00-25-00__validacao_tcc_unifal_r00/accessmonitor/sao-sebastiao-alagoas-2708808/sao-sebastiao_alagoas_2708808_r00_accessmonitor_t1_20260620_003444.json</t>
  </si>
  <si>
    <t>https://amaweb.unifesp.br/avaliador/results/https%3A%2F%2Fwww.tartarugalzinho.ap.gov.br%2F</t>
  </si>
  <si>
    <t>/media/serv-bot/cebece73-ca34-45fa-ba0e-9a1a1807e5c3/TCC_Unifal/Evidencias_TCC_Unifal/relatorios_ferramentas/2026-06-20_00-25-00__validacao_tcc_unifal_r00/amaweb/tartarugalzinho-amapa-1600709/tartarugalzinho_amapá_1600709_r00_amaweb_t1_20260620_003456.pdf</t>
  </si>
  <si>
    <t>/media/serv-bot/cebece73-ca34-45fa-ba0e-9a1a1807e5c3/TCC_Unifal/Processamento_TCC_Unifal/sessoes/2026-06-20_00-25-00__validacao_tcc_unifal_r00/json/r00_1600709_0217d7e9.json</t>
  </si>
  <si>
    <t>morrinhos.go.gov.br</t>
  </si>
  <si>
    <t>Prefeitura Municipal de Morrinhos</t>
  </si>
  <si>
    <t>/media/serv-bot/cebece73-ca34-45fa-ba0e-9a1a1807e5c3/TCC_Unifal/Evidencias_TCC_Unifal/relatorios_ferramentas/2026-06-20_00-25-00__validacao_tcc_unifal_r00/accessmonitor/morrinhos-goias-5213806/morrinhos_goiás_5213806_r00_accessmonitor_t1_20260620_003451.json</t>
  </si>
  <si>
    <t>www.tartarugalzinho.ap.gov.br</t>
  </si>
  <si>
    <t>Prefeitura de Tartarugalzinho</t>
  </si>
  <si>
    <t>/media/serv-bot/cebece73-ca34-45fa-ba0e-9a1a1807e5c3/TCC_Unifal/Evidencias_TCC_Unifal/relatorios_ferramentas/2026-06-20_00-25-00__validacao_tcc_unifal_r00/accessmonitor/tartarugalzinho-amapa-1600709/tartarugalzinho_amapá_1600709_r00_accessmonitor_t1_20260620_003509.json</t>
  </si>
  <si>
    <t>https://amaweb.unifesp.br/avaliador/results/https%3A%2F%2Fwww.aiquara.ba.gov.br%2F</t>
  </si>
  <si>
    <t>/media/serv-bot/cebece73-ca34-45fa-ba0e-9a1a1807e5c3/TCC_Unifal/Evidencias_TCC_Unifal/relatorios_ferramentas/2026-06-20_00-25-00__validacao_tcc_unifal_r00/amaweb/aiquara-bahia-2900603/aiquara_bahia_2900603_r00_amaweb_t1_20260620_003521.pdf</t>
  </si>
  <si>
    <t>/media/serv-bot/cebece73-ca34-45fa-ba0e-9a1a1807e5c3/TCC_Unifal/Processamento_TCC_Unifal/sessoes/2026-06-20_00-25-00__validacao_tcc_unifal_r00/json/r00_2900603_6c94c9a5.json</t>
  </si>
  <si>
    <t>https://amaweb.unifesp.br/avaliador/results/http%3A%2F%2Fmossamedes.go.gov.br%2F</t>
  </si>
  <si>
    <t>/media/serv-bot/cebece73-ca34-45fa-ba0e-9a1a1807e5c3/TCC_Unifal/Evidencias_TCC_Unifal/relatorios_ferramentas/2026-06-20_00-25-00__validacao_tcc_unifal_r00/amaweb/mossamedes-goias-5213905/mossamedes_goiás_5213905_r00_amaweb_t1_20260620_003529.pdf</t>
  </si>
  <si>
    <t>/media/serv-bot/cebece73-ca34-45fa-ba0e-9a1a1807e5c3/TCC_Unifal/Processamento_TCC_Unifal/sessoes/2026-06-20_00-25-00__validacao_tcc_unifal_r00/json/r00_5213905_0aa63ad9.json</t>
  </si>
  <si>
    <t>https://amaweb.unifesp.br/avaliador/results/https%3A%2F%2Fwww.barreirinha.am.gov.br%2F</t>
  </si>
  <si>
    <t>/media/serv-bot/cebece73-ca34-45fa-ba0e-9a1a1807e5c3/TCC_Unifal/Evidencias_TCC_Unifal/relatorios_ferramentas/2026-06-20_00-25-00__validacao_tcc_unifal_r00/amaweb/barreirinha-amazonas-1300508/barreirinha_amazonas_1300508_r00_amaweb_t1_20260620_003536.pdf</t>
  </si>
  <si>
    <t>/media/serv-bot/cebece73-ca34-45fa-ba0e-9a1a1807e5c3/TCC_Unifal/Processamento_TCC_Unifal/sessoes/2026-06-20_00-25-00__validacao_tcc_unifal_r00/json/r00_1300508_7221c5bb.json</t>
  </si>
  <si>
    <t>www.aiquara.ba.gov.br</t>
  </si>
  <si>
    <t>SAI - Prefeitura - Prefeitura Municipal de Aiquara</t>
  </si>
  <si>
    <t>/media/serv-bot/cebece73-ca34-45fa-ba0e-9a1a1807e5c3/TCC_Unifal/Evidencias_TCC_Unifal/relatorios_ferramentas/2026-06-20_00-25-00__validacao_tcc_unifal_r00/accessmonitor/aiquara-bahia-2900603/aiquara_bahia_2900603_r00_accessmonitor_t1_20260620_003532.json</t>
  </si>
  <si>
    <t>http://www.mossamedes.go.gov.br/</t>
  </si>
  <si>
    <t>www.mossamedes.go.gov.br</t>
  </si>
  <si>
    <t>Prefeitura de Mossâmedes</t>
  </si>
  <si>
    <t>/media/serv-bot/cebece73-ca34-45fa-ba0e-9a1a1807e5c3/TCC_Unifal/Evidencias_TCC_Unifal/relatorios_ferramentas/2026-06-20_00-25-00__validacao_tcc_unifal_r00/accessmonitor/mossamedes-goias-5213905/mossamedes_goiás_5213905_r00_accessmonitor_t1_20260620_003542.json</t>
  </si>
  <si>
    <t>https://barreirinha.am.gov.br/</t>
  </si>
  <si>
    <t>barreirinha.am.gov.br</t>
  </si>
  <si>
    <t>Home - Prefeitura Municipal de Barreirinha</t>
  </si>
  <si>
    <t>/media/serv-bot/cebece73-ca34-45fa-ba0e-9a1a1807e5c3/TCC_Unifal/Evidencias_TCC_Unifal/relatorios_ferramentas/2026-06-20_00-25-00__validacao_tcc_unifal_r00/accessmonitor/barreirinha-amazonas-1300508/barreirinha_amazonas_1300508_r00_accessmonitor_t1_20260620_003549.json</t>
  </si>
  <si>
    <t>https://amaweb.unifesp.br/avaliador/results/https%3A%2F%2Fameliarodrigues.ba.gov.br%2F</t>
  </si>
  <si>
    <t>/media/serv-bot/cebece73-ca34-45fa-ba0e-9a1a1807e5c3/TCC_Unifal/Evidencias_TCC_Unifal/relatorios_ferramentas/2026-06-20_00-25-00__validacao_tcc_unifal_r00/amaweb/amelia-rodrigues-bahia-2901106/amelia-rodrigues_bahia_2901106_r00_amaweb_t1_20260620_003604.pdf</t>
  </si>
  <si>
    <t>/media/serv-bot/cebece73-ca34-45fa-ba0e-9a1a1807e5c3/TCC_Unifal/Processamento_TCC_Unifal/sessoes/2026-06-20_00-25-00__validacao_tcc_unifal_r00/json/r00_2901106_045220f9.json</t>
  </si>
  <si>
    <t>https://amaweb.unifesp.br/avaliador/results/https%3A%2F%2Fwww.bocadoacre.am.gov.br%2F</t>
  </si>
  <si>
    <t>/media/serv-bot/cebece73-ca34-45fa-ba0e-9a1a1807e5c3/TCC_Unifal/Evidencias_TCC_Unifal/relatorios_ferramentas/2026-06-20_00-25-00__validacao_tcc_unifal_r00/amaweb/boca-do-acre-amazonas-1300706/boca-do-acre_amazonas_1300706_r00_amaweb_t1_20260620_003618.pdf</t>
  </si>
  <si>
    <t>/media/serv-bot/cebece73-ca34-45fa-ba0e-9a1a1807e5c3/TCC_Unifal/Processamento_TCC_Unifal/sessoes/2026-06-20_00-25-00__validacao_tcc_unifal_r00/json/r00_1300706_48113828.json</t>
  </si>
  <si>
    <t>ameliarodrigues.ba.gov.br</t>
  </si>
  <si>
    <t>Prefeitura de Amélia Rodrigues - Início</t>
  </si>
  <si>
    <t>/media/serv-bot/cebece73-ca34-45fa-ba0e-9a1a1807e5c3/TCC_Unifal/Evidencias_TCC_Unifal/relatorios_ferramentas/2026-06-20_00-25-00__validacao_tcc_unifal_r00/accessmonitor/amelia-rodrigues-bahia-2901106/amelia-rodrigues_bahia_2901106_r00_accessmonitor_t1_20260620_003616.json</t>
  </si>
  <si>
    <t>https://amaweb.unifesp.br/avaliador/results/https%3A%2F%2Fnovacrixas.go.gov.br%2F</t>
  </si>
  <si>
    <t>/media/serv-bot/cebece73-ca34-45fa-ba0e-9a1a1807e5c3/TCC_Unifal/Evidencias_TCC_Unifal/relatorios_ferramentas/2026-06-20_00-25-00__validacao_tcc_unifal_r00/amaweb/nova-crixas-goias-5214838/nova-crixas_goiás_5214838_r00_amaweb_t1_20260620_003633.pdf</t>
  </si>
  <si>
    <t>/media/serv-bot/cebece73-ca34-45fa-ba0e-9a1a1807e5c3/TCC_Unifal/Processamento_TCC_Unifal/sessoes/2026-06-20_00-25-00__validacao_tcc_unifal_r00/json/r00_5214838_66ff17f7.json</t>
  </si>
  <si>
    <t>https://bocadoacre.am.gov.br/</t>
  </si>
  <si>
    <t>bocadoacre.am.gov.br</t>
  </si>
  <si>
    <t>Home - Prefeitura Municipal de Boca do Acre</t>
  </si>
  <si>
    <t>/media/serv-bot/cebece73-ca34-45fa-ba0e-9a1a1807e5c3/TCC_Unifal/Evidencias_TCC_Unifal/relatorios_ferramentas/2026-06-20_00-25-00__validacao_tcc_unifal_r00/accessmonitor/boca-do-acre-amazonas-1300706/boca-do-acre_amazonas_1300706_r00_accessmonitor_t1_20260620_003630.json</t>
  </si>
  <si>
    <t>https://amaweb.unifesp.br/avaliador/results/https%3A%2F%2Fbaianopolis.ba.gov.br%2F</t>
  </si>
  <si>
    <t>/media/serv-bot/cebece73-ca34-45fa-ba0e-9a1a1807e5c3/TCC_Unifal/Evidencias_TCC_Unifal/relatorios_ferramentas/2026-06-20_00-25-00__validacao_tcc_unifal_r00/amaweb/baianopolis-bahia-2902500/baianopolis_bahia_2902500_r00_amaweb_t1_20260620_003648.pdf</t>
  </si>
  <si>
    <t>/media/serv-bot/cebece73-ca34-45fa-ba0e-9a1a1807e5c3/TCC_Unifal/Processamento_TCC_Unifal/sessoes/2026-06-20_00-25-00__validacao_tcc_unifal_r00/json/r00_2902500_d521296b.json</t>
  </si>
  <si>
    <t>novacrixas.go.gov.br</t>
  </si>
  <si>
    <t>Prefeitura Municipal de Nova Crixás</t>
  </si>
  <si>
    <t>/media/serv-bot/cebece73-ca34-45fa-ba0e-9a1a1807e5c3/TCC_Unifal/Evidencias_TCC_Unifal/relatorios_ferramentas/2026-06-20_00-25-00__validacao_tcc_unifal_r00/accessmonitor/nova-crixas-goias-5214838/nova-crixas_goiás_5214838_r00_accessmonitor_t1_20260620_003645.json</t>
  </si>
  <si>
    <t>https://amaweb.unifesp.br/avaliador/results/https%3A%2F%2Fwww.caapiranga.am.gov.br%2F</t>
  </si>
  <si>
    <t>/media/serv-bot/cebece73-ca34-45fa-ba0e-9a1a1807e5c3/TCC_Unifal/Evidencias_TCC_Unifal/relatorios_ferramentas/2026-06-20_00-25-00__validacao_tcc_unifal_r00/amaweb/caapiranga-amazonas-1300839/caapiranga_amazonas_1300839_r00_amaweb_t1_20260620_003703.pdf</t>
  </si>
  <si>
    <t>/media/serv-bot/cebece73-ca34-45fa-ba0e-9a1a1807e5c3/TCC_Unifal/Processamento_TCC_Unifal/sessoes/2026-06-20_00-25-00__validacao_tcc_unifal_r00/json/r00_1300839_d92abbe8.json</t>
  </si>
  <si>
    <t>baianopolis.ba.gov.br</t>
  </si>
  <si>
    <t>Prefeitura Municipal de Baianópolis – BA</t>
  </si>
  <si>
    <t>/media/serv-bot/cebece73-ca34-45fa-ba0e-9a1a1807e5c3/TCC_Unifal/Evidencias_TCC_Unifal/relatorios_ferramentas/2026-06-20_00-25-00__validacao_tcc_unifal_r00/accessmonitor/baianopolis-bahia-2902500/baianopolis_bahia_2902500_r00_accessmonitor_t1_20260620_003659.json</t>
  </si>
  <si>
    <t>https://caapiranga.am.gov.br/</t>
  </si>
  <si>
    <t>caapiranga.am.gov.br</t>
  </si>
  <si>
    <t>Prefeitura Municipal de Caapiranga</t>
  </si>
  <si>
    <t>/media/serv-bot/cebece73-ca34-45fa-ba0e-9a1a1807e5c3/TCC_Unifal/Evidencias_TCC_Unifal/relatorios_ferramentas/2026-06-20_00-25-00__validacao_tcc_unifal_r00/accessmonitor/caapiranga-amazonas-1300839/caapiranga_amazonas_1300839_r00_accessmonitor_t1_20260620_003715.json</t>
  </si>
  <si>
    <t>https://amaweb.unifesp.br/avaliador/results/https%3A%2F%2Fbarreiras.ba.gov.br%2F</t>
  </si>
  <si>
    <t>/media/serv-bot/cebece73-ca34-45fa-ba0e-9a1a1807e5c3/TCC_Unifal/Evidencias_TCC_Unifal/relatorios_ferramentas/2026-06-20_00-25-00__validacao_tcc_unifal_r00/amaweb/barreiras-bahia-2903201/barreiras_bahia_2903201_r00_amaweb_t1_20260620_003730.pdf</t>
  </si>
  <si>
    <t>/media/serv-bot/cebece73-ca34-45fa-ba0e-9a1a1807e5c3/TCC_Unifal/Processamento_TCC_Unifal/sessoes/2026-06-20_00-25-00__validacao_tcc_unifal_r00/json/r00_2903201_8ab29daa.json</t>
  </si>
  <si>
    <t>https://amaweb.unifesp.br/avaliador/results/https%3A%2F%2Fnovagloria.go.gov.br%2F</t>
  </si>
  <si>
    <t>/media/serv-bot/cebece73-ca34-45fa-ba0e-9a1a1807e5c3/TCC_Unifal/Evidencias_TCC_Unifal/relatorios_ferramentas/2026-06-20_00-25-00__validacao_tcc_unifal_r00/amaweb/nova-gloria-goias-5214861/nova-gloria_goiás_5214861_r00_amaweb_t1_20260620_003732.pdf</t>
  </si>
  <si>
    <t>/media/serv-bot/cebece73-ca34-45fa-ba0e-9a1a1807e5c3/TCC_Unifal/Processamento_TCC_Unifal/sessoes/2026-06-20_00-25-00__validacao_tcc_unifal_r00/json/r00_5214861_1dacf8cb.json</t>
  </si>
  <si>
    <t>barreiras.ba.gov.br</t>
  </si>
  <si>
    <t>Prefeitura de Barreiras – BA | Site Oficial</t>
  </si>
  <si>
    <t>/media/serv-bot/cebece73-ca34-45fa-ba0e-9a1a1807e5c3/TCC_Unifal/Evidencias_TCC_Unifal/relatorios_ferramentas/2026-06-20_00-25-00__validacao_tcc_unifal_r00/accessmonitor/barreiras-bahia-2903201/barreiras_bahia_2903201_r00_accessmonitor_t1_20260620_003742.json</t>
  </si>
  <si>
    <t>novagloria.go.gov.br</t>
  </si>
  <si>
    <t>Prefeitura Municipal de Nova Glória</t>
  </si>
  <si>
    <t>/media/serv-bot/cebece73-ca34-45fa-ba0e-9a1a1807e5c3/TCC_Unifal/Evidencias_TCC_Unifal/relatorios_ferramentas/2026-06-20_00-25-00__validacao_tcc_unifal_r00/accessmonitor/nova-gloria-goias-5214861/nova-gloria_goiás_5214861_r00_accessmonitor_t1_20260620_003744.json</t>
  </si>
  <si>
    <t>https://amaweb.unifesp.br/avaliador/results/https%3A%2F%2Fprefeitura.coari.am.gov.br%2F</t>
  </si>
  <si>
    <t>/media/serv-bot/cebece73-ca34-45fa-ba0e-9a1a1807e5c3/TCC_Unifal/Evidencias_TCC_Unifal/relatorios_ferramentas/2026-06-20_00-25-00__validacao_tcc_unifal_r00/amaweb/coari-amazonas-1301209/coari_amazonas_1301209_r00_amaweb_t1_20260620_003820.pdf</t>
  </si>
  <si>
    <t>/media/serv-bot/cebece73-ca34-45fa-ba0e-9a1a1807e5c3/TCC_Unifal/Processamento_TCC_Unifal/sessoes/2026-06-20_00-25-00__validacao_tcc_unifal_r00/json/r00_1301209_a081044b.json</t>
  </si>
  <si>
    <t>https://amaweb.unifesp.br/avaliador/results/https%3A%2F%2Fgentiodoouro.ba.gov.br%2F</t>
  </si>
  <si>
    <t>/media/serv-bot/cebece73-ca34-45fa-ba0e-9a1a1807e5c3/TCC_Unifal/Evidencias_TCC_Unifal/relatorios_ferramentas/2026-06-20_00-25-00__validacao_tcc_unifal_r00/amaweb/gentio-do-ouro-bahia-2911303/gentio-do-ouro_bahia_2911303_r00_amaweb_t1_20260620_003829.pdf</t>
  </si>
  <si>
    <t>/media/serv-bot/cebece73-ca34-45fa-ba0e-9a1a1807e5c3/TCC_Unifal/Processamento_TCC_Unifal/sessoes/2026-06-20_00-25-00__validacao_tcc_unifal_r00/json/r00_2911303_bfe53d3e.json</t>
  </si>
  <si>
    <t>https://amaweb.unifesp.br/avaliador/results/https%3A%2F%2Fpilar.go.gov.br%2F</t>
  </si>
  <si>
    <t>/media/serv-bot/cebece73-ca34-45fa-ba0e-9a1a1807e5c3/TCC_Unifal/Evidencias_TCC_Unifal/relatorios_ferramentas/2026-06-20_00-25-00__validacao_tcc_unifal_r00/amaweb/pilar-de-goias-goias-5216908/pilar-de-goias_goiás_5216908_r00_amaweb_t1_20260620_003831.pdf</t>
  </si>
  <si>
    <t>/media/serv-bot/cebece73-ca34-45fa-ba0e-9a1a1807e5c3/TCC_Unifal/Processamento_TCC_Unifal/sessoes/2026-06-20_00-25-00__validacao_tcc_unifal_r00/json/r00_5216908_fa8ed367.json</t>
  </si>
  <si>
    <t>prefeitura.coari.am.gov.br</t>
  </si>
  <si>
    <t>Prefeitura Municipal de Coari</t>
  </si>
  <si>
    <t>/media/serv-bot/cebece73-ca34-45fa-ba0e-9a1a1807e5c3/TCC_Unifal/Evidencias_TCC_Unifal/relatorios_ferramentas/2026-06-20_00-25-00__validacao_tcc_unifal_r00/accessmonitor/coari-amazonas-1301209/coari_amazonas_1301209_r00_accessmonitor_t1_20260620_003833.json</t>
  </si>
  <si>
    <t>pilar.go.gov.br</t>
  </si>
  <si>
    <t>Prefeitura de Pilar de Goiás</t>
  </si>
  <si>
    <t>/media/serv-bot/cebece73-ca34-45fa-ba0e-9a1a1807e5c3/TCC_Unifal/Evidencias_TCC_Unifal/relatorios_ferramentas/2026-06-20_00-25-00__validacao_tcc_unifal_r00/accessmonitor/pilar-de-goias-goias-5216908/pilar-de-goias_goiás_5216908_r00_accessmonitor_t1_20260620_003844.json</t>
  </si>
  <si>
    <t>https://www.gentiodoouro.ba.gov.br/</t>
  </si>
  <si>
    <t>www.gentiodoouro.ba.gov.br</t>
  </si>
  <si>
    <t>Prefeitura Municipal de Gentio do Ouro - Bahia</t>
  </si>
  <si>
    <t>/media/serv-bot/cebece73-ca34-45fa-ba0e-9a1a1807e5c3/TCC_Unifal/Evidencias_TCC_Unifal/relatorios_ferramentas/2026-06-20_00-25-00__validacao_tcc_unifal_r00/accessmonitor/gentio-do-ouro-bahia-2911303/gentio-do-ouro_bahia_2911303_r00_accessmonitor_t1_20260620_003841.json</t>
  </si>
  <si>
    <t>https://amaweb.unifesp.br/avaliador/results/https%3A%2F%2Fwww.parintins.am.gov.br%2F</t>
  </si>
  <si>
    <t>/media/serv-bot/cebece73-ca34-45fa-ba0e-9a1a1807e5c3/TCC_Unifal/Evidencias_TCC_Unifal/relatorios_ferramentas/2026-06-20_00-25-00__validacao_tcc_unifal_r00/amaweb/parintins-amazonas-1303403/parintins_amazonas_1303403_r00_amaweb_t1_20260620_003913.pdf</t>
  </si>
  <si>
    <t>/media/serv-bot/cebece73-ca34-45fa-ba0e-9a1a1807e5c3/TCC_Unifal/Processamento_TCC_Unifal/sessoes/2026-06-20_00-25-00__validacao_tcc_unifal_r00/json/r00_1303403_46f00585.json</t>
  </si>
  <si>
    <t>https://amaweb.unifesp.br/avaliador/results/https%3A%2F%2Fgloria.ba.gov.br%2F</t>
  </si>
  <si>
    <t>/media/serv-bot/cebece73-ca34-45fa-ba0e-9a1a1807e5c3/TCC_Unifal/Evidencias_TCC_Unifal/relatorios_ferramentas/2026-06-20_00-25-00__validacao_tcc_unifal_r00/amaweb/gloria-bahia-2911402/gloria_bahia_2911402_r00_amaweb_t1_20260620_003923.pdf</t>
  </si>
  <si>
    <t>/media/serv-bot/cebece73-ca34-45fa-ba0e-9a1a1807e5c3/TCC_Unifal/Processamento_TCC_Unifal/sessoes/2026-06-20_00-25-00__validacao_tcc_unifal_r00/json/r00_2911402_7ba5622c.json</t>
  </si>
  <si>
    <t>https://amaweb.unifesp.br/avaliador/results/https%3A%2F%2Fsenadorcanedo.go.gov.br%2F</t>
  </si>
  <si>
    <t>/media/serv-bot/cebece73-ca34-45fa-ba0e-9a1a1807e5c3/TCC_Unifal/Evidencias_TCC_Unifal/relatorios_ferramentas/2026-06-20_00-25-00__validacao_tcc_unifal_r00/amaweb/senador-canedo-goias-5220454/senador-canedo_goiás_5220454_r00_amaweb_t1_20260620_003931.pdf</t>
  </si>
  <si>
    <t>/media/serv-bot/cebece73-ca34-45fa-ba0e-9a1a1807e5c3/TCC_Unifal/Processamento_TCC_Unifal/sessoes/2026-06-20_00-25-00__validacao_tcc_unifal_r00/json/r00_5220454_5861af0f.json</t>
  </si>
  <si>
    <t>www.parintins.am.gov.br</t>
  </si>
  <si>
    <t>Prefeitura de Parintins | Portal institucional com serviços, transparência e notícias</t>
  </si>
  <si>
    <t>/media/serv-bot/cebece73-ca34-45fa-ba0e-9a1a1807e5c3/TCC_Unifal/Evidencias_TCC_Unifal/relatorios_ferramentas/2026-06-20_00-25-00__validacao_tcc_unifal_r00/accessmonitor/parintins-amazonas-1303403/parintins_amazonas_1303403_r00_accessmonitor_t1_20260620_003925.json</t>
  </si>
  <si>
    <t>gloria.ba.gov.br</t>
  </si>
  <si>
    <t>Prefeitura Municipal de Glória - Bahia</t>
  </si>
  <si>
    <t>/media/serv-bot/cebece73-ca34-45fa-ba0e-9a1a1807e5c3/TCC_Unifal/Evidencias_TCC_Unifal/relatorios_ferramentas/2026-06-20_00-25-00__validacao_tcc_unifal_r00/accessmonitor/gloria-bahia-2911402/gloria_bahia_2911402_r00_accessmonitor_t1_20260620_003936.json</t>
  </si>
  <si>
    <t>senadorcanedo.go.gov.br</t>
  </si>
  <si>
    <t>Prefeitura Municipal de Senador Canedo – Site da Prefeitura de Senador Canedo</t>
  </si>
  <si>
    <t>/media/serv-bot/cebece73-ca34-45fa-ba0e-9a1a1807e5c3/TCC_Unifal/Evidencias_TCC_Unifal/relatorios_ferramentas/2026-06-20_00-25-00__validacao_tcc_unifal_r00/accessmonitor/senador-canedo-goias-5220454/senador-canedo_goiás_5220454_r00_accessmonitor_t1_20260620_003944.json</t>
  </si>
  <si>
    <t>/media/serv-bot/cebece73-ca34-45fa-ba0e-9a1a1807e5c3/TCC_Unifal/Evidencias_TCC_Unifal/relatorios_ferramentas/2026-06-20_00-25-00__validacao_tcc_unifal_r00/accessmonitor/parintins-amazonas-1303403/parintins_amazonas_1303403_r00_accessmonitor_t2_20260620_003949.json</t>
  </si>
  <si>
    <t>https://amaweb.unifesp.br/avaliador/results/https%3A%2F%2Fibicarai.ba.gov.br%2F</t>
  </si>
  <si>
    <t>/media/serv-bot/cebece73-ca34-45fa-ba0e-9a1a1807e5c3/TCC_Unifal/Evidencias_TCC_Unifal/relatorios_ferramentas/2026-06-20_00-25-00__validacao_tcc_unifal_r00/amaweb/ibicarai-bahia-2912103/ibicarai_bahia_2912103_r00_amaweb_t1_20260620_004015.pdf</t>
  </si>
  <si>
    <t>/media/serv-bot/cebece73-ca34-45fa-ba0e-9a1a1807e5c3/TCC_Unifal/Processamento_TCC_Unifal/sessoes/2026-06-20_00-25-00__validacao_tcc_unifal_r00/json/r00_2912103_eaa342b8.json</t>
  </si>
  <si>
    <t>/media/serv-bot/cebece73-ca34-45fa-ba0e-9a1a1807e5c3/TCC_Unifal/Evidencias_TCC_Unifal/relatorios_ferramentas/2026-06-20_00-25-00__validacao_tcc_unifal_r00/accessmonitor/parintins-amazonas-1303403/parintins_amazonas_1303403_r00_accessmonitor_t3_20260620_004017.json</t>
  </si>
  <si>
    <t>https://www.ibicarai.ba.gov.br/</t>
  </si>
  <si>
    <t>www.ibicarai.ba.gov.br</t>
  </si>
  <si>
    <t>SAI - Prefeitura - Prefeitura Municipal de Ibicaraí</t>
  </si>
  <si>
    <t>/media/serv-bot/cebece73-ca34-45fa-ba0e-9a1a1807e5c3/TCC_Unifal/Evidencias_TCC_Unifal/relatorios_ferramentas/2026-06-20_00-25-00__validacao_tcc_unifal_r00/accessmonitor/ibicarai-bahia-2912103/ibicarai_bahia_2912103_r00_accessmonitor_t1_20260620_004028.json</t>
  </si>
  <si>
    <t>https://amaweb.unifesp.br/avaliador/results/https%3A%2F%2Finhambupe.ba.gov.br%2F</t>
  </si>
  <si>
    <t>/media/serv-bot/cebece73-ca34-45fa-ba0e-9a1a1807e5c3/TCC_Unifal/Evidencias_TCC_Unifal/relatorios_ferramentas/2026-06-20_00-25-00__validacao_tcc_unifal_r00/amaweb/inhambupe-bahia-2913705/inhambupe_bahia_2913705_r00_amaweb_t1_20260620_004120.pdf</t>
  </si>
  <si>
    <t>/media/serv-bot/cebece73-ca34-45fa-ba0e-9a1a1807e5c3/TCC_Unifal/Processamento_TCC_Unifal/sessoes/2026-06-20_00-25-00__validacao_tcc_unifal_r00/json/r00_2913705_feece31e.json</t>
  </si>
  <si>
    <t>inhambupe.ba.gov.br</t>
  </si>
  <si>
    <t>Prefeitura Municipal Inhambupe</t>
  </si>
  <si>
    <t>/media/serv-bot/cebece73-ca34-45fa-ba0e-9a1a1807e5c3/TCC_Unifal/Evidencias_TCC_Unifal/relatorios_ferramentas/2026-06-20_00-25-00__validacao_tcc_unifal_r00/accessmonitor/inhambupe-bahia-2913705/inhambupe_bahia_2913705_r00_accessmonitor_t1_20260620_004131.json</t>
  </si>
  <si>
    <t>https://amaweb.unifesp.br/avaliador/results/https%3A%2F%2Fwww.acorizal.mt.gov.br%2F</t>
  </si>
  <si>
    <t>/media/serv-bot/cebece73-ca34-45fa-ba0e-9a1a1807e5c3/TCC_Unifal/Evidencias_TCC_Unifal/relatorios_ferramentas/2026-06-20_00-25-00__validacao_tcc_unifal_r00/amaweb/acorizal-mato-grosso-5100102/acorizal_mato grosso_5100102_r00_amaweb_t1_20260620_004307.pdf</t>
  </si>
  <si>
    <t>/media/serv-bot/cebece73-ca34-45fa-ba0e-9a1a1807e5c3/TCC_Unifal/Processamento_TCC_Unifal/sessoes/2026-06-20_00-25-00__validacao_tcc_unifal_r00/json/r00_5100102_d0f6659d.json</t>
  </si>
  <si>
    <t>https://amaweb.unifesp.br/avaliador/results/https%3A%2F%2Fabaetetuba.pa.gov.br%2F</t>
  </si>
  <si>
    <t>/media/serv-bot/cebece73-ca34-45fa-ba0e-9a1a1807e5c3/TCC_Unifal/Evidencias_TCC_Unifal/relatorios_ferramentas/2026-06-20_00-25-00__validacao_tcc_unifal_r00/amaweb/abaetetuba-para-1500107/abaetetuba_pará_1500107_r00_amaweb_t1_20260620_004342.pdf</t>
  </si>
  <si>
    <t>/media/serv-bot/cebece73-ca34-45fa-ba0e-9a1a1807e5c3/TCC_Unifal/Processamento_TCC_Unifal/sessoes/2026-06-20_00-25-00__validacao_tcc_unifal_r00/json/r00_1500107_85719c71.json</t>
  </si>
  <si>
    <t>https://amaweb.unifesp.br/avaliador/results/https%3A%2F%2Fitaete.ba.gov.br%2F</t>
  </si>
  <si>
    <t>/media/serv-bot/cebece73-ca34-45fa-ba0e-9a1a1807e5c3/TCC_Unifal/Evidencias_TCC_Unifal/relatorios_ferramentas/2026-06-20_00-25-00__validacao_tcc_unifal_r00/amaweb/itaete-bahia-2915007/itaete_bahia_2915007_r00_amaweb_t1_20260620_004459.pdf</t>
  </si>
  <si>
    <t>/media/serv-bot/cebece73-ca34-45fa-ba0e-9a1a1807e5c3/TCC_Unifal/Processamento_TCC_Unifal/sessoes/2026-06-20_00-25-00__validacao_tcc_unifal_r00/json/r00_2915007_8b7829e2.json</t>
  </si>
  <si>
    <t>/media/serv-bot/cebece73-ca34-45fa-ba0e-9a1a1807e5c3/TCC_Unifal/Evidencias_TCC_Unifal/relatorios_ferramentas/2026-06-20_00-25-00__validacao_tcc_unifal_r00/amaweb/acorizal-mato-grosso-5100102/acorizal_mato grosso_5100102_r00_amaweb_t2_20260620_004625.pdf</t>
  </si>
  <si>
    <t>/media/serv-bot/cebece73-ca34-45fa-ba0e-9a1a1807e5c3/TCC_Unifal/Evidencias_TCC_Unifal/relatorios_ferramentas/2026-06-20_00-25-00__validacao_tcc_unifal_r00/amaweb/abaetetuba-para-1500107/abaetetuba_pará_1500107_r00_amaweb_t2_20260620_004706.pdf</t>
  </si>
  <si>
    <t>/media/serv-bot/cebece73-ca34-45fa-ba0e-9a1a1807e5c3/TCC_Unifal/Evidencias_TCC_Unifal/relatorios_ferramentas/2026-06-20_00-25-00__validacao_tcc_unifal_r00/amaweb/itaete-bahia-2915007/itaete_bahia_2915007_r00_amaweb_t2_20260620_004818.pdf</t>
  </si>
  <si>
    <t>/media/serv-bot/cebece73-ca34-45fa-ba0e-9a1a1807e5c3/TCC_Unifal/Evidencias_TCC_Unifal/relatorios_ferramentas/2026-06-20_00-25-00__validacao_tcc_unifal_r00/amaweb/acorizal-mato-grosso-5100102/acorizal_mato grosso_5100102_r00_amaweb_t3_20260620_004957.pdf</t>
  </si>
  <si>
    <t>www.acorizal.mt.gov.br</t>
  </si>
  <si>
    <t>:: Prefeitura Municipal de Acorizal - MT</t>
  </si>
  <si>
    <t>/media/serv-bot/cebece73-ca34-45fa-ba0e-9a1a1807e5c3/TCC_Unifal/Evidencias_TCC_Unifal/relatorios_ferramentas/2026-06-20_00-25-00__validacao_tcc_unifal_r00/accessmonitor/acorizal-mato-grosso-5100102/acorizal_mato grosso_5100102_r00_accessmonitor_t1_20260620_005010.json</t>
  </si>
  <si>
    <t>/media/serv-bot/cebece73-ca34-45fa-ba0e-9a1a1807e5c3/TCC_Unifal/Evidencias_TCC_Unifal/relatorios_ferramentas/2026-06-20_00-25-00__validacao_tcc_unifal_r00/amaweb/abaetetuba-para-1500107/abaetetuba_pará_1500107_r00_amaweb_t3_20260620_005044.pdf</t>
  </si>
  <si>
    <t>abaetetuba.pa.gov.br</t>
  </si>
  <si>
    <t>Página Inicial - Prefeitura Municipal de Abaetetuba | Gestão 2025-2028</t>
  </si>
  <si>
    <t>/media/serv-bot/cebece73-ca34-45fa-ba0e-9a1a1807e5c3/TCC_Unifal/Evidencias_TCC_Unifal/relatorios_ferramentas/2026-06-20_00-25-00__validacao_tcc_unifal_r00/accessmonitor/abaetetuba-para-1500107/abaetetuba_pará_1500107_r00_accessmonitor_t1_20260620_005057.json</t>
  </si>
  <si>
    <t>https://amaweb.unifesp.br/avaliador/results/https%3A%2F%2Fwww.auroradopara.pa.gov.br%2F</t>
  </si>
  <si>
    <t>/media/serv-bot/cebece73-ca34-45fa-ba0e-9a1a1807e5c3/TCC_Unifal/Evidencias_TCC_Unifal/relatorios_ferramentas/2026-06-20_00-25-00__validacao_tcc_unifal_r00/amaweb/aurora-do-para-para-1500958/aurora-do-para_pará_1500958_r00_amaweb_t1_20260620_005134.pdf</t>
  </si>
  <si>
    <t>/media/serv-bot/cebece73-ca34-45fa-ba0e-9a1a1807e5c3/TCC_Unifal/Processamento_TCC_Unifal/sessoes/2026-06-20_00-25-00__validacao_tcc_unifal_r00/json/r00_1500958_e12d3d14.json</t>
  </si>
  <si>
    <t>/media/serv-bot/cebece73-ca34-45fa-ba0e-9a1a1807e5c3/TCC_Unifal/Evidencias_TCC_Unifal/relatorios_ferramentas/2026-06-20_00-25-00__validacao_tcc_unifal_r00/amaweb/itaete-bahia-2915007/itaete_bahia_2915007_r00_amaweb_t3_20260620_005156.pdf</t>
  </si>
  <si>
    <t>https://auroradopara.pa.gov.br/</t>
  </si>
  <si>
    <t>auroradopara.pa.gov.br</t>
  </si>
  <si>
    <t>Prefeitura Municipal de Aurora do Pará | Gestão 2025-2028</t>
  </si>
  <si>
    <t>/media/serv-bot/cebece73-ca34-45fa-ba0e-9a1a1807e5c3/TCC_Unifal/Evidencias_TCC_Unifal/relatorios_ferramentas/2026-06-20_00-25-00__validacao_tcc_unifal_r00/accessmonitor/aurora-do-para-para-1500958/aurora-do-para_pará_1500958_r00_accessmonitor_t1_20260620_005148.json</t>
  </si>
  <si>
    <t>itaete.ba.gov.br</t>
  </si>
  <si>
    <t>Prefeitura Municipal de Itaetê</t>
  </si>
  <si>
    <t>/media/serv-bot/cebece73-ca34-45fa-ba0e-9a1a1807e5c3/TCC_Unifal/Evidencias_TCC_Unifal/relatorios_ferramentas/2026-06-20_00-25-00__validacao_tcc_unifal_r00/accessmonitor/itaete-bahia-2915007/itaete_bahia_2915007_r00_accessmonitor_t1_20260620_005209.json</t>
  </si>
  <si>
    <t>/media/serv-bot/cebece73-ca34-45fa-ba0e-9a1a1807e5c3/TCC_Unifal/Evidencias_TCC_Unifal/relatorios_ferramentas/2026-06-20_00-25-00__validacao_tcc_unifal_r00/accessmonitor/itaete-bahia-2915007/itaete_bahia_2915007_r00_accessmonitor_t2_20260620_005231.json</t>
  </si>
  <si>
    <t>https://amaweb.unifesp.br/avaliador/results/https%3A%2F%2Fwww.brasnorte.mt.gov.br%2F</t>
  </si>
  <si>
    <t>/media/serv-bot/cebece73-ca34-45fa-ba0e-9a1a1807e5c3/TCC_Unifal/Evidencias_TCC_Unifal/relatorios_ferramentas/2026-06-20_00-25-00__validacao_tcc_unifal_r00/amaweb/brasnorte-mato-grosso-5101902/brasnorte_mato grosso_5101902_r00_amaweb_t1_20260620_005244.pdf</t>
  </si>
  <si>
    <t>/media/serv-bot/cebece73-ca34-45fa-ba0e-9a1a1807e5c3/TCC_Unifal/Processamento_TCC_Unifal/sessoes/2026-06-20_00-25-00__validacao_tcc_unifal_r00/json/r00_5101902_197c38d6.json</t>
  </si>
  <si>
    <t>www.brasnorte.mt.gov.br</t>
  </si>
  <si>
    <t>Página Principal Prefeitura Municipal de Brasnorte</t>
  </si>
  <si>
    <t>/media/serv-bot/cebece73-ca34-45fa-ba0e-9a1a1807e5c3/TCC_Unifal/Evidencias_TCC_Unifal/relatorios_ferramentas/2026-06-20_00-25-00__validacao_tcc_unifal_r00/accessmonitor/brasnorte-mato-grosso-5101902/brasnorte_mato grosso_5101902_r00_accessmonitor_t1_20260620_005256.json</t>
  </si>
  <si>
    <t>/media/serv-bot/cebece73-ca34-45fa-ba0e-9a1a1807e5c3/TCC_Unifal/Evidencias_TCC_Unifal/relatorios_ferramentas/2026-06-20_00-25-00__validacao_tcc_unifal_r00/accessmonitor/itaete-bahia-2915007/itaete_bahia_2915007_r00_accessmonitor_t3_20260620_005301.json</t>
  </si>
  <si>
    <t>https://amaweb.unifesp.br/avaliador/results/https%3A%2F%2Fwww.caceres.mt.gov.br%2F</t>
  </si>
  <si>
    <t>/media/serv-bot/cebece73-ca34-45fa-ba0e-9a1a1807e5c3/TCC_Unifal/Evidencias_TCC_Unifal/relatorios_ferramentas/2026-06-20_00-25-00__validacao_tcc_unifal_r00/amaweb/caceres-mato-grosso-5102504/caceres_mato grosso_5102504_r00_amaweb_t1_20260620_005348.pdf</t>
  </si>
  <si>
    <t>/media/serv-bot/cebece73-ca34-45fa-ba0e-9a1a1807e5c3/TCC_Unifal/Processamento_TCC_Unifal/sessoes/2026-06-20_00-25-00__validacao_tcc_unifal_r00/json/r00_5102504_56b3b200.json</t>
  </si>
  <si>
    <t>www.caceres.mt.gov.br</t>
  </si>
  <si>
    <t>Página Inicial - Prefeitura Municipal de Cáceres</t>
  </si>
  <si>
    <t>/media/serv-bot/cebece73-ca34-45fa-ba0e-9a1a1807e5c3/TCC_Unifal/Evidencias_TCC_Unifal/relatorios_ferramentas/2026-06-20_00-25-00__validacao_tcc_unifal_r00/accessmonitor/caceres-mato-grosso-5102504/caceres_mato grosso_5102504_r00_accessmonitor_t1_20260620_005359.json</t>
  </si>
  <si>
    <t>https://amaweb.unifesp.br/avaliador/results/https%3A%2F%2Fwww.curvelandia.mt.gov.br%2F</t>
  </si>
  <si>
    <t>/media/serv-bot/cebece73-ca34-45fa-ba0e-9a1a1807e5c3/TCC_Unifal/Evidencias_TCC_Unifal/relatorios_ferramentas/2026-06-20_00-25-00__validacao_tcc_unifal_r00/amaweb/curvelandia-mato-grosso-5103437/curvelandia_mato grosso_5103437_r00_amaweb_t1_20260620_005429.pdf</t>
  </si>
  <si>
    <t>/media/serv-bot/cebece73-ca34-45fa-ba0e-9a1a1807e5c3/TCC_Unifal/Processamento_TCC_Unifal/sessoes/2026-06-20_00-25-00__validacao_tcc_unifal_r00/json/r00_5103437_db3d3d94.json</t>
  </si>
  <si>
    <t>www.curvelandia.mt.gov.br</t>
  </si>
  <si>
    <t>Prefeitura Municipal de Curvelândia</t>
  </si>
  <si>
    <t>/media/serv-bot/cebece73-ca34-45fa-ba0e-9a1a1807e5c3/TCC_Unifal/Evidencias_TCC_Unifal/relatorios_ferramentas/2026-06-20_00-25-00__validacao_tcc_unifal_r00/accessmonitor/curvelandia-mato-grosso-5103437/curvelandia_mato grosso_5103437_r00_accessmonitor_t1_20260620_005440.json</t>
  </si>
  <si>
    <t>https://amaweb.unifesp.br/avaliador/results/https%3A%2F%2Fwww.conceicaodoaraguaia.pa.gov.br%2F</t>
  </si>
  <si>
    <t>/media/serv-bot/cebece73-ca34-45fa-ba0e-9a1a1807e5c3/TCC_Unifal/Evidencias_TCC_Unifal/relatorios_ferramentas/2026-06-20_00-25-00__validacao_tcc_unifal_r00/amaweb/conceicao-do-araguaia-para-1502707/conceicao-do-araguaia_pará_1502707_r00_amaweb_t1_20260620_005508.pdf</t>
  </si>
  <si>
    <t>/media/serv-bot/cebece73-ca34-45fa-ba0e-9a1a1807e5c3/TCC_Unifal/Processamento_TCC_Unifal/sessoes/2026-06-20_00-25-00__validacao_tcc_unifal_r00/json/r00_1502707_2e59882e.json</t>
  </si>
  <si>
    <t>https://amaweb.unifesp.br/avaliador/results/https%3A%2F%2Fwww.jaciara.mt.gov.br%2F</t>
  </si>
  <si>
    <t>/media/serv-bot/cebece73-ca34-45fa-ba0e-9a1a1807e5c3/TCC_Unifal/Evidencias_TCC_Unifal/relatorios_ferramentas/2026-06-20_00-25-00__validacao_tcc_unifal_r00/amaweb/jaciara-mato-grosso-5104807/jaciara_mato grosso_5104807_r00_amaweb_t1_20260620_005518.pdf</t>
  </si>
  <si>
    <t>/media/serv-bot/cebece73-ca34-45fa-ba0e-9a1a1807e5c3/TCC_Unifal/Processamento_TCC_Unifal/sessoes/2026-06-20_00-25-00__validacao_tcc_unifal_r00/json/r00_5104807_8028f999.json</t>
  </si>
  <si>
    <t>www.jaciara.mt.gov.br</t>
  </si>
  <si>
    <t>Governo de Jaciara - Poder Executivo</t>
  </si>
  <si>
    <t>/media/serv-bot/cebece73-ca34-45fa-ba0e-9a1a1807e5c3/TCC_Unifal/Evidencias_TCC_Unifal/relatorios_ferramentas/2026-06-20_00-25-00__validacao_tcc_unifal_r00/accessmonitor/jaciara-mato-grosso-5104807/jaciara_mato grosso_5104807_r00_accessmonitor_t1_20260620_005531.json</t>
  </si>
  <si>
    <t>https://amaweb.unifesp.br/avaliador/results/https%3A%2F%2Fwww.marcelandia.mt.gov.br%2F</t>
  </si>
  <si>
    <t>/media/serv-bot/cebece73-ca34-45fa-ba0e-9a1a1807e5c3/TCC_Unifal/Evidencias_TCC_Unifal/relatorios_ferramentas/2026-06-20_00-25-00__validacao_tcc_unifal_r00/amaweb/marcelandia-mato-grosso-5105580/marcelandia_mato grosso_5105580_r00_amaweb_t1_20260620_005606.pdf</t>
  </si>
  <si>
    <t>/media/serv-bot/cebece73-ca34-45fa-ba0e-9a1a1807e5c3/TCC_Unifal/Processamento_TCC_Unifal/sessoes/2026-06-20_00-25-00__validacao_tcc_unifal_r00/json/r00_5105580_d1607805.json</t>
  </si>
  <si>
    <t>https://amaweb.unifesp.br/avaliador/results/https%3A%2F%2Fitagi.ba.gov.br%2F</t>
  </si>
  <si>
    <t>/media/serv-bot/cebece73-ca34-45fa-ba0e-9a1a1807e5c3/TCC_Unifal/Evidencias_TCC_Unifal/relatorios_ferramentas/2026-06-20_00-25-00__validacao_tcc_unifal_r00/amaweb/itagi-bahia-2915106/itagi_bahia_2915106_r00_amaweb_t1_20260620_005622.pdf</t>
  </si>
  <si>
    <t>/media/serv-bot/cebece73-ca34-45fa-ba0e-9a1a1807e5c3/TCC_Unifal/Processamento_TCC_Unifal/sessoes/2026-06-20_00-25-00__validacao_tcc_unifal_r00/json/r00_2915106_100b2f51.json</t>
  </si>
  <si>
    <t>www.marcelandia.mt.gov.br</t>
  </si>
  <si>
    <t>Página Inicial - Prefeitura Municipal de Marcelândia</t>
  </si>
  <si>
    <t>/media/serv-bot/cebece73-ca34-45fa-ba0e-9a1a1807e5c3/TCC_Unifal/Evidencias_TCC_Unifal/relatorios_ferramentas/2026-06-20_00-25-00__validacao_tcc_unifal_r00/accessmonitor/marcelandia-mato-grosso-5105580/marcelandia_mato grosso_5105580_r00_accessmonitor_t1_20260620_005618.json</t>
  </si>
  <si>
    <t>/media/serv-bot/cebece73-ca34-45fa-ba0e-9a1a1807e5c3/TCC_Unifal/Evidencias_TCC_Unifal/relatorios_ferramentas/2026-06-20_00-25-00__validacao_tcc_unifal_r00/amaweb/itagi-bahia-2915106/itagi_bahia_2915106_r00_amaweb_t2_20260620_005645.pdf</t>
  </si>
  <si>
    <t>https://amaweb.unifesp.br/avaliador/results/https%3A%2F%2Fwww.portoesperidiao.mt.gov.br%2F</t>
  </si>
  <si>
    <t>/media/serv-bot/cebece73-ca34-45fa-ba0e-9a1a1807e5c3/TCC_Unifal/Evidencias_TCC_Unifal/relatorios_ferramentas/2026-06-20_00-25-00__validacao_tcc_unifal_r00/amaweb/porto-esperidiao-mato-grosso-5106828/porto-esperidiao_mato grosso_5106828_r00_amaweb_t1_20260620_005701.pdf</t>
  </si>
  <si>
    <t>/media/serv-bot/cebece73-ca34-45fa-ba0e-9a1a1807e5c3/TCC_Unifal/Processamento_TCC_Unifal/sessoes/2026-06-20_00-25-00__validacao_tcc_unifal_r00/json/r00_5106828_8231b57d.json</t>
  </si>
  <si>
    <t>/media/serv-bot/cebece73-ca34-45fa-ba0e-9a1a1807e5c3/TCC_Unifal/Evidencias_TCC_Unifal/relatorios_ferramentas/2026-06-20_00-25-00__validacao_tcc_unifal_r00/amaweb/conceicao-do-araguaia-para-1502707/conceicao-do-araguaia_pará_1502707_r00_amaweb_t2_20260620_005707.pdf</t>
  </si>
  <si>
    <t>itagi.ba.gov.br</t>
  </si>
  <si>
    <t>Prefeitura Municipal de Itagi</t>
  </si>
  <si>
    <t>/media/serv-bot/cebece73-ca34-45fa-ba0e-9a1a1807e5c3/TCC_Unifal/Evidencias_TCC_Unifal/relatorios_ferramentas/2026-06-20_00-25-00__validacao_tcc_unifal_r00/accessmonitor/itagi-bahia-2915106/itagi_bahia_2915106_r00_accessmonitor_t1_20260620_005657.json</t>
  </si>
  <si>
    <t>www.portoesperidiao.mt.gov.br</t>
  </si>
  <si>
    <t>Página Inicial - Prefeitura Municipal de Porto Esperidião</t>
  </si>
  <si>
    <t>/media/serv-bot/cebece73-ca34-45fa-ba0e-9a1a1807e5c3/TCC_Unifal/Evidencias_TCC_Unifal/relatorios_ferramentas/2026-06-20_00-25-00__validacao_tcc_unifal_r00/accessmonitor/porto-esperidiao-mato-grosso-5106828/porto-esperidiao_mato grosso_5106828_r00_accessmonitor_t1_20260620_005714.json</t>
  </si>
  <si>
    <t>https://conceicaodoaraguaia.pa.gov.br/</t>
  </si>
  <si>
    <t>conceicaodoaraguaia.pa.gov.br</t>
  </si>
  <si>
    <t>Página Inicial - Prefeitura Municipal de Conceição do Araguaia | Gestão 2025-2028</t>
  </si>
  <si>
    <t>/media/serv-bot/cebece73-ca34-45fa-ba0e-9a1a1807e5c3/TCC_Unifal/Evidencias_TCC_Unifal/relatorios_ferramentas/2026-06-20_00-25-00__validacao_tcc_unifal_r00/accessmonitor/conceicao-do-araguaia-para-1502707/conceicao-do-araguaia_pará_1502707_r00_accessmonitor_t1_20260620_005720.json</t>
  </si>
  <si>
    <t>https://amaweb.unifesp.br/avaliador/results/https%3A%2F%2Fsaojosedosquatromarcos.mt.gov.br%2F</t>
  </si>
  <si>
    <t>/media/serv-bot/cebece73-ca34-45fa-ba0e-9a1a1807e5c3/TCC_Unifal/Evidencias_TCC_Unifal/relatorios_ferramentas/2026-06-20_00-25-00__validacao_tcc_unifal_r00/amaweb/sao-jose-dos-quatro-marcos-mato-grosso-5107107/sao-jose-dos-quatro-marcos_mato grosso_5107107_r00_amaweb_t1_20260620_005821.pdf</t>
  </si>
  <si>
    <t>/media/serv-bot/cebece73-ca34-45fa-ba0e-9a1a1807e5c3/TCC_Unifal/Processamento_TCC_Unifal/sessoes/2026-06-20_00-25-00__validacao_tcc_unifal_r00/json/r00_5107107_d09a3c3a.json</t>
  </si>
  <si>
    <t>https://amaweb.unifesp.br/avaliador/results/https%3A%2F%2Fwww.domeliseu.pa.gov.br%2F</t>
  </si>
  <si>
    <t>/media/serv-bot/cebece73-ca34-45fa-ba0e-9a1a1807e5c3/TCC_Unifal/Evidencias_TCC_Unifal/relatorios_ferramentas/2026-06-20_00-25-00__validacao_tcc_unifal_r00/amaweb/dom-eliseu-para-1502939/dom-eliseu_pará_1502939_r00_amaweb_t1_20260620_005827.pdf</t>
  </si>
  <si>
    <t>/media/serv-bot/cebece73-ca34-45fa-ba0e-9a1a1807e5c3/TCC_Unifal/Processamento_TCC_Unifal/sessoes/2026-06-20_00-25-00__validacao_tcc_unifal_r00/json/r00_1502939_1fc6de51.json</t>
  </si>
  <si>
    <t>saojosedosquatromarcos.mt.gov.br</t>
  </si>
  <si>
    <t>Prefeitura Municipal de São José dos Quatro Marcos</t>
  </si>
  <si>
    <t>/media/serv-bot/cebece73-ca34-45fa-ba0e-9a1a1807e5c3/TCC_Unifal/Evidencias_TCC_Unifal/relatorios_ferramentas/2026-06-20_00-25-00__validacao_tcc_unifal_r00/accessmonitor/sao-jose-dos-quatro-marcos-mato-grosso-5107107/sao-jose-dos-quatro-marcos_mato grosso_5107107_r00_accessmonitor_t1_20260620_005835.json</t>
  </si>
  <si>
    <t>https://amaweb.unifesp.br/avaliador/results/https%3A%2F%2Fwww.sinop.mt.gov.br%2F</t>
  </si>
  <si>
    <t>/media/serv-bot/cebece73-ca34-45fa-ba0e-9a1a1807e5c3/TCC_Unifal/Evidencias_TCC_Unifal/relatorios_ferramentas/2026-06-20_00-25-00__validacao_tcc_unifal_r00/amaweb/sinop-mato-grosso-5107909/sinop_mato grosso_5107909_r00_amaweb_t1_20260620_005856.pdf</t>
  </si>
  <si>
    <t>/media/serv-bot/cebece73-ca34-45fa-ba0e-9a1a1807e5c3/TCC_Unifal/Processamento_TCC_Unifal/sessoes/2026-06-20_00-25-00__validacao_tcc_unifal_r00/json/r00_5107909_28f09b06.json</t>
  </si>
  <si>
    <t>https://domeliseu.pa.gov.br/</t>
  </si>
  <si>
    <t>domeliseu.pa.gov.br</t>
  </si>
  <si>
    <t>Prefeitura Municipal de Dom Eliseu - PA</t>
  </si>
  <si>
    <t>/media/serv-bot/cebece73-ca34-45fa-ba0e-9a1a1807e5c3/TCC_Unifal/Evidencias_TCC_Unifal/relatorios_ferramentas/2026-06-20_00-25-00__validacao_tcc_unifal_r00/accessmonitor/dom-eliseu-para-1502939/dom-eliseu_pará_1502939_r00_accessmonitor_t1_20260620_005840.json</t>
  </si>
  <si>
    <t>www.sinop.mt.gov.br</t>
  </si>
  <si>
    <t>Prefeitura Municipal de Sinop - MT</t>
  </si>
  <si>
    <t>/media/serv-bot/cebece73-ca34-45fa-ba0e-9a1a1807e5c3/TCC_Unifal/Evidencias_TCC_Unifal/relatorios_ferramentas/2026-06-20_00-25-00__validacao_tcc_unifal_r00/accessmonitor/sinop-mato-grosso-5107909/sinop_mato grosso_5107909_r00_accessmonitor_t1_20260620_005910.json</t>
  </si>
  <si>
    <t>https://amaweb.unifesp.br/avaliador/results/https%3A%2F%2Fwww.varzeagrande.mt.gov.br%2F</t>
  </si>
  <si>
    <t>/media/serv-bot/cebece73-ca34-45fa-ba0e-9a1a1807e5c3/TCC_Unifal/Evidencias_TCC_Unifal/relatorios_ferramentas/2026-06-20_00-25-00__validacao_tcc_unifal_r00/amaweb/varzea-grande-mato-grosso-5108402/varzea-grande_mato grosso_5108402_r00_amaweb_t1_20260620_005952.pdf</t>
  </si>
  <si>
    <t>/media/serv-bot/cebece73-ca34-45fa-ba0e-9a1a1807e5c3/TCC_Unifal/Processamento_TCC_Unifal/sessoes/2026-06-20_00-25-00__validacao_tcc_unifal_r00/json/r00_5108402_4f0ebdbc.json</t>
  </si>
  <si>
    <t>www.varzeagrande.mt.gov.br</t>
  </si>
  <si>
    <t>Prefeitura Municipal de Várzea Grande - Página Inicial</t>
  </si>
  <si>
    <t>/media/serv-bot/cebece73-ca34-45fa-ba0e-9a1a1807e5c3/TCC_Unifal/Evidencias_TCC_Unifal/relatorios_ferramentas/2026-06-20_00-25-00__validacao_tcc_unifal_r00/accessmonitor/varzea-grande-mato-grosso-5108402/varzea-grande_mato grosso_5108402_r00_accessmonitor_t1_20260620_010004.json</t>
  </si>
  <si>
    <t>https://amaweb.unifesp.br/avaliador/results/https%3A%2F%2Fjoaodourado.ba.gov.br%2F</t>
  </si>
  <si>
    <t>/media/serv-bot/cebece73-ca34-45fa-ba0e-9a1a1807e5c3/TCC_Unifal/Evidencias_TCC_Unifal/relatorios_ferramentas/2026-06-20_00-25-00__validacao_tcc_unifal_r00/amaweb/joao-dourado-bahia-2918357/joao-dourado_bahia_2918357_r00_amaweb_t1_20260620_010019.pdf</t>
  </si>
  <si>
    <t>/media/serv-bot/cebece73-ca34-45fa-ba0e-9a1a1807e5c3/TCC_Unifal/Processamento_TCC_Unifal/sessoes/2026-06-20_00-25-00__validacao_tcc_unifal_r00/json/r00_2918357_b85e1ae4.json</t>
  </si>
  <si>
    <t>https://amaweb.unifesp.br/avaliador/results/https%3A%2F%2Fwww.bataguassu.ms.gov.br%2F</t>
  </si>
  <si>
    <t>/media/serv-bot/cebece73-ca34-45fa-ba0e-9a1a1807e5c3/TCC_Unifal/Evidencias_TCC_Unifal/relatorios_ferramentas/2026-06-20_00-25-00__validacao_tcc_unifal_r00/amaweb/bataguassu-mato-grosso-do-sul-5001904/bataguassu_mato grosso do sul_5001904_r00_amaweb_t1_20260620_010108.pdf</t>
  </si>
  <si>
    <t>/media/serv-bot/cebece73-ca34-45fa-ba0e-9a1a1807e5c3/TCC_Unifal/Processamento_TCC_Unifal/sessoes/2026-06-20_00-25-00__validacao_tcc_unifal_r00/json/r00_5001904_e4adc2fe.json</t>
  </si>
  <si>
    <t>www.bataguassu.ms.gov.br</t>
  </si>
  <si>
    <t>Prefeitura Municipal de Bataguassu – Seja bem-vindo!</t>
  </si>
  <si>
    <t>/media/serv-bot/cebece73-ca34-45fa-ba0e-9a1a1807e5c3/TCC_Unifal/Evidencias_TCC_Unifal/relatorios_ferramentas/2026-06-20_00-25-00__validacao_tcc_unifal_r00/accessmonitor/bataguassu-mato-grosso-do-sul-5001904/bataguassu_mato grosso do sul_5001904_r00_accessmonitor_t1_20260620_010121.json</t>
  </si>
  <si>
    <t>https://amaweb.unifesp.br/avaliador/results/https%3A%2F%2Fwww.campogrande.ms.gov.br%2F</t>
  </si>
  <si>
    <t>/media/serv-bot/cebece73-ca34-45fa-ba0e-9a1a1807e5c3/TCC_Unifal/Evidencias_TCC_Unifal/relatorios_ferramentas/2026-06-20_00-25-00__validacao_tcc_unifal_r00/amaweb/campo-grande-mato-grosso-do-sul-5002704/campo-grande_mato grosso do sul_5002704_r00_amaweb_t1_20260620_010213.pdf</t>
  </si>
  <si>
    <t>/media/serv-bot/cebece73-ca34-45fa-ba0e-9a1a1807e5c3/TCC_Unifal/Processamento_TCC_Unifal/sessoes/2026-06-20_00-25-00__validacao_tcc_unifal_r00/json/r00_5002704_4f9dbf05.json</t>
  </si>
  <si>
    <t>https://amaweb.unifesp.br/avaliador/results/https%3A%2F%2Fwww.marituba.pa.gov.br%2F</t>
  </si>
  <si>
    <t>/media/serv-bot/cebece73-ca34-45fa-ba0e-9a1a1807e5c3/TCC_Unifal/Evidencias_TCC_Unifal/relatorios_ferramentas/2026-06-20_00-25-00__validacao_tcc_unifal_r00/amaweb/marituba-para-1504422/marituba_pará_1504422_r00_amaweb_t1_20260620_010215.pdf</t>
  </si>
  <si>
    <t>/media/serv-bot/cebece73-ca34-45fa-ba0e-9a1a1807e5c3/TCC_Unifal/Processamento_TCC_Unifal/sessoes/2026-06-20_00-25-00__validacao_tcc_unifal_r00/json/r00_1504422_09382ebb.json</t>
  </si>
  <si>
    <t>www.campogrande.ms.gov.br</t>
  </si>
  <si>
    <t>Prefeitura de Campo Grande – Prefeitura de Campo Grande | Portal de Serviços e Informações</t>
  </si>
  <si>
    <t>/media/serv-bot/cebece73-ca34-45fa-ba0e-9a1a1807e5c3/TCC_Unifal/Evidencias_TCC_Unifal/relatorios_ferramentas/2026-06-20_00-25-00__validacao_tcc_unifal_r00/accessmonitor/campo-grande-mato-grosso-do-sul-5002704/campo-grande_mato grosso do sul_5002704_r00_accessmonitor_t1_20260620_010227.json</t>
  </si>
  <si>
    <t>/media/serv-bot/cebece73-ca34-45fa-ba0e-9a1a1807e5c3/TCC_Unifal/Evidencias_TCC_Unifal/relatorios_ferramentas/2026-06-20_00-25-00__validacao_tcc_unifal_r00/amaweb/marituba-para-1504422/marituba_pará_1504422_r00_amaweb_t2_20260620_010240.pdf</t>
  </si>
  <si>
    <t>https://amaweb.unifesp.br/avaliador/results/https%3A%2F%2Fcassilandia.ms.gov.br%2F</t>
  </si>
  <si>
    <t>/media/serv-bot/cebece73-ca34-45fa-ba0e-9a1a1807e5c3/TCC_Unifal/Evidencias_TCC_Unifal/relatorios_ferramentas/2026-06-20_00-25-00__validacao_tcc_unifal_r00/amaweb/cassilandia-mato-grosso-do-sul-5002902/cassilandia_mato grosso do sul_5002902_r00_amaweb_t1_20260620_010254.pdf</t>
  </si>
  <si>
    <t>/media/serv-bot/cebece73-ca34-45fa-ba0e-9a1a1807e5c3/TCC_Unifal/Processamento_TCC_Unifal/sessoes/2026-06-20_00-25-00__validacao_tcc_unifal_r00/json/r00_5002902_7b48a1f5.json</t>
  </si>
  <si>
    <t>https://marituba.pa.gov.br/site/</t>
  </si>
  <si>
    <t>marituba.pa.gov.br</t>
  </si>
  <si>
    <t>Prefeitura Municipal de Marituba - PA | Gestão 2025-2028</t>
  </si>
  <si>
    <t>/media/serv-bot/cebece73-ca34-45fa-ba0e-9a1a1807e5c3/TCC_Unifal/Evidencias_TCC_Unifal/relatorios_ferramentas/2026-06-20_00-25-00__validacao_tcc_unifal_r00/accessmonitor/marituba-para-1504422/marituba_pará_1504422_r00_accessmonitor_t1_20260620_010253.json</t>
  </si>
  <si>
    <t>cassilandia.ms.gov.br</t>
  </si>
  <si>
    <t>Prefeitura Municipal de Cassilândia - MS</t>
  </si>
  <si>
    <t>/media/serv-bot/cebece73-ca34-45fa-ba0e-9a1a1807e5c3/TCC_Unifal/Evidencias_TCC_Unifal/relatorios_ferramentas/2026-06-20_00-25-00__validacao_tcc_unifal_r00/accessmonitor/cassilandia-mato-grosso-do-sul-5002902/cassilandia_mato grosso do sul_5002902_r00_accessmonitor_t1_20260620_010307.json</t>
  </si>
  <si>
    <t>/media/serv-bot/cebece73-ca34-45fa-ba0e-9a1a1807e5c3/TCC_Unifal/Evidencias_TCC_Unifal/relatorios_ferramentas/2026-06-20_00-25-00__validacao_tcc_unifal_r00/amaweb/joao-dourado-bahia-2918357/joao-dourado_bahia_2918357_r00_amaweb_t2_20260620_010337.pdf</t>
  </si>
  <si>
    <t>https://amaweb.unifesp.br/avaliador/results/https%3A%2F%2Fwww.palestinadopara.pa.gov.br%2F</t>
  </si>
  <si>
    <t>/media/serv-bot/cebece73-ca34-45fa-ba0e-9a1a1807e5c3/TCC_Unifal/Evidencias_TCC_Unifal/relatorios_ferramentas/2026-06-20_00-25-00__validacao_tcc_unifal_r00/amaweb/palestina-do-para-para-1505494/palestina-do-para_pará_1505494_r00_amaweb_t1_20260620_010337.pdf</t>
  </si>
  <si>
    <t>/media/serv-bot/cebece73-ca34-45fa-ba0e-9a1a1807e5c3/TCC_Unifal/Processamento_TCC_Unifal/sessoes/2026-06-20_00-25-00__validacao_tcc_unifal_r00/json/r00_1505494_3ea78283.json</t>
  </si>
  <si>
    <t>https://amaweb.unifesp.br/avaliador/results/https%3A%2F%2Fwww.coronelsapucaia.ms.gov.br%2F</t>
  </si>
  <si>
    <t>/media/serv-bot/cebece73-ca34-45fa-ba0e-9a1a1807e5c3/TCC_Unifal/Evidencias_TCC_Unifal/relatorios_ferramentas/2026-06-20_00-25-00__validacao_tcc_unifal_r00/amaweb/coronel-sapucaia-mato-grosso-do-sul-5003157/coronel-sapucaia_mato grosso do sul_5003157_r00_amaweb_t1_20260620_010344.pdf</t>
  </si>
  <si>
    <t>/media/serv-bot/cebece73-ca34-45fa-ba0e-9a1a1807e5c3/TCC_Unifal/Processamento_TCC_Unifal/sessoes/2026-06-20_00-25-00__validacao_tcc_unifal_r00/json/r00_5003157_1b69ee93.json</t>
  </si>
  <si>
    <t>https://palestinadopara.pa.gov.br/</t>
  </si>
  <si>
    <t>palestinadopara.pa.gov.br</t>
  </si>
  <si>
    <t>Prefeitura Municipal de Palestina do Pará | Gestão 2025-2028</t>
  </si>
  <si>
    <t>/media/serv-bot/cebece73-ca34-45fa-ba0e-9a1a1807e5c3/TCC_Unifal/Evidencias_TCC_Unifal/relatorios_ferramentas/2026-06-20_00-25-00__validacao_tcc_unifal_r00/accessmonitor/palestina-do-para-para-1505494/palestina-do-para_pará_1505494_r00_accessmonitor_t1_20260620_010350.json</t>
  </si>
  <si>
    <t>www.coronelsapucaia.ms.gov.br</t>
  </si>
  <si>
    <t>Prefeitura Coronel Sapucaia - MS</t>
  </si>
  <si>
    <t>/media/serv-bot/cebece73-ca34-45fa-ba0e-9a1a1807e5c3/TCC_Unifal/Evidencias_TCC_Unifal/relatorios_ferramentas/2026-06-20_00-25-00__validacao_tcc_unifal_r00/accessmonitor/coronel-sapucaia-mato-grosso-do-sul-5003157/coronel-sapucaia_mato grosso do sul_5003157_r00_accessmonitor_t1_20260620_010355.json</t>
  </si>
  <si>
    <t>/media/serv-bot/cebece73-ca34-45fa-ba0e-9a1a1807e5c3/TCC_Unifal/Evidencias_TCC_Unifal/relatorios_ferramentas/2026-06-20_00-25-00__validacao_tcc_unifal_r00/amaweb/joao-dourado-bahia-2918357/joao-dourado_bahia_2918357_r00_amaweb_t3_20260620_010431.pdf</t>
  </si>
  <si>
    <t>https://amaweb.unifesp.br/avaliador/results/https%3A%2F%2Fwww.guialopesdalaguna.ms.gov.br%2Fsite%2F</t>
  </si>
  <si>
    <t>/media/serv-bot/cebece73-ca34-45fa-ba0e-9a1a1807e5c3/TCC_Unifal/Evidencias_TCC_Unifal/relatorios_ferramentas/2026-06-20_00-25-00__validacao_tcc_unifal_r00/amaweb/guia-lopes-da-laguna-mato-grosso-do-sul-5004106/guia-lopes-da-laguna_mato grosso do sul_5004106_r00_amaweb_t1_20260620_010435.pdf</t>
  </si>
  <si>
    <t>/media/serv-bot/cebece73-ca34-45fa-ba0e-9a1a1807e5c3/TCC_Unifal/Processamento_TCC_Unifal/sessoes/2026-06-20_00-25-00__validacao_tcc_unifal_r00/json/r00_5004106_b5b65bf5.json</t>
  </si>
  <si>
    <t>https://amaweb.unifesp.br/avaliador/results/https%3A%2F%2Fwww.altaflorestadoeste.ro.gov.br%2F</t>
  </si>
  <si>
    <t>/media/serv-bot/cebece73-ca34-45fa-ba0e-9a1a1807e5c3/TCC_Unifal/Evidencias_TCC_Unifal/relatorios_ferramentas/2026-06-20_00-25-00__validacao_tcc_unifal_r00/amaweb/alta-floresta-d-oeste-rondonia-1100015/alta-floresta-d-oeste_rondônia_1100015_r00_amaweb_t1_20260620_010444.pdf</t>
  </si>
  <si>
    <t>/media/serv-bot/cebece73-ca34-45fa-ba0e-9a1a1807e5c3/TCC_Unifal/Processamento_TCC_Unifal/sessoes/2026-06-20_00-25-00__validacao_tcc_unifal_r00/json/r00_1100015_5c01c66b.json</t>
  </si>
  <si>
    <t>www.guialopesdalaguna.ms.gov.br</t>
  </si>
  <si>
    <t>Prefeitura de Guia Lopes da Laguna - MS</t>
  </si>
  <si>
    <t>/media/serv-bot/cebece73-ca34-45fa-ba0e-9a1a1807e5c3/TCC_Unifal/Evidencias_TCC_Unifal/relatorios_ferramentas/2026-06-20_00-25-00__validacao_tcc_unifal_r00/accessmonitor/guia-lopes-da-laguna-mato-grosso-do-sul-5004106/guia-lopes-da-laguna_mato grosso do sul_5004106_r00_accessmonitor_t1_20260620_010448.json</t>
  </si>
  <si>
    <t>joaodourado.ba.gov.br</t>
  </si>
  <si>
    <t>PORTAL DA PREFEITURA MUNICIPAL JOÃO DOURADO</t>
  </si>
  <si>
    <t>/media/serv-bot/cebece73-ca34-45fa-ba0e-9a1a1807e5c3/TCC_Unifal/Evidencias_TCC_Unifal/relatorios_ferramentas/2026-06-20_00-25-00__validacao_tcc_unifal_r00/accessmonitor/joao-dourado-bahia-2918357/joao-dourado_bahia_2918357_r00_accessmonitor_t1_20260620_010445.json</t>
  </si>
  <si>
    <t>https://altafloresta.ro.gov.br/</t>
  </si>
  <si>
    <t>altafloresta.ro.gov.br</t>
  </si>
  <si>
    <t>Alta Floresta D'Oeste - Prefeitura Municipal</t>
  </si>
  <si>
    <t>/media/serv-bot/cebece73-ca34-45fa-ba0e-9a1a1807e5c3/TCC_Unifal/Evidencias_TCC_Unifal/relatorios_ferramentas/2026-06-20_00-25-00__validacao_tcc_unifal_r00/accessmonitor/alta-floresta-d-oeste-rondonia-1100015/alta-floresta-d-oeste_rondônia_1100015_r00_accessmonitor_t1_20260620_010457.json</t>
  </si>
  <si>
    <t>https://amaweb.unifesp.br/avaliador/results/https%3A%2F%2Fcamponovo.ro.gov.br%2F</t>
  </si>
  <si>
    <t>/media/serv-bot/cebece73-ca34-45fa-ba0e-9a1a1807e5c3/TCC_Unifal/Evidencias_TCC_Unifal/relatorios_ferramentas/2026-06-20_00-25-00__validacao_tcc_unifal_r00/amaweb/campo-novo-de-rondonia-rondonia-1100700/campo-novo-de-rondonia_rondônia_1100700_r00_amaweb_t1_20260620_010532.pdf</t>
  </si>
  <si>
    <t>/media/serv-bot/cebece73-ca34-45fa-ba0e-9a1a1807e5c3/TCC_Unifal/Processamento_TCC_Unifal/sessoes/2026-06-20_00-25-00__validacao_tcc_unifal_r00/json/r00_1100700_35d19d13.json</t>
  </si>
  <si>
    <t>https://amaweb.unifesp.br/avaliador/results/https%3A%2F%2Friobrilhante.ms.gov.br%2F</t>
  </si>
  <si>
    <t>/media/serv-bot/cebece73-ca34-45fa-ba0e-9a1a1807e5c3/TCC_Unifal/Evidencias_TCC_Unifal/relatorios_ferramentas/2026-06-20_00-25-00__validacao_tcc_unifal_r00/amaweb/rio-brilhante-mato-grosso-do-sul-5007208/rio-brilhante_mato grosso do sul_5007208_r00_amaweb_t1_20260620_010541.pdf</t>
  </si>
  <si>
    <t>/media/serv-bot/cebece73-ca34-45fa-ba0e-9a1a1807e5c3/TCC_Unifal/Processamento_TCC_Unifal/sessoes/2026-06-20_00-25-00__validacao_tcc_unifal_r00/json/r00_5007208_1a3acc33.json</t>
  </si>
  <si>
    <t>https://amaweb.unifesp.br/avaliador/results/https%3A%2F%2Fjussari.ba.gov.br%2F</t>
  </si>
  <si>
    <t>/media/serv-bot/cebece73-ca34-45fa-ba0e-9a1a1807e5c3/TCC_Unifal/Evidencias_TCC_Unifal/relatorios_ferramentas/2026-06-20_00-25-00__validacao_tcc_unifal_r00/amaweb/jussari-bahia-2918555/jussari_bahia_2918555_r00_amaweb_t1_20260620_010541.pdf</t>
  </si>
  <si>
    <t>/media/serv-bot/cebece73-ca34-45fa-ba0e-9a1a1807e5c3/TCC_Unifal/Processamento_TCC_Unifal/sessoes/2026-06-20_00-25-00__validacao_tcc_unifal_r00/json/r00_2918555_e2cf3b2b.json</t>
  </si>
  <si>
    <t>camponovo.ro.gov.br</t>
  </si>
  <si>
    <t>Prefeitura Municipal de Campo Novo de Rondonia | Povo unido, Terra Próspera</t>
  </si>
  <si>
    <t>/media/serv-bot/cebece73-ca34-45fa-ba0e-9a1a1807e5c3/TCC_Unifal/Evidencias_TCC_Unifal/relatorios_ferramentas/2026-06-20_00-25-00__validacao_tcc_unifal_r00/accessmonitor/campo-novo-de-rondonia-rondonia-1100700/campo-novo-de-rondonia_rondônia_1100700_r00_accessmonitor_t1_20260620_010544.json</t>
  </si>
  <si>
    <t>riobrilhante.ms.gov.br</t>
  </si>
  <si>
    <t>Prefeitura de Rio Brilhante – O site da prefeitura de Rio Brilhante, MS, é o portal oficial do município.</t>
  </si>
  <si>
    <t>/media/serv-bot/cebece73-ca34-45fa-ba0e-9a1a1807e5c3/TCC_Unifal/Evidencias_TCC_Unifal/relatorios_ferramentas/2026-06-20_00-25-00__validacao_tcc_unifal_r00/accessmonitor/rio-brilhante-mato-grosso-do-sul-5007208/rio-brilhante_mato grosso do sul_5007208_r00_accessmonitor_t1_20260620_010552.json</t>
  </si>
  <si>
    <t>https://www.jussari.ba.gov.br/</t>
  </si>
  <si>
    <t>www.jussari.ba.gov.br</t>
  </si>
  <si>
    <t>Sistema de acesso à informação</t>
  </si>
  <si>
    <t>/media/serv-bot/cebece73-ca34-45fa-ba0e-9a1a1807e5c3/TCC_Unifal/Evidencias_TCC_Unifal/relatorios_ferramentas/2026-06-20_00-25-00__validacao_tcc_unifal_r00/accessmonitor/jussari-bahia-2918555/jussari_bahia_2918555_r00_accessmonitor_t1_20260620_010552.json</t>
  </si>
  <si>
    <t>https://amaweb.unifesp.br/avaliador/results/https%3A%2F%2Fwww.castanheiras.ro.gov.br%2F</t>
  </si>
  <si>
    <t>/media/serv-bot/cebece73-ca34-45fa-ba0e-9a1a1807e5c3/TCC_Unifal/Evidencias_TCC_Unifal/relatorios_ferramentas/2026-06-20_00-25-00__validacao_tcc_unifal_r00/amaweb/castanheiras-rondonia-1100908/castanheiras_rondônia_1100908_r00_amaweb_t1_20260620_010635.pdf</t>
  </si>
  <si>
    <t>/media/serv-bot/cebece73-ca34-45fa-ba0e-9a1a1807e5c3/TCC_Unifal/Processamento_TCC_Unifal/sessoes/2026-06-20_00-25-00__validacao_tcc_unifal_r00/json/r00_1100908_0863e820.json</t>
  </si>
  <si>
    <t>https://castanheiras.ro.gov.br/</t>
  </si>
  <si>
    <t>castanheiras.ro.gov.br</t>
  </si>
  <si>
    <t>Prefeitura Municipal de Castanheiras</t>
  </si>
  <si>
    <t>/media/serv-bot/cebece73-ca34-45fa-ba0e-9a1a1807e5c3/TCC_Unifal/Evidencias_TCC_Unifal/relatorios_ferramentas/2026-06-20_00-25-00__validacao_tcc_unifal_r00/accessmonitor/castanheiras-rondonia-1100908/castanheiras_rondônia_1100908_r00_accessmonitor_t1_20260620_010649.json</t>
  </si>
  <si>
    <t>https://amaweb.unifesp.br/avaliador/results/https%3A%2F%2Fwww.costamarques.ro.gov.br%2F</t>
  </si>
  <si>
    <t>/media/serv-bot/cebece73-ca34-45fa-ba0e-9a1a1807e5c3/TCC_Unifal/Evidencias_TCC_Unifal/relatorios_ferramentas/2026-06-20_00-25-00__validacao_tcc_unifal_r00/amaweb/costa-marques-rondonia-1100080/costa-marques_rondônia_1100080_r00_amaweb_t1_20260620_010758.pdf</t>
  </si>
  <si>
    <t>/media/serv-bot/cebece73-ca34-45fa-ba0e-9a1a1807e5c3/TCC_Unifal/Processamento_TCC_Unifal/sessoes/2026-06-20_00-25-00__validacao_tcc_unifal_r00/json/r00_1100080_218da607.json</t>
  </si>
  <si>
    <t>www.costamarques.ro.gov.br</t>
  </si>
  <si>
    <t>Prefeitura Municipal de Costa Marques — RO - Início</t>
  </si>
  <si>
    <t>/media/serv-bot/cebece73-ca34-45fa-ba0e-9a1a1807e5c3/TCC_Unifal/Evidencias_TCC_Unifal/relatorios_ferramentas/2026-06-20_00-25-00__validacao_tcc_unifal_r00/accessmonitor/costa-marques-rondonia-1100080/costa-marques_rondônia_1100080_r00_accessmonitor_t1_20260620_010811.json</t>
  </si>
  <si>
    <t>https://amaweb.unifesp.br/avaliador/results/https%3A%2F%2Fwww.valedoparaiso.ro.gov.br%2F</t>
  </si>
  <si>
    <t>/media/serv-bot/cebece73-ca34-45fa-ba0e-9a1a1807e5c3/TCC_Unifal/Evidencias_TCC_Unifal/relatorios_ferramentas/2026-06-20_00-25-00__validacao_tcc_unifal_r00/amaweb/vale-do-paraiso-rondonia-1101807/vale-do-paraiso_rondônia_1101807_r00_amaweb_t1_20260620_010844.pdf</t>
  </si>
  <si>
    <t>/media/serv-bot/cebece73-ca34-45fa-ba0e-9a1a1807e5c3/TCC_Unifal/Processamento_TCC_Unifal/sessoes/2026-06-20_00-25-00__validacao_tcc_unifal_r00/json/r00_1101807_61bb911c.json</t>
  </si>
  <si>
    <t>https://valedoparaiso.ro.gov.br/</t>
  </si>
  <si>
    <t>valedoparaiso.ro.gov.br</t>
  </si>
  <si>
    <t>Vale do Paraíso – RO</t>
  </si>
  <si>
    <t>/media/serv-bot/cebece73-ca34-45fa-ba0e-9a1a1807e5c3/TCC_Unifal/Evidencias_TCC_Unifal/relatorios_ferramentas/2026-06-20_00-25-00__validacao_tcc_unifal_r00/accessmonitor/vale-do-paraiso-rondonia-1101807/vale-do-paraiso_rondônia_1101807_r00_accessmonitor_t1_20260620_010857.json</t>
  </si>
  <si>
    <t>https://amaweb.unifesp.br/avaliador/results/https%3A%2F%2Flaje.ba.gov.br%2F</t>
  </si>
  <si>
    <t>/media/serv-bot/cebece73-ca34-45fa-ba0e-9a1a1807e5c3/TCC_Unifal/Evidencias_TCC_Unifal/relatorios_ferramentas/2026-06-20_00-25-00__validacao_tcc_unifal_r00/amaweb/laje-bahia-2918803/laje_bahia_2918803_r00_amaweb_t1_20260620_010937.pdf</t>
  </si>
  <si>
    <t>/media/serv-bot/cebece73-ca34-45fa-ba0e-9a1a1807e5c3/TCC_Unifal/Processamento_TCC_Unifal/sessoes/2026-06-20_00-25-00__validacao_tcc_unifal_r00/json/r00_2918803_d361d6e2.json</t>
  </si>
  <si>
    <t>https://amaweb.unifesp.br/avaliador/results/https%3A%2F%2Fwww.rorainopolis.rr.gov.br%2F</t>
  </si>
  <si>
    <t>/media/serv-bot/cebece73-ca34-45fa-ba0e-9a1a1807e5c3/TCC_Unifal/Evidencias_TCC_Unifal/relatorios_ferramentas/2026-06-20_00-25-00__validacao_tcc_unifal_r00/amaweb/rorainopolis-roraima-1400472/rorainopolis_roraima_1400472_r00_amaweb_t1_20260620_010939.pdf</t>
  </si>
  <si>
    <t>/media/serv-bot/cebece73-ca34-45fa-ba0e-9a1a1807e5c3/TCC_Unifal/Processamento_TCC_Unifal/sessoes/2026-06-20_00-25-00__validacao_tcc_unifal_r00/json/r00_1400472_6d8e8495.json</t>
  </si>
  <si>
    <t>https://rorainopolis.rr.gov.br/</t>
  </si>
  <si>
    <t>rorainopolis.rr.gov.br</t>
  </si>
  <si>
    <t>Prefeitura Municipal de Rorainópolis</t>
  </si>
  <si>
    <t>/media/serv-bot/cebece73-ca34-45fa-ba0e-9a1a1807e5c3/TCC_Unifal/Evidencias_TCC_Unifal/relatorios_ferramentas/2026-06-20_00-25-00__validacao_tcc_unifal_r00/accessmonitor/rorainopolis-roraima-1400472/rorainopolis_roraima_1400472_r00_accessmonitor_t1_20260620_010952.json</t>
  </si>
  <si>
    <t>https://amaweb.unifesp.br/avaliador/results/https%3A%2F%2Fwww.afonsoclaudio.es.gov.br%2F</t>
  </si>
  <si>
    <t>/media/serv-bot/cebece73-ca34-45fa-ba0e-9a1a1807e5c3/TCC_Unifal/Evidencias_TCC_Unifal/relatorios_ferramentas/2026-06-20_00-25-00__validacao_tcc_unifal_r00/amaweb/afonso-claudio-espirito-santo-3200102/afonso-claudio_espírito santo_3200102_r00_amaweb_t1_20260620_011018.pdf</t>
  </si>
  <si>
    <t>/media/serv-bot/cebece73-ca34-45fa-ba0e-9a1a1807e5c3/TCC_Unifal/Processamento_TCC_Unifal/sessoes/2026-06-20_00-25-00__validacao_tcc_unifal_r00/json/r00_3200102_f7bb142d.json</t>
  </si>
  <si>
    <t>https://amaweb.unifesp.br/avaliador/results/https%3A%2F%2Fwww.araguatins.to.gov.br%2F</t>
  </si>
  <si>
    <t>/media/serv-bot/cebece73-ca34-45fa-ba0e-9a1a1807e5c3/TCC_Unifal/Evidencias_TCC_Unifal/relatorios_ferramentas/2026-06-20_00-25-00__validacao_tcc_unifal_r00/amaweb/araguatins-tocantins-1702208/araguatins_tocantins_1702208_r00_amaweb_t1_20260620_011106.pdf</t>
  </si>
  <si>
    <t>/media/serv-bot/cebece73-ca34-45fa-ba0e-9a1a1807e5c3/TCC_Unifal/Processamento_TCC_Unifal/sessoes/2026-06-20_00-25-00__validacao_tcc_unifal_r00/json/r00_1702208_c3495628.json</t>
  </si>
  <si>
    <t>/media/serv-bot/cebece73-ca34-45fa-ba0e-9a1a1807e5c3/TCC_Unifal/Evidencias_TCC_Unifal/relatorios_ferramentas/2026-06-20_00-25-00__validacao_tcc_unifal_r00/amaweb/afonso-claudio-espirito-santo-3200102/afonso-claudio_espírito santo_3200102_r00_amaweb_t2_20260620_011116.pdf</t>
  </si>
  <si>
    <t>/media/serv-bot/cebece73-ca34-45fa-ba0e-9a1a1807e5c3/TCC_Unifal/Evidencias_TCC_Unifal/relatorios_ferramentas/2026-06-20_00-25-00__validacao_tcc_unifal_r00/amaweb/laje-bahia-2918803/laje_bahia_2918803_r00_amaweb_t2_20260620_011117.pdf</t>
  </si>
  <si>
    <t>www.araguatins.to.gov.br</t>
  </si>
  <si>
    <t>Prefeitura Municipal de Araguatins-Prefeitura de Araguatins-TO</t>
  </si>
  <si>
    <t>/media/serv-bot/cebece73-ca34-45fa-ba0e-9a1a1807e5c3/TCC_Unifal/Evidencias_TCC_Unifal/relatorios_ferramentas/2026-06-20_00-25-00__validacao_tcc_unifal_r00/accessmonitor/araguatins-tocantins-1702208/araguatins_tocantins_1702208_r00_accessmonitor_t1_20260620_011118.json</t>
  </si>
  <si>
    <t>https://www.afonsoclaudio.es.gov.br/site/</t>
  </si>
  <si>
    <t>www.afonsoclaudio.es.gov.br</t>
  </si>
  <si>
    <t>Prefeitura de Afonso Cláudio – Prefeitura de Afonso Cláudio</t>
  </si>
  <si>
    <t>/media/serv-bot/cebece73-ca34-45fa-ba0e-9a1a1807e5c3/TCC_Unifal/Evidencias_TCC_Unifal/relatorios_ferramentas/2026-06-20_00-25-00__validacao_tcc_unifal_r00/accessmonitor/afonso-claudio-espirito-santo-3200102/afonso-claudio_espírito santo_3200102_r00_accessmonitor_t1_20260620_011129.json</t>
  </si>
  <si>
    <t>laje.ba.gov.br</t>
  </si>
  <si>
    <t>Prefeitura Municipal Laje - IBDM Modernização</t>
  </si>
  <si>
    <t>/media/serv-bot/cebece73-ca34-45fa-ba0e-9a1a1807e5c3/TCC_Unifal/Evidencias_TCC_Unifal/relatorios_ferramentas/2026-06-20_00-25-00__validacao_tcc_unifal_r00/accessmonitor/laje-bahia-2918803/laje_bahia_2918803_r00_accessmonitor_t1_20260620_011128.json</t>
  </si>
  <si>
    <t>https://amaweb.unifesp.br/avaliador/results/https%3A%2F%2Fwww.cachoeirinha.to.gov.br%2F</t>
  </si>
  <si>
    <t>/media/serv-bot/cebece73-ca34-45fa-ba0e-9a1a1807e5c3/TCC_Unifal/Evidencias_TCC_Unifal/relatorios_ferramentas/2026-06-20_00-25-00__validacao_tcc_unifal_r00/amaweb/cachoeirinha-tocantins-1703826/cachoeirinha_tocantins_1703826_r00_amaweb_t1_20260620_011204.pdf</t>
  </si>
  <si>
    <t>/media/serv-bot/cebece73-ca34-45fa-ba0e-9a1a1807e5c3/TCC_Unifal/Processamento_TCC_Unifal/sessoes/2026-06-20_00-25-00__validacao_tcc_unifal_r00/json/r00_1703826_7f55479e.json</t>
  </si>
  <si>
    <t>https://amaweb.unifesp.br/avaliador/results/https%3A%2F%2Fwww.anchieta.es.gov.br%2F</t>
  </si>
  <si>
    <t>/media/serv-bot/cebece73-ca34-45fa-ba0e-9a1a1807e5c3/TCC_Unifal/Evidencias_TCC_Unifal/relatorios_ferramentas/2026-06-20_00-25-00__validacao_tcc_unifal_r00/amaweb/anchieta-espirito-santo-3200409/anchieta_espírito santo_3200409_r00_amaweb_t1_20260620_011218.pdf</t>
  </si>
  <si>
    <t>/media/serv-bot/cebece73-ca34-45fa-ba0e-9a1a1807e5c3/TCC_Unifal/Processamento_TCC_Unifal/sessoes/2026-06-20_00-25-00__validacao_tcc_unifal_r00/json/r00_3200409_fb457bef.json</t>
  </si>
  <si>
    <t>www.cachoeirinha.to.gov.br</t>
  </si>
  <si>
    <t>Prefeitura Municipal de Cachoeirinha - TO</t>
  </si>
  <si>
    <t>/media/serv-bot/cebece73-ca34-45fa-ba0e-9a1a1807e5c3/TCC_Unifal/Evidencias_TCC_Unifal/relatorios_ferramentas/2026-06-20_00-25-00__validacao_tcc_unifal_r00/accessmonitor/cachoeirinha-tocantins-1703826/cachoeirinha_tocantins_1703826_r00_accessmonitor_t1_20260620_011215.json</t>
  </si>
  <si>
    <t>https://amaweb.unifesp.br/avaliador/results/https%3A%2F%2Fwww.lagedodotabocal.ba.gov.br%2F</t>
  </si>
  <si>
    <t>/media/serv-bot/cebece73-ca34-45fa-ba0e-9a1a1807e5c3/TCC_Unifal/Evidencias_TCC_Unifal/relatorios_ferramentas/2026-06-20_00-25-00__validacao_tcc_unifal_r00/amaweb/lajedo-do-tabocal-bahia-2919058/lajedo-do-tabocal_bahia_2919058_r00_amaweb_t1_20260620_011229.pdf</t>
  </si>
  <si>
    <t>/media/serv-bot/cebece73-ca34-45fa-ba0e-9a1a1807e5c3/TCC_Unifal/Processamento_TCC_Unifal/sessoes/2026-06-20_00-25-00__validacao_tcc_unifal_r00/json/r00_2919058_db2e4f4b.json</t>
  </si>
  <si>
    <t>www.anchieta.es.gov.br</t>
  </si>
  <si>
    <t>Início - Prefeitura Municipal de Anchieta - ES</t>
  </si>
  <si>
    <t>/media/serv-bot/cebece73-ca34-45fa-ba0e-9a1a1807e5c3/TCC_Unifal/Evidencias_TCC_Unifal/relatorios_ferramentas/2026-06-20_00-25-00__validacao_tcc_unifal_r00/accessmonitor/anchieta-espirito-santo-3200409/anchieta_espírito santo_3200409_r00_accessmonitor_t1_20260620_011230.json</t>
  </si>
  <si>
    <t>www.lagedodotabocal.ba.gov.br</t>
  </si>
  <si>
    <t>/media/serv-bot/cebece73-ca34-45fa-ba0e-9a1a1807e5c3/TCC_Unifal/Evidencias_TCC_Unifal/relatorios_ferramentas/2026-06-20_00-25-00__validacao_tcc_unifal_r00/accessmonitor/lajedo-do-tabocal-bahia-2919058/lajedo-do-tabocal_bahia_2919058_r00_accessmonitor_t1_20260620_011242.json</t>
  </si>
  <si>
    <t>https://amaweb.unifesp.br/avaliador/results/https%3A%2F%2Fcrixas.to.gov.br%2F</t>
  </si>
  <si>
    <t>/media/serv-bot/cebece73-ca34-45fa-ba0e-9a1a1807e5c3/TCC_Unifal/Evidencias_TCC_Unifal/relatorios_ferramentas/2026-06-20_00-25-00__validacao_tcc_unifal_r00/amaweb/crixas-do-tocantins-tocantins-1706258/crixas-do-tocantins_tocantins_1706258_r00_amaweb_t1_20260620_011319.pdf</t>
  </si>
  <si>
    <t>/media/serv-bot/cebece73-ca34-45fa-ba0e-9a1a1807e5c3/TCC_Unifal/Processamento_TCC_Unifal/sessoes/2026-06-20_00-25-00__validacao_tcc_unifal_r00/json/r00_1706258_af8c7091.json</t>
  </si>
  <si>
    <t>https://amaweb.unifesp.br/avaliador/results/https%3A%2F%2Fwww.pmdrp.es.gov.br%2F</t>
  </si>
  <si>
    <t>/media/serv-bot/cebece73-ca34-45fa-ba0e-9a1a1807e5c3/TCC_Unifal/Evidencias_TCC_Unifal/relatorios_ferramentas/2026-06-20_00-25-00__validacao_tcc_unifal_r00/amaweb/dores-do-rio-preto-espirito-santo-3202009/dores-do-rio-preto_espírito santo_3202009_r00_amaweb_t1_20260620_011319.pdf</t>
  </si>
  <si>
    <t>/media/serv-bot/cebece73-ca34-45fa-ba0e-9a1a1807e5c3/TCC_Unifal/Processamento_TCC_Unifal/sessoes/2026-06-20_00-25-00__validacao_tcc_unifal_r00/json/r00_3202009_8a09834f.json</t>
  </si>
  <si>
    <t>crixas.to.gov.br</t>
  </si>
  <si>
    <t>Pagina Inicial - Prefeitura de Crixás do Tocantins</t>
  </si>
  <si>
    <t>/media/serv-bot/cebece73-ca34-45fa-ba0e-9a1a1807e5c3/TCC_Unifal/Evidencias_TCC_Unifal/relatorios_ferramentas/2026-06-20_00-25-00__validacao_tcc_unifal_r00/accessmonitor/crixas-do-tocantins-tocantins-1706258/crixas-do-tocantins_tocantins_1706258_r00_accessmonitor_t1_20260620_011330.json</t>
  </si>
  <si>
    <t>www.pmdrp.es.gov.br</t>
  </si>
  <si>
    <t>Prefeitura Municipal de Dores do Rio Preto - Principal</t>
  </si>
  <si>
    <t>/media/serv-bot/cebece73-ca34-45fa-ba0e-9a1a1807e5c3/TCC_Unifal/Evidencias_TCC_Unifal/relatorios_ferramentas/2026-06-20_00-25-00__validacao_tcc_unifal_r00/accessmonitor/dores-do-rio-preto-espirito-santo-3202009/dores-do-rio-preto_espírito santo_3202009_r00_accessmonitor_t1_20260620_011331.json</t>
  </si>
  <si>
    <t>https://amaweb.unifesp.br/avaliador/results/https%3A%2F%2Fwww.marechalfloriano.es.gov.br%2F</t>
  </si>
  <si>
    <t>/media/serv-bot/cebece73-ca34-45fa-ba0e-9a1a1807e5c3/TCC_Unifal/Evidencias_TCC_Unifal/relatorios_ferramentas/2026-06-20_00-25-00__validacao_tcc_unifal_r00/amaweb/marechal-floriano-espirito-santo-3203346/marechal-floriano_espírito santo_3203346_r00_amaweb_t1_20260620_011415.pdf</t>
  </si>
  <si>
    <t>/media/serv-bot/cebece73-ca34-45fa-ba0e-9a1a1807e5c3/TCC_Unifal/Processamento_TCC_Unifal/sessoes/2026-06-20_00-25-00__validacao_tcc_unifal_r00/json/r00_3203346_8995abe4.json</t>
  </si>
  <si>
    <t>https://amaweb.unifesp.br/avaliador/results/https%3A%2F%2Fmilagres.ba.gov.br%2F</t>
  </si>
  <si>
    <t>/media/serv-bot/cebece73-ca34-45fa-ba0e-9a1a1807e5c3/TCC_Unifal/Evidencias_TCC_Unifal/relatorios_ferramentas/2026-06-20_00-25-00__validacao_tcc_unifal_r00/amaweb/milagres-bahia-2921302/milagres_bahia_2921302_r00_amaweb_t1_20260620_011420.pdf</t>
  </si>
  <si>
    <t>/media/serv-bot/cebece73-ca34-45fa-ba0e-9a1a1807e5c3/TCC_Unifal/Processamento_TCC_Unifal/sessoes/2026-06-20_00-25-00__validacao_tcc_unifal_r00/json/r00_2921302_90044e0b.json</t>
  </si>
  <si>
    <t>www.marechalfloriano.es.gov.br</t>
  </si>
  <si>
    <t>– Prefeitura de Marechal Floriano</t>
  </si>
  <si>
    <t>/media/serv-bot/cebece73-ca34-45fa-ba0e-9a1a1807e5c3/TCC_Unifal/Evidencias_TCC_Unifal/relatorios_ferramentas/2026-06-20_00-25-00__validacao_tcc_unifal_r00/accessmonitor/marechal-floriano-espirito-santo-3203346/marechal-floriano_espírito santo_3203346_r00_accessmonitor_t1_20260620_011426.json</t>
  </si>
  <si>
    <t>https://amaweb.unifesp.br/avaliador/results/https%3A%2F%2Fwww.alagoa.mg.gov.br%2F</t>
  </si>
  <si>
    <t>/media/serv-bot/cebece73-ca34-45fa-ba0e-9a1a1807e5c3/TCC_Unifal/Evidencias_TCC_Unifal/relatorios_ferramentas/2026-06-20_00-25-00__validacao_tcc_unifal_r00/amaweb/alagoa-minas-gerais-3101300/alagoa_minas gerais_3101300_r00_amaweb_t1_20260620_011453.pdf</t>
  </si>
  <si>
    <t>/media/serv-bot/cebece73-ca34-45fa-ba0e-9a1a1807e5c3/TCC_Unifal/Processamento_TCC_Unifal/sessoes/2026-06-20_00-25-00__validacao_tcc_unifal_r00/json/r00_3101300_3e094eed.json</t>
  </si>
  <si>
    <t>https://www.milagres.ba.gov.br/</t>
  </si>
  <si>
    <t>www.milagres.ba.gov.br</t>
  </si>
  <si>
    <t>/media/serv-bot/cebece73-ca34-45fa-ba0e-9a1a1807e5c3/TCC_Unifal/Evidencias_TCC_Unifal/relatorios_ferramentas/2026-06-20_00-25-00__validacao_tcc_unifal_r00/accessmonitor/milagres-bahia-2921302/milagres_bahia_2921302_r00_accessmonitor_t1_20260620_011433.json</t>
  </si>
  <si>
    <t>https://alagoa.mg.gov.br/</t>
  </si>
  <si>
    <t>alagoa.mg.gov.br</t>
  </si>
  <si>
    <t>Prefeitura Municipal de Alagoa - MG</t>
  </si>
  <si>
    <t>/media/serv-bot/cebece73-ca34-45fa-ba0e-9a1a1807e5c3/TCC_Unifal/Evidencias_TCC_Unifal/relatorios_ferramentas/2026-06-20_00-25-00__validacao_tcc_unifal_r00/accessmonitor/alagoa-minas-gerais-3101300/alagoa_minas gerais_3101300_r00_accessmonitor_t1_20260620_011506.json</t>
  </si>
  <si>
    <t>https://amaweb.unifesp.br/avaliador/results/https%3A%2F%2Fwww.arantina.mg.gov.br%2F</t>
  </si>
  <si>
    <t>/media/serv-bot/cebece73-ca34-45fa-ba0e-9a1a1807e5c3/TCC_Unifal/Evidencias_TCC_Unifal/relatorios_ferramentas/2026-06-20_00-25-00__validacao_tcc_unifal_r00/amaweb/arantina-minas-gerais-3103603/arantina_minas gerais_3103603_r00_amaweb_t1_20260620_011534.pdf</t>
  </si>
  <si>
    <t>/media/serv-bot/cebece73-ca34-45fa-ba0e-9a1a1807e5c3/TCC_Unifal/Processamento_TCC_Unifal/sessoes/2026-06-20_00-25-00__validacao_tcc_unifal_r00/json/r00_3103603_bc67838d.json</t>
  </si>
  <si>
    <t>https://amaweb.unifesp.br/avaliador/results/https%3A%2F%2Fnilopecanha.ba.gov.br%2F</t>
  </si>
  <si>
    <t>/media/serv-bot/cebece73-ca34-45fa-ba0e-9a1a1807e5c3/TCC_Unifal/Evidencias_TCC_Unifal/relatorios_ferramentas/2026-06-20_00-25-00__validacao_tcc_unifal_r00/amaweb/nilo-pecanha-bahia-2922607/nilo-pecanha_bahia_2922607_r00_amaweb_t1_20260620_011535.pdf</t>
  </si>
  <si>
    <t>/media/serv-bot/cebece73-ca34-45fa-ba0e-9a1a1807e5c3/TCC_Unifal/Processamento_TCC_Unifal/sessoes/2026-06-20_00-25-00__validacao_tcc_unifal_r00/json/r00_2922607_f7c82546.json</t>
  </si>
  <si>
    <t>www.arantina.mg.gov.br</t>
  </si>
  <si>
    <t>Prefeitura de Arantina</t>
  </si>
  <si>
    <t>/media/serv-bot/cebece73-ca34-45fa-ba0e-9a1a1807e5c3/TCC_Unifal/Evidencias_TCC_Unifal/relatorios_ferramentas/2026-06-20_00-25-00__validacao_tcc_unifal_r00/accessmonitor/arantina-minas-gerais-3103603/arantina_minas gerais_3103603_r00_accessmonitor_t1_20260620_011545.json</t>
  </si>
  <si>
    <t>https://www.nilopecanha.ba.gov.br/</t>
  </si>
  <si>
    <t>www.nilopecanha.ba.gov.br</t>
  </si>
  <si>
    <t>SAI - Prefeitura - PREFEITURA MUNICIPAL DE NILO PEÇANHA</t>
  </si>
  <si>
    <t>/media/serv-bot/cebece73-ca34-45fa-ba0e-9a1a1807e5c3/TCC_Unifal/Evidencias_TCC_Unifal/relatorios_ferramentas/2026-06-20_00-25-00__validacao_tcc_unifal_r00/accessmonitor/nilo-pecanha-bahia-2922607/nilo-pecanha_bahia_2922607_r00_accessmonitor_t1_20260620_011546.json</t>
  </si>
  <si>
    <t>https://amaweb.unifesp.br/avaliador/results/https%3A%2F%2Fwww.arapora.mg.gov.br%2F</t>
  </si>
  <si>
    <t>/media/serv-bot/cebece73-ca34-45fa-ba0e-9a1a1807e5c3/TCC_Unifal/Evidencias_TCC_Unifal/relatorios_ferramentas/2026-06-20_00-25-00__validacao_tcc_unifal_r00/amaweb/arapora-minas-gerais-3103751/arapora_minas gerais_3103751_r00_amaweb_t1_20260620_011624.pdf</t>
  </si>
  <si>
    <t>/media/serv-bot/cebece73-ca34-45fa-ba0e-9a1a1807e5c3/TCC_Unifal/Processamento_TCC_Unifal/sessoes/2026-06-20_00-25-00__validacao_tcc_unifal_r00/json/r00_3103751_ca6355d4.json</t>
  </si>
  <si>
    <t>https://amaweb.unifesp.br/avaliador/results/https%3A%2F%2Foliveiradosbrejinhos.ba.gov.br%2F</t>
  </si>
  <si>
    <t>/media/serv-bot/cebece73-ca34-45fa-ba0e-9a1a1807e5c3/TCC_Unifal/Evidencias_TCC_Unifal/relatorios_ferramentas/2026-06-20_00-25-00__validacao_tcc_unifal_r00/amaweb/oliveira-dos-brejinhos-bahia-2923209/oliveira-dos-brejinhos_bahia_2923209_r00_amaweb_t1_20260620_011640.pdf</t>
  </si>
  <si>
    <t>/media/serv-bot/cebece73-ca34-45fa-ba0e-9a1a1807e5c3/TCC_Unifal/Processamento_TCC_Unifal/sessoes/2026-06-20_00-25-00__validacao_tcc_unifal_r00/json/r00_2923209_97c2053c.json</t>
  </si>
  <si>
    <t>https://amaweb.unifesp.br/avaliador/results/https%3A%2F%2Fguarai.to.gov.br%2Ftransparencia%2F</t>
  </si>
  <si>
    <t>/media/serv-bot/cebece73-ca34-45fa-ba0e-9a1a1807e5c3/TCC_Unifal/Evidencias_TCC_Unifal/relatorios_ferramentas/2026-06-20_00-25-00__validacao_tcc_unifal_r00/amaweb/guarai-tocantins-1709302/guarai_tocantins_1709302_r00_amaweb_t1_20260620_011641.pdf</t>
  </si>
  <si>
    <t>/media/serv-bot/cebece73-ca34-45fa-ba0e-9a1a1807e5c3/TCC_Unifal/Processamento_TCC_Unifal/sessoes/2026-06-20_00-25-00__validacao_tcc_unifal_r00/json/r00_1709302_7c359809.json</t>
  </si>
  <si>
    <t>www.arapora.mg.gov.br</t>
  </si>
  <si>
    <t>Prefeitura de Araporã</t>
  </si>
  <si>
    <t>/media/serv-bot/cebece73-ca34-45fa-ba0e-9a1a1807e5c3/TCC_Unifal/Evidencias_TCC_Unifal/relatorios_ferramentas/2026-06-20_00-25-00__validacao_tcc_unifal_r00/accessmonitor/arapora-minas-gerais-3103751/arapora_minas gerais_3103751_r00_accessmonitor_t1_20260620_011637.json</t>
  </si>
  <si>
    <t>oliveiradosbrejinhos.ba.gov.br</t>
  </si>
  <si>
    <t>Prefeitura Municipal de Oliveira dos Brejinhos - Ba</t>
  </si>
  <si>
    <t>/media/serv-bot/cebece73-ca34-45fa-ba0e-9a1a1807e5c3/TCC_Unifal/Evidencias_TCC_Unifal/relatorios_ferramentas/2026-06-20_00-25-00__validacao_tcc_unifal_r00/accessmonitor/oliveira-dos-brejinhos-bahia-2923209/oliveira-dos-brejinhos_bahia_2923209_r00_accessmonitor_t1_20260620_011653.json</t>
  </si>
  <si>
    <t>guarai.to.gov.br</t>
  </si>
  <si>
    <t>Pagina Inicial - Prefeitura Municipal de Guaraí</t>
  </si>
  <si>
    <t>/media/serv-bot/cebece73-ca34-45fa-ba0e-9a1a1807e5c3/TCC_Unifal/Evidencias_TCC_Unifal/relatorios_ferramentas/2026-06-20_00-25-00__validacao_tcc_unifal_r00/accessmonitor/guarai-tocantins-1709302/guarai_tocantins_1709302_r00_accessmonitor_t1_20260620_011654.json</t>
  </si>
  <si>
    <t>https://amaweb.unifesp.br/avaliador/results/https%3A%2F%2Fwww.arapua.mg.gov.br%2F</t>
  </si>
  <si>
    <t>/media/serv-bot/cebece73-ca34-45fa-ba0e-9a1a1807e5c3/TCC_Unifal/Evidencias_TCC_Unifal/relatorios_ferramentas/2026-06-20_00-25-00__validacao_tcc_unifal_r00/amaweb/arapua-minas-gerais-3103801/arapua_minas gerais_3103801_r00_amaweb_t1_20260620_011723.pdf</t>
  </si>
  <si>
    <t>/media/serv-bot/cebece73-ca34-45fa-ba0e-9a1a1807e5c3/TCC_Unifal/Processamento_TCC_Unifal/sessoes/2026-06-20_00-25-00__validacao_tcc_unifal_r00/json/r00_3103801_ca2e27c1.json</t>
  </si>
  <si>
    <t>https://amaweb.unifesp.br/avaliador/results/https%3A%2F%2Fwww.paratinga.ba.gov.br%2F</t>
  </si>
  <si>
    <t>/media/serv-bot/cebece73-ca34-45fa-ba0e-9a1a1807e5c3/TCC_Unifal/Evidencias_TCC_Unifal/relatorios_ferramentas/2026-06-20_00-25-00__validacao_tcc_unifal_r00/amaweb/paratinga-bahia-2923704/paratinga_bahia_2923704_r00_amaweb_t1_20260620_011724.pdf</t>
  </si>
  <si>
    <t>/media/serv-bot/cebece73-ca34-45fa-ba0e-9a1a1807e5c3/TCC_Unifal/Processamento_TCC_Unifal/sessoes/2026-06-20_00-25-00__validacao_tcc_unifal_r00/json/r00_2923704_3cfd9d8d.json</t>
  </si>
  <si>
    <t>www.paratinga.ba.gov.br</t>
  </si>
  <si>
    <t>Prefeitura Municipal de Paratinga – Bahia</t>
  </si>
  <si>
    <t>/media/serv-bot/cebece73-ca34-45fa-ba0e-9a1a1807e5c3/TCC_Unifal/Evidencias_TCC_Unifal/relatorios_ferramentas/2026-06-20_00-25-00__validacao_tcc_unifal_r00/accessmonitor/paratinga-bahia-2923704/paratinga_bahia_2923704_r00_accessmonitor_t1_20260620_011737.json</t>
  </si>
  <si>
    <t>www.arapua.mg.gov.br</t>
  </si>
  <si>
    <t>Início - Prefeitura Municipal de Arapuá - MG</t>
  </si>
  <si>
    <t>/media/serv-bot/cebece73-ca34-45fa-ba0e-9a1a1807e5c3/TCC_Unifal/Evidencias_TCC_Unifal/relatorios_ferramentas/2026-06-20_00-25-00__validacao_tcc_unifal_r00/accessmonitor/arapua-minas-gerais-3103801/arapua_minas gerais_3103801_r00_accessmonitor_t1_20260620_011736.json</t>
  </si>
  <si>
    <t>https://amaweb.unifesp.br/avaliador/results/https%3A%2F%2Fwww.itaguatins.to.gov.br%2F</t>
  </si>
  <si>
    <t>/media/serv-bot/cebece73-ca34-45fa-ba0e-9a1a1807e5c3/TCC_Unifal/Evidencias_TCC_Unifal/relatorios_ferramentas/2026-06-20_00-25-00__validacao_tcc_unifal_r00/amaweb/itaguatins-tocantins-1710706/itaguatins_tocantins_1710706_r00_amaweb_t1_20260620_011804.pdf</t>
  </si>
  <si>
    <t>/media/serv-bot/cebece73-ca34-45fa-ba0e-9a1a1807e5c3/TCC_Unifal/Processamento_TCC_Unifal/sessoes/2026-06-20_00-25-00__validacao_tcc_unifal_r00/json/r00_1710706_f07057a2.json</t>
  </si>
  <si>
    <t>https://amaweb.unifesp.br/avaliador/results/https%3A%2F%2Fwww.boaesperanca.mg.gov.br%2F</t>
  </si>
  <si>
    <t>/media/serv-bot/cebece73-ca34-45fa-ba0e-9a1a1807e5c3/TCC_Unifal/Evidencias_TCC_Unifal/relatorios_ferramentas/2026-06-20_00-25-00__validacao_tcc_unifal_r00/amaweb/boa-esperanca-minas-gerais-3107109/boa-esperanca_minas gerais_3107109_r00_amaweb_t1_20260620_011811.pdf</t>
  </si>
  <si>
    <t>/media/serv-bot/cebece73-ca34-45fa-ba0e-9a1a1807e5c3/TCC_Unifal/Processamento_TCC_Unifal/sessoes/2026-06-20_00-25-00__validacao_tcc_unifal_r00/json/r00_3107109_4d41648f.json</t>
  </si>
  <si>
    <t>https://amaweb.unifesp.br/avaliador/results/https%3A%2F%2Fparipiranga.ba.gov.br%2F</t>
  </si>
  <si>
    <t>/media/serv-bot/cebece73-ca34-45fa-ba0e-9a1a1807e5c3/TCC_Unifal/Evidencias_TCC_Unifal/relatorios_ferramentas/2026-06-20_00-25-00__validacao_tcc_unifal_r00/amaweb/paripiranga-bahia-2923803/paripiranga_bahia_2923803_r00_amaweb_t1_20260620_011811.pdf</t>
  </si>
  <si>
    <t>/media/serv-bot/cebece73-ca34-45fa-ba0e-9a1a1807e5c3/TCC_Unifal/Processamento_TCC_Unifal/sessoes/2026-06-20_00-25-00__validacao_tcc_unifal_r00/json/r00_2923803_51e07a19.json</t>
  </si>
  <si>
    <t>www.itaguatins.to.gov.br</t>
  </si>
  <si>
    <t>Prefeitura Municipal de Itaguatins-Prefeitura de Itaguatins-TO</t>
  </si>
  <si>
    <t>/media/serv-bot/cebece73-ca34-45fa-ba0e-9a1a1807e5c3/TCC_Unifal/Evidencias_TCC_Unifal/relatorios_ferramentas/2026-06-20_00-25-00__validacao_tcc_unifal_r00/accessmonitor/itaguatins-tocantins-1710706/itaguatins_tocantins_1710706_r00_accessmonitor_t1_20260620_011818.json</t>
  </si>
  <si>
    <t>https://www.paripiranga.ba.gov.br/</t>
  </si>
  <si>
    <t>www.paripiranga.ba.gov.br</t>
  </si>
  <si>
    <t>SAI - Prefeitura - Prefeitura Municipal de Paripiranga</t>
  </si>
  <si>
    <t>/media/serv-bot/cebece73-ca34-45fa-ba0e-9a1a1807e5c3/TCC_Unifal/Evidencias_TCC_Unifal/relatorios_ferramentas/2026-06-20_00-25-00__validacao_tcc_unifal_r00/accessmonitor/paripiranga-bahia-2923803/paripiranga_bahia_2923803_r00_accessmonitor_t1_20260620_011823.json</t>
  </si>
  <si>
    <t>www.boaesperanca.mg.gov.br</t>
  </si>
  <si>
    <t>Prefeitura de Boa Esperança</t>
  </si>
  <si>
    <t>/media/serv-bot/cebece73-ca34-45fa-ba0e-9a1a1807e5c3/TCC_Unifal/Evidencias_TCC_Unifal/relatorios_ferramentas/2026-06-20_00-25-00__validacao_tcc_unifal_r00/accessmonitor/boa-esperanca-minas-gerais-3107109/boa-esperanca_minas gerais_3107109_r00_accessmonitor_t1_20260620_011824.json</t>
  </si>
  <si>
    <t>https://amaweb.unifesp.br/avaliador/results/https%3A%2F%2Fpindobacu.ba.gov.br%2F</t>
  </si>
  <si>
    <t>/media/serv-bot/cebece73-ca34-45fa-ba0e-9a1a1807e5c3/TCC_Unifal/Evidencias_TCC_Unifal/relatorios_ferramentas/2026-06-20_00-25-00__validacao_tcc_unifal_r00/amaweb/pindobacu-bahia-2924603/pindobacu_bahia_2924603_r00_amaweb_t1_20260620_011902.pdf</t>
  </si>
  <si>
    <t>/media/serv-bot/cebece73-ca34-45fa-ba0e-9a1a1807e5c3/TCC_Unifal/Processamento_TCC_Unifal/sessoes/2026-06-20_00-25-00__validacao_tcc_unifal_r00/json/r00_2924603_8e370ab0.json</t>
  </si>
  <si>
    <t>https://amaweb.unifesp.br/avaliador/results/https%3A%2F%2Fwww.sampaio.to.gov.br%2F</t>
  </si>
  <si>
    <t>/media/serv-bot/cebece73-ca34-45fa-ba0e-9a1a1807e5c3/TCC_Unifal/Evidencias_TCC_Unifal/relatorios_ferramentas/2026-06-20_00-25-00__validacao_tcc_unifal_r00/amaweb/sampaio-tocantins-1718808/sampaio_tocantins_1718808_r00_amaweb_t1_20260620_011905.pdf</t>
  </si>
  <si>
    <t>/media/serv-bot/cebece73-ca34-45fa-ba0e-9a1a1807e5c3/TCC_Unifal/Processamento_TCC_Unifal/sessoes/2026-06-20_00-25-00__validacao_tcc_unifal_r00/json/r00_1718808_e74e43cb.json</t>
  </si>
  <si>
    <t>pindobacu.ba.gov.br</t>
  </si>
  <si>
    <t>Prefeitura de Pindobaçu</t>
  </si>
  <si>
    <t>/media/serv-bot/cebece73-ca34-45fa-ba0e-9a1a1807e5c3/TCC_Unifal/Evidencias_TCC_Unifal/relatorios_ferramentas/2026-06-20_00-25-00__validacao_tcc_unifal_r00/accessmonitor/pindobacu-bahia-2924603/pindobacu_bahia_2924603_r00_accessmonitor_t1_20260620_011915.json</t>
  </si>
  <si>
    <t>https://sampaio.to.gov.br/</t>
  </si>
  <si>
    <t>sampaio.to.gov.br</t>
  </si>
  <si>
    <t>Prefeitura Municipal de Sampaio - O Trabalho Continua</t>
  </si>
  <si>
    <t>/media/serv-bot/cebece73-ca34-45fa-ba0e-9a1a1807e5c3/TCC_Unifal/Evidencias_TCC_Unifal/relatorios_ferramentas/2026-06-20_00-25-00__validacao_tcc_unifal_r00/accessmonitor/sampaio-tocantins-1718808/sampaio_tocantins_1718808_r00_accessmonitor_t1_20260620_011918.json</t>
  </si>
  <si>
    <t>https://amaweb.unifesp.br/avaliador/results/https%3A%2F%2Fwww.santamariadotocantins.to.gov.br%2F</t>
  </si>
  <si>
    <t>/media/serv-bot/cebece73-ca34-45fa-ba0e-9a1a1807e5c3/TCC_Unifal/Evidencias_TCC_Unifal/relatorios_ferramentas/2026-06-20_00-25-00__validacao_tcc_unifal_r00/amaweb/santa-maria-do-tocantins-tocantins-1718881/santa-maria-do-tocantins_tocantins_1718881_r00_amaweb_t1_20260620_011945.pdf</t>
  </si>
  <si>
    <t>/media/serv-bot/cebece73-ca34-45fa-ba0e-9a1a1807e5c3/TCC_Unifal/Processamento_TCC_Unifal/sessoes/2026-06-20_00-25-00__validacao_tcc_unifal_r00/json/r00_1718881_80ccac57.json</t>
  </si>
  <si>
    <t>www.santamariadotocantins.to.gov.br</t>
  </si>
  <si>
    <t>Prefeitura Municipal de Santa Maria</t>
  </si>
  <si>
    <t>/media/serv-bot/cebece73-ca34-45fa-ba0e-9a1a1807e5c3/TCC_Unifal/Evidencias_TCC_Unifal/relatorios_ferramentas/2026-06-20_00-25-00__validacao_tcc_unifal_r00/accessmonitor/santa-maria-do-tocantins-tocantins-1718881/santa-maria-do-tocantins_tocantins_1718881_r00_accessmonitor_t1_20260620_011956.json</t>
  </si>
  <si>
    <t>/media/serv-bot/cebece73-ca34-45fa-ba0e-9a1a1807e5c3/TCC_Unifal/Evidencias_TCC_Unifal/relatorios_ferramentas/2026-06-20_00-25-00__validacao_tcc_unifal_r00/accessmonitor/santa-maria-do-tocantins-tocantins-1718881/santa-maria-do-tocantins_tocantins_1718881_r00_accessmonitor_t2_20260620_012018.json</t>
  </si>
  <si>
    <t>/media/serv-bot/cebece73-ca34-45fa-ba0e-9a1a1807e5c3/TCC_Unifal/Evidencias_TCC_Unifal/relatorios_ferramentas/2026-06-20_00-25-00__validacao_tcc_unifal_r00/accessmonitor/santa-maria-do-tocantins-tocantins-1718881/santa-maria-do-tocantins_tocantins_1718881_r00_accessmonitor_t3_20260620_012049.json</t>
  </si>
  <si>
    <t>https://amaweb.unifesp.br/avaliador/results/https%3A%2F%2Fwww.bomsucesso.mg.gov.br%2F</t>
  </si>
  <si>
    <t>/media/serv-bot/cebece73-ca34-45fa-ba0e-9a1a1807e5c3/TCC_Unifal/Evidencias_TCC_Unifal/relatorios_ferramentas/2026-06-20_00-25-00__validacao_tcc_unifal_r00/amaweb/bom-sucesso-minas-gerais-3108008/bom-sucesso_minas gerais_3108008_r00_amaweb_t1_20260620_012150.pdf</t>
  </si>
  <si>
    <t>/media/serv-bot/cebece73-ca34-45fa-ba0e-9a1a1807e5c3/TCC_Unifal/Processamento_TCC_Unifal/sessoes/2026-06-20_00-25-00__validacao_tcc_unifal_r00/json/r00_3108008_22cd6adc.json</t>
  </si>
  <si>
    <t>/media/serv-bot/cebece73-ca34-45fa-ba0e-9a1a1807e5c3/TCC_Unifal/Evidencias_TCC_Unifal/relatorios_ferramentas/2026-06-20_00-25-00__validacao_tcc_unifal_r00/amaweb/bom-sucesso-minas-gerais-3108008/bom-sucesso_minas gerais_3108008_r00_amaweb_t2_20260620_012216.pdf</t>
  </si>
  <si>
    <t>https://amaweb.unifesp.br/avaliador/results/https%3A%2F%2Friachaodasneves.ba.gov.br%2F</t>
  </si>
  <si>
    <t>/media/serv-bot/cebece73-ca34-45fa-ba0e-9a1a1807e5c3/TCC_Unifal/Evidencias_TCC_Unifal/relatorios_ferramentas/2026-06-20_00-25-00__validacao_tcc_unifal_r00/amaweb/riachao-das-neves-bahia-2926202/riachao-das-neves_bahia_2926202_r00_amaweb_t1_20260620_012231.pdf</t>
  </si>
  <si>
    <t>/media/serv-bot/cebece73-ca34-45fa-ba0e-9a1a1807e5c3/TCC_Unifal/Processamento_TCC_Unifal/sessoes/2026-06-20_00-25-00__validacao_tcc_unifal_r00/json/r00_2926202_84633e45.json</t>
  </si>
  <si>
    <t>www.bomsucesso.mg.gov.br</t>
  </si>
  <si>
    <t>Prefeitura Municipal de Bom Sucesso</t>
  </si>
  <si>
    <t>/media/serv-bot/cebece73-ca34-45fa-ba0e-9a1a1807e5c3/TCC_Unifal/Evidencias_TCC_Unifal/relatorios_ferramentas/2026-06-20_00-25-00__validacao_tcc_unifal_r00/accessmonitor/bom-sucesso-minas-gerais-3108008/bom-sucesso_minas gerais_3108008_r00_accessmonitor_t1_20260620_012229.json</t>
  </si>
  <si>
    <t>https://amaweb.unifesp.br/avaliador/results/https%3A%2F%2Fwww.xambioa.to.gov.br%2F</t>
  </si>
  <si>
    <t>/media/serv-bot/cebece73-ca34-45fa-ba0e-9a1a1807e5c3/TCC_Unifal/Evidencias_TCC_Unifal/relatorios_ferramentas/2026-06-20_00-25-00__validacao_tcc_unifal_r00/amaweb/xambioa-tocantins-1722107/xambioa_tocantins_1722107_r00_amaweb_t1_20260620_012409.pdf</t>
  </si>
  <si>
    <t>/media/serv-bot/cebece73-ca34-45fa-ba0e-9a1a1807e5c3/TCC_Unifal/Processamento_TCC_Unifal/sessoes/2026-06-20_00-25-00__validacao_tcc_unifal_r00/json/r00_1722107_e8956170.json</t>
  </si>
  <si>
    <t>/media/serv-bot/cebece73-ca34-45fa-ba0e-9a1a1807e5c3/TCC_Unifal/Evidencias_TCC_Unifal/relatorios_ferramentas/2026-06-20_00-25-00__validacao_tcc_unifal_r00/amaweb/xambioa-tocantins-1722107/xambioa_tocantins_1722107_r00_amaweb_t2_20260620_012434.pdf</t>
  </si>
  <si>
    <t>https://xambioa.to.gov.br/</t>
  </si>
  <si>
    <t>xambioa.to.gov.br</t>
  </si>
  <si>
    <t>Prefeitura Municipal de Xambioá - TO</t>
  </si>
  <si>
    <t>/media/serv-bot/cebece73-ca34-45fa-ba0e-9a1a1807e5c3/TCC_Unifal/Evidencias_TCC_Unifal/relatorios_ferramentas/2026-06-20_00-25-00__validacao_tcc_unifal_r00/accessmonitor/xambioa-tocantins-1722107/xambioa_tocantins_1722107_r00_accessmonitor_t1_20260620_012448.json</t>
  </si>
  <si>
    <t>https://amaweb.unifesp.br/avaliador/results/https%3A%2F%2Fwww.braspires.mg.gov.br%2F</t>
  </si>
  <si>
    <t>/media/serv-bot/cebece73-ca34-45fa-ba0e-9a1a1807e5c3/TCC_Unifal/Evidencias_TCC_Unifal/relatorios_ferramentas/2026-06-20_00-25-00__validacao_tcc_unifal_r00/amaweb/bras-pires-minas-gerais-3108701/bras-pires_minas gerais_3108701_r00_amaweb_t1_20260620_012550.pdf</t>
  </si>
  <si>
    <t>/media/serv-bot/cebece73-ca34-45fa-ba0e-9a1a1807e5c3/TCC_Unifal/Processamento_TCC_Unifal/sessoes/2026-06-20_00-25-00__validacao_tcc_unifal_r00/json/r00_3108701_673ccb60.json</t>
  </si>
  <si>
    <t>/media/serv-bot/cebece73-ca34-45fa-ba0e-9a1a1807e5c3/TCC_Unifal/Evidencias_TCC_Unifal/relatorios_ferramentas/2026-06-20_00-25-00__validacao_tcc_unifal_r00/amaweb/riachao-das-neves-bahia-2926202/riachao-das-neves_bahia_2926202_r00_amaweb_t2_20260620_012551.pdf</t>
  </si>
  <si>
    <t>/media/serv-bot/cebece73-ca34-45fa-ba0e-9a1a1807e5c3/TCC_Unifal/Evidencias_TCC_Unifal/relatorios_ferramentas/2026-06-20_00-25-00__validacao_tcc_unifal_r00/amaweb/bras-pires-minas-gerais-3108701/bras-pires_minas gerais_3108701_r00_amaweb_t2_20260620_012613.pdf</t>
  </si>
  <si>
    <t>https://braspires.mg.gov.br/</t>
  </si>
  <si>
    <t>braspires.mg.gov.br</t>
  </si>
  <si>
    <t>Prefeitura Municipal</t>
  </si>
  <si>
    <t>/media/serv-bot/cebece73-ca34-45fa-ba0e-9a1a1807e5c3/TCC_Unifal/Evidencias_TCC_Unifal/relatorios_ferramentas/2026-06-20_00-25-00__validacao_tcc_unifal_r00/accessmonitor/bras-pires-minas-gerais-3108701/bras-pires_minas gerais_3108701_r00_accessmonitor_t1_20260620_012625.json</t>
  </si>
  <si>
    <t>https://amaweb.unifesp.br/avaliador/results/https%3A%2F%2Fandira.pr.gov.br%2F</t>
  </si>
  <si>
    <t>/media/serv-bot/cebece73-ca34-45fa-ba0e-9a1a1807e5c3/TCC_Unifal/Evidencias_TCC_Unifal/relatorios_ferramentas/2026-06-20_00-25-00__validacao_tcc_unifal_r00/amaweb/andira-parana-4101101/andira_paraná_4101101_r00_amaweb_t1_20260620_012644.pdf</t>
  </si>
  <si>
    <t>/media/serv-bot/cebece73-ca34-45fa-ba0e-9a1a1807e5c3/TCC_Unifal/Processamento_TCC_Unifal/sessoes/2026-06-20_00-25-00__validacao_tcc_unifal_r00/json/r00_4101101_170d1ab6.json</t>
  </si>
  <si>
    <t>/media/serv-bot/cebece73-ca34-45fa-ba0e-9a1a1807e5c3/TCC_Unifal/Evidencias_TCC_Unifal/relatorios_ferramentas/2026-06-20_00-25-00__validacao_tcc_unifal_r00/amaweb/riachao-das-neves-bahia-2926202/riachao-das-neves_bahia_2926202_r00_amaweb_t3_20260620_012645.pdf</t>
  </si>
  <si>
    <t>andira.pr.gov.br</t>
  </si>
  <si>
    <t>Prefeitura Municipal de Andirá - Paraná</t>
  </si>
  <si>
    <t>/media/serv-bot/cebece73-ca34-45fa-ba0e-9a1a1807e5c3/TCC_Unifal/Evidencias_TCC_Unifal/relatorios_ferramentas/2026-06-20_00-25-00__validacao_tcc_unifal_r00/accessmonitor/andira-parana-4101101/andira_paraná_4101101_r00_accessmonitor_t1_20260620_012657.json</t>
  </si>
  <si>
    <t>riachaodasneves.ba.gov.br</t>
  </si>
  <si>
    <t>Prefeitura Municipal de Riachão das Neves | Prefeitura Municipal de Riachão das Neves</t>
  </si>
  <si>
    <t>/media/serv-bot/cebece73-ca34-45fa-ba0e-9a1a1807e5c3/TCC_Unifal/Evidencias_TCC_Unifal/relatorios_ferramentas/2026-06-20_00-25-00__validacao_tcc_unifal_r00/accessmonitor/riachao-das-neves-bahia-2926202/riachao-das-neves_bahia_2926202_r00_accessmonitor_t1_20260620_012656.json</t>
  </si>
  <si>
    <t>https://amaweb.unifesp.br/avaliador/results/https%3A%2F%2Fwww.cachoeiradaprata.mg.gov.br%2F</t>
  </si>
  <si>
    <t>/media/serv-bot/cebece73-ca34-45fa-ba0e-9a1a1807e5c3/TCC_Unifal/Evidencias_TCC_Unifal/relatorios_ferramentas/2026-06-20_00-25-00__validacao_tcc_unifal_r00/amaweb/cachoeira-da-prata-minas-gerais-3109600/cachoeira-da-prata_minas gerais_3109600_r00_amaweb_t1_20260620_012716.pdf</t>
  </si>
  <si>
    <t>/media/serv-bot/cebece73-ca34-45fa-ba0e-9a1a1807e5c3/TCC_Unifal/Processamento_TCC_Unifal/sessoes/2026-06-20_00-25-00__validacao_tcc_unifal_r00/json/r00_3109600_f4eec2aa.json</t>
  </si>
  <si>
    <t>https://amaweb.unifesp.br/avaliador/results/https%3A%2F%2Friodoantonio.ba.gov.br%2F</t>
  </si>
  <si>
    <t>/media/serv-bot/cebece73-ca34-45fa-ba0e-9a1a1807e5c3/TCC_Unifal/Evidencias_TCC_Unifal/relatorios_ferramentas/2026-06-20_00-25-00__validacao_tcc_unifal_r00/amaweb/rio-do-antonio-bahia-2926806/rio-do-antonio_bahia_2926806_r00_amaweb_t1_20260620_012732.pdf</t>
  </si>
  <si>
    <t>/media/serv-bot/cebece73-ca34-45fa-ba0e-9a1a1807e5c3/TCC_Unifal/Processamento_TCC_Unifal/sessoes/2026-06-20_00-25-00__validacao_tcc_unifal_r00/json/r00_2926806_3fe2b3e9.json</t>
  </si>
  <si>
    <t>https://amaweb.unifesp.br/avaliador/results/https%3A%2F%2Fwww.arapua.pr.gov.br%2F</t>
  </si>
  <si>
    <t>/media/serv-bot/cebece73-ca34-45fa-ba0e-9a1a1807e5c3/TCC_Unifal/Evidencias_TCC_Unifal/relatorios_ferramentas/2026-06-20_00-25-00__validacao_tcc_unifal_r00/amaweb/arapua-parana-4101655/arapua_paraná_4101655_r00_amaweb_t1_20260620_012741.pdf</t>
  </si>
  <si>
    <t>/media/serv-bot/cebece73-ca34-45fa-ba0e-9a1a1807e5c3/TCC_Unifal/Processamento_TCC_Unifal/sessoes/2026-06-20_00-25-00__validacao_tcc_unifal_r00/json/r00_4101655_838cb811.json</t>
  </si>
  <si>
    <t>www.cachoeiradaprata.mg.gov.br</t>
  </si>
  <si>
    <t>Cachoeira da Prata - Prefeitura Municipal - Principal</t>
  </si>
  <si>
    <t>/media/serv-bot/cebece73-ca34-45fa-ba0e-9a1a1807e5c3/TCC_Unifal/Evidencias_TCC_Unifal/relatorios_ferramentas/2026-06-20_00-25-00__validacao_tcc_unifal_r00/accessmonitor/cachoeira-da-prata-minas-gerais-3109600/cachoeira-da-prata_minas gerais_3109600_r00_accessmonitor_t1_20260620_012729.json</t>
  </si>
  <si>
    <t>https://www.riodoantonio.ba.gov.br/</t>
  </si>
  <si>
    <t>www.riodoantonio.ba.gov.br</t>
  </si>
  <si>
    <t>SAI - Prefeitura - Prefeitura Municipal de Rio do Antônio</t>
  </si>
  <si>
    <t>/media/serv-bot/cebece73-ca34-45fa-ba0e-9a1a1807e5c3/TCC_Unifal/Evidencias_TCC_Unifal/relatorios_ferramentas/2026-06-20_00-25-00__validacao_tcc_unifal_r00/accessmonitor/rio-do-antonio-bahia-2926806/rio-do-antonio_bahia_2926806_r00_accessmonitor_t1_20260620_012745.json</t>
  </si>
  <si>
    <t>https://arapua.pr.gov.br/</t>
  </si>
  <si>
    <t>arapua.pr.gov.br</t>
  </si>
  <si>
    <t>Prefeitura Municipal de Arapuã</t>
  </si>
  <si>
    <t>/media/serv-bot/cebece73-ca34-45fa-ba0e-9a1a1807e5c3/TCC_Unifal/Evidencias_TCC_Unifal/relatorios_ferramentas/2026-06-20_00-25-00__validacao_tcc_unifal_r00/accessmonitor/arapua-parana-4101655/arapua_paraná_4101655_r00_accessmonitor_t1_20260620_012754.json</t>
  </si>
  <si>
    <t>https://amaweb.unifesp.br/avaliador/results/https%3A%2F%2Fwww.cachoeiradourada.mg.gov.br%2F</t>
  </si>
  <si>
    <t>/media/serv-bot/cebece73-ca34-45fa-ba0e-9a1a1807e5c3/TCC_Unifal/Evidencias_TCC_Unifal/relatorios_ferramentas/2026-06-20_00-25-00__validacao_tcc_unifal_r00/amaweb/cachoeira-dourada-minas-gerais-3109808/cachoeira-dourada_minas gerais_3109808_r00_amaweb_t1_20260620_012813.pdf</t>
  </si>
  <si>
    <t>/media/serv-bot/cebece73-ca34-45fa-ba0e-9a1a1807e5c3/TCC_Unifal/Processamento_TCC_Unifal/sessoes/2026-06-20_00-25-00__validacao_tcc_unifal_r00/json/r00_3109808_fd8d6a2f.json</t>
  </si>
  <si>
    <t>https://amaweb.unifesp.br/avaliador/results/https%3A%2F%2Frioreal.ba.gov.br%2F</t>
  </si>
  <si>
    <t>/media/serv-bot/cebece73-ca34-45fa-ba0e-9a1a1807e5c3/TCC_Unifal/Evidencias_TCC_Unifal/relatorios_ferramentas/2026-06-20_00-25-00__validacao_tcc_unifal_r00/amaweb/rio-real-bahia-2927002/rio-real_bahia_2927002_r00_amaweb_t1_20260620_012825.pdf</t>
  </si>
  <si>
    <t>/media/serv-bot/cebece73-ca34-45fa-ba0e-9a1a1807e5c3/TCC_Unifal/Processamento_TCC_Unifal/sessoes/2026-06-20_00-25-00__validacao_tcc_unifal_r00/json/r00_2927002_82e5e123.json</t>
  </si>
  <si>
    <t>https://cachoeiradourada.mg.gov.br/</t>
  </si>
  <si>
    <t>cachoeiradourada.mg.gov.br</t>
  </si>
  <si>
    <t>Prefeitura Municipal de Cachoeira Dourada, Minas Gerais.</t>
  </si>
  <si>
    <t>/media/serv-bot/cebece73-ca34-45fa-ba0e-9a1a1807e5c3/TCC_Unifal/Evidencias_TCC_Unifal/relatorios_ferramentas/2026-06-20_00-25-00__validacao_tcc_unifal_r00/accessmonitor/cachoeira-dourada-minas-gerais-3109808/cachoeira-dourada_minas gerais_3109808_r00_accessmonitor_t1_20260620_012827.json</t>
  </si>
  <si>
    <t>rioreal.ba.gov.br</t>
  </si>
  <si>
    <t>Prefeitura Municipal de Rio Real – Um novo tempo, uma nova história!</t>
  </si>
  <si>
    <t>/media/serv-bot/cebece73-ca34-45fa-ba0e-9a1a1807e5c3/TCC_Unifal/Evidencias_TCC_Unifal/relatorios_ferramentas/2026-06-20_00-25-00__validacao_tcc_unifal_r00/accessmonitor/rio-real-bahia-2927002/rio-real_bahia_2927002_r00_accessmonitor_t1_20260620_012837.json</t>
  </si>
  <si>
    <t>https://amaweb.unifesp.br/avaliador/results/https%3A%2F%2Fwww.carai.mg.gov.br%2F</t>
  </si>
  <si>
    <t>/media/serv-bot/cebece73-ca34-45fa-ba0e-9a1a1807e5c3/TCC_Unifal/Evidencias_TCC_Unifal/relatorios_ferramentas/2026-06-20_00-25-00__validacao_tcc_unifal_r00/amaweb/carai-minas-gerais-3113008/carai_minas gerais_3113008_r00_amaweb_t1_20260620_012854.pdf</t>
  </si>
  <si>
    <t>/media/serv-bot/cebece73-ca34-45fa-ba0e-9a1a1807e5c3/TCC_Unifal/Processamento_TCC_Unifal/sessoes/2026-06-20_00-25-00__validacao_tcc_unifal_r00/json/r00_3113008_1cf4e59e.json</t>
  </si>
  <si>
    <t>www.carai.mg.gov.br</t>
  </si>
  <si>
    <t>Prefeitura Municipal de Caraí</t>
  </si>
  <si>
    <t>/media/serv-bot/cebece73-ca34-45fa-ba0e-9a1a1807e5c3/TCC_Unifal/Evidencias_TCC_Unifal/relatorios_ferramentas/2026-06-20_00-25-00__validacao_tcc_unifal_r00/accessmonitor/carai-minas-gerais-3113008/carai_minas gerais_3113008_r00_accessmonitor_t1_20260620_012908.json</t>
  </si>
  <si>
    <t>https://amaweb.unifesp.br/avaliador/results/https%3A%2F%2Fsantaritadecassia.ba.gov.br%2F</t>
  </si>
  <si>
    <t>/media/serv-bot/cebece73-ca34-45fa-ba0e-9a1a1807e5c3/TCC_Unifal/Evidencias_TCC_Unifal/relatorios_ferramentas/2026-06-20_00-25-00__validacao_tcc_unifal_r00/amaweb/santa-rita-de-cassia-bahia-2928406/santa-rita-de-cassia_bahia_2928406_r00_amaweb_t1_20260620_012929.pdf</t>
  </si>
  <si>
    <t>/media/serv-bot/cebece73-ca34-45fa-ba0e-9a1a1807e5c3/TCC_Unifal/Processamento_TCC_Unifal/sessoes/2026-06-20_00-25-00__validacao_tcc_unifal_r00/json/r00_2928406_9420c13c.json</t>
  </si>
  <si>
    <t>https://amaweb.unifesp.br/avaliador/results/https%3A%2F%2Fwww.cassia.mg.gov.br%2F</t>
  </si>
  <si>
    <t>/media/serv-bot/cebece73-ca34-45fa-ba0e-9a1a1807e5c3/TCC_Unifal/Evidencias_TCC_Unifal/relatorios_ferramentas/2026-06-20_00-25-00__validacao_tcc_unifal_r00/amaweb/cassia-minas-gerais-3115102/cassia_minas gerais_3115102_r00_amaweb_t1_20260620_012935.pdf</t>
  </si>
  <si>
    <t>/media/serv-bot/cebece73-ca34-45fa-ba0e-9a1a1807e5c3/TCC_Unifal/Processamento_TCC_Unifal/sessoes/2026-06-20_00-25-00__validacao_tcc_unifal_r00/json/r00_3115102_caf3febc.json</t>
  </si>
  <si>
    <t>santaritadecassia.ba.gov.br</t>
  </si>
  <si>
    <t>Prefeitura Municipal de Santa Rita de Cássia - IBDM Modernização</t>
  </si>
  <si>
    <t>/media/serv-bot/cebece73-ca34-45fa-ba0e-9a1a1807e5c3/TCC_Unifal/Evidencias_TCC_Unifal/relatorios_ferramentas/2026-06-20_00-25-00__validacao_tcc_unifal_r00/accessmonitor/santa-rita-de-cassia-bahia-2928406/santa-rita-de-cassia_bahia_2928406_r00_accessmonitor_t1_20260620_012942.json</t>
  </si>
  <si>
    <t>www.cassia.mg.gov.br</t>
  </si>
  <si>
    <t>Prefeitura de Cássia-MG</t>
  </si>
  <si>
    <t>/media/serv-bot/cebece73-ca34-45fa-ba0e-9a1a1807e5c3/TCC_Unifal/Evidencias_TCC_Unifal/relatorios_ferramentas/2026-06-20_00-25-00__validacao_tcc_unifal_r00/accessmonitor/cassia-minas-gerais-3115102/cassia_minas gerais_3115102_r00_accessmonitor_t1_20260620_012948.json</t>
  </si>
  <si>
    <t>https://amaweb.unifesp.br/avaliador/results/https%3A%2F%2Fwww.catasaltasdanoruega.mg.gov.br%2F</t>
  </si>
  <si>
    <t>/media/serv-bot/cebece73-ca34-45fa-ba0e-9a1a1807e5c3/TCC_Unifal/Evidencias_TCC_Unifal/relatorios_ferramentas/2026-06-20_00-25-00__validacao_tcc_unifal_r00/amaweb/catas-altas-da-noruega-minas-gerais-3115409/catas-altas-da-noruega_minas gerais_3115409_r00_amaweb_t1_20260620_013014.pdf</t>
  </si>
  <si>
    <t>/media/serv-bot/cebece73-ca34-45fa-ba0e-9a1a1807e5c3/TCC_Unifal/Processamento_TCC_Unifal/sessoes/2026-06-20_00-25-00__validacao_tcc_unifal_r00/json/r00_3115409_08647474.json</t>
  </si>
  <si>
    <t>www.catasaltasdanoruega.mg.gov.br</t>
  </si>
  <si>
    <t>Um momento…</t>
  </si>
  <si>
    <t>/media/serv-bot/cebece73-ca34-45fa-ba0e-9a1a1807e5c3/TCC_Unifal/Evidencias_TCC_Unifal/relatorios_ferramentas/2026-06-20_00-25-00__validacao_tcc_unifal_r00/accessmonitor/catas-altas-da-noruega-minas-gerais-3115409/catas-altas-da-noruega_minas gerais_3115409_r00_accessmonitor_t1_20260620_013026.json</t>
  </si>
  <si>
    <t>https://amaweb.unifesp.br/avaliador/results/https%3A%2F%2Fwww.bituruna.pr.gov.br%2F</t>
  </si>
  <si>
    <t>/media/serv-bot/cebece73-ca34-45fa-ba0e-9a1a1807e5c3/TCC_Unifal/Evidencias_TCC_Unifal/relatorios_ferramentas/2026-06-20_00-25-00__validacao_tcc_unifal_r00/amaweb/bituruna-parana-4102901/bituruna_paraná_4102901_r00_amaweb_t1_20260620_013116.pdf</t>
  </si>
  <si>
    <t>/media/serv-bot/cebece73-ca34-45fa-ba0e-9a1a1807e5c3/TCC_Unifal/Processamento_TCC_Unifal/sessoes/2026-06-20_00-25-00__validacao_tcc_unifal_r00/json/r00_4102901_ad4b224f.json</t>
  </si>
  <si>
    <t>https://amaweb.unifesp.br/avaliador/results/https%3A%2F%2Fwww.cedrodoabaete.mg.gov.br%2F</t>
  </si>
  <si>
    <t>/media/serv-bot/cebece73-ca34-45fa-ba0e-9a1a1807e5c3/TCC_Unifal/Evidencias_TCC_Unifal/relatorios_ferramentas/2026-06-20_00-25-00__validacao_tcc_unifal_r00/amaweb/cedro-do-abaete-minas-gerais-3115607/cedro-do-abaete_minas gerais_3115607_r00_amaweb_t1_20260620_013121.pdf</t>
  </si>
  <si>
    <t>/media/serv-bot/cebece73-ca34-45fa-ba0e-9a1a1807e5c3/TCC_Unifal/Processamento_TCC_Unifal/sessoes/2026-06-20_00-25-00__validacao_tcc_unifal_r00/json/r00_3115607_a0f90952.json</t>
  </si>
  <si>
    <t>/media/serv-bot/cebece73-ca34-45fa-ba0e-9a1a1807e5c3/TCC_Unifal/Evidencias_TCC_Unifal/relatorios_ferramentas/2026-06-20_00-25-00__validacao_tcc_unifal_r00/amaweb/bituruna-parana-4102901/bituruna_paraná_4102901_r00_amaweb_t2_20260620_013140.pdf</t>
  </si>
  <si>
    <t>www.cedrodoabaete.mg.gov.br</t>
  </si>
  <si>
    <t>Prefeitura Municipal de Cedro do Abaeté</t>
  </si>
  <si>
    <t>/media/serv-bot/cebece73-ca34-45fa-ba0e-9a1a1807e5c3/TCC_Unifal/Evidencias_TCC_Unifal/relatorios_ferramentas/2026-06-20_00-25-00__validacao_tcc_unifal_r00/accessmonitor/cedro-do-abaete-minas-gerais-3115607/cedro-do-abaete_minas gerais_3115607_r00_accessmonitor_t1_20260620_013132.json</t>
  </si>
  <si>
    <t>https://www.bituruna.pr.gov.br/site/</t>
  </si>
  <si>
    <t>www.bituruna.pr.gov.br</t>
  </si>
  <si>
    <t>Prefeitura Municipal de Bituruna - PR</t>
  </si>
  <si>
    <t>/media/serv-bot/cebece73-ca34-45fa-ba0e-9a1a1807e5c3/TCC_Unifal/Evidencias_TCC_Unifal/relatorios_ferramentas/2026-06-20_00-25-00__validacao_tcc_unifal_r00/accessmonitor/bituruna-parana-4102901/bituruna_paraná_4102901_r00_accessmonitor_t1_20260620_013152.json</t>
  </si>
  <si>
    <t>https://amaweb.unifesp.br/avaliador/results/https%3A%2F%2Fwww.centralina.mg.gov.br%2F</t>
  </si>
  <si>
    <t>/media/serv-bot/cebece73-ca34-45fa-ba0e-9a1a1807e5c3/TCC_Unifal/Evidencias_TCC_Unifal/relatorios_ferramentas/2026-06-20_00-25-00__validacao_tcc_unifal_r00/amaweb/centralina-minas-gerais-3115805/centralina_minas gerais_3115805_r00_amaweb_t1_20260620_013236.pdf</t>
  </si>
  <si>
    <t>/media/serv-bot/cebece73-ca34-45fa-ba0e-9a1a1807e5c3/TCC_Unifal/Processamento_TCC_Unifal/sessoes/2026-06-20_00-25-00__validacao_tcc_unifal_r00/json/r00_3115805_cdb09826.json</t>
  </si>
  <si>
    <t>https://amaweb.unifesp.br/avaliador/results/https%3A%2F%2Fwww.bocaiuvadosul.pr.gov.br%2F</t>
  </si>
  <si>
    <t>/media/serv-bot/cebece73-ca34-45fa-ba0e-9a1a1807e5c3/TCC_Unifal/Evidencias_TCC_Unifal/relatorios_ferramentas/2026-06-20_00-25-00__validacao_tcc_unifal_r00/amaweb/bocaiuva-do-sul-parana-4103107/bocaiuva-do-sul_paraná_4103107_r00_amaweb_t1_20260620_013236.pdf</t>
  </si>
  <si>
    <t>/media/serv-bot/cebece73-ca34-45fa-ba0e-9a1a1807e5c3/TCC_Unifal/Processamento_TCC_Unifal/sessoes/2026-06-20_00-25-00__validacao_tcc_unifal_r00/json/r00_4103107_2dabd021.json</t>
  </si>
  <si>
    <t>www.bocaiuvadosul.pr.gov.br</t>
  </si>
  <si>
    <t>Prefeitura Municipal de Bocaiúva do Sul</t>
  </si>
  <si>
    <t>/media/serv-bot/cebece73-ca34-45fa-ba0e-9a1a1807e5c3/TCC_Unifal/Evidencias_TCC_Unifal/relatorios_ferramentas/2026-06-20_00-25-00__validacao_tcc_unifal_r00/accessmonitor/bocaiuva-do-sul-parana-4103107/bocaiuva-do-sul_paraná_4103107_r00_accessmonitor_t1_20260620_013248.json</t>
  </si>
  <si>
    <t>https://centralina.mg.gov.br/</t>
  </si>
  <si>
    <t>centralina.mg.gov.br</t>
  </si>
  <si>
    <t>Prefeitura Municipal de Centralina-MG | Portal Oficial do Poder Executivo</t>
  </si>
  <si>
    <t>/media/serv-bot/cebece73-ca34-45fa-ba0e-9a1a1807e5c3/TCC_Unifal/Evidencias_TCC_Unifal/relatorios_ferramentas/2026-06-20_00-25-00__validacao_tcc_unifal_r00/accessmonitor/centralina-minas-gerais-3115805/centralina_minas gerais_3115805_r00_accessmonitor_t1_20260620_013249.json</t>
  </si>
  <si>
    <t>https://amaweb.unifesp.br/avaliador/results/https%3A%2F%2Fsaofelipe.ba.gov.br%2F</t>
  </si>
  <si>
    <t>/media/serv-bot/cebece73-ca34-45fa-ba0e-9a1a1807e5c3/TCC_Unifal/Evidencias_TCC_Unifal/relatorios_ferramentas/2026-06-20_00-25-00__validacao_tcc_unifal_r00/amaweb/sao-felipe-bahia-2929107/sao-felipe_bahia_2929107_r00_amaweb_t1_20260620_013309.pdf</t>
  </si>
  <si>
    <t>/media/serv-bot/cebece73-ca34-45fa-ba0e-9a1a1807e5c3/TCC_Unifal/Processamento_TCC_Unifal/sessoes/2026-06-20_00-25-00__validacao_tcc_unifal_r00/json/r00_2929107_2b5ead40.json</t>
  </si>
  <si>
    <t>/media/serv-bot/cebece73-ca34-45fa-ba0e-9a1a1807e5c3/TCC_Unifal/Evidencias_TCC_Unifal/relatorios_ferramentas/2026-06-20_00-25-00__validacao_tcc_unifal_r00/amaweb/sao-felipe-bahia-2929107/sao-felipe_bahia_2929107_r00_amaweb_t2_20260620_013328.pdf</t>
  </si>
  <si>
    <t>https://amaweb.unifesp.br/avaliador/results/https%3A%2F%2Fwww.cafeara.pr.gov.br%2F</t>
  </si>
  <si>
    <t>/media/serv-bot/cebece73-ca34-45fa-ba0e-9a1a1807e5c3/TCC_Unifal/Evidencias_TCC_Unifal/relatorios_ferramentas/2026-06-20_00-25-00__validacao_tcc_unifal_r00/amaweb/cafeara-parana-4103404/cafeara_paraná_4103404_r00_amaweb_t1_20260620_013339.pdf</t>
  </si>
  <si>
    <t>/media/serv-bot/cebece73-ca34-45fa-ba0e-9a1a1807e5c3/TCC_Unifal/Processamento_TCC_Unifal/sessoes/2026-06-20_00-25-00__validacao_tcc_unifal_r00/json/r00_4103404_70c4d1be.json</t>
  </si>
  <si>
    <t>https://amaweb.unifesp.br/avaliador/results/https%3A%2F%2Fwww.conceicaodorioverde.mg.gov.br%2F</t>
  </si>
  <si>
    <t>/media/serv-bot/cebece73-ca34-45fa-ba0e-9a1a1807e5c3/TCC_Unifal/Evidencias_TCC_Unifal/relatorios_ferramentas/2026-06-20_00-25-00__validacao_tcc_unifal_r00/amaweb/conceicao-do-rio-verde-minas-gerais-3117702/conceicao-do-rio-verde_minas gerais_3117702_r00_amaweb_t1_20260620_013340.pdf</t>
  </si>
  <si>
    <t>/media/serv-bot/cebece73-ca34-45fa-ba0e-9a1a1807e5c3/TCC_Unifal/Processamento_TCC_Unifal/sessoes/2026-06-20_00-25-00__validacao_tcc_unifal_r00/json/r00_3117702_c2ab754b.json</t>
  </si>
  <si>
    <t>saofelipe.ba.gov.br</t>
  </si>
  <si>
    <t>Prefeitura Municipal de São Felipe</t>
  </si>
  <si>
    <t>/media/serv-bot/cebece73-ca34-45fa-ba0e-9a1a1807e5c3/TCC_Unifal/Evidencias_TCC_Unifal/relatorios_ferramentas/2026-06-20_00-25-00__validacao_tcc_unifal_r00/accessmonitor/sao-felipe-bahia-2929107/sao-felipe_bahia_2929107_r00_accessmonitor_t1_20260620_013340.json</t>
  </si>
  <si>
    <t>www.conceicaodorioverde.mg.gov.br</t>
  </si>
  <si>
    <t>Prefeitura Municipal de Conceição do Rio Verde</t>
  </si>
  <si>
    <t>/media/serv-bot/cebece73-ca34-45fa-ba0e-9a1a1807e5c3/TCC_Unifal/Evidencias_TCC_Unifal/relatorios_ferramentas/2026-06-20_00-25-00__validacao_tcc_unifal_r00/accessmonitor/conceicao-do-rio-verde-minas-gerais-3117702/conceicao-do-rio-verde_minas gerais_3117702_r00_accessmonitor_t1_20260620_013352.json</t>
  </si>
  <si>
    <t>www.cafeara.pr.gov.br</t>
  </si>
  <si>
    <t>Prefeitura Municipal de Cafeara/PR</t>
  </si>
  <si>
    <t>/media/serv-bot/cebece73-ca34-45fa-ba0e-9a1a1807e5c3/TCC_Unifal/Evidencias_TCC_Unifal/relatorios_ferramentas/2026-06-20_00-25-00__validacao_tcc_unifal_r00/accessmonitor/cafeara-parana-4103404/cafeara_paraná_4103404_r00_accessmonitor_t1_20260620_013351.json</t>
  </si>
  <si>
    <t>https://amaweb.unifesp.br/avaliador/results/https%3A%2F%2Fwww.congonhas.mg.gov.br%2F</t>
  </si>
  <si>
    <t>/media/serv-bot/cebece73-ca34-45fa-ba0e-9a1a1807e5c3/TCC_Unifal/Evidencias_TCC_Unifal/relatorios_ferramentas/2026-06-20_00-25-00__validacao_tcc_unifal_r00/amaweb/congonhas-minas-gerais-3118007/congonhas_minas gerais_3118007_r00_amaweb_t1_20260620_013425.pdf</t>
  </si>
  <si>
    <t>/media/serv-bot/cebece73-ca34-45fa-ba0e-9a1a1807e5c3/TCC_Unifal/Processamento_TCC_Unifal/sessoes/2026-06-20_00-25-00__validacao_tcc_unifal_r00/json/r00_3118007_06201fdd.json</t>
  </si>
  <si>
    <t>https://amaweb.unifesp.br/avaliador/results/https%3A%2F%2Fvalente.ba.gov.br%2Fportal%2F</t>
  </si>
  <si>
    <t>/media/serv-bot/cebece73-ca34-45fa-ba0e-9a1a1807e5c3/TCC_Unifal/Evidencias_TCC_Unifal/relatorios_ferramentas/2026-06-20_00-25-00__validacao_tcc_unifal_r00/amaweb/valente-bahia-2933000/valente_bahia_2933000_r00_amaweb_t1_20260620_013427.pdf</t>
  </si>
  <si>
    <t>/media/serv-bot/cebece73-ca34-45fa-ba0e-9a1a1807e5c3/TCC_Unifal/Processamento_TCC_Unifal/sessoes/2026-06-20_00-25-00__validacao_tcc_unifal_r00/json/r00_2933000_9dcca75e.json</t>
  </si>
  <si>
    <t>https://amaweb.unifesp.br/avaliador/results/https%3A%2F%2Fwww.cafelandia.pr.gov.br%2F</t>
  </si>
  <si>
    <t>/media/serv-bot/cebece73-ca34-45fa-ba0e-9a1a1807e5c3/TCC_Unifal/Evidencias_TCC_Unifal/relatorios_ferramentas/2026-06-20_00-25-00__validacao_tcc_unifal_r00/amaweb/cafelandia-parana-4103453/cafelandia_paraná_4103453_r00_amaweb_t1_20260620_013427.pdf</t>
  </si>
  <si>
    <t>/media/serv-bot/cebece73-ca34-45fa-ba0e-9a1a1807e5c3/TCC_Unifal/Processamento_TCC_Unifal/sessoes/2026-06-20_00-25-00__validacao_tcc_unifal_r00/json/r00_4103453_09c32c3d.json</t>
  </si>
  <si>
    <t>valente.ba.gov.br</t>
  </si>
  <si>
    <t>valente.ba.gov.br/portal/</t>
  </si>
  <si>
    <t>/media/serv-bot/cebece73-ca34-45fa-ba0e-9a1a1807e5c3/TCC_Unifal/Evidencias_TCC_Unifal/relatorios_ferramentas/2026-06-20_00-25-00__validacao_tcc_unifal_r00/accessmonitor/valente-bahia-2933000/valente_bahia_2933000_r00_accessmonitor_t1_20260620_013438.json</t>
  </si>
  <si>
    <t>www.cafelandia.pr.gov.br</t>
  </si>
  <si>
    <t>Prefeitura Municipal de Cafelândia-PR</t>
  </si>
  <si>
    <t>/media/serv-bot/cebece73-ca34-45fa-ba0e-9a1a1807e5c3/TCC_Unifal/Evidencias_TCC_Unifal/relatorios_ferramentas/2026-06-20_00-25-00__validacao_tcc_unifal_r00/accessmonitor/cafelandia-parana-4103453/cafelandia_paraná_4103453_r00_accessmonitor_t1_20260620_013439.json</t>
  </si>
  <si>
    <t>www.congonhas.mg.gov.br</t>
  </si>
  <si>
    <t>:: PREFEITURA DE CONGONHAS ::</t>
  </si>
  <si>
    <t>/media/serv-bot/cebece73-ca34-45fa-ba0e-9a1a1807e5c3/TCC_Unifal/Evidencias_TCC_Unifal/relatorios_ferramentas/2026-06-20_00-25-00__validacao_tcc_unifal_r00/accessmonitor/congonhas-minas-gerais-3118007/congonhas_minas gerais_3118007_r00_accessmonitor_t1_20260620_013438.json</t>
  </si>
  <si>
    <t>https://amaweb.unifesp.br/avaliador/results/https%3A%2F%2Fveracruz.ba.gov.br%2F</t>
  </si>
  <si>
    <t>/media/serv-bot/cebece73-ca34-45fa-ba0e-9a1a1807e5c3/TCC_Unifal/Evidencias_TCC_Unifal/relatorios_ferramentas/2026-06-20_00-25-00__validacao_tcc_unifal_r00/amaweb/vera-cruz-bahia-2933208/vera-cruz_bahia_2933208_r00_amaweb_t1_20260620_013517.pdf</t>
  </si>
  <si>
    <t>/media/serv-bot/cebece73-ca34-45fa-ba0e-9a1a1807e5c3/TCC_Unifal/Processamento_TCC_Unifal/sessoes/2026-06-20_00-25-00__validacao_tcc_unifal_r00/json/r00_2933208_34d826c8.json</t>
  </si>
  <si>
    <t>https://amaweb.unifesp.br/avaliador/results/https%3A%2F%2Fwww.campomagro.pr.gov.br%2F</t>
  </si>
  <si>
    <t>/media/serv-bot/cebece73-ca34-45fa-ba0e-9a1a1807e5c3/TCC_Unifal/Evidencias_TCC_Unifal/relatorios_ferramentas/2026-06-20_00-25-00__validacao_tcc_unifal_r00/amaweb/campo-magro-parana-4104253/campo-magro_paraná_4104253_r00_amaweb_t1_20260620_013536.pdf</t>
  </si>
  <si>
    <t>/media/serv-bot/cebece73-ca34-45fa-ba0e-9a1a1807e5c3/TCC_Unifal/Processamento_TCC_Unifal/sessoes/2026-06-20_00-25-00__validacao_tcc_unifal_r00/json/r00_4104253_14bb717a.json</t>
  </si>
  <si>
    <t>veracruz.ba.gov.br</t>
  </si>
  <si>
    <t>Prefeitura Municipal Vera Cruz - IBDM Modernização</t>
  </si>
  <si>
    <t>/media/serv-bot/cebece73-ca34-45fa-ba0e-9a1a1807e5c3/TCC_Unifal/Evidencias_TCC_Unifal/relatorios_ferramentas/2026-06-20_00-25-00__validacao_tcc_unifal_r00/accessmonitor/vera-cruz-bahia-2933208/vera-cruz_bahia_2933208_r00_accessmonitor_t1_20260620_013529.json</t>
  </si>
  <si>
    <t>https://amaweb.unifesp.br/avaliador/results/https%3A%2F%2Fportal.contagem.mg.gov.br%2F</t>
  </si>
  <si>
    <t>/media/serv-bot/cebece73-ca34-45fa-ba0e-9a1a1807e5c3/TCC_Unifal/Evidencias_TCC_Unifal/relatorios_ferramentas/2026-06-20_00-25-00__validacao_tcc_unifal_r00/amaweb/contagem-minas-gerais-3118601/contagem_minas gerais_3118601_r00_amaweb_t1_20260620_013559.pdf</t>
  </si>
  <si>
    <t>/media/serv-bot/cebece73-ca34-45fa-ba0e-9a1a1807e5c3/TCC_Unifal/Processamento_TCC_Unifal/sessoes/2026-06-20_00-25-00__validacao_tcc_unifal_r00/json/r00_3118601_b9ce0e27.json</t>
  </si>
  <si>
    <t>www.campomagro.pr.gov.br</t>
  </si>
  <si>
    <t>Prefeitura Municipal de Campo Magro</t>
  </si>
  <si>
    <t>/media/serv-bot/cebece73-ca34-45fa-ba0e-9a1a1807e5c3/TCC_Unifal/Evidencias_TCC_Unifal/relatorios_ferramentas/2026-06-20_00-25-00__validacao_tcc_unifal_r00/accessmonitor/campo-magro-parana-4104253/campo-magro_paraná_4104253_r00_accessmonitor_t1_20260620_013548.json</t>
  </si>
  <si>
    <t>portal.contagem.mg.gov.br</t>
  </si>
  <si>
    <t>Prefeitura Municipal de Contagem</t>
  </si>
  <si>
    <t>/media/serv-bot/cebece73-ca34-45fa-ba0e-9a1a1807e5c3/TCC_Unifal/Evidencias_TCC_Unifal/relatorios_ferramentas/2026-06-20_00-25-00__validacao_tcc_unifal_r00/accessmonitor/contagem-minas-gerais-3118601/contagem_minas gerais_3118601_r00_accessmonitor_t1_20260620_013611.json</t>
  </si>
  <si>
    <t>https://amaweb.unifesp.br/avaliador/results/https%3A%2F%2Fwww.campomourao.pr.gov.br%2F</t>
  </si>
  <si>
    <t>/media/serv-bot/cebece73-ca34-45fa-ba0e-9a1a1807e5c3/TCC_Unifal/Evidencias_TCC_Unifal/relatorios_ferramentas/2026-06-20_00-25-00__validacao_tcc_unifal_r00/amaweb/campo-mourao-parana-4104303/campo-mourao_paraná_4104303_r00_amaweb_t1_20260620_013640.pdf</t>
  </si>
  <si>
    <t>/media/serv-bot/cebece73-ca34-45fa-ba0e-9a1a1807e5c3/TCC_Unifal/Processamento_TCC_Unifal/sessoes/2026-06-20_00-25-00__validacao_tcc_unifal_r00/json/r00_4104303_86550d8c.json</t>
  </si>
  <si>
    <t>www.campomourao.pr.gov.br</t>
  </si>
  <si>
    <t>Portal do Cidadão - MUNICIPIO DE CAMPO MOURAO/PR</t>
  </si>
  <si>
    <t>/media/serv-bot/cebece73-ca34-45fa-ba0e-9a1a1807e5c3/TCC_Unifal/Evidencias_TCC_Unifal/relatorios_ferramentas/2026-06-20_00-25-00__validacao_tcc_unifal_r00/accessmonitor/campo-mourao-parana-4104303/campo-mourao_paraná_4104303_r00_accessmonitor_t1_20260620_013653.json</t>
  </si>
  <si>
    <t>https://amaweb.unifesp.br/avaliador/results/https%3A%2F%2Fbanabuiu.ce.gov.br%2F</t>
  </si>
  <si>
    <t>/media/serv-bot/cebece73-ca34-45fa-ba0e-9a1a1807e5c3/TCC_Unifal/Evidencias_TCC_Unifal/relatorios_ferramentas/2026-06-20_00-25-00__validacao_tcc_unifal_r00/amaweb/banabuiu-ceara-2301851/banabuiu_ceará_2301851_r00_amaweb_t1_20260620_013857.pdf</t>
  </si>
  <si>
    <t>/media/serv-bot/cebece73-ca34-45fa-ba0e-9a1a1807e5c3/TCC_Unifal/Processamento_TCC_Unifal/sessoes/2026-06-20_00-25-00__validacao_tcc_unifal_r00/json/r00_2301851_a7089b0b.json</t>
  </si>
  <si>
    <t>/media/serv-bot/cebece73-ca34-45fa-ba0e-9a1a1807e5c3/TCC_Unifal/Evidencias_TCC_Unifal/relatorios_ferramentas/2026-06-20_00-25-00__validacao_tcc_unifal_r00/amaweb/banabuiu-ceara-2301851/banabuiu_ceará_2301851_r00_amaweb_t2_20260620_013920.pdf</t>
  </si>
  <si>
    <t>banabuiu.ce.gov.br</t>
  </si>
  <si>
    <t>Prefeitura de Banabuiu</t>
  </si>
  <si>
    <t>/media/serv-bot/cebece73-ca34-45fa-ba0e-9a1a1807e5c3/TCC_Unifal/Evidencias_TCC_Unifal/relatorios_ferramentas/2026-06-20_00-25-00__validacao_tcc_unifal_r00/accessmonitor/banabuiu-ceara-2301851/banabuiu_ceará_2301851_r00_accessmonitor_t1_20260620_013932.json</t>
  </si>
  <si>
    <t>https://amaweb.unifesp.br/avaliador/results/https%3A%2F%2Fwww.cristais.mg.gov.br%2F</t>
  </si>
  <si>
    <t>/media/serv-bot/cebece73-ca34-45fa-ba0e-9a1a1807e5c3/TCC_Unifal/Evidencias_TCC_Unifal/relatorios_ferramentas/2026-06-20_00-25-00__validacao_tcc_unifal_r00/amaweb/cristais-minas-gerais-3120201/cristais_minas gerais_3120201_r00_amaweb_t1_20260620_013941.pdf</t>
  </si>
  <si>
    <t>/media/serv-bot/cebece73-ca34-45fa-ba0e-9a1a1807e5c3/TCC_Unifal/Processamento_TCC_Unifal/sessoes/2026-06-20_00-25-00__validacao_tcc_unifal_r00/json/r00_3120201_864eb64b.json</t>
  </si>
  <si>
    <t>https://amaweb.unifesp.br/avaliador/results/https%3A%2F%2Fcaridade.ce.gov.br%2F</t>
  </si>
  <si>
    <t>/media/serv-bot/cebece73-ca34-45fa-ba0e-9a1a1807e5c3/TCC_Unifal/Evidencias_TCC_Unifal/relatorios_ferramentas/2026-06-20_00-25-00__validacao_tcc_unifal_r00/amaweb/caridade-ceara-2303006/caridade_ceará_2303006_r00_amaweb_t1_20260620_014014.pdf</t>
  </si>
  <si>
    <t>/media/serv-bot/cebece73-ca34-45fa-ba0e-9a1a1807e5c3/TCC_Unifal/Processamento_TCC_Unifal/sessoes/2026-06-20_00-25-00__validacao_tcc_unifal_r00/json/r00_2303006_b743acfb.json</t>
  </si>
  <si>
    <t>https://amaweb.unifesp.br/avaliador/results/https%3A%2F%2Fwww.espigaoaltodoiguacu.pr.gov.br%2F</t>
  </si>
  <si>
    <t>/media/serv-bot/cebece73-ca34-45fa-ba0e-9a1a1807e5c3/TCC_Unifal/Evidencias_TCC_Unifal/relatorios_ferramentas/2026-06-20_00-25-00__validacao_tcc_unifal_r00/amaweb/espigao-alto-do-iguacu-parana-4107546/espigao-alto-do-iguacu_paraná_4107546_r00_amaweb_t1_20260620_014017.pdf</t>
  </si>
  <si>
    <t>/media/serv-bot/cebece73-ca34-45fa-ba0e-9a1a1807e5c3/TCC_Unifal/Processamento_TCC_Unifal/sessoes/2026-06-20_00-25-00__validacao_tcc_unifal_r00/json/r00_4107546_4604723f.json</t>
  </si>
  <si>
    <t>caridade.ce.gov.br</t>
  </si>
  <si>
    <t>Prefeitura de Caridade</t>
  </si>
  <si>
    <t>/media/serv-bot/cebece73-ca34-45fa-ba0e-9a1a1807e5c3/TCC_Unifal/Evidencias_TCC_Unifal/relatorios_ferramentas/2026-06-20_00-25-00__validacao_tcc_unifal_r00/accessmonitor/caridade-ceara-2303006/caridade_ceará_2303006_r00_accessmonitor_t1_20260620_014026.json</t>
  </si>
  <si>
    <t>/media/serv-bot/cebece73-ca34-45fa-ba0e-9a1a1807e5c3/TCC_Unifal/Evidencias_TCC_Unifal/relatorios_ferramentas/2026-06-20_00-25-00__validacao_tcc_unifal_r00/amaweb/espigao-alto-do-iguacu-parana-4107546/espigao-alto-do-iguacu_paraná_4107546_r00_amaweb_t2_20260620_014056.pdf</t>
  </si>
  <si>
    <t>https://amaweb.unifesp.br/avaliador/results/https%3A%2F%2Fcarire.ce.gov.br%2F</t>
  </si>
  <si>
    <t>/media/serv-bot/cebece73-ca34-45fa-ba0e-9a1a1807e5c3/TCC_Unifal/Evidencias_TCC_Unifal/relatorios_ferramentas/2026-06-20_00-25-00__validacao_tcc_unifal_r00/amaweb/carire-ceara-2303105/carire_ceará_2303105_r00_amaweb_t1_20260620_014111.pdf</t>
  </si>
  <si>
    <t>/media/serv-bot/cebece73-ca34-45fa-ba0e-9a1a1807e5c3/TCC_Unifal/Processamento_TCC_Unifal/sessoes/2026-06-20_00-25-00__validacao_tcc_unifal_r00/json/r00_2303105_821da608.json</t>
  </si>
  <si>
    <t>https://espigaoaltodoiguacu.pr.gov.br/</t>
  </si>
  <si>
    <t>espigaoaltodoiguacu.pr.gov.br</t>
  </si>
  <si>
    <t>Inicio - Prefeitura do Espigão Alto do Iguaçu</t>
  </si>
  <si>
    <t>/media/serv-bot/cebece73-ca34-45fa-ba0e-9a1a1807e5c3/TCC_Unifal/Evidencias_TCC_Unifal/relatorios_ferramentas/2026-06-20_00-25-00__validacao_tcc_unifal_r00/accessmonitor/espigao-alto-do-iguacu-parana-4107546/espigao-alto-do-iguacu_paraná_4107546_r00_accessmonitor_t1_20260620_014107.json</t>
  </si>
  <si>
    <t>carire.ce.gov.br</t>
  </si>
  <si>
    <t>Prefeitura de Cariré</t>
  </si>
  <si>
    <t>/media/serv-bot/cebece73-ca34-45fa-ba0e-9a1a1807e5c3/TCC_Unifal/Evidencias_TCC_Unifal/relatorios_ferramentas/2026-06-20_00-25-00__validacao_tcc_unifal_r00/accessmonitor/carire-ceara-2303105/carire_ceará_2303105_r00_accessmonitor_t1_20260620_014125.json</t>
  </si>
  <si>
    <t>https://amaweb.unifesp.br/avaliador/results/https%3A%2F%2Fwww.florestopolis.pr.gov.br%2F</t>
  </si>
  <si>
    <t>/media/serv-bot/cebece73-ca34-45fa-ba0e-9a1a1807e5c3/TCC_Unifal/Evidencias_TCC_Unifal/relatorios_ferramentas/2026-06-20_00-25-00__validacao_tcc_unifal_r00/amaweb/florestopolis-parana-4108007/florestopolis_paraná_4108007_r00_amaweb_t1_20260620_014143.pdf</t>
  </si>
  <si>
    <t>/media/serv-bot/cebece73-ca34-45fa-ba0e-9a1a1807e5c3/TCC_Unifal/Processamento_TCC_Unifal/sessoes/2026-06-20_00-25-00__validacao_tcc_unifal_r00/json/r00_4108007_ba1b6828.json</t>
  </si>
  <si>
    <t>www.florestopolis.pr.gov.br</t>
  </si>
  <si>
    <t>PREFEITURA MUNICIPAL DE FLORESTÓPOLIS</t>
  </si>
  <si>
    <t>/media/serv-bot/cebece73-ca34-45fa-ba0e-9a1a1807e5c3/TCC_Unifal/Evidencias_TCC_Unifal/relatorios_ferramentas/2026-06-20_00-25-00__validacao_tcc_unifal_r00/accessmonitor/florestopolis-parana-4108007/florestopolis_paraná_4108007_r00_accessmonitor_t1_20260620_014155.json</t>
  </si>
  <si>
    <t>https://amaweb.unifesp.br/avaliador/results/https%3A%2F%2Fcarius.ce.gov.br%2F</t>
  </si>
  <si>
    <t>/media/serv-bot/cebece73-ca34-45fa-ba0e-9a1a1807e5c3/TCC_Unifal/Evidencias_TCC_Unifal/relatorios_ferramentas/2026-06-20_00-25-00__validacao_tcc_unifal_r00/amaweb/carius-ceara-2303303/carius_ceará_2303303_r00_amaweb_t1_20260620_014206.pdf</t>
  </si>
  <si>
    <t>/media/serv-bot/cebece73-ca34-45fa-ba0e-9a1a1807e5c3/TCC_Unifal/Processamento_TCC_Unifal/sessoes/2026-06-20_00-25-00__validacao_tcc_unifal_r00/json/r00_2303303_2affeadf.json</t>
  </si>
  <si>
    <t>https://amaweb.unifesp.br/avaliador/results/https%3A%2F%2Fflorida.pr.gov.br%2F</t>
  </si>
  <si>
    <t>/media/serv-bot/cebece73-ca34-45fa-ba0e-9a1a1807e5c3/TCC_Unifal/Evidencias_TCC_Unifal/relatorios_ferramentas/2026-06-20_00-25-00__validacao_tcc_unifal_r00/amaweb/florida-parana-4108106/florida_paraná_4108106_r00_amaweb_t1_20260620_014227.pdf</t>
  </si>
  <si>
    <t>/media/serv-bot/cebece73-ca34-45fa-ba0e-9a1a1807e5c3/TCC_Unifal/Processamento_TCC_Unifal/sessoes/2026-06-20_00-25-00__validacao_tcc_unifal_r00/json/r00_4108106_d0a33bf8.json</t>
  </si>
  <si>
    <t>carius.ce.gov.br</t>
  </si>
  <si>
    <t>Prefeitura Municipal de Cariús - PREFEITURA DE CARIÚS</t>
  </si>
  <si>
    <t>/media/serv-bot/cebece73-ca34-45fa-ba0e-9a1a1807e5c3/TCC_Unifal/Evidencias_TCC_Unifal/relatorios_ferramentas/2026-06-20_00-25-00__validacao_tcc_unifal_r00/accessmonitor/carius-ceara-2303303/carius_ceará_2303303_r00_accessmonitor_t1_20260620_014218.json</t>
  </si>
  <si>
    <t>florida.pr.gov.br</t>
  </si>
  <si>
    <t>Prefeitura Municipal Florida</t>
  </si>
  <si>
    <t>/media/serv-bot/cebece73-ca34-45fa-ba0e-9a1a1807e5c3/TCC_Unifal/Evidencias_TCC_Unifal/relatorios_ferramentas/2026-06-20_00-25-00__validacao_tcc_unifal_r00/accessmonitor/florida-parana-4108106/florida_paraná_4108106_r00_accessmonitor_t1_20260620_014239.json</t>
  </si>
  <si>
    <t>/media/serv-bot/cebece73-ca34-45fa-ba0e-9a1a1807e5c3/TCC_Unifal/Evidencias_TCC_Unifal/relatorios_ferramentas/2026-06-20_00-25-00__validacao_tcc_unifal_r00/amaweb/cristais-minas-gerais-3120201/cristais_minas gerais_3120201_r00_amaweb_t2_20260620_014300.pdf</t>
  </si>
  <si>
    <t>https://amaweb.unifesp.br/avaliador/results/https%3A%2F%2Fcarnaubal.ce.gov.br%2F</t>
  </si>
  <si>
    <t>/media/serv-bot/cebece73-ca34-45fa-ba0e-9a1a1807e5c3/TCC_Unifal/Evidencias_TCC_Unifal/relatorios_ferramentas/2026-06-20_00-25-00__validacao_tcc_unifal_r00/amaweb/carnaubal-ceara-2303402/carnaubal_ceará_2303402_r00_amaweb_t1_20260620_014300.pdf</t>
  </si>
  <si>
    <t>/media/serv-bot/cebece73-ca34-45fa-ba0e-9a1a1807e5c3/TCC_Unifal/Processamento_TCC_Unifal/sessoes/2026-06-20_00-25-00__validacao_tcc_unifal_r00/json/r00_2303402_da032370.json</t>
  </si>
  <si>
    <t>carnaubal.ce.gov.br</t>
  </si>
  <si>
    <t>Prefeitura de Carnaubal</t>
  </si>
  <si>
    <t>/media/serv-bot/cebece73-ca34-45fa-ba0e-9a1a1807e5c3/TCC_Unifal/Evidencias_TCC_Unifal/relatorios_ferramentas/2026-06-20_00-25-00__validacao_tcc_unifal_r00/accessmonitor/carnaubal-ceara-2303402/carnaubal_ceará_2303402_r00_accessmonitor_t1_20260620_014312.json</t>
  </si>
  <si>
    <t>/media/serv-bot/cebece73-ca34-45fa-ba0e-9a1a1807e5c3/TCC_Unifal/Evidencias_TCC_Unifal/relatorios_ferramentas/2026-06-20_00-25-00__validacao_tcc_unifal_r00/amaweb/cristais-minas-gerais-3120201/cristais_minas gerais_3120201_r00_amaweb_t3_20260620_014337.pdf</t>
  </si>
  <si>
    <t>www.cristais.mg.gov.br</t>
  </si>
  <si>
    <t>Prefeitura Municipal de Cristais - MG</t>
  </si>
  <si>
    <t>/media/serv-bot/cebece73-ca34-45fa-ba0e-9a1a1807e5c3/TCC_Unifal/Evidencias_TCC_Unifal/relatorios_ferramentas/2026-06-20_00-25-00__validacao_tcc_unifal_r00/accessmonitor/cristais-minas-gerais-3120201/cristais_minas gerais_3120201_r00_accessmonitor_t1_20260620_014349.json</t>
  </si>
  <si>
    <t>https://amaweb.unifesp.br/avaliador/results/https%3A%2F%2Fchorozinho.ce.gov.br%2F</t>
  </si>
  <si>
    <t>/media/serv-bot/cebece73-ca34-45fa-ba0e-9a1a1807e5c3/TCC_Unifal/Evidencias_TCC_Unifal/relatorios_ferramentas/2026-06-20_00-25-00__validacao_tcc_unifal_r00/amaweb/chorozinho-ceara-2303956/chorozinho_ceará_2303956_r00_amaweb_t1_20260620_014501.pdf</t>
  </si>
  <si>
    <t>/media/serv-bot/cebece73-ca34-45fa-ba0e-9a1a1807e5c3/TCC_Unifal/Processamento_TCC_Unifal/sessoes/2026-06-20_00-25-00__validacao_tcc_unifal_r00/json/r00_2303956_27f4c494.json</t>
  </si>
  <si>
    <t>https://amaweb.unifesp.br/avaliador/results/https%3A%2F%2Fwww.guaira.pr.gov.br%2F</t>
  </si>
  <si>
    <t>/media/serv-bot/cebece73-ca34-45fa-ba0e-9a1a1807e5c3/TCC_Unifal/Evidencias_TCC_Unifal/relatorios_ferramentas/2026-06-20_00-25-00__validacao_tcc_unifal_r00/amaweb/guaira-parana-4108809/guaira_paraná_4108809_r00_amaweb_t1_20260620_014501.pdf</t>
  </si>
  <si>
    <t>/media/serv-bot/cebece73-ca34-45fa-ba0e-9a1a1807e5c3/TCC_Unifal/Processamento_TCC_Unifal/sessoes/2026-06-20_00-25-00__validacao_tcc_unifal_r00/json/r00_4108809_0d9676b9.json</t>
  </si>
  <si>
    <t>www.guaira.pr.gov.br</t>
  </si>
  <si>
    <t>Prefeitura Municipal de Guaíra</t>
  </si>
  <si>
    <t>/media/serv-bot/cebece73-ca34-45fa-ba0e-9a1a1807e5c3/TCC_Unifal/Evidencias_TCC_Unifal/relatorios_ferramentas/2026-06-20_00-25-00__validacao_tcc_unifal_r00/accessmonitor/guaira-parana-4108809/guaira_paraná_4108809_r00_accessmonitor_t1_20260620_014512.json</t>
  </si>
  <si>
    <t>chorozinho.ce.gov.br</t>
  </si>
  <si>
    <t>Página Inicial | Prefeitura Municipal de Chorozinho</t>
  </si>
  <si>
    <t>/media/serv-bot/cebece73-ca34-45fa-ba0e-9a1a1807e5c3/TCC_Unifal/Evidencias_TCC_Unifal/relatorios_ferramentas/2026-06-20_00-25-00__validacao_tcc_unifal_r00/accessmonitor/chorozinho-ceara-2303956/chorozinho_ceará_2303956_r00_accessmonitor_t1_20260620_014512.json</t>
  </si>
  <si>
    <t>https://amaweb.unifesp.br/avaliador/results/https%3A%2F%2Fwww.franciscopolis.mg.gov.br%2F</t>
  </si>
  <si>
    <t>/media/serv-bot/cebece73-ca34-45fa-ba0e-9a1a1807e5c3/TCC_Unifal/Evidencias_TCC_Unifal/relatorios_ferramentas/2026-06-20_00-25-00__validacao_tcc_unifal_r00/amaweb/franciscopolis-minas-gerais-3126752/franciscopolis_minas gerais_3126752_r00_amaweb_t1_20260620_014538.pdf</t>
  </si>
  <si>
    <t>/media/serv-bot/cebece73-ca34-45fa-ba0e-9a1a1807e5c3/TCC_Unifal/Processamento_TCC_Unifal/sessoes/2026-06-20_00-25-00__validacao_tcc_unifal_r00/json/r00_3126752_f58df1f0.json</t>
  </si>
  <si>
    <t>https://amaweb.unifesp.br/avaliador/results/https%3A%2F%2Fwww.guaraci.pr.gov.br%2F</t>
  </si>
  <si>
    <t>/media/serv-bot/cebece73-ca34-45fa-ba0e-9a1a1807e5c3/TCC_Unifal/Evidencias_TCC_Unifal/relatorios_ferramentas/2026-06-20_00-25-00__validacao_tcc_unifal_r00/amaweb/guaraci-parana-4109203/guaraci_paraná_4109203_r00_amaweb_t1_20260620_014554.pdf</t>
  </si>
  <si>
    <t>/media/serv-bot/cebece73-ca34-45fa-ba0e-9a1a1807e5c3/TCC_Unifal/Processamento_TCC_Unifal/sessoes/2026-06-20_00-25-00__validacao_tcc_unifal_r00/json/r00_4109203_be11b326.json</t>
  </si>
  <si>
    <t>www.franciscopolis.mg.gov.br</t>
  </si>
  <si>
    <t>Franciscópolis – Prefeitura Municipal de Franciscópolis</t>
  </si>
  <si>
    <t>/media/serv-bot/cebece73-ca34-45fa-ba0e-9a1a1807e5c3/TCC_Unifal/Evidencias_TCC_Unifal/relatorios_ferramentas/2026-06-20_00-25-00__validacao_tcc_unifal_r00/accessmonitor/franciscopolis-minas-gerais-3126752/franciscopolis_minas gerais_3126752_r00_accessmonitor_t1_20260620_014551.json</t>
  </si>
  <si>
    <t>https://guaraci.pr.gov.br/</t>
  </si>
  <si>
    <t>guaraci.pr.gov.br</t>
  </si>
  <si>
    <t>Prefeitura Municipal de Guaraci-PR</t>
  </si>
  <si>
    <t>/media/serv-bot/cebece73-ca34-45fa-ba0e-9a1a1807e5c3/TCC_Unifal/Evidencias_TCC_Unifal/relatorios_ferramentas/2026-06-20_00-25-00__validacao_tcc_unifal_r00/accessmonitor/guaraci-parana-4109203/guaraci_paraná_4109203_r00_accessmonitor_t1_20260620_014605.json</t>
  </si>
  <si>
    <t>https://amaweb.unifesp.br/avaliador/results/https%3A%2F%2Fwww.gameleiras.mg.gov.br%2F</t>
  </si>
  <si>
    <t>/media/serv-bot/cebece73-ca34-45fa-ba0e-9a1a1807e5c3/TCC_Unifal/Evidencias_TCC_Unifal/relatorios_ferramentas/2026-06-20_00-25-00__validacao_tcc_unifal_r00/amaweb/gameleiras-minas-gerais-3127339/gameleiras_minas gerais_3127339_r00_amaweb_t1_20260620_014619.pdf</t>
  </si>
  <si>
    <t>/media/serv-bot/cebece73-ca34-45fa-ba0e-9a1a1807e5c3/TCC_Unifal/Processamento_TCC_Unifal/sessoes/2026-06-20_00-25-00__validacao_tcc_unifal_r00/json/r00_3127339_5ebe2c28.json</t>
  </si>
  <si>
    <t>https://amaweb.unifesp.br/avaliador/results/https%3A%2F%2Fguarapuava.pr.gov.br%2F</t>
  </si>
  <si>
    <t>/media/serv-bot/cebece73-ca34-45fa-ba0e-9a1a1807e5c3/TCC_Unifal/Evidencias_TCC_Unifal/relatorios_ferramentas/2026-06-20_00-25-00__validacao_tcc_unifal_r00/amaweb/guarapuava-parana-4109401/guarapuava_paraná_4109401_r00_amaweb_t1_20260620_014631.pdf</t>
  </si>
  <si>
    <t>/media/serv-bot/cebece73-ca34-45fa-ba0e-9a1a1807e5c3/TCC_Unifal/Processamento_TCC_Unifal/sessoes/2026-06-20_00-25-00__validacao_tcc_unifal_r00/json/r00_4109401_05218df8.json</t>
  </si>
  <si>
    <t>www.gameleiras.mg.gov.br</t>
  </si>
  <si>
    <t>Gameleiras/MG</t>
  </si>
  <si>
    <t>/media/serv-bot/cebece73-ca34-45fa-ba0e-9a1a1807e5c3/TCC_Unifal/Evidencias_TCC_Unifal/relatorios_ferramentas/2026-06-20_00-25-00__validacao_tcc_unifal_r00/accessmonitor/gameleiras-minas-gerais-3127339/gameleiras_minas gerais_3127339_r00_accessmonitor_t1_20260620_014632.json</t>
  </si>
  <si>
    <t>guarapuava.pr.gov.br</t>
  </si>
  <si>
    <t>Home | Prefeitura de Guarapuava | Guarapuava - Paraná</t>
  </si>
  <si>
    <t>/media/serv-bot/cebece73-ca34-45fa-ba0e-9a1a1807e5c3/TCC_Unifal/Evidencias_TCC_Unifal/relatorios_ferramentas/2026-06-20_00-25-00__validacao_tcc_unifal_r00/accessmonitor/guarapuava-parana-4109401/guarapuava_paraná_4109401_r00_accessmonitor_t1_20260620_014645.json</t>
  </si>
  <si>
    <t>https://amaweb.unifesp.br/avaliador/results/https%3A%2F%2Fwww.goncalves.mg.gov.br%2F</t>
  </si>
  <si>
    <t>/media/serv-bot/cebece73-ca34-45fa-ba0e-9a1a1807e5c3/TCC_Unifal/Evidencias_TCC_Unifal/relatorios_ferramentas/2026-06-20_00-25-00__validacao_tcc_unifal_r00/amaweb/goncalves-minas-gerais-3127404/goncalves_minas gerais_3127404_r00_amaweb_t1_20260620_014744.pdf</t>
  </si>
  <si>
    <t>/media/serv-bot/cebece73-ca34-45fa-ba0e-9a1a1807e5c3/TCC_Unifal/Processamento_TCC_Unifal/sessoes/2026-06-20_00-25-00__validacao_tcc_unifal_r00/json/r00_3127404_7d33d744.json</t>
  </si>
  <si>
    <t>https://amaweb.unifesp.br/avaliador/results/https%3A%2F%2Fwww.ibaiti.pr.gov.br%2F</t>
  </si>
  <si>
    <t>/media/serv-bot/cebece73-ca34-45fa-ba0e-9a1a1807e5c3/TCC_Unifal/Evidencias_TCC_Unifal/relatorios_ferramentas/2026-06-20_00-25-00__validacao_tcc_unifal_r00/amaweb/ibaiti-parana-4109708/ibaiti_paraná_4109708_r00_amaweb_t1_20260620_014745.pdf</t>
  </si>
  <si>
    <t>/media/serv-bot/cebece73-ca34-45fa-ba0e-9a1a1807e5c3/TCC_Unifal/Processamento_TCC_Unifal/sessoes/2026-06-20_00-25-00__validacao_tcc_unifal_r00/json/r00_4109708_a779c63b.json</t>
  </si>
  <si>
    <t>www.ibaiti.pr.gov.br</t>
  </si>
  <si>
    <t>Prefeitura Municipal de Ibaiti</t>
  </si>
  <si>
    <t>/media/serv-bot/cebece73-ca34-45fa-ba0e-9a1a1807e5c3/TCC_Unifal/Evidencias_TCC_Unifal/relatorios_ferramentas/2026-06-20_00-25-00__validacao_tcc_unifal_r00/accessmonitor/ibaiti-parana-4109708/ibaiti_paraná_4109708_r00_accessmonitor_t1_20260620_014757.json</t>
  </si>
  <si>
    <t>www.goncalves.mg.gov.br</t>
  </si>
  <si>
    <t>Prefeitura Municipal de Gonçalves - Principal</t>
  </si>
  <si>
    <t>/media/serv-bot/cebece73-ca34-45fa-ba0e-9a1a1807e5c3/TCC_Unifal/Evidencias_TCC_Unifal/relatorios_ferramentas/2026-06-20_00-25-00__validacao_tcc_unifal_r00/accessmonitor/goncalves-minas-gerais-3127404/goncalves_minas gerais_3127404_r00_accessmonitor_t1_20260620_014758.json</t>
  </si>
  <si>
    <t>https://amaweb.unifesp.br/avaliador/results/https%3A%2F%2Fcroata.ce.gov.br%2F</t>
  </si>
  <si>
    <t>/media/serv-bot/cebece73-ca34-45fa-ba0e-9a1a1807e5c3/TCC_Unifal/Evidencias_TCC_Unifal/relatorios_ferramentas/2026-06-20_00-25-00__validacao_tcc_unifal_r00/amaweb/croata-ceara-2304236/croata_ceará_2304236_r00_amaweb_t1_20260620_014839.pdf</t>
  </si>
  <si>
    <t>/media/serv-bot/cebece73-ca34-45fa-ba0e-9a1a1807e5c3/TCC_Unifal/Processamento_TCC_Unifal/sessoes/2026-06-20_00-25-00__validacao_tcc_unifal_r00/json/r00_2304236_01a8cf30.json</t>
  </si>
  <si>
    <t>https://amaweb.unifesp.br/avaliador/results/https%3A%2F%2Fwww.guarani.mg.gov.br%2F</t>
  </si>
  <si>
    <t>/media/serv-bot/cebece73-ca34-45fa-ba0e-9a1a1807e5c3/TCC_Unifal/Evidencias_TCC_Unifal/relatorios_ferramentas/2026-06-20_00-25-00__validacao_tcc_unifal_r00/amaweb/guarani-minas-gerais-3128402/guarani_minas gerais_3128402_r00_amaweb_t1_20260620_014839.pdf</t>
  </si>
  <si>
    <t>/media/serv-bot/cebece73-ca34-45fa-ba0e-9a1a1807e5c3/TCC_Unifal/Processamento_TCC_Unifal/sessoes/2026-06-20_00-25-00__validacao_tcc_unifal_r00/json/r00_3128402_042587ae.json</t>
  </si>
  <si>
    <t>https://guarani.mg.gov.br/</t>
  </si>
  <si>
    <t>guarani.mg.gov.br</t>
  </si>
  <si>
    <t>Prefeitura de Guarani</t>
  </si>
  <si>
    <t>/media/serv-bot/cebece73-ca34-45fa-ba0e-9a1a1807e5c3/TCC_Unifal/Evidencias_TCC_Unifal/relatorios_ferramentas/2026-06-20_00-25-00__validacao_tcc_unifal_r00/accessmonitor/guarani-minas-gerais-3128402/guarani_minas gerais_3128402_r00_accessmonitor_t1_20260620_014851.json</t>
  </si>
  <si>
    <t>https://amaweb.unifesp.br/avaliador/results/https%3A%2F%2Fwww.itapejaradoeste.pr.gov.br%2F</t>
  </si>
  <si>
    <t>/media/serv-bot/cebece73-ca34-45fa-ba0e-9a1a1807e5c3/TCC_Unifal/Evidencias_TCC_Unifal/relatorios_ferramentas/2026-06-20_00-25-00__validacao_tcc_unifal_r00/amaweb/itapejara-d-oeste-parana-4111209/itapejara-d-oeste_paraná_4111209_r00_amaweb_t1_20260620_014922.pdf</t>
  </si>
  <si>
    <t>/media/serv-bot/cebece73-ca34-45fa-ba0e-9a1a1807e5c3/TCC_Unifal/Processamento_TCC_Unifal/sessoes/2026-06-20_00-25-00__validacao_tcc_unifal_r00/json/r00_4111209_8abffa11.json</t>
  </si>
  <si>
    <t>/media/serv-bot/cebece73-ca34-45fa-ba0e-9a1a1807e5c3/TCC_Unifal/Evidencias_TCC_Unifal/relatorios_ferramentas/2026-06-20_00-25-00__validacao_tcc_unifal_r00/amaweb/croata-ceara-2304236/croata_ceará_2304236_r00_amaweb_t2_20260620_014938.pdf</t>
  </si>
  <si>
    <t>https://amaweb.unifesp.br/avaliador/results/https%3A%2F%2Fwww.guarara.mg.gov.br%2F</t>
  </si>
  <si>
    <t>/media/serv-bot/cebece73-ca34-45fa-ba0e-9a1a1807e5c3/TCC_Unifal/Evidencias_TCC_Unifal/relatorios_ferramentas/2026-06-20_00-25-00__validacao_tcc_unifal_r00/amaweb/guarara-minas-gerais-3128501/guarara_minas gerais_3128501_r00_amaweb_t1_20260620_014941.pdf</t>
  </si>
  <si>
    <t>/media/serv-bot/cebece73-ca34-45fa-ba0e-9a1a1807e5c3/TCC_Unifal/Processamento_TCC_Unifal/sessoes/2026-06-20_00-25-00__validacao_tcc_unifal_r00/json/r00_3128501_5799c3d2.json</t>
  </si>
  <si>
    <t>www.itapejaradoeste.pr.gov.br</t>
  </si>
  <si>
    <t>Prefeitura Itapejara d’OestePrefeitura Municipal de Itapejara D' Oeste</t>
  </si>
  <si>
    <t>/media/serv-bot/cebece73-ca34-45fa-ba0e-9a1a1807e5c3/TCC_Unifal/Evidencias_TCC_Unifal/relatorios_ferramentas/2026-06-20_00-25-00__validacao_tcc_unifal_r00/accessmonitor/itapejara-d-oeste-parana-4111209/itapejara-d-oeste_paraná_4111209_r00_accessmonitor_t1_20260620_014935.json</t>
  </si>
  <si>
    <t>croata.ce.gov.br</t>
  </si>
  <si>
    <t>Prefeitura de Croatá</t>
  </si>
  <si>
    <t>/media/serv-bot/cebece73-ca34-45fa-ba0e-9a1a1807e5c3/TCC_Unifal/Evidencias_TCC_Unifal/relatorios_ferramentas/2026-06-20_00-25-00__validacao_tcc_unifal_r00/accessmonitor/croata-ceara-2304236/croata_ceará_2304236_r00_accessmonitor_t1_20260620_014951.json</t>
  </si>
  <si>
    <t>https://www.guarara.mg.gov.br/wp/</t>
  </si>
  <si>
    <t>www.guarara.mg.gov.br</t>
  </si>
  <si>
    <t>Inicio - Prefeitura Municipal de Guarará - MG</t>
  </si>
  <si>
    <t>/media/serv-bot/cebece73-ca34-45fa-ba0e-9a1a1807e5c3/TCC_Unifal/Evidencias_TCC_Unifal/relatorios_ferramentas/2026-06-20_00-25-00__validacao_tcc_unifal_r00/accessmonitor/guarara-minas-gerais-3128501/guarara_minas gerais_3128501_r00_accessmonitor_t1_20260620_014952.json</t>
  </si>
  <si>
    <t>https://amaweb.unifesp.br/avaliador/results/https%3A%2F%2Fitaperucu.pr.gov.br%2F</t>
  </si>
  <si>
    <t>/media/serv-bot/cebece73-ca34-45fa-ba0e-9a1a1807e5c3/TCC_Unifal/Evidencias_TCC_Unifal/relatorios_ferramentas/2026-06-20_00-25-00__validacao_tcc_unifal_r00/amaweb/itaperucu-parana-4111258/itaperucu_paraná_4111258_r00_amaweb_t1_20260620_015040.pdf</t>
  </si>
  <si>
    <t>/media/serv-bot/cebece73-ca34-45fa-ba0e-9a1a1807e5c3/TCC_Unifal/Processamento_TCC_Unifal/sessoes/2026-06-20_00-25-00__validacao_tcc_unifal_r00/json/r00_4111258_7870ef9c.json</t>
  </si>
  <si>
    <t>https://amaweb.unifesp.br/avaliador/results/https%3A%2F%2Fmoradanova.ce.gov.br%2F</t>
  </si>
  <si>
    <t>/media/serv-bot/cebece73-ca34-45fa-ba0e-9a1a1807e5c3/TCC_Unifal/Evidencias_TCC_Unifal/relatorios_ferramentas/2026-06-20_00-25-00__validacao_tcc_unifal_r00/amaweb/morada-nova-ceara-2308708/morada-nova_ceará_2308708_r00_amaweb_t1_20260620_015051.pdf</t>
  </si>
  <si>
    <t>/media/serv-bot/cebece73-ca34-45fa-ba0e-9a1a1807e5c3/TCC_Unifal/Processamento_TCC_Unifal/sessoes/2026-06-20_00-25-00__validacao_tcc_unifal_r00/json/r00_2308708_75bee5c7.json</t>
  </si>
  <si>
    <t>https://amaweb.unifesp.br/avaliador/results/https%3A%2F%2Fwww.ibirite.mg.gov.br%2F</t>
  </si>
  <si>
    <t>/media/serv-bot/cebece73-ca34-45fa-ba0e-9a1a1807e5c3/TCC_Unifal/Evidencias_TCC_Unifal/relatorios_ferramentas/2026-06-20_00-25-00__validacao_tcc_unifal_r00/amaweb/ibirite-minas-gerais-3129806/ibirite_minas gerais_3129806_r00_amaweb_t1_20260620_015051.pdf</t>
  </si>
  <si>
    <t>/media/serv-bot/cebece73-ca34-45fa-ba0e-9a1a1807e5c3/TCC_Unifal/Processamento_TCC_Unifal/sessoes/2026-06-20_00-25-00__validacao_tcc_unifal_r00/json/r00_3129806_fd7e8aa8.json</t>
  </si>
  <si>
    <t>itaperucu.pr.gov.br</t>
  </si>
  <si>
    <t>Página Inicial - Prefeitura Municipal de Itaperuçu | Gestão 2025-2028</t>
  </si>
  <si>
    <t>/media/serv-bot/cebece73-ca34-45fa-ba0e-9a1a1807e5c3/TCC_Unifal/Evidencias_TCC_Unifal/relatorios_ferramentas/2026-06-20_00-25-00__validacao_tcc_unifal_r00/accessmonitor/itaperucu-parana-4111258/itaperucu_paraná_4111258_r00_accessmonitor_t1_20260620_015054.json</t>
  </si>
  <si>
    <t>moradanova.ce.gov.br</t>
  </si>
  <si>
    <t>Prefeitura de Morada Nova</t>
  </si>
  <si>
    <t>/media/serv-bot/cebece73-ca34-45fa-ba0e-9a1a1807e5c3/TCC_Unifal/Evidencias_TCC_Unifal/relatorios_ferramentas/2026-06-20_00-25-00__validacao_tcc_unifal_r00/accessmonitor/morada-nova-ceara-2308708/morada-nova_ceará_2308708_r00_accessmonitor_t1_20260620_015103.json</t>
  </si>
  <si>
    <t>www.ibirite.mg.gov.br</t>
  </si>
  <si>
    <t>Prefeitura Municipal de Ibirité - Principal</t>
  </si>
  <si>
    <t>/media/serv-bot/cebece73-ca34-45fa-ba0e-9a1a1807e5c3/TCC_Unifal/Evidencias_TCC_Unifal/relatorios_ferramentas/2026-06-20_00-25-00__validacao_tcc_unifal_r00/accessmonitor/ibirite-minas-gerais-3129806/ibirite_minas gerais_3129806_r00_accessmonitor_t1_20260620_015104.json</t>
  </si>
  <si>
    <t>https://amaweb.unifesp.br/avaliador/results/https%3A%2F%2Fparambu.ce.gov.br%2F</t>
  </si>
  <si>
    <t>/media/serv-bot/cebece73-ca34-45fa-ba0e-9a1a1807e5c3/TCC_Unifal/Evidencias_TCC_Unifal/relatorios_ferramentas/2026-06-20_00-25-00__validacao_tcc_unifal_r00/amaweb/parambu-ceara-2310308/parambu_ceará_2310308_r00_amaweb_t1_20260620_015142.pdf</t>
  </si>
  <si>
    <t>/media/serv-bot/cebece73-ca34-45fa-ba0e-9a1a1807e5c3/TCC_Unifal/Processamento_TCC_Unifal/sessoes/2026-06-20_00-25-00__validacao_tcc_unifal_r00/json/r00_2310308_f768c118.json</t>
  </si>
  <si>
    <t>https://amaweb.unifesp.br/avaliador/results/https%3A%2F%2Fwww.jaboti.pr.gov.br%2F</t>
  </si>
  <si>
    <t>/media/serv-bot/cebece73-ca34-45fa-ba0e-9a1a1807e5c3/TCC_Unifal/Evidencias_TCC_Unifal/relatorios_ferramentas/2026-06-20_00-25-00__validacao_tcc_unifal_r00/amaweb/jaboti-parana-4111704/jaboti_paraná_4111704_r00_amaweb_t1_20260620_015150.pdf</t>
  </si>
  <si>
    <t>/media/serv-bot/cebece73-ca34-45fa-ba0e-9a1a1807e5c3/TCC_Unifal/Processamento_TCC_Unifal/sessoes/2026-06-20_00-25-00__validacao_tcc_unifal_r00/json/r00_4111704_ef518309.json</t>
  </si>
  <si>
    <t>https://amaweb.unifesp.br/avaliador/results/https%3A%2F%2Fwww.igarape.mg.gov.br%2F</t>
  </si>
  <si>
    <t>/media/serv-bot/cebece73-ca34-45fa-ba0e-9a1a1807e5c3/TCC_Unifal/Evidencias_TCC_Unifal/relatorios_ferramentas/2026-06-20_00-25-00__validacao_tcc_unifal_r00/amaweb/igarape-minas-gerais-3130101/igarape_minas gerais_3130101_r00_amaweb_t1_20260620_015158.pdf</t>
  </si>
  <si>
    <t>/media/serv-bot/cebece73-ca34-45fa-ba0e-9a1a1807e5c3/TCC_Unifal/Processamento_TCC_Unifal/sessoes/2026-06-20_00-25-00__validacao_tcc_unifal_r00/json/r00_3130101_73fc4a2e.json</t>
  </si>
  <si>
    <t>parambu.ce.gov.br</t>
  </si>
  <si>
    <t>/media/serv-bot/cebece73-ca34-45fa-ba0e-9a1a1807e5c3/TCC_Unifal/Evidencias_TCC_Unifal/relatorios_ferramentas/2026-06-20_00-25-00__validacao_tcc_unifal_r00/accessmonitor/parambu-ceara-2310308/parambu_ceará_2310308_r00_accessmonitor_t1_20260620_015156.json</t>
  </si>
  <si>
    <t>www.jaboti.pr.gov.br</t>
  </si>
  <si>
    <t>Prefeitura Municipal de Jaboti - PR</t>
  </si>
  <si>
    <t>/media/serv-bot/cebece73-ca34-45fa-ba0e-9a1a1807e5c3/TCC_Unifal/Evidencias_TCC_Unifal/relatorios_ferramentas/2026-06-20_00-25-00__validacao_tcc_unifal_r00/accessmonitor/jaboti-parana-4111704/jaboti_paraná_4111704_r00_accessmonitor_t1_20260620_015202.json</t>
  </si>
  <si>
    <t>www.igarape.mg.gov.br</t>
  </si>
  <si>
    <t>Prefeitura Municipal de Igarapé - Principal</t>
  </si>
  <si>
    <t>/media/serv-bot/cebece73-ca34-45fa-ba0e-9a1a1807e5c3/TCC_Unifal/Evidencias_TCC_Unifal/relatorios_ferramentas/2026-06-20_00-25-00__validacao_tcc_unifal_r00/accessmonitor/igarape-minas-gerais-3130101/igarape_minas gerais_3130101_r00_accessmonitor_t1_20260620_015211.json</t>
  </si>
  <si>
    <t>https://amaweb.unifesp.br/avaliador/results/https%3A%2F%2Fparamoti.ce.gov.br%2F</t>
  </si>
  <si>
    <t>/media/serv-bot/cebece73-ca34-45fa-ba0e-9a1a1807e5c3/TCC_Unifal/Evidencias_TCC_Unifal/relatorios_ferramentas/2026-06-20_00-25-00__validacao_tcc_unifal_r00/amaweb/paramoti-ceara-2310407/paramoti_ceará_2310407_r00_amaweb_t1_20260620_015242.pdf</t>
  </si>
  <si>
    <t>/media/serv-bot/cebece73-ca34-45fa-ba0e-9a1a1807e5c3/TCC_Unifal/Processamento_TCC_Unifal/sessoes/2026-06-20_00-25-00__validacao_tcc_unifal_r00/json/r00_2310407_516a2a62.json</t>
  </si>
  <si>
    <t>https://amaweb.unifesp.br/avaliador/results/https%3A%2F%2Fwww.marmeleiro.pr.gov.br%2F</t>
  </si>
  <si>
    <t>/media/serv-bot/cebece73-ca34-45fa-ba0e-9a1a1807e5c3/TCC_Unifal/Evidencias_TCC_Unifal/relatorios_ferramentas/2026-06-20_00-25-00__validacao_tcc_unifal_r00/amaweb/marmeleiro-parana-4115408/marmeleiro_paraná_4115408_r00_amaweb_t1_20260620_015243.pdf</t>
  </si>
  <si>
    <t>/media/serv-bot/cebece73-ca34-45fa-ba0e-9a1a1807e5c3/TCC_Unifal/Processamento_TCC_Unifal/sessoes/2026-06-20_00-25-00__validacao_tcc_unifal_r00/json/r00_4115408_c47f6cc9.json</t>
  </si>
  <si>
    <t>www.marmeleiro.pr.gov.br</t>
  </si>
  <si>
    <t>Prefeitura de Marmeleiro - PR</t>
  </si>
  <si>
    <t>/media/serv-bot/cebece73-ca34-45fa-ba0e-9a1a1807e5c3/TCC_Unifal/Evidencias_TCC_Unifal/relatorios_ferramentas/2026-06-20_00-25-00__validacao_tcc_unifal_r00/accessmonitor/marmeleiro-parana-4115408/marmeleiro_paraná_4115408_r00_accessmonitor_t1_20260620_015255.json</t>
  </si>
  <si>
    <t>paramoti.ce.gov.br</t>
  </si>
  <si>
    <t>Prefeitura de Paramoti</t>
  </si>
  <si>
    <t>/media/serv-bot/cebece73-ca34-45fa-ba0e-9a1a1807e5c3/TCC_Unifal/Evidencias_TCC_Unifal/relatorios_ferramentas/2026-06-20_00-25-00__validacao_tcc_unifal_r00/accessmonitor/paramoti-ceara-2310407/paramoti_ceará_2310407_r00_accessmonitor_t1_20260620_015255.json</t>
  </si>
  <si>
    <t>https://amaweb.unifesp.br/avaliador/results/https%3A%2F%2Fsantanadocariri.ce.gov.br%2F</t>
  </si>
  <si>
    <t>/media/serv-bot/cebece73-ca34-45fa-ba0e-9a1a1807e5c3/TCC_Unifal/Evidencias_TCC_Unifal/relatorios_ferramentas/2026-06-20_00-25-00__validacao_tcc_unifal_r00/amaweb/santana-do-cariri-ceara-2312106/santana-do-cariri_ceará_2312106_r00_amaweb_t1_20260620_015339.pdf</t>
  </si>
  <si>
    <t>/media/serv-bot/cebece73-ca34-45fa-ba0e-9a1a1807e5c3/TCC_Unifal/Processamento_TCC_Unifal/sessoes/2026-06-20_00-25-00__validacao_tcc_unifal_r00/json/r00_2312106_f398f277.json</t>
  </si>
  <si>
    <t>https://amaweb.unifesp.br/avaliador/results/https%3A%2F%2Fwww.mauadaserra.pr.gov.br%2F</t>
  </si>
  <si>
    <t>/media/serv-bot/cebece73-ca34-45fa-ba0e-9a1a1807e5c3/TCC_Unifal/Evidencias_TCC_Unifal/relatorios_ferramentas/2026-06-20_00-25-00__validacao_tcc_unifal_r00/amaweb/maua-da-serra-parana-4115754/maua-da-serra_paraná_4115754_r00_amaweb_t1_20260620_015339.pdf</t>
  </si>
  <si>
    <t>/media/serv-bot/cebece73-ca34-45fa-ba0e-9a1a1807e5c3/TCC_Unifal/Processamento_TCC_Unifal/sessoes/2026-06-20_00-25-00__validacao_tcc_unifal_r00/json/r00_4115754_3c17013c.json</t>
  </si>
  <si>
    <t>www.mauadaserra.pr.gov.br</t>
  </si>
  <si>
    <t>PREFEITURA DE MAUÁ DA SERRA</t>
  </si>
  <si>
    <t>/media/serv-bot/cebece73-ca34-45fa-ba0e-9a1a1807e5c3/TCC_Unifal/Evidencias_TCC_Unifal/relatorios_ferramentas/2026-06-20_00-25-00__validacao_tcc_unifal_r00/accessmonitor/maua-da-serra-parana-4115754/maua-da-serra_paraná_4115754_r00_accessmonitor_t1_20260620_015350.json</t>
  </si>
  <si>
    <t>santanadocariri.ce.gov.br</t>
  </si>
  <si>
    <t>Prefeitura de Santana do Cariri</t>
  </si>
  <si>
    <t>/media/serv-bot/cebece73-ca34-45fa-ba0e-9a1a1807e5c3/TCC_Unifal/Evidencias_TCC_Unifal/relatorios_ferramentas/2026-06-20_00-25-00__validacao_tcc_unifal_r00/accessmonitor/santana-do-cariri-ceara-2312106/santana-do-cariri_ceará_2312106_r00_accessmonitor_t1_20260620_015352.json</t>
  </si>
  <si>
    <t>https://amaweb.unifesp.br/avaliador/results/https%3A%2F%2Ftarrafas.ce.gov.br%2F</t>
  </si>
  <si>
    <t>/media/serv-bot/cebece73-ca34-45fa-ba0e-9a1a1807e5c3/TCC_Unifal/Evidencias_TCC_Unifal/relatorios_ferramentas/2026-06-20_00-25-00__validacao_tcc_unifal_r00/amaweb/tarrafas-ceara-2313252/tarrafas_ceará_2313252_r00_amaweb_t1_20260620_015431.pdf</t>
  </si>
  <si>
    <t>/media/serv-bot/cebece73-ca34-45fa-ba0e-9a1a1807e5c3/TCC_Unifal/Processamento_TCC_Unifal/sessoes/2026-06-20_00-25-00__validacao_tcc_unifal_r00/json/r00_2313252_0d1e7fbd.json</t>
  </si>
  <si>
    <t>https://amaweb.unifesp.br/avaliador/results/https%3A%2F%2Fwww.patobragado.pr.gov.br%2F</t>
  </si>
  <si>
    <t>/media/serv-bot/cebece73-ca34-45fa-ba0e-9a1a1807e5c3/TCC_Unifal/Evidencias_TCC_Unifal/relatorios_ferramentas/2026-06-20_00-25-00__validacao_tcc_unifal_r00/amaweb/pato-bragado-parana-4118451/pato-bragado_paraná_4118451_r00_amaweb_t1_20260620_015438.pdf</t>
  </si>
  <si>
    <t>/media/serv-bot/cebece73-ca34-45fa-ba0e-9a1a1807e5c3/TCC_Unifal/Processamento_TCC_Unifal/sessoes/2026-06-20_00-25-00__validacao_tcc_unifal_r00/json/r00_4118451_7bde9bf6.json</t>
  </si>
  <si>
    <t>tarrafas.ce.gov.br</t>
  </si>
  <si>
    <t>Prefeitura de Tarrafas</t>
  </si>
  <si>
    <t>/media/serv-bot/cebece73-ca34-45fa-ba0e-9a1a1807e5c3/TCC_Unifal/Evidencias_TCC_Unifal/relatorios_ferramentas/2026-06-20_00-25-00__validacao_tcc_unifal_r00/accessmonitor/tarrafas-ceara-2313252/tarrafas_ceará_2313252_r00_accessmonitor_t1_20260620_015444.json</t>
  </si>
  <si>
    <t>https://patobragado.atende.net/</t>
  </si>
  <si>
    <t>patobragado.atende.net</t>
  </si>
  <si>
    <t>patobragado.pr.gov.br</t>
  </si>
  <si>
    <t>/media/serv-bot/cebece73-ca34-45fa-ba0e-9a1a1807e5c3/TCC_Unifal/Evidencias_TCC_Unifal/relatorios_ferramentas/2026-06-20_00-25-00__validacao_tcc_unifal_r00/accessmonitor/pato-bragado-parana-4118451/pato-bragado_paraná_4118451_r00_accessmonitor_t1_20260620_015449.json</t>
  </si>
  <si>
    <t>https://amaweb.unifesp.br/avaliador/results/https%3A%2F%2Fwww.planalto.pr.gov.br%2F</t>
  </si>
  <si>
    <t>/media/serv-bot/cebece73-ca34-45fa-ba0e-9a1a1807e5c3/TCC_Unifal/Evidencias_TCC_Unifal/relatorios_ferramentas/2026-06-20_00-25-00__validacao_tcc_unifal_r00/amaweb/planalto-parana-4119806/planalto_paraná_4119806_r00_amaweb_t1_20260620_015516.pdf</t>
  </si>
  <si>
    <t>/media/serv-bot/cebece73-ca34-45fa-ba0e-9a1a1807e5c3/TCC_Unifal/Processamento_TCC_Unifal/sessoes/2026-06-20_00-25-00__validacao_tcc_unifal_r00/json/r00_4119806_ef718b6e.json</t>
  </si>
  <si>
    <t>https://amaweb.unifesp.br/avaliador/results/https%3A%2F%2Fvarjota.ce.gov.br%2F</t>
  </si>
  <si>
    <t>/media/serv-bot/cebece73-ca34-45fa-ba0e-9a1a1807e5c3/TCC_Unifal/Evidencias_TCC_Unifal/relatorios_ferramentas/2026-06-20_00-25-00__validacao_tcc_unifal_r00/amaweb/varjota-ceara-2313955/varjota_ceará_2313955_r00_amaweb_t1_20260620_015530.pdf</t>
  </si>
  <si>
    <t>/media/serv-bot/cebece73-ca34-45fa-ba0e-9a1a1807e5c3/TCC_Unifal/Processamento_TCC_Unifal/sessoes/2026-06-20_00-25-00__validacao_tcc_unifal_r00/json/r00_2313955_ed261282.json</t>
  </si>
  <si>
    <t>www.planalto.pr.gov.br</t>
  </si>
  <si>
    <t>Município de Planalto - Página Inicial</t>
  </si>
  <si>
    <t>/media/serv-bot/cebece73-ca34-45fa-ba0e-9a1a1807e5c3/TCC_Unifal/Evidencias_TCC_Unifal/relatorios_ferramentas/2026-06-20_00-25-00__validacao_tcc_unifal_r00/accessmonitor/planalto-parana-4119806/planalto_paraná_4119806_r00_accessmonitor_t1_20260620_015527.json</t>
  </si>
  <si>
    <t>https://amaweb.unifesp.br/avaliador/results/https%3A%2F%2Fwww.ipuiuna.mg.gov.br%2F</t>
  </si>
  <si>
    <t>/media/serv-bot/cebece73-ca34-45fa-ba0e-9a1a1807e5c3/TCC_Unifal/Evidencias_TCC_Unifal/relatorios_ferramentas/2026-06-20_00-25-00__validacao_tcc_unifal_r00/amaweb/ipuiuna-minas-gerais-3131505/ipuiuna_minas gerais_3131505_r00_amaweb_t1_20260620_015539.pdf</t>
  </si>
  <si>
    <t>/media/serv-bot/cebece73-ca34-45fa-ba0e-9a1a1807e5c3/TCC_Unifal/Processamento_TCC_Unifal/sessoes/2026-06-20_00-25-00__validacao_tcc_unifal_r00/json/r00_3131505_978e7ad8.json</t>
  </si>
  <si>
    <t>varjota.ce.gov.br</t>
  </si>
  <si>
    <t>Prefeitura de Varjota</t>
  </si>
  <si>
    <t>/media/serv-bot/cebece73-ca34-45fa-ba0e-9a1a1807e5c3/TCC_Unifal/Evidencias_TCC_Unifal/relatorios_ferramentas/2026-06-20_00-25-00__validacao_tcc_unifal_r00/accessmonitor/varjota-ceara-2313955/varjota_ceará_2313955_r00_accessmonitor_t1_20260620_015541.json</t>
  </si>
  <si>
    <t>https://amaweb.unifesp.br/avaliador/results/https%3A%2F%2Fwww.quartocentenario.pr.gov.br%2F</t>
  </si>
  <si>
    <t>/media/serv-bot/cebece73-ca34-45fa-ba0e-9a1a1807e5c3/TCC_Unifal/Evidencias_TCC_Unifal/relatorios_ferramentas/2026-06-20_00-25-00__validacao_tcc_unifal_r00/amaweb/quarto-centenario-parana-4120655/quarto-centenario_paraná_4120655_r00_amaweb_t1_20260620_015741.pdf</t>
  </si>
  <si>
    <t>/media/serv-bot/cebece73-ca34-45fa-ba0e-9a1a1807e5c3/TCC_Unifal/Processamento_TCC_Unifal/sessoes/2026-06-20_00-25-00__validacao_tcc_unifal_r00/json/r00_4120655_ab3c7d8d.json</t>
  </si>
  <si>
    <t>www.quartocentenario.pr.gov.br</t>
  </si>
  <si>
    <t>Prefeitura Municipal Quarto Centenário</t>
  </si>
  <si>
    <t>/media/serv-bot/cebece73-ca34-45fa-ba0e-9a1a1807e5c3/TCC_Unifal/Evidencias_TCC_Unifal/relatorios_ferramentas/2026-06-20_00-25-00__validacao_tcc_unifal_r00/accessmonitor/quarto-centenario-parana-4120655/quarto-centenario_paraná_4120655_r00_accessmonitor_t1_20260620_015754.json</t>
  </si>
  <si>
    <t>/media/serv-bot/cebece73-ca34-45fa-ba0e-9a1a1807e5c3/TCC_Unifal/Evidencias_TCC_Unifal/relatorios_ferramentas/2026-06-20_00-25-00__validacao_tcc_unifal_r00/amaweb/ipuiuna-minas-gerais-3131505/ipuiuna_minas gerais_3131505_r00_amaweb_t2_20260620_015808.pdf</t>
  </si>
  <si>
    <t>https://amaweb.unifesp.br/avaliador/results/https%3A%2F%2Faltoalegredomaranhao.ma.gov.br%2F</t>
  </si>
  <si>
    <t>/media/serv-bot/cebece73-ca34-45fa-ba0e-9a1a1807e5c3/TCC_Unifal/Evidencias_TCC_Unifal/relatorios_ferramentas/2026-06-20_00-25-00__validacao_tcc_unifal_r00/amaweb/alto-alegre-do-maranhao-maranhao-2100436/alto-alegre-do-maranhao_maranhão_2100436_r00_amaweb_t1_20260620_015808.pdf</t>
  </si>
  <si>
    <t>/media/serv-bot/cebece73-ca34-45fa-ba0e-9a1a1807e5c3/TCC_Unifal/Processamento_TCC_Unifal/sessoes/2026-06-20_00-25-00__validacao_tcc_unifal_r00/json/r00_2100436_e4665861.json</t>
  </si>
  <si>
    <t>https://ipuiuna.mg.gov.br/</t>
  </si>
  <si>
    <t>ipuiuna.mg.gov.br</t>
  </si>
  <si>
    <t>Prefeitura de Ipuiuna – MG – Site oficial da administração Municipal</t>
  </si>
  <si>
    <t>/media/serv-bot/cebece73-ca34-45fa-ba0e-9a1a1807e5c3/TCC_Unifal/Evidencias_TCC_Unifal/relatorios_ferramentas/2026-06-20_00-25-00__validacao_tcc_unifal_r00/accessmonitor/ipuiuna-minas-gerais-3131505/ipuiuna_minas gerais_3131505_r00_accessmonitor_t1_20260620_015820.json</t>
  </si>
  <si>
    <t>altoalegredomaranhao.ma.gov.br</t>
  </si>
  <si>
    <t>Prefeitura Municipal de Alto Alegre do Maranhão - MA</t>
  </si>
  <si>
    <t>/media/serv-bot/cebece73-ca34-45fa-ba0e-9a1a1807e5c3/TCC_Unifal/Evidencias_TCC_Unifal/relatorios_ferramentas/2026-06-20_00-25-00__validacao_tcc_unifal_r00/accessmonitor/alto-alegre-do-maranhao-maranhao-2100436/alto-alegre-do-maranhao_maranhão_2100436_r00_accessmonitor_t1_20260620_015820.json</t>
  </si>
  <si>
    <t>https://amaweb.unifesp.br/avaliador/results/https%3A%2F%2Faltoparnaiba.ma.gov.br%2F</t>
  </si>
  <si>
    <t>/media/serv-bot/cebece73-ca34-45fa-ba0e-9a1a1807e5c3/TCC_Unifal/Evidencias_TCC_Unifal/relatorios_ferramentas/2026-06-20_00-25-00__validacao_tcc_unifal_r00/amaweb/alto-parnaiba-maranhao-2100501/alto-parnaiba_maranhão_2100501_r00_amaweb_t1_20260620_015900.pdf</t>
  </si>
  <si>
    <t>/media/serv-bot/cebece73-ca34-45fa-ba0e-9a1a1807e5c3/TCC_Unifal/Processamento_TCC_Unifal/sessoes/2026-06-20_00-25-00__validacao_tcc_unifal_r00/json/r00_2100501_7e49f188.json</t>
  </si>
  <si>
    <t>altoparnaiba.ma.gov.br</t>
  </si>
  <si>
    <t>Prefeitura Municipal de Alto Parnaíba</t>
  </si>
  <si>
    <t>/media/serv-bot/cebece73-ca34-45fa-ba0e-9a1a1807e5c3/TCC_Unifal/Evidencias_TCC_Unifal/relatorios_ferramentas/2026-06-20_00-25-00__validacao_tcc_unifal_r00/accessmonitor/alto-parnaiba-maranhao-2100501/alto-parnaiba_maranhão_2100501_r00_accessmonitor_t1_20260620_015911.json</t>
  </si>
  <si>
    <t>https://amaweb.unifesp.br/avaliador/results/https%3A%2F%2Fwww.quedasdoiguacu.pr.gov.br%2F</t>
  </si>
  <si>
    <t>/media/serv-bot/cebece73-ca34-45fa-ba0e-9a1a1807e5c3/TCC_Unifal/Evidencias_TCC_Unifal/relatorios_ferramentas/2026-06-20_00-25-00__validacao_tcc_unifal_r00/amaweb/quedas-do-iguacu-parana-4120903/quedas-do-iguacu_paraná_4120903_r00_amaweb_t1_20260620_020115.pdf</t>
  </si>
  <si>
    <t>/media/serv-bot/cebece73-ca34-45fa-ba0e-9a1a1807e5c3/TCC_Unifal/Processamento_TCC_Unifal/sessoes/2026-06-20_00-25-00__validacao_tcc_unifal_r00/json/r00_4120903_81161952.json</t>
  </si>
  <si>
    <t>https://amaweb.unifesp.br/avaliador/results/https%3A%2F%2Fwww.itauna.mg.gov.br%2F</t>
  </si>
  <si>
    <t>/media/serv-bot/cebece73-ca34-45fa-ba0e-9a1a1807e5c3/TCC_Unifal/Evidencias_TCC_Unifal/relatorios_ferramentas/2026-06-20_00-25-00__validacao_tcc_unifal_r00/amaweb/itauna-minas-gerais-3133808/itauna_minas gerais_3133808_r00_amaweb_t1_20260620_020144.pdf</t>
  </si>
  <si>
    <t>/media/serv-bot/cebece73-ca34-45fa-ba0e-9a1a1807e5c3/TCC_Unifal/Processamento_TCC_Unifal/sessoes/2026-06-20_00-25-00__validacao_tcc_unifal_r00/json/r00_3133808_f82452d4.json</t>
  </si>
  <si>
    <t>/media/serv-bot/cebece73-ca34-45fa-ba0e-9a1a1807e5c3/TCC_Unifal/Evidencias_TCC_Unifal/relatorios_ferramentas/2026-06-20_00-25-00__validacao_tcc_unifal_r00/amaweb/itauna-minas-gerais-3133808/itauna_minas gerais_3133808_r00_amaweb_t2_20260620_020212.pdf</t>
  </si>
  <si>
    <t>https://amaweb.unifesp.br/avaliador/results/https%3A%2F%2Farame.ma.gov.br%2F</t>
  </si>
  <si>
    <t>/media/serv-bot/cebece73-ca34-45fa-ba0e-9a1a1807e5c3/TCC_Unifal/Evidencias_TCC_Unifal/relatorios_ferramentas/2026-06-20_00-25-00__validacao_tcc_unifal_r00/amaweb/arame-maranhao-2100956/arame_maranhão_2100956_r00_amaweb_t1_20260620_020233.pdf</t>
  </si>
  <si>
    <t>/media/serv-bot/cebece73-ca34-45fa-ba0e-9a1a1807e5c3/TCC_Unifal/Processamento_TCC_Unifal/sessoes/2026-06-20_00-25-00__validacao_tcc_unifal_r00/json/r00_2100956_de4e814d.json</t>
  </si>
  <si>
    <t>www.itauna.mg.gov.br</t>
  </si>
  <si>
    <t>Prefeitura de Itaúna - MG</t>
  </si>
  <si>
    <t>/media/serv-bot/cebece73-ca34-45fa-ba0e-9a1a1807e5c3/TCC_Unifal/Evidencias_TCC_Unifal/relatorios_ferramentas/2026-06-20_00-25-00__validacao_tcc_unifal_r00/accessmonitor/itauna-minas-gerais-3133808/itauna_minas gerais_3133808_r00_accessmonitor_t1_20260620_020223.json</t>
  </si>
  <si>
    <t>/media/serv-bot/cebece73-ca34-45fa-ba0e-9a1a1807e5c3/TCC_Unifal/Evidencias_TCC_Unifal/relatorios_ferramentas/2026-06-20_00-25-00__validacao_tcc_unifal_r00/amaweb/quedas-do-iguacu-parana-4120903/quedas-do-iguacu_paraná_4120903_r00_amaweb_t2_20260620_020245.pdf</t>
  </si>
  <si>
    <t>https://amaweb.unifesp.br/avaliador/results/https%3A%2F%2Fwww.jordania.mg.gov.br%2F</t>
  </si>
  <si>
    <t>/media/serv-bot/cebece73-ca34-45fa-ba0e-9a1a1807e5c3/TCC_Unifal/Evidencias_TCC_Unifal/relatorios_ferramentas/2026-06-20_00-25-00__validacao_tcc_unifal_r00/amaweb/jordania-minas-gerais-3136504/jordania_minas gerais_3136504_r00_amaweb_t1_20260620_020253.pdf</t>
  </si>
  <si>
    <t>/media/serv-bot/cebece73-ca34-45fa-ba0e-9a1a1807e5c3/TCC_Unifal/Processamento_TCC_Unifal/sessoes/2026-06-20_00-25-00__validacao_tcc_unifal_r00/json/r00_3136504_df54bc11.json</t>
  </si>
  <si>
    <t>www.quedasdoiguacu.pr.gov.br</t>
  </si>
  <si>
    <t>Prefeitura Municipal de Quedas do Iguaçu - PR</t>
  </si>
  <si>
    <t>/media/serv-bot/cebece73-ca34-45fa-ba0e-9a1a1807e5c3/TCC_Unifal/Evidencias_TCC_Unifal/relatorios_ferramentas/2026-06-20_00-25-00__validacao_tcc_unifal_r00/accessmonitor/quedas-do-iguacu-parana-4120903/quedas-do-iguacu_paraná_4120903_r00_accessmonitor_t1_20260620_020257.json</t>
  </si>
  <si>
    <t>www.jordania.mg.gov.br</t>
  </si>
  <si>
    <t>Prefeitura Municipal de Jordânia</t>
  </si>
  <si>
    <t>/media/serv-bot/cebece73-ca34-45fa-ba0e-9a1a1807e5c3/TCC_Unifal/Evidencias_TCC_Unifal/relatorios_ferramentas/2026-06-20_00-25-00__validacao_tcc_unifal_r00/accessmonitor/jordania-minas-gerais-3136504/jordania_minas gerais_3136504_r00_accessmonitor_t1_20260620_020304.json</t>
  </si>
  <si>
    <t>/media/serv-bot/cebece73-ca34-45fa-ba0e-9a1a1807e5c3/TCC_Unifal/Evidencias_TCC_Unifal/relatorios_ferramentas/2026-06-20_00-25-00__validacao_tcc_unifal_r00/amaweb/arame-maranhao-2100956/arame_maranhão_2100956_r00_amaweb_t2_20260620_020316.pdf</t>
  </si>
  <si>
    <t>https://amaweb.unifesp.br/avaliador/results/https%3A%2F%2Fwww.lagoadourada.mg.gov.br%2F</t>
  </si>
  <si>
    <t>/media/serv-bot/cebece73-ca34-45fa-ba0e-9a1a1807e5c3/TCC_Unifal/Evidencias_TCC_Unifal/relatorios_ferramentas/2026-06-20_00-25-00__validacao_tcc_unifal_r00/amaweb/lagoa-dourada-minas-gerais-3137403/lagoa-dourada_minas gerais_3137403_r00_amaweb_t1_20260620_020332.pdf</t>
  </si>
  <si>
    <t>/media/serv-bot/cebece73-ca34-45fa-ba0e-9a1a1807e5c3/TCC_Unifal/Processamento_TCC_Unifal/sessoes/2026-06-20_00-25-00__validacao_tcc_unifal_r00/json/r00_3137403_4d80155e.json</t>
  </si>
  <si>
    <t>arame.ma.gov.br</t>
  </si>
  <si>
    <t>Prefeitura Municipal de Arame</t>
  </si>
  <si>
    <t>/media/serv-bot/cebece73-ca34-45fa-ba0e-9a1a1807e5c3/TCC_Unifal/Evidencias_TCC_Unifal/relatorios_ferramentas/2026-06-20_00-25-00__validacao_tcc_unifal_r00/accessmonitor/arame-maranhao-2100956/arame_maranhão_2100956_r00_accessmonitor_t1_20260620_020329.json</t>
  </si>
  <si>
    <t>https://amaweb.unifesp.br/avaliador/results/https%3A%2F%2Fwww.ribeiraodopinhal.pr.gov.br%2F</t>
  </si>
  <si>
    <t>/media/serv-bot/cebece73-ca34-45fa-ba0e-9a1a1807e5c3/TCC_Unifal/Evidencias_TCC_Unifal/relatorios_ferramentas/2026-06-20_00-25-00__validacao_tcc_unifal_r00/amaweb/ribeirao-do-pinhal-parana-4121901/ribeirao-do-pinhal_paraná_4121901_r00_amaweb_t1_20260620_020341.pdf</t>
  </si>
  <si>
    <t>/media/serv-bot/cebece73-ca34-45fa-ba0e-9a1a1807e5c3/TCC_Unifal/Processamento_TCC_Unifal/sessoes/2026-06-20_00-25-00__validacao_tcc_unifal_r00/json/r00_4121901_baa6406b.json</t>
  </si>
  <si>
    <t>www.lagoadourada.mg.gov.br</t>
  </si>
  <si>
    <t>Prefeitura Municipal de Lagoa Dourada</t>
  </si>
  <si>
    <t>/media/serv-bot/cebece73-ca34-45fa-ba0e-9a1a1807e5c3/TCC_Unifal/Evidencias_TCC_Unifal/relatorios_ferramentas/2026-06-20_00-25-00__validacao_tcc_unifal_r00/accessmonitor/lagoa-dourada-minas-gerais-3137403/lagoa-dourada_minas gerais_3137403_r00_accessmonitor_t1_20260620_020343.json</t>
  </si>
  <si>
    <t>www.ribeiraodopinhal.pr.gov.br</t>
  </si>
  <si>
    <t>Prefeitura Municipal de Ribeirão do Pinhal</t>
  </si>
  <si>
    <t>/media/serv-bot/cebece73-ca34-45fa-ba0e-9a1a1807e5c3/TCC_Unifal/Evidencias_TCC_Unifal/relatorios_ferramentas/2026-06-20_00-25-00__validacao_tcc_unifal_r00/accessmonitor/ribeirao-do-pinhal-parana-4121901/ribeirao-do-pinhal_paraná_4121901_r00_accessmonitor_t1_20260620_020353.json</t>
  </si>
  <si>
    <t>https://amaweb.unifesp.br/avaliador/results/https%3A%2F%2Fwww.saltodolontra.pr.gov.br%2F</t>
  </si>
  <si>
    <t>/media/serv-bot/cebece73-ca34-45fa-ba0e-9a1a1807e5c3/TCC_Unifal/Evidencias_TCC_Unifal/relatorios_ferramentas/2026-06-20_00-25-00__validacao_tcc_unifal_r00/amaweb/salto-do-lontra-parana-4123006/salto-do-lontra_paraná_4123006_r00_amaweb_t1_20260620_020420.pdf</t>
  </si>
  <si>
    <t>/media/serv-bot/cebece73-ca34-45fa-ba0e-9a1a1807e5c3/TCC_Unifal/Processamento_TCC_Unifal/sessoes/2026-06-20_00-25-00__validacao_tcc_unifal_r00/json/r00_4123006_50402e6c.json</t>
  </si>
  <si>
    <t>www.saltodolontra.pr.gov.br</t>
  </si>
  <si>
    <t>Município de Salto do Lontra Paraná</t>
  </si>
  <si>
    <t>/media/serv-bot/cebece73-ca34-45fa-ba0e-9a1a1807e5c3/TCC_Unifal/Evidencias_TCC_Unifal/relatorios_ferramentas/2026-06-20_00-25-00__validacao_tcc_unifal_r00/accessmonitor/salto-do-lontra-parana-4123006/salto-do-lontra_paraná_4123006_r00_accessmonitor_t1_20260620_020433.json</t>
  </si>
  <si>
    <t>https://amaweb.unifesp.br/avaliador/results/https%3A%2F%2Fwww.santaceciliadopavao.pr.gov.br%2F</t>
  </si>
  <si>
    <t>/media/serv-bot/cebece73-ca34-45fa-ba0e-9a1a1807e5c3/TCC_Unifal/Evidencias_TCC_Unifal/relatorios_ferramentas/2026-06-20_00-25-00__validacao_tcc_unifal_r00/amaweb/santa-cecilia-do-pavao-parana-4123204/santa-cecilia-do-pavao_paraná_4123204_r00_amaweb_t1_20260620_020510.pdf</t>
  </si>
  <si>
    <t>/media/serv-bot/cebece73-ca34-45fa-ba0e-9a1a1807e5c3/TCC_Unifal/Processamento_TCC_Unifal/sessoes/2026-06-20_00-25-00__validacao_tcc_unifal_r00/json/r00_4123204_efeca6ca.json</t>
  </si>
  <si>
    <t>www.santaceciliadopavao.pr.gov.br</t>
  </si>
  <si>
    <t>Página principal - Prefeitura de Santa Cecília do Pavão</t>
  </si>
  <si>
    <t>/media/serv-bot/cebece73-ca34-45fa-ba0e-9a1a1807e5c3/TCC_Unifal/Evidencias_TCC_Unifal/relatorios_ferramentas/2026-06-20_00-25-00__validacao_tcc_unifal_r00/accessmonitor/santa-cecilia-do-pavao-parana-4123204/santa-cecilia-do-pavao_paraná_4123204_r00_accessmonitor_t1_20260620_020523.json</t>
  </si>
  <si>
    <t>https://amaweb.unifesp.br/avaliador/results/https%3A%2F%2Fwww.saojoaodoivai.pr.gov.br%2F</t>
  </si>
  <si>
    <t>/media/serv-bot/cebece73-ca34-45fa-ba0e-9a1a1807e5c3/TCC_Unifal/Evidencias_TCC_Unifal/relatorios_ferramentas/2026-06-20_00-25-00__validacao_tcc_unifal_r00/amaweb/sao-joao-do-ivai-parana-4125001/sao-joao-do-ivai_paraná_4125001_r00_amaweb_t1_20260620_020548.pdf</t>
  </si>
  <si>
    <t>/media/serv-bot/cebece73-ca34-45fa-ba0e-9a1a1807e5c3/TCC_Unifal/Processamento_TCC_Unifal/sessoes/2026-06-20_00-25-00__validacao_tcc_unifal_r00/json/r00_4125001_ddd467f5.json</t>
  </si>
  <si>
    <t>www.saojoaodoivai.pr.gov.br</t>
  </si>
  <si>
    <t>Prefeitura Municipal de Sao Joao do Ivai</t>
  </si>
  <si>
    <t>/media/serv-bot/cebece73-ca34-45fa-ba0e-9a1a1807e5c3/TCC_Unifal/Evidencias_TCC_Unifal/relatorios_ferramentas/2026-06-20_00-25-00__validacao_tcc_unifal_r00/accessmonitor/sao-joao-do-ivai-parana-4125001/sao-joao-do-ivai_paraná_4125001_r00_accessmonitor_t1_20260620_020559.json</t>
  </si>
  <si>
    <t>https://amaweb.unifesp.br/avaliador/results/https%3A%2F%2Fbarradocorda.ma.gov.br%2F</t>
  </si>
  <si>
    <t>/media/serv-bot/cebece73-ca34-45fa-ba0e-9a1a1807e5c3/TCC_Unifal/Evidencias_TCC_Unifal/relatorios_ferramentas/2026-06-20_00-25-00__validacao_tcc_unifal_r00/amaweb/barra-do-corda-maranhao-2101608/barra-do-corda_maranhão_2101608_r00_amaweb_t1_20260620_020651.pdf</t>
  </si>
  <si>
    <t>/media/serv-bot/cebece73-ca34-45fa-ba0e-9a1a1807e5c3/TCC_Unifal/Processamento_TCC_Unifal/sessoes/2026-06-20_00-25-00__validacao_tcc_unifal_r00/json/r00_2101608_d3fccc75.json</t>
  </si>
  <si>
    <t>https://amaweb.unifesp.br/avaliador/results/https%3A%2F%2Fwww.sapopema.pr.gov.br%2F</t>
  </si>
  <si>
    <t>/media/serv-bot/cebece73-ca34-45fa-ba0e-9a1a1807e5c3/TCC_Unifal/Evidencias_TCC_Unifal/relatorios_ferramentas/2026-06-20_00-25-00__validacao_tcc_unifal_r00/amaweb/sapopema-parana-4126207/sapopema_paraná_4126207_r00_amaweb_t1_20260620_020656.pdf</t>
  </si>
  <si>
    <t>/media/serv-bot/cebece73-ca34-45fa-ba0e-9a1a1807e5c3/TCC_Unifal/Processamento_TCC_Unifal/sessoes/2026-06-20_00-25-00__validacao_tcc_unifal_r00/json/r00_4126207_5af29e7b.json</t>
  </si>
  <si>
    <t>https://amaweb.unifesp.br/avaliador/results/https%3A%2F%2Fwww.lagoaformosa.mg.gov.br%2F</t>
  </si>
  <si>
    <t>/media/serv-bot/cebece73-ca34-45fa-ba0e-9a1a1807e5c3/TCC_Unifal/Evidencias_TCC_Unifal/relatorios_ferramentas/2026-06-20_00-25-00__validacao_tcc_unifal_r00/amaweb/lagoa-formosa-minas-gerais-3137502/lagoa-formosa_minas gerais_3137502_r00_amaweb_t1_20260620_020703.pdf</t>
  </si>
  <si>
    <t>/media/serv-bot/cebece73-ca34-45fa-ba0e-9a1a1807e5c3/TCC_Unifal/Processamento_TCC_Unifal/sessoes/2026-06-20_00-25-00__validacao_tcc_unifal_r00/json/r00_3137502_d0cfa06e.json</t>
  </si>
  <si>
    <t>www.sapopema.pr.gov.br</t>
  </si>
  <si>
    <t>Prefeitura Municipal de Sapopema</t>
  </si>
  <si>
    <t>/media/serv-bot/cebece73-ca34-45fa-ba0e-9a1a1807e5c3/TCC_Unifal/Evidencias_TCC_Unifal/relatorios_ferramentas/2026-06-20_00-25-00__validacao_tcc_unifal_r00/accessmonitor/sapopema-parana-4126207/sapopema_paraná_4126207_r00_accessmonitor_t1_20260620_020709.json</t>
  </si>
  <si>
    <t>/media/serv-bot/cebece73-ca34-45fa-ba0e-9a1a1807e5c3/TCC_Unifal/Evidencias_TCC_Unifal/relatorios_ferramentas/2026-06-20_00-25-00__validacao_tcc_unifal_r00/amaweb/barra-do-corda-maranhao-2101608/barra-do-corda_maranhão_2101608_r00_amaweb_t2_20260620_020736.pdf</t>
  </si>
  <si>
    <t>/media/serv-bot/cebece73-ca34-45fa-ba0e-9a1a1807e5c3/TCC_Unifal/Evidencias_TCC_Unifal/relatorios_ferramentas/2026-06-20_00-25-00__validacao_tcc_unifal_r00/amaweb/lagoa-formosa-minas-gerais-3137502/lagoa-formosa_minas gerais_3137502_r00_amaweb_t2_20260620_020756.pdf</t>
  </si>
  <si>
    <t>https://amaweb.unifesp.br/avaliador/results/https%3A%2F%2Fwww.sertanopolis.pr.gov.br%2F</t>
  </si>
  <si>
    <t>/media/serv-bot/cebece73-ca34-45fa-ba0e-9a1a1807e5c3/TCC_Unifal/Evidencias_TCC_Unifal/relatorios_ferramentas/2026-06-20_00-25-00__validacao_tcc_unifal_r00/amaweb/sertanopolis-parana-4126504/sertanopolis_paraná_4126504_r00_amaweb_t1_20260620_020757.pdf</t>
  </si>
  <si>
    <t>/media/serv-bot/cebece73-ca34-45fa-ba0e-9a1a1807e5c3/TCC_Unifal/Processamento_TCC_Unifal/sessoes/2026-06-20_00-25-00__validacao_tcc_unifal_r00/json/r00_4126504_e955b230.json</t>
  </si>
  <si>
    <t>barradocorda.ma.gov.br</t>
  </si>
  <si>
    <t>PREFEITURA MUNICIPAL DE BARRA DO CORDA</t>
  </si>
  <si>
    <t>/media/serv-bot/cebece73-ca34-45fa-ba0e-9a1a1807e5c3/TCC_Unifal/Evidencias_TCC_Unifal/relatorios_ferramentas/2026-06-20_00-25-00__validacao_tcc_unifal_r00/accessmonitor/barra-do-corda-maranhao-2101608/barra-do-corda_maranhão_2101608_r00_accessmonitor_t1_20260620_020748.json</t>
  </si>
  <si>
    <t>https://lagoaformosa.mg.gov.br/</t>
  </si>
  <si>
    <t>lagoaformosa.mg.gov.br</t>
  </si>
  <si>
    <t>Prefeitura de Lagoa Formosa – Minas Gerais</t>
  </si>
  <si>
    <t>/media/serv-bot/cebece73-ca34-45fa-ba0e-9a1a1807e5c3/TCC_Unifal/Evidencias_TCC_Unifal/relatorios_ferramentas/2026-06-20_00-25-00__validacao_tcc_unifal_r00/accessmonitor/lagoa-formosa-minas-gerais-3137502/lagoa-formosa_minas gerais_3137502_r00_accessmonitor_t1_20260620_020808.json</t>
  </si>
  <si>
    <t>www.sertanopolis.pr.gov.br</t>
  </si>
  <si>
    <t>Home - Prefeitura Municipal de Sertanópolis</t>
  </si>
  <si>
    <t>/media/serv-bot/cebece73-ca34-45fa-ba0e-9a1a1807e5c3/TCC_Unifal/Evidencias_TCC_Unifal/relatorios_ferramentas/2026-06-20_00-25-00__validacao_tcc_unifal_r00/accessmonitor/sertanopolis-parana-4126504/sertanopolis_paraná_4126504_r00_accessmonitor_t1_20260620_020809.json</t>
  </si>
  <si>
    <t>https://amaweb.unifesp.br/avaliador/results/https%3A%2F%2Fboavistadogurupi.ma.gov.br%2F</t>
  </si>
  <si>
    <t>/media/serv-bot/cebece73-ca34-45fa-ba0e-9a1a1807e5c3/TCC_Unifal/Evidencias_TCC_Unifal/relatorios_ferramentas/2026-06-20_00-25-00__validacao_tcc_unifal_r00/amaweb/boa-vista-do-gurupi-maranhao-2101970/boa-vista-do-gurupi_maranhão_2101970_r00_amaweb_t1_20260620_020831.pdf</t>
  </si>
  <si>
    <t>/media/serv-bot/cebece73-ca34-45fa-ba0e-9a1a1807e5c3/TCC_Unifal/Processamento_TCC_Unifal/sessoes/2026-06-20_00-25-00__validacao_tcc_unifal_r00/json/r00_2101970_588b089a.json</t>
  </si>
  <si>
    <t>boavistadogurupi.ma.gov.br</t>
  </si>
  <si>
    <t>Prefeitura Municipal de Boa Vista Do Gurupi</t>
  </si>
  <si>
    <t>/media/serv-bot/cebece73-ca34-45fa-ba0e-9a1a1807e5c3/TCC_Unifal/Evidencias_TCC_Unifal/relatorios_ferramentas/2026-06-20_00-25-00__validacao_tcc_unifal_r00/accessmonitor/boa-vista-do-gurupi-maranhao-2101970/boa-vista-do-gurupi_maranhão_2101970_r00_accessmonitor_t1_20260620_020843.json</t>
  </si>
  <si>
    <t>https://amaweb.unifesp.br/avaliador/results/https%3A%2F%2Fwww.martinssoares.mg.gov.br%2F</t>
  </si>
  <si>
    <t>/media/serv-bot/cebece73-ca34-45fa-ba0e-9a1a1807e5c3/TCC_Unifal/Evidencias_TCC_Unifal/relatorios_ferramentas/2026-06-20_00-25-00__validacao_tcc_unifal_r00/amaweb/martins-soares-minas-gerais-3140530/martins-soares_minas gerais_3140530_r00_amaweb_t1_20260620_020904.pdf</t>
  </si>
  <si>
    <t>/media/serv-bot/cebece73-ca34-45fa-ba0e-9a1a1807e5c3/TCC_Unifal/Processamento_TCC_Unifal/sessoes/2026-06-20_00-25-00__validacao_tcc_unifal_r00/json/r00_3140530_76dcf602.json</t>
  </si>
  <si>
    <t>https://amaweb.unifesp.br/avaliador/results/https%3A%2F%2Fcajapio.ma.gov.br%2F</t>
  </si>
  <si>
    <t>/media/serv-bot/cebece73-ca34-45fa-ba0e-9a1a1807e5c3/TCC_Unifal/Evidencias_TCC_Unifal/relatorios_ferramentas/2026-06-20_00-25-00__validacao_tcc_unifal_r00/amaweb/cajapio-maranhao-2102408/cajapio_maranhão_2102408_r00_amaweb_t1_20260620_020929.pdf</t>
  </si>
  <si>
    <t>/media/serv-bot/cebece73-ca34-45fa-ba0e-9a1a1807e5c3/TCC_Unifal/Processamento_TCC_Unifal/sessoes/2026-06-20_00-25-00__validacao_tcc_unifal_r00/json/r00_2102408_a04795fe.json</t>
  </si>
  <si>
    <t>https://amaweb.unifesp.br/avaliador/results/https%3A%2F%2Fwww.siqueiracampos.pr.gov.br%2F</t>
  </si>
  <si>
    <t>/media/serv-bot/cebece73-ca34-45fa-ba0e-9a1a1807e5c3/TCC_Unifal/Evidencias_TCC_Unifal/relatorios_ferramentas/2026-06-20_00-25-00__validacao_tcc_unifal_r00/amaweb/siqueira-campos-parana-4126603/siqueira-campos_paraná_4126603_r00_amaweb_t1_20260620_020932.pdf</t>
  </si>
  <si>
    <t>/media/serv-bot/cebece73-ca34-45fa-ba0e-9a1a1807e5c3/TCC_Unifal/Processamento_TCC_Unifal/sessoes/2026-06-20_00-25-00__validacao_tcc_unifal_r00/json/r00_4126603_b9359cce.json</t>
  </si>
  <si>
    <t>www.martinssoares.mg.gov.br</t>
  </si>
  <si>
    <t>Início - Prefeitura Municipal de Martins Soares - MG</t>
  </si>
  <si>
    <t>/media/serv-bot/cebece73-ca34-45fa-ba0e-9a1a1807e5c3/TCC_Unifal/Evidencias_TCC_Unifal/relatorios_ferramentas/2026-06-20_00-25-00__validacao_tcc_unifal_r00/accessmonitor/martins-soares-minas-gerais-3140530/martins-soares_minas gerais_3140530_r00_accessmonitor_t1_20260620_020916.json</t>
  </si>
  <si>
    <t>https://amaweb.unifesp.br/avaliador/results/https%3A%2F%2Fwww.matiascardoso.mg.gov.br%2F</t>
  </si>
  <si>
    <t>/media/serv-bot/cebece73-ca34-45fa-ba0e-9a1a1807e5c3/TCC_Unifal/Evidencias_TCC_Unifal/relatorios_ferramentas/2026-06-20_00-25-00__validacao_tcc_unifal_r00/amaweb/matias-cardoso-minas-gerais-3140852/matias-cardoso_minas gerais_3140852_r00_amaweb_t1_20260620_020949.pdf</t>
  </si>
  <si>
    <t>/media/serv-bot/cebece73-ca34-45fa-ba0e-9a1a1807e5c3/TCC_Unifal/Processamento_TCC_Unifal/sessoes/2026-06-20_00-25-00__validacao_tcc_unifal_r00/json/r00_3140852_51db29db.json</t>
  </si>
  <si>
    <t>cajapio.ma.gov.br</t>
  </si>
  <si>
    <t>Prefeitura Municipal de Cajapió</t>
  </si>
  <si>
    <t>/media/serv-bot/cebece73-ca34-45fa-ba0e-9a1a1807e5c3/TCC_Unifal/Evidencias_TCC_Unifal/relatorios_ferramentas/2026-06-20_00-25-00__validacao_tcc_unifal_r00/accessmonitor/cajapio-maranhao-2102408/cajapio_maranhão_2102408_r00_accessmonitor_t1_20260620_020941.json</t>
  </si>
  <si>
    <t>www.siqueiracampos.pr.gov.br</t>
  </si>
  <si>
    <t>Governo Municipal de SIQUEIRA CAMPOS</t>
  </si>
  <si>
    <t>/media/serv-bot/cebece73-ca34-45fa-ba0e-9a1a1807e5c3/TCC_Unifal/Evidencias_TCC_Unifal/relatorios_ferramentas/2026-06-20_00-25-00__validacao_tcc_unifal_r00/accessmonitor/siqueira-campos-parana-4126603/siqueira-campos_paraná_4126603_r00_accessmonitor_t1_20260620_020945.json</t>
  </si>
  <si>
    <t>www.matiascardoso.mg.gov.br</t>
  </si>
  <si>
    <t>Prefeitura Municipal de Matias Cardoso</t>
  </si>
  <si>
    <t>/media/serv-bot/cebece73-ca34-45fa-ba0e-9a1a1807e5c3/TCC_Unifal/Evidencias_TCC_Unifal/relatorios_ferramentas/2026-06-20_00-25-00__validacao_tcc_unifal_r00/accessmonitor/matias-cardoso-minas-gerais-3140852/matias-cardoso_minas gerais_3140852_r00_accessmonitor_t1_20260620_021001.json</t>
  </si>
  <si>
    <t>https://amaweb.unifesp.br/avaliador/results/https%3A%2F%2Fwww.matoverde.mg.gov.br%2F</t>
  </si>
  <si>
    <t>/media/serv-bot/cebece73-ca34-45fa-ba0e-9a1a1807e5c3/TCC_Unifal/Evidencias_TCC_Unifal/relatorios_ferramentas/2026-06-20_00-25-00__validacao_tcc_unifal_r00/amaweb/mato-verde-minas-gerais-3141009/mato-verde_minas gerais_3141009_r00_amaweb_t1_20260620_021047.pdf</t>
  </si>
  <si>
    <t>/media/serv-bot/cebece73-ca34-45fa-ba0e-9a1a1807e5c3/TCC_Unifal/Processamento_TCC_Unifal/sessoes/2026-06-20_00-25-00__validacao_tcc_unifal_r00/json/r00_3141009_54c5e3b6.json</t>
  </si>
  <si>
    <t>https://amaweb.unifesp.br/avaliador/results/https%3A%2F%2Fwww.ventania.pr.gov.br%2F</t>
  </si>
  <si>
    <t>/media/serv-bot/cebece73-ca34-45fa-ba0e-9a1a1807e5c3/TCC_Unifal/Evidencias_TCC_Unifal/relatorios_ferramentas/2026-06-20_00-25-00__validacao_tcc_unifal_r00/amaweb/ventania-parana-4128534/ventania_paraná_4128534_r00_amaweb_t1_20260620_021047.pdf</t>
  </si>
  <si>
    <t>/media/serv-bot/cebece73-ca34-45fa-ba0e-9a1a1807e5c3/TCC_Unifal/Processamento_TCC_Unifal/sessoes/2026-06-20_00-25-00__validacao_tcc_unifal_r00/json/r00_4128534_eef8814b.json</t>
  </si>
  <si>
    <t>www.matoverde.mg.gov.br</t>
  </si>
  <si>
    <t>Prefeitura de Mato Verde / MG</t>
  </si>
  <si>
    <t>/media/serv-bot/cebece73-ca34-45fa-ba0e-9a1a1807e5c3/TCC_Unifal/Evidencias_TCC_Unifal/relatorios_ferramentas/2026-06-20_00-25-00__validacao_tcc_unifal_r00/accessmonitor/mato-verde-minas-gerais-3141009/mato-verde_minas gerais_3141009_r00_accessmonitor_t1_20260620_021058.json</t>
  </si>
  <si>
    <t>https://amaweb.unifesp.br/avaliador/results/https%3A%2F%2Fwww.centronovo.ma.gov.br%2F</t>
  </si>
  <si>
    <t>/media/serv-bot/cebece73-ca34-45fa-ba0e-9a1a1807e5c3/TCC_Unifal/Evidencias_TCC_Unifal/relatorios_ferramentas/2026-06-20_00-25-00__validacao_tcc_unifal_r00/amaweb/centro-novo-do-maranhao-maranhao-2103174/centro-novo-do-maranhao_maranhão_2103174_r00_amaweb_t1_20260620_021110.pdf</t>
  </si>
  <si>
    <t>/media/serv-bot/cebece73-ca34-45fa-ba0e-9a1a1807e5c3/TCC_Unifal/Processamento_TCC_Unifal/sessoes/2026-06-20_00-25-00__validacao_tcc_unifal_r00/json/r00_2103174_ac49e534.json</t>
  </si>
  <si>
    <t>www.ventania.pr.gov.br</t>
  </si>
  <si>
    <t>Prefeitura Municipal de Ventania</t>
  </si>
  <si>
    <t>/media/serv-bot/cebece73-ca34-45fa-ba0e-9a1a1807e5c3/TCC_Unifal/Evidencias_TCC_Unifal/relatorios_ferramentas/2026-06-20_00-25-00__validacao_tcc_unifal_r00/accessmonitor/ventania-parana-4128534/ventania_paraná_4128534_r00_accessmonitor_t1_20260620_021100.json</t>
  </si>
  <si>
    <t>https://amaweb.unifesp.br/avaliador/results/https%3A%2F%2Fwww.virmond.pr.gov.br%2F</t>
  </si>
  <si>
    <t>/media/serv-bot/cebece73-ca34-45fa-ba0e-9a1a1807e5c3/TCC_Unifal/Evidencias_TCC_Unifal/relatorios_ferramentas/2026-06-20_00-25-00__validacao_tcc_unifal_r00/amaweb/virmond-parana-4128658/virmond_paraná_4128658_r00_amaweb_t1_20260620_021131.pdf</t>
  </si>
  <si>
    <t>/media/serv-bot/cebece73-ca34-45fa-ba0e-9a1a1807e5c3/TCC_Unifal/Processamento_TCC_Unifal/sessoes/2026-06-20_00-25-00__validacao_tcc_unifal_r00/json/r00_4128658_778454d6.json</t>
  </si>
  <si>
    <t>www.centronovo.ma.gov.br</t>
  </si>
  <si>
    <t>Prefeitura Municipal de Centro Novo do Maranhão - MA</t>
  </si>
  <si>
    <t>/media/serv-bot/cebece73-ca34-45fa-ba0e-9a1a1807e5c3/TCC_Unifal/Evidencias_TCC_Unifal/relatorios_ferramentas/2026-06-20_00-25-00__validacao_tcc_unifal_r00/accessmonitor/centro-novo-do-maranhao-maranhao-2103174/centro-novo-do-maranhao_maranhão_2103174_r00_accessmonitor_t1_20260620_021123.json</t>
  </si>
  <si>
    <t>www.virmond.pr.gov.br</t>
  </si>
  <si>
    <t>Prefeitura de Virmond - Estado do Paraná</t>
  </si>
  <si>
    <t>/media/serv-bot/cebece73-ca34-45fa-ba0e-9a1a1807e5c3/TCC_Unifal/Evidencias_TCC_Unifal/relatorios_ferramentas/2026-06-20_00-25-00__validacao_tcc_unifal_r00/accessmonitor/virmond-parana-4128658/virmond_paraná_4128658_r00_accessmonitor_t1_20260620_021143.json</t>
  </si>
  <si>
    <t>https://amaweb.unifesp.br/avaliador/results/https%3A%2F%2Fcoelhoneto.ma.gov.br%2F</t>
  </si>
  <si>
    <t>/media/serv-bot/cebece73-ca34-45fa-ba0e-9a1a1807e5c3/TCC_Unifal/Evidencias_TCC_Unifal/relatorios_ferramentas/2026-06-20_00-25-00__validacao_tcc_unifal_r00/amaweb/coelho-neto-maranhao-2103406/coelho-neto_maranhão_2103406_r00_amaweb_t1_20260620_021220.pdf</t>
  </si>
  <si>
    <t>/media/serv-bot/cebece73-ca34-45fa-ba0e-9a1a1807e5c3/TCC_Unifal/Processamento_TCC_Unifal/sessoes/2026-06-20_00-25-00__validacao_tcc_unifal_r00/json/r00_2103406_b5745c10.json</t>
  </si>
  <si>
    <t>coelhoneto.ma.gov.br</t>
  </si>
  <si>
    <t>Portal da Transparência – Prefeitura Municipal de Coelho Neto – Ma</t>
  </si>
  <si>
    <t>/media/serv-bot/cebece73-ca34-45fa-ba0e-9a1a1807e5c3/TCC_Unifal/Evidencias_TCC_Unifal/relatorios_ferramentas/2026-06-20_00-25-00__validacao_tcc_unifal_r00/accessmonitor/coelho-neto-maranhao-2103406/coelho-neto_maranhão_2103406_r00_accessmonitor_t1_20260620_021233.json</t>
  </si>
  <si>
    <t>https://amaweb.unifesp.br/avaliador/results/https%3A%2F%2Fwww.ajuricaba.rs.gov.br%2F</t>
  </si>
  <si>
    <t>/media/serv-bot/cebece73-ca34-45fa-ba0e-9a1a1807e5c3/TCC_Unifal/Evidencias_TCC_Unifal/relatorios_ferramentas/2026-06-20_00-25-00__validacao_tcc_unifal_r00/amaweb/ajuricaba-rio-grande-do-sul-4300208/ajuricaba_rio grande do sul_4300208_r00_amaweb_t1_20260620_021303.pdf</t>
  </si>
  <si>
    <t>/media/serv-bot/cebece73-ca34-45fa-ba0e-9a1a1807e5c3/TCC_Unifal/Processamento_TCC_Unifal/sessoes/2026-06-20_00-25-00__validacao_tcc_unifal_r00/json/r00_4300208_afd45fee.json</t>
  </si>
  <si>
    <t>https://amaweb.unifesp.br/avaliador/results/https%3A%2F%2Fwww.icatu.ma.gov.br%2F</t>
  </si>
  <si>
    <t>/media/serv-bot/cebece73-ca34-45fa-ba0e-9a1a1807e5c3/TCC_Unifal/Evidencias_TCC_Unifal/relatorios_ferramentas/2026-06-20_00-25-00__validacao_tcc_unifal_r00/amaweb/icatu-maranhao-2105104/icatu_maranhão_2105104_r00_amaweb_t1_20260620_021319.pdf</t>
  </si>
  <si>
    <t>/media/serv-bot/cebece73-ca34-45fa-ba0e-9a1a1807e5c3/TCC_Unifal/Processamento_TCC_Unifal/sessoes/2026-06-20_00-25-00__validacao_tcc_unifal_r00/json/r00_2105104_75d30570.json</t>
  </si>
  <si>
    <t>www.ajuricaba.rs.gov.br</t>
  </si>
  <si>
    <t>MUNICÍPIO de AJURICABA</t>
  </si>
  <si>
    <t>/media/serv-bot/cebece73-ca34-45fa-ba0e-9a1a1807e5c3/TCC_Unifal/Evidencias_TCC_Unifal/relatorios_ferramentas/2026-06-20_00-25-00__validacao_tcc_unifal_r00/accessmonitor/ajuricaba-rio-grande-do-sul-4300208/ajuricaba_rio grande do sul_4300208_r00_accessmonitor_t1_20260620_021317.json</t>
  </si>
  <si>
    <t>www.icatu.ma.gov.br</t>
  </si>
  <si>
    <t>Prefeitura Municipal de Icatu - MA</t>
  </si>
  <si>
    <t>/media/serv-bot/cebece73-ca34-45fa-ba0e-9a1a1807e5c3/TCC_Unifal/Evidencias_TCC_Unifal/relatorios_ferramentas/2026-06-20_00-25-00__validacao_tcc_unifal_r00/accessmonitor/icatu-maranhao-2105104/icatu_maranhão_2105104_r00_accessmonitor_t1_20260620_021331.json</t>
  </si>
  <si>
    <t>https://amaweb.unifesp.br/avaliador/results/https%3A%2F%2Fwww.alecrim.rs.gov.br%2F</t>
  </si>
  <si>
    <t>/media/serv-bot/cebece73-ca34-45fa-ba0e-9a1a1807e5c3/TCC_Unifal/Evidencias_TCC_Unifal/relatorios_ferramentas/2026-06-20_00-25-00__validacao_tcc_unifal_r00/amaweb/alecrim-rio-grande-do-sul-4300307/alecrim_rio grande do sul_4300307_r00_amaweb_t1_20260620_021401.pdf</t>
  </si>
  <si>
    <t>/media/serv-bot/cebece73-ca34-45fa-ba0e-9a1a1807e5c3/TCC_Unifal/Processamento_TCC_Unifal/sessoes/2026-06-20_00-25-00__validacao_tcc_unifal_r00/json/r00_4300307_452f6798.json</t>
  </si>
  <si>
    <t>https://amaweb.unifesp.br/avaliador/results/https%3A%2F%2Fwww.matutina.mg.gov.br%2F</t>
  </si>
  <si>
    <t>/media/serv-bot/cebece73-ca34-45fa-ba0e-9a1a1807e5c3/TCC_Unifal/Evidencias_TCC_Unifal/relatorios_ferramentas/2026-06-20_00-25-00__validacao_tcc_unifal_r00/amaweb/matutina-minas-gerais-3141207/matutina_minas gerais_3141207_r00_amaweb_t1_20260620_021415.pdf</t>
  </si>
  <si>
    <t>/media/serv-bot/cebece73-ca34-45fa-ba0e-9a1a1807e5c3/TCC_Unifal/Processamento_TCC_Unifal/sessoes/2026-06-20_00-25-00__validacao_tcc_unifal_r00/json/r00_3141207_aa6619f6.json</t>
  </si>
  <si>
    <t>https://www.alecrim.rs.gov.br/site</t>
  </si>
  <si>
    <t>www.alecrim.rs.gov.br</t>
  </si>
  <si>
    <t>Município de Alecrim - RS</t>
  </si>
  <si>
    <t>/media/serv-bot/cebece73-ca34-45fa-ba0e-9a1a1807e5c3/TCC_Unifal/Evidencias_TCC_Unifal/relatorios_ferramentas/2026-06-20_00-25-00__validacao_tcc_unifal_r00/accessmonitor/alecrim-rio-grande-do-sul-4300307/alecrim_rio grande do sul_4300307_r00_accessmonitor_t1_20260620_021414.json</t>
  </si>
  <si>
    <t>/media/serv-bot/cebece73-ca34-45fa-ba0e-9a1a1807e5c3/TCC_Unifal/Evidencias_TCC_Unifal/relatorios_ferramentas/2026-06-20_00-25-00__validacao_tcc_unifal_r00/amaweb/matutina-minas-gerais-3141207/matutina_minas gerais_3141207_r00_amaweb_t2_20260620_021442.pdf</t>
  </si>
  <si>
    <t>https://amaweb.unifesp.br/avaliador/results/https%3A%2F%2Fwww.pmalegria.rs.gov.br%2Fsite</t>
  </si>
  <si>
    <t>/media/serv-bot/cebece73-ca34-45fa-ba0e-9a1a1807e5c3/TCC_Unifal/Evidencias_TCC_Unifal/relatorios_ferramentas/2026-06-20_00-25-00__validacao_tcc_unifal_r00/amaweb/alegria-rio-grande-do-sul-4300455/alegria_rio grande do sul_4300455_r00_amaweb_t1_20260620_021450.pdf</t>
  </si>
  <si>
    <t>/media/serv-bot/cebece73-ca34-45fa-ba0e-9a1a1807e5c3/TCC_Unifal/Processamento_TCC_Unifal/sessoes/2026-06-20_00-25-00__validacao_tcc_unifal_r00/json/r00_4300455_41ad71d6.json</t>
  </si>
  <si>
    <t>https://matutina.mg.gov.br/</t>
  </si>
  <si>
    <t>matutina.mg.gov.br</t>
  </si>
  <si>
    <t>Prefeitura Municipal de Matutina - MG</t>
  </si>
  <si>
    <t>/media/serv-bot/cebece73-ca34-45fa-ba0e-9a1a1807e5c3/TCC_Unifal/Evidencias_TCC_Unifal/relatorios_ferramentas/2026-06-20_00-25-00__validacao_tcc_unifal_r00/accessmonitor/matutina-minas-gerais-3141207/matutina_minas gerais_3141207_r00_accessmonitor_t1_20260620_021455.json</t>
  </si>
  <si>
    <t>https://amaweb.unifesp.br/avaliador/results/https%3A%2F%2Fwww.igarapegrande.ma.gov.br%2F</t>
  </si>
  <si>
    <t>/media/serv-bot/cebece73-ca34-45fa-ba0e-9a1a1807e5c3/TCC_Unifal/Evidencias_TCC_Unifal/relatorios_ferramentas/2026-06-20_00-25-00__validacao_tcc_unifal_r00/amaweb/igarape-grande-maranhao-2105203/igarape-grande_maranhão_2105203_r00_amaweb_t1_20260620_021505.pdf</t>
  </si>
  <si>
    <t>/media/serv-bot/cebece73-ca34-45fa-ba0e-9a1a1807e5c3/TCC_Unifal/Processamento_TCC_Unifal/sessoes/2026-06-20_00-25-00__validacao_tcc_unifal_r00/json/r00_2105203_bf761c5e.json</t>
  </si>
  <si>
    <t>www.pmalegria.rs.gov.br</t>
  </si>
  <si>
    <t>Prefeitura Municipal de Alegria - RS</t>
  </si>
  <si>
    <t>/media/serv-bot/cebece73-ca34-45fa-ba0e-9a1a1807e5c3/TCC_Unifal/Evidencias_TCC_Unifal/relatorios_ferramentas/2026-06-20_00-25-00__validacao_tcc_unifal_r00/accessmonitor/alegria-rio-grande-do-sul-4300455/alegria_rio grande do sul_4300455_r00_accessmonitor_t1_20260620_021504.json</t>
  </si>
  <si>
    <t>www.igarapegrande.ma.gov.br</t>
  </si>
  <si>
    <t>Prefeitura Municipal de Igarapé Grande - MA</t>
  </si>
  <si>
    <t>/media/serv-bot/cebece73-ca34-45fa-ba0e-9a1a1807e5c3/TCC_Unifal/Evidencias_TCC_Unifal/relatorios_ferramentas/2026-06-20_00-25-00__validacao_tcc_unifal_r00/accessmonitor/igarape-grande-maranhao-2105203/igarape-grande_maranhão_2105203_r00_accessmonitor_t1_20260620_021516.json</t>
  </si>
  <si>
    <t>https://amaweb.unifesp.br/avaliador/results/https%3A%2F%2Fwww.montalvania.mg.gov.br%2F</t>
  </si>
  <si>
    <t>/media/serv-bot/cebece73-ca34-45fa-ba0e-9a1a1807e5c3/TCC_Unifal/Evidencias_TCC_Unifal/relatorios_ferramentas/2026-06-20_00-25-00__validacao_tcc_unifal_r00/amaweb/montalvania-minas-gerais-3142700/montalvania_minas gerais_3142700_r00_amaweb_t1_20260620_021533.pdf</t>
  </si>
  <si>
    <t>/media/serv-bot/cebece73-ca34-45fa-ba0e-9a1a1807e5c3/TCC_Unifal/Processamento_TCC_Unifal/sessoes/2026-06-20_00-25-00__validacao_tcc_unifal_r00/json/r00_3142700_011fba63.json</t>
  </si>
  <si>
    <t>https://www.montalvania.mg.gov.br/otrabalhocontinua/index.php</t>
  </si>
  <si>
    <t>www.montalvania.mg.gov.br</t>
  </si>
  <si>
    <t>Prefeitura Municipal de Montalvânia - INÍCIO</t>
  </si>
  <si>
    <t>/media/serv-bot/cebece73-ca34-45fa-ba0e-9a1a1807e5c3/TCC_Unifal/Evidencias_TCC_Unifal/relatorios_ferramentas/2026-06-20_00-25-00__validacao_tcc_unifal_r00/accessmonitor/montalvania-minas-gerais-3142700/montalvania_minas gerais_3142700_r00_accessmonitor_t1_20260620_021544.json</t>
  </si>
  <si>
    <t>https://amaweb.unifesp.br/avaliador/results/https%3A%2F%2Fmatoesdonorte.ma.gov.br%2F</t>
  </si>
  <si>
    <t>/media/serv-bot/cebece73-ca34-45fa-ba0e-9a1a1807e5c3/TCC_Unifal/Evidencias_TCC_Unifal/relatorios_ferramentas/2026-06-20_00-25-00__validacao_tcc_unifal_r00/amaweb/matoes-do-norte-maranhao-2106631/matoes-do-norte_maranhão_2106631_r00_amaweb_t1_20260620_021607.pdf</t>
  </si>
  <si>
    <t>/media/serv-bot/cebece73-ca34-45fa-ba0e-9a1a1807e5c3/TCC_Unifal/Processamento_TCC_Unifal/sessoes/2026-06-20_00-25-00__validacao_tcc_unifal_r00/json/r00_2106631_8e1644b8.json</t>
  </si>
  <si>
    <t>https://amaweb.unifesp.br/avaliador/results/https%3A%2F%2Fwww.altofeliz.rs.gov.br%2Fweb%2F</t>
  </si>
  <si>
    <t>/media/serv-bot/cebece73-ca34-45fa-ba0e-9a1a1807e5c3/TCC_Unifal/Evidencias_TCC_Unifal/relatorios_ferramentas/2026-06-20_00-25-00__validacao_tcc_unifal_r00/amaweb/alto-feliz-rio-grande-do-sul-4300570/alto-feliz_rio grande do sul_4300570_r00_amaweb_t1_20260620_021614.pdf</t>
  </si>
  <si>
    <t>/media/serv-bot/cebece73-ca34-45fa-ba0e-9a1a1807e5c3/TCC_Unifal/Processamento_TCC_Unifal/sessoes/2026-06-20_00-25-00__validacao_tcc_unifal_r00/json/r00_4300570_761000ed.json</t>
  </si>
  <si>
    <t>https://amaweb.unifesp.br/avaliador/results/https%3A%2F%2Fwww.novamodica.mg.gov.br%2F</t>
  </si>
  <si>
    <t>/media/serv-bot/cebece73-ca34-45fa-ba0e-9a1a1807e5c3/TCC_Unifal/Evidencias_TCC_Unifal/relatorios_ferramentas/2026-06-20_00-25-00__validacao_tcc_unifal_r00/amaweb/nova-modica-minas-gerais-3144904/nova-modica_minas gerais_3144904_r00_amaweb_t1_20260620_021614.pdf</t>
  </si>
  <si>
    <t>/media/serv-bot/cebece73-ca34-45fa-ba0e-9a1a1807e5c3/TCC_Unifal/Processamento_TCC_Unifal/sessoes/2026-06-20_00-25-00__validacao_tcc_unifal_r00/json/r00_3144904_c203a5a7.json</t>
  </si>
  <si>
    <t>matoesdonorte.ma.gov.br</t>
  </si>
  <si>
    <t>Prefeitura de Matões do Norte</t>
  </si>
  <si>
    <t>/media/serv-bot/cebece73-ca34-45fa-ba0e-9a1a1807e5c3/TCC_Unifal/Evidencias_TCC_Unifal/relatorios_ferramentas/2026-06-20_00-25-00__validacao_tcc_unifal_r00/accessmonitor/matoes-do-norte-maranhao-2106631/matoes-do-norte_maranhão_2106631_r00_accessmonitor_t1_20260620_021620.json</t>
  </si>
  <si>
    <t>www.altofeliz.rs.gov.br</t>
  </si>
  <si>
    <t>Prefeitura Municipal de Alto Feliz</t>
  </si>
  <si>
    <t>/media/serv-bot/cebece73-ca34-45fa-ba0e-9a1a1807e5c3/TCC_Unifal/Evidencias_TCC_Unifal/relatorios_ferramentas/2026-06-20_00-25-00__validacao_tcc_unifal_r00/accessmonitor/alto-feliz-rio-grande-do-sul-4300570/alto-feliz_rio grande do sul_4300570_r00_accessmonitor_t1_20260620_021627.json</t>
  </si>
  <si>
    <t>www.novamodica.mg.gov.br</t>
  </si>
  <si>
    <t>Prefeitura Municipal de Nova Módica – MG</t>
  </si>
  <si>
    <t>/media/serv-bot/cebece73-ca34-45fa-ba0e-9a1a1807e5c3/TCC_Unifal/Evidencias_TCC_Unifal/relatorios_ferramentas/2026-06-20_00-25-00__validacao_tcc_unifal_r00/accessmonitor/nova-modica-minas-gerais-3144904/nova-modica_minas gerais_3144904_r00_accessmonitor_t1_20260620_021626.json</t>
  </si>
  <si>
    <t>https://amaweb.unifesp.br/avaliador/results/https%3A%2F%2Fwww.novoorientedeminas.mg.gov.br%2F</t>
  </si>
  <si>
    <t>/media/serv-bot/cebece73-ca34-45fa-ba0e-9a1a1807e5c3/TCC_Unifal/Evidencias_TCC_Unifal/relatorios_ferramentas/2026-06-20_00-25-00__validacao_tcc_unifal_r00/amaweb/novo-oriente-de-minas-minas-gerais-3145356/novo-oriente-de-minas_minas gerais_3145356_r00_amaweb_t1_20260620_021657.pdf</t>
  </si>
  <si>
    <t>/media/serv-bot/cebece73-ca34-45fa-ba0e-9a1a1807e5c3/TCC_Unifal/Processamento_TCC_Unifal/sessoes/2026-06-20_00-25-00__validacao_tcc_unifal_r00/json/r00_3145356_201ff420.json</t>
  </si>
  <si>
    <t>www.novoorientedeminas.mg.gov.br</t>
  </si>
  <si>
    <t>Prefeitura Municipal de Novo Oriente de Minas</t>
  </si>
  <si>
    <t>/media/serv-bot/cebece73-ca34-45fa-ba0e-9a1a1807e5c3/TCC_Unifal/Evidencias_TCC_Unifal/relatorios_ferramentas/2026-06-20_00-25-00__validacao_tcc_unifal_r00/accessmonitor/novo-oriente-de-minas-minas-gerais-3145356/novo-oriente-de-minas_minas gerais_3145356_r00_accessmonitor_t1_20260620_021708.json</t>
  </si>
  <si>
    <t>https://amaweb.unifesp.br/avaliador/results/https%3A%2F%2Fpalmeirandia.ma.gov.br%2F</t>
  </si>
  <si>
    <t>/media/serv-bot/cebece73-ca34-45fa-ba0e-9a1a1807e5c3/TCC_Unifal/Evidencias_TCC_Unifal/relatorios_ferramentas/2026-06-20_00-25-00__validacao_tcc_unifal_r00/amaweb/palmeirandia-maranhao-2107605/palmeirandia_maranhão_2107605_r00_amaweb_t1_20260620_021722.pdf</t>
  </si>
  <si>
    <t>/media/serv-bot/cebece73-ca34-45fa-ba0e-9a1a1807e5c3/TCC_Unifal/Processamento_TCC_Unifal/sessoes/2026-06-20_00-25-00__validacao_tcc_unifal_r00/json/r00_2107605_1dee21a2.json</t>
  </si>
  <si>
    <t>palmeirandia.ma.gov.br</t>
  </si>
  <si>
    <t>Prefeitura Municipal de Palmeirândia - MA</t>
  </si>
  <si>
    <t>/media/serv-bot/cebece73-ca34-45fa-ba0e-9a1a1807e5c3/TCC_Unifal/Evidencias_TCC_Unifal/relatorios_ferramentas/2026-06-20_00-25-00__validacao_tcc_unifal_r00/accessmonitor/palmeirandia-maranhao-2107605/palmeirandia_maranhão_2107605_r00_accessmonitor_t1_20260620_021736.json</t>
  </si>
  <si>
    <t>https://amaweb.unifesp.br/avaliador/results/https%3A%2F%2Fpirapemas.ma.gov.br%2F</t>
  </si>
  <si>
    <t>/media/serv-bot/cebece73-ca34-45fa-ba0e-9a1a1807e5c3/TCC_Unifal/Evidencias_TCC_Unifal/relatorios_ferramentas/2026-06-20_00-25-00__validacao_tcc_unifal_r00/amaweb/pirapemas-maranhao-2108801/pirapemas_maranhão_2108801_r00_amaweb_t1_20260620_021822.pdf</t>
  </si>
  <si>
    <t>/media/serv-bot/cebece73-ca34-45fa-ba0e-9a1a1807e5c3/TCC_Unifal/Processamento_TCC_Unifal/sessoes/2026-06-20_00-25-00__validacao_tcc_unifal_r00/json/r00_2108801_0d663667.json</t>
  </si>
  <si>
    <t>https://amaweb.unifesp.br/avaliador/results/https%3A%2F%2Fwww.olimpionoronha.mg.gov.br%2F</t>
  </si>
  <si>
    <t>/media/serv-bot/cebece73-ca34-45fa-ba0e-9a1a1807e5c3/TCC_Unifal/Evidencias_TCC_Unifal/relatorios_ferramentas/2026-06-20_00-25-00__validacao_tcc_unifal_r00/amaweb/olimpio-noronha-minas-gerais-3145505/olimpio-noronha_minas gerais_3145505_r00_amaweb_t1_20260620_021822.pdf</t>
  </si>
  <si>
    <t>/media/serv-bot/cebece73-ca34-45fa-ba0e-9a1a1807e5c3/TCC_Unifal/Processamento_TCC_Unifal/sessoes/2026-06-20_00-25-00__validacao_tcc_unifal_r00/json/r00_3145505_a22a30ff.json</t>
  </si>
  <si>
    <t>pirapemas.ma.gov.br</t>
  </si>
  <si>
    <t>Prefeitura Municipal de Pirapemas</t>
  </si>
  <si>
    <t>/media/serv-bot/cebece73-ca34-45fa-ba0e-9a1a1807e5c3/TCC_Unifal/Evidencias_TCC_Unifal/relatorios_ferramentas/2026-06-20_00-25-00__validacao_tcc_unifal_r00/accessmonitor/pirapemas-maranhao-2108801/pirapemas_maranhão_2108801_r00_accessmonitor_t1_20260620_021833.json</t>
  </si>
  <si>
    <t>https://olimpionoronha.mg.gov.br/</t>
  </si>
  <si>
    <t>olimpionoronha.mg.gov.br</t>
  </si>
  <si>
    <t>Início - Prefeitura de Olímpio Noronha</t>
  </si>
  <si>
    <t>/media/serv-bot/cebece73-ca34-45fa-ba0e-9a1a1807e5c3/TCC_Unifal/Evidencias_TCC_Unifal/relatorios_ferramentas/2026-06-20_00-25-00__validacao_tcc_unifal_r00/accessmonitor/olimpio-noronha-minas-gerais-3145505/olimpio-noronha_minas gerais_3145505_r00_accessmonitor_t1_20260620_021835.json</t>
  </si>
  <si>
    <t>https://amaweb.unifesp.br/avaliador/results/https%3A%2F%2Fsantahelena.ma.gov.br%2F</t>
  </si>
  <si>
    <t>/media/serv-bot/cebece73-ca34-45fa-ba0e-9a1a1807e5c3/TCC_Unifal/Evidencias_TCC_Unifal/relatorios_ferramentas/2026-06-20_00-25-00__validacao_tcc_unifal_r00/amaweb/santa-helena-maranhao-2109809/santa-helena_maranhão_2109809_r00_amaweb_t1_20260620_021912.pdf</t>
  </si>
  <si>
    <t>/media/serv-bot/cebece73-ca34-45fa-ba0e-9a1a1807e5c3/TCC_Unifal/Processamento_TCC_Unifal/sessoes/2026-06-20_00-25-00__validacao_tcc_unifal_r00/json/r00_2109809_7041a73b.json</t>
  </si>
  <si>
    <t>https://amaweb.unifesp.br/avaliador/results/https%3A%2F%2Fwww.ourobranco.mg.gov.br%2F</t>
  </si>
  <si>
    <t>/media/serv-bot/cebece73-ca34-45fa-ba0e-9a1a1807e5c3/TCC_Unifal/Evidencias_TCC_Unifal/relatorios_ferramentas/2026-06-20_00-25-00__validacao_tcc_unifal_r00/amaweb/ouro-branco-minas-gerais-3145901/ouro-branco_minas gerais_3145901_r00_amaweb_t1_20260620_021931.pdf</t>
  </si>
  <si>
    <t>/media/serv-bot/cebece73-ca34-45fa-ba0e-9a1a1807e5c3/TCC_Unifal/Processamento_TCC_Unifal/sessoes/2026-06-20_00-25-00__validacao_tcc_unifal_r00/json/r00_3145901_4149c995.json</t>
  </si>
  <si>
    <t>santahelena.ma.gov.br</t>
  </si>
  <si>
    <t>Prefeitura Municipal de Santa Helena</t>
  </si>
  <si>
    <t>/media/serv-bot/cebece73-ca34-45fa-ba0e-9a1a1807e5c3/TCC_Unifal/Evidencias_TCC_Unifal/relatorios_ferramentas/2026-06-20_00-25-00__validacao_tcc_unifal_r00/accessmonitor/santa-helena-maranhao-2109809/santa-helena_maranhão_2109809_r00_accessmonitor_t1_20260620_021925.json</t>
  </si>
  <si>
    <t>https://amaweb.unifesp.br/avaliador/results/https%3A%2F%2Fwww.amaralferrador.rs.gov.br%2F</t>
  </si>
  <si>
    <t>/media/serv-bot/cebece73-ca34-45fa-ba0e-9a1a1807e5c3/TCC_Unifal/Evidencias_TCC_Unifal/relatorios_ferramentas/2026-06-20_00-25-00__validacao_tcc_unifal_r00/amaweb/amaral-ferrador-rio-grande-do-sul-4300638/amaral-ferrador_rio grande do sul_4300638_r00_amaweb_t1_20260620_021946.pdf</t>
  </si>
  <si>
    <t>/media/serv-bot/cebece73-ca34-45fa-ba0e-9a1a1807e5c3/TCC_Unifal/Processamento_TCC_Unifal/sessoes/2026-06-20_00-25-00__validacao_tcc_unifal_r00/json/r00_4300638_2ba47a66.json</t>
  </si>
  <si>
    <t>www.ourobranco.mg.gov.br</t>
  </si>
  <si>
    <t>Prefeitura Municipal de Ouro Branco - Principal</t>
  </si>
  <si>
    <t>/media/serv-bot/cebece73-ca34-45fa-ba0e-9a1a1807e5c3/TCC_Unifal/Evidencias_TCC_Unifal/relatorios_ferramentas/2026-06-20_00-25-00__validacao_tcc_unifal_r00/accessmonitor/ouro-branco-minas-gerais-3145901/ouro-branco_minas gerais_3145901_r00_accessmonitor_t1_20260620_021944.json</t>
  </si>
  <si>
    <t>https://amaweb.unifesp.br/avaliador/results/https%3A%2F%2Fsantaines.ma.gov.br%2F</t>
  </si>
  <si>
    <t>/media/serv-bot/cebece73-ca34-45fa-ba0e-9a1a1807e5c3/TCC_Unifal/Evidencias_TCC_Unifal/relatorios_ferramentas/2026-06-20_00-25-00__validacao_tcc_unifal_r00/amaweb/santa-ines-maranhao-2109908/santa-ines_maranhão_2109908_r00_amaweb_t1_20260620_022000.pdf</t>
  </si>
  <si>
    <t>/media/serv-bot/cebece73-ca34-45fa-ba0e-9a1a1807e5c3/TCC_Unifal/Processamento_TCC_Unifal/sessoes/2026-06-20_00-25-00__validacao_tcc_unifal_r00/json/r00_2109908_f57dee76.json</t>
  </si>
  <si>
    <t>https://santaines.ma.gov.br/home</t>
  </si>
  <si>
    <t>santaines.ma.gov.br</t>
  </si>
  <si>
    <t>Prefeitura Municipal de Santa Inês-MA</t>
  </si>
  <si>
    <t>/media/serv-bot/cebece73-ca34-45fa-ba0e-9a1a1807e5c3/TCC_Unifal/Evidencias_TCC_Unifal/relatorios_ferramentas/2026-06-20_00-25-00__validacao_tcc_unifal_r00/accessmonitor/santa-ines-maranhao-2109908/santa-ines_maranhão_2109908_r00_accessmonitor_t1_20260620_022012.json</t>
  </si>
  <si>
    <t>https://amaweb.unifesp.br/avaliador/results/https%3A%2F%2Fsaofranciscodomaranhao.ma.gov.br%2F</t>
  </si>
  <si>
    <t>/media/serv-bot/cebece73-ca34-45fa-ba0e-9a1a1807e5c3/TCC_Unifal/Evidencias_TCC_Unifal/relatorios_ferramentas/2026-06-20_00-25-00__validacao_tcc_unifal_r00/amaweb/sao-francisco-do-maranhao-maranhao-2110906/sao-francisco-do-maranhao_maranhão_2110906_r00_amaweb_t1_20260620_022047.pdf</t>
  </si>
  <si>
    <t>/media/serv-bot/cebece73-ca34-45fa-ba0e-9a1a1807e5c3/TCC_Unifal/Processamento_TCC_Unifal/sessoes/2026-06-20_00-25-00__validacao_tcc_unifal_r00/json/r00_2110906_5809f16a.json</t>
  </si>
  <si>
    <t>https://amaweb.unifesp.br/avaliador/results/https%3A%2F%2Fwww.paineiras.mg.gov.br%2F</t>
  </si>
  <si>
    <t>/media/serv-bot/cebece73-ca34-45fa-ba0e-9a1a1807e5c3/TCC_Unifal/Evidencias_TCC_Unifal/relatorios_ferramentas/2026-06-20_00-25-00__validacao_tcc_unifal_r00/amaweb/paineiras-minas-gerais-3146404/paineiras_minas gerais_3146404_r00_amaweb_t1_20260620_022053.pdf</t>
  </si>
  <si>
    <t>/media/serv-bot/cebece73-ca34-45fa-ba0e-9a1a1807e5c3/TCC_Unifal/Processamento_TCC_Unifal/sessoes/2026-06-20_00-25-00__validacao_tcc_unifal_r00/json/r00_3146404_cbff1f3d.json</t>
  </si>
  <si>
    <t>saofranciscodomaranhao.ma.gov.br</t>
  </si>
  <si>
    <t>Prefeitura Municipal de São Francisco Do Maranhão</t>
  </si>
  <si>
    <t>/media/serv-bot/cebece73-ca34-45fa-ba0e-9a1a1807e5c3/TCC_Unifal/Evidencias_TCC_Unifal/relatorios_ferramentas/2026-06-20_00-25-00__validacao_tcc_unifal_r00/accessmonitor/sao-francisco-do-maranhao-maranhao-2110906/sao-francisco-do-maranhao_maranhão_2110906_r00_accessmonitor_t1_20260620_022058.json</t>
  </si>
  <si>
    <t>www.paineiras.mg.gov.br</t>
  </si>
  <si>
    <t>Prefeitura Municipal de Paineiras - Principal</t>
  </si>
  <si>
    <t>/media/serv-bot/cebece73-ca34-45fa-ba0e-9a1a1807e5c3/TCC_Unifal/Evidencias_TCC_Unifal/relatorios_ferramentas/2026-06-20_00-25-00__validacao_tcc_unifal_r00/accessmonitor/paineiras-minas-gerais-3146404/paineiras_minas gerais_3146404_r00_accessmonitor_t1_20260620_022105.json</t>
  </si>
  <si>
    <t>https://amaweb.unifesp.br/avaliador/results/https%3A%2F%2Fsitionovo.ma.gov.br%2F</t>
  </si>
  <si>
    <t>/media/serv-bot/cebece73-ca34-45fa-ba0e-9a1a1807e5c3/TCC_Unifal/Evidencias_TCC_Unifal/relatorios_ferramentas/2026-06-20_00-25-00__validacao_tcc_unifal_r00/amaweb/sitio-novo-maranhao-2111805/sitio-novo_maranhão_2111805_r00_amaweb_t1_20260620_022151.pdf</t>
  </si>
  <si>
    <t>/media/serv-bot/cebece73-ca34-45fa-ba0e-9a1a1807e5c3/TCC_Unifal/Processamento_TCC_Unifal/sessoes/2026-06-20_00-25-00__validacao_tcc_unifal_r00/json/r00_2111805_449ad641.json</t>
  </si>
  <si>
    <t>https://amaweb.unifesp.br/avaliador/results/https%3A%2F%2Fwww.pedrinopolis.mg.gov.br%2F</t>
  </si>
  <si>
    <t>/media/serv-bot/cebece73-ca34-45fa-ba0e-9a1a1807e5c3/TCC_Unifal/Evidencias_TCC_Unifal/relatorios_ferramentas/2026-06-20_00-25-00__validacao_tcc_unifal_r00/amaweb/pedrinopolis-minas-gerais-3149200/pedrinopolis_minas gerais_3149200_r00_amaweb_t1_20260620_022152.pdf</t>
  </si>
  <si>
    <t>/media/serv-bot/cebece73-ca34-45fa-ba0e-9a1a1807e5c3/TCC_Unifal/Processamento_TCC_Unifal/sessoes/2026-06-20_00-25-00__validacao_tcc_unifal_r00/json/r00_3149200_2113e149.json</t>
  </si>
  <si>
    <t>sitionovo.ma.gov.br</t>
  </si>
  <si>
    <t>PREFEITURA MUNICIPAL DE SÍTIO NOVO - MA</t>
  </si>
  <si>
    <t>/media/serv-bot/cebece73-ca34-45fa-ba0e-9a1a1807e5c3/TCC_Unifal/Evidencias_TCC_Unifal/relatorios_ferramentas/2026-06-20_00-25-00__validacao_tcc_unifal_r00/accessmonitor/sitio-novo-maranhao-2111805/sitio-novo_maranhão_2111805_r00_accessmonitor_t1_20260620_022203.json</t>
  </si>
  <si>
    <t>https://pedrinopolis.mg.gov.br/</t>
  </si>
  <si>
    <t>pedrinopolis.mg.gov.br</t>
  </si>
  <si>
    <t>Prefeitura Municipal de Pedrinópolis, Minas Gerais.</t>
  </si>
  <si>
    <t>/media/serv-bot/cebece73-ca34-45fa-ba0e-9a1a1807e5c3/TCC_Unifal/Evidencias_TCC_Unifal/relatorios_ferramentas/2026-06-20_00-25-00__validacao_tcc_unifal_r00/accessmonitor/pedrinopolis-minas-gerais-3149200/pedrinopolis_minas gerais_3149200_r00_accessmonitor_t1_20260620_022203.json</t>
  </si>
  <si>
    <t>https://amaweb.unifesp.br/avaliador/results/https%3A%2F%2Fwww.perdizes.mg.gov.br%2F</t>
  </si>
  <si>
    <t>/media/serv-bot/cebece73-ca34-45fa-ba0e-9a1a1807e5c3/TCC_Unifal/Evidencias_TCC_Unifal/relatorios_ferramentas/2026-06-20_00-25-00__validacao_tcc_unifal_r00/amaweb/perdizes-minas-gerais-3149804/perdizes_minas gerais_3149804_r00_amaweb_t1_20260620_022246.pdf</t>
  </si>
  <si>
    <t>/media/serv-bot/cebece73-ca34-45fa-ba0e-9a1a1807e5c3/TCC_Unifal/Processamento_TCC_Unifal/sessoes/2026-06-20_00-25-00__validacao_tcc_unifal_r00/json/r00_3149804_9ea6d402.json</t>
  </si>
  <si>
    <t>https://amaweb.unifesp.br/avaliador/results/https%3A%2F%2Fcaraubas.rn.gov.br%2F</t>
  </si>
  <si>
    <t>/media/serv-bot/cebece73-ca34-45fa-ba0e-9a1a1807e5c3/TCC_Unifal/Evidencias_TCC_Unifal/relatorios_ferramentas/2026-06-20_00-25-00__validacao_tcc_unifal_r00/amaweb/caraubas-paraiba-2504074/caraubas_paraíba_2504074_r00_amaweb_t1_20260620_022257.pdf</t>
  </si>
  <si>
    <t>/media/serv-bot/cebece73-ca34-45fa-ba0e-9a1a1807e5c3/TCC_Unifal/Processamento_TCC_Unifal/sessoes/2026-06-20_00-25-00__validacao_tcc_unifal_r00/json/r00_2504074_a358cf58.json</t>
  </si>
  <si>
    <t>/media/serv-bot/cebece73-ca34-45fa-ba0e-9a1a1807e5c3/TCC_Unifal/Evidencias_TCC_Unifal/relatorios_ferramentas/2026-06-20_00-25-00__validacao_tcc_unifal_r00/amaweb/amaral-ferrador-rio-grande-do-sul-4300638/amaral-ferrador_rio grande do sul_4300638_r00_amaweb_t2_20260620_022307.pdf</t>
  </si>
  <si>
    <t>https://perdizes.mg.gov.br/</t>
  </si>
  <si>
    <t>perdizes.mg.gov.br</t>
  </si>
  <si>
    <t>Prefeitura Municipal de Perdizes, Minas Gerais.</t>
  </si>
  <si>
    <t>/media/serv-bot/cebece73-ca34-45fa-ba0e-9a1a1807e5c3/TCC_Unifal/Evidencias_TCC_Unifal/relatorios_ferramentas/2026-06-20_00-25-00__validacao_tcc_unifal_r00/accessmonitor/perdizes-minas-gerais-3149804/perdizes_minas gerais_3149804_r00_accessmonitor_t1_20260620_022257.json</t>
  </si>
  <si>
    <t>https://amaweb.unifesp.br/avaliador/results/https%3A%2F%2Fwww.pontochique.mg.gov.br%2F</t>
  </si>
  <si>
    <t>/media/serv-bot/cebece73-ca34-45fa-ba0e-9a1a1807e5c3/TCC_Unifal/Evidencias_TCC_Unifal/relatorios_ferramentas/2026-06-20_00-25-00__validacao_tcc_unifal_r00/amaweb/ponto-chique-minas-gerais-3152131/ponto-chique_minas gerais_3152131_r00_amaweb_t1_20260620_022322.pdf</t>
  </si>
  <si>
    <t>/media/serv-bot/cebece73-ca34-45fa-ba0e-9a1a1807e5c3/TCC_Unifal/Processamento_TCC_Unifal/sessoes/2026-06-20_00-25-00__validacao_tcc_unifal_r00/json/r00_3152131_3722b491.json</t>
  </si>
  <si>
    <t>caraubas.rn.gov.br</t>
  </si>
  <si>
    <t>Prefeitura Municipal de Caraúbas – Rio Grande do Norte – RN</t>
  </si>
  <si>
    <t>/media/serv-bot/cebece73-ca34-45fa-ba0e-9a1a1807e5c3/TCC_Unifal/Evidencias_TCC_Unifal/relatorios_ferramentas/2026-06-20_00-25-00__validacao_tcc_unifal_r00/accessmonitor/caraubas-paraiba-2504074/caraubas_paraíba_2504074_r00_accessmonitor_t1_20260620_022311.json</t>
  </si>
  <si>
    <t>www.pontochique.mg.gov.br</t>
  </si>
  <si>
    <t>Prefeitura Municipal de Ponto Chique</t>
  </si>
  <si>
    <t>/media/serv-bot/cebece73-ca34-45fa-ba0e-9a1a1807e5c3/TCC_Unifal/Evidencias_TCC_Unifal/relatorios_ferramentas/2026-06-20_00-25-00__validacao_tcc_unifal_r00/accessmonitor/ponto-chique-minas-gerais-3152131/ponto-chique_minas gerais_3152131_r00_accessmonitor_t1_20260620_022334.json</t>
  </si>
  <si>
    <t>https://amaweb.unifesp.br/avaliador/results/https%3A%2F%2Fconceicao.pb.gov.br%2F</t>
  </si>
  <si>
    <t>/media/serv-bot/cebece73-ca34-45fa-ba0e-9a1a1807e5c3/TCC_Unifal/Evidencias_TCC_Unifal/relatorios_ferramentas/2026-06-20_00-25-00__validacao_tcc_unifal_r00/amaweb/conceicao-paraiba-2504405/conceicao_paraíba_2504405_r00_amaweb_t1_20260620_022347.pdf</t>
  </si>
  <si>
    <t>/media/serv-bot/cebece73-ca34-45fa-ba0e-9a1a1807e5c3/TCC_Unifal/Processamento_TCC_Unifal/sessoes/2026-06-20_00-25-00__validacao_tcc_unifal_r00/json/r00_2504405_497d2fd4.json</t>
  </si>
  <si>
    <t>https://amaweb.unifesp.br/avaliador/results/https%3A%2F%2Fwww.recreio.mg.gov.br%2F</t>
  </si>
  <si>
    <t>/media/serv-bot/cebece73-ca34-45fa-ba0e-9a1a1807e5c3/TCC_Unifal/Evidencias_TCC_Unifal/relatorios_ferramentas/2026-06-20_00-25-00__validacao_tcc_unifal_r00/amaweb/recreio-minas-gerais-3154101/recreio_minas gerais_3154101_r00_amaweb_t1_20260620_022358.pdf</t>
  </si>
  <si>
    <t>/media/serv-bot/cebece73-ca34-45fa-ba0e-9a1a1807e5c3/TCC_Unifal/Processamento_TCC_Unifal/sessoes/2026-06-20_00-25-00__validacao_tcc_unifal_r00/json/r00_3154101_4a64590e.json</t>
  </si>
  <si>
    <t>conceicao.pb.gov.br</t>
  </si>
  <si>
    <t>Prefeitura Municipal de Conceição - Página Inicial</t>
  </si>
  <si>
    <t>/media/serv-bot/cebece73-ca34-45fa-ba0e-9a1a1807e5c3/TCC_Unifal/Evidencias_TCC_Unifal/relatorios_ferramentas/2026-06-20_00-25-00__validacao_tcc_unifal_r00/accessmonitor/conceicao-paraiba-2504405/conceicao_paraíba_2504405_r00_accessmonitor_t1_20260620_022358.json</t>
  </si>
  <si>
    <t>www.recreio.mg.gov.br</t>
  </si>
  <si>
    <t>Prefeitura de Recreio - MG - Página inicial</t>
  </si>
  <si>
    <t>/media/serv-bot/cebece73-ca34-45fa-ba0e-9a1a1807e5c3/TCC_Unifal/Evidencias_TCC_Unifal/relatorios_ferramentas/2026-06-20_00-25-00__validacao_tcc_unifal_r00/accessmonitor/recreio-minas-gerais-3154101/recreio_minas gerais_3154101_r00_accessmonitor_t1_20260620_022409.json</t>
  </si>
  <si>
    <t>https://amaweb.unifesp.br/avaliador/results/https%3A%2F%2Fgadobravo.pb.gov.br%2F</t>
  </si>
  <si>
    <t>/media/serv-bot/cebece73-ca34-45fa-ba0e-9a1a1807e5c3/TCC_Unifal/Evidencias_TCC_Unifal/relatorios_ferramentas/2026-06-20_00-25-00__validacao_tcc_unifal_r00/amaweb/gado-bravo-paraiba-2506251/gado-bravo_paraíba_2506251_r00_amaweb_t1_20260620_022439.pdf</t>
  </si>
  <si>
    <t>/media/serv-bot/cebece73-ca34-45fa-ba0e-9a1a1807e5c3/TCC_Unifal/Processamento_TCC_Unifal/sessoes/2026-06-20_00-25-00__validacao_tcc_unifal_r00/json/r00_2506251_8d74973a.json</t>
  </si>
  <si>
    <t>https://amaweb.unifesp.br/avaliador/results/https%3A%2F%2Fwww.ressaquinha.mg.gov.br%2F</t>
  </si>
  <si>
    <t>/media/serv-bot/cebece73-ca34-45fa-ba0e-9a1a1807e5c3/TCC_Unifal/Evidencias_TCC_Unifal/relatorios_ferramentas/2026-06-20_00-25-00__validacao_tcc_unifal_r00/amaweb/ressaquinha-minas-gerais-3154408/ressaquinha_minas gerais_3154408_r00_amaweb_t1_20260620_022500.pdf</t>
  </si>
  <si>
    <t>/media/serv-bot/cebece73-ca34-45fa-ba0e-9a1a1807e5c3/TCC_Unifal/Processamento_TCC_Unifal/sessoes/2026-06-20_00-25-00__validacao_tcc_unifal_r00/json/r00_3154408_c9aa9d35.json</t>
  </si>
  <si>
    <t>gadobravo.pb.gov.br</t>
  </si>
  <si>
    <t>Prefeitura de Gado Bravo</t>
  </si>
  <si>
    <t>/media/serv-bot/cebece73-ca34-45fa-ba0e-9a1a1807e5c3/TCC_Unifal/Evidencias_TCC_Unifal/relatorios_ferramentas/2026-06-20_00-25-00__validacao_tcc_unifal_r00/accessmonitor/gado-bravo-paraiba-2506251/gado-bravo_paraíba_2506251_r00_accessmonitor_t1_20260620_022451.json</t>
  </si>
  <si>
    <t>https://amaweb.unifesp.br/avaliador/results/https%3A%2F%2Fjerico.pb.gov.br%2F</t>
  </si>
  <si>
    <t>/media/serv-bot/cebece73-ca34-45fa-ba0e-9a1a1807e5c3/TCC_Unifal/Evidencias_TCC_Unifal/relatorios_ferramentas/2026-06-20_00-25-00__validacao_tcc_unifal_r00/amaweb/jerico-paraiba-2507408/jerico_paraíba_2507408_r00_amaweb_t1_20260620_022527.pdf</t>
  </si>
  <si>
    <t>/media/serv-bot/cebece73-ca34-45fa-ba0e-9a1a1807e5c3/TCC_Unifal/Processamento_TCC_Unifal/sessoes/2026-06-20_00-25-00__validacao_tcc_unifal_r00/json/r00_2507408_f542090d.json</t>
  </si>
  <si>
    <t>www.ressaquinha.mg.gov.br</t>
  </si>
  <si>
    <t>Início - Prefeitura de Ressaquinha - MG</t>
  </si>
  <si>
    <t>/media/serv-bot/cebece73-ca34-45fa-ba0e-9a1a1807e5c3/TCC_Unifal/Evidencias_TCC_Unifal/relatorios_ferramentas/2026-06-20_00-25-00__validacao_tcc_unifal_r00/accessmonitor/ressaquinha-minas-gerais-3154408/ressaquinha_minas gerais_3154408_r00_accessmonitor_t1_20260620_022512.json</t>
  </si>
  <si>
    <t>jerico.pb.gov.br</t>
  </si>
  <si>
    <t>Prefeitura Municipal de Jericó</t>
  </si>
  <si>
    <t>/media/serv-bot/cebece73-ca34-45fa-ba0e-9a1a1807e5c3/TCC_Unifal/Evidencias_TCC_Unifal/relatorios_ferramentas/2026-06-20_00-25-00__validacao_tcc_unifal_r00/accessmonitor/jerico-paraiba-2507408/jerico_paraíba_2507408_r00_accessmonitor_t1_20260620_022539.json</t>
  </si>
  <si>
    <t>https://amaweb.unifesp.br/avaliador/results/https%3A%2F%2Fwww.rionovo.mg.gov.br%2F</t>
  </si>
  <si>
    <t>/media/serv-bot/cebece73-ca34-45fa-ba0e-9a1a1807e5c3/TCC_Unifal/Evidencias_TCC_Unifal/relatorios_ferramentas/2026-06-20_00-25-00__validacao_tcc_unifal_r00/amaweb/rio-novo-minas-gerais-3155405/rio-novo_minas gerais_3155405_r00_amaweb_t1_20260620_022557.pdf</t>
  </si>
  <si>
    <t>/media/serv-bot/cebece73-ca34-45fa-ba0e-9a1a1807e5c3/TCC_Unifal/Processamento_TCC_Unifal/sessoes/2026-06-20_00-25-00__validacao_tcc_unifal_r00/json/r00_3155405_a11f8eb9.json</t>
  </si>
  <si>
    <t>https://rionovo.mg.gov.br/</t>
  </si>
  <si>
    <t>rionovo.mg.gov.br</t>
  </si>
  <si>
    <t>Prefeitura Municipal de Rio Novo</t>
  </si>
  <si>
    <t>/media/serv-bot/cebece73-ca34-45fa-ba0e-9a1a1807e5c3/TCC_Unifal/Evidencias_TCC_Unifal/relatorios_ferramentas/2026-06-20_00-25-00__validacao_tcc_unifal_r00/accessmonitor/rio-novo-minas-gerais-3155405/rio-novo_minas gerais_3155405_r00_accessmonitor_t1_20260620_022609.json</t>
  </si>
  <si>
    <t>/media/serv-bot/cebece73-ca34-45fa-ba0e-9a1a1807e5c3/TCC_Unifal/Evidencias_TCC_Unifal/relatorios_ferramentas/2026-06-20_00-25-00__validacao_tcc_unifal_r00/amaweb/amaral-ferrador-rio-grande-do-sul-4300638/amaral-ferrador_rio grande do sul_4300638_r00_amaweb_t3_20260620_022641.pdf</t>
  </si>
  <si>
    <t>https://amaweb.unifesp.br/avaliador/results/https%3A%2F%2Fwww.rubelita.mg.gov.br%2F</t>
  </si>
  <si>
    <t>/media/serv-bot/cebece73-ca34-45fa-ba0e-9a1a1807e5c3/TCC_Unifal/Evidencias_TCC_Unifal/relatorios_ferramentas/2026-06-20_00-25-00__validacao_tcc_unifal_r00/amaweb/rubelita-minas-gerais-3156502/rubelita_minas gerais_3156502_r00_amaweb_t1_20260620_022658.pdf</t>
  </si>
  <si>
    <t>/media/serv-bot/cebece73-ca34-45fa-ba0e-9a1a1807e5c3/TCC_Unifal/Processamento_TCC_Unifal/sessoes/2026-06-20_00-25-00__validacao_tcc_unifal_r00/json/r00_3156502_c8c1f8b6.json</t>
  </si>
  <si>
    <t>https://amaweb.unifesp.br/avaliador/results/https%3A%2F%2Flastro.pb.gov.br%2F</t>
  </si>
  <si>
    <t>/media/serv-bot/cebece73-ca34-45fa-ba0e-9a1a1807e5c3/TCC_Unifal/Evidencias_TCC_Unifal/relatorios_ferramentas/2026-06-20_00-25-00__validacao_tcc_unifal_r00/amaweb/lastro-paraiba-2508406/lastro_paraíba_2508406_r00_amaweb_t1_20260620_022701.pdf</t>
  </si>
  <si>
    <t>/media/serv-bot/cebece73-ca34-45fa-ba0e-9a1a1807e5c3/TCC_Unifal/Processamento_TCC_Unifal/sessoes/2026-06-20_00-25-00__validacao_tcc_unifal_r00/json/r00_2508406_177e970b.json</t>
  </si>
  <si>
    <t>/media/serv-bot/cebece73-ca34-45fa-ba0e-9a1a1807e5c3/TCC_Unifal/Evidencias_TCC_Unifal/relatorios_ferramentas/2026-06-20_00-25-00__validacao_tcc_unifal_r00/accessmonitor/amaral-ferrador-rio-grande-do-sul-4300638/amaral-ferrador_rio grande do sul_4300638_r00_accessmonitor_t1_20260620_022654.json</t>
  </si>
  <si>
    <t>Traceback (most recent call last):</t>
  </si>
  <si>
    <t xml:space="preserve"> line 839</t>
  </si>
  <si>
    <t xml:space="preserve"> in avaliar_accessmonitor_extensao</t>
  </si>
  <si>
    <t xml:space="preserve"> wait_until=""domcontentloaded""</t>
  </si>
  <si>
    <t xml:space="preserve"> timeout=timeout_s * 1000)</t>
  </si>
  <si>
    <t xml:space="preserve"> line 9612</t>
  </si>
  <si>
    <t xml:space="preserve"> in goto</t>
  </si>
  <si>
    <t xml:space="preserve"> line 115</t>
  </si>
  <si>
    <t xml:space="preserve"> in _sync</t>
  </si>
  <si>
    <t xml:space="preserve"> line 557</t>
  </si>
  <si>
    <t xml:space="preserve"> line 156</t>
  </si>
  <si>
    <t xml:space="preserve"> line 69</t>
  </si>
  <si>
    <t xml:space="preserve"> in send</t>
  </si>
  <si>
    <t xml:space="preserve"> line 559</t>
  </si>
  <si>
    <t xml:space="preserve"> in wrap_api_call</t>
  </si>
  <si>
    <t xml:space="preserve"> f""{parsed_st['apiName']}: {error}"") from None</t>
  </si>
  <si>
    <t xml:space="preserve"> waiting until ""domcontentloaded""</t>
  </si>
  <si>
    <t>lastro.pb.gov.br</t>
  </si>
  <si>
    <t>Prefeitura Municipal de Lastro PB</t>
  </si>
  <si>
    <t>/media/serv-bot/cebece73-ca34-45fa-ba0e-9a1a1807e5c3/TCC_Unifal/Evidencias_TCC_Unifal/relatorios_ferramentas/2026-06-20_00-25-00__validacao_tcc_unifal_r00/accessmonitor/lastro-paraiba-2508406/lastro_paraíba_2508406_r00_accessmonitor_t1_20260620_022713.json</t>
  </si>
  <si>
    <t>https://www.rubelita.mg.gov.br/site/</t>
  </si>
  <si>
    <t>www.rubelita.mg.gov.br</t>
  </si>
  <si>
    <t>Prefeitura Municipal de Rubelita - MG</t>
  </si>
  <si>
    <t>/media/serv-bot/cebece73-ca34-45fa-ba0e-9a1a1807e5c3/TCC_Unifal/Evidencias_TCC_Unifal/relatorios_ferramentas/2026-06-20_00-25-00__validacao_tcc_unifal_r00/accessmonitor/rubelita-minas-gerais-3156502/rubelita_minas gerais_3156502_r00_accessmonitor_t1_20260620_022709.json</t>
  </si>
  <si>
    <t>/media/serv-bot/cebece73-ca34-45fa-ba0e-9a1a1807e5c3/TCC_Unifal/Evidencias_TCC_Unifal/relatorios_ferramentas/2026-06-20_00-25-00__validacao_tcc_unifal_r00/accessmonitor/amaral-ferrador-rio-grande-do-sul-4300638/amaral-ferrador_rio grande do sul_4300638_r00_accessmonitor_t2_20260620_022730.json</t>
  </si>
  <si>
    <t>https://amaweb.unifesp.br/avaliador/results/https%3A%2F%2Fparari.pb.gov.br%2F</t>
  </si>
  <si>
    <t>/media/serv-bot/cebece73-ca34-45fa-ba0e-9a1a1807e5c3/TCC_Unifal/Evidencias_TCC_Unifal/relatorios_ferramentas/2026-06-20_00-25-00__validacao_tcc_unifal_r00/amaweb/parari-paraiba-2510659/parari_paraíba_2510659_r00_amaweb_t1_20260620_022808.pdf</t>
  </si>
  <si>
    <t>/media/serv-bot/cebece73-ca34-45fa-ba0e-9a1a1807e5c3/TCC_Unifal/Processamento_TCC_Unifal/sessoes/2026-06-20_00-25-00__validacao_tcc_unifal_r00/json/r00_2510659_1f9123c6.json</t>
  </si>
  <si>
    <t>https://amaweb.unifesp.br/avaliador/results/https%3A%2F%2Fsrjacutinga.mg.gov.br%2F</t>
  </si>
  <si>
    <t>/media/serv-bot/cebece73-ca34-45fa-ba0e-9a1a1807e5c3/TCC_Unifal/Evidencias_TCC_Unifal/relatorios_ferramentas/2026-06-20_00-25-00__validacao_tcc_unifal_r00/amaweb/santa-rita-de-jacutinga-minas-gerais-3159308/santa-rita-de-jacutinga_minas gerais_3159308_r00_amaweb_t1_20260620_022809.pdf</t>
  </si>
  <si>
    <t>/media/serv-bot/cebece73-ca34-45fa-ba0e-9a1a1807e5c3/TCC_Unifal/Processamento_TCC_Unifal/sessoes/2026-06-20_00-25-00__validacao_tcc_unifal_r00/json/r00_3159308_8d62dd02.json</t>
  </si>
  <si>
    <t>/media/serv-bot/cebece73-ca34-45fa-ba0e-9a1a1807e5c3/TCC_Unifal/Evidencias_TCC_Unifal/relatorios_ferramentas/2026-06-20_00-25-00__validacao_tcc_unifal_r00/accessmonitor/amaral-ferrador-rio-grande-do-sul-4300638/amaral-ferrador_rio grande do sul_4300638_r00_accessmonitor_t3_20260620_022806.json</t>
  </si>
  <si>
    <t>https://amaweb.unifesp.br/avaliador/results/https%3A%2F%2Fwww.balneariopinhal.rs.gov.br%2F</t>
  </si>
  <si>
    <t>/media/serv-bot/cebece73-ca34-45fa-ba0e-9a1a1807e5c3/TCC_Unifal/Evidencias_TCC_Unifal/relatorios_ferramentas/2026-06-20_00-25-00__validacao_tcc_unifal_r00/amaweb/balneario-pinhal-rio-grande-do-sul-4301636/balneario-pinhal_rio grande do sul_4301636_r00_amaweb_t1_20260620_022824.pdf</t>
  </si>
  <si>
    <t>/media/serv-bot/cebece73-ca34-45fa-ba0e-9a1a1807e5c3/TCC_Unifal/Processamento_TCC_Unifal/sessoes/2026-06-20_00-25-00__validacao_tcc_unifal_r00/json/r00_4301636_575be68e.json</t>
  </si>
  <si>
    <t>srjacutinga.mg.gov.br</t>
  </si>
  <si>
    <t>Home - Prefeitura Municipal de Santa Rita de Jacutinga</t>
  </si>
  <si>
    <t>/media/serv-bot/cebece73-ca34-45fa-ba0e-9a1a1807e5c3/TCC_Unifal/Evidencias_TCC_Unifal/relatorios_ferramentas/2026-06-20_00-25-00__validacao_tcc_unifal_r00/accessmonitor/santa-rita-de-jacutinga-minas-gerais-3159308/santa-rita-de-jacutinga_minas gerais_3159308_r00_accessmonitor_t1_20260620_022821.json</t>
  </si>
  <si>
    <t>parari.pb.gov.br</t>
  </si>
  <si>
    <t>Inicio - Parari - PB</t>
  </si>
  <si>
    <t>/media/serv-bot/cebece73-ca34-45fa-ba0e-9a1a1807e5c3/TCC_Unifal/Evidencias_TCC_Unifal/relatorios_ferramentas/2026-06-20_00-25-00__validacao_tcc_unifal_r00/accessmonitor/parari-paraiba-2510659/parari_paraíba_2510659_r00_accessmonitor_t1_20260620_022821.json</t>
  </si>
  <si>
    <t>https://balneariopinhal.rs.gov.br/</t>
  </si>
  <si>
    <t>balneariopinhal.rs.gov.br</t>
  </si>
  <si>
    <t>Poder Executivo Balneário Pinhal</t>
  </si>
  <si>
    <t>/media/serv-bot/cebece73-ca34-45fa-ba0e-9a1a1807e5c3/TCC_Unifal/Evidencias_TCC_Unifal/relatorios_ferramentas/2026-06-20_00-25-00__validacao_tcc_unifal_r00/accessmonitor/balneario-pinhal-rio-grande-do-sul-4301636/balneario-pinhal_rio grande do sul_4301636_r00_accessmonitor_t1_20260620_022835.json</t>
  </si>
  <si>
    <t>https://amaweb.unifesp.br/avaliador/results/https%3A%2F%2Fremigio.pb.gov.br%2F</t>
  </si>
  <si>
    <t>/media/serv-bot/cebece73-ca34-45fa-ba0e-9a1a1807e5c3/TCC_Unifal/Evidencias_TCC_Unifal/relatorios_ferramentas/2026-06-20_00-25-00__validacao_tcc_unifal_r00/amaweb/remigio-paraiba-2512705/remigio_paraíba_2512705_r00_amaweb_t1_20260620_022855.pdf</t>
  </si>
  <si>
    <t>/media/serv-bot/cebece73-ca34-45fa-ba0e-9a1a1807e5c3/TCC_Unifal/Processamento_TCC_Unifal/sessoes/2026-06-20_00-25-00__validacao_tcc_unifal_r00/json/r00_2512705_312756ae.json</t>
  </si>
  <si>
    <t>https://amaweb.unifesp.br/avaliador/results/https%3A%2F%2Fsantanadepirapama.mg.gov.br%2F</t>
  </si>
  <si>
    <t>/media/serv-bot/cebece73-ca34-45fa-ba0e-9a1a1807e5c3/TCC_Unifal/Evidencias_TCC_Unifal/relatorios_ferramentas/2026-06-20_00-25-00__validacao_tcc_unifal_r00/amaweb/santana-de-pirapama-minas-gerais-3158508/santana-de-pirapama_minas gerais_3158508_r00_amaweb_t1_20260620_022913.pdf</t>
  </si>
  <si>
    <t>/media/serv-bot/cebece73-ca34-45fa-ba0e-9a1a1807e5c3/TCC_Unifal/Processamento_TCC_Unifal/sessoes/2026-06-20_00-25-00__validacao_tcc_unifal_r00/json/r00_3158508_f3e98741.json</t>
  </si>
  <si>
    <t>https://www.remigio.pb.gov.br/</t>
  </si>
  <si>
    <t>www.remigio.pb.gov.br</t>
  </si>
  <si>
    <t>Prefeitura de Remigio</t>
  </si>
  <si>
    <t>/media/serv-bot/cebece73-ca34-45fa-ba0e-9a1a1807e5c3/TCC_Unifal/Evidencias_TCC_Unifal/relatorios_ferramentas/2026-06-20_00-25-00__validacao_tcc_unifal_r00/accessmonitor/remigio-paraiba-2512705/remigio_paraíba_2512705_r00_accessmonitor_t1_20260620_022908.json</t>
  </si>
  <si>
    <t>santanadepirapama.mg.gov.br</t>
  </si>
  <si>
    <t>Prefeitura Municipal de Santana de Pirapama - MG</t>
  </si>
  <si>
    <t>/media/serv-bot/cebece73-ca34-45fa-ba0e-9a1a1807e5c3/TCC_Unifal/Evidencias_TCC_Unifal/relatorios_ferramentas/2026-06-20_00-25-00__validacao_tcc_unifal_r00/accessmonitor/santana-de-pirapama-minas-gerais-3158508/santana-de-pirapama_minas gerais_3158508_r00_accessmonitor_t1_20260620_022924.json</t>
  </si>
  <si>
    <t>https://amaweb.unifesp.br/avaliador/results/https%3A%2F%2Fsantacecilia.pb.gov.br%2F</t>
  </si>
  <si>
    <t>/media/serv-bot/cebece73-ca34-45fa-ba0e-9a1a1807e5c3/TCC_Unifal/Evidencias_TCC_Unifal/relatorios_ferramentas/2026-06-20_00-25-00__validacao_tcc_unifal_r00/amaweb/santa-cecilia-paraiba-2513158/santa-cecilia_paraíba_2513158_r00_amaweb_t1_20260620_022950.pdf</t>
  </si>
  <si>
    <t>/media/serv-bot/cebece73-ca34-45fa-ba0e-9a1a1807e5c3/TCC_Unifal/Processamento_TCC_Unifal/sessoes/2026-06-20_00-25-00__validacao_tcc_unifal_r00/json/r00_2513158_8adeddba.json</t>
  </si>
  <si>
    <t>https://amaweb.unifesp.br/avaliador/results/https%3A%2F%2Fwww.baraodotriunfo.rs.gov.br%2F</t>
  </si>
  <si>
    <t>/media/serv-bot/cebece73-ca34-45fa-ba0e-9a1a1807e5c3/TCC_Unifal/Evidencias_TCC_Unifal/relatorios_ferramentas/2026-06-20_00-25-00__validacao_tcc_unifal_r00/amaweb/barao-do-triunfo-rio-grande-do-sul-4301750/barao-do-triunfo_rio grande do sul_4301750_r00_amaweb_t1_20260620_023006.pdf</t>
  </si>
  <si>
    <t>/media/serv-bot/cebece73-ca34-45fa-ba0e-9a1a1807e5c3/TCC_Unifal/Processamento_TCC_Unifal/sessoes/2026-06-20_00-25-00__validacao_tcc_unifal_r00/json/r00_4301750_b7496f58.json</t>
  </si>
  <si>
    <t>https://amaweb.unifesp.br/avaliador/results/https%3A%2F%2Fwww.saobentoabade.mg.gov.br%2F</t>
  </si>
  <si>
    <t>/media/serv-bot/cebece73-ca34-45fa-ba0e-9a1a1807e5c3/TCC_Unifal/Evidencias_TCC_Unifal/relatorios_ferramentas/2026-06-20_00-25-00__validacao_tcc_unifal_r00/amaweb/sao-bento-abade-minas-gerais-3160801/sao-bento-abade_minas gerais_3160801_r00_amaweb_t1_20260620_023006.pdf</t>
  </si>
  <si>
    <t>/media/serv-bot/cebece73-ca34-45fa-ba0e-9a1a1807e5c3/TCC_Unifal/Processamento_TCC_Unifal/sessoes/2026-06-20_00-25-00__validacao_tcc_unifal_r00/json/r00_3160801_487739bd.json</t>
  </si>
  <si>
    <t>santacecilia.pb.gov.br</t>
  </si>
  <si>
    <t>Prefeitura Municipal de Santa Cecília</t>
  </si>
  <si>
    <t>/media/serv-bot/cebece73-ca34-45fa-ba0e-9a1a1807e5c3/TCC_Unifal/Evidencias_TCC_Unifal/relatorios_ferramentas/2026-06-20_00-25-00__validacao_tcc_unifal_r00/accessmonitor/santa-cecilia-paraiba-2513158/santa-cecilia_paraíba_2513158_r00_accessmonitor_t1_20260620_023002.json</t>
  </si>
  <si>
    <t>https://www.saobentoabade.mg.gov.br/site/</t>
  </si>
  <si>
    <t>www.saobentoabade.mg.gov.br</t>
  </si>
  <si>
    <t>Prefeitura de São Bento Abade - MG</t>
  </si>
  <si>
    <t>/media/serv-bot/cebece73-ca34-45fa-ba0e-9a1a1807e5c3/TCC_Unifal/Evidencias_TCC_Unifal/relatorios_ferramentas/2026-06-20_00-25-00__validacao_tcc_unifal_r00/accessmonitor/sao-bento-abade-minas-gerais-3160801/sao-bento-abade_minas gerais_3160801_r00_accessmonitor_t1_20260620_023020.json</t>
  </si>
  <si>
    <t>www.baraodotriunfo.rs.gov.br</t>
  </si>
  <si>
    <t>Início - Prefeitura de Barão do Triunfo - RS</t>
  </si>
  <si>
    <t>/media/serv-bot/cebece73-ca34-45fa-ba0e-9a1a1807e5c3/TCC_Unifal/Evidencias_TCC_Unifal/relatorios_ferramentas/2026-06-20_00-25-00__validacao_tcc_unifal_r00/accessmonitor/barao-do-triunfo-rio-grande-do-sul-4301750/barao-do-triunfo_rio grande do sul_4301750_r00_accessmonitor_t1_20260620_023017.json</t>
  </si>
  <si>
    <t>https://amaweb.unifesp.br/avaliador/results/https%3A%2F%2Fsaobentinho.pb.gov.br%2F</t>
  </si>
  <si>
    <t>/media/serv-bot/cebece73-ca34-45fa-ba0e-9a1a1807e5c3/TCC_Unifal/Evidencias_TCC_Unifal/relatorios_ferramentas/2026-06-20_00-25-00__validacao_tcc_unifal_r00/amaweb/sao-bentinho-paraiba-2513927/sao-bentinho_paraíba_2513927_r00_amaweb_t1_20260620_023043.pdf</t>
  </si>
  <si>
    <t>/media/serv-bot/cebece73-ca34-45fa-ba0e-9a1a1807e5c3/TCC_Unifal/Processamento_TCC_Unifal/sessoes/2026-06-20_00-25-00__validacao_tcc_unifal_r00/json/r00_2513927_edfb1430.json</t>
  </si>
  <si>
    <t>https://amaweb.unifesp.br/avaliador/results/https%3A%2F%2Fwww.barroscassal.rs.gov.br%2F</t>
  </si>
  <si>
    <t>/media/serv-bot/cebece73-ca34-45fa-ba0e-9a1a1807e5c3/TCC_Unifal/Evidencias_TCC_Unifal/relatorios_ferramentas/2026-06-20_00-25-00__validacao_tcc_unifal_r00/amaweb/barros-cassal-rio-grande-do-sul-4302006/barros-cassal_rio grande do sul_4302006_r00_amaweb_t1_20260620_023052.pdf</t>
  </si>
  <si>
    <t>/media/serv-bot/cebece73-ca34-45fa-ba0e-9a1a1807e5c3/TCC_Unifal/Processamento_TCC_Unifal/sessoes/2026-06-20_00-25-00__validacao_tcc_unifal_r00/json/r00_4302006_4b2eae71.json</t>
  </si>
  <si>
    <t>https://amaweb.unifesp.br/avaliador/results/https%3A%2F%2Fwww.saofranciscodesales.mg.gov.br%2F</t>
  </si>
  <si>
    <t>/media/serv-bot/cebece73-ca34-45fa-ba0e-9a1a1807e5c3/TCC_Unifal/Evidencias_TCC_Unifal/relatorios_ferramentas/2026-06-20_00-25-00__validacao_tcc_unifal_r00/amaweb/sao-francisco-de-sales-minas-gerais-3161304/sao-francisco-de-sales_minas gerais_3161304_r00_amaweb_t1_20260620_023056.pdf</t>
  </si>
  <si>
    <t>/media/serv-bot/cebece73-ca34-45fa-ba0e-9a1a1807e5c3/TCC_Unifal/Processamento_TCC_Unifal/sessoes/2026-06-20_00-25-00__validacao_tcc_unifal_r00/json/r00_3161304_69de55fd.json</t>
  </si>
  <si>
    <t>https://www.saobentinho.pb.gov.br/</t>
  </si>
  <si>
    <t>www.saobentinho.pb.gov.br</t>
  </si>
  <si>
    <t>PÁGINA INICIAL | saobentinho</t>
  </si>
  <si>
    <t>/media/serv-bot/cebece73-ca34-45fa-ba0e-9a1a1807e5c3/TCC_Unifal/Evidencias_TCC_Unifal/relatorios_ferramentas/2026-06-20_00-25-00__validacao_tcc_unifal_r00/accessmonitor/sao-bentinho-paraiba-2513927/sao-bentinho_paraíba_2513927_r00_accessmonitor_t1_20260620_023054.json</t>
  </si>
  <si>
    <t>https://amaweb.unifesp.br/avaliador/results/https%3A%2F%2Fsaobento.pb.gov.br%2F</t>
  </si>
  <si>
    <t>/media/serv-bot/cebece73-ca34-45fa-ba0e-9a1a1807e5c3/TCC_Unifal/Evidencias_TCC_Unifal/relatorios_ferramentas/2026-06-20_00-25-00__validacao_tcc_unifal_r00/amaweb/sao-bento-paraiba-2513901/sao-bento_paraíba_2513901_r00_amaweb_t1_20260620_023114.pdf</t>
  </si>
  <si>
    <t>/media/serv-bot/cebece73-ca34-45fa-ba0e-9a1a1807e5c3/TCC_Unifal/Processamento_TCC_Unifal/sessoes/2026-06-20_00-25-00__validacao_tcc_unifal_r00/json/r00_2513901_98035c2a.json</t>
  </si>
  <si>
    <t>www.saofranciscodesales.mg.gov.br</t>
  </si>
  <si>
    <t>Página Inicial — Governo Municipal de São Francisco de Sales</t>
  </si>
  <si>
    <t>/media/serv-bot/cebece73-ca34-45fa-ba0e-9a1a1807e5c3/TCC_Unifal/Evidencias_TCC_Unifal/relatorios_ferramentas/2026-06-20_00-25-00__validacao_tcc_unifal_r00/accessmonitor/sao-francisco-de-sales-minas-gerais-3161304/sao-francisco-de-sales_minas gerais_3161304_r00_accessmonitor_t1_20260620_023109.json</t>
  </si>
  <si>
    <t>www.barroscassal.rs.gov.br</t>
  </si>
  <si>
    <t>Município de Barros Cassal</t>
  </si>
  <si>
    <t>/media/serv-bot/cebece73-ca34-45fa-ba0e-9a1a1807e5c3/TCC_Unifal/Evidencias_TCC_Unifal/relatorios_ferramentas/2026-06-20_00-25-00__validacao_tcc_unifal_r00/accessmonitor/barros-cassal-rio-grande-do-sul-4302006/barros-cassal_rio grande do sul_4302006_r00_accessmonitor_t1_20260620_023103.json</t>
  </si>
  <si>
    <t>saobento.pb.gov.br</t>
  </si>
  <si>
    <t>Prefeitura Municipal de São Bento</t>
  </si>
  <si>
    <t>/media/serv-bot/cebece73-ca34-45fa-ba0e-9a1a1807e5c3/TCC_Unifal/Evidencias_TCC_Unifal/relatorios_ferramentas/2026-06-20_00-25-00__validacao_tcc_unifal_r00/accessmonitor/sao-bento-paraiba-2513901/sao-bento_paraíba_2513901_r00_accessmonitor_t1_20260620_023126.json</t>
  </si>
  <si>
    <t>https://amaweb.unifesp.br/avaliador/results/https%3A%2F%2Fwww.bomprincipio.rs.gov.br%2F</t>
  </si>
  <si>
    <t>/media/serv-bot/cebece73-ca34-45fa-ba0e-9a1a1807e5c3/TCC_Unifal/Evidencias_TCC_Unifal/relatorios_ferramentas/2026-06-20_00-25-00__validacao_tcc_unifal_r00/amaweb/bom-principio-rio-grande-do-sul-4302352/bom-principio_rio grande do sul_4302352_r00_amaweb_t1_20260620_023137.pdf</t>
  </si>
  <si>
    <t>/media/serv-bot/cebece73-ca34-45fa-ba0e-9a1a1807e5c3/TCC_Unifal/Processamento_TCC_Unifal/sessoes/2026-06-20_00-25-00__validacao_tcc_unifal_r00/json/r00_4302352_c24dce78.json</t>
  </si>
  <si>
    <t>https://amaweb.unifesp.br/avaliador/results/https%3A%2F%2Fwww.saojoaodamata.mg.gov.br%2F</t>
  </si>
  <si>
    <t>/media/serv-bot/cebece73-ca34-45fa-ba0e-9a1a1807e5c3/TCC_Unifal/Evidencias_TCC_Unifal/relatorios_ferramentas/2026-06-20_00-25-00__validacao_tcc_unifal_r00/amaweb/sao-joao-da-mata-minas-gerais-3162302/sao-joao-da-mata_minas gerais_3162302_r00_amaweb_t1_20260620_023159.pdf</t>
  </si>
  <si>
    <t>/media/serv-bot/cebece73-ca34-45fa-ba0e-9a1a1807e5c3/TCC_Unifal/Processamento_TCC_Unifal/sessoes/2026-06-20_00-25-00__validacao_tcc_unifal_r00/json/r00_3162302_c7f4baa2.json</t>
  </si>
  <si>
    <t>www.bomprincipio.rs.gov.br</t>
  </si>
  <si>
    <t>Bom Principio - RS</t>
  </si>
  <si>
    <t>/media/serv-bot/cebece73-ca34-45fa-ba0e-9a1a1807e5c3/TCC_Unifal/Evidencias_TCC_Unifal/relatorios_ferramentas/2026-06-20_00-25-00__validacao_tcc_unifal_r00/accessmonitor/bom-principio-rio-grande-do-sul-4302352/bom-principio_rio grande do sul_4302352_r00_accessmonitor_t1_20260620_023148.json</t>
  </si>
  <si>
    <t>https://amaweb.unifesp.br/avaliador/results/https%3A%2F%2Fsaojosedobonfim.pb.gov.br%2F</t>
  </si>
  <si>
    <t>/media/serv-bot/cebece73-ca34-45fa-ba0e-9a1a1807e5c3/TCC_Unifal/Evidencias_TCC_Unifal/relatorios_ferramentas/2026-06-20_00-25-00__validacao_tcc_unifal_r00/amaweb/sao-jose-do-bonfim-paraiba-2514602/sao-jose-do-bonfim_paraíba_2514602_r00_amaweb_t1_20260620_023204.pdf</t>
  </si>
  <si>
    <t>/media/serv-bot/cebece73-ca34-45fa-ba0e-9a1a1807e5c3/TCC_Unifal/Processamento_TCC_Unifal/sessoes/2026-06-20_00-25-00__validacao_tcc_unifal_r00/json/r00_2514602_b0930917.json</t>
  </si>
  <si>
    <t>saojosedobonfim.pb.gov.br</t>
  </si>
  <si>
    <t>Prefeitura Municipal de São José do Bonfim - Página Inicial</t>
  </si>
  <si>
    <t>/media/serv-bot/cebece73-ca34-45fa-ba0e-9a1a1807e5c3/TCC_Unifal/Evidencias_TCC_Unifal/relatorios_ferramentas/2026-06-20_00-25-00__validacao_tcc_unifal_r00/accessmonitor/sao-jose-do-bonfim-paraiba-2514602/sao-jose-do-bonfim_paraíba_2514602_r00_accessmonitor_t1_20260620_023215.json</t>
  </si>
  <si>
    <t>www.saojoaodamata.mg.gov.br</t>
  </si>
  <si>
    <t>Prefeitura Municipal de São João da Mata</t>
  </si>
  <si>
    <t>/media/serv-bot/cebece73-ca34-45fa-ba0e-9a1a1807e5c3/TCC_Unifal/Evidencias_TCC_Unifal/relatorios_ferramentas/2026-06-20_00-25-00__validacao_tcc_unifal_r00/accessmonitor/sao-joao-da-mata-minas-gerais-3162302/sao-joao-da-mata_minas gerais_3162302_r00_accessmonitor_t1_20260620_023210.json</t>
  </si>
  <si>
    <t>https://amaweb.unifesp.br/avaliador/results/https%3A%2F%2Fwww.bomretirodosul.rs.gov.br%2F</t>
  </si>
  <si>
    <t>/media/serv-bot/cebece73-ca34-45fa-ba0e-9a1a1807e5c3/TCC_Unifal/Evidencias_TCC_Unifal/relatorios_ferramentas/2026-06-20_00-25-00__validacao_tcc_unifal_r00/amaweb/bom-retiro-do-sul-rio-grande-do-sul-4302402/bom-retiro-do-sul_rio grande do sul_4302402_r00_amaweb_t1_20260620_023225.pdf</t>
  </si>
  <si>
    <t>/media/serv-bot/cebece73-ca34-45fa-ba0e-9a1a1807e5c3/TCC_Unifal/Processamento_TCC_Unifal/sessoes/2026-06-20_00-25-00__validacao_tcc_unifal_r00/json/r00_4302402_cf827c28.json</t>
  </si>
  <si>
    <t>https://amaweb.unifesp.br/avaliador/results/https%3A%2F%2Fwww.saojoaodomanteninha.mg.gov.br%2F</t>
  </si>
  <si>
    <t>/media/serv-bot/cebece73-ca34-45fa-ba0e-9a1a1807e5c3/TCC_Unifal/Evidencias_TCC_Unifal/relatorios_ferramentas/2026-06-20_00-25-00__validacao_tcc_unifal_r00/amaweb/sao-joao-do-manteninha-minas-gerais-3162575/sao-joao-do-manteninha_minas gerais_3162575_r00_amaweb_t1_20260620_023243.pdf</t>
  </si>
  <si>
    <t>/media/serv-bot/cebece73-ca34-45fa-ba0e-9a1a1807e5c3/TCC_Unifal/Processamento_TCC_Unifal/sessoes/2026-06-20_00-25-00__validacao_tcc_unifal_r00/json/r00_3162575_3b388e2b.json</t>
  </si>
  <si>
    <t>https://bomretirodosul.rs.gov.br/</t>
  </si>
  <si>
    <t>bomretirodosul.rs.gov.br</t>
  </si>
  <si>
    <t>Prefeitura de Bom Retiro do Sul</t>
  </si>
  <si>
    <t>/media/serv-bot/cebece73-ca34-45fa-ba0e-9a1a1807e5c3/TCC_Unifal/Evidencias_TCC_Unifal/relatorios_ferramentas/2026-06-20_00-25-00__validacao_tcc_unifal_r00/accessmonitor/bom-retiro-do-sul-rio-grande-do-sul-4302402/bom-retiro-do-sul_rio grande do sul_4302402_r00_accessmonitor_t1_20260620_023236.json</t>
  </si>
  <si>
    <t>https://amaweb.unifesp.br/avaliador/results/https%3A%2F%2Fsaojosedosabugi.pb.gov.br%2F</t>
  </si>
  <si>
    <t>/media/serv-bot/cebece73-ca34-45fa-ba0e-9a1a1807e5c3/TCC_Unifal/Evidencias_TCC_Unifal/relatorios_ferramentas/2026-06-20_00-25-00__validacao_tcc_unifal_r00/amaweb/sao-jose-do-sabugi-paraiba-2514701/sao-jose-do-sabugi_paraíba_2514701_r00_amaweb_t1_20260620_023252.pdf</t>
  </si>
  <si>
    <t>/media/serv-bot/cebece73-ca34-45fa-ba0e-9a1a1807e5c3/TCC_Unifal/Processamento_TCC_Unifal/sessoes/2026-06-20_00-25-00__validacao_tcc_unifal_r00/json/r00_2514701_62193bb0.json</t>
  </si>
  <si>
    <t>www.saojoaodomanteninha.mg.gov.br</t>
  </si>
  <si>
    <t>PREFEITURA MUNICIPAL DE SÃO JOÃO DO MANTENINHA</t>
  </si>
  <si>
    <t>/media/serv-bot/cebece73-ca34-45fa-ba0e-9a1a1807e5c3/TCC_Unifal/Evidencias_TCC_Unifal/relatorios_ferramentas/2026-06-20_00-25-00__validacao_tcc_unifal_r00/accessmonitor/sao-joao-do-manteninha-minas-gerais-3162575/sao-joao-do-manteninha_minas gerais_3162575_r00_accessmonitor_t1_20260620_023254.json</t>
  </si>
  <si>
    <t>saojosedosabugi.pb.gov.br</t>
  </si>
  <si>
    <t>Prefeitura Municipal de São José do Sabugi - Página Inicial</t>
  </si>
  <si>
    <t>/media/serv-bot/cebece73-ca34-45fa-ba0e-9a1a1807e5c3/TCC_Unifal/Evidencias_TCC_Unifal/relatorios_ferramentas/2026-06-20_00-25-00__validacao_tcc_unifal_r00/accessmonitor/sao-jose-do-sabugi-paraiba-2514701/sao-jose-do-sabugi_paraíba_2514701_r00_accessmonitor_t1_20260620_023304.json</t>
  </si>
  <si>
    <t>https://amaweb.unifesp.br/avaliador/results/https%3A%2F%2Fwww.butia.rs.gov.br%2F</t>
  </si>
  <si>
    <t>/media/serv-bot/cebece73-ca34-45fa-ba0e-9a1a1807e5c3/TCC_Unifal/Evidencias_TCC_Unifal/relatorios_ferramentas/2026-06-20_00-25-00__validacao_tcc_unifal_r00/amaweb/butia-rio-grande-do-sul-4302709/butia_rio grande do sul_4302709_r00_amaweb_t1_20260620_023321.pdf</t>
  </si>
  <si>
    <t>/media/serv-bot/cebece73-ca34-45fa-ba0e-9a1a1807e5c3/TCC_Unifal/Processamento_TCC_Unifal/sessoes/2026-06-20_00-25-00__validacao_tcc_unifal_r00/json/r00_4302709_f3b29ab3.json</t>
  </si>
  <si>
    <t>https://amaweb.unifesp.br/avaliador/results/https%3A%2F%2Fwww.saopedrodauniao.mg.gov.br%2F</t>
  </si>
  <si>
    <t>/media/serv-bot/cebece73-ca34-45fa-ba0e-9a1a1807e5c3/TCC_Unifal/Evidencias_TCC_Unifal/relatorios_ferramentas/2026-06-20_00-25-00__validacao_tcc_unifal_r00/amaweb/sao-pedro-da-uniao-minas-gerais-3163904/sao-pedro-da-uniao_minas gerais_3163904_r00_amaweb_t1_20260620_023328.pdf</t>
  </si>
  <si>
    <t>/media/serv-bot/cebece73-ca34-45fa-ba0e-9a1a1807e5c3/TCC_Unifal/Processamento_TCC_Unifal/sessoes/2026-06-20_00-25-00__validacao_tcc_unifal_r00/json/r00_3163904_83fb0900.json</t>
  </si>
  <si>
    <t>https://butia.rs.gov.br/</t>
  </si>
  <si>
    <t>butia.rs.gov.br</t>
  </si>
  <si>
    <t>Prefeitura Municipal de Butiá</t>
  </si>
  <si>
    <t>/media/serv-bot/cebece73-ca34-45fa-ba0e-9a1a1807e5c3/TCC_Unifal/Evidencias_TCC_Unifal/relatorios_ferramentas/2026-06-20_00-25-00__validacao_tcc_unifal_r00/accessmonitor/butia-rio-grande-do-sul-4302709/butia_rio grande do sul_4302709_r00_accessmonitor_t1_20260620_023332.json</t>
  </si>
  <si>
    <t>https://amaweb.unifesp.br/avaliador/results/https%3A%2F%2Fsaojosedosramos.pb.gov.br%2F</t>
  </si>
  <si>
    <t>/media/serv-bot/cebece73-ca34-45fa-ba0e-9a1a1807e5c3/TCC_Unifal/Evidencias_TCC_Unifal/relatorios_ferramentas/2026-06-20_00-25-00__validacao_tcc_unifal_r00/amaweb/sao-jose-dos-ramos-paraiba-2514453/sao-jose-dos-ramos_paraíba_2514453_r00_amaweb_t1_20260620_023346.pdf</t>
  </si>
  <si>
    <t>/media/serv-bot/cebece73-ca34-45fa-ba0e-9a1a1807e5c3/TCC_Unifal/Processamento_TCC_Unifal/sessoes/2026-06-20_00-25-00__validacao_tcc_unifal_r00/json/r00_2514453_a617f784.json</t>
  </si>
  <si>
    <t>www.saopedrodauniao.mg.gov.br</t>
  </si>
  <si>
    <t>Prefeitura de São Pedro da União - MG</t>
  </si>
  <si>
    <t>/media/serv-bot/cebece73-ca34-45fa-ba0e-9a1a1807e5c3/TCC_Unifal/Evidencias_TCC_Unifal/relatorios_ferramentas/2026-06-20_00-25-00__validacao_tcc_unifal_r00/accessmonitor/sao-pedro-da-uniao-minas-gerais-3163904/sao-pedro-da-uniao_minas gerais_3163904_r00_accessmonitor_t1_20260620_023339.json</t>
  </si>
  <si>
    <t>https://amaweb.unifesp.br/avaliador/results/https%3A%2F%2Fwww.cambaradosul.rs.gov.br%2F</t>
  </si>
  <si>
    <t>/media/serv-bot/cebece73-ca34-45fa-ba0e-9a1a1807e5c3/TCC_Unifal/Evidencias_TCC_Unifal/relatorios_ferramentas/2026-06-20_00-25-00__validacao_tcc_unifal_r00/amaweb/cambara-do-sul-rio-grande-do-sul-4303608/cambara-do-sul_rio grande do sul_4303608_r00_amaweb_t1_20260620_023357.pdf</t>
  </si>
  <si>
    <t>/media/serv-bot/cebece73-ca34-45fa-ba0e-9a1a1807e5c3/TCC_Unifal/Processamento_TCC_Unifal/sessoes/2026-06-20_00-25-00__validacao_tcc_unifal_r00/json/r00_4303608_f2d322c1.json</t>
  </si>
  <si>
    <t>https://amaweb.unifesp.br/avaliador/results/https%3A%2F%2Fwww.teofilootoni.mg.gov.br%2F</t>
  </si>
  <si>
    <t>/media/serv-bot/cebece73-ca34-45fa-ba0e-9a1a1807e5c3/TCC_Unifal/Evidencias_TCC_Unifal/relatorios_ferramentas/2026-06-20_00-25-00__validacao_tcc_unifal_r00/amaweb/teofilo-otoni-minas-gerais-3168606/teofilo-otoni_minas gerais_3168606_r00_amaweb_t1_20260620_023406.pdf</t>
  </si>
  <si>
    <t>/media/serv-bot/cebece73-ca34-45fa-ba0e-9a1a1807e5c3/TCC_Unifal/Processamento_TCC_Unifal/sessoes/2026-06-20_00-25-00__validacao_tcc_unifal_r00/json/r00_3168606_cb9c1400.json</t>
  </si>
  <si>
    <t>saojosedosramos.pb.gov.br</t>
  </si>
  <si>
    <t>Prefeitura de São José dos Ramos</t>
  </si>
  <si>
    <t>/media/serv-bot/cebece73-ca34-45fa-ba0e-9a1a1807e5c3/TCC_Unifal/Evidencias_TCC_Unifal/relatorios_ferramentas/2026-06-20_00-25-00__validacao_tcc_unifal_r00/accessmonitor/sao-jose-dos-ramos-paraiba-2514453/sao-jose-dos-ramos_paraíba_2514453_r00_accessmonitor_t1_20260620_023357.json</t>
  </si>
  <si>
    <t>www.cambaradosul.rs.gov.br</t>
  </si>
  <si>
    <t>Município de Cambará do Sul</t>
  </si>
  <si>
    <t>/media/serv-bot/cebece73-ca34-45fa-ba0e-9a1a1807e5c3/TCC_Unifal/Evidencias_TCC_Unifal/relatorios_ferramentas/2026-06-20_00-25-00__validacao_tcc_unifal_r00/accessmonitor/cambara-do-sul-rio-grande-do-sul-4303608/cambara-do-sul_rio grande do sul_4303608_r00_accessmonitor_t1_20260620_023409.json</t>
  </si>
  <si>
    <t>https://amaweb.unifesp.br/avaliador/results/https%3A%2F%2Fafranio.pe.gov.br%2F</t>
  </si>
  <si>
    <t>/media/serv-bot/cebece73-ca34-45fa-ba0e-9a1a1807e5c3/TCC_Unifal/Evidencias_TCC_Unifal/relatorios_ferramentas/2026-06-20_00-25-00__validacao_tcc_unifal_r00/amaweb/afranio-pernambuco-2600203/afranio_pernambuco_2600203_r00_amaweb_t1_20260620_023433.pdf</t>
  </si>
  <si>
    <t>/media/serv-bot/cebece73-ca34-45fa-ba0e-9a1a1807e5c3/TCC_Unifal/Processamento_TCC_Unifal/sessoes/2026-06-20_00-25-00__validacao_tcc_unifal_r00/json/r00_2600203_0ab824c6.json</t>
  </si>
  <si>
    <t>https://amaweb.unifesp.br/avaliador/results/https%3A%2F%2Fwww.chapada.rs.gov.br%2F</t>
  </si>
  <si>
    <t>/media/serv-bot/cebece73-ca34-45fa-ba0e-9a1a1807e5c3/TCC_Unifal/Evidencias_TCC_Unifal/relatorios_ferramentas/2026-06-20_00-25-00__validacao_tcc_unifal_r00/amaweb/chapada-rio-grande-do-sul-4305306/chapada_rio grande do sul_4305306_r00_amaweb_t1_20260620_023436.pdf</t>
  </si>
  <si>
    <t>/media/serv-bot/cebece73-ca34-45fa-ba0e-9a1a1807e5c3/TCC_Unifal/Processamento_TCC_Unifal/sessoes/2026-06-20_00-25-00__validacao_tcc_unifal_r00/json/r00_4305306_3467947a.json</t>
  </si>
  <si>
    <t>www.teofilootoni.mg.gov.br</t>
  </si>
  <si>
    <t>PREFEITURA MUNICIPAL DE TEÓFILO OTONI</t>
  </si>
  <si>
    <t>/media/serv-bot/cebece73-ca34-45fa-ba0e-9a1a1807e5c3/TCC_Unifal/Evidencias_TCC_Unifal/relatorios_ferramentas/2026-06-20_00-25-00__validacao_tcc_unifal_r00/accessmonitor/teofilo-otoni-minas-gerais-3168606/teofilo-otoni_minas gerais_3168606_r00_accessmonitor_t1_20260620_023418.json</t>
  </si>
  <si>
    <t>afranio.pe.gov.br</t>
  </si>
  <si>
    <t>Prefeitura Municipal de Afrânio-PE</t>
  </si>
  <si>
    <t>/media/serv-bot/cebece73-ca34-45fa-ba0e-9a1a1807e5c3/TCC_Unifal/Evidencias_TCC_Unifal/relatorios_ferramentas/2026-06-20_00-25-00__validacao_tcc_unifal_r00/accessmonitor/afranio-pernambuco-2600203/afranio_pernambuco_2600203_r00_accessmonitor_t1_20260620_023444.json</t>
  </si>
  <si>
    <t>www.chapada.rs.gov.br</t>
  </si>
  <si>
    <t>Chapada/RS</t>
  </si>
  <si>
    <t>/media/serv-bot/cebece73-ca34-45fa-ba0e-9a1a1807e5c3/TCC_Unifal/Evidencias_TCC_Unifal/relatorios_ferramentas/2026-06-20_00-25-00__validacao_tcc_unifal_r00/accessmonitor/chapada-rio-grande-do-sul-4305306/chapada_rio grande do sul_4305306_r00_accessmonitor_t1_20260620_023448.json</t>
  </si>
  <si>
    <t>https://amaweb.unifesp.br/avaliador/results/https%3A%2F%2Farcoverde.pe.gov.br%2F</t>
  </si>
  <si>
    <t>/media/serv-bot/cebece73-ca34-45fa-ba0e-9a1a1807e5c3/TCC_Unifal/Evidencias_TCC_Unifal/relatorios_ferramentas/2026-06-20_00-25-00__validacao_tcc_unifal_r00/amaweb/arcoverde-pernambuco-2601201/arcoverde_pernambuco_2601201_r00_amaweb_t1_20260620_023512.pdf</t>
  </si>
  <si>
    <t>/media/serv-bot/cebece73-ca34-45fa-ba0e-9a1a1807e5c3/TCC_Unifal/Processamento_TCC_Unifal/sessoes/2026-06-20_00-25-00__validacao_tcc_unifal_r00/json/r00_2601201_d2ea2804.json</t>
  </si>
  <si>
    <t>https://amaweb.unifesp.br/avaliador/results/https%3A%2F%2Fwww.tiros.mg.gov.br%2F</t>
  </si>
  <si>
    <t>/media/serv-bot/cebece73-ca34-45fa-ba0e-9a1a1807e5c3/TCC_Unifal/Evidencias_TCC_Unifal/relatorios_ferramentas/2026-06-20_00-25-00__validacao_tcc_unifal_r00/amaweb/tiros-minas-gerais-3168903/tiros_minas gerais_3168903_r00_amaweb_t1_20260620_023515.pdf</t>
  </si>
  <si>
    <t>/media/serv-bot/cebece73-ca34-45fa-ba0e-9a1a1807e5c3/TCC_Unifal/Processamento_TCC_Unifal/sessoes/2026-06-20_00-25-00__validacao_tcc_unifal_r00/json/r00_3168903_a6bc6cc3.json</t>
  </si>
  <si>
    <t>https://amaweb.unifesp.br/avaliador/results/https%3A%2F%2Fwww.espumoso.rs.gov.br%2F</t>
  </si>
  <si>
    <t>/media/serv-bot/cebece73-ca34-45fa-ba0e-9a1a1807e5c3/TCC_Unifal/Evidencias_TCC_Unifal/relatorios_ferramentas/2026-06-20_00-25-00__validacao_tcc_unifal_r00/amaweb/espumoso-rio-grande-do-sul-4307500/espumoso_rio grande do sul_4307500_r00_amaweb_t1_20260620_023527.pdf</t>
  </si>
  <si>
    <t>/media/serv-bot/cebece73-ca34-45fa-ba0e-9a1a1807e5c3/TCC_Unifal/Processamento_TCC_Unifal/sessoes/2026-06-20_00-25-00__validacao_tcc_unifal_r00/json/r00_4307500_9850f097.json</t>
  </si>
  <si>
    <t>www.tiros.mg.gov.br</t>
  </si>
  <si>
    <t>PREFEITURA MUNICIPAL DE TIROS</t>
  </si>
  <si>
    <t>/media/serv-bot/cebece73-ca34-45fa-ba0e-9a1a1807e5c3/TCC_Unifal/Evidencias_TCC_Unifal/relatorios_ferramentas/2026-06-20_00-25-00__validacao_tcc_unifal_r00/accessmonitor/tiros-minas-gerais-3168903/tiros_minas gerais_3168903_r00_accessmonitor_t1_20260620_023526.json</t>
  </si>
  <si>
    <t>https://arcoverde.pe.gov.br/index-</t>
  </si>
  <si>
    <t>arcoverde.pe.gov.br</t>
  </si>
  <si>
    <t>Prefeitura de Arcoverde</t>
  </si>
  <si>
    <t>/media/serv-bot/cebece73-ca34-45fa-ba0e-9a1a1807e5c3/TCC_Unifal/Evidencias_TCC_Unifal/relatorios_ferramentas/2026-06-20_00-25-00__validacao_tcc_unifal_r00/accessmonitor/arcoverde-pernambuco-2601201/arcoverde_pernambuco_2601201_r00_accessmonitor_t1_20260620_023525.json</t>
  </si>
  <si>
    <t>https://espumoso.rs.gov.br/</t>
  </si>
  <si>
    <t>espumoso.rs.gov.br</t>
  </si>
  <si>
    <t>Página Inicial - Espumoso - Prefeitura Municipal</t>
  </si>
  <si>
    <t>/media/serv-bot/cebece73-ca34-45fa-ba0e-9a1a1807e5c3/TCC_Unifal/Evidencias_TCC_Unifal/relatorios_ferramentas/2026-06-20_00-25-00__validacao_tcc_unifal_r00/accessmonitor/espumoso-rio-grande-do-sul-4307500/espumoso_rio grande do sul_4307500_r00_accessmonitor_t1_20260620_023540.json</t>
  </si>
  <si>
    <t>https://amaweb.unifesp.br/avaliador/results/https%3A%2F%2Fwww.tocosdomoji.mg.gov.br%2F</t>
  </si>
  <si>
    <t>/media/serv-bot/cebece73-ca34-45fa-ba0e-9a1a1807e5c3/TCC_Unifal/Evidencias_TCC_Unifal/relatorios_ferramentas/2026-06-20_00-25-00__validacao_tcc_unifal_r00/amaweb/tocos-do-moji-minas-gerais-3169059/tocos-do-moji_minas gerais_3169059_r00_amaweb_t1_20260620_023606.pdf</t>
  </si>
  <si>
    <t>/media/serv-bot/cebece73-ca34-45fa-ba0e-9a1a1807e5c3/TCC_Unifal/Processamento_TCC_Unifal/sessoes/2026-06-20_00-25-00__validacao_tcc_unifal_r00/json/r00_3169059_bff103fc.json</t>
  </si>
  <si>
    <t>https://amaweb.unifesp.br/avaliador/results/https%3A%2F%2Fwww.fazendavilanova.rs.gov.br%2F</t>
  </si>
  <si>
    <t>/media/serv-bot/cebece73-ca34-45fa-ba0e-9a1a1807e5c3/TCC_Unifal/Evidencias_TCC_Unifal/relatorios_ferramentas/2026-06-20_00-25-00__validacao_tcc_unifal_r00/amaweb/fazenda-vilanova-rio-grande-do-sul-4308078/fazenda-vilanova_rio grande do sul_4308078_r00_amaweb_t1_20260620_023610.pdf</t>
  </si>
  <si>
    <t>/media/serv-bot/cebece73-ca34-45fa-ba0e-9a1a1807e5c3/TCC_Unifal/Processamento_TCC_Unifal/sessoes/2026-06-20_00-25-00__validacao_tcc_unifal_r00/json/r00_4308078_1705e29e.json</t>
  </si>
  <si>
    <t>https://tocosdomoji.mg.gov.br/</t>
  </si>
  <si>
    <t>tocosdomoji.mg.gov.br</t>
  </si>
  <si>
    <t>Bem-vindo a Tocos do Moji! - Prefeitura Municipal de Tocos do Moji - MG</t>
  </si>
  <si>
    <t>/media/serv-bot/cebece73-ca34-45fa-ba0e-9a1a1807e5c3/TCC_Unifal/Evidencias_TCC_Unifal/relatorios_ferramentas/2026-06-20_00-25-00__validacao_tcc_unifal_r00/accessmonitor/tocos-do-moji-minas-gerais-3169059/tocos-do-moji_minas gerais_3169059_r00_accessmonitor_t1_20260620_023617.json</t>
  </si>
  <si>
    <t>www.fazendavilanova.rs.gov.br</t>
  </si>
  <si>
    <t>Fazenda Vilanova - RS</t>
  </si>
  <si>
    <t>/media/serv-bot/cebece73-ca34-45fa-ba0e-9a1a1807e5c3/TCC_Unifal/Evidencias_TCC_Unifal/relatorios_ferramentas/2026-06-20_00-25-00__validacao_tcc_unifal_r00/accessmonitor/fazenda-vilanova-rio-grande-do-sul-4308078/fazenda-vilanova_rio grande do sul_4308078_r00_accessmonitor_t1_20260620_023621.json</t>
  </si>
  <si>
    <t>https://amaweb.unifesp.br/avaliador/results/https%3A%2F%2Fwww.pmgv.rs.gov.br%2Fsite%2F</t>
  </si>
  <si>
    <t>/media/serv-bot/cebece73-ca34-45fa-ba0e-9a1a1807e5c3/TCC_Unifal/Evidencias_TCC_Unifal/relatorios_ferramentas/2026-06-20_00-25-00__validacao_tcc_unifal_r00/amaweb/getulio-vargas-rio-grande-do-sul-4308904/getulio-vargas_rio grande do sul_4308904_r00_amaweb_t1_20260620_023708.pdf</t>
  </si>
  <si>
    <t>/media/serv-bot/cebece73-ca34-45fa-ba0e-9a1a1807e5c3/TCC_Unifal/Processamento_TCC_Unifal/sessoes/2026-06-20_00-25-00__validacao_tcc_unifal_r00/json/r00_4308904_aa2168ef.json</t>
  </si>
  <si>
    <t>https://amaweb.unifesp.br/avaliador/results/https%3A%2F%2Fwww.ubai.mg.gov.br%2F</t>
  </si>
  <si>
    <t>/media/serv-bot/cebece73-ca34-45fa-ba0e-9a1a1807e5c3/TCC_Unifal/Evidencias_TCC_Unifal/relatorios_ferramentas/2026-06-20_00-25-00__validacao_tcc_unifal_r00/amaweb/ubai-minas-gerais-3170008/ubai_minas gerais_3170008_r00_amaweb_t1_20260620_023708.pdf</t>
  </si>
  <si>
    <t>/media/serv-bot/cebece73-ca34-45fa-ba0e-9a1a1807e5c3/TCC_Unifal/Processamento_TCC_Unifal/sessoes/2026-06-20_00-25-00__validacao_tcc_unifal_r00/json/r00_3170008_2939528b.json</t>
  </si>
  <si>
    <t>www.pmgv.rs.gov.br</t>
  </si>
  <si>
    <t>Prefeitura Municipal de Getúlio Vargas</t>
  </si>
  <si>
    <t>/media/serv-bot/cebece73-ca34-45fa-ba0e-9a1a1807e5c3/TCC_Unifal/Evidencias_TCC_Unifal/relatorios_ferramentas/2026-06-20_00-25-00__validacao_tcc_unifal_r00/accessmonitor/getulio-vargas-rio-grande-do-sul-4308904/getulio-vargas_rio grande do sul_4308904_r00_accessmonitor_t1_20260620_023719.json</t>
  </si>
  <si>
    <t>https://ubai.mg.gov.br/</t>
  </si>
  <si>
    <t>ubai.mg.gov.br</t>
  </si>
  <si>
    <t>Prefeitura Municipal de Ubaí</t>
  </si>
  <si>
    <t>/media/serv-bot/cebece73-ca34-45fa-ba0e-9a1a1807e5c3/TCC_Unifal/Evidencias_TCC_Unifal/relatorios_ferramentas/2026-06-20_00-25-00__validacao_tcc_unifal_r00/accessmonitor/ubai-minas-gerais-3170008/ubai_minas gerais_3170008_r00_accessmonitor_t1_20260620_023720.json</t>
  </si>
  <si>
    <t>https://amaweb.unifesp.br/avaliador/results/https%3A%2F%2Fglorinha.rs.gov.br%2F</t>
  </si>
  <si>
    <t>/media/serv-bot/cebece73-ca34-45fa-ba0e-9a1a1807e5c3/TCC_Unifal/Evidencias_TCC_Unifal/relatorios_ferramentas/2026-06-20_00-25-00__validacao_tcc_unifal_r00/amaweb/glorinha-rio-grande-do-sul-4309050/glorinha_rio grande do sul_4309050_r00_amaweb_t1_20260620_023813.pdf</t>
  </si>
  <si>
    <t>/media/serv-bot/cebece73-ca34-45fa-ba0e-9a1a1807e5c3/TCC_Unifal/Processamento_TCC_Unifal/sessoes/2026-06-20_00-25-00__validacao_tcc_unifal_r00/json/r00_4309050_5efa0389.json</t>
  </si>
  <si>
    <t>https://amaweb.unifesp.br/avaliador/results/https%3A%2F%2Fwww.ubaporanga.mg.gov.br%2F</t>
  </si>
  <si>
    <t>/media/serv-bot/cebece73-ca34-45fa-ba0e-9a1a1807e5c3/TCC_Unifal/Evidencias_TCC_Unifal/relatorios_ferramentas/2026-06-20_00-25-00__validacao_tcc_unifal_r00/amaweb/ubaporanga-minas-gerais-3170057/ubaporanga_minas gerais_3170057_r00_amaweb_t1_20260620_023817.pdf</t>
  </si>
  <si>
    <t>/media/serv-bot/cebece73-ca34-45fa-ba0e-9a1a1807e5c3/TCC_Unifal/Processamento_TCC_Unifal/sessoes/2026-06-20_00-25-00__validacao_tcc_unifal_r00/json/r00_3170057_b58c6525.json</t>
  </si>
  <si>
    <t>glorinha.rs.gov.br</t>
  </si>
  <si>
    <t>Prefeitura de Glorinha - RS</t>
  </si>
  <si>
    <t>/media/serv-bot/cebece73-ca34-45fa-ba0e-9a1a1807e5c3/TCC_Unifal/Evidencias_TCC_Unifal/relatorios_ferramentas/2026-06-20_00-25-00__validacao_tcc_unifal_r00/accessmonitor/glorinha-rio-grande-do-sul-4309050/glorinha_rio grande do sul_4309050_r00_accessmonitor_t1_20260620_023825.json</t>
  </si>
  <si>
    <t>www.ubaporanga.mg.gov.br</t>
  </si>
  <si>
    <t>Início - Prefeitura Ubaporanga - MG</t>
  </si>
  <si>
    <t>/media/serv-bot/cebece73-ca34-45fa-ba0e-9a1a1807e5c3/TCC_Unifal/Evidencias_TCC_Unifal/relatorios_ferramentas/2026-06-20_00-25-00__validacao_tcc_unifal_r00/accessmonitor/ubaporanga-minas-gerais-3170057/ubaporanga_minas gerais_3170057_r00_accessmonitor_t1_20260620_023829.json</t>
  </si>
  <si>
    <t>https://amaweb.unifesp.br/avaliador/results/https%3A%2F%2Fchadealegria.pe.gov.br%2F</t>
  </si>
  <si>
    <t>/media/serv-bot/cebece73-ca34-45fa-ba0e-9a1a1807e5c3/TCC_Unifal/Evidencias_TCC_Unifal/relatorios_ferramentas/2026-06-20_00-25-00__validacao_tcc_unifal_r00/amaweb/cha-de-alegria-pernambuco-2604403/cha-de-alegria_pernambuco_2604403_r00_amaweb_t1_20260620_023850.pdf</t>
  </si>
  <si>
    <t>/media/serv-bot/cebece73-ca34-45fa-ba0e-9a1a1807e5c3/TCC_Unifal/Processamento_TCC_Unifal/sessoes/2026-06-20_00-25-00__validacao_tcc_unifal_r00/json/r00_2604403_fb2c85cd.json</t>
  </si>
  <si>
    <t>https://amaweb.unifesp.br/avaliador/results/https%3A%2F%2Fwww.varginha.mg.gov.br%2F</t>
  </si>
  <si>
    <t>/media/serv-bot/cebece73-ca34-45fa-ba0e-9a1a1807e5c3/TCC_Unifal/Evidencias_TCC_Unifal/relatorios_ferramentas/2026-06-20_00-25-00__validacao_tcc_unifal_r00/amaweb/varginha-minas-gerais-3170701/varginha_minas gerais_3170701_r00_amaweb_t1_20260620_023902.pdf</t>
  </si>
  <si>
    <t>/media/serv-bot/cebece73-ca34-45fa-ba0e-9a1a1807e5c3/TCC_Unifal/Processamento_TCC_Unifal/sessoes/2026-06-20_00-25-00__validacao_tcc_unifal_r00/json/r00_3170701_ea136d7d.json</t>
  </si>
  <si>
    <t>www.varginha.mg.gov.br</t>
  </si>
  <si>
    <t>Prefeitura de Varginha - MG</t>
  </si>
  <si>
    <t>/media/serv-bot/cebece73-ca34-45fa-ba0e-9a1a1807e5c3/TCC_Unifal/Evidencias_TCC_Unifal/relatorios_ferramentas/2026-06-20_00-25-00__validacao_tcc_unifal_r00/accessmonitor/varginha-minas-gerais-3170701/varginha_minas gerais_3170701_r00_accessmonitor_t1_20260620_023915.json</t>
  </si>
  <si>
    <t>https://amaweb.unifesp.br/avaliador/results/https%3A%2F%2Fwww.guaranidasmissoes.rs.gov.br%2F</t>
  </si>
  <si>
    <t>/media/serv-bot/cebece73-ca34-45fa-ba0e-9a1a1807e5c3/TCC_Unifal/Evidencias_TCC_Unifal/relatorios_ferramentas/2026-06-20_00-25-00__validacao_tcc_unifal_r00/amaweb/guarani-das-missoes-rio-grande-do-sul-4309506/guarani-das-missoes_rio grande do sul_4309506_r00_amaweb_t1_20260620_023932.pdf</t>
  </si>
  <si>
    <t>/media/serv-bot/cebece73-ca34-45fa-ba0e-9a1a1807e5c3/TCC_Unifal/Processamento_TCC_Unifal/sessoes/2026-06-20_00-25-00__validacao_tcc_unifal_r00/json/r00_4309506_fe257996.json</t>
  </si>
  <si>
    <t>https://amaweb.unifesp.br/avaliador/results/https%3A%2F%2Fwww.levygasparian.rj.gov.br%2F</t>
  </si>
  <si>
    <t>/media/serv-bot/cebece73-ca34-45fa-ba0e-9a1a1807e5c3/TCC_Unifal/Evidencias_TCC_Unifal/relatorios_ferramentas/2026-06-20_00-25-00__validacao_tcc_unifal_r00/amaweb/comendador-levy-gasparian-rio-de-janeiro-3300951/comendador-levy-gasparian_rio de janeiro_3300951_r00_amaweb_t1_20260620_023953.pdf</t>
  </si>
  <si>
    <t>/media/serv-bot/cebece73-ca34-45fa-ba0e-9a1a1807e5c3/TCC_Unifal/Processamento_TCC_Unifal/sessoes/2026-06-20_00-25-00__validacao_tcc_unifal_r00/json/r00_3300951_a98a1259.json</t>
  </si>
  <si>
    <t>www.guaranidasmissoes.rs.gov.br</t>
  </si>
  <si>
    <t>Prefeitura Municipal de Guarani das Missões</t>
  </si>
  <si>
    <t>/media/serv-bot/cebece73-ca34-45fa-ba0e-9a1a1807e5c3/TCC_Unifal/Evidencias_TCC_Unifal/relatorios_ferramentas/2026-06-20_00-25-00__validacao_tcc_unifal_r00/accessmonitor/guarani-das-missoes-rio-grande-do-sul-4309506/guarani-das-missoes_rio grande do sul_4309506_r00_accessmonitor_t1_20260620_023945.json</t>
  </si>
  <si>
    <t>www.levygasparian.rj.gov.br</t>
  </si>
  <si>
    <t>Município de Comendador Levy Gasparian – Comendador Levy Gasparian / RJ</t>
  </si>
  <si>
    <t>/media/serv-bot/cebece73-ca34-45fa-ba0e-9a1a1807e5c3/TCC_Unifal/Evidencias_TCC_Unifal/relatorios_ferramentas/2026-06-20_00-25-00__validacao_tcc_unifal_r00/accessmonitor/comendador-levy-gasparian-rio-de-janeiro-3300951/comendador-levy-gasparian_rio de janeiro_3300951_r00_accessmonitor_t1_20260620_024005.json</t>
  </si>
  <si>
    <t>https://amaweb.unifesp.br/avaliador/results/https%3A%2F%2Fwww.igrejinha.rs.gov.br%2F</t>
  </si>
  <si>
    <t>/media/serv-bot/cebece73-ca34-45fa-ba0e-9a1a1807e5c3/TCC_Unifal/Evidencias_TCC_Unifal/relatorios_ferramentas/2026-06-20_00-25-00__validacao_tcc_unifal_r00/amaweb/igrejinha-rio-grande-do-sul-4310108/igrejinha_rio grande do sul_4310108_r00_amaweb_t1_20260620_024027.pdf</t>
  </si>
  <si>
    <t>/media/serv-bot/cebece73-ca34-45fa-ba0e-9a1a1807e5c3/TCC_Unifal/Processamento_TCC_Unifal/sessoes/2026-06-20_00-25-00__validacao_tcc_unifal_r00/json/r00_4310108_d1cc36a2.json</t>
  </si>
  <si>
    <t>https://amaweb.unifesp.br/avaliador/results/https%3A%2F%2Fwww.conceicaodemacabu.rj.gov.br%2F</t>
  </si>
  <si>
    <t>/media/serv-bot/cebece73-ca34-45fa-ba0e-9a1a1807e5c3/TCC_Unifal/Evidencias_TCC_Unifal/relatorios_ferramentas/2026-06-20_00-25-00__validacao_tcc_unifal_r00/amaweb/conceicao-de-macabu-rio-de-janeiro-3301405/conceicao-de-macabu_rio de janeiro_3301405_r00_amaweb_t1_20260620_024033.pdf</t>
  </si>
  <si>
    <t>/media/serv-bot/cebece73-ca34-45fa-ba0e-9a1a1807e5c3/TCC_Unifal/Processamento_TCC_Unifal/sessoes/2026-06-20_00-25-00__validacao_tcc_unifal_r00/json/r00_3301405_77d3369d.json</t>
  </si>
  <si>
    <t>www.igrejinha.rs.gov.br</t>
  </si>
  <si>
    <t>Prefeitura de Igrejinha</t>
  </si>
  <si>
    <t>/media/serv-bot/cebece73-ca34-45fa-ba0e-9a1a1807e5c3/TCC_Unifal/Evidencias_TCC_Unifal/relatorios_ferramentas/2026-06-20_00-25-00__validacao_tcc_unifal_r00/accessmonitor/igrejinha-rio-grande-do-sul-4310108/igrejinha_rio grande do sul_4310108_r00_accessmonitor_t1_20260620_024039.json</t>
  </si>
  <si>
    <t>www.conceicaodemacabu.rj.gov.br</t>
  </si>
  <si>
    <t>Prefeitura Municipal de Conceição de Macabu</t>
  </si>
  <si>
    <t>/media/serv-bot/cebece73-ca34-45fa-ba0e-9a1a1807e5c3/TCC_Unifal/Evidencias_TCC_Unifal/relatorios_ferramentas/2026-06-20_00-25-00__validacao_tcc_unifal_r00/accessmonitor/conceicao-de-macabu-rio-de-janeiro-3301405/conceicao-de-macabu_rio de janeiro_3301405_r00_accessmonitor_t1_20260620_024044.json</t>
  </si>
  <si>
    <t>https://amaweb.unifesp.br/avaliador/results/https%3A%2F%2Fmage.rj.gov.br%2F</t>
  </si>
  <si>
    <t>/media/serv-bot/cebece73-ca34-45fa-ba0e-9a1a1807e5c3/TCC_Unifal/Evidencias_TCC_Unifal/relatorios_ferramentas/2026-06-20_00-25-00__validacao_tcc_unifal_r00/amaweb/mage-rio-de-janeiro-3302502/mage_rio de janeiro_3302502_r00_amaweb_t1_20260620_024144.pdf</t>
  </si>
  <si>
    <t>/media/serv-bot/cebece73-ca34-45fa-ba0e-9a1a1807e5c3/TCC_Unifal/Processamento_TCC_Unifal/sessoes/2026-06-20_00-25-00__validacao_tcc_unifal_r00/json/r00_3302502_3afc06fa.json</t>
  </si>
  <si>
    <t>https://amaweb.unifesp.br/avaliador/results/https%3A%2F%2Fwww.itapuca.rs.gov.br%2F</t>
  </si>
  <si>
    <t>/media/serv-bot/cebece73-ca34-45fa-ba0e-9a1a1807e5c3/TCC_Unifal/Evidencias_TCC_Unifal/relatorios_ferramentas/2026-06-20_00-25-00__validacao_tcc_unifal_r00/amaweb/itapuca-rio-grande-do-sul-4310579/itapuca_rio grande do sul_4310579_r00_amaweb_t1_20260620_024145.pdf</t>
  </si>
  <si>
    <t>/media/serv-bot/cebece73-ca34-45fa-ba0e-9a1a1807e5c3/TCC_Unifal/Processamento_TCC_Unifal/sessoes/2026-06-20_00-25-00__validacao_tcc_unifal_r00/json/r00_4310579_1cc4f508.json</t>
  </si>
  <si>
    <t>/media/serv-bot/cebece73-ca34-45fa-ba0e-9a1a1807e5c3/TCC_Unifal/Evidencias_TCC_Unifal/relatorios_ferramentas/2026-06-20_00-25-00__validacao_tcc_unifal_r00/amaweb/cha-de-alegria-pernambuco-2604403/cha-de-alegria_pernambuco_2604403_r00_amaweb_t2_20260620_024209.pdf</t>
  </si>
  <si>
    <t>mage.rj.gov.br</t>
  </si>
  <si>
    <t>Prefeitura Municipal de Magé – O site oficial da cidade!</t>
  </si>
  <si>
    <t>/media/serv-bot/cebece73-ca34-45fa-ba0e-9a1a1807e5c3/TCC_Unifal/Evidencias_TCC_Unifal/relatorios_ferramentas/2026-06-20_00-25-00__validacao_tcc_unifal_r00/accessmonitor/mage-rio-de-janeiro-3302502/mage_rio de janeiro_3302502_r00_accessmonitor_t1_20260620_024158.json</t>
  </si>
  <si>
    <t>www.itapuca.rs.gov.br</t>
  </si>
  <si>
    <t>Prefeitura de Itapuca</t>
  </si>
  <si>
    <t>/media/serv-bot/cebece73-ca34-45fa-ba0e-9a1a1807e5c3/TCC_Unifal/Evidencias_TCC_Unifal/relatorios_ferramentas/2026-06-20_00-25-00__validacao_tcc_unifal_r00/accessmonitor/itapuca-rio-grande-do-sul-4310579/itapuca_rio grande do sul_4310579_r00_accessmonitor_t1_20260620_024158.json</t>
  </si>
  <si>
    <t>https://amaweb.unifesp.br/avaliador/results/https%3A%2F%2Fwww.lagoao.rs.gov.br%2F</t>
  </si>
  <si>
    <t>/media/serv-bot/cebece73-ca34-45fa-ba0e-9a1a1807e5c3/TCC_Unifal/Evidencias_TCC_Unifal/relatorios_ferramentas/2026-06-20_00-25-00__validacao_tcc_unifal_r00/amaweb/lagoao-rio-grande-do-sul-4311254/lagoao_rio grande do sul_4311254_r00_amaweb_t1_20260620_024301.pdf</t>
  </si>
  <si>
    <t>/media/serv-bot/cebece73-ca34-45fa-ba0e-9a1a1807e5c3/TCC_Unifal/Processamento_TCC_Unifal/sessoes/2026-06-20_00-25-00__validacao_tcc_unifal_r00/json/r00_4311254_9e7ad36a.json</t>
  </si>
  <si>
    <t>www.lagoao.rs.gov.br</t>
  </si>
  <si>
    <t>Prefeitura Municipal de Lagoão/RS</t>
  </si>
  <si>
    <t>/media/serv-bot/cebece73-ca34-45fa-ba0e-9a1a1807e5c3/TCC_Unifal/Evidencias_TCC_Unifal/relatorios_ferramentas/2026-06-20_00-25-00__validacao_tcc_unifal_r00/accessmonitor/lagoao-rio-grande-do-sul-4311254/lagoao_rio grande do sul_4311254_r00_accessmonitor_t1_20260620_024315.json</t>
  </si>
  <si>
    <t>https://amaweb.unifesp.br/avaliador/results/https%3A%2F%2Fwww.naometoque.rs.gov.br%2F</t>
  </si>
  <si>
    <t>/media/serv-bot/cebece73-ca34-45fa-ba0e-9a1a1807e5c3/TCC_Unifal/Evidencias_TCC_Unifal/relatorios_ferramentas/2026-06-20_00-25-00__validacao_tcc_unifal_r00/amaweb/nao-me-toque-rio-grande-do-sul-4312658/nao-me-toque_rio grande do sul_4312658_r00_amaweb_t1_20260620_024355.pdf</t>
  </si>
  <si>
    <t>/media/serv-bot/cebece73-ca34-45fa-ba0e-9a1a1807e5c3/TCC_Unifal/Processamento_TCC_Unifal/sessoes/2026-06-20_00-25-00__validacao_tcc_unifal_r00/json/r00_4312658_30a5b2ba.json</t>
  </si>
  <si>
    <t>https://amaweb.unifesp.br/avaliador/results/https%3A%2F%2Fwww.patydoalferes.rj.gov.br%2F</t>
  </si>
  <si>
    <t>/media/serv-bot/cebece73-ca34-45fa-ba0e-9a1a1807e5c3/TCC_Unifal/Evidencias_TCC_Unifal/relatorios_ferramentas/2026-06-20_00-25-00__validacao_tcc_unifal_r00/amaweb/paty-do-alferes-rio-de-janeiro-3303856/paty-do-alferes_rio de janeiro_3303856_r00_amaweb_t1_20260620_024355.pdf</t>
  </si>
  <si>
    <t>/media/serv-bot/cebece73-ca34-45fa-ba0e-9a1a1807e5c3/TCC_Unifal/Processamento_TCC_Unifal/sessoes/2026-06-20_00-25-00__validacao_tcc_unifal_r00/json/r00_3303856_beb68344.json</t>
  </si>
  <si>
    <t>https://naometoque.rs.gov.br/</t>
  </si>
  <si>
    <t>naometoque.rs.gov.br</t>
  </si>
  <si>
    <t>Página Inicial - Poder Executivo de Não-Me-Toque</t>
  </si>
  <si>
    <t>/media/serv-bot/cebece73-ca34-45fa-ba0e-9a1a1807e5c3/TCC_Unifal/Evidencias_TCC_Unifal/relatorios_ferramentas/2026-06-20_00-25-00__validacao_tcc_unifal_r00/accessmonitor/nao-me-toque-rio-grande-do-sul-4312658/nao-me-toque_rio grande do sul_4312658_r00_accessmonitor_t1_20260620_024408.json</t>
  </si>
  <si>
    <t>https://patydoalferes.rj.gov.br/</t>
  </si>
  <si>
    <t>patydoalferes.rj.gov.br</t>
  </si>
  <si>
    <t>Pagina Inicial - Prefeitura Municipal de Paty do Alferes</t>
  </si>
  <si>
    <t>/media/serv-bot/cebece73-ca34-45fa-ba0e-9a1a1807e5c3/TCC_Unifal/Evidencias_TCC_Unifal/relatorios_ferramentas/2026-06-20_00-25-00__validacao_tcc_unifal_r00/accessmonitor/paty-do-alferes-rio-de-janeiro-3303856/paty-do-alferes_rio de janeiro_3303856_r00_accessmonitor_t1_20260620_024408.json</t>
  </si>
  <si>
    <t>https://amaweb.unifesp.br/avaliador/results/https%3A%2F%2Fwww.novabassano.rs.gov.br%2F</t>
  </si>
  <si>
    <t>/media/serv-bot/cebece73-ca34-45fa-ba0e-9a1a1807e5c3/TCC_Unifal/Evidencias_TCC_Unifal/relatorios_ferramentas/2026-06-20_00-25-00__validacao_tcc_unifal_r00/amaweb/nova-bassano-rio-grande-do-sul-4312906/nova-bassano_rio grande do sul_4312906_r00_amaweb_t1_20260620_024434.pdf</t>
  </si>
  <si>
    <t>/media/serv-bot/cebece73-ca34-45fa-ba0e-9a1a1807e5c3/TCC_Unifal/Processamento_TCC_Unifal/sessoes/2026-06-20_00-25-00__validacao_tcc_unifal_r00/json/r00_4312906_0f828c6f.json</t>
  </si>
  <si>
    <t>https://amaweb.unifesp.br/avaliador/results/https%3A%2F%2Fwww.alfredomarcondes.sp.gov.br%2F</t>
  </si>
  <si>
    <t>/media/serv-bot/cebece73-ca34-45fa-ba0e-9a1a1807e5c3/TCC_Unifal/Evidencias_TCC_Unifal/relatorios_ferramentas/2026-06-20_00-25-00__validacao_tcc_unifal_r00/amaweb/alfredo-marcondes-sao-paulo-3500808/alfredo-marcondes_são paulo_3500808_r00_amaweb_t1_20260620_024436.pdf</t>
  </si>
  <si>
    <t>/media/serv-bot/cebece73-ca34-45fa-ba0e-9a1a1807e5c3/TCC_Unifal/Processamento_TCC_Unifal/sessoes/2026-06-20_00-25-00__validacao_tcc_unifal_r00/json/r00_3500808_c3e903e3.json</t>
  </si>
  <si>
    <t>www.novabassano.rs.gov.br</t>
  </si>
  <si>
    <t>Nova Bassano - RS</t>
  </si>
  <si>
    <t>/media/serv-bot/cebece73-ca34-45fa-ba0e-9a1a1807e5c3/TCC_Unifal/Evidencias_TCC_Unifal/relatorios_ferramentas/2026-06-20_00-25-00__validacao_tcc_unifal_r00/accessmonitor/nova-bassano-rio-grande-do-sul-4312906/nova-bassano_rio grande do sul_4312906_r00_accessmonitor_t1_20260620_024446.json</t>
  </si>
  <si>
    <t>www.alfredomarcondes.sp.gov.br</t>
  </si>
  <si>
    <t>PREFEITURA MUNICIPAL DE ALFREDO MARCONDES</t>
  </si>
  <si>
    <t>/media/serv-bot/cebece73-ca34-45fa-ba0e-9a1a1807e5c3/TCC_Unifal/Evidencias_TCC_Unifal/relatorios_ferramentas/2026-06-20_00-25-00__validacao_tcc_unifal_r00/accessmonitor/alfredo-marcondes-sao-paulo-3500808/alfredo-marcondes_são paulo_3500808_r00_accessmonitor_t1_20260620_024448.json</t>
  </si>
  <si>
    <t>/media/serv-bot/cebece73-ca34-45fa-ba0e-9a1a1807e5c3/TCC_Unifal/Evidencias_TCC_Unifal/relatorios_ferramentas/2026-06-20_00-25-00__validacao_tcc_unifal_r00/amaweb/cha-de-alegria-pernambuco-2604403/cha-de-alegria_pernambuco_2604403_r00_amaweb_t3_20260620_024544.pdf</t>
  </si>
  <si>
    <t>https://chadealegria.pe.gov.br/_2026/</t>
  </si>
  <si>
    <t>chadealegria.pe.gov.br</t>
  </si>
  <si>
    <t>Prefeitura Municipal de Chã de Alegria/ PE</t>
  </si>
  <si>
    <t>/media/serv-bot/cebece73-ca34-45fa-ba0e-9a1a1807e5c3/TCC_Unifal/Evidencias_TCC_Unifal/relatorios_ferramentas/2026-06-20_00-25-00__validacao_tcc_unifal_r00/accessmonitor/cha-de-alegria-pernambuco-2604403/cha-de-alegria_pernambuco_2604403_r00_accessmonitor_t1_20260620_024557.json</t>
  </si>
  <si>
    <t>https://amaweb.unifesp.br/avaliador/results/https%3A%2F%2Filhadeitamaraca.pe.gov.br%2F</t>
  </si>
  <si>
    <t>/media/serv-bot/cebece73-ca34-45fa-ba0e-9a1a1807e5c3/TCC_Unifal/Evidencias_TCC_Unifal/relatorios_ferramentas/2026-06-20_00-25-00__validacao_tcc_unifal_r00/amaweb/ilha-de-itamaraca-pernambuco-2607604/ilha-de-itamaraca_pernambuco_2607604_r00_amaweb_t1_20260620_024642.pdf</t>
  </si>
  <si>
    <t>/media/serv-bot/cebece73-ca34-45fa-ba0e-9a1a1807e5c3/TCC_Unifal/Processamento_TCC_Unifal/sessoes/2026-06-20_00-25-00__validacao_tcc_unifal_r00/json/r00_2607604_f3b298a0.json</t>
  </si>
  <si>
    <t>ilhadeitamaraca.pe.gov.br</t>
  </si>
  <si>
    <t>Prefeitura Municipal da Ilha de Itamaracá – Site oficial da Prefeitura Municipal da Ilha de Itamaracá, Pernambuco</t>
  </si>
  <si>
    <t>/media/serv-bot/cebece73-ca34-45fa-ba0e-9a1a1807e5c3/TCC_Unifal/Evidencias_TCC_Unifal/relatorios_ferramentas/2026-06-20_00-25-00__validacao_tcc_unifal_r00/accessmonitor/ilha-de-itamaraca-pernambuco-2607604/ilha-de-itamaraca_pernambuco_2607604_r00_accessmonitor_t1_20260620_024654.json</t>
  </si>
  <si>
    <t>https://amaweb.unifesp.br/avaliador/results/https%3A%2F%2Finaja.pe.gov.br%2F</t>
  </si>
  <si>
    <t>/media/serv-bot/cebece73-ca34-45fa-ba0e-9a1a1807e5c3/TCC_Unifal/Evidencias_TCC_Unifal/relatorios_ferramentas/2026-06-20_00-25-00__validacao_tcc_unifal_r00/amaweb/inaja-pernambuco-2607000/inaja_pernambuco_2607000_r00_amaweb_t1_20260620_024752.pdf</t>
  </si>
  <si>
    <t>/media/serv-bot/cebece73-ca34-45fa-ba0e-9a1a1807e5c3/TCC_Unifal/Processamento_TCC_Unifal/sessoes/2026-06-20_00-25-00__validacao_tcc_unifal_r00/json/r00_2607000_62f6c3f4.json</t>
  </si>
  <si>
    <t>https://amaweb.unifesp.br/avaliador/results/https%3A%2F%2Fwww.pedrasaltas.rs.gov.br%2F</t>
  </si>
  <si>
    <t>/media/serv-bot/cebece73-ca34-45fa-ba0e-9a1a1807e5c3/TCC_Unifal/Evidencias_TCC_Unifal/relatorios_ferramentas/2026-06-20_00-25-00__validacao_tcc_unifal_r00/amaweb/pedras-altas-rio-grande-do-sul-4314175/pedras-altas_rio grande do sul_4314175_r00_amaweb_t1_20260620_024809.pdf</t>
  </si>
  <si>
    <t>/media/serv-bot/cebece73-ca34-45fa-ba0e-9a1a1807e5c3/TCC_Unifal/Processamento_TCC_Unifal/sessoes/2026-06-20_00-25-00__validacao_tcc_unifal_r00/json/r00_4314175_d22e5a34.json</t>
  </si>
  <si>
    <t>https://amaweb.unifesp.br/avaliador/results/https%3A%2F%2Fwww.bofete.sp.gov.br%2F</t>
  </si>
  <si>
    <t>/media/serv-bot/cebece73-ca34-45fa-ba0e-9a1a1807e5c3/TCC_Unifal/Evidencias_TCC_Unifal/relatorios_ferramentas/2026-06-20_00-25-00__validacao_tcc_unifal_r00/amaweb/bofete-sao-paulo-3506904/bofete_são paulo_3506904_r00_amaweb_t1_20260620_024813.pdf</t>
  </si>
  <si>
    <t>/media/serv-bot/cebece73-ca34-45fa-ba0e-9a1a1807e5c3/TCC_Unifal/Processamento_TCC_Unifal/sessoes/2026-06-20_00-25-00__validacao_tcc_unifal_r00/json/r00_3506904_e5b4201c.json</t>
  </si>
  <si>
    <t>inaja.pe.gov.br</t>
  </si>
  <si>
    <t>Prefeitura Municipal de Inajá</t>
  </si>
  <si>
    <t>/media/serv-bot/cebece73-ca34-45fa-ba0e-9a1a1807e5c3/TCC_Unifal/Evidencias_TCC_Unifal/relatorios_ferramentas/2026-06-20_00-25-00__validacao_tcc_unifal_r00/accessmonitor/inaja-pernambuco-2607000/inaja_pernambuco_2607000_r00_accessmonitor_t1_20260620_024803.json</t>
  </si>
  <si>
    <t>/media/serv-bot/cebece73-ca34-45fa-ba0e-9a1a1807e5c3/TCC_Unifal/Evidencias_TCC_Unifal/relatorios_ferramentas/2026-06-20_00-25-00__validacao_tcc_unifal_r00/amaweb/pedras-altas-rio-grande-do-sul-4314175/pedras-altas_rio grande do sul_4314175_r00_amaweb_t2_20260620_024837.pdf</t>
  </si>
  <si>
    <t>https://amaweb.unifesp.br/avaliador/results/https%3A%2F%2Fipubi.pe.gov.br%2F</t>
  </si>
  <si>
    <t>/media/serv-bot/cebece73-ca34-45fa-ba0e-9a1a1807e5c3/TCC_Unifal/Evidencias_TCC_Unifal/relatorios_ferramentas/2026-06-20_00-25-00__validacao_tcc_unifal_r00/amaweb/ipubi-pernambuco-2607307/ipubi_pernambuco_2607307_r00_amaweb_t1_20260620_024847.pdf</t>
  </si>
  <si>
    <t>/media/serv-bot/cebece73-ca34-45fa-ba0e-9a1a1807e5c3/TCC_Unifal/Processamento_TCC_Unifal/sessoes/2026-06-20_00-25-00__validacao_tcc_unifal_r00/json/r00_2607307_c137ca72.json</t>
  </si>
  <si>
    <t>www.pedrasaltas.rs.gov.br</t>
  </si>
  <si>
    <t>/media/serv-bot/cebece73-ca34-45fa-ba0e-9a1a1807e5c3/TCC_Unifal/Evidencias_TCC_Unifal/relatorios_ferramentas/2026-06-20_00-25-00__validacao_tcc_unifal_r00/accessmonitor/pedras-altas-rio-grande-do-sul-4314175/pedras-altas_rio grande do sul_4314175_r00_accessmonitor_t1_20260620_024850.json</t>
  </si>
  <si>
    <t>https://ipubi.pe.gov.br/2026/</t>
  </si>
  <si>
    <t>ipubi.pe.gov.br</t>
  </si>
  <si>
    <t>Prefeitura de Ipubi - Governo Municipal</t>
  </si>
  <si>
    <t>/media/serv-bot/cebece73-ca34-45fa-ba0e-9a1a1807e5c3/TCC_Unifal/Evidencias_TCC_Unifal/relatorios_ferramentas/2026-06-20_00-25-00__validacao_tcc_unifal_r00/accessmonitor/ipubi-pernambuco-2607307/ipubi_pernambuco_2607307_r00_accessmonitor_t1_20260620_024900.json</t>
  </si>
  <si>
    <t>https://amaweb.unifesp.br/avaliador/results/https%3A%2F%2Fwww.saltodojacui.rs.gov.br%2F</t>
  </si>
  <si>
    <t>/media/serv-bot/cebece73-ca34-45fa-ba0e-9a1a1807e5c3/TCC_Unifal/Evidencias_TCC_Unifal/relatorios_ferramentas/2026-06-20_00-25-00__validacao_tcc_unifal_r00/amaweb/salto-do-jacui-rio-grande-do-sul-4316451/salto-do-jacui_rio grande do sul_4316451_r00_amaweb_t1_20260620_024917.pdf</t>
  </si>
  <si>
    <t>/media/serv-bot/cebece73-ca34-45fa-ba0e-9a1a1807e5c3/TCC_Unifal/Processamento_TCC_Unifal/sessoes/2026-06-20_00-25-00__validacao_tcc_unifal_r00/json/r00_4316451_47ee2cfe.json</t>
  </si>
  <si>
    <t>www.saltodojacui.rs.gov.br</t>
  </si>
  <si>
    <t>Prefeitura de Salto do Jacuí – RS – Capital Gaúcha da Energia Elétrica</t>
  </si>
  <si>
    <t>/media/serv-bot/cebece73-ca34-45fa-ba0e-9a1a1807e5c3/TCC_Unifal/Evidencias_TCC_Unifal/relatorios_ferramentas/2026-06-20_00-25-00__validacao_tcc_unifal_r00/accessmonitor/salto-do-jacui-rio-grande-do-sul-4316451/salto-do-jacui_rio grande do sul_4316451_r00_accessmonitor_t1_20260620_024929.json</t>
  </si>
  <si>
    <t>https://amaweb.unifesp.br/avaliador/results/https%3A%2F%2Fmacaparana.pe.gov.br%2F</t>
  </si>
  <si>
    <t>/media/serv-bot/cebece73-ca34-45fa-ba0e-9a1a1807e5c3/TCC_Unifal/Evidencias_TCC_Unifal/relatorios_ferramentas/2026-06-20_00-25-00__validacao_tcc_unifal_r00/amaweb/macaparana-pernambuco-2609006/macaparana_pernambuco_2609006_r00_amaweb_t1_20260620_024950.pdf</t>
  </si>
  <si>
    <t>/media/serv-bot/cebece73-ca34-45fa-ba0e-9a1a1807e5c3/TCC_Unifal/Processamento_TCC_Unifal/sessoes/2026-06-20_00-25-00__validacao_tcc_unifal_r00/json/r00_2609006_0700bee7.json</t>
  </si>
  <si>
    <t>macaparana.pe.gov.br</t>
  </si>
  <si>
    <t>Prefeitura Municipal de Macaparana</t>
  </si>
  <si>
    <t>/media/serv-bot/cebece73-ca34-45fa-ba0e-9a1a1807e5c3/TCC_Unifal/Evidencias_TCC_Unifal/relatorios_ferramentas/2026-06-20_00-25-00__validacao_tcc_unifal_r00/accessmonitor/macaparana-pernambuco-2609006/macaparana_pernambuco_2609006_r00_accessmonitor_t1_20260620_025002.json</t>
  </si>
  <si>
    <t>https://amaweb.unifesp.br/avaliador/results/https%3A%2F%2Friachodasalmas.pe.gov.br%2F</t>
  </si>
  <si>
    <t>/media/serv-bot/cebece73-ca34-45fa-ba0e-9a1a1807e5c3/TCC_Unifal/Evidencias_TCC_Unifal/relatorios_ferramentas/2026-06-20_00-25-00__validacao_tcc_unifal_r00/amaweb/riacho-das-almas-pernambuco-2611705/riacho-das-almas_pernambuco_2611705_r00_amaweb_t1_20260620_025042.pdf</t>
  </si>
  <si>
    <t>/media/serv-bot/cebece73-ca34-45fa-ba0e-9a1a1807e5c3/TCC_Unifal/Processamento_TCC_Unifal/sessoes/2026-06-20_00-25-00__validacao_tcc_unifal_r00/json/r00_2611705_0b74d1c0.json</t>
  </si>
  <si>
    <t>riachodasalmas.pe.gov.br</t>
  </si>
  <si>
    <t>Prefeitura de Riacho das Almas</t>
  </si>
  <si>
    <t>/media/serv-bot/cebece73-ca34-45fa-ba0e-9a1a1807e5c3/TCC_Unifal/Evidencias_TCC_Unifal/relatorios_ferramentas/2026-06-20_00-25-00__validacao_tcc_unifal_r00/accessmonitor/riacho-das-almas-pernambuco-2611705/riacho-das-almas_pernambuco_2611705_r00_accessmonitor_t1_20260620_025055.json</t>
  </si>
  <si>
    <t>/media/serv-bot/cebece73-ca34-45fa-ba0e-9a1a1807e5c3/TCC_Unifal/Evidencias_TCC_Unifal/relatorios_ferramentas/2026-06-20_00-25-00__validacao_tcc_unifal_r00/amaweb/bofete-sao-paulo-3506904/bofete_são paulo_3506904_r00_amaweb_t2_20260620_025133.pdf</t>
  </si>
  <si>
    <t>https://amaweb.unifesp.br/avaliador/results/https%3A%2F%2Fwww.saomartinho.rs.gov.br%2Fsite</t>
  </si>
  <si>
    <t>/media/serv-bot/cebece73-ca34-45fa-ba0e-9a1a1807e5c3/TCC_Unifal/Evidencias_TCC_Unifal/relatorios_ferramentas/2026-06-20_00-25-00__validacao_tcc_unifal_r00/amaweb/sao-martinho-rio-grande-do-sul-4319109/sao-martinho_rio grande do sul_4319109_r00_amaweb_t1_20260620_025139.pdf</t>
  </si>
  <si>
    <t>/media/serv-bot/cebece73-ca34-45fa-ba0e-9a1a1807e5c3/TCC_Unifal/Processamento_TCC_Unifal/sessoes/2026-06-20_00-25-00__validacao_tcc_unifal_r00/json/r00_4319109_e8cd29ce.json</t>
  </si>
  <si>
    <t>www.saomartinho.rs.gov.br</t>
  </si>
  <si>
    <t>Prefeitura Municipal de São Martinho</t>
  </si>
  <si>
    <t>/media/serv-bot/cebece73-ca34-45fa-ba0e-9a1a1807e5c3/TCC_Unifal/Evidencias_TCC_Unifal/relatorios_ferramentas/2026-06-20_00-25-00__validacao_tcc_unifal_r00/accessmonitor/sao-martinho-rio-grande-do-sul-4319109/sao-martinho_rio grande do sul_4319109_r00_accessmonitor_t1_20260620_025151.json</t>
  </si>
  <si>
    <t>/media/serv-bot/cebece73-ca34-45fa-ba0e-9a1a1807e5c3/TCC_Unifal/Evidencias_TCC_Unifal/relatorios_ferramentas/2026-06-20_00-25-00__validacao_tcc_unifal_r00/amaweb/bofete-sao-paulo-3506904/bofete_são paulo_3506904_r00_amaweb_t3_20260620_025204.pdf</t>
  </si>
  <si>
    <t>www.bofete.sp.gov.br</t>
  </si>
  <si>
    <t>Prefeitura Municipal de Bofete</t>
  </si>
  <si>
    <t>/media/serv-bot/cebece73-ca34-45fa-ba0e-9a1a1807e5c3/TCC_Unifal/Evidencias_TCC_Unifal/relatorios_ferramentas/2026-06-20_00-25-00__validacao_tcc_unifal_r00/accessmonitor/bofete-sao-paulo-3506904/bofete_são paulo_3506904_r00_accessmonitor_t1_20260620_025215.json</t>
  </si>
  <si>
    <t>https://amaweb.unifesp.br/avaliador/results/https%3A%2F%2Fwww.brodowski.sp.gov.br%2F</t>
  </si>
  <si>
    <t>/media/serv-bot/cebece73-ca34-45fa-ba0e-9a1a1807e5c3/TCC_Unifal/Evidencias_TCC_Unifal/relatorios_ferramentas/2026-06-20_00-25-00__validacao_tcc_unifal_r00/amaweb/brodowski-sao-paulo-3507803/brodowski_são paulo_3507803_r00_amaweb_t1_20260620_025308.pdf</t>
  </si>
  <si>
    <t>/media/serv-bot/cebece73-ca34-45fa-ba0e-9a1a1807e5c3/TCC_Unifal/Processamento_TCC_Unifal/sessoes/2026-06-20_00-25-00__validacao_tcc_unifal_r00/json/r00_3507803_435b6a5a.json</t>
  </si>
  <si>
    <t>https://amaweb.unifesp.br/avaliador/results/https%3A%2F%2Fwww.seberi.rs.gov.br%2F</t>
  </si>
  <si>
    <t>/media/serv-bot/cebece73-ca34-45fa-ba0e-9a1a1807e5c3/TCC_Unifal/Evidencias_TCC_Unifal/relatorios_ferramentas/2026-06-20_00-25-00__validacao_tcc_unifal_r00/amaweb/seberi-rio-grande-do-sul-4320206/seberi_rio grande do sul_4320206_r00_amaweb_t1_20260620_025308.pdf</t>
  </si>
  <si>
    <t>/media/serv-bot/cebece73-ca34-45fa-ba0e-9a1a1807e5c3/TCC_Unifal/Processamento_TCC_Unifal/sessoes/2026-06-20_00-25-00__validacao_tcc_unifal_r00/json/r00_4320206_9bbd0c35.json</t>
  </si>
  <si>
    <t>https://seberi.atende.net/cidadao</t>
  </si>
  <si>
    <t>seberi.atende.net</t>
  </si>
  <si>
    <t>Portal do Cidadão - MUNICÍPIO DE SEBERI</t>
  </si>
  <si>
    <t>/media/serv-bot/cebece73-ca34-45fa-ba0e-9a1a1807e5c3/TCC_Unifal/Evidencias_TCC_Unifal/relatorios_ferramentas/2026-06-20_00-25-00__validacao_tcc_unifal_r00/accessmonitor/seberi-rio-grande-do-sul-4320206/seberi_rio grande do sul_4320206_r00_accessmonitor_t1_20260620_025319.json</t>
  </si>
  <si>
    <t>https://brodowski.sp.gov.br/</t>
  </si>
  <si>
    <t>brodowski.sp.gov.br</t>
  </si>
  <si>
    <t>Home - Prefeitura De Brodowski</t>
  </si>
  <si>
    <t>/media/serv-bot/cebece73-ca34-45fa-ba0e-9a1a1807e5c3/TCC_Unifal/Evidencias_TCC_Unifal/relatorios_ferramentas/2026-06-20_00-25-00__validacao_tcc_unifal_r00/accessmonitor/brodowski-sao-paulo-3507803/brodowski_são paulo_3507803_r00_accessmonitor_t1_20260620_025319.json</t>
  </si>
  <si>
    <t>https://amaweb.unifesp.br/avaliador/results/https%3A%2F%2Fwww.terradeareia.rs.gov.br%2F</t>
  </si>
  <si>
    <t>/media/serv-bot/cebece73-ca34-45fa-ba0e-9a1a1807e5c3/TCC_Unifal/Evidencias_TCC_Unifal/relatorios_ferramentas/2026-06-20_00-25-00__validacao_tcc_unifal_r00/amaweb/terra-de-areia-rio-grande-do-sul-4321436/terra-de-areia_rio grande do sul_4321436_r00_amaweb_t1_20260620_025343.pdf</t>
  </si>
  <si>
    <t>/media/serv-bot/cebece73-ca34-45fa-ba0e-9a1a1807e5c3/TCC_Unifal/Processamento_TCC_Unifal/sessoes/2026-06-20_00-25-00__validacao_tcc_unifal_r00/json/r00_4321436_a545e8f7.json</t>
  </si>
  <si>
    <t>https://amaweb.unifesp.br/avaliador/results/https%3A%2F%2Fwww.cachoeirapaulista.sp.gov.br%2F</t>
  </si>
  <si>
    <t>/media/serv-bot/cebece73-ca34-45fa-ba0e-9a1a1807e5c3/TCC_Unifal/Evidencias_TCC_Unifal/relatorios_ferramentas/2026-06-20_00-25-00__validacao_tcc_unifal_r00/amaweb/cachoeira-paulista-sao-paulo-3508603/cachoeira-paulista_são paulo_3508603_r00_amaweb_t1_20260620_025353.pdf</t>
  </si>
  <si>
    <t>/media/serv-bot/cebece73-ca34-45fa-ba0e-9a1a1807e5c3/TCC_Unifal/Processamento_TCC_Unifal/sessoes/2026-06-20_00-25-00__validacao_tcc_unifal_r00/json/r00_3508603_73d98c6a.json</t>
  </si>
  <si>
    <t>www.terradeareia.rs.gov.br</t>
  </si>
  <si>
    <t>Terra de Areia/RS</t>
  </si>
  <si>
    <t>/media/serv-bot/cebece73-ca34-45fa-ba0e-9a1a1807e5c3/TCC_Unifal/Evidencias_TCC_Unifal/relatorios_ferramentas/2026-06-20_00-25-00__validacao_tcc_unifal_r00/accessmonitor/terra-de-areia-rio-grande-do-sul-4321436/terra-de-areia_rio grande do sul_4321436_r00_accessmonitor_t1_20260620_025355.json</t>
  </si>
  <si>
    <t>https://cachoeirapaulista.sp.gov.br/home/</t>
  </si>
  <si>
    <t>cachoeirapaulista.sp.gov.br</t>
  </si>
  <si>
    <t>Prefeitura Municipal de Cachoeira Paulista</t>
  </si>
  <si>
    <t>/media/serv-bot/cebece73-ca34-45fa-ba0e-9a1a1807e5c3/TCC_Unifal/Evidencias_TCC_Unifal/relatorios_ferramentas/2026-06-20_00-25-00__validacao_tcc_unifal_r00/accessmonitor/cachoeira-paulista-sao-paulo-3508603/cachoeira-paulista_são paulo_3508603_r00_accessmonitor_t1_20260620_025406.json</t>
  </si>
  <si>
    <t>https://amaweb.unifesp.br/avaliador/results/https%3A%2F%2Fsaolourencodamata.pe.gov.br%2F</t>
  </si>
  <si>
    <t>/media/serv-bot/cebece73-ca34-45fa-ba0e-9a1a1807e5c3/TCC_Unifal/Evidencias_TCC_Unifal/relatorios_ferramentas/2026-06-20_00-25-00__validacao_tcc_unifal_r00/amaweb/sao-lourenco-da-mata-pernambuco-2613701/sao-lourenco-da-mata_pernambuco_2613701_r00_amaweb_t1_20260620_025416.pdf</t>
  </si>
  <si>
    <t>/media/serv-bot/cebece73-ca34-45fa-ba0e-9a1a1807e5c3/TCC_Unifal/Processamento_TCC_Unifal/sessoes/2026-06-20_00-25-00__validacao_tcc_unifal_r00/json/r00_2613701_de7a35ca.json</t>
  </si>
  <si>
    <t>https://amaweb.unifesp.br/avaliador/results/https%3A%2F%2Fwww.caconde.sp.gov.br%2F</t>
  </si>
  <si>
    <t>/media/serv-bot/cebece73-ca34-45fa-ba0e-9a1a1807e5c3/TCC_Unifal/Evidencias_TCC_Unifal/relatorios_ferramentas/2026-06-20_00-25-00__validacao_tcc_unifal_r00/amaweb/caconde-sao-paulo-3508702/caconde_são paulo_3508702_r00_amaweb_t1_20260620_025442.pdf</t>
  </si>
  <si>
    <t>/media/serv-bot/cebece73-ca34-45fa-ba0e-9a1a1807e5c3/TCC_Unifal/Processamento_TCC_Unifal/sessoes/2026-06-20_00-25-00__validacao_tcc_unifal_r00/json/r00_3508702_bdd3b784.json</t>
  </si>
  <si>
    <t>https://amaweb.unifesp.br/avaliador/results/https%3A%2F%2Ftresarroios.rs.gov.br%2F</t>
  </si>
  <si>
    <t>/media/serv-bot/cebece73-ca34-45fa-ba0e-9a1a1807e5c3/TCC_Unifal/Evidencias_TCC_Unifal/relatorios_ferramentas/2026-06-20_00-25-00__validacao_tcc_unifal_r00/amaweb/tres-arroios-rio-grande-do-sul-4321634/tres-arroios_rio grande do sul_4321634_r00_amaweb_t1_20260620_025459.pdf</t>
  </si>
  <si>
    <t>/media/serv-bot/cebece73-ca34-45fa-ba0e-9a1a1807e5c3/TCC_Unifal/Processamento_TCC_Unifal/sessoes/2026-06-20_00-25-00__validacao_tcc_unifal_r00/json/r00_4321634_e93ca991.json</t>
  </si>
  <si>
    <t>www.caconde.sp.gov.br</t>
  </si>
  <si>
    <t>Portal Oficial de Caconde</t>
  </si>
  <si>
    <t>/media/serv-bot/cebece73-ca34-45fa-ba0e-9a1a1807e5c3/TCC_Unifal/Evidencias_TCC_Unifal/relatorios_ferramentas/2026-06-20_00-25-00__validacao_tcc_unifal_r00/accessmonitor/caconde-sao-paulo-3508702/caconde_são paulo_3508702_r00_accessmonitor_t1_20260620_025453.json</t>
  </si>
  <si>
    <t>/media/serv-bot/cebece73-ca34-45fa-ba0e-9a1a1807e5c3/TCC_Unifal/Evidencias_TCC_Unifal/relatorios_ferramentas/2026-06-20_00-25-00__validacao_tcc_unifal_r00/amaweb/sao-lourenco-da-mata-pernambuco-2613701/sao-lourenco-da-mata_pernambuco_2613701_r00_amaweb_t2_20260620_025518.pdf</t>
  </si>
  <si>
    <t>tresarroios.rs.gov.br</t>
  </si>
  <si>
    <t>Prefeitura Municipal de Três Arroios – RS – Três Arroios – RS</t>
  </si>
  <si>
    <t>/media/serv-bot/cebece73-ca34-45fa-ba0e-9a1a1807e5c3/TCC_Unifal/Evidencias_TCC_Unifal/relatorios_ferramentas/2026-06-20_00-25-00__validacao_tcc_unifal_r00/accessmonitor/tres-arroios-rio-grande-do-sul-4321634/tres-arroios_rio grande do sul_4321634_r00_accessmonitor_t1_20260620_025510.json</t>
  </si>
  <si>
    <t>https://amaweb.unifesp.br/avaliador/results/https%3A%2F%2Fwww.colombia.sp.gov.br%2F</t>
  </si>
  <si>
    <t>/media/serv-bot/cebece73-ca34-45fa-ba0e-9a1a1807e5c3/TCC_Unifal/Evidencias_TCC_Unifal/relatorios_ferramentas/2026-06-20_00-25-00__validacao_tcc_unifal_r00/amaweb/colombia-sao-paulo-3512100/colombia_são paulo_3512100_r00_amaweb_t1_20260620_025533.pdf</t>
  </si>
  <si>
    <t>/media/serv-bot/cebece73-ca34-45fa-ba0e-9a1a1807e5c3/TCC_Unifal/Processamento_TCC_Unifal/sessoes/2026-06-20_00-25-00__validacao_tcc_unifal_r00/json/r00_3512100_8213fc41.json</t>
  </si>
  <si>
    <t>saolourencodamata.pe.gov.br</t>
  </si>
  <si>
    <t>Prefeitura de São Lourenço da Mata | Cidade que Acolhe e Avança</t>
  </si>
  <si>
    <t>/media/serv-bot/cebece73-ca34-45fa-ba0e-9a1a1807e5c3/TCC_Unifal/Evidencias_TCC_Unifal/relatorios_ferramentas/2026-06-20_00-25-00__validacao_tcc_unifal_r00/accessmonitor/sao-lourenco-da-mata-pernambuco-2613701/sao-lourenco-da-mata_pernambuco_2613701_r00_accessmonitor_t1_20260620_025530.json</t>
  </si>
  <si>
    <t>www.colombia.sp.gov.br</t>
  </si>
  <si>
    <t>colombia.sp.gov.br</t>
  </si>
  <si>
    <t>/media/serv-bot/cebece73-ca34-45fa-ba0e-9a1a1807e5c3/TCC_Unifal/Evidencias_TCC_Unifal/relatorios_ferramentas/2026-06-20_00-25-00__validacao_tcc_unifal_r00/accessmonitor/colombia-sao-paulo-3512100/colombia_são paulo_3512100_r00_accessmonitor_t1_20260620_025546.json</t>
  </si>
  <si>
    <t>https://amaweb.unifesp.br/avaliador/results/https%3A%2F%2Fwww.turucu.rs.gov.br%2F</t>
  </si>
  <si>
    <t>/media/serv-bot/cebece73-ca34-45fa-ba0e-9a1a1807e5c3/TCC_Unifal/Evidencias_TCC_Unifal/relatorios_ferramentas/2026-06-20_00-25-00__validacao_tcc_unifal_r00/amaweb/turucu-rio-grande-do-sul-4322327/turucu_rio grande do sul_4322327_r00_amaweb_t1_20260620_025559.pdf</t>
  </si>
  <si>
    <t>/media/serv-bot/cebece73-ca34-45fa-ba0e-9a1a1807e5c3/TCC_Unifal/Processamento_TCC_Unifal/sessoes/2026-06-20_00-25-00__validacao_tcc_unifal_r00/json/r00_4322327_e09821d9.json</t>
  </si>
  <si>
    <t>www.turucu.rs.gov.br</t>
  </si>
  <si>
    <t>Prefeitura de Turuçu-RS</t>
  </si>
  <si>
    <t>/media/serv-bot/cebece73-ca34-45fa-ba0e-9a1a1807e5c3/TCC_Unifal/Evidencias_TCC_Unifal/relatorios_ferramentas/2026-06-20_00-25-00__validacao_tcc_unifal_r00/accessmonitor/turucu-rio-grande-do-sul-4322327/turucu_rio grande do sul_4322327_r00_accessmonitor_t1_20260620_025611.json</t>
  </si>
  <si>
    <t>https://amaweb.unifesp.br/avaliador/results/https%3A%2F%2Fwww.venancioaires.rs.gov.br%2F</t>
  </si>
  <si>
    <t>/media/serv-bot/cebece73-ca34-45fa-ba0e-9a1a1807e5c3/TCC_Unifal/Evidencias_TCC_Unifal/relatorios_ferramentas/2026-06-20_00-25-00__validacao_tcc_unifal_r00/amaweb/venancio-aires-rio-grande-do-sul-4322608/venancio-aires_rio grande do sul_4322608_r00_amaweb_t1_20260620_025648.pdf</t>
  </si>
  <si>
    <t>/media/serv-bot/cebece73-ca34-45fa-ba0e-9a1a1807e5c3/TCC_Unifal/Processamento_TCC_Unifal/sessoes/2026-06-20_00-25-00__validacao_tcc_unifal_r00/json/r00_4322608_4cb8d761.json</t>
  </si>
  <si>
    <t>https://amaweb.unifesp.br/avaliador/results/https%3A%2F%2Fwww.conchas.sp.gov.br%2F</t>
  </si>
  <si>
    <t>/media/serv-bot/cebece73-ca34-45fa-ba0e-9a1a1807e5c3/TCC_Unifal/Evidencias_TCC_Unifal/relatorios_ferramentas/2026-06-20_00-25-00__validacao_tcc_unifal_r00/amaweb/conchas-sao-paulo-3512308/conchas_são paulo_3512308_r00_amaweb_t1_20260620_025656.pdf</t>
  </si>
  <si>
    <t>/media/serv-bot/cebece73-ca34-45fa-ba0e-9a1a1807e5c3/TCC_Unifal/Processamento_TCC_Unifal/sessoes/2026-06-20_00-25-00__validacao_tcc_unifal_r00/json/r00_3512308_72df8e2e.json</t>
  </si>
  <si>
    <t>https://amaweb.unifesp.br/avaliador/results/https%3A%2F%2Fserrita.pe.gov.br%2F</t>
  </si>
  <si>
    <t>/media/serv-bot/cebece73-ca34-45fa-ba0e-9a1a1807e5c3/TCC_Unifal/Evidencias_TCC_Unifal/relatorios_ferramentas/2026-06-20_00-25-00__validacao_tcc_unifal_r00/amaweb/serrita-pernambuco-2614006/serrita_pernambuco_2614006_r00_amaweb_t1_20260620_025656.pdf</t>
  </si>
  <si>
    <t>/media/serv-bot/cebece73-ca34-45fa-ba0e-9a1a1807e5c3/TCC_Unifal/Processamento_TCC_Unifal/sessoes/2026-06-20_00-25-00__validacao_tcc_unifal_r00/json/r00_2614006_847a4e52.json</t>
  </si>
  <si>
    <t>www.venancioaires.rs.gov.br</t>
  </si>
  <si>
    <t>PMVA</t>
  </si>
  <si>
    <t>/media/serv-bot/cebece73-ca34-45fa-ba0e-9a1a1807e5c3/TCC_Unifal/Evidencias_TCC_Unifal/relatorios_ferramentas/2026-06-20_00-25-00__validacao_tcc_unifal_r00/accessmonitor/venancio-aires-rio-grande-do-sul-4322608/venancio-aires_rio grande do sul_4322608_r00_accessmonitor_t1_20260620_025700.json</t>
  </si>
  <si>
    <t>serrita.pe.gov.br</t>
  </si>
  <si>
    <t>Prefeitura Municipal de Serrita</t>
  </si>
  <si>
    <t>/media/serv-bot/cebece73-ca34-45fa-ba0e-9a1a1807e5c3/TCC_Unifal/Evidencias_TCC_Unifal/relatorios_ferramentas/2026-06-20_00-25-00__validacao_tcc_unifal_r00/accessmonitor/serrita-pernambuco-2614006/serrita_pernambuco_2614006_r00_accessmonitor_t1_20260620_025710.json</t>
  </si>
  <si>
    <t>www.conchas.sp.gov.br</t>
  </si>
  <si>
    <t>Prefeitura Municipal de Conchas</t>
  </si>
  <si>
    <t>/media/serv-bot/cebece73-ca34-45fa-ba0e-9a1a1807e5c3/TCC_Unifal/Evidencias_TCC_Unifal/relatorios_ferramentas/2026-06-20_00-25-00__validacao_tcc_unifal_r00/accessmonitor/conchas-sao-paulo-3512308/conchas_são paulo_3512308_r00_accessmonitor_t1_20260620_025707.json</t>
  </si>
  <si>
    <t>https://amaweb.unifesp.br/avaliador/results/https%3A%2F%2Fwww.aguasmornas.sc.gov.br%2F</t>
  </si>
  <si>
    <t>/media/serv-bot/cebece73-ca34-45fa-ba0e-9a1a1807e5c3/TCC_Unifal/Evidencias_TCC_Unifal/relatorios_ferramentas/2026-06-20_00-25-00__validacao_tcc_unifal_r00/amaweb/aguas-mornas-santa-catarina-4200606/aguas-mornas_santa catarina_4200606_r00_amaweb_t1_20260620_025737.pdf</t>
  </si>
  <si>
    <t>/media/serv-bot/cebece73-ca34-45fa-ba0e-9a1a1807e5c3/TCC_Unifal/Processamento_TCC_Unifal/sessoes/2026-06-20_00-25-00__validacao_tcc_unifal_r00/json/r00_4200606_7f2924b3.json</t>
  </si>
  <si>
    <t>https://aguasmornas.sc.gov.br/</t>
  </si>
  <si>
    <t>aguasmornas.sc.gov.br</t>
  </si>
  <si>
    <t>PREFEITURA MUNICIPAL DE ÁGUAS MORNAS</t>
  </si>
  <si>
    <t>/media/serv-bot/cebece73-ca34-45fa-ba0e-9a1a1807e5c3/TCC_Unifal/Evidencias_TCC_Unifal/relatorios_ferramentas/2026-06-20_00-25-00__validacao_tcc_unifal_r00/accessmonitor/aguas-mornas-santa-catarina-4200606/aguas-mornas_santa catarina_4200606_r00_accessmonitor_t1_20260620_025749.json</t>
  </si>
  <si>
    <t>https://amaweb.unifesp.br/avaliador/results/https%3A%2F%2Fsurubim.pe.gov.br%2F</t>
  </si>
  <si>
    <t>/media/serv-bot/cebece73-ca34-45fa-ba0e-9a1a1807e5c3/TCC_Unifal/Evidencias_TCC_Unifal/relatorios_ferramentas/2026-06-20_00-25-00__validacao_tcc_unifal_r00/amaweb/surubim-pernambuco-2614501/surubim_pernambuco_2614501_r00_amaweb_t1_20260620_025804.pdf</t>
  </si>
  <si>
    <t>/media/serv-bot/cebece73-ca34-45fa-ba0e-9a1a1807e5c3/TCC_Unifal/Processamento_TCC_Unifal/sessoes/2026-06-20_00-25-00__validacao_tcc_unifal_r00/json/r00_2614501_c21951b2.json</t>
  </si>
  <si>
    <t>surubim.pe.gov.br</t>
  </si>
  <si>
    <t>Prefeitura Municipal de Surubim - Cuidando da Nossa Gente</t>
  </si>
  <si>
    <t>/media/serv-bot/cebece73-ca34-45fa-ba0e-9a1a1807e5c3/TCC_Unifal/Evidencias_TCC_Unifal/relatorios_ferramentas/2026-06-20_00-25-00__validacao_tcc_unifal_r00/accessmonitor/surubim-pernambuco-2614501/surubim_pernambuco_2614501_r00_accessmonitor_t1_20260620_025815.json</t>
  </si>
  <si>
    <t>https://amaweb.unifesp.br/avaliador/results/https%3A%2F%2Fwww.camboriu.sc.gov.br%2F</t>
  </si>
  <si>
    <t>/media/serv-bot/cebece73-ca34-45fa-ba0e-9a1a1807e5c3/TCC_Unifal/Evidencias_TCC_Unifal/relatorios_ferramentas/2026-06-20_00-25-00__validacao_tcc_unifal_r00/amaweb/camboriu-santa-catarina-4203204/camboriu_santa catarina_4203204_r00_amaweb_t1_20260620_025834.pdf</t>
  </si>
  <si>
    <t>/media/serv-bot/cebece73-ca34-45fa-ba0e-9a1a1807e5c3/TCC_Unifal/Processamento_TCC_Unifal/sessoes/2026-06-20_00-25-00__validacao_tcc_unifal_r00/json/r00_4203204_4d36ba43.json</t>
  </si>
  <si>
    <t>https://camboriu.sc.gov.br/</t>
  </si>
  <si>
    <t>camboriu.sc.gov.br</t>
  </si>
  <si>
    <t>Prefeitura de Camboriú</t>
  </si>
  <si>
    <t>/media/serv-bot/cebece73-ca34-45fa-ba0e-9a1a1807e5c3/TCC_Unifal/Evidencias_TCC_Unifal/relatorios_ferramentas/2026-06-20_00-25-00__validacao_tcc_unifal_r00/accessmonitor/camboriu-santa-catarina-4203204/camboriu_santa catarina_4203204_r00_accessmonitor_t1_20260620_025846.json</t>
  </si>
  <si>
    <t>https://amaweb.unifesp.br/avaliador/results/https%3A%2F%2Fwww.divinolandia.sp.gov.br%2F</t>
  </si>
  <si>
    <t>/media/serv-bot/cebece73-ca34-45fa-ba0e-9a1a1807e5c3/TCC_Unifal/Evidencias_TCC_Unifal/relatorios_ferramentas/2026-06-20_00-25-00__validacao_tcc_unifal_r00/amaweb/divinolandia-sao-paulo-3513900/divinolandia_são paulo_3513900_r00_amaweb_t1_20260620_025903.pdf</t>
  </si>
  <si>
    <t>/media/serv-bot/cebece73-ca34-45fa-ba0e-9a1a1807e5c3/TCC_Unifal/Processamento_TCC_Unifal/sessoes/2026-06-20_00-25-00__validacao_tcc_unifal_r00/json/r00_3513900_58e39f6e.json</t>
  </si>
  <si>
    <t>https://amaweb.unifesp.br/avaliador/results/https%3A%2F%2Fbatalha.pi.gov.br%2F</t>
  </si>
  <si>
    <t>/media/serv-bot/cebece73-ca34-45fa-ba0e-9a1a1807e5c3/TCC_Unifal/Evidencias_TCC_Unifal/relatorios_ferramentas/2026-06-20_00-25-00__validacao_tcc_unifal_r00/amaweb/batalha-piaui-2201507/batalha_piauí_2201507_r00_amaweb_t1_20260620_025912.pdf</t>
  </si>
  <si>
    <t>/media/serv-bot/cebece73-ca34-45fa-ba0e-9a1a1807e5c3/TCC_Unifal/Processamento_TCC_Unifal/sessoes/2026-06-20_00-25-00__validacao_tcc_unifal_r00/json/r00_2201507_332f668a.json</t>
  </si>
  <si>
    <t>https://amaweb.unifesp.br/avaliador/results/https%3A%2F%2Fwww.flordosertao.sc.gov.br%2F</t>
  </si>
  <si>
    <t>/media/serv-bot/cebece73-ca34-45fa-ba0e-9a1a1807e5c3/TCC_Unifal/Evidencias_TCC_Unifal/relatorios_ferramentas/2026-06-20_00-25-00__validacao_tcc_unifal_r00/amaweb/flor-do-sertao-santa-catarina-4205357/flor-do-sertao_santa catarina_4205357_r00_amaweb_t1_20260620_025929.pdf</t>
  </si>
  <si>
    <t>/media/serv-bot/cebece73-ca34-45fa-ba0e-9a1a1807e5c3/TCC_Unifal/Processamento_TCC_Unifal/sessoes/2026-06-20_00-25-00__validacao_tcc_unifal_r00/json/r00_4205357_323b0f99.json</t>
  </si>
  <si>
    <t>www.divinolandia.sp.gov.br</t>
  </si>
  <si>
    <t>Prefeitura de Divinolândia</t>
  </si>
  <si>
    <t>/media/serv-bot/cebece73-ca34-45fa-ba0e-9a1a1807e5c3/TCC_Unifal/Evidencias_TCC_Unifal/relatorios_ferramentas/2026-06-20_00-25-00__validacao_tcc_unifal_r00/accessmonitor/divinolandia-sao-paulo-3513900/divinolandia_são paulo_3513900_r00_accessmonitor_t1_20260620_025915.json</t>
  </si>
  <si>
    <t>https://batalha.pi.gov.br/batalha</t>
  </si>
  <si>
    <t>batalha.pi.gov.br</t>
  </si>
  <si>
    <t>PREFEITURA MUNICIPAL DE BATALHA</t>
  </si>
  <si>
    <t>/media/serv-bot/cebece73-ca34-45fa-ba0e-9a1a1807e5c3/TCC_Unifal/Evidencias_TCC_Unifal/relatorios_ferramentas/2026-06-20_00-25-00__validacao_tcc_unifal_r00/accessmonitor/batalha-piaui-2201507/batalha_piauí_2201507_r00_accessmonitor_t1_20260620_025923.json</t>
  </si>
  <si>
    <t>https://amaweb.unifesp.br/avaliador/results/https%3A%2F%2Fwww.embuguacu.sp.gov.br%2F</t>
  </si>
  <si>
    <t>/media/serv-bot/cebece73-ca34-45fa-ba0e-9a1a1807e5c3/TCC_Unifal/Evidencias_TCC_Unifal/relatorios_ferramentas/2026-06-20_00-25-00__validacao_tcc_unifal_r00/amaweb/embu-guacu-sao-paulo-3515103/embu-guacu_são paulo_3515103_r00_amaweb_t1_20260620_025946.pdf</t>
  </si>
  <si>
    <t>/media/serv-bot/cebece73-ca34-45fa-ba0e-9a1a1807e5c3/TCC_Unifal/Processamento_TCC_Unifal/sessoes/2026-06-20_00-25-00__validacao_tcc_unifal_r00/json/r00_3515103_747de097.json</t>
  </si>
  <si>
    <t>www.flordosertao.sc.gov.br</t>
  </si>
  <si>
    <t>Início - Prefeitura de Flor do Sertão</t>
  </si>
  <si>
    <t>/media/serv-bot/cebece73-ca34-45fa-ba0e-9a1a1807e5c3/TCC_Unifal/Evidencias_TCC_Unifal/relatorios_ferramentas/2026-06-20_00-25-00__validacao_tcc_unifal_r00/accessmonitor/flor-do-sertao-santa-catarina-4205357/flor-do-sertao_santa catarina_4205357_r00_accessmonitor_t1_20260620_025940.json</t>
  </si>
  <si>
    <t>https://amaweb.unifesp.br/avaliador/results/https%3A%2F%2Fcorrente.pi.gov.br%2F</t>
  </si>
  <si>
    <t>/media/serv-bot/cebece73-ca34-45fa-ba0e-9a1a1807e5c3/TCC_Unifal/Evidencias_TCC_Unifal/relatorios_ferramentas/2026-06-20_00-25-00__validacao_tcc_unifal_r00/amaweb/corrente-piaui-2202901/corrente_piauí_2202901_r00_amaweb_t1_20260620_030019.pdf</t>
  </si>
  <si>
    <t>/media/serv-bot/cebece73-ca34-45fa-ba0e-9a1a1807e5c3/TCC_Unifal/Processamento_TCC_Unifal/sessoes/2026-06-20_00-25-00__validacao_tcc_unifal_r00/json/r00_2202901_29a0f0ea.json</t>
  </si>
  <si>
    <t>https://amaweb.unifesp.br/avaliador/results/https%3A%2F%2Fwww.lages.sc.gov.br%2F</t>
  </si>
  <si>
    <t>/media/serv-bot/cebece73-ca34-45fa-ba0e-9a1a1807e5c3/TCC_Unifal/Evidencias_TCC_Unifal/relatorios_ferramentas/2026-06-20_00-25-00__validacao_tcc_unifal_r00/amaweb/lages-santa-catarina-4209300/lages_santa catarina_4209300_r00_amaweb_t1_20260620_030024.pdf</t>
  </si>
  <si>
    <t>/media/serv-bot/cebece73-ca34-45fa-ba0e-9a1a1807e5c3/TCC_Unifal/Processamento_TCC_Unifal/sessoes/2026-06-20_00-25-00__validacao_tcc_unifal_r00/json/r00_4209300_da346ea7.json</t>
  </si>
  <si>
    <t>www.embuguacu.sp.gov.br</t>
  </si>
  <si>
    <t>Prefeitura de Embu-Guaçu</t>
  </si>
  <si>
    <t>/media/serv-bot/cebece73-ca34-45fa-ba0e-9a1a1807e5c3/TCC_Unifal/Evidencias_TCC_Unifal/relatorios_ferramentas/2026-06-20_00-25-00__validacao_tcc_unifal_r00/accessmonitor/embu-guacu-sao-paulo-3515103/embu-guacu_são paulo_3515103_r00_accessmonitor_t1_20260620_025959.json</t>
  </si>
  <si>
    <t>www.lages.sc.gov.br</t>
  </si>
  <si>
    <t>Prefeitura Municipal de Lages</t>
  </si>
  <si>
    <t>/media/serv-bot/cebece73-ca34-45fa-ba0e-9a1a1807e5c3/TCC_Unifal/Evidencias_TCC_Unifal/relatorios_ferramentas/2026-06-20_00-25-00__validacao_tcc_unifal_r00/accessmonitor/lages-santa-catarina-4209300/lages_santa catarina_4209300_r00_accessmonitor_t1_20260620_030036.json</t>
  </si>
  <si>
    <t>https://corrente.pi.gov.br/corrente/portalnoticias</t>
  </si>
  <si>
    <t>corrente.pi.gov.br</t>
  </si>
  <si>
    <t>GOVERNO MUNICIPAL DE CORRENTE</t>
  </si>
  <si>
    <t>/media/serv-bot/cebece73-ca34-45fa-ba0e-9a1a1807e5c3/TCC_Unifal/Evidencias_TCC_Unifal/relatorios_ferramentas/2026-06-20_00-25-00__validacao_tcc_unifal_r00/accessmonitor/corrente-piaui-2202901/corrente_piauí_2202901_r00_accessmonitor_t1_20260620_030030.json</t>
  </si>
  <si>
    <t>https://amaweb.unifesp.br/avaliador/results/https%3A%2F%2Fwww.leobertoleal.sc.gov.br%2F</t>
  </si>
  <si>
    <t>/media/serv-bot/cebece73-ca34-45fa-ba0e-9a1a1807e5c3/TCC_Unifal/Evidencias_TCC_Unifal/relatorios_ferramentas/2026-06-20_00-25-00__validacao_tcc_unifal_r00/amaweb/leoberto-leal-santa-catarina-4209805/leoberto-leal_santa catarina_4209805_r00_amaweb_t1_20260620_030127.pdf</t>
  </si>
  <si>
    <t>/media/serv-bot/cebece73-ca34-45fa-ba0e-9a1a1807e5c3/TCC_Unifal/Processamento_TCC_Unifal/sessoes/2026-06-20_00-25-00__validacao_tcc_unifal_r00/json/r00_4209805_c86e7d14.json</t>
  </si>
  <si>
    <t>https://amaweb.unifesp.br/avaliador/results/https%3A%2F%2Fdemervallobao.pi.gov.br%2F</t>
  </si>
  <si>
    <t>/media/serv-bot/cebece73-ca34-45fa-ba0e-9a1a1807e5c3/TCC_Unifal/Evidencias_TCC_Unifal/relatorios_ferramentas/2026-06-20_00-25-00__validacao_tcc_unifal_r00/amaweb/demerval-lobao-piaui-2203305/demerval-lobao_piauí_2203305_r00_amaweb_t1_20260620_030138.pdf</t>
  </si>
  <si>
    <t>/media/serv-bot/cebece73-ca34-45fa-ba0e-9a1a1807e5c3/TCC_Unifal/Processamento_TCC_Unifal/sessoes/2026-06-20_00-25-00__validacao_tcc_unifal_r00/json/r00_2203305_4c6b8398.json</t>
  </si>
  <si>
    <t>https://leobertoleal.sc.gov.br/</t>
  </si>
  <si>
    <t>leobertoleal.sc.gov.br</t>
  </si>
  <si>
    <t>PREFEITURA DE LEOBERTO LEAL - 🏛 Prefeitura Municipal de Leoberto Leal/SC - Rua Mainolvo Lehmkuhl, n° 20, Centro - cep.: 88.445-000</t>
  </si>
  <si>
    <t>/media/serv-bot/cebece73-ca34-45fa-ba0e-9a1a1807e5c3/TCC_Unifal/Evidencias_TCC_Unifal/relatorios_ferramentas/2026-06-20_00-25-00__validacao_tcc_unifal_r00/accessmonitor/leoberto-leal-santa-catarina-4209805/leoberto-leal_santa catarina_4209805_r00_accessmonitor_t1_20260620_030138.json</t>
  </si>
  <si>
    <t>demervallobao.pi.gov.br</t>
  </si>
  <si>
    <t>Prefeitura Municipal de Demerval Lobão | Gestão 2025-2028</t>
  </si>
  <si>
    <t>/media/serv-bot/cebece73-ca34-45fa-ba0e-9a1a1807e5c3/TCC_Unifal/Evidencias_TCC_Unifal/relatorios_ferramentas/2026-06-20_00-25-00__validacao_tcc_unifal_r00/accessmonitor/demerval-lobao-piaui-2203305/demerval-lobao_piauí_2203305_r00_accessmonitor_t1_20260620_030151.json</t>
  </si>
  <si>
    <t>https://amaweb.unifesp.br/avaliador/results/https%3A%2F%2Fwww.fernao.sp.gov.br%2F</t>
  </si>
  <si>
    <t>/media/serv-bot/cebece73-ca34-45fa-ba0e-9a1a1807e5c3/TCC_Unifal/Evidencias_TCC_Unifal/relatorios_ferramentas/2026-06-20_00-25-00__validacao_tcc_unifal_r00/amaweb/fernao-sao-paulo-3515657/fernao_são paulo_3515657_r00_amaweb_t1_20260620_030212.pdf</t>
  </si>
  <si>
    <t>/media/serv-bot/cebece73-ca34-45fa-ba0e-9a1a1807e5c3/TCC_Unifal/Processamento_TCC_Unifal/sessoes/2026-06-20_00-25-00__validacao_tcc_unifal_r00/json/r00_3515657_65eda973.json</t>
  </si>
  <si>
    <t>https://amaweb.unifesp.br/avaliador/results/https%3A%2F%2Fwww.majorgercino.sc.gov.br%2F</t>
  </si>
  <si>
    <t>/media/serv-bot/cebece73-ca34-45fa-ba0e-9a1a1807e5c3/TCC_Unifal/Evidencias_TCC_Unifal/relatorios_ferramentas/2026-06-20_00-25-00__validacao_tcc_unifal_r00/amaweb/major-gercino-santa-catarina-4210209/major-gercino_santa catarina_4210209_r00_amaweb_t1_20260620_030219.pdf</t>
  </si>
  <si>
    <t>/media/serv-bot/cebece73-ca34-45fa-ba0e-9a1a1807e5c3/TCC_Unifal/Processamento_TCC_Unifal/sessoes/2026-06-20_00-25-00__validacao_tcc_unifal_r00/json/r00_4210209_ec6cb463.json</t>
  </si>
  <si>
    <t>https://amaweb.unifesp.br/avaliador/results/https%3A%2F%2Fgeminiano.pi.gov.br%2F</t>
  </si>
  <si>
    <t>/media/serv-bot/cebece73-ca34-45fa-ba0e-9a1a1807e5c3/TCC_Unifal/Evidencias_TCC_Unifal/relatorios_ferramentas/2026-06-20_00-25-00__validacao_tcc_unifal_r00/amaweb/geminiano-piaui-2204352/geminiano_piauí_2204352_r00_amaweb_t1_20260620_030222.pdf</t>
  </si>
  <si>
    <t>/media/serv-bot/cebece73-ca34-45fa-ba0e-9a1a1807e5c3/TCC_Unifal/Processamento_TCC_Unifal/sessoes/2026-06-20_00-25-00__validacao_tcc_unifal_r00/json/r00_2204352_56bb273a.json</t>
  </si>
  <si>
    <t>www.fernao.sp.gov.br</t>
  </si>
  <si>
    <t>Prefeitura Municipal de Fernão</t>
  </si>
  <si>
    <t>/media/serv-bot/cebece73-ca34-45fa-ba0e-9a1a1807e5c3/TCC_Unifal/Evidencias_TCC_Unifal/relatorios_ferramentas/2026-06-20_00-25-00__validacao_tcc_unifal_r00/accessmonitor/fernao-sao-paulo-3515657/fernao_são paulo_3515657_r00_accessmonitor_t1_20260620_030225.json</t>
  </si>
  <si>
    <t>https://majorgercino.sc.gov.br/</t>
  </si>
  <si>
    <t>majorgercino.sc.gov.br</t>
  </si>
  <si>
    <t>Prefeitura de Major Gercino</t>
  </si>
  <si>
    <t>/media/serv-bot/cebece73-ca34-45fa-ba0e-9a1a1807e5c3/TCC_Unifal/Evidencias_TCC_Unifal/relatorios_ferramentas/2026-06-20_00-25-00__validacao_tcc_unifal_r00/accessmonitor/major-gercino-santa-catarina-4210209/major-gercino_santa catarina_4210209_r00_accessmonitor_t1_20260620_030230.json</t>
  </si>
  <si>
    <t>geminiano.pi.gov.br</t>
  </si>
  <si>
    <t>Portal Oficial • Prefeitura de Geminiano</t>
  </si>
  <si>
    <t>/media/serv-bot/cebece73-ca34-45fa-ba0e-9a1a1807e5c3/TCC_Unifal/Evidencias_TCC_Unifal/relatorios_ferramentas/2026-06-20_00-25-00__validacao_tcc_unifal_r00/accessmonitor/geminiano-piaui-2204352/geminiano_piauí_2204352_r00_accessmonitor_t1_20260620_030234.json</t>
  </si>
  <si>
    <t>https://amaweb.unifesp.br/avaliador/results/https%3A%2F%2Fwww.iacri.sp.gov.br%2F</t>
  </si>
  <si>
    <t>/media/serv-bot/cebece73-ca34-45fa-ba0e-9a1a1807e5c3/TCC_Unifal/Evidencias_TCC_Unifal/relatorios_ferramentas/2026-06-20_00-25-00__validacao_tcc_unifal_r00/amaweb/iacri-sao-paulo-3519204/iacri_são paulo_3519204_r00_amaweb_t1_20260620_030315.pdf</t>
  </si>
  <si>
    <t>/media/serv-bot/cebece73-ca34-45fa-ba0e-9a1a1807e5c3/TCC_Unifal/Processamento_TCC_Unifal/sessoes/2026-06-20_00-25-00__validacao_tcc_unifal_r00/json/r00_3519204_ebe4cb4f.json</t>
  </si>
  <si>
    <t>/media/serv-bot/cebece73-ca34-45fa-ba0e-9a1a1807e5c3/TCC_Unifal/Evidencias_TCC_Unifal/relatorios_ferramentas/2026-06-20_00-25-00__validacao_tcc_unifal_r00/accessmonitor/geminiano-piaui-2204352/geminiano_piauí_2204352_r00_accessmonitor_t2_20260620_030303.json</t>
  </si>
  <si>
    <t>https://amaweb.unifesp.br/avaliador/results/https%3A%2F%2Fwww.majorvieira.sc.gov.br%2F</t>
  </si>
  <si>
    <t>/media/serv-bot/cebece73-ca34-45fa-ba0e-9a1a1807e5c3/TCC_Unifal/Evidencias_TCC_Unifal/relatorios_ferramentas/2026-06-20_00-25-00__validacao_tcc_unifal_r00/amaweb/major-vieira-santa-catarina-4210308/major-vieira_santa catarina_4210308_r00_amaweb_t1_20260620_030324.pdf</t>
  </si>
  <si>
    <t>/media/serv-bot/cebece73-ca34-45fa-ba0e-9a1a1807e5c3/TCC_Unifal/Processamento_TCC_Unifal/sessoes/2026-06-20_00-25-00__validacao_tcc_unifal_r00/json/r00_4210308_b6f7758d.json</t>
  </si>
  <si>
    <t>www.iacri.sp.gov.br</t>
  </si>
  <si>
    <t>Início - Prefeitura do Município de Iacri</t>
  </si>
  <si>
    <t>/media/serv-bot/cebece73-ca34-45fa-ba0e-9a1a1807e5c3/TCC_Unifal/Evidencias_TCC_Unifal/relatorios_ferramentas/2026-06-20_00-25-00__validacao_tcc_unifal_r00/accessmonitor/iacri-sao-paulo-3519204/iacri_são paulo_3519204_r00_accessmonitor_t1_20260620_030327.json</t>
  </si>
  <si>
    <t>https://majorvieira.sc.gov.br/</t>
  </si>
  <si>
    <t>majorvieira.sc.gov.br</t>
  </si>
  <si>
    <t>Início - Município de Major Vieira - SC</t>
  </si>
  <si>
    <t>/media/serv-bot/cebece73-ca34-45fa-ba0e-9a1a1807e5c3/TCC_Unifal/Evidencias_TCC_Unifal/relatorios_ferramentas/2026-06-20_00-25-00__validacao_tcc_unifal_r00/accessmonitor/major-vieira-santa-catarina-4210308/major-vieira_santa catarina_4210308_r00_accessmonitor_t1_20260620_030337.json</t>
  </si>
  <si>
    <t>/media/serv-bot/cebece73-ca34-45fa-ba0e-9a1a1807e5c3/TCC_Unifal/Evidencias_TCC_Unifal/relatorios_ferramentas/2026-06-20_00-25-00__validacao_tcc_unifal_r00/accessmonitor/geminiano-piaui-2204352/geminiano_piauí_2204352_r00_accessmonitor_t3_20260620_030345.json</t>
  </si>
  <si>
    <t>https://amaweb.unifesp.br/avaliador/results/https%3A%2F%2Fjardimdomulato.pi.gov.br%2F</t>
  </si>
  <si>
    <t>/media/serv-bot/cebece73-ca34-45fa-ba0e-9a1a1807e5c3/TCC_Unifal/Evidencias_TCC_Unifal/relatorios_ferramentas/2026-06-20_00-25-00__validacao_tcc_unifal_r00/amaweb/jardim-do-mulato-piaui-2205250/jardim-do-mulato_piauí_2205250_r00_amaweb_t1_20260620_030423.pdf</t>
  </si>
  <si>
    <t>/media/serv-bot/cebece73-ca34-45fa-ba0e-9a1a1807e5c3/TCC_Unifal/Processamento_TCC_Unifal/sessoes/2026-06-20_00-25-00__validacao_tcc_unifal_r00/json/r00_2205250_73c6b61f.json</t>
  </si>
  <si>
    <t>https://amaweb.unifesp.br/avaliador/results/https%3A%2F%2Fwww.ouro.sc.gov.br%2F</t>
  </si>
  <si>
    <t>/media/serv-bot/cebece73-ca34-45fa-ba0e-9a1a1807e5c3/TCC_Unifal/Evidencias_TCC_Unifal/relatorios_ferramentas/2026-06-20_00-25-00__validacao_tcc_unifal_r00/amaweb/ouro-santa-catarina-4211801/ouro_santa catarina_4211801_r00_amaweb_t1_20260620_030427.pdf</t>
  </si>
  <si>
    <t>/media/serv-bot/cebece73-ca34-45fa-ba0e-9a1a1807e5c3/TCC_Unifal/Processamento_TCC_Unifal/sessoes/2026-06-20_00-25-00__validacao_tcc_unifal_r00/json/r00_4211801_927411d4.json</t>
  </si>
  <si>
    <t>jardimdomulato.pi.gov.br</t>
  </si>
  <si>
    <t>Jardim do Mulato - Portal Oficial</t>
  </si>
  <si>
    <t>/media/serv-bot/cebece73-ca34-45fa-ba0e-9a1a1807e5c3/TCC_Unifal/Evidencias_TCC_Unifal/relatorios_ferramentas/2026-06-20_00-25-00__validacao_tcc_unifal_r00/accessmonitor/jardim-do-mulato-piaui-2205250/jardim-do-mulato_piauí_2205250_r00_accessmonitor_t1_20260620_030434.json</t>
  </si>
  <si>
    <t>https://ouro.sc.gov.br/</t>
  </si>
  <si>
    <t>ouro.sc.gov.br</t>
  </si>
  <si>
    <t>Início -</t>
  </si>
  <si>
    <t>/media/serv-bot/cebece73-ca34-45fa-ba0e-9a1a1807e5c3/TCC_Unifal/Evidencias_TCC_Unifal/relatorios_ferramentas/2026-06-20_00-25-00__validacao_tcc_unifal_r00/accessmonitor/ouro-santa-catarina-4211801/ouro_santa catarina_4211801_r00_accessmonitor_t1_20260620_030438.json</t>
  </si>
  <si>
    <t>https://amaweb.unifesp.br/avaliador/results/https%3A%2F%2Fwww.petrolandia.sc.gov.br%2F</t>
  </si>
  <si>
    <t>/media/serv-bot/cebece73-ca34-45fa-ba0e-9a1a1807e5c3/TCC_Unifal/Evidencias_TCC_Unifal/relatorios_ferramentas/2026-06-20_00-25-00__validacao_tcc_unifal_r00/amaweb/petrolandia-santa-catarina-4212700/petrolandia_santa catarina_4212700_r00_amaweb_t1_20260620_030523.pdf</t>
  </si>
  <si>
    <t>/media/serv-bot/cebece73-ca34-45fa-ba0e-9a1a1807e5c3/TCC_Unifal/Processamento_TCC_Unifal/sessoes/2026-06-20_00-25-00__validacao_tcc_unifal_r00/json/r00_4212700_d464547c.json</t>
  </si>
  <si>
    <t>https://petrolandia.sc.gov.br/</t>
  </si>
  <si>
    <t>petrolandia.sc.gov.br</t>
  </si>
  <si>
    <t>Prefeitura de Petrolândia -</t>
  </si>
  <si>
    <t>/media/serv-bot/cebece73-ca34-45fa-ba0e-9a1a1807e5c3/TCC_Unifal/Evidencias_TCC_Unifal/relatorios_ferramentas/2026-06-20_00-25-00__validacao_tcc_unifal_r00/accessmonitor/petrolandia-santa-catarina-4212700/petrolandia_santa catarina_4212700_r00_accessmonitor_t1_20260620_030535.json</t>
  </si>
  <si>
    <t>https://amaweb.unifesp.br/avaliador/results/https%3A%2F%2Fwww.pontealta.sc.gov.br%2F</t>
  </si>
  <si>
    <t>/media/serv-bot/cebece73-ca34-45fa-ba0e-9a1a1807e5c3/TCC_Unifal/Evidencias_TCC_Unifal/relatorios_ferramentas/2026-06-20_00-25-00__validacao_tcc_unifal_r00/amaweb/ponte-alta-santa-catarina-4213302/ponte-alta_santa catarina_4213302_r00_amaweb_t1_20260620_030612.pdf</t>
  </si>
  <si>
    <t>/media/serv-bot/cebece73-ca34-45fa-ba0e-9a1a1807e5c3/TCC_Unifal/Processamento_TCC_Unifal/sessoes/2026-06-20_00-25-00__validacao_tcc_unifal_r00/json/r00_4213302_dd448390.json</t>
  </si>
  <si>
    <t>https://pontealta.sc.gov.br/</t>
  </si>
  <si>
    <t>pontealta.sc.gov.br</t>
  </si>
  <si>
    <t>Início - Prefeitura de Ponte Alta</t>
  </si>
  <si>
    <t>/media/serv-bot/cebece73-ca34-45fa-ba0e-9a1a1807e5c3/TCC_Unifal/Evidencias_TCC_Unifal/relatorios_ferramentas/2026-06-20_00-25-00__validacao_tcc_unifal_r00/accessmonitor/ponte-alta-santa-catarina-4213302/ponte-alta_santa catarina_4213302_r00_accessmonitor_t1_20260620_030625.json</t>
  </si>
  <si>
    <t>https://amaweb.unifesp.br/avaliador/results/https%3A%2F%2Fwww.ibiuna.sp.gov.br%2F</t>
  </si>
  <si>
    <t>/media/serv-bot/cebece73-ca34-45fa-ba0e-9a1a1807e5c3/TCC_Unifal/Evidencias_TCC_Unifal/relatorios_ferramentas/2026-06-20_00-25-00__validacao_tcc_unifal_r00/amaweb/ibiuna-sao-paulo-3519709/ibiuna_são paulo_3519709_r00_amaweb_t1_20260620_030651.pdf</t>
  </si>
  <si>
    <t>/media/serv-bot/cebece73-ca34-45fa-ba0e-9a1a1807e5c3/TCC_Unifal/Processamento_TCC_Unifal/sessoes/2026-06-20_00-25-00__validacao_tcc_unifal_r00/json/r00_3519709_10683daf.json</t>
  </si>
  <si>
    <t>https://amaweb.unifesp.br/avaliador/results/https%3A%2F%2Fwww.riodosul.sc.gov.br%2F</t>
  </si>
  <si>
    <t>/media/serv-bot/cebece73-ca34-45fa-ba0e-9a1a1807e5c3/TCC_Unifal/Evidencias_TCC_Unifal/relatorios_ferramentas/2026-06-20_00-25-00__validacao_tcc_unifal_r00/amaweb/rio-do-sul-santa-catarina-4214805/rio-do-sul_santa catarina_4214805_r00_amaweb_t1_20260620_030707.pdf</t>
  </si>
  <si>
    <t>/media/serv-bot/cebece73-ca34-45fa-ba0e-9a1a1807e5c3/TCC_Unifal/Processamento_TCC_Unifal/sessoes/2026-06-20_00-25-00__validacao_tcc_unifal_r00/json/r00_4214805_298f1901.json</t>
  </si>
  <si>
    <t>www.riodosul.sc.gov.br</t>
  </si>
  <si>
    <t>Portal do Cidadão - MUNICÍPIO DE RIO DO SUL - PREFEITURA/SC</t>
  </si>
  <si>
    <t>/media/serv-bot/cebece73-ca34-45fa-ba0e-9a1a1807e5c3/TCC_Unifal/Evidencias_TCC_Unifal/relatorios_ferramentas/2026-06-20_00-25-00__validacao_tcc_unifal_r00/accessmonitor/rio-do-sul-santa-catarina-4214805/rio-do-sul_santa catarina_4214805_r00_accessmonitor_t1_20260620_030719.json</t>
  </si>
  <si>
    <t>https://amaweb.unifesp.br/avaliador/results/https%3A%2F%2Fjoaocosta.pi.gov.br%2F</t>
  </si>
  <si>
    <t>/media/serv-bot/cebece73-ca34-45fa-ba0e-9a1a1807e5c3/TCC_Unifal/Evidencias_TCC_Unifal/relatorios_ferramentas/2026-06-20_00-25-00__validacao_tcc_unifal_r00/amaweb/joao-costa-piaui-2205359/joao-costa_piauí_2205359_r00_amaweb_t1_20260620_030756.pdf</t>
  </si>
  <si>
    <t>/media/serv-bot/cebece73-ca34-45fa-ba0e-9a1a1807e5c3/TCC_Unifal/Processamento_TCC_Unifal/sessoes/2026-06-20_00-25-00__validacao_tcc_unifal_r00/json/r00_2205359_ee56c5a4.json</t>
  </si>
  <si>
    <t>https://amaweb.unifesp.br/avaliador/results/https%3A%2F%2Fwww.sangao.sc.gov.br%2F</t>
  </si>
  <si>
    <t>/media/serv-bot/cebece73-ca34-45fa-ba0e-9a1a1807e5c3/TCC_Unifal/Evidencias_TCC_Unifal/relatorios_ferramentas/2026-06-20_00-25-00__validacao_tcc_unifal_r00/amaweb/sangao-santa-catarina-4215455/sangao_santa catarina_4215455_r00_amaweb_t1_20260620_030825.pdf</t>
  </si>
  <si>
    <t>/media/serv-bot/cebece73-ca34-45fa-ba0e-9a1a1807e5c3/TCC_Unifal/Processamento_TCC_Unifal/sessoes/2026-06-20_00-25-00__validacao_tcc_unifal_r00/json/r00_4215455_886b82c9.json</t>
  </si>
  <si>
    <t>/media/serv-bot/cebece73-ca34-45fa-ba0e-9a1a1807e5c3/TCC_Unifal/Evidencias_TCC_Unifal/relatorios_ferramentas/2026-06-20_00-25-00__validacao_tcc_unifal_r00/amaweb/ibiuna-sao-paulo-3519709/ibiuna_são paulo_3519709_r00_amaweb_t2_20260620_030826.pdf</t>
  </si>
  <si>
    <t>https://sangao.sc.gov.br/</t>
  </si>
  <si>
    <t>sangao.sc.gov.br</t>
  </si>
  <si>
    <t>Início - Prefeitura de Sangão</t>
  </si>
  <si>
    <t>/media/serv-bot/cebece73-ca34-45fa-ba0e-9a1a1807e5c3/TCC_Unifal/Evidencias_TCC_Unifal/relatorios_ferramentas/2026-06-20_00-25-00__validacao_tcc_unifal_r00/accessmonitor/sangao-santa-catarina-4215455/sangao_santa catarina_4215455_r00_accessmonitor_t1_20260620_030838.json</t>
  </si>
  <si>
    <t>/media/serv-bot/cebece73-ca34-45fa-ba0e-9a1a1807e5c3/TCC_Unifal/Evidencias_TCC_Unifal/relatorios_ferramentas/2026-06-20_00-25-00__validacao_tcc_unifal_r00/amaweb/joao-costa-piaui-2205359/joao-costa_piauí_2205359_r00_amaweb_t2_20260620_030850.pdf</t>
  </si>
  <si>
    <t>https://ibiuna.sp.gov.br/</t>
  </si>
  <si>
    <t>ibiuna.sp.gov.br</t>
  </si>
  <si>
    <t>Início - Estância Turística de Ibiúna</t>
  </si>
  <si>
    <t>/media/serv-bot/cebece73-ca34-45fa-ba0e-9a1a1807e5c3/TCC_Unifal/Evidencias_TCC_Unifal/relatorios_ferramentas/2026-06-20_00-25-00__validacao_tcc_unifal_r00/accessmonitor/ibiuna-sao-paulo-3519709/ibiuna_são paulo_3519709_r00_accessmonitor_t1_20260620_030837.json</t>
  </si>
  <si>
    <t>joaocosta.pi.gov.br</t>
  </si>
  <si>
    <t>Prefeitura Municipal de João Costa | Gestão 2025-2028 – Site oficial da Prefeitura Municipal de João Costa</t>
  </si>
  <si>
    <t>/media/serv-bot/cebece73-ca34-45fa-ba0e-9a1a1807e5c3/TCC_Unifal/Evidencias_TCC_Unifal/relatorios_ferramentas/2026-06-20_00-25-00__validacao_tcc_unifal_r00/accessmonitor/joao-costa-piaui-2205359/joao-costa_piauí_2205359_r00_accessmonitor_t1_20260620_030902.json</t>
  </si>
  <si>
    <t>https://amaweb.unifesp.br/avaliador/results/https%3A%2F%2Fwww.uniaodooeste.sc.gov.br%2F</t>
  </si>
  <si>
    <t>/media/serv-bot/cebece73-ca34-45fa-ba0e-9a1a1807e5c3/TCC_Unifal/Evidencias_TCC_Unifal/relatorios_ferramentas/2026-06-20_00-25-00__validacao_tcc_unifal_r00/amaweb/uniao-do-oeste-santa-catarina-4218855/uniao-do-oeste_santa catarina_4218855_r00_amaweb_t1_20260620_030917.pdf</t>
  </si>
  <si>
    <t>/media/serv-bot/cebece73-ca34-45fa-ba0e-9a1a1807e5c3/TCC_Unifal/Processamento_TCC_Unifal/sessoes/2026-06-20_00-25-00__validacao_tcc_unifal_r00/json/r00_4218855_4b3aa200.json</t>
  </si>
  <si>
    <t>https://amaweb.unifesp.br/avaliador/results/https%3A%2F%2Fwww.icem.sp.gov.br%2F</t>
  </si>
  <si>
    <t>/media/serv-bot/cebece73-ca34-45fa-ba0e-9a1a1807e5c3/TCC_Unifal/Evidencias_TCC_Unifal/relatorios_ferramentas/2026-06-20_00-25-00__validacao_tcc_unifal_r00/amaweb/icem-sao-paulo-3519808/icem_são paulo_3519808_r00_amaweb_t1_20260620_030918.pdf</t>
  </si>
  <si>
    <t>/media/serv-bot/cebece73-ca34-45fa-ba0e-9a1a1807e5c3/TCC_Unifal/Processamento_TCC_Unifal/sessoes/2026-06-20_00-25-00__validacao_tcc_unifal_r00/json/r00_3519808_64c71fc9.json</t>
  </si>
  <si>
    <t>https://amaweb.unifesp.br/avaliador/results/https%3A%2F%2Fmonsenhorgil.pi.gov.br%2F</t>
  </si>
  <si>
    <t>/media/serv-bot/cebece73-ca34-45fa-ba0e-9a1a1807e5c3/TCC_Unifal/Evidencias_TCC_Unifal/relatorios_ferramentas/2026-06-20_00-25-00__validacao_tcc_unifal_r00/amaweb/monsenhor-gil-piaui-2206407/monsenhor-gil_piauí_2206407_r00_amaweb_t1_20260620_030933.pdf</t>
  </si>
  <si>
    <t>/media/serv-bot/cebece73-ca34-45fa-ba0e-9a1a1807e5c3/TCC_Unifal/Processamento_TCC_Unifal/sessoes/2026-06-20_00-25-00__validacao_tcc_unifal_r00/json/r00_2206407_39f0a2d4.json</t>
  </si>
  <si>
    <t>https://www.icem.sp.gov.br/index</t>
  </si>
  <si>
    <t>www.icem.sp.gov.br</t>
  </si>
  <si>
    <t>Prefeitura Municipal de Icém</t>
  </si>
  <si>
    <t>/media/serv-bot/cebece73-ca34-45fa-ba0e-9a1a1807e5c3/TCC_Unifal/Evidencias_TCC_Unifal/relatorios_ferramentas/2026-06-20_00-25-00__validacao_tcc_unifal_r00/accessmonitor/icem-sao-paulo-3519808/icem_são paulo_3519808_r00_accessmonitor_t1_20260620_030929.json</t>
  </si>
  <si>
    <t>https://uniaodooeste.sc.gov.br/</t>
  </si>
  <si>
    <t>uniaodooeste.sc.gov.br</t>
  </si>
  <si>
    <t>Prefeitura de União do Oeste</t>
  </si>
  <si>
    <t>/media/serv-bot/cebece73-ca34-45fa-ba0e-9a1a1807e5c3/TCC_Unifal/Evidencias_TCC_Unifal/relatorios_ferramentas/2026-06-20_00-25-00__validacao_tcc_unifal_r00/accessmonitor/uniao-do-oeste-santa-catarina-4218855/uniao-do-oeste_santa catarina_4218855_r00_accessmonitor_t1_20260620_030928.json</t>
  </si>
  <si>
    <t>monsenhorgil.pi.gov.br</t>
  </si>
  <si>
    <t>Prefeitura de Monsenhor Gil</t>
  </si>
  <si>
    <t>/media/serv-bot/cebece73-ca34-45fa-ba0e-9a1a1807e5c3/TCC_Unifal/Evidencias_TCC_Unifal/relatorios_ferramentas/2026-06-20_00-25-00__validacao_tcc_unifal_r00/accessmonitor/monsenhor-gil-piaui-2206407/monsenhor-gil_piauí_2206407_r00_accessmonitor_t1_20260620_030946.json</t>
  </si>
  <si>
    <t>https://amaweb.unifesp.br/avaliador/results/https%3A%2F%2Fwww.igaracudotiete.sp.gov.br%2F</t>
  </si>
  <si>
    <t>/media/serv-bot/cebece73-ca34-45fa-ba0e-9a1a1807e5c3/TCC_Unifal/Evidencias_TCC_Unifal/relatorios_ferramentas/2026-06-20_00-25-00__validacao_tcc_unifal_r00/amaweb/igaracu-do-tiete-sao-paulo-3520004/igaracu-do-tiete_são paulo_3520004_r00_amaweb_t1_20260620_031023.pdf</t>
  </si>
  <si>
    <t>/media/serv-bot/cebece73-ca34-45fa-ba0e-9a1a1807e5c3/TCC_Unifal/Processamento_TCC_Unifal/sessoes/2026-06-20_00-25-00__validacao_tcc_unifal_r00/json/r00_3520004_558e9824.json</t>
  </si>
  <si>
    <t>https://amaweb.unifesp.br/avaliador/results/https%3A%2F%2Fpavussu.pi.gov.br%2F</t>
  </si>
  <si>
    <t>/media/serv-bot/cebece73-ca34-45fa-ba0e-9a1a1807e5c3/TCC_Unifal/Evidencias_TCC_Unifal/relatorios_ferramentas/2026-06-20_00-25-00__validacao_tcc_unifal_r00/amaweb/pavussu-piaui-2207850/pavussu_piauí_2207850_r00_amaweb_t1_20260620_031040.pdf</t>
  </si>
  <si>
    <t>/media/serv-bot/cebece73-ca34-45fa-ba0e-9a1a1807e5c3/TCC_Unifal/Processamento_TCC_Unifal/sessoes/2026-06-20_00-25-00__validacao_tcc_unifal_r00/json/r00_2207850_5d64aec5.json</t>
  </si>
  <si>
    <t>www.igaracudotiete.sp.gov.br</t>
  </si>
  <si>
    <t>Prefeitura Municipal de Igaraçu do Tietê</t>
  </si>
  <si>
    <t>/media/serv-bot/cebece73-ca34-45fa-ba0e-9a1a1807e5c3/TCC_Unifal/Evidencias_TCC_Unifal/relatorios_ferramentas/2026-06-20_00-25-00__validacao_tcc_unifal_r00/accessmonitor/igaracu-do-tiete-sao-paulo-3520004/igaracu-do-tiete_são paulo_3520004_r00_accessmonitor_t1_20260620_031034.json</t>
  </si>
  <si>
    <t>https://amaweb.unifesp.br/avaliador/results/https%3A%2F%2Fwww.ilhacomprida.sp.gov.br%2F</t>
  </si>
  <si>
    <t>/media/serv-bot/cebece73-ca34-45fa-ba0e-9a1a1807e5c3/TCC_Unifal/Evidencias_TCC_Unifal/relatorios_ferramentas/2026-06-20_00-25-00__validacao_tcc_unifal_r00/amaweb/ilha-comprida-sao-paulo-3520426/ilha-comprida_são paulo_3520426_r00_amaweb_t1_20260620_031055.pdf</t>
  </si>
  <si>
    <t>/media/serv-bot/cebece73-ca34-45fa-ba0e-9a1a1807e5c3/TCC_Unifal/Processamento_TCC_Unifal/sessoes/2026-06-20_00-25-00__validacao_tcc_unifal_r00/json/r00_3520426_728e24f6.json</t>
  </si>
  <si>
    <t>https://pavussu.pi.gov.br/pavussu/portalnoticias</t>
  </si>
  <si>
    <t>pavussu.pi.gov.br</t>
  </si>
  <si>
    <t>PREFEITURA MUNICIPAL DE PAVUSSU</t>
  </si>
  <si>
    <t>/media/serv-bot/cebece73-ca34-45fa-ba0e-9a1a1807e5c3/TCC_Unifal/Evidencias_TCC_Unifal/relatorios_ferramentas/2026-06-20_00-25-00__validacao_tcc_unifal_r00/accessmonitor/pavussu-piaui-2207850/pavussu_piauí_2207850_r00_accessmonitor_t1_20260620_031051.json</t>
  </si>
  <si>
    <t>www.ilhacomprida.sp.gov.br</t>
  </si>
  <si>
    <t>Prefeitura de Ilha Comprida</t>
  </si>
  <si>
    <t>/media/serv-bot/cebece73-ca34-45fa-ba0e-9a1a1807e5c3/TCC_Unifal/Evidencias_TCC_Unifal/relatorios_ferramentas/2026-06-20_00-25-00__validacao_tcc_unifal_r00/accessmonitor/ilha-comprida-sao-paulo-3520426/ilha-comprida_são paulo_3520426_r00_accessmonitor_t1_20260620_031108.json</t>
  </si>
  <si>
    <t>https://amaweb.unifesp.br/avaliador/results/https%3A%2F%2Fsaojoaodoarraial.pi.gov.br%2F</t>
  </si>
  <si>
    <t>/media/serv-bot/cebece73-ca34-45fa-ba0e-9a1a1807e5c3/TCC_Unifal/Evidencias_TCC_Unifal/relatorios_ferramentas/2026-06-20_00-25-00__validacao_tcc_unifal_r00/amaweb/sao-joao-do-arraial-piaui-2209971/sao-joao-do-arraial_piauí_2209971_r00_amaweb_t1_20260620_031137.pdf</t>
  </si>
  <si>
    <t>/media/serv-bot/cebece73-ca34-45fa-ba0e-9a1a1807e5c3/TCC_Unifal/Processamento_TCC_Unifal/sessoes/2026-06-20_00-25-00__validacao_tcc_unifal_r00/json/r00_2209971_56c059ab.json</t>
  </si>
  <si>
    <t>https://amaweb.unifesp.br/avaliador/results/https%3A%2F%2Fwww.ipaussu.sp.gov.br%2F</t>
  </si>
  <si>
    <t>/media/serv-bot/cebece73-ca34-45fa-ba0e-9a1a1807e5c3/TCC_Unifal/Evidencias_TCC_Unifal/relatorios_ferramentas/2026-06-20_00-25-00__validacao_tcc_unifal_r00/amaweb/ipaussu-sao-paulo-3520905/ipaussu_são paulo_3520905_r00_amaweb_t1_20260620_031158.pdf</t>
  </si>
  <si>
    <t>/media/serv-bot/cebece73-ca34-45fa-ba0e-9a1a1807e5c3/TCC_Unifal/Processamento_TCC_Unifal/sessoes/2026-06-20_00-25-00__validacao_tcc_unifal_r00/json/r00_3520905_d134d177.json</t>
  </si>
  <si>
    <t>https://saojoaodoarraial.pi.gov.br/saojoaodoarraial/portalnoticias</t>
  </si>
  <si>
    <t>saojoaodoarraial.pi.gov.br</t>
  </si>
  <si>
    <t>PREFEITURA MUNICIPAL DE SÃO JOÃO DO ARRAIAL</t>
  </si>
  <si>
    <t>/media/serv-bot/cebece73-ca34-45fa-ba0e-9a1a1807e5c3/TCC_Unifal/Evidencias_TCC_Unifal/relatorios_ferramentas/2026-06-20_00-25-00__validacao_tcc_unifal_r00/accessmonitor/sao-joao-do-arraial-piaui-2209971/sao-joao-do-arraial_piauí_2209971_r00_accessmonitor_t1_20260620_031149.json</t>
  </si>
  <si>
    <t>www.ipaussu.sp.gov.br</t>
  </si>
  <si>
    <t>Prefeitura Municipal de Ipaussu</t>
  </si>
  <si>
    <t>/media/serv-bot/cebece73-ca34-45fa-ba0e-9a1a1807e5c3/TCC_Unifal/Evidencias_TCC_Unifal/relatorios_ferramentas/2026-06-20_00-25-00__validacao_tcc_unifal_r00/accessmonitor/ipaussu-sao-paulo-3520905/ipaussu_são paulo_3520905_r00_accessmonitor_t1_20260620_031209.json</t>
  </si>
  <si>
    <t>https://amaweb.unifesp.br/avaliador/results/https%3A%2F%2Fsaoluisdopiaui.pi.gov.br%2F</t>
  </si>
  <si>
    <t>/media/serv-bot/cebece73-ca34-45fa-ba0e-9a1a1807e5c3/TCC_Unifal/Evidencias_TCC_Unifal/relatorios_ferramentas/2026-06-20_00-25-00__validacao_tcc_unifal_r00/amaweb/sao-luis-do-piaui-piaui-2210375/sao-luis-do-piaui_piauí_2210375_r00_amaweb_t1_20260620_031243.pdf</t>
  </si>
  <si>
    <t>/media/serv-bot/cebece73-ca34-45fa-ba0e-9a1a1807e5c3/TCC_Unifal/Processamento_TCC_Unifal/sessoes/2026-06-20_00-25-00__validacao_tcc_unifal_r00/json/r00_2210375_785d7f2d.json</t>
  </si>
  <si>
    <t>https://amaweb.unifesp.br/avaliador/results/https%3A%2F%2Fwww.irapuru.sp.gov.br%2F</t>
  </si>
  <si>
    <t>/media/serv-bot/cebece73-ca34-45fa-ba0e-9a1a1807e5c3/TCC_Unifal/Evidencias_TCC_Unifal/relatorios_ferramentas/2026-06-20_00-25-00__validacao_tcc_unifal_r00/amaweb/irapuru-sao-paulo-3521606/irapuru_são paulo_3521606_r00_amaweb_t1_20260620_031247.pdf</t>
  </si>
  <si>
    <t>/media/serv-bot/cebece73-ca34-45fa-ba0e-9a1a1807e5c3/TCC_Unifal/Processamento_TCC_Unifal/sessoes/2026-06-20_00-25-00__validacao_tcc_unifal_r00/json/r00_3521606_a23cc252.json</t>
  </si>
  <si>
    <t>https://saoluisdopiaui.pi.gov.br/saoluisdopiaui/portalnoticias</t>
  </si>
  <si>
    <t>saoluisdopiaui.pi.gov.br</t>
  </si>
  <si>
    <t>PREFEITURA MUNICIPAL DE SÃO LUÍS DO PIAUÍ</t>
  </si>
  <si>
    <t>/media/serv-bot/cebece73-ca34-45fa-ba0e-9a1a1807e5c3/TCC_Unifal/Evidencias_TCC_Unifal/relatorios_ferramentas/2026-06-20_00-25-00__validacao_tcc_unifal_r00/accessmonitor/sao-luis-do-piaui-piaui-2210375/sao-luis-do-piaui_piauí_2210375_r00_accessmonitor_t1_20260620_031254.json</t>
  </si>
  <si>
    <t>www.irapuru.sp.gov.br</t>
  </si>
  <si>
    <t>Prefeitura Municipal de Irapuru / SP</t>
  </si>
  <si>
    <t>/media/serv-bot/cebece73-ca34-45fa-ba0e-9a1a1807e5c3/TCC_Unifal/Evidencias_TCC_Unifal/relatorios_ferramentas/2026-06-20_00-25-00__validacao_tcc_unifal_r00/accessmonitor/irapuru-sao-paulo-3521606/irapuru_são paulo_3521606_r00_accessmonitor_t1_20260620_031300.json</t>
  </si>
  <si>
    <t>https://amaweb.unifesp.br/avaliador/results/https%3A%2F%2Fsaoraimundononato.pi.gov.br%2F</t>
  </si>
  <si>
    <t>/media/serv-bot/cebece73-ca34-45fa-ba0e-9a1a1807e5c3/TCC_Unifal/Evidencias_TCC_Unifal/relatorios_ferramentas/2026-06-20_00-25-00__validacao_tcc_unifal_r00/amaweb/sao-raimundo-nonato-piaui-2210607/sao-raimundo-nonato_piauí_2210607_r00_amaweb_t1_20260620_031332.pdf</t>
  </si>
  <si>
    <t>/media/serv-bot/cebece73-ca34-45fa-ba0e-9a1a1807e5c3/TCC_Unifal/Processamento_TCC_Unifal/sessoes/2026-06-20_00-25-00__validacao_tcc_unifal_r00/json/r00_2210607_aa46439c.json</t>
  </si>
  <si>
    <t>saoraimundononato.pi.gov.br</t>
  </si>
  <si>
    <t>Prefeitura Municipal de São Raimundo Nonato - Fazendo Mais para Todos</t>
  </si>
  <si>
    <t>/media/serv-bot/cebece73-ca34-45fa-ba0e-9a1a1807e5c3/TCC_Unifal/Evidencias_TCC_Unifal/relatorios_ferramentas/2026-06-20_00-25-00__validacao_tcc_unifal_r00/accessmonitor/sao-raimundo-nonato-piaui-2210607/sao-raimundo-nonato_piauí_2210607_r00_accessmonitor_t1_20260620_031344.json</t>
  </si>
  <si>
    <t>https://amaweb.unifesp.br/avaliador/results/https%3A%2F%2Fwww.jacupiranga.sp.gov.br%2F</t>
  </si>
  <si>
    <t>/media/serv-bot/cebece73-ca34-45fa-ba0e-9a1a1807e5c3/TCC_Unifal/Evidencias_TCC_Unifal/relatorios_ferramentas/2026-06-20_00-25-00__validacao_tcc_unifal_r00/amaweb/jacupiranga-sao-paulo-3524600/jacupiranga_são paulo_3524600_r00_amaweb_t1_20260620_031419.pdf</t>
  </si>
  <si>
    <t>/media/serv-bot/cebece73-ca34-45fa-ba0e-9a1a1807e5c3/TCC_Unifal/Processamento_TCC_Unifal/sessoes/2026-06-20_00-25-00__validacao_tcc_unifal_r00/json/r00_3524600_e3018534.json</t>
  </si>
  <si>
    <t>https://amaweb.unifesp.br/avaliador/results/https%3A%2F%2Fsigefredopacheco.pi.gov.br%2F</t>
  </si>
  <si>
    <t>/media/serv-bot/cebece73-ca34-45fa-ba0e-9a1a1807e5c3/TCC_Unifal/Evidencias_TCC_Unifal/relatorios_ferramentas/2026-06-20_00-25-00__validacao_tcc_unifal_r00/amaweb/sigefredo-pacheco-piaui-2210656/sigefredo-pacheco_piauí_2210656_r00_amaweb_t1_20260620_031426.pdf</t>
  </si>
  <si>
    <t>/media/serv-bot/cebece73-ca34-45fa-ba0e-9a1a1807e5c3/TCC_Unifal/Processamento_TCC_Unifal/sessoes/2026-06-20_00-25-00__validacao_tcc_unifal_r00/json/r00_2210656_c7fc0e5c.json</t>
  </si>
  <si>
    <t>www.jacupiranga.sp.gov.br</t>
  </si>
  <si>
    <t>Prefeitura Municipal de Jacupiranga</t>
  </si>
  <si>
    <t>/media/serv-bot/cebece73-ca34-45fa-ba0e-9a1a1807e5c3/TCC_Unifal/Evidencias_TCC_Unifal/relatorios_ferramentas/2026-06-20_00-25-00__validacao_tcc_unifal_r00/accessmonitor/jacupiranga-sao-paulo-3524600/jacupiranga_são paulo_3524600_r00_accessmonitor_t1_20260620_031430.json</t>
  </si>
  <si>
    <t>https://www.sigefredopacheco.pi.gov.br/</t>
  </si>
  <si>
    <t>www.sigefredopacheco.pi.gov.br</t>
  </si>
  <si>
    <t>Prefeitura de Sigefredo Pacheco – Piauí</t>
  </si>
  <si>
    <t>/media/serv-bot/cebece73-ca34-45fa-ba0e-9a1a1807e5c3/TCC_Unifal/Evidencias_TCC_Unifal/relatorios_ferramentas/2026-06-20_00-25-00__validacao_tcc_unifal_r00/accessmonitor/sigefredo-pacheco-piaui-2210656/sigefredo-pacheco_piauí_2210656_r00_accessmonitor_t1_20260620_031438.json</t>
  </si>
  <si>
    <t>https://amaweb.unifesp.br/avaliador/results/https%3A%2F%2Fsocorrodopiaui.pi.gov.br%2F</t>
  </si>
  <si>
    <t>/media/serv-bot/cebece73-ca34-45fa-ba0e-9a1a1807e5c3/TCC_Unifal/Evidencias_TCC_Unifal/relatorios_ferramentas/2026-06-20_00-25-00__validacao_tcc_unifal_r00/amaweb/socorro-do-piaui-piaui-2210904/socorro-do-piaui_piauí_2210904_r00_amaweb_t1_20260620_031518.pdf</t>
  </si>
  <si>
    <t>/media/serv-bot/cebece73-ca34-45fa-ba0e-9a1a1807e5c3/TCC_Unifal/Processamento_TCC_Unifal/sessoes/2026-06-20_00-25-00__validacao_tcc_unifal_r00/json/r00_2210904_7d9c6375.json</t>
  </si>
  <si>
    <t>socorrodopiaui.pi.gov.br</t>
  </si>
  <si>
    <t>Prefeitura Municipal de Socorro do Piauí | Gestão 2025-2028</t>
  </si>
  <si>
    <t>/media/serv-bot/cebece73-ca34-45fa-ba0e-9a1a1807e5c3/TCC_Unifal/Evidencias_TCC_Unifal/relatorios_ferramentas/2026-06-20_00-25-00__validacao_tcc_unifal_r00/accessmonitor/socorro-do-piaui-piaui-2210904/socorro-do-piaui_piauí_2210904_r00_accessmonitor_t1_20260620_031530.json</t>
  </si>
  <si>
    <t>https://amaweb.unifesp.br/avaliador/results/https%3A%2F%2Fwww.jales.sp.gov.br%2F</t>
  </si>
  <si>
    <t>/media/serv-bot/cebece73-ca34-45fa-ba0e-9a1a1807e5c3/TCC_Unifal/Evidencias_TCC_Unifal/relatorios_ferramentas/2026-06-20_00-25-00__validacao_tcc_unifal_r00/amaweb/jales-sao-paulo-3524808/jales_são paulo_3524808_r00_amaweb_t1_20260620_031753.pdf</t>
  </si>
  <si>
    <t>/media/serv-bot/cebece73-ca34-45fa-ba0e-9a1a1807e5c3/TCC_Unifal/Processamento_TCC_Unifal/sessoes/2026-06-20_00-25-00__validacao_tcc_unifal_r00/json/r00_3524808_0bf3ef5d.json</t>
  </si>
  <si>
    <t>/media/serv-bot/cebece73-ca34-45fa-ba0e-9a1a1807e5c3/TCC_Unifal/Evidencias_TCC_Unifal/relatorios_ferramentas/2026-06-20_00-25-00__validacao_tcc_unifal_r00/amaweb/jales-sao-paulo-3524808/jales_são paulo_3524808_r00_amaweb_t2_20260620_031818.pdf</t>
  </si>
  <si>
    <t>www.jales.sp.gov.br</t>
  </si>
  <si>
    <t>Prefeitura de Jales</t>
  </si>
  <si>
    <t>/media/serv-bot/cebece73-ca34-45fa-ba0e-9a1a1807e5c3/TCC_Unifal/Evidencias_TCC_Unifal/relatorios_ferramentas/2026-06-20_00-25-00__validacao_tcc_unifal_r00/accessmonitor/jales-sao-paulo-3524808/jales_são paulo_3524808_r00_accessmonitor_t1_20260620_031829.json</t>
  </si>
  <si>
    <t>https://amaweb.unifesp.br/avaliador/results/https%3A%2F%2Fwallferraz.pi.gov.br%2F</t>
  </si>
  <si>
    <t>/media/serv-bot/cebece73-ca34-45fa-ba0e-9a1a1807e5c3/TCC_Unifal/Evidencias_TCC_Unifal/relatorios_ferramentas/2026-06-20_00-25-00__validacao_tcc_unifal_r00/amaweb/wall-ferraz-piaui-2211704/wall-ferraz_piauí_2211704_r00_amaweb_t1_20260620_031854.pdf</t>
  </si>
  <si>
    <t>/media/serv-bot/cebece73-ca34-45fa-ba0e-9a1a1807e5c3/TCC_Unifal/Processamento_TCC_Unifal/sessoes/2026-06-20_00-25-00__validacao_tcc_unifal_r00/json/r00_2211704_a388fa85.json</t>
  </si>
  <si>
    <t>https://amaweb.unifesp.br/avaliador/results/https%3A%2F%2Fwww.jambeiro.sp.gov.br%2F</t>
  </si>
  <si>
    <t>/media/serv-bot/cebece73-ca34-45fa-ba0e-9a1a1807e5c3/TCC_Unifal/Evidencias_TCC_Unifal/relatorios_ferramentas/2026-06-20_00-25-00__validacao_tcc_unifal_r00/amaweb/jambeiro-sao-paulo-3524907/jambeiro_são paulo_3524907_r00_amaweb_t1_20260620_031907.pdf</t>
  </si>
  <si>
    <t>/media/serv-bot/cebece73-ca34-45fa-ba0e-9a1a1807e5c3/TCC_Unifal/Processamento_TCC_Unifal/sessoes/2026-06-20_00-25-00__validacao_tcc_unifal_r00/json/r00_3524907_e91e49cd.json</t>
  </si>
  <si>
    <t>/media/serv-bot/cebece73-ca34-45fa-ba0e-9a1a1807e5c3/TCC_Unifal/Evidencias_TCC_Unifal/relatorios_ferramentas/2026-06-20_00-25-00__validacao_tcc_unifal_r00/amaweb/wall-ferraz-piaui-2211704/wall-ferraz_piauí_2211704_r00_amaweb_t2_20260620_031930.pdf</t>
  </si>
  <si>
    <t>www.jambeiro.sp.gov.br</t>
  </si>
  <si>
    <t>Prefeitura de Jambeiro</t>
  </si>
  <si>
    <t>/media/serv-bot/cebece73-ca34-45fa-ba0e-9a1a1807e5c3/TCC_Unifal/Evidencias_TCC_Unifal/relatorios_ferramentas/2026-06-20_00-25-00__validacao_tcc_unifal_r00/accessmonitor/jambeiro-sao-paulo-3524907/jambeiro_são paulo_3524907_r00_accessmonitor_t1_20260620_031919.json</t>
  </si>
  <si>
    <t>https://wallferraz.pi.gov.br/wallferraz/portalnoticias</t>
  </si>
  <si>
    <t>wallferraz.pi.gov.br</t>
  </si>
  <si>
    <t>PREFEITURA MUNICIPAL DE WALL FERRAZ</t>
  </si>
  <si>
    <t>/media/serv-bot/cebece73-ca34-45fa-ba0e-9a1a1807e5c3/TCC_Unifal/Evidencias_TCC_Unifal/relatorios_ferramentas/2026-06-20_00-25-00__validacao_tcc_unifal_r00/accessmonitor/wall-ferraz-piaui-2211704/wall-ferraz_piauí_2211704_r00_accessmonitor_t1_20260620_031944.json</t>
  </si>
  <si>
    <t>https://amaweb.unifesp.br/avaliador/results/https%3A%2F%2Fwww.mombuca.sp.gov.br%2F</t>
  </si>
  <si>
    <t>/media/serv-bot/cebece73-ca34-45fa-ba0e-9a1a1807e5c3/TCC_Unifal/Evidencias_TCC_Unifal/relatorios_ferramentas/2026-06-20_00-25-00__validacao_tcc_unifal_r00/amaweb/mombuca-sao-paulo-3530904/mombuca_são paulo_3530904_r00_amaweb_t1_20260620_032012.pdf</t>
  </si>
  <si>
    <t>/media/serv-bot/cebece73-ca34-45fa-ba0e-9a1a1807e5c3/TCC_Unifal/Processamento_TCC_Unifal/sessoes/2026-06-20_00-25-00__validacao_tcc_unifal_r00/json/r00_3530904_2e8cabb2.json</t>
  </si>
  <si>
    <t>https://www.mombuca.sp.gov.br/site/Home-Level_Detail</t>
  </si>
  <si>
    <t>www.mombuca.sp.gov.br</t>
  </si>
  <si>
    <t>Prefeitura Municipal de Mombuca</t>
  </si>
  <si>
    <t>/media/serv-bot/cebece73-ca34-45fa-ba0e-9a1a1807e5c3/TCC_Unifal/Evidencias_TCC_Unifal/relatorios_ferramentas/2026-06-20_00-25-00__validacao_tcc_unifal_r00/accessmonitor/mombuca-sao-paulo-3530904/mombuca_são paulo_3530904_r00_accessmonitor_t1_20260620_032023.json</t>
  </si>
  <si>
    <t>https://amaweb.unifesp.br/avaliador/results/https%3A%2F%2Fwww.novaeuropa.sp.gov.br%2F</t>
  </si>
  <si>
    <t>/media/serv-bot/cebece73-ca34-45fa-ba0e-9a1a1807e5c3/TCC_Unifal/Evidencias_TCC_Unifal/relatorios_ferramentas/2026-06-20_00-25-00__validacao_tcc_unifal_r00/amaweb/nova-europa-sao-paulo-3532900/nova-europa_são paulo_3532900_r00_amaweb_t1_20260620_032116.pdf</t>
  </si>
  <si>
    <t>/media/serv-bot/cebece73-ca34-45fa-ba0e-9a1a1807e5c3/TCC_Unifal/Processamento_TCC_Unifal/sessoes/2026-06-20_00-25-00__validacao_tcc_unifal_r00/json/r00_3532900_09f08742.json</t>
  </si>
  <si>
    <t>www.novaeuropa.sp.gov.br</t>
  </si>
  <si>
    <t>PREFEITURA MUNICIPAL DE NOVA EUROPA</t>
  </si>
  <si>
    <t>/media/serv-bot/cebece73-ca34-45fa-ba0e-9a1a1807e5c3/TCC_Unifal/Evidencias_TCC_Unifal/relatorios_ferramentas/2026-06-20_00-25-00__validacao_tcc_unifal_r00/accessmonitor/nova-europa-sao-paulo-3532900/nova-europa_são paulo_3532900_r00_accessmonitor_t1_20260620_032129.json</t>
  </si>
  <si>
    <t>https://amaweb.unifesp.br/avaliador/results/https%3A%2F%2Fwww.oriente.sp.gov.br%2F</t>
  </si>
  <si>
    <t>/media/serv-bot/cebece73-ca34-45fa-ba0e-9a1a1807e5c3/TCC_Unifal/Evidencias_TCC_Unifal/relatorios_ferramentas/2026-06-20_00-25-00__validacao_tcc_unifal_r00/amaweb/oriente-sao-paulo-3534104/oriente_são paulo_3534104_r00_amaweb_t1_20260620_032226.pdf</t>
  </si>
  <si>
    <t>/media/serv-bot/cebece73-ca34-45fa-ba0e-9a1a1807e5c3/TCC_Unifal/Processamento_TCC_Unifal/sessoes/2026-06-20_00-25-00__validacao_tcc_unifal_r00/json/r00_3534104_fe2ecc5a.json</t>
  </si>
  <si>
    <t>www.oriente.sp.gov.br</t>
  </si>
  <si>
    <t>PREFEITURA MUNICIPAL DE ORIENTE</t>
  </si>
  <si>
    <t>/media/serv-bot/cebece73-ca34-45fa-ba0e-9a1a1807e5c3/TCC_Unifal/Evidencias_TCC_Unifal/relatorios_ferramentas/2026-06-20_00-25-00__validacao_tcc_unifal_r00/accessmonitor/oriente-sao-paulo-3534104/oriente_são paulo_3534104_r00_accessmonitor_t1_20260620_032237.json</t>
  </si>
  <si>
    <t>https://amaweb.unifesp.br/avaliador/results/https%3A%2F%2Fwww.barauna.rn.gov.br%2F</t>
  </si>
  <si>
    <t>/media/serv-bot/cebece73-ca34-45fa-ba0e-9a1a1807e5c3/TCC_Unifal/Evidencias_TCC_Unifal/relatorios_ferramentas/2026-06-20_00-25-00__validacao_tcc_unifal_r00/amaweb/barauna-rio-grande-do-norte-2401453/barauna_rio grande do norte_2401453_r00_amaweb_t1_20260620_032305.pdf</t>
  </si>
  <si>
    <t>/media/serv-bot/cebece73-ca34-45fa-ba0e-9a1a1807e5c3/TCC_Unifal/Processamento_TCC_Unifal/sessoes/2026-06-20_00-25-00__validacao_tcc_unifal_r00/json/r00_2401453_77bd2ab5.json</t>
  </si>
  <si>
    <t>https://amaweb.unifesp.br/avaliador/results/https%3A%2F%2Fwww.pindorama.sp.gov.br%2F</t>
  </si>
  <si>
    <t>/media/serv-bot/cebece73-ca34-45fa-ba0e-9a1a1807e5c3/TCC_Unifal/Evidencias_TCC_Unifal/relatorios_ferramentas/2026-06-20_00-25-00__validacao_tcc_unifal_r00/amaweb/pindorama-sao-paulo-3538105/pindorama_são paulo_3538105_r00_amaweb_t1_20260620_032318.pdf</t>
  </si>
  <si>
    <t>/media/serv-bot/cebece73-ca34-45fa-ba0e-9a1a1807e5c3/TCC_Unifal/Processamento_TCC_Unifal/sessoes/2026-06-20_00-25-00__validacao_tcc_unifal_r00/json/r00_3538105_ad0ff5d1.json</t>
  </si>
  <si>
    <t>www.pindorama.sp.gov.br</t>
  </si>
  <si>
    <t>Prefeitura Municipal Pindorama</t>
  </si>
  <si>
    <t>/media/serv-bot/cebece73-ca34-45fa-ba0e-9a1a1807e5c3/TCC_Unifal/Evidencias_TCC_Unifal/relatorios_ferramentas/2026-06-20_00-25-00__validacao_tcc_unifal_r00/accessmonitor/pindorama-sao-paulo-3538105/pindorama_são paulo_3538105_r00_accessmonitor_t1_20260620_032330.json</t>
  </si>
  <si>
    <t>https://amaweb.unifesp.br/avaliador/results/https%3A%2F%2Fwww.planalto.sp.gov.br%2F</t>
  </si>
  <si>
    <t>/media/serv-bot/cebece73-ca34-45fa-ba0e-9a1a1807e5c3/TCC_Unifal/Evidencias_TCC_Unifal/relatorios_ferramentas/2026-06-20_00-25-00__validacao_tcc_unifal_r00/amaweb/planalto-sao-paulo-3539608/planalto_são paulo_3539608_r00_amaweb_t1_20260620_032357.pdf</t>
  </si>
  <si>
    <t>/media/serv-bot/cebece73-ca34-45fa-ba0e-9a1a1807e5c3/TCC_Unifal/Processamento_TCC_Unifal/sessoes/2026-06-20_00-25-00__validacao_tcc_unifal_r00/json/r00_3539608_7e675ff9.json</t>
  </si>
  <si>
    <t>www.planalto.sp.gov.br</t>
  </si>
  <si>
    <t>Prefeitura Municipal de Planalto - SP</t>
  </si>
  <si>
    <t>/media/serv-bot/cebece73-ca34-45fa-ba0e-9a1a1807e5c3/TCC_Unifal/Evidencias_TCC_Unifal/relatorios_ferramentas/2026-06-20_00-25-00__validacao_tcc_unifal_r00/accessmonitor/planalto-sao-paulo-3539608/planalto_são paulo_3539608_r00_accessmonitor_t1_20260620_032410.json</t>
  </si>
  <si>
    <t>https://amaweb.unifesp.br/avaliador/results/https%3A%2F%2Fwww.platina.sp.gov.br%2F</t>
  </si>
  <si>
    <t>/media/serv-bot/cebece73-ca34-45fa-ba0e-9a1a1807e5c3/TCC_Unifal/Evidencias_TCC_Unifal/relatorios_ferramentas/2026-06-20_00-25-00__validacao_tcc_unifal_r00/amaweb/platina-sao-paulo-3539707/platina_são paulo_3539707_r00_amaweb_t1_20260620_032513.pdf</t>
  </si>
  <si>
    <t>/media/serv-bot/cebece73-ca34-45fa-ba0e-9a1a1807e5c3/TCC_Unifal/Processamento_TCC_Unifal/sessoes/2026-06-20_00-25-00__validacao_tcc_unifal_r00/json/r00_3539707_7d92a847.json</t>
  </si>
  <si>
    <t>www.platina.sp.gov.br</t>
  </si>
  <si>
    <t>Prefeitura Municipal de Platina</t>
  </si>
  <si>
    <t>/media/serv-bot/cebece73-ca34-45fa-ba0e-9a1a1807e5c3/TCC_Unifal/Evidencias_TCC_Unifal/relatorios_ferramentas/2026-06-20_00-25-00__validacao_tcc_unifal_r00/accessmonitor/platina-sao-paulo-3539707/platina_são paulo_3539707_r00_accessmonitor_t1_20260620_032524.json</t>
  </si>
  <si>
    <t>/media/serv-bot/cebece73-ca34-45fa-ba0e-9a1a1807e5c3/TCC_Unifal/Evidencias_TCC_Unifal/relatorios_ferramentas/2026-06-20_00-25-00__validacao_tcc_unifal_r00/amaweb/barauna-rio-grande-do-norte-2401453/barauna_rio grande do norte_2401453_r00_amaweb_t2_20260620_032623.pdf</t>
  </si>
  <si>
    <t>https://amaweb.unifesp.br/avaliador/results/https%3A%2F%2Fwww.poa.sp.gov.br%2F</t>
  </si>
  <si>
    <t>/media/serv-bot/cebece73-ca34-45fa-ba0e-9a1a1807e5c3/TCC_Unifal/Evidencias_TCC_Unifal/relatorios_ferramentas/2026-06-20_00-25-00__validacao_tcc_unifal_r00/amaweb/poa-sao-paulo-3539806/poa_são paulo_3539806_r00_amaweb_t1_20260620_032848.pdf</t>
  </si>
  <si>
    <t>/media/serv-bot/cebece73-ca34-45fa-ba0e-9a1a1807e5c3/TCC_Unifal/Processamento_TCC_Unifal/sessoes/2026-06-20_00-25-00__validacao_tcc_unifal_r00/json/r00_3539806_7796b4d4.json</t>
  </si>
  <si>
    <t>/media/serv-bot/cebece73-ca34-45fa-ba0e-9a1a1807e5c3/TCC_Unifal/Evidencias_TCC_Unifal/relatorios_ferramentas/2026-06-20_00-25-00__validacao_tcc_unifal_r00/amaweb/barauna-rio-grande-do-norte-2401453/barauna_rio grande do norte_2401453_r00_amaweb_t3_20260620_032956.pdf</t>
  </si>
  <si>
    <t>www.barauna.rn.gov.br</t>
  </si>
  <si>
    <t>Executivo Municipal</t>
  </si>
  <si>
    <t>/media/serv-bot/cebece73-ca34-45fa-ba0e-9a1a1807e5c3/TCC_Unifal/Evidencias_TCC_Unifal/relatorios_ferramentas/2026-06-20_00-25-00__validacao_tcc_unifal_r00/accessmonitor/barauna-rio-grande-do-norte-2401453/barauna_rio grande do norte_2401453_r00_accessmonitor_t1_20260620_033007.json</t>
  </si>
  <si>
    <t>/media/serv-bot/cebece73-ca34-45fa-ba0e-9a1a1807e5c3/TCC_Unifal/Evidencias_TCC_Unifal/relatorios_ferramentas/2026-06-20_00-25-00__validacao_tcc_unifal_r00/accessmonitor/barauna-rio-grande-do-norte-2401453/barauna_rio grande do norte_2401453_r00_accessmonitor_t2_20260620_033027.json</t>
  </si>
  <si>
    <t>/media/serv-bot/cebece73-ca34-45fa-ba0e-9a1a1807e5c3/TCC_Unifal/Evidencias_TCC_Unifal/relatorios_ferramentas/2026-06-20_00-25-00__validacao_tcc_unifal_r00/accessmonitor/barauna-rio-grande-do-norte-2401453/barauna_rio grande do norte_2401453_r00_accessmonitor_t3_20260620_033057.json</t>
  </si>
  <si>
    <t>https://amaweb.unifesp.br/avaliador/results/https%3A%2F%2Fwww.grossos.rn.gov.br%2F</t>
  </si>
  <si>
    <t>/media/serv-bot/cebece73-ca34-45fa-ba0e-9a1a1807e5c3/TCC_Unifal/Evidencias_TCC_Unifal/relatorios_ferramentas/2026-06-20_00-25-00__validacao_tcc_unifal_r00/amaweb/grossos-rio-grande-do-norte-2404408/grossos_rio grande do norte_2404408_r00_amaweb_t1_20260620_033137.pdf</t>
  </si>
  <si>
    <t>/media/serv-bot/cebece73-ca34-45fa-ba0e-9a1a1807e5c3/TCC_Unifal/Processamento_TCC_Unifal/sessoes/2026-06-20_00-25-00__validacao_tcc_unifal_r00/json/r00_2404408_8935779d.json</t>
  </si>
  <si>
    <t>https://grossos.rn.gov.br/</t>
  </si>
  <si>
    <t>grossos.rn.gov.br</t>
  </si>
  <si>
    <t>Home - Prefeitura de Grossos</t>
  </si>
  <si>
    <t>/media/serv-bot/cebece73-ca34-45fa-ba0e-9a1a1807e5c3/TCC_Unifal/Evidencias_TCC_Unifal/relatorios_ferramentas/2026-06-20_00-25-00__validacao_tcc_unifal_r00/accessmonitor/grossos-rio-grande-do-norte-2404408/grossos_rio grande do norte_2404408_r00_accessmonitor_t1_20260620_033149.json</t>
  </si>
  <si>
    <t>/media/serv-bot/cebece73-ca34-45fa-ba0e-9a1a1807e5c3/TCC_Unifal/Evidencias_TCC_Unifal/relatorios_ferramentas/2026-06-20_00-25-00__validacao_tcc_unifal_r00/amaweb/poa-sao-paulo-3539806/poa_são paulo_3539806_r00_amaweb_t2_20260620_033211.pdf</t>
  </si>
  <si>
    <t>https://amaweb.unifesp.br/avaliador/results/https%3A%2F%2Fwww.jandaira.rn.gov.br%2F</t>
  </si>
  <si>
    <t>/media/serv-bot/cebece73-ca34-45fa-ba0e-9a1a1807e5c3/TCC_Unifal/Evidencias_TCC_Unifal/relatorios_ferramentas/2026-06-20_00-25-00__validacao_tcc_unifal_r00/amaweb/jandaira-rio-grande-do-norte-2405108/jandaira_rio grande do norte_2405108_r00_amaweb_t1_20260620_033231.pdf</t>
  </si>
  <si>
    <t>/media/serv-bot/cebece73-ca34-45fa-ba0e-9a1a1807e5c3/TCC_Unifal/Processamento_TCC_Unifal/sessoes/2026-06-20_00-25-00__validacao_tcc_unifal_r00/json/r00_2405108_7287a3ad.json</t>
  </si>
  <si>
    <t>/media/serv-bot/cebece73-ca34-45fa-ba0e-9a1a1807e5c3/TCC_Unifal/Evidencias_TCC_Unifal/relatorios_ferramentas/2026-06-20_00-25-00__validacao_tcc_unifal_r00/amaweb/poa-sao-paulo-3539806/poa_são paulo_3539806_r00_amaweb_t3_20260620_033248.pdf</t>
  </si>
  <si>
    <t>www.jandaira.rn.gov.br</t>
  </si>
  <si>
    <t>Prefeitura de Jandaíra</t>
  </si>
  <si>
    <t>/media/serv-bot/cebece73-ca34-45fa-ba0e-9a1a1807e5c3/TCC_Unifal/Evidencias_TCC_Unifal/relatorios_ferramentas/2026-06-20_00-25-00__validacao_tcc_unifal_r00/accessmonitor/jandaira-rio-grande-do-norte-2405108/jandaira_rio grande do norte_2405108_r00_accessmonitor_t1_20260620_033244.json</t>
  </si>
  <si>
    <t>https://poa.sp.gov.br/</t>
  </si>
  <si>
    <t>poa.sp.gov.br</t>
  </si>
  <si>
    <t>Prefeitura Municipal de Poá - Estância Hidromineral</t>
  </si>
  <si>
    <t>/media/serv-bot/cebece73-ca34-45fa-ba0e-9a1a1807e5c3/TCC_Unifal/Evidencias_TCC_Unifal/relatorios_ferramentas/2026-06-20_00-25-00__validacao_tcc_unifal_r00/accessmonitor/poa-sao-paulo-3539806/poa_são paulo_3539806_r00_accessmonitor_t1_20260620_033300.json</t>
  </si>
  <si>
    <t>https://amaweb.unifesp.br/avaliador/results/https%3A%2F%2Fwww.lajespintadas.rn.gov.br%2F</t>
  </si>
  <si>
    <t>/media/serv-bot/cebece73-ca34-45fa-ba0e-9a1a1807e5c3/TCC_Unifal/Evidencias_TCC_Unifal/relatorios_ferramentas/2026-06-20_00-25-00__validacao_tcc_unifal_r00/amaweb/lajes-pintadas-rio-grande-do-norte-2406809/lajes-pintadas_rio grande do norte_2406809_r00_amaweb_t1_20260620_033323.pdf</t>
  </si>
  <si>
    <t>/media/serv-bot/cebece73-ca34-45fa-ba0e-9a1a1807e5c3/TCC_Unifal/Processamento_TCC_Unifal/sessoes/2026-06-20_00-25-00__validacao_tcc_unifal_r00/json/r00_2406809_9368aca4.json</t>
  </si>
  <si>
    <t>https://amaweb.unifesp.br/avaliador/results/https%3A%2F%2Fwww.pongai.sp.gov.br%2F</t>
  </si>
  <si>
    <t>/media/serv-bot/cebece73-ca34-45fa-ba0e-9a1a1807e5c3/TCC_Unifal/Evidencias_TCC_Unifal/relatorios_ferramentas/2026-06-20_00-25-00__validacao_tcc_unifal_r00/amaweb/pongai-sao-paulo-3540101/pongai_são paulo_3540101_r00_amaweb_t1_20260620_033346.pdf</t>
  </si>
  <si>
    <t>/media/serv-bot/cebece73-ca34-45fa-ba0e-9a1a1807e5c3/TCC_Unifal/Processamento_TCC_Unifal/sessoes/2026-06-20_00-25-00__validacao_tcc_unifal_r00/json/r00_3540101_842ce7b3.json</t>
  </si>
  <si>
    <t>www.lajespintadas.rn.gov.br</t>
  </si>
  <si>
    <t>Prefeitura Municipal de Lajes Pintadas – RN | Página Inicial | Prefeitura de Lajes Pintadas</t>
  </si>
  <si>
    <t>/media/serv-bot/cebece73-ca34-45fa-ba0e-9a1a1807e5c3/TCC_Unifal/Evidencias_TCC_Unifal/relatorios_ferramentas/2026-06-20_00-25-00__validacao_tcc_unifal_r00/accessmonitor/lajes-pintadas-rio-grande-do-norte-2406809/lajes-pintadas_rio grande do norte_2406809_r00_accessmonitor_t1_20260620_033335.json</t>
  </si>
  <si>
    <t>www.pongai.sp.gov.br</t>
  </si>
  <si>
    <t>PREFEITURA MUNICIPAL DE PONGAÍ</t>
  </si>
  <si>
    <t>/media/serv-bot/cebece73-ca34-45fa-ba0e-9a1a1807e5c3/TCC_Unifal/Evidencias_TCC_Unifal/relatorios_ferramentas/2026-06-20_00-25-00__validacao_tcc_unifal_r00/accessmonitor/pongai-sao-paulo-3540101/pongai_são paulo_3540101_r00_accessmonitor_t1_20260620_033357.json</t>
  </si>
  <si>
    <t>https://amaweb.unifesp.br/avaliador/results/https%3A%2F%2Fmacaiba.rn.gov.br%2F</t>
  </si>
  <si>
    <t>/media/serv-bot/cebece73-ca34-45fa-ba0e-9a1a1807e5c3/TCC_Unifal/Evidencias_TCC_Unifal/relatorios_ferramentas/2026-06-20_00-25-00__validacao_tcc_unifal_r00/amaweb/macaiba-rio-grande-do-norte-2407104/macaiba_rio grande do norte_2407104_r00_amaweb_t1_20260620_033410.pdf</t>
  </si>
  <si>
    <t>/media/serv-bot/cebece73-ca34-45fa-ba0e-9a1a1807e5c3/TCC_Unifal/Processamento_TCC_Unifal/sessoes/2026-06-20_00-25-00__validacao_tcc_unifal_r00/json/r00_2407104_dad1f179.json</t>
  </si>
  <si>
    <t>macaiba.rn.gov.br</t>
  </si>
  <si>
    <t>Home - Prefeitura Municipal de Macaíba</t>
  </si>
  <si>
    <t>/media/serv-bot/cebece73-ca34-45fa-ba0e-9a1a1807e5c3/TCC_Unifal/Evidencias_TCC_Unifal/relatorios_ferramentas/2026-06-20_00-25-00__validacao_tcc_unifal_r00/accessmonitor/macaiba-rio-grande-do-norte-2407104/macaiba_rio grande do norte_2407104_r00_accessmonitor_t1_20260620_033423.json</t>
  </si>
  <si>
    <t>https://amaweb.unifesp.br/avaliador/results/https%3A%2F%2Fwww.pracinha.sp.gov.br%2F</t>
  </si>
  <si>
    <t>/media/serv-bot/cebece73-ca34-45fa-ba0e-9a1a1807e5c3/TCC_Unifal/Evidencias_TCC_Unifal/relatorios_ferramentas/2026-06-20_00-25-00__validacao_tcc_unifal_r00/amaweb/pracinha-sao-paulo-3540853/pracinha_são paulo_3540853_r00_amaweb_t1_20260620_033456.pdf</t>
  </si>
  <si>
    <t>/media/serv-bot/cebece73-ca34-45fa-ba0e-9a1a1807e5c3/TCC_Unifal/Processamento_TCC_Unifal/sessoes/2026-06-20_00-25-00__validacao_tcc_unifal_r00/json/r00_3540853_0a884b82.json</t>
  </si>
  <si>
    <t>https://amaweb.unifesp.br/avaliador/results/https%3A%2F%2Fwww.majorsales.rn.gov.br%2F</t>
  </si>
  <si>
    <t>/media/serv-bot/cebece73-ca34-45fa-ba0e-9a1a1807e5c3/TCC_Unifal/Evidencias_TCC_Unifal/relatorios_ferramentas/2026-06-20_00-25-00__validacao_tcc_unifal_r00/amaweb/major-sales-rio-grande-do-norte-2407252/major-sales_rio grande do norte_2407252_r00_amaweb_t1_20260620_033503.pdf</t>
  </si>
  <si>
    <t>/media/serv-bot/cebece73-ca34-45fa-ba0e-9a1a1807e5c3/TCC_Unifal/Processamento_TCC_Unifal/sessoes/2026-06-20_00-25-00__validacao_tcc_unifal_r00/json/r00_2407252_f3bd2df0.json</t>
  </si>
  <si>
    <t>www.pracinha.sp.gov.br</t>
  </si>
  <si>
    <t>Prefeitura Municipal de Pracinha</t>
  </si>
  <si>
    <t>/media/serv-bot/cebece73-ca34-45fa-ba0e-9a1a1807e5c3/TCC_Unifal/Evidencias_TCC_Unifal/relatorios_ferramentas/2026-06-20_00-25-00__validacao_tcc_unifal_r00/accessmonitor/pracinha-sao-paulo-3540853/pracinha_são paulo_3540853_r00_accessmonitor_t1_20260620_033509.json</t>
  </si>
  <si>
    <t>www.majorsales.rn.gov.br</t>
  </si>
  <si>
    <t>Prefeitura de Major Sales</t>
  </si>
  <si>
    <t>/media/serv-bot/cebece73-ca34-45fa-ba0e-9a1a1807e5c3/TCC_Unifal/Evidencias_TCC_Unifal/relatorios_ferramentas/2026-06-20_00-25-00__validacao_tcc_unifal_r00/accessmonitor/major-sales-rio-grande-do-norte-2407252/major-sales_rio grande do norte_2407252_r00_accessmonitor_t1_20260620_033515.json</t>
  </si>
  <si>
    <t>https://amaweb.unifesp.br/avaliador/results/https%3A%2F%2Fwww.riograndedaserra.sp.gov.br%2F</t>
  </si>
  <si>
    <t>/media/serv-bot/cebece73-ca34-45fa-ba0e-9a1a1807e5c3/TCC_Unifal/Evidencias_TCC_Unifal/relatorios_ferramentas/2026-06-20_00-25-00__validacao_tcc_unifal_r00/amaweb/rio-grande-da-serra-sao-paulo-3544103/rio-grande-da-serra_são paulo_3544103_r00_amaweb_t1_20260620_033545.pdf</t>
  </si>
  <si>
    <t>/media/serv-bot/cebece73-ca34-45fa-ba0e-9a1a1807e5c3/TCC_Unifal/Processamento_TCC_Unifal/sessoes/2026-06-20_00-25-00__validacao_tcc_unifal_r00/json/r00_3544103_0ac209fb.json</t>
  </si>
  <si>
    <t>www.riograndedaserra.sp.gov.br</t>
  </si>
  <si>
    <t>Rio Grande da Serra | Cidade que Cuida &amp; Preserva!</t>
  </si>
  <si>
    <t>/media/serv-bot/cebece73-ca34-45fa-ba0e-9a1a1807e5c3/TCC_Unifal/Evidencias_TCC_Unifal/relatorios_ferramentas/2026-06-20_00-25-00__validacao_tcc_unifal_r00/accessmonitor/rio-grande-da-serra-sao-paulo-3544103/rio-grande-da-serra_são paulo_3544103_r00_accessmonitor_t1_20260620_033558.json</t>
  </si>
  <si>
    <t>https://amaweb.unifesp.br/avaliador/results/https%3A%2F%2Fwww.rubineia.sp.gov.br%2F</t>
  </si>
  <si>
    <t>/media/serv-bot/cebece73-ca34-45fa-ba0e-9a1a1807e5c3/TCC_Unifal/Evidencias_TCC_Unifal/relatorios_ferramentas/2026-06-20_00-25-00__validacao_tcc_unifal_r00/amaweb/rubineia-sao-paulo-3544509/rubineia_são paulo_3544509_r00_amaweb_t1_20260620_033625.pdf</t>
  </si>
  <si>
    <t>/media/serv-bot/cebece73-ca34-45fa-ba0e-9a1a1807e5c3/TCC_Unifal/Processamento_TCC_Unifal/sessoes/2026-06-20_00-25-00__validacao_tcc_unifal_r00/json/r00_3544509_344b9c7c.json</t>
  </si>
  <si>
    <t>https://amaweb.unifesp.br/avaliador/results/https%3A%2F%2Fwww.martins.rn.gov.br%2F</t>
  </si>
  <si>
    <t>/media/serv-bot/cebece73-ca34-45fa-ba0e-9a1a1807e5c3/TCC_Unifal/Evidencias_TCC_Unifal/relatorios_ferramentas/2026-06-20_00-25-00__validacao_tcc_unifal_r00/amaweb/martins-rio-grande-do-norte-2407401/martins_rio grande do norte_2407401_r00_amaweb_t1_20260620_033627.pdf</t>
  </si>
  <si>
    <t>/media/serv-bot/cebece73-ca34-45fa-ba0e-9a1a1807e5c3/TCC_Unifal/Processamento_TCC_Unifal/sessoes/2026-06-20_00-25-00__validacao_tcc_unifal_r00/json/r00_2407401_8cb1b543.json</t>
  </si>
  <si>
    <t>https://rubineia.sp.gov.br/</t>
  </si>
  <si>
    <t>rubineia.sp.gov.br</t>
  </si>
  <si>
    <t>Prefeitura Municipal de Rubineia | Seja Bem Vindo ao Site da Prefeitura Municipal de Rubineia</t>
  </si>
  <si>
    <t>/media/serv-bot/cebece73-ca34-45fa-ba0e-9a1a1807e5c3/TCC_Unifal/Evidencias_TCC_Unifal/relatorios_ferramentas/2026-06-20_00-25-00__validacao_tcc_unifal_r00/accessmonitor/rubineia-sao-paulo-3544509/rubineia_são paulo_3544509_r00_accessmonitor_t1_20260620_033638.json</t>
  </si>
  <si>
    <t>www.martins.rn.gov.br</t>
  </si>
  <si>
    <t>Prefeitura Municipal de Martins</t>
  </si>
  <si>
    <t>/media/serv-bot/cebece73-ca34-45fa-ba0e-9a1a1807e5c3/TCC_Unifal/Evidencias_TCC_Unifal/relatorios_ferramentas/2026-06-20_00-25-00__validacao_tcc_unifal_r00/accessmonitor/martins-rio-grande-do-norte-2407401/martins_rio grande do norte_2407401_r00_accessmonitor_t1_20260620_033638.json</t>
  </si>
  <si>
    <t>https://amaweb.unifesp.br/avaliador/results/https%3A%2F%2Fwww.saolourencodaserra.sp.gov.br%2F</t>
  </si>
  <si>
    <t>/media/serv-bot/cebece73-ca34-45fa-ba0e-9a1a1807e5c3/TCC_Unifal/Evidencias_TCC_Unifal/relatorios_ferramentas/2026-06-20_00-25-00__validacao_tcc_unifal_r00/amaweb/sao-lourenco-da-serra-sao-paulo-3549953/sao-lourenco-da-serra_são paulo_3549953_r00_amaweb_t1_20260620_033710.pdf</t>
  </si>
  <si>
    <t>/media/serv-bot/cebece73-ca34-45fa-ba0e-9a1a1807e5c3/TCC_Unifal/Processamento_TCC_Unifal/sessoes/2026-06-20_00-25-00__validacao_tcc_unifal_r00/json/r00_3549953_ae87b4f1.json</t>
  </si>
  <si>
    <t>https://amaweb.unifesp.br/avaliador/results/https%3A%2F%2Fwww.maxaranguape.rn.gov.br%2F</t>
  </si>
  <si>
    <t>/media/serv-bot/cebece73-ca34-45fa-ba0e-9a1a1807e5c3/TCC_Unifal/Evidencias_TCC_Unifal/relatorios_ferramentas/2026-06-20_00-25-00__validacao_tcc_unifal_r00/amaweb/maxaranguape-rio-grande-do-norte-2407500/maxaranguape_rio grande do norte_2407500_r00_amaweb_t1_20260620_033711.pdf</t>
  </si>
  <si>
    <t>/media/serv-bot/cebece73-ca34-45fa-ba0e-9a1a1807e5c3/TCC_Unifal/Processamento_TCC_Unifal/sessoes/2026-06-20_00-25-00__validacao_tcc_unifal_r00/json/r00_2407500_54e7e285.json</t>
  </si>
  <si>
    <t>http://saolourencodaserra.sp.gov.br/novo/</t>
  </si>
  <si>
    <t>saolourencodaserra.sp.gov.br</t>
  </si>
  <si>
    <t>Prefeitura Municipal de São Lourenço da Serra</t>
  </si>
  <si>
    <t>/media/serv-bot/cebece73-ca34-45fa-ba0e-9a1a1807e5c3/TCC_Unifal/Evidencias_TCC_Unifal/relatorios_ferramentas/2026-06-20_00-25-00__validacao_tcc_unifal_r00/accessmonitor/sao-lourenco-da-serra-sao-paulo-3549953/sao-lourenco-da-serra_são paulo_3549953_r00_accessmonitor_t1_20260620_033723.json</t>
  </si>
  <si>
    <t>https://site.maxaranguape.rn.gov.br/</t>
  </si>
  <si>
    <t>site.maxaranguape.rn.gov.br</t>
  </si>
  <si>
    <t>Prefeitura Municipal de Maxaranguape - RN</t>
  </si>
  <si>
    <t>/media/serv-bot/cebece73-ca34-45fa-ba0e-9a1a1807e5c3/TCC_Unifal/Evidencias_TCC_Unifal/relatorios_ferramentas/2026-06-20_00-25-00__validacao_tcc_unifal_r00/accessmonitor/maxaranguape-rio-grande-do-norte-2407500/maxaranguape_rio grande do norte_2407500_r00_accessmonitor_t1_20260620_033724.json</t>
  </si>
  <si>
    <t>https://amaweb.unifesp.br/avaliador/results/https%3A%2F%2Fwww.saoluizdoparaitinga.sp.gov.br%2F</t>
  </si>
  <si>
    <t>/media/serv-bot/cebece73-ca34-45fa-ba0e-9a1a1807e5c3/TCC_Unifal/Evidencias_TCC_Unifal/relatorios_ferramentas/2026-06-20_00-25-00__validacao_tcc_unifal_r00/amaweb/sao-luiz-do-paraitinga-sao-paulo-3550001/sao-luiz-do-paraitinga_são paulo_3550001_r00_amaweb_t1_20260620_033748.pdf</t>
  </si>
  <si>
    <t>/media/serv-bot/cebece73-ca34-45fa-ba0e-9a1a1807e5c3/TCC_Unifal/Processamento_TCC_Unifal/sessoes/2026-06-20_00-25-00__validacao_tcc_unifal_r00/json/r00_3550001_abd0ae90.json</t>
  </si>
  <si>
    <t>https://amaweb.unifesp.br/avaliador/results/https%3A%2F%2Fwww.rodolfofernandes.rn.gov.br%2F</t>
  </si>
  <si>
    <t>/media/serv-bot/cebece73-ca34-45fa-ba0e-9a1a1807e5c3/TCC_Unifal/Evidencias_TCC_Unifal/relatorios_ferramentas/2026-06-20_00-25-00__validacao_tcc_unifal_r00/amaweb/rodolfo-fernandes-rio-grande-do-norte-2411007/rodolfo-fernandes_rio grande do norte_2411007_r00_amaweb_t1_20260620_033805.pdf</t>
  </si>
  <si>
    <t>/media/serv-bot/cebece73-ca34-45fa-ba0e-9a1a1807e5c3/TCC_Unifal/Processamento_TCC_Unifal/sessoes/2026-06-20_00-25-00__validacao_tcc_unifal_r00/json/r00_2411007_9304a626.json</t>
  </si>
  <si>
    <t>www.saoluizdoparaitinga.sp.gov.br</t>
  </si>
  <si>
    <t>Prefeitura de São Luiz do Paraitinga</t>
  </si>
  <si>
    <t>/media/serv-bot/cebece73-ca34-45fa-ba0e-9a1a1807e5c3/TCC_Unifal/Evidencias_TCC_Unifal/relatorios_ferramentas/2026-06-20_00-25-00__validacao_tcc_unifal_r00/accessmonitor/sao-luiz-do-paraitinga-sao-paulo-3550001/sao-luiz-do-paraitinga_são paulo_3550001_r00_accessmonitor_t1_20260620_033759.json</t>
  </si>
  <si>
    <t>www.rodolfofernandes.rn.gov.br</t>
  </si>
  <si>
    <t>Prefeitura de Rodolfo Fernandes</t>
  </si>
  <si>
    <t>/media/serv-bot/cebece73-ca34-45fa-ba0e-9a1a1807e5c3/TCC_Unifal/Evidencias_TCC_Unifal/relatorios_ferramentas/2026-06-20_00-25-00__validacao_tcc_unifal_r00/accessmonitor/rodolfo-fernandes-rio-grande-do-norte-2411007/rodolfo-fernandes_rio grande do norte_2411007_r00_accessmonitor_t1_20260620_033818.json</t>
  </si>
  <si>
    <t>https://amaweb.unifesp.br/avaliador/results/https%3A%2F%2Fwww.serracaiada.rn.gov.br%2F</t>
  </si>
  <si>
    <t>/media/serv-bot/cebece73-ca34-45fa-ba0e-9a1a1807e5c3/TCC_Unifal/Evidencias_TCC_Unifal/relatorios_ferramentas/2026-06-20_00-25-00__validacao_tcc_unifal_r00/amaweb/serra-caiada-rio-grande-do-norte-2410306/serra-caiada_rio grande do norte_2410306_r00_amaweb_t1_20260620_033902.pdf</t>
  </si>
  <si>
    <t>/media/serv-bot/cebece73-ca34-45fa-ba0e-9a1a1807e5c3/TCC_Unifal/Processamento_TCC_Unifal/sessoes/2026-06-20_00-25-00__validacao_tcc_unifal_r00/json/r00_2410306_7d91381a.json</t>
  </si>
  <si>
    <t>www.serracaiada.rn.gov.br</t>
  </si>
  <si>
    <t>Prefeitura de Serra Caiada</t>
  </si>
  <si>
    <t>/media/serv-bot/cebece73-ca34-45fa-ba0e-9a1a1807e5c3/TCC_Unifal/Evidencias_TCC_Unifal/relatorios_ferramentas/2026-06-20_00-25-00__validacao_tcc_unifal_r00/accessmonitor/serra-caiada-rio-grande-do-norte-2410306/serra-caiada_rio grande do norte_2410306_r00_accessmonitor_t1_20260620_033914.json</t>
  </si>
  <si>
    <t>https://amaweb.unifesp.br/avaliador/results/https%3A%2F%2Fwww.taipu.rn.gov.br%2F</t>
  </si>
  <si>
    <t>/media/serv-bot/cebece73-ca34-45fa-ba0e-9a1a1807e5c3/TCC_Unifal/Evidencias_TCC_Unifal/relatorios_ferramentas/2026-06-20_00-25-00__validacao_tcc_unifal_r00/amaweb/taipu-rio-grande-do-norte-2413904/taipu_rio grande do norte_2413904_r00_amaweb_t1_20260620_033944.pdf</t>
  </si>
  <si>
    <t>/media/serv-bot/cebece73-ca34-45fa-ba0e-9a1a1807e5c3/TCC_Unifal/Processamento_TCC_Unifal/sessoes/2026-06-20_00-25-00__validacao_tcc_unifal_r00/json/r00_2413904_c6f0827e.json</t>
  </si>
  <si>
    <t>www.taipu.rn.gov.br</t>
  </si>
  <si>
    <t>Prefeitura Municipal de Taipú/RN, Poder Executivo</t>
  </si>
  <si>
    <t>/media/serv-bot/cebece73-ca34-45fa-ba0e-9a1a1807e5c3/TCC_Unifal/Evidencias_TCC_Unifal/relatorios_ferramentas/2026-06-20_00-25-00__validacao_tcc_unifal_r00/accessmonitor/taipu-rio-grande-do-norte-2413904/taipu_rio grande do norte_2413904_r00_accessmonitor_t1_20260620_033957.json</t>
  </si>
  <si>
    <t>https://amaweb.unifesp.br/avaliador/results/https%3A%2F%2Fwww.vicosa.rn.gov.br%2F</t>
  </si>
  <si>
    <t>/media/serv-bot/cebece73-ca34-45fa-ba0e-9a1a1807e5c3/TCC_Unifal/Evidencias_TCC_Unifal/relatorios_ferramentas/2026-06-20_00-25-00__validacao_tcc_unifal_r00/amaweb/vicosa-rio-grande-do-norte-2414902/vicosa_rio grande do norte_2414902_r00_amaweb_t1_20260620_034059.pdf</t>
  </si>
  <si>
    <t>/media/serv-bot/cebece73-ca34-45fa-ba0e-9a1a1807e5c3/TCC_Unifal/Processamento_TCC_Unifal/sessoes/2026-06-20_00-25-00__validacao_tcc_unifal_r00/json/r00_2414902_0cbd4c32.json</t>
  </si>
  <si>
    <t>www.vicosa.rn.gov.br</t>
  </si>
  <si>
    <t>Prefeitura Municipal de Viçosa</t>
  </si>
  <si>
    <t>/media/serv-bot/cebece73-ca34-45fa-ba0e-9a1a1807e5c3/TCC_Unifal/Evidencias_TCC_Unifal/relatorios_ferramentas/2026-06-20_00-25-00__validacao_tcc_unifal_r00/accessmonitor/vicosa-rio-grande-do-norte-2414902/vicosa_rio grande do norte_2414902_r00_accessmonitor_t1_20260620_034113.json</t>
  </si>
  <si>
    <t>https://amaweb.unifesp.br/avaliador/results/https%3A%2F%2Fwww.saopedrodoturvo.sp.gov.br%2F</t>
  </si>
  <si>
    <t>/media/serv-bot/cebece73-ca34-45fa-ba0e-9a1a1807e5c3/TCC_Unifal/Evidencias_TCC_Unifal/relatorios_ferramentas/2026-06-20_00-25-00__validacao_tcc_unifal_r00/amaweb/sao-pedro-do-turvo-sao-paulo-3550506/sao-pedro-do-turvo_são paulo_3550506_r00_amaweb_t1_20260620_034130.pdf</t>
  </si>
  <si>
    <t>/media/serv-bot/cebece73-ca34-45fa-ba0e-9a1a1807e5c3/TCC_Unifal/Processamento_TCC_Unifal/sessoes/2026-06-20_00-25-00__validacao_tcc_unifal_r00/json/r00_3550506_7e408fce.json</t>
  </si>
  <si>
    <t>/media/serv-bot/cebece73-ca34-45fa-ba0e-9a1a1807e5c3/TCC_Unifal/Evidencias_TCC_Unifal/relatorios_ferramentas/2026-06-20_00-25-00__validacao_tcc_unifal_r00/amaweb/sao-pedro-do-turvo-sao-paulo-3550506/sao-pedro-do-turvo_são paulo_3550506_r00_amaweb_t2_20260620_034153.pdf</t>
  </si>
  <si>
    <t>www.saopedrodoturvo.sp.gov.br</t>
  </si>
  <si>
    <t>/media/serv-bot/cebece73-ca34-45fa-ba0e-9a1a1807e5c3/TCC_Unifal/Evidencias_TCC_Unifal/relatorios_ferramentas/2026-06-20_00-25-00__validacao_tcc_unifal_r00/accessmonitor/sao-pedro-do-turvo-sao-paulo-3550506/sao-pedro-do-turvo_são paulo_3550506_r00_accessmonitor_t1_20260620_034205.json</t>
  </si>
  <si>
    <t>https://amaweb.unifesp.br/avaliador/results/https%3A%2F%2Fwww.saoroque.sp.gov.br%2F</t>
  </si>
  <si>
    <t>/media/serv-bot/cebece73-ca34-45fa-ba0e-9a1a1807e5c3/TCC_Unifal/Evidencias_TCC_Unifal/relatorios_ferramentas/2026-06-20_00-25-00__validacao_tcc_unifal_r00/amaweb/sao-roque-sao-paulo-3550605/sao-roque_são paulo_3550605_r00_amaweb_t1_20260620_034231.pdf</t>
  </si>
  <si>
    <t>/media/serv-bot/cebece73-ca34-45fa-ba0e-9a1a1807e5c3/TCC_Unifal/Processamento_TCC_Unifal/sessoes/2026-06-20_00-25-00__validacao_tcc_unifal_r00/json/r00_3550605_2185960b.json</t>
  </si>
  <si>
    <t>www.saoroque.sp.gov.br</t>
  </si>
  <si>
    <t>Prefeitura de São Roque</t>
  </si>
  <si>
    <t>/media/serv-bot/cebece73-ca34-45fa-ba0e-9a1a1807e5c3/TCC_Unifal/Evidencias_TCC_Unifal/relatorios_ferramentas/2026-06-20_00-25-00__validacao_tcc_unifal_r00/accessmonitor/sao-roque-sao-paulo-3550605/sao-roque_são paulo_3550605_r00_accessmonitor_t1_20260620_034244.json</t>
  </si>
  <si>
    <t>https://amaweb.unifesp.br/avaliador/results/https%3A%2F%2Fwww.silveiras.sp.gov.br%2F</t>
  </si>
  <si>
    <t>/media/serv-bot/cebece73-ca34-45fa-ba0e-9a1a1807e5c3/TCC_Unifal/Evidencias_TCC_Unifal/relatorios_ferramentas/2026-06-20_00-25-00__validacao_tcc_unifal_r00/amaweb/silveiras-sao-paulo-3552007/silveiras_são paulo_3552007_r00_amaweb_t1_20260620_034322.pdf</t>
  </si>
  <si>
    <t>/media/serv-bot/cebece73-ca34-45fa-ba0e-9a1a1807e5c3/TCC_Unifal/Processamento_TCC_Unifal/sessoes/2026-06-20_00-25-00__validacao_tcc_unifal_r00/json/r00_3552007_2f2c4aef.json</t>
  </si>
  <si>
    <t>https://amaweb.unifesp.br/avaliador/results/https%3A%2F%2Fpropria.se.gov.br%2F</t>
  </si>
  <si>
    <t>/media/serv-bot/cebece73-ca34-45fa-ba0e-9a1a1807e5c3/TCC_Unifal/Evidencias_TCC_Unifal/relatorios_ferramentas/2026-06-20_00-25-00__validacao_tcc_unifal_r00/amaweb/propria-sergipe-2805703/propria_sergipe_2805703_r00_amaweb_t1_20260620_034330.pdf</t>
  </si>
  <si>
    <t>/media/serv-bot/cebece73-ca34-45fa-ba0e-9a1a1807e5c3/TCC_Unifal/Processamento_TCC_Unifal/sessoes/2026-06-20_00-25-00__validacao_tcc_unifal_r00/json/r00_2805703_185e45ad.json</t>
  </si>
  <si>
    <t>https://silveiras.sp.gov.br/site/</t>
  </si>
  <si>
    <t>silveiras.sp.gov.br</t>
  </si>
  <si>
    <t>Prefeitura Municipal de Silveiras - SP</t>
  </si>
  <si>
    <t>/media/serv-bot/cebece73-ca34-45fa-ba0e-9a1a1807e5c3/TCC_Unifal/Evidencias_TCC_Unifal/relatorios_ferramentas/2026-06-20_00-25-00__validacao_tcc_unifal_r00/accessmonitor/silveiras-sao-paulo-3552007/silveiras_são paulo_3552007_r00_accessmonitor_t1_20260620_034335.json</t>
  </si>
  <si>
    <t>propria.se.gov.br</t>
  </si>
  <si>
    <t>PREFEITURA MUNICIPAL DE PROPRIÁ | PREFEITURA MUNICIPAL DE PROPRIÁ</t>
  </si>
  <si>
    <t>/media/serv-bot/cebece73-ca34-45fa-ba0e-9a1a1807e5c3/TCC_Unifal/Evidencias_TCC_Unifal/relatorios_ferramentas/2026-06-20_00-25-00__validacao_tcc_unifal_r00/accessmonitor/propria-sergipe-2805703/propria_sergipe_2805703_r00_accessmonitor_t1_20260620_034342.json</t>
  </si>
  <si>
    <t>https://amaweb.unifesp.br/avaliador/results/https%3A%2F%2Friachaododantas.se.gov.br%2F</t>
  </si>
  <si>
    <t>/media/serv-bot/cebece73-ca34-45fa-ba0e-9a1a1807e5c3/TCC_Unifal/Evidencias_TCC_Unifal/relatorios_ferramentas/2026-06-20_00-25-00__validacao_tcc_unifal_r00/amaweb/riachao-do-dantas-sergipe-2805802/riachao-do-dantas_sergipe_2805802_r00_amaweb_t1_20260620_034420.pdf</t>
  </si>
  <si>
    <t>/media/serv-bot/cebece73-ca34-45fa-ba0e-9a1a1807e5c3/TCC_Unifal/Processamento_TCC_Unifal/sessoes/2026-06-20_00-25-00__validacao_tcc_unifal_r00/json/r00_2805802_0116ea1c.json</t>
  </si>
  <si>
    <t>riachaododantas.se.gov.br</t>
  </si>
  <si>
    <t>Prefeitura Municipal de Riachão do Dantas | Prefeitura Municipal de Riachão do Dantas</t>
  </si>
  <si>
    <t>/media/serv-bot/cebece73-ca34-45fa-ba0e-9a1a1807e5c3/TCC_Unifal/Evidencias_TCC_Unifal/relatorios_ferramentas/2026-06-20_00-25-00__validacao_tcc_unifal_r00/accessmonitor/riachao-do-dantas-sergipe-2805802/riachao-do-dantas_sergipe_2805802_r00_accessmonitor_t1_20260620_034433.json</t>
  </si>
  <si>
    <t>https://amaweb.unifesp.br/avaliador/results/https%3A%2F%2Fribeiropolis.se.gov.br%2F</t>
  </si>
  <si>
    <t>/media/serv-bot/cebece73-ca34-45fa-ba0e-9a1a1807e5c3/TCC_Unifal/Evidencias_TCC_Unifal/relatorios_ferramentas/2026-06-20_00-25-00__validacao_tcc_unifal_r00/amaweb/ribeiropolis-sergipe-2806008/ribeiropolis_sergipe_2806008_r00_amaweb_t1_20260620_034512.pdf</t>
  </si>
  <si>
    <t>/media/serv-bot/cebece73-ca34-45fa-ba0e-9a1a1807e5c3/TCC_Unifal/Processamento_TCC_Unifal/sessoes/2026-06-20_00-25-00__validacao_tcc_unifal_r00/json/r00_2806008_be29329b.json</t>
  </si>
  <si>
    <t>https://www.ribeiropolis.se.gov.br/</t>
  </si>
  <si>
    <t>www.ribeiropolis.se.gov.br</t>
  </si>
  <si>
    <t>SAI - Prefeitura - Governo Municipal de Ribeirópolis</t>
  </si>
  <si>
    <t>/media/serv-bot/cebece73-ca34-45fa-ba0e-9a1a1807e5c3/TCC_Unifal/Evidencias_TCC_Unifal/relatorios_ferramentas/2026-06-20_00-25-00__validacao_tcc_unifal_r00/accessmonitor/ribeiropolis-sergipe-2806008/ribeiropolis_sergipe_2806008_r00_accessmonitor_t1_20260620_034523.json</t>
  </si>
  <si>
    <t>https://amaweb.unifesp.br/avaliador/results/https%3A%2F%2Fwww.tanabi.sp.gov.br%2F</t>
  </si>
  <si>
    <t>/media/serv-bot/cebece73-ca34-45fa-ba0e-9a1a1807e5c3/TCC_Unifal/Evidencias_TCC_Unifal/relatorios_ferramentas/2026-06-20_00-25-00__validacao_tcc_unifal_r00/amaweb/tanabi-sao-paulo-3553401/tanabi_são paulo_3553401_r00_amaweb_t1_20260620_034657.pdf</t>
  </si>
  <si>
    <t>/media/serv-bot/cebece73-ca34-45fa-ba0e-9a1a1807e5c3/TCC_Unifal/Processamento_TCC_Unifal/sessoes/2026-06-20_00-25-00__validacao_tcc_unifal_r00/json/r00_3553401_ae89870b.json</t>
  </si>
  <si>
    <t>/media/serv-bot/cebece73-ca34-45fa-ba0e-9a1a1807e5c3/TCC_Unifal/Evidencias_TCC_Unifal/relatorios_ferramentas/2026-06-20_00-25-00__validacao_tcc_unifal_r00/amaweb/tanabi-sao-paulo-3553401/tanabi_são paulo_3553401_r00_amaweb_t2_20260620_035018.pdf</t>
  </si>
  <si>
    <t>/media/serv-bot/cebece73-ca34-45fa-ba0e-9a1a1807e5c3/TCC_Unifal/Evidencias_TCC_Unifal/relatorios_ferramentas/2026-06-20_00-25-00__validacao_tcc_unifal_r00/amaweb/tanabi-sao-paulo-3553401/tanabi_são paulo_3553401_r00_amaweb_t3_20260620_035352.pdf</t>
  </si>
  <si>
    <t>https://tanabi.sp.gov.br/</t>
  </si>
  <si>
    <t>tanabi.sp.gov.br</t>
  </si>
  <si>
    <t>Início | Prefeitura de Tanabi - SP</t>
  </si>
  <si>
    <t>/media/serv-bot/cebece73-ca34-45fa-ba0e-9a1a1807e5c3/TCC_Unifal/Evidencias_TCC_Unifal/relatorios_ferramentas/2026-06-20_00-25-00__validacao_tcc_unifal_r00/accessmonitor/tanabi-sao-paulo-3553401/tanabi_são paulo_3553401_r00_accessmonitor_t1_20260620_035405.json</t>
  </si>
  <si>
    <t>https://amaweb.unifesp.br/avaliador/results/https%3A%2F%2Fwww.tarabai.sp.gov.br%2F</t>
  </si>
  <si>
    <t>/media/serv-bot/cebece73-ca34-45fa-ba0e-9a1a1807e5c3/TCC_Unifal/Evidencias_TCC_Unifal/relatorios_ferramentas/2026-06-20_00-25-00__validacao_tcc_unifal_r00/amaweb/tarabai-sao-paulo-3553906/tarabai_são paulo_3553906_r00_amaweb_t1_20260620_035551.pdf</t>
  </si>
  <si>
    <t>/media/serv-bot/cebece73-ca34-45fa-ba0e-9a1a1807e5c3/TCC_Unifal/Processamento_TCC_Unifal/sessoes/2026-06-20_00-25-00__validacao_tcc_unifal_r00/json/r00_3553906_c791fd56.json</t>
  </si>
  <si>
    <t>www.tarabai.sp.gov.br</t>
  </si>
  <si>
    <t>PREFEITURA MUNICIPAL DE TARABAI</t>
  </si>
  <si>
    <t>/media/serv-bot/cebece73-ca34-45fa-ba0e-9a1a1807e5c3/TCC_Unifal/Evidencias_TCC_Unifal/relatorios_ferramentas/2026-06-20_00-25-00__validacao_tcc_unifal_r00/accessmonitor/tarabai-sao-paulo-3553906/tarabai_são paulo_3553906_r00_accessmonitor_t1_20260620_035602.json</t>
  </si>
  <si>
    <t>https://amaweb.unifesp.br/avaliador/results/https%3A%2F%2Fwww.terraroxa.sp.gov.br%2F</t>
  </si>
  <si>
    <t>/media/serv-bot/cebece73-ca34-45fa-ba0e-9a1a1807e5c3/TCC_Unifal/Evidencias_TCC_Unifal/relatorios_ferramentas/2026-06-20_00-25-00__validacao_tcc_unifal_r00/amaweb/terra-roxa-sao-paulo-3554409/terra-roxa_são paulo_3554409_r00_amaweb_t1_20260620_035648.pdf</t>
  </si>
  <si>
    <t>/media/serv-bot/cebece73-ca34-45fa-ba0e-9a1a1807e5c3/TCC_Unifal/Processamento_TCC_Unifal/sessoes/2026-06-20_00-25-00__validacao_tcc_unifal_r00/json/r00_3554409_d615f65e.json</t>
  </si>
  <si>
    <t>https://terraroxa.sp.gov.br/</t>
  </si>
  <si>
    <t>terraroxa.sp.gov.br</t>
  </si>
  <si>
    <t>Prefeitura de Terra Roxa</t>
  </si>
  <si>
    <t>/media/serv-bot/cebece73-ca34-45fa-ba0e-9a1a1807e5c3/TCC_Unifal/Evidencias_TCC_Unifal/relatorios_ferramentas/2026-06-20_00-25-00__validacao_tcc_unifal_r00/accessmonitor/terra-roxa-sao-paulo-3554409/terra-roxa_são paulo_3554409_r00_accessmonitor_t1_20260620_035701.json</t>
  </si>
  <si>
    <t>https://amaweb.unifesp.br/avaliador/results/https%3A%2F%2Fwww.uchoa.sp.gov.br%2F</t>
  </si>
  <si>
    <t>/media/serv-bot/cebece73-ca34-45fa-ba0e-9a1a1807e5c3/TCC_Unifal/Evidencias_TCC_Unifal/relatorios_ferramentas/2026-06-20_00-25-00__validacao_tcc_unifal_r00/amaweb/uchoa-sao-paulo-3555604/uchoa_são paulo_3555604_r00_amaweb_t1_20260620_035801.pdf</t>
  </si>
  <si>
    <t>/media/serv-bot/cebece73-ca34-45fa-ba0e-9a1a1807e5c3/TCC_Unifal/Processamento_TCC_Unifal/sessoes/2026-06-20_00-25-00__validacao_tcc_unifal_r00/json/r00_3555604_5861e7c6.json</t>
  </si>
  <si>
    <t>/media/serv-bot/cebece73-ca34-45fa-ba0e-9a1a1807e5c3/TCC_Unifal/Evidencias_TCC_Unifal/relatorios_ferramentas/2026-06-20_00-25-00__validacao_tcc_unifal_r00/accessmonitor/uchoa-sao-paulo-3555604/uchoa_são paulo_3555604_r00_accessmonitor_t1_20260620_035814.json</t>
  </si>
  <si>
    <t>www.uchoa.sp.gov.br</t>
  </si>
  <si>
    <t>Destaques - Prefeitura Municipal de Uchoa</t>
  </si>
  <si>
    <t>/media/serv-bot/cebece73-ca34-45fa-ba0e-9a1a1807e5c3/TCC_Unifal/Evidencias_TCC_Unifal/relatorios_ferramentas/2026-06-20_00-25-00__validacao_tcc_unifal_r00/accessmonitor/uchoa-sao-paulo-3555604/uchoa_são paulo_3555604_r00_accessmonitor_t2_20260620_035856.json</t>
  </si>
  <si>
    <t>/media/serv-bot/cebece73-ca34-45fa-ba0e-9a1a1807e5c3/TCC_Unifal/Evidencias_TCC_Unifal/relatorios_ferramentas/2026-06-22_23-12-00__validacao_tcc_unifal_r01/amaweb/agua-branca-alagoas-2700102/agua-branca_alagoas_2700102_r01_amaweb_t1_20260622_231232.pdf</t>
  </si>
  <si>
    <t>/media/serv-bot/cebece73-ca34-45fa-ba0e-9a1a1807e5c3/TCC_Unifal/Processamento_TCC_Unifal/sessoes/2026-06-22_23-12-00__validacao_tcc_unifal_r01/json/r01_2700102_05d402b4.json</t>
  </si>
  <si>
    <t>/media/serv-bot/cebece73-ca34-45fa-ba0e-9a1a1807e5c3/TCC_Unifal/Evidencias_TCC_Unifal/relatorios_ferramentas/2026-06-22_23-12-00__validacao_tcc_unifal_r01/amaweb/buriti-de-goias-goias-5203939/buriti-de-goias_goiás_5203939_r01_amaweb_t1_20260622_231252.pdf</t>
  </si>
  <si>
    <t>/media/serv-bot/cebece73-ca34-45fa-ba0e-9a1a1807e5c3/TCC_Unifal/Processamento_TCC_Unifal/sessoes/2026-06-22_23-12-00__validacao_tcc_unifal_r01/json/r01_5203939_49c814da.json</t>
  </si>
  <si>
    <t>/media/serv-bot/cebece73-ca34-45fa-ba0e-9a1a1807e5c3/TCC_Unifal/Evidencias_TCC_Unifal/relatorios_ferramentas/2026-06-22_23-12-00__validacao_tcc_unifal_r01/accessmonitor/agua-branca-alagoas-2700102/agua-branca_alagoas_2700102_r01_accessmonitor_t1_20260622_231243.json</t>
  </si>
  <si>
    <t>/media/serv-bot/cebece73-ca34-45fa-ba0e-9a1a1807e5c3/TCC_Unifal/Evidencias_TCC_Unifal/relatorios_ferramentas/2026-06-22_23-12-00__validacao_tcc_unifal_r01/amaweb/capixaba-acre-1200179/capixaba_acre_1200179_r01_amaweb_t1_20260622_231303.pdf</t>
  </si>
  <si>
    <t>/media/serv-bot/cebece73-ca34-45fa-ba0e-9a1a1807e5c3/TCC_Unifal/Processamento_TCC_Unifal/sessoes/2026-06-22_23-12-00__validacao_tcc_unifal_r01/json/r01_1200179_9cc651b6.json</t>
  </si>
  <si>
    <t>/media/serv-bot/cebece73-ca34-45fa-ba0e-9a1a1807e5c3/TCC_Unifal/Evidencias_TCC_Unifal/relatorios_ferramentas/2026-06-22_23-12-00__validacao_tcc_unifal_r01/accessmonitor/buriti-de-goias-goias-5203939/buriti-de-goias_goiás_5203939_r01_accessmonitor_t1_20260622_231303.json</t>
  </si>
  <si>
    <t>/media/serv-bot/cebece73-ca34-45fa-ba0e-9a1a1807e5c3/TCC_Unifal/Evidencias_TCC_Unifal/relatorios_ferramentas/2026-06-22_23-12-00__validacao_tcc_unifal_r01/accessmonitor/agua-branca-alagoas-2700102/agua-branca_alagoas_2700102_r01_accessmonitor_t2_20260622_231307.json</t>
  </si>
  <si>
    <t>/media/serv-bot/cebece73-ca34-45fa-ba0e-9a1a1807e5c3/TCC_Unifal/Evidencias_TCC_Unifal/relatorios_ferramentas/2026-06-22_23-12-00__validacao_tcc_unifal_r01/accessmonitor/capixaba-acre-1200179/capixaba_acre_1200179_r01_accessmonitor_t1_20260622_231314.json</t>
  </si>
  <si>
    <t>/media/serv-bot/cebece73-ca34-45fa-ba0e-9a1a1807e5c3/TCC_Unifal/Evidencias_TCC_Unifal/relatorios_ferramentas/2026-06-22_23-12-00__validacao_tcc_unifal_r01/accessmonitor/agua-branca-alagoas-2700102/agua-branca_alagoas_2700102_r01_accessmonitor_t3_20260622_231339.json</t>
  </si>
  <si>
    <t>/media/serv-bot/cebece73-ca34-45fa-ba0e-9a1a1807e5c3/TCC_Unifal/Evidencias_TCC_Unifal/relatorios_ferramentas/2026-06-22_23-12-00__validacao_tcc_unifal_r01/amaweb/coqueiro-seco-alagoas-2702207/coqueiro-seco_alagoas_2702207_r01_amaweb_t1_20260622_231413.pdf</t>
  </si>
  <si>
    <t>/media/serv-bot/cebece73-ca34-45fa-ba0e-9a1a1807e5c3/TCC_Unifal/Processamento_TCC_Unifal/sessoes/2026-06-22_23-12-00__validacao_tcc_unifal_r01/json/r01_2702207_71b8a360.json</t>
  </si>
  <si>
    <t>/media/serv-bot/cebece73-ca34-45fa-ba0e-9a1a1807e5c3/TCC_Unifal/Evidencias_TCC_Unifal/relatorios_ferramentas/2026-06-22_23-12-00__validacao_tcc_unifal_r01/amaweb/porto-walter-acre-1200393/porto-walter_acre_1200393_r01_amaweb_t1_20260622_231413.pdf</t>
  </si>
  <si>
    <t>/media/serv-bot/cebece73-ca34-45fa-ba0e-9a1a1807e5c3/TCC_Unifal/Processamento_TCC_Unifal/sessoes/2026-06-22_23-12-00__validacao_tcc_unifal_r01/json/r01_1200393_363ff175.json</t>
  </si>
  <si>
    <t>/media/serv-bot/cebece73-ca34-45fa-ba0e-9a1a1807e5c3/TCC_Unifal/Evidencias_TCC_Unifal/relatorios_ferramentas/2026-06-22_23-12-00__validacao_tcc_unifal_r01/amaweb/campinacu-goias-5204656/campinacu_goiás_5204656_r01_amaweb_t1_20260622_231428.pdf</t>
  </si>
  <si>
    <t>/media/serv-bot/cebece73-ca34-45fa-ba0e-9a1a1807e5c3/TCC_Unifal/Processamento_TCC_Unifal/sessoes/2026-06-22_23-12-00__validacao_tcc_unifal_r01/json/r01_5204656_1a4a6b79.json</t>
  </si>
  <si>
    <t>/media/serv-bot/cebece73-ca34-45fa-ba0e-9a1a1807e5c3/TCC_Unifal/Evidencias_TCC_Unifal/relatorios_ferramentas/2026-06-22_23-12-00__validacao_tcc_unifal_r01/accessmonitor/coqueiro-seco-alagoas-2702207/coqueiro-seco_alagoas_2702207_r01_accessmonitor_t1_20260622_231425.json</t>
  </si>
  <si>
    <t>/media/serv-bot/cebece73-ca34-45fa-ba0e-9a1a1807e5c3/TCC_Unifal/Evidencias_TCC_Unifal/relatorios_ferramentas/2026-06-22_23-12-00__validacao_tcc_unifal_r01/accessmonitor/porto-walter-acre-1200393/porto-walter_acre_1200393_r01_accessmonitor_t1_20260622_231425.json</t>
  </si>
  <si>
    <t>/media/serv-bot/cebece73-ca34-45fa-ba0e-9a1a1807e5c3/TCC_Unifal/Evidencias_TCC_Unifal/relatorios_ferramentas/2026-06-22_23-12-00__validacao_tcc_unifal_r01/accessmonitor/campinacu-goias-5204656/campinacu_goiás_5204656_r01_accessmonitor_t1_20260622_231440.json</t>
  </si>
  <si>
    <t>/media/serv-bot/cebece73-ca34-45fa-ba0e-9a1a1807e5c3/TCC_Unifal/Evidencias_TCC_Unifal/relatorios_ferramentas/2026-06-22_23-12-00__validacao_tcc_unifal_r01/amaweb/macapa-amapa-1600303/macapa_amapá_1600303_r01_amaweb_t1_20260622_231455.pdf</t>
  </si>
  <si>
    <t>/media/serv-bot/cebece73-ca34-45fa-ba0e-9a1a1807e5c3/TCC_Unifal/Processamento_TCC_Unifal/sessoes/2026-06-22_23-12-00__validacao_tcc_unifal_r01/json/r01_1600303_f7a8ad76.json</t>
  </si>
  <si>
    <t>/media/serv-bot/cebece73-ca34-45fa-ba0e-9a1a1807e5c3/TCC_Unifal/Evidencias_TCC_Unifal/relatorios_ferramentas/2026-06-22_23-12-00__validacao_tcc_unifal_r01/amaweb/girau-do-ponciano-alagoas-2702900/girau-do-ponciano_alagoas_2702900_r01_amaweb_t1_20260622_231515.pdf</t>
  </si>
  <si>
    <t>/media/serv-bot/cebece73-ca34-45fa-ba0e-9a1a1807e5c3/TCC_Unifal/Processamento_TCC_Unifal/sessoes/2026-06-22_23-12-00__validacao_tcc_unifal_r01/json/r01_2702900_392785d8.json</t>
  </si>
  <si>
    <t>/media/serv-bot/cebece73-ca34-45fa-ba0e-9a1a1807e5c3/TCC_Unifal/Evidencias_TCC_Unifal/relatorios_ferramentas/2026-06-22_23-12-00__validacao_tcc_unifal_r01/amaweb/corumba-de-goias-goias-5205802/corumba-de-goias_goiás_5205802_r01_amaweb_t1_20260622_231521.pdf</t>
  </si>
  <si>
    <t>/media/serv-bot/cebece73-ca34-45fa-ba0e-9a1a1807e5c3/TCC_Unifal/Processamento_TCC_Unifal/sessoes/2026-06-22_23-12-00__validacao_tcc_unifal_r01/json/r01_5205802_7cf4a7a6.json</t>
  </si>
  <si>
    <t>/media/serv-bot/cebece73-ca34-45fa-ba0e-9a1a1807e5c3/TCC_Unifal/Evidencias_TCC_Unifal/relatorios_ferramentas/2026-06-22_23-12-00__validacao_tcc_unifal_r01/accessmonitor/macapa-amapa-1600303/macapa_amapá_1600303_r01_accessmonitor_t1_20260622_231506.json</t>
  </si>
  <si>
    <t>/media/serv-bot/cebece73-ca34-45fa-ba0e-9a1a1807e5c3/TCC_Unifal/Evidencias_TCC_Unifal/relatorios_ferramentas/2026-06-22_23-12-00__validacao_tcc_unifal_r01/accessmonitor/corumba-de-goias-goias-5205802/corumba-de-goias_goiás_5205802_r01_accessmonitor_t1_20260622_231533.json</t>
  </si>
  <si>
    <t>/media/serv-bot/cebece73-ca34-45fa-ba0e-9a1a1807e5c3/TCC_Unifal/Evidencias_TCC_Unifal/relatorios_ferramentas/2026-06-22_23-12-00__validacao_tcc_unifal_r01/accessmonitor/girau-do-ponciano-alagoas-2702900/girau-do-ponciano_alagoas_2702900_r01_accessmonitor_t1_20260622_231526.json</t>
  </si>
  <si>
    <t>/media/serv-bot/cebece73-ca34-45fa-ba0e-9a1a1807e5c3/TCC_Unifal/Evidencias_TCC_Unifal/relatorios_ferramentas/2026-06-22_23-12-00__validacao_tcc_unifal_r01/accessmonitor/macapa-amapa-1600303/macapa_amapá_1600303_r01_accessmonitor_t2_20260622_231545.json</t>
  </si>
  <si>
    <t>/media/serv-bot/cebece73-ca34-45fa-ba0e-9a1a1807e5c3/TCC_Unifal/Evidencias_TCC_Unifal/relatorios_ferramentas/2026-06-22_23-12-00__validacao_tcc_unifal_r01/amaweb/inhapi-alagoas-2703304/inhapi_alagoas_2703304_r01_amaweb_t1_20260622_231618.pdf</t>
  </si>
  <si>
    <t>/media/serv-bot/cebece73-ca34-45fa-ba0e-9a1a1807e5c3/TCC_Unifal/Processamento_TCC_Unifal/sessoes/2026-06-22_23-12-00__validacao_tcc_unifal_r01/json/r01_2703304_fd39433c.json</t>
  </si>
  <si>
    <t>/media/serv-bot/cebece73-ca34-45fa-ba0e-9a1a1807e5c3/TCC_Unifal/Evidencias_TCC_Unifal/relatorios_ferramentas/2026-06-22_23-12-00__validacao_tcc_unifal_r01/amaweb/cumari-goias-5206602/cumari_goiás_5206602_r01_amaweb_t1_20260622_231624.pdf</t>
  </si>
  <si>
    <t>/media/serv-bot/cebece73-ca34-45fa-ba0e-9a1a1807e5c3/TCC_Unifal/Processamento_TCC_Unifal/sessoes/2026-06-22_23-12-00__validacao_tcc_unifal_r01/json/r01_5206602_cc2e0a52.json</t>
  </si>
  <si>
    <t>/media/serv-bot/cebece73-ca34-45fa-ba0e-9a1a1807e5c3/TCC_Unifal/Evidencias_TCC_Unifal/relatorios_ferramentas/2026-06-22_23-12-00__validacao_tcc_unifal_r01/accessmonitor/macapa-amapa-1600303/macapa_amapá_1600303_r01_accessmonitor_t3_20260622_231616.json</t>
  </si>
  <si>
    <t>/media/serv-bot/cebece73-ca34-45fa-ba0e-9a1a1807e5c3/TCC_Unifal/Evidencias_TCC_Unifal/relatorios_ferramentas/2026-06-22_23-12-00__validacao_tcc_unifal_r01/accessmonitor/inhapi-alagoas-2703304/inhapi_alagoas_2703304_r01_accessmonitor_t1_20260622_231631.json</t>
  </si>
  <si>
    <t>/media/serv-bot/cebece73-ca34-45fa-ba0e-9a1a1807e5c3/TCC_Unifal/Evidencias_TCC_Unifal/relatorios_ferramentas/2026-06-22_23-12-00__validacao_tcc_unifal_r01/accessmonitor/cumari-goias-5206602/cumari_goiás_5206602_r01_accessmonitor_t1_20260622_231637.json</t>
  </si>
  <si>
    <t>/media/serv-bot/cebece73-ca34-45fa-ba0e-9a1a1807e5c3/TCC_Unifal/Evidencias_TCC_Unifal/relatorios_ferramentas/2026-06-22_23-12-00__validacao_tcc_unifal_r01/amaweb/pracuuba-amapa-1600550/pracuuba_amapá_1600550_r01_amaweb_t1_20260622_231702.pdf</t>
  </si>
  <si>
    <t>/media/serv-bot/cebece73-ca34-45fa-ba0e-9a1a1807e5c3/TCC_Unifal/Processamento_TCC_Unifal/sessoes/2026-06-22_23-12-00__validacao_tcc_unifal_r01/json/r01_1600550_17ed217b.json</t>
  </si>
  <si>
    <t>/media/serv-bot/cebece73-ca34-45fa-ba0e-9a1a1807e5c3/TCC_Unifal/Evidencias_TCC_Unifal/relatorios_ferramentas/2026-06-22_23-12-00__validacao_tcc_unifal_r01/amaweb/pariconha-alagoas-2706422/pariconha_alagoas_2706422_r01_amaweb_t1_20260622_231713.pdf</t>
  </si>
  <si>
    <t>/media/serv-bot/cebece73-ca34-45fa-ba0e-9a1a1807e5c3/TCC_Unifal/Processamento_TCC_Unifal/sessoes/2026-06-22_23-12-00__validacao_tcc_unifal_r01/json/r01_2706422_b775a631.json</t>
  </si>
  <si>
    <t>/media/serv-bot/cebece73-ca34-45fa-ba0e-9a1a1807e5c3/TCC_Unifal/Evidencias_TCC_Unifal/relatorios_ferramentas/2026-06-22_23-12-00__validacao_tcc_unifal_r01/accessmonitor/pracuuba-amapa-1600550/pracuuba_amapá_1600550_r01_accessmonitor_t1_20260622_231715.json</t>
  </si>
  <si>
    <t>/media/serv-bot/cebece73-ca34-45fa-ba0e-9a1a1807e5c3/TCC_Unifal/Evidencias_TCC_Unifal/relatorios_ferramentas/2026-06-22_23-12-00__validacao_tcc_unifal_r01/amaweb/doverlandia-goias-5207253/doverlandia_goiás_5207253_r01_amaweb_t1_20260622_231735.pdf</t>
  </si>
  <si>
    <t>/media/serv-bot/cebece73-ca34-45fa-ba0e-9a1a1807e5c3/TCC_Unifal/Processamento_TCC_Unifal/sessoes/2026-06-22_23-12-00__validacao_tcc_unifal_r01/json/r01_5207253_0b053355.json</t>
  </si>
  <si>
    <t>/media/serv-bot/cebece73-ca34-45fa-ba0e-9a1a1807e5c3/TCC_Unifal/Evidencias_TCC_Unifal/relatorios_ferramentas/2026-06-22_23-12-00__validacao_tcc_unifal_r01/accessmonitor/pariconha-alagoas-2706422/pariconha_alagoas_2706422_r01_accessmonitor_t1_20260622_231726.json</t>
  </si>
  <si>
    <t>/media/serv-bot/cebece73-ca34-45fa-ba0e-9a1a1807e5c3/TCC_Unifal/Evidencias_TCC_Unifal/relatorios_ferramentas/2026-06-22_23-12-00__validacao_tcc_unifal_r01/accessmonitor/doverlandia-goias-5207253/doverlandia_goiás_5207253_r01_accessmonitor_t1_20260622_231748.json</t>
  </si>
  <si>
    <t>/media/serv-bot/cebece73-ca34-45fa-ba0e-9a1a1807e5c3/TCC_Unifal/Evidencias_TCC_Unifal/relatorios_ferramentas/2026-06-22_23-12-00__validacao_tcc_unifal_r01/amaweb/sao-sebastiao-alagoas-2708808/sao-sebastiao_alagoas_2708808_r01_amaweb_t1_20260622_231828.pdf</t>
  </si>
  <si>
    <t>/media/serv-bot/cebece73-ca34-45fa-ba0e-9a1a1807e5c3/TCC_Unifal/Processamento_TCC_Unifal/sessoes/2026-06-22_23-12-00__validacao_tcc_unifal_r01/json/r01_2708808_bc6be2d4.json</t>
  </si>
  <si>
    <t>/media/serv-bot/cebece73-ca34-45fa-ba0e-9a1a1807e5c3/TCC_Unifal/Evidencias_TCC_Unifal/relatorios_ferramentas/2026-06-22_23-12-00__validacao_tcc_unifal_r01/amaweb/tartarugalzinho-amapa-1600709/tartarugalzinho_amapá_1600709_r01_amaweb_t1_20260622_231829.pdf</t>
  </si>
  <si>
    <t>/media/serv-bot/cebece73-ca34-45fa-ba0e-9a1a1807e5c3/TCC_Unifal/Processamento_TCC_Unifal/sessoes/2026-06-22_23-12-00__validacao_tcc_unifal_r01/json/r01_1600709_0217d7e9.json</t>
  </si>
  <si>
    <t>/media/serv-bot/cebece73-ca34-45fa-ba0e-9a1a1807e5c3/TCC_Unifal/Evidencias_TCC_Unifal/relatorios_ferramentas/2026-06-22_23-12-00__validacao_tcc_unifal_r01/amaweb/goianira-goias-5208806/goianira_goiás_5208806_r01_amaweb_t1_20260622_231829.pdf</t>
  </si>
  <si>
    <t>/media/serv-bot/cebece73-ca34-45fa-ba0e-9a1a1807e5c3/TCC_Unifal/Processamento_TCC_Unifal/sessoes/2026-06-22_23-12-00__validacao_tcc_unifal_r01/json/r01_5208806_d034b0c6.json</t>
  </si>
  <si>
    <t>/media/serv-bot/cebece73-ca34-45fa-ba0e-9a1a1807e5c3/TCC_Unifal/Evidencias_TCC_Unifal/relatorios_ferramentas/2026-06-22_23-12-00__validacao_tcc_unifal_r01/accessmonitor/goianira-goias-5208806/goianira_goiás_5208806_r01_accessmonitor_t1_20260622_231840.json</t>
  </si>
  <si>
    <t>/media/serv-bot/cebece73-ca34-45fa-ba0e-9a1a1807e5c3/TCC_Unifal/Evidencias_TCC_Unifal/relatorios_ferramentas/2026-06-22_23-12-00__validacao_tcc_unifal_r01/accessmonitor/sao-sebastiao-alagoas-2708808/sao-sebastiao_alagoas_2708808_r01_accessmonitor_t1_20260622_231840.json</t>
  </si>
  <si>
    <t>/media/serv-bot/cebece73-ca34-45fa-ba0e-9a1a1807e5c3/TCC_Unifal/Evidencias_TCC_Unifal/relatorios_ferramentas/2026-06-22_23-12-00__validacao_tcc_unifal_r01/accessmonitor/tartarugalzinho-amapa-1600709/tartarugalzinho_amapá_1600709_r01_accessmonitor_t1_20260622_231842.json</t>
  </si>
  <si>
    <t>/media/serv-bot/cebece73-ca34-45fa-ba0e-9a1a1807e5c3/TCC_Unifal/Evidencias_TCC_Unifal/relatorios_ferramentas/2026-06-22_23-12-00__validacao_tcc_unifal_r01/amaweb/aiquara-bahia-2900603/aiquara_bahia_2900603_r01_amaweb_t1_20260622_231915.pdf</t>
  </si>
  <si>
    <t>/media/serv-bot/cebece73-ca34-45fa-ba0e-9a1a1807e5c3/TCC_Unifal/Processamento_TCC_Unifal/sessoes/2026-06-22_23-12-00__validacao_tcc_unifal_r01/json/r01_2900603_6c94c9a5.json</t>
  </si>
  <si>
    <t>/media/serv-bot/cebece73-ca34-45fa-ba0e-9a1a1807e5c3/TCC_Unifal/Evidencias_TCC_Unifal/relatorios_ferramentas/2026-06-22_23-12-00__validacao_tcc_unifal_r01/amaweb/barreirinha-amazonas-1300508/barreirinha_amazonas_1300508_r01_amaweb_t1_20260622_231927.pdf</t>
  </si>
  <si>
    <t>/media/serv-bot/cebece73-ca34-45fa-ba0e-9a1a1807e5c3/TCC_Unifal/Processamento_TCC_Unifal/sessoes/2026-06-22_23-12-00__validacao_tcc_unifal_r01/json/r01_1300508_7221c5bb.json</t>
  </si>
  <si>
    <t>/media/serv-bot/cebece73-ca34-45fa-ba0e-9a1a1807e5c3/TCC_Unifal/Evidencias_TCC_Unifal/relatorios_ferramentas/2026-06-22_23-12-00__validacao_tcc_unifal_r01/amaweb/guarinos-goias-5209457/guarinos_goiás_5209457_r01_amaweb_t1_20260622_231928.pdf</t>
  </si>
  <si>
    <t>/media/serv-bot/cebece73-ca34-45fa-ba0e-9a1a1807e5c3/TCC_Unifal/Processamento_TCC_Unifal/sessoes/2026-06-22_23-12-00__validacao_tcc_unifal_r01/json/r01_5209457_5902cc66.json</t>
  </si>
  <si>
    <t>/media/serv-bot/cebece73-ca34-45fa-ba0e-9a1a1807e5c3/TCC_Unifal/Evidencias_TCC_Unifal/relatorios_ferramentas/2026-06-22_23-12-00__validacao_tcc_unifal_r01/accessmonitor/aiquara-bahia-2900603/aiquara_bahia_2900603_r01_accessmonitor_t1_20260622_231927.json</t>
  </si>
  <si>
    <t>/media/serv-bot/cebece73-ca34-45fa-ba0e-9a1a1807e5c3/TCC_Unifal/Evidencias_TCC_Unifal/relatorios_ferramentas/2026-06-22_23-12-00__validacao_tcc_unifal_r01/accessmonitor/guarinos-goias-5209457/guarinos_goiás_5209457_r01_accessmonitor_t1_20260622_231939.json</t>
  </si>
  <si>
    <t>/media/serv-bot/cebece73-ca34-45fa-ba0e-9a1a1807e5c3/TCC_Unifal/Evidencias_TCC_Unifal/relatorios_ferramentas/2026-06-22_23-12-00__validacao_tcc_unifal_r01/accessmonitor/barreirinha-amazonas-1300508/barreirinha_amazonas_1300508_r01_accessmonitor_t1_20260622_231940.json</t>
  </si>
  <si>
    <t>/media/serv-bot/cebece73-ca34-45fa-ba0e-9a1a1807e5c3/TCC_Unifal/Evidencias_TCC_Unifal/relatorios_ferramentas/2026-06-22_23-12-00__validacao_tcc_unifal_r01/amaweb/amelia-rodrigues-bahia-2901106/amelia-rodrigues_bahia_2901106_r01_amaweb_t1_20260622_231958.pdf</t>
  </si>
  <si>
    <t>/media/serv-bot/cebece73-ca34-45fa-ba0e-9a1a1807e5c3/TCC_Unifal/Processamento_TCC_Unifal/sessoes/2026-06-22_23-12-00__validacao_tcc_unifal_r01/json/r01_2901106_045220f9.json</t>
  </si>
  <si>
    <t>/media/serv-bot/cebece73-ca34-45fa-ba0e-9a1a1807e5c3/TCC_Unifal/Evidencias_TCC_Unifal/relatorios_ferramentas/2026-06-22_23-12-00__validacao_tcc_unifal_r01/accessmonitor/amelia-rodrigues-bahia-2901106/amelia-rodrigues_bahia_2901106_r01_accessmonitor_t1_20260622_232011.json</t>
  </si>
  <si>
    <t>/media/serv-bot/cebece73-ca34-45fa-ba0e-9a1a1807e5c3/TCC_Unifal/Evidencias_TCC_Unifal/relatorios_ferramentas/2026-06-22_23-12-00__validacao_tcc_unifal_r01/amaweb/itaja-goias-5210802/itaja_goiás_5210802_r01_amaweb_t1_20260622_232025.pdf</t>
  </si>
  <si>
    <t>/media/serv-bot/cebece73-ca34-45fa-ba0e-9a1a1807e5c3/TCC_Unifal/Processamento_TCC_Unifal/sessoes/2026-06-22_23-12-00__validacao_tcc_unifal_r01/json/r01_5210802_8407d26c.json</t>
  </si>
  <si>
    <t>/media/serv-bot/cebece73-ca34-45fa-ba0e-9a1a1807e5c3/TCC_Unifal/Evidencias_TCC_Unifal/relatorios_ferramentas/2026-06-22_23-12-00__validacao_tcc_unifal_r01/amaweb/baianopolis-bahia-2902500/baianopolis_bahia_2902500_r01_amaweb_t1_20260622_232037.pdf</t>
  </si>
  <si>
    <t>/media/serv-bot/cebece73-ca34-45fa-ba0e-9a1a1807e5c3/TCC_Unifal/Processamento_TCC_Unifal/sessoes/2026-06-22_23-12-00__validacao_tcc_unifal_r01/json/r01_2902500_d521296b.json</t>
  </si>
  <si>
    <t>/media/serv-bot/cebece73-ca34-45fa-ba0e-9a1a1807e5c3/TCC_Unifal/Evidencias_TCC_Unifal/relatorios_ferramentas/2026-06-22_23-12-00__validacao_tcc_unifal_r01/accessmonitor/itaja-goias-5210802/itaja_goiás_5210802_r01_accessmonitor_t1_20260622_232037.json</t>
  </si>
  <si>
    <t>/media/serv-bot/cebece73-ca34-45fa-ba0e-9a1a1807e5c3/TCC_Unifal/Evidencias_TCC_Unifal/relatorios_ferramentas/2026-06-22_23-12-00__validacao_tcc_unifal_r01/accessmonitor/baianopolis-bahia-2902500/baianopolis_bahia_2902500_r01_accessmonitor_t1_20260622_232048.json</t>
  </si>
  <si>
    <t>/media/serv-bot/cebece73-ca34-45fa-ba0e-9a1a1807e5c3/TCC_Unifal/Evidencias_TCC_Unifal/relatorios_ferramentas/2026-06-22_23-12-00__validacao_tcc_unifal_r01/amaweb/jaragua-goias-5211800/jaragua_goiás_5211800_r01_amaweb_t1_20260622_232115.pdf</t>
  </si>
  <si>
    <t>/media/serv-bot/cebece73-ca34-45fa-ba0e-9a1a1807e5c3/TCC_Unifal/Processamento_TCC_Unifal/sessoes/2026-06-22_23-12-00__validacao_tcc_unifal_r01/json/r01_5211800_dd51de7e.json</t>
  </si>
  <si>
    <t>/media/serv-bot/cebece73-ca34-45fa-ba0e-9a1a1807e5c3/TCC_Unifal/Evidencias_TCC_Unifal/relatorios_ferramentas/2026-06-22_23-12-00__validacao_tcc_unifal_r01/amaweb/barreiras-bahia-2903201/barreiras_bahia_2903201_r01_amaweb_t1_20260622_232118.pdf</t>
  </si>
  <si>
    <t>/media/serv-bot/cebece73-ca34-45fa-ba0e-9a1a1807e5c3/TCC_Unifal/Processamento_TCC_Unifal/sessoes/2026-06-22_23-12-00__validacao_tcc_unifal_r01/json/r01_2903201_8ab29daa.json</t>
  </si>
  <si>
    <t>/media/serv-bot/cebece73-ca34-45fa-ba0e-9a1a1807e5c3/TCC_Unifal/Evidencias_TCC_Unifal/relatorios_ferramentas/2026-06-22_23-12-00__validacao_tcc_unifal_r01/accessmonitor/jaragua-goias-5211800/jaragua_goiás_5211800_r01_accessmonitor_t1_20260622_232126.json</t>
  </si>
  <si>
    <t>/media/serv-bot/cebece73-ca34-45fa-ba0e-9a1a1807e5c3/TCC_Unifal/Evidencias_TCC_Unifal/relatorios_ferramentas/2026-06-22_23-12-00__validacao_tcc_unifal_r01/accessmonitor/barreiras-bahia-2903201/barreiras_bahia_2903201_r01_accessmonitor_t1_20260622_232130.json</t>
  </si>
  <si>
    <t>/media/serv-bot/cebece73-ca34-45fa-ba0e-9a1a1807e5c3/TCC_Unifal/Evidencias_TCC_Unifal/relatorios_ferramentas/2026-06-22_23-12-00__validacao_tcc_unifal_r01/amaweb/gentio-do-ouro-bahia-2911303/gentio-do-ouro_bahia_2911303_r01_amaweb_t1_20260622_232214.pdf</t>
  </si>
  <si>
    <t>/media/serv-bot/cebece73-ca34-45fa-ba0e-9a1a1807e5c3/TCC_Unifal/Processamento_TCC_Unifal/sessoes/2026-06-22_23-12-00__validacao_tcc_unifal_r01/json/r01_2911303_bfe53d3e.json</t>
  </si>
  <si>
    <t>/media/serv-bot/cebece73-ca34-45fa-ba0e-9a1a1807e5c3/TCC_Unifal/Evidencias_TCC_Unifal/relatorios_ferramentas/2026-06-22_23-12-00__validacao_tcc_unifal_r01/amaweb/morrinhos-goias-5213806/morrinhos_goiás_5213806_r01_amaweb_t1_20260622_232220.pdf</t>
  </si>
  <si>
    <t>/media/serv-bot/cebece73-ca34-45fa-ba0e-9a1a1807e5c3/TCC_Unifal/Processamento_TCC_Unifal/sessoes/2026-06-22_23-12-00__validacao_tcc_unifal_r01/json/r01_5213806_93e28da9.json</t>
  </si>
  <si>
    <t>/media/serv-bot/cebece73-ca34-45fa-ba0e-9a1a1807e5c3/TCC_Unifal/Evidencias_TCC_Unifal/relatorios_ferramentas/2026-06-22_23-12-00__validacao_tcc_unifal_r01/accessmonitor/morrinhos-goias-5213806/morrinhos_goiás_5213806_r01_accessmonitor_t1_20260622_232232.json</t>
  </si>
  <si>
    <t>/media/serv-bot/cebece73-ca34-45fa-ba0e-9a1a1807e5c3/TCC_Unifal/Evidencias_TCC_Unifal/relatorios_ferramentas/2026-06-22_23-12-00__validacao_tcc_unifal_r01/accessmonitor/gentio-do-ouro-bahia-2911303/gentio-do-ouro_bahia_2911303_r01_accessmonitor_t1_20260622_232226.json</t>
  </si>
  <si>
    <t>/media/serv-bot/cebece73-ca34-45fa-ba0e-9a1a1807e5c3/TCC_Unifal/Evidencias_TCC_Unifal/relatorios_ferramentas/2026-06-22_23-12-00__validacao_tcc_unifal_r01/amaweb/gloria-bahia-2911402/gloria_bahia_2911402_r01_amaweb_t1_20260622_232305.pdf</t>
  </si>
  <si>
    <t>/media/serv-bot/cebece73-ca34-45fa-ba0e-9a1a1807e5c3/TCC_Unifal/Processamento_TCC_Unifal/sessoes/2026-06-22_23-12-00__validacao_tcc_unifal_r01/json/r01_2911402_7ba5622c.json</t>
  </si>
  <si>
    <t>/media/serv-bot/cebece73-ca34-45fa-ba0e-9a1a1807e5c3/TCC_Unifal/Evidencias_TCC_Unifal/relatorios_ferramentas/2026-06-22_23-12-00__validacao_tcc_unifal_r01/amaweb/boca-do-acre-amazonas-1300706/boca-do-acre_amazonas_1300706_r01_amaweb_t1_20260622_232306.pdf</t>
  </si>
  <si>
    <t>/media/serv-bot/cebece73-ca34-45fa-ba0e-9a1a1807e5c3/TCC_Unifal/Processamento_TCC_Unifal/sessoes/2026-06-22_23-12-00__validacao_tcc_unifal_r01/json/r01_1300706_48113828.json</t>
  </si>
  <si>
    <t>/media/serv-bot/cebece73-ca34-45fa-ba0e-9a1a1807e5c3/TCC_Unifal/Evidencias_TCC_Unifal/relatorios_ferramentas/2026-06-22_23-12-00__validacao_tcc_unifal_r01/amaweb/mossamedes-goias-5213905/mossamedes_goiás_5213905_r01_amaweb_t1_20260622_232315.pdf</t>
  </si>
  <si>
    <t>/media/serv-bot/cebece73-ca34-45fa-ba0e-9a1a1807e5c3/TCC_Unifal/Processamento_TCC_Unifal/sessoes/2026-06-22_23-12-00__validacao_tcc_unifal_r01/json/r01_5213905_0aa63ad9.json</t>
  </si>
  <si>
    <t>/media/serv-bot/cebece73-ca34-45fa-ba0e-9a1a1807e5c3/TCC_Unifal/Evidencias_TCC_Unifal/relatorios_ferramentas/2026-06-22_23-12-00__validacao_tcc_unifal_r01/accessmonitor/gloria-bahia-2911402/gloria_bahia_2911402_r01_accessmonitor_t1_20260622_232318.json</t>
  </si>
  <si>
    <t>/media/serv-bot/cebece73-ca34-45fa-ba0e-9a1a1807e5c3/TCC_Unifal/Evidencias_TCC_Unifal/relatorios_ferramentas/2026-06-22_23-12-00__validacao_tcc_unifal_r01/amaweb/boca-do-acre-amazonas-1300706/boca-do-acre_amazonas_1300706_r01_amaweb_t2_20260622_232329.pdf</t>
  </si>
  <si>
    <t>/media/serv-bot/cebece73-ca34-45fa-ba0e-9a1a1807e5c3/TCC_Unifal/Evidencias_TCC_Unifal/relatorios_ferramentas/2026-06-22_23-12-00__validacao_tcc_unifal_r01/accessmonitor/mossamedes-goias-5213905/mossamedes_goiás_5213905_r01_accessmonitor_t1_20260622_232328.json</t>
  </si>
  <si>
    <t>/media/serv-bot/cebece73-ca34-45fa-ba0e-9a1a1807e5c3/TCC_Unifal/Evidencias_TCC_Unifal/relatorios_ferramentas/2026-06-22_23-12-00__validacao_tcc_unifal_r01/accessmonitor/boca-do-acre-amazonas-1300706/boca-do-acre_amazonas_1300706_r01_accessmonitor_t1_20260622_232340.json</t>
  </si>
  <si>
    <t>/media/serv-bot/cebece73-ca34-45fa-ba0e-9a1a1807e5c3/TCC_Unifal/Evidencias_TCC_Unifal/relatorios_ferramentas/2026-06-22_23-12-00__validacao_tcc_unifal_r01/amaweb/ibicarai-bahia-2912103/ibicarai_bahia_2912103_r01_amaweb_t1_20260622_232357.pdf</t>
  </si>
  <si>
    <t>/media/serv-bot/cebece73-ca34-45fa-ba0e-9a1a1807e5c3/TCC_Unifal/Processamento_TCC_Unifal/sessoes/2026-06-22_23-12-00__validacao_tcc_unifal_r01/json/r01_2912103_eaa342b8.json</t>
  </si>
  <si>
    <t>/media/serv-bot/cebece73-ca34-45fa-ba0e-9a1a1807e5c3/TCC_Unifal/Evidencias_TCC_Unifal/relatorios_ferramentas/2026-06-22_23-12-00__validacao_tcc_unifal_r01/amaweb/nova-crixas-goias-5214838/nova-crixas_goiás_5214838_r01_amaweb_t1_20260622_232430.pdf</t>
  </si>
  <si>
    <t>/media/serv-bot/cebece73-ca34-45fa-ba0e-9a1a1807e5c3/TCC_Unifal/Processamento_TCC_Unifal/sessoes/2026-06-22_23-12-00__validacao_tcc_unifal_r01/json/r01_5214838_66ff17f7.json</t>
  </si>
  <si>
    <t>/media/serv-bot/cebece73-ca34-45fa-ba0e-9a1a1807e5c3/TCC_Unifal/Evidencias_TCC_Unifal/relatorios_ferramentas/2026-06-22_23-12-00__validacao_tcc_unifal_r01/amaweb/caapiranga-amazonas-1300839/caapiranga_amazonas_1300839_r01_amaweb_t1_20260622_232430.pdf</t>
  </si>
  <si>
    <t>/media/serv-bot/cebece73-ca34-45fa-ba0e-9a1a1807e5c3/TCC_Unifal/Processamento_TCC_Unifal/sessoes/2026-06-22_23-12-00__validacao_tcc_unifal_r01/json/r01_1300839_d92abbe8.json</t>
  </si>
  <si>
    <t>/media/serv-bot/cebece73-ca34-45fa-ba0e-9a1a1807e5c3/TCC_Unifal/Evidencias_TCC_Unifal/relatorios_ferramentas/2026-06-22_23-12-00__validacao_tcc_unifal_r01/accessmonitor/ibicarai-bahia-2912103/ibicarai_bahia_2912103_r01_accessmonitor_t1_20260622_232409.json</t>
  </si>
  <si>
    <t>/media/serv-bot/cebece73-ca34-45fa-ba0e-9a1a1807e5c3/TCC_Unifal/Evidencias_TCC_Unifal/relatorios_ferramentas/2026-06-22_23-12-00__validacao_tcc_unifal_r01/accessmonitor/caapiranga-amazonas-1300839/caapiranga_amazonas_1300839_r01_accessmonitor_t1_20260622_232443.json</t>
  </si>
  <si>
    <t>/media/serv-bot/cebece73-ca34-45fa-ba0e-9a1a1807e5c3/TCC_Unifal/Evidencias_TCC_Unifal/relatorios_ferramentas/2026-06-22_23-12-00__validacao_tcc_unifal_r01/accessmonitor/nova-crixas-goias-5214838/nova-crixas_goiás_5214838_r01_accessmonitor_t1_20260622_232443.json</t>
  </si>
  <si>
    <t>/media/serv-bot/cebece73-ca34-45fa-ba0e-9a1a1807e5c3/TCC_Unifal/Evidencias_TCC_Unifal/relatorios_ferramentas/2026-06-22_23-12-00__validacao_tcc_unifal_r01/amaweb/inhambupe-bahia-2913705/inhambupe_bahia_2913705_r01_amaweb_t1_20260622_232511.pdf</t>
  </si>
  <si>
    <t>/media/serv-bot/cebece73-ca34-45fa-ba0e-9a1a1807e5c3/TCC_Unifal/Processamento_TCC_Unifal/sessoes/2026-06-22_23-12-00__validacao_tcc_unifal_r01/json/r01_2913705_feece31e.json</t>
  </si>
  <si>
    <t>/media/serv-bot/cebece73-ca34-45fa-ba0e-9a1a1807e5c3/TCC_Unifal/Evidencias_TCC_Unifal/relatorios_ferramentas/2026-06-22_23-12-00__validacao_tcc_unifal_r01/accessmonitor/inhambupe-bahia-2913705/inhambupe_bahia_2913705_r01_accessmonitor_t1_20260622_232524.json</t>
  </si>
  <si>
    <t>/media/serv-bot/cebece73-ca34-45fa-ba0e-9a1a1807e5c3/TCC_Unifal/Evidencias_TCC_Unifal/relatorios_ferramentas/2026-06-22_23-12-00__validacao_tcc_unifal_r01/amaweb/coari-amazonas-1301209/coari_amazonas_1301209_r01_amaweb_t1_20260622_232547.pdf</t>
  </si>
  <si>
    <t>/media/serv-bot/cebece73-ca34-45fa-ba0e-9a1a1807e5c3/TCC_Unifal/Processamento_TCC_Unifal/sessoes/2026-06-22_23-12-00__validacao_tcc_unifal_r01/json/r01_1301209_a081044b.json</t>
  </si>
  <si>
    <t>/media/serv-bot/cebece73-ca34-45fa-ba0e-9a1a1807e5c3/TCC_Unifal/Evidencias_TCC_Unifal/relatorios_ferramentas/2026-06-22_23-12-00__validacao_tcc_unifal_r01/accessmonitor/coari-amazonas-1301209/coari_amazonas_1301209_r01_accessmonitor_t1_20260622_232559.json</t>
  </si>
  <si>
    <t>/media/serv-bot/cebece73-ca34-45fa-ba0e-9a1a1807e5c3/TCC_Unifal/Evidencias_TCC_Unifal/relatorios_ferramentas/2026-06-22_23-12-00__validacao_tcc_unifal_r01/amaweb/nova-gloria-goias-5214861/nova-gloria_goiás_5214861_r01_amaweb_t1_20260622_232808.pdf</t>
  </si>
  <si>
    <t>/media/serv-bot/cebece73-ca34-45fa-ba0e-9a1a1807e5c3/TCC_Unifal/Processamento_TCC_Unifal/sessoes/2026-06-22_23-12-00__validacao_tcc_unifal_r01/json/r01_5214861_1dacf8cb.json</t>
  </si>
  <si>
    <t>/media/serv-bot/cebece73-ca34-45fa-ba0e-9a1a1807e5c3/TCC_Unifal/Evidencias_TCC_Unifal/relatorios_ferramentas/2026-06-22_23-12-00__validacao_tcc_unifal_r01/amaweb/itaete-bahia-2915007/itaete_bahia_2915007_r01_amaweb_t1_20260622_232850.pdf</t>
  </si>
  <si>
    <t>/media/serv-bot/cebece73-ca34-45fa-ba0e-9a1a1807e5c3/TCC_Unifal/Processamento_TCC_Unifal/sessoes/2026-06-22_23-12-00__validacao_tcc_unifal_r01/json/r01_2915007_8b7829e2.json</t>
  </si>
  <si>
    <t>/media/serv-bot/cebece73-ca34-45fa-ba0e-9a1a1807e5c3/TCC_Unifal/Evidencias_TCC_Unifal/relatorios_ferramentas/2026-06-22_23-12-00__validacao_tcc_unifal_r01/amaweb/nova-gloria-goias-5214861/nova-gloria_goiás_5214861_r01_amaweb_t2_20260622_232901.pdf</t>
  </si>
  <si>
    <t>/media/serv-bot/cebece73-ca34-45fa-ba0e-9a1a1807e5c3/TCC_Unifal/Evidencias_TCC_Unifal/relatorios_ferramentas/2026-06-22_23-12-00__validacao_tcc_unifal_r01/accessmonitor/nova-gloria-goias-5214861/nova-gloria_goiás_5214861_r01_accessmonitor_t1_20260622_232914.json</t>
  </si>
  <si>
    <t>/media/serv-bot/cebece73-ca34-45fa-ba0e-9a1a1807e5c3/TCC_Unifal/Evidencias_TCC_Unifal/relatorios_ferramentas/2026-06-22_23-12-00__validacao_tcc_unifal_r01/amaweb/parintins-amazonas-1303403/parintins_amazonas_1303403_r01_amaweb_t1_20260622_232926.pdf</t>
  </si>
  <si>
    <t>/media/serv-bot/cebece73-ca34-45fa-ba0e-9a1a1807e5c3/TCC_Unifal/Processamento_TCC_Unifal/sessoes/2026-06-22_23-12-00__validacao_tcc_unifal_r01/json/r01_1303403_46f00585.json</t>
  </si>
  <si>
    <t>/media/serv-bot/cebece73-ca34-45fa-ba0e-9a1a1807e5c3/TCC_Unifal/Evidencias_TCC_Unifal/relatorios_ferramentas/2026-06-22_23-12-00__validacao_tcc_unifal_r01/amaweb/itaete-bahia-2915007/itaete_bahia_2915007_r01_amaweb_t2_20260622_233210.pdf</t>
  </si>
  <si>
    <t>/media/serv-bot/cebece73-ca34-45fa-ba0e-9a1a1807e5c3/TCC_Unifal/Evidencias_TCC_Unifal/relatorios_ferramentas/2026-06-22_23-12-00__validacao_tcc_unifal_r01/amaweb/pilar-de-goias-goias-5216908/pilar-de-goias_goiás_5216908_r01_amaweb_t1_20260622_233231.pdf</t>
  </si>
  <si>
    <t>/media/serv-bot/cebece73-ca34-45fa-ba0e-9a1a1807e5c3/TCC_Unifal/Processamento_TCC_Unifal/sessoes/2026-06-22_23-12-00__validacao_tcc_unifal_r01/json/r01_5216908_fa8ed367.json</t>
  </si>
  <si>
    <t>/media/serv-bot/cebece73-ca34-45fa-ba0e-9a1a1807e5c3/TCC_Unifal/Evidencias_TCC_Unifal/relatorios_ferramentas/2026-06-22_23-12-00__validacao_tcc_unifal_r01/amaweb/parintins-amazonas-1303403/parintins_amazonas_1303403_r01_amaweb_t2_20260622_233248.pdf</t>
  </si>
  <si>
    <t>/media/serv-bot/cebece73-ca34-45fa-ba0e-9a1a1807e5c3/TCC_Unifal/Evidencias_TCC_Unifal/relatorios_ferramentas/2026-06-22_23-12-00__validacao_tcc_unifal_r01/amaweb/pilar-de-goias-goias-5216908/pilar-de-goias_goiás_5216908_r01_amaweb_t2_20260622_233316.pdf</t>
  </si>
  <si>
    <t>/media/serv-bot/cebece73-ca34-45fa-ba0e-9a1a1807e5c3/TCC_Unifal/Evidencias_TCC_Unifal/relatorios_ferramentas/2026-06-22_23-12-00__validacao_tcc_unifal_r01/amaweb/parintins-amazonas-1303403/parintins_amazonas_1303403_r01_amaweb_t3_20260622_233329.pdf</t>
  </si>
  <si>
    <t>/media/serv-bot/cebece73-ca34-45fa-ba0e-9a1a1807e5c3/TCC_Unifal/Evidencias_TCC_Unifal/relatorios_ferramentas/2026-06-22_23-12-00__validacao_tcc_unifal_r01/accessmonitor/pilar-de-goias-goias-5216908/pilar-de-goias_goiás_5216908_r01_accessmonitor_t1_20260622_233329.json</t>
  </si>
  <si>
    <t>/media/serv-bot/cebece73-ca34-45fa-ba0e-9a1a1807e5c3/TCC_Unifal/Evidencias_TCC_Unifal/relatorios_ferramentas/2026-06-22_23-12-00__validacao_tcc_unifal_r01/accessmonitor/parintins-amazonas-1303403/parintins_amazonas_1303403_r01_accessmonitor_t1_20260622_233340.json</t>
  </si>
  <si>
    <t>/media/serv-bot/cebece73-ca34-45fa-ba0e-9a1a1807e5c3/TCC_Unifal/Evidencias_TCC_Unifal/relatorios_ferramentas/2026-06-22_23-12-00__validacao_tcc_unifal_r01/accessmonitor/parintins-amazonas-1303403/parintins_amazonas_1303403_r01_accessmonitor_t2_20260622_233402.json</t>
  </si>
  <si>
    <t>/media/serv-bot/cebece73-ca34-45fa-ba0e-9a1a1807e5c3/TCC_Unifal/Evidencias_TCC_Unifal/relatorios_ferramentas/2026-06-22_23-12-00__validacao_tcc_unifal_r01/accessmonitor/parintins-amazonas-1303403/parintins_amazonas_1303403_r01_accessmonitor_t3_20260622_233433.json</t>
  </si>
  <si>
    <t>/media/serv-bot/cebece73-ca34-45fa-ba0e-9a1a1807e5c3/TCC_Unifal/Evidencias_TCC_Unifal/relatorios_ferramentas/2026-06-22_23-12-00__validacao_tcc_unifal_r01/amaweb/senador-canedo-goias-5220454/senador-canedo_goiás_5220454_r01_amaweb_t1_20260622_233451.pdf</t>
  </si>
  <si>
    <t>/media/serv-bot/cebece73-ca34-45fa-ba0e-9a1a1807e5c3/TCC_Unifal/Processamento_TCC_Unifal/sessoes/2026-06-22_23-12-00__validacao_tcc_unifal_r01/json/r01_5220454_5861af0f.json</t>
  </si>
  <si>
    <t>/media/serv-bot/cebece73-ca34-45fa-ba0e-9a1a1807e5c3/TCC_Unifal/Evidencias_TCC_Unifal/relatorios_ferramentas/2026-06-22_23-12-00__validacao_tcc_unifal_r01/accessmonitor/senador-canedo-goias-5220454/senador-canedo_goiás_5220454_r01_accessmonitor_t1_20260622_233502.json</t>
  </si>
  <si>
    <t>/media/serv-bot/cebece73-ca34-45fa-ba0e-9a1a1807e5c3/TCC_Unifal/Evidencias_TCC_Unifal/relatorios_ferramentas/2026-06-22_23-12-00__validacao_tcc_unifal_r01/amaweb/itaete-bahia-2915007/itaete_bahia_2915007_r01_amaweb_t3_20260622_233546.pdf</t>
  </si>
  <si>
    <t>/media/serv-bot/cebece73-ca34-45fa-ba0e-9a1a1807e5c3/TCC_Unifal/Evidencias_TCC_Unifal/relatorios_ferramentas/2026-06-22_23-12-00__validacao_tcc_unifal_r01/accessmonitor/itaete-bahia-2915007/itaete_bahia_2915007_r01_accessmonitor_t1_20260622_233557.json</t>
  </si>
  <si>
    <t>/media/serv-bot/cebece73-ca34-45fa-ba0e-9a1a1807e5c3/TCC_Unifal/Evidencias_TCC_Unifal/relatorios_ferramentas/2026-06-22_23-12-00__validacao_tcc_unifal_r01/accessmonitor/itaete-bahia-2915007/itaete_bahia_2915007_r01_accessmonitor_t2_20260622_233616.json</t>
  </si>
  <si>
    <t>/media/serv-bot/cebece73-ca34-45fa-ba0e-9a1a1807e5c3/TCC_Unifal/Evidencias_TCC_Unifal/relatorios_ferramentas/2026-06-22_23-12-00__validacao_tcc_unifal_r01/accessmonitor/itaete-bahia-2915007/itaete_bahia_2915007_r01_accessmonitor_t3_20260622_233643.json</t>
  </si>
  <si>
    <t>/media/serv-bot/cebece73-ca34-45fa-ba0e-9a1a1807e5c3/TCC_Unifal/Evidencias_TCC_Unifal/relatorios_ferramentas/2026-06-22_23-12-00__validacao_tcc_unifal_r01/amaweb/itagi-bahia-2915106/itagi_bahia_2915106_r01_amaweb_t1_20260622_233708.pdf</t>
  </si>
  <si>
    <t>/media/serv-bot/cebece73-ca34-45fa-ba0e-9a1a1807e5c3/TCC_Unifal/Processamento_TCC_Unifal/sessoes/2026-06-22_23-12-00__validacao_tcc_unifal_r01/json/r01_2915106_100b2f51.json</t>
  </si>
  <si>
    <t>/media/serv-bot/cebece73-ca34-45fa-ba0e-9a1a1807e5c3/TCC_Unifal/Evidencias_TCC_Unifal/relatorios_ferramentas/2026-06-22_23-12-00__validacao_tcc_unifal_r01/accessmonitor/itagi-bahia-2915106/itagi_bahia_2915106_r01_accessmonitor_t1_20260622_233721.json</t>
  </si>
  <si>
    <t>/media/serv-bot/cebece73-ca34-45fa-ba0e-9a1a1807e5c3/TCC_Unifal/Evidencias_TCC_Unifal/relatorios_ferramentas/2026-06-22_23-12-00__validacao_tcc_unifal_r01/amaweb/abaetetuba-para-1500107/abaetetuba_pará_1500107_r01_amaweb_t1_20260622_233754.pdf</t>
  </si>
  <si>
    <t>/media/serv-bot/cebece73-ca34-45fa-ba0e-9a1a1807e5c3/TCC_Unifal/Processamento_TCC_Unifal/sessoes/2026-06-22_23-12-00__validacao_tcc_unifal_r01/json/r01_1500107_85719c71.json</t>
  </si>
  <si>
    <t>/media/serv-bot/cebece73-ca34-45fa-ba0e-9a1a1807e5c3/TCC_Unifal/Evidencias_TCC_Unifal/relatorios_ferramentas/2026-06-22_23-12-00__validacao_tcc_unifal_r01/amaweb/joao-dourado-bahia-2918357/joao-dourado_bahia_2918357_r01_amaweb_t1_20260622_233801.pdf</t>
  </si>
  <si>
    <t>/media/serv-bot/cebece73-ca34-45fa-ba0e-9a1a1807e5c3/TCC_Unifal/Processamento_TCC_Unifal/sessoes/2026-06-22_23-12-00__validacao_tcc_unifal_r01/json/r01_2918357_b85e1ae4.json</t>
  </si>
  <si>
    <t>/media/serv-bot/cebece73-ca34-45fa-ba0e-9a1a1807e5c3/TCC_Unifal/Evidencias_TCC_Unifal/relatorios_ferramentas/2026-06-22_23-12-00__validacao_tcc_unifal_r01/amaweb/acorizal-mato-grosso-5100102/acorizal_mato grosso_5100102_r01_amaweb_t1_20260622_233827.pdf</t>
  </si>
  <si>
    <t>/media/serv-bot/cebece73-ca34-45fa-ba0e-9a1a1807e5c3/TCC_Unifal/Processamento_TCC_Unifal/sessoes/2026-06-22_23-12-00__validacao_tcc_unifal_r01/json/r01_5100102_d0f6659d.json</t>
  </si>
  <si>
    <t>/media/serv-bot/cebece73-ca34-45fa-ba0e-9a1a1807e5c3/TCC_Unifal/Evidencias_TCC_Unifal/relatorios_ferramentas/2026-06-22_23-12-00__validacao_tcc_unifal_r01/accessmonitor/joao-dourado-bahia-2918357/joao-dourado_bahia_2918357_r01_accessmonitor_t1_20260622_233814.json</t>
  </si>
  <si>
    <t>/media/serv-bot/cebece73-ca34-45fa-ba0e-9a1a1807e5c3/TCC_Unifal/Evidencias_TCC_Unifal/relatorios_ferramentas/2026-06-22_23-12-00__validacao_tcc_unifal_r01/amaweb/abaetetuba-para-1500107/abaetetuba_pará_1500107_r01_amaweb_t2_20260622_234117.pdf</t>
  </si>
  <si>
    <t>/media/serv-bot/cebece73-ca34-45fa-ba0e-9a1a1807e5c3/TCC_Unifal/Evidencias_TCC_Unifal/relatorios_ferramentas/2026-06-22_23-12-00__validacao_tcc_unifal_r01/amaweb/jussari-bahia-2918555/jussari_bahia_2918555_r01_amaweb_t1_20260622_234138.pdf</t>
  </si>
  <si>
    <t>/media/serv-bot/cebece73-ca34-45fa-ba0e-9a1a1807e5c3/TCC_Unifal/Processamento_TCC_Unifal/sessoes/2026-06-22_23-12-00__validacao_tcc_unifal_r01/json/r01_2918555_e2cf3b2b.json</t>
  </si>
  <si>
    <t>/media/serv-bot/cebece73-ca34-45fa-ba0e-9a1a1807e5c3/TCC_Unifal/Evidencias_TCC_Unifal/relatorios_ferramentas/2026-06-22_23-12-00__validacao_tcc_unifal_r01/amaweb/acorizal-mato-grosso-5100102/acorizal_mato grosso_5100102_r01_amaweb_t2_20260622_234145.pdf</t>
  </si>
  <si>
    <t>/media/serv-bot/cebece73-ca34-45fa-ba0e-9a1a1807e5c3/TCC_Unifal/Evidencias_TCC_Unifal/relatorios_ferramentas/2026-06-22_23-12-00__validacao_tcc_unifal_r01/amaweb/jussari-bahia-2918555/jussari_bahia_2918555_r01_amaweb_t2_20260622_234211.pdf</t>
  </si>
  <si>
    <t>SAI - Prefeitura - Prefeitura Municipal de Jussari</t>
  </si>
  <si>
    <t>/media/serv-bot/cebece73-ca34-45fa-ba0e-9a1a1807e5c3/TCC_Unifal/Evidencias_TCC_Unifal/relatorios_ferramentas/2026-06-22_23-12-00__validacao_tcc_unifal_r01/accessmonitor/jussari-bahia-2918555/jussari_bahia_2918555_r01_accessmonitor_t1_20260622_234225.json</t>
  </si>
  <si>
    <t>/media/serv-bot/cebece73-ca34-45fa-ba0e-9a1a1807e5c3/TCC_Unifal/Evidencias_TCC_Unifal/relatorios_ferramentas/2026-06-22_23-12-00__validacao_tcc_unifal_r01/amaweb/abaetetuba-para-1500107/abaetetuba_pará_1500107_r01_amaweb_t3_20260622_234456.pdf</t>
  </si>
  <si>
    <t>/media/serv-bot/cebece73-ca34-45fa-ba0e-9a1a1807e5c3/TCC_Unifal/Evidencias_TCC_Unifal/relatorios_ferramentas/2026-06-22_23-12-00__validacao_tcc_unifal_r01/amaweb/acorizal-mato-grosso-5100102/acorizal_mato grosso_5100102_r01_amaweb_t3_20260622_234519.pdf</t>
  </si>
  <si>
    <t>/media/serv-bot/cebece73-ca34-45fa-ba0e-9a1a1807e5c3/TCC_Unifal/Evidencias_TCC_Unifal/relatorios_ferramentas/2026-06-22_23-12-00__validacao_tcc_unifal_r01/accessmonitor/abaetetuba-para-1500107/abaetetuba_pará_1500107_r01_accessmonitor_t1_20260622_234509.json</t>
  </si>
  <si>
    <t>/media/serv-bot/cebece73-ca34-45fa-ba0e-9a1a1807e5c3/TCC_Unifal/Evidencias_TCC_Unifal/relatorios_ferramentas/2026-06-22_23-12-00__validacao_tcc_unifal_r01/accessmonitor/acorizal-mato-grosso-5100102/acorizal_mato grosso_5100102_r01_accessmonitor_t1_20260622_234531.json</t>
  </si>
  <si>
    <t>/media/serv-bot/cebece73-ca34-45fa-ba0e-9a1a1807e5c3/TCC_Unifal/Evidencias_TCC_Unifal/relatorios_ferramentas/2026-06-22_23-12-00__validacao_tcc_unifal_r01/amaweb/laje-bahia-2918803/laje_bahia_2918803_r01_amaweb_t1_20260622_234548.pdf</t>
  </si>
  <si>
    <t>/media/serv-bot/cebece73-ca34-45fa-ba0e-9a1a1807e5c3/TCC_Unifal/Processamento_TCC_Unifal/sessoes/2026-06-22_23-12-00__validacao_tcc_unifal_r01/json/r01_2918803_d361d6e2.json</t>
  </si>
  <si>
    <t>/media/serv-bot/cebece73-ca34-45fa-ba0e-9a1a1807e5c3/TCC_Unifal/Evidencias_TCC_Unifal/relatorios_ferramentas/2026-06-22_23-12-00__validacao_tcc_unifal_r01/amaweb/brasnorte-mato-grosso-5101902/brasnorte_mato grosso_5101902_r01_amaweb_t1_20260622_234611.pdf</t>
  </si>
  <si>
    <t>/media/serv-bot/cebece73-ca34-45fa-ba0e-9a1a1807e5c3/TCC_Unifal/Processamento_TCC_Unifal/sessoes/2026-06-22_23-12-00__validacao_tcc_unifal_r01/json/r01_5101902_197c38d6.json</t>
  </si>
  <si>
    <t>/media/serv-bot/cebece73-ca34-45fa-ba0e-9a1a1807e5c3/TCC_Unifal/Evidencias_TCC_Unifal/relatorios_ferramentas/2026-06-22_23-12-00__validacao_tcc_unifal_r01/accessmonitor/brasnorte-mato-grosso-5101902/brasnorte_mato grosso_5101902_r01_accessmonitor_t1_20260622_234624.json</t>
  </si>
  <si>
    <t>/media/serv-bot/cebece73-ca34-45fa-ba0e-9a1a1807e5c3/TCC_Unifal/Evidencias_TCC_Unifal/relatorios_ferramentas/2026-06-22_23-12-00__validacao_tcc_unifal_r01/amaweb/caceres-mato-grosso-5102504/caceres_mato grosso_5102504_r01_amaweb_t1_20260622_234715.pdf</t>
  </si>
  <si>
    <t>/media/serv-bot/cebece73-ca34-45fa-ba0e-9a1a1807e5c3/TCC_Unifal/Processamento_TCC_Unifal/sessoes/2026-06-22_23-12-00__validacao_tcc_unifal_r01/json/r01_5102504_56b3b200.json</t>
  </si>
  <si>
    <t>/media/serv-bot/cebece73-ca34-45fa-ba0e-9a1a1807e5c3/TCC_Unifal/Evidencias_TCC_Unifal/relatorios_ferramentas/2026-06-22_23-12-00__validacao_tcc_unifal_r01/amaweb/laje-bahia-2918803/laje_bahia_2918803_r01_amaweb_t2_20260622_234728.pdf</t>
  </si>
  <si>
    <t>/media/serv-bot/cebece73-ca34-45fa-ba0e-9a1a1807e5c3/TCC_Unifal/Evidencias_TCC_Unifal/relatorios_ferramentas/2026-06-22_23-12-00__validacao_tcc_unifal_r01/accessmonitor/caceres-mato-grosso-5102504/caceres_mato grosso_5102504_r01_accessmonitor_t1_20260622_234728.json</t>
  </si>
  <si>
    <t>/media/serv-bot/cebece73-ca34-45fa-ba0e-9a1a1807e5c3/TCC_Unifal/Evidencias_TCC_Unifal/relatorios_ferramentas/2026-06-22_23-12-00__validacao_tcc_unifal_r01/amaweb/curvelandia-mato-grosso-5103437/curvelandia_mato grosso_5103437_r01_amaweb_t1_20260622_234753.pdf</t>
  </si>
  <si>
    <t>/media/serv-bot/cebece73-ca34-45fa-ba0e-9a1a1807e5c3/TCC_Unifal/Processamento_TCC_Unifal/sessoes/2026-06-22_23-12-00__validacao_tcc_unifal_r01/json/r01_5103437_db3d3d94.json</t>
  </si>
  <si>
    <t>/media/serv-bot/cebece73-ca34-45fa-ba0e-9a1a1807e5c3/TCC_Unifal/Evidencias_TCC_Unifal/relatorios_ferramentas/2026-06-22_23-12-00__validacao_tcc_unifal_r01/accessmonitor/laje-bahia-2918803/laje_bahia_2918803_r01_accessmonitor_t1_20260622_234740.json</t>
  </si>
  <si>
    <t>/media/serv-bot/cebece73-ca34-45fa-ba0e-9a1a1807e5c3/TCC_Unifal/Evidencias_TCC_Unifal/relatorios_ferramentas/2026-06-22_23-12-00__validacao_tcc_unifal_r01/accessmonitor/curvelandia-mato-grosso-5103437/curvelandia_mato grosso_5103437_r01_accessmonitor_t1_20260622_234806.json</t>
  </si>
  <si>
    <t>/media/serv-bot/cebece73-ca34-45fa-ba0e-9a1a1807e5c3/TCC_Unifal/Evidencias_TCC_Unifal/relatorios_ferramentas/2026-06-22_23-12-00__validacao_tcc_unifal_r01/amaweb/lajedo-do-tabocal-bahia-2919058/lajedo-do-tabocal_bahia_2919058_r01_amaweb_t1_20260622_234820.pdf</t>
  </si>
  <si>
    <t>/media/serv-bot/cebece73-ca34-45fa-ba0e-9a1a1807e5c3/TCC_Unifal/Processamento_TCC_Unifal/sessoes/2026-06-22_23-12-00__validacao_tcc_unifal_r01/json/r01_2919058_db2e4f4b.json</t>
  </si>
  <si>
    <t>/media/serv-bot/cebece73-ca34-45fa-ba0e-9a1a1807e5c3/TCC_Unifal/Evidencias_TCC_Unifal/relatorios_ferramentas/2026-06-22_23-12-00__validacao_tcc_unifal_r01/amaweb/aurora-do-para-para-1500958/aurora-do-para_pará_1500958_r01_amaweb_t1_20260622_234821.pdf</t>
  </si>
  <si>
    <t>/media/serv-bot/cebece73-ca34-45fa-ba0e-9a1a1807e5c3/TCC_Unifal/Processamento_TCC_Unifal/sessoes/2026-06-22_23-12-00__validacao_tcc_unifal_r01/json/r01_1500958_e12d3d14.json</t>
  </si>
  <si>
    <t>/media/serv-bot/cebece73-ca34-45fa-ba0e-9a1a1807e5c3/TCC_Unifal/Evidencias_TCC_Unifal/relatorios_ferramentas/2026-06-22_23-12-00__validacao_tcc_unifal_r01/accessmonitor/aurora-do-para-para-1500958/aurora-do-para_pará_1500958_r01_accessmonitor_t1_20260622_234832.json</t>
  </si>
  <si>
    <t>/media/serv-bot/cebece73-ca34-45fa-ba0e-9a1a1807e5c3/TCC_Unifal/Evidencias_TCC_Unifal/relatorios_ferramentas/2026-06-22_23-12-00__validacao_tcc_unifal_r01/amaweb/jaciara-mato-grosso-5104807/jaciara_mato grosso_5104807_r01_amaweb_t1_20260622_234843.pdf</t>
  </si>
  <si>
    <t>/media/serv-bot/cebece73-ca34-45fa-ba0e-9a1a1807e5c3/TCC_Unifal/Processamento_TCC_Unifal/sessoes/2026-06-22_23-12-00__validacao_tcc_unifal_r01/json/r01_5104807_8028f999.json</t>
  </si>
  <si>
    <t>SAI - Prefeitura - Prefeitura Municipal de Lagedo do Tabocal</t>
  </si>
  <si>
    <t>/media/serv-bot/cebece73-ca34-45fa-ba0e-9a1a1807e5c3/TCC_Unifal/Evidencias_TCC_Unifal/relatorios_ferramentas/2026-06-22_23-12-00__validacao_tcc_unifal_r01/accessmonitor/lajedo-do-tabocal-bahia-2919058/lajedo-do-tabocal_bahia_2919058_r01_accessmonitor_t1_20260622_234832.json</t>
  </si>
  <si>
    <t>/media/serv-bot/cebece73-ca34-45fa-ba0e-9a1a1807e5c3/TCC_Unifal/Evidencias_TCC_Unifal/relatorios_ferramentas/2026-06-22_23-12-00__validacao_tcc_unifal_r01/amaweb/conceicao-do-araguaia-para-1502707/conceicao-do-araguaia_pará_1502707_r01_amaweb_t1_20260622_234858.pdf</t>
  </si>
  <si>
    <t>/media/serv-bot/cebece73-ca34-45fa-ba0e-9a1a1807e5c3/TCC_Unifal/Processamento_TCC_Unifal/sessoes/2026-06-22_23-12-00__validacao_tcc_unifal_r01/json/r01_1502707_2e59882e.json</t>
  </si>
  <si>
    <t>/media/serv-bot/cebece73-ca34-45fa-ba0e-9a1a1807e5c3/TCC_Unifal/Evidencias_TCC_Unifal/relatorios_ferramentas/2026-06-22_23-12-00__validacao_tcc_unifal_r01/accessmonitor/jaciara-mato-grosso-5104807/jaciara_mato grosso_5104807_r01_accessmonitor_t1_20260622_234856.json</t>
  </si>
  <si>
    <t>/media/serv-bot/cebece73-ca34-45fa-ba0e-9a1a1807e5c3/TCC_Unifal/Evidencias_TCC_Unifal/relatorios_ferramentas/2026-06-22_23-12-00__validacao_tcc_unifal_r01/amaweb/milagres-bahia-2921302/milagres_bahia_2921302_r01_amaweb_t1_20260622_234911.pdf</t>
  </si>
  <si>
    <t>/media/serv-bot/cebece73-ca34-45fa-ba0e-9a1a1807e5c3/TCC_Unifal/Processamento_TCC_Unifal/sessoes/2026-06-22_23-12-00__validacao_tcc_unifal_r01/json/r01_2921302_90044e0b.json</t>
  </si>
  <si>
    <t>/media/serv-bot/cebece73-ca34-45fa-ba0e-9a1a1807e5c3/TCC_Unifal/Evidencias_TCC_Unifal/relatorios_ferramentas/2026-06-22_23-12-00__validacao_tcc_unifal_r01/accessmonitor/conceicao-do-araguaia-para-1502707/conceicao-do-araguaia_pará_1502707_r01_accessmonitor_t1_20260622_234911.json</t>
  </si>
  <si>
    <t>/media/serv-bot/cebece73-ca34-45fa-ba0e-9a1a1807e5c3/TCC_Unifal/Evidencias_TCC_Unifal/relatorios_ferramentas/2026-06-22_23-12-00__validacao_tcc_unifal_r01/amaweb/marcelandia-mato-grosso-5105580/marcelandia_mato grosso_5105580_r01_amaweb_t1_20260622_234930.pdf</t>
  </si>
  <si>
    <t>/media/serv-bot/cebece73-ca34-45fa-ba0e-9a1a1807e5c3/TCC_Unifal/Processamento_TCC_Unifal/sessoes/2026-06-22_23-12-00__validacao_tcc_unifal_r01/json/r01_5105580_d1607805.json</t>
  </si>
  <si>
    <t>SAI - Prefeitura - Prefeitura Municipal de Milagres</t>
  </si>
  <si>
    <t>/media/serv-bot/cebece73-ca34-45fa-ba0e-9a1a1807e5c3/TCC_Unifal/Evidencias_TCC_Unifal/relatorios_ferramentas/2026-06-22_23-12-00__validacao_tcc_unifal_r01/accessmonitor/milagres-bahia-2921302/milagres_bahia_2921302_r01_accessmonitor_t1_20260622_234923.json</t>
  </si>
  <si>
    <t>/media/serv-bot/cebece73-ca34-45fa-ba0e-9a1a1807e5c3/TCC_Unifal/Evidencias_TCC_Unifal/relatorios_ferramentas/2026-06-22_23-12-00__validacao_tcc_unifal_r01/accessmonitor/marcelandia-mato-grosso-5105580/marcelandia_mato grosso_5105580_r01_accessmonitor_t1_20260622_234942.json</t>
  </si>
  <si>
    <t>/media/serv-bot/cebece73-ca34-45fa-ba0e-9a1a1807e5c3/TCC_Unifal/Evidencias_TCC_Unifal/relatorios_ferramentas/2026-06-22_23-12-00__validacao_tcc_unifal_r01/amaweb/nilo-pecanha-bahia-2922607/nilo-pecanha_bahia_2922607_r01_amaweb_t1_20260622_234958.pdf</t>
  </si>
  <si>
    <t>/media/serv-bot/cebece73-ca34-45fa-ba0e-9a1a1807e5c3/TCC_Unifal/Processamento_TCC_Unifal/sessoes/2026-06-22_23-12-00__validacao_tcc_unifal_r01/json/r01_2922607_f7c82546.json</t>
  </si>
  <si>
    <t>/media/serv-bot/cebece73-ca34-45fa-ba0e-9a1a1807e5c3/TCC_Unifal/Evidencias_TCC_Unifal/relatorios_ferramentas/2026-06-22_23-12-00__validacao_tcc_unifal_r01/amaweb/dom-eliseu-para-1502939/dom-eliseu_pará_1502939_r01_amaweb_t1_20260622_235000.pdf</t>
  </si>
  <si>
    <t>/media/serv-bot/cebece73-ca34-45fa-ba0e-9a1a1807e5c3/TCC_Unifal/Processamento_TCC_Unifal/sessoes/2026-06-22_23-12-00__validacao_tcc_unifal_r01/json/r01_1502939_1fc6de51.json</t>
  </si>
  <si>
    <t>/media/serv-bot/cebece73-ca34-45fa-ba0e-9a1a1807e5c3/TCC_Unifal/Evidencias_TCC_Unifal/relatorios_ferramentas/2026-06-22_23-12-00__validacao_tcc_unifal_r01/accessmonitor/nilo-pecanha-bahia-2922607/nilo-pecanha_bahia_2922607_r01_accessmonitor_t1_20260622_235010.json</t>
  </si>
  <si>
    <t>/media/serv-bot/cebece73-ca34-45fa-ba0e-9a1a1807e5c3/TCC_Unifal/Evidencias_TCC_Unifal/relatorios_ferramentas/2026-06-22_23-12-00__validacao_tcc_unifal_r01/accessmonitor/dom-eliseu-para-1502939/dom-eliseu_pará_1502939_r01_accessmonitor_t1_20260622_235011.json</t>
  </si>
  <si>
    <t>/media/serv-bot/cebece73-ca34-45fa-ba0e-9a1a1807e5c3/TCC_Unifal/Evidencias_TCC_Unifal/relatorios_ferramentas/2026-06-22_23-12-00__validacao_tcc_unifal_r01/amaweb/porto-esperidiao-mato-grosso-5106828/porto-esperidiao_mato grosso_5106828_r01_amaweb_t1_20260622_235025.pdf</t>
  </si>
  <si>
    <t>/media/serv-bot/cebece73-ca34-45fa-ba0e-9a1a1807e5c3/TCC_Unifal/Processamento_TCC_Unifal/sessoes/2026-06-22_23-12-00__validacao_tcc_unifal_r01/json/r01_5106828_8231b57d.json</t>
  </si>
  <si>
    <t>/media/serv-bot/cebece73-ca34-45fa-ba0e-9a1a1807e5c3/TCC_Unifal/Evidencias_TCC_Unifal/relatorios_ferramentas/2026-06-22_23-12-00__validacao_tcc_unifal_r01/amaweb/oliveira-dos-brejinhos-bahia-2923209/oliveira-dos-brejinhos_bahia_2923209_r01_amaweb_t1_20260622_235040.pdf</t>
  </si>
  <si>
    <t>/media/serv-bot/cebece73-ca34-45fa-ba0e-9a1a1807e5c3/TCC_Unifal/Processamento_TCC_Unifal/sessoes/2026-06-22_23-12-00__validacao_tcc_unifal_r01/json/r01_2923209_97c2053c.json</t>
  </si>
  <si>
    <t>/media/serv-bot/cebece73-ca34-45fa-ba0e-9a1a1807e5c3/TCC_Unifal/Evidencias_TCC_Unifal/relatorios_ferramentas/2026-06-22_23-12-00__validacao_tcc_unifal_r01/amaweb/marituba-para-1504422/marituba_pará_1504422_r01_amaweb_t1_20260622_235045.pdf</t>
  </si>
  <si>
    <t>/media/serv-bot/cebece73-ca34-45fa-ba0e-9a1a1807e5c3/TCC_Unifal/Processamento_TCC_Unifal/sessoes/2026-06-22_23-12-00__validacao_tcc_unifal_r01/json/r01_1504422_09382ebb.json</t>
  </si>
  <si>
    <t>/media/serv-bot/cebece73-ca34-45fa-ba0e-9a1a1807e5c3/TCC_Unifal/Evidencias_TCC_Unifal/relatorios_ferramentas/2026-06-22_23-12-00__validacao_tcc_unifal_r01/accessmonitor/porto-esperidiao-mato-grosso-5106828/porto-esperidiao_mato grosso_5106828_r01_accessmonitor_t1_20260622_235037.json</t>
  </si>
  <si>
    <t>/media/serv-bot/cebece73-ca34-45fa-ba0e-9a1a1807e5c3/TCC_Unifal/Evidencias_TCC_Unifal/relatorios_ferramentas/2026-06-22_23-12-00__validacao_tcc_unifal_r01/accessmonitor/oliveira-dos-brejinhos-bahia-2923209/oliveira-dos-brejinhos_bahia_2923209_r01_accessmonitor_t1_20260622_235053.json</t>
  </si>
  <si>
    <t>/media/serv-bot/cebece73-ca34-45fa-ba0e-9a1a1807e5c3/TCC_Unifal/Evidencias_TCC_Unifal/relatorios_ferramentas/2026-06-22_23-12-00__validacao_tcc_unifal_r01/amaweb/sao-jose-dos-quatro-marcos-mato-grosso-5107107/sao-jose-dos-quatro-marcos_mato grosso_5107107_r01_amaweb_t1_20260622_235113.pdf</t>
  </si>
  <si>
    <t>/media/serv-bot/cebece73-ca34-45fa-ba0e-9a1a1807e5c3/TCC_Unifal/Processamento_TCC_Unifal/sessoes/2026-06-22_23-12-00__validacao_tcc_unifal_r01/json/r01_5107107_d09a3c3a.json</t>
  </si>
  <si>
    <t>/media/serv-bot/cebece73-ca34-45fa-ba0e-9a1a1807e5c3/TCC_Unifal/Evidencias_TCC_Unifal/relatorios_ferramentas/2026-06-22_23-12-00__validacao_tcc_unifal_r01/accessmonitor/marituba-para-1504422/marituba_pará_1504422_r01_accessmonitor_t1_20260622_235058.json</t>
  </si>
  <si>
    <t>/media/serv-bot/cebece73-ca34-45fa-ba0e-9a1a1807e5c3/TCC_Unifal/Evidencias_TCC_Unifal/relatorios_ferramentas/2026-06-22_23-12-00__validacao_tcc_unifal_r01/amaweb/paratinga-bahia-2923704/paratinga_bahia_2923704_r01_amaweb_t1_20260622_235122.pdf</t>
  </si>
  <si>
    <t>/media/serv-bot/cebece73-ca34-45fa-ba0e-9a1a1807e5c3/TCC_Unifal/Processamento_TCC_Unifal/sessoes/2026-06-22_23-12-00__validacao_tcc_unifal_r01/json/r01_2923704_3cfd9d8d.json</t>
  </si>
  <si>
    <t>/media/serv-bot/cebece73-ca34-45fa-ba0e-9a1a1807e5c3/TCC_Unifal/Evidencias_TCC_Unifal/relatorios_ferramentas/2026-06-22_23-12-00__validacao_tcc_unifal_r01/accessmonitor/sao-jose-dos-quatro-marcos-mato-grosso-5107107/sao-jose-dos-quatro-marcos_mato grosso_5107107_r01_accessmonitor_t1_20260622_235125.json</t>
  </si>
  <si>
    <t>/media/serv-bot/cebece73-ca34-45fa-ba0e-9a1a1807e5c3/TCC_Unifal/Evidencias_TCC_Unifal/relatorios_ferramentas/2026-06-22_23-12-00__validacao_tcc_unifal_r01/amaweb/palestina-do-para-para-1505494/palestina-do-para_pará_1505494_r01_amaweb_t1_20260622_235140.pdf</t>
  </si>
  <si>
    <t>/media/serv-bot/cebece73-ca34-45fa-ba0e-9a1a1807e5c3/TCC_Unifal/Processamento_TCC_Unifal/sessoes/2026-06-22_23-12-00__validacao_tcc_unifal_r01/json/r01_1505494_3ea78283.json</t>
  </si>
  <si>
    <t>/media/serv-bot/cebece73-ca34-45fa-ba0e-9a1a1807e5c3/TCC_Unifal/Evidencias_TCC_Unifal/relatorios_ferramentas/2026-06-22_23-12-00__validacao_tcc_unifal_r01/accessmonitor/paratinga-bahia-2923704/paratinga_bahia_2923704_r01_accessmonitor_t1_20260622_235135.json</t>
  </si>
  <si>
    <t>/media/serv-bot/cebece73-ca34-45fa-ba0e-9a1a1807e5c3/TCC_Unifal/Evidencias_TCC_Unifal/relatorios_ferramentas/2026-06-22_23-12-00__validacao_tcc_unifal_r01/amaweb/sinop-mato-grosso-5107909/sinop_mato grosso_5107909_r01_amaweb_t1_20260622_235145.pdf</t>
  </si>
  <si>
    <t>/media/serv-bot/cebece73-ca34-45fa-ba0e-9a1a1807e5c3/TCC_Unifal/Processamento_TCC_Unifal/sessoes/2026-06-22_23-12-00__validacao_tcc_unifal_r01/json/r01_5107909_28f09b06.json</t>
  </si>
  <si>
    <t>/media/serv-bot/cebece73-ca34-45fa-ba0e-9a1a1807e5c3/TCC_Unifal/Evidencias_TCC_Unifal/relatorios_ferramentas/2026-06-22_23-12-00__validacao_tcc_unifal_r01/amaweb/paripiranga-bahia-2923803/paripiranga_bahia_2923803_r01_amaweb_t1_20260622_235206.pdf</t>
  </si>
  <si>
    <t>/media/serv-bot/cebece73-ca34-45fa-ba0e-9a1a1807e5c3/TCC_Unifal/Processamento_TCC_Unifal/sessoes/2026-06-22_23-12-00__validacao_tcc_unifal_r01/json/r01_2923803_51e07a19.json</t>
  </si>
  <si>
    <t>/media/serv-bot/cebece73-ca34-45fa-ba0e-9a1a1807e5c3/TCC_Unifal/Evidencias_TCC_Unifal/relatorios_ferramentas/2026-06-22_23-12-00__validacao_tcc_unifal_r01/accessmonitor/sinop-mato-grosso-5107909/sinop_mato grosso_5107909_r01_accessmonitor_t1_20260622_235157.json</t>
  </si>
  <si>
    <t>/media/serv-bot/cebece73-ca34-45fa-ba0e-9a1a1807e5c3/TCC_Unifal/Evidencias_TCC_Unifal/relatorios_ferramentas/2026-06-22_23-12-00__validacao_tcc_unifal_r01/accessmonitor/palestina-do-para-para-1505494/palestina-do-para_pará_1505494_r01_accessmonitor_t1_20260622_235153.json</t>
  </si>
  <si>
    <t>/media/serv-bot/cebece73-ca34-45fa-ba0e-9a1a1807e5c3/TCC_Unifal/Evidencias_TCC_Unifal/relatorios_ferramentas/2026-06-22_23-12-00__validacao_tcc_unifal_r01/accessmonitor/paripiranga-bahia-2923803/paripiranga_bahia_2923803_r01_accessmonitor_t1_20260622_235218.json</t>
  </si>
  <si>
    <t>/media/serv-bot/cebece73-ca34-45fa-ba0e-9a1a1807e5c3/TCC_Unifal/Evidencias_TCC_Unifal/relatorios_ferramentas/2026-06-22_23-12-00__validacao_tcc_unifal_r01/amaweb/varzea-grande-mato-grosso-5108402/varzea-grande_mato grosso_5108402_r01_amaweb_t1_20260622_235238.pdf</t>
  </si>
  <si>
    <t>/media/serv-bot/cebece73-ca34-45fa-ba0e-9a1a1807e5c3/TCC_Unifal/Processamento_TCC_Unifal/sessoes/2026-06-22_23-12-00__validacao_tcc_unifal_r01/json/r01_5108402_4f0ebdbc.json</t>
  </si>
  <si>
    <t>/media/serv-bot/cebece73-ca34-45fa-ba0e-9a1a1807e5c3/TCC_Unifal/Evidencias_TCC_Unifal/relatorios_ferramentas/2026-06-22_23-12-00__validacao_tcc_unifal_r01/amaweb/pindobacu-bahia-2924603/pindobacu_bahia_2924603_r01_amaweb_t1_20260622_235248.pdf</t>
  </si>
  <si>
    <t>/media/serv-bot/cebece73-ca34-45fa-ba0e-9a1a1807e5c3/TCC_Unifal/Processamento_TCC_Unifal/sessoes/2026-06-22_23-12-00__validacao_tcc_unifal_r01/json/r01_2924603_8e370ab0.json</t>
  </si>
  <si>
    <t>/media/serv-bot/cebece73-ca34-45fa-ba0e-9a1a1807e5c3/TCC_Unifal/Evidencias_TCC_Unifal/relatorios_ferramentas/2026-06-22_23-12-00__validacao_tcc_unifal_r01/amaweb/alta-floresta-d-oeste-rondonia-1100015/alta-floresta-d-oeste_rondônia_1100015_r01_amaweb_t1_20260622_235250.pdf</t>
  </si>
  <si>
    <t>/media/serv-bot/cebece73-ca34-45fa-ba0e-9a1a1807e5c3/TCC_Unifal/Processamento_TCC_Unifal/sessoes/2026-06-22_23-12-00__validacao_tcc_unifal_r01/json/r01_1100015_5c01c66b.json</t>
  </si>
  <si>
    <t>/media/serv-bot/cebece73-ca34-45fa-ba0e-9a1a1807e5c3/TCC_Unifal/Evidencias_TCC_Unifal/relatorios_ferramentas/2026-06-22_23-12-00__validacao_tcc_unifal_r01/accessmonitor/pindobacu-bahia-2924603/pindobacu_bahia_2924603_r01_accessmonitor_t1_20260622_235300.json</t>
  </si>
  <si>
    <t>/media/serv-bot/cebece73-ca34-45fa-ba0e-9a1a1807e5c3/TCC_Unifal/Evidencias_TCC_Unifal/relatorios_ferramentas/2026-06-22_23-12-00__validacao_tcc_unifal_r01/accessmonitor/varzea-grande-mato-grosso-5108402/varzea-grande_mato grosso_5108402_r01_accessmonitor_t1_20260622_235252.json</t>
  </si>
  <si>
    <t>/media/serv-bot/cebece73-ca34-45fa-ba0e-9a1a1807e5c3/TCC_Unifal/Evidencias_TCC_Unifal/relatorios_ferramentas/2026-06-22_23-12-00__validacao_tcc_unifal_r01/accessmonitor/alta-floresta-d-oeste-rondonia-1100015/alta-floresta-d-oeste_rondônia_1100015_r01_accessmonitor_t1_20260622_235302.json</t>
  </si>
  <si>
    <t>/media/serv-bot/cebece73-ca34-45fa-ba0e-9a1a1807e5c3/TCC_Unifal/Evidencias_TCC_Unifal/relatorios_ferramentas/2026-06-22_23-12-00__validacao_tcc_unifal_r01/amaweb/riachao-das-neves-bahia-2926202/riachao-das-neves_bahia_2926202_r01_amaweb_t1_20260622_235331.pdf</t>
  </si>
  <si>
    <t>/media/serv-bot/cebece73-ca34-45fa-ba0e-9a1a1807e5c3/TCC_Unifal/Processamento_TCC_Unifal/sessoes/2026-06-22_23-12-00__validacao_tcc_unifal_r01/json/r01_2926202_84633e45.json</t>
  </si>
  <si>
    <t>/media/serv-bot/cebece73-ca34-45fa-ba0e-9a1a1807e5c3/TCC_Unifal/Evidencias_TCC_Unifal/relatorios_ferramentas/2026-06-22_23-12-00__validacao_tcc_unifal_r01/amaweb/campo-novo-de-rondonia-rondonia-1100700/campo-novo-de-rondonia_rondônia_1100700_r01_amaweb_t1_20260622_235338.pdf</t>
  </si>
  <si>
    <t>/media/serv-bot/cebece73-ca34-45fa-ba0e-9a1a1807e5c3/TCC_Unifal/Processamento_TCC_Unifal/sessoes/2026-06-22_23-12-00__validacao_tcc_unifal_r01/json/r01_1100700_35d19d13.json</t>
  </si>
  <si>
    <t>/media/serv-bot/cebece73-ca34-45fa-ba0e-9a1a1807e5c3/TCC_Unifal/Evidencias_TCC_Unifal/relatorios_ferramentas/2026-06-22_23-12-00__validacao_tcc_unifal_r01/accessmonitor/riachao-das-neves-bahia-2926202/riachao-das-neves_bahia_2926202_r01_accessmonitor_t1_20260622_235343.json</t>
  </si>
  <si>
    <t>/media/serv-bot/cebece73-ca34-45fa-ba0e-9a1a1807e5c3/TCC_Unifal/Evidencias_TCC_Unifal/relatorios_ferramentas/2026-06-22_23-12-00__validacao_tcc_unifal_r01/amaweb/bataguassu-mato-grosso-do-sul-5001904/bataguassu_mato grosso do sul_5001904_r01_amaweb_t1_20260622_235352.pdf</t>
  </si>
  <si>
    <t>/media/serv-bot/cebece73-ca34-45fa-ba0e-9a1a1807e5c3/TCC_Unifal/Processamento_TCC_Unifal/sessoes/2026-06-22_23-12-00__validacao_tcc_unifal_r01/json/r01_5001904_e4adc2fe.json</t>
  </si>
  <si>
    <t>/media/serv-bot/cebece73-ca34-45fa-ba0e-9a1a1807e5c3/TCC_Unifal/Evidencias_TCC_Unifal/relatorios_ferramentas/2026-06-22_23-12-00__validacao_tcc_unifal_r01/accessmonitor/campo-novo-de-rondonia-rondonia-1100700/campo-novo-de-rondonia_rondônia_1100700_r01_accessmonitor_t1_20260622_235350.json</t>
  </si>
  <si>
    <t>/media/serv-bot/cebece73-ca34-45fa-ba0e-9a1a1807e5c3/TCC_Unifal/Evidencias_TCC_Unifal/relatorios_ferramentas/2026-06-22_23-12-00__validacao_tcc_unifal_r01/amaweb/rio-do-antonio-bahia-2926806/rio-do-antonio_bahia_2926806_r01_amaweb_t1_20260622_235409.pdf</t>
  </si>
  <si>
    <t>/media/serv-bot/cebece73-ca34-45fa-ba0e-9a1a1807e5c3/TCC_Unifal/Processamento_TCC_Unifal/sessoes/2026-06-22_23-12-00__validacao_tcc_unifal_r01/json/r01_2926806_3fe2b3e9.json</t>
  </si>
  <si>
    <t>/media/serv-bot/cebece73-ca34-45fa-ba0e-9a1a1807e5c3/TCC_Unifal/Evidencias_TCC_Unifal/relatorios_ferramentas/2026-06-22_23-12-00__validacao_tcc_unifal_r01/accessmonitor/bataguassu-mato-grosso-do-sul-5001904/bataguassu_mato grosso do sul_5001904_r01_accessmonitor_t1_20260622_235403.json</t>
  </si>
  <si>
    <t>/media/serv-bot/cebece73-ca34-45fa-ba0e-9a1a1807e5c3/TCC_Unifal/Evidencias_TCC_Unifal/relatorios_ferramentas/2026-06-22_23-12-00__validacao_tcc_unifal_r01/amaweb/castanheiras-rondonia-1100908/castanheiras_rondônia_1100908_r01_amaweb_t1_20260622_235431.pdf</t>
  </si>
  <si>
    <t>/media/serv-bot/cebece73-ca34-45fa-ba0e-9a1a1807e5c3/TCC_Unifal/Processamento_TCC_Unifal/sessoes/2026-06-22_23-12-00__validacao_tcc_unifal_r01/json/r01_1100908_0863e820.json</t>
  </si>
  <si>
    <t>/media/serv-bot/cebece73-ca34-45fa-ba0e-9a1a1807e5c3/TCC_Unifal/Evidencias_TCC_Unifal/relatorios_ferramentas/2026-06-22_23-12-00__validacao_tcc_unifal_r01/accessmonitor/rio-do-antonio-bahia-2926806/rio-do-antonio_bahia_2926806_r01_accessmonitor_t1_20260622_235421.json</t>
  </si>
  <si>
    <t>/media/serv-bot/cebece73-ca34-45fa-ba0e-9a1a1807e5c3/TCC_Unifal/Evidencias_TCC_Unifal/relatorios_ferramentas/2026-06-22_23-12-00__validacao_tcc_unifal_r01/accessmonitor/castanheiras-rondonia-1100908/castanheiras_rondônia_1100908_r01_accessmonitor_t1_20260622_235443.json</t>
  </si>
  <si>
    <t>/media/serv-bot/cebece73-ca34-45fa-ba0e-9a1a1807e5c3/TCC_Unifal/Evidencias_TCC_Unifal/relatorios_ferramentas/2026-06-22_23-12-00__validacao_tcc_unifal_r01/amaweb/rio-real-bahia-2927002/rio-real_bahia_2927002_r01_amaweb_t1_20260622_235509.pdf</t>
  </si>
  <si>
    <t>/media/serv-bot/cebece73-ca34-45fa-ba0e-9a1a1807e5c3/TCC_Unifal/Processamento_TCC_Unifal/sessoes/2026-06-22_23-12-00__validacao_tcc_unifal_r01/json/r01_2927002_82e5e123.json</t>
  </si>
  <si>
    <t>/media/serv-bot/cebece73-ca34-45fa-ba0e-9a1a1807e5c3/TCC_Unifal/Evidencias_TCC_Unifal/relatorios_ferramentas/2026-06-22_23-12-00__validacao_tcc_unifal_r01/amaweb/campo-grande-mato-grosso-do-sul-5002704/campo-grande_mato grosso do sul_5002704_r01_amaweb_t1_20260622_235510.pdf</t>
  </si>
  <si>
    <t>/media/serv-bot/cebece73-ca34-45fa-ba0e-9a1a1807e5c3/TCC_Unifal/Processamento_TCC_Unifal/sessoes/2026-06-22_23-12-00__validacao_tcc_unifal_r01/json/r01_5002704_4f9dbf05.json</t>
  </si>
  <si>
    <t>/media/serv-bot/cebece73-ca34-45fa-ba0e-9a1a1807e5c3/TCC_Unifal/Evidencias_TCC_Unifal/relatorios_ferramentas/2026-06-22_23-12-00__validacao_tcc_unifal_r01/accessmonitor/rio-real-bahia-2927002/rio-real_bahia_2927002_r01_accessmonitor_t1_20260622_235522.json</t>
  </si>
  <si>
    <t>/media/serv-bot/cebece73-ca34-45fa-ba0e-9a1a1807e5c3/TCC_Unifal/Evidencias_TCC_Unifal/relatorios_ferramentas/2026-06-22_23-12-00__validacao_tcc_unifal_r01/amaweb/costa-marques-rondonia-1100080/costa-marques_rondônia_1100080_r01_amaweb_t1_20260622_235535.pdf</t>
  </si>
  <si>
    <t>/media/serv-bot/cebece73-ca34-45fa-ba0e-9a1a1807e5c3/TCC_Unifal/Processamento_TCC_Unifal/sessoes/2026-06-22_23-12-00__validacao_tcc_unifal_r01/json/r01_1100080_218da607.json</t>
  </si>
  <si>
    <t>/media/serv-bot/cebece73-ca34-45fa-ba0e-9a1a1807e5c3/TCC_Unifal/Evidencias_TCC_Unifal/relatorios_ferramentas/2026-06-22_23-12-00__validacao_tcc_unifal_r01/accessmonitor/campo-grande-mato-grosso-do-sul-5002704/campo-grande_mato grosso do sul_5002704_r01_accessmonitor_t1_20260622_235523.json</t>
  </si>
  <si>
    <t>/media/serv-bot/cebece73-ca34-45fa-ba0e-9a1a1807e5c3/TCC_Unifal/Evidencias_TCC_Unifal/relatorios_ferramentas/2026-06-22_23-12-00__validacao_tcc_unifal_r01/amaweb/cassilandia-mato-grosso-do-sul-5002902/cassilandia_mato grosso do sul_5002902_r01_amaweb_t1_20260622_235553.pdf</t>
  </si>
  <si>
    <t>/media/serv-bot/cebece73-ca34-45fa-ba0e-9a1a1807e5c3/TCC_Unifal/Processamento_TCC_Unifal/sessoes/2026-06-22_23-12-00__validacao_tcc_unifal_r01/json/r01_5002902_7b48a1f5.json</t>
  </si>
  <si>
    <t>/media/serv-bot/cebece73-ca34-45fa-ba0e-9a1a1807e5c3/TCC_Unifal/Evidencias_TCC_Unifal/relatorios_ferramentas/2026-06-22_23-12-00__validacao_tcc_unifal_r01/accessmonitor/costa-marques-rondonia-1100080/costa-marques_rondônia_1100080_r01_accessmonitor_t1_20260622_235548.json</t>
  </si>
  <si>
    <t>/media/serv-bot/cebece73-ca34-45fa-ba0e-9a1a1807e5c3/TCC_Unifal/Evidencias_TCC_Unifal/relatorios_ferramentas/2026-06-22_23-12-00__validacao_tcc_unifal_r01/amaweb/santa-rita-de-cassia-bahia-2928406/santa-rita-de-cassia_bahia_2928406_r01_amaweb_t1_20260622_235612.pdf</t>
  </si>
  <si>
    <t>/media/serv-bot/cebece73-ca34-45fa-ba0e-9a1a1807e5c3/TCC_Unifal/Processamento_TCC_Unifal/sessoes/2026-06-22_23-12-00__validacao_tcc_unifal_r01/json/r01_2928406_9420c13c.json</t>
  </si>
  <si>
    <t>/media/serv-bot/cebece73-ca34-45fa-ba0e-9a1a1807e5c3/TCC_Unifal/Evidencias_TCC_Unifal/relatorios_ferramentas/2026-06-22_23-12-00__validacao_tcc_unifal_r01/accessmonitor/cassilandia-mato-grosso-do-sul-5002902/cassilandia_mato grosso do sul_5002902_r01_accessmonitor_t1_20260622_235604.json</t>
  </si>
  <si>
    <t>/media/serv-bot/cebece73-ca34-45fa-ba0e-9a1a1807e5c3/TCC_Unifal/Evidencias_TCC_Unifal/relatorios_ferramentas/2026-06-22_23-12-00__validacao_tcc_unifal_r01/accessmonitor/santa-rita-de-cassia-bahia-2928406/santa-rita-de-cassia_bahia_2928406_r01_accessmonitor_t1_20260622_235626.json</t>
  </si>
  <si>
    <t>/media/serv-bot/cebece73-ca34-45fa-ba0e-9a1a1807e5c3/TCC_Unifal/Evidencias_TCC_Unifal/relatorios_ferramentas/2026-06-22_23-12-00__validacao_tcc_unifal_r01/amaweb/coronel-sapucaia-mato-grosso-do-sul-5003157/coronel-sapucaia_mato grosso do sul_5003157_r01_amaweb_t1_20260622_235642.pdf</t>
  </si>
  <si>
    <t>/media/serv-bot/cebece73-ca34-45fa-ba0e-9a1a1807e5c3/TCC_Unifal/Processamento_TCC_Unifal/sessoes/2026-06-22_23-12-00__validacao_tcc_unifal_r01/json/r01_5003157_1b69ee93.json</t>
  </si>
  <si>
    <t>/media/serv-bot/cebece73-ca34-45fa-ba0e-9a1a1807e5c3/TCC_Unifal/Evidencias_TCC_Unifal/relatorios_ferramentas/2026-06-22_23-12-00__validacao_tcc_unifal_r01/accessmonitor/coronel-sapucaia-mato-grosso-do-sul-5003157/coronel-sapucaia_mato grosso do sul_5003157_r01_accessmonitor_t1_20260622_235653.json</t>
  </si>
  <si>
    <t>/media/serv-bot/cebece73-ca34-45fa-ba0e-9a1a1807e5c3/TCC_Unifal/Evidencias_TCC_Unifal/relatorios_ferramentas/2026-06-22_23-12-00__validacao_tcc_unifal_r01/amaweb/guia-lopes-da-laguna-mato-grosso-do-sul-5004106/guia-lopes-da-laguna_mato grosso do sul_5004106_r01_amaweb_t1_20260622_235732.pdf</t>
  </si>
  <si>
    <t>/media/serv-bot/cebece73-ca34-45fa-ba0e-9a1a1807e5c3/TCC_Unifal/Processamento_TCC_Unifal/sessoes/2026-06-22_23-12-00__validacao_tcc_unifal_r01/json/r01_5004106_b5b65bf5.json</t>
  </si>
  <si>
    <t>/media/serv-bot/cebece73-ca34-45fa-ba0e-9a1a1807e5c3/TCC_Unifal/Evidencias_TCC_Unifal/relatorios_ferramentas/2026-06-22_23-12-00__validacao_tcc_unifal_r01/accessmonitor/guia-lopes-da-laguna-mato-grosso-do-sul-5004106/guia-lopes-da-laguna_mato grosso do sul_5004106_r01_accessmonitor_t1_20260622_235744.json</t>
  </si>
  <si>
    <t>/media/serv-bot/cebece73-ca34-45fa-ba0e-9a1a1807e5c3/TCC_Unifal/Evidencias_TCC_Unifal/relatorios_ferramentas/2026-06-22_23-12-00__validacao_tcc_unifal_r01/amaweb/rio-brilhante-mato-grosso-do-sul-5007208/rio-brilhante_mato grosso do sul_5007208_r01_amaweb_t1_20260622_235816.pdf</t>
  </si>
  <si>
    <t>/media/serv-bot/cebece73-ca34-45fa-ba0e-9a1a1807e5c3/TCC_Unifal/Processamento_TCC_Unifal/sessoes/2026-06-22_23-12-00__validacao_tcc_unifal_r01/json/r01_5007208_1a3acc33.json</t>
  </si>
  <si>
    <t>/media/serv-bot/cebece73-ca34-45fa-ba0e-9a1a1807e5c3/TCC_Unifal/Evidencias_TCC_Unifal/relatorios_ferramentas/2026-06-22_23-12-00__validacao_tcc_unifal_r01/accessmonitor/rio-brilhante-mato-grosso-do-sul-5007208/rio-brilhante_mato grosso do sul_5007208_r01_accessmonitor_t1_20260622_235829.json</t>
  </si>
  <si>
    <t>/media/serv-bot/cebece73-ca34-45fa-ba0e-9a1a1807e5c3/TCC_Unifal/Evidencias_TCC_Unifal/relatorios_ferramentas/2026-06-22_23-12-00__validacao_tcc_unifal_r01/amaweb/afonso-claudio-espirito-santo-3200102/afonso-claudio_espírito santo_3200102_r01_amaweb_t1_20260622_235908.pdf</t>
  </si>
  <si>
    <t>/media/serv-bot/cebece73-ca34-45fa-ba0e-9a1a1807e5c3/TCC_Unifal/Processamento_TCC_Unifal/sessoes/2026-06-22_23-12-00__validacao_tcc_unifal_r01/json/r01_3200102_f7bb142d.json</t>
  </si>
  <si>
    <t>/media/serv-bot/cebece73-ca34-45fa-ba0e-9a1a1807e5c3/TCC_Unifal/Evidencias_TCC_Unifal/relatorios_ferramentas/2026-06-22_23-12-00__validacao_tcc_unifal_r01/amaweb/vale-do-paraiso-rondonia-1101807/vale-do-paraiso_rondônia_1101807_r01_amaweb_t1_20260622_235923.pdf</t>
  </si>
  <si>
    <t>/media/serv-bot/cebece73-ca34-45fa-ba0e-9a1a1807e5c3/TCC_Unifal/Processamento_TCC_Unifal/sessoes/2026-06-22_23-12-00__validacao_tcc_unifal_r01/json/r01_1101807_61bb911c.json</t>
  </si>
  <si>
    <t>/media/serv-bot/cebece73-ca34-45fa-ba0e-9a1a1807e5c3/TCC_Unifal/Evidencias_TCC_Unifal/relatorios_ferramentas/2026-06-22_23-12-00__validacao_tcc_unifal_r01/accessmonitor/afonso-claudio-espirito-santo-3200102/afonso-claudio_espírito santo_3200102_r01_accessmonitor_t1_20260622_235921.json</t>
  </si>
  <si>
    <t>/media/serv-bot/cebece73-ca34-45fa-ba0e-9a1a1807e5c3/TCC_Unifal/Evidencias_TCC_Unifal/relatorios_ferramentas/2026-06-22_23-12-00__validacao_tcc_unifal_r01/amaweb/vale-do-paraiso-rondonia-1101807/vale-do-paraiso_rondônia_1101807_r01_amaweb_t2_20260622_235949.pdf</t>
  </si>
  <si>
    <t>/media/serv-bot/cebece73-ca34-45fa-ba0e-9a1a1807e5c3/TCC_Unifal/Evidencias_TCC_Unifal/relatorios_ferramentas/2026-06-22_23-12-00__validacao_tcc_unifal_r01/amaweb/sao-felipe-bahia-2929107/sao-felipe_bahia_2929107_r01_amaweb_t1_20260622_235950.pdf</t>
  </si>
  <si>
    <t>/media/serv-bot/cebece73-ca34-45fa-ba0e-9a1a1807e5c3/TCC_Unifal/Processamento_TCC_Unifal/sessoes/2026-06-22_23-12-00__validacao_tcc_unifal_r01/json/r01_2929107_2b5ead40.json</t>
  </si>
  <si>
    <t>/media/serv-bot/cebece73-ca34-45fa-ba0e-9a1a1807e5c3/TCC_Unifal/Evidencias_TCC_Unifal/relatorios_ferramentas/2026-06-22_23-12-00__validacao_tcc_unifal_r01/accessmonitor/vale-do-paraiso-rondonia-1101807/vale-do-paraiso_rondônia_1101807_r01_accessmonitor_t1_20260623_000001.json</t>
  </si>
  <si>
    <t>/media/serv-bot/cebece73-ca34-45fa-ba0e-9a1a1807e5c3/TCC_Unifal/Evidencias_TCC_Unifal/relatorios_ferramentas/2026-06-22_23-12-00__validacao_tcc_unifal_r01/amaweb/anchieta-espirito-santo-3200409/anchieta_espírito santo_3200409_r01_amaweb_t1_20260623_000134.pdf</t>
  </si>
  <si>
    <t>/media/serv-bot/cebece73-ca34-45fa-ba0e-9a1a1807e5c3/TCC_Unifal/Processamento_TCC_Unifal/sessoes/2026-06-22_23-12-00__validacao_tcc_unifal_r01/json/r01_3200409_fb457bef.json</t>
  </si>
  <si>
    <t>/media/serv-bot/cebece73-ca34-45fa-ba0e-9a1a1807e5c3/TCC_Unifal/Evidencias_TCC_Unifal/relatorios_ferramentas/2026-06-22_23-12-00__validacao_tcc_unifal_r01/accessmonitor/anchieta-espirito-santo-3200409/anchieta_espírito santo_3200409_r01_accessmonitor_t1_20260623_000146.json</t>
  </si>
  <si>
    <t>/media/serv-bot/cebece73-ca34-45fa-ba0e-9a1a1807e5c3/TCC_Unifal/Evidencias_TCC_Unifal/relatorios_ferramentas/2026-06-22_23-12-00__validacao_tcc_unifal_r01/amaweb/sao-felipe-bahia-2929107/sao-felipe_bahia_2929107_r01_amaweb_t2_20260623_000159.pdf</t>
  </si>
  <si>
    <t>/media/serv-bot/cebece73-ca34-45fa-ba0e-9a1a1807e5c3/TCC_Unifal/Evidencias_TCC_Unifal/relatorios_ferramentas/2026-06-22_23-12-00__validacao_tcc_unifal_r01/amaweb/rorainopolis-roraima-1400472/rorainopolis_roraima_1400472_r01_amaweb_t1_20260623_000159.pdf</t>
  </si>
  <si>
    <t>/media/serv-bot/cebece73-ca34-45fa-ba0e-9a1a1807e5c3/TCC_Unifal/Processamento_TCC_Unifal/sessoes/2026-06-22_23-12-00__validacao_tcc_unifal_r01/json/r01_1400472_6d8e8495.json</t>
  </si>
  <si>
    <t>/media/serv-bot/cebece73-ca34-45fa-ba0e-9a1a1807e5c3/TCC_Unifal/Evidencias_TCC_Unifal/relatorios_ferramentas/2026-06-22_23-12-00__validacao_tcc_unifal_r01/accessmonitor/sao-felipe-bahia-2929107/sao-felipe_bahia_2929107_r01_accessmonitor_t1_20260623_000210.json</t>
  </si>
  <si>
    <t>/media/serv-bot/cebece73-ca34-45fa-ba0e-9a1a1807e5c3/TCC_Unifal/Evidencias_TCC_Unifal/relatorios_ferramentas/2026-06-22_23-12-00__validacao_tcc_unifal_r01/accessmonitor/rorainopolis-roraima-1400472/rorainopolis_roraima_1400472_r01_accessmonitor_t1_20260623_000211.json</t>
  </si>
  <si>
    <t>/media/serv-bot/cebece73-ca34-45fa-ba0e-9a1a1807e5c3/TCC_Unifal/Evidencias_TCC_Unifal/relatorios_ferramentas/2026-06-22_23-12-00__validacao_tcc_unifal_r01/amaweb/dores-do-rio-preto-espirito-santo-3202009/dores-do-rio-preto_espírito santo_3202009_r01_amaweb_t1_20260623_000243.pdf</t>
  </si>
  <si>
    <t>/media/serv-bot/cebece73-ca34-45fa-ba0e-9a1a1807e5c3/TCC_Unifal/Processamento_TCC_Unifal/sessoes/2026-06-22_23-12-00__validacao_tcc_unifal_r01/json/r01_3202009_8a09834f.json</t>
  </si>
  <si>
    <t>/media/serv-bot/cebece73-ca34-45fa-ba0e-9a1a1807e5c3/TCC_Unifal/Evidencias_TCC_Unifal/relatorios_ferramentas/2026-06-22_23-12-00__validacao_tcc_unifal_r01/accessmonitor/dores-do-rio-preto-espirito-santo-3202009/dores-do-rio-preto_espírito santo_3202009_r01_accessmonitor_t1_20260623_000254.json</t>
  </si>
  <si>
    <t>/media/serv-bot/cebece73-ca34-45fa-ba0e-9a1a1807e5c3/TCC_Unifal/Evidencias_TCC_Unifal/relatorios_ferramentas/2026-06-22_23-12-00__validacao_tcc_unifal_r01/amaweb/valente-bahia-2933000/valente_bahia_2933000_r01_amaweb_t1_20260623_000333.pdf</t>
  </si>
  <si>
    <t>/media/serv-bot/cebece73-ca34-45fa-ba0e-9a1a1807e5c3/TCC_Unifal/Processamento_TCC_Unifal/sessoes/2026-06-22_23-12-00__validacao_tcc_unifal_r01/json/r01_2933000_9dcca75e.json</t>
  </si>
  <si>
    <t>/media/serv-bot/cebece73-ca34-45fa-ba0e-9a1a1807e5c3/TCC_Unifal/Evidencias_TCC_Unifal/relatorios_ferramentas/2026-06-22_23-12-00__validacao_tcc_unifal_r01/amaweb/araguatins-tocantins-1702208/araguatins_tocantins_1702208_r01_amaweb_t1_20260623_000333.pdf</t>
  </si>
  <si>
    <t>/media/serv-bot/cebece73-ca34-45fa-ba0e-9a1a1807e5c3/TCC_Unifal/Processamento_TCC_Unifal/sessoes/2026-06-22_23-12-00__validacao_tcc_unifal_r01/json/r01_1702208_c3495628.json</t>
  </si>
  <si>
    <t>/media/serv-bot/cebece73-ca34-45fa-ba0e-9a1a1807e5c3/TCC_Unifal/Evidencias_TCC_Unifal/relatorios_ferramentas/2026-06-22_23-12-00__validacao_tcc_unifal_r01/amaweb/marechal-floriano-espirito-santo-3203346/marechal-floriano_espírito santo_3203346_r01_amaweb_t1_20260623_000338.pdf</t>
  </si>
  <si>
    <t>/media/serv-bot/cebece73-ca34-45fa-ba0e-9a1a1807e5c3/TCC_Unifal/Processamento_TCC_Unifal/sessoes/2026-06-22_23-12-00__validacao_tcc_unifal_r01/json/r01_3203346_8995abe4.json</t>
  </si>
  <si>
    <t>/media/serv-bot/cebece73-ca34-45fa-ba0e-9a1a1807e5c3/TCC_Unifal/Evidencias_TCC_Unifal/relatorios_ferramentas/2026-06-22_23-12-00__validacao_tcc_unifal_r01/accessmonitor/valente-bahia-2933000/valente_bahia_2933000_r01_accessmonitor_t1_20260623_000346.json</t>
  </si>
  <si>
    <t>/media/serv-bot/cebece73-ca34-45fa-ba0e-9a1a1807e5c3/TCC_Unifal/Evidencias_TCC_Unifal/relatorios_ferramentas/2026-06-22_23-12-00__validacao_tcc_unifal_r01/accessmonitor/araguatins-tocantins-1702208/araguatins_tocantins_1702208_r01_accessmonitor_t1_20260623_000344.json</t>
  </si>
  <si>
    <t>/media/serv-bot/cebece73-ca34-45fa-ba0e-9a1a1807e5c3/TCC_Unifal/Evidencias_TCC_Unifal/relatorios_ferramentas/2026-06-22_23-12-00__validacao_tcc_unifal_r01/accessmonitor/marechal-floriano-espirito-santo-3203346/marechal-floriano_espírito santo_3203346_r01_accessmonitor_t1_20260623_000349.json</t>
  </si>
  <si>
    <t>/media/serv-bot/cebece73-ca34-45fa-ba0e-9a1a1807e5c3/TCC_Unifal/Evidencias_TCC_Unifal/relatorios_ferramentas/2026-06-22_23-12-00__validacao_tcc_unifal_r01/amaweb/alagoa-minas-gerais-3101300/alagoa_minas gerais_3101300_r01_amaweb_t1_20260623_000422.pdf</t>
  </si>
  <si>
    <t>/media/serv-bot/cebece73-ca34-45fa-ba0e-9a1a1807e5c3/TCC_Unifal/Processamento_TCC_Unifal/sessoes/2026-06-22_23-12-00__validacao_tcc_unifal_r01/json/r01_3101300_3e094eed.json</t>
  </si>
  <si>
    <t>/media/serv-bot/cebece73-ca34-45fa-ba0e-9a1a1807e5c3/TCC_Unifal/Evidencias_TCC_Unifal/relatorios_ferramentas/2026-06-22_23-12-00__validacao_tcc_unifal_r01/accessmonitor/alagoa-minas-gerais-3101300/alagoa_minas gerais_3101300_r01_accessmonitor_t1_20260623_000435.json</t>
  </si>
  <si>
    <t>/media/serv-bot/cebece73-ca34-45fa-ba0e-9a1a1807e5c3/TCC_Unifal/Evidencias_TCC_Unifal/relatorios_ferramentas/2026-06-22_23-12-00__validacao_tcc_unifal_r01/amaweb/vera-cruz-bahia-2933208/vera-cruz_bahia_2933208_r01_amaweb_t1_20260623_000459.pdf</t>
  </si>
  <si>
    <t>/media/serv-bot/cebece73-ca34-45fa-ba0e-9a1a1807e5c3/TCC_Unifal/Processamento_TCC_Unifal/sessoes/2026-06-22_23-12-00__validacao_tcc_unifal_r01/json/r01_2933208_34d826c8.json</t>
  </si>
  <si>
    <t>/media/serv-bot/cebece73-ca34-45fa-ba0e-9a1a1807e5c3/TCC_Unifal/Evidencias_TCC_Unifal/relatorios_ferramentas/2026-06-22_23-12-00__validacao_tcc_unifal_r01/amaweb/arantina-minas-gerais-3103603/arantina_minas gerais_3103603_r01_amaweb_t1_20260623_000501.pdf</t>
  </si>
  <si>
    <t>/media/serv-bot/cebece73-ca34-45fa-ba0e-9a1a1807e5c3/TCC_Unifal/Processamento_TCC_Unifal/sessoes/2026-06-22_23-12-00__validacao_tcc_unifal_r01/json/r01_3103603_bc67838d.json</t>
  </si>
  <si>
    <t>/media/serv-bot/cebece73-ca34-45fa-ba0e-9a1a1807e5c3/TCC_Unifal/Evidencias_TCC_Unifal/relatorios_ferramentas/2026-06-22_23-12-00__validacao_tcc_unifal_r01/accessmonitor/arantina-minas-gerais-3103603/arantina_minas gerais_3103603_r01_accessmonitor_t1_20260623_000513.json</t>
  </si>
  <si>
    <t>/media/serv-bot/cebece73-ca34-45fa-ba0e-9a1a1807e5c3/TCC_Unifal/Evidencias_TCC_Unifal/relatorios_ferramentas/2026-06-22_23-12-00__validacao_tcc_unifal_r01/accessmonitor/vera-cruz-bahia-2933208/vera-cruz_bahia_2933208_r01_accessmonitor_t1_20260623_000513.json</t>
  </si>
  <si>
    <t>/media/serv-bot/cebece73-ca34-45fa-ba0e-9a1a1807e5c3/TCC_Unifal/Evidencias_TCC_Unifal/relatorios_ferramentas/2026-06-22_23-12-00__validacao_tcc_unifal_r01/amaweb/banabuiu-ceara-2301851/banabuiu_ceará_2301851_r01_amaweb_t1_20260623_000547.pdf</t>
  </si>
  <si>
    <t>/media/serv-bot/cebece73-ca34-45fa-ba0e-9a1a1807e5c3/TCC_Unifal/Processamento_TCC_Unifal/sessoes/2026-06-22_23-12-00__validacao_tcc_unifal_r01/json/r01_2301851_a7089b0b.json</t>
  </si>
  <si>
    <t>/media/serv-bot/cebece73-ca34-45fa-ba0e-9a1a1807e5c3/TCC_Unifal/Evidencias_TCC_Unifal/relatorios_ferramentas/2026-06-22_23-12-00__validacao_tcc_unifal_r01/amaweb/arapora-minas-gerais-3103751/arapora_minas gerais_3103751_r01_amaweb_t1_20260623_000549.pdf</t>
  </si>
  <si>
    <t>/media/serv-bot/cebece73-ca34-45fa-ba0e-9a1a1807e5c3/TCC_Unifal/Processamento_TCC_Unifal/sessoes/2026-06-22_23-12-00__validacao_tcc_unifal_r01/json/r01_3103751_ca6355d4.json</t>
  </si>
  <si>
    <t>/media/serv-bot/cebece73-ca34-45fa-ba0e-9a1a1807e5c3/TCC_Unifal/Evidencias_TCC_Unifal/relatorios_ferramentas/2026-06-22_23-12-00__validacao_tcc_unifal_r01/accessmonitor/arapora-minas-gerais-3103751/arapora_minas gerais_3103751_r01_accessmonitor_t1_20260623_000603.json</t>
  </si>
  <si>
    <t>/media/serv-bot/cebece73-ca34-45fa-ba0e-9a1a1807e5c3/TCC_Unifal/Evidencias_TCC_Unifal/relatorios_ferramentas/2026-06-22_23-12-00__validacao_tcc_unifal_r01/accessmonitor/banabuiu-ceara-2301851/banabuiu_ceará_2301851_r01_accessmonitor_t1_20260623_000600.json</t>
  </si>
  <si>
    <t>/media/serv-bot/cebece73-ca34-45fa-ba0e-9a1a1807e5c3/TCC_Unifal/Evidencias_TCC_Unifal/relatorios_ferramentas/2026-06-22_23-12-00__validacao_tcc_unifal_r01/amaweb/cachoeirinha-tocantins-1703826/cachoeirinha_tocantins_1703826_r01_amaweb_t1_20260623_000649.pdf</t>
  </si>
  <si>
    <t>/media/serv-bot/cebece73-ca34-45fa-ba0e-9a1a1807e5c3/TCC_Unifal/Processamento_TCC_Unifal/sessoes/2026-06-22_23-12-00__validacao_tcc_unifal_r01/json/r01_1703826_7f55479e.json</t>
  </si>
  <si>
    <t>/media/serv-bot/cebece73-ca34-45fa-ba0e-9a1a1807e5c3/TCC_Unifal/Evidencias_TCC_Unifal/relatorios_ferramentas/2026-06-22_23-12-00__validacao_tcc_unifal_r01/amaweb/caridade-ceara-2303006/caridade_ceará_2303006_r01_amaweb_t1_20260623_000649.pdf</t>
  </si>
  <si>
    <t>/media/serv-bot/cebece73-ca34-45fa-ba0e-9a1a1807e5c3/TCC_Unifal/Processamento_TCC_Unifal/sessoes/2026-06-22_23-12-00__validacao_tcc_unifal_r01/json/r01_2303006_b743acfb.json</t>
  </si>
  <si>
    <t>/media/serv-bot/cebece73-ca34-45fa-ba0e-9a1a1807e5c3/TCC_Unifal/Evidencias_TCC_Unifal/relatorios_ferramentas/2026-06-22_23-12-00__validacao_tcc_unifal_r01/accessmonitor/caridade-ceara-2303006/caridade_ceará_2303006_r01_accessmonitor_t1_20260623_000701.json</t>
  </si>
  <si>
    <t>/media/serv-bot/cebece73-ca34-45fa-ba0e-9a1a1807e5c3/TCC_Unifal/Evidencias_TCC_Unifal/relatorios_ferramentas/2026-06-22_23-12-00__validacao_tcc_unifal_r01/accessmonitor/cachoeirinha-tocantins-1703826/cachoeirinha_tocantins_1703826_r01_accessmonitor_t1_20260623_000701.json</t>
  </si>
  <si>
    <t>/media/serv-bot/cebece73-ca34-45fa-ba0e-9a1a1807e5c3/TCC_Unifal/Evidencias_TCC_Unifal/relatorios_ferramentas/2026-06-22_23-12-00__validacao_tcc_unifal_r01/amaweb/arapua-minas-gerais-3103801/arapua_minas gerais_3103801_r01_amaweb_t1_20260623_000722.pdf</t>
  </si>
  <si>
    <t>/media/serv-bot/cebece73-ca34-45fa-ba0e-9a1a1807e5c3/TCC_Unifal/Processamento_TCC_Unifal/sessoes/2026-06-22_23-12-00__validacao_tcc_unifal_r01/json/r01_3103801_ca2e27c1.json</t>
  </si>
  <si>
    <t>/media/serv-bot/cebece73-ca34-45fa-ba0e-9a1a1807e5c3/TCC_Unifal/Evidencias_TCC_Unifal/relatorios_ferramentas/2026-06-22_23-12-00__validacao_tcc_unifal_r01/amaweb/carire-ceara-2303105/carire_ceará_2303105_r01_amaweb_t1_20260623_000748.pdf</t>
  </si>
  <si>
    <t>/media/serv-bot/cebece73-ca34-45fa-ba0e-9a1a1807e5c3/TCC_Unifal/Processamento_TCC_Unifal/sessoes/2026-06-22_23-12-00__validacao_tcc_unifal_r01/json/r01_2303105_821da608.json</t>
  </si>
  <si>
    <t>/media/serv-bot/cebece73-ca34-45fa-ba0e-9a1a1807e5c3/TCC_Unifal/Evidencias_TCC_Unifal/relatorios_ferramentas/2026-06-22_23-12-00__validacao_tcc_unifal_r01/accessmonitor/arapua-minas-gerais-3103801/arapua_minas gerais_3103801_r01_accessmonitor_t1_20260623_000734.json</t>
  </si>
  <si>
    <t>/media/serv-bot/cebece73-ca34-45fa-ba0e-9a1a1807e5c3/TCC_Unifal/Evidencias_TCC_Unifal/relatorios_ferramentas/2026-06-22_23-12-00__validacao_tcc_unifal_r01/accessmonitor/carire-ceara-2303105/carire_ceará_2303105_r01_accessmonitor_t1_20260623_000801.json</t>
  </si>
  <si>
    <t>/media/serv-bot/cebece73-ca34-45fa-ba0e-9a1a1807e5c3/TCC_Unifal/Evidencias_TCC_Unifal/relatorios_ferramentas/2026-06-22_23-12-00__validacao_tcc_unifal_r01/amaweb/crixas-do-tocantins-tocantins-1706258/crixas-do-tocantins_tocantins_1706258_r01_amaweb_t1_20260623_000812.pdf</t>
  </si>
  <si>
    <t>/media/serv-bot/cebece73-ca34-45fa-ba0e-9a1a1807e5c3/TCC_Unifal/Processamento_TCC_Unifal/sessoes/2026-06-22_23-12-00__validacao_tcc_unifal_r01/json/r01_1706258_af8c7091.json</t>
  </si>
  <si>
    <t>/media/serv-bot/cebece73-ca34-45fa-ba0e-9a1a1807e5c3/TCC_Unifal/Evidencias_TCC_Unifal/relatorios_ferramentas/2026-06-22_23-12-00__validacao_tcc_unifal_r01/accessmonitor/crixas-do-tocantins-tocantins-1706258/crixas-do-tocantins_tocantins_1706258_r01_accessmonitor_t1_20260623_000824.json</t>
  </si>
  <si>
    <t>/media/serv-bot/cebece73-ca34-45fa-ba0e-9a1a1807e5c3/TCC_Unifal/Evidencias_TCC_Unifal/relatorios_ferramentas/2026-06-22_23-12-00__validacao_tcc_unifal_r01/amaweb/boa-esperanca-minas-gerais-3107109/boa-esperanca_minas gerais_3107109_r01_amaweb_t1_20260623_001104.pdf</t>
  </si>
  <si>
    <t>/media/serv-bot/cebece73-ca34-45fa-ba0e-9a1a1807e5c3/TCC_Unifal/Processamento_TCC_Unifal/sessoes/2026-06-22_23-12-00__validacao_tcc_unifal_r01/json/r01_3107109_4d41648f.json</t>
  </si>
  <si>
    <t>/media/serv-bot/cebece73-ca34-45fa-ba0e-9a1a1807e5c3/TCC_Unifal/Evidencias_TCC_Unifal/relatorios_ferramentas/2026-06-22_23-12-00__validacao_tcc_unifal_r01/amaweb/carius-ceara-2303303/carius_ceará_2303303_r01_amaweb_t1_20260623_001124.pdf</t>
  </si>
  <si>
    <t>/media/serv-bot/cebece73-ca34-45fa-ba0e-9a1a1807e5c3/TCC_Unifal/Processamento_TCC_Unifal/sessoes/2026-06-22_23-12-00__validacao_tcc_unifal_r01/json/r01_2303303_2affeadf.json</t>
  </si>
  <si>
    <t>/media/serv-bot/cebece73-ca34-45fa-ba0e-9a1a1807e5c3/TCC_Unifal/Evidencias_TCC_Unifal/relatorios_ferramentas/2026-06-22_23-12-00__validacao_tcc_unifal_r01/amaweb/guarai-tocantins-1709302/guarai_tocantins_1709302_r01_amaweb_t1_20260623_001158.pdf</t>
  </si>
  <si>
    <t>/media/serv-bot/cebece73-ca34-45fa-ba0e-9a1a1807e5c3/TCC_Unifal/Processamento_TCC_Unifal/sessoes/2026-06-22_23-12-00__validacao_tcc_unifal_r01/json/r01_1709302_7c359809.json</t>
  </si>
  <si>
    <t>/media/serv-bot/cebece73-ca34-45fa-ba0e-9a1a1807e5c3/TCC_Unifal/Evidencias_TCC_Unifal/relatorios_ferramentas/2026-06-22_23-12-00__validacao_tcc_unifal_r01/accessmonitor/guarai-tocantins-1709302/guarai_tocantins_1709302_r01_accessmonitor_t1_20260623_001209.json</t>
  </si>
  <si>
    <t>/media/serv-bot/cebece73-ca34-45fa-ba0e-9a1a1807e5c3/TCC_Unifal/Evidencias_TCC_Unifal/relatorios_ferramentas/2026-06-22_23-12-00__validacao_tcc_unifal_r01/amaweb/boa-esperanca-minas-gerais-3107109/boa-esperanca_minas gerais_3107109_r01_amaweb_t2_20260623_001422.pdf</t>
  </si>
  <si>
    <t>/media/serv-bot/cebece73-ca34-45fa-ba0e-9a1a1807e5c3/TCC_Unifal/Evidencias_TCC_Unifal/relatorios_ferramentas/2026-06-22_23-12-00__validacao_tcc_unifal_r01/amaweb/carius-ceara-2303303/carius_ceará_2303303_r01_amaweb_t2_20260623_001446.pdf</t>
  </si>
  <si>
    <t>/media/serv-bot/cebece73-ca34-45fa-ba0e-9a1a1807e5c3/TCC_Unifal/Evidencias_TCC_Unifal/relatorios_ferramentas/2026-06-22_23-12-00__validacao_tcc_unifal_r01/amaweb/boa-esperanca-minas-gerais-3107109/boa-esperanca_minas gerais_3107109_r01_amaweb_t3_20260623_001501.pdf</t>
  </si>
  <si>
    <t>/media/serv-bot/cebece73-ca34-45fa-ba0e-9a1a1807e5c3/TCC_Unifal/Evidencias_TCC_Unifal/relatorios_ferramentas/2026-06-22_23-12-00__validacao_tcc_unifal_r01/accessmonitor/boa-esperanca-minas-gerais-3107109/boa-esperanca_minas gerais_3107109_r01_accessmonitor_t1_20260623_001514.json</t>
  </si>
  <si>
    <t>/media/serv-bot/cebece73-ca34-45fa-ba0e-9a1a1807e5c3/TCC_Unifal/Evidencias_TCC_Unifal/relatorios_ferramentas/2026-06-22_23-12-00__validacao_tcc_unifal_r01/amaweb/itaguatins-tocantins-1710706/itaguatins_tocantins_1710706_r01_amaweb_t1_20260623_001536.pdf</t>
  </si>
  <si>
    <t>/media/serv-bot/cebece73-ca34-45fa-ba0e-9a1a1807e5c3/TCC_Unifal/Processamento_TCC_Unifal/sessoes/2026-06-22_23-12-00__validacao_tcc_unifal_r01/json/r01_1710706_f07057a2.json</t>
  </si>
  <si>
    <t>/media/serv-bot/cebece73-ca34-45fa-ba0e-9a1a1807e5c3/TCC_Unifal/Evidencias_TCC_Unifal/relatorios_ferramentas/2026-06-22_23-12-00__validacao_tcc_unifal_r01/amaweb/bom-sucesso-minas-gerais-3108008/bom-sucesso_minas gerais_3108008_r01_amaweb_t1_20260623_001542.pdf</t>
  </si>
  <si>
    <t>/media/serv-bot/cebece73-ca34-45fa-ba0e-9a1a1807e5c3/TCC_Unifal/Processamento_TCC_Unifal/sessoes/2026-06-22_23-12-00__validacao_tcc_unifal_r01/json/r01_3108008_22cd6adc.json</t>
  </si>
  <si>
    <t>/media/serv-bot/cebece73-ca34-45fa-ba0e-9a1a1807e5c3/TCC_Unifal/Evidencias_TCC_Unifal/relatorios_ferramentas/2026-06-22_23-12-00__validacao_tcc_unifal_r01/amaweb/carius-ceara-2303303/carius_ceará_2303303_r01_amaweb_t3_20260623_001542.pdf</t>
  </si>
  <si>
    <t>/media/serv-bot/cebece73-ca34-45fa-ba0e-9a1a1807e5c3/TCC_Unifal/Evidencias_TCC_Unifal/relatorios_ferramentas/2026-06-22_23-12-00__validacao_tcc_unifal_r01/accessmonitor/bom-sucesso-minas-gerais-3108008/bom-sucesso_minas gerais_3108008_r01_accessmonitor_t1_20260623_001554.json</t>
  </si>
  <si>
    <t>/media/serv-bot/cebece73-ca34-45fa-ba0e-9a1a1807e5c3/TCC_Unifal/Evidencias_TCC_Unifal/relatorios_ferramentas/2026-06-22_23-12-00__validacao_tcc_unifal_r01/accessmonitor/carius-ceara-2303303/carius_ceará_2303303_r01_accessmonitor_t1_20260623_001555.json</t>
  </si>
  <si>
    <t>/media/serv-bot/cebece73-ca34-45fa-ba0e-9a1a1807e5c3/TCC_Unifal/Evidencias_TCC_Unifal/relatorios_ferramentas/2026-06-22_23-12-00__validacao_tcc_unifal_r01/amaweb/bras-pires-minas-gerais-3108701/bras-pires_minas gerais_3108701_r01_amaweb_t1_20260623_001620.pdf</t>
  </si>
  <si>
    <t>/media/serv-bot/cebece73-ca34-45fa-ba0e-9a1a1807e5c3/TCC_Unifal/Processamento_TCC_Unifal/sessoes/2026-06-22_23-12-00__validacao_tcc_unifal_r01/json/r01_3108701_673ccb60.json</t>
  </si>
  <si>
    <t>/media/serv-bot/cebece73-ca34-45fa-ba0e-9a1a1807e5c3/TCC_Unifal/Evidencias_TCC_Unifal/relatorios_ferramentas/2026-06-22_23-12-00__validacao_tcc_unifal_r01/amaweb/itaguatins-tocantins-1710706/itaguatins_tocantins_1710706_r01_amaweb_t2_20260623_001633.pdf</t>
  </si>
  <si>
    <t>/media/serv-bot/cebece73-ca34-45fa-ba0e-9a1a1807e5c3/TCC_Unifal/Evidencias_TCC_Unifal/relatorios_ferramentas/2026-06-22_23-12-00__validacao_tcc_unifal_r01/amaweb/carnaubal-ceara-2303402/carnaubal_ceará_2303402_r01_amaweb_t1_20260623_001644.pdf</t>
  </si>
  <si>
    <t>/media/serv-bot/cebece73-ca34-45fa-ba0e-9a1a1807e5c3/TCC_Unifal/Processamento_TCC_Unifal/sessoes/2026-06-22_23-12-00__validacao_tcc_unifal_r01/json/r01_2303402_da032370.json</t>
  </si>
  <si>
    <t>/media/serv-bot/cebece73-ca34-45fa-ba0e-9a1a1807e5c3/TCC_Unifal/Evidencias_TCC_Unifal/relatorios_ferramentas/2026-06-22_23-12-00__validacao_tcc_unifal_r01/accessmonitor/bras-pires-minas-gerais-3108701/bras-pires_minas gerais_3108701_r01_accessmonitor_t1_20260623_001634.json</t>
  </si>
  <si>
    <t>/media/serv-bot/cebece73-ca34-45fa-ba0e-9a1a1807e5c3/TCC_Unifal/Evidencias_TCC_Unifal/relatorios_ferramentas/2026-06-22_23-12-00__validacao_tcc_unifal_r01/accessmonitor/itaguatins-tocantins-1710706/itaguatins_tocantins_1710706_r01_accessmonitor_t1_20260623_001644.json</t>
  </si>
  <si>
    <t>/media/serv-bot/cebece73-ca34-45fa-ba0e-9a1a1807e5c3/TCC_Unifal/Evidencias_TCC_Unifal/relatorios_ferramentas/2026-06-22_23-12-00__validacao_tcc_unifal_r01/accessmonitor/carnaubal-ceara-2303402/carnaubal_ceará_2303402_r01_accessmonitor_t1_20260623_001656.json</t>
  </si>
  <si>
    <t>/media/serv-bot/cebece73-ca34-45fa-ba0e-9a1a1807e5c3/TCC_Unifal/Evidencias_TCC_Unifal/relatorios_ferramentas/2026-06-22_23-12-00__validacao_tcc_unifal_r01/amaweb/cachoeira-da-prata-minas-gerais-3109600/cachoeira-da-prata_minas gerais_3109600_r01_amaweb_t1_20260623_001721.pdf</t>
  </si>
  <si>
    <t>/media/serv-bot/cebece73-ca34-45fa-ba0e-9a1a1807e5c3/TCC_Unifal/Processamento_TCC_Unifal/sessoes/2026-06-22_23-12-00__validacao_tcc_unifal_r01/json/r01_3109600_f4eec2aa.json</t>
  </si>
  <si>
    <t>/media/serv-bot/cebece73-ca34-45fa-ba0e-9a1a1807e5c3/TCC_Unifal/Evidencias_TCC_Unifal/relatorios_ferramentas/2026-06-22_23-12-00__validacao_tcc_unifal_r01/amaweb/sampaio-tocantins-1718808/sampaio_tocantins_1718808_r01_amaweb_t1_20260623_001726.pdf</t>
  </si>
  <si>
    <t>/media/serv-bot/cebece73-ca34-45fa-ba0e-9a1a1807e5c3/TCC_Unifal/Processamento_TCC_Unifal/sessoes/2026-06-22_23-12-00__validacao_tcc_unifal_r01/json/r01_1718808_e74e43cb.json</t>
  </si>
  <si>
    <t>/media/serv-bot/cebece73-ca34-45fa-ba0e-9a1a1807e5c3/TCC_Unifal/Evidencias_TCC_Unifal/relatorios_ferramentas/2026-06-22_23-12-00__validacao_tcc_unifal_r01/accessmonitor/cachoeira-da-prata-minas-gerais-3109600/cachoeira-da-prata_minas gerais_3109600_r01_accessmonitor_t1_20260623_001732.json</t>
  </si>
  <si>
    <t>/media/serv-bot/cebece73-ca34-45fa-ba0e-9a1a1807e5c3/TCC_Unifal/Evidencias_TCC_Unifal/relatorios_ferramentas/2026-06-22_23-12-00__validacao_tcc_unifal_r01/amaweb/chorozinho-ceara-2303956/chorozinho_ceará_2303956_r01_amaweb_t1_20260623_001754.pdf</t>
  </si>
  <si>
    <t>/media/serv-bot/cebece73-ca34-45fa-ba0e-9a1a1807e5c3/TCC_Unifal/Processamento_TCC_Unifal/sessoes/2026-06-22_23-12-00__validacao_tcc_unifal_r01/json/r01_2303956_27f4c494.json</t>
  </si>
  <si>
    <t>/media/serv-bot/cebece73-ca34-45fa-ba0e-9a1a1807e5c3/TCC_Unifal/Evidencias_TCC_Unifal/relatorios_ferramentas/2026-06-22_23-12-00__validacao_tcc_unifal_r01/accessmonitor/sampaio-tocantins-1718808/sampaio_tocantins_1718808_r01_accessmonitor_t1_20260623_001739.json</t>
  </si>
  <si>
    <t>/media/serv-bot/cebece73-ca34-45fa-ba0e-9a1a1807e5c3/TCC_Unifal/Evidencias_TCC_Unifal/relatorios_ferramentas/2026-06-22_23-12-00__validacao_tcc_unifal_r01/amaweb/cachoeira-dourada-minas-gerais-3109808/cachoeira-dourada_minas gerais_3109808_r01_amaweb_t1_20260623_001815.pdf</t>
  </si>
  <si>
    <t>/media/serv-bot/cebece73-ca34-45fa-ba0e-9a1a1807e5c3/TCC_Unifal/Processamento_TCC_Unifal/sessoes/2026-06-22_23-12-00__validacao_tcc_unifal_r01/json/r01_3109808_fd8d6a2f.json</t>
  </si>
  <si>
    <t>/media/serv-bot/cebece73-ca34-45fa-ba0e-9a1a1807e5c3/TCC_Unifal/Evidencias_TCC_Unifal/relatorios_ferramentas/2026-06-22_23-12-00__validacao_tcc_unifal_r01/amaweb/santa-maria-do-tocantins-tocantins-1718881/santa-maria-do-tocantins_tocantins_1718881_r01_amaweb_t1_20260623_001817.pdf</t>
  </si>
  <si>
    <t>/media/serv-bot/cebece73-ca34-45fa-ba0e-9a1a1807e5c3/TCC_Unifal/Processamento_TCC_Unifal/sessoes/2026-06-22_23-12-00__validacao_tcc_unifal_r01/json/r01_1718881_80ccac57.json</t>
  </si>
  <si>
    <t>/media/serv-bot/cebece73-ca34-45fa-ba0e-9a1a1807e5c3/TCC_Unifal/Evidencias_TCC_Unifal/relatorios_ferramentas/2026-06-22_23-12-00__validacao_tcc_unifal_r01/accessmonitor/chorozinho-ceara-2303956/chorozinho_ceará_2303956_r01_accessmonitor_t1_20260623_001805.json</t>
  </si>
  <si>
    <t>/media/serv-bot/cebece73-ca34-45fa-ba0e-9a1a1807e5c3/TCC_Unifal/Evidencias_TCC_Unifal/relatorios_ferramentas/2026-06-22_23-12-00__validacao_tcc_unifal_r01/accessmonitor/santa-maria-do-tocantins-tocantins-1718881/santa-maria-do-tocantins_tocantins_1718881_r01_accessmonitor_t1_20260623_001830.json</t>
  </si>
  <si>
    <t>/media/serv-bot/cebece73-ca34-45fa-ba0e-9a1a1807e5c3/TCC_Unifal/Evidencias_TCC_Unifal/relatorios_ferramentas/2026-06-22_23-12-00__validacao_tcc_unifal_r01/accessmonitor/cachoeira-dourada-minas-gerais-3109808/cachoeira-dourada_minas gerais_3109808_r01_accessmonitor_t1_20260623_001828.json</t>
  </si>
  <si>
    <t>/media/serv-bot/cebece73-ca34-45fa-ba0e-9a1a1807e5c3/TCC_Unifal/Evidencias_TCC_Unifal/relatorios_ferramentas/2026-06-22_23-12-00__validacao_tcc_unifal_r01/amaweb/carai-minas-gerais-3113008/carai_minas gerais_3113008_r01_amaweb_t1_20260623_001858.pdf</t>
  </si>
  <si>
    <t>/media/serv-bot/cebece73-ca34-45fa-ba0e-9a1a1807e5c3/TCC_Unifal/Processamento_TCC_Unifal/sessoes/2026-06-22_23-12-00__validacao_tcc_unifal_r01/json/r01_3113008_1cf4e59e.json</t>
  </si>
  <si>
    <t>/media/serv-bot/cebece73-ca34-45fa-ba0e-9a1a1807e5c3/TCC_Unifal/Evidencias_TCC_Unifal/relatorios_ferramentas/2026-06-22_23-12-00__validacao_tcc_unifal_r01/accessmonitor/santa-maria-do-tocantins-tocantins-1718881/santa-maria-do-tocantins_tocantins_1718881_r01_accessmonitor_t2_20260623_001853.json</t>
  </si>
  <si>
    <t>/media/serv-bot/cebece73-ca34-45fa-ba0e-9a1a1807e5c3/TCC_Unifal/Evidencias_TCC_Unifal/relatorios_ferramentas/2026-06-22_23-12-00__validacao_tcc_unifal_r01/amaweb/croata-ceara-2304236/croata_ceará_2304236_r01_amaweb_t1_20260623_001916.pdf</t>
  </si>
  <si>
    <t>/media/serv-bot/cebece73-ca34-45fa-ba0e-9a1a1807e5c3/TCC_Unifal/Processamento_TCC_Unifal/sessoes/2026-06-22_23-12-00__validacao_tcc_unifal_r01/json/r01_2304236_01a8cf30.json</t>
  </si>
  <si>
    <t>/media/serv-bot/cebece73-ca34-45fa-ba0e-9a1a1807e5c3/TCC_Unifal/Evidencias_TCC_Unifal/relatorios_ferramentas/2026-06-22_23-12-00__validacao_tcc_unifal_r01/accessmonitor/carai-minas-gerais-3113008/carai_minas gerais_3113008_r01_accessmonitor_t1_20260623_001909.json</t>
  </si>
  <si>
    <t>/media/serv-bot/cebece73-ca34-45fa-ba0e-9a1a1807e5c3/TCC_Unifal/Evidencias_TCC_Unifal/relatorios_ferramentas/2026-06-22_23-12-00__validacao_tcc_unifal_r01/accessmonitor/santa-maria-do-tocantins-tocantins-1718881/santa-maria-do-tocantins_tocantins_1718881_r01_accessmonitor_t3_20260623_001922.json</t>
  </si>
  <si>
    <t>/media/serv-bot/cebece73-ca34-45fa-ba0e-9a1a1807e5c3/TCC_Unifal/Evidencias_TCC_Unifal/relatorios_ferramentas/2026-06-22_23-12-00__validacao_tcc_unifal_r01/amaweb/cassia-minas-gerais-3115102/cassia_minas gerais_3115102_r01_amaweb_t1_20260623_001937.pdf</t>
  </si>
  <si>
    <t>/media/serv-bot/cebece73-ca34-45fa-ba0e-9a1a1807e5c3/TCC_Unifal/Processamento_TCC_Unifal/sessoes/2026-06-22_23-12-00__validacao_tcc_unifal_r01/json/r01_3115102_caf3febc.json</t>
  </si>
  <si>
    <t>/media/serv-bot/cebece73-ca34-45fa-ba0e-9a1a1807e5c3/TCC_Unifal/Evidencias_TCC_Unifal/relatorios_ferramentas/2026-06-22_23-12-00__validacao_tcc_unifal_r01/accessmonitor/croata-ceara-2304236/croata_ceará_2304236_r01_accessmonitor_t1_20260623_001929.json</t>
  </si>
  <si>
    <t>/media/serv-bot/cebece73-ca34-45fa-ba0e-9a1a1807e5c3/TCC_Unifal/Evidencias_TCC_Unifal/relatorios_ferramentas/2026-06-22_23-12-00__validacao_tcc_unifal_r01/amaweb/xambioa-tocantins-1722107/xambioa_tocantins_1722107_r01_amaweb_t1_20260623_001948.pdf</t>
  </si>
  <si>
    <t>/media/serv-bot/cebece73-ca34-45fa-ba0e-9a1a1807e5c3/TCC_Unifal/Processamento_TCC_Unifal/sessoes/2026-06-22_23-12-00__validacao_tcc_unifal_r01/json/r01_1722107_e8956170.json</t>
  </si>
  <si>
    <t>/media/serv-bot/cebece73-ca34-45fa-ba0e-9a1a1807e5c3/TCC_Unifal/Evidencias_TCC_Unifal/relatorios_ferramentas/2026-06-22_23-12-00__validacao_tcc_unifal_r01/accessmonitor/cassia-minas-gerais-3115102/cassia_minas gerais_3115102_r01_accessmonitor_t1_20260623_001948.json</t>
  </si>
  <si>
    <t>/media/serv-bot/cebece73-ca34-45fa-ba0e-9a1a1807e5c3/TCC_Unifal/Evidencias_TCC_Unifal/relatorios_ferramentas/2026-06-22_23-12-00__validacao_tcc_unifal_r01/accessmonitor/xambioa-tocantins-1722107/xambioa_tocantins_1722107_r01_accessmonitor_t1_20260623_002000.json</t>
  </si>
  <si>
    <t>/media/serv-bot/cebece73-ca34-45fa-ba0e-9a1a1807e5c3/TCC_Unifal/Evidencias_TCC_Unifal/relatorios_ferramentas/2026-06-22_23-12-00__validacao_tcc_unifal_r01/amaweb/catas-altas-da-noruega-minas-gerais-3115409/catas-altas-da-noruega_minas gerais_3115409_r01_amaweb_t1_20260623_002012.pdf</t>
  </si>
  <si>
    <t>/media/serv-bot/cebece73-ca34-45fa-ba0e-9a1a1807e5c3/TCC_Unifal/Processamento_TCC_Unifal/sessoes/2026-06-22_23-12-00__validacao_tcc_unifal_r01/json/r01_3115409_08647474.json</t>
  </si>
  <si>
    <t>/media/serv-bot/cebece73-ca34-45fa-ba0e-9a1a1807e5c3/TCC_Unifal/Evidencias_TCC_Unifal/relatorios_ferramentas/2026-06-22_23-12-00__validacao_tcc_unifal_r01/amaweb/morada-nova-ceara-2308708/morada-nova_ceará_2308708_r01_amaweb_t1_20260623_002019.pdf</t>
  </si>
  <si>
    <t>/media/serv-bot/cebece73-ca34-45fa-ba0e-9a1a1807e5c3/TCC_Unifal/Processamento_TCC_Unifal/sessoes/2026-06-22_23-12-00__validacao_tcc_unifal_r01/json/r01_2308708_75bee5c7.json</t>
  </si>
  <si>
    <t>/media/serv-bot/cebece73-ca34-45fa-ba0e-9a1a1807e5c3/TCC_Unifal/Evidencias_TCC_Unifal/relatorios_ferramentas/2026-06-22_23-12-00__validacao_tcc_unifal_r01/accessmonitor/morada-nova-ceara-2308708/morada-nova_ceará_2308708_r01_accessmonitor_t1_20260623_002030.json</t>
  </si>
  <si>
    <t>/media/serv-bot/cebece73-ca34-45fa-ba0e-9a1a1807e5c3/TCC_Unifal/Evidencias_TCC_Unifal/relatorios_ferramentas/2026-06-22_23-12-00__validacao_tcc_unifal_r01/accessmonitor/catas-altas-da-noruega-minas-gerais-3115409/catas-altas-da-noruega_minas gerais_3115409_r01_accessmonitor_t1_20260623_002023.json</t>
  </si>
  <si>
    <t>/media/serv-bot/cebece73-ca34-45fa-ba0e-9a1a1807e5c3/TCC_Unifal/Evidencias_TCC_Unifal/relatorios_ferramentas/2026-06-22_23-12-00__validacao_tcc_unifal_r01/amaweb/parambu-ceara-2310308/parambu_ceará_2310308_r01_amaweb_t1_20260623_002116.pdf</t>
  </si>
  <si>
    <t>/media/serv-bot/cebece73-ca34-45fa-ba0e-9a1a1807e5c3/TCC_Unifal/Processamento_TCC_Unifal/sessoes/2026-06-22_23-12-00__validacao_tcc_unifal_r01/json/r01_2310308_f768c118.json</t>
  </si>
  <si>
    <t>/media/serv-bot/cebece73-ca34-45fa-ba0e-9a1a1807e5c3/TCC_Unifal/Evidencias_TCC_Unifal/relatorios_ferramentas/2026-06-22_23-12-00__validacao_tcc_unifal_r01/amaweb/cedro-do-abaete-minas-gerais-3115607/cedro-do-abaete_minas gerais_3115607_r01_amaweb_t1_20260623_002123.pdf</t>
  </si>
  <si>
    <t>/media/serv-bot/cebece73-ca34-45fa-ba0e-9a1a1807e5c3/TCC_Unifal/Processamento_TCC_Unifal/sessoes/2026-06-22_23-12-00__validacao_tcc_unifal_r01/json/r01_3115607_a0f90952.json</t>
  </si>
  <si>
    <t>/media/serv-bot/cebece73-ca34-45fa-ba0e-9a1a1807e5c3/TCC_Unifal/Evidencias_TCC_Unifal/relatorios_ferramentas/2026-06-22_23-12-00__validacao_tcc_unifal_r01/amaweb/andira-parana-4101101/andira_paraná_4101101_r01_amaweb_t1_20260623_002129.pdf</t>
  </si>
  <si>
    <t>/media/serv-bot/cebece73-ca34-45fa-ba0e-9a1a1807e5c3/TCC_Unifal/Processamento_TCC_Unifal/sessoes/2026-06-22_23-12-00__validacao_tcc_unifal_r01/json/r01_4101101_170d1ab6.json</t>
  </si>
  <si>
    <t>/media/serv-bot/cebece73-ca34-45fa-ba0e-9a1a1807e5c3/TCC_Unifal/Evidencias_TCC_Unifal/relatorios_ferramentas/2026-06-22_23-12-00__validacao_tcc_unifal_r01/accessmonitor/parambu-ceara-2310308/parambu_ceará_2310308_r01_accessmonitor_t1_20260623_002128.json</t>
  </si>
  <si>
    <t>/media/serv-bot/cebece73-ca34-45fa-ba0e-9a1a1807e5c3/TCC_Unifal/Evidencias_TCC_Unifal/relatorios_ferramentas/2026-06-22_23-12-00__validacao_tcc_unifal_r01/accessmonitor/andira-parana-4101101/andira_paraná_4101101_r01_accessmonitor_t1_20260623_002142.json</t>
  </si>
  <si>
    <t>/media/serv-bot/cebece73-ca34-45fa-ba0e-9a1a1807e5c3/TCC_Unifal/Evidencias_TCC_Unifal/relatorios_ferramentas/2026-06-22_23-12-00__validacao_tcc_unifal_r01/accessmonitor/cedro-do-abaete-minas-gerais-3115607/cedro-do-abaete_minas gerais_3115607_r01_accessmonitor_t1_20260623_002137.json</t>
  </si>
  <si>
    <t>/media/serv-bot/cebece73-ca34-45fa-ba0e-9a1a1807e5c3/TCC_Unifal/Evidencias_TCC_Unifal/relatorios_ferramentas/2026-06-22_23-12-00__validacao_tcc_unifal_r01/amaweb/centralina-minas-gerais-3115805/centralina_minas gerais_3115805_r01_amaweb_t1_20260623_002228.pdf</t>
  </si>
  <si>
    <t>/media/serv-bot/cebece73-ca34-45fa-ba0e-9a1a1807e5c3/TCC_Unifal/Processamento_TCC_Unifal/sessoes/2026-06-22_23-12-00__validacao_tcc_unifal_r01/json/r01_3115805_cdb09826.json</t>
  </si>
  <si>
    <t>/media/serv-bot/cebece73-ca34-45fa-ba0e-9a1a1807e5c3/TCC_Unifal/Evidencias_TCC_Unifal/relatorios_ferramentas/2026-06-22_23-12-00__validacao_tcc_unifal_r01/amaweb/paramoti-ceara-2310407/paramoti_ceará_2310407_r01_amaweb_t1_20260623_002235.pdf</t>
  </si>
  <si>
    <t>/media/serv-bot/cebece73-ca34-45fa-ba0e-9a1a1807e5c3/TCC_Unifal/Processamento_TCC_Unifal/sessoes/2026-06-22_23-12-00__validacao_tcc_unifal_r01/json/r01_2310407_516a2a62.json</t>
  </si>
  <si>
    <t>/media/serv-bot/cebece73-ca34-45fa-ba0e-9a1a1807e5c3/TCC_Unifal/Evidencias_TCC_Unifal/relatorios_ferramentas/2026-06-22_23-12-00__validacao_tcc_unifal_r01/amaweb/arapua-parana-4101655/arapua_paraná_4101655_r01_amaweb_t1_20260623_002235.pdf</t>
  </si>
  <si>
    <t>/media/serv-bot/cebece73-ca34-45fa-ba0e-9a1a1807e5c3/TCC_Unifal/Processamento_TCC_Unifal/sessoes/2026-06-22_23-12-00__validacao_tcc_unifal_r01/json/r01_4101655_838cb811.json</t>
  </si>
  <si>
    <t>/media/serv-bot/cebece73-ca34-45fa-ba0e-9a1a1807e5c3/TCC_Unifal/Evidencias_TCC_Unifal/relatorios_ferramentas/2026-06-22_23-12-00__validacao_tcc_unifal_r01/accessmonitor/centralina-minas-gerais-3115805/centralina_minas gerais_3115805_r01_accessmonitor_t1_20260623_002241.json</t>
  </si>
  <si>
    <t>/media/serv-bot/cebece73-ca34-45fa-ba0e-9a1a1807e5c3/TCC_Unifal/Evidencias_TCC_Unifal/relatorios_ferramentas/2026-06-22_23-12-00__validacao_tcc_unifal_r01/accessmonitor/paramoti-ceara-2310407/paramoti_ceará_2310407_r01_accessmonitor_t1_20260623_002247.json</t>
  </si>
  <si>
    <t>/media/serv-bot/cebece73-ca34-45fa-ba0e-9a1a1807e5c3/TCC_Unifal/Evidencias_TCC_Unifal/relatorios_ferramentas/2026-06-22_23-12-00__validacao_tcc_unifal_r01/accessmonitor/arapua-parana-4101655/arapua_paraná_4101655_r01_accessmonitor_t1_20260623_002249.json</t>
  </si>
  <si>
    <t>/media/serv-bot/cebece73-ca34-45fa-ba0e-9a1a1807e5c3/TCC_Unifal/Evidencias_TCC_Unifal/relatorios_ferramentas/2026-06-22_23-12-00__validacao_tcc_unifal_r01/amaweb/conceicao-do-rio-verde-minas-gerais-3117702/conceicao-do-rio-verde_minas gerais_3117702_r01_amaweb_t1_20260623_002604.pdf</t>
  </si>
  <si>
    <t>/media/serv-bot/cebece73-ca34-45fa-ba0e-9a1a1807e5c3/TCC_Unifal/Processamento_TCC_Unifal/sessoes/2026-06-22_23-12-00__validacao_tcc_unifal_r01/json/r01_3117702_c2ab754b.json</t>
  </si>
  <si>
    <t>/media/serv-bot/cebece73-ca34-45fa-ba0e-9a1a1807e5c3/TCC_Unifal/Evidencias_TCC_Unifal/relatorios_ferramentas/2026-06-22_23-12-00__validacao_tcc_unifal_r01/amaweb/bituruna-parana-4102901/bituruna_paraná_4102901_r01_amaweb_t1_20260623_002614.pdf</t>
  </si>
  <si>
    <t>/media/serv-bot/cebece73-ca34-45fa-ba0e-9a1a1807e5c3/TCC_Unifal/Processamento_TCC_Unifal/sessoes/2026-06-22_23-12-00__validacao_tcc_unifal_r01/json/r01_4102901_ad4b224f.json</t>
  </si>
  <si>
    <t>/media/serv-bot/cebece73-ca34-45fa-ba0e-9a1a1807e5c3/TCC_Unifal/Evidencias_TCC_Unifal/relatorios_ferramentas/2026-06-22_23-12-00__validacao_tcc_unifal_r01/amaweb/santana-do-cariri-ceara-2312106/santana-do-cariri_ceará_2312106_r01_amaweb_t1_20260623_002616.pdf</t>
  </si>
  <si>
    <t>/media/serv-bot/cebece73-ca34-45fa-ba0e-9a1a1807e5c3/TCC_Unifal/Processamento_TCC_Unifal/sessoes/2026-06-22_23-12-00__validacao_tcc_unifal_r01/json/r01_2312106_f398f277.json</t>
  </si>
  <si>
    <t>/media/serv-bot/cebece73-ca34-45fa-ba0e-9a1a1807e5c3/TCC_Unifal/Evidencias_TCC_Unifal/relatorios_ferramentas/2026-06-22_23-12-00__validacao_tcc_unifal_r01/amaweb/conceicao-do-rio-verde-minas-gerais-3117702/conceicao-do-rio-verde_minas gerais_3117702_r01_amaweb_t2_20260623_002631.pdf</t>
  </si>
  <si>
    <t>/media/serv-bot/cebece73-ca34-45fa-ba0e-9a1a1807e5c3/TCC_Unifal/Evidencias_TCC_Unifal/relatorios_ferramentas/2026-06-22_23-12-00__validacao_tcc_unifal_r01/accessmonitor/conceicao-do-rio-verde-minas-gerais-3117702/conceicao-do-rio-verde_minas gerais_3117702_r01_accessmonitor_t1_20260623_002643.json</t>
  </si>
  <si>
    <t>/media/serv-bot/cebece73-ca34-45fa-ba0e-9a1a1807e5c3/TCC_Unifal/Evidencias_TCC_Unifal/relatorios_ferramentas/2026-06-22_23-12-00__validacao_tcc_unifal_r01/amaweb/santana-do-cariri-ceara-2312106/santana-do-cariri_ceará_2312106_r01_amaweb_t2_20260623_002656.pdf</t>
  </si>
  <si>
    <t>/media/serv-bot/cebece73-ca34-45fa-ba0e-9a1a1807e5c3/TCC_Unifal/Evidencias_TCC_Unifal/relatorios_ferramentas/2026-06-22_23-12-00__validacao_tcc_unifal_r01/amaweb/congonhas-minas-gerais-3118007/congonhas_minas gerais_3118007_r01_amaweb_t1_20260623_002716.pdf</t>
  </si>
  <si>
    <t>/media/serv-bot/cebece73-ca34-45fa-ba0e-9a1a1807e5c3/TCC_Unifal/Processamento_TCC_Unifal/sessoes/2026-06-22_23-12-00__validacao_tcc_unifal_r01/json/r01_3118007_06201fdd.json</t>
  </si>
  <si>
    <t>/media/serv-bot/cebece73-ca34-45fa-ba0e-9a1a1807e5c3/TCC_Unifal/Evidencias_TCC_Unifal/relatorios_ferramentas/2026-06-22_23-12-00__validacao_tcc_unifal_r01/accessmonitor/santana-do-cariri-ceara-2312106/santana-do-cariri_ceará_2312106_r01_accessmonitor_t1_20260623_002709.json</t>
  </si>
  <si>
    <t>/media/serv-bot/cebece73-ca34-45fa-ba0e-9a1a1807e5c3/TCC_Unifal/Evidencias_TCC_Unifal/relatorios_ferramentas/2026-06-22_23-12-00__validacao_tcc_unifal_r01/accessmonitor/congonhas-minas-gerais-3118007/congonhas_minas gerais_3118007_r01_accessmonitor_t1_20260623_002729.json</t>
  </si>
  <si>
    <t>/media/serv-bot/cebece73-ca34-45fa-ba0e-9a1a1807e5c3/TCC_Unifal/Evidencias_TCC_Unifal/relatorios_ferramentas/2026-06-22_23-12-00__validacao_tcc_unifal_r01/amaweb/tarrafas-ceara-2313252/tarrafas_ceará_2313252_r01_amaweb_t1_20260623_002747.pdf</t>
  </si>
  <si>
    <t>/media/serv-bot/cebece73-ca34-45fa-ba0e-9a1a1807e5c3/TCC_Unifal/Processamento_TCC_Unifal/sessoes/2026-06-22_23-12-00__validacao_tcc_unifal_r01/json/r01_2313252_0d1e7fbd.json</t>
  </si>
  <si>
    <t>/media/serv-bot/cebece73-ca34-45fa-ba0e-9a1a1807e5c3/TCC_Unifal/Evidencias_TCC_Unifal/relatorios_ferramentas/2026-06-22_23-12-00__validacao_tcc_unifal_r01/amaweb/bituruna-parana-4102901/bituruna_paraná_4102901_r01_amaweb_t2_20260623_002803.pdf</t>
  </si>
  <si>
    <t>/media/serv-bot/cebece73-ca34-45fa-ba0e-9a1a1807e5c3/TCC_Unifal/Evidencias_TCC_Unifal/relatorios_ferramentas/2026-06-22_23-12-00__validacao_tcc_unifal_r01/accessmonitor/tarrafas-ceara-2313252/tarrafas_ceará_2313252_r01_accessmonitor_t1_20260623_002759.json</t>
  </si>
  <si>
    <t>/media/serv-bot/cebece73-ca34-45fa-ba0e-9a1a1807e5c3/TCC_Unifal/Evidencias_TCC_Unifal/relatorios_ferramentas/2026-06-22_23-12-00__validacao_tcc_unifal_r01/accessmonitor/bituruna-parana-4102901/bituruna_paraná_4102901_r01_accessmonitor_t1_20260623_002816.json</t>
  </si>
  <si>
    <t>/media/serv-bot/cebece73-ca34-45fa-ba0e-9a1a1807e5c3/TCC_Unifal/Evidencias_TCC_Unifal/relatorios_ferramentas/2026-06-22_23-12-00__validacao_tcc_unifal_r01/amaweb/varjota-ceara-2313955/varjota_ceará_2313955_r01_amaweb_t1_20260623_002853.pdf</t>
  </si>
  <si>
    <t>/media/serv-bot/cebece73-ca34-45fa-ba0e-9a1a1807e5c3/TCC_Unifal/Processamento_TCC_Unifal/sessoes/2026-06-22_23-12-00__validacao_tcc_unifal_r01/json/r01_2313955_ed261282.json</t>
  </si>
  <si>
    <t>/media/serv-bot/cebece73-ca34-45fa-ba0e-9a1a1807e5c3/TCC_Unifal/Evidencias_TCC_Unifal/relatorios_ferramentas/2026-06-22_23-12-00__validacao_tcc_unifal_r01/amaweb/contagem-minas-gerais-3118601/contagem_minas gerais_3118601_r01_amaweb_t1_20260623_002853.pdf</t>
  </si>
  <si>
    <t>/media/serv-bot/cebece73-ca34-45fa-ba0e-9a1a1807e5c3/TCC_Unifal/Processamento_TCC_Unifal/sessoes/2026-06-22_23-12-00__validacao_tcc_unifal_r01/json/r01_3118601_b9ce0e27.json</t>
  </si>
  <si>
    <t>/media/serv-bot/cebece73-ca34-45fa-ba0e-9a1a1807e5c3/TCC_Unifal/Evidencias_TCC_Unifal/relatorios_ferramentas/2026-06-22_23-12-00__validacao_tcc_unifal_r01/amaweb/bocaiuva-do-sul-parana-4103107/bocaiuva-do-sul_paraná_4103107_r01_amaweb_t1_20260623_002906.pdf</t>
  </si>
  <si>
    <t>/media/serv-bot/cebece73-ca34-45fa-ba0e-9a1a1807e5c3/TCC_Unifal/Processamento_TCC_Unifal/sessoes/2026-06-22_23-12-00__validacao_tcc_unifal_r01/json/r01_4103107_2dabd021.json</t>
  </si>
  <si>
    <t>/media/serv-bot/cebece73-ca34-45fa-ba0e-9a1a1807e5c3/TCC_Unifal/Evidencias_TCC_Unifal/relatorios_ferramentas/2026-06-22_23-12-00__validacao_tcc_unifal_r01/accessmonitor/varjota-ceara-2313955/varjota_ceará_2313955_r01_accessmonitor_t1_20260623_002904.json</t>
  </si>
  <si>
    <t>/media/serv-bot/cebece73-ca34-45fa-ba0e-9a1a1807e5c3/TCC_Unifal/Evidencias_TCC_Unifal/relatorios_ferramentas/2026-06-22_23-12-00__validacao_tcc_unifal_r01/accessmonitor/contagem-minas-gerais-3118601/contagem_minas gerais_3118601_r01_accessmonitor_t1_20260623_002906.json</t>
  </si>
  <si>
    <t>/media/serv-bot/cebece73-ca34-45fa-ba0e-9a1a1807e5c3/TCC_Unifal/Evidencias_TCC_Unifal/relatorios_ferramentas/2026-06-22_23-12-00__validacao_tcc_unifal_r01/accessmonitor/bocaiuva-do-sul-parana-4103107/bocaiuva-do-sul_paraná_4103107_r01_accessmonitor_t1_20260623_002918.json</t>
  </si>
  <si>
    <t>/media/serv-bot/cebece73-ca34-45fa-ba0e-9a1a1807e5c3/TCC_Unifal/Evidencias_TCC_Unifal/relatorios_ferramentas/2026-06-22_23-12-00__validacao_tcc_unifal_r01/amaweb/cafeara-parana-4103404/cafeara_paraná_4103404_r01_amaweb_t1_20260623_003012.pdf</t>
  </si>
  <si>
    <t>/media/serv-bot/cebece73-ca34-45fa-ba0e-9a1a1807e5c3/TCC_Unifal/Processamento_TCC_Unifal/sessoes/2026-06-22_23-12-00__validacao_tcc_unifal_r01/json/r01_4103404_70c4d1be.json</t>
  </si>
  <si>
    <t>/media/serv-bot/cebece73-ca34-45fa-ba0e-9a1a1807e5c3/TCC_Unifal/Evidencias_TCC_Unifal/relatorios_ferramentas/2026-06-22_23-12-00__validacao_tcc_unifal_r01/accessmonitor/cafeara-parana-4103404/cafeara_paraná_4103404_r01_accessmonitor_t1_20260623_003024.json</t>
  </si>
  <si>
    <t>/media/serv-bot/cebece73-ca34-45fa-ba0e-9a1a1807e5c3/TCC_Unifal/Evidencias_TCC_Unifal/relatorios_ferramentas/2026-06-22_23-12-00__validacao_tcc_unifal_r01/amaweb/cafelandia-parana-4103453/cafelandia_paraná_4103453_r01_amaweb_t1_20260623_003056.pdf</t>
  </si>
  <si>
    <t>/media/serv-bot/cebece73-ca34-45fa-ba0e-9a1a1807e5c3/TCC_Unifal/Processamento_TCC_Unifal/sessoes/2026-06-22_23-12-00__validacao_tcc_unifal_r01/json/r01_4103453_09c32c3d.json</t>
  </si>
  <si>
    <t>/media/serv-bot/cebece73-ca34-45fa-ba0e-9a1a1807e5c3/TCC_Unifal/Evidencias_TCC_Unifal/relatorios_ferramentas/2026-06-22_23-12-00__validacao_tcc_unifal_r01/accessmonitor/cafelandia-parana-4103453/cafelandia_paraná_4103453_r01_accessmonitor_t1_20260623_003109.json</t>
  </si>
  <si>
    <t>/media/serv-bot/cebece73-ca34-45fa-ba0e-9a1a1807e5c3/TCC_Unifal/Evidencias_TCC_Unifal/relatorios_ferramentas/2026-06-22_23-12-00__validacao_tcc_unifal_r01/amaweb/cristais-minas-gerais-3120201/cristais_minas gerais_3120201_r01_amaweb_t1_20260623_003123.pdf</t>
  </si>
  <si>
    <t>/media/serv-bot/cebece73-ca34-45fa-ba0e-9a1a1807e5c3/TCC_Unifal/Processamento_TCC_Unifal/sessoes/2026-06-22_23-12-00__validacao_tcc_unifal_r01/json/r01_3120201_864eb64b.json</t>
  </si>
  <si>
    <t>/media/serv-bot/cebece73-ca34-45fa-ba0e-9a1a1807e5c3/TCC_Unifal/Evidencias_TCC_Unifal/relatorios_ferramentas/2026-06-22_23-12-00__validacao_tcc_unifal_r01/amaweb/alto-alegre-do-maranhao-maranhao-2100436/alto-alegre-do-maranhao_maranhão_2100436_r01_amaweb_t1_20260623_003123.pdf</t>
  </si>
  <si>
    <t>/media/serv-bot/cebece73-ca34-45fa-ba0e-9a1a1807e5c3/TCC_Unifal/Processamento_TCC_Unifal/sessoes/2026-06-22_23-12-00__validacao_tcc_unifal_r01/json/r01_2100436_e4665861.json</t>
  </si>
  <si>
    <t>/media/serv-bot/cebece73-ca34-45fa-ba0e-9a1a1807e5c3/TCC_Unifal/Evidencias_TCC_Unifal/relatorios_ferramentas/2026-06-22_23-12-00__validacao_tcc_unifal_r01/amaweb/campo-magro-parana-4104253/campo-magro_paraná_4104253_r01_amaweb_t1_20260623_003153.pdf</t>
  </si>
  <si>
    <t>/media/serv-bot/cebece73-ca34-45fa-ba0e-9a1a1807e5c3/TCC_Unifal/Processamento_TCC_Unifal/sessoes/2026-06-22_23-12-00__validacao_tcc_unifal_r01/json/r01_4104253_14bb717a.json</t>
  </si>
  <si>
    <t>/media/serv-bot/cebece73-ca34-45fa-ba0e-9a1a1807e5c3/TCC_Unifal/Evidencias_TCC_Unifal/relatorios_ferramentas/2026-06-22_23-12-00__validacao_tcc_unifal_r01/accessmonitor/cristais-minas-gerais-3120201/cristais_minas gerais_3120201_r01_accessmonitor_t1_20260623_003135.json</t>
  </si>
  <si>
    <t>/media/serv-bot/cebece73-ca34-45fa-ba0e-9a1a1807e5c3/TCC_Unifal/Evidencias_TCC_Unifal/relatorios_ferramentas/2026-06-22_23-12-00__validacao_tcc_unifal_r01/accessmonitor/alto-alegre-do-maranhao-maranhao-2100436/alto-alegre-do-maranhao_maranhão_2100436_r01_accessmonitor_t1_20260623_003134.json</t>
  </si>
  <si>
    <t>/media/serv-bot/cebece73-ca34-45fa-ba0e-9a1a1807e5c3/TCC_Unifal/Evidencias_TCC_Unifal/relatorios_ferramentas/2026-06-22_23-12-00__validacao_tcc_unifal_r01/amaweb/alto-parnaiba-maranhao-2100501/alto-parnaiba_maranhão_2100501_r01_amaweb_t1_20260623_003220.pdf</t>
  </si>
  <si>
    <t>/media/serv-bot/cebece73-ca34-45fa-ba0e-9a1a1807e5c3/TCC_Unifal/Processamento_TCC_Unifal/sessoes/2026-06-22_23-12-00__validacao_tcc_unifal_r01/json/r01_2100501_7e49f188.json</t>
  </si>
  <si>
    <t>/media/serv-bot/cebece73-ca34-45fa-ba0e-9a1a1807e5c3/TCC_Unifal/Evidencias_TCC_Unifal/relatorios_ferramentas/2026-06-22_23-12-00__validacao_tcc_unifal_r01/accessmonitor/campo-magro-parana-4104253/campo-magro_paraná_4104253_r01_accessmonitor_t1_20260623_003206.json</t>
  </si>
  <si>
    <t>/media/serv-bot/cebece73-ca34-45fa-ba0e-9a1a1807e5c3/TCC_Unifal/Evidencias_TCC_Unifal/relatorios_ferramentas/2026-06-22_23-12-00__validacao_tcc_unifal_r01/accessmonitor/alto-parnaiba-maranhao-2100501/alto-parnaiba_maranhão_2100501_r01_accessmonitor_t1_20260623_003233.json</t>
  </si>
  <si>
    <t>/media/serv-bot/cebece73-ca34-45fa-ba0e-9a1a1807e5c3/TCC_Unifal/Evidencias_TCC_Unifal/relatorios_ferramentas/2026-06-22_23-12-00__validacao_tcc_unifal_r01/amaweb/franciscopolis-minas-gerais-3126752/franciscopolis_minas gerais_3126752_r01_amaweb_t1_20260623_003306.pdf</t>
  </si>
  <si>
    <t>/media/serv-bot/cebece73-ca34-45fa-ba0e-9a1a1807e5c3/TCC_Unifal/Processamento_TCC_Unifal/sessoes/2026-06-22_23-12-00__validacao_tcc_unifal_r01/json/r01_3126752_f58df1f0.json</t>
  </si>
  <si>
    <t>/media/serv-bot/cebece73-ca34-45fa-ba0e-9a1a1807e5c3/TCC_Unifal/Evidencias_TCC_Unifal/relatorios_ferramentas/2026-06-22_23-12-00__validacao_tcc_unifal_r01/amaweb/campo-mourao-parana-4104303/campo-mourao_paraná_4104303_r01_amaweb_t1_20260623_003306.pdf</t>
  </si>
  <si>
    <t>/media/serv-bot/cebece73-ca34-45fa-ba0e-9a1a1807e5c3/TCC_Unifal/Processamento_TCC_Unifal/sessoes/2026-06-22_23-12-00__validacao_tcc_unifal_r01/json/r01_4104303_86550d8c.json</t>
  </si>
  <si>
    <t>/media/serv-bot/cebece73-ca34-45fa-ba0e-9a1a1807e5c3/TCC_Unifal/Evidencias_TCC_Unifal/relatorios_ferramentas/2026-06-22_23-12-00__validacao_tcc_unifal_r01/amaweb/arame-maranhao-2100956/arame_maranhão_2100956_r01_amaweb_t1_20260623_003321.pdf</t>
  </si>
  <si>
    <t>/media/serv-bot/cebece73-ca34-45fa-ba0e-9a1a1807e5c3/TCC_Unifal/Processamento_TCC_Unifal/sessoes/2026-06-22_23-12-00__validacao_tcc_unifal_r01/json/r01_2100956_de4e814d.json</t>
  </si>
  <si>
    <t>/media/serv-bot/cebece73-ca34-45fa-ba0e-9a1a1807e5c3/TCC_Unifal/Evidencias_TCC_Unifal/relatorios_ferramentas/2026-06-22_23-12-00__validacao_tcc_unifal_r01/accessmonitor/franciscopolis-minas-gerais-3126752/franciscopolis_minas gerais_3126752_r01_accessmonitor_t1_20260623_003317.json</t>
  </si>
  <si>
    <t>/media/serv-bot/cebece73-ca34-45fa-ba0e-9a1a1807e5c3/TCC_Unifal/Evidencias_TCC_Unifal/relatorios_ferramentas/2026-06-22_23-12-00__validacao_tcc_unifal_r01/accessmonitor/campo-mourao-parana-4104303/campo-mourao_paraná_4104303_r01_accessmonitor_t1_20260623_003320.json</t>
  </si>
  <si>
    <t>/media/serv-bot/cebece73-ca34-45fa-ba0e-9a1a1807e5c3/TCC_Unifal/Evidencias_TCC_Unifal/relatorios_ferramentas/2026-06-22_23-12-00__validacao_tcc_unifal_r01/accessmonitor/arame-maranhao-2100956/arame_maranhão_2100956_r01_accessmonitor_t1_20260623_003332.json</t>
  </si>
  <si>
    <t>/media/serv-bot/cebece73-ca34-45fa-ba0e-9a1a1807e5c3/TCC_Unifal/Evidencias_TCC_Unifal/relatorios_ferramentas/2026-06-22_23-12-00__validacao_tcc_unifal_r01/amaweb/gameleiras-minas-gerais-3127339/gameleiras_minas gerais_3127339_r01_amaweb_t1_20260623_003348.pdf</t>
  </si>
  <si>
    <t>/media/serv-bot/cebece73-ca34-45fa-ba0e-9a1a1807e5c3/TCC_Unifal/Processamento_TCC_Unifal/sessoes/2026-06-22_23-12-00__validacao_tcc_unifal_r01/json/r01_3127339_5ebe2c28.json</t>
  </si>
  <si>
    <t>/media/serv-bot/cebece73-ca34-45fa-ba0e-9a1a1807e5c3/TCC_Unifal/Evidencias_TCC_Unifal/relatorios_ferramentas/2026-06-22_23-12-00__validacao_tcc_unifal_r01/amaweb/espigao-alto-do-iguacu-parana-4107546/espigao-alto-do-iguacu_paraná_4107546_r01_amaweb_t1_20260623_003405.pdf</t>
  </si>
  <si>
    <t>/media/serv-bot/cebece73-ca34-45fa-ba0e-9a1a1807e5c3/TCC_Unifal/Processamento_TCC_Unifal/sessoes/2026-06-22_23-12-00__validacao_tcc_unifal_r01/json/r01_4107546_4604723f.json</t>
  </si>
  <si>
    <t>/media/serv-bot/cebece73-ca34-45fa-ba0e-9a1a1807e5c3/TCC_Unifal/Evidencias_TCC_Unifal/relatorios_ferramentas/2026-06-22_23-12-00__validacao_tcc_unifal_r01/accessmonitor/gameleiras-minas-gerais-3127339/gameleiras_minas gerais_3127339_r01_accessmonitor_t1_20260623_003401.json</t>
  </si>
  <si>
    <t>/media/serv-bot/cebece73-ca34-45fa-ba0e-9a1a1807e5c3/TCC_Unifal/Evidencias_TCC_Unifal/relatorios_ferramentas/2026-06-22_23-12-00__validacao_tcc_unifal_r01/amaweb/barra-do-corda-maranhao-2101608/barra-do-corda_maranhão_2101608_r01_amaweb_t1_20260623_003415.pdf</t>
  </si>
  <si>
    <t>/media/serv-bot/cebece73-ca34-45fa-ba0e-9a1a1807e5c3/TCC_Unifal/Processamento_TCC_Unifal/sessoes/2026-06-22_23-12-00__validacao_tcc_unifal_r01/json/r01_2101608_d3fccc75.json</t>
  </si>
  <si>
    <t>/media/serv-bot/cebece73-ca34-45fa-ba0e-9a1a1807e5c3/TCC_Unifal/Evidencias_TCC_Unifal/relatorios_ferramentas/2026-06-22_23-12-00__validacao_tcc_unifal_r01/accessmonitor/espigao-alto-do-iguacu-parana-4107546/espigao-alto-do-iguacu_paraná_4107546_r01_accessmonitor_t1_20260623_003417.json</t>
  </si>
  <si>
    <t>/media/serv-bot/cebece73-ca34-45fa-ba0e-9a1a1807e5c3/TCC_Unifal/Evidencias_TCC_Unifal/relatorios_ferramentas/2026-06-22_23-12-00__validacao_tcc_unifal_r01/accessmonitor/barra-do-corda-maranhao-2101608/barra-do-corda_maranhão_2101608_r01_accessmonitor_t1_20260623_003429.json</t>
  </si>
  <si>
    <t>/media/serv-bot/cebece73-ca34-45fa-ba0e-9a1a1807e5c3/TCC_Unifal/Evidencias_TCC_Unifal/relatorios_ferramentas/2026-06-22_23-12-00__validacao_tcc_unifal_r01/amaweb/florestopolis-parana-4108007/florestopolis_paraná_4108007_r01_amaweb_t1_20260623_003456.pdf</t>
  </si>
  <si>
    <t>/media/serv-bot/cebece73-ca34-45fa-ba0e-9a1a1807e5c3/TCC_Unifal/Processamento_TCC_Unifal/sessoes/2026-06-22_23-12-00__validacao_tcc_unifal_r01/json/r01_4108007_ba1b6828.json</t>
  </si>
  <si>
    <t>/media/serv-bot/cebece73-ca34-45fa-ba0e-9a1a1807e5c3/TCC_Unifal/Evidencias_TCC_Unifal/relatorios_ferramentas/2026-06-22_23-12-00__validacao_tcc_unifal_r01/amaweb/goncalves-minas-gerais-3127404/goncalves_minas gerais_3127404_r01_amaweb_t1_20260623_003503.pdf</t>
  </si>
  <si>
    <t>/media/serv-bot/cebece73-ca34-45fa-ba0e-9a1a1807e5c3/TCC_Unifal/Processamento_TCC_Unifal/sessoes/2026-06-22_23-12-00__validacao_tcc_unifal_r01/json/r01_3127404_7d33d744.json</t>
  </si>
  <si>
    <t>/media/serv-bot/cebece73-ca34-45fa-ba0e-9a1a1807e5c3/TCC_Unifal/Evidencias_TCC_Unifal/relatorios_ferramentas/2026-06-22_23-12-00__validacao_tcc_unifal_r01/amaweb/boa-vista-do-gurupi-maranhao-2101970/boa-vista-do-gurupi_maranhão_2101970_r01_amaweb_t1_20260623_003509.pdf</t>
  </si>
  <si>
    <t>/media/serv-bot/cebece73-ca34-45fa-ba0e-9a1a1807e5c3/TCC_Unifal/Processamento_TCC_Unifal/sessoes/2026-06-22_23-12-00__validacao_tcc_unifal_r01/json/r01_2101970_588b089a.json</t>
  </si>
  <si>
    <t>/media/serv-bot/cebece73-ca34-45fa-ba0e-9a1a1807e5c3/TCC_Unifal/Evidencias_TCC_Unifal/relatorios_ferramentas/2026-06-22_23-12-00__validacao_tcc_unifal_r01/accessmonitor/florestopolis-parana-4108007/florestopolis_paraná_4108007_r01_accessmonitor_t1_20260623_003508.json</t>
  </si>
  <si>
    <t>/media/serv-bot/cebece73-ca34-45fa-ba0e-9a1a1807e5c3/TCC_Unifal/Evidencias_TCC_Unifal/relatorios_ferramentas/2026-06-22_23-12-00__validacao_tcc_unifal_r01/accessmonitor/goncalves-minas-gerais-3127404/goncalves_minas gerais_3127404_r01_accessmonitor_t1_20260623_003515.json</t>
  </si>
  <si>
    <t>/media/serv-bot/cebece73-ca34-45fa-ba0e-9a1a1807e5c3/TCC_Unifal/Evidencias_TCC_Unifal/relatorios_ferramentas/2026-06-22_23-12-00__validacao_tcc_unifal_r01/accessmonitor/boa-vista-do-gurupi-maranhao-2101970/boa-vista-do-gurupi_maranhão_2101970_r01_accessmonitor_t1_20260623_003521.json</t>
  </si>
  <si>
    <t>/media/serv-bot/cebece73-ca34-45fa-ba0e-9a1a1807e5c3/TCC_Unifal/Evidencias_TCC_Unifal/relatorios_ferramentas/2026-06-22_23-12-00__validacao_tcc_unifal_r01/amaweb/florida-parana-4108106/florida_paraná_4108106_r01_amaweb_t1_20260623_003540.pdf</t>
  </si>
  <si>
    <t>/media/serv-bot/cebece73-ca34-45fa-ba0e-9a1a1807e5c3/TCC_Unifal/Processamento_TCC_Unifal/sessoes/2026-06-22_23-12-00__validacao_tcc_unifal_r01/json/r01_4108106_d0a33bf8.json</t>
  </si>
  <si>
    <t>/media/serv-bot/cebece73-ca34-45fa-ba0e-9a1a1807e5c3/TCC_Unifal/Evidencias_TCC_Unifal/relatorios_ferramentas/2026-06-22_23-12-00__validacao_tcc_unifal_r01/amaweb/guarani-minas-gerais-3128402/guarani_minas gerais_3128402_r01_amaweb_t1_20260623_003557.pdf</t>
  </si>
  <si>
    <t>/media/serv-bot/cebece73-ca34-45fa-ba0e-9a1a1807e5c3/TCC_Unifal/Processamento_TCC_Unifal/sessoes/2026-06-22_23-12-00__validacao_tcc_unifal_r01/json/r01_3128402_042587ae.json</t>
  </si>
  <si>
    <t>/media/serv-bot/cebece73-ca34-45fa-ba0e-9a1a1807e5c3/TCC_Unifal/Evidencias_TCC_Unifal/relatorios_ferramentas/2026-06-22_23-12-00__validacao_tcc_unifal_r01/accessmonitor/florida-parana-4108106/florida_paraná_4108106_r01_accessmonitor_t1_20260623_003553.json</t>
  </si>
  <si>
    <t>/media/serv-bot/cebece73-ca34-45fa-ba0e-9a1a1807e5c3/TCC_Unifal/Evidencias_TCC_Unifal/relatorios_ferramentas/2026-06-22_23-12-00__validacao_tcc_unifal_r01/amaweb/cajapio-maranhao-2102408/cajapio_maranhão_2102408_r01_amaweb_t1_20260623_003604.pdf</t>
  </si>
  <si>
    <t>/media/serv-bot/cebece73-ca34-45fa-ba0e-9a1a1807e5c3/TCC_Unifal/Processamento_TCC_Unifal/sessoes/2026-06-22_23-12-00__validacao_tcc_unifal_r01/json/r01_2102408_a04795fe.json</t>
  </si>
  <si>
    <t>/media/serv-bot/cebece73-ca34-45fa-ba0e-9a1a1807e5c3/TCC_Unifal/Evidencias_TCC_Unifal/relatorios_ferramentas/2026-06-22_23-12-00__validacao_tcc_unifal_r01/accessmonitor/guarani-minas-gerais-3128402/guarani_minas gerais_3128402_r01_accessmonitor_t1_20260623_003608.json</t>
  </si>
  <si>
    <t>/media/serv-bot/cebece73-ca34-45fa-ba0e-9a1a1807e5c3/TCC_Unifal/Evidencias_TCC_Unifal/relatorios_ferramentas/2026-06-22_23-12-00__validacao_tcc_unifal_r01/accessmonitor/cajapio-maranhao-2102408/cajapio_maranhão_2102408_r01_accessmonitor_t1_20260623_003617.json</t>
  </si>
  <si>
    <t>/media/serv-bot/cebece73-ca34-45fa-ba0e-9a1a1807e5c3/TCC_Unifal/Evidencias_TCC_Unifal/relatorios_ferramentas/2026-06-22_23-12-00__validacao_tcc_unifal_r01/amaweb/centro-novo-do-maranhao-maranhao-2103174/centro-novo-do-maranhao_maranhão_2103174_r01_amaweb_t1_20260623_003744.pdf</t>
  </si>
  <si>
    <t>/media/serv-bot/cebece73-ca34-45fa-ba0e-9a1a1807e5c3/TCC_Unifal/Processamento_TCC_Unifal/sessoes/2026-06-22_23-12-00__validacao_tcc_unifal_r01/json/r01_2103174_ac49e534.json</t>
  </si>
  <si>
    <t>/media/serv-bot/cebece73-ca34-45fa-ba0e-9a1a1807e5c3/TCC_Unifal/Evidencias_TCC_Unifal/relatorios_ferramentas/2026-06-22_23-12-00__validacao_tcc_unifal_r01/amaweb/guaira-parana-4108809/guaira_paraná_4108809_r01_amaweb_t1_20260623_003810.pdf</t>
  </si>
  <si>
    <t>/media/serv-bot/cebece73-ca34-45fa-ba0e-9a1a1807e5c3/TCC_Unifal/Processamento_TCC_Unifal/sessoes/2026-06-22_23-12-00__validacao_tcc_unifal_r01/json/r01_4108809_0d9676b9.json</t>
  </si>
  <si>
    <t>/media/serv-bot/cebece73-ca34-45fa-ba0e-9a1a1807e5c3/TCC_Unifal/Evidencias_TCC_Unifal/relatorios_ferramentas/2026-06-22_23-12-00__validacao_tcc_unifal_r01/amaweb/guarara-minas-gerais-3128501/guarara_minas gerais_3128501_r01_amaweb_t1_20260623_003810.pdf</t>
  </si>
  <si>
    <t>/media/serv-bot/cebece73-ca34-45fa-ba0e-9a1a1807e5c3/TCC_Unifal/Processamento_TCC_Unifal/sessoes/2026-06-22_23-12-00__validacao_tcc_unifal_r01/json/r01_3128501_5799c3d2.json</t>
  </si>
  <si>
    <t>/media/serv-bot/cebece73-ca34-45fa-ba0e-9a1a1807e5c3/TCC_Unifal/Evidencias_TCC_Unifal/relatorios_ferramentas/2026-06-22_23-12-00__validacao_tcc_unifal_r01/accessmonitor/centro-novo-do-maranhao-maranhao-2103174/centro-novo-do-maranhao_maranhão_2103174_r01_accessmonitor_t1_20260623_003755.json</t>
  </si>
  <si>
    <t>/media/serv-bot/cebece73-ca34-45fa-ba0e-9a1a1807e5c3/TCC_Unifal/Evidencias_TCC_Unifal/relatorios_ferramentas/2026-06-22_23-12-00__validacao_tcc_unifal_r01/accessmonitor/guaira-parana-4108809/guaira_paraná_4108809_r01_accessmonitor_t1_20260623_003822.json</t>
  </si>
  <si>
    <t>/media/serv-bot/cebece73-ca34-45fa-ba0e-9a1a1807e5c3/TCC_Unifal/Evidencias_TCC_Unifal/relatorios_ferramentas/2026-06-22_23-12-00__validacao_tcc_unifal_r01/accessmonitor/guarara-minas-gerais-3128501/guarara_minas gerais_3128501_r01_accessmonitor_t1_20260623_003823.json</t>
  </si>
  <si>
    <t>/media/serv-bot/cebece73-ca34-45fa-ba0e-9a1a1807e5c3/TCC_Unifal/Evidencias_TCC_Unifal/relatorios_ferramentas/2026-06-22_23-12-00__validacao_tcc_unifal_r01/amaweb/coelho-neto-maranhao-2103406/coelho-neto_maranhão_2103406_r01_amaweb_t1_20260623_003846.pdf</t>
  </si>
  <si>
    <t>/media/serv-bot/cebece73-ca34-45fa-ba0e-9a1a1807e5c3/TCC_Unifal/Processamento_TCC_Unifal/sessoes/2026-06-22_23-12-00__validacao_tcc_unifal_r01/json/r01_2103406_b5745c10.json</t>
  </si>
  <si>
    <t>/media/serv-bot/cebece73-ca34-45fa-ba0e-9a1a1807e5c3/TCC_Unifal/Evidencias_TCC_Unifal/relatorios_ferramentas/2026-06-22_23-12-00__validacao_tcc_unifal_r01/amaweb/guaraci-parana-4109203/guaraci_paraná_4109203_r01_amaweb_t1_20260623_003901.pdf</t>
  </si>
  <si>
    <t>/media/serv-bot/cebece73-ca34-45fa-ba0e-9a1a1807e5c3/TCC_Unifal/Processamento_TCC_Unifal/sessoes/2026-06-22_23-12-00__validacao_tcc_unifal_r01/json/r01_4109203_be11b326.json</t>
  </si>
  <si>
    <t>/media/serv-bot/cebece73-ca34-45fa-ba0e-9a1a1807e5c3/TCC_Unifal/Evidencias_TCC_Unifal/relatorios_ferramentas/2026-06-22_23-12-00__validacao_tcc_unifal_r01/accessmonitor/coelho-neto-maranhao-2103406/coelho-neto_maranhão_2103406_r01_accessmonitor_t1_20260623_003900.json</t>
  </si>
  <si>
    <t>/media/serv-bot/cebece73-ca34-45fa-ba0e-9a1a1807e5c3/TCC_Unifal/Evidencias_TCC_Unifal/relatorios_ferramentas/2026-06-22_23-12-00__validacao_tcc_unifal_r01/amaweb/ibirite-minas-gerais-3129806/ibirite_minas gerais_3129806_r01_amaweb_t1_20260623_003921.pdf</t>
  </si>
  <si>
    <t>/media/serv-bot/cebece73-ca34-45fa-ba0e-9a1a1807e5c3/TCC_Unifal/Processamento_TCC_Unifal/sessoes/2026-06-22_23-12-00__validacao_tcc_unifal_r01/json/r01_3129806_fd7e8aa8.json</t>
  </si>
  <si>
    <t>/media/serv-bot/cebece73-ca34-45fa-ba0e-9a1a1807e5c3/TCC_Unifal/Evidencias_TCC_Unifal/relatorios_ferramentas/2026-06-22_23-12-00__validacao_tcc_unifal_r01/accessmonitor/guaraci-parana-4109203/guaraci_paraná_4109203_r01_accessmonitor_t1_20260623_003912.json</t>
  </si>
  <si>
    <t>/media/serv-bot/cebece73-ca34-45fa-ba0e-9a1a1807e5c3/TCC_Unifal/Evidencias_TCC_Unifal/relatorios_ferramentas/2026-06-22_23-12-00__validacao_tcc_unifal_r01/amaweb/guarapuava-parana-4109401/guarapuava_paraná_4109401_r01_amaweb_t1_20260623_003942.pdf</t>
  </si>
  <si>
    <t>/media/serv-bot/cebece73-ca34-45fa-ba0e-9a1a1807e5c3/TCC_Unifal/Processamento_TCC_Unifal/sessoes/2026-06-22_23-12-00__validacao_tcc_unifal_r01/json/r01_4109401_05218df8.json</t>
  </si>
  <si>
    <t>/media/serv-bot/cebece73-ca34-45fa-ba0e-9a1a1807e5c3/TCC_Unifal/Evidencias_TCC_Unifal/relatorios_ferramentas/2026-06-22_23-12-00__validacao_tcc_unifal_r01/amaweb/icatu-maranhao-2105104/icatu_maranhão_2105104_r01_amaweb_t1_20260623_003942.pdf</t>
  </si>
  <si>
    <t>/media/serv-bot/cebece73-ca34-45fa-ba0e-9a1a1807e5c3/TCC_Unifal/Processamento_TCC_Unifal/sessoes/2026-06-22_23-12-00__validacao_tcc_unifal_r01/json/r01_2105104_75d30570.json</t>
  </si>
  <si>
    <t>/media/serv-bot/cebece73-ca34-45fa-ba0e-9a1a1807e5c3/TCC_Unifal/Evidencias_TCC_Unifal/relatorios_ferramentas/2026-06-22_23-12-00__validacao_tcc_unifal_r01/accessmonitor/ibirite-minas-gerais-3129806/ibirite_minas gerais_3129806_r01_accessmonitor_t1_20260623_003934.json</t>
  </si>
  <si>
    <t>/media/serv-bot/cebece73-ca34-45fa-ba0e-9a1a1807e5c3/TCC_Unifal/Evidencias_TCC_Unifal/relatorios_ferramentas/2026-06-22_23-12-00__validacao_tcc_unifal_r01/accessmonitor/guarapuava-parana-4109401/guarapuava_paraná_4109401_r01_accessmonitor_t1_20260623_003953.json</t>
  </si>
  <si>
    <t>/media/serv-bot/cebece73-ca34-45fa-ba0e-9a1a1807e5c3/TCC_Unifal/Evidencias_TCC_Unifal/relatorios_ferramentas/2026-06-22_23-12-00__validacao_tcc_unifal_r01/accessmonitor/icatu-maranhao-2105104/icatu_maranhão_2105104_r01_accessmonitor_t1_20260623_003954.json</t>
  </si>
  <si>
    <t>/media/serv-bot/cebece73-ca34-45fa-ba0e-9a1a1807e5c3/TCC_Unifal/Evidencias_TCC_Unifal/relatorios_ferramentas/2026-06-22_23-12-00__validacao_tcc_unifal_r01/amaweb/igarape-minas-gerais-3130101/igarape_minas gerais_3130101_r01_amaweb_t1_20260623_004024.pdf</t>
  </si>
  <si>
    <t>/media/serv-bot/cebece73-ca34-45fa-ba0e-9a1a1807e5c3/TCC_Unifal/Processamento_TCC_Unifal/sessoes/2026-06-22_23-12-00__validacao_tcc_unifal_r01/json/r01_3130101_73fc4a2e.json</t>
  </si>
  <si>
    <t>/media/serv-bot/cebece73-ca34-45fa-ba0e-9a1a1807e5c3/TCC_Unifal/Evidencias_TCC_Unifal/relatorios_ferramentas/2026-06-22_23-12-00__validacao_tcc_unifal_r01/accessmonitor/igarape-minas-gerais-3130101/igarape_minas gerais_3130101_r01_accessmonitor_t1_20260623_004037.json</t>
  </si>
  <si>
    <t>/media/serv-bot/cebece73-ca34-45fa-ba0e-9a1a1807e5c3/TCC_Unifal/Evidencias_TCC_Unifal/relatorios_ferramentas/2026-06-22_23-12-00__validacao_tcc_unifal_r01/amaweb/ibaiti-parana-4109708/ibaiti_paraná_4109708_r01_amaweb_t1_20260623_004058.pdf</t>
  </si>
  <si>
    <t>/media/serv-bot/cebece73-ca34-45fa-ba0e-9a1a1807e5c3/TCC_Unifal/Processamento_TCC_Unifal/sessoes/2026-06-22_23-12-00__validacao_tcc_unifal_r01/json/r01_4109708_a779c63b.json</t>
  </si>
  <si>
    <t>/media/serv-bot/cebece73-ca34-45fa-ba0e-9a1a1807e5c3/TCC_Unifal/Evidencias_TCC_Unifal/relatorios_ferramentas/2026-06-22_23-12-00__validacao_tcc_unifal_r01/accessmonitor/ibaiti-parana-4109708/ibaiti_paraná_4109708_r01_accessmonitor_t1_20260623_004112.json</t>
  </si>
  <si>
    <t>/media/serv-bot/cebece73-ca34-45fa-ba0e-9a1a1807e5c3/TCC_Unifal/Evidencias_TCC_Unifal/relatorios_ferramentas/2026-06-22_23-12-00__validacao_tcc_unifal_r01/amaweb/igarape-grande-maranhao-2105203/igarape-grande_maranhão_2105203_r01_amaweb_t1_20260623_004139.pdf</t>
  </si>
  <si>
    <t>/media/serv-bot/cebece73-ca34-45fa-ba0e-9a1a1807e5c3/TCC_Unifal/Processamento_TCC_Unifal/sessoes/2026-06-22_23-12-00__validacao_tcc_unifal_r01/json/r01_2105203_bf761c5e.json</t>
  </si>
  <si>
    <t>/media/serv-bot/cebece73-ca34-45fa-ba0e-9a1a1807e5c3/TCC_Unifal/Evidencias_TCC_Unifal/relatorios_ferramentas/2026-06-22_23-12-00__validacao_tcc_unifal_r01/accessmonitor/igarape-grande-maranhao-2105203/igarape-grande_maranhão_2105203_r01_accessmonitor_t1_20260623_004152.json</t>
  </si>
  <si>
    <t>/media/serv-bot/cebece73-ca34-45fa-ba0e-9a1a1807e5c3/TCC_Unifal/Evidencias_TCC_Unifal/relatorios_ferramentas/2026-06-22_23-12-00__validacao_tcc_unifal_r01/amaweb/matoes-do-norte-maranhao-2106631/matoes-do-norte_maranhão_2106631_r01_amaweb_t1_20260623_004237.pdf</t>
  </si>
  <si>
    <t>/media/serv-bot/cebece73-ca34-45fa-ba0e-9a1a1807e5c3/TCC_Unifal/Processamento_TCC_Unifal/sessoes/2026-06-22_23-12-00__validacao_tcc_unifal_r01/json/r01_2106631_8e1644b8.json</t>
  </si>
  <si>
    <t>/media/serv-bot/cebece73-ca34-45fa-ba0e-9a1a1807e5c3/TCC_Unifal/Evidencias_TCC_Unifal/relatorios_ferramentas/2026-06-22_23-12-00__validacao_tcc_unifal_r01/accessmonitor/matoes-do-norte-maranhao-2106631/matoes-do-norte_maranhão_2106631_r01_accessmonitor_t1_20260623_004249.json</t>
  </si>
  <si>
    <t>/media/serv-bot/cebece73-ca34-45fa-ba0e-9a1a1807e5c3/TCC_Unifal/Evidencias_TCC_Unifal/relatorios_ferramentas/2026-06-22_23-12-00__validacao_tcc_unifal_r01/amaweb/ipuiuna-minas-gerais-3131505/ipuiuna_minas gerais_3131505_r01_amaweb_t1_20260623_004405.pdf</t>
  </si>
  <si>
    <t>/media/serv-bot/cebece73-ca34-45fa-ba0e-9a1a1807e5c3/TCC_Unifal/Processamento_TCC_Unifal/sessoes/2026-06-22_23-12-00__validacao_tcc_unifal_r01/json/r01_3131505_978e7ad8.json</t>
  </si>
  <si>
    <t>/media/serv-bot/cebece73-ca34-45fa-ba0e-9a1a1807e5c3/TCC_Unifal/Evidencias_TCC_Unifal/relatorios_ferramentas/2026-06-22_23-12-00__validacao_tcc_unifal_r01/amaweb/ipuiuna-minas-gerais-3131505/ipuiuna_minas gerais_3131505_r01_amaweb_t2_20260623_004430.pdf</t>
  </si>
  <si>
    <t>/media/serv-bot/cebece73-ca34-45fa-ba0e-9a1a1807e5c3/TCC_Unifal/Evidencias_TCC_Unifal/relatorios_ferramentas/2026-06-22_23-12-00__validacao_tcc_unifal_r01/amaweb/itapejara-d-oeste-parana-4111209/itapejara-d-oeste_paraná_4111209_r01_amaweb_t1_20260623_004436.pdf</t>
  </si>
  <si>
    <t>/media/serv-bot/cebece73-ca34-45fa-ba0e-9a1a1807e5c3/TCC_Unifal/Processamento_TCC_Unifal/sessoes/2026-06-22_23-12-00__validacao_tcc_unifal_r01/json/r01_4111209_8abffa11.json</t>
  </si>
  <si>
    <t>/media/serv-bot/cebece73-ca34-45fa-ba0e-9a1a1807e5c3/TCC_Unifal/Evidencias_TCC_Unifal/relatorios_ferramentas/2026-06-22_23-12-00__validacao_tcc_unifal_r01/amaweb/palmeirandia-maranhao-2107605/palmeirandia_maranhão_2107605_r01_amaweb_t1_20260623_004437.pdf</t>
  </si>
  <si>
    <t>/media/serv-bot/cebece73-ca34-45fa-ba0e-9a1a1807e5c3/TCC_Unifal/Processamento_TCC_Unifal/sessoes/2026-06-22_23-12-00__validacao_tcc_unifal_r01/json/r01_2107605_1dee21a2.json</t>
  </si>
  <si>
    <t>/media/serv-bot/cebece73-ca34-45fa-ba0e-9a1a1807e5c3/TCC_Unifal/Evidencias_TCC_Unifal/relatorios_ferramentas/2026-06-22_23-12-00__validacao_tcc_unifal_r01/accessmonitor/ipuiuna-minas-gerais-3131505/ipuiuna_minas gerais_3131505_r01_accessmonitor_t1_20260623_004443.json</t>
  </si>
  <si>
    <t>/media/serv-bot/cebece73-ca34-45fa-ba0e-9a1a1807e5c3/TCC_Unifal/Evidencias_TCC_Unifal/relatorios_ferramentas/2026-06-22_23-12-00__validacao_tcc_unifal_r01/accessmonitor/palmeirandia-maranhao-2107605/palmeirandia_maranhão_2107605_r01_accessmonitor_t1_20260623_004449.json</t>
  </si>
  <si>
    <t>/media/serv-bot/cebece73-ca34-45fa-ba0e-9a1a1807e5c3/TCC_Unifal/Evidencias_TCC_Unifal/relatorios_ferramentas/2026-06-22_23-12-00__validacao_tcc_unifal_r01/amaweb/itapejara-d-oeste-parana-4111209/itapejara-d-oeste_paraná_4111209_r01_amaweb_t2_20260623_004510.pdf</t>
  </si>
  <si>
    <t>/media/serv-bot/cebece73-ca34-45fa-ba0e-9a1a1807e5c3/TCC_Unifal/Evidencias_TCC_Unifal/relatorios_ferramentas/2026-06-22_23-12-00__validacao_tcc_unifal_r01/accessmonitor/itapejara-d-oeste-parana-4111209/itapejara-d-oeste_paraná_4111209_r01_accessmonitor_t1_20260623_004521.json</t>
  </si>
  <si>
    <t>/media/serv-bot/cebece73-ca34-45fa-ba0e-9a1a1807e5c3/TCC_Unifal/Evidencias_TCC_Unifal/relatorios_ferramentas/2026-06-22_23-12-00__validacao_tcc_unifal_r01/amaweb/pirapemas-maranhao-2108801/pirapemas_maranhão_2108801_r01_amaweb_t1_20260623_004531.pdf</t>
  </si>
  <si>
    <t>/media/serv-bot/cebece73-ca34-45fa-ba0e-9a1a1807e5c3/TCC_Unifal/Processamento_TCC_Unifal/sessoes/2026-06-22_23-12-00__validacao_tcc_unifal_r01/json/r01_2108801_0d663667.json</t>
  </si>
  <si>
    <t>/media/serv-bot/cebece73-ca34-45fa-ba0e-9a1a1807e5c3/TCC_Unifal/Evidencias_TCC_Unifal/relatorios_ferramentas/2026-06-22_23-12-00__validacao_tcc_unifal_r01/accessmonitor/pirapemas-maranhao-2108801/pirapemas_maranhão_2108801_r01_accessmonitor_t1_20260623_004545.json</t>
  </si>
  <si>
    <t>/media/serv-bot/cebece73-ca34-45fa-ba0e-9a1a1807e5c3/TCC_Unifal/Evidencias_TCC_Unifal/relatorios_ferramentas/2026-06-22_23-12-00__validacao_tcc_unifal_r01/amaweb/itauna-minas-gerais-3133808/itauna_minas gerais_3133808_r01_amaweb_t1_20260623_004605.pdf</t>
  </si>
  <si>
    <t>/media/serv-bot/cebece73-ca34-45fa-ba0e-9a1a1807e5c3/TCC_Unifal/Processamento_TCC_Unifal/sessoes/2026-06-22_23-12-00__validacao_tcc_unifal_r01/json/r01_3133808_f82452d4.json</t>
  </si>
  <si>
    <t>/media/serv-bot/cebece73-ca34-45fa-ba0e-9a1a1807e5c3/TCC_Unifal/Evidencias_TCC_Unifal/relatorios_ferramentas/2026-06-22_23-12-00__validacao_tcc_unifal_r01/amaweb/itaperucu-parana-4111258/itaperucu_paraná_4111258_r01_amaweb_t1_20260623_004614.pdf</t>
  </si>
  <si>
    <t>/media/serv-bot/cebece73-ca34-45fa-ba0e-9a1a1807e5c3/TCC_Unifal/Processamento_TCC_Unifal/sessoes/2026-06-22_23-12-00__validacao_tcc_unifal_r01/json/r01_4111258_7870ef9c.json</t>
  </si>
  <si>
    <t>/media/serv-bot/cebece73-ca34-45fa-ba0e-9a1a1807e5c3/TCC_Unifal/Evidencias_TCC_Unifal/relatorios_ferramentas/2026-06-22_23-12-00__validacao_tcc_unifal_r01/accessmonitor/itauna-minas-gerais-3133808/itauna_minas gerais_3133808_r01_accessmonitor_t1_20260623_004616.json</t>
  </si>
  <si>
    <t>/media/serv-bot/cebece73-ca34-45fa-ba0e-9a1a1807e5c3/TCC_Unifal/Evidencias_TCC_Unifal/relatorios_ferramentas/2026-06-22_23-12-00__validacao_tcc_unifal_r01/amaweb/santa-helena-maranhao-2109809/santa-helena_maranhão_2109809_r01_amaweb_t1_20260623_004627.pdf</t>
  </si>
  <si>
    <t>/media/serv-bot/cebece73-ca34-45fa-ba0e-9a1a1807e5c3/TCC_Unifal/Processamento_TCC_Unifal/sessoes/2026-06-22_23-12-00__validacao_tcc_unifal_r01/json/r01_2109809_7041a73b.json</t>
  </si>
  <si>
    <t>/media/serv-bot/cebece73-ca34-45fa-ba0e-9a1a1807e5c3/TCC_Unifal/Evidencias_TCC_Unifal/relatorios_ferramentas/2026-06-22_23-12-00__validacao_tcc_unifal_r01/accessmonitor/itaperucu-parana-4111258/itaperucu_paraná_4111258_r01_accessmonitor_t1_20260623_004626.json</t>
  </si>
  <si>
    <t>/media/serv-bot/cebece73-ca34-45fa-ba0e-9a1a1807e5c3/TCC_Unifal/Evidencias_TCC_Unifal/relatorios_ferramentas/2026-06-22_23-12-00__validacao_tcc_unifal_r01/amaweb/jordania-minas-gerais-3136504/jordania_minas gerais_3136504_r01_amaweb_t1_20260623_004644.pdf</t>
  </si>
  <si>
    <t>/media/serv-bot/cebece73-ca34-45fa-ba0e-9a1a1807e5c3/TCC_Unifal/Processamento_TCC_Unifal/sessoes/2026-06-22_23-12-00__validacao_tcc_unifal_r01/json/r01_3136504_df54bc11.json</t>
  </si>
  <si>
    <t>/media/serv-bot/cebece73-ca34-45fa-ba0e-9a1a1807e5c3/TCC_Unifal/Evidencias_TCC_Unifal/relatorios_ferramentas/2026-06-22_23-12-00__validacao_tcc_unifal_r01/accessmonitor/santa-helena-maranhao-2109809/santa-helena_maranhão_2109809_r01_accessmonitor_t1_20260623_004639.json</t>
  </si>
  <si>
    <t>/media/serv-bot/cebece73-ca34-45fa-ba0e-9a1a1807e5c3/TCC_Unifal/Evidencias_TCC_Unifal/relatorios_ferramentas/2026-06-22_23-12-00__validacao_tcc_unifal_r01/accessmonitor/jordania-minas-gerais-3136504/jordania_minas gerais_3136504_r01_accessmonitor_t1_20260623_004656.json</t>
  </si>
  <si>
    <t>/media/serv-bot/cebece73-ca34-45fa-ba0e-9a1a1807e5c3/TCC_Unifal/Evidencias_TCC_Unifal/relatorios_ferramentas/2026-06-22_23-12-00__validacao_tcc_unifal_r01/amaweb/jaboti-parana-4111704/jaboti_paraná_4111704_r01_amaweb_t1_20260623_004720.pdf</t>
  </si>
  <si>
    <t>/media/serv-bot/cebece73-ca34-45fa-ba0e-9a1a1807e5c3/TCC_Unifal/Processamento_TCC_Unifal/sessoes/2026-06-22_23-12-00__validacao_tcc_unifal_r01/json/r01_4111704_ef518309.json</t>
  </si>
  <si>
    <t>/media/serv-bot/cebece73-ca34-45fa-ba0e-9a1a1807e5c3/TCC_Unifal/Evidencias_TCC_Unifal/relatorios_ferramentas/2026-06-22_23-12-00__validacao_tcc_unifal_r01/amaweb/santa-ines-maranhao-2109908/santa-ines_maranhão_2109908_r01_amaweb_t1_20260623_004727.pdf</t>
  </si>
  <si>
    <t>/media/serv-bot/cebece73-ca34-45fa-ba0e-9a1a1807e5c3/TCC_Unifal/Processamento_TCC_Unifal/sessoes/2026-06-22_23-12-00__validacao_tcc_unifal_r01/json/r01_2109908_f57dee76.json</t>
  </si>
  <si>
    <t>/media/serv-bot/cebece73-ca34-45fa-ba0e-9a1a1807e5c3/TCC_Unifal/Evidencias_TCC_Unifal/relatorios_ferramentas/2026-06-22_23-12-00__validacao_tcc_unifal_r01/amaweb/lagoa-dourada-minas-gerais-3137403/lagoa-dourada_minas gerais_3137403_r01_amaweb_t1_20260623_004728.pdf</t>
  </si>
  <si>
    <t>/media/serv-bot/cebece73-ca34-45fa-ba0e-9a1a1807e5c3/TCC_Unifal/Processamento_TCC_Unifal/sessoes/2026-06-22_23-12-00__validacao_tcc_unifal_r01/json/r01_3137403_4d80155e.json</t>
  </si>
  <si>
    <t>/media/serv-bot/cebece73-ca34-45fa-ba0e-9a1a1807e5c3/TCC_Unifal/Evidencias_TCC_Unifal/relatorios_ferramentas/2026-06-22_23-12-00__validacao_tcc_unifal_r01/accessmonitor/santa-ines-maranhao-2109908/santa-ines_maranhão_2109908_r01_accessmonitor_t1_20260623_004739.json</t>
  </si>
  <si>
    <t>/media/serv-bot/cebece73-ca34-45fa-ba0e-9a1a1807e5c3/TCC_Unifal/Evidencias_TCC_Unifal/relatorios_ferramentas/2026-06-22_23-12-00__validacao_tcc_unifal_r01/accessmonitor/jaboti-parana-4111704/jaboti_paraná_4111704_r01_accessmonitor_t1_20260623_004733.json</t>
  </si>
  <si>
    <t>/media/serv-bot/cebece73-ca34-45fa-ba0e-9a1a1807e5c3/TCC_Unifal/Evidencias_TCC_Unifal/relatorios_ferramentas/2026-06-22_23-12-00__validacao_tcc_unifal_r01/accessmonitor/lagoa-dourada-minas-gerais-3137403/lagoa-dourada_minas gerais_3137403_r01_accessmonitor_t1_20260623_004739.json</t>
  </si>
  <si>
    <t>/media/serv-bot/cebece73-ca34-45fa-ba0e-9a1a1807e5c3/TCC_Unifal/Evidencias_TCC_Unifal/relatorios_ferramentas/2026-06-22_23-12-00__validacao_tcc_unifal_r01/amaweb/sao-francisco-do-maranhao-maranhao-2110906/sao-francisco-do-maranhao_maranhão_2110906_r01_amaweb_t1_20260623_004818.pdf</t>
  </si>
  <si>
    <t>/media/serv-bot/cebece73-ca34-45fa-ba0e-9a1a1807e5c3/TCC_Unifal/Processamento_TCC_Unifal/sessoes/2026-06-22_23-12-00__validacao_tcc_unifal_r01/json/r01_2110906_5809f16a.json</t>
  </si>
  <si>
    <t>/media/serv-bot/cebece73-ca34-45fa-ba0e-9a1a1807e5c3/TCC_Unifal/Evidencias_TCC_Unifal/relatorios_ferramentas/2026-06-22_23-12-00__validacao_tcc_unifal_r01/amaweb/marmeleiro-parana-4115408/marmeleiro_paraná_4115408_r01_amaweb_t1_20260623_004824.pdf</t>
  </si>
  <si>
    <t>/media/serv-bot/cebece73-ca34-45fa-ba0e-9a1a1807e5c3/TCC_Unifal/Processamento_TCC_Unifal/sessoes/2026-06-22_23-12-00__validacao_tcc_unifal_r01/json/r01_4115408_c47f6cc9.json</t>
  </si>
  <si>
    <t>/media/serv-bot/cebece73-ca34-45fa-ba0e-9a1a1807e5c3/TCC_Unifal/Evidencias_TCC_Unifal/relatorios_ferramentas/2026-06-22_23-12-00__validacao_tcc_unifal_r01/amaweb/lagoa-formosa-minas-gerais-3137502/lagoa-formosa_minas gerais_3137502_r01_amaweb_t1_20260623_004840.pdf</t>
  </si>
  <si>
    <t>/media/serv-bot/cebece73-ca34-45fa-ba0e-9a1a1807e5c3/TCC_Unifal/Processamento_TCC_Unifal/sessoes/2026-06-22_23-12-00__validacao_tcc_unifal_r01/json/r01_3137502_d0cfa06e.json</t>
  </si>
  <si>
    <t>/media/serv-bot/cebece73-ca34-45fa-ba0e-9a1a1807e5c3/TCC_Unifal/Evidencias_TCC_Unifal/relatorios_ferramentas/2026-06-22_23-12-00__validacao_tcc_unifal_r01/accessmonitor/sao-francisco-do-maranhao-maranhao-2110906/sao-francisco-do-maranhao_maranhão_2110906_r01_accessmonitor_t1_20260623_004832.json</t>
  </si>
  <si>
    <t>/media/serv-bot/cebece73-ca34-45fa-ba0e-9a1a1807e5c3/TCC_Unifal/Evidencias_TCC_Unifal/relatorios_ferramentas/2026-06-22_23-12-00__validacao_tcc_unifal_r01/accessmonitor/marmeleiro-parana-4115408/marmeleiro_paraná_4115408_r01_accessmonitor_t1_20260623_004837.json</t>
  </si>
  <si>
    <t>/media/serv-bot/cebece73-ca34-45fa-ba0e-9a1a1807e5c3/TCC_Unifal/Evidencias_TCC_Unifal/relatorios_ferramentas/2026-06-22_23-12-00__validacao_tcc_unifal_r01/accessmonitor/lagoa-formosa-minas-gerais-3137502/lagoa-formosa_minas gerais_3137502_r01_accessmonitor_t1_20260623_004853.json</t>
  </si>
  <si>
    <t>/media/serv-bot/cebece73-ca34-45fa-ba0e-9a1a1807e5c3/TCC_Unifal/Evidencias_TCC_Unifal/relatorios_ferramentas/2026-06-22_23-12-00__validacao_tcc_unifal_r01/amaweb/maua-da-serra-parana-4115754/maua-da-serra_paraná_4115754_r01_amaweb_t1_20260623_004916.pdf</t>
  </si>
  <si>
    <t>/media/serv-bot/cebece73-ca34-45fa-ba0e-9a1a1807e5c3/TCC_Unifal/Processamento_TCC_Unifal/sessoes/2026-06-22_23-12-00__validacao_tcc_unifal_r01/json/r01_4115754_3c17013c.json</t>
  </si>
  <si>
    <t>/media/serv-bot/cebece73-ca34-45fa-ba0e-9a1a1807e5c3/TCC_Unifal/Evidencias_TCC_Unifal/relatorios_ferramentas/2026-06-22_23-12-00__validacao_tcc_unifal_r01/amaweb/sitio-novo-maranhao-2111805/sitio-novo_maranhão_2111805_r01_amaweb_t1_20260623_004924.pdf</t>
  </si>
  <si>
    <t>/media/serv-bot/cebece73-ca34-45fa-ba0e-9a1a1807e5c3/TCC_Unifal/Processamento_TCC_Unifal/sessoes/2026-06-22_23-12-00__validacao_tcc_unifal_r01/json/r01_2111805_449ad641.json</t>
  </si>
  <si>
    <t>/media/serv-bot/cebece73-ca34-45fa-ba0e-9a1a1807e5c3/TCC_Unifal/Evidencias_TCC_Unifal/relatorios_ferramentas/2026-06-22_23-12-00__validacao_tcc_unifal_r01/accessmonitor/maua-da-serra-parana-4115754/maua-da-serra_paraná_4115754_r01_accessmonitor_t1_20260623_004929.json</t>
  </si>
  <si>
    <t>/media/serv-bot/cebece73-ca34-45fa-ba0e-9a1a1807e5c3/TCC_Unifal/Evidencias_TCC_Unifal/relatorios_ferramentas/2026-06-22_23-12-00__validacao_tcc_unifal_r01/accessmonitor/sitio-novo-maranhao-2111805/sitio-novo_maranhão_2111805_r01_accessmonitor_t1_20260623_004935.json</t>
  </si>
  <si>
    <t>/media/serv-bot/cebece73-ca34-45fa-ba0e-9a1a1807e5c3/TCC_Unifal/Evidencias_TCC_Unifal/relatorios_ferramentas/2026-06-22_23-12-00__validacao_tcc_unifal_r01/amaweb/martins-soares-minas-gerais-3140530/martins-soares_minas gerais_3140530_r01_amaweb_t1_20260623_004950.pdf</t>
  </si>
  <si>
    <t>/media/serv-bot/cebece73-ca34-45fa-ba0e-9a1a1807e5c3/TCC_Unifal/Processamento_TCC_Unifal/sessoes/2026-06-22_23-12-00__validacao_tcc_unifal_r01/json/r01_3140530_76dcf602.json</t>
  </si>
  <si>
    <t>/media/serv-bot/cebece73-ca34-45fa-ba0e-9a1a1807e5c3/TCC_Unifal/Evidencias_TCC_Unifal/relatorios_ferramentas/2026-06-22_23-12-00__validacao_tcc_unifal_r01/accessmonitor/martins-soares-minas-gerais-3140530/martins-soares_minas gerais_3140530_r01_accessmonitor_t1_20260623_005003.json</t>
  </si>
  <si>
    <t>/media/serv-bot/cebece73-ca34-45fa-ba0e-9a1a1807e5c3/TCC_Unifal/Evidencias_TCC_Unifal/relatorios_ferramentas/2026-06-22_23-12-00__validacao_tcc_unifal_r01/amaweb/pato-bragado-parana-4118451/pato-bragado_paraná_4118451_r01_amaweb_t1_20260623_005022.pdf</t>
  </si>
  <si>
    <t>/media/serv-bot/cebece73-ca34-45fa-ba0e-9a1a1807e5c3/TCC_Unifal/Processamento_TCC_Unifal/sessoes/2026-06-22_23-12-00__validacao_tcc_unifal_r01/json/r01_4118451_7bde9bf6.json</t>
  </si>
  <si>
    <t>/media/serv-bot/cebece73-ca34-45fa-ba0e-9a1a1807e5c3/TCC_Unifal/Evidencias_TCC_Unifal/relatorios_ferramentas/2026-06-22_23-12-00__validacao_tcc_unifal_r01/amaweb/caraubas-paraiba-2504074/caraubas_paraíba_2504074_r01_amaweb_t1_20260623_005036.pdf</t>
  </si>
  <si>
    <t>/media/serv-bot/cebece73-ca34-45fa-ba0e-9a1a1807e5c3/TCC_Unifal/Processamento_TCC_Unifal/sessoes/2026-06-22_23-12-00__validacao_tcc_unifal_r01/json/r01_2504074_a358cf58.json</t>
  </si>
  <si>
    <t>/media/serv-bot/cebece73-ca34-45fa-ba0e-9a1a1807e5c3/TCC_Unifal/Evidencias_TCC_Unifal/relatorios_ferramentas/2026-06-22_23-12-00__validacao_tcc_unifal_r01/amaweb/matias-cardoso-minas-gerais-3140852/matias-cardoso_minas gerais_3140852_r01_amaweb_t1_20260623_005038.pdf</t>
  </si>
  <si>
    <t>/media/serv-bot/cebece73-ca34-45fa-ba0e-9a1a1807e5c3/TCC_Unifal/Processamento_TCC_Unifal/sessoes/2026-06-22_23-12-00__validacao_tcc_unifal_r01/json/r01_3140852_51db29db.json</t>
  </si>
  <si>
    <t>/media/serv-bot/cebece73-ca34-45fa-ba0e-9a1a1807e5c3/TCC_Unifal/Evidencias_TCC_Unifal/relatorios_ferramentas/2026-06-22_23-12-00__validacao_tcc_unifal_r01/accessmonitor/pato-bragado-parana-4118451/pato-bragado_paraná_4118451_r01_accessmonitor_t1_20260623_005035.json</t>
  </si>
  <si>
    <t>/media/serv-bot/cebece73-ca34-45fa-ba0e-9a1a1807e5c3/TCC_Unifal/Evidencias_TCC_Unifal/relatorios_ferramentas/2026-06-22_23-12-00__validacao_tcc_unifal_r01/accessmonitor/matias-cardoso-minas-gerais-3140852/matias-cardoso_minas gerais_3140852_r01_accessmonitor_t1_20260623_005051.json</t>
  </si>
  <si>
    <t>/media/serv-bot/cebece73-ca34-45fa-ba0e-9a1a1807e5c3/TCC_Unifal/Evidencias_TCC_Unifal/relatorios_ferramentas/2026-06-22_23-12-00__validacao_tcc_unifal_r01/accessmonitor/caraubas-paraiba-2504074/caraubas_paraíba_2504074_r01_accessmonitor_t1_20260623_005049.json</t>
  </si>
  <si>
    <t>/media/serv-bot/cebece73-ca34-45fa-ba0e-9a1a1807e5c3/TCC_Unifal/Evidencias_TCC_Unifal/relatorios_ferramentas/2026-06-22_23-12-00__validacao_tcc_unifal_r01/amaweb/planalto-parana-4119806/planalto_paraná_4119806_r01_amaweb_t1_20260623_005101.pdf</t>
  </si>
  <si>
    <t>/media/serv-bot/cebece73-ca34-45fa-ba0e-9a1a1807e5c3/TCC_Unifal/Processamento_TCC_Unifal/sessoes/2026-06-22_23-12-00__validacao_tcc_unifal_r01/json/r01_4119806_ef718b6e.json</t>
  </si>
  <si>
    <t>/media/serv-bot/cebece73-ca34-45fa-ba0e-9a1a1807e5c3/TCC_Unifal/Evidencias_TCC_Unifal/relatorios_ferramentas/2026-06-22_23-12-00__validacao_tcc_unifal_r01/accessmonitor/planalto-parana-4119806/planalto_paraná_4119806_r01_accessmonitor_t1_20260623_005113.json</t>
  </si>
  <si>
    <t>/media/serv-bot/cebece73-ca34-45fa-ba0e-9a1a1807e5c3/TCC_Unifal/Evidencias_TCC_Unifal/relatorios_ferramentas/2026-06-22_23-12-00__validacao_tcc_unifal_r01/amaweb/quarto-centenario-parana-4120655/quarto-centenario_paraná_4120655_r01_amaweb_t1_20260623_005201.pdf</t>
  </si>
  <si>
    <t>/media/serv-bot/cebece73-ca34-45fa-ba0e-9a1a1807e5c3/TCC_Unifal/Processamento_TCC_Unifal/sessoes/2026-06-22_23-12-00__validacao_tcc_unifal_r01/json/r01_4120655_ab3c7d8d.json</t>
  </si>
  <si>
    <t>/media/serv-bot/cebece73-ca34-45fa-ba0e-9a1a1807e5c3/TCC_Unifal/Evidencias_TCC_Unifal/relatorios_ferramentas/2026-06-22_23-12-00__validacao_tcc_unifal_r01/accessmonitor/quarto-centenario-parana-4120655/quarto-centenario_paraná_4120655_r01_accessmonitor_t1_20260623_005214.json</t>
  </si>
  <si>
    <t>/media/serv-bot/cebece73-ca34-45fa-ba0e-9a1a1807e5c3/TCC_Unifal/Evidencias_TCC_Unifal/relatorios_ferramentas/2026-06-22_23-12-00__validacao_tcc_unifal_r01/amaweb/quedas-do-iguacu-parana-4120903/quedas-do-iguacu_paraná_4120903_r01_amaweb_t1_20260623_005254.pdf</t>
  </si>
  <si>
    <t>/media/serv-bot/cebece73-ca34-45fa-ba0e-9a1a1807e5c3/TCC_Unifal/Processamento_TCC_Unifal/sessoes/2026-06-22_23-12-00__validacao_tcc_unifal_r01/json/r01_4120903_81161952.json</t>
  </si>
  <si>
    <t>/media/serv-bot/cebece73-ca34-45fa-ba0e-9a1a1807e5c3/TCC_Unifal/Evidencias_TCC_Unifal/relatorios_ferramentas/2026-06-22_23-12-00__validacao_tcc_unifal_r01/accessmonitor/quedas-do-iguacu-parana-4120903/quedas-do-iguacu_paraná_4120903_r01_accessmonitor_t1_20260623_005306.json</t>
  </si>
  <si>
    <t>/media/serv-bot/cebece73-ca34-45fa-ba0e-9a1a1807e5c3/TCC_Unifal/Evidencias_TCC_Unifal/relatorios_ferramentas/2026-06-22_23-12-00__validacao_tcc_unifal_r01/amaweb/conceicao-paraiba-2504405/conceicao_paraíba_2504405_r01_amaweb_t1_20260623_005344.pdf</t>
  </si>
  <si>
    <t>/media/serv-bot/cebece73-ca34-45fa-ba0e-9a1a1807e5c3/TCC_Unifal/Processamento_TCC_Unifal/sessoes/2026-06-22_23-12-00__validacao_tcc_unifal_r01/json/r01_2504405_497d2fd4.json</t>
  </si>
  <si>
    <t>/media/serv-bot/cebece73-ca34-45fa-ba0e-9a1a1807e5c3/TCC_Unifal/Evidencias_TCC_Unifal/relatorios_ferramentas/2026-06-22_23-12-00__validacao_tcc_unifal_r01/amaweb/mato-verde-minas-gerais-3141009/mato-verde_minas gerais_3141009_r01_amaweb_t1_20260623_005345.pdf</t>
  </si>
  <si>
    <t>/media/serv-bot/cebece73-ca34-45fa-ba0e-9a1a1807e5c3/TCC_Unifal/Processamento_TCC_Unifal/sessoes/2026-06-22_23-12-00__validacao_tcc_unifal_r01/json/r01_3141009_54c5e3b6.json</t>
  </si>
  <si>
    <t>/media/serv-bot/cebece73-ca34-45fa-ba0e-9a1a1807e5c3/TCC_Unifal/Evidencias_TCC_Unifal/relatorios_ferramentas/2026-06-22_23-12-00__validacao_tcc_unifal_r01/amaweb/ribeirao-do-pinhal-parana-4121901/ribeirao-do-pinhal_paraná_4121901_r01_amaweb_t1_20260623_005354.pdf</t>
  </si>
  <si>
    <t>/media/serv-bot/cebece73-ca34-45fa-ba0e-9a1a1807e5c3/TCC_Unifal/Processamento_TCC_Unifal/sessoes/2026-06-22_23-12-00__validacao_tcc_unifal_r01/json/r01_4121901_baa6406b.json</t>
  </si>
  <si>
    <t>/media/serv-bot/cebece73-ca34-45fa-ba0e-9a1a1807e5c3/TCC_Unifal/Evidencias_TCC_Unifal/relatorios_ferramentas/2026-06-22_23-12-00__validacao_tcc_unifal_r01/accessmonitor/conceicao-paraiba-2504405/conceicao_paraíba_2504405_r01_accessmonitor_t1_20260623_005358.json</t>
  </si>
  <si>
    <t>/media/serv-bot/cebece73-ca34-45fa-ba0e-9a1a1807e5c3/TCC_Unifal/Evidencias_TCC_Unifal/relatorios_ferramentas/2026-06-22_23-12-00__validacao_tcc_unifal_r01/accessmonitor/mato-verde-minas-gerais-3141009/mato-verde_minas gerais_3141009_r01_accessmonitor_t1_20260623_005358.json</t>
  </si>
  <si>
    <t>/media/serv-bot/cebece73-ca34-45fa-ba0e-9a1a1807e5c3/TCC_Unifal/Evidencias_TCC_Unifal/relatorios_ferramentas/2026-06-22_23-12-00__validacao_tcc_unifal_r01/accessmonitor/ribeirao-do-pinhal-parana-4121901/ribeirao-do-pinhal_paraná_4121901_r01_accessmonitor_t1_20260623_005407.json</t>
  </si>
  <si>
    <t>/media/serv-bot/cebece73-ca34-45fa-ba0e-9a1a1807e5c3/TCC_Unifal/Evidencias_TCC_Unifal/relatorios_ferramentas/2026-06-22_23-12-00__validacao_tcc_unifal_r01/amaweb/matutina-minas-gerais-3141207/matutina_minas gerais_3141207_r01_amaweb_t1_20260623_005426.pdf</t>
  </si>
  <si>
    <t>/media/serv-bot/cebece73-ca34-45fa-ba0e-9a1a1807e5c3/TCC_Unifal/Processamento_TCC_Unifal/sessoes/2026-06-22_23-12-00__validacao_tcc_unifal_r01/json/r01_3141207_aa6619f6.json</t>
  </si>
  <si>
    <t>/media/serv-bot/cebece73-ca34-45fa-ba0e-9a1a1807e5c3/TCC_Unifal/Evidencias_TCC_Unifal/relatorios_ferramentas/2026-06-22_23-12-00__validacao_tcc_unifal_r01/amaweb/gado-bravo-paraiba-2506251/gado-bravo_paraíba_2506251_r01_amaweb_t1_20260623_005435.pdf</t>
  </si>
  <si>
    <t>/media/serv-bot/cebece73-ca34-45fa-ba0e-9a1a1807e5c3/TCC_Unifal/Processamento_TCC_Unifal/sessoes/2026-06-22_23-12-00__validacao_tcc_unifal_r01/json/r01_2506251_8d74973a.json</t>
  </si>
  <si>
    <t>/media/serv-bot/cebece73-ca34-45fa-ba0e-9a1a1807e5c3/TCC_Unifal/Evidencias_TCC_Unifal/relatorios_ferramentas/2026-06-22_23-12-00__validacao_tcc_unifal_r01/amaweb/salto-do-lontra-parana-4123006/salto-do-lontra_paraná_4123006_r01_amaweb_t1_20260623_005438.pdf</t>
  </si>
  <si>
    <t>/media/serv-bot/cebece73-ca34-45fa-ba0e-9a1a1807e5c3/TCC_Unifal/Processamento_TCC_Unifal/sessoes/2026-06-22_23-12-00__validacao_tcc_unifal_r01/json/r01_4123006_50402e6c.json</t>
  </si>
  <si>
    <t>/media/serv-bot/cebece73-ca34-45fa-ba0e-9a1a1807e5c3/TCC_Unifal/Evidencias_TCC_Unifal/relatorios_ferramentas/2026-06-22_23-12-00__validacao_tcc_unifal_r01/accessmonitor/matutina-minas-gerais-3141207/matutina_minas gerais_3141207_r01_accessmonitor_t1_20260623_005439.json</t>
  </si>
  <si>
    <t>/media/serv-bot/cebece73-ca34-45fa-ba0e-9a1a1807e5c3/TCC_Unifal/Evidencias_TCC_Unifal/relatorios_ferramentas/2026-06-22_23-12-00__validacao_tcc_unifal_r01/accessmonitor/gado-bravo-paraiba-2506251/gado-bravo_paraíba_2506251_r01_accessmonitor_t1_20260623_005449.json</t>
  </si>
  <si>
    <t>/media/serv-bot/cebece73-ca34-45fa-ba0e-9a1a1807e5c3/TCC_Unifal/Evidencias_TCC_Unifal/relatorios_ferramentas/2026-06-22_23-12-00__validacao_tcc_unifal_r01/accessmonitor/salto-do-lontra-parana-4123006/salto-do-lontra_paraná_4123006_r01_accessmonitor_t1_20260623_005450.json</t>
  </si>
  <si>
    <t>/media/serv-bot/cebece73-ca34-45fa-ba0e-9a1a1807e5c3/TCC_Unifal/Evidencias_TCC_Unifal/relatorios_ferramentas/2026-06-22_23-12-00__validacao_tcc_unifal_r01/amaweb/santa-cecilia-do-pavao-parana-4123204/santa-cecilia-do-pavao_paraná_4123204_r01_amaweb_t1_20260623_005533.pdf</t>
  </si>
  <si>
    <t>/media/serv-bot/cebece73-ca34-45fa-ba0e-9a1a1807e5c3/TCC_Unifal/Processamento_TCC_Unifal/sessoes/2026-06-22_23-12-00__validacao_tcc_unifal_r01/json/r01_4123204_efeca6ca.json</t>
  </si>
  <si>
    <t>/media/serv-bot/cebece73-ca34-45fa-ba0e-9a1a1807e5c3/TCC_Unifal/Evidencias_TCC_Unifal/relatorios_ferramentas/2026-06-22_23-12-00__validacao_tcc_unifal_r01/amaweb/jerico-paraiba-2507408/jerico_paraíba_2507408_r01_amaweb_t1_20260623_005533.pdf</t>
  </si>
  <si>
    <t>/media/serv-bot/cebece73-ca34-45fa-ba0e-9a1a1807e5c3/TCC_Unifal/Processamento_TCC_Unifal/sessoes/2026-06-22_23-12-00__validacao_tcc_unifal_r01/json/r01_2507408_f542090d.json</t>
  </si>
  <si>
    <t>/media/serv-bot/cebece73-ca34-45fa-ba0e-9a1a1807e5c3/TCC_Unifal/Evidencias_TCC_Unifal/relatorios_ferramentas/2026-06-22_23-12-00__validacao_tcc_unifal_r01/amaweb/montalvania-minas-gerais-3142700/montalvania_minas gerais_3142700_r01_amaweb_t1_20260623_005533.pdf</t>
  </si>
  <si>
    <t>/media/serv-bot/cebece73-ca34-45fa-ba0e-9a1a1807e5c3/TCC_Unifal/Processamento_TCC_Unifal/sessoes/2026-06-22_23-12-00__validacao_tcc_unifal_r01/json/r01_3142700_011fba63.json</t>
  </si>
  <si>
    <t>/media/serv-bot/cebece73-ca34-45fa-ba0e-9a1a1807e5c3/TCC_Unifal/Evidencias_TCC_Unifal/relatorios_ferramentas/2026-06-22_23-12-00__validacao_tcc_unifal_r01/accessmonitor/santa-cecilia-do-pavao-parana-4123204/santa-cecilia-do-pavao_paraná_4123204_r01_accessmonitor_t1_20260623_005544.json</t>
  </si>
  <si>
    <t>/media/serv-bot/cebece73-ca34-45fa-ba0e-9a1a1807e5c3/TCC_Unifal/Evidencias_TCC_Unifal/relatorios_ferramentas/2026-06-22_23-12-00__validacao_tcc_unifal_r01/accessmonitor/montalvania-minas-gerais-3142700/montalvania_minas gerais_3142700_r01_accessmonitor_t1_20260623_005546.json</t>
  </si>
  <si>
    <t>/media/serv-bot/cebece73-ca34-45fa-ba0e-9a1a1807e5c3/TCC_Unifal/Evidencias_TCC_Unifal/relatorios_ferramentas/2026-06-22_23-12-00__validacao_tcc_unifal_r01/accessmonitor/jerico-paraiba-2507408/jerico_paraíba_2507408_r01_accessmonitor_t1_20260623_005545.json</t>
  </si>
  <si>
    <t>/media/serv-bot/cebece73-ca34-45fa-ba0e-9a1a1807e5c3/TCC_Unifal/Evidencias_TCC_Unifal/relatorios_ferramentas/2026-06-22_23-12-00__validacao_tcc_unifal_r01/amaweb/sao-joao-do-ivai-parana-4125001/sao-joao-do-ivai_paraná_4125001_r01_amaweb_t1_20260623_005624.pdf</t>
  </si>
  <si>
    <t>/media/serv-bot/cebece73-ca34-45fa-ba0e-9a1a1807e5c3/TCC_Unifal/Processamento_TCC_Unifal/sessoes/2026-06-22_23-12-00__validacao_tcc_unifal_r01/json/r01_4125001_ddd467f5.json</t>
  </si>
  <si>
    <t>/media/serv-bot/cebece73-ca34-45fa-ba0e-9a1a1807e5c3/TCC_Unifal/Evidencias_TCC_Unifal/relatorios_ferramentas/2026-06-22_23-12-00__validacao_tcc_unifal_r01/amaweb/nova-modica-minas-gerais-3144904/nova-modica_minas gerais_3144904_r01_amaweb_t1_20260623_005625.pdf</t>
  </si>
  <si>
    <t>/media/serv-bot/cebece73-ca34-45fa-ba0e-9a1a1807e5c3/TCC_Unifal/Processamento_TCC_Unifal/sessoes/2026-06-22_23-12-00__validacao_tcc_unifal_r01/json/r01_3144904_c203a5a7.json</t>
  </si>
  <si>
    <t>/media/serv-bot/cebece73-ca34-45fa-ba0e-9a1a1807e5c3/TCC_Unifal/Evidencias_TCC_Unifal/relatorios_ferramentas/2026-06-22_23-12-00__validacao_tcc_unifal_r01/amaweb/lastro-paraiba-2508406/lastro_paraíba_2508406_r01_amaweb_t1_20260623_005635.pdf</t>
  </si>
  <si>
    <t>/media/serv-bot/cebece73-ca34-45fa-ba0e-9a1a1807e5c3/TCC_Unifal/Processamento_TCC_Unifal/sessoes/2026-06-22_23-12-00__validacao_tcc_unifal_r01/json/r01_2508406_177e970b.json</t>
  </si>
  <si>
    <t>/media/serv-bot/cebece73-ca34-45fa-ba0e-9a1a1807e5c3/TCC_Unifal/Evidencias_TCC_Unifal/relatorios_ferramentas/2026-06-22_23-12-00__validacao_tcc_unifal_r01/accessmonitor/sao-joao-do-ivai-parana-4125001/sao-joao-do-ivai_paraná_4125001_r01_accessmonitor_t1_20260623_005638.json</t>
  </si>
  <si>
    <t>/media/serv-bot/cebece73-ca34-45fa-ba0e-9a1a1807e5c3/TCC_Unifal/Evidencias_TCC_Unifal/relatorios_ferramentas/2026-06-22_23-12-00__validacao_tcc_unifal_r01/accessmonitor/nova-modica-minas-gerais-3144904/nova-modica_minas gerais_3144904_r01_accessmonitor_t1_20260623_005637.json</t>
  </si>
  <si>
    <t>/media/serv-bot/cebece73-ca34-45fa-ba0e-9a1a1807e5c3/TCC_Unifal/Evidencias_TCC_Unifal/relatorios_ferramentas/2026-06-22_23-12-00__validacao_tcc_unifal_r01/accessmonitor/lastro-paraiba-2508406/lastro_paraíba_2508406_r01_accessmonitor_t1_20260623_005646.json</t>
  </si>
  <si>
    <t>/media/serv-bot/cebece73-ca34-45fa-ba0e-9a1a1807e5c3/TCC_Unifal/Evidencias_TCC_Unifal/relatorios_ferramentas/2026-06-22_23-12-00__validacao_tcc_unifal_r01/amaweb/novo-oriente-de-minas-minas-gerais-3145356/novo-oriente-de-minas_minas gerais_3145356_r01_amaweb_t1_20260623_005707.pdf</t>
  </si>
  <si>
    <t>/media/serv-bot/cebece73-ca34-45fa-ba0e-9a1a1807e5c3/TCC_Unifal/Processamento_TCC_Unifal/sessoes/2026-06-22_23-12-00__validacao_tcc_unifal_r01/json/r01_3145356_201ff420.json</t>
  </si>
  <si>
    <t>/media/serv-bot/cebece73-ca34-45fa-ba0e-9a1a1807e5c3/TCC_Unifal/Evidencias_TCC_Unifal/relatorios_ferramentas/2026-06-22_23-12-00__validacao_tcc_unifal_r01/accessmonitor/novo-oriente-de-minas-minas-gerais-3145356/novo-oriente-de-minas_minas gerais_3145356_r01_accessmonitor_t1_20260623_005718.json</t>
  </si>
  <si>
    <t>/media/serv-bot/cebece73-ca34-45fa-ba0e-9a1a1807e5c3/TCC_Unifal/Evidencias_TCC_Unifal/relatorios_ferramentas/2026-06-22_23-12-00__validacao_tcc_unifal_r01/amaweb/sapopema-parana-4126207/sapopema_paraná_4126207_r01_amaweb_t1_20260623_005740.pdf</t>
  </si>
  <si>
    <t>/media/serv-bot/cebece73-ca34-45fa-ba0e-9a1a1807e5c3/TCC_Unifal/Processamento_TCC_Unifal/sessoes/2026-06-22_23-12-00__validacao_tcc_unifal_r01/json/r01_4126207_5af29e7b.json</t>
  </si>
  <si>
    <t>/media/serv-bot/cebece73-ca34-45fa-ba0e-9a1a1807e5c3/TCC_Unifal/Evidencias_TCC_Unifal/relatorios_ferramentas/2026-06-22_23-12-00__validacao_tcc_unifal_r01/accessmonitor/sapopema-parana-4126207/sapopema_paraná_4126207_r01_accessmonitor_t1_20260623_005752.json</t>
  </si>
  <si>
    <t>/media/serv-bot/cebece73-ca34-45fa-ba0e-9a1a1807e5c3/TCC_Unifal/Evidencias_TCC_Unifal/relatorios_ferramentas/2026-06-22_23-12-00__validacao_tcc_unifal_r01/amaweb/parari-paraiba-2510659/parari_paraíba_2510659_r01_amaweb_t1_20260623_005817.pdf</t>
  </si>
  <si>
    <t>/media/serv-bot/cebece73-ca34-45fa-ba0e-9a1a1807e5c3/TCC_Unifal/Processamento_TCC_Unifal/sessoes/2026-06-22_23-12-00__validacao_tcc_unifal_r01/json/r01_2510659_1f9123c6.json</t>
  </si>
  <si>
    <t>/media/serv-bot/cebece73-ca34-45fa-ba0e-9a1a1807e5c3/TCC_Unifal/Evidencias_TCC_Unifal/relatorios_ferramentas/2026-06-22_23-12-00__validacao_tcc_unifal_r01/amaweb/olimpio-noronha-minas-gerais-3145505/olimpio-noronha_minas gerais_3145505_r01_amaweb_t1_20260623_005817.pdf</t>
  </si>
  <si>
    <t>/media/serv-bot/cebece73-ca34-45fa-ba0e-9a1a1807e5c3/TCC_Unifal/Processamento_TCC_Unifal/sessoes/2026-06-22_23-12-00__validacao_tcc_unifal_r01/json/r01_3145505_a22a30ff.json</t>
  </si>
  <si>
    <t>/media/serv-bot/cebece73-ca34-45fa-ba0e-9a1a1807e5c3/TCC_Unifal/Evidencias_TCC_Unifal/relatorios_ferramentas/2026-06-22_23-12-00__validacao_tcc_unifal_r01/accessmonitor/parari-paraiba-2510659/parari_paraíba_2510659_r01_accessmonitor_t1_20260623_005829.json</t>
  </si>
  <si>
    <t>/media/serv-bot/cebece73-ca34-45fa-ba0e-9a1a1807e5c3/TCC_Unifal/Evidencias_TCC_Unifal/relatorios_ferramentas/2026-06-22_23-12-00__validacao_tcc_unifal_r01/accessmonitor/olimpio-noronha-minas-gerais-3145505/olimpio-noronha_minas gerais_3145505_r01_accessmonitor_t1_20260623_005829.json</t>
  </si>
  <si>
    <t>/media/serv-bot/cebece73-ca34-45fa-ba0e-9a1a1807e5c3/TCC_Unifal/Evidencias_TCC_Unifal/relatorios_ferramentas/2026-06-22_23-12-00__validacao_tcc_unifal_r01/amaweb/sertanopolis-parana-4126504/sertanopolis_paraná_4126504_r01_amaweb_t1_20260623_005842.pdf</t>
  </si>
  <si>
    <t>/media/serv-bot/cebece73-ca34-45fa-ba0e-9a1a1807e5c3/TCC_Unifal/Processamento_TCC_Unifal/sessoes/2026-06-22_23-12-00__validacao_tcc_unifal_r01/json/r01_4126504_e955b230.json</t>
  </si>
  <si>
    <t>/media/serv-bot/cebece73-ca34-45fa-ba0e-9a1a1807e5c3/TCC_Unifal/Evidencias_TCC_Unifal/relatorios_ferramentas/2026-06-22_23-12-00__validacao_tcc_unifal_r01/accessmonitor/sertanopolis-parana-4126504/sertanopolis_paraná_4126504_r01_accessmonitor_t1_20260623_005854.json</t>
  </si>
  <si>
    <t>/media/serv-bot/cebece73-ca34-45fa-ba0e-9a1a1807e5c3/TCC_Unifal/Evidencias_TCC_Unifal/relatorios_ferramentas/2026-06-22_23-12-00__validacao_tcc_unifal_r01/amaweb/ouro-branco-minas-gerais-3145901/ouro-branco_minas gerais_3145901_r01_amaweb_t1_20260623_005919.pdf</t>
  </si>
  <si>
    <t>/media/serv-bot/cebece73-ca34-45fa-ba0e-9a1a1807e5c3/TCC_Unifal/Processamento_TCC_Unifal/sessoes/2026-06-22_23-12-00__validacao_tcc_unifal_r01/json/r01_3145901_4149c995.json</t>
  </si>
  <si>
    <t>/media/serv-bot/cebece73-ca34-45fa-ba0e-9a1a1807e5c3/TCC_Unifal/Evidencias_TCC_Unifal/relatorios_ferramentas/2026-06-22_23-12-00__validacao_tcc_unifal_r01/accessmonitor/ouro-branco-minas-gerais-3145901/ouro-branco_minas gerais_3145901_r01_accessmonitor_t1_20260623_005931.json</t>
  </si>
  <si>
    <t>/media/serv-bot/cebece73-ca34-45fa-ba0e-9a1a1807e5c3/TCC_Unifal/Evidencias_TCC_Unifal/relatorios_ferramentas/2026-06-22_23-12-00__validacao_tcc_unifal_r01/amaweb/siqueira-campos-parana-4126603/siqueira-campos_paraná_4126603_r01_amaweb_t1_20260623_010025.pdf</t>
  </si>
  <si>
    <t>/media/serv-bot/cebece73-ca34-45fa-ba0e-9a1a1807e5c3/TCC_Unifal/Processamento_TCC_Unifal/sessoes/2026-06-22_23-12-00__validacao_tcc_unifal_r01/json/r01_4126603_b9359cce.json</t>
  </si>
  <si>
    <t>/media/serv-bot/cebece73-ca34-45fa-ba0e-9a1a1807e5c3/TCC_Unifal/Evidencias_TCC_Unifal/relatorios_ferramentas/2026-06-22_23-12-00__validacao_tcc_unifal_r01/amaweb/paineiras-minas-gerais-3146404/paineiras_minas gerais_3146404_r01_amaweb_t1_20260623_010047.pdf</t>
  </si>
  <si>
    <t>/media/serv-bot/cebece73-ca34-45fa-ba0e-9a1a1807e5c3/TCC_Unifal/Processamento_TCC_Unifal/sessoes/2026-06-22_23-12-00__validacao_tcc_unifal_r01/json/r01_3146404_cbff1f3d.json</t>
  </si>
  <si>
    <t>/media/serv-bot/cebece73-ca34-45fa-ba0e-9a1a1807e5c3/TCC_Unifal/Evidencias_TCC_Unifal/relatorios_ferramentas/2026-06-22_23-12-00__validacao_tcc_unifal_r01/accessmonitor/siqueira-campos-parana-4126603/siqueira-campos_paraná_4126603_r01_accessmonitor_t1_20260623_010036.json</t>
  </si>
  <si>
    <t>/media/serv-bot/cebece73-ca34-45fa-ba0e-9a1a1807e5c3/TCC_Unifal/Evidencias_TCC_Unifal/relatorios_ferramentas/2026-06-22_23-12-00__validacao_tcc_unifal_r01/accessmonitor/paineiras-minas-gerais-3146404/paineiras_minas gerais_3146404_r01_accessmonitor_t1_20260623_010100.json</t>
  </si>
  <si>
    <t>/media/serv-bot/cebece73-ca34-45fa-ba0e-9a1a1807e5c3/TCC_Unifal/Evidencias_TCC_Unifal/relatorios_ferramentas/2026-06-22_23-12-00__validacao_tcc_unifal_r01/amaweb/pedrinopolis-minas-gerais-3149200/pedrinopolis_minas gerais_3149200_r01_amaweb_t1_20260623_010147.pdf</t>
  </si>
  <si>
    <t>/media/serv-bot/cebece73-ca34-45fa-ba0e-9a1a1807e5c3/TCC_Unifal/Processamento_TCC_Unifal/sessoes/2026-06-22_23-12-00__validacao_tcc_unifal_r01/json/r01_3149200_2113e149.json</t>
  </si>
  <si>
    <t>/media/serv-bot/cebece73-ca34-45fa-ba0e-9a1a1807e5c3/TCC_Unifal/Evidencias_TCC_Unifal/relatorios_ferramentas/2026-06-22_23-12-00__validacao_tcc_unifal_r01/amaweb/remigio-paraiba-2512705/remigio_paraíba_2512705_r01_amaweb_t1_20260623_010156.pdf</t>
  </si>
  <si>
    <t>/media/serv-bot/cebece73-ca34-45fa-ba0e-9a1a1807e5c3/TCC_Unifal/Processamento_TCC_Unifal/sessoes/2026-06-22_23-12-00__validacao_tcc_unifal_r01/json/r01_2512705_312756ae.json</t>
  </si>
  <si>
    <t>/media/serv-bot/cebece73-ca34-45fa-ba0e-9a1a1807e5c3/TCC_Unifal/Evidencias_TCC_Unifal/relatorios_ferramentas/2026-06-22_23-12-00__validacao_tcc_unifal_r01/accessmonitor/pedrinopolis-minas-gerais-3149200/pedrinopolis_minas gerais_3149200_r01_accessmonitor_t1_20260623_010159.json</t>
  </si>
  <si>
    <t>/media/serv-bot/cebece73-ca34-45fa-ba0e-9a1a1807e5c3/TCC_Unifal/Evidencias_TCC_Unifal/relatorios_ferramentas/2026-06-22_23-12-00__validacao_tcc_unifal_r01/amaweb/perdizes-minas-gerais-3149804/perdizes_minas gerais_3149804_r01_amaweb_t1_20260623_010239.pdf</t>
  </si>
  <si>
    <t>/media/serv-bot/cebece73-ca34-45fa-ba0e-9a1a1807e5c3/TCC_Unifal/Processamento_TCC_Unifal/sessoes/2026-06-22_23-12-00__validacao_tcc_unifal_r01/json/r01_3149804_9ea6d402.json</t>
  </si>
  <si>
    <t>/media/serv-bot/cebece73-ca34-45fa-ba0e-9a1a1807e5c3/TCC_Unifal/Evidencias_TCC_Unifal/relatorios_ferramentas/2026-06-22_23-12-00__validacao_tcc_unifal_r01/accessmonitor/perdizes-minas-gerais-3149804/perdizes_minas gerais_3149804_r01_accessmonitor_t1_20260623_010251.json</t>
  </si>
  <si>
    <t>/media/serv-bot/cebece73-ca34-45fa-ba0e-9a1a1807e5c3/TCC_Unifal/Evidencias_TCC_Unifal/relatorios_ferramentas/2026-06-22_23-12-00__validacao_tcc_unifal_r01/amaweb/ponto-chique-minas-gerais-3152131/ponto-chique_minas gerais_3152131_r01_amaweb_t1_20260623_010316.pdf</t>
  </si>
  <si>
    <t>/media/serv-bot/cebece73-ca34-45fa-ba0e-9a1a1807e5c3/TCC_Unifal/Processamento_TCC_Unifal/sessoes/2026-06-22_23-12-00__validacao_tcc_unifal_r01/json/r01_3152131_3722b491.json</t>
  </si>
  <si>
    <t>/media/serv-bot/cebece73-ca34-45fa-ba0e-9a1a1807e5c3/TCC_Unifal/Evidencias_TCC_Unifal/relatorios_ferramentas/2026-06-22_23-12-00__validacao_tcc_unifal_r01/accessmonitor/ponto-chique-minas-gerais-3152131/ponto-chique_minas gerais_3152131_r01_accessmonitor_t1_20260623_010327.json</t>
  </si>
  <si>
    <t>/media/serv-bot/cebece73-ca34-45fa-ba0e-9a1a1807e5c3/TCC_Unifal/Evidencias_TCC_Unifal/relatorios_ferramentas/2026-06-22_23-12-00__validacao_tcc_unifal_r01/amaweb/recreio-minas-gerais-3154101/recreio_minas gerais_3154101_r01_amaweb_t1_20260623_010351.pdf</t>
  </si>
  <si>
    <t>/media/serv-bot/cebece73-ca34-45fa-ba0e-9a1a1807e5c3/TCC_Unifal/Processamento_TCC_Unifal/sessoes/2026-06-22_23-12-00__validacao_tcc_unifal_r01/json/r01_3154101_4a64590e.json</t>
  </si>
  <si>
    <t>/media/serv-bot/cebece73-ca34-45fa-ba0e-9a1a1807e5c3/TCC_Unifal/Evidencias_TCC_Unifal/relatorios_ferramentas/2026-06-22_23-12-00__validacao_tcc_unifal_r01/amaweb/ventania-parana-4128534/ventania_paraná_4128534_r01_amaweb_t1_20260623_010355.pdf</t>
  </si>
  <si>
    <t>/media/serv-bot/cebece73-ca34-45fa-ba0e-9a1a1807e5c3/TCC_Unifal/Processamento_TCC_Unifal/sessoes/2026-06-22_23-12-00__validacao_tcc_unifal_r01/json/r01_4128534_eef8814b.json</t>
  </si>
  <si>
    <t>/media/serv-bot/cebece73-ca34-45fa-ba0e-9a1a1807e5c3/TCC_Unifal/Evidencias_TCC_Unifal/relatorios_ferramentas/2026-06-22_23-12-00__validacao_tcc_unifal_r01/accessmonitor/recreio-minas-gerais-3154101/recreio_minas gerais_3154101_r01_accessmonitor_t1_20260623_010403.json</t>
  </si>
  <si>
    <t>/media/serv-bot/cebece73-ca34-45fa-ba0e-9a1a1807e5c3/TCC_Unifal/Evidencias_TCC_Unifal/relatorios_ferramentas/2026-06-22_23-12-00__validacao_tcc_unifal_r01/accessmonitor/ventania-parana-4128534/ventania_paraná_4128534_r01_accessmonitor_t1_20260623_010406.json</t>
  </si>
  <si>
    <t>/media/serv-bot/cebece73-ca34-45fa-ba0e-9a1a1807e5c3/TCC_Unifal/Evidencias_TCC_Unifal/relatorios_ferramentas/2026-06-22_23-12-00__validacao_tcc_unifal_r01/amaweb/virmond-parana-4128658/virmond_paraná_4128658_r01_amaweb_t1_20260623_010441.pdf</t>
  </si>
  <si>
    <t>/media/serv-bot/cebece73-ca34-45fa-ba0e-9a1a1807e5c3/TCC_Unifal/Processamento_TCC_Unifal/sessoes/2026-06-22_23-12-00__validacao_tcc_unifal_r01/json/r01_4128658_778454d6.json</t>
  </si>
  <si>
    <t>/media/serv-bot/cebece73-ca34-45fa-ba0e-9a1a1807e5c3/TCC_Unifal/Evidencias_TCC_Unifal/relatorios_ferramentas/2026-06-22_23-12-00__validacao_tcc_unifal_r01/amaweb/ressaquinha-minas-gerais-3154408/ressaquinha_minas gerais_3154408_r01_amaweb_t1_20260623_010456.pdf</t>
  </si>
  <si>
    <t>/media/serv-bot/cebece73-ca34-45fa-ba0e-9a1a1807e5c3/TCC_Unifal/Processamento_TCC_Unifal/sessoes/2026-06-22_23-12-00__validacao_tcc_unifal_r01/json/r01_3154408_c9aa9d35.json</t>
  </si>
  <si>
    <t>/media/serv-bot/cebece73-ca34-45fa-ba0e-9a1a1807e5c3/TCC_Unifal/Evidencias_TCC_Unifal/relatorios_ferramentas/2026-06-22_23-12-00__validacao_tcc_unifal_r01/accessmonitor/virmond-parana-4128658/virmond_paraná_4128658_r01_accessmonitor_t1_20260623_010453.json</t>
  </si>
  <si>
    <t>/media/serv-bot/cebece73-ca34-45fa-ba0e-9a1a1807e5c3/TCC_Unifal/Evidencias_TCC_Unifal/relatorios_ferramentas/2026-06-22_23-12-00__validacao_tcc_unifal_r01/amaweb/remigio-paraiba-2512705/remigio_paraíba_2512705_r01_amaweb_t2_20260623_010518.pdf</t>
  </si>
  <si>
    <t>/media/serv-bot/cebece73-ca34-45fa-ba0e-9a1a1807e5c3/TCC_Unifal/Evidencias_TCC_Unifal/relatorios_ferramentas/2026-06-22_23-12-00__validacao_tcc_unifal_r01/accessmonitor/ressaquinha-minas-gerais-3154408/ressaquinha_minas gerais_3154408_r01_accessmonitor_t1_20260623_010508.json</t>
  </si>
  <si>
    <t>/media/serv-bot/cebece73-ca34-45fa-ba0e-9a1a1807e5c3/TCC_Unifal/Evidencias_TCC_Unifal/relatorios_ferramentas/2026-06-22_23-12-00__validacao_tcc_unifal_r01/amaweb/ajuricaba-rio-grande-do-sul-4300208/ajuricaba_rio grande do sul_4300208_r01_amaweb_t1_20260623_010722.pdf</t>
  </si>
  <si>
    <t>/media/serv-bot/cebece73-ca34-45fa-ba0e-9a1a1807e5c3/TCC_Unifal/Processamento_TCC_Unifal/sessoes/2026-06-22_23-12-00__validacao_tcc_unifal_r01/json/r01_4300208_afd45fee.json</t>
  </si>
  <si>
    <t>/media/serv-bot/cebece73-ca34-45fa-ba0e-9a1a1807e5c3/TCC_Unifal/Evidencias_TCC_Unifal/relatorios_ferramentas/2026-06-22_23-12-00__validacao_tcc_unifal_r01/accessmonitor/ajuricaba-rio-grande-do-sul-4300208/ajuricaba_rio grande do sul_4300208_r01_accessmonitor_t1_20260623_010735.json</t>
  </si>
  <si>
    <t>/media/serv-bot/cebece73-ca34-45fa-ba0e-9a1a1807e5c3/TCC_Unifal/Evidencias_TCC_Unifal/relatorios_ferramentas/2026-06-22_23-12-00__validacao_tcc_unifal_r01/amaweb/rio-novo-minas-gerais-3155405/rio-novo_minas gerais_3155405_r01_amaweb_t1_20260623_010837.pdf</t>
  </si>
  <si>
    <t>/media/serv-bot/cebece73-ca34-45fa-ba0e-9a1a1807e5c3/TCC_Unifal/Processamento_TCC_Unifal/sessoes/2026-06-22_23-12-00__validacao_tcc_unifal_r01/json/r01_3155405_a11f8eb9.json</t>
  </si>
  <si>
    <t>/media/serv-bot/cebece73-ca34-45fa-ba0e-9a1a1807e5c3/TCC_Unifal/Evidencias_TCC_Unifal/relatorios_ferramentas/2026-06-22_23-12-00__validacao_tcc_unifal_r01/amaweb/remigio-paraiba-2512705/remigio_paraíba_2512705_r01_amaweb_t3_20260623_010852.pdf</t>
  </si>
  <si>
    <t>/media/serv-bot/cebece73-ca34-45fa-ba0e-9a1a1807e5c3/TCC_Unifal/Evidencias_TCC_Unifal/relatorios_ferramentas/2026-06-22_23-12-00__validacao_tcc_unifal_r01/amaweb/alecrim-rio-grande-do-sul-4300307/alecrim_rio grande do sul_4300307_r01_amaweb_t1_20260623_010858.pdf</t>
  </si>
  <si>
    <t>/media/serv-bot/cebece73-ca34-45fa-ba0e-9a1a1807e5c3/TCC_Unifal/Processamento_TCC_Unifal/sessoes/2026-06-22_23-12-00__validacao_tcc_unifal_r01/json/r01_4300307_452f6798.json</t>
  </si>
  <si>
    <t>/media/serv-bot/cebece73-ca34-45fa-ba0e-9a1a1807e5c3/TCC_Unifal/Evidencias_TCC_Unifal/relatorios_ferramentas/2026-06-22_23-12-00__validacao_tcc_unifal_r01/accessmonitor/remigio-paraiba-2512705/remigio_paraíba_2512705_r01_accessmonitor_t1_20260623_010903.json</t>
  </si>
  <si>
    <t>/media/serv-bot/cebece73-ca34-45fa-ba0e-9a1a1807e5c3/TCC_Unifal/Evidencias_TCC_Unifal/relatorios_ferramentas/2026-06-22_23-12-00__validacao_tcc_unifal_r01/amaweb/rio-novo-minas-gerais-3155405/rio-novo_minas gerais_3155405_r01_amaweb_t2_20260623_010917.pdf</t>
  </si>
  <si>
    <t>/media/serv-bot/cebece73-ca34-45fa-ba0e-9a1a1807e5c3/TCC_Unifal/Evidencias_TCC_Unifal/relatorios_ferramentas/2026-06-22_23-12-00__validacao_tcc_unifal_r01/accessmonitor/alecrim-rio-grande-do-sul-4300307/alecrim_rio grande do sul_4300307_r01_accessmonitor_t1_20260623_010910.json</t>
  </si>
  <si>
    <t>/media/serv-bot/cebece73-ca34-45fa-ba0e-9a1a1807e5c3/TCC_Unifal/Evidencias_TCC_Unifal/relatorios_ferramentas/2026-06-22_23-12-00__validacao_tcc_unifal_r01/accessmonitor/rio-novo-minas-gerais-3155405/rio-novo_minas gerais_3155405_r01_accessmonitor_t1_20260623_010931.json</t>
  </si>
  <si>
    <t>/media/serv-bot/cebece73-ca34-45fa-ba0e-9a1a1807e5c3/TCC_Unifal/Evidencias_TCC_Unifal/relatorios_ferramentas/2026-06-22_23-12-00__validacao_tcc_unifal_r01/amaweb/alegria-rio-grande-do-sul-4300455/alegria_rio grande do sul_4300455_r01_amaweb_t1_20260623_010948.pdf</t>
  </si>
  <si>
    <t>/media/serv-bot/cebece73-ca34-45fa-ba0e-9a1a1807e5c3/TCC_Unifal/Processamento_TCC_Unifal/sessoes/2026-06-22_23-12-00__validacao_tcc_unifal_r01/json/r01_4300455_41ad71d6.json</t>
  </si>
  <si>
    <t>/media/serv-bot/cebece73-ca34-45fa-ba0e-9a1a1807e5c3/TCC_Unifal/Evidencias_TCC_Unifal/relatorios_ferramentas/2026-06-22_23-12-00__validacao_tcc_unifal_r01/amaweb/santa-cecilia-paraiba-2513158/santa-cecilia_paraíba_2513158_r01_amaweb_t1_20260623_010949.pdf</t>
  </si>
  <si>
    <t>/media/serv-bot/cebece73-ca34-45fa-ba0e-9a1a1807e5c3/TCC_Unifal/Processamento_TCC_Unifal/sessoes/2026-06-22_23-12-00__validacao_tcc_unifal_r01/json/r01_2513158_8adeddba.json</t>
  </si>
  <si>
    <t>/media/serv-bot/cebece73-ca34-45fa-ba0e-9a1a1807e5c3/TCC_Unifal/Evidencias_TCC_Unifal/relatorios_ferramentas/2026-06-22_23-12-00__validacao_tcc_unifal_r01/accessmonitor/alegria-rio-grande-do-sul-4300455/alegria_rio grande do sul_4300455_r01_accessmonitor_t1_20260623_011002.json</t>
  </si>
  <si>
    <t>/media/serv-bot/cebece73-ca34-45fa-ba0e-9a1a1807e5c3/TCC_Unifal/Evidencias_TCC_Unifal/relatorios_ferramentas/2026-06-22_23-12-00__validacao_tcc_unifal_r01/accessmonitor/santa-cecilia-paraiba-2513158/santa-cecilia_paraíba_2513158_r01_accessmonitor_t1_20260623_011001.json</t>
  </si>
  <si>
    <t>/media/serv-bot/cebece73-ca34-45fa-ba0e-9a1a1807e5c3/TCC_Unifal/Evidencias_TCC_Unifal/relatorios_ferramentas/2026-06-22_23-12-00__validacao_tcc_unifal_r01/amaweb/rubelita-minas-gerais-3156502/rubelita_minas gerais_3156502_r01_amaweb_t1_20260623_011018.pdf</t>
  </si>
  <si>
    <t>/media/serv-bot/cebece73-ca34-45fa-ba0e-9a1a1807e5c3/TCC_Unifal/Processamento_TCC_Unifal/sessoes/2026-06-22_23-12-00__validacao_tcc_unifal_r01/json/r01_3156502_c8c1f8b6.json</t>
  </si>
  <si>
    <t>/media/serv-bot/cebece73-ca34-45fa-ba0e-9a1a1807e5c3/TCC_Unifal/Evidencias_TCC_Unifal/relatorios_ferramentas/2026-06-22_23-12-00__validacao_tcc_unifal_r01/amaweb/alto-feliz-rio-grande-do-sul-4300570/alto-feliz_rio grande do sul_4300570_r01_amaweb_t1_20260623_011032.pdf</t>
  </si>
  <si>
    <t>/media/serv-bot/cebece73-ca34-45fa-ba0e-9a1a1807e5c3/TCC_Unifal/Processamento_TCC_Unifal/sessoes/2026-06-22_23-12-00__validacao_tcc_unifal_r01/json/r01_4300570_761000ed.json</t>
  </si>
  <si>
    <t>/media/serv-bot/cebece73-ca34-45fa-ba0e-9a1a1807e5c3/TCC_Unifal/Evidencias_TCC_Unifal/relatorios_ferramentas/2026-06-22_23-12-00__validacao_tcc_unifal_r01/amaweb/sao-bentinho-paraiba-2513927/sao-bentinho_paraíba_2513927_r01_amaweb_t1_20260623_011042.pdf</t>
  </si>
  <si>
    <t>/media/serv-bot/cebece73-ca34-45fa-ba0e-9a1a1807e5c3/TCC_Unifal/Processamento_TCC_Unifal/sessoes/2026-06-22_23-12-00__validacao_tcc_unifal_r01/json/r01_2513927_edfb1430.json</t>
  </si>
  <si>
    <t>/media/serv-bot/cebece73-ca34-45fa-ba0e-9a1a1807e5c3/TCC_Unifal/Evidencias_TCC_Unifal/relatorios_ferramentas/2026-06-22_23-12-00__validacao_tcc_unifal_r01/accessmonitor/rubelita-minas-gerais-3156502/rubelita_minas gerais_3156502_r01_accessmonitor_t1_20260623_011029.json</t>
  </si>
  <si>
    <t>/media/serv-bot/cebece73-ca34-45fa-ba0e-9a1a1807e5c3/TCC_Unifal/Evidencias_TCC_Unifal/relatorios_ferramentas/2026-06-22_23-12-00__validacao_tcc_unifal_r01/accessmonitor/alto-feliz-rio-grande-do-sul-4300570/alto-feliz_rio grande do sul_4300570_r01_accessmonitor_t1_20260623_011045.json</t>
  </si>
  <si>
    <t>/media/serv-bot/cebece73-ca34-45fa-ba0e-9a1a1807e5c3/TCC_Unifal/Evidencias_TCC_Unifal/relatorios_ferramentas/2026-06-22_23-12-00__validacao_tcc_unifal_r01/accessmonitor/sao-bentinho-paraiba-2513927/sao-bentinho_paraíba_2513927_r01_accessmonitor_t1_20260623_011053.json</t>
  </si>
  <si>
    <t>/media/serv-bot/cebece73-ca34-45fa-ba0e-9a1a1807e5c3/TCC_Unifal/Evidencias_TCC_Unifal/relatorios_ferramentas/2026-06-22_23-12-00__validacao_tcc_unifal_r01/amaweb/amaral-ferrador-rio-grande-do-sul-4300638/amaral-ferrador_rio grande do sul_4300638_r01_amaweb_t1_20260623_011115.pdf</t>
  </si>
  <si>
    <t>/media/serv-bot/cebece73-ca34-45fa-ba0e-9a1a1807e5c3/TCC_Unifal/Processamento_TCC_Unifal/sessoes/2026-06-22_23-12-00__validacao_tcc_unifal_r01/json/r01_4300638_2ba47a66.json</t>
  </si>
  <si>
    <t>/media/serv-bot/cebece73-ca34-45fa-ba0e-9a1a1807e5c3/TCC_Unifal/Evidencias_TCC_Unifal/relatorios_ferramentas/2026-06-22_23-12-00__validacao_tcc_unifal_r01/amaweb/santa-rita-de-jacutinga-minas-gerais-3159308/santa-rita-de-jacutinga_minas gerais_3159308_r01_amaweb_t1_20260623_011115.pdf</t>
  </si>
  <si>
    <t>/media/serv-bot/cebece73-ca34-45fa-ba0e-9a1a1807e5c3/TCC_Unifal/Processamento_TCC_Unifal/sessoes/2026-06-22_23-12-00__validacao_tcc_unifal_r01/json/r01_3159308_8d62dd02.json</t>
  </si>
  <si>
    <t>www.amaralferrador.rs.gov.br</t>
  </si>
  <si>
    <t>Prefeitura Municipal de Amaral Ferrador - RS</t>
  </si>
  <si>
    <t>/media/serv-bot/cebece73-ca34-45fa-ba0e-9a1a1807e5c3/TCC_Unifal/Evidencias_TCC_Unifal/relatorios_ferramentas/2026-06-22_23-12-00__validacao_tcc_unifal_r01/accessmonitor/amaral-ferrador-rio-grande-do-sul-4300638/amaral-ferrador_rio grande do sul_4300638_r01_accessmonitor_t1_20260623_011126.json</t>
  </si>
  <si>
    <t>/media/serv-bot/cebece73-ca34-45fa-ba0e-9a1a1807e5c3/TCC_Unifal/Evidencias_TCC_Unifal/relatorios_ferramentas/2026-06-22_23-12-00__validacao_tcc_unifal_r01/accessmonitor/santa-rita-de-jacutinga-minas-gerais-3159308/santa-rita-de-jacutinga_minas gerais_3159308_r01_accessmonitor_t1_20260623_011128.json</t>
  </si>
  <si>
    <t>/media/serv-bot/cebece73-ca34-45fa-ba0e-9a1a1807e5c3/TCC_Unifal/Evidencias_TCC_Unifal/relatorios_ferramentas/2026-06-22_23-12-00__validacao_tcc_unifal_r01/amaweb/balneario-pinhal-rio-grande-do-sul-4301636/balneario-pinhal_rio grande do sul_4301636_r01_amaweb_t1_20260623_011146.pdf</t>
  </si>
  <si>
    <t>/media/serv-bot/cebece73-ca34-45fa-ba0e-9a1a1807e5c3/TCC_Unifal/Processamento_TCC_Unifal/sessoes/2026-06-22_23-12-00__validacao_tcc_unifal_r01/json/r01_4301636_575be68e.json</t>
  </si>
  <si>
    <t>/media/serv-bot/cebece73-ca34-45fa-ba0e-9a1a1807e5c3/TCC_Unifal/Evidencias_TCC_Unifal/relatorios_ferramentas/2026-06-22_23-12-00__validacao_tcc_unifal_r01/accessmonitor/balneario-pinhal-rio-grande-do-sul-4301636/balneario-pinhal_rio grande do sul_4301636_r01_accessmonitor_t1_20260623_011159.json</t>
  </si>
  <si>
    <t>/media/serv-bot/cebece73-ca34-45fa-ba0e-9a1a1807e5c3/TCC_Unifal/Evidencias_TCC_Unifal/relatorios_ferramentas/2026-06-22_23-12-00__validacao_tcc_unifal_r01/amaweb/santana-de-pirapama-minas-gerais-3158508/santana-de-pirapama_minas gerais_3158508_r01_amaweb_t1_20260623_011221.pdf</t>
  </si>
  <si>
    <t>/media/serv-bot/cebece73-ca34-45fa-ba0e-9a1a1807e5c3/TCC_Unifal/Processamento_TCC_Unifal/sessoes/2026-06-22_23-12-00__validacao_tcc_unifal_r01/json/r01_3158508_f3e98741.json</t>
  </si>
  <si>
    <t>/media/serv-bot/cebece73-ca34-45fa-ba0e-9a1a1807e5c3/TCC_Unifal/Evidencias_TCC_Unifal/relatorios_ferramentas/2026-06-22_23-12-00__validacao_tcc_unifal_r01/accessmonitor/santana-de-pirapama-minas-gerais-3158508/santana-de-pirapama_minas gerais_3158508_r01_accessmonitor_t1_20260623_011234.json</t>
  </si>
  <si>
    <t>/media/serv-bot/cebece73-ca34-45fa-ba0e-9a1a1807e5c3/TCC_Unifal/Evidencias_TCC_Unifal/relatorios_ferramentas/2026-06-22_23-12-00__validacao_tcc_unifal_r01/amaweb/sao-bento-paraiba-2513901/sao-bento_paraíba_2513901_r01_amaweb_t1_20260623_011412.pdf</t>
  </si>
  <si>
    <t>/media/serv-bot/cebece73-ca34-45fa-ba0e-9a1a1807e5c3/TCC_Unifal/Processamento_TCC_Unifal/sessoes/2026-06-22_23-12-00__validacao_tcc_unifal_r01/json/r01_2513901_98035c2a.json</t>
  </si>
  <si>
    <t>/media/serv-bot/cebece73-ca34-45fa-ba0e-9a1a1807e5c3/TCC_Unifal/Evidencias_TCC_Unifal/relatorios_ferramentas/2026-06-22_23-12-00__validacao_tcc_unifal_r01/amaweb/barao-do-triunfo-rio-grande-do-sul-4301750/barao-do-triunfo_rio grande do sul_4301750_r01_amaweb_t1_20260623_011527.pdf</t>
  </si>
  <si>
    <t>/media/serv-bot/cebece73-ca34-45fa-ba0e-9a1a1807e5c3/TCC_Unifal/Processamento_TCC_Unifal/sessoes/2026-06-22_23-12-00__validacao_tcc_unifal_r01/json/r01_4301750_b7496f58.json</t>
  </si>
  <si>
    <t>/media/serv-bot/cebece73-ca34-45fa-ba0e-9a1a1807e5c3/TCC_Unifal/Evidencias_TCC_Unifal/relatorios_ferramentas/2026-06-22_23-12-00__validacao_tcc_unifal_r01/amaweb/sao-bento-abade-minas-gerais-3160801/sao-bento-abade_minas gerais_3160801_r01_amaweb_t1_20260623_011558.pdf</t>
  </si>
  <si>
    <t>/media/serv-bot/cebece73-ca34-45fa-ba0e-9a1a1807e5c3/TCC_Unifal/Processamento_TCC_Unifal/sessoes/2026-06-22_23-12-00__validacao_tcc_unifal_r01/json/r01_3160801_487739bd.json</t>
  </si>
  <si>
    <t>/media/serv-bot/cebece73-ca34-45fa-ba0e-9a1a1807e5c3/TCC_Unifal/Evidencias_TCC_Unifal/relatorios_ferramentas/2026-06-22_23-12-00__validacao_tcc_unifal_r01/amaweb/sao-bento-abade-minas-gerais-3160801/sao-bento-abade_minas gerais_3160801_r01_amaweb_t2_20260623_011616.pdf</t>
  </si>
  <si>
    <t>/media/serv-bot/cebece73-ca34-45fa-ba0e-9a1a1807e5c3/TCC_Unifal/Evidencias_TCC_Unifal/relatorios_ferramentas/2026-06-22_23-12-00__validacao_tcc_unifal_r01/amaweb/barao-do-triunfo-rio-grande-do-sul-4301750/barao-do-triunfo_rio grande do sul_4301750_r01_amaweb_t2_20260623_011627.pdf</t>
  </si>
  <si>
    <t>/media/serv-bot/cebece73-ca34-45fa-ba0e-9a1a1807e5c3/TCC_Unifal/Evidencias_TCC_Unifal/relatorios_ferramentas/2026-06-22_23-12-00__validacao_tcc_unifal_r01/accessmonitor/sao-bento-abade-minas-gerais-3160801/sao-bento-abade_minas gerais_3160801_r01_accessmonitor_t1_20260623_011629.json</t>
  </si>
  <si>
    <t>/media/serv-bot/cebece73-ca34-45fa-ba0e-9a1a1807e5c3/TCC_Unifal/Evidencias_TCC_Unifal/relatorios_ferramentas/2026-06-22_23-12-00__validacao_tcc_unifal_r01/accessmonitor/barao-do-triunfo-rio-grande-do-sul-4301750/barao-do-triunfo_rio grande do sul_4301750_r01_accessmonitor_t1_20260623_011640.json</t>
  </si>
  <si>
    <t>/media/serv-bot/cebece73-ca34-45fa-ba0e-9a1a1807e5c3/TCC_Unifal/Evidencias_TCC_Unifal/relatorios_ferramentas/2026-06-22_23-12-00__validacao_tcc_unifal_r01/amaweb/sao-francisco-de-sales-minas-gerais-3161304/sao-francisco-de-sales_minas gerais_3161304_r01_amaweb_t1_20260623_011701.pdf</t>
  </si>
  <si>
    <t>/media/serv-bot/cebece73-ca34-45fa-ba0e-9a1a1807e5c3/TCC_Unifal/Processamento_TCC_Unifal/sessoes/2026-06-22_23-12-00__validacao_tcc_unifal_r01/json/r01_3161304_69de55fd.json</t>
  </si>
  <si>
    <t>/media/serv-bot/cebece73-ca34-45fa-ba0e-9a1a1807e5c3/TCC_Unifal/Evidencias_TCC_Unifal/relatorios_ferramentas/2026-06-22_23-12-00__validacao_tcc_unifal_r01/accessmonitor/sao-francisco-de-sales-minas-gerais-3161304/sao-francisco-de-sales_minas gerais_3161304_r01_accessmonitor_t1_20260623_011712.json</t>
  </si>
  <si>
    <t>/media/serv-bot/cebece73-ca34-45fa-ba0e-9a1a1807e5c3/TCC_Unifal/Evidencias_TCC_Unifal/relatorios_ferramentas/2026-06-22_23-12-00__validacao_tcc_unifal_r01/amaweb/sao-bento-paraiba-2513901/sao-bento_paraíba_2513901_r01_amaweb_t2_20260623_011731.pdf</t>
  </si>
  <si>
    <t>/media/serv-bot/cebece73-ca34-45fa-ba0e-9a1a1807e5c3/TCC_Unifal/Evidencias_TCC_Unifal/relatorios_ferramentas/2026-06-22_23-12-00__validacao_tcc_unifal_r01/amaweb/sao-bento-paraiba-2513901/sao-bento_paraíba_2513901_r01_amaweb_t3_20260623_011813.pdf</t>
  </si>
  <si>
    <t>/media/serv-bot/cebece73-ca34-45fa-ba0e-9a1a1807e5c3/TCC_Unifal/Evidencias_TCC_Unifal/relatorios_ferramentas/2026-06-22_23-12-00__validacao_tcc_unifal_r01/accessmonitor/sao-bento-paraiba-2513901/sao-bento_paraíba_2513901_r01_accessmonitor_t1_20260623_011826.json</t>
  </si>
  <si>
    <t>/media/serv-bot/cebece73-ca34-45fa-ba0e-9a1a1807e5c3/TCC_Unifal/Evidencias_TCC_Unifal/relatorios_ferramentas/2026-06-22_23-12-00__validacao_tcc_unifal_r01/amaweb/sao-jose-do-bonfim-paraiba-2514602/sao-jose-do-bonfim_paraíba_2514602_r01_amaweb_t1_20260623_011903.pdf</t>
  </si>
  <si>
    <t>/media/serv-bot/cebece73-ca34-45fa-ba0e-9a1a1807e5c3/TCC_Unifal/Processamento_TCC_Unifal/sessoes/2026-06-22_23-12-00__validacao_tcc_unifal_r01/json/r01_2514602_b0930917.json</t>
  </si>
  <si>
    <t>/media/serv-bot/cebece73-ca34-45fa-ba0e-9a1a1807e5c3/TCC_Unifal/Evidencias_TCC_Unifal/relatorios_ferramentas/2026-06-22_23-12-00__validacao_tcc_unifal_r01/accessmonitor/sao-jose-do-bonfim-paraiba-2514602/sao-jose-do-bonfim_paraíba_2514602_r01_accessmonitor_t1_20260623_011916.json</t>
  </si>
  <si>
    <t>/media/serv-bot/cebece73-ca34-45fa-ba0e-9a1a1807e5c3/TCC_Unifal/Evidencias_TCC_Unifal/relatorios_ferramentas/2026-06-22_23-12-00__validacao_tcc_unifal_r01/amaweb/sao-joao-da-mata-minas-gerais-3162302/sao-joao-da-mata_minas gerais_3162302_r01_amaweb_t1_20260623_011930.pdf</t>
  </si>
  <si>
    <t>/media/serv-bot/cebece73-ca34-45fa-ba0e-9a1a1807e5c3/TCC_Unifal/Processamento_TCC_Unifal/sessoes/2026-06-22_23-12-00__validacao_tcc_unifal_r01/json/r01_3162302_c7f4baa2.json</t>
  </si>
  <si>
    <t>/media/serv-bot/cebece73-ca34-45fa-ba0e-9a1a1807e5c3/TCC_Unifal/Evidencias_TCC_Unifal/relatorios_ferramentas/2026-06-22_23-12-00__validacao_tcc_unifal_r01/amaweb/barros-cassal-rio-grande-do-sul-4302006/barros-cassal_rio grande do sul_4302006_r01_amaweb_t1_20260623_011930.pdf</t>
  </si>
  <si>
    <t>/media/serv-bot/cebece73-ca34-45fa-ba0e-9a1a1807e5c3/TCC_Unifal/Processamento_TCC_Unifal/sessoes/2026-06-22_23-12-00__validacao_tcc_unifal_r01/json/r01_4302006_4b2eae71.json</t>
  </si>
  <si>
    <t>/media/serv-bot/cebece73-ca34-45fa-ba0e-9a1a1807e5c3/TCC_Unifal/Evidencias_TCC_Unifal/relatorios_ferramentas/2026-06-22_23-12-00__validacao_tcc_unifal_r01/amaweb/sao-jose-do-sabugi-paraiba-2514701/sao-jose-do-sabugi_paraíba_2514701_r01_amaweb_t1_20260623_011947.pdf</t>
  </si>
  <si>
    <t>/media/serv-bot/cebece73-ca34-45fa-ba0e-9a1a1807e5c3/TCC_Unifal/Processamento_TCC_Unifal/sessoes/2026-06-22_23-12-00__validacao_tcc_unifal_r01/json/r01_2514701_62193bb0.json</t>
  </si>
  <si>
    <t>/media/serv-bot/cebece73-ca34-45fa-ba0e-9a1a1807e5c3/TCC_Unifal/Evidencias_TCC_Unifal/relatorios_ferramentas/2026-06-22_23-12-00__validacao_tcc_unifal_r01/accessmonitor/sao-joao-da-mata-minas-gerais-3162302/sao-joao-da-mata_minas gerais_3162302_r01_accessmonitor_t1_20260623_011941.json</t>
  </si>
  <si>
    <t>/media/serv-bot/cebece73-ca34-45fa-ba0e-9a1a1807e5c3/TCC_Unifal/Evidencias_TCC_Unifal/relatorios_ferramentas/2026-06-22_23-12-00__validacao_tcc_unifal_r01/accessmonitor/barros-cassal-rio-grande-do-sul-4302006/barros-cassal_rio grande do sul_4302006_r01_accessmonitor_t1_20260623_011943.json</t>
  </si>
  <si>
    <t>/media/serv-bot/cebece73-ca34-45fa-ba0e-9a1a1807e5c3/TCC_Unifal/Evidencias_TCC_Unifal/relatorios_ferramentas/2026-06-22_23-12-00__validacao_tcc_unifal_r01/accessmonitor/sao-jose-do-sabugi-paraiba-2514701/sao-jose-do-sabugi_paraíba_2514701_r01_accessmonitor_t1_20260623_011959.json</t>
  </si>
  <si>
    <t>/media/serv-bot/cebece73-ca34-45fa-ba0e-9a1a1807e5c3/TCC_Unifal/Evidencias_TCC_Unifal/relatorios_ferramentas/2026-06-22_23-12-00__validacao_tcc_unifal_r01/amaweb/sao-joao-do-manteninha-minas-gerais-3162575/sao-joao-do-manteninha_minas gerais_3162575_r01_amaweb_t1_20260623_012011.pdf</t>
  </si>
  <si>
    <t>/media/serv-bot/cebece73-ca34-45fa-ba0e-9a1a1807e5c3/TCC_Unifal/Processamento_TCC_Unifal/sessoes/2026-06-22_23-12-00__validacao_tcc_unifal_r01/json/r01_3162575_3b388e2b.json</t>
  </si>
  <si>
    <t>/media/serv-bot/cebece73-ca34-45fa-ba0e-9a1a1807e5c3/TCC_Unifal/Evidencias_TCC_Unifal/relatorios_ferramentas/2026-06-22_23-12-00__validacao_tcc_unifal_r01/amaweb/bom-principio-rio-grande-do-sul-4302352/bom-principio_rio grande do sul_4302352_r01_amaweb_t1_20260623_012015.pdf</t>
  </si>
  <si>
    <t>/media/serv-bot/cebece73-ca34-45fa-ba0e-9a1a1807e5c3/TCC_Unifal/Processamento_TCC_Unifal/sessoes/2026-06-22_23-12-00__validacao_tcc_unifal_r01/json/r01_4302352_c24dce78.json</t>
  </si>
  <si>
    <t>/media/serv-bot/cebece73-ca34-45fa-ba0e-9a1a1807e5c3/TCC_Unifal/Evidencias_TCC_Unifal/relatorios_ferramentas/2026-06-22_23-12-00__validacao_tcc_unifal_r01/accessmonitor/sao-joao-do-manteninha-minas-gerais-3162575/sao-joao-do-manteninha_minas gerais_3162575_r01_accessmonitor_t1_20260623_012023.json</t>
  </si>
  <si>
    <t>/media/serv-bot/cebece73-ca34-45fa-ba0e-9a1a1807e5c3/TCC_Unifal/Evidencias_TCC_Unifal/relatorios_ferramentas/2026-06-22_23-12-00__validacao_tcc_unifal_r01/accessmonitor/bom-principio-rio-grande-do-sul-4302352/bom-principio_rio grande do sul_4302352_r01_accessmonitor_t1_20260623_012028.json</t>
  </si>
  <si>
    <t>/media/serv-bot/cebece73-ca34-45fa-ba0e-9a1a1807e5c3/TCC_Unifal/Evidencias_TCC_Unifal/relatorios_ferramentas/2026-06-22_23-12-00__validacao_tcc_unifal_r01/amaweb/sao-jose-dos-ramos-paraiba-2514453/sao-jose-dos-ramos_paraíba_2514453_r01_amaweb_t1_20260623_012044.pdf</t>
  </si>
  <si>
    <t>/media/serv-bot/cebece73-ca34-45fa-ba0e-9a1a1807e5c3/TCC_Unifal/Processamento_TCC_Unifal/sessoes/2026-06-22_23-12-00__validacao_tcc_unifal_r01/json/r01_2514453_a617f784.json</t>
  </si>
  <si>
    <t>/media/serv-bot/cebece73-ca34-45fa-ba0e-9a1a1807e5c3/TCC_Unifal/Evidencias_TCC_Unifal/relatorios_ferramentas/2026-06-22_23-12-00__validacao_tcc_unifal_r01/amaweb/sao-pedro-da-uniao-minas-gerais-3163904/sao-pedro-da-uniao_minas gerais_3163904_r01_amaweb_t1_20260623_012054.pdf</t>
  </si>
  <si>
    <t>/media/serv-bot/cebece73-ca34-45fa-ba0e-9a1a1807e5c3/TCC_Unifal/Processamento_TCC_Unifal/sessoes/2026-06-22_23-12-00__validacao_tcc_unifal_r01/json/r01_3163904_83fb0900.json</t>
  </si>
  <si>
    <t>/media/serv-bot/cebece73-ca34-45fa-ba0e-9a1a1807e5c3/TCC_Unifal/Evidencias_TCC_Unifal/relatorios_ferramentas/2026-06-22_23-12-00__validacao_tcc_unifal_r01/accessmonitor/sao-jose-dos-ramos-paraiba-2514453/sao-jose-dos-ramos_paraíba_2514453_r01_accessmonitor_t1_20260623_012057.json</t>
  </si>
  <si>
    <t>/media/serv-bot/cebece73-ca34-45fa-ba0e-9a1a1807e5c3/TCC_Unifal/Evidencias_TCC_Unifal/relatorios_ferramentas/2026-06-22_23-12-00__validacao_tcc_unifal_r01/amaweb/bom-retiro-do-sul-rio-grande-do-sul-4302402/bom-retiro-do-sul_rio grande do sul_4302402_r01_amaweb_t1_20260623_012110.pdf</t>
  </si>
  <si>
    <t>/media/serv-bot/cebece73-ca34-45fa-ba0e-9a1a1807e5c3/TCC_Unifal/Processamento_TCC_Unifal/sessoes/2026-06-22_23-12-00__validacao_tcc_unifal_r01/json/r01_4302402_cf827c28.json</t>
  </si>
  <si>
    <t>/media/serv-bot/cebece73-ca34-45fa-ba0e-9a1a1807e5c3/TCC_Unifal/Evidencias_TCC_Unifal/relatorios_ferramentas/2026-06-22_23-12-00__validacao_tcc_unifal_r01/accessmonitor/sao-pedro-da-uniao-minas-gerais-3163904/sao-pedro-da-uniao_minas gerais_3163904_r01_accessmonitor_t1_20260623_012106.json</t>
  </si>
  <si>
    <t>/media/serv-bot/cebece73-ca34-45fa-ba0e-9a1a1807e5c3/TCC_Unifal/Evidencias_TCC_Unifal/relatorios_ferramentas/2026-06-22_23-12-00__validacao_tcc_unifal_r01/accessmonitor/bom-retiro-do-sul-rio-grande-do-sul-4302402/bom-retiro-do-sul_rio grande do sul_4302402_r01_accessmonitor_t1_20260623_012122.json</t>
  </si>
  <si>
    <t>/media/serv-bot/cebece73-ca34-45fa-ba0e-9a1a1807e5c3/TCC_Unifal/Evidencias_TCC_Unifal/relatorios_ferramentas/2026-06-22_23-12-00__validacao_tcc_unifal_r01/amaweb/afranio-pernambuco-2600203/afranio_pernambuco_2600203_r01_amaweb_t1_20260623_012134.pdf</t>
  </si>
  <si>
    <t>/media/serv-bot/cebece73-ca34-45fa-ba0e-9a1a1807e5c3/TCC_Unifal/Processamento_TCC_Unifal/sessoes/2026-06-22_23-12-00__validacao_tcc_unifal_r01/json/r01_2600203_0ab824c6.json</t>
  </si>
  <si>
    <t>/media/serv-bot/cebece73-ca34-45fa-ba0e-9a1a1807e5c3/TCC_Unifal/Evidencias_TCC_Unifal/relatorios_ferramentas/2026-06-22_23-12-00__validacao_tcc_unifal_r01/accessmonitor/afranio-pernambuco-2600203/afranio_pernambuco_2600203_r01_accessmonitor_t1_20260623_012147.json</t>
  </si>
  <si>
    <t>/media/serv-bot/cebece73-ca34-45fa-ba0e-9a1a1807e5c3/TCC_Unifal/Evidencias_TCC_Unifal/relatorios_ferramentas/2026-06-22_23-12-00__validacao_tcc_unifal_r01/amaweb/butia-rio-grande-do-sul-4302709/butia_rio grande do sul_4302709_r01_amaweb_t1_20260623_012215.pdf</t>
  </si>
  <si>
    <t>/media/serv-bot/cebece73-ca34-45fa-ba0e-9a1a1807e5c3/TCC_Unifal/Processamento_TCC_Unifal/sessoes/2026-06-22_23-12-00__validacao_tcc_unifal_r01/json/r01_4302709_f3b29ab3.json</t>
  </si>
  <si>
    <t>/media/serv-bot/cebece73-ca34-45fa-ba0e-9a1a1807e5c3/TCC_Unifal/Evidencias_TCC_Unifal/relatorios_ferramentas/2026-06-22_23-12-00__validacao_tcc_unifal_r01/accessmonitor/butia-rio-grande-do-sul-4302709/butia_rio grande do sul_4302709_r01_accessmonitor_t1_20260623_012226.json</t>
  </si>
  <si>
    <t>/media/serv-bot/cebece73-ca34-45fa-ba0e-9a1a1807e5c3/TCC_Unifal/Evidencias_TCC_Unifal/relatorios_ferramentas/2026-06-22_23-12-00__validacao_tcc_unifal_r01/amaweb/cambara-do-sul-rio-grande-do-sul-4303608/cambara-do-sul_rio grande do sul_4303608_r01_amaweb_t1_20260623_012250.pdf</t>
  </si>
  <si>
    <t>/media/serv-bot/cebece73-ca34-45fa-ba0e-9a1a1807e5c3/TCC_Unifal/Processamento_TCC_Unifal/sessoes/2026-06-22_23-12-00__validacao_tcc_unifal_r01/json/r01_4303608_f2d322c1.json</t>
  </si>
  <si>
    <t>/media/serv-bot/cebece73-ca34-45fa-ba0e-9a1a1807e5c3/TCC_Unifal/Evidencias_TCC_Unifal/relatorios_ferramentas/2026-06-22_23-12-00__validacao_tcc_unifal_r01/accessmonitor/cambara-do-sul-rio-grande-do-sul-4303608/cambara-do-sul_rio grande do sul_4303608_r01_accessmonitor_t1_20260623_012301.json</t>
  </si>
  <si>
    <t>/media/serv-bot/cebece73-ca34-45fa-ba0e-9a1a1807e5c3/TCC_Unifal/Evidencias_TCC_Unifal/relatorios_ferramentas/2026-06-22_23-12-00__validacao_tcc_unifal_r01/amaweb/chapada-rio-grande-do-sul-4305306/chapada_rio grande do sul_4305306_r01_amaweb_t1_20260623_012327.pdf</t>
  </si>
  <si>
    <t>/media/serv-bot/cebece73-ca34-45fa-ba0e-9a1a1807e5c3/TCC_Unifal/Processamento_TCC_Unifal/sessoes/2026-06-22_23-12-00__validacao_tcc_unifal_r01/json/r01_4305306_3467947a.json</t>
  </si>
  <si>
    <t>/media/serv-bot/cebece73-ca34-45fa-ba0e-9a1a1807e5c3/TCC_Unifal/Evidencias_TCC_Unifal/relatorios_ferramentas/2026-06-22_23-12-00__validacao_tcc_unifal_r01/accessmonitor/chapada-rio-grande-do-sul-4305306/chapada_rio grande do sul_4305306_r01_accessmonitor_t1_20260623_012340.json</t>
  </si>
  <si>
    <t>/media/serv-bot/cebece73-ca34-45fa-ba0e-9a1a1807e5c3/TCC_Unifal/Evidencias_TCC_Unifal/relatorios_ferramentas/2026-06-22_23-12-00__validacao_tcc_unifal_r01/amaweb/teofilo-otoni-minas-gerais-3168606/teofilo-otoni_minas gerais_3168606_r01_amaweb_t1_20260623_012430.pdf</t>
  </si>
  <si>
    <t>/media/serv-bot/cebece73-ca34-45fa-ba0e-9a1a1807e5c3/TCC_Unifal/Processamento_TCC_Unifal/sessoes/2026-06-22_23-12-00__validacao_tcc_unifal_r01/json/r01_3168606_cb9c1400.json</t>
  </si>
  <si>
    <t>/media/serv-bot/cebece73-ca34-45fa-ba0e-9a1a1807e5c3/TCC_Unifal/Evidencias_TCC_Unifal/relatorios_ferramentas/2026-06-22_23-12-00__validacao_tcc_unifal_r01/amaweb/arcoverde-pernambuco-2601201/arcoverde_pernambuco_2601201_r01_amaweb_t1_20260623_012432.pdf</t>
  </si>
  <si>
    <t>/media/serv-bot/cebece73-ca34-45fa-ba0e-9a1a1807e5c3/TCC_Unifal/Processamento_TCC_Unifal/sessoes/2026-06-22_23-12-00__validacao_tcc_unifal_r01/json/r01_2601201_d2ea2804.json</t>
  </si>
  <si>
    <t>/media/serv-bot/cebece73-ca34-45fa-ba0e-9a1a1807e5c3/TCC_Unifal/Evidencias_TCC_Unifal/relatorios_ferramentas/2026-06-22_23-12-00__validacao_tcc_unifal_r01/amaweb/espumoso-rio-grande-do-sul-4307500/espumoso_rio grande do sul_4307500_r01_amaweb_t1_20260623_012432.pdf</t>
  </si>
  <si>
    <t>/media/serv-bot/cebece73-ca34-45fa-ba0e-9a1a1807e5c3/TCC_Unifal/Processamento_TCC_Unifal/sessoes/2026-06-22_23-12-00__validacao_tcc_unifal_r01/json/r01_4307500_9850f097.json</t>
  </si>
  <si>
    <t>/media/serv-bot/cebece73-ca34-45fa-ba0e-9a1a1807e5c3/TCC_Unifal/Evidencias_TCC_Unifal/relatorios_ferramentas/2026-06-22_23-12-00__validacao_tcc_unifal_r01/amaweb/teofilo-otoni-minas-gerais-3168606/teofilo-otoni_minas gerais_3168606_r01_amaweb_t2_20260623_012449.pdf</t>
  </si>
  <si>
    <t>/media/serv-bot/cebece73-ca34-45fa-ba0e-9a1a1807e5c3/TCC_Unifal/Evidencias_TCC_Unifal/relatorios_ferramentas/2026-06-22_23-12-00__validacao_tcc_unifal_r01/accessmonitor/arcoverde-pernambuco-2601201/arcoverde_pernambuco_2601201_r01_accessmonitor_t1_20260623_012444.json</t>
  </si>
  <si>
    <t>/media/serv-bot/cebece73-ca34-45fa-ba0e-9a1a1807e5c3/TCC_Unifal/Evidencias_TCC_Unifal/relatorios_ferramentas/2026-06-22_23-12-00__validacao_tcc_unifal_r01/accessmonitor/espumoso-rio-grande-do-sul-4307500/espumoso_rio grande do sul_4307500_r01_accessmonitor_t1_20260623_012445.json</t>
  </si>
  <si>
    <t>/media/serv-bot/cebece73-ca34-45fa-ba0e-9a1a1807e5c3/TCC_Unifal/Evidencias_TCC_Unifal/relatorios_ferramentas/2026-06-22_23-12-00__validacao_tcc_unifal_r01/amaweb/fazenda-vilanova-rio-grande-do-sul-4308078/fazenda-vilanova_rio grande do sul_4308078_r01_amaweb_t1_20260623_012516.pdf</t>
  </si>
  <si>
    <t>/media/serv-bot/cebece73-ca34-45fa-ba0e-9a1a1807e5c3/TCC_Unifal/Processamento_TCC_Unifal/sessoes/2026-06-22_23-12-00__validacao_tcc_unifal_r01/json/r01_4308078_1705e29e.json</t>
  </si>
  <si>
    <t>/media/serv-bot/cebece73-ca34-45fa-ba0e-9a1a1807e5c3/TCC_Unifal/Evidencias_TCC_Unifal/relatorios_ferramentas/2026-06-22_23-12-00__validacao_tcc_unifal_r01/accessmonitor/teofilo-otoni-minas-gerais-3168606/teofilo-otoni_minas gerais_3168606_r01_accessmonitor_t1_20260623_012501.json</t>
  </si>
  <si>
    <t>/media/serv-bot/cebece73-ca34-45fa-ba0e-9a1a1807e5c3/TCC_Unifal/Evidencias_TCC_Unifal/relatorios_ferramentas/2026-06-22_23-12-00__validacao_tcc_unifal_r01/accessmonitor/fazenda-vilanova-rio-grande-do-sul-4308078/fazenda-vilanova_rio grande do sul_4308078_r01_accessmonitor_t1_20260623_012527.json</t>
  </si>
  <si>
    <t>/media/serv-bot/cebece73-ca34-45fa-ba0e-9a1a1807e5c3/TCC_Unifal/Evidencias_TCC_Unifal/relatorios_ferramentas/2026-06-22_23-12-00__validacao_tcc_unifal_r01/amaweb/tiros-minas-gerais-3168903/tiros_minas gerais_3168903_r01_amaweb_t1_20260623_012555.pdf</t>
  </si>
  <si>
    <t>/media/serv-bot/cebece73-ca34-45fa-ba0e-9a1a1807e5c3/TCC_Unifal/Processamento_TCC_Unifal/sessoes/2026-06-22_23-12-00__validacao_tcc_unifal_r01/json/r01_3168903_a6bc6cc3.json</t>
  </si>
  <si>
    <t>/media/serv-bot/cebece73-ca34-45fa-ba0e-9a1a1807e5c3/TCC_Unifal/Evidencias_TCC_Unifal/relatorios_ferramentas/2026-06-22_23-12-00__validacao_tcc_unifal_r01/amaweb/getulio-vargas-rio-grande-do-sul-4308904/getulio-vargas_rio grande do sul_4308904_r01_amaweb_t1_20260623_012608.pdf</t>
  </si>
  <si>
    <t>/media/serv-bot/cebece73-ca34-45fa-ba0e-9a1a1807e5c3/TCC_Unifal/Processamento_TCC_Unifal/sessoes/2026-06-22_23-12-00__validacao_tcc_unifal_r01/json/r01_4308904_aa2168ef.json</t>
  </si>
  <si>
    <t>/media/serv-bot/cebece73-ca34-45fa-ba0e-9a1a1807e5c3/TCC_Unifal/Evidencias_TCC_Unifal/relatorios_ferramentas/2026-06-22_23-12-00__validacao_tcc_unifal_r01/accessmonitor/tiros-minas-gerais-3168903/tiros_minas gerais_3168903_r01_accessmonitor_t1_20260623_012606.json</t>
  </si>
  <si>
    <t>/media/serv-bot/cebece73-ca34-45fa-ba0e-9a1a1807e5c3/TCC_Unifal/Evidencias_TCC_Unifal/relatorios_ferramentas/2026-06-22_23-12-00__validacao_tcc_unifal_r01/accessmonitor/getulio-vargas-rio-grande-do-sul-4308904/getulio-vargas_rio grande do sul_4308904_r01_accessmonitor_t1_20260623_012620.json</t>
  </si>
  <si>
    <t>/media/serv-bot/cebece73-ca34-45fa-ba0e-9a1a1807e5c3/TCC_Unifal/Evidencias_TCC_Unifal/relatorios_ferramentas/2026-06-22_23-12-00__validacao_tcc_unifal_r01/amaweb/tocos-do-moji-minas-gerais-3169059/tocos-do-moji_minas gerais_3169059_r01_amaweb_t1_20260623_012638.pdf</t>
  </si>
  <si>
    <t>/media/serv-bot/cebece73-ca34-45fa-ba0e-9a1a1807e5c3/TCC_Unifal/Processamento_TCC_Unifal/sessoes/2026-06-22_23-12-00__validacao_tcc_unifal_r01/json/r01_3169059_bff103fc.json</t>
  </si>
  <si>
    <t>/media/serv-bot/cebece73-ca34-45fa-ba0e-9a1a1807e5c3/TCC_Unifal/Evidencias_TCC_Unifal/relatorios_ferramentas/2026-06-22_23-12-00__validacao_tcc_unifal_r01/accessmonitor/tocos-do-moji-minas-gerais-3169059/tocos-do-moji_minas gerais_3169059_r01_accessmonitor_t1_20260623_012651.json</t>
  </si>
  <si>
    <t>/media/serv-bot/cebece73-ca34-45fa-ba0e-9a1a1807e5c3/TCC_Unifal/Evidencias_TCC_Unifal/relatorios_ferramentas/2026-06-22_23-12-00__validacao_tcc_unifal_r01/amaweb/glorinha-rio-grande-do-sul-4309050/glorinha_rio grande do sul_4309050_r01_amaweb_t1_20260623_012712.pdf</t>
  </si>
  <si>
    <t>/media/serv-bot/cebece73-ca34-45fa-ba0e-9a1a1807e5c3/TCC_Unifal/Processamento_TCC_Unifal/sessoes/2026-06-22_23-12-00__validacao_tcc_unifal_r01/json/r01_4309050_5efa0389.json</t>
  </si>
  <si>
    <t>/media/serv-bot/cebece73-ca34-45fa-ba0e-9a1a1807e5c3/TCC_Unifal/Evidencias_TCC_Unifal/relatorios_ferramentas/2026-06-22_23-12-00__validacao_tcc_unifal_r01/amaweb/ubai-minas-gerais-3170008/ubai_minas gerais_3170008_r01_amaweb_t1_20260623_012738.pdf</t>
  </si>
  <si>
    <t>/media/serv-bot/cebece73-ca34-45fa-ba0e-9a1a1807e5c3/TCC_Unifal/Processamento_TCC_Unifal/sessoes/2026-06-22_23-12-00__validacao_tcc_unifal_r01/json/r01_3170008_2939528b.json</t>
  </si>
  <si>
    <t>/media/serv-bot/cebece73-ca34-45fa-ba0e-9a1a1807e5c3/TCC_Unifal/Evidencias_TCC_Unifal/relatorios_ferramentas/2026-06-22_23-12-00__validacao_tcc_unifal_r01/accessmonitor/glorinha-rio-grande-do-sul-4309050/glorinha_rio grande do sul_4309050_r01_accessmonitor_t1_20260623_012725.json</t>
  </si>
  <si>
    <t>/media/serv-bot/cebece73-ca34-45fa-ba0e-9a1a1807e5c3/TCC_Unifal/Evidencias_TCC_Unifal/relatorios_ferramentas/2026-06-22_23-12-00__validacao_tcc_unifal_r01/accessmonitor/ubai-minas-gerais-3170008/ubai_minas gerais_3170008_r01_accessmonitor_t1_20260623_012750.json</t>
  </si>
  <si>
    <t>/media/serv-bot/cebece73-ca34-45fa-ba0e-9a1a1807e5c3/TCC_Unifal/Evidencias_TCC_Unifal/relatorios_ferramentas/2026-06-22_23-12-00__validacao_tcc_unifal_r01/amaweb/cha-de-alegria-pernambuco-2604403/cha-de-alegria_pernambuco_2604403_r01_amaweb_t1_20260623_012806.pdf</t>
  </si>
  <si>
    <t>/media/serv-bot/cebece73-ca34-45fa-ba0e-9a1a1807e5c3/TCC_Unifal/Processamento_TCC_Unifal/sessoes/2026-06-22_23-12-00__validacao_tcc_unifal_r01/json/r01_2604403_fb2c85cd.json</t>
  </si>
  <si>
    <t>/media/serv-bot/cebece73-ca34-45fa-ba0e-9a1a1807e5c3/TCC_Unifal/Evidencias_TCC_Unifal/relatorios_ferramentas/2026-06-22_23-12-00__validacao_tcc_unifal_r01/amaweb/ubaporanga-minas-gerais-3170057/ubaporanga_minas gerais_3170057_r01_amaweb_t1_20260623_012932.pdf</t>
  </si>
  <si>
    <t>/media/serv-bot/cebece73-ca34-45fa-ba0e-9a1a1807e5c3/TCC_Unifal/Processamento_TCC_Unifal/sessoes/2026-06-22_23-12-00__validacao_tcc_unifal_r01/json/r01_3170057_b58c6525.json</t>
  </si>
  <si>
    <t>/media/serv-bot/cebece73-ca34-45fa-ba0e-9a1a1807e5c3/TCC_Unifal/Evidencias_TCC_Unifal/relatorios_ferramentas/2026-06-22_23-12-00__validacao_tcc_unifal_r01/amaweb/guarani-das-missoes-rio-grande-do-sul-4309506/guarani-das-missoes_rio grande do sul_4309506_r01_amaweb_t1_20260623_012932.pdf</t>
  </si>
  <si>
    <t>/media/serv-bot/cebece73-ca34-45fa-ba0e-9a1a1807e5c3/TCC_Unifal/Processamento_TCC_Unifal/sessoes/2026-06-22_23-12-00__validacao_tcc_unifal_r01/json/r01_4309506_fe257996.json</t>
  </si>
  <si>
    <t>/media/serv-bot/cebece73-ca34-45fa-ba0e-9a1a1807e5c3/TCC_Unifal/Evidencias_TCC_Unifal/relatorios_ferramentas/2026-06-22_23-12-00__validacao_tcc_unifal_r01/accessmonitor/guarani-das-missoes-rio-grande-do-sul-4309506/guarani-das-missoes_rio grande do sul_4309506_r01_accessmonitor_t1_20260623_012944.json</t>
  </si>
  <si>
    <t>/media/serv-bot/cebece73-ca34-45fa-ba0e-9a1a1807e5c3/TCC_Unifal/Evidencias_TCC_Unifal/relatorios_ferramentas/2026-06-22_23-12-00__validacao_tcc_unifal_r01/accessmonitor/ubaporanga-minas-gerais-3170057/ubaporanga_minas gerais_3170057_r01_accessmonitor_t1_20260623_012945.json</t>
  </si>
  <si>
    <t>/media/serv-bot/cebece73-ca34-45fa-ba0e-9a1a1807e5c3/TCC_Unifal/Evidencias_TCC_Unifal/relatorios_ferramentas/2026-06-22_23-12-00__validacao_tcc_unifal_r01/amaweb/igrejinha-rio-grande-do-sul-4310108/igrejinha_rio grande do sul_4310108_r01_amaweb_t1_20260623_013019.pdf</t>
  </si>
  <si>
    <t>/media/serv-bot/cebece73-ca34-45fa-ba0e-9a1a1807e5c3/TCC_Unifal/Processamento_TCC_Unifal/sessoes/2026-06-22_23-12-00__validacao_tcc_unifal_r01/json/r01_4310108_d1cc36a2.json</t>
  </si>
  <si>
    <t>/media/serv-bot/cebece73-ca34-45fa-ba0e-9a1a1807e5c3/TCC_Unifal/Evidencias_TCC_Unifal/relatorios_ferramentas/2026-06-22_23-12-00__validacao_tcc_unifal_r01/accessmonitor/igrejinha-rio-grande-do-sul-4310108/igrejinha_rio grande do sul_4310108_r01_accessmonitor_t1_20260623_013031.json</t>
  </si>
  <si>
    <t>/media/serv-bot/cebece73-ca34-45fa-ba0e-9a1a1807e5c3/TCC_Unifal/Evidencias_TCC_Unifal/relatorios_ferramentas/2026-06-22_23-12-00__validacao_tcc_unifal_r01/amaweb/itapuca-rio-grande-do-sul-4310579/itapuca_rio grande do sul_4310579_r01_amaweb_t1_20260623_013107.pdf</t>
  </si>
  <si>
    <t>/media/serv-bot/cebece73-ca34-45fa-ba0e-9a1a1807e5c3/TCC_Unifal/Processamento_TCC_Unifal/sessoes/2026-06-22_23-12-00__validacao_tcc_unifal_r01/json/r01_4310579_1cc4f508.json</t>
  </si>
  <si>
    <t>/media/serv-bot/cebece73-ca34-45fa-ba0e-9a1a1807e5c3/TCC_Unifal/Evidencias_TCC_Unifal/relatorios_ferramentas/2026-06-22_23-12-00__validacao_tcc_unifal_r01/amaweb/cha-de-alegria-pernambuco-2604403/cha-de-alegria_pernambuco_2604403_r01_amaweb_t2_20260623_013126.pdf</t>
  </si>
  <si>
    <t>/media/serv-bot/cebece73-ca34-45fa-ba0e-9a1a1807e5c3/TCC_Unifal/Evidencias_TCC_Unifal/relatorios_ferramentas/2026-06-22_23-12-00__validacao_tcc_unifal_r01/accessmonitor/itapuca-rio-grande-do-sul-4310579/itapuca_rio grande do sul_4310579_r01_accessmonitor_t1_20260623_013118.json</t>
  </si>
  <si>
    <t>/media/serv-bot/cebece73-ca34-45fa-ba0e-9a1a1807e5c3/TCC_Unifal/Evidencias_TCC_Unifal/relatorios_ferramentas/2026-06-22_23-12-00__validacao_tcc_unifal_r01/amaweb/lagoao-rio-grande-do-sul-4311254/lagoao_rio grande do sul_4311254_r01_amaweb_t1_20260623_013149.pdf</t>
  </si>
  <si>
    <t>/media/serv-bot/cebece73-ca34-45fa-ba0e-9a1a1807e5c3/TCC_Unifal/Processamento_TCC_Unifal/sessoes/2026-06-22_23-12-00__validacao_tcc_unifal_r01/json/r01_4311254_9e7ad36a.json</t>
  </si>
  <si>
    <t>/media/serv-bot/cebece73-ca34-45fa-ba0e-9a1a1807e5c3/TCC_Unifal/Evidencias_TCC_Unifal/relatorios_ferramentas/2026-06-22_23-12-00__validacao_tcc_unifal_r01/accessmonitor/lagoao-rio-grande-do-sul-4311254/lagoao_rio grande do sul_4311254_r01_accessmonitor_t1_20260623_013203.json</t>
  </si>
  <si>
    <t>/media/serv-bot/cebece73-ca34-45fa-ba0e-9a1a1807e5c3/TCC_Unifal/Evidencias_TCC_Unifal/relatorios_ferramentas/2026-06-22_23-12-00__validacao_tcc_unifal_r01/amaweb/nao-me-toque-rio-grande-do-sul-4312658/nao-me-toque_rio grande do sul_4312658_r01_amaweb_t1_20260623_013242.pdf</t>
  </si>
  <si>
    <t>/media/serv-bot/cebece73-ca34-45fa-ba0e-9a1a1807e5c3/TCC_Unifal/Processamento_TCC_Unifal/sessoes/2026-06-22_23-12-00__validacao_tcc_unifal_r01/json/r01_4312658_30a5b2ba.json</t>
  </si>
  <si>
    <t>/media/serv-bot/cebece73-ca34-45fa-ba0e-9a1a1807e5c3/TCC_Unifal/Evidencias_TCC_Unifal/relatorios_ferramentas/2026-06-22_23-12-00__validacao_tcc_unifal_r01/accessmonitor/nao-me-toque-rio-grande-do-sul-4312658/nao-me-toque_rio grande do sul_4312658_r01_accessmonitor_t1_20260623_013254.json</t>
  </si>
  <si>
    <t>/media/serv-bot/cebece73-ca34-45fa-ba0e-9a1a1807e5c3/TCC_Unifal/Evidencias_TCC_Unifal/relatorios_ferramentas/2026-06-22_23-12-00__validacao_tcc_unifal_r01/amaweb/varginha-minas-gerais-3170701/varginha_minas gerais_3170701_r01_amaweb_t1_20260623_013315.pdf</t>
  </si>
  <si>
    <t>/media/serv-bot/cebece73-ca34-45fa-ba0e-9a1a1807e5c3/TCC_Unifal/Processamento_TCC_Unifal/sessoes/2026-06-22_23-12-00__validacao_tcc_unifal_r01/json/r01_3170701_ea136d7d.json</t>
  </si>
  <si>
    <t>/media/serv-bot/cebece73-ca34-45fa-ba0e-9a1a1807e5c3/TCC_Unifal/Evidencias_TCC_Unifal/relatorios_ferramentas/2026-06-22_23-12-00__validacao_tcc_unifal_r01/amaweb/varginha-minas-gerais-3170701/varginha_minas gerais_3170701_r01_amaweb_t2_20260623_013339.pdf</t>
  </si>
  <si>
    <t>/media/serv-bot/cebece73-ca34-45fa-ba0e-9a1a1807e5c3/TCC_Unifal/Evidencias_TCC_Unifal/relatorios_ferramentas/2026-06-22_23-12-00__validacao_tcc_unifal_r01/accessmonitor/varginha-minas-gerais-3170701/varginha_minas gerais_3170701_r01_accessmonitor_t1_20260623_013351.json</t>
  </si>
  <si>
    <t>/media/serv-bot/cebece73-ca34-45fa-ba0e-9a1a1807e5c3/TCC_Unifal/Evidencias_TCC_Unifal/relatorios_ferramentas/2026-06-22_23-12-00__validacao_tcc_unifal_r01/amaweb/comendador-levy-gasparian-rio-de-janeiro-3300951/comendador-levy-gasparian_rio de janeiro_3300951_r01_amaweb_t1_20260623_013426.pdf</t>
  </si>
  <si>
    <t>/media/serv-bot/cebece73-ca34-45fa-ba0e-9a1a1807e5c3/TCC_Unifal/Processamento_TCC_Unifal/sessoes/2026-06-22_23-12-00__validacao_tcc_unifal_r01/json/r01_3300951_a98a1259.json</t>
  </si>
  <si>
    <t>/media/serv-bot/cebece73-ca34-45fa-ba0e-9a1a1807e5c3/TCC_Unifal/Evidencias_TCC_Unifal/relatorios_ferramentas/2026-06-22_23-12-00__validacao_tcc_unifal_r01/accessmonitor/comendador-levy-gasparian-rio-de-janeiro-3300951/comendador-levy-gasparian_rio de janeiro_3300951_r01_accessmonitor_t1_20260623_013438.json</t>
  </si>
  <si>
    <t>/media/serv-bot/cebece73-ca34-45fa-ba0e-9a1a1807e5c3/TCC_Unifal/Evidencias_TCC_Unifal/relatorios_ferramentas/2026-06-22_23-12-00__validacao_tcc_unifal_r01/amaweb/cha-de-alegria-pernambuco-2604403/cha-de-alegria_pernambuco_2604403_r01_amaweb_t3_20260623_013502.pdf</t>
  </si>
  <si>
    <t>/media/serv-bot/cebece73-ca34-45fa-ba0e-9a1a1807e5c3/TCC_Unifal/Evidencias_TCC_Unifal/relatorios_ferramentas/2026-06-22_23-12-00__validacao_tcc_unifal_r01/accessmonitor/cha-de-alegria-pernambuco-2604403/cha-de-alegria_pernambuco_2604403_r01_accessmonitor_t1_20260623_013515.json</t>
  </si>
  <si>
    <t>/media/serv-bot/cebece73-ca34-45fa-ba0e-9a1a1807e5c3/TCC_Unifal/Evidencias_TCC_Unifal/relatorios_ferramentas/2026-06-22_23-12-00__validacao_tcc_unifal_r01/amaweb/ilha-de-itamaraca-pernambuco-2607604/ilha-de-itamaraca_pernambuco_2607604_r01_amaweb_t1_20260623_013601.pdf</t>
  </si>
  <si>
    <t>/media/serv-bot/cebece73-ca34-45fa-ba0e-9a1a1807e5c3/TCC_Unifal/Processamento_TCC_Unifal/sessoes/2026-06-22_23-12-00__validacao_tcc_unifal_r01/json/r01_2607604_f3b298a0.json</t>
  </si>
  <si>
    <t>/media/serv-bot/cebece73-ca34-45fa-ba0e-9a1a1807e5c3/TCC_Unifal/Evidencias_TCC_Unifal/relatorios_ferramentas/2026-06-22_23-12-00__validacao_tcc_unifal_r01/amaweb/nova-bassano-rio-grande-do-sul-4312906/nova-bassano_rio grande do sul_4312906_r01_amaweb_t1_20260623_013618.pdf</t>
  </si>
  <si>
    <t>/media/serv-bot/cebece73-ca34-45fa-ba0e-9a1a1807e5c3/TCC_Unifal/Processamento_TCC_Unifal/sessoes/2026-06-22_23-12-00__validacao_tcc_unifal_r01/json/r01_4312906_0f828c6f.json</t>
  </si>
  <si>
    <t>/media/serv-bot/cebece73-ca34-45fa-ba0e-9a1a1807e5c3/TCC_Unifal/Evidencias_TCC_Unifal/relatorios_ferramentas/2026-06-22_23-12-00__validacao_tcc_unifal_r01/accessmonitor/ilha-de-itamaraca-pernambuco-2607604/ilha-de-itamaraca_pernambuco_2607604_r01_accessmonitor_t1_20260623_013614.json</t>
  </si>
  <si>
    <t>/media/serv-bot/cebece73-ca34-45fa-ba0e-9a1a1807e5c3/TCC_Unifal/Evidencias_TCC_Unifal/relatorios_ferramentas/2026-06-22_23-12-00__validacao_tcc_unifal_r01/amaweb/nova-bassano-rio-grande-do-sul-4312906/nova-bassano_rio grande do sul_4312906_r01_amaweb_t2_20260623_013642.pdf</t>
  </si>
  <si>
    <t>/media/serv-bot/cebece73-ca34-45fa-ba0e-9a1a1807e5c3/TCC_Unifal/Evidencias_TCC_Unifal/relatorios_ferramentas/2026-06-22_23-12-00__validacao_tcc_unifal_r01/amaweb/inaja-pernambuco-2607000/inaja_pernambuco_2607000_r01_amaweb_t1_20260623_013706.pdf</t>
  </si>
  <si>
    <t>/media/serv-bot/cebece73-ca34-45fa-ba0e-9a1a1807e5c3/TCC_Unifal/Processamento_TCC_Unifal/sessoes/2026-06-22_23-12-00__validacao_tcc_unifal_r01/json/r01_2607000_62f6c3f4.json</t>
  </si>
  <si>
    <t>/media/serv-bot/cebece73-ca34-45fa-ba0e-9a1a1807e5c3/TCC_Unifal/Evidencias_TCC_Unifal/relatorios_ferramentas/2026-06-22_23-12-00__validacao_tcc_unifal_r01/accessmonitor/nova-bassano-rio-grande-do-sul-4312906/nova-bassano_rio grande do sul_4312906_r01_accessmonitor_t1_20260623_013656.json</t>
  </si>
  <si>
    <t>/media/serv-bot/cebece73-ca34-45fa-ba0e-9a1a1807e5c3/TCC_Unifal/Evidencias_TCC_Unifal/relatorios_ferramentas/2026-06-22_23-12-00__validacao_tcc_unifal_r01/amaweb/pedras-altas-rio-grande-do-sul-4314175/pedras-altas_rio grande do sul_4314175_r01_amaweb_t1_20260623_013722.pdf</t>
  </si>
  <si>
    <t>/media/serv-bot/cebece73-ca34-45fa-ba0e-9a1a1807e5c3/TCC_Unifal/Processamento_TCC_Unifal/sessoes/2026-06-22_23-12-00__validacao_tcc_unifal_r01/json/r01_4314175_d22e5a34.json</t>
  </si>
  <si>
    <t>/media/serv-bot/cebece73-ca34-45fa-ba0e-9a1a1807e5c3/TCC_Unifal/Evidencias_TCC_Unifal/relatorios_ferramentas/2026-06-22_23-12-00__validacao_tcc_unifal_r01/accessmonitor/inaja-pernambuco-2607000/inaja_pernambuco_2607000_r01_accessmonitor_t1_20260623_013718.json</t>
  </si>
  <si>
    <t>/media/serv-bot/cebece73-ca34-45fa-ba0e-9a1a1807e5c3/TCC_Unifal/Evidencias_TCC_Unifal/relatorios_ferramentas/2026-06-22_23-12-00__validacao_tcc_unifal_r01/accessmonitor/pedras-altas-rio-grande-do-sul-4314175/pedras-altas_rio grande do sul_4314175_r01_accessmonitor_t1_20260623_013735.json</t>
  </si>
  <si>
    <t>/media/serv-bot/cebece73-ca34-45fa-ba0e-9a1a1807e5c3/TCC_Unifal/Evidencias_TCC_Unifal/relatorios_ferramentas/2026-06-22_23-12-00__validacao_tcc_unifal_r01/amaweb/conceicao-de-macabu-rio-de-janeiro-3301405/conceicao-de-macabu_rio de janeiro_3301405_r01_amaweb_t1_20260623_013803.pdf</t>
  </si>
  <si>
    <t>/media/serv-bot/cebece73-ca34-45fa-ba0e-9a1a1807e5c3/TCC_Unifal/Processamento_TCC_Unifal/sessoes/2026-06-22_23-12-00__validacao_tcc_unifal_r01/json/r01_3301405_77d3369d.json</t>
  </si>
  <si>
    <t>/media/serv-bot/cebece73-ca34-45fa-ba0e-9a1a1807e5c3/TCC_Unifal/Evidencias_TCC_Unifal/relatorios_ferramentas/2026-06-22_23-12-00__validacao_tcc_unifal_r01/amaweb/salto-do-jacui-rio-grande-do-sul-4316451/salto-do-jacui_rio grande do sul_4316451_r01_amaweb_t1_20260623_013804.pdf</t>
  </si>
  <si>
    <t>/media/serv-bot/cebece73-ca34-45fa-ba0e-9a1a1807e5c3/TCC_Unifal/Processamento_TCC_Unifal/sessoes/2026-06-22_23-12-00__validacao_tcc_unifal_r01/json/r01_4316451_47ee2cfe.json</t>
  </si>
  <si>
    <t>/media/serv-bot/cebece73-ca34-45fa-ba0e-9a1a1807e5c3/TCC_Unifal/Evidencias_TCC_Unifal/relatorios_ferramentas/2026-06-22_23-12-00__validacao_tcc_unifal_r01/amaweb/ipubi-pernambuco-2607307/ipubi_pernambuco_2607307_r01_amaweb_t1_20260623_013805.pdf</t>
  </si>
  <si>
    <t>/media/serv-bot/cebece73-ca34-45fa-ba0e-9a1a1807e5c3/TCC_Unifal/Processamento_TCC_Unifal/sessoes/2026-06-22_23-12-00__validacao_tcc_unifal_r01/json/r01_2607307_c137ca72.json</t>
  </si>
  <si>
    <t>/media/serv-bot/cebece73-ca34-45fa-ba0e-9a1a1807e5c3/TCC_Unifal/Evidencias_TCC_Unifal/relatorios_ferramentas/2026-06-22_23-12-00__validacao_tcc_unifal_r01/amaweb/conceicao-de-macabu-rio-de-janeiro-3301405/conceicao-de-macabu_rio de janeiro_3301405_r01_amaweb_t2_20260623_013821.pdf</t>
  </si>
  <si>
    <t>/media/serv-bot/cebece73-ca34-45fa-ba0e-9a1a1807e5c3/TCC_Unifal/Evidencias_TCC_Unifal/relatorios_ferramentas/2026-06-22_23-12-00__validacao_tcc_unifal_r01/accessmonitor/ipubi-pernambuco-2607307/ipubi_pernambuco_2607307_r01_accessmonitor_t1_20260623_013818.json</t>
  </si>
  <si>
    <t>/media/serv-bot/cebece73-ca34-45fa-ba0e-9a1a1807e5c3/TCC_Unifal/Evidencias_TCC_Unifal/relatorios_ferramentas/2026-06-22_23-12-00__validacao_tcc_unifal_r01/accessmonitor/salto-do-jacui-rio-grande-do-sul-4316451/salto-do-jacui_rio grande do sul_4316451_r01_accessmonitor_t1_20260623_013817.json</t>
  </si>
  <si>
    <t>/media/serv-bot/cebece73-ca34-45fa-ba0e-9a1a1807e5c3/TCC_Unifal/Evidencias_TCC_Unifal/relatorios_ferramentas/2026-06-22_23-12-00__validacao_tcc_unifal_r01/accessmonitor/conceicao-de-macabu-rio-de-janeiro-3301405/conceicao-de-macabu_rio de janeiro_3301405_r01_accessmonitor_t1_20260623_013833.json</t>
  </si>
  <si>
    <t>/media/serv-bot/cebece73-ca34-45fa-ba0e-9a1a1807e5c3/TCC_Unifal/Evidencias_TCC_Unifal/relatorios_ferramentas/2026-06-22_23-12-00__validacao_tcc_unifal_r01/amaweb/sao-martinho-rio-grande-do-sul-4319109/sao-martinho_rio grande do sul_4319109_r01_amaweb_t1_20260623_013911.pdf</t>
  </si>
  <si>
    <t>/media/serv-bot/cebece73-ca34-45fa-ba0e-9a1a1807e5c3/TCC_Unifal/Processamento_TCC_Unifal/sessoes/2026-06-22_23-12-00__validacao_tcc_unifal_r01/json/r01_4319109_e8cd29ce.json</t>
  </si>
  <si>
    <t>/media/serv-bot/cebece73-ca34-45fa-ba0e-9a1a1807e5c3/TCC_Unifal/Evidencias_TCC_Unifal/relatorios_ferramentas/2026-06-22_23-12-00__validacao_tcc_unifal_r01/amaweb/macaparana-pernambuco-2609006/macaparana_pernambuco_2609006_r01_amaweb_t1_20260623_013927.pdf</t>
  </si>
  <si>
    <t>/media/serv-bot/cebece73-ca34-45fa-ba0e-9a1a1807e5c3/TCC_Unifal/Processamento_TCC_Unifal/sessoes/2026-06-22_23-12-00__validacao_tcc_unifal_r01/json/r01_2609006_0700bee7.json</t>
  </si>
  <si>
    <t>/media/serv-bot/cebece73-ca34-45fa-ba0e-9a1a1807e5c3/TCC_Unifal/Evidencias_TCC_Unifal/relatorios_ferramentas/2026-06-22_23-12-00__validacao_tcc_unifal_r01/accessmonitor/sao-martinho-rio-grande-do-sul-4319109/sao-martinho_rio grande do sul_4319109_r01_accessmonitor_t1_20260623_013923.json</t>
  </si>
  <si>
    <t>/media/serv-bot/cebece73-ca34-45fa-ba0e-9a1a1807e5c3/TCC_Unifal/Evidencias_TCC_Unifal/relatorios_ferramentas/2026-06-22_23-12-00__validacao_tcc_unifal_r01/amaweb/mage-rio-de-janeiro-3302502/mage_rio de janeiro_3302502_r01_amaweb_t1_20260623_013939.pdf</t>
  </si>
  <si>
    <t>/media/serv-bot/cebece73-ca34-45fa-ba0e-9a1a1807e5c3/TCC_Unifal/Processamento_TCC_Unifal/sessoes/2026-06-22_23-12-00__validacao_tcc_unifal_r01/json/r01_3302502_3afc06fa.json</t>
  </si>
  <si>
    <t>/media/serv-bot/cebece73-ca34-45fa-ba0e-9a1a1807e5c3/TCC_Unifal/Evidencias_TCC_Unifal/relatorios_ferramentas/2026-06-22_23-12-00__validacao_tcc_unifal_r01/accessmonitor/macaparana-pernambuco-2609006/macaparana_pernambuco_2609006_r01_accessmonitor_t1_20260623_013939.json</t>
  </si>
  <si>
    <t>/media/serv-bot/cebece73-ca34-45fa-ba0e-9a1a1807e5c3/TCC_Unifal/Evidencias_TCC_Unifal/relatorios_ferramentas/2026-06-22_23-12-00__validacao_tcc_unifal_r01/accessmonitor/mage-rio-de-janeiro-3302502/mage_rio de janeiro_3302502_r01_accessmonitor_t1_20260623_013951.json</t>
  </si>
  <si>
    <t>/media/serv-bot/cebece73-ca34-45fa-ba0e-9a1a1807e5c3/TCC_Unifal/Evidencias_TCC_Unifal/relatorios_ferramentas/2026-06-22_23-12-00__validacao_tcc_unifal_r01/amaweb/seberi-rio-grande-do-sul-4320206/seberi_rio grande do sul_4320206_r01_amaweb_t1_20260623_014014.pdf</t>
  </si>
  <si>
    <t>/media/serv-bot/cebece73-ca34-45fa-ba0e-9a1a1807e5c3/TCC_Unifal/Processamento_TCC_Unifal/sessoes/2026-06-22_23-12-00__validacao_tcc_unifal_r01/json/r01_4320206_9bbd0c35.json</t>
  </si>
  <si>
    <t>/media/serv-bot/cebece73-ca34-45fa-ba0e-9a1a1807e5c3/TCC_Unifal/Evidencias_TCC_Unifal/relatorios_ferramentas/2026-06-22_23-12-00__validacao_tcc_unifal_r01/amaweb/riacho-das-almas-pernambuco-2611705/riacho-das-almas_pernambuco_2611705_r01_amaweb_t1_20260623_014022.pdf</t>
  </si>
  <si>
    <t>/media/serv-bot/cebece73-ca34-45fa-ba0e-9a1a1807e5c3/TCC_Unifal/Processamento_TCC_Unifal/sessoes/2026-06-22_23-12-00__validacao_tcc_unifal_r01/json/r01_2611705_0b74d1c0.json</t>
  </si>
  <si>
    <t>/media/serv-bot/cebece73-ca34-45fa-ba0e-9a1a1807e5c3/TCC_Unifal/Evidencias_TCC_Unifal/relatorios_ferramentas/2026-06-22_23-12-00__validacao_tcc_unifal_r01/accessmonitor/seberi-rio-grande-do-sul-4320206/seberi_rio grande do sul_4320206_r01_accessmonitor_t1_20260623_014026.json</t>
  </si>
  <si>
    <t>/media/serv-bot/cebece73-ca34-45fa-ba0e-9a1a1807e5c3/TCC_Unifal/Evidencias_TCC_Unifal/relatorios_ferramentas/2026-06-22_23-12-00__validacao_tcc_unifal_r01/accessmonitor/riacho-das-almas-pernambuco-2611705/riacho-das-almas_pernambuco_2611705_r01_accessmonitor_t1_20260623_014034.json</t>
  </si>
  <si>
    <t>/media/serv-bot/cebece73-ca34-45fa-ba0e-9a1a1807e5c3/TCC_Unifal/Evidencias_TCC_Unifal/relatorios_ferramentas/2026-06-22_23-12-00__validacao_tcc_unifal_r01/amaweb/terra-de-areia-rio-grande-do-sul-4321436/terra-de-areia_rio grande do sul_4321436_r01_amaweb_t1_20260623_014049.pdf</t>
  </si>
  <si>
    <t>/media/serv-bot/cebece73-ca34-45fa-ba0e-9a1a1807e5c3/TCC_Unifal/Processamento_TCC_Unifal/sessoes/2026-06-22_23-12-00__validacao_tcc_unifal_r01/json/r01_4321436_a545e8f7.json</t>
  </si>
  <si>
    <t>/media/serv-bot/cebece73-ca34-45fa-ba0e-9a1a1807e5c3/TCC_Unifal/Evidencias_TCC_Unifal/relatorios_ferramentas/2026-06-22_23-12-00__validacao_tcc_unifal_r01/amaweb/paty-do-alferes-rio-de-janeiro-3303856/paty-do-alferes_rio de janeiro_3303856_r01_amaweb_t1_20260623_014055.pdf</t>
  </si>
  <si>
    <t>/media/serv-bot/cebece73-ca34-45fa-ba0e-9a1a1807e5c3/TCC_Unifal/Processamento_TCC_Unifal/sessoes/2026-06-22_23-12-00__validacao_tcc_unifal_r01/json/r01_3303856_beb68344.json</t>
  </si>
  <si>
    <t>/media/serv-bot/cebece73-ca34-45fa-ba0e-9a1a1807e5c3/TCC_Unifal/Evidencias_TCC_Unifal/relatorios_ferramentas/2026-06-22_23-12-00__validacao_tcc_unifal_r01/accessmonitor/terra-de-areia-rio-grande-do-sul-4321436/terra-de-areia_rio grande do sul_4321436_r01_accessmonitor_t1_20260623_014101.json</t>
  </si>
  <si>
    <t>/media/serv-bot/cebece73-ca34-45fa-ba0e-9a1a1807e5c3/TCC_Unifal/Evidencias_TCC_Unifal/relatorios_ferramentas/2026-06-22_23-12-00__validacao_tcc_unifal_r01/accessmonitor/paty-do-alferes-rio-de-janeiro-3303856/paty-do-alferes_rio de janeiro_3303856_r01_accessmonitor_t1_20260623_014108.json</t>
  </si>
  <si>
    <t>/media/serv-bot/cebece73-ca34-45fa-ba0e-9a1a1807e5c3/TCC_Unifal/Evidencias_TCC_Unifal/relatorios_ferramentas/2026-06-22_23-12-00__validacao_tcc_unifal_r01/amaweb/sao-lourenco-da-mata-pernambuco-2613701/sao-lourenco-da-mata_pernambuco_2613701_r01_amaweb_t1_20260623_014121.pdf</t>
  </si>
  <si>
    <t>/media/serv-bot/cebece73-ca34-45fa-ba0e-9a1a1807e5c3/TCC_Unifal/Processamento_TCC_Unifal/sessoes/2026-06-22_23-12-00__validacao_tcc_unifal_r01/json/r01_2613701_de7a35ca.json</t>
  </si>
  <si>
    <t>/media/serv-bot/cebece73-ca34-45fa-ba0e-9a1a1807e5c3/TCC_Unifal/Evidencias_TCC_Unifal/relatorios_ferramentas/2026-06-22_23-12-00__validacao_tcc_unifal_r01/accessmonitor/sao-lourenco-da-mata-pernambuco-2613701/sao-lourenco-da-mata_pernambuco_2613701_r01_accessmonitor_t1_20260623_014133.json</t>
  </si>
  <si>
    <t>/media/serv-bot/cebece73-ca34-45fa-ba0e-9a1a1807e5c3/TCC_Unifal/Evidencias_TCC_Unifal/relatorios_ferramentas/2026-06-22_23-12-00__validacao_tcc_unifal_r01/amaweb/tres-arroios-rio-grande-do-sul-4321634/tres-arroios_rio grande do sul_4321634_r01_amaweb_t1_20260623_014219.pdf</t>
  </si>
  <si>
    <t>/media/serv-bot/cebece73-ca34-45fa-ba0e-9a1a1807e5c3/TCC_Unifal/Processamento_TCC_Unifal/sessoes/2026-06-22_23-12-00__validacao_tcc_unifal_r01/json/r01_4321634_e93ca991.json</t>
  </si>
  <si>
    <t>/media/serv-bot/cebece73-ca34-45fa-ba0e-9a1a1807e5c3/TCC_Unifal/Evidencias_TCC_Unifal/relatorios_ferramentas/2026-06-22_23-12-00__validacao_tcc_unifal_r01/amaweb/serrita-pernambuco-2614006/serrita_pernambuco_2614006_r01_amaweb_t1_20260623_014224.pdf</t>
  </si>
  <si>
    <t>/media/serv-bot/cebece73-ca34-45fa-ba0e-9a1a1807e5c3/TCC_Unifal/Processamento_TCC_Unifal/sessoes/2026-06-22_23-12-00__validacao_tcc_unifal_r01/json/r01_2614006_847a4e52.json</t>
  </si>
  <si>
    <t>/media/serv-bot/cebece73-ca34-45fa-ba0e-9a1a1807e5c3/TCC_Unifal/Evidencias_TCC_Unifal/relatorios_ferramentas/2026-06-22_23-12-00__validacao_tcc_unifal_r01/accessmonitor/tres-arroios-rio-grande-do-sul-4321634/tres-arroios_rio grande do sul_4321634_r01_accessmonitor_t1_20260623_014231.json</t>
  </si>
  <si>
    <t>/media/serv-bot/cebece73-ca34-45fa-ba0e-9a1a1807e5c3/TCC_Unifal/Evidencias_TCC_Unifal/relatorios_ferramentas/2026-06-22_23-12-00__validacao_tcc_unifal_r01/accessmonitor/serrita-pernambuco-2614006/serrita_pernambuco_2614006_r01_accessmonitor_t1_20260623_014237.json</t>
  </si>
  <si>
    <t>/media/serv-bot/cebece73-ca34-45fa-ba0e-9a1a1807e5c3/TCC_Unifal/Evidencias_TCC_Unifal/relatorios_ferramentas/2026-06-22_23-12-00__validacao_tcc_unifal_r01/amaweb/turucu-rio-grande-do-sul-4322327/turucu_rio grande do sul_4322327_r01_amaweb_t1_20260623_014325.pdf</t>
  </si>
  <si>
    <t>/media/serv-bot/cebece73-ca34-45fa-ba0e-9a1a1807e5c3/TCC_Unifal/Processamento_TCC_Unifal/sessoes/2026-06-22_23-12-00__validacao_tcc_unifal_r01/json/r01_4322327_e09821d9.json</t>
  </si>
  <si>
    <t>/media/serv-bot/cebece73-ca34-45fa-ba0e-9a1a1807e5c3/TCC_Unifal/Evidencias_TCC_Unifal/relatorios_ferramentas/2026-06-22_23-12-00__validacao_tcc_unifal_r01/accessmonitor/turucu-rio-grande-do-sul-4322327/turucu_rio grande do sul_4322327_r01_accessmonitor_t1_20260623_014338.json</t>
  </si>
  <si>
    <t>/media/serv-bot/cebece73-ca34-45fa-ba0e-9a1a1807e5c3/TCC_Unifal/Evidencias_TCC_Unifal/relatorios_ferramentas/2026-06-22_23-12-00__validacao_tcc_unifal_r01/amaweb/venancio-aires-rio-grande-do-sul-4322608/venancio-aires_rio grande do sul_4322608_r01_amaweb_t1_20260623_014409.pdf</t>
  </si>
  <si>
    <t>/media/serv-bot/cebece73-ca34-45fa-ba0e-9a1a1807e5c3/TCC_Unifal/Processamento_TCC_Unifal/sessoes/2026-06-22_23-12-00__validacao_tcc_unifal_r01/json/r01_4322608_4cb8d761.json</t>
  </si>
  <si>
    <t>/media/serv-bot/cebece73-ca34-45fa-ba0e-9a1a1807e5c3/TCC_Unifal/Evidencias_TCC_Unifal/relatorios_ferramentas/2026-06-22_23-12-00__validacao_tcc_unifal_r01/amaweb/alfredo-marcondes-sao-paulo-3500808/alfredo-marcondes_são paulo_3500808_r01_amaweb_t1_20260623_014437.pdf</t>
  </si>
  <si>
    <t>/media/serv-bot/cebece73-ca34-45fa-ba0e-9a1a1807e5c3/TCC_Unifal/Processamento_TCC_Unifal/sessoes/2026-06-22_23-12-00__validacao_tcc_unifal_r01/json/r01_3500808_c3e903e3.json</t>
  </si>
  <si>
    <t>/media/serv-bot/cebece73-ca34-45fa-ba0e-9a1a1807e5c3/TCC_Unifal/Evidencias_TCC_Unifal/relatorios_ferramentas/2026-06-22_23-12-00__validacao_tcc_unifal_r01/accessmonitor/venancio-aires-rio-grande-do-sul-4322608/venancio-aires_rio grande do sul_4322608_r01_accessmonitor_t1_20260623_014422.json</t>
  </si>
  <si>
    <t>/media/serv-bot/cebece73-ca34-45fa-ba0e-9a1a1807e5c3/TCC_Unifal/Evidencias_TCC_Unifal/relatorios_ferramentas/2026-06-22_23-12-00__validacao_tcc_unifal_r01/amaweb/alfredo-marcondes-sao-paulo-3500808/alfredo-marcondes_são paulo_3500808_r01_amaweb_t2_20260623_014512.pdf</t>
  </si>
  <si>
    <t>/media/serv-bot/cebece73-ca34-45fa-ba0e-9a1a1807e5c3/TCC_Unifal/Evidencias_TCC_Unifal/relatorios_ferramentas/2026-06-22_23-12-00__validacao_tcc_unifal_r01/amaweb/aguas-mornas-santa-catarina-4200606/aguas-mornas_santa catarina_4200606_r01_amaweb_t1_20260623_014512.pdf</t>
  </si>
  <si>
    <t>/media/serv-bot/cebece73-ca34-45fa-ba0e-9a1a1807e5c3/TCC_Unifal/Processamento_TCC_Unifal/sessoes/2026-06-22_23-12-00__validacao_tcc_unifal_r01/json/r01_4200606_7f2924b3.json</t>
  </si>
  <si>
    <t>/media/serv-bot/cebece73-ca34-45fa-ba0e-9a1a1807e5c3/TCC_Unifal/Evidencias_TCC_Unifal/relatorios_ferramentas/2026-06-22_23-12-00__validacao_tcc_unifal_r01/accessmonitor/aguas-mornas-santa-catarina-4200606/aguas-mornas_santa catarina_4200606_r01_accessmonitor_t1_20260623_014524.json</t>
  </si>
  <si>
    <t>/media/serv-bot/cebece73-ca34-45fa-ba0e-9a1a1807e5c3/TCC_Unifal/Evidencias_TCC_Unifal/relatorios_ferramentas/2026-06-22_23-12-00__validacao_tcc_unifal_r01/accessmonitor/alfredo-marcondes-sao-paulo-3500808/alfredo-marcondes_são paulo_3500808_r01_accessmonitor_t1_20260623_014524.json</t>
  </si>
  <si>
    <t>/media/serv-bot/cebece73-ca34-45fa-ba0e-9a1a1807e5c3/TCC_Unifal/Evidencias_TCC_Unifal/relatorios_ferramentas/2026-06-22_23-12-00__validacao_tcc_unifal_r01/amaweb/surubim-pernambuco-2614501/surubim_pernambuco_2614501_r01_amaweb_t1_20260623_014601.pdf</t>
  </si>
  <si>
    <t>/media/serv-bot/cebece73-ca34-45fa-ba0e-9a1a1807e5c3/TCC_Unifal/Processamento_TCC_Unifal/sessoes/2026-06-22_23-12-00__validacao_tcc_unifal_r01/json/r01_2614501_c21951b2.json</t>
  </si>
  <si>
    <t>/media/serv-bot/cebece73-ca34-45fa-ba0e-9a1a1807e5c3/TCC_Unifal/Evidencias_TCC_Unifal/relatorios_ferramentas/2026-06-22_23-12-00__validacao_tcc_unifal_r01/amaweb/camboriu-santa-catarina-4203204/camboriu_santa catarina_4203204_r01_amaweb_t1_20260623_014640.pdf</t>
  </si>
  <si>
    <t>/media/serv-bot/cebece73-ca34-45fa-ba0e-9a1a1807e5c3/TCC_Unifal/Processamento_TCC_Unifal/sessoes/2026-06-22_23-12-00__validacao_tcc_unifal_r01/json/r01_4203204_4d36ba43.json</t>
  </si>
  <si>
    <t>/media/serv-bot/cebece73-ca34-45fa-ba0e-9a1a1807e5c3/TCC_Unifal/Evidencias_TCC_Unifal/relatorios_ferramentas/2026-06-22_23-12-00__validacao_tcc_unifal_r01/amaweb/surubim-pernambuco-2614501/surubim_pernambuco_2614501_r01_amaweb_t2_20260623_014657.pdf</t>
  </si>
  <si>
    <t>/media/serv-bot/cebece73-ca34-45fa-ba0e-9a1a1807e5c3/TCC_Unifal/Evidencias_TCC_Unifal/relatorios_ferramentas/2026-06-22_23-12-00__validacao_tcc_unifal_r01/accessmonitor/surubim-pernambuco-2614501/surubim_pernambuco_2614501_r01_accessmonitor_t1_20260623_014710.json</t>
  </si>
  <si>
    <t>/media/serv-bot/cebece73-ca34-45fa-ba0e-9a1a1807e5c3/TCC_Unifal/Evidencias_TCC_Unifal/relatorios_ferramentas/2026-06-22_23-12-00__validacao_tcc_unifal_r01/accessmonitor/camboriu-santa-catarina-4203204/camboriu_santa catarina_4203204_r01_accessmonitor_t1_20260623_014652.json</t>
  </si>
  <si>
    <t>/media/serv-bot/cebece73-ca34-45fa-ba0e-9a1a1807e5c3/TCC_Unifal/Evidencias_TCC_Unifal/relatorios_ferramentas/2026-06-22_23-12-00__validacao_tcc_unifal_r01/amaweb/bofete-sao-paulo-3506904/bofete_são paulo_3506904_r01_amaweb_t1_20260623_014752.pdf</t>
  </si>
  <si>
    <t>/media/serv-bot/cebece73-ca34-45fa-ba0e-9a1a1807e5c3/TCC_Unifal/Processamento_TCC_Unifal/sessoes/2026-06-22_23-12-00__validacao_tcc_unifal_r01/json/r01_3506904_e5b4201c.json</t>
  </si>
  <si>
    <t>/media/serv-bot/cebece73-ca34-45fa-ba0e-9a1a1807e5c3/TCC_Unifal/Evidencias_TCC_Unifal/relatorios_ferramentas/2026-06-22_23-12-00__validacao_tcc_unifal_r01/amaweb/batalha-piaui-2201507/batalha_piauí_2201507_r01_amaweb_t1_20260623_014754.pdf</t>
  </si>
  <si>
    <t>/media/serv-bot/cebece73-ca34-45fa-ba0e-9a1a1807e5c3/TCC_Unifal/Processamento_TCC_Unifal/sessoes/2026-06-22_23-12-00__validacao_tcc_unifal_r01/json/r01_2201507_332f668a.json</t>
  </si>
  <si>
    <t>/media/serv-bot/cebece73-ca34-45fa-ba0e-9a1a1807e5c3/TCC_Unifal/Evidencias_TCC_Unifal/relatorios_ferramentas/2026-06-22_23-12-00__validacao_tcc_unifal_r01/amaweb/flor-do-sertao-santa-catarina-4205357/flor-do-sertao_santa catarina_4205357_r01_amaweb_t1_20260623_014757.pdf</t>
  </si>
  <si>
    <t>/media/serv-bot/cebece73-ca34-45fa-ba0e-9a1a1807e5c3/TCC_Unifal/Processamento_TCC_Unifal/sessoes/2026-06-22_23-12-00__validacao_tcc_unifal_r01/json/r01_4205357_323b0f99.json</t>
  </si>
  <si>
    <t>/media/serv-bot/cebece73-ca34-45fa-ba0e-9a1a1807e5c3/TCC_Unifal/Evidencias_TCC_Unifal/relatorios_ferramentas/2026-06-22_23-12-00__validacao_tcc_unifal_r01/accessmonitor/bofete-sao-paulo-3506904/bofete_são paulo_3506904_r01_accessmonitor_t1_20260623_014805.json</t>
  </si>
  <si>
    <t>/media/serv-bot/cebece73-ca34-45fa-ba0e-9a1a1807e5c3/TCC_Unifal/Evidencias_TCC_Unifal/relatorios_ferramentas/2026-06-22_23-12-00__validacao_tcc_unifal_r01/accessmonitor/batalha-piaui-2201507/batalha_piauí_2201507_r01_accessmonitor_t1_20260623_014805.json</t>
  </si>
  <si>
    <t>/media/serv-bot/cebece73-ca34-45fa-ba0e-9a1a1807e5c3/TCC_Unifal/Evidencias_TCC_Unifal/relatorios_ferramentas/2026-06-22_23-12-00__validacao_tcc_unifal_r01/accessmonitor/flor-do-sertao-santa-catarina-4205357/flor-do-sertao_santa catarina_4205357_r01_accessmonitor_t1_20260623_014811.json</t>
  </si>
  <si>
    <t>/media/serv-bot/cebece73-ca34-45fa-ba0e-9a1a1807e5c3/TCC_Unifal/Evidencias_TCC_Unifal/relatorios_ferramentas/2026-06-22_23-12-00__validacao_tcc_unifal_r01/amaweb/lages-santa-catarina-4209300/lages_santa catarina_4209300_r01_amaweb_t1_20260623_014858.pdf</t>
  </si>
  <si>
    <t>/media/serv-bot/cebece73-ca34-45fa-ba0e-9a1a1807e5c3/TCC_Unifal/Processamento_TCC_Unifal/sessoes/2026-06-22_23-12-00__validacao_tcc_unifal_r01/json/r01_4209300_da346ea7.json</t>
  </si>
  <si>
    <t>/media/serv-bot/cebece73-ca34-45fa-ba0e-9a1a1807e5c3/TCC_Unifal/Evidencias_TCC_Unifal/relatorios_ferramentas/2026-06-22_23-12-00__validacao_tcc_unifal_r01/amaweb/corrente-piaui-2202901/corrente_piauí_2202901_r01_amaweb_t1_20260623_014902.pdf</t>
  </si>
  <si>
    <t>/media/serv-bot/cebece73-ca34-45fa-ba0e-9a1a1807e5c3/TCC_Unifal/Processamento_TCC_Unifal/sessoes/2026-06-22_23-12-00__validacao_tcc_unifal_r01/json/r01_2202901_29a0f0ea.json</t>
  </si>
  <si>
    <t>/media/serv-bot/cebece73-ca34-45fa-ba0e-9a1a1807e5c3/TCC_Unifal/Evidencias_TCC_Unifal/relatorios_ferramentas/2026-06-22_23-12-00__validacao_tcc_unifal_r01/amaweb/brodowski-sao-paulo-3507803/brodowski_são paulo_3507803_r01_amaweb_t1_20260623_014902.pdf</t>
  </si>
  <si>
    <t>/media/serv-bot/cebece73-ca34-45fa-ba0e-9a1a1807e5c3/TCC_Unifal/Processamento_TCC_Unifal/sessoes/2026-06-22_23-12-00__validacao_tcc_unifal_r01/json/r01_3507803_435b6a5a.json</t>
  </si>
  <si>
    <t>/media/serv-bot/cebece73-ca34-45fa-ba0e-9a1a1807e5c3/TCC_Unifal/Evidencias_TCC_Unifal/relatorios_ferramentas/2026-06-22_23-12-00__validacao_tcc_unifal_r01/accessmonitor/lages-santa-catarina-4209300/lages_santa catarina_4209300_r01_accessmonitor_t1_20260623_014909.json</t>
  </si>
  <si>
    <t>/media/serv-bot/cebece73-ca34-45fa-ba0e-9a1a1807e5c3/TCC_Unifal/Evidencias_TCC_Unifal/relatorios_ferramentas/2026-06-22_23-12-00__validacao_tcc_unifal_r01/accessmonitor/brodowski-sao-paulo-3507803/brodowski_são paulo_3507803_r01_accessmonitor_t1_20260623_014913.json</t>
  </si>
  <si>
    <t>/media/serv-bot/cebece73-ca34-45fa-ba0e-9a1a1807e5c3/TCC_Unifal/Evidencias_TCC_Unifal/relatorios_ferramentas/2026-06-22_23-12-00__validacao_tcc_unifal_r01/accessmonitor/corrente-piaui-2202901/corrente_piauí_2202901_r01_accessmonitor_t1_20260623_014915.json</t>
  </si>
  <si>
    <t>/media/serv-bot/cebece73-ca34-45fa-ba0e-9a1a1807e5c3/TCC_Unifal/Evidencias_TCC_Unifal/relatorios_ferramentas/2026-06-22_23-12-00__validacao_tcc_unifal_r01/amaweb/leoberto-leal-santa-catarina-4209805/leoberto-leal_santa catarina_4209805_r01_amaweb_t1_20260623_014959.pdf</t>
  </si>
  <si>
    <t>/media/serv-bot/cebece73-ca34-45fa-ba0e-9a1a1807e5c3/TCC_Unifal/Processamento_TCC_Unifal/sessoes/2026-06-22_23-12-00__validacao_tcc_unifal_r01/json/r01_4209805_c86e7d14.json</t>
  </si>
  <si>
    <t>/media/serv-bot/cebece73-ca34-45fa-ba0e-9a1a1807e5c3/TCC_Unifal/Evidencias_TCC_Unifal/relatorios_ferramentas/2026-06-22_23-12-00__validacao_tcc_unifal_r01/amaweb/cachoeira-paulista-sao-paulo-3508603/cachoeira-paulista_são paulo_3508603_r01_amaweb_t1_20260623_014959.pdf</t>
  </si>
  <si>
    <t>/media/serv-bot/cebece73-ca34-45fa-ba0e-9a1a1807e5c3/TCC_Unifal/Processamento_TCC_Unifal/sessoes/2026-06-22_23-12-00__validacao_tcc_unifal_r01/json/r01_3508603_73d98c6a.json</t>
  </si>
  <si>
    <t>/media/serv-bot/cebece73-ca34-45fa-ba0e-9a1a1807e5c3/TCC_Unifal/Evidencias_TCC_Unifal/relatorios_ferramentas/2026-06-22_23-12-00__validacao_tcc_unifal_r01/amaweb/demerval-lobao-piaui-2203305/demerval-lobao_piauí_2203305_r01_amaweb_t1_20260623_015015.pdf</t>
  </si>
  <si>
    <t>/media/serv-bot/cebece73-ca34-45fa-ba0e-9a1a1807e5c3/TCC_Unifal/Processamento_TCC_Unifal/sessoes/2026-06-22_23-12-00__validacao_tcc_unifal_r01/json/r01_2203305_4c6b8398.json</t>
  </si>
  <si>
    <t>/media/serv-bot/cebece73-ca34-45fa-ba0e-9a1a1807e5c3/TCC_Unifal/Evidencias_TCC_Unifal/relatorios_ferramentas/2026-06-22_23-12-00__validacao_tcc_unifal_r01/accessmonitor/cachoeira-paulista-sao-paulo-3508603/cachoeira-paulista_são paulo_3508603_r01_accessmonitor_t1_20260623_015011.json</t>
  </si>
  <si>
    <t>/media/serv-bot/cebece73-ca34-45fa-ba0e-9a1a1807e5c3/TCC_Unifal/Evidencias_TCC_Unifal/relatorios_ferramentas/2026-06-22_23-12-00__validacao_tcc_unifal_r01/accessmonitor/leoberto-leal-santa-catarina-4209805/leoberto-leal_santa catarina_4209805_r01_accessmonitor_t1_20260623_015012.json</t>
  </si>
  <si>
    <t>/media/serv-bot/cebece73-ca34-45fa-ba0e-9a1a1807e5c3/TCC_Unifal/Evidencias_TCC_Unifal/relatorios_ferramentas/2026-06-22_23-12-00__validacao_tcc_unifal_r01/accessmonitor/demerval-lobao-piaui-2203305/demerval-lobao_piauí_2203305_r01_accessmonitor_t1_20260623_015029.json</t>
  </si>
  <si>
    <t>/media/serv-bot/cebece73-ca34-45fa-ba0e-9a1a1807e5c3/TCC_Unifal/Evidencias_TCC_Unifal/relatorios_ferramentas/2026-06-22_23-12-00__validacao_tcc_unifal_r01/amaweb/major-gercino-santa-catarina-4210209/major-gercino_santa catarina_4210209_r01_amaweb_t1_20260623_015051.pdf</t>
  </si>
  <si>
    <t>/media/serv-bot/cebece73-ca34-45fa-ba0e-9a1a1807e5c3/TCC_Unifal/Processamento_TCC_Unifal/sessoes/2026-06-22_23-12-00__validacao_tcc_unifal_r01/json/r01_4210209_ec6cb463.json</t>
  </si>
  <si>
    <t>/media/serv-bot/cebece73-ca34-45fa-ba0e-9a1a1807e5c3/TCC_Unifal/Evidencias_TCC_Unifal/relatorios_ferramentas/2026-06-22_23-12-00__validacao_tcc_unifal_r01/amaweb/caconde-sao-paulo-3508702/caconde_são paulo_3508702_r01_amaweb_t1_20260623_015052.pdf</t>
  </si>
  <si>
    <t>/media/serv-bot/cebece73-ca34-45fa-ba0e-9a1a1807e5c3/TCC_Unifal/Processamento_TCC_Unifal/sessoes/2026-06-22_23-12-00__validacao_tcc_unifal_r01/json/r01_3508702_bdd3b784.json</t>
  </si>
  <si>
    <t>/media/serv-bot/cebece73-ca34-45fa-ba0e-9a1a1807e5c3/TCC_Unifal/Evidencias_TCC_Unifal/relatorios_ferramentas/2026-06-22_23-12-00__validacao_tcc_unifal_r01/amaweb/geminiano-piaui-2204352/geminiano_piauí_2204352_r01_amaweb_t1_20260623_015102.pdf</t>
  </si>
  <si>
    <t>/media/serv-bot/cebece73-ca34-45fa-ba0e-9a1a1807e5c3/TCC_Unifal/Processamento_TCC_Unifal/sessoes/2026-06-22_23-12-00__validacao_tcc_unifal_r01/json/r01_2204352_56bb273a.json</t>
  </si>
  <si>
    <t>/media/serv-bot/cebece73-ca34-45fa-ba0e-9a1a1807e5c3/TCC_Unifal/Evidencias_TCC_Unifal/relatorios_ferramentas/2026-06-22_23-12-00__validacao_tcc_unifal_r01/accessmonitor/caconde-sao-paulo-3508702/caconde_são paulo_3508702_r01_accessmonitor_t1_20260623_015104.json</t>
  </si>
  <si>
    <t>/media/serv-bot/cebece73-ca34-45fa-ba0e-9a1a1807e5c3/TCC_Unifal/Evidencias_TCC_Unifal/relatorios_ferramentas/2026-06-22_23-12-00__validacao_tcc_unifal_r01/accessmonitor/major-gercino-santa-catarina-4210209/major-gercino_santa catarina_4210209_r01_accessmonitor_t1_20260623_015105.json</t>
  </si>
  <si>
    <t>/media/serv-bot/cebece73-ca34-45fa-ba0e-9a1a1807e5c3/TCC_Unifal/Evidencias_TCC_Unifal/relatorios_ferramentas/2026-06-22_23-12-00__validacao_tcc_unifal_r01/accessmonitor/geminiano-piaui-2204352/geminiano_piauí_2204352_r01_accessmonitor_t1_20260623_015113.json</t>
  </si>
  <si>
    <t>/media/serv-bot/cebece73-ca34-45fa-ba0e-9a1a1807e5c3/TCC_Unifal/Evidencias_TCC_Unifal/relatorios_ferramentas/2026-06-22_23-12-00__validacao_tcc_unifal_r01/amaweb/colombia-sao-paulo-3512100/colombia_são paulo_3512100_r01_amaweb_t1_20260623_015153.pdf</t>
  </si>
  <si>
    <t>/media/serv-bot/cebece73-ca34-45fa-ba0e-9a1a1807e5c3/TCC_Unifal/Processamento_TCC_Unifal/sessoes/2026-06-22_23-12-00__validacao_tcc_unifal_r01/json/r01_3512100_8213fc41.json</t>
  </si>
  <si>
    <t>/media/serv-bot/cebece73-ca34-45fa-ba0e-9a1a1807e5c3/TCC_Unifal/Evidencias_TCC_Unifal/relatorios_ferramentas/2026-06-22_23-12-00__validacao_tcc_unifal_r01/amaweb/major-vieira-santa-catarina-4210308/major-vieira_santa catarina_4210308_r01_amaweb_t1_20260623_015200.pdf</t>
  </si>
  <si>
    <t>/media/serv-bot/cebece73-ca34-45fa-ba0e-9a1a1807e5c3/TCC_Unifal/Processamento_TCC_Unifal/sessoes/2026-06-22_23-12-00__validacao_tcc_unifal_r01/json/r01_4210308_b6f7758d.json</t>
  </si>
  <si>
    <t>/media/serv-bot/cebece73-ca34-45fa-ba0e-9a1a1807e5c3/TCC_Unifal/Evidencias_TCC_Unifal/relatorios_ferramentas/2026-06-22_23-12-00__validacao_tcc_unifal_r01/accessmonitor/geminiano-piaui-2204352/geminiano_piauí_2204352_r01_accessmonitor_t2_20260623_015144.json</t>
  </si>
  <si>
    <t>/media/serv-bot/cebece73-ca34-45fa-ba0e-9a1a1807e5c3/TCC_Unifal/Evidencias_TCC_Unifal/relatorios_ferramentas/2026-06-22_23-12-00__validacao_tcc_unifal_r01/accessmonitor/colombia-sao-paulo-3512100/colombia_são paulo_3512100_r01_accessmonitor_t1_20260623_015206.json</t>
  </si>
  <si>
    <t>/media/serv-bot/cebece73-ca34-45fa-ba0e-9a1a1807e5c3/TCC_Unifal/Evidencias_TCC_Unifal/relatorios_ferramentas/2026-06-22_23-12-00__validacao_tcc_unifal_r01/accessmonitor/major-vieira-santa-catarina-4210308/major-vieira_santa catarina_4210308_r01_accessmonitor_t1_20260623_015212.json</t>
  </si>
  <si>
    <t>/media/serv-bot/cebece73-ca34-45fa-ba0e-9a1a1807e5c3/TCC_Unifal/Evidencias_TCC_Unifal/relatorios_ferramentas/2026-06-22_23-12-00__validacao_tcc_unifal_r01/accessmonitor/geminiano-piaui-2204352/geminiano_piauí_2204352_r01_accessmonitor_t3_20260623_015223.json</t>
  </si>
  <si>
    <t>/media/serv-bot/cebece73-ca34-45fa-ba0e-9a1a1807e5c3/TCC_Unifal/Evidencias_TCC_Unifal/relatorios_ferramentas/2026-06-22_23-12-00__validacao_tcc_unifal_r01/amaweb/jardim-do-mulato-piaui-2205250/jardim-do-mulato_piauí_2205250_r01_amaweb_t1_20260623_015256.pdf</t>
  </si>
  <si>
    <t>/media/serv-bot/cebece73-ca34-45fa-ba0e-9a1a1807e5c3/TCC_Unifal/Processamento_TCC_Unifal/sessoes/2026-06-22_23-12-00__validacao_tcc_unifal_r01/json/r01_2205250_73c6b61f.json</t>
  </si>
  <si>
    <t>/media/serv-bot/cebece73-ca34-45fa-ba0e-9a1a1807e5c3/TCC_Unifal/Evidencias_TCC_Unifal/relatorios_ferramentas/2026-06-22_23-12-00__validacao_tcc_unifal_r01/amaweb/ouro-santa-catarina-4211801/ouro_santa catarina_4211801_r01_amaweb_t1_20260623_015301.pdf</t>
  </si>
  <si>
    <t>/media/serv-bot/cebece73-ca34-45fa-ba0e-9a1a1807e5c3/TCC_Unifal/Processamento_TCC_Unifal/sessoes/2026-06-22_23-12-00__validacao_tcc_unifal_r01/json/r01_4211801_927411d4.json</t>
  </si>
  <si>
    <t>Server Error</t>
  </si>
  <si>
    <t>/media/serv-bot/cebece73-ca34-45fa-ba0e-9a1a1807e5c3/TCC_Unifal/Evidencias_TCC_Unifal/relatorios_ferramentas/2026-06-22_23-12-00__validacao_tcc_unifal_r01/accessmonitor/jardim-do-mulato-piaui-2205250/jardim-do-mulato_piauí_2205250_r01_accessmonitor_t1_20260623_015308.json</t>
  </si>
  <si>
    <t>/media/serv-bot/cebece73-ca34-45fa-ba0e-9a1a1807e5c3/TCC_Unifal/Evidencias_TCC_Unifal/relatorios_ferramentas/2026-06-22_23-12-00__validacao_tcc_unifal_r01/accessmonitor/ouro-santa-catarina-4211801/ouro_santa catarina_4211801_r01_accessmonitor_t1_20260623_015312.json</t>
  </si>
  <si>
    <t>/media/serv-bot/cebece73-ca34-45fa-ba0e-9a1a1807e5c3/TCC_Unifal/Evidencias_TCC_Unifal/relatorios_ferramentas/2026-06-22_23-12-00__validacao_tcc_unifal_r01/amaweb/conchas-sao-paulo-3512308/conchas_são paulo_3512308_r01_amaweb_t1_20260623_015344.pdf</t>
  </si>
  <si>
    <t>/media/serv-bot/cebece73-ca34-45fa-ba0e-9a1a1807e5c3/TCC_Unifal/Processamento_TCC_Unifal/sessoes/2026-06-22_23-12-00__validacao_tcc_unifal_r01/json/r01_3512308_72df8e2e.json</t>
  </si>
  <si>
    <t>/media/serv-bot/cebece73-ca34-45fa-ba0e-9a1a1807e5c3/TCC_Unifal/Evidencias_TCC_Unifal/relatorios_ferramentas/2026-06-22_23-12-00__validacao_tcc_unifal_r01/amaweb/joao-costa-piaui-2205359/joao-costa_piauí_2205359_r01_amaweb_t1_20260623_015359.pdf</t>
  </si>
  <si>
    <t>/media/serv-bot/cebece73-ca34-45fa-ba0e-9a1a1807e5c3/TCC_Unifal/Processamento_TCC_Unifal/sessoes/2026-06-22_23-12-00__validacao_tcc_unifal_r01/json/r01_2205359_ee56c5a4.json</t>
  </si>
  <si>
    <t>/media/serv-bot/cebece73-ca34-45fa-ba0e-9a1a1807e5c3/TCC_Unifal/Evidencias_TCC_Unifal/relatorios_ferramentas/2026-06-22_23-12-00__validacao_tcc_unifal_r01/amaweb/petrolandia-santa-catarina-4212700/petrolandia_santa catarina_4212700_r01_amaweb_t1_20260623_015407.pdf</t>
  </si>
  <si>
    <t>/media/serv-bot/cebece73-ca34-45fa-ba0e-9a1a1807e5c3/TCC_Unifal/Processamento_TCC_Unifal/sessoes/2026-06-22_23-12-00__validacao_tcc_unifal_r01/json/r01_4212700_d464547c.json</t>
  </si>
  <si>
    <t>/media/serv-bot/cebece73-ca34-45fa-ba0e-9a1a1807e5c3/TCC_Unifal/Evidencias_TCC_Unifal/relatorios_ferramentas/2026-06-22_23-12-00__validacao_tcc_unifal_r01/accessmonitor/conchas-sao-paulo-3512308/conchas_são paulo_3512308_r01_accessmonitor_t1_20260623_015356.json</t>
  </si>
  <si>
    <t>/media/serv-bot/cebece73-ca34-45fa-ba0e-9a1a1807e5c3/TCC_Unifal/Evidencias_TCC_Unifal/relatorios_ferramentas/2026-06-22_23-12-00__validacao_tcc_unifal_r01/accessmonitor/joao-costa-piaui-2205359/joao-costa_piauí_2205359_r01_accessmonitor_t1_20260623_015411.json</t>
  </si>
  <si>
    <t>/media/serv-bot/cebece73-ca34-45fa-ba0e-9a1a1807e5c3/TCC_Unifal/Evidencias_TCC_Unifal/relatorios_ferramentas/2026-06-22_23-12-00__validacao_tcc_unifal_r01/accessmonitor/petrolandia-santa-catarina-4212700/petrolandia_santa catarina_4212700_r01_accessmonitor_t1_20260623_015418.json</t>
  </si>
  <si>
    <t>/media/serv-bot/cebece73-ca34-45fa-ba0e-9a1a1807e5c3/TCC_Unifal/Evidencias_TCC_Unifal/relatorios_ferramentas/2026-06-22_23-12-00__validacao_tcc_unifal_r01/amaweb/ponte-alta-santa-catarina-4213302/ponte-alta_santa catarina_4213302_r01_amaweb_t1_20260623_015504.pdf</t>
  </si>
  <si>
    <t>/media/serv-bot/cebece73-ca34-45fa-ba0e-9a1a1807e5c3/TCC_Unifal/Processamento_TCC_Unifal/sessoes/2026-06-22_23-12-00__validacao_tcc_unifal_r01/json/r01_4213302_dd448390.json</t>
  </si>
  <si>
    <t>/media/serv-bot/cebece73-ca34-45fa-ba0e-9a1a1807e5c3/TCC_Unifal/Evidencias_TCC_Unifal/relatorios_ferramentas/2026-06-22_23-12-00__validacao_tcc_unifal_r01/accessmonitor/ponte-alta-santa-catarina-4213302/ponte-alta_santa catarina_4213302_r01_accessmonitor_t1_20260623_015515.json</t>
  </si>
  <si>
    <t>/media/serv-bot/cebece73-ca34-45fa-ba0e-9a1a1807e5c3/TCC_Unifal/Evidencias_TCC_Unifal/relatorios_ferramentas/2026-06-22_23-12-00__validacao_tcc_unifal_r01/amaweb/divinolandia-sao-paulo-3513900/divinolandia_são paulo_3513900_r01_amaweb_t1_20260623_015544.pdf</t>
  </si>
  <si>
    <t>/media/serv-bot/cebece73-ca34-45fa-ba0e-9a1a1807e5c3/TCC_Unifal/Processamento_TCC_Unifal/sessoes/2026-06-22_23-12-00__validacao_tcc_unifal_r01/json/r01_3513900_58e39f6e.json</t>
  </si>
  <si>
    <t>/media/serv-bot/cebece73-ca34-45fa-ba0e-9a1a1807e5c3/TCC_Unifal/Evidencias_TCC_Unifal/relatorios_ferramentas/2026-06-22_23-12-00__validacao_tcc_unifal_r01/amaweb/rio-do-sul-santa-catarina-4214805/rio-do-sul_santa catarina_4214805_r01_amaweb_t1_20260623_015604.pdf</t>
  </si>
  <si>
    <t>/media/serv-bot/cebece73-ca34-45fa-ba0e-9a1a1807e5c3/TCC_Unifal/Processamento_TCC_Unifal/sessoes/2026-06-22_23-12-00__validacao_tcc_unifal_r01/json/r01_4214805_298f1901.json</t>
  </si>
  <si>
    <t>/media/serv-bot/cebece73-ca34-45fa-ba0e-9a1a1807e5c3/TCC_Unifal/Evidencias_TCC_Unifal/relatorios_ferramentas/2026-06-22_23-12-00__validacao_tcc_unifal_r01/accessmonitor/divinolandia-sao-paulo-3513900/divinolandia_são paulo_3513900_r01_accessmonitor_t1_20260623_015556.json</t>
  </si>
  <si>
    <t>/media/serv-bot/cebece73-ca34-45fa-ba0e-9a1a1807e5c3/TCC_Unifal/Evidencias_TCC_Unifal/relatorios_ferramentas/2026-06-22_23-12-00__validacao_tcc_unifal_r01/accessmonitor/rio-do-sul-santa-catarina-4214805/rio-do-sul_santa catarina_4214805_r01_accessmonitor_t1_20260623_015615.json</t>
  </si>
  <si>
    <t>/media/serv-bot/cebece73-ca34-45fa-ba0e-9a1a1807e5c3/TCC_Unifal/Evidencias_TCC_Unifal/relatorios_ferramentas/2026-06-22_23-12-00__validacao_tcc_unifal_r01/amaweb/embu-guacu-sao-paulo-3515103/embu-guacu_são paulo_3515103_r01_amaweb_t1_20260623_015626.pdf</t>
  </si>
  <si>
    <t>/media/serv-bot/cebece73-ca34-45fa-ba0e-9a1a1807e5c3/TCC_Unifal/Processamento_TCC_Unifal/sessoes/2026-06-22_23-12-00__validacao_tcc_unifal_r01/json/r01_3515103_747de097.json</t>
  </si>
  <si>
    <t>/media/serv-bot/cebece73-ca34-45fa-ba0e-9a1a1807e5c3/TCC_Unifal/Evidencias_TCC_Unifal/relatorios_ferramentas/2026-06-22_23-12-00__validacao_tcc_unifal_r01/amaweb/sangao-santa-catarina-4215455/sangao_santa catarina_4215455_r01_amaweb_t1_20260623_015658.pdf</t>
  </si>
  <si>
    <t>/media/serv-bot/cebece73-ca34-45fa-ba0e-9a1a1807e5c3/TCC_Unifal/Processamento_TCC_Unifal/sessoes/2026-06-22_23-12-00__validacao_tcc_unifal_r01/json/r01_4215455_886b82c9.json</t>
  </si>
  <si>
    <t>/media/serv-bot/cebece73-ca34-45fa-ba0e-9a1a1807e5c3/TCC_Unifal/Evidencias_TCC_Unifal/relatorios_ferramentas/2026-06-22_23-12-00__validacao_tcc_unifal_r01/accessmonitor/embu-guacu-sao-paulo-3515103/embu-guacu_são paulo_3515103_r01_accessmonitor_t1_20260623_015637.json</t>
  </si>
  <si>
    <t>/media/serv-bot/cebece73-ca34-45fa-ba0e-9a1a1807e5c3/TCC_Unifal/Evidencias_TCC_Unifal/relatorios_ferramentas/2026-06-22_23-12-00__validacao_tcc_unifal_r01/accessmonitor/sangao-santa-catarina-4215455/sangao_santa catarina_4215455_r01_accessmonitor_t1_20260623_015710.json</t>
  </si>
  <si>
    <t>/media/serv-bot/cebece73-ca34-45fa-ba0e-9a1a1807e5c3/TCC_Unifal/Evidencias_TCC_Unifal/relatorios_ferramentas/2026-06-22_23-12-00__validacao_tcc_unifal_r01/amaweb/monsenhor-gil-piaui-2206407/monsenhor-gil_piauí_2206407_r01_amaweb_t1_20260623_015739.pdf</t>
  </si>
  <si>
    <t>/media/serv-bot/cebece73-ca34-45fa-ba0e-9a1a1807e5c3/TCC_Unifal/Processamento_TCC_Unifal/sessoes/2026-06-22_23-12-00__validacao_tcc_unifal_r01/json/r01_2206407_39f0a2d4.json</t>
  </si>
  <si>
    <t>/media/serv-bot/cebece73-ca34-45fa-ba0e-9a1a1807e5c3/TCC_Unifal/Evidencias_TCC_Unifal/relatorios_ferramentas/2026-06-22_23-12-00__validacao_tcc_unifal_r01/amaweb/uniao-do-oeste-santa-catarina-4218855/uniao-do-oeste_santa catarina_4218855_r01_amaweb_t1_20260623_015757.pdf</t>
  </si>
  <si>
    <t>/media/serv-bot/cebece73-ca34-45fa-ba0e-9a1a1807e5c3/TCC_Unifal/Processamento_TCC_Unifal/sessoes/2026-06-22_23-12-00__validacao_tcc_unifal_r01/json/r01_4218855_4b3aa200.json</t>
  </si>
  <si>
    <t>/media/serv-bot/cebece73-ca34-45fa-ba0e-9a1a1807e5c3/TCC_Unifal/Evidencias_TCC_Unifal/relatorios_ferramentas/2026-06-22_23-12-00__validacao_tcc_unifal_r01/amaweb/monsenhor-gil-piaui-2206407/monsenhor-gil_piauí_2206407_r01_amaweb_t2_20260623_015801.pdf</t>
  </si>
  <si>
    <t>/media/serv-bot/cebece73-ca34-45fa-ba0e-9a1a1807e5c3/TCC_Unifal/Evidencias_TCC_Unifal/relatorios_ferramentas/2026-06-22_23-12-00__validacao_tcc_unifal_r01/accessmonitor/uniao-do-oeste-santa-catarina-4218855/uniao-do-oeste_santa catarina_4218855_r01_accessmonitor_t1_20260623_015810.json</t>
  </si>
  <si>
    <t>/media/serv-bot/cebece73-ca34-45fa-ba0e-9a1a1807e5c3/TCC_Unifal/Evidencias_TCC_Unifal/relatorios_ferramentas/2026-06-22_23-12-00__validacao_tcc_unifal_r01/accessmonitor/monsenhor-gil-piaui-2206407/monsenhor-gil_piauí_2206407_r01_accessmonitor_t1_20260623_015815.json</t>
  </si>
  <si>
    <t>/media/serv-bot/cebece73-ca34-45fa-ba0e-9a1a1807e5c3/TCC_Unifal/Evidencias_TCC_Unifal/relatorios_ferramentas/2026-06-22_23-12-00__validacao_tcc_unifal_r01/amaweb/fernao-sao-paulo-3515657/fernao_são paulo_3515657_r01_amaweb_t1_20260623_015844.pdf</t>
  </si>
  <si>
    <t>/media/serv-bot/cebece73-ca34-45fa-ba0e-9a1a1807e5c3/TCC_Unifal/Processamento_TCC_Unifal/sessoes/2026-06-22_23-12-00__validacao_tcc_unifal_r01/json/r01_3515657_65eda973.json</t>
  </si>
  <si>
    <t>/media/serv-bot/cebece73-ca34-45fa-ba0e-9a1a1807e5c3/TCC_Unifal/Evidencias_TCC_Unifal/relatorios_ferramentas/2026-06-22_23-12-00__validacao_tcc_unifal_r01/amaweb/pavussu-piaui-2207850/pavussu_piauí_2207850_r01_amaweb_t1_20260623_015907.pdf</t>
  </si>
  <si>
    <t>/media/serv-bot/cebece73-ca34-45fa-ba0e-9a1a1807e5c3/TCC_Unifal/Processamento_TCC_Unifal/sessoes/2026-06-22_23-12-00__validacao_tcc_unifal_r01/json/r01_2207850_5d64aec5.json</t>
  </si>
  <si>
    <t>/media/serv-bot/cebece73-ca34-45fa-ba0e-9a1a1807e5c3/TCC_Unifal/Evidencias_TCC_Unifal/relatorios_ferramentas/2026-06-22_23-12-00__validacao_tcc_unifal_r01/accessmonitor/fernao-sao-paulo-3515657/fernao_são paulo_3515657_r01_accessmonitor_t1_20260623_015855.json</t>
  </si>
  <si>
    <t>/media/serv-bot/cebece73-ca34-45fa-ba0e-9a1a1807e5c3/TCC_Unifal/Evidencias_TCC_Unifal/relatorios_ferramentas/2026-06-22_23-12-00__validacao_tcc_unifal_r01/accessmonitor/pavussu-piaui-2207850/pavussu_piauí_2207850_r01_accessmonitor_t1_20260623_015918.json</t>
  </si>
  <si>
    <t>/media/serv-bot/cebece73-ca34-45fa-ba0e-9a1a1807e5c3/TCC_Unifal/Evidencias_TCC_Unifal/relatorios_ferramentas/2026-06-22_23-12-00__validacao_tcc_unifal_r01/amaweb/iacri-sao-paulo-3519204/iacri_são paulo_3519204_r01_amaweb_t1_20260623_015943.pdf</t>
  </si>
  <si>
    <t>/media/serv-bot/cebece73-ca34-45fa-ba0e-9a1a1807e5c3/TCC_Unifal/Processamento_TCC_Unifal/sessoes/2026-06-22_23-12-00__validacao_tcc_unifal_r01/json/r01_3519204_ebe4cb4f.json</t>
  </si>
  <si>
    <t>/media/serv-bot/cebece73-ca34-45fa-ba0e-9a1a1807e5c3/TCC_Unifal/Evidencias_TCC_Unifal/relatorios_ferramentas/2026-06-22_23-12-00__validacao_tcc_unifal_r01/accessmonitor/iacri-sao-paulo-3519204/iacri_são paulo_3519204_r01_accessmonitor_t1_20260623_015956.json</t>
  </si>
  <si>
    <t>/media/serv-bot/cebece73-ca34-45fa-ba0e-9a1a1807e5c3/TCC_Unifal/Evidencias_TCC_Unifal/relatorios_ferramentas/2026-06-22_23-12-00__validacao_tcc_unifal_r01/amaweb/sao-joao-do-arraial-piaui-2209971/sao-joao-do-arraial_piauí_2209971_r01_amaweb_t1_20260623_020241.pdf</t>
  </si>
  <si>
    <t>/media/serv-bot/cebece73-ca34-45fa-ba0e-9a1a1807e5c3/TCC_Unifal/Processamento_TCC_Unifal/sessoes/2026-06-22_23-12-00__validacao_tcc_unifal_r01/json/r01_2209971_56c059ab.json</t>
  </si>
  <si>
    <t>/media/serv-bot/cebece73-ca34-45fa-ba0e-9a1a1807e5c3/TCC_Unifal/Evidencias_TCC_Unifal/relatorios_ferramentas/2026-06-22_23-12-00__validacao_tcc_unifal_r01/amaweb/ibiuna-sao-paulo-3519709/ibiuna_são paulo_3519709_r01_amaweb_t1_20260623_020317.pdf</t>
  </si>
  <si>
    <t>/media/serv-bot/cebece73-ca34-45fa-ba0e-9a1a1807e5c3/TCC_Unifal/Processamento_TCC_Unifal/sessoes/2026-06-22_23-12-00__validacao_tcc_unifal_r01/json/r01_3519709_10683daf.json</t>
  </si>
  <si>
    <t>/media/serv-bot/cebece73-ca34-45fa-ba0e-9a1a1807e5c3/TCC_Unifal/Evidencias_TCC_Unifal/relatorios_ferramentas/2026-06-22_23-12-00__validacao_tcc_unifal_r01/amaweb/sao-joao-do-arraial-piaui-2209971/sao-joao-do-arraial_piauí_2209971_r01_amaweb_t2_20260623_020444.pdf</t>
  </si>
  <si>
    <t>/media/serv-bot/cebece73-ca34-45fa-ba0e-9a1a1807e5c3/TCC_Unifal/Evidencias_TCC_Unifal/relatorios_ferramentas/2026-06-22_23-12-00__validacao_tcc_unifal_r01/amaweb/ibiuna-sao-paulo-3519709/ibiuna_são paulo_3519709_r01_amaweb_t2_20260623_020446.pdf</t>
  </si>
  <si>
    <t>/media/serv-bot/cebece73-ca34-45fa-ba0e-9a1a1807e5c3/TCC_Unifal/Evidencias_TCC_Unifal/relatorios_ferramentas/2026-06-22_23-12-00__validacao_tcc_unifal_r01/accessmonitor/sao-joao-do-arraial-piaui-2209971/sao-joao-do-arraial_piauí_2209971_r01_accessmonitor_t1_20260623_020455.json</t>
  </si>
  <si>
    <t>/media/serv-bot/cebece73-ca34-45fa-ba0e-9a1a1807e5c3/TCC_Unifal/Evidencias_TCC_Unifal/relatorios_ferramentas/2026-06-22_23-12-00__validacao_tcc_unifal_r01/accessmonitor/ibiuna-sao-paulo-3519709/ibiuna_são paulo_3519709_r01_accessmonitor_t1_20260623_020458.json</t>
  </si>
  <si>
    <t>/media/serv-bot/cebece73-ca34-45fa-ba0e-9a1a1807e5c3/TCC_Unifal/Evidencias_TCC_Unifal/relatorios_ferramentas/2026-06-22_23-12-00__validacao_tcc_unifal_r01/amaweb/icem-sao-paulo-3519808/icem_são paulo_3519808_r01_amaweb_t1_20260623_020540.pdf</t>
  </si>
  <si>
    <t>/media/serv-bot/cebece73-ca34-45fa-ba0e-9a1a1807e5c3/TCC_Unifal/Processamento_TCC_Unifal/sessoes/2026-06-22_23-12-00__validacao_tcc_unifal_r01/json/r01_3519808_64c71fc9.json</t>
  </si>
  <si>
    <t>/media/serv-bot/cebece73-ca34-45fa-ba0e-9a1a1807e5c3/TCC_Unifal/Evidencias_TCC_Unifal/relatorios_ferramentas/2026-06-22_23-12-00__validacao_tcc_unifal_r01/amaweb/sao-luis-do-piaui-piaui-2210375/sao-luis-do-piaui_piauí_2210375_r01_amaweb_t1_20260623_020541.pdf</t>
  </si>
  <si>
    <t>/media/serv-bot/cebece73-ca34-45fa-ba0e-9a1a1807e5c3/TCC_Unifal/Processamento_TCC_Unifal/sessoes/2026-06-22_23-12-00__validacao_tcc_unifal_r01/json/r01_2210375_785d7f2d.json</t>
  </si>
  <si>
    <t>/media/serv-bot/cebece73-ca34-45fa-ba0e-9a1a1807e5c3/TCC_Unifal/Evidencias_TCC_Unifal/relatorios_ferramentas/2026-06-22_23-12-00__validacao_tcc_unifal_r01/accessmonitor/sao-luis-do-piaui-piaui-2210375/sao-luis-do-piaui_piauí_2210375_r01_accessmonitor_t1_20260623_020552.json</t>
  </si>
  <si>
    <t>/media/serv-bot/cebece73-ca34-45fa-ba0e-9a1a1807e5c3/TCC_Unifal/Evidencias_TCC_Unifal/relatorios_ferramentas/2026-06-22_23-12-00__validacao_tcc_unifal_r01/accessmonitor/icem-sao-paulo-3519808/icem_são paulo_3519808_r01_accessmonitor_t1_20260623_020553.json</t>
  </si>
  <si>
    <t>/media/serv-bot/cebece73-ca34-45fa-ba0e-9a1a1807e5c3/TCC_Unifal/Evidencias_TCC_Unifal/relatorios_ferramentas/2026-06-22_23-12-00__validacao_tcc_unifal_r01/amaweb/sao-raimundo-nonato-piaui-2210607/sao-raimundo-nonato_piauí_2210607_r01_amaweb_t1_20260623_020643.pdf</t>
  </si>
  <si>
    <t>/media/serv-bot/cebece73-ca34-45fa-ba0e-9a1a1807e5c3/TCC_Unifal/Processamento_TCC_Unifal/sessoes/2026-06-22_23-12-00__validacao_tcc_unifal_r01/json/r01_2210607_aa46439c.json</t>
  </si>
  <si>
    <t>/media/serv-bot/cebece73-ca34-45fa-ba0e-9a1a1807e5c3/TCC_Unifal/Evidencias_TCC_Unifal/relatorios_ferramentas/2026-06-22_23-12-00__validacao_tcc_unifal_r01/amaweb/igaracu-do-tiete-sao-paulo-3520004/igaracu-do-tiete_são paulo_3520004_r01_amaweb_t1_20260623_020647.pdf</t>
  </si>
  <si>
    <t>/media/serv-bot/cebece73-ca34-45fa-ba0e-9a1a1807e5c3/TCC_Unifal/Processamento_TCC_Unifal/sessoes/2026-06-22_23-12-00__validacao_tcc_unifal_r01/json/r01_3520004_558e9824.json</t>
  </si>
  <si>
    <t>/media/serv-bot/cebece73-ca34-45fa-ba0e-9a1a1807e5c3/TCC_Unifal/Evidencias_TCC_Unifal/relatorios_ferramentas/2026-06-22_23-12-00__validacao_tcc_unifal_r01/accessmonitor/igaracu-do-tiete-sao-paulo-3520004/igaracu-do-tiete_são paulo_3520004_r01_accessmonitor_t1_20260623_020700.json</t>
  </si>
  <si>
    <t>/media/serv-bot/cebece73-ca34-45fa-ba0e-9a1a1807e5c3/TCC_Unifal/Evidencias_TCC_Unifal/relatorios_ferramentas/2026-06-22_23-12-00__validacao_tcc_unifal_r01/accessmonitor/sao-raimundo-nonato-piaui-2210607/sao-raimundo-nonato_piauí_2210607_r01_accessmonitor_t1_20260623_020656.json</t>
  </si>
  <si>
    <t>/media/serv-bot/cebece73-ca34-45fa-ba0e-9a1a1807e5c3/TCC_Unifal/Evidencias_TCC_Unifal/relatorios_ferramentas/2026-06-22_23-12-00__validacao_tcc_unifal_r01/amaweb/ilha-comprida-sao-paulo-3520426/ilha-comprida_são paulo_3520426_r01_amaweb_t1_20260623_020725.pdf</t>
  </si>
  <si>
    <t>/media/serv-bot/cebece73-ca34-45fa-ba0e-9a1a1807e5c3/TCC_Unifal/Processamento_TCC_Unifal/sessoes/2026-06-22_23-12-00__validacao_tcc_unifal_r01/json/r01_3520426_728e24f6.json</t>
  </si>
  <si>
    <t>/media/serv-bot/cebece73-ca34-45fa-ba0e-9a1a1807e5c3/TCC_Unifal/Evidencias_TCC_Unifal/relatorios_ferramentas/2026-06-22_23-12-00__validacao_tcc_unifal_r01/amaweb/sigefredo-pacheco-piaui-2210656/sigefredo-pacheco_piauí_2210656_r01_amaweb_t1_20260623_020736.pdf</t>
  </si>
  <si>
    <t>/media/serv-bot/cebece73-ca34-45fa-ba0e-9a1a1807e5c3/TCC_Unifal/Processamento_TCC_Unifal/sessoes/2026-06-22_23-12-00__validacao_tcc_unifal_r01/json/r01_2210656_c7fc0e5c.json</t>
  </si>
  <si>
    <t>/media/serv-bot/cebece73-ca34-45fa-ba0e-9a1a1807e5c3/TCC_Unifal/Evidencias_TCC_Unifal/relatorios_ferramentas/2026-06-22_23-12-00__validacao_tcc_unifal_r01/accessmonitor/ilha-comprida-sao-paulo-3520426/ilha-comprida_são paulo_3520426_r01_accessmonitor_t1_20260623_020736.json</t>
  </si>
  <si>
    <t>/media/serv-bot/cebece73-ca34-45fa-ba0e-9a1a1807e5c3/TCC_Unifal/Evidencias_TCC_Unifal/relatorios_ferramentas/2026-06-22_23-12-00__validacao_tcc_unifal_r01/accessmonitor/sigefredo-pacheco-piaui-2210656/sigefredo-pacheco_piauí_2210656_r01_accessmonitor_t1_20260623_020749.json</t>
  </si>
  <si>
    <t>/media/serv-bot/cebece73-ca34-45fa-ba0e-9a1a1807e5c3/TCC_Unifal/Evidencias_TCC_Unifal/relatorios_ferramentas/2026-06-22_23-12-00__validacao_tcc_unifal_r01/amaweb/ipaussu-sao-paulo-3520905/ipaussu_são paulo_3520905_r01_amaweb_t1_20260623_020829.pdf</t>
  </si>
  <si>
    <t>/media/serv-bot/cebece73-ca34-45fa-ba0e-9a1a1807e5c3/TCC_Unifal/Processamento_TCC_Unifal/sessoes/2026-06-22_23-12-00__validacao_tcc_unifal_r01/json/r01_3520905_d134d177.json</t>
  </si>
  <si>
    <t>/media/serv-bot/cebece73-ca34-45fa-ba0e-9a1a1807e5c3/TCC_Unifal/Evidencias_TCC_Unifal/relatorios_ferramentas/2026-06-22_23-12-00__validacao_tcc_unifal_r01/amaweb/socorro-do-piaui-piaui-2210904/socorro-do-piaui_piauí_2210904_r01_amaweb_t1_20260623_020834.pdf</t>
  </si>
  <si>
    <t>/media/serv-bot/cebece73-ca34-45fa-ba0e-9a1a1807e5c3/TCC_Unifal/Processamento_TCC_Unifal/sessoes/2026-06-22_23-12-00__validacao_tcc_unifal_r01/json/r01_2210904_7d9c6375.json</t>
  </si>
  <si>
    <t>/media/serv-bot/cebece73-ca34-45fa-ba0e-9a1a1807e5c3/TCC_Unifal/Evidencias_TCC_Unifal/relatorios_ferramentas/2026-06-22_23-12-00__validacao_tcc_unifal_r01/accessmonitor/socorro-do-piaui-piaui-2210904/socorro-do-piaui_piauí_2210904_r01_accessmonitor_t1_20260623_020845.json</t>
  </si>
  <si>
    <t>/media/serv-bot/cebece73-ca34-45fa-ba0e-9a1a1807e5c3/TCC_Unifal/Evidencias_TCC_Unifal/relatorios_ferramentas/2026-06-22_23-12-00__validacao_tcc_unifal_r01/accessmonitor/ipaussu-sao-paulo-3520905/ipaussu_são paulo_3520905_r01_accessmonitor_t1_20260623_020841.json</t>
  </si>
  <si>
    <t>/media/serv-bot/cebece73-ca34-45fa-ba0e-9a1a1807e5c3/TCC_Unifal/Evidencias_TCC_Unifal/relatorios_ferramentas/2026-06-22_23-12-00__validacao_tcc_unifal_r01/amaweb/irapuru-sao-paulo-3521606/irapuru_são paulo_3521606_r01_amaweb_t1_20260623_020919.pdf</t>
  </si>
  <si>
    <t>/media/serv-bot/cebece73-ca34-45fa-ba0e-9a1a1807e5c3/TCC_Unifal/Processamento_TCC_Unifal/sessoes/2026-06-22_23-12-00__validacao_tcc_unifal_r01/json/r01_3521606_a23cc252.json</t>
  </si>
  <si>
    <t>/media/serv-bot/cebece73-ca34-45fa-ba0e-9a1a1807e5c3/TCC_Unifal/Evidencias_TCC_Unifal/relatorios_ferramentas/2026-06-22_23-12-00__validacao_tcc_unifal_r01/amaweb/wall-ferraz-piaui-2211704/wall-ferraz_piauí_2211704_r01_amaweb_t1_20260623_020925.pdf</t>
  </si>
  <si>
    <t>/media/serv-bot/cebece73-ca34-45fa-ba0e-9a1a1807e5c3/TCC_Unifal/Processamento_TCC_Unifal/sessoes/2026-06-22_23-12-00__validacao_tcc_unifal_r01/json/r01_2211704_a388fa85.json</t>
  </si>
  <si>
    <t>/media/serv-bot/cebece73-ca34-45fa-ba0e-9a1a1807e5c3/TCC_Unifal/Evidencias_TCC_Unifal/relatorios_ferramentas/2026-06-22_23-12-00__validacao_tcc_unifal_r01/accessmonitor/wall-ferraz-piaui-2211704/wall-ferraz_piauí_2211704_r01_accessmonitor_t1_20260623_020938.json</t>
  </si>
  <si>
    <t>/media/serv-bot/cebece73-ca34-45fa-ba0e-9a1a1807e5c3/TCC_Unifal/Evidencias_TCC_Unifal/relatorios_ferramentas/2026-06-22_23-12-00__validacao_tcc_unifal_r01/accessmonitor/irapuru-sao-paulo-3521606/irapuru_são paulo_3521606_r01_accessmonitor_t1_20260623_020930.json</t>
  </si>
  <si>
    <t>/media/serv-bot/cebece73-ca34-45fa-ba0e-9a1a1807e5c3/TCC_Unifal/Evidencias_TCC_Unifal/relatorios_ferramentas/2026-06-22_23-12-00__validacao_tcc_unifal_r01/amaweb/jacupiranga-sao-paulo-3524600/jacupiranga_são paulo_3524600_r01_amaweb_t1_20260623_021104.pdf</t>
  </si>
  <si>
    <t>/media/serv-bot/cebece73-ca34-45fa-ba0e-9a1a1807e5c3/TCC_Unifal/Processamento_TCC_Unifal/sessoes/2026-06-22_23-12-00__validacao_tcc_unifal_r01/json/r01_3524600_e3018534.json</t>
  </si>
  <si>
    <t>/media/serv-bot/cebece73-ca34-45fa-ba0e-9a1a1807e5c3/TCC_Unifal/Evidencias_TCC_Unifal/relatorios_ferramentas/2026-06-22_23-12-00__validacao_tcc_unifal_r01/accessmonitor/jacupiranga-sao-paulo-3524600/jacupiranga_são paulo_3524600_r01_accessmonitor_t1_20260623_021117.json</t>
  </si>
  <si>
    <t>/media/serv-bot/cebece73-ca34-45fa-ba0e-9a1a1807e5c3/TCC_Unifal/Evidencias_TCC_Unifal/relatorios_ferramentas/2026-06-22_23-12-00__validacao_tcc_unifal_r01/amaweb/jales-sao-paulo-3524808/jales_são paulo_3524808_r01_amaweb_t1_20260623_021141.pdf</t>
  </si>
  <si>
    <t>/media/serv-bot/cebece73-ca34-45fa-ba0e-9a1a1807e5c3/TCC_Unifal/Processamento_TCC_Unifal/sessoes/2026-06-22_23-12-00__validacao_tcc_unifal_r01/json/r01_3524808_0bf3ef5d.json</t>
  </si>
  <si>
    <t>/media/serv-bot/cebece73-ca34-45fa-ba0e-9a1a1807e5c3/TCC_Unifal/Evidencias_TCC_Unifal/relatorios_ferramentas/2026-06-22_23-12-00__validacao_tcc_unifal_r01/accessmonitor/jales-sao-paulo-3524808/jales_são paulo_3524808_r01_accessmonitor_t1_20260623_021152.json</t>
  </si>
  <si>
    <t>/media/serv-bot/cebece73-ca34-45fa-ba0e-9a1a1807e5c3/TCC_Unifal/Evidencias_TCC_Unifal/relatorios_ferramentas/2026-06-22_23-12-00__validacao_tcc_unifal_r01/amaweb/jambeiro-sao-paulo-3524907/jambeiro_são paulo_3524907_r01_amaweb_t1_20260623_021230.pdf</t>
  </si>
  <si>
    <t>/media/serv-bot/cebece73-ca34-45fa-ba0e-9a1a1807e5c3/TCC_Unifal/Processamento_TCC_Unifal/sessoes/2026-06-22_23-12-00__validacao_tcc_unifal_r01/json/r01_3524907_e91e49cd.json</t>
  </si>
  <si>
    <t>/media/serv-bot/cebece73-ca34-45fa-ba0e-9a1a1807e5c3/TCC_Unifal/Evidencias_TCC_Unifal/relatorios_ferramentas/2026-06-22_23-12-00__validacao_tcc_unifal_r01/accessmonitor/jambeiro-sao-paulo-3524907/jambeiro_são paulo_3524907_r01_accessmonitor_t1_20260623_021242.json</t>
  </si>
  <si>
    <t>/media/serv-bot/cebece73-ca34-45fa-ba0e-9a1a1807e5c3/TCC_Unifal/Evidencias_TCC_Unifal/relatorios_ferramentas/2026-06-22_23-12-00__validacao_tcc_unifal_r01/amaweb/barauna-rio-grande-do-norte-2401453/barauna_rio grande do norte_2401453_r01_amaweb_t1_20260623_021306.pdf</t>
  </si>
  <si>
    <t>/media/serv-bot/cebece73-ca34-45fa-ba0e-9a1a1807e5c3/TCC_Unifal/Processamento_TCC_Unifal/sessoes/2026-06-22_23-12-00__validacao_tcc_unifal_r01/json/r01_2401453_77bd2ab5.json</t>
  </si>
  <si>
    <t>/media/serv-bot/cebece73-ca34-45fa-ba0e-9a1a1807e5c3/TCC_Unifal/Evidencias_TCC_Unifal/relatorios_ferramentas/2026-06-22_23-12-00__validacao_tcc_unifal_r01/amaweb/mombuca-sao-paulo-3530904/mombuca_são paulo_3530904_r01_amaweb_t1_20260623_021335.pdf</t>
  </si>
  <si>
    <t>/media/serv-bot/cebece73-ca34-45fa-ba0e-9a1a1807e5c3/TCC_Unifal/Processamento_TCC_Unifal/sessoes/2026-06-22_23-12-00__validacao_tcc_unifal_r01/json/r01_3530904_2e8cabb2.json</t>
  </si>
  <si>
    <t>/media/serv-bot/cebece73-ca34-45fa-ba0e-9a1a1807e5c3/TCC_Unifal/Evidencias_TCC_Unifal/relatorios_ferramentas/2026-06-22_23-12-00__validacao_tcc_unifal_r01/accessmonitor/mombuca-sao-paulo-3530904/mombuca_são paulo_3530904_r01_accessmonitor_t1_20260623_021348.json</t>
  </si>
  <si>
    <t>/media/serv-bot/cebece73-ca34-45fa-ba0e-9a1a1807e5c3/TCC_Unifal/Evidencias_TCC_Unifal/relatorios_ferramentas/2026-06-22_23-12-00__validacao_tcc_unifal_r01/amaweb/nova-europa-sao-paulo-3532900/nova-europa_são paulo_3532900_r01_amaweb_t1_20260623_021437.pdf</t>
  </si>
  <si>
    <t>/media/serv-bot/cebece73-ca34-45fa-ba0e-9a1a1807e5c3/TCC_Unifal/Processamento_TCC_Unifal/sessoes/2026-06-22_23-12-00__validacao_tcc_unifal_r01/json/r01_3532900_09f08742.json</t>
  </si>
  <si>
    <t>/media/serv-bot/cebece73-ca34-45fa-ba0e-9a1a1807e5c3/TCC_Unifal/Evidencias_TCC_Unifal/relatorios_ferramentas/2026-06-22_23-12-00__validacao_tcc_unifal_r01/accessmonitor/nova-europa-sao-paulo-3532900/nova-europa_são paulo_3532900_r01_accessmonitor_t1_20260623_021450.json</t>
  </si>
  <si>
    <t>/media/serv-bot/cebece73-ca34-45fa-ba0e-9a1a1807e5c3/TCC_Unifal/Evidencias_TCC_Unifal/relatorios_ferramentas/2026-06-22_23-12-00__validacao_tcc_unifal_r01/amaweb/oriente-sao-paulo-3534104/oriente_são paulo_3534104_r01_amaweb_t1_20260623_021547.pdf</t>
  </si>
  <si>
    <t>/media/serv-bot/cebece73-ca34-45fa-ba0e-9a1a1807e5c3/TCC_Unifal/Processamento_TCC_Unifal/sessoes/2026-06-22_23-12-00__validacao_tcc_unifal_r01/json/r01_3534104_fe2ecc5a.json</t>
  </si>
  <si>
    <t>/media/serv-bot/cebece73-ca34-45fa-ba0e-9a1a1807e5c3/TCC_Unifal/Evidencias_TCC_Unifal/relatorios_ferramentas/2026-06-22_23-12-00__validacao_tcc_unifal_r01/accessmonitor/oriente-sao-paulo-3534104/oriente_são paulo_3534104_r01_accessmonitor_t1_20260623_021558.json</t>
  </si>
  <si>
    <t>/media/serv-bot/cebece73-ca34-45fa-ba0e-9a1a1807e5c3/TCC_Unifal/Evidencias_TCC_Unifal/relatorios_ferramentas/2026-06-22_23-12-00__validacao_tcc_unifal_r01/amaweb/barauna-rio-grande-do-norte-2401453/barauna_rio grande do norte_2401453_r01_amaweb_t2_20260623_021627.pdf</t>
  </si>
  <si>
    <t>/media/serv-bot/cebece73-ca34-45fa-ba0e-9a1a1807e5c3/TCC_Unifal/Evidencias_TCC_Unifal/relatorios_ferramentas/2026-06-22_23-12-00__validacao_tcc_unifal_r01/amaweb/pindorama-sao-paulo-3538105/pindorama_são paulo_3538105_r01_amaweb_t1_20260623_021650.pdf</t>
  </si>
  <si>
    <t>/media/serv-bot/cebece73-ca34-45fa-ba0e-9a1a1807e5c3/TCC_Unifal/Processamento_TCC_Unifal/sessoes/2026-06-22_23-12-00__validacao_tcc_unifal_r01/json/r01_3538105_ad0ff5d1.json</t>
  </si>
  <si>
    <t>/media/serv-bot/cebece73-ca34-45fa-ba0e-9a1a1807e5c3/TCC_Unifal/Evidencias_TCC_Unifal/relatorios_ferramentas/2026-06-22_23-12-00__validacao_tcc_unifal_r01/accessmonitor/pindorama-sao-paulo-3538105/pindorama_são paulo_3538105_r01_accessmonitor_t1_20260623_021704.json</t>
  </si>
  <si>
    <t>/media/serv-bot/cebece73-ca34-45fa-ba0e-9a1a1807e5c3/TCC_Unifal/Evidencias_TCC_Unifal/relatorios_ferramentas/2026-06-22_23-12-00__validacao_tcc_unifal_r01/amaweb/planalto-sao-paulo-3539608/planalto_são paulo_3539608_r01_amaweb_t1_20260623_021732.pdf</t>
  </si>
  <si>
    <t>/media/serv-bot/cebece73-ca34-45fa-ba0e-9a1a1807e5c3/TCC_Unifal/Processamento_TCC_Unifal/sessoes/2026-06-22_23-12-00__validacao_tcc_unifal_r01/json/r01_3539608_7e675ff9.json</t>
  </si>
  <si>
    <t>/media/serv-bot/cebece73-ca34-45fa-ba0e-9a1a1807e5c3/TCC_Unifal/Evidencias_TCC_Unifal/relatorios_ferramentas/2026-06-22_23-12-00__validacao_tcc_unifal_r01/accessmonitor/planalto-sao-paulo-3539608/planalto_são paulo_3539608_r01_accessmonitor_t1_20260623_021744.json</t>
  </si>
  <si>
    <t>/media/serv-bot/cebece73-ca34-45fa-ba0e-9a1a1807e5c3/TCC_Unifal/Evidencias_TCC_Unifal/relatorios_ferramentas/2026-06-22_23-12-00__validacao_tcc_unifal_r01/amaweb/platina-sao-paulo-3539707/platina_são paulo_3539707_r01_amaweb_t1_20260623_021851.pdf</t>
  </si>
  <si>
    <t>/media/serv-bot/cebece73-ca34-45fa-ba0e-9a1a1807e5c3/TCC_Unifal/Processamento_TCC_Unifal/sessoes/2026-06-22_23-12-00__validacao_tcc_unifal_r01/json/r01_3539707_7d92a847.json</t>
  </si>
  <si>
    <t>/media/serv-bot/cebece73-ca34-45fa-ba0e-9a1a1807e5c3/TCC_Unifal/Evidencias_TCC_Unifal/relatorios_ferramentas/2026-06-22_23-12-00__validacao_tcc_unifal_r01/accessmonitor/platina-sao-paulo-3539707/platina_são paulo_3539707_r01_accessmonitor_t1_20260623_021905.json</t>
  </si>
  <si>
    <t>/media/serv-bot/cebece73-ca34-45fa-ba0e-9a1a1807e5c3/TCC_Unifal/Evidencias_TCC_Unifal/relatorios_ferramentas/2026-06-22_23-12-00__validacao_tcc_unifal_r01/amaweb/poa-sao-paulo-3539806/poa_são paulo_3539806_r01_amaweb_t1_20260623_021934.pdf</t>
  </si>
  <si>
    <t>/media/serv-bot/cebece73-ca34-45fa-ba0e-9a1a1807e5c3/TCC_Unifal/Processamento_TCC_Unifal/sessoes/2026-06-22_23-12-00__validacao_tcc_unifal_r01/json/r01_3539806_7796b4d4.json</t>
  </si>
  <si>
    <t>/media/serv-bot/cebece73-ca34-45fa-ba0e-9a1a1807e5c3/TCC_Unifal/Evidencias_TCC_Unifal/relatorios_ferramentas/2026-06-22_23-12-00__validacao_tcc_unifal_r01/accessmonitor/poa-sao-paulo-3539806/poa_são paulo_3539806_r01_accessmonitor_t1_20260623_021947.json</t>
  </si>
  <si>
    <t>/media/serv-bot/cebece73-ca34-45fa-ba0e-9a1a1807e5c3/TCC_Unifal/Evidencias_TCC_Unifal/relatorios_ferramentas/2026-06-22_23-12-00__validacao_tcc_unifal_r01/amaweb/barauna-rio-grande-do-norte-2401453/barauna_rio grande do norte_2401453_r01_amaweb_t3_20260623_022004.pdf</t>
  </si>
  <si>
    <t>/media/serv-bot/cebece73-ca34-45fa-ba0e-9a1a1807e5c3/TCC_Unifal/Evidencias_TCC_Unifal/relatorios_ferramentas/2026-06-22_23-12-00__validacao_tcc_unifal_r01/accessmonitor/barauna-rio-grande-do-norte-2401453/barauna_rio grande do norte_2401453_r01_accessmonitor_t1_20260623_022016.json</t>
  </si>
  <si>
    <t>/media/serv-bot/cebece73-ca34-45fa-ba0e-9a1a1807e5c3/TCC_Unifal/Evidencias_TCC_Unifal/relatorios_ferramentas/2026-06-22_23-12-00__validacao_tcc_unifal_r01/amaweb/pongai-sao-paulo-3540101/pongai_são paulo_3540101_r01_amaweb_t1_20260623_022030.pdf</t>
  </si>
  <si>
    <t>/media/serv-bot/cebece73-ca34-45fa-ba0e-9a1a1807e5c3/TCC_Unifal/Processamento_TCC_Unifal/sessoes/2026-06-22_23-12-00__validacao_tcc_unifal_r01/json/r01_3540101_842ce7b3.json</t>
  </si>
  <si>
    <t>/media/serv-bot/cebece73-ca34-45fa-ba0e-9a1a1807e5c3/TCC_Unifal/Evidencias_TCC_Unifal/relatorios_ferramentas/2026-06-22_23-12-00__validacao_tcc_unifal_r01/accessmonitor/barauna-rio-grande-do-norte-2401453/barauna_rio grande do norte_2401453_r01_accessmonitor_t2_20260623_022037.json</t>
  </si>
  <si>
    <t>/media/serv-bot/cebece73-ca34-45fa-ba0e-9a1a1807e5c3/TCC_Unifal/Evidencias_TCC_Unifal/relatorios_ferramentas/2026-06-22_23-12-00__validacao_tcc_unifal_r01/accessmonitor/pongai-sao-paulo-3540101/pongai_são paulo_3540101_r01_accessmonitor_t1_20260623_022042.json</t>
  </si>
  <si>
    <t>/media/serv-bot/cebece73-ca34-45fa-ba0e-9a1a1807e5c3/TCC_Unifal/Evidencias_TCC_Unifal/relatorios_ferramentas/2026-06-22_23-12-00__validacao_tcc_unifal_r01/accessmonitor/barauna-rio-grande-do-norte-2401453/barauna_rio grande do norte_2401453_r01_accessmonitor_t3_20260623_022106.json</t>
  </si>
  <si>
    <t>/media/serv-bot/cebece73-ca34-45fa-ba0e-9a1a1807e5c3/TCC_Unifal/Evidencias_TCC_Unifal/relatorios_ferramentas/2026-06-22_23-12-00__validacao_tcc_unifal_r01/amaweb/grossos-rio-grande-do-norte-2404408/grossos_rio grande do norte_2404408_r01_amaweb_t1_20260623_022154.pdf</t>
  </si>
  <si>
    <t>/media/serv-bot/cebece73-ca34-45fa-ba0e-9a1a1807e5c3/TCC_Unifal/Processamento_TCC_Unifal/sessoes/2026-06-22_23-12-00__validacao_tcc_unifal_r01/json/r01_2404408_8935779d.json</t>
  </si>
  <si>
    <t>/media/serv-bot/cebece73-ca34-45fa-ba0e-9a1a1807e5c3/TCC_Unifal/Evidencias_TCC_Unifal/relatorios_ferramentas/2026-06-22_23-12-00__validacao_tcc_unifal_r01/amaweb/pracinha-sao-paulo-3540853/pracinha_são paulo_3540853_r01_amaweb_t1_20260623_022154.pdf</t>
  </si>
  <si>
    <t>/media/serv-bot/cebece73-ca34-45fa-ba0e-9a1a1807e5c3/TCC_Unifal/Processamento_TCC_Unifal/sessoes/2026-06-22_23-12-00__validacao_tcc_unifal_r01/json/r01_3540853_0a884b82.json</t>
  </si>
  <si>
    <t>/media/serv-bot/cebece73-ca34-45fa-ba0e-9a1a1807e5c3/TCC_Unifal/Evidencias_TCC_Unifal/relatorios_ferramentas/2026-06-22_23-12-00__validacao_tcc_unifal_r01/accessmonitor/grossos-rio-grande-do-norte-2404408/grossos_rio grande do norte_2404408_r01_accessmonitor_t1_20260623_022206.json</t>
  </si>
  <si>
    <t>/media/serv-bot/cebece73-ca34-45fa-ba0e-9a1a1807e5c3/TCC_Unifal/Evidencias_TCC_Unifal/relatorios_ferramentas/2026-06-22_23-12-00__validacao_tcc_unifal_r01/accessmonitor/pracinha-sao-paulo-3540853/pracinha_são paulo_3540853_r01_accessmonitor_t1_20260623_022208.json</t>
  </si>
  <si>
    <t>/media/serv-bot/cebece73-ca34-45fa-ba0e-9a1a1807e5c3/TCC_Unifal/Evidencias_TCC_Unifal/relatorios_ferramentas/2026-06-22_23-12-00__validacao_tcc_unifal_r01/amaweb/rio-grande-da-serra-sao-paulo-3544103/rio-grande-da-serra_são paulo_3544103_r01_amaweb_t1_20260623_022247.pdf</t>
  </si>
  <si>
    <t>/media/serv-bot/cebece73-ca34-45fa-ba0e-9a1a1807e5c3/TCC_Unifal/Processamento_TCC_Unifal/sessoes/2026-06-22_23-12-00__validacao_tcc_unifal_r01/json/r01_3544103_0ac209fb.json</t>
  </si>
  <si>
    <t>/media/serv-bot/cebece73-ca34-45fa-ba0e-9a1a1807e5c3/TCC_Unifal/Evidencias_TCC_Unifal/relatorios_ferramentas/2026-06-22_23-12-00__validacao_tcc_unifal_r01/amaweb/jandaira-rio-grande-do-norte-2405108/jandaira_rio grande do norte_2405108_r01_amaweb_t1_20260623_022249.pdf</t>
  </si>
  <si>
    <t>/media/serv-bot/cebece73-ca34-45fa-ba0e-9a1a1807e5c3/TCC_Unifal/Processamento_TCC_Unifal/sessoes/2026-06-22_23-12-00__validacao_tcc_unifal_r01/json/r01_2405108_7287a3ad.json</t>
  </si>
  <si>
    <t>/media/serv-bot/cebece73-ca34-45fa-ba0e-9a1a1807e5c3/TCC_Unifal/Evidencias_TCC_Unifal/relatorios_ferramentas/2026-06-22_23-12-00__validacao_tcc_unifal_r01/accessmonitor/rio-grande-da-serra-sao-paulo-3544103/rio-grande-da-serra_são paulo_3544103_r01_accessmonitor_t1_20260623_022259.json</t>
  </si>
  <si>
    <t>/media/serv-bot/cebece73-ca34-45fa-ba0e-9a1a1807e5c3/TCC_Unifal/Evidencias_TCC_Unifal/relatorios_ferramentas/2026-06-22_23-12-00__validacao_tcc_unifal_r01/accessmonitor/jandaira-rio-grande-do-norte-2405108/jandaira_rio grande do norte_2405108_r01_accessmonitor_t1_20260623_022301.json</t>
  </si>
  <si>
    <t>/media/serv-bot/cebece73-ca34-45fa-ba0e-9a1a1807e5c3/TCC_Unifal/Evidencias_TCC_Unifal/relatorios_ferramentas/2026-06-22_23-12-00__validacao_tcc_unifal_r01/amaweb/rubineia-sao-paulo-3544509/rubineia_são paulo_3544509_r01_amaweb_t1_20260623_022325.pdf</t>
  </si>
  <si>
    <t>/media/serv-bot/cebece73-ca34-45fa-ba0e-9a1a1807e5c3/TCC_Unifal/Processamento_TCC_Unifal/sessoes/2026-06-22_23-12-00__validacao_tcc_unifal_r01/json/r01_3544509_344b9c7c.json</t>
  </si>
  <si>
    <t>/media/serv-bot/cebece73-ca34-45fa-ba0e-9a1a1807e5c3/TCC_Unifal/Evidencias_TCC_Unifal/relatorios_ferramentas/2026-06-22_23-12-00__validacao_tcc_unifal_r01/amaweb/lajes-pintadas-rio-grande-do-norte-2406809/lajes-pintadas_rio grande do norte_2406809_r01_amaweb_t1_20260623_022332.pdf</t>
  </si>
  <si>
    <t>/media/serv-bot/cebece73-ca34-45fa-ba0e-9a1a1807e5c3/TCC_Unifal/Processamento_TCC_Unifal/sessoes/2026-06-22_23-12-00__validacao_tcc_unifal_r01/json/r01_2406809_9368aca4.json</t>
  </si>
  <si>
    <t>/media/serv-bot/cebece73-ca34-45fa-ba0e-9a1a1807e5c3/TCC_Unifal/Evidencias_TCC_Unifal/relatorios_ferramentas/2026-06-22_23-12-00__validacao_tcc_unifal_r01/accessmonitor/rubineia-sao-paulo-3544509/rubineia_são paulo_3544509_r01_accessmonitor_t1_20260623_022337.json</t>
  </si>
  <si>
    <t>lajespintadas.rn.gov.br</t>
  </si>
  <si>
    <t>/media/serv-bot/cebece73-ca34-45fa-ba0e-9a1a1807e5c3/TCC_Unifal/Evidencias_TCC_Unifal/relatorios_ferramentas/2026-06-22_23-12-00__validacao_tcc_unifal_r01/accessmonitor/lajes-pintadas-rio-grande-do-norte-2406809/lajes-pintadas_rio grande do norte_2406809_r01_accessmonitor_t1_20260623_022345.json</t>
  </si>
  <si>
    <t>/media/serv-bot/cebece73-ca34-45fa-ba0e-9a1a1807e5c3/TCC_Unifal/Evidencias_TCC_Unifal/relatorios_ferramentas/2026-06-22_23-12-00__validacao_tcc_unifal_r01/amaweb/sao-lourenco-da-serra-sao-paulo-3549953/sao-lourenco-da-serra_são paulo_3549953_r01_amaweb_t1_20260623_022409.pdf</t>
  </si>
  <si>
    <t>/media/serv-bot/cebece73-ca34-45fa-ba0e-9a1a1807e5c3/TCC_Unifal/Processamento_TCC_Unifal/sessoes/2026-06-22_23-12-00__validacao_tcc_unifal_r01/json/r01_3549953_ae87b4f1.json</t>
  </si>
  <si>
    <t>/media/serv-bot/cebece73-ca34-45fa-ba0e-9a1a1807e5c3/TCC_Unifal/Evidencias_TCC_Unifal/relatorios_ferramentas/2026-06-22_23-12-00__validacao_tcc_unifal_r01/accessmonitor/sao-lourenco-da-serra-sao-paulo-3549953/sao-lourenco-da-serra_são paulo_3549953_r01_accessmonitor_t1_20260623_022422.json</t>
  </si>
  <si>
    <t>/media/serv-bot/cebece73-ca34-45fa-ba0e-9a1a1807e5c3/TCC_Unifal/Evidencias_TCC_Unifal/relatorios_ferramentas/2026-06-22_23-12-00__validacao_tcc_unifal_r01/amaweb/sao-luiz-do-paraitinga-sao-paulo-3550001/sao-luiz-do-paraitinga_são paulo_3550001_r01_amaweb_t1_20260623_022441.pdf</t>
  </si>
  <si>
    <t>/media/serv-bot/cebece73-ca34-45fa-ba0e-9a1a1807e5c3/TCC_Unifal/Processamento_TCC_Unifal/sessoes/2026-06-22_23-12-00__validacao_tcc_unifal_r01/json/r01_3550001_abd0ae90.json</t>
  </si>
  <si>
    <t>/media/serv-bot/cebece73-ca34-45fa-ba0e-9a1a1807e5c3/TCC_Unifal/Evidencias_TCC_Unifal/relatorios_ferramentas/2026-06-22_23-12-00__validacao_tcc_unifal_r01/accessmonitor/sao-luiz-do-paraitinga-sao-paulo-3550001/sao-luiz-do-paraitinga_são paulo_3550001_r01_accessmonitor_t1_20260623_022453.json</t>
  </si>
  <si>
    <t>/media/serv-bot/cebece73-ca34-45fa-ba0e-9a1a1807e5c3/TCC_Unifal/Evidencias_TCC_Unifal/relatorios_ferramentas/2026-06-22_23-12-00__validacao_tcc_unifal_r01/amaweb/sao-pedro-do-turvo-sao-paulo-3550506/sao-pedro-do-turvo_são paulo_3550506_r01_amaweb_t1_20260623_022527.pdf</t>
  </si>
  <si>
    <t>/media/serv-bot/cebece73-ca34-45fa-ba0e-9a1a1807e5c3/TCC_Unifal/Processamento_TCC_Unifal/sessoes/2026-06-22_23-12-00__validacao_tcc_unifal_r01/json/r01_3550506_7e408fce.json</t>
  </si>
  <si>
    <t>/media/serv-bot/cebece73-ca34-45fa-ba0e-9a1a1807e5c3/TCC_Unifal/Evidencias_TCC_Unifal/relatorios_ferramentas/2026-06-22_23-12-00__validacao_tcc_unifal_r01/accessmonitor/sao-pedro-do-turvo-sao-paulo-3550506/sao-pedro-do-turvo_são paulo_3550506_r01_accessmonitor_t1_20260623_022540.json</t>
  </si>
  <si>
    <t>/media/serv-bot/cebece73-ca34-45fa-ba0e-9a1a1807e5c3/TCC_Unifal/Evidencias_TCC_Unifal/relatorios_ferramentas/2026-06-22_23-12-00__validacao_tcc_unifal_r01/amaweb/macaiba-rio-grande-do-norte-2407104/macaiba_rio grande do norte_2407104_r01_amaweb_t1_20260623_022703.pdf</t>
  </si>
  <si>
    <t>/media/serv-bot/cebece73-ca34-45fa-ba0e-9a1a1807e5c3/TCC_Unifal/Processamento_TCC_Unifal/sessoes/2026-06-22_23-12-00__validacao_tcc_unifal_r01/json/r01_2407104_dad1f179.json</t>
  </si>
  <si>
    <t>/media/serv-bot/cebece73-ca34-45fa-ba0e-9a1a1807e5c3/TCC_Unifal/Evidencias_TCC_Unifal/relatorios_ferramentas/2026-06-22_23-12-00__validacao_tcc_unifal_r01/amaweb/sao-roque-sao-paulo-3550605/sao-roque_são paulo_3550605_r01_amaweb_t1_20260623_022902.pdf</t>
  </si>
  <si>
    <t>/media/serv-bot/cebece73-ca34-45fa-ba0e-9a1a1807e5c3/TCC_Unifal/Processamento_TCC_Unifal/sessoes/2026-06-22_23-12-00__validacao_tcc_unifal_r01/json/r01_3550605_2185960b.json</t>
  </si>
  <si>
    <t>/media/serv-bot/cebece73-ca34-45fa-ba0e-9a1a1807e5c3/TCC_Unifal/Evidencias_TCC_Unifal/relatorios_ferramentas/2026-06-22_23-12-00__validacao_tcc_unifal_r01/amaweb/sao-roque-sao-paulo-3550605/sao-roque_são paulo_3550605_r01_amaweb_t2_20260623_022928.pdf</t>
  </si>
  <si>
    <t>/media/serv-bot/cebece73-ca34-45fa-ba0e-9a1a1807e5c3/TCC_Unifal/Evidencias_TCC_Unifal/relatorios_ferramentas/2026-06-22_23-12-00__validacao_tcc_unifal_r01/accessmonitor/sao-roque-sao-paulo-3550605/sao-roque_são paulo_3550605_r01_accessmonitor_t1_20260623_022939.json</t>
  </si>
  <si>
    <t>/media/serv-bot/cebece73-ca34-45fa-ba0e-9a1a1807e5c3/TCC_Unifal/Evidencias_TCC_Unifal/relatorios_ferramentas/2026-06-22_23-12-00__validacao_tcc_unifal_r01/amaweb/macaiba-rio-grande-do-norte-2407104/macaiba_rio grande do norte_2407104_r01_amaweb_t2_20260623_023022.pdf</t>
  </si>
  <si>
    <t>/media/serv-bot/cebece73-ca34-45fa-ba0e-9a1a1807e5c3/TCC_Unifal/Evidencias_TCC_Unifal/relatorios_ferramentas/2026-06-22_23-12-00__validacao_tcc_unifal_r01/amaweb/silveiras-sao-paulo-3552007/silveiras_são paulo_3552007_r01_amaweb_t1_20260623_023104.pdf</t>
  </si>
  <si>
    <t>/media/serv-bot/cebece73-ca34-45fa-ba0e-9a1a1807e5c3/TCC_Unifal/Processamento_TCC_Unifal/sessoes/2026-06-22_23-12-00__validacao_tcc_unifal_r01/json/r01_3552007_2f2c4aef.json</t>
  </si>
  <si>
    <t>/media/serv-bot/cebece73-ca34-45fa-ba0e-9a1a1807e5c3/TCC_Unifal/Evidencias_TCC_Unifal/relatorios_ferramentas/2026-06-22_23-12-00__validacao_tcc_unifal_r01/amaweb/macaiba-rio-grande-do-norte-2407104/macaiba_rio grande do norte_2407104_r01_amaweb_t3_20260623_023105.pdf</t>
  </si>
  <si>
    <t>/media/serv-bot/cebece73-ca34-45fa-ba0e-9a1a1807e5c3/TCC_Unifal/Evidencias_TCC_Unifal/relatorios_ferramentas/2026-06-22_23-12-00__validacao_tcc_unifal_r01/accessmonitor/macaiba-rio-grande-do-norte-2407104/macaiba_rio grande do norte_2407104_r01_accessmonitor_t1_20260623_023117.json</t>
  </si>
  <si>
    <t>/media/serv-bot/cebece73-ca34-45fa-ba0e-9a1a1807e5c3/TCC_Unifal/Evidencias_TCC_Unifal/relatorios_ferramentas/2026-06-22_23-12-00__validacao_tcc_unifal_r01/accessmonitor/silveiras-sao-paulo-3552007/silveiras_são paulo_3552007_r01_accessmonitor_t1_20260623_023118.json</t>
  </si>
  <si>
    <t>/media/serv-bot/cebece73-ca34-45fa-ba0e-9a1a1807e5c3/TCC_Unifal/Evidencias_TCC_Unifal/relatorios_ferramentas/2026-06-22_23-12-00__validacao_tcc_unifal_r01/amaweb/major-sales-rio-grande-do-norte-2407252/major-sales_rio grande do norte_2407252_r01_amaweb_t1_20260623_023436.pdf</t>
  </si>
  <si>
    <t>/media/serv-bot/cebece73-ca34-45fa-ba0e-9a1a1807e5c3/TCC_Unifal/Processamento_TCC_Unifal/sessoes/2026-06-22_23-12-00__validacao_tcc_unifal_r01/json/r01_2407252_f3bd2df0.json</t>
  </si>
  <si>
    <t>/media/serv-bot/cebece73-ca34-45fa-ba0e-9a1a1807e5c3/TCC_Unifal/Evidencias_TCC_Unifal/relatorios_ferramentas/2026-06-22_23-12-00__validacao_tcc_unifal_r01/amaweb/tanabi-sao-paulo-3553401/tanabi_são paulo_3553401_r01_amaweb_t1_20260623_023443.pdf</t>
  </si>
  <si>
    <t>/media/serv-bot/cebece73-ca34-45fa-ba0e-9a1a1807e5c3/TCC_Unifal/Processamento_TCC_Unifal/sessoes/2026-06-22_23-12-00__validacao_tcc_unifal_r01/json/r01_3553401_ae89870b.json</t>
  </si>
  <si>
    <t>/media/serv-bot/cebece73-ca34-45fa-ba0e-9a1a1807e5c3/TCC_Unifal/Evidencias_TCC_Unifal/relatorios_ferramentas/2026-06-22_23-12-00__validacao_tcc_unifal_r01/amaweb/major-sales-rio-grande-do-norte-2407252/major-sales_rio grande do norte_2407252_r01_amaweb_t2_20260623_023522.pdf</t>
  </si>
  <si>
    <t>/media/serv-bot/cebece73-ca34-45fa-ba0e-9a1a1807e5c3/TCC_Unifal/Evidencias_TCC_Unifal/relatorios_ferramentas/2026-06-22_23-12-00__validacao_tcc_unifal_r01/accessmonitor/major-sales-rio-grande-do-norte-2407252/major-sales_rio grande do norte_2407252_r01_accessmonitor_t1_20260623_023533.json</t>
  </si>
  <si>
    <t>/media/serv-bot/cebece73-ca34-45fa-ba0e-9a1a1807e5c3/TCC_Unifal/Evidencias_TCC_Unifal/relatorios_ferramentas/2026-06-22_23-12-00__validacao_tcc_unifal_r01/amaweb/martins-rio-grande-do-norte-2407401/martins_rio grande do norte_2407401_r01_amaweb_t1_20260623_023701.pdf</t>
  </si>
  <si>
    <t>/media/serv-bot/cebece73-ca34-45fa-ba0e-9a1a1807e5c3/TCC_Unifal/Processamento_TCC_Unifal/sessoes/2026-06-22_23-12-00__validacao_tcc_unifal_r01/json/r01_2407401_8cb1b543.json</t>
  </si>
  <si>
    <t>/media/serv-bot/cebece73-ca34-45fa-ba0e-9a1a1807e5c3/TCC_Unifal/Evidencias_TCC_Unifal/relatorios_ferramentas/2026-06-22_23-12-00__validacao_tcc_unifal_r01/accessmonitor/martins-rio-grande-do-norte-2407401/martins_rio grande do norte_2407401_r01_accessmonitor_t1_20260623_023713.json</t>
  </si>
  <si>
    <t>/media/serv-bot/cebece73-ca34-45fa-ba0e-9a1a1807e5c3/TCC_Unifal/Evidencias_TCC_Unifal/relatorios_ferramentas/2026-06-22_23-12-00__validacao_tcc_unifal_r01/amaweb/maxaranguape-rio-grande-do-norte-2407500/maxaranguape_rio grande do norte_2407500_r01_amaweb_t1_20260623_023746.pdf</t>
  </si>
  <si>
    <t>/media/serv-bot/cebece73-ca34-45fa-ba0e-9a1a1807e5c3/TCC_Unifal/Processamento_TCC_Unifal/sessoes/2026-06-22_23-12-00__validacao_tcc_unifal_r01/json/r01_2407500_54e7e285.json</t>
  </si>
  <si>
    <t>/media/serv-bot/cebece73-ca34-45fa-ba0e-9a1a1807e5c3/TCC_Unifal/Evidencias_TCC_Unifal/relatorios_ferramentas/2026-06-22_23-12-00__validacao_tcc_unifal_r01/accessmonitor/maxaranguape-rio-grande-do-norte-2407500/maxaranguape_rio grande do norte_2407500_r01_accessmonitor_t1_20260623_023757.json</t>
  </si>
  <si>
    <t>/media/serv-bot/cebece73-ca34-45fa-ba0e-9a1a1807e5c3/TCC_Unifal/Evidencias_TCC_Unifal/relatorios_ferramentas/2026-06-22_23-12-00__validacao_tcc_unifal_r01/amaweb/tanabi-sao-paulo-3553401/tanabi_são paulo_3553401_r01_amaweb_t2_20260623_023806.pdf</t>
  </si>
  <si>
    <t>/media/serv-bot/cebece73-ca34-45fa-ba0e-9a1a1807e5c3/TCC_Unifal/Evidencias_TCC_Unifal/relatorios_ferramentas/2026-06-22_23-12-00__validacao_tcc_unifal_r01/amaweb/rodolfo-fernandes-rio-grande-do-norte-2411007/rodolfo-fernandes_rio grande do norte_2411007_r01_amaweb_t1_20260623_023839.pdf</t>
  </si>
  <si>
    <t>/media/serv-bot/cebece73-ca34-45fa-ba0e-9a1a1807e5c3/TCC_Unifal/Processamento_TCC_Unifal/sessoes/2026-06-22_23-12-00__validacao_tcc_unifal_r01/json/r01_2411007_9304a626.json</t>
  </si>
  <si>
    <t>/media/serv-bot/cebece73-ca34-45fa-ba0e-9a1a1807e5c3/TCC_Unifal/Evidencias_TCC_Unifal/relatorios_ferramentas/2026-06-22_23-12-00__validacao_tcc_unifal_r01/amaweb/tanabi-sao-paulo-3553401/tanabi_são paulo_3553401_r01_amaweb_t3_20260623_023845.pdf</t>
  </si>
  <si>
    <t>/media/serv-bot/cebece73-ca34-45fa-ba0e-9a1a1807e5c3/TCC_Unifal/Evidencias_TCC_Unifal/relatorios_ferramentas/2026-06-22_23-12-00__validacao_tcc_unifal_r01/accessmonitor/rodolfo-fernandes-rio-grande-do-norte-2411007/rodolfo-fernandes_rio grande do norte_2411007_r01_accessmonitor_t1_20260623_023851.json</t>
  </si>
  <si>
    <t>/media/serv-bot/cebece73-ca34-45fa-ba0e-9a1a1807e5c3/TCC_Unifal/Evidencias_TCC_Unifal/relatorios_ferramentas/2026-06-22_23-12-00__validacao_tcc_unifal_r01/accessmonitor/tanabi-sao-paulo-3553401/tanabi_são paulo_3553401_r01_accessmonitor_t1_20260623_023857.json</t>
  </si>
  <si>
    <t>/media/serv-bot/cebece73-ca34-45fa-ba0e-9a1a1807e5c3/TCC_Unifal/Evidencias_TCC_Unifal/relatorios_ferramentas/2026-06-22_23-12-00__validacao_tcc_unifal_r01/amaweb/tarabai-sao-paulo-3553906/tarabai_são paulo_3553906_r01_amaweb_t1_20260623_023929.pdf</t>
  </si>
  <si>
    <t>/media/serv-bot/cebece73-ca34-45fa-ba0e-9a1a1807e5c3/TCC_Unifal/Processamento_TCC_Unifal/sessoes/2026-06-22_23-12-00__validacao_tcc_unifal_r01/json/r01_3553906_c791fd56.json</t>
  </si>
  <si>
    <t>/media/serv-bot/cebece73-ca34-45fa-ba0e-9a1a1807e5c3/TCC_Unifal/Evidencias_TCC_Unifal/relatorios_ferramentas/2026-06-22_23-12-00__validacao_tcc_unifal_r01/accessmonitor/tarabai-sao-paulo-3553906/tarabai_são paulo_3553906_r01_accessmonitor_t1_20260623_023942.json</t>
  </si>
  <si>
    <t>/media/serv-bot/cebece73-ca34-45fa-ba0e-9a1a1807e5c3/TCC_Unifal/Evidencias_TCC_Unifal/relatorios_ferramentas/2026-06-22_23-12-00__validacao_tcc_unifal_r01/amaweb/serra-caiada-rio-grande-do-norte-2410306/serra-caiada_rio grande do norte_2410306_r01_amaweb_t1_20260623_024032.pdf</t>
  </si>
  <si>
    <t>/media/serv-bot/cebece73-ca34-45fa-ba0e-9a1a1807e5c3/TCC_Unifal/Processamento_TCC_Unifal/sessoes/2026-06-22_23-12-00__validacao_tcc_unifal_r01/json/r01_2410306_7d91381a.json</t>
  </si>
  <si>
    <t>/media/serv-bot/cebece73-ca34-45fa-ba0e-9a1a1807e5c3/TCC_Unifal/Evidencias_TCC_Unifal/relatorios_ferramentas/2026-06-22_23-12-00__validacao_tcc_unifal_r01/amaweb/terra-roxa-sao-paulo-3554409/terra-roxa_são paulo_3554409_r01_amaweb_t1_20260623_024032.pdf</t>
  </si>
  <si>
    <t>/media/serv-bot/cebece73-ca34-45fa-ba0e-9a1a1807e5c3/TCC_Unifal/Processamento_TCC_Unifal/sessoes/2026-06-22_23-12-00__validacao_tcc_unifal_r01/json/r01_3554409_d615f65e.json</t>
  </si>
  <si>
    <t>/media/serv-bot/cebece73-ca34-45fa-ba0e-9a1a1807e5c3/TCC_Unifal/Evidencias_TCC_Unifal/relatorios_ferramentas/2026-06-22_23-12-00__validacao_tcc_unifal_r01/accessmonitor/serra-caiada-rio-grande-do-norte-2410306/serra-caiada_rio grande do norte_2410306_r01_accessmonitor_t1_20260623_024044.json</t>
  </si>
  <si>
    <t>/media/serv-bot/cebece73-ca34-45fa-ba0e-9a1a1807e5c3/TCC_Unifal/Evidencias_TCC_Unifal/relatorios_ferramentas/2026-06-22_23-12-00__validacao_tcc_unifal_r01/accessmonitor/terra-roxa-sao-paulo-3554409/terra-roxa_são paulo_3554409_r01_accessmonitor_t1_20260623_024045.json</t>
  </si>
  <si>
    <t>/media/serv-bot/cebece73-ca34-45fa-ba0e-9a1a1807e5c3/TCC_Unifal/Evidencias_TCC_Unifal/relatorios_ferramentas/2026-06-22_23-12-00__validacao_tcc_unifal_r01/amaweb/uchoa-sao-paulo-3555604/uchoa_são paulo_3555604_r01_amaweb_t1_20260623_024126.pdf</t>
  </si>
  <si>
    <t>/media/serv-bot/cebece73-ca34-45fa-ba0e-9a1a1807e5c3/TCC_Unifal/Processamento_TCC_Unifal/sessoes/2026-06-22_23-12-00__validacao_tcc_unifal_r01/json/r01_3555604_5861e7c6.json</t>
  </si>
  <si>
    <t>/media/serv-bot/cebece73-ca34-45fa-ba0e-9a1a1807e5c3/TCC_Unifal/Evidencias_TCC_Unifal/relatorios_ferramentas/2026-06-22_23-12-00__validacao_tcc_unifal_r01/amaweb/taipu-rio-grande-do-norte-2413904/taipu_rio grande do norte_2413904_r01_amaweb_t1_20260623_024144.pdf</t>
  </si>
  <si>
    <t>/media/serv-bot/cebece73-ca34-45fa-ba0e-9a1a1807e5c3/TCC_Unifal/Processamento_TCC_Unifal/sessoes/2026-06-22_23-12-00__validacao_tcc_unifal_r01/json/r01_2413904_c6f0827e.json</t>
  </si>
  <si>
    <t>/media/serv-bot/cebece73-ca34-45fa-ba0e-9a1a1807e5c3/TCC_Unifal/Evidencias_TCC_Unifal/relatorios_ferramentas/2026-06-22_23-12-00__validacao_tcc_unifal_r01/accessmonitor/uchoa-sao-paulo-3555604/uchoa_são paulo_3555604_r01_accessmonitor_t1_20260623_024139.json</t>
  </si>
  <si>
    <t>/media/serv-bot/cebece73-ca34-45fa-ba0e-9a1a1807e5c3/TCC_Unifal/Evidencias_TCC_Unifal/relatorios_ferramentas/2026-06-22_23-12-00__validacao_tcc_unifal_r01/accessmonitor/taipu-rio-grande-do-norte-2413904/taipu_rio grande do norte_2413904_r01_accessmonitor_t1_20260623_024157.json</t>
  </si>
  <si>
    <t>/media/serv-bot/cebece73-ca34-45fa-ba0e-9a1a1807e5c3/TCC_Unifal/Evidencias_TCC_Unifal/relatorios_ferramentas/2026-06-22_23-12-00__validacao_tcc_unifal_r01/amaweb/vicosa-rio-grande-do-norte-2414902/vicosa_rio grande do norte_2414902_r01_amaweb_t1_20260623_024305.pdf</t>
  </si>
  <si>
    <t>/media/serv-bot/cebece73-ca34-45fa-ba0e-9a1a1807e5c3/TCC_Unifal/Processamento_TCC_Unifal/sessoes/2026-06-22_23-12-00__validacao_tcc_unifal_r01/json/r01_2414902_0cbd4c32.json</t>
  </si>
  <si>
    <t>/media/serv-bot/cebece73-ca34-45fa-ba0e-9a1a1807e5c3/TCC_Unifal/Evidencias_TCC_Unifal/relatorios_ferramentas/2026-06-22_23-12-00__validacao_tcc_unifal_r01/accessmonitor/vicosa-rio-grande-do-norte-2414902/vicosa_rio grande do norte_2414902_r01_accessmonitor_t1_20260623_024316.json</t>
  </si>
  <si>
    <t>/media/serv-bot/cebece73-ca34-45fa-ba0e-9a1a1807e5c3/TCC_Unifal/Evidencias_TCC_Unifal/relatorios_ferramentas/2026-06-22_23-12-00__validacao_tcc_unifal_r01/amaweb/propria-sergipe-2805703/propria_sergipe_2805703_r01_amaweb_t1_20260623_024424.pdf</t>
  </si>
  <si>
    <t>/media/serv-bot/cebece73-ca34-45fa-ba0e-9a1a1807e5c3/TCC_Unifal/Processamento_TCC_Unifal/sessoes/2026-06-22_23-12-00__validacao_tcc_unifal_r01/json/r01_2805703_185e45ad.json</t>
  </si>
  <si>
    <t>/media/serv-bot/cebece73-ca34-45fa-ba0e-9a1a1807e5c3/TCC_Unifal/Evidencias_TCC_Unifal/relatorios_ferramentas/2026-06-22_23-12-00__validacao_tcc_unifal_r01/accessmonitor/propria-sergipe-2805703/propria_sergipe_2805703_r01_accessmonitor_t1_20260623_024435.json</t>
  </si>
  <si>
    <t>/media/serv-bot/cebece73-ca34-45fa-ba0e-9a1a1807e5c3/TCC_Unifal/Evidencias_TCC_Unifal/relatorios_ferramentas/2026-06-22_23-12-00__validacao_tcc_unifal_r01/amaweb/riachao-do-dantas-sergipe-2805802/riachao-do-dantas_sergipe_2805802_r01_amaweb_t1_20260623_024516.pdf</t>
  </si>
  <si>
    <t>/media/serv-bot/cebece73-ca34-45fa-ba0e-9a1a1807e5c3/TCC_Unifal/Processamento_TCC_Unifal/sessoes/2026-06-22_23-12-00__validacao_tcc_unifal_r01/json/r01_2805802_0116ea1c.json</t>
  </si>
  <si>
    <t>/media/serv-bot/cebece73-ca34-45fa-ba0e-9a1a1807e5c3/TCC_Unifal/Evidencias_TCC_Unifal/relatorios_ferramentas/2026-06-22_23-12-00__validacao_tcc_unifal_r01/accessmonitor/riachao-do-dantas-sergipe-2805802/riachao-do-dantas_sergipe_2805802_r01_accessmonitor_t1_20260623_024529.json</t>
  </si>
  <si>
    <t>/media/serv-bot/cebece73-ca34-45fa-ba0e-9a1a1807e5c3/TCC_Unifal/Evidencias_TCC_Unifal/relatorios_ferramentas/2026-06-22_23-12-00__validacao_tcc_unifal_r01/amaweb/ribeiropolis-sergipe-2806008/ribeiropolis_sergipe_2806008_r01_amaweb_t1_20260623_024607.pdf</t>
  </si>
  <si>
    <t>/media/serv-bot/cebece73-ca34-45fa-ba0e-9a1a1807e5c3/TCC_Unifal/Processamento_TCC_Unifal/sessoes/2026-06-22_23-12-00__validacao_tcc_unifal_r01/json/r01_2806008_be29329b.json</t>
  </si>
  <si>
    <t>/media/serv-bot/cebece73-ca34-45fa-ba0e-9a1a1807e5c3/TCC_Unifal/Evidencias_TCC_Unifal/relatorios_ferramentas/2026-06-22_23-12-00__validacao_tcc_unifal_r01/accessmonitor/ribeiropolis-sergipe-2806008/ribeiropolis_sergipe_2806008_r01_accessmonitor_t1_20260623_024619.json</t>
  </si>
  <si>
    <t>/media/serv-bot/cebece73-ca34-45fa-ba0e-9a1a1807e5c3/TCC_Unifal/Evidencias_TCC_Unifal/relatorios_ferramentas/2026-06-30_18-34-12__validacao_tcc_unifal_r02/amaweb/agua-branca-alagoas-2700102/agua-branca_alagoas_2700102_r02_amaweb_t1_20260630_183508.pdf</t>
  </si>
  <si>
    <t>/media/serv-bot/cebece73-ca34-45fa-ba0e-9a1a1807e5c3/TCC_Unifal/Processamento_TCC_Unifal/sessoes/2026-06-30_18-34-12__validacao_tcc_unifal_r02/json/r02_2700102_05d402b4.json</t>
  </si>
  <si>
    <t>/media/serv-bot/cebece73-ca34-45fa-ba0e-9a1a1807e5c3/TCC_Unifal/Evidencias_TCC_Unifal/relatorios_ferramentas/2026-06-30_18-34-12__validacao_tcc_unifal_r02/amaweb/buriti-de-goias-goias-5203939/buriti-de-goias_goiás_5203939_r02_amaweb_t1_20260630_183508.pdf</t>
  </si>
  <si>
    <t>/media/serv-bot/cebece73-ca34-45fa-ba0e-9a1a1807e5c3/TCC_Unifal/Processamento_TCC_Unifal/sessoes/2026-06-30_18-34-12__validacao_tcc_unifal_r02/json/r02_5203939_49c814da.json</t>
  </si>
  <si>
    <t>/media/serv-bot/cebece73-ca34-45fa-ba0e-9a1a1807e5c3/TCC_Unifal/Evidencias_TCC_Unifal/relatorios_ferramentas/2026-06-30_18-34-12__validacao_tcc_unifal_r02/accessmonitor/agua-branca-alagoas-2700102/agua-branca_alagoas_2700102_r02_accessmonitor_t1_20260630_183521.json</t>
  </si>
  <si>
    <t>/media/serv-bot/cebece73-ca34-45fa-ba0e-9a1a1807e5c3/TCC_Unifal/Evidencias_TCC_Unifal/relatorios_ferramentas/2026-06-30_18-34-12__validacao_tcc_unifal_r02/accessmonitor/buriti-de-goias-goias-5203939/buriti-de-goias_goiás_5203939_r02_accessmonitor_t1_20260630_183521.json</t>
  </si>
  <si>
    <t>/media/serv-bot/cebece73-ca34-45fa-ba0e-9a1a1807e5c3/TCC_Unifal/Evidencias_TCC_Unifal/relatorios_ferramentas/2026-06-30_18-34-12__validacao_tcc_unifal_r02/accessmonitor/agua-branca-alagoas-2700102/agua-branca_alagoas_2700102_r02_accessmonitor_t2_20260630_183544.json</t>
  </si>
  <si>
    <t>/media/serv-bot/cebece73-ca34-45fa-ba0e-9a1a1807e5c3/TCC_Unifal/Evidencias_TCC_Unifal/relatorios_ferramentas/2026-06-30_18-34-12__validacao_tcc_unifal_r02/accessmonitor/agua-branca-alagoas-2700102/agua-branca_alagoas_2700102_r02_accessmonitor_t3_20260630_183615.json</t>
  </si>
  <si>
    <t>/media/serv-bot/cebece73-ca34-45fa-ba0e-9a1a1807e5c3/TCC_Unifal/Evidencias_TCC_Unifal/relatorios_ferramentas/2026-06-30_18-34-12__validacao_tcc_unifal_r02/amaweb/campinacu-goias-5204656/campinacu_goiás_5204656_r02_amaweb_t1_20260630_183639.pdf</t>
  </si>
  <si>
    <t>/media/serv-bot/cebece73-ca34-45fa-ba0e-9a1a1807e5c3/TCC_Unifal/Processamento_TCC_Unifal/sessoes/2026-06-30_18-34-12__validacao_tcc_unifal_r02/json/r02_5204656_1a4a6b79.json</t>
  </si>
  <si>
    <t>/media/serv-bot/cebece73-ca34-45fa-ba0e-9a1a1807e5c3/TCC_Unifal/Evidencias_TCC_Unifal/relatorios_ferramentas/2026-06-30_18-34-12__validacao_tcc_unifal_r02/amaweb/coqueiro-seco-alagoas-2702207/coqueiro-seco_alagoas_2702207_r02_amaweb_t1_20260630_183645.pdf</t>
  </si>
  <si>
    <t>/media/serv-bot/cebece73-ca34-45fa-ba0e-9a1a1807e5c3/TCC_Unifal/Processamento_TCC_Unifal/sessoes/2026-06-30_18-34-12__validacao_tcc_unifal_r02/json/r02_2702207_71b8a360.json</t>
  </si>
  <si>
    <t>/media/serv-bot/cebece73-ca34-45fa-ba0e-9a1a1807e5c3/TCC_Unifal/Evidencias_TCC_Unifal/relatorios_ferramentas/2026-06-30_18-34-12__validacao_tcc_unifal_r02/accessmonitor/campinacu-goias-5204656/campinacu_goiás_5204656_r02_accessmonitor_t1_20260630_183653.json</t>
  </si>
  <si>
    <t>/media/serv-bot/cebece73-ca34-45fa-ba0e-9a1a1807e5c3/TCC_Unifal/Evidencias_TCC_Unifal/relatorios_ferramentas/2026-06-30_18-34-12__validacao_tcc_unifal_r02/accessmonitor/coqueiro-seco-alagoas-2702207/coqueiro-seco_alagoas_2702207_r02_accessmonitor_t1_20260630_183659.json</t>
  </si>
  <si>
    <t>/media/serv-bot/cebece73-ca34-45fa-ba0e-9a1a1807e5c3/TCC_Unifal/Evidencias_TCC_Unifal/relatorios_ferramentas/2026-06-30_18-34-12__validacao_tcc_unifal_r02/amaweb/capixaba-acre-1200179/capixaba_acre_1200179_r02_amaweb_t1_20260630_183738.pdf</t>
  </si>
  <si>
    <t>/media/serv-bot/cebece73-ca34-45fa-ba0e-9a1a1807e5c3/TCC_Unifal/Processamento_TCC_Unifal/sessoes/2026-06-30_18-34-12__validacao_tcc_unifal_r02/json/r02_1200179_9cc651b6.json</t>
  </si>
  <si>
    <t>/media/serv-bot/cebece73-ca34-45fa-ba0e-9a1a1807e5c3/TCC_Unifal/Evidencias_TCC_Unifal/relatorios_ferramentas/2026-06-30_18-34-12__validacao_tcc_unifal_r02/amaweb/girau-do-ponciano-alagoas-2702900/girau-do-ponciano_alagoas_2702900_r02_amaweb_t1_20260630_183752.pdf</t>
  </si>
  <si>
    <t>/media/serv-bot/cebece73-ca34-45fa-ba0e-9a1a1807e5c3/TCC_Unifal/Processamento_TCC_Unifal/sessoes/2026-06-30_18-34-12__validacao_tcc_unifal_r02/json/r02_2702900_392785d8.json</t>
  </si>
  <si>
    <t>/media/serv-bot/cebece73-ca34-45fa-ba0e-9a1a1807e5c3/TCC_Unifal/Evidencias_TCC_Unifal/relatorios_ferramentas/2026-06-30_18-34-12__validacao_tcc_unifal_r02/amaweb/corumba-de-goias-goias-5205802/corumba-de-goias_goiás_5205802_r02_amaweb_t1_20260630_183752.pdf</t>
  </si>
  <si>
    <t>/media/serv-bot/cebece73-ca34-45fa-ba0e-9a1a1807e5c3/TCC_Unifal/Processamento_TCC_Unifal/sessoes/2026-06-30_18-34-12__validacao_tcc_unifal_r02/json/r02_5205802_7cf4a7a6.json</t>
  </si>
  <si>
    <t>/media/serv-bot/cebece73-ca34-45fa-ba0e-9a1a1807e5c3/TCC_Unifal/Evidencias_TCC_Unifal/relatorios_ferramentas/2026-06-30_18-34-12__validacao_tcc_unifal_r02/accessmonitor/corumba-de-goias-goias-5205802/corumba-de-goias_goiás_5205802_r02_accessmonitor_t1_20260630_183803.json</t>
  </si>
  <si>
    <t>/media/serv-bot/cebece73-ca34-45fa-ba0e-9a1a1807e5c3/TCC_Unifal/Evidencias_TCC_Unifal/relatorios_ferramentas/2026-06-30_18-34-12__validacao_tcc_unifal_r02/accessmonitor/girau-do-ponciano-alagoas-2702900/girau-do-ponciano_alagoas_2702900_r02_accessmonitor_t1_20260630_183804.json</t>
  </si>
  <si>
    <t>/media/serv-bot/cebece73-ca34-45fa-ba0e-9a1a1807e5c3/TCC_Unifal/Evidencias_TCC_Unifal/relatorios_ferramentas/2026-06-30_18-34-12__validacao_tcc_unifal_r02/amaweb/cumari-goias-5206602/cumari_goiás_5206602_r02_amaweb_t1_20260630_183926.pdf</t>
  </si>
  <si>
    <t>/media/serv-bot/cebece73-ca34-45fa-ba0e-9a1a1807e5c3/TCC_Unifal/Processamento_TCC_Unifal/sessoes/2026-06-30_18-34-12__validacao_tcc_unifal_r02/json/r02_5206602_cc2e0a52.json</t>
  </si>
  <si>
    <t>/media/serv-bot/cebece73-ca34-45fa-ba0e-9a1a1807e5c3/TCC_Unifal/Evidencias_TCC_Unifal/relatorios_ferramentas/2026-06-30_18-34-12__validacao_tcc_unifal_r02/amaweb/inhapi-alagoas-2703304/inhapi_alagoas_2703304_r02_amaweb_t1_20260630_183926.pdf</t>
  </si>
  <si>
    <t>/media/serv-bot/cebece73-ca34-45fa-ba0e-9a1a1807e5c3/TCC_Unifal/Processamento_TCC_Unifal/sessoes/2026-06-30_18-34-12__validacao_tcc_unifal_r02/json/r02_2703304_fd39433c.json</t>
  </si>
  <si>
    <t>/media/serv-bot/cebece73-ca34-45fa-ba0e-9a1a1807e5c3/TCC_Unifal/Evidencias_TCC_Unifal/relatorios_ferramentas/2026-06-30_18-34-12__validacao_tcc_unifal_r02/amaweb/capixaba-acre-1200179/capixaba_acre_1200179_r02_amaweb_t2_20260630_183927.pdf</t>
  </si>
  <si>
    <t>/media/serv-bot/cebece73-ca34-45fa-ba0e-9a1a1807e5c3/TCC_Unifal/Evidencias_TCC_Unifal/relatorios_ferramentas/2026-06-30_18-34-12__validacao_tcc_unifal_r02/accessmonitor/cumari-goias-5206602/cumari_goiás_5206602_r02_accessmonitor_t1_20260630_183937.json</t>
  </si>
  <si>
    <t>/media/serv-bot/cebece73-ca34-45fa-ba0e-9a1a1807e5c3/TCC_Unifal/Evidencias_TCC_Unifal/relatorios_ferramentas/2026-06-30_18-34-12__validacao_tcc_unifal_r02/accessmonitor/inhapi-alagoas-2703304/inhapi_alagoas_2703304_r02_accessmonitor_t1_20260630_183940.json</t>
  </si>
  <si>
    <t>/media/serv-bot/cebece73-ca34-45fa-ba0e-9a1a1807e5c3/TCC_Unifal/Evidencias_TCC_Unifal/relatorios_ferramentas/2026-06-30_18-34-12__validacao_tcc_unifal_r02/accessmonitor/capixaba-acre-1200179/capixaba_acre_1200179_r02_accessmonitor_t1_20260630_183940.json</t>
  </si>
  <si>
    <t>/media/serv-bot/cebece73-ca34-45fa-ba0e-9a1a1807e5c3/TCC_Unifal/Evidencias_TCC_Unifal/relatorios_ferramentas/2026-06-30_18-34-12__validacao_tcc_unifal_r02/amaweb/pariconha-alagoas-2706422/pariconha_alagoas_2706422_r02_amaweb_t1_20260630_184032.pdf</t>
  </si>
  <si>
    <t>/media/serv-bot/cebece73-ca34-45fa-ba0e-9a1a1807e5c3/TCC_Unifal/Processamento_TCC_Unifal/sessoes/2026-06-30_18-34-12__validacao_tcc_unifal_r02/json/r02_2706422_b775a631.json</t>
  </si>
  <si>
    <t>/media/serv-bot/cebece73-ca34-45fa-ba0e-9a1a1807e5c3/TCC_Unifal/Evidencias_TCC_Unifal/relatorios_ferramentas/2026-06-30_18-34-12__validacao_tcc_unifal_r02/amaweb/doverlandia-goias-5207253/doverlandia_goiás_5207253_r02_amaweb_t1_20260630_184043.pdf</t>
  </si>
  <si>
    <t>/media/serv-bot/cebece73-ca34-45fa-ba0e-9a1a1807e5c3/TCC_Unifal/Processamento_TCC_Unifal/sessoes/2026-06-30_18-34-12__validacao_tcc_unifal_r02/json/r02_5207253_0b053355.json</t>
  </si>
  <si>
    <t>/media/serv-bot/cebece73-ca34-45fa-ba0e-9a1a1807e5c3/TCC_Unifal/Evidencias_TCC_Unifal/relatorios_ferramentas/2026-06-30_18-34-12__validacao_tcc_unifal_r02/amaweb/porto-walter-acre-1200393/porto-walter_acre_1200393_r02_amaweb_t1_20260630_184051.pdf</t>
  </si>
  <si>
    <t>/media/serv-bot/cebece73-ca34-45fa-ba0e-9a1a1807e5c3/TCC_Unifal/Processamento_TCC_Unifal/sessoes/2026-06-30_18-34-12__validacao_tcc_unifal_r02/json/r02_1200393_363ff175.json</t>
  </si>
  <si>
    <t>/media/serv-bot/cebece73-ca34-45fa-ba0e-9a1a1807e5c3/TCC_Unifal/Evidencias_TCC_Unifal/relatorios_ferramentas/2026-06-30_18-34-12__validacao_tcc_unifal_r02/accessmonitor/pariconha-alagoas-2706422/pariconha_alagoas_2706422_r02_accessmonitor_t1_20260630_184044.json</t>
  </si>
  <si>
    <t>/media/serv-bot/cebece73-ca34-45fa-ba0e-9a1a1807e5c3/TCC_Unifal/Evidencias_TCC_Unifal/relatorios_ferramentas/2026-06-30_18-34-12__validacao_tcc_unifal_r02/accessmonitor/doverlandia-goias-5207253/doverlandia_goiás_5207253_r02_accessmonitor_t1_20260630_184056.json</t>
  </si>
  <si>
    <t>/media/serv-bot/cebece73-ca34-45fa-ba0e-9a1a1807e5c3/TCC_Unifal/Evidencias_TCC_Unifal/relatorios_ferramentas/2026-06-30_18-34-12__validacao_tcc_unifal_r02/amaweb/sao-sebastiao-alagoas-2708808/sao-sebastiao_alagoas_2708808_r02_amaweb_t1_20260630_184113.pdf</t>
  </si>
  <si>
    <t>/media/serv-bot/cebece73-ca34-45fa-ba0e-9a1a1807e5c3/TCC_Unifal/Processamento_TCC_Unifal/sessoes/2026-06-30_18-34-12__validacao_tcc_unifal_r02/json/r02_2708808_bc6be2d4.json</t>
  </si>
  <si>
    <t>/media/serv-bot/cebece73-ca34-45fa-ba0e-9a1a1807e5c3/TCC_Unifal/Evidencias_TCC_Unifal/relatorios_ferramentas/2026-06-30_18-34-12__validacao_tcc_unifal_r02/accessmonitor/porto-walter-acre-1200393/porto-walter_acre_1200393_r02_accessmonitor_t1_20260630_184102.json</t>
  </si>
  <si>
    <t>/media/serv-bot/cebece73-ca34-45fa-ba0e-9a1a1807e5c3/TCC_Unifal/Evidencias_TCC_Unifal/relatorios_ferramentas/2026-06-30_18-34-12__validacao_tcc_unifal_r02/amaweb/macapa-amapa-1600303/macapa_amapá_1600303_r02_amaweb_t1_20260630_184130.pdf</t>
  </si>
  <si>
    <t>/media/serv-bot/cebece73-ca34-45fa-ba0e-9a1a1807e5c3/TCC_Unifal/Processamento_TCC_Unifal/sessoes/2026-06-30_18-34-12__validacao_tcc_unifal_r02/json/r02_1600303_f7a8ad76.json</t>
  </si>
  <si>
    <t>/media/serv-bot/cebece73-ca34-45fa-ba0e-9a1a1807e5c3/TCC_Unifal/Evidencias_TCC_Unifal/relatorios_ferramentas/2026-06-30_18-34-12__validacao_tcc_unifal_r02/accessmonitor/sao-sebastiao-alagoas-2708808/sao-sebastiao_alagoas_2708808_r02_accessmonitor_t1_20260630_184126.json</t>
  </si>
  <si>
    <t>/media/serv-bot/cebece73-ca34-45fa-ba0e-9a1a1807e5c3/TCC_Unifal/Evidencias_TCC_Unifal/relatorios_ferramentas/2026-06-30_18-34-12__validacao_tcc_unifal_r02/amaweb/goianira-goias-5208806/goianira_goiás_5208806_r02_amaweb_t1_20260630_184146.pdf</t>
  </si>
  <si>
    <t>/media/serv-bot/cebece73-ca34-45fa-ba0e-9a1a1807e5c3/TCC_Unifal/Processamento_TCC_Unifal/sessoes/2026-06-30_18-34-12__validacao_tcc_unifal_r02/json/r02_5208806_d034b0c6.json</t>
  </si>
  <si>
    <t>/media/serv-bot/cebece73-ca34-45fa-ba0e-9a1a1807e5c3/TCC_Unifal/Evidencias_TCC_Unifal/relatorios_ferramentas/2026-06-30_18-34-12__validacao_tcc_unifal_r02/amaweb/aiquara-bahia-2900603/aiquara_bahia_2900603_r02_amaweb_t1_20260630_184158.pdf</t>
  </si>
  <si>
    <t>/media/serv-bot/cebece73-ca34-45fa-ba0e-9a1a1807e5c3/TCC_Unifal/Processamento_TCC_Unifal/sessoes/2026-06-30_18-34-12__validacao_tcc_unifal_r02/json/r02_2900603_6c94c9a5.json</t>
  </si>
  <si>
    <t>/media/serv-bot/cebece73-ca34-45fa-ba0e-9a1a1807e5c3/TCC_Unifal/Evidencias_TCC_Unifal/relatorios_ferramentas/2026-06-30_18-34-12__validacao_tcc_unifal_r02/accessmonitor/goianira-goias-5208806/goianira_goiás_5208806_r02_accessmonitor_t1_20260630_184200.json</t>
  </si>
  <si>
    <t>/media/serv-bot/cebece73-ca34-45fa-ba0e-9a1a1807e5c3/TCC_Unifal/Evidencias_TCC_Unifal/relatorios_ferramentas/2026-06-30_18-34-12__validacao_tcc_unifal_r02/accessmonitor/macapa-amapa-1600303/macapa_amapá_1600303_r02_accessmonitor_t1_20260630_184143.json</t>
  </si>
  <si>
    <t>/media/serv-bot/cebece73-ca34-45fa-ba0e-9a1a1807e5c3/TCC_Unifal/Evidencias_TCC_Unifal/relatorios_ferramentas/2026-06-30_18-34-12__validacao_tcc_unifal_r02/accessmonitor/aiquara-bahia-2900603/aiquara_bahia_2900603_r02_accessmonitor_t1_20260630_184209.json</t>
  </si>
  <si>
    <t>/media/serv-bot/cebece73-ca34-45fa-ba0e-9a1a1807e5c3/TCC_Unifal/Evidencias_TCC_Unifal/relatorios_ferramentas/2026-06-30_18-34-12__validacao_tcc_unifal_r02/accessmonitor/macapa-amapa-1600303/macapa_amapá_1600303_r02_accessmonitor_t2_20260630_184222.json</t>
  </si>
  <si>
    <t>/media/serv-bot/cebece73-ca34-45fa-ba0e-9a1a1807e5c3/TCC_Unifal/Evidencias_TCC_Unifal/relatorios_ferramentas/2026-06-30_18-34-12__validacao_tcc_unifal_r02/amaweb/amelia-rodrigues-bahia-2901106/amelia-rodrigues_bahia_2901106_r02_amaweb_t1_20260630_184235.pdf</t>
  </si>
  <si>
    <t>/media/serv-bot/cebece73-ca34-45fa-ba0e-9a1a1807e5c3/TCC_Unifal/Processamento_TCC_Unifal/sessoes/2026-06-30_18-34-12__validacao_tcc_unifal_r02/json/r02_2901106_045220f9.json</t>
  </si>
  <si>
    <t>429 Too Many Requests</t>
  </si>
  <si>
    <t>/media/serv-bot/cebece73-ca34-45fa-ba0e-9a1a1807e5c3/TCC_Unifal/Evidencias_TCC_Unifal/relatorios_ferramentas/2026-06-30_18-34-12__validacao_tcc_unifal_r02/accessmonitor/amelia-rodrigues-bahia-2901106/amelia-rodrigues_bahia_2901106_r02_accessmonitor_t1_20260630_184247.json</t>
  </si>
  <si>
    <t>/media/serv-bot/cebece73-ca34-45fa-ba0e-9a1a1807e5c3/TCC_Unifal/Evidencias_TCC_Unifal/relatorios_ferramentas/2026-06-30_18-34-12__validacao_tcc_unifal_r02/accessmonitor/macapa-amapa-1600303/macapa_amapá_1600303_r02_accessmonitor_t3_20260630_184253.json</t>
  </si>
  <si>
    <t>/media/serv-bot/cebece73-ca34-45fa-ba0e-9a1a1807e5c3/TCC_Unifal/Evidencias_TCC_Unifal/relatorios_ferramentas/2026-06-30_18-34-12__validacao_tcc_unifal_r02/amaweb/baianopolis-bahia-2902500/baianopolis_bahia_2902500_r02_amaweb_t1_20260630_184328.pdf</t>
  </si>
  <si>
    <t>/media/serv-bot/cebece73-ca34-45fa-ba0e-9a1a1807e5c3/TCC_Unifal/Processamento_TCC_Unifal/sessoes/2026-06-30_18-34-12__validacao_tcc_unifal_r02/json/r02_2902500_d521296b.json</t>
  </si>
  <si>
    <t>/media/serv-bot/cebece73-ca34-45fa-ba0e-9a1a1807e5c3/TCC_Unifal/Evidencias_TCC_Unifal/relatorios_ferramentas/2026-06-30_18-34-12__validacao_tcc_unifal_r02/amaweb/guarinos-goias-5209457/guarinos_goiás_5209457_r02_amaweb_t1_20260630_184329.pdf</t>
  </si>
  <si>
    <t>/media/serv-bot/cebece73-ca34-45fa-ba0e-9a1a1807e5c3/TCC_Unifal/Processamento_TCC_Unifal/sessoes/2026-06-30_18-34-12__validacao_tcc_unifal_r02/json/r02_5209457_5902cc66.json</t>
  </si>
  <si>
    <t>/media/serv-bot/cebece73-ca34-45fa-ba0e-9a1a1807e5c3/TCC_Unifal/Evidencias_TCC_Unifal/relatorios_ferramentas/2026-06-30_18-34-12__validacao_tcc_unifal_r02/amaweb/pracuuba-amapa-1600550/pracuuba_amapá_1600550_r02_amaweb_t1_20260630_184340.pdf</t>
  </si>
  <si>
    <t>/media/serv-bot/cebece73-ca34-45fa-ba0e-9a1a1807e5c3/TCC_Unifal/Processamento_TCC_Unifal/sessoes/2026-06-30_18-34-12__validacao_tcc_unifal_r02/json/r02_1600550_17ed217b.json</t>
  </si>
  <si>
    <t>/media/serv-bot/cebece73-ca34-45fa-ba0e-9a1a1807e5c3/TCC_Unifal/Evidencias_TCC_Unifal/relatorios_ferramentas/2026-06-30_18-34-12__validacao_tcc_unifal_r02/accessmonitor/baianopolis-bahia-2902500/baianopolis_bahia_2902500_r02_accessmonitor_t1_20260630_184340.json</t>
  </si>
  <si>
    <t>/media/serv-bot/cebece73-ca34-45fa-ba0e-9a1a1807e5c3/TCC_Unifal/Evidencias_TCC_Unifal/relatorios_ferramentas/2026-06-30_18-34-12__validacao_tcc_unifal_r02/accessmonitor/guarinos-goias-5209457/guarinos_goiás_5209457_r02_accessmonitor_t1_20260630_184340.json</t>
  </si>
  <si>
    <t>/media/serv-bot/cebece73-ca34-45fa-ba0e-9a1a1807e5c3/TCC_Unifal/Evidencias_TCC_Unifal/relatorios_ferramentas/2026-06-30_18-34-12__validacao_tcc_unifal_r02/accessmonitor/pracuuba-amapa-1600550/pracuuba_amapá_1600550_r02_accessmonitor_t1_20260630_184351.json</t>
  </si>
  <si>
    <t>/media/serv-bot/cebece73-ca34-45fa-ba0e-9a1a1807e5c3/TCC_Unifal/Evidencias_TCC_Unifal/relatorios_ferramentas/2026-06-30_18-34-12__validacao_tcc_unifal_r02/amaweb/itaja-goias-5210802/itaja_goiás_5210802_r02_amaweb_t1_20260630_184427.pdf</t>
  </si>
  <si>
    <t>/media/serv-bot/cebece73-ca34-45fa-ba0e-9a1a1807e5c3/TCC_Unifal/Processamento_TCC_Unifal/sessoes/2026-06-30_18-34-12__validacao_tcc_unifal_r02/json/r02_5210802_8407d26c.json</t>
  </si>
  <si>
    <t>/media/serv-bot/cebece73-ca34-45fa-ba0e-9a1a1807e5c3/TCC_Unifal/Evidencias_TCC_Unifal/relatorios_ferramentas/2026-06-30_18-34-12__validacao_tcc_unifal_r02/amaweb/barreiras-bahia-2903201/barreiras_bahia_2903201_r02_amaweb_t1_20260630_184439.pdf</t>
  </si>
  <si>
    <t>/media/serv-bot/cebece73-ca34-45fa-ba0e-9a1a1807e5c3/TCC_Unifal/Processamento_TCC_Unifal/sessoes/2026-06-30_18-34-12__validacao_tcc_unifal_r02/json/r02_2903201_8ab29daa.json</t>
  </si>
  <si>
    <t>/media/serv-bot/cebece73-ca34-45fa-ba0e-9a1a1807e5c3/TCC_Unifal/Evidencias_TCC_Unifal/relatorios_ferramentas/2026-06-30_18-34-12__validacao_tcc_unifal_r02/amaweb/tartarugalzinho-amapa-1600709/tartarugalzinho_amapá_1600709_r02_amaweb_t1_20260630_184439.pdf</t>
  </si>
  <si>
    <t>/media/serv-bot/cebece73-ca34-45fa-ba0e-9a1a1807e5c3/TCC_Unifal/Processamento_TCC_Unifal/sessoes/2026-06-30_18-34-12__validacao_tcc_unifal_r02/json/r02_1600709_0217d7e9.json</t>
  </si>
  <si>
    <t>/media/serv-bot/cebece73-ca34-45fa-ba0e-9a1a1807e5c3/TCC_Unifal/Evidencias_TCC_Unifal/relatorios_ferramentas/2026-06-30_18-34-12__validacao_tcc_unifal_r02/accessmonitor/itaja-goias-5210802/itaja_goiás_5210802_r02_accessmonitor_t1_20260630_184439.json</t>
  </si>
  <si>
    <t>/media/serv-bot/cebece73-ca34-45fa-ba0e-9a1a1807e5c3/TCC_Unifal/Evidencias_TCC_Unifal/relatorios_ferramentas/2026-06-30_18-34-12__validacao_tcc_unifal_r02/accessmonitor/tartarugalzinho-amapa-1600709/tartarugalzinho_amapá_1600709_r02_accessmonitor_t1_20260630_184450.json</t>
  </si>
  <si>
    <t>/media/serv-bot/cebece73-ca34-45fa-ba0e-9a1a1807e5c3/TCC_Unifal/Evidencias_TCC_Unifal/relatorios_ferramentas/2026-06-30_18-34-12__validacao_tcc_unifal_r02/accessmonitor/barreiras-bahia-2903201/barreiras_bahia_2903201_r02_accessmonitor_t1_20260630_184452.json</t>
  </si>
  <si>
    <t>/media/serv-bot/cebece73-ca34-45fa-ba0e-9a1a1807e5c3/TCC_Unifal/Evidencias_TCC_Unifal/relatorios_ferramentas/2026-06-30_18-34-12__validacao_tcc_unifal_r02/amaweb/jaragua-goias-5211800/jaragua_goiás_5211800_r02_amaweb_t1_20260630_184514.pdf</t>
  </si>
  <si>
    <t>/media/serv-bot/cebece73-ca34-45fa-ba0e-9a1a1807e5c3/TCC_Unifal/Processamento_TCC_Unifal/sessoes/2026-06-30_18-34-12__validacao_tcc_unifal_r02/json/r02_5211800_dd51de7e.json</t>
  </si>
  <si>
    <t>/media/serv-bot/cebece73-ca34-45fa-ba0e-9a1a1807e5c3/TCC_Unifal/Evidencias_TCC_Unifal/relatorios_ferramentas/2026-06-30_18-34-12__validacao_tcc_unifal_r02/accessmonitor/jaragua-goias-5211800/jaragua_goiás_5211800_r02_accessmonitor_t1_20260630_184528.json</t>
  </si>
  <si>
    <t>/media/serv-bot/cebece73-ca34-45fa-ba0e-9a1a1807e5c3/TCC_Unifal/Evidencias_TCC_Unifal/relatorios_ferramentas/2026-06-30_18-34-12__validacao_tcc_unifal_r02/amaweb/gentio-do-ouro-bahia-2911303/gentio-do-ouro_bahia_2911303_r02_amaweb_t1_20260630_184539.pdf</t>
  </si>
  <si>
    <t>/media/serv-bot/cebece73-ca34-45fa-ba0e-9a1a1807e5c3/TCC_Unifal/Processamento_TCC_Unifal/sessoes/2026-06-30_18-34-12__validacao_tcc_unifal_r02/json/r02_2911303_bfe53d3e.json</t>
  </si>
  <si>
    <t>/media/serv-bot/cebece73-ca34-45fa-ba0e-9a1a1807e5c3/TCC_Unifal/Evidencias_TCC_Unifal/relatorios_ferramentas/2026-06-30_18-34-12__validacao_tcc_unifal_r02/accessmonitor/gentio-do-ouro-bahia-2911303/gentio-do-ouro_bahia_2911303_r02_accessmonitor_t1_20260630_184552.json</t>
  </si>
  <si>
    <t>/media/serv-bot/cebece73-ca34-45fa-ba0e-9a1a1807e5c3/TCC_Unifal/Evidencias_TCC_Unifal/relatorios_ferramentas/2026-06-30_18-34-12__validacao_tcc_unifal_r02/amaweb/gloria-bahia-2911402/gloria_bahia_2911402_r02_amaweb_t1_20260630_184626.pdf</t>
  </si>
  <si>
    <t>/media/serv-bot/cebece73-ca34-45fa-ba0e-9a1a1807e5c3/TCC_Unifal/Processamento_TCC_Unifal/sessoes/2026-06-30_18-34-12__validacao_tcc_unifal_r02/json/r02_2911402_7ba5622c.json</t>
  </si>
  <si>
    <t>/media/serv-bot/cebece73-ca34-45fa-ba0e-9a1a1807e5c3/TCC_Unifal/Evidencias_TCC_Unifal/relatorios_ferramentas/2026-06-30_18-34-12__validacao_tcc_unifal_r02/amaweb/morrinhos-goias-5213806/morrinhos_goiás_5213806_r02_amaweb_t1_20260630_184636.pdf</t>
  </si>
  <si>
    <t>/media/serv-bot/cebece73-ca34-45fa-ba0e-9a1a1807e5c3/TCC_Unifal/Processamento_TCC_Unifal/sessoes/2026-06-30_18-34-12__validacao_tcc_unifal_r02/json/r02_5213806_93e28da9.json</t>
  </si>
  <si>
    <t>/media/serv-bot/cebece73-ca34-45fa-ba0e-9a1a1807e5c3/TCC_Unifal/Evidencias_TCC_Unifal/relatorios_ferramentas/2026-06-30_18-34-12__validacao_tcc_unifal_r02/accessmonitor/gloria-bahia-2911402/gloria_bahia_2911402_r02_accessmonitor_t1_20260630_184640.json</t>
  </si>
  <si>
    <t>/media/serv-bot/cebece73-ca34-45fa-ba0e-9a1a1807e5c3/TCC_Unifal/Evidencias_TCC_Unifal/relatorios_ferramentas/2026-06-30_18-34-12__validacao_tcc_unifal_r02/accessmonitor/morrinhos-goias-5213806/morrinhos_goiás_5213806_r02_accessmonitor_t1_20260630_184649.json</t>
  </si>
  <si>
    <t>/media/serv-bot/cebece73-ca34-45fa-ba0e-9a1a1807e5c3/TCC_Unifal/Evidencias_TCC_Unifal/relatorios_ferramentas/2026-06-30_18-34-12__validacao_tcc_unifal_r02/amaweb/ibicarai-bahia-2912103/ibicarai_bahia_2912103_r02_amaweb_t1_20260630_184717.pdf</t>
  </si>
  <si>
    <t>/media/serv-bot/cebece73-ca34-45fa-ba0e-9a1a1807e5c3/TCC_Unifal/Processamento_TCC_Unifal/sessoes/2026-06-30_18-34-12__validacao_tcc_unifal_r02/json/r02_2912103_eaa342b8.json</t>
  </si>
  <si>
    <t>/media/serv-bot/cebece73-ca34-45fa-ba0e-9a1a1807e5c3/TCC_Unifal/Evidencias_TCC_Unifal/relatorios_ferramentas/2026-06-30_18-34-12__validacao_tcc_unifal_r02/amaweb/mossamedes-goias-5213905/mossamedes_goiás_5213905_r02_amaweb_t1_20260630_184725.pdf</t>
  </si>
  <si>
    <t>/media/serv-bot/cebece73-ca34-45fa-ba0e-9a1a1807e5c3/TCC_Unifal/Processamento_TCC_Unifal/sessoes/2026-06-30_18-34-12__validacao_tcc_unifal_r02/json/r02_5213905_0aa63ad9.json</t>
  </si>
  <si>
    <t>/media/serv-bot/cebece73-ca34-45fa-ba0e-9a1a1807e5c3/TCC_Unifal/Evidencias_TCC_Unifal/relatorios_ferramentas/2026-06-30_18-34-12__validacao_tcc_unifal_r02/accessmonitor/ibicarai-bahia-2912103/ibicarai_bahia_2912103_r02_accessmonitor_t1_20260630_184730.json</t>
  </si>
  <si>
    <t>/media/serv-bot/cebece73-ca34-45fa-ba0e-9a1a1807e5c3/TCC_Unifal/Evidencias_TCC_Unifal/relatorios_ferramentas/2026-06-30_18-34-12__validacao_tcc_unifal_r02/accessmonitor/mossamedes-goias-5213905/mossamedes_goiás_5213905_r02_accessmonitor_t1_20260630_184739.json</t>
  </si>
  <si>
    <t>/media/serv-bot/cebece73-ca34-45fa-ba0e-9a1a1807e5c3/TCC_Unifal/Evidencias_TCC_Unifal/relatorios_ferramentas/2026-06-30_18-34-12__validacao_tcc_unifal_r02/amaweb/barreirinha-amazonas-1300508/barreirinha_amazonas_1300508_r02_amaweb_t1_20260630_184813.pdf</t>
  </si>
  <si>
    <t>/media/serv-bot/cebece73-ca34-45fa-ba0e-9a1a1807e5c3/TCC_Unifal/Processamento_TCC_Unifal/sessoes/2026-06-30_18-34-12__validacao_tcc_unifal_r02/json/r02_1300508_7221c5bb.json</t>
  </si>
  <si>
    <t>/media/serv-bot/cebece73-ca34-45fa-ba0e-9a1a1807e5c3/TCC_Unifal/Evidencias_TCC_Unifal/relatorios_ferramentas/2026-06-30_18-34-12__validacao_tcc_unifal_r02/amaweb/inhambupe-bahia-2913705/inhambupe_bahia_2913705_r02_amaweb_t1_20260630_184816.pdf</t>
  </si>
  <si>
    <t>/media/serv-bot/cebece73-ca34-45fa-ba0e-9a1a1807e5c3/TCC_Unifal/Processamento_TCC_Unifal/sessoes/2026-06-30_18-34-12__validacao_tcc_unifal_r02/json/r02_2913705_feece31e.json</t>
  </si>
  <si>
    <t>/media/serv-bot/cebece73-ca34-45fa-ba0e-9a1a1807e5c3/TCC_Unifal/Evidencias_TCC_Unifal/relatorios_ferramentas/2026-06-30_18-34-12__validacao_tcc_unifal_r02/accessmonitor/inhambupe-bahia-2913705/inhambupe_bahia_2913705_r02_accessmonitor_t1_20260630_184828.json</t>
  </si>
  <si>
    <t>/media/serv-bot/cebece73-ca34-45fa-ba0e-9a1a1807e5c3/TCC_Unifal/Evidencias_TCC_Unifal/relatorios_ferramentas/2026-06-30_18-34-12__validacao_tcc_unifal_r02/amaweb/barreirinha-amazonas-1300508/barreirinha_amazonas_1300508_r02_amaweb_t2_20260630_184844.pdf</t>
  </si>
  <si>
    <t>/media/serv-bot/cebece73-ca34-45fa-ba0e-9a1a1807e5c3/TCC_Unifal/Evidencias_TCC_Unifal/relatorios_ferramentas/2026-06-30_18-34-12__validacao_tcc_unifal_r02/amaweb/nova-crixas-goias-5214838/nova-crixas_goiás_5214838_r02_amaweb_t1_20260630_184844.pdf</t>
  </si>
  <si>
    <t>/media/serv-bot/cebece73-ca34-45fa-ba0e-9a1a1807e5c3/TCC_Unifal/Processamento_TCC_Unifal/sessoes/2026-06-30_18-34-12__validacao_tcc_unifal_r02/json/r02_5214838_66ff17f7.json</t>
  </si>
  <si>
    <t>/media/serv-bot/cebece73-ca34-45fa-ba0e-9a1a1807e5c3/TCC_Unifal/Evidencias_TCC_Unifal/relatorios_ferramentas/2026-06-30_18-34-12__validacao_tcc_unifal_r02/accessmonitor/barreirinha-amazonas-1300508/barreirinha_amazonas_1300508_r02_accessmonitor_t1_20260630_184857.json</t>
  </si>
  <si>
    <t>/media/serv-bot/cebece73-ca34-45fa-ba0e-9a1a1807e5c3/TCC_Unifal/Evidencias_TCC_Unifal/relatorios_ferramentas/2026-06-30_18-34-12__validacao_tcc_unifal_r02/accessmonitor/nova-crixas-goias-5214838/nova-crixas_goiás_5214838_r02_accessmonitor_t1_20260630_184857.json</t>
  </si>
  <si>
    <t>/media/serv-bot/cebece73-ca34-45fa-ba0e-9a1a1807e5c3/TCC_Unifal/Evidencias_TCC_Unifal/relatorios_ferramentas/2026-06-30_18-34-12__validacao_tcc_unifal_r02/amaweb/nova-gloria-goias-5214861/nova-gloria_goiás_5214861_r02_amaweb_t1_20260630_185000.pdf</t>
  </si>
  <si>
    <t>/media/serv-bot/cebece73-ca34-45fa-ba0e-9a1a1807e5c3/TCC_Unifal/Processamento_TCC_Unifal/sessoes/2026-06-30_18-34-12__validacao_tcc_unifal_r02/json/r02_5214861_1dacf8cb.json</t>
  </si>
  <si>
    <t>/media/serv-bot/cebece73-ca34-45fa-ba0e-9a1a1807e5c3/TCC_Unifal/Evidencias_TCC_Unifal/relatorios_ferramentas/2026-06-30_18-34-12__validacao_tcc_unifal_r02/amaweb/boca-do-acre-amazonas-1300706/boca-do-acre_amazonas_1300706_r02_amaweb_t1_20260630_185012.pdf</t>
  </si>
  <si>
    <t>/media/serv-bot/cebece73-ca34-45fa-ba0e-9a1a1807e5c3/TCC_Unifal/Processamento_TCC_Unifal/sessoes/2026-06-30_18-34-12__validacao_tcc_unifal_r02/json/r02_1300706_48113828.json</t>
  </si>
  <si>
    <t>/media/serv-bot/cebece73-ca34-45fa-ba0e-9a1a1807e5c3/TCC_Unifal/Evidencias_TCC_Unifal/relatorios_ferramentas/2026-06-30_18-34-12__validacao_tcc_unifal_r02/accessmonitor/nova-gloria-goias-5214861/nova-gloria_goiás_5214861_r02_accessmonitor_t1_20260630_185013.json</t>
  </si>
  <si>
    <t>/media/serv-bot/cebece73-ca34-45fa-ba0e-9a1a1807e5c3/TCC_Unifal/Evidencias_TCC_Unifal/relatorios_ferramentas/2026-06-30_18-34-12__validacao_tcc_unifal_r02/accessmonitor/boca-do-acre-amazonas-1300706/boca-do-acre_amazonas_1300706_r02_accessmonitor_t1_20260630_185025.json</t>
  </si>
  <si>
    <t>/media/serv-bot/cebece73-ca34-45fa-ba0e-9a1a1807e5c3/TCC_Unifal/Evidencias_TCC_Unifal/relatorios_ferramentas/2026-06-30_18-34-12__validacao_tcc_unifal_r02/amaweb/caapiranga-amazonas-1300839/caapiranga_amazonas_1300839_r02_amaweb_t1_20260630_185059.pdf</t>
  </si>
  <si>
    <t>/media/serv-bot/cebece73-ca34-45fa-ba0e-9a1a1807e5c3/TCC_Unifal/Processamento_TCC_Unifal/sessoes/2026-06-30_18-34-12__validacao_tcc_unifal_r02/json/r02_1300839_d92abbe8.json</t>
  </si>
  <si>
    <t>/media/serv-bot/cebece73-ca34-45fa-ba0e-9a1a1807e5c3/TCC_Unifal/Evidencias_TCC_Unifal/relatorios_ferramentas/2026-06-30_18-34-12__validacao_tcc_unifal_r02/amaweb/pilar-de-goias-goias-5216908/pilar-de-goias_goiás_5216908_r02_amaweb_t1_20260630_185105.pdf</t>
  </si>
  <si>
    <t>/media/serv-bot/cebece73-ca34-45fa-ba0e-9a1a1807e5c3/TCC_Unifal/Processamento_TCC_Unifal/sessoes/2026-06-30_18-34-12__validacao_tcc_unifal_r02/json/r02_5216908_fa8ed367.json</t>
  </si>
  <si>
    <t>/media/serv-bot/cebece73-ca34-45fa-ba0e-9a1a1807e5c3/TCC_Unifal/Evidencias_TCC_Unifal/relatorios_ferramentas/2026-06-30_18-34-12__validacao_tcc_unifal_r02/accessmonitor/caapiranga-amazonas-1300839/caapiranga_amazonas_1300839_r02_accessmonitor_t1_20260630_185112.json</t>
  </si>
  <si>
    <t>/media/serv-bot/cebece73-ca34-45fa-ba0e-9a1a1807e5c3/TCC_Unifal/Evidencias_TCC_Unifal/relatorios_ferramentas/2026-06-30_18-34-12__validacao_tcc_unifal_r02/accessmonitor/pilar-de-goias-goias-5216908/pilar-de-goias_goiás_5216908_r02_accessmonitor_t1_20260630_185116.json</t>
  </si>
  <si>
    <t>/media/serv-bot/cebece73-ca34-45fa-ba0e-9a1a1807e5c3/TCC_Unifal/Evidencias_TCC_Unifal/relatorios_ferramentas/2026-06-30_18-34-12__validacao_tcc_unifal_r02/amaweb/itaete-bahia-2915007/itaete_bahia_2915007_r02_amaweb_t1_20260630_185152.pdf</t>
  </si>
  <si>
    <t>/media/serv-bot/cebece73-ca34-45fa-ba0e-9a1a1807e5c3/TCC_Unifal/Processamento_TCC_Unifal/sessoes/2026-06-30_18-34-12__validacao_tcc_unifal_r02/json/r02_2915007_8b7829e2.json</t>
  </si>
  <si>
    <t>/media/serv-bot/cebece73-ca34-45fa-ba0e-9a1a1807e5c3/TCC_Unifal/Evidencias_TCC_Unifal/relatorios_ferramentas/2026-06-30_18-34-12__validacao_tcc_unifal_r02/amaweb/senador-canedo-goias-5220454/senador-canedo_goiás_5220454_r02_amaweb_t1_20260630_185202.pdf</t>
  </si>
  <si>
    <t>/media/serv-bot/cebece73-ca34-45fa-ba0e-9a1a1807e5c3/TCC_Unifal/Processamento_TCC_Unifal/sessoes/2026-06-30_18-34-12__validacao_tcc_unifal_r02/json/r02_5220454_5861af0f.json</t>
  </si>
  <si>
    <t>/media/serv-bot/cebece73-ca34-45fa-ba0e-9a1a1807e5c3/TCC_Unifal/Evidencias_TCC_Unifal/relatorios_ferramentas/2026-06-30_18-34-12__validacao_tcc_unifal_r02/amaweb/coari-amazonas-1301209/coari_amazonas_1301209_r02_amaweb_t1_20260630_185219.pdf</t>
  </si>
  <si>
    <t>/media/serv-bot/cebece73-ca34-45fa-ba0e-9a1a1807e5c3/TCC_Unifal/Processamento_TCC_Unifal/sessoes/2026-06-30_18-34-12__validacao_tcc_unifal_r02/json/r02_1301209_a081044b.json</t>
  </si>
  <si>
    <t>/media/serv-bot/cebece73-ca34-45fa-ba0e-9a1a1807e5c3/TCC_Unifal/Evidencias_TCC_Unifal/relatorios_ferramentas/2026-06-30_18-34-12__validacao_tcc_unifal_r02/accessmonitor/senador-canedo-goias-5220454/senador-canedo_goiás_5220454_r02_accessmonitor_t1_20260630_185214.json</t>
  </si>
  <si>
    <t>/media/serv-bot/cebece73-ca34-45fa-ba0e-9a1a1807e5c3/TCC_Unifal/Evidencias_TCC_Unifal/relatorios_ferramentas/2026-06-30_18-34-12__validacao_tcc_unifal_r02/accessmonitor/coari-amazonas-1301209/coari_amazonas_1301209_r02_accessmonitor_t1_20260630_185232.json</t>
  </si>
  <si>
    <t>/media/serv-bot/cebece73-ca34-45fa-ba0e-9a1a1807e5c3/TCC_Unifal/Evidencias_TCC_Unifal/relatorios_ferramentas/2026-06-30_18-34-12__validacao_tcc_unifal_r02/amaweb/parintins-amazonas-1303403/parintins_amazonas_1303403_r02_amaweb_t1_20260630_185307.pdf</t>
  </si>
  <si>
    <t>/media/serv-bot/cebece73-ca34-45fa-ba0e-9a1a1807e5c3/TCC_Unifal/Processamento_TCC_Unifal/sessoes/2026-06-30_18-34-12__validacao_tcc_unifal_r02/json/r02_1303403_46f00585.json</t>
  </si>
  <si>
    <t>/media/serv-bot/cebece73-ca34-45fa-ba0e-9a1a1807e5c3/TCC_Unifal/Evidencias_TCC_Unifal/relatorios_ferramentas/2026-06-30_18-34-12__validacao_tcc_unifal_r02/accessmonitor/parintins-amazonas-1303403/parintins_amazonas_1303403_r02_accessmonitor_t1_20260630_185318.json</t>
  </si>
  <si>
    <t>/media/serv-bot/cebece73-ca34-45fa-ba0e-9a1a1807e5c3/TCC_Unifal/Evidencias_TCC_Unifal/relatorios_ferramentas/2026-06-30_18-34-12__validacao_tcc_unifal_r02/accessmonitor/parintins-amazonas-1303403/parintins_amazonas_1303403_r02_accessmonitor_t2_20260630_185342.json</t>
  </si>
  <si>
    <t>/media/serv-bot/cebece73-ca34-45fa-ba0e-9a1a1807e5c3/TCC_Unifal/Evidencias_TCC_Unifal/relatorios_ferramentas/2026-06-30_18-34-12__validacao_tcc_unifal_r02/accessmonitor/parintins-amazonas-1303403/parintins_amazonas_1303403_r02_accessmonitor_t3_20260630_185414.json</t>
  </si>
  <si>
    <t>/media/serv-bot/cebece73-ca34-45fa-ba0e-9a1a1807e5c3/TCC_Unifal/Evidencias_TCC_Unifal/relatorios_ferramentas/2026-06-30_18-34-12__validacao_tcc_unifal_r02/amaweb/abaetetuba-para-1500107/abaetetuba_pará_1500107_r02_amaweb_t1_20260630_185438.pdf</t>
  </si>
  <si>
    <t>/media/serv-bot/cebece73-ca34-45fa-ba0e-9a1a1807e5c3/TCC_Unifal/Processamento_TCC_Unifal/sessoes/2026-06-30_18-34-12__validacao_tcc_unifal_r02/json/r02_1500107_85719c71.json</t>
  </si>
  <si>
    <t>/media/serv-bot/cebece73-ca34-45fa-ba0e-9a1a1807e5c3/TCC_Unifal/Evidencias_TCC_Unifal/relatorios_ferramentas/2026-06-30_18-34-12__validacao_tcc_unifal_r02/accessmonitor/abaetetuba-para-1500107/abaetetuba_pará_1500107_r02_accessmonitor_t1_20260630_185451.json</t>
  </si>
  <si>
    <t>/media/serv-bot/cebece73-ca34-45fa-ba0e-9a1a1807e5c3/TCC_Unifal/Evidencias_TCC_Unifal/relatorios_ferramentas/2026-06-30_18-34-12__validacao_tcc_unifal_r02/amaweb/itaete-bahia-2915007/itaete_bahia_2915007_r02_amaweb_t2_20260630_185509.pdf</t>
  </si>
  <si>
    <t>/media/serv-bot/cebece73-ca34-45fa-ba0e-9a1a1807e5c3/TCC_Unifal/Evidencias_TCC_Unifal/relatorios_ferramentas/2026-06-30_18-34-12__validacao_tcc_unifal_r02/amaweb/aurora-do-para-para-1500958/aurora-do-para_pará_1500958_r02_amaweb_t1_20260630_185532.pdf</t>
  </si>
  <si>
    <t>/media/serv-bot/cebece73-ca34-45fa-ba0e-9a1a1807e5c3/TCC_Unifal/Processamento_TCC_Unifal/sessoes/2026-06-30_18-34-12__validacao_tcc_unifal_r02/json/r02_1500958_e12d3d14.json</t>
  </si>
  <si>
    <t>/media/serv-bot/cebece73-ca34-45fa-ba0e-9a1a1807e5c3/TCC_Unifal/Evidencias_TCC_Unifal/relatorios_ferramentas/2026-06-30_18-34-12__validacao_tcc_unifal_r02/amaweb/acorizal-mato-grosso-5100102/acorizal_mato grosso_5100102_r02_amaweb_t1_20260630_185536.pdf</t>
  </si>
  <si>
    <t>/media/serv-bot/cebece73-ca34-45fa-ba0e-9a1a1807e5c3/TCC_Unifal/Processamento_TCC_Unifal/sessoes/2026-06-30_18-34-12__validacao_tcc_unifal_r02/json/r02_5100102_d0f6659d.json</t>
  </si>
  <si>
    <t>/media/serv-bot/cebece73-ca34-45fa-ba0e-9a1a1807e5c3/TCC_Unifal/Evidencias_TCC_Unifal/relatorios_ferramentas/2026-06-30_18-34-12__validacao_tcc_unifal_r02/accessmonitor/aurora-do-para-para-1500958/aurora-do-para_pará_1500958_r02_accessmonitor_t1_20260630_185544.json</t>
  </si>
  <si>
    <t>/media/serv-bot/cebece73-ca34-45fa-ba0e-9a1a1807e5c3/TCC_Unifal/Evidencias_TCC_Unifal/relatorios_ferramentas/2026-06-30_18-34-12__validacao_tcc_unifal_r02/amaweb/conceicao-do-araguaia-para-1502707/conceicao-do-araguaia_pará_1502707_r02_amaweb_t1_20260630_185613.pdf</t>
  </si>
  <si>
    <t>/media/serv-bot/cebece73-ca34-45fa-ba0e-9a1a1807e5c3/TCC_Unifal/Processamento_TCC_Unifal/sessoes/2026-06-30_18-34-12__validacao_tcc_unifal_r02/json/r02_1502707_2e59882e.json</t>
  </si>
  <si>
    <t>/media/serv-bot/cebece73-ca34-45fa-ba0e-9a1a1807e5c3/TCC_Unifal/Evidencias_TCC_Unifal/relatorios_ferramentas/2026-06-30_18-34-12__validacao_tcc_unifal_r02/accessmonitor/conceicao-do-araguaia-para-1502707/conceicao-do-araguaia_pará_1502707_r02_accessmonitor_t1_20260630_185626.json</t>
  </si>
  <si>
    <t>/media/serv-bot/cebece73-ca34-45fa-ba0e-9a1a1807e5c3/TCC_Unifal/Evidencias_TCC_Unifal/relatorios_ferramentas/2026-06-30_18-34-12__validacao_tcc_unifal_r02/amaweb/dom-eliseu-para-1502939/dom-eliseu_pará_1502939_r02_amaweb_t1_20260630_185716.pdf</t>
  </si>
  <si>
    <t>/media/serv-bot/cebece73-ca34-45fa-ba0e-9a1a1807e5c3/TCC_Unifal/Processamento_TCC_Unifal/sessoes/2026-06-30_18-34-12__validacao_tcc_unifal_r02/json/r02_1502939_1fc6de51.json</t>
  </si>
  <si>
    <t>/media/serv-bot/cebece73-ca34-45fa-ba0e-9a1a1807e5c3/TCC_Unifal/Evidencias_TCC_Unifal/relatorios_ferramentas/2026-06-30_18-34-12__validacao_tcc_unifal_r02/accessmonitor/dom-eliseu-para-1502939/dom-eliseu_pará_1502939_r02_accessmonitor_t1_20260630_185727.json</t>
  </si>
  <si>
    <t>/media/serv-bot/cebece73-ca34-45fa-ba0e-9a1a1807e5c3/TCC_Unifal/Evidencias_TCC_Unifal/relatorios_ferramentas/2026-06-30_18-34-12__validacao_tcc_unifal_r02/amaweb/itaete-bahia-2915007/itaete_bahia_2915007_r02_amaweb_t3_20260630_185843.pdf</t>
  </si>
  <si>
    <t>/media/serv-bot/cebece73-ca34-45fa-ba0e-9a1a1807e5c3/TCC_Unifal/Evidencias_TCC_Unifal/relatorios_ferramentas/2026-06-30_18-34-12__validacao_tcc_unifal_r02/amaweb/acorizal-mato-grosso-5100102/acorizal_mato grosso_5100102_r02_amaweb_t2_20260630_185856.pdf</t>
  </si>
  <si>
    <t>/media/serv-bot/cebece73-ca34-45fa-ba0e-9a1a1807e5c3/TCC_Unifal/Evidencias_TCC_Unifal/relatorios_ferramentas/2026-06-30_18-34-12__validacao_tcc_unifal_r02/accessmonitor/itaete-bahia-2915007/itaete_bahia_2915007_r02_accessmonitor_t1_20260630_185855.json</t>
  </si>
  <si>
    <t>/media/serv-bot/cebece73-ca34-45fa-ba0e-9a1a1807e5c3/TCC_Unifal/Evidencias_TCC_Unifal/relatorios_ferramentas/2026-06-30_18-34-12__validacao_tcc_unifal_r02/accessmonitor/itaete-bahia-2915007/itaete_bahia_2915007_r02_accessmonitor_t2_20260630_185916.json</t>
  </si>
  <si>
    <t>/media/serv-bot/cebece73-ca34-45fa-ba0e-9a1a1807e5c3/TCC_Unifal/Evidencias_TCC_Unifal/relatorios_ferramentas/2026-06-30_18-34-12__validacao_tcc_unifal_r02/accessmonitor/itaete-bahia-2915007/itaete_bahia_2915007_r02_accessmonitor_t3_20260630_185945.json</t>
  </si>
  <si>
    <t>/media/serv-bot/cebece73-ca34-45fa-ba0e-9a1a1807e5c3/TCC_Unifal/Evidencias_TCC_Unifal/relatorios_ferramentas/2026-06-30_18-34-12__validacao_tcc_unifal_r02/amaweb/itagi-bahia-2915106/itagi_bahia_2915106_r02_amaweb_t1_20260630_190010.pdf</t>
  </si>
  <si>
    <t>/media/serv-bot/cebece73-ca34-45fa-ba0e-9a1a1807e5c3/TCC_Unifal/Processamento_TCC_Unifal/sessoes/2026-06-30_18-34-12__validacao_tcc_unifal_r02/json/r02_2915106_100b2f51.json</t>
  </si>
  <si>
    <t>/media/serv-bot/cebece73-ca34-45fa-ba0e-9a1a1807e5c3/TCC_Unifal/Evidencias_TCC_Unifal/relatorios_ferramentas/2026-06-30_18-34-12__validacao_tcc_unifal_r02/accessmonitor/itagi-bahia-2915106/itagi_bahia_2915106_r02_accessmonitor_t1_20260630_190021.json</t>
  </si>
  <si>
    <t>/media/serv-bot/cebece73-ca34-45fa-ba0e-9a1a1807e5c3/TCC_Unifal/Evidencias_TCC_Unifal/relatorios_ferramentas/2026-06-30_18-34-12__validacao_tcc_unifal_r02/amaweb/marituba-para-1504422/marituba_pará_1504422_r02_amaweb_t1_20260630_190050.pdf</t>
  </si>
  <si>
    <t>/media/serv-bot/cebece73-ca34-45fa-ba0e-9a1a1807e5c3/TCC_Unifal/Processamento_TCC_Unifal/sessoes/2026-06-30_18-34-12__validacao_tcc_unifal_r02/json/r02_1504422_09382ebb.json</t>
  </si>
  <si>
    <t>/media/serv-bot/cebece73-ca34-45fa-ba0e-9a1a1807e5c3/TCC_Unifal/Evidencias_TCC_Unifal/relatorios_ferramentas/2026-06-30_18-34-12__validacao_tcc_unifal_r02/amaweb/joao-dourado-bahia-2918357/joao-dourado_bahia_2918357_r02_amaweb_t1_20260630_190057.pdf</t>
  </si>
  <si>
    <t>/media/serv-bot/cebece73-ca34-45fa-ba0e-9a1a1807e5c3/TCC_Unifal/Processamento_TCC_Unifal/sessoes/2026-06-30_18-34-12__validacao_tcc_unifal_r02/json/r02_2918357_b85e1ae4.json</t>
  </si>
  <si>
    <t>/media/serv-bot/cebece73-ca34-45fa-ba0e-9a1a1807e5c3/TCC_Unifal/Evidencias_TCC_Unifal/relatorios_ferramentas/2026-06-30_18-34-12__validacao_tcc_unifal_r02/amaweb/marituba-para-1504422/marituba_pará_1504422_r02_amaweb_t2_20260630_190114.pdf</t>
  </si>
  <si>
    <t>/media/serv-bot/cebece73-ca34-45fa-ba0e-9a1a1807e5c3/TCC_Unifal/Evidencias_TCC_Unifal/relatorios_ferramentas/2026-06-30_18-34-12__validacao_tcc_unifal_r02/accessmonitor/joao-dourado-bahia-2918357/joao-dourado_bahia_2918357_r02_accessmonitor_t1_20260630_190110.json</t>
  </si>
  <si>
    <t>/media/serv-bot/cebece73-ca34-45fa-ba0e-9a1a1807e5c3/TCC_Unifal/Evidencias_TCC_Unifal/relatorios_ferramentas/2026-06-30_18-34-12__validacao_tcc_unifal_r02/accessmonitor/marituba-para-1504422/marituba_pará_1504422_r02_accessmonitor_t1_20260630_190125.json</t>
  </si>
  <si>
    <t>/media/serv-bot/cebece73-ca34-45fa-ba0e-9a1a1807e5c3/TCC_Unifal/Evidencias_TCC_Unifal/relatorios_ferramentas/2026-06-30_18-34-12__validacao_tcc_unifal_r02/amaweb/palestina-do-para-para-1505494/palestina-do-para_pará_1505494_r02_amaweb_t1_20260630_190209.pdf</t>
  </si>
  <si>
    <t>/media/serv-bot/cebece73-ca34-45fa-ba0e-9a1a1807e5c3/TCC_Unifal/Processamento_TCC_Unifal/sessoes/2026-06-30_18-34-12__validacao_tcc_unifal_r02/json/r02_1505494_3ea78283.json</t>
  </si>
  <si>
    <t>/media/serv-bot/cebece73-ca34-45fa-ba0e-9a1a1807e5c3/TCC_Unifal/Evidencias_TCC_Unifal/relatorios_ferramentas/2026-06-30_18-34-12__validacao_tcc_unifal_r02/amaweb/acorizal-mato-grosso-5100102/acorizal_mato grosso_5100102_r02_amaweb_t3_20260630_190233.pdf</t>
  </si>
  <si>
    <t>/media/serv-bot/cebece73-ca34-45fa-ba0e-9a1a1807e5c3/TCC_Unifal/Evidencias_TCC_Unifal/relatorios_ferramentas/2026-06-30_18-34-12__validacao_tcc_unifal_r02/accessmonitor/palestina-do-para-para-1505494/palestina-do-para_pará_1505494_r02_accessmonitor_t1_20260630_190222.json</t>
  </si>
  <si>
    <t>/media/serv-bot/cebece73-ca34-45fa-ba0e-9a1a1807e5c3/TCC_Unifal/Evidencias_TCC_Unifal/relatorios_ferramentas/2026-06-30_18-34-12__validacao_tcc_unifal_r02/accessmonitor/acorizal-mato-grosso-5100102/acorizal_mato grosso_5100102_r02_accessmonitor_t1_20260630_190244.json</t>
  </si>
  <si>
    <t>/media/serv-bot/cebece73-ca34-45fa-ba0e-9a1a1807e5c3/TCC_Unifal/Evidencias_TCC_Unifal/relatorios_ferramentas/2026-06-30_18-34-12__validacao_tcc_unifal_r02/amaweb/alta-floresta-d-oeste-rondonia-1100015/alta-floresta-d-oeste_rondônia_1100015_r02_amaweb_t1_20260630_190318.pdf</t>
  </si>
  <si>
    <t>/media/serv-bot/cebece73-ca34-45fa-ba0e-9a1a1807e5c3/TCC_Unifal/Processamento_TCC_Unifal/sessoes/2026-06-30_18-34-12__validacao_tcc_unifal_r02/json/r02_1100015_5c01c66b.json</t>
  </si>
  <si>
    <t>/media/serv-bot/cebece73-ca34-45fa-ba0e-9a1a1807e5c3/TCC_Unifal/Evidencias_TCC_Unifal/relatorios_ferramentas/2026-06-30_18-34-12__validacao_tcc_unifal_r02/amaweb/jussari-bahia-2918555/jussari_bahia_2918555_r02_amaweb_t1_20260630_190318.pdf</t>
  </si>
  <si>
    <t>/media/serv-bot/cebece73-ca34-45fa-ba0e-9a1a1807e5c3/TCC_Unifal/Processamento_TCC_Unifal/sessoes/2026-06-30_18-34-12__validacao_tcc_unifal_r02/json/r02_2918555_e2cf3b2b.json</t>
  </si>
  <si>
    <t>/media/serv-bot/cebece73-ca34-45fa-ba0e-9a1a1807e5c3/TCC_Unifal/Evidencias_TCC_Unifal/relatorios_ferramentas/2026-06-30_18-34-12__validacao_tcc_unifal_r02/amaweb/brasnorte-mato-grosso-5101902/brasnorte_mato grosso_5101902_r02_amaweb_t1_20260630_190324.pdf</t>
  </si>
  <si>
    <t>/media/serv-bot/cebece73-ca34-45fa-ba0e-9a1a1807e5c3/TCC_Unifal/Processamento_TCC_Unifal/sessoes/2026-06-30_18-34-12__validacao_tcc_unifal_r02/json/r02_5101902_197c38d6.json</t>
  </si>
  <si>
    <t>/media/serv-bot/cebece73-ca34-45fa-ba0e-9a1a1807e5c3/TCC_Unifal/Evidencias_TCC_Unifal/relatorios_ferramentas/2026-06-30_18-34-12__validacao_tcc_unifal_r02/accessmonitor/jussari-bahia-2918555/jussari_bahia_2918555_r02_accessmonitor_t1_20260630_190329.json</t>
  </si>
  <si>
    <t>/media/serv-bot/cebece73-ca34-45fa-ba0e-9a1a1807e5c3/TCC_Unifal/Evidencias_TCC_Unifal/relatorios_ferramentas/2026-06-30_18-34-12__validacao_tcc_unifal_r02/accessmonitor/brasnorte-mato-grosso-5101902/brasnorte_mato grosso_5101902_r02_accessmonitor_t1_20260630_190335.json</t>
  </si>
  <si>
    <t>/media/serv-bot/cebece73-ca34-45fa-ba0e-9a1a1807e5c3/TCC_Unifal/Evidencias_TCC_Unifal/relatorios_ferramentas/2026-06-30_18-34-12__validacao_tcc_unifal_r02/accessmonitor/alta-floresta-d-oeste-rondonia-1100015/alta-floresta-d-oeste_rondônia_1100015_r02_accessmonitor_t1_20260630_190331.json</t>
  </si>
  <si>
    <t>/media/serv-bot/cebece73-ca34-45fa-ba0e-9a1a1807e5c3/TCC_Unifal/Evidencias_TCC_Unifal/relatorios_ferramentas/2026-06-30_18-34-12__validacao_tcc_unifal_r02/amaweb/campo-novo-de-rondonia-rondonia-1100700/campo-novo-de-rondonia_rondônia_1100700_r02_amaweb_t1_20260630_190411.pdf</t>
  </si>
  <si>
    <t>/media/serv-bot/cebece73-ca34-45fa-ba0e-9a1a1807e5c3/TCC_Unifal/Processamento_TCC_Unifal/sessoes/2026-06-30_18-34-12__validacao_tcc_unifal_r02/json/r02_1100700_35d19d13.json</t>
  </si>
  <si>
    <t>/media/serv-bot/cebece73-ca34-45fa-ba0e-9a1a1807e5c3/TCC_Unifal/Evidencias_TCC_Unifal/relatorios_ferramentas/2026-06-30_18-34-12__validacao_tcc_unifal_r02/accessmonitor/campo-novo-de-rondonia-rondonia-1100700/campo-novo-de-rondonia_rondônia_1100700_r02_accessmonitor_t1_20260630_190424.json</t>
  </si>
  <si>
    <t>/media/serv-bot/cebece73-ca34-45fa-ba0e-9a1a1807e5c3/TCC_Unifal/Evidencias_TCC_Unifal/relatorios_ferramentas/2026-06-30_18-34-12__validacao_tcc_unifal_r02/amaweb/caceres-mato-grosso-5102504/caceres_mato grosso_5102504_r02_amaweb_t1_20260630_190515.pdf</t>
  </si>
  <si>
    <t>/media/serv-bot/cebece73-ca34-45fa-ba0e-9a1a1807e5c3/TCC_Unifal/Processamento_TCC_Unifal/sessoes/2026-06-30_18-34-12__validacao_tcc_unifal_r02/json/r02_5102504_56b3b200.json</t>
  </si>
  <si>
    <t>/media/serv-bot/cebece73-ca34-45fa-ba0e-9a1a1807e5c3/TCC_Unifal/Evidencias_TCC_Unifal/relatorios_ferramentas/2026-06-30_18-34-12__validacao_tcc_unifal_r02/amaweb/laje-bahia-2918803/laje_bahia_2918803_r02_amaweb_t1_20260630_190515.pdf</t>
  </si>
  <si>
    <t>/media/serv-bot/cebece73-ca34-45fa-ba0e-9a1a1807e5c3/TCC_Unifal/Processamento_TCC_Unifal/sessoes/2026-06-30_18-34-12__validacao_tcc_unifal_r02/json/r02_2918803_d361d6e2.json</t>
  </si>
  <si>
    <t>/media/serv-bot/cebece73-ca34-45fa-ba0e-9a1a1807e5c3/TCC_Unifal/Evidencias_TCC_Unifal/relatorios_ferramentas/2026-06-30_18-34-12__validacao_tcc_unifal_r02/amaweb/castanheiras-rondonia-1100908/castanheiras_rondônia_1100908_r02_amaweb_t1_20260630_190517.pdf</t>
  </si>
  <si>
    <t>/media/serv-bot/cebece73-ca34-45fa-ba0e-9a1a1807e5c3/TCC_Unifal/Processamento_TCC_Unifal/sessoes/2026-06-30_18-34-12__validacao_tcc_unifal_r02/json/r02_1100908_0863e820.json</t>
  </si>
  <si>
    <t>/media/serv-bot/cebece73-ca34-45fa-ba0e-9a1a1807e5c3/TCC_Unifal/Evidencias_TCC_Unifal/relatorios_ferramentas/2026-06-30_18-34-12__validacao_tcc_unifal_r02/accessmonitor/castanheiras-rondonia-1100908/castanheiras_rondônia_1100908_r02_accessmonitor_t1_20260630_190528.json</t>
  </si>
  <si>
    <t>/media/serv-bot/cebece73-ca34-45fa-ba0e-9a1a1807e5c3/TCC_Unifal/Evidencias_TCC_Unifal/relatorios_ferramentas/2026-06-30_18-34-12__validacao_tcc_unifal_r02/accessmonitor/laje-bahia-2918803/laje_bahia_2918803_r02_accessmonitor_t1_20260630_190526.json</t>
  </si>
  <si>
    <t>/media/serv-bot/cebece73-ca34-45fa-ba0e-9a1a1807e5c3/TCC_Unifal/Evidencias_TCC_Unifal/relatorios_ferramentas/2026-06-30_18-34-12__validacao_tcc_unifal_r02/accessmonitor/caceres-mato-grosso-5102504/caceres_mato grosso_5102504_r02_accessmonitor_t1_20260630_190528.json</t>
  </si>
  <si>
    <t>/media/serv-bot/cebece73-ca34-45fa-ba0e-9a1a1807e5c3/TCC_Unifal/Evidencias_TCC_Unifal/relatorios_ferramentas/2026-06-30_18-34-12__validacao_tcc_unifal_r02/amaweb/lajedo-do-tabocal-bahia-2919058/lajedo-do-tabocal_bahia_2919058_r02_amaweb_t1_20260630_190611.pdf</t>
  </si>
  <si>
    <t>/media/serv-bot/cebece73-ca34-45fa-ba0e-9a1a1807e5c3/TCC_Unifal/Processamento_TCC_Unifal/sessoes/2026-06-30_18-34-12__validacao_tcc_unifal_r02/json/r02_2919058_db2e4f4b.json</t>
  </si>
  <si>
    <t>/media/serv-bot/cebece73-ca34-45fa-ba0e-9a1a1807e5c3/TCC_Unifal/Evidencias_TCC_Unifal/relatorios_ferramentas/2026-06-30_18-34-12__validacao_tcc_unifal_r02/amaweb/curvelandia-mato-grosso-5103437/curvelandia_mato grosso_5103437_r02_amaweb_t1_20260630_190611.pdf</t>
  </si>
  <si>
    <t>/media/serv-bot/cebece73-ca34-45fa-ba0e-9a1a1807e5c3/TCC_Unifal/Processamento_TCC_Unifal/sessoes/2026-06-30_18-34-12__validacao_tcc_unifal_r02/json/r02_5103437_db3d3d94.json</t>
  </si>
  <si>
    <t>/media/serv-bot/cebece73-ca34-45fa-ba0e-9a1a1807e5c3/TCC_Unifal/Evidencias_TCC_Unifal/relatorios_ferramentas/2026-06-30_18-34-12__validacao_tcc_unifal_r02/accessmonitor/lajedo-do-tabocal-bahia-2919058/lajedo-do-tabocal_bahia_2919058_r02_accessmonitor_t1_20260630_190622.json</t>
  </si>
  <si>
    <t>/media/serv-bot/cebece73-ca34-45fa-ba0e-9a1a1807e5c3/TCC_Unifal/Evidencias_TCC_Unifal/relatorios_ferramentas/2026-06-30_18-34-12__validacao_tcc_unifal_r02/accessmonitor/curvelandia-mato-grosso-5103437/curvelandia_mato grosso_5103437_r02_accessmonitor_t1_20260630_190624.json</t>
  </si>
  <si>
    <t>/media/serv-bot/cebece73-ca34-45fa-ba0e-9a1a1807e5c3/TCC_Unifal/Evidencias_TCC_Unifal/relatorios_ferramentas/2026-06-30_18-34-12__validacao_tcc_unifal_r02/amaweb/costa-marques-rondonia-1100080/costa-marques_rondônia_1100080_r02_amaweb_t1_20260630_190637.pdf</t>
  </si>
  <si>
    <t>/media/serv-bot/cebece73-ca34-45fa-ba0e-9a1a1807e5c3/TCC_Unifal/Processamento_TCC_Unifal/sessoes/2026-06-30_18-34-12__validacao_tcc_unifal_r02/json/r02_1100080_218da607.json</t>
  </si>
  <si>
    <t>/media/serv-bot/cebece73-ca34-45fa-ba0e-9a1a1807e5c3/TCC_Unifal/Evidencias_TCC_Unifal/relatorios_ferramentas/2026-06-30_18-34-12__validacao_tcc_unifal_r02/amaweb/jaciara-mato-grosso-5104807/jaciara_mato grosso_5104807_r02_amaweb_t1_20260630_190708.pdf</t>
  </si>
  <si>
    <t>/media/serv-bot/cebece73-ca34-45fa-ba0e-9a1a1807e5c3/TCC_Unifal/Processamento_TCC_Unifal/sessoes/2026-06-30_18-34-12__validacao_tcc_unifal_r02/json/r02_5104807_8028f999.json</t>
  </si>
  <si>
    <t>/media/serv-bot/cebece73-ca34-45fa-ba0e-9a1a1807e5c3/TCC_Unifal/Evidencias_TCC_Unifal/relatorios_ferramentas/2026-06-30_18-34-12__validacao_tcc_unifal_r02/amaweb/milagres-bahia-2921302/milagres_bahia_2921302_r02_amaweb_t1_20260630_190709.pdf</t>
  </si>
  <si>
    <t>/media/serv-bot/cebece73-ca34-45fa-ba0e-9a1a1807e5c3/TCC_Unifal/Processamento_TCC_Unifal/sessoes/2026-06-30_18-34-12__validacao_tcc_unifal_r02/json/r02_2921302_90044e0b.json</t>
  </si>
  <si>
    <t>/media/serv-bot/cebece73-ca34-45fa-ba0e-9a1a1807e5c3/TCC_Unifal/Evidencias_TCC_Unifal/relatorios_ferramentas/2026-06-30_18-34-12__validacao_tcc_unifal_r02/accessmonitor/costa-marques-rondonia-1100080/costa-marques_rondônia_1100080_r02_accessmonitor_t1_20260630_190650.json</t>
  </si>
  <si>
    <t>/media/serv-bot/cebece73-ca34-45fa-ba0e-9a1a1807e5c3/TCC_Unifal/Evidencias_TCC_Unifal/relatorios_ferramentas/2026-06-30_18-34-12__validacao_tcc_unifal_r02/accessmonitor/jaciara-mato-grosso-5104807/jaciara_mato grosso_5104807_r02_accessmonitor_t1_20260630_190721.json</t>
  </si>
  <si>
    <t>/media/serv-bot/cebece73-ca34-45fa-ba0e-9a1a1807e5c3/TCC_Unifal/Evidencias_TCC_Unifal/relatorios_ferramentas/2026-06-30_18-34-12__validacao_tcc_unifal_r02/accessmonitor/milagres-bahia-2921302/milagres_bahia_2921302_r02_accessmonitor_t1_20260630_190721.json</t>
  </si>
  <si>
    <t>/media/serv-bot/cebece73-ca34-45fa-ba0e-9a1a1807e5c3/TCC_Unifal/Evidencias_TCC_Unifal/relatorios_ferramentas/2026-06-30_18-34-12__validacao_tcc_unifal_r02/amaweb/nilo-pecanha-bahia-2922607/nilo-pecanha_bahia_2922607_r02_amaweb_t1_20260630_190801.pdf</t>
  </si>
  <si>
    <t>/media/serv-bot/cebece73-ca34-45fa-ba0e-9a1a1807e5c3/TCC_Unifal/Processamento_TCC_Unifal/sessoes/2026-06-30_18-34-12__validacao_tcc_unifal_r02/json/r02_2922607_f7c82546.json</t>
  </si>
  <si>
    <t>/media/serv-bot/cebece73-ca34-45fa-ba0e-9a1a1807e5c3/TCC_Unifal/Evidencias_TCC_Unifal/relatorios_ferramentas/2026-06-30_18-34-12__validacao_tcc_unifal_r02/amaweb/vale-do-paraiso-rondonia-1101807/vale-do-paraiso_rondônia_1101807_r02_amaweb_t1_20260630_190816.pdf</t>
  </si>
  <si>
    <t>/media/serv-bot/cebece73-ca34-45fa-ba0e-9a1a1807e5c3/TCC_Unifal/Processamento_TCC_Unifal/sessoes/2026-06-30_18-34-12__validacao_tcc_unifal_r02/json/r02_1101807_61bb911c.json</t>
  </si>
  <si>
    <t>/media/serv-bot/cebece73-ca34-45fa-ba0e-9a1a1807e5c3/TCC_Unifal/Evidencias_TCC_Unifal/relatorios_ferramentas/2026-06-30_18-34-12__validacao_tcc_unifal_r02/amaweb/marcelandia-mato-grosso-5105580/marcelandia_mato grosso_5105580_r02_amaweb_t1_20260630_190816.pdf</t>
  </si>
  <si>
    <t>/media/serv-bot/cebece73-ca34-45fa-ba0e-9a1a1807e5c3/TCC_Unifal/Processamento_TCC_Unifal/sessoes/2026-06-30_18-34-12__validacao_tcc_unifal_r02/json/r02_5105580_d1607805.json</t>
  </si>
  <si>
    <t>/media/serv-bot/cebece73-ca34-45fa-ba0e-9a1a1807e5c3/TCC_Unifal/Evidencias_TCC_Unifal/relatorios_ferramentas/2026-06-30_18-34-12__validacao_tcc_unifal_r02/accessmonitor/nilo-pecanha-bahia-2922607/nilo-pecanha_bahia_2922607_r02_accessmonitor_t1_20260630_190812.json</t>
  </si>
  <si>
    <t>/media/serv-bot/cebece73-ca34-45fa-ba0e-9a1a1807e5c3/TCC_Unifal/Evidencias_TCC_Unifal/relatorios_ferramentas/2026-06-30_18-34-12__validacao_tcc_unifal_r02/accessmonitor/vale-do-paraiso-rondonia-1101807/vale-do-paraiso_rondônia_1101807_r02_accessmonitor_t1_20260630_190827.json</t>
  </si>
  <si>
    <t>/media/serv-bot/cebece73-ca34-45fa-ba0e-9a1a1807e5c3/TCC_Unifal/Evidencias_TCC_Unifal/relatorios_ferramentas/2026-06-30_18-34-12__validacao_tcc_unifal_r02/amaweb/oliveira-dos-brejinhos-bahia-2923209/oliveira-dos-brejinhos_bahia_2923209_r02_amaweb_t1_20260630_190844.pdf</t>
  </si>
  <si>
    <t>/media/serv-bot/cebece73-ca34-45fa-ba0e-9a1a1807e5c3/TCC_Unifal/Processamento_TCC_Unifal/sessoes/2026-06-30_18-34-12__validacao_tcc_unifal_r02/json/r02_2923209_97c2053c.json</t>
  </si>
  <si>
    <t>/media/serv-bot/cebece73-ca34-45fa-ba0e-9a1a1807e5c3/TCC_Unifal/Evidencias_TCC_Unifal/relatorios_ferramentas/2026-06-30_18-34-12__validacao_tcc_unifal_r02/accessmonitor/marcelandia-mato-grosso-5105580/marcelandia_mato grosso_5105580_r02_accessmonitor_t1_20260630_190828.json</t>
  </si>
  <si>
    <t>/media/serv-bot/cebece73-ca34-45fa-ba0e-9a1a1807e5c3/TCC_Unifal/Evidencias_TCC_Unifal/relatorios_ferramentas/2026-06-30_18-34-12__validacao_tcc_unifal_r02/accessmonitor/oliveira-dos-brejinhos-bahia-2923209/oliveira-dos-brejinhos_bahia_2923209_r02_accessmonitor_t1_20260630_190857.json</t>
  </si>
  <si>
    <t>/media/serv-bot/cebece73-ca34-45fa-ba0e-9a1a1807e5c3/TCC_Unifal/Evidencias_TCC_Unifal/relatorios_ferramentas/2026-06-30_18-34-12__validacao_tcc_unifal_r02/amaweb/porto-esperidiao-mato-grosso-5106828/porto-esperidiao_mato grosso_5106828_r02_amaweb_t1_20260630_190950.pdf</t>
  </si>
  <si>
    <t>/media/serv-bot/cebece73-ca34-45fa-ba0e-9a1a1807e5c3/TCC_Unifal/Processamento_TCC_Unifal/sessoes/2026-06-30_18-34-12__validacao_tcc_unifal_r02/json/r02_5106828_8231b57d.json</t>
  </si>
  <si>
    <t>/media/serv-bot/cebece73-ca34-45fa-ba0e-9a1a1807e5c3/TCC_Unifal/Evidencias_TCC_Unifal/relatorios_ferramentas/2026-06-30_18-34-12__validacao_tcc_unifal_r02/amaweb/paratinga-bahia-2923704/paratinga_bahia_2923704_r02_amaweb_t1_20260630_190950.pdf</t>
  </si>
  <si>
    <t>/media/serv-bot/cebece73-ca34-45fa-ba0e-9a1a1807e5c3/TCC_Unifal/Processamento_TCC_Unifal/sessoes/2026-06-30_18-34-12__validacao_tcc_unifal_r02/json/r02_2923704_3cfd9d8d.json</t>
  </si>
  <si>
    <t>/media/serv-bot/cebece73-ca34-45fa-ba0e-9a1a1807e5c3/TCC_Unifal/Evidencias_TCC_Unifal/relatorios_ferramentas/2026-06-30_18-34-12__validacao_tcc_unifal_r02/accessmonitor/paratinga-bahia-2923704/paratinga_bahia_2923704_r02_accessmonitor_t1_20260630_191001.json</t>
  </si>
  <si>
    <t>/media/serv-bot/cebece73-ca34-45fa-ba0e-9a1a1807e5c3/TCC_Unifal/Evidencias_TCC_Unifal/relatorios_ferramentas/2026-06-30_18-34-12__validacao_tcc_unifal_r02/accessmonitor/porto-esperidiao-mato-grosso-5106828/porto-esperidiao_mato grosso_5106828_r02_accessmonitor_t1_20260630_191001.json</t>
  </si>
  <si>
    <t>/media/serv-bot/cebece73-ca34-45fa-ba0e-9a1a1807e5c3/TCC_Unifal/Evidencias_TCC_Unifal/relatorios_ferramentas/2026-06-30_18-34-12__validacao_tcc_unifal_r02/amaweb/sao-jose-dos-quatro-marcos-mato-grosso-5107107/sao-jose-dos-quatro-marcos_mato grosso_5107107_r02_amaweb_t1_20260630_191044.pdf</t>
  </si>
  <si>
    <t>/media/serv-bot/cebece73-ca34-45fa-ba0e-9a1a1807e5c3/TCC_Unifal/Processamento_TCC_Unifal/sessoes/2026-06-30_18-34-12__validacao_tcc_unifal_r02/json/r02_5107107_d09a3c3a.json</t>
  </si>
  <si>
    <t>/media/serv-bot/cebece73-ca34-45fa-ba0e-9a1a1807e5c3/TCC_Unifal/Evidencias_TCC_Unifal/relatorios_ferramentas/2026-06-30_18-34-12__validacao_tcc_unifal_r02/amaweb/paripiranga-bahia-2923803/paripiranga_bahia_2923803_r02_amaweb_t1_20260630_191044.pdf</t>
  </si>
  <si>
    <t>/media/serv-bot/cebece73-ca34-45fa-ba0e-9a1a1807e5c3/TCC_Unifal/Processamento_TCC_Unifal/sessoes/2026-06-30_18-34-12__validacao_tcc_unifal_r02/json/r02_2923803_51e07a19.json</t>
  </si>
  <si>
    <t>/media/serv-bot/cebece73-ca34-45fa-ba0e-9a1a1807e5c3/TCC_Unifal/Evidencias_TCC_Unifal/relatorios_ferramentas/2026-06-30_18-34-12__validacao_tcc_unifal_r02/accessmonitor/sao-jose-dos-quatro-marcos-mato-grosso-5107107/sao-jose-dos-quatro-marcos_mato grosso_5107107_r02_accessmonitor_t1_20260630_191055.json</t>
  </si>
  <si>
    <t>/media/serv-bot/cebece73-ca34-45fa-ba0e-9a1a1807e5c3/TCC_Unifal/Evidencias_TCC_Unifal/relatorios_ferramentas/2026-06-30_18-34-12__validacao_tcc_unifal_r02/accessmonitor/paripiranga-bahia-2923803/paripiranga_bahia_2923803_r02_accessmonitor_t1_20260630_191057.json</t>
  </si>
  <si>
    <t>/media/serv-bot/cebece73-ca34-45fa-ba0e-9a1a1807e5c3/TCC_Unifal/Evidencias_TCC_Unifal/relatorios_ferramentas/2026-06-30_18-34-12__validacao_tcc_unifal_r02/amaweb/sinop-mato-grosso-5107909/sinop_mato grosso_5107909_r02_amaweb_t1_20260630_191117.pdf</t>
  </si>
  <si>
    <t>/media/serv-bot/cebece73-ca34-45fa-ba0e-9a1a1807e5c3/TCC_Unifal/Processamento_TCC_Unifal/sessoes/2026-06-30_18-34-12__validacao_tcc_unifal_r02/json/r02_5107909_28f09b06.json</t>
  </si>
  <si>
    <t>/media/serv-bot/cebece73-ca34-45fa-ba0e-9a1a1807e5c3/TCC_Unifal/Evidencias_TCC_Unifal/relatorios_ferramentas/2026-06-30_18-34-12__validacao_tcc_unifal_r02/amaweb/pindobacu-bahia-2924603/pindobacu_bahia_2924603_r02_amaweb_t1_20260630_191131.pdf</t>
  </si>
  <si>
    <t>/media/serv-bot/cebece73-ca34-45fa-ba0e-9a1a1807e5c3/TCC_Unifal/Processamento_TCC_Unifal/sessoes/2026-06-30_18-34-12__validacao_tcc_unifal_r02/json/r02_2924603_8e370ab0.json</t>
  </si>
  <si>
    <t>/media/serv-bot/cebece73-ca34-45fa-ba0e-9a1a1807e5c3/TCC_Unifal/Evidencias_TCC_Unifal/relatorios_ferramentas/2026-06-30_18-34-12__validacao_tcc_unifal_r02/accessmonitor/sinop-mato-grosso-5107909/sinop_mato grosso_5107909_r02_accessmonitor_t1_20260630_191129.json</t>
  </si>
  <si>
    <t>/media/serv-bot/cebece73-ca34-45fa-ba0e-9a1a1807e5c3/TCC_Unifal/Evidencias_TCC_Unifal/relatorios_ferramentas/2026-06-30_18-34-12__validacao_tcc_unifal_r02/amaweb/rorainopolis-roraima-1400472/rorainopolis_roraima_1400472_r02_amaweb_t1_20260630_191147.pdf</t>
  </si>
  <si>
    <t>/media/serv-bot/cebece73-ca34-45fa-ba0e-9a1a1807e5c3/TCC_Unifal/Processamento_TCC_Unifal/sessoes/2026-06-30_18-34-12__validacao_tcc_unifal_r02/json/r02_1400472_6d8e8495.json</t>
  </si>
  <si>
    <t>/media/serv-bot/cebece73-ca34-45fa-ba0e-9a1a1807e5c3/TCC_Unifal/Evidencias_TCC_Unifal/relatorios_ferramentas/2026-06-30_18-34-12__validacao_tcc_unifal_r02/accessmonitor/pindobacu-bahia-2924603/pindobacu_bahia_2924603_r02_accessmonitor_t1_20260630_191143.json</t>
  </si>
  <si>
    <t>/media/serv-bot/cebece73-ca34-45fa-ba0e-9a1a1807e5c3/TCC_Unifal/Evidencias_TCC_Unifal/relatorios_ferramentas/2026-06-30_18-34-12__validacao_tcc_unifal_r02/amaweb/varzea-grande-mato-grosso-5108402/varzea-grande_mato grosso_5108402_r02_amaweb_t1_20260630_191218.pdf</t>
  </si>
  <si>
    <t>/media/serv-bot/cebece73-ca34-45fa-ba0e-9a1a1807e5c3/TCC_Unifal/Processamento_TCC_Unifal/sessoes/2026-06-30_18-34-12__validacao_tcc_unifal_r02/json/r02_5108402_4f0ebdbc.json</t>
  </si>
  <si>
    <t>/media/serv-bot/cebece73-ca34-45fa-ba0e-9a1a1807e5c3/TCC_Unifal/Evidencias_TCC_Unifal/relatorios_ferramentas/2026-06-30_18-34-12__validacao_tcc_unifal_r02/accessmonitor/varzea-grande-mato-grosso-5108402/varzea-grande_mato grosso_5108402_r02_accessmonitor_t1_20260630_191231.json</t>
  </si>
  <si>
    <t>/media/serv-bot/cebece73-ca34-45fa-ba0e-9a1a1807e5c3/TCC_Unifal/Evidencias_TCC_Unifal/relatorios_ferramentas/2026-06-30_18-34-12__validacao_tcc_unifal_r02/amaweb/bataguassu-mato-grosso-do-sul-5001904/bataguassu_mato grosso do sul_5001904_r02_amaweb_t1_20260630_191330.pdf</t>
  </si>
  <si>
    <t>/media/serv-bot/cebece73-ca34-45fa-ba0e-9a1a1807e5c3/TCC_Unifal/Processamento_TCC_Unifal/sessoes/2026-06-30_18-34-12__validacao_tcc_unifal_r02/json/r02_5001904_e4adc2fe.json</t>
  </si>
  <si>
    <t>/media/serv-bot/cebece73-ca34-45fa-ba0e-9a1a1807e5c3/TCC_Unifal/Evidencias_TCC_Unifal/relatorios_ferramentas/2026-06-30_18-34-12__validacao_tcc_unifal_r02/accessmonitor/bataguassu-mato-grosso-do-sul-5001904/bataguassu_mato grosso do sul_5001904_r02_accessmonitor_t1_20260630_191343.json</t>
  </si>
  <si>
    <t>/media/serv-bot/cebece73-ca34-45fa-ba0e-9a1a1807e5c3/TCC_Unifal/Evidencias_TCC_Unifal/relatorios_ferramentas/2026-06-30_18-34-12__validacao_tcc_unifal_r02/amaweb/campo-grande-mato-grosso-do-sul-5002704/campo-grande_mato grosso do sul_5002704_r02_amaweb_t1_20260630_191432.pdf</t>
  </si>
  <si>
    <t>/media/serv-bot/cebece73-ca34-45fa-ba0e-9a1a1807e5c3/TCC_Unifal/Processamento_TCC_Unifal/sessoes/2026-06-30_18-34-12__validacao_tcc_unifal_r02/json/r02_5002704_4f9dbf05.json</t>
  </si>
  <si>
    <t>/media/serv-bot/cebece73-ca34-45fa-ba0e-9a1a1807e5c3/TCC_Unifal/Evidencias_TCC_Unifal/relatorios_ferramentas/2026-06-30_18-34-12__validacao_tcc_unifal_r02/amaweb/rorainopolis-roraima-1400472/rorainopolis_roraima_1400472_r02_amaweb_t2_20260630_191454.pdf</t>
  </si>
  <si>
    <t>/media/serv-bot/cebece73-ca34-45fa-ba0e-9a1a1807e5c3/TCC_Unifal/Evidencias_TCC_Unifal/relatorios_ferramentas/2026-06-30_18-34-12__validacao_tcc_unifal_r02/accessmonitor/campo-grande-mato-grosso-do-sul-5002704/campo-grande_mato grosso do sul_5002704_r02_accessmonitor_t1_20260630_191446.json</t>
  </si>
  <si>
    <t>/media/serv-bot/cebece73-ca34-45fa-ba0e-9a1a1807e5c3/TCC_Unifal/Evidencias_TCC_Unifal/relatorios_ferramentas/2026-06-30_18-34-12__validacao_tcc_unifal_r02/amaweb/riachao-das-neves-bahia-2926202/riachao-das-neves_bahia_2926202_r02_amaweb_t1_20260630_191501.pdf</t>
  </si>
  <si>
    <t>/media/serv-bot/cebece73-ca34-45fa-ba0e-9a1a1807e5c3/TCC_Unifal/Processamento_TCC_Unifal/sessoes/2026-06-30_18-34-12__validacao_tcc_unifal_r02/json/r02_2926202_84633e45.json</t>
  </si>
  <si>
    <t>/media/serv-bot/cebece73-ca34-45fa-ba0e-9a1a1807e5c3/TCC_Unifal/Evidencias_TCC_Unifal/relatorios_ferramentas/2026-06-30_18-34-12__validacao_tcc_unifal_r02/accessmonitor/rorainopolis-roraima-1400472/rorainopolis_roraima_1400472_r02_accessmonitor_t1_20260630_191506.json</t>
  </si>
  <si>
    <t>/media/serv-bot/cebece73-ca34-45fa-ba0e-9a1a1807e5c3/TCC_Unifal/Evidencias_TCC_Unifal/relatorios_ferramentas/2026-06-30_18-34-12__validacao_tcc_unifal_r02/amaweb/riachao-das-neves-bahia-2926202/riachao-das-neves_bahia_2926202_r02_amaweb_t2_20260630_191537.pdf</t>
  </si>
  <si>
    <t>/media/serv-bot/cebece73-ca34-45fa-ba0e-9a1a1807e5c3/TCC_Unifal/Evidencias_TCC_Unifal/relatorios_ferramentas/2026-06-30_18-34-12__validacao_tcc_unifal_r02/accessmonitor/riachao-das-neves-bahia-2926202/riachao-das-neves_bahia_2926202_r02_accessmonitor_t1_20260630_191548.json</t>
  </si>
  <si>
    <t>/media/serv-bot/cebece73-ca34-45fa-ba0e-9a1a1807e5c3/TCC_Unifal/Evidencias_TCC_Unifal/relatorios_ferramentas/2026-06-30_18-34-12__validacao_tcc_unifal_r02/amaweb/rio-do-antonio-bahia-2926806/rio-do-antonio_bahia_2926806_r02_amaweb_t1_20260630_191618.pdf</t>
  </si>
  <si>
    <t>/media/serv-bot/cebece73-ca34-45fa-ba0e-9a1a1807e5c3/TCC_Unifal/Processamento_TCC_Unifal/sessoes/2026-06-30_18-34-12__validacao_tcc_unifal_r02/json/r02_2926806_3fe2b3e9.json</t>
  </si>
  <si>
    <t>/media/serv-bot/cebece73-ca34-45fa-ba0e-9a1a1807e5c3/TCC_Unifal/Evidencias_TCC_Unifal/relatorios_ferramentas/2026-06-30_18-34-12__validacao_tcc_unifal_r02/amaweb/araguatins-tocantins-1702208/araguatins_tocantins_1702208_r02_amaweb_t1_20260630_191638.pdf</t>
  </si>
  <si>
    <t>/media/serv-bot/cebece73-ca34-45fa-ba0e-9a1a1807e5c3/TCC_Unifal/Processamento_TCC_Unifal/sessoes/2026-06-30_18-34-12__validacao_tcc_unifal_r02/json/r02_1702208_c3495628.json</t>
  </si>
  <si>
    <t>/media/serv-bot/cebece73-ca34-45fa-ba0e-9a1a1807e5c3/TCC_Unifal/Evidencias_TCC_Unifal/relatorios_ferramentas/2026-06-30_18-34-12__validacao_tcc_unifal_r02/accessmonitor/rio-do-antonio-bahia-2926806/rio-do-antonio_bahia_2926806_r02_accessmonitor_t1_20260630_191629.json</t>
  </si>
  <si>
    <t>/media/serv-bot/cebece73-ca34-45fa-ba0e-9a1a1807e5c3/TCC_Unifal/Evidencias_TCC_Unifal/relatorios_ferramentas/2026-06-30_18-34-12__validacao_tcc_unifal_r02/accessmonitor/araguatins-tocantins-1702208/araguatins_tocantins_1702208_r02_accessmonitor_t1_20260630_191650.json</t>
  </si>
  <si>
    <t>/media/serv-bot/cebece73-ca34-45fa-ba0e-9a1a1807e5c3/TCC_Unifal/Evidencias_TCC_Unifal/relatorios_ferramentas/2026-06-30_18-34-12__validacao_tcc_unifal_r02/amaweb/rio-real-bahia-2927002/rio-real_bahia_2927002_r02_amaweb_t1_20260630_191710.pdf</t>
  </si>
  <si>
    <t>/media/serv-bot/cebece73-ca34-45fa-ba0e-9a1a1807e5c3/TCC_Unifal/Processamento_TCC_Unifal/sessoes/2026-06-30_18-34-12__validacao_tcc_unifal_r02/json/r02_2927002_82e5e123.json</t>
  </si>
  <si>
    <t>/media/serv-bot/cebece73-ca34-45fa-ba0e-9a1a1807e5c3/TCC_Unifal/Evidencias_TCC_Unifal/relatorios_ferramentas/2026-06-30_18-34-12__validacao_tcc_unifal_r02/amaweb/cachoeirinha-tocantins-1703826/cachoeirinha_tocantins_1703826_r02_amaweb_t1_20260630_191731.pdf</t>
  </si>
  <si>
    <t>/media/serv-bot/cebece73-ca34-45fa-ba0e-9a1a1807e5c3/TCC_Unifal/Processamento_TCC_Unifal/sessoes/2026-06-30_18-34-12__validacao_tcc_unifal_r02/json/r02_1703826_7f55479e.json</t>
  </si>
  <si>
    <t>/media/serv-bot/cebece73-ca34-45fa-ba0e-9a1a1807e5c3/TCC_Unifal/Evidencias_TCC_Unifal/relatorios_ferramentas/2026-06-30_18-34-12__validacao_tcc_unifal_r02/accessmonitor/rio-real-bahia-2927002/rio-real_bahia_2927002_r02_accessmonitor_t1_20260630_191722.json</t>
  </si>
  <si>
    <t>/media/serv-bot/cebece73-ca34-45fa-ba0e-9a1a1807e5c3/TCC_Unifal/Evidencias_TCC_Unifal/relatorios_ferramentas/2026-06-30_18-34-12__validacao_tcc_unifal_r02/accessmonitor/cachoeirinha-tocantins-1703826/cachoeirinha_tocantins_1703826_r02_accessmonitor_t1_20260630_191744.json</t>
  </si>
  <si>
    <t>/media/serv-bot/cebece73-ca34-45fa-ba0e-9a1a1807e5c3/TCC_Unifal/Evidencias_TCC_Unifal/relatorios_ferramentas/2026-06-30_18-34-12__validacao_tcc_unifal_r02/amaweb/cassilandia-mato-grosso-do-sul-5002902/cassilandia_mato grosso do sul_5002902_r02_amaweb_t1_20260630_191809.pdf</t>
  </si>
  <si>
    <t>/media/serv-bot/cebece73-ca34-45fa-ba0e-9a1a1807e5c3/TCC_Unifal/Processamento_TCC_Unifal/sessoes/2026-06-30_18-34-12__validacao_tcc_unifal_r02/json/r02_5002902_7b48a1f5.json</t>
  </si>
  <si>
    <t>/media/serv-bot/cebece73-ca34-45fa-ba0e-9a1a1807e5c3/TCC_Unifal/Evidencias_TCC_Unifal/relatorios_ferramentas/2026-06-30_18-34-12__validacao_tcc_unifal_r02/amaweb/santa-rita-de-cassia-bahia-2928406/santa-rita-de-cassia_bahia_2928406_r02_amaweb_t1_20260630_191830.pdf</t>
  </si>
  <si>
    <t>/media/serv-bot/cebece73-ca34-45fa-ba0e-9a1a1807e5c3/TCC_Unifal/Processamento_TCC_Unifal/sessoes/2026-06-30_18-34-12__validacao_tcc_unifal_r02/json/r02_2928406_9420c13c.json</t>
  </si>
  <si>
    <t>/media/serv-bot/cebece73-ca34-45fa-ba0e-9a1a1807e5c3/TCC_Unifal/Evidencias_TCC_Unifal/relatorios_ferramentas/2026-06-30_18-34-12__validacao_tcc_unifal_r02/amaweb/crixas-do-tocantins-tocantins-1706258/crixas-do-tocantins_tocantins_1706258_r02_amaweb_t1_20260630_191840.pdf</t>
  </si>
  <si>
    <t>/media/serv-bot/cebece73-ca34-45fa-ba0e-9a1a1807e5c3/TCC_Unifal/Processamento_TCC_Unifal/sessoes/2026-06-30_18-34-12__validacao_tcc_unifal_r02/json/r02_1706258_af8c7091.json</t>
  </si>
  <si>
    <t>/media/serv-bot/cebece73-ca34-45fa-ba0e-9a1a1807e5c3/TCC_Unifal/Evidencias_TCC_Unifal/relatorios_ferramentas/2026-06-30_18-34-12__validacao_tcc_unifal_r02/accessmonitor/crixas-do-tocantins-tocantins-1706258/crixas-do-tocantins_tocantins_1706258_r02_accessmonitor_t1_20260630_191851.json</t>
  </si>
  <si>
    <t>/media/serv-bot/cebece73-ca34-45fa-ba0e-9a1a1807e5c3/TCC_Unifal/Evidencias_TCC_Unifal/relatorios_ferramentas/2026-06-30_18-34-12__validacao_tcc_unifal_r02/accessmonitor/santa-rita-de-cassia-bahia-2928406/santa-rita-de-cassia_bahia_2928406_r02_accessmonitor_t1_20260630_191843.json</t>
  </si>
  <si>
    <t>/media/serv-bot/cebece73-ca34-45fa-ba0e-9a1a1807e5c3/TCC_Unifal/Evidencias_TCC_Unifal/relatorios_ferramentas/2026-06-30_18-34-12__validacao_tcc_unifal_r02/amaweb/cassilandia-mato-grosso-do-sul-5002902/cassilandia_mato grosso do sul_5002902_r02_amaweb_t2_20260630_192008.pdf</t>
  </si>
  <si>
    <t>/media/serv-bot/cebece73-ca34-45fa-ba0e-9a1a1807e5c3/TCC_Unifal/Evidencias_TCC_Unifal/relatorios_ferramentas/2026-06-30_18-34-12__validacao_tcc_unifal_r02/accessmonitor/cassilandia-mato-grosso-do-sul-5002902/cassilandia_mato grosso do sul_5002902_r02_accessmonitor_t1_20260630_192019.json</t>
  </si>
  <si>
    <t>/media/serv-bot/cebece73-ca34-45fa-ba0e-9a1a1807e5c3/TCC_Unifal/Evidencias_TCC_Unifal/relatorios_ferramentas/2026-06-30_18-34-12__validacao_tcc_unifal_r02/amaweb/sao-felipe-bahia-2929107/sao-felipe_bahia_2929107_r02_amaweb_t1_20260630_192054.pdf</t>
  </si>
  <si>
    <t>/media/serv-bot/cebece73-ca34-45fa-ba0e-9a1a1807e5c3/TCC_Unifal/Processamento_TCC_Unifal/sessoes/2026-06-30_18-34-12__validacao_tcc_unifal_r02/json/r02_2929107_2b5ead40.json</t>
  </si>
  <si>
    <t>/media/serv-bot/cebece73-ca34-45fa-ba0e-9a1a1807e5c3/TCC_Unifal/Evidencias_TCC_Unifal/relatorios_ferramentas/2026-06-30_18-34-12__validacao_tcc_unifal_r02/accessmonitor/sao-felipe-bahia-2929107/sao-felipe_bahia_2929107_r02_accessmonitor_t1_20260630_192107.json</t>
  </si>
  <si>
    <t>/media/serv-bot/cebece73-ca34-45fa-ba0e-9a1a1807e5c3/TCC_Unifal/Evidencias_TCC_Unifal/relatorios_ferramentas/2026-06-30_18-34-12__validacao_tcc_unifal_r02/amaweb/valente-bahia-2933000/valente_bahia_2933000_r02_amaweb_t1_20260630_192156.pdf</t>
  </si>
  <si>
    <t>/media/serv-bot/cebece73-ca34-45fa-ba0e-9a1a1807e5c3/TCC_Unifal/Processamento_TCC_Unifal/sessoes/2026-06-30_18-34-12__validacao_tcc_unifal_r02/json/r02_2933000_9dcca75e.json</t>
  </si>
  <si>
    <t>/media/serv-bot/cebece73-ca34-45fa-ba0e-9a1a1807e5c3/TCC_Unifal/Evidencias_TCC_Unifal/relatorios_ferramentas/2026-06-30_18-34-12__validacao_tcc_unifal_r02/amaweb/guarai-tocantins-1709302/guarai_tocantins_1709302_r02_amaweb_t1_20260630_192156.pdf</t>
  </si>
  <si>
    <t>/media/serv-bot/cebece73-ca34-45fa-ba0e-9a1a1807e5c3/TCC_Unifal/Processamento_TCC_Unifal/sessoes/2026-06-30_18-34-12__validacao_tcc_unifal_r02/json/r02_1709302_7c359809.json</t>
  </si>
  <si>
    <t>/media/serv-bot/cebece73-ca34-45fa-ba0e-9a1a1807e5c3/TCC_Unifal/Evidencias_TCC_Unifal/relatorios_ferramentas/2026-06-30_18-34-12__validacao_tcc_unifal_r02/amaweb/coronel-sapucaia-mato-grosso-do-sul-5003157/coronel-sapucaia_mato grosso do sul_5003157_r02_amaweb_t1_20260630_192211.pdf</t>
  </si>
  <si>
    <t>/media/serv-bot/cebece73-ca34-45fa-ba0e-9a1a1807e5c3/TCC_Unifal/Processamento_TCC_Unifal/sessoes/2026-06-30_18-34-12__validacao_tcc_unifal_r02/json/r02_5003157_1b69ee93.json</t>
  </si>
  <si>
    <t>/media/serv-bot/cebece73-ca34-45fa-ba0e-9a1a1807e5c3/TCC_Unifal/Evidencias_TCC_Unifal/relatorios_ferramentas/2026-06-30_18-34-12__validacao_tcc_unifal_r02/accessmonitor/valente-bahia-2933000/valente_bahia_2933000_r02_accessmonitor_t1_20260630_192209.json</t>
  </si>
  <si>
    <t>/media/serv-bot/cebece73-ca34-45fa-ba0e-9a1a1807e5c3/TCC_Unifal/Evidencias_TCC_Unifal/relatorios_ferramentas/2026-06-30_18-34-12__validacao_tcc_unifal_r02/accessmonitor/guarai-tocantins-1709302/guarai_tocantins_1709302_r02_accessmonitor_t1_20260630_192207.json</t>
  </si>
  <si>
    <t>/media/serv-bot/cebece73-ca34-45fa-ba0e-9a1a1807e5c3/TCC_Unifal/Evidencias_TCC_Unifal/relatorios_ferramentas/2026-06-30_18-34-12__validacao_tcc_unifal_r02/accessmonitor/coronel-sapucaia-mato-grosso-do-sul-5003157/coronel-sapucaia_mato grosso do sul_5003157_r02_accessmonitor_t1_20260630_192223.json</t>
  </si>
  <si>
    <t>/media/serv-bot/cebece73-ca34-45fa-ba0e-9a1a1807e5c3/TCC_Unifal/Evidencias_TCC_Unifal/relatorios_ferramentas/2026-06-30_18-34-12__validacao_tcc_unifal_r02/amaweb/vera-cruz-bahia-2933208/vera-cruz_bahia_2933208_r02_amaweb_t1_20260630_192245.pdf</t>
  </si>
  <si>
    <t>/media/serv-bot/cebece73-ca34-45fa-ba0e-9a1a1807e5c3/TCC_Unifal/Processamento_TCC_Unifal/sessoes/2026-06-30_18-34-12__validacao_tcc_unifal_r02/json/r02_2933208_34d826c8.json</t>
  </si>
  <si>
    <t>/media/serv-bot/cebece73-ca34-45fa-ba0e-9a1a1807e5c3/TCC_Unifal/Evidencias_TCC_Unifal/relatorios_ferramentas/2026-06-30_18-34-12__validacao_tcc_unifal_r02/accessmonitor/vera-cruz-bahia-2933208/vera-cruz_bahia_2933208_r02_accessmonitor_t1_20260630_192257.json</t>
  </si>
  <si>
    <t>/media/serv-bot/cebece73-ca34-45fa-ba0e-9a1a1807e5c3/TCC_Unifal/Evidencias_TCC_Unifal/relatorios_ferramentas/2026-06-30_18-34-12__validacao_tcc_unifal_r02/amaweb/banabuiu-ceara-2301851/banabuiu_ceará_2301851_r02_amaweb_t1_20260630_192335.pdf</t>
  </si>
  <si>
    <t>/media/serv-bot/cebece73-ca34-45fa-ba0e-9a1a1807e5c3/TCC_Unifal/Processamento_TCC_Unifal/sessoes/2026-06-30_18-34-12__validacao_tcc_unifal_r02/json/r02_2301851_a7089b0b.json</t>
  </si>
  <si>
    <t>/media/serv-bot/cebece73-ca34-45fa-ba0e-9a1a1807e5c3/TCC_Unifal/Evidencias_TCC_Unifal/relatorios_ferramentas/2026-06-30_18-34-12__validacao_tcc_unifal_r02/amaweb/guia-lopes-da-laguna-mato-grosso-do-sul-5004106/guia-lopes-da-laguna_mato grosso do sul_5004106_r02_amaweb_t1_20260630_192354.pdf</t>
  </si>
  <si>
    <t>/media/serv-bot/cebece73-ca34-45fa-ba0e-9a1a1807e5c3/TCC_Unifal/Processamento_TCC_Unifal/sessoes/2026-06-30_18-34-12__validacao_tcc_unifal_r02/json/r02_5004106_b5b65bf5.json</t>
  </si>
  <si>
    <t>/media/serv-bot/cebece73-ca34-45fa-ba0e-9a1a1807e5c3/TCC_Unifal/Evidencias_TCC_Unifal/relatorios_ferramentas/2026-06-30_18-34-12__validacao_tcc_unifal_r02/accessmonitor/banabuiu-ceara-2301851/banabuiu_ceará_2301851_r02_accessmonitor_t1_20260630_192348.json</t>
  </si>
  <si>
    <t>/media/serv-bot/cebece73-ca34-45fa-ba0e-9a1a1807e5c3/TCC_Unifal/Evidencias_TCC_Unifal/relatorios_ferramentas/2026-06-30_18-34-12__validacao_tcc_unifal_r02/accessmonitor/guia-lopes-da-laguna-mato-grosso-do-sul-5004106/guia-lopes-da-laguna_mato grosso do sul_5004106_r02_accessmonitor_t1_20260630_192407.json</t>
  </si>
  <si>
    <t>/media/serv-bot/cebece73-ca34-45fa-ba0e-9a1a1807e5c3/TCC_Unifal/Evidencias_TCC_Unifal/relatorios_ferramentas/2026-06-30_18-34-12__validacao_tcc_unifal_r02/amaweb/caridade-ceara-2303006/caridade_ceará_2303006_r02_amaweb_t1_20260630_192434.pdf</t>
  </si>
  <si>
    <t>/media/serv-bot/cebece73-ca34-45fa-ba0e-9a1a1807e5c3/TCC_Unifal/Processamento_TCC_Unifal/sessoes/2026-06-30_18-34-12__validacao_tcc_unifal_r02/json/r02_2303006_b743acfb.json</t>
  </si>
  <si>
    <t>/media/serv-bot/cebece73-ca34-45fa-ba0e-9a1a1807e5c3/TCC_Unifal/Evidencias_TCC_Unifal/relatorios_ferramentas/2026-06-30_18-34-12__validacao_tcc_unifal_r02/accessmonitor/caridade-ceara-2303006/caridade_ceará_2303006_r02_accessmonitor_t1_20260630_192446.json</t>
  </si>
  <si>
    <t>/media/serv-bot/cebece73-ca34-45fa-ba0e-9a1a1807e5c3/TCC_Unifal/Evidencias_TCC_Unifal/relatorios_ferramentas/2026-06-30_18-34-12__validacao_tcc_unifal_r02/amaweb/rio-brilhante-mato-grosso-do-sul-5007208/rio-brilhante_mato grosso do sul_5007208_r02_amaweb_t1_20260630_192512.pdf</t>
  </si>
  <si>
    <t>/media/serv-bot/cebece73-ca34-45fa-ba0e-9a1a1807e5c3/TCC_Unifal/Processamento_TCC_Unifal/sessoes/2026-06-30_18-34-12__validacao_tcc_unifal_r02/json/r02_5007208_1a3acc33.json</t>
  </si>
  <si>
    <t>/media/serv-bot/cebece73-ca34-45fa-ba0e-9a1a1807e5c3/TCC_Unifal/Evidencias_TCC_Unifal/relatorios_ferramentas/2026-06-30_18-34-12__validacao_tcc_unifal_r02/amaweb/itaguatins-tocantins-1710706/itaguatins_tocantins_1710706_r02_amaweb_t1_20260630_192512.pdf</t>
  </si>
  <si>
    <t>/media/serv-bot/cebece73-ca34-45fa-ba0e-9a1a1807e5c3/TCC_Unifal/Processamento_TCC_Unifal/sessoes/2026-06-30_18-34-12__validacao_tcc_unifal_r02/json/r02_1710706_f07057a2.json</t>
  </si>
  <si>
    <t>/media/serv-bot/cebece73-ca34-45fa-ba0e-9a1a1807e5c3/TCC_Unifal/Evidencias_TCC_Unifal/relatorios_ferramentas/2026-06-30_18-34-12__validacao_tcc_unifal_r02/amaweb/carire-ceara-2303105/carire_ceará_2303105_r02_amaweb_t1_20260630_192529.pdf</t>
  </si>
  <si>
    <t>/media/serv-bot/cebece73-ca34-45fa-ba0e-9a1a1807e5c3/TCC_Unifal/Processamento_TCC_Unifal/sessoes/2026-06-30_18-34-12__validacao_tcc_unifal_r02/json/r02_2303105_821da608.json</t>
  </si>
  <si>
    <t>/media/serv-bot/cebece73-ca34-45fa-ba0e-9a1a1807e5c3/TCC_Unifal/Evidencias_TCC_Unifal/relatorios_ferramentas/2026-06-30_18-34-12__validacao_tcc_unifal_r02/accessmonitor/rio-brilhante-mato-grosso-do-sul-5007208/rio-brilhante_mato grosso do sul_5007208_r02_accessmonitor_t1_20260630_192525.json</t>
  </si>
  <si>
    <t>/media/serv-bot/cebece73-ca34-45fa-ba0e-9a1a1807e5c3/TCC_Unifal/Evidencias_TCC_Unifal/relatorios_ferramentas/2026-06-30_18-34-12__validacao_tcc_unifal_r02/accessmonitor/itaguatins-tocantins-1710706/itaguatins_tocantins_1710706_r02_accessmonitor_t1_20260630_192525.json</t>
  </si>
  <si>
    <t>/media/serv-bot/cebece73-ca34-45fa-ba0e-9a1a1807e5c3/TCC_Unifal/Evidencias_TCC_Unifal/relatorios_ferramentas/2026-06-30_18-34-12__validacao_tcc_unifal_r02/accessmonitor/carire-ceara-2303105/carire_ceará_2303105_r02_accessmonitor_t1_20260630_192542.json</t>
  </si>
  <si>
    <t>/media/serv-bot/cebece73-ca34-45fa-ba0e-9a1a1807e5c3/TCC_Unifal/Evidencias_TCC_Unifal/relatorios_ferramentas/2026-06-30_18-34-12__validacao_tcc_unifal_r02/amaweb/sampaio-tocantins-1718808/sampaio_tocantins_1718808_r02_amaweb_t1_20260630_192605.pdf</t>
  </si>
  <si>
    <t>/media/serv-bot/cebece73-ca34-45fa-ba0e-9a1a1807e5c3/TCC_Unifal/Processamento_TCC_Unifal/sessoes/2026-06-30_18-34-12__validacao_tcc_unifal_r02/json/r02_1718808_e74e43cb.json</t>
  </si>
  <si>
    <t>/media/serv-bot/cebece73-ca34-45fa-ba0e-9a1a1807e5c3/TCC_Unifal/Evidencias_TCC_Unifal/relatorios_ferramentas/2026-06-30_18-34-12__validacao_tcc_unifal_r02/amaweb/carius-ceara-2303303/carius_ceará_2303303_r02_amaweb_t1_20260630_192626.pdf</t>
  </si>
  <si>
    <t>/media/serv-bot/cebece73-ca34-45fa-ba0e-9a1a1807e5c3/TCC_Unifal/Processamento_TCC_Unifal/sessoes/2026-06-30_18-34-12__validacao_tcc_unifal_r02/json/r02_2303303_2affeadf.json</t>
  </si>
  <si>
    <t>/media/serv-bot/cebece73-ca34-45fa-ba0e-9a1a1807e5c3/TCC_Unifal/Evidencias_TCC_Unifal/relatorios_ferramentas/2026-06-30_18-34-12__validacao_tcc_unifal_r02/accessmonitor/sampaio-tocantins-1718808/sampaio_tocantins_1718808_r02_accessmonitor_t1_20260630_192618.json</t>
  </si>
  <si>
    <t>/media/serv-bot/cebece73-ca34-45fa-ba0e-9a1a1807e5c3/TCC_Unifal/Evidencias_TCC_Unifal/relatorios_ferramentas/2026-06-30_18-34-12__validacao_tcc_unifal_r02/accessmonitor/carius-ceara-2303303/carius_ceará_2303303_r02_accessmonitor_t1_20260630_192638.json</t>
  </si>
  <si>
    <t>/media/serv-bot/cebece73-ca34-45fa-ba0e-9a1a1807e5c3/TCC_Unifal/Evidencias_TCC_Unifal/relatorios_ferramentas/2026-06-30_18-34-12__validacao_tcc_unifal_r02/amaweb/santa-maria-do-tocantins-tocantins-1718881/santa-maria-do-tocantins_tocantins_1718881_r02_amaweb_t1_20260630_192651.pdf</t>
  </si>
  <si>
    <t>/media/serv-bot/cebece73-ca34-45fa-ba0e-9a1a1807e5c3/TCC_Unifal/Processamento_TCC_Unifal/sessoes/2026-06-30_18-34-12__validacao_tcc_unifal_r02/json/r02_1718881_80ccac57.json</t>
  </si>
  <si>
    <t>/media/serv-bot/cebece73-ca34-45fa-ba0e-9a1a1807e5c3/TCC_Unifal/Evidencias_TCC_Unifal/relatorios_ferramentas/2026-06-30_18-34-12__validacao_tcc_unifal_r02/accessmonitor/santa-maria-do-tocantins-tocantins-1718881/santa-maria-do-tocantins_tocantins_1718881_r02_accessmonitor_t1_20260630_192703.json</t>
  </si>
  <si>
    <t>/media/serv-bot/cebece73-ca34-45fa-ba0e-9a1a1807e5c3/TCC_Unifal/Evidencias_TCC_Unifal/relatorios_ferramentas/2026-06-30_18-34-12__validacao_tcc_unifal_r02/amaweb/carnaubal-ceara-2303402/carnaubal_ceará_2303402_r02_amaweb_t1_20260630_192725.pdf</t>
  </si>
  <si>
    <t>/media/serv-bot/cebece73-ca34-45fa-ba0e-9a1a1807e5c3/TCC_Unifal/Processamento_TCC_Unifal/sessoes/2026-06-30_18-34-12__validacao_tcc_unifal_r02/json/r02_2303402_da032370.json</t>
  </si>
  <si>
    <t>/media/serv-bot/cebece73-ca34-45fa-ba0e-9a1a1807e5c3/TCC_Unifal/Evidencias_TCC_Unifal/relatorios_ferramentas/2026-06-30_18-34-12__validacao_tcc_unifal_r02/accessmonitor/santa-maria-do-tocantins-tocantins-1718881/santa-maria-do-tocantins_tocantins_1718881_r02_accessmonitor_t2_20260630_192726.json</t>
  </si>
  <si>
    <t>/media/serv-bot/cebece73-ca34-45fa-ba0e-9a1a1807e5c3/TCC_Unifal/Evidencias_TCC_Unifal/relatorios_ferramentas/2026-06-30_18-34-12__validacao_tcc_unifal_r02/accessmonitor/carnaubal-ceara-2303402/carnaubal_ceará_2303402_r02_accessmonitor_t1_20260630_192737.json</t>
  </si>
  <si>
    <t>/media/serv-bot/cebece73-ca34-45fa-ba0e-9a1a1807e5c3/TCC_Unifal/Evidencias_TCC_Unifal/relatorios_ferramentas/2026-06-30_18-34-12__validacao_tcc_unifal_r02/accessmonitor/santa-maria-do-tocantins-tocantins-1718881/santa-maria-do-tocantins_tocantins_1718881_r02_accessmonitor_t3_20260630_192755.json</t>
  </si>
  <si>
    <t>/media/serv-bot/cebece73-ca34-45fa-ba0e-9a1a1807e5c3/TCC_Unifal/Evidencias_TCC_Unifal/relatorios_ferramentas/2026-06-30_18-34-12__validacao_tcc_unifal_r02/amaweb/chorozinho-ceara-2303956/chorozinho_ceará_2303956_r02_amaweb_t1_20260630_192831.pdf</t>
  </si>
  <si>
    <t>/media/serv-bot/cebece73-ca34-45fa-ba0e-9a1a1807e5c3/TCC_Unifal/Processamento_TCC_Unifal/sessoes/2026-06-30_18-34-12__validacao_tcc_unifal_r02/json/r02_2303956_27f4c494.json</t>
  </si>
  <si>
    <t>/media/serv-bot/cebece73-ca34-45fa-ba0e-9a1a1807e5c3/TCC_Unifal/Evidencias_TCC_Unifal/relatorios_ferramentas/2026-06-30_18-34-12__validacao_tcc_unifal_r02/accessmonitor/chorozinho-ceara-2303956/chorozinho_ceará_2303956_r02_accessmonitor_t1_20260630_192842.json</t>
  </si>
  <si>
    <t>/media/serv-bot/cebece73-ca34-45fa-ba0e-9a1a1807e5c3/TCC_Unifal/Evidencias_TCC_Unifal/relatorios_ferramentas/2026-06-30_18-34-12__validacao_tcc_unifal_r02/amaweb/croata-ceara-2304236/croata_ceará_2304236_r02_amaweb_t1_20260630_192940.pdf</t>
  </si>
  <si>
    <t>/media/serv-bot/cebece73-ca34-45fa-ba0e-9a1a1807e5c3/TCC_Unifal/Processamento_TCC_Unifal/sessoes/2026-06-30_18-34-12__validacao_tcc_unifal_r02/json/r02_2304236_01a8cf30.json</t>
  </si>
  <si>
    <t>/media/serv-bot/cebece73-ca34-45fa-ba0e-9a1a1807e5c3/TCC_Unifal/Evidencias_TCC_Unifal/relatorios_ferramentas/2026-06-30_18-34-12__validacao_tcc_unifal_r02/amaweb/afonso-claudio-espirito-santo-3200102/afonso-claudio_espírito santo_3200102_r02_amaweb_t1_20260630_192950.pdf</t>
  </si>
  <si>
    <t>/media/serv-bot/cebece73-ca34-45fa-ba0e-9a1a1807e5c3/TCC_Unifal/Processamento_TCC_Unifal/sessoes/2026-06-30_18-34-12__validacao_tcc_unifal_r02/json/r02_3200102_f7bb142d.json</t>
  </si>
  <si>
    <t>/media/serv-bot/cebece73-ca34-45fa-ba0e-9a1a1807e5c3/TCC_Unifal/Evidencias_TCC_Unifal/relatorios_ferramentas/2026-06-30_18-34-12__validacao_tcc_unifal_r02/accessmonitor/croata-ceara-2304236/croata_ceará_2304236_r02_accessmonitor_t1_20260630_192952.json</t>
  </si>
  <si>
    <t>/media/serv-bot/cebece73-ca34-45fa-ba0e-9a1a1807e5c3/TCC_Unifal/Evidencias_TCC_Unifal/relatorios_ferramentas/2026-06-30_18-34-12__validacao_tcc_unifal_r02/amaweb/afonso-claudio-espirito-santo-3200102/afonso-claudio_espírito santo_3200102_r02_amaweb_t2_20260630_193013.pdf</t>
  </si>
  <si>
    <t>/media/serv-bot/cebece73-ca34-45fa-ba0e-9a1a1807e5c3/TCC_Unifal/Evidencias_TCC_Unifal/relatorios_ferramentas/2026-06-30_18-34-12__validacao_tcc_unifal_r02/accessmonitor/afonso-claudio-espirito-santo-3200102/afonso-claudio_espírito santo_3200102_r02_accessmonitor_t1_20260630_193024.json</t>
  </si>
  <si>
    <t>/media/serv-bot/cebece73-ca34-45fa-ba0e-9a1a1807e5c3/TCC_Unifal/Evidencias_TCC_Unifal/relatorios_ferramentas/2026-06-30_18-34-12__validacao_tcc_unifal_r02/amaweb/morada-nova-ceara-2308708/morada-nova_ceará_2308708_r02_amaweb_t1_20260630_193036.pdf</t>
  </si>
  <si>
    <t>/media/serv-bot/cebece73-ca34-45fa-ba0e-9a1a1807e5c3/TCC_Unifal/Processamento_TCC_Unifal/sessoes/2026-06-30_18-34-12__validacao_tcc_unifal_r02/json/r02_2308708_75bee5c7.json</t>
  </si>
  <si>
    <t>/media/serv-bot/cebece73-ca34-45fa-ba0e-9a1a1807e5c3/TCC_Unifal/Evidencias_TCC_Unifal/relatorios_ferramentas/2026-06-30_18-34-12__validacao_tcc_unifal_r02/accessmonitor/morada-nova-ceara-2308708/morada-nova_ceará_2308708_r02_accessmonitor_t1_20260630_193049.json</t>
  </si>
  <si>
    <t>/media/serv-bot/cebece73-ca34-45fa-ba0e-9a1a1807e5c3/TCC_Unifal/Evidencias_TCC_Unifal/relatorios_ferramentas/2026-06-30_18-34-12__validacao_tcc_unifal_r02/amaweb/anchieta-espirito-santo-3200409/anchieta_espírito santo_3200409_r02_amaweb_t1_20260630_193113.pdf</t>
  </si>
  <si>
    <t>/media/serv-bot/cebece73-ca34-45fa-ba0e-9a1a1807e5c3/TCC_Unifal/Processamento_TCC_Unifal/sessoes/2026-06-30_18-34-12__validacao_tcc_unifal_r02/json/r02_3200409_fb457bef.json</t>
  </si>
  <si>
    <t>/media/serv-bot/cebece73-ca34-45fa-ba0e-9a1a1807e5c3/TCC_Unifal/Evidencias_TCC_Unifal/relatorios_ferramentas/2026-06-30_18-34-12__validacao_tcc_unifal_r02/amaweb/xambioa-tocantins-1722107/xambioa_tocantins_1722107_r02_amaweb_t1_20260630_193115.pdf</t>
  </si>
  <si>
    <t>/media/serv-bot/cebece73-ca34-45fa-ba0e-9a1a1807e5c3/TCC_Unifal/Processamento_TCC_Unifal/sessoes/2026-06-30_18-34-12__validacao_tcc_unifal_r02/json/r02_1722107_e8956170.json</t>
  </si>
  <si>
    <t>/media/serv-bot/cebece73-ca34-45fa-ba0e-9a1a1807e5c3/TCC_Unifal/Evidencias_TCC_Unifal/relatorios_ferramentas/2026-06-30_18-34-12__validacao_tcc_unifal_r02/amaweb/parambu-ceara-2310308/parambu_ceará_2310308_r02_amaweb_t1_20260630_193133.pdf</t>
  </si>
  <si>
    <t>/media/serv-bot/cebece73-ca34-45fa-ba0e-9a1a1807e5c3/TCC_Unifal/Processamento_TCC_Unifal/sessoes/2026-06-30_18-34-12__validacao_tcc_unifal_r02/json/r02_2310308_f768c118.json</t>
  </si>
  <si>
    <t>/media/serv-bot/cebece73-ca34-45fa-ba0e-9a1a1807e5c3/TCC_Unifal/Evidencias_TCC_Unifal/relatorios_ferramentas/2026-06-30_18-34-12__validacao_tcc_unifal_r02/accessmonitor/anchieta-espirito-santo-3200409/anchieta_espírito santo_3200409_r02_accessmonitor_t1_20260630_193124.json</t>
  </si>
  <si>
    <t>/media/serv-bot/cebece73-ca34-45fa-ba0e-9a1a1807e5c3/TCC_Unifal/Evidencias_TCC_Unifal/relatorios_ferramentas/2026-06-30_18-34-12__validacao_tcc_unifal_r02/amaweb/xambioa-tocantins-1722107/xambioa_tocantins_1722107_r02_amaweb_t2_20260630_193140.pdf</t>
  </si>
  <si>
    <t>/media/serv-bot/cebece73-ca34-45fa-ba0e-9a1a1807e5c3/TCC_Unifal/Evidencias_TCC_Unifal/relatorios_ferramentas/2026-06-30_18-34-12__validacao_tcc_unifal_r02/accessmonitor/parambu-ceara-2310308/parambu_ceará_2310308_r02_accessmonitor_t1_20260630_193144.json</t>
  </si>
  <si>
    <t>/media/serv-bot/cebece73-ca34-45fa-ba0e-9a1a1807e5c3/TCC_Unifal/Evidencias_TCC_Unifal/relatorios_ferramentas/2026-06-30_18-34-12__validacao_tcc_unifal_r02/accessmonitor/xambioa-tocantins-1722107/xambioa_tocantins_1722107_r02_accessmonitor_t1_20260630_193152.json</t>
  </si>
  <si>
    <t>/media/serv-bot/cebece73-ca34-45fa-ba0e-9a1a1807e5c3/TCC_Unifal/Evidencias_TCC_Unifal/relatorios_ferramentas/2026-06-30_18-34-12__validacao_tcc_unifal_r02/amaweb/dores-do-rio-preto-espirito-santo-3202009/dores-do-rio-preto_espírito santo_3202009_r02_amaweb_t1_20260630_193216.pdf</t>
  </si>
  <si>
    <t>/media/serv-bot/cebece73-ca34-45fa-ba0e-9a1a1807e5c3/TCC_Unifal/Processamento_TCC_Unifal/sessoes/2026-06-30_18-34-12__validacao_tcc_unifal_r02/json/r02_3202009_8a09834f.json</t>
  </si>
  <si>
    <t>/media/serv-bot/cebece73-ca34-45fa-ba0e-9a1a1807e5c3/TCC_Unifal/Evidencias_TCC_Unifal/relatorios_ferramentas/2026-06-30_18-34-12__validacao_tcc_unifal_r02/amaweb/paramoti-ceara-2310407/paramoti_ceará_2310407_r02_amaweb_t1_20260630_193232.pdf</t>
  </si>
  <si>
    <t>/media/serv-bot/cebece73-ca34-45fa-ba0e-9a1a1807e5c3/TCC_Unifal/Processamento_TCC_Unifal/sessoes/2026-06-30_18-34-12__validacao_tcc_unifal_r02/json/r02_2310407_516a2a62.json</t>
  </si>
  <si>
    <t>/media/serv-bot/cebece73-ca34-45fa-ba0e-9a1a1807e5c3/TCC_Unifal/Evidencias_TCC_Unifal/relatorios_ferramentas/2026-06-30_18-34-12__validacao_tcc_unifal_r02/accessmonitor/dores-do-rio-preto-espirito-santo-3202009/dores-do-rio-preto_espírito santo_3202009_r02_accessmonitor_t1_20260630_193229.json</t>
  </si>
  <si>
    <t>/media/serv-bot/cebece73-ca34-45fa-ba0e-9a1a1807e5c3/TCC_Unifal/Evidencias_TCC_Unifal/relatorios_ferramentas/2026-06-30_18-34-12__validacao_tcc_unifal_r02/accessmonitor/paramoti-ceara-2310407/paramoti_ceará_2310407_r02_accessmonitor_t1_20260630_193245.json</t>
  </si>
  <si>
    <t>/media/serv-bot/cebece73-ca34-45fa-ba0e-9a1a1807e5c3/TCC_Unifal/Evidencias_TCC_Unifal/relatorios_ferramentas/2026-06-30_18-34-12__validacao_tcc_unifal_r02/amaweb/marechal-floriano-espirito-santo-3203346/marechal-floriano_espírito santo_3203346_r02_amaweb_t1_20260630_193319.pdf</t>
  </si>
  <si>
    <t>/media/serv-bot/cebece73-ca34-45fa-ba0e-9a1a1807e5c3/TCC_Unifal/Processamento_TCC_Unifal/sessoes/2026-06-30_18-34-12__validacao_tcc_unifal_r02/json/r02_3203346_8995abe4.json</t>
  </si>
  <si>
    <t>/media/serv-bot/cebece73-ca34-45fa-ba0e-9a1a1807e5c3/TCC_Unifal/Evidencias_TCC_Unifal/relatorios_ferramentas/2026-06-30_18-34-12__validacao_tcc_unifal_r02/amaweb/santana-do-cariri-ceara-2312106/santana-do-cariri_ceará_2312106_r02_amaweb_t1_20260630_193330.pdf</t>
  </si>
  <si>
    <t>/media/serv-bot/cebece73-ca34-45fa-ba0e-9a1a1807e5c3/TCC_Unifal/Processamento_TCC_Unifal/sessoes/2026-06-30_18-34-12__validacao_tcc_unifal_r02/json/r02_2312106_f398f277.json</t>
  </si>
  <si>
    <t>/media/serv-bot/cebece73-ca34-45fa-ba0e-9a1a1807e5c3/TCC_Unifal/Evidencias_TCC_Unifal/relatorios_ferramentas/2026-06-30_18-34-12__validacao_tcc_unifal_r02/amaweb/andira-parana-4101101/andira_paraná_4101101_r02_amaweb_t1_20260630_193334.pdf</t>
  </si>
  <si>
    <t>/media/serv-bot/cebece73-ca34-45fa-ba0e-9a1a1807e5c3/TCC_Unifal/Processamento_TCC_Unifal/sessoes/2026-06-30_18-34-12__validacao_tcc_unifal_r02/json/r02_4101101_170d1ab6.json</t>
  </si>
  <si>
    <t>/media/serv-bot/cebece73-ca34-45fa-ba0e-9a1a1807e5c3/TCC_Unifal/Evidencias_TCC_Unifal/relatorios_ferramentas/2026-06-30_18-34-12__validacao_tcc_unifal_r02/accessmonitor/marechal-floriano-espirito-santo-3203346/marechal-floriano_espírito santo_3203346_r02_accessmonitor_t1_20260630_193332.json</t>
  </si>
  <si>
    <t>/media/serv-bot/cebece73-ca34-45fa-ba0e-9a1a1807e5c3/TCC_Unifal/Evidencias_TCC_Unifal/relatorios_ferramentas/2026-06-30_18-34-12__validacao_tcc_unifal_r02/accessmonitor/santana-do-cariri-ceara-2312106/santana-do-cariri_ceará_2312106_r02_accessmonitor_t1_20260630_193342.json</t>
  </si>
  <si>
    <t>/media/serv-bot/cebece73-ca34-45fa-ba0e-9a1a1807e5c3/TCC_Unifal/Evidencias_TCC_Unifal/relatorios_ferramentas/2026-06-30_18-34-12__validacao_tcc_unifal_r02/accessmonitor/andira-parana-4101101/andira_paraná_4101101_r02_accessmonitor_t1_20260630_193346.json</t>
  </si>
  <si>
    <t>/media/serv-bot/cebece73-ca34-45fa-ba0e-9a1a1807e5c3/TCC_Unifal/Evidencias_TCC_Unifal/relatorios_ferramentas/2026-06-30_18-34-12__validacao_tcc_unifal_r02/amaweb/alagoa-minas-gerais-3101300/alagoa_minas gerais_3101300_r02_amaweb_t1_20260630_193359.pdf</t>
  </si>
  <si>
    <t>/media/serv-bot/cebece73-ca34-45fa-ba0e-9a1a1807e5c3/TCC_Unifal/Processamento_TCC_Unifal/sessoes/2026-06-30_18-34-12__validacao_tcc_unifal_r02/json/r02_3101300_3e094eed.json</t>
  </si>
  <si>
    <t>/media/serv-bot/cebece73-ca34-45fa-ba0e-9a1a1807e5c3/TCC_Unifal/Evidencias_TCC_Unifal/relatorios_ferramentas/2026-06-30_18-34-12__validacao_tcc_unifal_r02/accessmonitor/alagoa-minas-gerais-3101300/alagoa_minas gerais_3101300_r02_accessmonitor_t1_20260630_193412.json</t>
  </si>
  <si>
    <t>/media/serv-bot/cebece73-ca34-45fa-ba0e-9a1a1807e5c3/TCC_Unifal/Evidencias_TCC_Unifal/relatorios_ferramentas/2026-06-30_18-34-12__validacao_tcc_unifal_r02/amaweb/tarrafas-ceara-2313252/tarrafas_ceará_2313252_r02_amaweb_t1_20260630_193425.pdf</t>
  </si>
  <si>
    <t>/media/serv-bot/cebece73-ca34-45fa-ba0e-9a1a1807e5c3/TCC_Unifal/Processamento_TCC_Unifal/sessoes/2026-06-30_18-34-12__validacao_tcc_unifal_r02/json/r02_2313252_0d1e7fbd.json</t>
  </si>
  <si>
    <t>/media/serv-bot/cebece73-ca34-45fa-ba0e-9a1a1807e5c3/TCC_Unifal/Evidencias_TCC_Unifal/relatorios_ferramentas/2026-06-30_18-34-12__validacao_tcc_unifal_r02/amaweb/arapua-parana-4101655/arapua_paraná_4101655_r02_amaweb_t1_20260630_193432.pdf</t>
  </si>
  <si>
    <t>/media/serv-bot/cebece73-ca34-45fa-ba0e-9a1a1807e5c3/TCC_Unifal/Processamento_TCC_Unifal/sessoes/2026-06-30_18-34-12__validacao_tcc_unifal_r02/json/r02_4101655_838cb811.json</t>
  </si>
  <si>
    <t>/media/serv-bot/cebece73-ca34-45fa-ba0e-9a1a1807e5c3/TCC_Unifal/Evidencias_TCC_Unifal/relatorios_ferramentas/2026-06-30_18-34-12__validacao_tcc_unifal_r02/amaweb/arantina-minas-gerais-3103603/arantina_minas gerais_3103603_r02_amaweb_t1_20260630_193439.pdf</t>
  </si>
  <si>
    <t>/media/serv-bot/cebece73-ca34-45fa-ba0e-9a1a1807e5c3/TCC_Unifal/Processamento_TCC_Unifal/sessoes/2026-06-30_18-34-12__validacao_tcc_unifal_r02/json/r02_3103603_bc67838d.json</t>
  </si>
  <si>
    <t>/media/serv-bot/cebece73-ca34-45fa-ba0e-9a1a1807e5c3/TCC_Unifal/Evidencias_TCC_Unifal/relatorios_ferramentas/2026-06-30_18-34-12__validacao_tcc_unifal_r02/accessmonitor/tarrafas-ceara-2313252/tarrafas_ceará_2313252_r02_accessmonitor_t1_20260630_193438.json</t>
  </si>
  <si>
    <t>/media/serv-bot/cebece73-ca34-45fa-ba0e-9a1a1807e5c3/TCC_Unifal/Evidencias_TCC_Unifal/relatorios_ferramentas/2026-06-30_18-34-12__validacao_tcc_unifal_r02/accessmonitor/arapua-parana-4101655/arapua_paraná_4101655_r02_accessmonitor_t1_20260630_193446.json</t>
  </si>
  <si>
    <t>/media/serv-bot/cebece73-ca34-45fa-ba0e-9a1a1807e5c3/TCC_Unifal/Evidencias_TCC_Unifal/relatorios_ferramentas/2026-06-30_18-34-12__validacao_tcc_unifal_r02/accessmonitor/arantina-minas-gerais-3103603/arantina_minas gerais_3103603_r02_accessmonitor_t1_20260630_193452.json</t>
  </si>
  <si>
    <t>/media/serv-bot/cebece73-ca34-45fa-ba0e-9a1a1807e5c3/TCC_Unifal/Evidencias_TCC_Unifal/relatorios_ferramentas/2026-06-30_18-34-12__validacao_tcc_unifal_r02/amaweb/bituruna-parana-4102901/bituruna_paraná_4102901_r02_amaweb_t1_20260630_193515.pdf</t>
  </si>
  <si>
    <t>/media/serv-bot/cebece73-ca34-45fa-ba0e-9a1a1807e5c3/TCC_Unifal/Processamento_TCC_Unifal/sessoes/2026-06-30_18-34-12__validacao_tcc_unifal_r02/json/r02_4102901_ad4b224f.json</t>
  </si>
  <si>
    <t>/media/serv-bot/cebece73-ca34-45fa-ba0e-9a1a1807e5c3/TCC_Unifal/Evidencias_TCC_Unifal/relatorios_ferramentas/2026-06-30_18-34-12__validacao_tcc_unifal_r02/amaweb/arapora-minas-gerais-3103751/arapora_minas gerais_3103751_r02_amaweb_t1_20260630_193524.pdf</t>
  </si>
  <si>
    <t>/media/serv-bot/cebece73-ca34-45fa-ba0e-9a1a1807e5c3/TCC_Unifal/Processamento_TCC_Unifal/sessoes/2026-06-30_18-34-12__validacao_tcc_unifal_r02/json/r02_3103751_ca6355d4.json</t>
  </si>
  <si>
    <t>/media/serv-bot/cebece73-ca34-45fa-ba0e-9a1a1807e5c3/TCC_Unifal/Evidencias_TCC_Unifal/relatorios_ferramentas/2026-06-30_18-34-12__validacao_tcc_unifal_r02/amaweb/varjota-ceara-2313955/varjota_ceará_2313955_r02_amaweb_t1_20260630_193524.pdf</t>
  </si>
  <si>
    <t>/media/serv-bot/cebece73-ca34-45fa-ba0e-9a1a1807e5c3/TCC_Unifal/Processamento_TCC_Unifal/sessoes/2026-06-30_18-34-12__validacao_tcc_unifal_r02/json/r02_2313955_ed261282.json</t>
  </si>
  <si>
    <t>/media/serv-bot/cebece73-ca34-45fa-ba0e-9a1a1807e5c3/TCC_Unifal/Evidencias_TCC_Unifal/relatorios_ferramentas/2026-06-30_18-34-12__validacao_tcc_unifal_r02/accessmonitor/arapora-minas-gerais-3103751/arapora_minas gerais_3103751_r02_accessmonitor_t1_20260630_193536.json</t>
  </si>
  <si>
    <t>/media/serv-bot/cebece73-ca34-45fa-ba0e-9a1a1807e5c3/TCC_Unifal/Evidencias_TCC_Unifal/relatorios_ferramentas/2026-06-30_18-34-12__validacao_tcc_unifal_r02/accessmonitor/bituruna-parana-4102901/bituruna_paraná_4102901_r02_accessmonitor_t1_20260630_193527.json</t>
  </si>
  <si>
    <t>/media/serv-bot/cebece73-ca34-45fa-ba0e-9a1a1807e5c3/TCC_Unifal/Evidencias_TCC_Unifal/relatorios_ferramentas/2026-06-30_18-34-12__validacao_tcc_unifal_r02/accessmonitor/varjota-ceara-2313955/varjota_ceará_2313955_r02_accessmonitor_t1_20260630_193535.json</t>
  </si>
  <si>
    <t>/media/serv-bot/cebece73-ca34-45fa-ba0e-9a1a1807e5c3/TCC_Unifal/Evidencias_TCC_Unifal/relatorios_ferramentas/2026-06-30_18-34-12__validacao_tcc_unifal_r02/amaweb/bocaiuva-do-sul-parana-4103107/bocaiuva-do-sul_paraná_4103107_r02_amaweb_t1_20260630_193622.pdf</t>
  </si>
  <si>
    <t>/media/serv-bot/cebece73-ca34-45fa-ba0e-9a1a1807e5c3/TCC_Unifal/Processamento_TCC_Unifal/sessoes/2026-06-30_18-34-12__validacao_tcc_unifal_r02/json/r02_4103107_2dabd021.json</t>
  </si>
  <si>
    <t>/media/serv-bot/cebece73-ca34-45fa-ba0e-9a1a1807e5c3/TCC_Unifal/Evidencias_TCC_Unifal/relatorios_ferramentas/2026-06-30_18-34-12__validacao_tcc_unifal_r02/accessmonitor/bocaiuva-do-sul-parana-4103107/bocaiuva-do-sul_paraná_4103107_r02_accessmonitor_t1_20260630_193634.json</t>
  </si>
  <si>
    <t>/media/serv-bot/cebece73-ca34-45fa-ba0e-9a1a1807e5c3/TCC_Unifal/Evidencias_TCC_Unifal/relatorios_ferramentas/2026-06-30_18-34-12__validacao_tcc_unifal_r02/amaweb/arapua-minas-gerais-3103801/arapua_minas gerais_3103801_r02_amaweb_t1_20260630_193655.pdf</t>
  </si>
  <si>
    <t>/media/serv-bot/cebece73-ca34-45fa-ba0e-9a1a1807e5c3/TCC_Unifal/Processamento_TCC_Unifal/sessoes/2026-06-30_18-34-12__validacao_tcc_unifal_r02/json/r02_3103801_ca2e27c1.json</t>
  </si>
  <si>
    <t>/media/serv-bot/cebece73-ca34-45fa-ba0e-9a1a1807e5c3/TCC_Unifal/Evidencias_TCC_Unifal/relatorios_ferramentas/2026-06-30_18-34-12__validacao_tcc_unifal_r02/amaweb/cafeara-parana-4103404/cafeara_paraná_4103404_r02_amaweb_t1_20260630_193724.pdf</t>
  </si>
  <si>
    <t>/media/serv-bot/cebece73-ca34-45fa-ba0e-9a1a1807e5c3/TCC_Unifal/Processamento_TCC_Unifal/sessoes/2026-06-30_18-34-12__validacao_tcc_unifal_r02/json/r02_4103404_70c4d1be.json</t>
  </si>
  <si>
    <t>/media/serv-bot/cebece73-ca34-45fa-ba0e-9a1a1807e5c3/TCC_Unifal/Evidencias_TCC_Unifal/relatorios_ferramentas/2026-06-30_18-34-12__validacao_tcc_unifal_r02/accessmonitor/arapua-minas-gerais-3103801/arapua_minas gerais_3103801_r02_accessmonitor_t1_20260630_193708.json</t>
  </si>
  <si>
    <t>/media/serv-bot/cebece73-ca34-45fa-ba0e-9a1a1807e5c3/TCC_Unifal/Evidencias_TCC_Unifal/relatorios_ferramentas/2026-06-30_18-34-12__validacao_tcc_unifal_r02/amaweb/alto-alegre-do-maranhao-maranhao-2100436/alto-alegre-do-maranhao_maranhão_2100436_r02_amaweb_t1_20260630_193735.pdf</t>
  </si>
  <si>
    <t>/media/serv-bot/cebece73-ca34-45fa-ba0e-9a1a1807e5c3/TCC_Unifal/Processamento_TCC_Unifal/sessoes/2026-06-30_18-34-12__validacao_tcc_unifal_r02/json/r02_2100436_e4665861.json</t>
  </si>
  <si>
    <t>/media/serv-bot/cebece73-ca34-45fa-ba0e-9a1a1807e5c3/TCC_Unifal/Evidencias_TCC_Unifal/relatorios_ferramentas/2026-06-30_18-34-12__validacao_tcc_unifal_r02/amaweb/boa-esperanca-minas-gerais-3107109/boa-esperanca_minas gerais_3107109_r02_amaweb_t1_20260630_193740.pdf</t>
  </si>
  <si>
    <t>/media/serv-bot/cebece73-ca34-45fa-ba0e-9a1a1807e5c3/TCC_Unifal/Processamento_TCC_Unifal/sessoes/2026-06-30_18-34-12__validacao_tcc_unifal_r02/json/r02_3107109_4d41648f.json</t>
  </si>
  <si>
    <t>/media/serv-bot/cebece73-ca34-45fa-ba0e-9a1a1807e5c3/TCC_Unifal/Evidencias_TCC_Unifal/relatorios_ferramentas/2026-06-30_18-34-12__validacao_tcc_unifal_r02/accessmonitor/cafeara-parana-4103404/cafeara_paraná_4103404_r02_accessmonitor_t1_20260630_193735.json</t>
  </si>
  <si>
    <t>/media/serv-bot/cebece73-ca34-45fa-ba0e-9a1a1807e5c3/TCC_Unifal/Evidencias_TCC_Unifal/relatorios_ferramentas/2026-06-30_18-34-12__validacao_tcc_unifal_r02/accessmonitor/alto-alegre-do-maranhao-maranhao-2100436/alto-alegre-do-maranhao_maranhão_2100436_r02_accessmonitor_t1_20260630_193748.json</t>
  </si>
  <si>
    <t>/media/serv-bot/cebece73-ca34-45fa-ba0e-9a1a1807e5c3/TCC_Unifal/Evidencias_TCC_Unifal/relatorios_ferramentas/2026-06-30_18-34-12__validacao_tcc_unifal_r02/amaweb/cafelandia-parana-4103453/cafelandia_paraná_4103453_r02_amaweb_t1_20260630_193809.pdf</t>
  </si>
  <si>
    <t>/media/serv-bot/cebece73-ca34-45fa-ba0e-9a1a1807e5c3/TCC_Unifal/Processamento_TCC_Unifal/sessoes/2026-06-30_18-34-12__validacao_tcc_unifal_r02/json/r02_4103453_09c32c3d.json</t>
  </si>
  <si>
    <t>/media/serv-bot/cebece73-ca34-45fa-ba0e-9a1a1807e5c3/TCC_Unifal/Evidencias_TCC_Unifal/relatorios_ferramentas/2026-06-30_18-34-12__validacao_tcc_unifal_r02/accessmonitor/boa-esperanca-minas-gerais-3107109/boa-esperanca_minas gerais_3107109_r02_accessmonitor_t1_20260630_193751.json</t>
  </si>
  <si>
    <t>/media/serv-bot/cebece73-ca34-45fa-ba0e-9a1a1807e5c3/TCC_Unifal/Evidencias_TCC_Unifal/relatorios_ferramentas/2026-06-30_18-34-12__validacao_tcc_unifal_r02/accessmonitor/cafelandia-parana-4103453/cafelandia_paraná_4103453_r02_accessmonitor_t1_20260630_193821.json</t>
  </si>
  <si>
    <t>/media/serv-bot/cebece73-ca34-45fa-ba0e-9a1a1807e5c3/TCC_Unifal/Evidencias_TCC_Unifal/relatorios_ferramentas/2026-06-30_18-34-12__validacao_tcc_unifal_r02/amaweb/alto-parnaiba-maranhao-2100501/alto-parnaiba_maranhão_2100501_r02_amaweb_t1_20260630_193828.pdf</t>
  </si>
  <si>
    <t>/media/serv-bot/cebece73-ca34-45fa-ba0e-9a1a1807e5c3/TCC_Unifal/Processamento_TCC_Unifal/sessoes/2026-06-30_18-34-12__validacao_tcc_unifal_r02/json/r02_2100501_7e49f188.json</t>
  </si>
  <si>
    <t>/media/serv-bot/cebece73-ca34-45fa-ba0e-9a1a1807e5c3/TCC_Unifal/Evidencias_TCC_Unifal/relatorios_ferramentas/2026-06-30_18-34-12__validacao_tcc_unifal_r02/amaweb/bom-sucesso-minas-gerais-3108008/bom-sucesso_minas gerais_3108008_r02_amaweb_t1_20260630_193828.pdf</t>
  </si>
  <si>
    <t>/media/serv-bot/cebece73-ca34-45fa-ba0e-9a1a1807e5c3/TCC_Unifal/Processamento_TCC_Unifal/sessoes/2026-06-30_18-34-12__validacao_tcc_unifal_r02/json/r02_3108008_22cd6adc.json</t>
  </si>
  <si>
    <t>/media/serv-bot/cebece73-ca34-45fa-ba0e-9a1a1807e5c3/TCC_Unifal/Evidencias_TCC_Unifal/relatorios_ferramentas/2026-06-30_18-34-12__validacao_tcc_unifal_r02/accessmonitor/bom-sucesso-minas-gerais-3108008/bom-sucesso_minas gerais_3108008_r02_accessmonitor_t1_20260630_193841.json</t>
  </si>
  <si>
    <t>/media/serv-bot/cebece73-ca34-45fa-ba0e-9a1a1807e5c3/TCC_Unifal/Evidencias_TCC_Unifal/relatorios_ferramentas/2026-06-30_18-34-12__validacao_tcc_unifal_r02/accessmonitor/alto-parnaiba-maranhao-2100501/alto-parnaiba_maranhão_2100501_r02_accessmonitor_t1_20260630_193839.json</t>
  </si>
  <si>
    <t>/media/serv-bot/cebece73-ca34-45fa-ba0e-9a1a1807e5c3/TCC_Unifal/Evidencias_TCC_Unifal/relatorios_ferramentas/2026-06-30_18-34-12__validacao_tcc_unifal_r02/amaweb/bras-pires-minas-gerais-3108701/bras-pires_minas gerais_3108701_r02_amaweb_t1_20260630_193918.pdf</t>
  </si>
  <si>
    <t>/media/serv-bot/cebece73-ca34-45fa-ba0e-9a1a1807e5c3/TCC_Unifal/Processamento_TCC_Unifal/sessoes/2026-06-30_18-34-12__validacao_tcc_unifal_r02/json/r02_3108701_673ccb60.json</t>
  </si>
  <si>
    <t>/media/serv-bot/cebece73-ca34-45fa-ba0e-9a1a1807e5c3/TCC_Unifal/Evidencias_TCC_Unifal/relatorios_ferramentas/2026-06-30_18-34-12__validacao_tcc_unifal_r02/amaweb/campo-magro-parana-4104253/campo-magro_paraná_4104253_r02_amaweb_t1_20260630_193918.pdf</t>
  </si>
  <si>
    <t>/media/serv-bot/cebece73-ca34-45fa-ba0e-9a1a1807e5c3/TCC_Unifal/Processamento_TCC_Unifal/sessoes/2026-06-30_18-34-12__validacao_tcc_unifal_r02/json/r02_4104253_14bb717a.json</t>
  </si>
  <si>
    <t>/media/serv-bot/cebece73-ca34-45fa-ba0e-9a1a1807e5c3/TCC_Unifal/Evidencias_TCC_Unifal/relatorios_ferramentas/2026-06-30_18-34-12__validacao_tcc_unifal_r02/amaweb/arame-maranhao-2100956/arame_maranhão_2100956_r02_amaweb_t1_20260630_193931.pdf</t>
  </si>
  <si>
    <t>/media/serv-bot/cebece73-ca34-45fa-ba0e-9a1a1807e5c3/TCC_Unifal/Processamento_TCC_Unifal/sessoes/2026-06-30_18-34-12__validacao_tcc_unifal_r02/json/r02_2100956_de4e814d.json</t>
  </si>
  <si>
    <t>/media/serv-bot/cebece73-ca34-45fa-ba0e-9a1a1807e5c3/TCC_Unifal/Evidencias_TCC_Unifal/relatorios_ferramentas/2026-06-30_18-34-12__validacao_tcc_unifal_r02/accessmonitor/bras-pires-minas-gerais-3108701/bras-pires_minas gerais_3108701_r02_accessmonitor_t1_20260630_193931.json</t>
  </si>
  <si>
    <t>/media/serv-bot/cebece73-ca34-45fa-ba0e-9a1a1807e5c3/TCC_Unifal/Evidencias_TCC_Unifal/relatorios_ferramentas/2026-06-30_18-34-12__validacao_tcc_unifal_r02/accessmonitor/campo-magro-parana-4104253/campo-magro_paraná_4104253_r02_accessmonitor_t1_20260630_193931.json</t>
  </si>
  <si>
    <t>/media/serv-bot/cebece73-ca34-45fa-ba0e-9a1a1807e5c3/TCC_Unifal/Evidencias_TCC_Unifal/relatorios_ferramentas/2026-06-30_18-34-12__validacao_tcc_unifal_r02/accessmonitor/arame-maranhao-2100956/arame_maranhão_2100956_r02_accessmonitor_t1_20260630_193943.json</t>
  </si>
  <si>
    <t>/media/serv-bot/cebece73-ca34-45fa-ba0e-9a1a1807e5c3/TCC_Unifal/Evidencias_TCC_Unifal/relatorios_ferramentas/2026-06-30_18-34-12__validacao_tcc_unifal_r02/amaweb/cachoeira-da-prata-minas-gerais-3109600/cachoeira-da-prata_minas gerais_3109600_r02_amaweb_t1_20260630_194023.pdf</t>
  </si>
  <si>
    <t>/media/serv-bot/cebece73-ca34-45fa-ba0e-9a1a1807e5c3/TCC_Unifal/Processamento_TCC_Unifal/sessoes/2026-06-30_18-34-12__validacao_tcc_unifal_r02/json/r02_3109600_f4eec2aa.json</t>
  </si>
  <si>
    <t>/media/serv-bot/cebece73-ca34-45fa-ba0e-9a1a1807e5c3/TCC_Unifal/Evidencias_TCC_Unifal/relatorios_ferramentas/2026-06-30_18-34-12__validacao_tcc_unifal_r02/amaweb/barra-do-corda-maranhao-2101608/barra-do-corda_maranhão_2101608_r02_amaweb_t1_20260630_194033.pdf</t>
  </si>
  <si>
    <t>/media/serv-bot/cebece73-ca34-45fa-ba0e-9a1a1807e5c3/TCC_Unifal/Processamento_TCC_Unifal/sessoes/2026-06-30_18-34-12__validacao_tcc_unifal_r02/json/r02_2101608_d3fccc75.json</t>
  </si>
  <si>
    <t>/media/serv-bot/cebece73-ca34-45fa-ba0e-9a1a1807e5c3/TCC_Unifal/Evidencias_TCC_Unifal/relatorios_ferramentas/2026-06-30_18-34-12__validacao_tcc_unifal_r02/amaweb/campo-mourao-parana-4104303/campo-mourao_paraná_4104303_r02_amaweb_t1_20260630_194034.pdf</t>
  </si>
  <si>
    <t>/media/serv-bot/cebece73-ca34-45fa-ba0e-9a1a1807e5c3/TCC_Unifal/Processamento_TCC_Unifal/sessoes/2026-06-30_18-34-12__validacao_tcc_unifal_r02/json/r02_4104303_86550d8c.json</t>
  </si>
  <si>
    <t>/media/serv-bot/cebece73-ca34-45fa-ba0e-9a1a1807e5c3/TCC_Unifal/Evidencias_TCC_Unifal/relatorios_ferramentas/2026-06-30_18-34-12__validacao_tcc_unifal_r02/accessmonitor/barra-do-corda-maranhao-2101608/barra-do-corda_maranhão_2101608_r02_accessmonitor_t1_20260630_194046.json</t>
  </si>
  <si>
    <t>/media/serv-bot/cebece73-ca34-45fa-ba0e-9a1a1807e5c3/TCC_Unifal/Evidencias_TCC_Unifal/relatorios_ferramentas/2026-06-30_18-34-12__validacao_tcc_unifal_r02/accessmonitor/campo-mourao-parana-4104303/campo-mourao_paraná_4104303_r02_accessmonitor_t1_20260630_194046.json</t>
  </si>
  <si>
    <t>/media/serv-bot/cebece73-ca34-45fa-ba0e-9a1a1807e5c3/TCC_Unifal/Evidencias_TCC_Unifal/relatorios_ferramentas/2026-06-30_18-34-12__validacao_tcc_unifal_r02/accessmonitor/cachoeira-da-prata-minas-gerais-3109600/cachoeira-da-prata_minas gerais_3109600_r02_accessmonitor_t1_20260630_194036.json</t>
  </si>
  <si>
    <t>/media/serv-bot/cebece73-ca34-45fa-ba0e-9a1a1807e5c3/TCC_Unifal/Evidencias_TCC_Unifal/relatorios_ferramentas/2026-06-30_18-34-12__validacao_tcc_unifal_r02/amaweb/boa-vista-do-gurupi-maranhao-2101970/boa-vista-do-gurupi_maranhão_2101970_r02_amaweb_t1_20260630_194130.pdf</t>
  </si>
  <si>
    <t>/media/serv-bot/cebece73-ca34-45fa-ba0e-9a1a1807e5c3/TCC_Unifal/Processamento_TCC_Unifal/sessoes/2026-06-30_18-34-12__validacao_tcc_unifal_r02/json/r02_2101970_588b089a.json</t>
  </si>
  <si>
    <t>/media/serv-bot/cebece73-ca34-45fa-ba0e-9a1a1807e5c3/TCC_Unifal/Evidencias_TCC_Unifal/relatorios_ferramentas/2026-06-30_18-34-12__validacao_tcc_unifal_r02/amaweb/espigao-alto-do-iguacu-parana-4107546/espigao-alto-do-iguacu_paraná_4107546_r02_amaweb_t1_20260630_194135.pdf</t>
  </si>
  <si>
    <t>/media/serv-bot/cebece73-ca34-45fa-ba0e-9a1a1807e5c3/TCC_Unifal/Processamento_TCC_Unifal/sessoes/2026-06-30_18-34-12__validacao_tcc_unifal_r02/json/r02_4107546_4604723f.json</t>
  </si>
  <si>
    <t>/media/serv-bot/cebece73-ca34-45fa-ba0e-9a1a1807e5c3/TCC_Unifal/Evidencias_TCC_Unifal/relatorios_ferramentas/2026-06-30_18-34-12__validacao_tcc_unifal_r02/amaweb/cachoeira-dourada-minas-gerais-3109808/cachoeira-dourada_minas gerais_3109808_r02_amaweb_t1_20260630_194139.pdf</t>
  </si>
  <si>
    <t>/media/serv-bot/cebece73-ca34-45fa-ba0e-9a1a1807e5c3/TCC_Unifal/Processamento_TCC_Unifal/sessoes/2026-06-30_18-34-12__validacao_tcc_unifal_r02/json/r02_3109808_fd8d6a2f.json</t>
  </si>
  <si>
    <t>/media/serv-bot/cebece73-ca34-45fa-ba0e-9a1a1807e5c3/TCC_Unifal/Evidencias_TCC_Unifal/relatorios_ferramentas/2026-06-30_18-34-12__validacao_tcc_unifal_r02/accessmonitor/boa-vista-do-gurupi-maranhao-2101970/boa-vista-do-gurupi_maranhão_2101970_r02_accessmonitor_t1_20260630_194142.json</t>
  </si>
  <si>
    <t>/media/serv-bot/cebece73-ca34-45fa-ba0e-9a1a1807e5c3/TCC_Unifal/Evidencias_TCC_Unifal/relatorios_ferramentas/2026-06-30_18-34-12__validacao_tcc_unifal_r02/accessmonitor/espigao-alto-do-iguacu-parana-4107546/espigao-alto-do-iguacu_paraná_4107546_r02_accessmonitor_t1_20260630_194149.json</t>
  </si>
  <si>
    <t>/media/serv-bot/cebece73-ca34-45fa-ba0e-9a1a1807e5c3/TCC_Unifal/Evidencias_TCC_Unifal/relatorios_ferramentas/2026-06-30_18-34-12__validacao_tcc_unifal_r02/accessmonitor/cachoeira-dourada-minas-gerais-3109808/cachoeira-dourada_minas gerais_3109808_r02_accessmonitor_t1_20260630_194152.json</t>
  </si>
  <si>
    <t>/media/serv-bot/cebece73-ca34-45fa-ba0e-9a1a1807e5c3/TCC_Unifal/Evidencias_TCC_Unifal/relatorios_ferramentas/2026-06-30_18-34-12__validacao_tcc_unifal_r02/amaweb/carai-minas-gerais-3113008/carai_minas gerais_3113008_r02_amaweb_t1_20260630_194220.pdf</t>
  </si>
  <si>
    <t>/media/serv-bot/cebece73-ca34-45fa-ba0e-9a1a1807e5c3/TCC_Unifal/Processamento_TCC_Unifal/sessoes/2026-06-30_18-34-12__validacao_tcc_unifal_r02/json/r02_3113008_1cf4e59e.json</t>
  </si>
  <si>
    <t>/media/serv-bot/cebece73-ca34-45fa-ba0e-9a1a1807e5c3/TCC_Unifal/Evidencias_TCC_Unifal/relatorios_ferramentas/2026-06-30_18-34-12__validacao_tcc_unifal_r02/amaweb/cajapio-maranhao-2102408/cajapio_maranhão_2102408_r02_amaweb_t1_20260630_194221.pdf</t>
  </si>
  <si>
    <t>/media/serv-bot/cebece73-ca34-45fa-ba0e-9a1a1807e5c3/TCC_Unifal/Processamento_TCC_Unifal/sessoes/2026-06-30_18-34-12__validacao_tcc_unifal_r02/json/r02_2102408_a04795fe.json</t>
  </si>
  <si>
    <t>/media/serv-bot/cebece73-ca34-45fa-ba0e-9a1a1807e5c3/TCC_Unifal/Evidencias_TCC_Unifal/relatorios_ferramentas/2026-06-30_18-34-12__validacao_tcc_unifal_r02/amaweb/florestopolis-parana-4108007/florestopolis_paraná_4108007_r02_amaweb_t1_20260630_194223.pdf</t>
  </si>
  <si>
    <t>/media/serv-bot/cebece73-ca34-45fa-ba0e-9a1a1807e5c3/TCC_Unifal/Processamento_TCC_Unifal/sessoes/2026-06-30_18-34-12__validacao_tcc_unifal_r02/json/r02_4108007_ba1b6828.json</t>
  </si>
  <si>
    <t>/media/serv-bot/cebece73-ca34-45fa-ba0e-9a1a1807e5c3/TCC_Unifal/Evidencias_TCC_Unifal/relatorios_ferramentas/2026-06-30_18-34-12__validacao_tcc_unifal_r02/accessmonitor/florestopolis-parana-4108007/florestopolis_paraná_4108007_r02_accessmonitor_t1_20260630_194235.json</t>
  </si>
  <si>
    <t>/media/serv-bot/cebece73-ca34-45fa-ba0e-9a1a1807e5c3/TCC_Unifal/Evidencias_TCC_Unifal/relatorios_ferramentas/2026-06-30_18-34-12__validacao_tcc_unifal_r02/accessmonitor/cajapio-maranhao-2102408/cajapio_maranhão_2102408_r02_accessmonitor_t1_20260630_194234.json</t>
  </si>
  <si>
    <t>/media/serv-bot/cebece73-ca34-45fa-ba0e-9a1a1807e5c3/TCC_Unifal/Evidencias_TCC_Unifal/relatorios_ferramentas/2026-06-30_18-34-12__validacao_tcc_unifal_r02/accessmonitor/carai-minas-gerais-3113008/carai_minas gerais_3113008_r02_accessmonitor_t1_20260630_194233.json</t>
  </si>
  <si>
    <t>/media/serv-bot/cebece73-ca34-45fa-ba0e-9a1a1807e5c3/TCC_Unifal/Evidencias_TCC_Unifal/relatorios_ferramentas/2026-06-30_18-34-12__validacao_tcc_unifal_r02/amaweb/cassia-minas-gerais-3115102/cassia_minas gerais_3115102_r02_amaweb_t1_20260630_194307.pdf</t>
  </si>
  <si>
    <t>/media/serv-bot/cebece73-ca34-45fa-ba0e-9a1a1807e5c3/TCC_Unifal/Processamento_TCC_Unifal/sessoes/2026-06-30_18-34-12__validacao_tcc_unifal_r02/json/r02_3115102_caf3febc.json</t>
  </si>
  <si>
    <t>/media/serv-bot/cebece73-ca34-45fa-ba0e-9a1a1807e5c3/TCC_Unifal/Evidencias_TCC_Unifal/relatorios_ferramentas/2026-06-30_18-34-12__validacao_tcc_unifal_r02/amaweb/florida-parana-4108106/florida_paraná_4108106_r02_amaweb_t1_20260630_194314.pdf</t>
  </si>
  <si>
    <t>/media/serv-bot/cebece73-ca34-45fa-ba0e-9a1a1807e5c3/TCC_Unifal/Processamento_TCC_Unifal/sessoes/2026-06-30_18-34-12__validacao_tcc_unifal_r02/json/r02_4108106_d0a33bf8.json</t>
  </si>
  <si>
    <t>/media/serv-bot/cebece73-ca34-45fa-ba0e-9a1a1807e5c3/TCC_Unifal/Evidencias_TCC_Unifal/relatorios_ferramentas/2026-06-30_18-34-12__validacao_tcc_unifal_r02/accessmonitor/cassia-minas-gerais-3115102/cassia_minas gerais_3115102_r02_accessmonitor_t1_20260630_194320.json</t>
  </si>
  <si>
    <t>/media/serv-bot/cebece73-ca34-45fa-ba0e-9a1a1807e5c3/TCC_Unifal/Evidencias_TCC_Unifal/relatorios_ferramentas/2026-06-30_18-34-12__validacao_tcc_unifal_r02/accessmonitor/florida-parana-4108106/florida_paraná_4108106_r02_accessmonitor_t1_20260630_194326.json</t>
  </si>
  <si>
    <t>/media/serv-bot/cebece73-ca34-45fa-ba0e-9a1a1807e5c3/TCC_Unifal/Evidencias_TCC_Unifal/relatorios_ferramentas/2026-06-30_18-34-12__validacao_tcc_unifal_r02/amaweb/centro-novo-do-maranhao-maranhao-2103174/centro-novo-do-maranhao_maranhão_2103174_r02_amaweb_t1_20260630_194420.pdf</t>
  </si>
  <si>
    <t>/media/serv-bot/cebece73-ca34-45fa-ba0e-9a1a1807e5c3/TCC_Unifal/Processamento_TCC_Unifal/sessoes/2026-06-30_18-34-12__validacao_tcc_unifal_r02/json/r02_2103174_ac49e534.json</t>
  </si>
  <si>
    <t>/media/serv-bot/cebece73-ca34-45fa-ba0e-9a1a1807e5c3/TCC_Unifal/Evidencias_TCC_Unifal/relatorios_ferramentas/2026-06-30_18-34-12__validacao_tcc_unifal_r02/amaweb/guaira-parana-4108809/guaira_paraná_4108809_r02_amaweb_t1_20260630_194420.pdf</t>
  </si>
  <si>
    <t>/media/serv-bot/cebece73-ca34-45fa-ba0e-9a1a1807e5c3/TCC_Unifal/Processamento_TCC_Unifal/sessoes/2026-06-30_18-34-12__validacao_tcc_unifal_r02/json/r02_4108809_0d9676b9.json</t>
  </si>
  <si>
    <t>/media/serv-bot/cebece73-ca34-45fa-ba0e-9a1a1807e5c3/TCC_Unifal/Evidencias_TCC_Unifal/relatorios_ferramentas/2026-06-30_18-34-12__validacao_tcc_unifal_r02/accessmonitor/guaira-parana-4108809/guaira_paraná_4108809_r02_accessmonitor_t1_20260630_194433.json</t>
  </si>
  <si>
    <t>/media/serv-bot/cebece73-ca34-45fa-ba0e-9a1a1807e5c3/TCC_Unifal/Evidencias_TCC_Unifal/relatorios_ferramentas/2026-06-30_18-34-12__validacao_tcc_unifal_r02/accessmonitor/centro-novo-do-maranhao-maranhao-2103174/centro-novo-do-maranhao_maranhão_2103174_r02_accessmonitor_t1_20260630_194431.json</t>
  </si>
  <si>
    <t>/media/serv-bot/cebece73-ca34-45fa-ba0e-9a1a1807e5c3/TCC_Unifal/Evidencias_TCC_Unifal/relatorios_ferramentas/2026-06-30_18-34-12__validacao_tcc_unifal_r02/amaweb/guaraci-parana-4109203/guaraci_paraná_4109203_r02_amaweb_t1_20260630_194510.pdf</t>
  </si>
  <si>
    <t>/media/serv-bot/cebece73-ca34-45fa-ba0e-9a1a1807e5c3/TCC_Unifal/Processamento_TCC_Unifal/sessoes/2026-06-30_18-34-12__validacao_tcc_unifal_r02/json/r02_4109203_be11b326.json</t>
  </si>
  <si>
    <t>/media/serv-bot/cebece73-ca34-45fa-ba0e-9a1a1807e5c3/TCC_Unifal/Evidencias_TCC_Unifal/relatorios_ferramentas/2026-06-30_18-34-12__validacao_tcc_unifal_r02/accessmonitor/guaraci-parana-4109203/guaraci_paraná_4109203_r02_accessmonitor_t1_20260630_194522.json</t>
  </si>
  <si>
    <t>/media/serv-bot/cebece73-ca34-45fa-ba0e-9a1a1807e5c3/TCC_Unifal/Evidencias_TCC_Unifal/relatorios_ferramentas/2026-06-30_18-34-12__validacao_tcc_unifal_r02/amaweb/catas-altas-da-noruega-minas-gerais-3115409/catas-altas-da-noruega_minas gerais_3115409_r02_amaweb_t1_20260630_194636.pdf</t>
  </si>
  <si>
    <t>/media/serv-bot/cebece73-ca34-45fa-ba0e-9a1a1807e5c3/TCC_Unifal/Processamento_TCC_Unifal/sessoes/2026-06-30_18-34-12__validacao_tcc_unifal_r02/json/r02_3115409_08647474.json</t>
  </si>
  <si>
    <t>/media/serv-bot/cebece73-ca34-45fa-ba0e-9a1a1807e5c3/TCC_Unifal/Evidencias_TCC_Unifal/relatorios_ferramentas/2026-06-30_18-34-12__validacao_tcc_unifal_r02/amaweb/coelho-neto-maranhao-2103406/coelho-neto_maranhão_2103406_r02_amaweb_t1_20260630_194758.pdf</t>
  </si>
  <si>
    <t>/media/serv-bot/cebece73-ca34-45fa-ba0e-9a1a1807e5c3/TCC_Unifal/Processamento_TCC_Unifal/sessoes/2026-06-30_18-34-12__validacao_tcc_unifal_r02/json/r02_2103406_b5745c10.json</t>
  </si>
  <si>
    <t>/media/serv-bot/cebece73-ca34-45fa-ba0e-9a1a1807e5c3/TCC_Unifal/Evidencias_TCC_Unifal/relatorios_ferramentas/2026-06-30_18-34-12__validacao_tcc_unifal_r02/amaweb/guarapuava-parana-4109401/guarapuava_paraná_4109401_r02_amaweb_t1_20260630_194843.pdf</t>
  </si>
  <si>
    <t>/media/serv-bot/cebece73-ca34-45fa-ba0e-9a1a1807e5c3/TCC_Unifal/Processamento_TCC_Unifal/sessoes/2026-06-30_18-34-12__validacao_tcc_unifal_r02/json/r02_4109401_05218df8.json</t>
  </si>
  <si>
    <t>/media/serv-bot/cebece73-ca34-45fa-ba0e-9a1a1807e5c3/TCC_Unifal/Evidencias_TCC_Unifal/relatorios_ferramentas/2026-06-30_18-34-12__validacao_tcc_unifal_r02/amaweb/coelho-neto-maranhao-2103406/coelho-neto_maranhão_2103406_r02_amaweb_t2_20260630_194844.pdf</t>
  </si>
  <si>
    <t>/media/serv-bot/cebece73-ca34-45fa-ba0e-9a1a1807e5c3/TCC_Unifal/Evidencias_TCC_Unifal/relatorios_ferramentas/2026-06-30_18-34-12__validacao_tcc_unifal_r02/accessmonitor/coelho-neto-maranhao-2103406/coelho-neto_maranhão_2103406_r02_accessmonitor_t1_20260630_194857.json</t>
  </si>
  <si>
    <t>/media/serv-bot/cebece73-ca34-45fa-ba0e-9a1a1807e5c3/TCC_Unifal/Evidencias_TCC_Unifal/relatorios_ferramentas/2026-06-30_18-34-12__validacao_tcc_unifal_r02/amaweb/catas-altas-da-noruega-minas-gerais-3115409/catas-altas-da-noruega_minas gerais_3115409_r02_amaweb_t2_20260630_194958.pdf</t>
  </si>
  <si>
    <t>/media/serv-bot/cebece73-ca34-45fa-ba0e-9a1a1807e5c3/TCC_Unifal/Evidencias_TCC_Unifal/relatorios_ferramentas/2026-06-30_18-34-12__validacao_tcc_unifal_r02/amaweb/catas-altas-da-noruega-minas-gerais-3115409/catas-altas-da-noruega_minas gerais_3115409_r02_amaweb_t3_20260630_195036.pdf</t>
  </si>
  <si>
    <t>/media/serv-bot/cebece73-ca34-45fa-ba0e-9a1a1807e5c3/TCC_Unifal/Evidencias_TCC_Unifal/relatorios_ferramentas/2026-06-30_18-34-12__validacao_tcc_unifal_r02/accessmonitor/catas-altas-da-noruega-minas-gerais-3115409/catas-altas-da-noruega_minas gerais_3115409_r02_accessmonitor_t1_20260630_195048.json</t>
  </si>
  <si>
    <t>/media/serv-bot/cebece73-ca34-45fa-ba0e-9a1a1807e5c3/TCC_Unifal/Evidencias_TCC_Unifal/relatorios_ferramentas/2026-06-30_18-34-12__validacao_tcc_unifal_r02/amaweb/cedro-do-abaete-minas-gerais-3115607/cedro-do-abaete_minas gerais_3115607_r02_amaweb_t1_20260630_195137.pdf</t>
  </si>
  <si>
    <t>/media/serv-bot/cebece73-ca34-45fa-ba0e-9a1a1807e5c3/TCC_Unifal/Processamento_TCC_Unifal/sessoes/2026-06-30_18-34-12__validacao_tcc_unifal_r02/json/r02_3115607_a0f90952.json</t>
  </si>
  <si>
    <t>/media/serv-bot/cebece73-ca34-45fa-ba0e-9a1a1807e5c3/TCC_Unifal/Evidencias_TCC_Unifal/relatorios_ferramentas/2026-06-30_18-34-12__validacao_tcc_unifal_r02/amaweb/guarapuava-parana-4109401/guarapuava_paraná_4109401_r02_amaweb_t2_20260630_195202.pdf</t>
  </si>
  <si>
    <t>/media/serv-bot/cebece73-ca34-45fa-ba0e-9a1a1807e5c3/TCC_Unifal/Evidencias_TCC_Unifal/relatorios_ferramentas/2026-06-30_18-34-12__validacao_tcc_unifal_r02/accessmonitor/cedro-do-abaete-minas-gerais-3115607/cedro-do-abaete_minas gerais_3115607_r02_accessmonitor_t1_20260630_195150.json</t>
  </si>
  <si>
    <t>/media/serv-bot/cebece73-ca34-45fa-ba0e-9a1a1807e5c3/TCC_Unifal/Evidencias_TCC_Unifal/relatorios_ferramentas/2026-06-30_18-34-12__validacao_tcc_unifal_r02/amaweb/icatu-maranhao-2105104/icatu_maranhão_2105104_r02_amaweb_t1_20260630_195217.pdf</t>
  </si>
  <si>
    <t>/media/serv-bot/cebece73-ca34-45fa-ba0e-9a1a1807e5c3/TCC_Unifal/Processamento_TCC_Unifal/sessoes/2026-06-30_18-34-12__validacao_tcc_unifal_r02/json/r02_2105104_75d30570.json</t>
  </si>
  <si>
    <t>/media/serv-bot/cebece73-ca34-45fa-ba0e-9a1a1807e5c3/TCC_Unifal/Evidencias_TCC_Unifal/relatorios_ferramentas/2026-06-30_18-34-12__validacao_tcc_unifal_r02/amaweb/icatu-maranhao-2105104/icatu_maranhão_2105104_r02_amaweb_t2_20260630_195259.pdf</t>
  </si>
  <si>
    <t>/media/serv-bot/cebece73-ca34-45fa-ba0e-9a1a1807e5c3/TCC_Unifal/Evidencias_TCC_Unifal/relatorios_ferramentas/2026-06-30_18-34-12__validacao_tcc_unifal_r02/accessmonitor/icatu-maranhao-2105104/icatu_maranhão_2105104_r02_accessmonitor_t1_20260630_195310.json</t>
  </si>
  <si>
    <t>/media/serv-bot/cebece73-ca34-45fa-ba0e-9a1a1807e5c3/TCC_Unifal/Evidencias_TCC_Unifal/relatorios_ferramentas/2026-06-30_18-34-12__validacao_tcc_unifal_r02/amaweb/centralina-minas-gerais-3115805/centralina_minas gerais_3115805_r02_amaweb_t1_20260630_195403.pdf</t>
  </si>
  <si>
    <t>/media/serv-bot/cebece73-ca34-45fa-ba0e-9a1a1807e5c3/TCC_Unifal/Processamento_TCC_Unifal/sessoes/2026-06-30_18-34-12__validacao_tcc_unifal_r02/json/r02_3115805_cdb09826.json</t>
  </si>
  <si>
    <t>/media/serv-bot/cebece73-ca34-45fa-ba0e-9a1a1807e5c3/TCC_Unifal/Evidencias_TCC_Unifal/relatorios_ferramentas/2026-06-30_18-34-12__validacao_tcc_unifal_r02/accessmonitor/centralina-minas-gerais-3115805/centralina_minas gerais_3115805_r02_accessmonitor_t1_20260630_195416.json</t>
  </si>
  <si>
    <t>/media/serv-bot/cebece73-ca34-45fa-ba0e-9a1a1807e5c3/TCC_Unifal/Evidencias_TCC_Unifal/relatorios_ferramentas/2026-06-30_18-34-12__validacao_tcc_unifal_r02/amaweb/igarape-grande-maranhao-2105203/igarape-grande_maranhão_2105203_r02_amaweb_t1_20260630_195433.pdf</t>
  </si>
  <si>
    <t>/media/serv-bot/cebece73-ca34-45fa-ba0e-9a1a1807e5c3/TCC_Unifal/Processamento_TCC_Unifal/sessoes/2026-06-30_18-34-12__validacao_tcc_unifal_r02/json/r02_2105203_bf761c5e.json</t>
  </si>
  <si>
    <t>/media/serv-bot/cebece73-ca34-45fa-ba0e-9a1a1807e5c3/TCC_Unifal/Evidencias_TCC_Unifal/relatorios_ferramentas/2026-06-30_18-34-12__validacao_tcc_unifal_r02/accessmonitor/igarape-grande-maranhao-2105203/igarape-grande_maranhão_2105203_r02_accessmonitor_t1_20260630_195447.json</t>
  </si>
  <si>
    <t>/media/serv-bot/cebece73-ca34-45fa-ba0e-9a1a1807e5c3/TCC_Unifal/Evidencias_TCC_Unifal/relatorios_ferramentas/2026-06-30_18-34-12__validacao_tcc_unifal_r02/amaweb/matoes-do-norte-maranhao-2106631/matoes-do-norte_maranhão_2106631_r02_amaweb_t1_20260630_195535.pdf</t>
  </si>
  <si>
    <t>/media/serv-bot/cebece73-ca34-45fa-ba0e-9a1a1807e5c3/TCC_Unifal/Processamento_TCC_Unifal/sessoes/2026-06-30_18-34-12__validacao_tcc_unifal_r02/json/r02_2106631_8e1644b8.json</t>
  </si>
  <si>
    <t>/media/serv-bot/cebece73-ca34-45fa-ba0e-9a1a1807e5c3/TCC_Unifal/Evidencias_TCC_Unifal/relatorios_ferramentas/2026-06-30_18-34-12__validacao_tcc_unifal_r02/amaweb/guarapuava-parana-4109401/guarapuava_paraná_4109401_r02_amaweb_t3_20260630_195541.pdf</t>
  </si>
  <si>
    <t>/media/serv-bot/cebece73-ca34-45fa-ba0e-9a1a1807e5c3/TCC_Unifal/Evidencias_TCC_Unifal/relatorios_ferramentas/2026-06-30_18-34-12__validacao_tcc_unifal_r02/accessmonitor/matoes-do-norte-maranhao-2106631/matoes-do-norte_maranhão_2106631_r02_accessmonitor_t1_20260630_195546.json</t>
  </si>
  <si>
    <t>/media/serv-bot/cebece73-ca34-45fa-ba0e-9a1a1807e5c3/TCC_Unifal/Evidencias_TCC_Unifal/relatorios_ferramentas/2026-06-30_18-34-12__validacao_tcc_unifal_r02/accessmonitor/guarapuava-parana-4109401/guarapuava_paraná_4109401_r02_accessmonitor_t1_20260630_195553.json</t>
  </si>
  <si>
    <t>/media/serv-bot/cebece73-ca34-45fa-ba0e-9a1a1807e5c3/TCC_Unifal/Evidencias_TCC_Unifal/relatorios_ferramentas/2026-06-30_18-34-12__validacao_tcc_unifal_r02/amaweb/ibaiti-parana-4109708/ibaiti_paraná_4109708_r02_amaweb_t1_20260630_195701.pdf</t>
  </si>
  <si>
    <t>/media/serv-bot/cebece73-ca34-45fa-ba0e-9a1a1807e5c3/TCC_Unifal/Processamento_TCC_Unifal/sessoes/2026-06-30_18-34-12__validacao_tcc_unifal_r02/json/r02_4109708_a779c63b.json</t>
  </si>
  <si>
    <t>/media/serv-bot/cebece73-ca34-45fa-ba0e-9a1a1807e5c3/TCC_Unifal/Evidencias_TCC_Unifal/relatorios_ferramentas/2026-06-30_18-34-12__validacao_tcc_unifal_r02/accessmonitor/ibaiti-parana-4109708/ibaiti_paraná_4109708_r02_accessmonitor_t1_20260630_195713.json</t>
  </si>
  <si>
    <t>/media/serv-bot/cebece73-ca34-45fa-ba0e-9a1a1807e5c3/TCC_Unifal/Evidencias_TCC_Unifal/relatorios_ferramentas/2026-06-30_18-34-12__validacao_tcc_unifal_r02/amaweb/conceicao-do-rio-verde-minas-gerais-3117702/conceicao-do-rio-verde_minas gerais_3117702_r02_amaweb_t1_20260630_195736.pdf</t>
  </si>
  <si>
    <t>/media/serv-bot/cebece73-ca34-45fa-ba0e-9a1a1807e5c3/TCC_Unifal/Processamento_TCC_Unifal/sessoes/2026-06-30_18-34-12__validacao_tcc_unifal_r02/json/r02_3117702_c2ab754b.json</t>
  </si>
  <si>
    <t>/media/serv-bot/cebece73-ca34-45fa-ba0e-9a1a1807e5c3/TCC_Unifal/Evidencias_TCC_Unifal/relatorios_ferramentas/2026-06-30_18-34-12__validacao_tcc_unifal_r02/amaweb/conceicao-do-rio-verde-minas-gerais-3117702/conceicao-do-rio-verde_minas gerais_3117702_r02_amaweb_t2_20260630_195800.pdf</t>
  </si>
  <si>
    <t>/media/serv-bot/cebece73-ca34-45fa-ba0e-9a1a1807e5c3/TCC_Unifal/Evidencias_TCC_Unifal/relatorios_ferramentas/2026-06-30_18-34-12__validacao_tcc_unifal_r02/accessmonitor/conceicao-do-rio-verde-minas-gerais-3117702/conceicao-do-rio-verde_minas gerais_3117702_r02_accessmonitor_t1_20260630_195812.json</t>
  </si>
  <si>
    <t>/media/serv-bot/cebece73-ca34-45fa-ba0e-9a1a1807e5c3/TCC_Unifal/Evidencias_TCC_Unifal/relatorios_ferramentas/2026-06-30_18-34-12__validacao_tcc_unifal_r02/amaweb/itapejara-d-oeste-parana-4111209/itapejara-d-oeste_paraná_4111209_r02_amaweb_t1_20260630_195822.pdf</t>
  </si>
  <si>
    <t>/media/serv-bot/cebece73-ca34-45fa-ba0e-9a1a1807e5c3/TCC_Unifal/Processamento_TCC_Unifal/sessoes/2026-06-30_18-34-12__validacao_tcc_unifal_r02/json/r02_4111209_8abffa11.json</t>
  </si>
  <si>
    <t>/media/serv-bot/cebece73-ca34-45fa-ba0e-9a1a1807e5c3/TCC_Unifal/Evidencias_TCC_Unifal/relatorios_ferramentas/2026-06-30_18-34-12__validacao_tcc_unifal_r02/amaweb/congonhas-minas-gerais-3118007/congonhas_minas gerais_3118007_r02_amaweb_t1_20260630_195843.pdf</t>
  </si>
  <si>
    <t>/media/serv-bot/cebece73-ca34-45fa-ba0e-9a1a1807e5c3/TCC_Unifal/Processamento_TCC_Unifal/sessoes/2026-06-30_18-34-12__validacao_tcc_unifal_r02/json/r02_3118007_06201fdd.json</t>
  </si>
  <si>
    <t>/media/serv-bot/cebece73-ca34-45fa-ba0e-9a1a1807e5c3/TCC_Unifal/Evidencias_TCC_Unifal/relatorios_ferramentas/2026-06-30_18-34-12__validacao_tcc_unifal_r02/accessmonitor/itapejara-d-oeste-parana-4111209/itapejara-d-oeste_paraná_4111209_r02_accessmonitor_t1_20260630_195834.json</t>
  </si>
  <si>
    <t>/media/serv-bot/cebece73-ca34-45fa-ba0e-9a1a1807e5c3/TCC_Unifal/Evidencias_TCC_Unifal/relatorios_ferramentas/2026-06-30_18-34-12__validacao_tcc_unifal_r02/amaweb/palmeirandia-maranhao-2107605/palmeirandia_maranhão_2107605_r02_amaweb_t1_20260630_195905.pdf</t>
  </si>
  <si>
    <t>/media/serv-bot/cebece73-ca34-45fa-ba0e-9a1a1807e5c3/TCC_Unifal/Processamento_TCC_Unifal/sessoes/2026-06-30_18-34-12__validacao_tcc_unifal_r02/json/r02_2107605_1dee21a2.json</t>
  </si>
  <si>
    <t>/media/serv-bot/cebece73-ca34-45fa-ba0e-9a1a1807e5c3/TCC_Unifal/Evidencias_TCC_Unifal/relatorios_ferramentas/2026-06-30_18-34-12__validacao_tcc_unifal_r02/accessmonitor/congonhas-minas-gerais-3118007/congonhas_minas gerais_3118007_r02_accessmonitor_t1_20260630_195856.json</t>
  </si>
  <si>
    <t>/media/serv-bot/cebece73-ca34-45fa-ba0e-9a1a1807e5c3/TCC_Unifal/Evidencias_TCC_Unifal/relatorios_ferramentas/2026-06-30_18-34-12__validacao_tcc_unifal_r02/accessmonitor/palmeirandia-maranhao-2107605/palmeirandia_maranhão_2107605_r02_accessmonitor_t1_20260630_195917.json</t>
  </si>
  <si>
    <t>/media/serv-bot/cebece73-ca34-45fa-ba0e-9a1a1807e5c3/TCC_Unifal/Evidencias_TCC_Unifal/relatorios_ferramentas/2026-06-30_18-34-12__validacao_tcc_unifal_r02/amaweb/itaperucu-parana-4111258/itaperucu_paraná_4111258_r02_amaweb_t1_20260630_195940.pdf</t>
  </si>
  <si>
    <t>/media/serv-bot/cebece73-ca34-45fa-ba0e-9a1a1807e5c3/TCC_Unifal/Processamento_TCC_Unifal/sessoes/2026-06-30_18-34-12__validacao_tcc_unifal_r02/json/r02_4111258_7870ef9c.json</t>
  </si>
  <si>
    <t>/media/serv-bot/cebece73-ca34-45fa-ba0e-9a1a1807e5c3/TCC_Unifal/Evidencias_TCC_Unifal/relatorios_ferramentas/2026-06-30_18-34-12__validacao_tcc_unifal_r02/amaweb/pirapemas-maranhao-2108801/pirapemas_maranhão_2108801_r02_amaweb_t1_20260630_195959.pdf</t>
  </si>
  <si>
    <t>/media/serv-bot/cebece73-ca34-45fa-ba0e-9a1a1807e5c3/TCC_Unifal/Processamento_TCC_Unifal/sessoes/2026-06-30_18-34-12__validacao_tcc_unifal_r02/json/r02_2108801_0d663667.json</t>
  </si>
  <si>
    <t>/media/serv-bot/cebece73-ca34-45fa-ba0e-9a1a1807e5c3/TCC_Unifal/Evidencias_TCC_Unifal/relatorios_ferramentas/2026-06-30_18-34-12__validacao_tcc_unifal_r02/accessmonitor/itaperucu-parana-4111258/itaperucu_paraná_4111258_r02_accessmonitor_t1_20260630_195951.json</t>
  </si>
  <si>
    <t>/media/serv-bot/cebece73-ca34-45fa-ba0e-9a1a1807e5c3/TCC_Unifal/Evidencias_TCC_Unifal/relatorios_ferramentas/2026-06-30_18-34-12__validacao_tcc_unifal_r02/amaweb/contagem-minas-gerais-3118601/contagem_minas gerais_3118601_r02_amaweb_t1_20260630_200014.pdf</t>
  </si>
  <si>
    <t>/media/serv-bot/cebece73-ca34-45fa-ba0e-9a1a1807e5c3/TCC_Unifal/Processamento_TCC_Unifal/sessoes/2026-06-30_18-34-12__validacao_tcc_unifal_r02/json/r02_3118601_b9ce0e27.json</t>
  </si>
  <si>
    <t>/media/serv-bot/cebece73-ca34-45fa-ba0e-9a1a1807e5c3/TCC_Unifal/Evidencias_TCC_Unifal/relatorios_ferramentas/2026-06-30_18-34-12__validacao_tcc_unifal_r02/accessmonitor/pirapemas-maranhao-2108801/pirapemas_maranhão_2108801_r02_accessmonitor_t1_20260630_200011.json</t>
  </si>
  <si>
    <t>/media/serv-bot/cebece73-ca34-45fa-ba0e-9a1a1807e5c3/TCC_Unifal/Evidencias_TCC_Unifal/relatorios_ferramentas/2026-06-30_18-34-12__validacao_tcc_unifal_r02/accessmonitor/contagem-minas-gerais-3118601/contagem_minas gerais_3118601_r02_accessmonitor_t1_20260630_200025.json</t>
  </si>
  <si>
    <t>/media/serv-bot/cebece73-ca34-45fa-ba0e-9a1a1807e5c3/TCC_Unifal/Evidencias_TCC_Unifal/relatorios_ferramentas/2026-06-30_18-34-12__validacao_tcc_unifal_r02/amaweb/jaboti-parana-4111704/jaboti_paraná_4111704_r02_amaweb_t1_20260630_200046.pdf</t>
  </si>
  <si>
    <t>/media/serv-bot/cebece73-ca34-45fa-ba0e-9a1a1807e5c3/TCC_Unifal/Processamento_TCC_Unifal/sessoes/2026-06-30_18-34-12__validacao_tcc_unifal_r02/json/r02_4111704_ef518309.json</t>
  </si>
  <si>
    <t>/media/serv-bot/cebece73-ca34-45fa-ba0e-9a1a1807e5c3/TCC_Unifal/Evidencias_TCC_Unifal/relatorios_ferramentas/2026-06-30_18-34-12__validacao_tcc_unifal_r02/amaweb/santa-helena-maranhao-2109809/santa-helena_maranhão_2109809_r02_amaweb_t1_20260630_200053.pdf</t>
  </si>
  <si>
    <t>/media/serv-bot/cebece73-ca34-45fa-ba0e-9a1a1807e5c3/TCC_Unifal/Processamento_TCC_Unifal/sessoes/2026-06-30_18-34-12__validacao_tcc_unifal_r02/json/r02_2109809_7041a73b.json</t>
  </si>
  <si>
    <t>/media/serv-bot/cebece73-ca34-45fa-ba0e-9a1a1807e5c3/TCC_Unifal/Evidencias_TCC_Unifal/relatorios_ferramentas/2026-06-30_18-34-12__validacao_tcc_unifal_r02/amaweb/cristais-minas-gerais-3120201/cristais_minas gerais_3120201_r02_amaweb_t1_20260630_200055.pdf</t>
  </si>
  <si>
    <t>/media/serv-bot/cebece73-ca34-45fa-ba0e-9a1a1807e5c3/TCC_Unifal/Processamento_TCC_Unifal/sessoes/2026-06-30_18-34-12__validacao_tcc_unifal_r02/json/r02_3120201_864eb64b.json</t>
  </si>
  <si>
    <t>/media/serv-bot/cebece73-ca34-45fa-ba0e-9a1a1807e5c3/TCC_Unifal/Evidencias_TCC_Unifal/relatorios_ferramentas/2026-06-30_18-34-12__validacao_tcc_unifal_r02/accessmonitor/jaboti-parana-4111704/jaboti_paraná_4111704_r02_accessmonitor_t1_20260630_200058.json</t>
  </si>
  <si>
    <t>/media/serv-bot/cebece73-ca34-45fa-ba0e-9a1a1807e5c3/TCC_Unifal/Evidencias_TCC_Unifal/relatorios_ferramentas/2026-06-30_18-34-12__validacao_tcc_unifal_r02/accessmonitor/santa-helena-maranhao-2109809/santa-helena_maranhão_2109809_r02_accessmonitor_t1_20260630_200104.json</t>
  </si>
  <si>
    <t>/media/serv-bot/cebece73-ca34-45fa-ba0e-9a1a1807e5c3/TCC_Unifal/Evidencias_TCC_Unifal/relatorios_ferramentas/2026-06-30_18-34-12__validacao_tcc_unifal_r02/accessmonitor/cristais-minas-gerais-3120201/cristais_minas gerais_3120201_r02_accessmonitor_t1_20260630_200106.json</t>
  </si>
  <si>
    <t>/media/serv-bot/cebece73-ca34-45fa-ba0e-9a1a1807e5c3/TCC_Unifal/Evidencias_TCC_Unifal/relatorios_ferramentas/2026-06-30_18-34-12__validacao_tcc_unifal_r02/amaweb/santa-ines-maranhao-2109908/santa-ines_maranhão_2109908_r02_amaweb_t1_20260630_200152.pdf</t>
  </si>
  <si>
    <t>/media/serv-bot/cebece73-ca34-45fa-ba0e-9a1a1807e5c3/TCC_Unifal/Processamento_TCC_Unifal/sessoes/2026-06-30_18-34-12__validacao_tcc_unifal_r02/json/r02_2109908_f57dee76.json</t>
  </si>
  <si>
    <t>/media/serv-bot/cebece73-ca34-45fa-ba0e-9a1a1807e5c3/TCC_Unifal/Evidencias_TCC_Unifal/relatorios_ferramentas/2026-06-30_18-34-12__validacao_tcc_unifal_r02/amaweb/marmeleiro-parana-4115408/marmeleiro_paraná_4115408_r02_amaweb_t1_20260630_200154.pdf</t>
  </si>
  <si>
    <t>/media/serv-bot/cebece73-ca34-45fa-ba0e-9a1a1807e5c3/TCC_Unifal/Processamento_TCC_Unifal/sessoes/2026-06-30_18-34-12__validacao_tcc_unifal_r02/json/r02_4115408_c47f6cc9.json</t>
  </si>
  <si>
    <t>/media/serv-bot/cebece73-ca34-45fa-ba0e-9a1a1807e5c3/TCC_Unifal/Evidencias_TCC_Unifal/relatorios_ferramentas/2026-06-30_18-34-12__validacao_tcc_unifal_r02/accessmonitor/santa-ines-maranhao-2109908/santa-ines_maranhão_2109908_r02_accessmonitor_t1_20260630_200205.json</t>
  </si>
  <si>
    <t>/media/serv-bot/cebece73-ca34-45fa-ba0e-9a1a1807e5c3/TCC_Unifal/Evidencias_TCC_Unifal/relatorios_ferramentas/2026-06-30_18-34-12__validacao_tcc_unifal_r02/accessmonitor/marmeleiro-parana-4115408/marmeleiro_paraná_4115408_r02_accessmonitor_t1_20260630_200207.json</t>
  </si>
  <si>
    <t>/media/serv-bot/cebece73-ca34-45fa-ba0e-9a1a1807e5c3/TCC_Unifal/Evidencias_TCC_Unifal/relatorios_ferramentas/2026-06-30_18-34-12__validacao_tcc_unifal_r02/amaweb/sao-francisco-do-maranhao-maranhao-2110906/sao-francisco-do-maranhao_maranhão_2110906_r02_amaweb_t1_20260630_200244.pdf</t>
  </si>
  <si>
    <t>/media/serv-bot/cebece73-ca34-45fa-ba0e-9a1a1807e5c3/TCC_Unifal/Processamento_TCC_Unifal/sessoes/2026-06-30_18-34-12__validacao_tcc_unifal_r02/json/r02_2110906_5809f16a.json</t>
  </si>
  <si>
    <t>/media/serv-bot/cebece73-ca34-45fa-ba0e-9a1a1807e5c3/TCC_Unifal/Evidencias_TCC_Unifal/relatorios_ferramentas/2026-06-30_18-34-12__validacao_tcc_unifal_r02/amaweb/maua-da-serra-parana-4115754/maua-da-serra_paraná_4115754_r02_amaweb_t1_20260630_200247.pdf</t>
  </si>
  <si>
    <t>/media/serv-bot/cebece73-ca34-45fa-ba0e-9a1a1807e5c3/TCC_Unifal/Processamento_TCC_Unifal/sessoes/2026-06-30_18-34-12__validacao_tcc_unifal_r02/json/r02_4115754_3c17013c.json</t>
  </si>
  <si>
    <t>/media/serv-bot/cebece73-ca34-45fa-ba0e-9a1a1807e5c3/TCC_Unifal/Evidencias_TCC_Unifal/relatorios_ferramentas/2026-06-30_18-34-12__validacao_tcc_unifal_r02/amaweb/franciscopolis-minas-gerais-3126752/franciscopolis_minas gerais_3126752_r02_amaweb_t1_20260630_200254.pdf</t>
  </si>
  <si>
    <t>/media/serv-bot/cebece73-ca34-45fa-ba0e-9a1a1807e5c3/TCC_Unifal/Processamento_TCC_Unifal/sessoes/2026-06-30_18-34-12__validacao_tcc_unifal_r02/json/r02_3126752_f58df1f0.json</t>
  </si>
  <si>
    <t>/media/serv-bot/cebece73-ca34-45fa-ba0e-9a1a1807e5c3/TCC_Unifal/Evidencias_TCC_Unifal/relatorios_ferramentas/2026-06-30_18-34-12__validacao_tcc_unifal_r02/accessmonitor/sao-francisco-do-maranhao-maranhao-2110906/sao-francisco-do-maranhao_maranhão_2110906_r02_accessmonitor_t1_20260630_200256.json</t>
  </si>
  <si>
    <t>/media/serv-bot/cebece73-ca34-45fa-ba0e-9a1a1807e5c3/TCC_Unifal/Evidencias_TCC_Unifal/relatorios_ferramentas/2026-06-30_18-34-12__validacao_tcc_unifal_r02/accessmonitor/maua-da-serra-parana-4115754/maua-da-serra_paraná_4115754_r02_accessmonitor_t1_20260630_200301.json</t>
  </si>
  <si>
    <t>/media/serv-bot/cebece73-ca34-45fa-ba0e-9a1a1807e5c3/TCC_Unifal/Evidencias_TCC_Unifal/relatorios_ferramentas/2026-06-30_18-34-12__validacao_tcc_unifal_r02/accessmonitor/franciscopolis-minas-gerais-3126752/franciscopolis_minas gerais_3126752_r02_accessmonitor_t1_20260630_200307.json</t>
  </si>
  <si>
    <t>/media/serv-bot/cebece73-ca34-45fa-ba0e-9a1a1807e5c3/TCC_Unifal/Evidencias_TCC_Unifal/relatorios_ferramentas/2026-06-30_18-34-12__validacao_tcc_unifal_r02/amaweb/sitio-novo-maranhao-2111805/sitio-novo_maranhão_2111805_r02_amaweb_t1_20260630_200348.pdf</t>
  </si>
  <si>
    <t>/media/serv-bot/cebece73-ca34-45fa-ba0e-9a1a1807e5c3/TCC_Unifal/Processamento_TCC_Unifal/sessoes/2026-06-30_18-34-12__validacao_tcc_unifal_r02/json/r02_2111805_449ad641.json</t>
  </si>
  <si>
    <t>/media/serv-bot/cebece73-ca34-45fa-ba0e-9a1a1807e5c3/TCC_Unifal/Evidencias_TCC_Unifal/relatorios_ferramentas/2026-06-30_18-34-12__validacao_tcc_unifal_r02/amaweb/gameleiras-minas-gerais-3127339/gameleiras_minas gerais_3127339_r02_amaweb_t1_20260630_200350.pdf</t>
  </si>
  <si>
    <t>/media/serv-bot/cebece73-ca34-45fa-ba0e-9a1a1807e5c3/TCC_Unifal/Processamento_TCC_Unifal/sessoes/2026-06-30_18-34-12__validacao_tcc_unifal_r02/json/r02_3127339_5ebe2c28.json</t>
  </si>
  <si>
    <t>/media/serv-bot/cebece73-ca34-45fa-ba0e-9a1a1807e5c3/TCC_Unifal/Evidencias_TCC_Unifal/relatorios_ferramentas/2026-06-30_18-34-12__validacao_tcc_unifal_r02/amaweb/pato-bragado-parana-4118451/pato-bragado_paraná_4118451_r02_amaweb_t1_20260630_200350.pdf</t>
  </si>
  <si>
    <t>/media/serv-bot/cebece73-ca34-45fa-ba0e-9a1a1807e5c3/TCC_Unifal/Processamento_TCC_Unifal/sessoes/2026-06-30_18-34-12__validacao_tcc_unifal_r02/json/r02_4118451_7bde9bf6.json</t>
  </si>
  <si>
    <t>/media/serv-bot/cebece73-ca34-45fa-ba0e-9a1a1807e5c3/TCC_Unifal/Evidencias_TCC_Unifal/relatorios_ferramentas/2026-06-30_18-34-12__validacao_tcc_unifal_r02/accessmonitor/sitio-novo-maranhao-2111805/sitio-novo_maranhão_2111805_r02_accessmonitor_t1_20260630_200400.json</t>
  </si>
  <si>
    <t>/media/serv-bot/cebece73-ca34-45fa-ba0e-9a1a1807e5c3/TCC_Unifal/Evidencias_TCC_Unifal/relatorios_ferramentas/2026-06-30_18-34-12__validacao_tcc_unifal_r02/accessmonitor/pato-bragado-parana-4118451/pato-bragado_paraná_4118451_r02_accessmonitor_t1_20260630_200403.json</t>
  </si>
  <si>
    <t>/media/serv-bot/cebece73-ca34-45fa-ba0e-9a1a1807e5c3/TCC_Unifal/Evidencias_TCC_Unifal/relatorios_ferramentas/2026-06-30_18-34-12__validacao_tcc_unifal_r02/accessmonitor/gameleiras-minas-gerais-3127339/gameleiras_minas gerais_3127339_r02_accessmonitor_t1_20260630_200401.json</t>
  </si>
  <si>
    <t>/media/serv-bot/cebece73-ca34-45fa-ba0e-9a1a1807e5c3/TCC_Unifal/Evidencias_TCC_Unifal/relatorios_ferramentas/2026-06-30_18-34-12__validacao_tcc_unifal_r02/amaweb/caraubas-paraiba-2504074/caraubas_paraíba_2504074_r02_amaweb_t1_20260630_200455.pdf</t>
  </si>
  <si>
    <t>/media/serv-bot/cebece73-ca34-45fa-ba0e-9a1a1807e5c3/TCC_Unifal/Processamento_TCC_Unifal/sessoes/2026-06-30_18-34-12__validacao_tcc_unifal_r02/json/r02_2504074_a358cf58.json</t>
  </si>
  <si>
    <t>/media/serv-bot/cebece73-ca34-45fa-ba0e-9a1a1807e5c3/TCC_Unifal/Evidencias_TCC_Unifal/relatorios_ferramentas/2026-06-30_18-34-12__validacao_tcc_unifal_r02/amaweb/goncalves-minas-gerais-3127404/goncalves_minas gerais_3127404_r02_amaweb_t1_20260630_200458.pdf</t>
  </si>
  <si>
    <t>/media/serv-bot/cebece73-ca34-45fa-ba0e-9a1a1807e5c3/TCC_Unifal/Processamento_TCC_Unifal/sessoes/2026-06-30_18-34-12__validacao_tcc_unifal_r02/json/r02_3127404_7d33d744.json</t>
  </si>
  <si>
    <t>/media/serv-bot/cebece73-ca34-45fa-ba0e-9a1a1807e5c3/TCC_Unifal/Evidencias_TCC_Unifal/relatorios_ferramentas/2026-06-30_18-34-12__validacao_tcc_unifal_r02/accessmonitor/caraubas-paraiba-2504074/caraubas_paraíba_2504074_r02_accessmonitor_t1_20260630_200507.json</t>
  </si>
  <si>
    <t>/media/serv-bot/cebece73-ca34-45fa-ba0e-9a1a1807e5c3/TCC_Unifal/Evidencias_TCC_Unifal/relatorios_ferramentas/2026-06-30_18-34-12__validacao_tcc_unifal_r02/accessmonitor/goncalves-minas-gerais-3127404/goncalves_minas gerais_3127404_r02_accessmonitor_t1_20260630_200510.json</t>
  </si>
  <si>
    <t>/media/serv-bot/cebece73-ca34-45fa-ba0e-9a1a1807e5c3/TCC_Unifal/Evidencias_TCC_Unifal/relatorios_ferramentas/2026-06-30_18-34-12__validacao_tcc_unifal_r02/amaweb/conceicao-paraiba-2504405/conceicao_paraíba_2504405_r02_amaweb_t1_20260630_200546.pdf</t>
  </si>
  <si>
    <t>/media/serv-bot/cebece73-ca34-45fa-ba0e-9a1a1807e5c3/TCC_Unifal/Processamento_TCC_Unifal/sessoes/2026-06-30_18-34-12__validacao_tcc_unifal_r02/json/r02_2504405_497d2fd4.json</t>
  </si>
  <si>
    <t>/media/serv-bot/cebece73-ca34-45fa-ba0e-9a1a1807e5c3/TCC_Unifal/Evidencias_TCC_Unifal/relatorios_ferramentas/2026-06-30_18-34-12__validacao_tcc_unifal_r02/amaweb/guarani-minas-gerais-3128402/guarani_minas gerais_3128402_r02_amaweb_t1_20260630_200553.pdf</t>
  </si>
  <si>
    <t>/media/serv-bot/cebece73-ca34-45fa-ba0e-9a1a1807e5c3/TCC_Unifal/Processamento_TCC_Unifal/sessoes/2026-06-30_18-34-12__validacao_tcc_unifal_r02/json/r02_3128402_042587ae.json</t>
  </si>
  <si>
    <t>/media/serv-bot/cebece73-ca34-45fa-ba0e-9a1a1807e5c3/TCC_Unifal/Evidencias_TCC_Unifal/relatorios_ferramentas/2026-06-30_18-34-12__validacao_tcc_unifal_r02/accessmonitor/conceicao-paraiba-2504405/conceicao_paraíba_2504405_r02_accessmonitor_t1_20260630_200558.json</t>
  </si>
  <si>
    <t>/media/serv-bot/cebece73-ca34-45fa-ba0e-9a1a1807e5c3/TCC_Unifal/Evidencias_TCC_Unifal/relatorios_ferramentas/2026-06-30_18-34-12__validacao_tcc_unifal_r02/accessmonitor/guarani-minas-gerais-3128402/guarani_minas gerais_3128402_r02_accessmonitor_t1_20260630_200604.json</t>
  </si>
  <si>
    <t>/media/serv-bot/cebece73-ca34-45fa-ba0e-9a1a1807e5c3/TCC_Unifal/Evidencias_TCC_Unifal/relatorios_ferramentas/2026-06-30_18-34-12__validacao_tcc_unifal_r02/amaweb/gado-bravo-paraiba-2506251/gado-bravo_paraíba_2506251_r02_amaweb_t1_20260630_200653.pdf</t>
  </si>
  <si>
    <t>/media/serv-bot/cebece73-ca34-45fa-ba0e-9a1a1807e5c3/TCC_Unifal/Processamento_TCC_Unifal/sessoes/2026-06-30_18-34-12__validacao_tcc_unifal_r02/json/r02_2506251_8d74973a.json</t>
  </si>
  <si>
    <t>/media/serv-bot/cebece73-ca34-45fa-ba0e-9a1a1807e5c3/TCC_Unifal/Evidencias_TCC_Unifal/relatorios_ferramentas/2026-06-30_18-34-12__validacao_tcc_unifal_r02/amaweb/guarara-minas-gerais-3128501/guarara_minas gerais_3128501_r02_amaweb_t1_20260630_200653.pdf</t>
  </si>
  <si>
    <t>/media/serv-bot/cebece73-ca34-45fa-ba0e-9a1a1807e5c3/TCC_Unifal/Processamento_TCC_Unifal/sessoes/2026-06-30_18-34-12__validacao_tcc_unifal_r02/json/r02_3128501_5799c3d2.json</t>
  </si>
  <si>
    <t>/media/serv-bot/cebece73-ca34-45fa-ba0e-9a1a1807e5c3/TCC_Unifal/Evidencias_TCC_Unifal/relatorios_ferramentas/2026-06-30_18-34-12__validacao_tcc_unifal_r02/accessmonitor/guarara-minas-gerais-3128501/guarara_minas gerais_3128501_r02_accessmonitor_t1_20260630_200706.json</t>
  </si>
  <si>
    <t>/media/serv-bot/cebece73-ca34-45fa-ba0e-9a1a1807e5c3/TCC_Unifal/Evidencias_TCC_Unifal/relatorios_ferramentas/2026-06-30_18-34-12__validacao_tcc_unifal_r02/accessmonitor/gado-bravo-paraiba-2506251/gado-bravo_paraíba_2506251_r02_accessmonitor_t1_20260630_200706.json</t>
  </si>
  <si>
    <t>/media/serv-bot/cebece73-ca34-45fa-ba0e-9a1a1807e5c3/TCC_Unifal/Evidencias_TCC_Unifal/relatorios_ferramentas/2026-06-30_18-34-12__validacao_tcc_unifal_r02/amaweb/planalto-parana-4119806/planalto_paraná_4119806_r02_amaweb_t1_20260630_200730.pdf</t>
  </si>
  <si>
    <t>/media/serv-bot/cebece73-ca34-45fa-ba0e-9a1a1807e5c3/TCC_Unifal/Processamento_TCC_Unifal/sessoes/2026-06-30_18-34-12__validacao_tcc_unifal_r02/json/r02_4119806_ef718b6e.json</t>
  </si>
  <si>
    <t>/media/serv-bot/cebece73-ca34-45fa-ba0e-9a1a1807e5c3/TCC_Unifal/Evidencias_TCC_Unifal/relatorios_ferramentas/2026-06-30_18-34-12__validacao_tcc_unifal_r02/amaweb/jerico-paraiba-2507408/jerico_paraíba_2507408_r02_amaweb_t1_20260630_200745.pdf</t>
  </si>
  <si>
    <t>/media/serv-bot/cebece73-ca34-45fa-ba0e-9a1a1807e5c3/TCC_Unifal/Processamento_TCC_Unifal/sessoes/2026-06-30_18-34-12__validacao_tcc_unifal_r02/json/r02_2507408_f542090d.json</t>
  </si>
  <si>
    <t>/media/serv-bot/cebece73-ca34-45fa-ba0e-9a1a1807e5c3/TCC_Unifal/Evidencias_TCC_Unifal/relatorios_ferramentas/2026-06-30_18-34-12__validacao_tcc_unifal_r02/amaweb/planalto-parana-4119806/planalto_paraná_4119806_r02_amaweb_t2_20260630_200756.pdf</t>
  </si>
  <si>
    <t>/media/serv-bot/cebece73-ca34-45fa-ba0e-9a1a1807e5c3/TCC_Unifal/Evidencias_TCC_Unifal/relatorios_ferramentas/2026-06-30_18-34-12__validacao_tcc_unifal_r02/accessmonitor/jerico-paraiba-2507408/jerico_paraíba_2507408_r02_accessmonitor_t1_20260630_200757.json</t>
  </si>
  <si>
    <t>/media/serv-bot/cebece73-ca34-45fa-ba0e-9a1a1807e5c3/TCC_Unifal/Evidencias_TCC_Unifal/relatorios_ferramentas/2026-06-30_18-34-12__validacao_tcc_unifal_r02/accessmonitor/planalto-parana-4119806/planalto_paraná_4119806_r02_accessmonitor_t1_20260630_200808.json</t>
  </si>
  <si>
    <t>/media/serv-bot/cebece73-ca34-45fa-ba0e-9a1a1807e5c3/TCC_Unifal/Evidencias_TCC_Unifal/relatorios_ferramentas/2026-06-30_18-34-12__validacao_tcc_unifal_r02/amaweb/quarto-centenario-parana-4120655/quarto-centenario_paraná_4120655_r02_amaweb_t1_20260630_200856.pdf</t>
  </si>
  <si>
    <t>/media/serv-bot/cebece73-ca34-45fa-ba0e-9a1a1807e5c3/TCC_Unifal/Processamento_TCC_Unifal/sessoes/2026-06-30_18-34-12__validacao_tcc_unifal_r02/json/r02_4120655_ab3c7d8d.json</t>
  </si>
  <si>
    <t>/media/serv-bot/cebece73-ca34-45fa-ba0e-9a1a1807e5c3/TCC_Unifal/Evidencias_TCC_Unifal/relatorios_ferramentas/2026-06-30_18-34-12__validacao_tcc_unifal_r02/accessmonitor/quarto-centenario-parana-4120655/quarto-centenario_paraná_4120655_r02_accessmonitor_t1_20260630_200908.json</t>
  </si>
  <si>
    <t>/media/serv-bot/cebece73-ca34-45fa-ba0e-9a1a1807e5c3/TCC_Unifal/Evidencias_TCC_Unifal/relatorios_ferramentas/2026-06-30_18-34-12__validacao_tcc_unifal_r02/amaweb/lastro-paraiba-2508406/lastro_paraíba_2508406_r02_amaweb_t1_20260630_200932.pdf</t>
  </si>
  <si>
    <t>/media/serv-bot/cebece73-ca34-45fa-ba0e-9a1a1807e5c3/TCC_Unifal/Processamento_TCC_Unifal/sessoes/2026-06-30_18-34-12__validacao_tcc_unifal_r02/json/r02_2508406_177e970b.json</t>
  </si>
  <si>
    <t>/media/serv-bot/cebece73-ca34-45fa-ba0e-9a1a1807e5c3/TCC_Unifal/Evidencias_TCC_Unifal/relatorios_ferramentas/2026-06-30_18-34-12__validacao_tcc_unifal_r02/amaweb/ibirite-minas-gerais-3129806/ibirite_minas gerais_3129806_r02_amaweb_t1_20260630_200932.pdf</t>
  </si>
  <si>
    <t>/media/serv-bot/cebece73-ca34-45fa-ba0e-9a1a1807e5c3/TCC_Unifal/Processamento_TCC_Unifal/sessoes/2026-06-30_18-34-12__validacao_tcc_unifal_r02/json/r02_3129806_fd7e8aa8.json</t>
  </si>
  <si>
    <t>/media/serv-bot/cebece73-ca34-45fa-ba0e-9a1a1807e5c3/TCC_Unifal/Evidencias_TCC_Unifal/relatorios_ferramentas/2026-06-30_18-34-12__validacao_tcc_unifal_r02/amaweb/quedas-do-iguacu-parana-4120903/quedas-do-iguacu_paraná_4120903_r02_amaweb_t1_20260630_200946.pdf</t>
  </si>
  <si>
    <t>/media/serv-bot/cebece73-ca34-45fa-ba0e-9a1a1807e5c3/TCC_Unifal/Processamento_TCC_Unifal/sessoes/2026-06-30_18-34-12__validacao_tcc_unifal_r02/json/r02_4120903_81161952.json</t>
  </si>
  <si>
    <t>/media/serv-bot/cebece73-ca34-45fa-ba0e-9a1a1807e5c3/TCC_Unifal/Evidencias_TCC_Unifal/relatorios_ferramentas/2026-06-30_18-34-12__validacao_tcc_unifal_r02/accessmonitor/lastro-paraiba-2508406/lastro_paraíba_2508406_r02_accessmonitor_t1_20260630_200944.json</t>
  </si>
  <si>
    <t>/media/serv-bot/cebece73-ca34-45fa-ba0e-9a1a1807e5c3/TCC_Unifal/Evidencias_TCC_Unifal/relatorios_ferramentas/2026-06-30_18-34-12__validacao_tcc_unifal_r02/accessmonitor/ibirite-minas-gerais-3129806/ibirite_minas gerais_3129806_r02_accessmonitor_t1_20260630_200945.json</t>
  </si>
  <si>
    <t>/media/serv-bot/cebece73-ca34-45fa-ba0e-9a1a1807e5c3/TCC_Unifal/Evidencias_TCC_Unifal/relatorios_ferramentas/2026-06-30_18-34-12__validacao_tcc_unifal_r02/accessmonitor/quedas-do-iguacu-parana-4120903/quedas-do-iguacu_paraná_4120903_r02_accessmonitor_t1_20260630_200958.json</t>
  </si>
  <si>
    <t>/media/serv-bot/cebece73-ca34-45fa-ba0e-9a1a1807e5c3/TCC_Unifal/Evidencias_TCC_Unifal/relatorios_ferramentas/2026-06-30_18-34-12__validacao_tcc_unifal_r02/amaweb/igarape-minas-gerais-3130101/igarape_minas gerais_3130101_r02_amaweb_t1_20260630_201042.pdf</t>
  </si>
  <si>
    <t>/media/serv-bot/cebece73-ca34-45fa-ba0e-9a1a1807e5c3/TCC_Unifal/Processamento_TCC_Unifal/sessoes/2026-06-30_18-34-12__validacao_tcc_unifal_r02/json/r02_3130101_73fc4a2e.json</t>
  </si>
  <si>
    <t>/media/serv-bot/cebece73-ca34-45fa-ba0e-9a1a1807e5c3/TCC_Unifal/Evidencias_TCC_Unifal/relatorios_ferramentas/2026-06-30_18-34-12__validacao_tcc_unifal_r02/amaweb/ribeirao-do-pinhal-parana-4121901/ribeirao-do-pinhal_paraná_4121901_r02_amaweb_t1_20260630_201047.pdf</t>
  </si>
  <si>
    <t>/media/serv-bot/cebece73-ca34-45fa-ba0e-9a1a1807e5c3/TCC_Unifal/Processamento_TCC_Unifal/sessoes/2026-06-30_18-34-12__validacao_tcc_unifal_r02/json/r02_4121901_baa6406b.json</t>
  </si>
  <si>
    <t>/media/serv-bot/cebece73-ca34-45fa-ba0e-9a1a1807e5c3/TCC_Unifal/Evidencias_TCC_Unifal/relatorios_ferramentas/2026-06-30_18-34-12__validacao_tcc_unifal_r02/amaweb/parari-paraiba-2510659/parari_paraíba_2510659_r02_amaweb_t1_20260630_201047.pdf</t>
  </si>
  <si>
    <t>/media/serv-bot/cebece73-ca34-45fa-ba0e-9a1a1807e5c3/TCC_Unifal/Processamento_TCC_Unifal/sessoes/2026-06-30_18-34-12__validacao_tcc_unifal_r02/json/r02_2510659_1f9123c6.json</t>
  </si>
  <si>
    <t>/media/serv-bot/cebece73-ca34-45fa-ba0e-9a1a1807e5c3/TCC_Unifal/Evidencias_TCC_Unifal/relatorios_ferramentas/2026-06-30_18-34-12__validacao_tcc_unifal_r02/accessmonitor/igarape-minas-gerais-3130101/igarape_minas gerais_3130101_r02_accessmonitor_t1_20260630_201053.json</t>
  </si>
  <si>
    <t>/media/serv-bot/cebece73-ca34-45fa-ba0e-9a1a1807e5c3/TCC_Unifal/Evidencias_TCC_Unifal/relatorios_ferramentas/2026-06-30_18-34-12__validacao_tcc_unifal_r02/accessmonitor/ribeirao-do-pinhal-parana-4121901/ribeirao-do-pinhal_paraná_4121901_r02_accessmonitor_t1_20260630_201100.json</t>
  </si>
  <si>
    <t>/media/serv-bot/cebece73-ca34-45fa-ba0e-9a1a1807e5c3/TCC_Unifal/Evidencias_TCC_Unifal/relatorios_ferramentas/2026-06-30_18-34-12__validacao_tcc_unifal_r02/accessmonitor/parari-paraiba-2510659/parari_paraíba_2510659_r02_accessmonitor_t1_20260630_201100.json</t>
  </si>
  <si>
    <t>/media/serv-bot/cebece73-ca34-45fa-ba0e-9a1a1807e5c3/TCC_Unifal/Evidencias_TCC_Unifal/relatorios_ferramentas/2026-06-30_18-34-12__validacao_tcc_unifal_r02/amaweb/remigio-paraiba-2512705/remigio_paraíba_2512705_r02_amaweb_t1_20260630_201138.pdf</t>
  </si>
  <si>
    <t>/media/serv-bot/cebece73-ca34-45fa-ba0e-9a1a1807e5c3/TCC_Unifal/Processamento_TCC_Unifal/sessoes/2026-06-30_18-34-12__validacao_tcc_unifal_r02/json/r02_2512705_312756ae.json</t>
  </si>
  <si>
    <t>/media/serv-bot/cebece73-ca34-45fa-ba0e-9a1a1807e5c3/TCC_Unifal/Evidencias_TCC_Unifal/relatorios_ferramentas/2026-06-30_18-34-12__validacao_tcc_unifal_r02/accessmonitor/remigio-paraiba-2512705/remigio_paraíba_2512705_r02_accessmonitor_t1_20260630_201151.json</t>
  </si>
  <si>
    <t>/media/serv-bot/cebece73-ca34-45fa-ba0e-9a1a1807e5c3/TCC_Unifal/Evidencias_TCC_Unifal/relatorios_ferramentas/2026-06-30_18-34-12__validacao_tcc_unifal_r02/amaweb/santa-cecilia-paraiba-2513158/santa-cecilia_paraíba_2513158_r02_amaweb_t1_20260630_201256.pdf</t>
  </si>
  <si>
    <t>/media/serv-bot/cebece73-ca34-45fa-ba0e-9a1a1807e5c3/TCC_Unifal/Processamento_TCC_Unifal/sessoes/2026-06-30_18-34-12__validacao_tcc_unifal_r02/json/r02_2513158_8adeddba.json</t>
  </si>
  <si>
    <t>/media/serv-bot/cebece73-ca34-45fa-ba0e-9a1a1807e5c3/TCC_Unifal/Evidencias_TCC_Unifal/relatorios_ferramentas/2026-06-30_18-34-12__validacao_tcc_unifal_r02/accessmonitor/santa-cecilia-paraiba-2513158/santa-cecilia_paraíba_2513158_r02_accessmonitor_t1_20260630_201309.json</t>
  </si>
  <si>
    <t>/media/serv-bot/cebece73-ca34-45fa-ba0e-9a1a1807e5c3/TCC_Unifal/Evidencias_TCC_Unifal/relatorios_ferramentas/2026-06-30_18-34-12__validacao_tcc_unifal_r02/amaweb/ipuiuna-minas-gerais-3131505/ipuiuna_minas gerais_3131505_r02_amaweb_t1_20260630_201426.pdf</t>
  </si>
  <si>
    <t>/media/serv-bot/cebece73-ca34-45fa-ba0e-9a1a1807e5c3/TCC_Unifal/Processamento_TCC_Unifal/sessoes/2026-06-30_18-34-12__validacao_tcc_unifal_r02/json/r02_3131505_978e7ad8.json</t>
  </si>
  <si>
    <t>/media/serv-bot/cebece73-ca34-45fa-ba0e-9a1a1807e5c3/TCC_Unifal/Evidencias_TCC_Unifal/relatorios_ferramentas/2026-06-30_18-34-12__validacao_tcc_unifal_r02/amaweb/salto-do-lontra-parana-4123006/salto-do-lontra_paraná_4123006_r02_amaweb_t1_20260630_201427.pdf</t>
  </si>
  <si>
    <t>/media/serv-bot/cebece73-ca34-45fa-ba0e-9a1a1807e5c3/TCC_Unifal/Processamento_TCC_Unifal/sessoes/2026-06-30_18-34-12__validacao_tcc_unifal_r02/json/r02_4123006_50402e6c.json</t>
  </si>
  <si>
    <t>/media/serv-bot/cebece73-ca34-45fa-ba0e-9a1a1807e5c3/TCC_Unifal/Evidencias_TCC_Unifal/relatorios_ferramentas/2026-06-30_18-34-12__validacao_tcc_unifal_r02/amaweb/sao-bentinho-paraiba-2513927/sao-bentinho_paraíba_2513927_r02_amaweb_t1_20260630_201435.pdf</t>
  </si>
  <si>
    <t>/media/serv-bot/cebece73-ca34-45fa-ba0e-9a1a1807e5c3/TCC_Unifal/Processamento_TCC_Unifal/sessoes/2026-06-30_18-34-12__validacao_tcc_unifal_r02/json/r02_2513927_edfb1430.json</t>
  </si>
  <si>
    <t>/media/serv-bot/cebece73-ca34-45fa-ba0e-9a1a1807e5c3/TCC_Unifal/Evidencias_TCC_Unifal/relatorios_ferramentas/2026-06-30_18-34-12__validacao_tcc_unifal_r02/amaweb/ipuiuna-minas-gerais-3131505/ipuiuna_minas gerais_3131505_r02_amaweb_t2_20260630_201454.pdf</t>
  </si>
  <si>
    <t>/media/serv-bot/cebece73-ca34-45fa-ba0e-9a1a1807e5c3/TCC_Unifal/Evidencias_TCC_Unifal/relatorios_ferramentas/2026-06-30_18-34-12__validacao_tcc_unifal_r02/accessmonitor/sao-bentinho-paraiba-2513927/sao-bentinho_paraíba_2513927_r02_accessmonitor_t1_20260630_201448.json</t>
  </si>
  <si>
    <t>/media/serv-bot/cebece73-ca34-45fa-ba0e-9a1a1807e5c3/TCC_Unifal/Evidencias_TCC_Unifal/relatorios_ferramentas/2026-06-30_18-34-12__validacao_tcc_unifal_r02/accessmonitor/ipuiuna-minas-gerais-3131505/ipuiuna_minas gerais_3131505_r02_accessmonitor_t1_20260630_201506.json</t>
  </si>
  <si>
    <t>/media/serv-bot/cebece73-ca34-45fa-ba0e-9a1a1807e5c3/TCC_Unifal/Evidencias_TCC_Unifal/relatorios_ferramentas/2026-06-30_18-34-12__validacao_tcc_unifal_r02/amaweb/itauna-minas-gerais-3133808/itauna_minas gerais_3133808_r02_amaweb_t1_20260630_201536.pdf</t>
  </si>
  <si>
    <t>/media/serv-bot/cebece73-ca34-45fa-ba0e-9a1a1807e5c3/TCC_Unifal/Processamento_TCC_Unifal/sessoes/2026-06-30_18-34-12__validacao_tcc_unifal_r02/json/r02_3133808_f82452d4.json</t>
  </si>
  <si>
    <t>/media/serv-bot/cebece73-ca34-45fa-ba0e-9a1a1807e5c3/TCC_Unifal/Evidencias_TCC_Unifal/relatorios_ferramentas/2026-06-30_18-34-12__validacao_tcc_unifal_r02/accessmonitor/itauna-minas-gerais-3133808/itauna_minas gerais_3133808_r02_accessmonitor_t1_20260630_201548.json</t>
  </si>
  <si>
    <t>/media/serv-bot/cebece73-ca34-45fa-ba0e-9a1a1807e5c3/TCC_Unifal/Evidencias_TCC_Unifal/relatorios_ferramentas/2026-06-30_18-34-12__validacao_tcc_unifal_r02/amaweb/salto-do-lontra-parana-4123006/salto-do-lontra_paraná_4123006_r02_amaweb_t2_20260630_201626.pdf</t>
  </si>
  <si>
    <t>/media/serv-bot/cebece73-ca34-45fa-ba0e-9a1a1807e5c3/TCC_Unifal/Evidencias_TCC_Unifal/relatorios_ferramentas/2026-06-30_18-34-12__validacao_tcc_unifal_r02/accessmonitor/salto-do-lontra-parana-4123006/salto-do-lontra_paraná_4123006_r02_accessmonitor_t1_20260630_201638.json</t>
  </si>
  <si>
    <t>/media/serv-bot/cebece73-ca34-45fa-ba0e-9a1a1807e5c3/TCC_Unifal/Evidencias_TCC_Unifal/relatorios_ferramentas/2026-06-30_18-34-12__validacao_tcc_unifal_r02/amaweb/santa-cecilia-do-pavao-parana-4123204/santa-cecilia-do-pavao_paraná_4123204_r02_amaweb_t1_20260630_201704.pdf</t>
  </si>
  <si>
    <t>/media/serv-bot/cebece73-ca34-45fa-ba0e-9a1a1807e5c3/TCC_Unifal/Processamento_TCC_Unifal/sessoes/2026-06-30_18-34-12__validacao_tcc_unifal_r02/json/r02_4123204_efeca6ca.json</t>
  </si>
  <si>
    <t>/media/serv-bot/cebece73-ca34-45fa-ba0e-9a1a1807e5c3/TCC_Unifal/Evidencias_TCC_Unifal/relatorios_ferramentas/2026-06-30_18-34-12__validacao_tcc_unifal_r02/accessmonitor/santa-cecilia-do-pavao-parana-4123204/santa-cecilia-do-pavao_paraná_4123204_r02_accessmonitor_t1_20260630_201718.json</t>
  </si>
  <si>
    <t>/media/serv-bot/cebece73-ca34-45fa-ba0e-9a1a1807e5c3/TCC_Unifal/Evidencias_TCC_Unifal/relatorios_ferramentas/2026-06-30_18-34-12__validacao_tcc_unifal_r02/amaweb/sao-bento-paraiba-2513901/sao-bento_paraíba_2513901_r02_amaweb_t1_20260630_201805.pdf</t>
  </si>
  <si>
    <t>/media/serv-bot/cebece73-ca34-45fa-ba0e-9a1a1807e5c3/TCC_Unifal/Processamento_TCC_Unifal/sessoes/2026-06-30_18-34-12__validacao_tcc_unifal_r02/json/r02_2513901_98035c2a.json</t>
  </si>
  <si>
    <t>/media/serv-bot/cebece73-ca34-45fa-ba0e-9a1a1807e5c3/TCC_Unifal/Evidencias_TCC_Unifal/relatorios_ferramentas/2026-06-30_18-34-12__validacao_tcc_unifal_r02/amaweb/jordania-minas-gerais-3136504/jordania_minas gerais_3136504_r02_amaweb_t1_20260630_201913.pdf</t>
  </si>
  <si>
    <t>/media/serv-bot/cebece73-ca34-45fa-ba0e-9a1a1807e5c3/TCC_Unifal/Processamento_TCC_Unifal/sessoes/2026-06-30_18-34-12__validacao_tcc_unifal_r02/json/r02_3136504_df54bc11.json</t>
  </si>
  <si>
    <t>/media/serv-bot/cebece73-ca34-45fa-ba0e-9a1a1807e5c3/TCC_Unifal/Evidencias_TCC_Unifal/relatorios_ferramentas/2026-06-30_18-34-12__validacao_tcc_unifal_r02/amaweb/sao-joao-do-ivai-parana-4125001/sao-joao-do-ivai_paraná_4125001_r02_amaweb_t1_20260630_202004.pdf</t>
  </si>
  <si>
    <t>/media/serv-bot/cebece73-ca34-45fa-ba0e-9a1a1807e5c3/TCC_Unifal/Processamento_TCC_Unifal/sessoes/2026-06-30_18-34-12__validacao_tcc_unifal_r02/json/r02_4125001_ddd467f5.json</t>
  </si>
  <si>
    <t>/media/serv-bot/cebece73-ca34-45fa-ba0e-9a1a1807e5c3/TCC_Unifal/Evidencias_TCC_Unifal/relatorios_ferramentas/2026-06-30_18-34-12__validacao_tcc_unifal_r02/accessmonitor/sao-joao-do-ivai-parana-4125001/sao-joao-do-ivai_paraná_4125001_r02_accessmonitor_t1_20260630_202016.json</t>
  </si>
  <si>
    <t>/media/serv-bot/cebece73-ca34-45fa-ba0e-9a1a1807e5c3/TCC_Unifal/Evidencias_TCC_Unifal/relatorios_ferramentas/2026-06-30_18-34-12__validacao_tcc_unifal_r02/amaweb/sapopema-parana-4126207/sapopema_paraná_4126207_r02_amaweb_t1_20260630_202116.pdf</t>
  </si>
  <si>
    <t>/media/serv-bot/cebece73-ca34-45fa-ba0e-9a1a1807e5c3/TCC_Unifal/Processamento_TCC_Unifal/sessoes/2026-06-30_18-34-12__validacao_tcc_unifal_r02/json/r02_4126207_5af29e7b.json</t>
  </si>
  <si>
    <t>/media/serv-bot/cebece73-ca34-45fa-ba0e-9a1a1807e5c3/TCC_Unifal/Evidencias_TCC_Unifal/relatorios_ferramentas/2026-06-30_18-34-12__validacao_tcc_unifal_r02/amaweb/sao-bento-paraiba-2513901/sao-bento_paraíba_2513901_r02_amaweb_t2_20260630_202124.pdf</t>
  </si>
  <si>
    <t>/media/serv-bot/cebece73-ca34-45fa-ba0e-9a1a1807e5c3/TCC_Unifal/Evidencias_TCC_Unifal/relatorios_ferramentas/2026-06-30_18-34-12__validacao_tcc_unifal_r02/accessmonitor/sapopema-parana-4126207/sapopema_paraná_4126207_r02_accessmonitor_t1_20260630_202128.json</t>
  </si>
  <si>
    <t>/media/serv-bot/cebece73-ca34-45fa-ba0e-9a1a1807e5c3/TCC_Unifal/Evidencias_TCC_Unifal/relatorios_ferramentas/2026-06-30_18-34-12__validacao_tcc_unifal_r02/amaweb/jordania-minas-gerais-3136504/jordania_minas gerais_3136504_r02_amaweb_t2_20260630_202232.pdf</t>
  </si>
  <si>
    <t>/media/serv-bot/cebece73-ca34-45fa-ba0e-9a1a1807e5c3/TCC_Unifal/Evidencias_TCC_Unifal/relatorios_ferramentas/2026-06-30_18-34-12__validacao_tcc_unifal_r02/amaweb/sao-bento-paraiba-2513901/sao-bento_paraíba_2513901_r02_amaweb_t3_20260630_202430.pdf</t>
  </si>
  <si>
    <t>/media/serv-bot/cebece73-ca34-45fa-ba0e-9a1a1807e5c3/TCC_Unifal/Evidencias_TCC_Unifal/relatorios_ferramentas/2026-06-30_18-34-12__validacao_tcc_unifal_r02/accessmonitor/sao-bento-paraiba-2513901/sao-bento_paraíba_2513901_r02_accessmonitor_t1_20260630_202443.json</t>
  </si>
  <si>
    <t>/media/serv-bot/cebece73-ca34-45fa-ba0e-9a1a1807e5c3/TCC_Unifal/Evidencias_TCC_Unifal/relatorios_ferramentas/2026-06-30_18-34-12__validacao_tcc_unifal_r02/amaweb/sertanopolis-parana-4126504/sertanopolis_paraná_4126504_r02_amaweb_t1_20260630_202453.pdf</t>
  </si>
  <si>
    <t>/media/serv-bot/cebece73-ca34-45fa-ba0e-9a1a1807e5c3/TCC_Unifal/Processamento_TCC_Unifal/sessoes/2026-06-30_18-34-12__validacao_tcc_unifal_r02/json/r02_4126504_e955b230.json</t>
  </si>
  <si>
    <t>/media/serv-bot/cebece73-ca34-45fa-ba0e-9a1a1807e5c3/TCC_Unifal/Evidencias_TCC_Unifal/relatorios_ferramentas/2026-06-30_18-34-12__validacao_tcc_unifal_r02/amaweb/sao-jose-do-bonfim-paraiba-2514602/sao-jose-do-bonfim_paraíba_2514602_r02_amaweb_t1_20260630_202521.pdf</t>
  </si>
  <si>
    <t>/media/serv-bot/cebece73-ca34-45fa-ba0e-9a1a1807e5c3/TCC_Unifal/Processamento_TCC_Unifal/sessoes/2026-06-30_18-34-12__validacao_tcc_unifal_r02/json/r02_2514602_b0930917.json</t>
  </si>
  <si>
    <t>/media/serv-bot/cebece73-ca34-45fa-ba0e-9a1a1807e5c3/TCC_Unifal/Evidencias_TCC_Unifal/relatorios_ferramentas/2026-06-30_18-34-12__validacao_tcc_unifal_r02/amaweb/sertanopolis-parana-4126504/sertanopolis_paraná_4126504_r02_amaweb_t2_20260630_202539.pdf</t>
  </si>
  <si>
    <t>/media/serv-bot/cebece73-ca34-45fa-ba0e-9a1a1807e5c3/TCC_Unifal/Evidencias_TCC_Unifal/relatorios_ferramentas/2026-06-30_18-34-12__validacao_tcc_unifal_r02/accessmonitor/sao-jose-do-bonfim-paraiba-2514602/sao-jose-do-bonfim_paraíba_2514602_r02_accessmonitor_t1_20260630_202532.json</t>
  </si>
  <si>
    <t>/media/serv-bot/cebece73-ca34-45fa-ba0e-9a1a1807e5c3/TCC_Unifal/Evidencias_TCC_Unifal/relatorios_ferramentas/2026-06-30_18-34-12__validacao_tcc_unifal_r02/accessmonitor/sertanopolis-parana-4126504/sertanopolis_paraná_4126504_r02_accessmonitor_t1_20260630_202551.json</t>
  </si>
  <si>
    <t>/media/serv-bot/cebece73-ca34-45fa-ba0e-9a1a1807e5c3/TCC_Unifal/Evidencias_TCC_Unifal/relatorios_ferramentas/2026-06-30_18-34-12__validacao_tcc_unifal_r02/amaweb/jordania-minas-gerais-3136504/jordania_minas gerais_3136504_r02_amaweb_t3_20260630_202611.pdf</t>
  </si>
  <si>
    <t>/media/serv-bot/cebece73-ca34-45fa-ba0e-9a1a1807e5c3/TCC_Unifal/Evidencias_TCC_Unifal/relatorios_ferramentas/2026-06-30_18-34-12__validacao_tcc_unifal_r02/accessmonitor/jordania-minas-gerais-3136504/jordania_minas gerais_3136504_r02_accessmonitor_t1_20260630_202624.json</t>
  </si>
  <si>
    <t>/media/serv-bot/cebece73-ca34-45fa-ba0e-9a1a1807e5c3/TCC_Unifal/Evidencias_TCC_Unifal/relatorios_ferramentas/2026-06-30_18-34-12__validacao_tcc_unifal_r02/amaweb/lagoa-dourada-minas-gerais-3137403/lagoa-dourada_minas gerais_3137403_r02_amaweb_t1_20260630_202723.pdf</t>
  </si>
  <si>
    <t>/media/serv-bot/cebece73-ca34-45fa-ba0e-9a1a1807e5c3/TCC_Unifal/Processamento_TCC_Unifal/sessoes/2026-06-30_18-34-12__validacao_tcc_unifal_r02/json/r02_3137403_4d80155e.json</t>
  </si>
  <si>
    <t>/media/serv-bot/cebece73-ca34-45fa-ba0e-9a1a1807e5c3/TCC_Unifal/Evidencias_TCC_Unifal/relatorios_ferramentas/2026-06-30_18-34-12__validacao_tcc_unifal_r02/amaweb/siqueira-campos-parana-4126603/siqueira-campos_paraná_4126603_r02_amaweb_t1_20260630_202723.pdf</t>
  </si>
  <si>
    <t>/media/serv-bot/cebece73-ca34-45fa-ba0e-9a1a1807e5c3/TCC_Unifal/Processamento_TCC_Unifal/sessoes/2026-06-30_18-34-12__validacao_tcc_unifal_r02/json/r02_4126603_b9359cce.json</t>
  </si>
  <si>
    <t>/media/serv-bot/cebece73-ca34-45fa-ba0e-9a1a1807e5c3/TCC_Unifal/Evidencias_TCC_Unifal/relatorios_ferramentas/2026-06-30_18-34-12__validacao_tcc_unifal_r02/accessmonitor/lagoa-dourada-minas-gerais-3137403/lagoa-dourada_minas gerais_3137403_r02_accessmonitor_t1_20260630_202736.json</t>
  </si>
  <si>
    <t>/media/serv-bot/cebece73-ca34-45fa-ba0e-9a1a1807e5c3/TCC_Unifal/Evidencias_TCC_Unifal/relatorios_ferramentas/2026-06-30_18-34-12__validacao_tcc_unifal_r02/accessmonitor/siqueira-campos-parana-4126603/siqueira-campos_paraná_4126603_r02_accessmonitor_t1_20260630_202736.json</t>
  </si>
  <si>
    <t>/media/serv-bot/cebece73-ca34-45fa-ba0e-9a1a1807e5c3/TCC_Unifal/Evidencias_TCC_Unifal/relatorios_ferramentas/2026-06-30_18-34-12__validacao_tcc_unifal_r02/amaweb/sao-jose-do-sabugi-paraiba-2514701/sao-jose-do-sabugi_paraíba_2514701_r02_amaweb_t1_20260630_202811.pdf</t>
  </si>
  <si>
    <t>/media/serv-bot/cebece73-ca34-45fa-ba0e-9a1a1807e5c3/TCC_Unifal/Processamento_TCC_Unifal/sessoes/2026-06-30_18-34-12__validacao_tcc_unifal_r02/json/r02_2514701_62193bb0.json</t>
  </si>
  <si>
    <t>/media/serv-bot/cebece73-ca34-45fa-ba0e-9a1a1807e5c3/TCC_Unifal/Evidencias_TCC_Unifal/relatorios_ferramentas/2026-06-30_18-34-12__validacao_tcc_unifal_r02/amaweb/ventania-parana-4128534/ventania_paraná_4128534_r02_amaweb_t1_20260630_202831.pdf</t>
  </si>
  <si>
    <t>/media/serv-bot/cebece73-ca34-45fa-ba0e-9a1a1807e5c3/TCC_Unifal/Processamento_TCC_Unifal/sessoes/2026-06-30_18-34-12__validacao_tcc_unifal_r02/json/r02_4128534_eef8814b.json</t>
  </si>
  <si>
    <t>/media/serv-bot/cebece73-ca34-45fa-ba0e-9a1a1807e5c3/TCC_Unifal/Evidencias_TCC_Unifal/relatorios_ferramentas/2026-06-30_18-34-12__validacao_tcc_unifal_r02/amaweb/lagoa-formosa-minas-gerais-3137502/lagoa-formosa_minas gerais_3137502_r02_amaweb_t1_20260630_202833.pdf</t>
  </si>
  <si>
    <t>/media/serv-bot/cebece73-ca34-45fa-ba0e-9a1a1807e5c3/TCC_Unifal/Processamento_TCC_Unifal/sessoes/2026-06-30_18-34-12__validacao_tcc_unifal_r02/json/r02_3137502_d0cfa06e.json</t>
  </si>
  <si>
    <t>/media/serv-bot/cebece73-ca34-45fa-ba0e-9a1a1807e5c3/TCC_Unifal/Evidencias_TCC_Unifal/relatorios_ferramentas/2026-06-30_18-34-12__validacao_tcc_unifal_r02/accessmonitor/sao-jose-do-sabugi-paraiba-2514701/sao-jose-do-sabugi_paraíba_2514701_r02_accessmonitor_t1_20260630_202824.json</t>
  </si>
  <si>
    <t>/media/serv-bot/cebece73-ca34-45fa-ba0e-9a1a1807e5c3/TCC_Unifal/Evidencias_TCC_Unifal/relatorios_ferramentas/2026-06-30_18-34-12__validacao_tcc_unifal_r02/accessmonitor/ventania-parana-4128534/ventania_paraná_4128534_r02_accessmonitor_t1_20260630_202842.json</t>
  </si>
  <si>
    <t>/media/serv-bot/cebece73-ca34-45fa-ba0e-9a1a1807e5c3/TCC_Unifal/Evidencias_TCC_Unifal/relatorios_ferramentas/2026-06-30_18-34-12__validacao_tcc_unifal_r02/accessmonitor/lagoa-formosa-minas-gerais-3137502/lagoa-formosa_minas gerais_3137502_r02_accessmonitor_t1_20260630_202846.json</t>
  </si>
  <si>
    <t>/media/serv-bot/cebece73-ca34-45fa-ba0e-9a1a1807e5c3/TCC_Unifal/Evidencias_TCC_Unifal/relatorios_ferramentas/2026-06-30_18-34-12__validacao_tcc_unifal_r02/amaweb/sao-jose-dos-ramos-paraiba-2514453/sao-jose-dos-ramos_paraíba_2514453_r02_amaweb_t1_20260630_202905.pdf</t>
  </si>
  <si>
    <t>/media/serv-bot/cebece73-ca34-45fa-ba0e-9a1a1807e5c3/TCC_Unifal/Processamento_TCC_Unifal/sessoes/2026-06-30_18-34-12__validacao_tcc_unifal_r02/json/r02_2514453_a617f784.json</t>
  </si>
  <si>
    <t>/media/serv-bot/cebece73-ca34-45fa-ba0e-9a1a1807e5c3/TCC_Unifal/Evidencias_TCC_Unifal/relatorios_ferramentas/2026-06-30_18-34-12__validacao_tcc_unifal_r02/amaweb/virmond-parana-4128658/virmond_paraná_4128658_r02_amaweb_t1_20260630_202913.pdf</t>
  </si>
  <si>
    <t>/media/serv-bot/cebece73-ca34-45fa-ba0e-9a1a1807e5c3/TCC_Unifal/Processamento_TCC_Unifal/sessoes/2026-06-30_18-34-12__validacao_tcc_unifal_r02/json/r02_4128658_778454d6.json</t>
  </si>
  <si>
    <t>/media/serv-bot/cebece73-ca34-45fa-ba0e-9a1a1807e5c3/TCC_Unifal/Evidencias_TCC_Unifal/relatorios_ferramentas/2026-06-30_18-34-12__validacao_tcc_unifal_r02/accessmonitor/sao-jose-dos-ramos-paraiba-2514453/sao-jose-dos-ramos_paraíba_2514453_r02_accessmonitor_t1_20260630_202918.json</t>
  </si>
  <si>
    <t>/media/serv-bot/cebece73-ca34-45fa-ba0e-9a1a1807e5c3/TCC_Unifal/Evidencias_TCC_Unifal/relatorios_ferramentas/2026-06-30_18-34-12__validacao_tcc_unifal_r02/accessmonitor/virmond-parana-4128658/virmond_paraná_4128658_r02_accessmonitor_t1_20260630_202925.json</t>
  </si>
  <si>
    <t>/media/serv-bot/cebece73-ca34-45fa-ba0e-9a1a1807e5c3/TCC_Unifal/Evidencias_TCC_Unifal/relatorios_ferramentas/2026-06-30_18-34-12__validacao_tcc_unifal_r02/amaweb/afranio-pernambuco-2600203/afranio_pernambuco_2600203_r02_amaweb_t1_20260630_202959.pdf</t>
  </si>
  <si>
    <t>/media/serv-bot/cebece73-ca34-45fa-ba0e-9a1a1807e5c3/TCC_Unifal/Processamento_TCC_Unifal/sessoes/2026-06-30_18-34-12__validacao_tcc_unifal_r02/json/r02_2600203_0ab824c6.json</t>
  </si>
  <si>
    <t>/media/serv-bot/cebece73-ca34-45fa-ba0e-9a1a1807e5c3/TCC_Unifal/Evidencias_TCC_Unifal/relatorios_ferramentas/2026-06-30_18-34-12__validacao_tcc_unifal_r02/amaweb/martins-soares-minas-gerais-3140530/martins-soares_minas gerais_3140530_r02_amaweb_t1_20260630_202959.pdf</t>
  </si>
  <si>
    <t>/media/serv-bot/cebece73-ca34-45fa-ba0e-9a1a1807e5c3/TCC_Unifal/Processamento_TCC_Unifal/sessoes/2026-06-30_18-34-12__validacao_tcc_unifal_r02/json/r02_3140530_76dcf602.json</t>
  </si>
  <si>
    <t>/media/serv-bot/cebece73-ca34-45fa-ba0e-9a1a1807e5c3/TCC_Unifal/Evidencias_TCC_Unifal/relatorios_ferramentas/2026-06-30_18-34-12__validacao_tcc_unifal_r02/accessmonitor/afranio-pernambuco-2600203/afranio_pernambuco_2600203_r02_accessmonitor_t1_20260630_203012.json</t>
  </si>
  <si>
    <t>/media/serv-bot/cebece73-ca34-45fa-ba0e-9a1a1807e5c3/TCC_Unifal/Evidencias_TCC_Unifal/relatorios_ferramentas/2026-06-30_18-34-12__validacao_tcc_unifal_r02/accessmonitor/martins-soares-minas-gerais-3140530/martins-soares_minas gerais_3140530_r02_accessmonitor_t1_20260630_203010.json</t>
  </si>
  <si>
    <t>/media/serv-bot/cebece73-ca34-45fa-ba0e-9a1a1807e5c3/TCC_Unifal/Evidencias_TCC_Unifal/relatorios_ferramentas/2026-06-30_18-34-12__validacao_tcc_unifal_r02/amaweb/matias-cardoso-minas-gerais-3140852/matias-cardoso_minas gerais_3140852_r02_amaweb_t1_20260630_203044.pdf</t>
  </si>
  <si>
    <t>/media/serv-bot/cebece73-ca34-45fa-ba0e-9a1a1807e5c3/TCC_Unifal/Processamento_TCC_Unifal/sessoes/2026-06-30_18-34-12__validacao_tcc_unifal_r02/json/r02_3140852_51db29db.json</t>
  </si>
  <si>
    <t>/media/serv-bot/cebece73-ca34-45fa-ba0e-9a1a1807e5c3/TCC_Unifal/Evidencias_TCC_Unifal/relatorios_ferramentas/2026-06-30_18-34-12__validacao_tcc_unifal_r02/amaweb/arcoverde-pernambuco-2601201/arcoverde_pernambuco_2601201_r02_amaweb_t1_20260630_203052.pdf</t>
  </si>
  <si>
    <t>/media/serv-bot/cebece73-ca34-45fa-ba0e-9a1a1807e5c3/TCC_Unifal/Processamento_TCC_Unifal/sessoes/2026-06-30_18-34-12__validacao_tcc_unifal_r02/json/r02_2601201_d2ea2804.json</t>
  </si>
  <si>
    <t>/media/serv-bot/cebece73-ca34-45fa-ba0e-9a1a1807e5c3/TCC_Unifal/Evidencias_TCC_Unifal/relatorios_ferramentas/2026-06-30_18-34-12__validacao_tcc_unifal_r02/amaweb/ajuricaba-rio-grande-do-sul-4300208/ajuricaba_rio grande do sul_4300208_r02_amaweb_t1_20260630_203053.pdf</t>
  </si>
  <si>
    <t>/media/serv-bot/cebece73-ca34-45fa-ba0e-9a1a1807e5c3/TCC_Unifal/Processamento_TCC_Unifal/sessoes/2026-06-30_18-34-12__validacao_tcc_unifal_r02/json/r02_4300208_afd45fee.json</t>
  </si>
  <si>
    <t>/media/serv-bot/cebece73-ca34-45fa-ba0e-9a1a1807e5c3/TCC_Unifal/Evidencias_TCC_Unifal/relatorios_ferramentas/2026-06-30_18-34-12__validacao_tcc_unifal_r02/accessmonitor/matias-cardoso-minas-gerais-3140852/matias-cardoso_minas gerais_3140852_r02_accessmonitor_t1_20260630_203056.json</t>
  </si>
  <si>
    <t>/media/serv-bot/cebece73-ca34-45fa-ba0e-9a1a1807e5c3/TCC_Unifal/Evidencias_TCC_Unifal/relatorios_ferramentas/2026-06-30_18-34-12__validacao_tcc_unifal_r02/accessmonitor/arcoverde-pernambuco-2601201/arcoverde_pernambuco_2601201_r02_accessmonitor_t1_20260630_203104.json</t>
  </si>
  <si>
    <t>/media/serv-bot/cebece73-ca34-45fa-ba0e-9a1a1807e5c3/TCC_Unifal/Evidencias_TCC_Unifal/relatorios_ferramentas/2026-06-30_18-34-12__validacao_tcc_unifal_r02/accessmonitor/ajuricaba-rio-grande-do-sul-4300208/ajuricaba_rio grande do sul_4300208_r02_accessmonitor_t1_20260630_203104.json</t>
  </si>
  <si>
    <t>/media/serv-bot/cebece73-ca34-45fa-ba0e-9a1a1807e5c3/TCC_Unifal/Evidencias_TCC_Unifal/relatorios_ferramentas/2026-06-30_18-34-12__validacao_tcc_unifal_r02/amaweb/mato-verde-minas-gerais-3141009/mato-verde_minas gerais_3141009_r02_amaweb_t1_20260630_203136.pdf</t>
  </si>
  <si>
    <t>/media/serv-bot/cebece73-ca34-45fa-ba0e-9a1a1807e5c3/TCC_Unifal/Processamento_TCC_Unifal/sessoes/2026-06-30_18-34-12__validacao_tcc_unifal_r02/json/r02_3141009_54c5e3b6.json</t>
  </si>
  <si>
    <t>/media/serv-bot/cebece73-ca34-45fa-ba0e-9a1a1807e5c3/TCC_Unifal/Evidencias_TCC_Unifal/relatorios_ferramentas/2026-06-30_18-34-12__validacao_tcc_unifal_r02/amaweb/alecrim-rio-grande-do-sul-4300307/alecrim_rio grande do sul_4300307_r02_amaweb_t1_20260630_203148.pdf</t>
  </si>
  <si>
    <t>/media/serv-bot/cebece73-ca34-45fa-ba0e-9a1a1807e5c3/TCC_Unifal/Processamento_TCC_Unifal/sessoes/2026-06-30_18-34-12__validacao_tcc_unifal_r02/json/r02_4300307_452f6798.json</t>
  </si>
  <si>
    <t>/media/serv-bot/cebece73-ca34-45fa-ba0e-9a1a1807e5c3/TCC_Unifal/Evidencias_TCC_Unifal/relatorios_ferramentas/2026-06-30_18-34-12__validacao_tcc_unifal_r02/accessmonitor/mato-verde-minas-gerais-3141009/mato-verde_minas gerais_3141009_r02_accessmonitor_t1_20260630_203147.json</t>
  </si>
  <si>
    <t>/media/serv-bot/cebece73-ca34-45fa-ba0e-9a1a1807e5c3/TCC_Unifal/Evidencias_TCC_Unifal/relatorios_ferramentas/2026-06-30_18-34-12__validacao_tcc_unifal_r02/amaweb/matutina-minas-gerais-3141207/matutina_minas gerais_3141207_r02_amaweb_t1_20260630_203210.pdf</t>
  </si>
  <si>
    <t>/media/serv-bot/cebece73-ca34-45fa-ba0e-9a1a1807e5c3/TCC_Unifal/Processamento_TCC_Unifal/sessoes/2026-06-30_18-34-12__validacao_tcc_unifal_r02/json/r02_3141207_aa6619f6.json</t>
  </si>
  <si>
    <t>/media/serv-bot/cebece73-ca34-45fa-ba0e-9a1a1807e5c3/TCC_Unifal/Evidencias_TCC_Unifal/relatorios_ferramentas/2026-06-30_18-34-12__validacao_tcc_unifal_r02/accessmonitor/alecrim-rio-grande-do-sul-4300307/alecrim_rio grande do sul_4300307_r02_accessmonitor_t1_20260630_203202.json</t>
  </si>
  <si>
    <t>/media/serv-bot/cebece73-ca34-45fa-ba0e-9a1a1807e5c3/TCC_Unifal/Evidencias_TCC_Unifal/relatorios_ferramentas/2026-06-30_18-34-12__validacao_tcc_unifal_r02/accessmonitor/matutina-minas-gerais-3141207/matutina_minas gerais_3141207_r02_accessmonitor_t1_20260630_203221.json</t>
  </si>
  <si>
    <t>/media/serv-bot/cebece73-ca34-45fa-ba0e-9a1a1807e5c3/TCC_Unifal/Evidencias_TCC_Unifal/relatorios_ferramentas/2026-06-30_18-34-12__validacao_tcc_unifal_r02/amaweb/alegria-rio-grande-do-sul-4300455/alegria_rio grande do sul_4300455_r02_amaweb_t1_20260630_203237.pdf</t>
  </si>
  <si>
    <t>/media/serv-bot/cebece73-ca34-45fa-ba0e-9a1a1807e5c3/TCC_Unifal/Processamento_TCC_Unifal/sessoes/2026-06-30_18-34-12__validacao_tcc_unifal_r02/json/r02_4300455_41ad71d6.json</t>
  </si>
  <si>
    <t>/media/serv-bot/cebece73-ca34-45fa-ba0e-9a1a1807e5c3/TCC_Unifal/Evidencias_TCC_Unifal/relatorios_ferramentas/2026-06-30_18-34-12__validacao_tcc_unifal_r02/amaweb/montalvania-minas-gerais-3142700/montalvania_minas gerais_3142700_r02_amaweb_t1_20260630_203259.pdf</t>
  </si>
  <si>
    <t>/media/serv-bot/cebece73-ca34-45fa-ba0e-9a1a1807e5c3/TCC_Unifal/Processamento_TCC_Unifal/sessoes/2026-06-30_18-34-12__validacao_tcc_unifal_r02/json/r02_3142700_011fba63.json</t>
  </si>
  <si>
    <t>/media/serv-bot/cebece73-ca34-45fa-ba0e-9a1a1807e5c3/TCC_Unifal/Evidencias_TCC_Unifal/relatorios_ferramentas/2026-06-30_18-34-12__validacao_tcc_unifal_r02/accessmonitor/alegria-rio-grande-do-sul-4300455/alegria_rio grande do sul_4300455_r02_accessmonitor_t1_20260630_203250.json</t>
  </si>
  <si>
    <t>/media/serv-bot/cebece73-ca34-45fa-ba0e-9a1a1807e5c3/TCC_Unifal/Evidencias_TCC_Unifal/relatorios_ferramentas/2026-06-30_18-34-12__validacao_tcc_unifal_r02/accessmonitor/montalvania-minas-gerais-3142700/montalvania_minas gerais_3142700_r02_accessmonitor_t1_20260630_203311.json</t>
  </si>
  <si>
    <t>/media/serv-bot/cebece73-ca34-45fa-ba0e-9a1a1807e5c3/TCC_Unifal/Evidencias_TCC_Unifal/relatorios_ferramentas/2026-06-30_18-34-12__validacao_tcc_unifal_r02/amaweb/alto-feliz-rio-grande-do-sul-4300570/alto-feliz_rio grande do sul_4300570_r02_amaweb_t1_20260630_203320.pdf</t>
  </si>
  <si>
    <t>/media/serv-bot/cebece73-ca34-45fa-ba0e-9a1a1807e5c3/TCC_Unifal/Processamento_TCC_Unifal/sessoes/2026-06-30_18-34-12__validacao_tcc_unifal_r02/json/r02_4300570_761000ed.json</t>
  </si>
  <si>
    <t>/media/serv-bot/cebece73-ca34-45fa-ba0e-9a1a1807e5c3/TCC_Unifal/Evidencias_TCC_Unifal/relatorios_ferramentas/2026-06-30_18-34-12__validacao_tcc_unifal_r02/accessmonitor/alto-feliz-rio-grande-do-sul-4300570/alto-feliz_rio grande do sul_4300570_r02_accessmonitor_t1_20260630_203333.json</t>
  </si>
  <si>
    <t>/media/serv-bot/cebece73-ca34-45fa-ba0e-9a1a1807e5c3/TCC_Unifal/Evidencias_TCC_Unifal/relatorios_ferramentas/2026-06-30_18-34-12__validacao_tcc_unifal_r02/amaweb/nova-modica-minas-gerais-3144904/nova-modica_minas gerais_3144904_r02_amaweb_t1_20260630_203342.pdf</t>
  </si>
  <si>
    <t>/media/serv-bot/cebece73-ca34-45fa-ba0e-9a1a1807e5c3/TCC_Unifal/Processamento_TCC_Unifal/sessoes/2026-06-30_18-34-12__validacao_tcc_unifal_r02/json/r02_3144904_c203a5a7.json</t>
  </si>
  <si>
    <t>/media/serv-bot/cebece73-ca34-45fa-ba0e-9a1a1807e5c3/TCC_Unifal/Evidencias_TCC_Unifal/relatorios_ferramentas/2026-06-30_18-34-12__validacao_tcc_unifal_r02/amaweb/amaral-ferrador-rio-grande-do-sul-4300638/amaral-ferrador_rio grande do sul_4300638_r02_amaweb_t1_20260630_203359.pdf</t>
  </si>
  <si>
    <t>/media/serv-bot/cebece73-ca34-45fa-ba0e-9a1a1807e5c3/TCC_Unifal/Processamento_TCC_Unifal/sessoes/2026-06-30_18-34-12__validacao_tcc_unifal_r02/json/r02_4300638_2ba47a66.json</t>
  </si>
  <si>
    <t>/media/serv-bot/cebece73-ca34-45fa-ba0e-9a1a1807e5c3/TCC_Unifal/Evidencias_TCC_Unifal/relatorios_ferramentas/2026-06-30_18-34-12__validacao_tcc_unifal_r02/accessmonitor/nova-modica-minas-gerais-3144904/nova-modica_minas gerais_3144904_r02_accessmonitor_t1_20260630_203354.json</t>
  </si>
  <si>
    <t>/media/serv-bot/cebece73-ca34-45fa-ba0e-9a1a1807e5c3/TCC_Unifal/Evidencias_TCC_Unifal/relatorios_ferramentas/2026-06-30_18-34-12__validacao_tcc_unifal_r02/accessmonitor/amaral-ferrador-rio-grande-do-sul-4300638/amaral-ferrador_rio grande do sul_4300638_r02_accessmonitor_t1_20260630_203411.json</t>
  </si>
  <si>
    <t>/media/serv-bot/cebece73-ca34-45fa-ba0e-9a1a1807e5c3/TCC_Unifal/Evidencias_TCC_Unifal/relatorios_ferramentas/2026-06-30_18-34-12__validacao_tcc_unifal_r02/amaweb/cha-de-alegria-pernambuco-2604403/cha-de-alegria_pernambuco_2604403_r02_amaweb_t1_20260630_203427.pdf</t>
  </si>
  <si>
    <t>/media/serv-bot/cebece73-ca34-45fa-ba0e-9a1a1807e5c3/TCC_Unifal/Processamento_TCC_Unifal/sessoes/2026-06-30_18-34-12__validacao_tcc_unifal_r02/json/r02_2604403_fb2c85cd.json</t>
  </si>
  <si>
    <t>/media/serv-bot/cebece73-ca34-45fa-ba0e-9a1a1807e5c3/TCC_Unifal/Evidencias_TCC_Unifal/relatorios_ferramentas/2026-06-30_18-34-12__validacao_tcc_unifal_r02/amaweb/novo-oriente-de-minas-minas-gerais-3145356/novo-oriente-de-minas_minas gerais_3145356_r02_amaweb_t1_20260630_203718.pdf</t>
  </si>
  <si>
    <t>/media/serv-bot/cebece73-ca34-45fa-ba0e-9a1a1807e5c3/TCC_Unifal/Processamento_TCC_Unifal/sessoes/2026-06-30_18-34-12__validacao_tcc_unifal_r02/json/r02_3145356_201ff420.json</t>
  </si>
  <si>
    <t>/media/serv-bot/cebece73-ca34-45fa-ba0e-9a1a1807e5c3/TCC_Unifal/Evidencias_TCC_Unifal/relatorios_ferramentas/2026-06-30_18-34-12__validacao_tcc_unifal_r02/amaweb/balneario-pinhal-rio-grande-do-sul-4301636/balneario-pinhal_rio grande do sul_4301636_r02_amaweb_t1_20260630_203728.pdf</t>
  </si>
  <si>
    <t>/media/serv-bot/cebece73-ca34-45fa-ba0e-9a1a1807e5c3/TCC_Unifal/Processamento_TCC_Unifal/sessoes/2026-06-30_18-34-12__validacao_tcc_unifal_r02/json/r02_4301636_575be68e.json</t>
  </si>
  <si>
    <t>/media/serv-bot/cebece73-ca34-45fa-ba0e-9a1a1807e5c3/TCC_Unifal/Evidencias_TCC_Unifal/relatorios_ferramentas/2026-06-30_18-34-12__validacao_tcc_unifal_r02/amaweb/cha-de-alegria-pernambuco-2604403/cha-de-alegria_pernambuco_2604403_r02_amaweb_t2_20260630_203745.pdf</t>
  </si>
  <si>
    <t>/media/serv-bot/cebece73-ca34-45fa-ba0e-9a1a1807e5c3/TCC_Unifal/Evidencias_TCC_Unifal/relatorios_ferramentas/2026-06-30_18-34-12__validacao_tcc_unifal_r02/amaweb/balneario-pinhal-rio-grande-do-sul-4301636/balneario-pinhal_rio grande do sul_4301636_r02_amaweb_t2_20260630_203753.pdf</t>
  </si>
  <si>
    <t>/media/serv-bot/cebece73-ca34-45fa-ba0e-9a1a1807e5c3/TCC_Unifal/Evidencias_TCC_Unifal/relatorios_ferramentas/2026-06-30_18-34-12__validacao_tcc_unifal_r02/accessmonitor/balneario-pinhal-rio-grande-do-sul-4301636/balneario-pinhal_rio grande do sul_4301636_r02_accessmonitor_t1_20260630_203806.json</t>
  </si>
  <si>
    <t>/media/serv-bot/cebece73-ca34-45fa-ba0e-9a1a1807e5c3/TCC_Unifal/Evidencias_TCC_Unifal/relatorios_ferramentas/2026-06-30_18-34-12__validacao_tcc_unifal_r02/amaweb/barao-do-triunfo-rio-grande-do-sul-4301750/barao-do-triunfo_rio grande do sul_4301750_r02_amaweb_t1_20260630_203927.pdf</t>
  </si>
  <si>
    <t>/media/serv-bot/cebece73-ca34-45fa-ba0e-9a1a1807e5c3/TCC_Unifal/Processamento_TCC_Unifal/sessoes/2026-06-30_18-34-12__validacao_tcc_unifal_r02/json/r02_4301750_b7496f58.json</t>
  </si>
  <si>
    <t>/media/serv-bot/cebece73-ca34-45fa-ba0e-9a1a1807e5c3/TCC_Unifal/Evidencias_TCC_Unifal/relatorios_ferramentas/2026-06-30_18-34-12__validacao_tcc_unifal_r02/accessmonitor/barao-do-triunfo-rio-grande-do-sul-4301750/barao-do-triunfo_rio grande do sul_4301750_r02_accessmonitor_t1_20260630_203938.json</t>
  </si>
  <si>
    <t>/media/serv-bot/cebece73-ca34-45fa-ba0e-9a1a1807e5c3/TCC_Unifal/Evidencias_TCC_Unifal/relatorios_ferramentas/2026-06-30_18-34-12__validacao_tcc_unifal_r02/amaweb/barros-cassal-rio-grande-do-sul-4302006/barros-cassal_rio grande do sul_4302006_r02_amaweb_t1_20260630_204011.pdf</t>
  </si>
  <si>
    <t>/media/serv-bot/cebece73-ca34-45fa-ba0e-9a1a1807e5c3/TCC_Unifal/Processamento_TCC_Unifal/sessoes/2026-06-30_18-34-12__validacao_tcc_unifal_r02/json/r02_4302006_4b2eae71.json</t>
  </si>
  <si>
    <t>/media/serv-bot/cebece73-ca34-45fa-ba0e-9a1a1807e5c3/TCC_Unifal/Evidencias_TCC_Unifal/relatorios_ferramentas/2026-06-30_18-34-12__validacao_tcc_unifal_r02/accessmonitor/barros-cassal-rio-grande-do-sul-4302006/barros-cassal_rio grande do sul_4302006_r02_accessmonitor_t1_20260630_204024.json</t>
  </si>
  <si>
    <t>/media/serv-bot/cebece73-ca34-45fa-ba0e-9a1a1807e5c3/TCC_Unifal/Evidencias_TCC_Unifal/relatorios_ferramentas/2026-06-30_18-34-12__validacao_tcc_unifal_r02/amaweb/novo-oriente-de-minas-minas-gerais-3145356/novo-oriente-de-minas_minas gerais_3145356_r02_amaweb_t2_20260630_204040.pdf</t>
  </si>
  <si>
    <t>/media/serv-bot/cebece73-ca34-45fa-ba0e-9a1a1807e5c3/TCC_Unifal/Evidencias_TCC_Unifal/relatorios_ferramentas/2026-06-30_18-34-12__validacao_tcc_unifal_r02/amaweb/bom-principio-rio-grande-do-sul-4302352/bom-principio_rio grande do sul_4302352_r02_amaweb_t1_20260630_204047.pdf</t>
  </si>
  <si>
    <t>/media/serv-bot/cebece73-ca34-45fa-ba0e-9a1a1807e5c3/TCC_Unifal/Processamento_TCC_Unifal/sessoes/2026-06-30_18-34-12__validacao_tcc_unifal_r02/json/r02_4302352_c24dce78.json</t>
  </si>
  <si>
    <t>/media/serv-bot/cebece73-ca34-45fa-ba0e-9a1a1807e5c3/TCC_Unifal/Evidencias_TCC_Unifal/relatorios_ferramentas/2026-06-30_18-34-12__validacao_tcc_unifal_r02/accessmonitor/bom-principio-rio-grande-do-sul-4302352/bom-principio_rio grande do sul_4302352_r02_accessmonitor_t1_20260630_204059.json</t>
  </si>
  <si>
    <t>/media/serv-bot/cebece73-ca34-45fa-ba0e-9a1a1807e5c3/TCC_Unifal/Evidencias_TCC_Unifal/relatorios_ferramentas/2026-06-30_18-34-12__validacao_tcc_unifal_r02/amaweb/cha-de-alegria-pernambuco-2604403/cha-de-alegria_pernambuco_2604403_r02_amaweb_t3_20260630_204119.pdf</t>
  </si>
  <si>
    <t>/media/serv-bot/cebece73-ca34-45fa-ba0e-9a1a1807e5c3/TCC_Unifal/Evidencias_TCC_Unifal/relatorios_ferramentas/2026-06-30_18-34-12__validacao_tcc_unifal_r02/amaweb/novo-oriente-de-minas-minas-gerais-3145356/novo-oriente-de-minas_minas gerais_3145356_r02_amaweb_t3_20260630_204120.pdf</t>
  </si>
  <si>
    <t>/media/serv-bot/cebece73-ca34-45fa-ba0e-9a1a1807e5c3/TCC_Unifal/Evidencias_TCC_Unifal/relatorios_ferramentas/2026-06-30_18-34-12__validacao_tcc_unifal_r02/amaweb/bom-retiro-do-sul-rio-grande-do-sul-4302402/bom-retiro-do-sul_rio grande do sul_4302402_r02_amaweb_t1_20260630_204136.pdf</t>
  </si>
  <si>
    <t>/media/serv-bot/cebece73-ca34-45fa-ba0e-9a1a1807e5c3/TCC_Unifal/Processamento_TCC_Unifal/sessoes/2026-06-30_18-34-12__validacao_tcc_unifal_r02/json/r02_4302402_cf827c28.json</t>
  </si>
  <si>
    <t>/media/serv-bot/cebece73-ca34-45fa-ba0e-9a1a1807e5c3/TCC_Unifal/Evidencias_TCC_Unifal/relatorios_ferramentas/2026-06-30_18-34-12__validacao_tcc_unifal_r02/accessmonitor/cha-de-alegria-pernambuco-2604403/cha-de-alegria_pernambuco_2604403_r02_accessmonitor_t1_20260630_204132.json</t>
  </si>
  <si>
    <t>/media/serv-bot/cebece73-ca34-45fa-ba0e-9a1a1807e5c3/TCC_Unifal/Evidencias_TCC_Unifal/relatorios_ferramentas/2026-06-30_18-34-12__validacao_tcc_unifal_r02/accessmonitor/novo-oriente-de-minas-minas-gerais-3145356/novo-oriente-de-minas_minas gerais_3145356_r02_accessmonitor_t1_20260630_204132.json</t>
  </si>
  <si>
    <t>/media/serv-bot/cebece73-ca34-45fa-ba0e-9a1a1807e5c3/TCC_Unifal/Evidencias_TCC_Unifal/relatorios_ferramentas/2026-06-30_18-34-12__validacao_tcc_unifal_r02/accessmonitor/bom-retiro-do-sul-rio-grande-do-sul-4302402/bom-retiro-do-sul_rio grande do sul_4302402_r02_accessmonitor_t1_20260630_204148.json</t>
  </si>
  <si>
    <t>/media/serv-bot/cebece73-ca34-45fa-ba0e-9a1a1807e5c3/TCC_Unifal/Evidencias_TCC_Unifal/relatorios_ferramentas/2026-06-30_18-34-12__validacao_tcc_unifal_r02/amaweb/ilha-de-itamaraca-pernambuco-2607604/ilha-de-itamaraca_pernambuco_2607604_r02_amaweb_t1_20260630_204220.pdf</t>
  </si>
  <si>
    <t>/media/serv-bot/cebece73-ca34-45fa-ba0e-9a1a1807e5c3/TCC_Unifal/Processamento_TCC_Unifal/sessoes/2026-06-30_18-34-12__validacao_tcc_unifal_r02/json/r02_2607604_f3b298a0.json</t>
  </si>
  <si>
    <t>/media/serv-bot/cebece73-ca34-45fa-ba0e-9a1a1807e5c3/TCC_Unifal/Evidencias_TCC_Unifal/relatorios_ferramentas/2026-06-30_18-34-12__validacao_tcc_unifal_r02/accessmonitor/ilha-de-itamaraca-pernambuco-2607604/ilha-de-itamaraca_pernambuco_2607604_r02_accessmonitor_t1_20260630_204231.json</t>
  </si>
  <si>
    <t>/media/serv-bot/cebece73-ca34-45fa-ba0e-9a1a1807e5c3/TCC_Unifal/Evidencias_TCC_Unifal/relatorios_ferramentas/2026-06-30_18-34-12__validacao_tcc_unifal_r02/amaweb/butia-rio-grande-do-sul-4302709/butia_rio grande do sul_4302709_r02_amaweb_t1_20260630_204241.pdf</t>
  </si>
  <si>
    <t>/media/serv-bot/cebece73-ca34-45fa-ba0e-9a1a1807e5c3/TCC_Unifal/Processamento_TCC_Unifal/sessoes/2026-06-30_18-34-12__validacao_tcc_unifal_r02/json/r02_4302709_f3b29ab3.json</t>
  </si>
  <si>
    <t>/media/serv-bot/cebece73-ca34-45fa-ba0e-9a1a1807e5c3/TCC_Unifal/Evidencias_TCC_Unifal/relatorios_ferramentas/2026-06-30_18-34-12__validacao_tcc_unifal_r02/amaweb/olimpio-noronha-minas-gerais-3145505/olimpio-noronha_minas gerais_3145505_r02_amaweb_t1_20260630_204244.pdf</t>
  </si>
  <si>
    <t>/media/serv-bot/cebece73-ca34-45fa-ba0e-9a1a1807e5c3/TCC_Unifal/Processamento_TCC_Unifal/sessoes/2026-06-30_18-34-12__validacao_tcc_unifal_r02/json/r02_3145505_a22a30ff.json</t>
  </si>
  <si>
    <t>/media/serv-bot/cebece73-ca34-45fa-ba0e-9a1a1807e5c3/TCC_Unifal/Evidencias_TCC_Unifal/relatorios_ferramentas/2026-06-30_18-34-12__validacao_tcc_unifal_r02/accessmonitor/butia-rio-grande-do-sul-4302709/butia_rio grande do sul_4302709_r02_accessmonitor_t1_20260630_204254.json</t>
  </si>
  <si>
    <t>/media/serv-bot/cebece73-ca34-45fa-ba0e-9a1a1807e5c3/TCC_Unifal/Evidencias_TCC_Unifal/relatorios_ferramentas/2026-06-30_18-34-12__validacao_tcc_unifal_r02/accessmonitor/olimpio-noronha-minas-gerais-3145505/olimpio-noronha_minas gerais_3145505_r02_accessmonitor_t1_20260630_204257.json</t>
  </si>
  <si>
    <t>/media/serv-bot/cebece73-ca34-45fa-ba0e-9a1a1807e5c3/TCC_Unifal/Evidencias_TCC_Unifal/relatorios_ferramentas/2026-06-30_18-34-12__validacao_tcc_unifal_r02/amaweb/inaja-pernambuco-2607000/inaja_pernambuco_2607000_r02_amaweb_t1_20260630_204318.pdf</t>
  </si>
  <si>
    <t>/media/serv-bot/cebece73-ca34-45fa-ba0e-9a1a1807e5c3/TCC_Unifal/Processamento_TCC_Unifal/sessoes/2026-06-30_18-34-12__validacao_tcc_unifal_r02/json/r02_2607000_62f6c3f4.json</t>
  </si>
  <si>
    <t>/media/serv-bot/cebece73-ca34-45fa-ba0e-9a1a1807e5c3/TCC_Unifal/Evidencias_TCC_Unifal/relatorios_ferramentas/2026-06-30_18-34-12__validacao_tcc_unifal_r02/amaweb/cambara-do-sul-rio-grande-do-sul-4303608/cambara-do-sul_rio grande do sul_4303608_r02_amaweb_t1_20260630_204319.pdf</t>
  </si>
  <si>
    <t>/media/serv-bot/cebece73-ca34-45fa-ba0e-9a1a1807e5c3/TCC_Unifal/Processamento_TCC_Unifal/sessoes/2026-06-30_18-34-12__validacao_tcc_unifal_r02/json/r02_4303608_f2d322c1.json</t>
  </si>
  <si>
    <t>/media/serv-bot/cebece73-ca34-45fa-ba0e-9a1a1807e5c3/TCC_Unifal/Evidencias_TCC_Unifal/relatorios_ferramentas/2026-06-30_18-34-12__validacao_tcc_unifal_r02/accessmonitor/cambara-do-sul-rio-grande-do-sul-4303608/cambara-do-sul_rio grande do sul_4303608_r02_accessmonitor_t1_20260630_204330.json</t>
  </si>
  <si>
    <t>/media/serv-bot/cebece73-ca34-45fa-ba0e-9a1a1807e5c3/TCC_Unifal/Evidencias_TCC_Unifal/relatorios_ferramentas/2026-06-30_18-34-12__validacao_tcc_unifal_r02/amaweb/ouro-branco-minas-gerais-3145901/ouro-branco_minas gerais_3145901_r02_amaweb_t1_20260630_204346.pdf</t>
  </si>
  <si>
    <t>/media/serv-bot/cebece73-ca34-45fa-ba0e-9a1a1807e5c3/TCC_Unifal/Processamento_TCC_Unifal/sessoes/2026-06-30_18-34-12__validacao_tcc_unifal_r02/json/r02_3145901_4149c995.json</t>
  </si>
  <si>
    <t>/media/serv-bot/cebece73-ca34-45fa-ba0e-9a1a1807e5c3/TCC_Unifal/Evidencias_TCC_Unifal/relatorios_ferramentas/2026-06-30_18-34-12__validacao_tcc_unifal_r02/accessmonitor/inaja-pernambuco-2607000/inaja_pernambuco_2607000_r02_accessmonitor_t1_20260630_204330.json</t>
  </si>
  <si>
    <t>/media/serv-bot/cebece73-ca34-45fa-ba0e-9a1a1807e5c3/TCC_Unifal/Evidencias_TCC_Unifal/relatorios_ferramentas/2026-06-30_18-34-12__validacao_tcc_unifal_r02/amaweb/chapada-rio-grande-do-sul-4305306/chapada_rio grande do sul_4305306_r02_amaweb_t1_20260630_204358.pdf</t>
  </si>
  <si>
    <t>/media/serv-bot/cebece73-ca34-45fa-ba0e-9a1a1807e5c3/TCC_Unifal/Processamento_TCC_Unifal/sessoes/2026-06-30_18-34-12__validacao_tcc_unifal_r02/json/r02_4305306_3467947a.json</t>
  </si>
  <si>
    <t>/media/serv-bot/cebece73-ca34-45fa-ba0e-9a1a1807e5c3/TCC_Unifal/Evidencias_TCC_Unifal/relatorios_ferramentas/2026-06-30_18-34-12__validacao_tcc_unifal_r02/accessmonitor/ouro-branco-minas-gerais-3145901/ouro-branco_minas gerais_3145901_r02_accessmonitor_t1_20260630_204400.json</t>
  </si>
  <si>
    <t>/media/serv-bot/cebece73-ca34-45fa-ba0e-9a1a1807e5c3/TCC_Unifal/Evidencias_TCC_Unifal/relatorios_ferramentas/2026-06-30_18-34-12__validacao_tcc_unifal_r02/accessmonitor/chapada-rio-grande-do-sul-4305306/chapada_rio grande do sul_4305306_r02_accessmonitor_t1_20260630_204409.json</t>
  </si>
  <si>
    <t>/media/serv-bot/cebece73-ca34-45fa-ba0e-9a1a1807e5c3/TCC_Unifal/Evidencias_TCC_Unifal/relatorios_ferramentas/2026-06-30_18-34-12__validacao_tcc_unifal_r02/amaweb/ipubi-pernambuco-2607307/ipubi_pernambuco_2607307_r02_amaweb_t1_20260630_204419.pdf</t>
  </si>
  <si>
    <t>/media/serv-bot/cebece73-ca34-45fa-ba0e-9a1a1807e5c3/TCC_Unifal/Processamento_TCC_Unifal/sessoes/2026-06-30_18-34-12__validacao_tcc_unifal_r02/json/r02_2607307_c137ca72.json</t>
  </si>
  <si>
    <t>/media/serv-bot/cebece73-ca34-45fa-ba0e-9a1a1807e5c3/TCC_Unifal/Evidencias_TCC_Unifal/relatorios_ferramentas/2026-06-30_18-34-12__validacao_tcc_unifal_r02/accessmonitor/ipubi-pernambuco-2607307/ipubi_pernambuco_2607307_r02_accessmonitor_t1_20260630_204432.json</t>
  </si>
  <si>
    <t>/media/serv-bot/cebece73-ca34-45fa-ba0e-9a1a1807e5c3/TCC_Unifal/Evidencias_TCC_Unifal/relatorios_ferramentas/2026-06-30_18-34-12__validacao_tcc_unifal_r02/amaweb/paineiras-minas-gerais-3146404/paineiras_minas gerais_3146404_r02_amaweb_t1_20260630_204447.pdf</t>
  </si>
  <si>
    <t>/media/serv-bot/cebece73-ca34-45fa-ba0e-9a1a1807e5c3/TCC_Unifal/Processamento_TCC_Unifal/sessoes/2026-06-30_18-34-12__validacao_tcc_unifal_r02/json/r02_3146404_cbff1f3d.json</t>
  </si>
  <si>
    <t>/media/serv-bot/cebece73-ca34-45fa-ba0e-9a1a1807e5c3/TCC_Unifal/Evidencias_TCC_Unifal/relatorios_ferramentas/2026-06-30_18-34-12__validacao_tcc_unifal_r02/amaweb/espumoso-rio-grande-do-sul-4307500/espumoso_rio grande do sul_4307500_r02_amaweb_t1_20260630_204447.pdf</t>
  </si>
  <si>
    <t>/media/serv-bot/cebece73-ca34-45fa-ba0e-9a1a1807e5c3/TCC_Unifal/Processamento_TCC_Unifal/sessoes/2026-06-30_18-34-12__validacao_tcc_unifal_r02/json/r02_4307500_9850f097.json</t>
  </si>
  <si>
    <t>/media/serv-bot/cebece73-ca34-45fa-ba0e-9a1a1807e5c3/TCC_Unifal/Evidencias_TCC_Unifal/relatorios_ferramentas/2026-06-30_18-34-12__validacao_tcc_unifal_r02/accessmonitor/paineiras-minas-gerais-3146404/paineiras_minas gerais_3146404_r02_accessmonitor_t1_20260630_204500.json</t>
  </si>
  <si>
    <t>/media/serv-bot/cebece73-ca34-45fa-ba0e-9a1a1807e5c3/TCC_Unifal/Evidencias_TCC_Unifal/relatorios_ferramentas/2026-06-30_18-34-12__validacao_tcc_unifal_r02/accessmonitor/espumoso-rio-grande-do-sul-4307500/espumoso_rio grande do sul_4307500_r02_accessmonitor_t1_20260630_204500.json</t>
  </si>
  <si>
    <t>/media/serv-bot/cebece73-ca34-45fa-ba0e-9a1a1807e5c3/TCC_Unifal/Evidencias_TCC_Unifal/relatorios_ferramentas/2026-06-30_18-34-12__validacao_tcc_unifal_r02/amaweb/macaparana-pernambuco-2609006/macaparana_pernambuco_2609006_r02_amaweb_t1_20260630_204529.pdf</t>
  </si>
  <si>
    <t>/media/serv-bot/cebece73-ca34-45fa-ba0e-9a1a1807e5c3/TCC_Unifal/Processamento_TCC_Unifal/sessoes/2026-06-30_18-34-12__validacao_tcc_unifal_r02/json/r02_2609006_0700bee7.json</t>
  </si>
  <si>
    <t>/media/serv-bot/cebece73-ca34-45fa-ba0e-9a1a1807e5c3/TCC_Unifal/Evidencias_TCC_Unifal/relatorios_ferramentas/2026-06-30_18-34-12__validacao_tcc_unifal_r02/amaweb/fazenda-vilanova-rio-grande-do-sul-4308078/fazenda-vilanova_rio grande do sul_4308078_r02_amaweb_t1_20260630_204535.pdf</t>
  </si>
  <si>
    <t>/media/serv-bot/cebece73-ca34-45fa-ba0e-9a1a1807e5c3/TCC_Unifal/Processamento_TCC_Unifal/sessoes/2026-06-30_18-34-12__validacao_tcc_unifal_r02/json/r02_4308078_1705e29e.json</t>
  </si>
  <si>
    <t>/media/serv-bot/cebece73-ca34-45fa-ba0e-9a1a1807e5c3/TCC_Unifal/Evidencias_TCC_Unifal/relatorios_ferramentas/2026-06-30_18-34-12__validacao_tcc_unifal_r02/amaweb/pedrinopolis-minas-gerais-3149200/pedrinopolis_minas gerais_3149200_r02_amaweb_t1_20260630_204552.pdf</t>
  </si>
  <si>
    <t>/media/serv-bot/cebece73-ca34-45fa-ba0e-9a1a1807e5c3/TCC_Unifal/Processamento_TCC_Unifal/sessoes/2026-06-30_18-34-12__validacao_tcc_unifal_r02/json/r02_3149200_2113e149.json</t>
  </si>
  <si>
    <t>/media/serv-bot/cebece73-ca34-45fa-ba0e-9a1a1807e5c3/TCC_Unifal/Evidencias_TCC_Unifal/relatorios_ferramentas/2026-06-30_18-34-12__validacao_tcc_unifal_r02/accessmonitor/fazenda-vilanova-rio-grande-do-sul-4308078/fazenda-vilanova_rio grande do sul_4308078_r02_accessmonitor_t1_20260630_204547.json</t>
  </si>
  <si>
    <t>/media/serv-bot/cebece73-ca34-45fa-ba0e-9a1a1807e5c3/TCC_Unifal/Evidencias_TCC_Unifal/relatorios_ferramentas/2026-06-30_18-34-12__validacao_tcc_unifal_r02/accessmonitor/macaparana-pernambuco-2609006/macaparana_pernambuco_2609006_r02_accessmonitor_t1_20260630_204543.json</t>
  </si>
  <si>
    <t>/media/serv-bot/cebece73-ca34-45fa-ba0e-9a1a1807e5c3/TCC_Unifal/Evidencias_TCC_Unifal/relatorios_ferramentas/2026-06-30_18-34-12__validacao_tcc_unifal_r02/accessmonitor/pedrinopolis-minas-gerais-3149200/pedrinopolis_minas gerais_3149200_r02_accessmonitor_t1_20260630_204603.json</t>
  </si>
  <si>
    <t>/media/serv-bot/cebece73-ca34-45fa-ba0e-9a1a1807e5c3/TCC_Unifal/Evidencias_TCC_Unifal/relatorios_ferramentas/2026-06-30_18-34-12__validacao_tcc_unifal_r02/amaweb/getulio-vargas-rio-grande-do-sul-4308904/getulio-vargas_rio grande do sul_4308904_r02_amaweb_t1_20260630_204623.pdf</t>
  </si>
  <si>
    <t>/media/serv-bot/cebece73-ca34-45fa-ba0e-9a1a1807e5c3/TCC_Unifal/Processamento_TCC_Unifal/sessoes/2026-06-30_18-34-12__validacao_tcc_unifal_r02/json/r02_4308904_aa2168ef.json</t>
  </si>
  <si>
    <t>/media/serv-bot/cebece73-ca34-45fa-ba0e-9a1a1807e5c3/TCC_Unifal/Evidencias_TCC_Unifal/relatorios_ferramentas/2026-06-30_18-34-12__validacao_tcc_unifal_r02/amaweb/riacho-das-almas-pernambuco-2611705/riacho-das-almas_pernambuco_2611705_r02_amaweb_t1_20260630_204627.pdf</t>
  </si>
  <si>
    <t>/media/serv-bot/cebece73-ca34-45fa-ba0e-9a1a1807e5c3/TCC_Unifal/Processamento_TCC_Unifal/sessoes/2026-06-30_18-34-12__validacao_tcc_unifal_r02/json/r02_2611705_0b74d1c0.json</t>
  </si>
  <si>
    <t>/media/serv-bot/cebece73-ca34-45fa-ba0e-9a1a1807e5c3/TCC_Unifal/Evidencias_TCC_Unifal/relatorios_ferramentas/2026-06-30_18-34-12__validacao_tcc_unifal_r02/amaweb/perdizes-minas-gerais-3149804/perdizes_minas gerais_3149804_r02_amaweb_t1_20260630_204642.pdf</t>
  </si>
  <si>
    <t>/media/serv-bot/cebece73-ca34-45fa-ba0e-9a1a1807e5c3/TCC_Unifal/Processamento_TCC_Unifal/sessoes/2026-06-30_18-34-12__validacao_tcc_unifal_r02/json/r02_3149804_9ea6d402.json</t>
  </si>
  <si>
    <t>https://pmgv.rs.gov.br/wp-content/uploads/2019/08/site.jpg</t>
  </si>
  <si>
    <t>pmgv.rs.gov.br</t>
  </si>
  <si>
    <t>Página não encontrada – Prefeitura Municipal de Getúlio Vargas</t>
  </si>
  <si>
    <t>/media/serv-bot/cebece73-ca34-45fa-ba0e-9a1a1807e5c3/TCC_Unifal/Evidencias_TCC_Unifal/relatorios_ferramentas/2026-06-30_18-34-12__validacao_tcc_unifal_r02/accessmonitor/getulio-vargas-rio-grande-do-sul-4308904/getulio-vargas_rio grande do sul_4308904_r02_accessmonitor_t1_20260630_204636.json</t>
  </si>
  <si>
    <t>/media/serv-bot/cebece73-ca34-45fa-ba0e-9a1a1807e5c3/TCC_Unifal/Evidencias_TCC_Unifal/relatorios_ferramentas/2026-06-30_18-34-12__validacao_tcc_unifal_r02/accessmonitor/riacho-das-almas-pernambuco-2611705/riacho-das-almas_pernambuco_2611705_r02_accessmonitor_t1_20260630_204639.json</t>
  </si>
  <si>
    <t>/media/serv-bot/cebece73-ca34-45fa-ba0e-9a1a1807e5c3/TCC_Unifal/Evidencias_TCC_Unifal/relatorios_ferramentas/2026-06-30_18-34-12__validacao_tcc_unifal_r02/accessmonitor/perdizes-minas-gerais-3149804/perdizes_minas gerais_3149804_r02_accessmonitor_t1_20260630_204655.json</t>
  </si>
  <si>
    <t>/media/serv-bot/cebece73-ca34-45fa-ba0e-9a1a1807e5c3/TCC_Unifal/Evidencias_TCC_Unifal/relatorios_ferramentas/2026-06-30_18-34-12__validacao_tcc_unifal_r02/amaweb/ponto-chique-minas-gerais-3152131/ponto-chique_minas gerais_3152131_r02_amaweb_t1_20260630_204722.pdf</t>
  </si>
  <si>
    <t>/media/serv-bot/cebece73-ca34-45fa-ba0e-9a1a1807e5c3/TCC_Unifal/Processamento_TCC_Unifal/sessoes/2026-06-30_18-34-12__validacao_tcc_unifal_r02/json/r02_3152131_3722b491.json</t>
  </si>
  <si>
    <t>/media/serv-bot/cebece73-ca34-45fa-ba0e-9a1a1807e5c3/TCC_Unifal/Evidencias_TCC_Unifal/relatorios_ferramentas/2026-06-30_18-34-12__validacao_tcc_unifal_r02/amaweb/sao-lourenco-da-mata-pernambuco-2613701/sao-lourenco-da-mata_pernambuco_2613701_r02_amaweb_t1_20260630_204733.pdf</t>
  </si>
  <si>
    <t>/media/serv-bot/cebece73-ca34-45fa-ba0e-9a1a1807e5c3/TCC_Unifal/Processamento_TCC_Unifal/sessoes/2026-06-30_18-34-12__validacao_tcc_unifal_r02/json/r02_2613701_de7a35ca.json</t>
  </si>
  <si>
    <t>/media/serv-bot/cebece73-ca34-45fa-ba0e-9a1a1807e5c3/TCC_Unifal/Evidencias_TCC_Unifal/relatorios_ferramentas/2026-06-30_18-34-12__validacao_tcc_unifal_r02/accessmonitor/ponto-chique-minas-gerais-3152131/ponto-chique_minas gerais_3152131_r02_accessmonitor_t1_20260630_204735.json</t>
  </si>
  <si>
    <t>/media/serv-bot/cebece73-ca34-45fa-ba0e-9a1a1807e5c3/TCC_Unifal/Evidencias_TCC_Unifal/relatorios_ferramentas/2026-06-30_18-34-12__validacao_tcc_unifal_r02/amaweb/glorinha-rio-grande-do-sul-4309050/glorinha_rio grande do sul_4309050_r02_amaweb_t1_20260630_204751.pdf</t>
  </si>
  <si>
    <t>/media/serv-bot/cebece73-ca34-45fa-ba0e-9a1a1807e5c3/TCC_Unifal/Processamento_TCC_Unifal/sessoes/2026-06-30_18-34-12__validacao_tcc_unifal_r02/json/r02_4309050_5efa0389.json</t>
  </si>
  <si>
    <t>/media/serv-bot/cebece73-ca34-45fa-ba0e-9a1a1807e5c3/TCC_Unifal/Evidencias_TCC_Unifal/relatorios_ferramentas/2026-06-30_18-34-12__validacao_tcc_unifal_r02/amaweb/recreio-minas-gerais-3154101/recreio_minas gerais_3154101_r02_amaweb_t1_20260630_204758.pdf</t>
  </si>
  <si>
    <t>/media/serv-bot/cebece73-ca34-45fa-ba0e-9a1a1807e5c3/TCC_Unifal/Processamento_TCC_Unifal/sessoes/2026-06-30_18-34-12__validacao_tcc_unifal_r02/json/r02_3154101_4a64590e.json</t>
  </si>
  <si>
    <t>/media/serv-bot/cebece73-ca34-45fa-ba0e-9a1a1807e5c3/TCC_Unifal/Evidencias_TCC_Unifal/relatorios_ferramentas/2026-06-30_18-34-12__validacao_tcc_unifal_r02/accessmonitor/sao-lourenco-da-mata-pernambuco-2613701/sao-lourenco-da-mata_pernambuco_2613701_r02_accessmonitor_t1_20260630_204745.json</t>
  </si>
  <si>
    <t>/media/serv-bot/cebece73-ca34-45fa-ba0e-9a1a1807e5c3/TCC_Unifal/Evidencias_TCC_Unifal/relatorios_ferramentas/2026-06-30_18-34-12__validacao_tcc_unifal_r02/accessmonitor/recreio-minas-gerais-3154101/recreio_minas gerais_3154101_r02_accessmonitor_t1_20260630_204810.json</t>
  </si>
  <si>
    <t>/media/serv-bot/cebece73-ca34-45fa-ba0e-9a1a1807e5c3/TCC_Unifal/Evidencias_TCC_Unifal/relatorios_ferramentas/2026-06-30_18-34-12__validacao_tcc_unifal_r02/accessmonitor/glorinha-rio-grande-do-sul-4309050/glorinha_rio grande do sul_4309050_r02_accessmonitor_t1_20260630_204804.json</t>
  </si>
  <si>
    <t>/media/serv-bot/cebece73-ca34-45fa-ba0e-9a1a1807e5c3/TCC_Unifal/Evidencias_TCC_Unifal/relatorios_ferramentas/2026-06-30_18-34-12__validacao_tcc_unifal_r02/amaweb/serrita-pernambuco-2614006/serrita_pernambuco_2614006_r02_amaweb_t1_20260630_204829.pdf</t>
  </si>
  <si>
    <t>/media/serv-bot/cebece73-ca34-45fa-ba0e-9a1a1807e5c3/TCC_Unifal/Processamento_TCC_Unifal/sessoes/2026-06-30_18-34-12__validacao_tcc_unifal_r02/json/r02_2614006_847a4e52.json</t>
  </si>
  <si>
    <t>/media/serv-bot/cebece73-ca34-45fa-ba0e-9a1a1807e5c3/TCC_Unifal/Evidencias_TCC_Unifal/relatorios_ferramentas/2026-06-30_18-34-12__validacao_tcc_unifal_r02/accessmonitor/serrita-pernambuco-2614006/serrita_pernambuco_2614006_r02_accessmonitor_t1_20260630_204841.json</t>
  </si>
  <si>
    <t>/media/serv-bot/cebece73-ca34-45fa-ba0e-9a1a1807e5c3/TCC_Unifal/Evidencias_TCC_Unifal/relatorios_ferramentas/2026-06-30_18-34-12__validacao_tcc_unifal_r02/amaweb/guarani-das-missoes-rio-grande-do-sul-4309506/guarani-das-missoes_rio grande do sul_4309506_r02_amaweb_t1_20260630_204935.pdf</t>
  </si>
  <si>
    <t>/media/serv-bot/cebece73-ca34-45fa-ba0e-9a1a1807e5c3/TCC_Unifal/Processamento_TCC_Unifal/sessoes/2026-06-30_18-34-12__validacao_tcc_unifal_r02/json/r02_4309506_fe257996.json</t>
  </si>
  <si>
    <t>/media/serv-bot/cebece73-ca34-45fa-ba0e-9a1a1807e5c3/TCC_Unifal/Evidencias_TCC_Unifal/relatorios_ferramentas/2026-06-30_18-34-12__validacao_tcc_unifal_r02/amaweb/ressaquinha-minas-gerais-3154408/ressaquinha_minas gerais_3154408_r02_amaweb_t1_20260630_204941.pdf</t>
  </si>
  <si>
    <t>/media/serv-bot/cebece73-ca34-45fa-ba0e-9a1a1807e5c3/TCC_Unifal/Processamento_TCC_Unifal/sessoes/2026-06-30_18-34-12__validacao_tcc_unifal_r02/json/r02_3154408_c9aa9d35.json</t>
  </si>
  <si>
    <t>/media/serv-bot/cebece73-ca34-45fa-ba0e-9a1a1807e5c3/TCC_Unifal/Evidencias_TCC_Unifal/relatorios_ferramentas/2026-06-30_18-34-12__validacao_tcc_unifal_r02/amaweb/surubim-pernambuco-2614501/surubim_pernambuco_2614501_r02_amaweb_t1_20260630_204941.pdf</t>
  </si>
  <si>
    <t>/media/serv-bot/cebece73-ca34-45fa-ba0e-9a1a1807e5c3/TCC_Unifal/Processamento_TCC_Unifal/sessoes/2026-06-30_18-34-12__validacao_tcc_unifal_r02/json/r02_2614501_c21951b2.json</t>
  </si>
  <si>
    <t>/media/serv-bot/cebece73-ca34-45fa-ba0e-9a1a1807e5c3/TCC_Unifal/Evidencias_TCC_Unifal/relatorios_ferramentas/2026-06-30_18-34-12__validacao_tcc_unifal_r02/accessmonitor/guarani-das-missoes-rio-grande-do-sul-4309506/guarani-das-missoes_rio grande do sul_4309506_r02_accessmonitor_t1_20260630_204948.json</t>
  </si>
  <si>
    <t>/media/serv-bot/cebece73-ca34-45fa-ba0e-9a1a1807e5c3/TCC_Unifal/Evidencias_TCC_Unifal/relatorios_ferramentas/2026-06-30_18-34-12__validacao_tcc_unifal_r02/accessmonitor/surubim-pernambuco-2614501/surubim_pernambuco_2614501_r02_accessmonitor_t1_20260630_204953.json</t>
  </si>
  <si>
    <t>/media/serv-bot/cebece73-ca34-45fa-ba0e-9a1a1807e5c3/TCC_Unifal/Evidencias_TCC_Unifal/relatorios_ferramentas/2026-06-30_18-34-12__validacao_tcc_unifal_r02/accessmonitor/ressaquinha-minas-gerais-3154408/ressaquinha_minas gerais_3154408_r02_accessmonitor_t1_20260630_204954.json</t>
  </si>
  <si>
    <t>/media/serv-bot/cebece73-ca34-45fa-ba0e-9a1a1807e5c3/TCC_Unifal/Evidencias_TCC_Unifal/relatorios_ferramentas/2026-06-30_18-34-12__validacao_tcc_unifal_r02/amaweb/igrejinha-rio-grande-do-sul-4310108/igrejinha_rio grande do sul_4310108_r02_amaweb_t1_20260630_205028.pdf</t>
  </si>
  <si>
    <t>/media/serv-bot/cebece73-ca34-45fa-ba0e-9a1a1807e5c3/TCC_Unifal/Processamento_TCC_Unifal/sessoes/2026-06-30_18-34-12__validacao_tcc_unifal_r02/json/r02_4310108_d1cc36a2.json</t>
  </si>
  <si>
    <t>/media/serv-bot/cebece73-ca34-45fa-ba0e-9a1a1807e5c3/TCC_Unifal/Evidencias_TCC_Unifal/relatorios_ferramentas/2026-06-30_18-34-12__validacao_tcc_unifal_r02/amaweb/rio-novo-minas-gerais-3155405/rio-novo_minas gerais_3155405_r02_amaweb_t1_20260630_205044.pdf</t>
  </si>
  <si>
    <t>/media/serv-bot/cebece73-ca34-45fa-ba0e-9a1a1807e5c3/TCC_Unifal/Processamento_TCC_Unifal/sessoes/2026-06-30_18-34-12__validacao_tcc_unifal_r02/json/r02_3155405_a11f8eb9.json</t>
  </si>
  <si>
    <t>/media/serv-bot/cebece73-ca34-45fa-ba0e-9a1a1807e5c3/TCC_Unifal/Evidencias_TCC_Unifal/relatorios_ferramentas/2026-06-30_18-34-12__validacao_tcc_unifal_r02/amaweb/batalha-piaui-2201507/batalha_piauí_2201507_r02_amaweb_t1_20260630_205044.pdf</t>
  </si>
  <si>
    <t>/media/serv-bot/cebece73-ca34-45fa-ba0e-9a1a1807e5c3/TCC_Unifal/Processamento_TCC_Unifal/sessoes/2026-06-30_18-34-12__validacao_tcc_unifal_r02/json/r02_2201507_332f668a.json</t>
  </si>
  <si>
    <t>/media/serv-bot/cebece73-ca34-45fa-ba0e-9a1a1807e5c3/TCC_Unifal/Evidencias_TCC_Unifal/relatorios_ferramentas/2026-06-30_18-34-12__validacao_tcc_unifal_r02/accessmonitor/igrejinha-rio-grande-do-sul-4310108/igrejinha_rio grande do sul_4310108_r02_accessmonitor_t1_20260630_205039.json</t>
  </si>
  <si>
    <t>/media/serv-bot/cebece73-ca34-45fa-ba0e-9a1a1807e5c3/TCC_Unifal/Evidencias_TCC_Unifal/relatorios_ferramentas/2026-06-30_18-34-12__validacao_tcc_unifal_r02/accessmonitor/rio-novo-minas-gerais-3155405/rio-novo_minas gerais_3155405_r02_accessmonitor_t1_20260630_205056.json</t>
  </si>
  <si>
    <t>/media/serv-bot/cebece73-ca34-45fa-ba0e-9a1a1807e5c3/TCC_Unifal/Evidencias_TCC_Unifal/relatorios_ferramentas/2026-06-30_18-34-12__validacao_tcc_unifal_r02/accessmonitor/batalha-piaui-2201507/batalha_piauí_2201507_r02_accessmonitor_t1_20260630_205055.json</t>
  </si>
  <si>
    <t>/media/serv-bot/cebece73-ca34-45fa-ba0e-9a1a1807e5c3/TCC_Unifal/Evidencias_TCC_Unifal/relatorios_ferramentas/2026-06-30_18-34-12__validacao_tcc_unifal_r02/amaweb/itapuca-rio-grande-do-sul-4310579/itapuca_rio grande do sul_4310579_r02_amaweb_t1_20260630_205115.pdf</t>
  </si>
  <si>
    <t>/media/serv-bot/cebece73-ca34-45fa-ba0e-9a1a1807e5c3/TCC_Unifal/Processamento_TCC_Unifal/sessoes/2026-06-30_18-34-12__validacao_tcc_unifal_r02/json/r02_4310579_1cc4f508.json</t>
  </si>
  <si>
    <t>/media/serv-bot/cebece73-ca34-45fa-ba0e-9a1a1807e5c3/TCC_Unifal/Evidencias_TCC_Unifal/relatorios_ferramentas/2026-06-30_18-34-12__validacao_tcc_unifal_r02/accessmonitor/itapuca-rio-grande-do-sul-4310579/itapuca_rio grande do sul_4310579_r02_accessmonitor_t1_20260630_205127.json</t>
  </si>
  <si>
    <t>/media/serv-bot/cebece73-ca34-45fa-ba0e-9a1a1807e5c3/TCC_Unifal/Evidencias_TCC_Unifal/relatorios_ferramentas/2026-06-30_18-34-12__validacao_tcc_unifal_r02/amaweb/lagoao-rio-grande-do-sul-4311254/lagoao_rio grande do sul_4311254_r02_amaweb_t1_20260630_205203.pdf</t>
  </si>
  <si>
    <t>/media/serv-bot/cebece73-ca34-45fa-ba0e-9a1a1807e5c3/TCC_Unifal/Processamento_TCC_Unifal/sessoes/2026-06-30_18-34-12__validacao_tcc_unifal_r02/json/r02_4311254_9e7ad36a.json</t>
  </si>
  <si>
    <t>/media/serv-bot/cebece73-ca34-45fa-ba0e-9a1a1807e5c3/TCC_Unifal/Evidencias_TCC_Unifal/relatorios_ferramentas/2026-06-30_18-34-12__validacao_tcc_unifal_r02/accessmonitor/lagoao-rio-grande-do-sul-4311254/lagoao_rio grande do sul_4311254_r02_accessmonitor_t1_20260630_205216.json</t>
  </si>
  <si>
    <t>/media/serv-bot/cebece73-ca34-45fa-ba0e-9a1a1807e5c3/TCC_Unifal/Evidencias_TCC_Unifal/relatorios_ferramentas/2026-06-30_18-34-12__validacao_tcc_unifal_r02/amaweb/rubelita-minas-gerais-3156502/rubelita_minas gerais_3156502_r02_amaweb_t1_20260630_205247.pdf</t>
  </si>
  <si>
    <t>/media/serv-bot/cebece73-ca34-45fa-ba0e-9a1a1807e5c3/TCC_Unifal/Processamento_TCC_Unifal/sessoes/2026-06-30_18-34-12__validacao_tcc_unifal_r02/json/r02_3156502_c8c1f8b6.json</t>
  </si>
  <si>
    <t>/media/serv-bot/cebece73-ca34-45fa-ba0e-9a1a1807e5c3/TCC_Unifal/Evidencias_TCC_Unifal/relatorios_ferramentas/2026-06-30_18-34-12__validacao_tcc_unifal_r02/amaweb/nao-me-toque-rio-grande-do-sul-4312658/nao-me-toque_rio grande do sul_4312658_r02_amaweb_t1_20260630_205249.pdf</t>
  </si>
  <si>
    <t>/media/serv-bot/cebece73-ca34-45fa-ba0e-9a1a1807e5c3/TCC_Unifal/Processamento_TCC_Unifal/sessoes/2026-06-30_18-34-12__validacao_tcc_unifal_r02/json/r02_4312658_30a5b2ba.json</t>
  </si>
  <si>
    <t>/media/serv-bot/cebece73-ca34-45fa-ba0e-9a1a1807e5c3/TCC_Unifal/Evidencias_TCC_Unifal/relatorios_ferramentas/2026-06-30_18-34-12__validacao_tcc_unifal_r02/amaweb/corrente-piaui-2202901/corrente_piauí_2202901_r02_amaweb_t1_20260630_205300.pdf</t>
  </si>
  <si>
    <t>/media/serv-bot/cebece73-ca34-45fa-ba0e-9a1a1807e5c3/TCC_Unifal/Processamento_TCC_Unifal/sessoes/2026-06-30_18-34-12__validacao_tcc_unifal_r02/json/r02_2202901_29a0f0ea.json</t>
  </si>
  <si>
    <t>/media/serv-bot/cebece73-ca34-45fa-ba0e-9a1a1807e5c3/TCC_Unifal/Evidencias_TCC_Unifal/relatorios_ferramentas/2026-06-30_18-34-12__validacao_tcc_unifal_r02/accessmonitor/rubelita-minas-gerais-3156502/rubelita_minas gerais_3156502_r02_accessmonitor_t1_20260630_205300.json</t>
  </si>
  <si>
    <t>/media/serv-bot/cebece73-ca34-45fa-ba0e-9a1a1807e5c3/TCC_Unifal/Evidencias_TCC_Unifal/relatorios_ferramentas/2026-06-30_18-34-12__validacao_tcc_unifal_r02/accessmonitor/nao-me-toque-rio-grande-do-sul-4312658/nao-me-toque_rio grande do sul_4312658_r02_accessmonitor_t1_20260630_205302.json</t>
  </si>
  <si>
    <t>/media/serv-bot/cebece73-ca34-45fa-ba0e-9a1a1807e5c3/TCC_Unifal/Evidencias_TCC_Unifal/relatorios_ferramentas/2026-06-30_18-34-12__validacao_tcc_unifal_r02/amaweb/nova-bassano-rio-grande-do-sul-4312906/nova-bassano_rio grande do sul_4312906_r02_amaweb_t1_20260630_205332.pdf</t>
  </si>
  <si>
    <t>/media/serv-bot/cebece73-ca34-45fa-ba0e-9a1a1807e5c3/TCC_Unifal/Processamento_TCC_Unifal/sessoes/2026-06-30_18-34-12__validacao_tcc_unifal_r02/json/r02_4312906_0f828c6f.json</t>
  </si>
  <si>
    <t>/media/serv-bot/cebece73-ca34-45fa-ba0e-9a1a1807e5c3/TCC_Unifal/Evidencias_TCC_Unifal/relatorios_ferramentas/2026-06-30_18-34-12__validacao_tcc_unifal_r02/amaweb/santa-rita-de-jacutinga-minas-gerais-3159308/santa-rita-de-jacutinga_minas gerais_3159308_r02_amaweb_t1_20260630_205344.pdf</t>
  </si>
  <si>
    <t>/media/serv-bot/cebece73-ca34-45fa-ba0e-9a1a1807e5c3/TCC_Unifal/Processamento_TCC_Unifal/sessoes/2026-06-30_18-34-12__validacao_tcc_unifal_r02/json/r02_3159308_8d62dd02.json</t>
  </si>
  <si>
    <t>/media/serv-bot/cebece73-ca34-45fa-ba0e-9a1a1807e5c3/TCC_Unifal/Evidencias_TCC_Unifal/relatorios_ferramentas/2026-06-30_18-34-12__validacao_tcc_unifal_r02/accessmonitor/corrente-piaui-2202901/corrente_piauí_2202901_r02_accessmonitor_t1_20260630_205313.json</t>
  </si>
  <si>
    <t>/media/serv-bot/cebece73-ca34-45fa-ba0e-9a1a1807e5c3/TCC_Unifal/Evidencias_TCC_Unifal/relatorios_ferramentas/2026-06-30_18-34-12__validacao_tcc_unifal_r02/accessmonitor/nova-bassano-rio-grande-do-sul-4312906/nova-bassano_rio grande do sul_4312906_r02_accessmonitor_t1_20260630_205344.json</t>
  </si>
  <si>
    <t>/media/serv-bot/cebece73-ca34-45fa-ba0e-9a1a1807e5c3/TCC_Unifal/Evidencias_TCC_Unifal/relatorios_ferramentas/2026-06-30_18-34-12__validacao_tcc_unifal_r02/accessmonitor/santa-rita-de-jacutinga-minas-gerais-3159308/santa-rita-de-jacutinga_minas gerais_3159308_r02_accessmonitor_t1_20260630_205357.json</t>
  </si>
  <si>
    <t>/media/serv-bot/cebece73-ca34-45fa-ba0e-9a1a1807e5c3/TCC_Unifal/Evidencias_TCC_Unifal/relatorios_ferramentas/2026-06-30_18-34-12__validacao_tcc_unifal_r02/amaweb/pedras-altas-rio-grande-do-sul-4314175/pedras-altas_rio grande do sul_4314175_r02_amaweb_t1_20260630_205415.pdf</t>
  </si>
  <si>
    <t>/media/serv-bot/cebece73-ca34-45fa-ba0e-9a1a1807e5c3/TCC_Unifal/Processamento_TCC_Unifal/sessoes/2026-06-30_18-34-12__validacao_tcc_unifal_r02/json/r02_4314175_d22e5a34.json</t>
  </si>
  <si>
    <t>/media/serv-bot/cebece73-ca34-45fa-ba0e-9a1a1807e5c3/TCC_Unifal/Evidencias_TCC_Unifal/relatorios_ferramentas/2026-06-30_18-34-12__validacao_tcc_unifal_r02/amaweb/demerval-lobao-piaui-2203305/demerval-lobao_piauí_2203305_r02_amaweb_t1_20260630_205431.pdf</t>
  </si>
  <si>
    <t>/media/serv-bot/cebece73-ca34-45fa-ba0e-9a1a1807e5c3/TCC_Unifal/Processamento_TCC_Unifal/sessoes/2026-06-30_18-34-12__validacao_tcc_unifal_r02/json/r02_2203305_4c6b8398.json</t>
  </si>
  <si>
    <t>/media/serv-bot/cebece73-ca34-45fa-ba0e-9a1a1807e5c3/TCC_Unifal/Evidencias_TCC_Unifal/relatorios_ferramentas/2026-06-30_18-34-12__validacao_tcc_unifal_r02/accessmonitor/pedras-altas-rio-grande-do-sul-4314175/pedras-altas_rio grande do sul_4314175_r02_accessmonitor_t1_20260630_205428.json</t>
  </si>
  <si>
    <t>/media/serv-bot/cebece73-ca34-45fa-ba0e-9a1a1807e5c3/TCC_Unifal/Evidencias_TCC_Unifal/relatorios_ferramentas/2026-06-30_18-34-12__validacao_tcc_unifal_r02/amaweb/santana-de-pirapama-minas-gerais-3158508/santana-de-pirapama_minas gerais_3158508_r02_amaweb_t1_20260630_205450.pdf</t>
  </si>
  <si>
    <t>/media/serv-bot/cebece73-ca34-45fa-ba0e-9a1a1807e5c3/TCC_Unifal/Processamento_TCC_Unifal/sessoes/2026-06-30_18-34-12__validacao_tcc_unifal_r02/json/r02_3158508_f3e98741.json</t>
  </si>
  <si>
    <t>/media/serv-bot/cebece73-ca34-45fa-ba0e-9a1a1807e5c3/TCC_Unifal/Evidencias_TCC_Unifal/relatorios_ferramentas/2026-06-30_18-34-12__validacao_tcc_unifal_r02/amaweb/salto-do-jacui-rio-grande-do-sul-4316451/salto-do-jacui_rio grande do sul_4316451_r02_amaweb_t1_20260630_205455.pdf</t>
  </si>
  <si>
    <t>/media/serv-bot/cebece73-ca34-45fa-ba0e-9a1a1807e5c3/TCC_Unifal/Processamento_TCC_Unifal/sessoes/2026-06-30_18-34-12__validacao_tcc_unifal_r02/json/r02_4316451_47ee2cfe.json</t>
  </si>
  <si>
    <t>/media/serv-bot/cebece73-ca34-45fa-ba0e-9a1a1807e5c3/TCC_Unifal/Evidencias_TCC_Unifal/relatorios_ferramentas/2026-06-30_18-34-12__validacao_tcc_unifal_r02/accessmonitor/demerval-lobao-piaui-2203305/demerval-lobao_piauí_2203305_r02_accessmonitor_t1_20260630_205445.json</t>
  </si>
  <si>
    <t>https://santanadepirapama.mg.gov.br/site/</t>
  </si>
  <si>
    <t>/media/serv-bot/cebece73-ca34-45fa-ba0e-9a1a1807e5c3/TCC_Unifal/Evidencias_TCC_Unifal/relatorios_ferramentas/2026-06-30_18-34-12__validacao_tcc_unifal_r02/accessmonitor/santana-de-pirapama-minas-gerais-3158508/santana-de-pirapama_minas gerais_3158508_r02_accessmonitor_t1_20260630_205501.json</t>
  </si>
  <si>
    <t>/media/serv-bot/cebece73-ca34-45fa-ba0e-9a1a1807e5c3/TCC_Unifal/Evidencias_TCC_Unifal/relatorios_ferramentas/2026-06-30_18-34-12__validacao_tcc_unifal_r02/amaweb/geminiano-piaui-2204352/geminiano_piauí_2204352_r02_amaweb_t1_20260630_205516.pdf</t>
  </si>
  <si>
    <t>/media/serv-bot/cebece73-ca34-45fa-ba0e-9a1a1807e5c3/TCC_Unifal/Processamento_TCC_Unifal/sessoes/2026-06-30_18-34-12__validacao_tcc_unifal_r02/json/r02_2204352_56bb273a.json</t>
  </si>
  <si>
    <t>/media/serv-bot/cebece73-ca34-45fa-ba0e-9a1a1807e5c3/TCC_Unifal/Evidencias_TCC_Unifal/relatorios_ferramentas/2026-06-30_18-34-12__validacao_tcc_unifal_r02/accessmonitor/salto-do-jacui-rio-grande-do-sul-4316451/salto-do-jacui_rio grande do sul_4316451_r02_accessmonitor_t1_20260630_205506.json</t>
  </si>
  <si>
    <t>/media/serv-bot/cebece73-ca34-45fa-ba0e-9a1a1807e5c3/TCC_Unifal/Evidencias_TCC_Unifal/relatorios_ferramentas/2026-06-30_18-34-12__validacao_tcc_unifal_r02/amaweb/sao-bento-abade-minas-gerais-3160801/sao-bento-abade_minas gerais_3160801_r02_amaweb_t1_20260630_205540.pdf</t>
  </si>
  <si>
    <t>/media/serv-bot/cebece73-ca34-45fa-ba0e-9a1a1807e5c3/TCC_Unifal/Processamento_TCC_Unifal/sessoes/2026-06-30_18-34-12__validacao_tcc_unifal_r02/json/r02_3160801_487739bd.json</t>
  </si>
  <si>
    <t>/media/serv-bot/cebece73-ca34-45fa-ba0e-9a1a1807e5c3/TCC_Unifal/Evidencias_TCC_Unifal/relatorios_ferramentas/2026-06-30_18-34-12__validacao_tcc_unifal_r02/accessmonitor/geminiano-piaui-2204352/geminiano_piauí_2204352_r02_accessmonitor_t1_20260630_205529.json</t>
  </si>
  <si>
    <t>/media/serv-bot/cebece73-ca34-45fa-ba0e-9a1a1807e5c3/TCC_Unifal/Evidencias_TCC_Unifal/relatorios_ferramentas/2026-06-30_18-34-12__validacao_tcc_unifal_r02/amaweb/sao-martinho-rio-grande-do-sul-4319109/sao-martinho_rio grande do sul_4319109_r02_amaweb_t1_20260630_205558.pdf</t>
  </si>
  <si>
    <t>/media/serv-bot/cebece73-ca34-45fa-ba0e-9a1a1807e5c3/TCC_Unifal/Processamento_TCC_Unifal/sessoes/2026-06-30_18-34-12__validacao_tcc_unifal_r02/json/r02_4319109_e8cd29ce.json</t>
  </si>
  <si>
    <t>/media/serv-bot/cebece73-ca34-45fa-ba0e-9a1a1807e5c3/TCC_Unifal/Evidencias_TCC_Unifal/relatorios_ferramentas/2026-06-30_18-34-12__validacao_tcc_unifal_r02/accessmonitor/sao-bento-abade-minas-gerais-3160801/sao-bento-abade_minas gerais_3160801_r02_accessmonitor_t1_20260630_205552.json</t>
  </si>
  <si>
    <t>/media/serv-bot/cebece73-ca34-45fa-ba0e-9a1a1807e5c3/TCC_Unifal/Evidencias_TCC_Unifal/relatorios_ferramentas/2026-06-30_18-34-12__validacao_tcc_unifal_r02/accessmonitor/sao-martinho-rio-grande-do-sul-4319109/sao-martinho_rio grande do sul_4319109_r02_accessmonitor_t1_20260630_205609.json</t>
  </si>
  <si>
    <t>/media/serv-bot/cebece73-ca34-45fa-ba0e-9a1a1807e5c3/TCC_Unifal/Evidencias_TCC_Unifal/relatorios_ferramentas/2026-06-30_18-34-12__validacao_tcc_unifal_r02/amaweb/sao-francisco-de-sales-minas-gerais-3161304/sao-francisco-de-sales_minas gerais_3161304_r02_amaweb_t1_20260630_205623.pdf</t>
  </si>
  <si>
    <t>/media/serv-bot/cebece73-ca34-45fa-ba0e-9a1a1807e5c3/TCC_Unifal/Processamento_TCC_Unifal/sessoes/2026-06-30_18-34-12__validacao_tcc_unifal_r02/json/r02_3161304_69de55fd.json</t>
  </si>
  <si>
    <t>/media/serv-bot/cebece73-ca34-45fa-ba0e-9a1a1807e5c3/TCC_Unifal/Evidencias_TCC_Unifal/relatorios_ferramentas/2026-06-30_18-34-12__validacao_tcc_unifal_r02/accessmonitor/geminiano-piaui-2204352/geminiano_piauí_2204352_r02_accessmonitor_t2_20260630_205605.json</t>
  </si>
  <si>
    <t>/media/serv-bot/cebece73-ca34-45fa-ba0e-9a1a1807e5c3/TCC_Unifal/Evidencias_TCC_Unifal/relatorios_ferramentas/2026-06-30_18-34-12__validacao_tcc_unifal_r02/accessmonitor/sao-francisco-de-sales-minas-gerais-3161304/sao-francisco-de-sales_minas gerais_3161304_r02_accessmonitor_t1_20260630_205635.json</t>
  </si>
  <si>
    <t>/media/serv-bot/cebece73-ca34-45fa-ba0e-9a1a1807e5c3/TCC_Unifal/Evidencias_TCC_Unifal/relatorios_ferramentas/2026-06-30_18-34-12__validacao_tcc_unifal_r02/amaweb/seberi-rio-grande-do-sul-4320206/seberi_rio grande do sul_4320206_r02_amaweb_t1_20260630_205655.pdf</t>
  </si>
  <si>
    <t>/media/serv-bot/cebece73-ca34-45fa-ba0e-9a1a1807e5c3/TCC_Unifal/Processamento_TCC_Unifal/sessoes/2026-06-30_18-34-12__validacao_tcc_unifal_r02/json/r02_4320206_9bbd0c35.json</t>
  </si>
  <si>
    <t>/media/serv-bot/cebece73-ca34-45fa-ba0e-9a1a1807e5c3/TCC_Unifal/Evidencias_TCC_Unifal/relatorios_ferramentas/2026-06-30_18-34-12__validacao_tcc_unifal_r02/accessmonitor/geminiano-piaui-2204352/geminiano_piauí_2204352_r02_accessmonitor_t3_20260630_205643.json</t>
  </si>
  <si>
    <t>/media/serv-bot/cebece73-ca34-45fa-ba0e-9a1a1807e5c3/TCC_Unifal/Evidencias_TCC_Unifal/relatorios_ferramentas/2026-06-30_18-34-12__validacao_tcc_unifal_r02/accessmonitor/seberi-rio-grande-do-sul-4320206/seberi_rio grande do sul_4320206_r02_accessmonitor_t1_20260630_205706.json</t>
  </si>
  <si>
    <t>/media/serv-bot/cebece73-ca34-45fa-ba0e-9a1a1807e5c3/TCC_Unifal/Evidencias_TCC_Unifal/relatorios_ferramentas/2026-06-30_18-34-12__validacao_tcc_unifal_r02/amaweb/sao-joao-da-mata-minas-gerais-3162302/sao-joao-da-mata_minas gerais_3162302_r02_amaweb_t1_20260630_205714.pdf</t>
  </si>
  <si>
    <t>/media/serv-bot/cebece73-ca34-45fa-ba0e-9a1a1807e5c3/TCC_Unifal/Processamento_TCC_Unifal/sessoes/2026-06-30_18-34-12__validacao_tcc_unifal_r02/json/r02_3162302_c7f4baa2.json</t>
  </si>
  <si>
    <t>https://saojoaodamata.mg.gov.br/</t>
  </si>
  <si>
    <t>saojoaodamata.mg.gov.br</t>
  </si>
  <si>
    <t>/media/serv-bot/cebece73-ca34-45fa-ba0e-9a1a1807e5c3/TCC_Unifal/Evidencias_TCC_Unifal/relatorios_ferramentas/2026-06-30_18-34-12__validacao_tcc_unifal_r02/accessmonitor/sao-joao-da-mata-minas-gerais-3162302/sao-joao-da-mata_minas gerais_3162302_r02_accessmonitor_t1_20260630_205725.json</t>
  </si>
  <si>
    <t>/media/serv-bot/cebece73-ca34-45fa-ba0e-9a1a1807e5c3/TCC_Unifal/Evidencias_TCC_Unifal/relatorios_ferramentas/2026-06-30_18-34-12__validacao_tcc_unifal_r02/amaweb/jardim-do-mulato-piaui-2205250/jardim-do-mulato_piauí_2205250_r02_amaweb_t1_20260630_205743.pdf</t>
  </si>
  <si>
    <t>/media/serv-bot/cebece73-ca34-45fa-ba0e-9a1a1807e5c3/TCC_Unifal/Processamento_TCC_Unifal/sessoes/2026-06-30_18-34-12__validacao_tcc_unifal_r02/json/r02_2205250_73c6b61f.json</t>
  </si>
  <si>
    <t>/media/serv-bot/cebece73-ca34-45fa-ba0e-9a1a1807e5c3/TCC_Unifal/Evidencias_TCC_Unifal/relatorios_ferramentas/2026-06-30_18-34-12__validacao_tcc_unifal_r02/amaweb/sao-joao-do-manteninha-minas-gerais-3162575/sao-joao-do-manteninha_minas gerais_3162575_r02_amaweb_t1_20260630_205755.pdf</t>
  </si>
  <si>
    <t>/media/serv-bot/cebece73-ca34-45fa-ba0e-9a1a1807e5c3/TCC_Unifal/Processamento_TCC_Unifal/sessoes/2026-06-30_18-34-12__validacao_tcc_unifal_r02/json/r02_3162575_3b388e2b.json</t>
  </si>
  <si>
    <t>/media/serv-bot/cebece73-ca34-45fa-ba0e-9a1a1807e5c3/TCC_Unifal/Evidencias_TCC_Unifal/relatorios_ferramentas/2026-06-30_18-34-12__validacao_tcc_unifal_r02/accessmonitor/jardim-do-mulato-piaui-2205250/jardim-do-mulato_piauí_2205250_r02_accessmonitor_t1_20260630_205754.json</t>
  </si>
  <si>
    <t>/media/serv-bot/cebece73-ca34-45fa-ba0e-9a1a1807e5c3/TCC_Unifal/Evidencias_TCC_Unifal/relatorios_ferramentas/2026-06-30_18-34-12__validacao_tcc_unifal_r02/accessmonitor/sao-joao-do-manteninha-minas-gerais-3162575/sao-joao-do-manteninha_minas gerais_3162575_r02_accessmonitor_t1_20260630_205806.json</t>
  </si>
  <si>
    <t>/media/serv-bot/cebece73-ca34-45fa-ba0e-9a1a1807e5c3/TCC_Unifal/Evidencias_TCC_Unifal/relatorios_ferramentas/2026-06-30_18-34-12__validacao_tcc_unifal_r02/amaweb/sao-pedro-da-uniao-minas-gerais-3163904/sao-pedro-da-uniao_minas gerais_3163904_r02_amaweb_t1_20260630_205852.pdf</t>
  </si>
  <si>
    <t>/media/serv-bot/cebece73-ca34-45fa-ba0e-9a1a1807e5c3/TCC_Unifal/Processamento_TCC_Unifal/sessoes/2026-06-30_18-34-12__validacao_tcc_unifal_r02/json/r02_3163904_83fb0900.json</t>
  </si>
  <si>
    <t>/media/serv-bot/cebece73-ca34-45fa-ba0e-9a1a1807e5c3/TCC_Unifal/Evidencias_TCC_Unifal/relatorios_ferramentas/2026-06-30_18-34-12__validacao_tcc_unifal_r02/amaweb/joao-costa-piaui-2205359/joao-costa_piauí_2205359_r02_amaweb_t1_20260630_205853.pdf</t>
  </si>
  <si>
    <t>/media/serv-bot/cebece73-ca34-45fa-ba0e-9a1a1807e5c3/TCC_Unifal/Processamento_TCC_Unifal/sessoes/2026-06-30_18-34-12__validacao_tcc_unifal_r02/json/r02_2205359_ee56c5a4.json</t>
  </si>
  <si>
    <t>/media/serv-bot/cebece73-ca34-45fa-ba0e-9a1a1807e5c3/TCC_Unifal/Evidencias_TCC_Unifal/relatorios_ferramentas/2026-06-30_18-34-12__validacao_tcc_unifal_r02/accessmonitor/sao-pedro-da-uniao-minas-gerais-3163904/sao-pedro-da-uniao_minas gerais_3163904_r02_accessmonitor_t1_20260630_205903.json</t>
  </si>
  <si>
    <t>/media/serv-bot/cebece73-ca34-45fa-ba0e-9a1a1807e5c3/TCC_Unifal/Evidencias_TCC_Unifal/relatorios_ferramentas/2026-06-30_18-34-12__validacao_tcc_unifal_r02/accessmonitor/joao-costa-piaui-2205359/joao-costa_piauí_2205359_r02_accessmonitor_t1_20260630_205906.json</t>
  </si>
  <si>
    <t>/media/serv-bot/cebece73-ca34-45fa-ba0e-9a1a1807e5c3/TCC_Unifal/Evidencias_TCC_Unifal/relatorios_ferramentas/2026-06-30_18-34-12__validacao_tcc_unifal_r02/amaweb/teofilo-otoni-minas-gerais-3168606/teofilo-otoni_minas gerais_3168606_r02_amaweb_t1_20260630_205931.pdf</t>
  </si>
  <si>
    <t>/media/serv-bot/cebece73-ca34-45fa-ba0e-9a1a1807e5c3/TCC_Unifal/Processamento_TCC_Unifal/sessoes/2026-06-30_18-34-12__validacao_tcc_unifal_r02/json/r02_3168606_cb9c1400.json</t>
  </si>
  <si>
    <t>/media/serv-bot/cebece73-ca34-45fa-ba0e-9a1a1807e5c3/TCC_Unifal/Evidencias_TCC_Unifal/relatorios_ferramentas/2026-06-30_18-34-12__validacao_tcc_unifal_r02/accessmonitor/teofilo-otoni-minas-gerais-3168606/teofilo-otoni_minas gerais_3168606_r02_accessmonitor_t1_20260630_205944.json</t>
  </si>
  <si>
    <t>/media/serv-bot/cebece73-ca34-45fa-ba0e-9a1a1807e5c3/TCC_Unifal/Evidencias_TCC_Unifal/relatorios_ferramentas/2026-06-30_18-34-12__validacao_tcc_unifal_r02/amaweb/terra-de-areia-rio-grande-do-sul-4321436/terra-de-areia_rio grande do sul_4321436_r02_amaweb_t1_20260630_210028.pdf</t>
  </si>
  <si>
    <t>/media/serv-bot/cebece73-ca34-45fa-ba0e-9a1a1807e5c3/TCC_Unifal/Processamento_TCC_Unifal/sessoes/2026-06-30_18-34-12__validacao_tcc_unifal_r02/json/r02_4321436_a545e8f7.json</t>
  </si>
  <si>
    <t>/media/serv-bot/cebece73-ca34-45fa-ba0e-9a1a1807e5c3/TCC_Unifal/Evidencias_TCC_Unifal/relatorios_ferramentas/2026-06-30_18-34-12__validacao_tcc_unifal_r02/amaweb/tiros-minas-gerais-3168903/tiros_minas gerais_3168903_r02_amaweb_t1_20260630_210041.pdf</t>
  </si>
  <si>
    <t>/media/serv-bot/cebece73-ca34-45fa-ba0e-9a1a1807e5c3/TCC_Unifal/Processamento_TCC_Unifal/sessoes/2026-06-30_18-34-12__validacao_tcc_unifal_r02/json/r02_3168903_a6bc6cc3.json</t>
  </si>
  <si>
    <t>/media/serv-bot/cebece73-ca34-45fa-ba0e-9a1a1807e5c3/TCC_Unifal/Evidencias_TCC_Unifal/relatorios_ferramentas/2026-06-30_18-34-12__validacao_tcc_unifal_r02/accessmonitor/tiros-minas-gerais-3168903/tiros_minas gerais_3168903_r02_accessmonitor_t1_20260630_210053.json</t>
  </si>
  <si>
    <t>/media/serv-bot/cebece73-ca34-45fa-ba0e-9a1a1807e5c3/TCC_Unifal/Evidencias_TCC_Unifal/relatorios_ferramentas/2026-06-30_18-34-12__validacao_tcc_unifal_r02/amaweb/monsenhor-gil-piaui-2206407/monsenhor-gil_piauí_2206407_r02_amaweb_t1_20260630_210226.pdf</t>
  </si>
  <si>
    <t>/media/serv-bot/cebece73-ca34-45fa-ba0e-9a1a1807e5c3/TCC_Unifal/Processamento_TCC_Unifal/sessoes/2026-06-30_18-34-12__validacao_tcc_unifal_r02/json/r02_2206407_39f0a2d4.json</t>
  </si>
  <si>
    <t>/media/serv-bot/cebece73-ca34-45fa-ba0e-9a1a1807e5c3/TCC_Unifal/Evidencias_TCC_Unifal/relatorios_ferramentas/2026-06-30_18-34-12__validacao_tcc_unifal_r02/accessmonitor/monsenhor-gil-piaui-2206407/monsenhor-gil_piauí_2206407_r02_accessmonitor_t1_20260630_210239.json</t>
  </si>
  <si>
    <t>/media/serv-bot/cebece73-ca34-45fa-ba0e-9a1a1807e5c3/TCC_Unifal/Evidencias_TCC_Unifal/relatorios_ferramentas/2026-06-30_18-34-12__validacao_tcc_unifal_r02/amaweb/terra-de-areia-rio-grande-do-sul-4321436/terra-de-areia_rio grande do sul_4321436_r02_amaweb_t2_20260630_210351.pdf</t>
  </si>
  <si>
    <t>/media/serv-bot/cebece73-ca34-45fa-ba0e-9a1a1807e5c3/TCC_Unifal/Evidencias_TCC_Unifal/relatorios_ferramentas/2026-06-30_18-34-12__validacao_tcc_unifal_r02/amaweb/tocos-do-moji-minas-gerais-3169059/tocos-do-moji_minas gerais_3169059_r02_amaweb_t1_20260630_210414.pdf</t>
  </si>
  <si>
    <t>/media/serv-bot/cebece73-ca34-45fa-ba0e-9a1a1807e5c3/TCC_Unifal/Processamento_TCC_Unifal/sessoes/2026-06-30_18-34-12__validacao_tcc_unifal_r02/json/r02_3169059_bff103fc.json</t>
  </si>
  <si>
    <t>/media/serv-bot/cebece73-ca34-45fa-ba0e-9a1a1807e5c3/TCC_Unifal/Evidencias_TCC_Unifal/relatorios_ferramentas/2026-06-30_18-34-12__validacao_tcc_unifal_r02/amaweb/terra-de-areia-rio-grande-do-sul-4321436/terra-de-areia_rio grande do sul_4321436_r02_amaweb_t3_20260630_210504.pdf</t>
  </si>
  <si>
    <t>/media/serv-bot/cebece73-ca34-45fa-ba0e-9a1a1807e5c3/TCC_Unifal/Evidencias_TCC_Unifal/relatorios_ferramentas/2026-06-30_18-34-12__validacao_tcc_unifal_r02/amaweb/pavussu-piaui-2207850/pavussu_piauí_2207850_r02_amaweb_t1_20260630_210504.pdf</t>
  </si>
  <si>
    <t>/media/serv-bot/cebece73-ca34-45fa-ba0e-9a1a1807e5c3/TCC_Unifal/Processamento_TCC_Unifal/sessoes/2026-06-30_18-34-12__validacao_tcc_unifal_r02/json/r02_2207850_5d64aec5.json</t>
  </si>
  <si>
    <t>/media/serv-bot/cebece73-ca34-45fa-ba0e-9a1a1807e5c3/TCC_Unifal/Evidencias_TCC_Unifal/relatorios_ferramentas/2026-06-30_18-34-12__validacao_tcc_unifal_r02/accessmonitor/terra-de-areia-rio-grande-do-sul-4321436/terra-de-areia_rio grande do sul_4321436_r02_accessmonitor_t1_20260630_210515.json</t>
  </si>
  <si>
    <t>/media/serv-bot/cebece73-ca34-45fa-ba0e-9a1a1807e5c3/TCC_Unifal/Evidencias_TCC_Unifal/relatorios_ferramentas/2026-06-30_18-34-12__validacao_tcc_unifal_r02/accessmonitor/pavussu-piaui-2207850/pavussu_piauí_2207850_r02_accessmonitor_t1_20260630_210517.json</t>
  </si>
  <si>
    <t>/media/serv-bot/cebece73-ca34-45fa-ba0e-9a1a1807e5c3/TCC_Unifal/Evidencias_TCC_Unifal/relatorios_ferramentas/2026-06-30_18-34-12__validacao_tcc_unifal_r02/amaweb/tres-arroios-rio-grande-do-sul-4321634/tres-arroios_rio grande do sul_4321634_r02_amaweb_t1_20260630_210620.pdf</t>
  </si>
  <si>
    <t>/media/serv-bot/cebece73-ca34-45fa-ba0e-9a1a1807e5c3/TCC_Unifal/Processamento_TCC_Unifal/sessoes/2026-06-30_18-34-12__validacao_tcc_unifal_r02/json/r02_4321634_e93ca991.json</t>
  </si>
  <si>
    <t>/media/serv-bot/cebece73-ca34-45fa-ba0e-9a1a1807e5c3/TCC_Unifal/Evidencias_TCC_Unifal/relatorios_ferramentas/2026-06-30_18-34-12__validacao_tcc_unifal_r02/accessmonitor/tres-arroios-rio-grande-do-sul-4321634/tres-arroios_rio grande do sul_4321634_r02_accessmonitor_t1_20260630_210631.json</t>
  </si>
  <si>
    <t>/media/serv-bot/cebece73-ca34-45fa-ba0e-9a1a1807e5c3/TCC_Unifal/Evidencias_TCC_Unifal/relatorios_ferramentas/2026-06-30_18-34-12__validacao_tcc_unifal_r02/amaweb/sao-joao-do-arraial-piaui-2209971/sao-joao-do-arraial_piauí_2209971_r02_amaweb_t1_20260630_210713.pdf</t>
  </si>
  <si>
    <t>/media/serv-bot/cebece73-ca34-45fa-ba0e-9a1a1807e5c3/TCC_Unifal/Processamento_TCC_Unifal/sessoes/2026-06-30_18-34-12__validacao_tcc_unifal_r02/json/r02_2209971_56c059ab.json</t>
  </si>
  <si>
    <t>/media/serv-bot/cebece73-ca34-45fa-ba0e-9a1a1807e5c3/TCC_Unifal/Evidencias_TCC_Unifal/relatorios_ferramentas/2026-06-30_18-34-12__validacao_tcc_unifal_r02/amaweb/turucu-rio-grande-do-sul-4322327/turucu_rio grande do sul_4322327_r02_amaweb_t1_20260630_210731.pdf</t>
  </si>
  <si>
    <t>/media/serv-bot/cebece73-ca34-45fa-ba0e-9a1a1807e5c3/TCC_Unifal/Processamento_TCC_Unifal/sessoes/2026-06-30_18-34-12__validacao_tcc_unifal_r02/json/r02_4322327_e09821d9.json</t>
  </si>
  <si>
    <t>/media/serv-bot/cebece73-ca34-45fa-ba0e-9a1a1807e5c3/TCC_Unifal/Evidencias_TCC_Unifal/relatorios_ferramentas/2026-06-30_18-34-12__validacao_tcc_unifal_r02/amaweb/tocos-do-moji-minas-gerais-3169059/tocos-do-moji_minas gerais_3169059_r02_amaweb_t2_20260630_210732.pdf</t>
  </si>
  <si>
    <t>/media/serv-bot/cebece73-ca34-45fa-ba0e-9a1a1807e5c3/TCC_Unifal/Evidencias_TCC_Unifal/relatorios_ferramentas/2026-06-30_18-34-12__validacao_tcc_unifal_r02/accessmonitor/turucu-rio-grande-do-sul-4322327/turucu_rio grande do sul_4322327_r02_accessmonitor_t1_20260630_210743.json</t>
  </si>
  <si>
    <t>/media/serv-bot/cebece73-ca34-45fa-ba0e-9a1a1807e5c3/TCC_Unifal/Evidencias_TCC_Unifal/relatorios_ferramentas/2026-06-30_18-34-12__validacao_tcc_unifal_r02/accessmonitor/tocos-do-moji-minas-gerais-3169059/tocos-do-moji_minas gerais_3169059_r02_accessmonitor_t1_20260630_210745.json</t>
  </si>
  <si>
    <t>/media/serv-bot/cebece73-ca34-45fa-ba0e-9a1a1807e5c3/TCC_Unifal/Evidencias_TCC_Unifal/relatorios_ferramentas/2026-06-30_18-34-12__validacao_tcc_unifal_r02/accessmonitor/sao-joao-do-arraial-piaui-2209971/sao-joao-do-arraial_piauí_2209971_r02_accessmonitor_t1_20260630_210725.json</t>
  </si>
  <si>
    <t>/media/serv-bot/cebece73-ca34-45fa-ba0e-9a1a1807e5c3/TCC_Unifal/Evidencias_TCC_Unifal/relatorios_ferramentas/2026-06-30_18-34-12__validacao_tcc_unifal_r02/amaweb/venancio-aires-rio-grande-do-sul-4322608/venancio-aires_rio grande do sul_4322608_r02_amaweb_t1_20260630_210811.pdf</t>
  </si>
  <si>
    <t>/media/serv-bot/cebece73-ca34-45fa-ba0e-9a1a1807e5c3/TCC_Unifal/Processamento_TCC_Unifal/sessoes/2026-06-30_18-34-12__validacao_tcc_unifal_r02/json/r02_4322608_4cb8d761.json</t>
  </si>
  <si>
    <t>/media/serv-bot/cebece73-ca34-45fa-ba0e-9a1a1807e5c3/TCC_Unifal/Evidencias_TCC_Unifal/relatorios_ferramentas/2026-06-30_18-34-12__validacao_tcc_unifal_r02/amaweb/ubai-minas-gerais-3170008/ubai_minas gerais_3170008_r02_amaweb_t1_20260630_210832.pdf</t>
  </si>
  <si>
    <t>/media/serv-bot/cebece73-ca34-45fa-ba0e-9a1a1807e5c3/TCC_Unifal/Processamento_TCC_Unifal/sessoes/2026-06-30_18-34-12__validacao_tcc_unifal_r02/json/r02_3170008_2939528b.json</t>
  </si>
  <si>
    <t>/media/serv-bot/cebece73-ca34-45fa-ba0e-9a1a1807e5c3/TCC_Unifal/Evidencias_TCC_Unifal/relatorios_ferramentas/2026-06-30_18-34-12__validacao_tcc_unifal_r02/accessmonitor/venancio-aires-rio-grande-do-sul-4322608/venancio-aires_rio grande do sul_4322608_r02_accessmonitor_t1_20260630_210824.json</t>
  </si>
  <si>
    <t>/media/serv-bot/cebece73-ca34-45fa-ba0e-9a1a1807e5c3/TCC_Unifal/Evidencias_TCC_Unifal/relatorios_ferramentas/2026-06-30_18-34-12__validacao_tcc_unifal_r02/accessmonitor/ubai-minas-gerais-3170008/ubai_minas gerais_3170008_r02_accessmonitor_t1_20260630_210845.json</t>
  </si>
  <si>
    <t>/media/serv-bot/cebece73-ca34-45fa-ba0e-9a1a1807e5c3/TCC_Unifal/Evidencias_TCC_Unifal/relatorios_ferramentas/2026-06-30_18-34-12__validacao_tcc_unifal_r02/amaweb/aguas-mornas-santa-catarina-4200606/aguas-mornas_santa catarina_4200606_r02_amaweb_t1_20260630_210921.pdf</t>
  </si>
  <si>
    <t>/media/serv-bot/cebece73-ca34-45fa-ba0e-9a1a1807e5c3/TCC_Unifal/Processamento_TCC_Unifal/sessoes/2026-06-30_18-34-12__validacao_tcc_unifal_r02/json/r02_4200606_7f2924b3.json</t>
  </si>
  <si>
    <t>/media/serv-bot/cebece73-ca34-45fa-ba0e-9a1a1807e5c3/TCC_Unifal/Evidencias_TCC_Unifal/relatorios_ferramentas/2026-06-30_18-34-12__validacao_tcc_unifal_r02/amaweb/sao-luis-do-piaui-piaui-2210375/sao-luis-do-piaui_piauí_2210375_r02_amaweb_t1_20260630_210930.pdf</t>
  </si>
  <si>
    <t>/media/serv-bot/cebece73-ca34-45fa-ba0e-9a1a1807e5c3/TCC_Unifal/Processamento_TCC_Unifal/sessoes/2026-06-30_18-34-12__validacao_tcc_unifal_r02/json/r02_2210375_785d7f2d.json</t>
  </si>
  <si>
    <t>/media/serv-bot/cebece73-ca34-45fa-ba0e-9a1a1807e5c3/TCC_Unifal/Evidencias_TCC_Unifal/relatorios_ferramentas/2026-06-30_18-34-12__validacao_tcc_unifal_r02/accessmonitor/aguas-mornas-santa-catarina-4200606/aguas-mornas_santa catarina_4200606_r02_accessmonitor_t1_20260630_210934.json</t>
  </si>
  <si>
    <t>/media/serv-bot/cebece73-ca34-45fa-ba0e-9a1a1807e5c3/TCC_Unifal/Evidencias_TCC_Unifal/relatorios_ferramentas/2026-06-30_18-34-12__validacao_tcc_unifal_r02/amaweb/ubaporanga-minas-gerais-3170057/ubaporanga_minas gerais_3170057_r02_amaweb_t1_20260630_210944.pdf</t>
  </si>
  <si>
    <t>/media/serv-bot/cebece73-ca34-45fa-ba0e-9a1a1807e5c3/TCC_Unifal/Processamento_TCC_Unifal/sessoes/2026-06-30_18-34-12__validacao_tcc_unifal_r02/json/r02_3170057_b58c6525.json</t>
  </si>
  <si>
    <t>/media/serv-bot/cebece73-ca34-45fa-ba0e-9a1a1807e5c3/TCC_Unifal/Evidencias_TCC_Unifal/relatorios_ferramentas/2026-06-30_18-34-12__validacao_tcc_unifal_r02/accessmonitor/sao-luis-do-piaui-piaui-2210375/sao-luis-do-piaui_piauí_2210375_r02_accessmonitor_t1_20260630_210942.json</t>
  </si>
  <si>
    <t>/media/serv-bot/cebece73-ca34-45fa-ba0e-9a1a1807e5c3/TCC_Unifal/Evidencias_TCC_Unifal/relatorios_ferramentas/2026-06-30_18-34-12__validacao_tcc_unifal_r02/accessmonitor/ubaporanga-minas-gerais-3170057/ubaporanga_minas gerais_3170057_r02_accessmonitor_t1_20260630_210957.json</t>
  </si>
  <si>
    <t>/media/serv-bot/cebece73-ca34-45fa-ba0e-9a1a1807e5c3/TCC_Unifal/Evidencias_TCC_Unifal/relatorios_ferramentas/2026-06-30_18-34-12__validacao_tcc_unifal_r02/amaweb/camboriu-santa-catarina-4203204/camboriu_santa catarina_4203204_r02_amaweb_t1_20260630_211035.pdf</t>
  </si>
  <si>
    <t>/media/serv-bot/cebece73-ca34-45fa-ba0e-9a1a1807e5c3/TCC_Unifal/Processamento_TCC_Unifal/sessoes/2026-06-30_18-34-12__validacao_tcc_unifal_r02/json/r02_4203204_4d36ba43.json</t>
  </si>
  <si>
    <t>/media/serv-bot/cebece73-ca34-45fa-ba0e-9a1a1807e5c3/TCC_Unifal/Evidencias_TCC_Unifal/relatorios_ferramentas/2026-06-30_18-34-12__validacao_tcc_unifal_r02/amaweb/varginha-minas-gerais-3170701/varginha_minas gerais_3170701_r02_amaweb_t1_20260630_211035.pdf</t>
  </si>
  <si>
    <t>/media/serv-bot/cebece73-ca34-45fa-ba0e-9a1a1807e5c3/TCC_Unifal/Processamento_TCC_Unifal/sessoes/2026-06-30_18-34-12__validacao_tcc_unifal_r02/json/r02_3170701_ea136d7d.json</t>
  </si>
  <si>
    <t>/media/serv-bot/cebece73-ca34-45fa-ba0e-9a1a1807e5c3/TCC_Unifal/Evidencias_TCC_Unifal/relatorios_ferramentas/2026-06-30_18-34-12__validacao_tcc_unifal_r02/accessmonitor/camboriu-santa-catarina-4203204/camboriu_santa catarina_4203204_r02_accessmonitor_t1_20260630_211046.json</t>
  </si>
  <si>
    <t>/media/serv-bot/cebece73-ca34-45fa-ba0e-9a1a1807e5c3/TCC_Unifal/Evidencias_TCC_Unifal/relatorios_ferramentas/2026-06-30_18-34-12__validacao_tcc_unifal_r02/accessmonitor/varginha-minas-gerais-3170701/varginha_minas gerais_3170701_r02_accessmonitor_t1_20260630_211048.json</t>
  </si>
  <si>
    <t>/media/serv-bot/cebece73-ca34-45fa-ba0e-9a1a1807e5c3/TCC_Unifal/Evidencias_TCC_Unifal/relatorios_ferramentas/2026-06-30_18-34-12__validacao_tcc_unifal_r02/accessmonitor/sao-luis-do-piaui-piaui-2210375/sao-luis-do-piaui_piauí_2210375_r02_accessmonitor_t2_20260630_211024.json</t>
  </si>
  <si>
    <t>/media/serv-bot/cebece73-ca34-45fa-ba0e-9a1a1807e5c3/TCC_Unifal/Evidencias_TCC_Unifal/relatorios_ferramentas/2026-06-30_18-34-12__validacao_tcc_unifal_r02/amaweb/comendador-levy-gasparian-rio-de-janeiro-3300951/comendador-levy-gasparian_rio de janeiro_3300951_r02_amaweb_t1_20260630_211132.pdf</t>
  </si>
  <si>
    <t>/media/serv-bot/cebece73-ca34-45fa-ba0e-9a1a1807e5c3/TCC_Unifal/Processamento_TCC_Unifal/sessoes/2026-06-30_18-34-12__validacao_tcc_unifal_r02/json/r02_3300951_a98a1259.json</t>
  </si>
  <si>
    <t>/media/serv-bot/cebece73-ca34-45fa-ba0e-9a1a1807e5c3/TCC_Unifal/Evidencias_TCC_Unifal/relatorios_ferramentas/2026-06-30_18-34-12__validacao_tcc_unifal_r02/amaweb/flor-do-sertao-santa-catarina-4205357/flor-do-sertao_santa catarina_4205357_r02_amaweb_t1_20260630_211138.pdf</t>
  </si>
  <si>
    <t>/media/serv-bot/cebece73-ca34-45fa-ba0e-9a1a1807e5c3/TCC_Unifal/Processamento_TCC_Unifal/sessoes/2026-06-30_18-34-12__validacao_tcc_unifal_r02/json/r02_4205357_323b0f99.json</t>
  </si>
  <si>
    <t>/media/serv-bot/cebece73-ca34-45fa-ba0e-9a1a1807e5c3/TCC_Unifal/Evidencias_TCC_Unifal/relatorios_ferramentas/2026-06-30_18-34-12__validacao_tcc_unifal_r02/amaweb/sao-raimundo-nonato-piaui-2210607/sao-raimundo-nonato_piauí_2210607_r02_amaweb_t1_20260630_211142.pdf</t>
  </si>
  <si>
    <t>/media/serv-bot/cebece73-ca34-45fa-ba0e-9a1a1807e5c3/TCC_Unifal/Processamento_TCC_Unifal/sessoes/2026-06-30_18-34-12__validacao_tcc_unifal_r02/json/r02_2210607_aa46439c.json</t>
  </si>
  <si>
    <t>/media/serv-bot/cebece73-ca34-45fa-ba0e-9a1a1807e5c3/TCC_Unifal/Evidencias_TCC_Unifal/relatorios_ferramentas/2026-06-30_18-34-12__validacao_tcc_unifal_r02/accessmonitor/comendador-levy-gasparian-rio-de-janeiro-3300951/comendador-levy-gasparian_rio de janeiro_3300951_r02_accessmonitor_t1_20260630_211143.json</t>
  </si>
  <si>
    <t>/media/serv-bot/cebece73-ca34-45fa-ba0e-9a1a1807e5c3/TCC_Unifal/Evidencias_TCC_Unifal/relatorios_ferramentas/2026-06-30_18-34-12__validacao_tcc_unifal_r02/accessmonitor/flor-do-sertao-santa-catarina-4205357/flor-do-sertao_santa catarina_4205357_r02_accessmonitor_t1_20260630_211152.json</t>
  </si>
  <si>
    <t>/media/serv-bot/cebece73-ca34-45fa-ba0e-9a1a1807e5c3/TCC_Unifal/Evidencias_TCC_Unifal/relatorios_ferramentas/2026-06-30_18-34-12__validacao_tcc_unifal_r02/amaweb/conceicao-de-macabu-rio-de-janeiro-3301405/conceicao-de-macabu_rio de janeiro_3301405_r02_amaweb_t1_20260630_211205.pdf</t>
  </si>
  <si>
    <t>/media/serv-bot/cebece73-ca34-45fa-ba0e-9a1a1807e5c3/TCC_Unifal/Processamento_TCC_Unifal/sessoes/2026-06-30_18-34-12__validacao_tcc_unifal_r02/json/r02_3301405_77d3369d.json</t>
  </si>
  <si>
    <t>/media/serv-bot/cebece73-ca34-45fa-ba0e-9a1a1807e5c3/TCC_Unifal/Evidencias_TCC_Unifal/relatorios_ferramentas/2026-06-30_18-34-12__validacao_tcc_unifal_r02/accessmonitor/sao-raimundo-nonato-piaui-2210607/sao-raimundo-nonato_piauí_2210607_r02_accessmonitor_t1_20260630_211154.json</t>
  </si>
  <si>
    <t>/media/serv-bot/cebece73-ca34-45fa-ba0e-9a1a1807e5c3/TCC_Unifal/Evidencias_TCC_Unifal/relatorios_ferramentas/2026-06-30_18-34-12__validacao_tcc_unifal_r02/accessmonitor/conceicao-de-macabu-rio-de-janeiro-3301405/conceicao-de-macabu_rio de janeiro_3301405_r02_accessmonitor_t1_20260630_211218.json</t>
  </si>
  <si>
    <t>/media/serv-bot/cebece73-ca34-45fa-ba0e-9a1a1807e5c3/TCC_Unifal/Evidencias_TCC_Unifal/relatorios_ferramentas/2026-06-30_18-34-12__validacao_tcc_unifal_r02/amaweb/lages-santa-catarina-4209300/lages_santa catarina_4209300_r02_amaweb_t1_20260630_211233.pdf</t>
  </si>
  <si>
    <t>/media/serv-bot/cebece73-ca34-45fa-ba0e-9a1a1807e5c3/TCC_Unifal/Processamento_TCC_Unifal/sessoes/2026-06-30_18-34-12__validacao_tcc_unifal_r02/json/r02_4209300_da346ea7.json</t>
  </si>
  <si>
    <t>/media/serv-bot/cebece73-ca34-45fa-ba0e-9a1a1807e5c3/TCC_Unifal/Evidencias_TCC_Unifal/relatorios_ferramentas/2026-06-30_18-34-12__validacao_tcc_unifal_r02/amaweb/sigefredo-pacheco-piaui-2210656/sigefredo-pacheco_piauí_2210656_r02_amaweb_t1_20260630_211243.pdf</t>
  </si>
  <si>
    <t>/media/serv-bot/cebece73-ca34-45fa-ba0e-9a1a1807e5c3/TCC_Unifal/Processamento_TCC_Unifal/sessoes/2026-06-30_18-34-12__validacao_tcc_unifal_r02/json/r02_2210656_c7fc0e5c.json</t>
  </si>
  <si>
    <t>/media/serv-bot/cebece73-ca34-45fa-ba0e-9a1a1807e5c3/TCC_Unifal/Evidencias_TCC_Unifal/relatorios_ferramentas/2026-06-30_18-34-12__validacao_tcc_unifal_r02/accessmonitor/lages-santa-catarina-4209300/lages_santa catarina_4209300_r02_accessmonitor_t1_20260630_211246.json</t>
  </si>
  <si>
    <t>/media/serv-bot/cebece73-ca34-45fa-ba0e-9a1a1807e5c3/TCC_Unifal/Evidencias_TCC_Unifal/relatorios_ferramentas/2026-06-30_18-34-12__validacao_tcc_unifal_r02/accessmonitor/sigefredo-pacheco-piaui-2210656/sigefredo-pacheco_piauí_2210656_r02_accessmonitor_t1_20260630_211256.json</t>
  </si>
  <si>
    <t>/media/serv-bot/cebece73-ca34-45fa-ba0e-9a1a1807e5c3/TCC_Unifal/Evidencias_TCC_Unifal/relatorios_ferramentas/2026-06-30_18-34-12__validacao_tcc_unifal_r02/amaweb/mage-rio-de-janeiro-3302502/mage_rio de janeiro_3302502_r02_amaweb_t1_20260630_211325.pdf</t>
  </si>
  <si>
    <t>/media/serv-bot/cebece73-ca34-45fa-ba0e-9a1a1807e5c3/TCC_Unifal/Processamento_TCC_Unifal/sessoes/2026-06-30_18-34-12__validacao_tcc_unifal_r02/json/r02_3302502_3afc06fa.json</t>
  </si>
  <si>
    <t>/media/serv-bot/cebece73-ca34-45fa-ba0e-9a1a1807e5c3/TCC_Unifal/Evidencias_TCC_Unifal/relatorios_ferramentas/2026-06-30_18-34-12__validacao_tcc_unifal_r02/amaweb/leoberto-leal-santa-catarina-4209805/leoberto-leal_santa catarina_4209805_r02_amaweb_t1_20260630_211331.pdf</t>
  </si>
  <si>
    <t>/media/serv-bot/cebece73-ca34-45fa-ba0e-9a1a1807e5c3/TCC_Unifal/Processamento_TCC_Unifal/sessoes/2026-06-30_18-34-12__validacao_tcc_unifal_r02/json/r02_4209805_c86e7d14.json</t>
  </si>
  <si>
    <t>/media/serv-bot/cebece73-ca34-45fa-ba0e-9a1a1807e5c3/TCC_Unifal/Evidencias_TCC_Unifal/relatorios_ferramentas/2026-06-30_18-34-12__validacao_tcc_unifal_r02/amaweb/socorro-do-piaui-piaui-2210904/socorro-do-piaui_piauí_2210904_r02_amaweb_t1_20260630_211340.pdf</t>
  </si>
  <si>
    <t>/media/serv-bot/cebece73-ca34-45fa-ba0e-9a1a1807e5c3/TCC_Unifal/Processamento_TCC_Unifal/sessoes/2026-06-30_18-34-12__validacao_tcc_unifal_r02/json/r02_2210904_7d9c6375.json</t>
  </si>
  <si>
    <t>/media/serv-bot/cebece73-ca34-45fa-ba0e-9a1a1807e5c3/TCC_Unifal/Evidencias_TCC_Unifal/relatorios_ferramentas/2026-06-30_18-34-12__validacao_tcc_unifal_r02/accessmonitor/mage-rio-de-janeiro-3302502/mage_rio de janeiro_3302502_r02_accessmonitor_t1_20260630_211337.json</t>
  </si>
  <si>
    <t>/media/serv-bot/cebece73-ca34-45fa-ba0e-9a1a1807e5c3/TCC_Unifal/Evidencias_TCC_Unifal/relatorios_ferramentas/2026-06-30_18-34-12__validacao_tcc_unifal_r02/accessmonitor/leoberto-leal-santa-catarina-4209805/leoberto-leal_santa catarina_4209805_r02_accessmonitor_t1_20260630_211344.json</t>
  </si>
  <si>
    <t>/media/serv-bot/cebece73-ca34-45fa-ba0e-9a1a1807e5c3/TCC_Unifal/Evidencias_TCC_Unifal/relatorios_ferramentas/2026-06-30_18-34-12__validacao_tcc_unifal_r02/accessmonitor/socorro-do-piaui-piaui-2210904/socorro-do-piaui_piauí_2210904_r02_accessmonitor_t1_20260630_211354.json</t>
  </si>
  <si>
    <t>/media/serv-bot/cebece73-ca34-45fa-ba0e-9a1a1807e5c3/TCC_Unifal/Evidencias_TCC_Unifal/relatorios_ferramentas/2026-06-30_18-34-12__validacao_tcc_unifal_r02/amaweb/major-gercino-santa-catarina-4210209/major-gercino_santa catarina_4210209_r02_amaweb_t1_20260630_211427.pdf</t>
  </si>
  <si>
    <t>/media/serv-bot/cebece73-ca34-45fa-ba0e-9a1a1807e5c3/TCC_Unifal/Processamento_TCC_Unifal/sessoes/2026-06-30_18-34-12__validacao_tcc_unifal_r02/json/r02_4210209_ec6cb463.json</t>
  </si>
  <si>
    <t>/media/serv-bot/cebece73-ca34-45fa-ba0e-9a1a1807e5c3/TCC_Unifal/Evidencias_TCC_Unifal/relatorios_ferramentas/2026-06-30_18-34-12__validacao_tcc_unifal_r02/accessmonitor/major-gercino-santa-catarina-4210209/major-gercino_santa catarina_4210209_r02_accessmonitor_t1_20260630_211439.json</t>
  </si>
  <si>
    <t>/media/serv-bot/cebece73-ca34-45fa-ba0e-9a1a1807e5c3/TCC_Unifal/Evidencias_TCC_Unifal/relatorios_ferramentas/2026-06-30_18-34-12__validacao_tcc_unifal_r02/amaweb/wall-ferraz-piaui-2211704/wall-ferraz_piauí_2211704_r02_amaweb_t1_20260630_211523.pdf</t>
  </si>
  <si>
    <t>/media/serv-bot/cebece73-ca34-45fa-ba0e-9a1a1807e5c3/TCC_Unifal/Processamento_TCC_Unifal/sessoes/2026-06-30_18-34-12__validacao_tcc_unifal_r02/json/r02_2211704_a388fa85.json</t>
  </si>
  <si>
    <t>/media/serv-bot/cebece73-ca34-45fa-ba0e-9a1a1807e5c3/TCC_Unifal/Evidencias_TCC_Unifal/relatorios_ferramentas/2026-06-30_18-34-12__validacao_tcc_unifal_r02/amaweb/paty-do-alferes-rio-de-janeiro-3303856/paty-do-alferes_rio de janeiro_3303856_r02_amaweb_t1_20260630_211524.pdf</t>
  </si>
  <si>
    <t>/media/serv-bot/cebece73-ca34-45fa-ba0e-9a1a1807e5c3/TCC_Unifal/Processamento_TCC_Unifal/sessoes/2026-06-30_18-34-12__validacao_tcc_unifal_r02/json/r02_3303856_beb68344.json</t>
  </si>
  <si>
    <t>/media/serv-bot/cebece73-ca34-45fa-ba0e-9a1a1807e5c3/TCC_Unifal/Evidencias_TCC_Unifal/relatorios_ferramentas/2026-06-30_18-34-12__validacao_tcc_unifal_r02/amaweb/major-vieira-santa-catarina-4210308/major-vieira_santa catarina_4210308_r02_amaweb_t1_20260630_211531.pdf</t>
  </si>
  <si>
    <t>/media/serv-bot/cebece73-ca34-45fa-ba0e-9a1a1807e5c3/TCC_Unifal/Processamento_TCC_Unifal/sessoes/2026-06-30_18-34-12__validacao_tcc_unifal_r02/json/r02_4210308_b6f7758d.json</t>
  </si>
  <si>
    <t>/media/serv-bot/cebece73-ca34-45fa-ba0e-9a1a1807e5c3/TCC_Unifal/Evidencias_TCC_Unifal/relatorios_ferramentas/2026-06-30_18-34-12__validacao_tcc_unifal_r02/accessmonitor/paty-do-alferes-rio-de-janeiro-3303856/paty-do-alferes_rio de janeiro_3303856_r02_accessmonitor_t1_20260630_211536.json</t>
  </si>
  <si>
    <t>/media/serv-bot/cebece73-ca34-45fa-ba0e-9a1a1807e5c3/TCC_Unifal/Evidencias_TCC_Unifal/relatorios_ferramentas/2026-06-30_18-34-12__validacao_tcc_unifal_r02/accessmonitor/major-vieira-santa-catarina-4210308/major-vieira_santa catarina_4210308_r02_accessmonitor_t1_20260630_211545.json</t>
  </si>
  <si>
    <t>/media/serv-bot/cebece73-ca34-45fa-ba0e-9a1a1807e5c3/TCC_Unifal/Evidencias_TCC_Unifal/relatorios_ferramentas/2026-06-30_18-34-12__validacao_tcc_unifal_r02/accessmonitor/wall-ferraz-piaui-2211704/wall-ferraz_piauí_2211704_r02_accessmonitor_t1_20260630_211535.json</t>
  </si>
  <si>
    <t>/media/serv-bot/cebece73-ca34-45fa-ba0e-9a1a1807e5c3/TCC_Unifal/Evidencias_TCC_Unifal/relatorios_ferramentas/2026-06-30_18-34-12__validacao_tcc_unifal_r02/amaweb/alfredo-marcondes-sao-paulo-3500808/alfredo-marcondes_são paulo_3500808_r02_amaweb_t1_20260630_211902.pdf</t>
  </si>
  <si>
    <t>/media/serv-bot/cebece73-ca34-45fa-ba0e-9a1a1807e5c3/TCC_Unifal/Processamento_TCC_Unifal/sessoes/2026-06-30_18-34-12__validacao_tcc_unifal_r02/json/r02_3500808_c3e903e3.json</t>
  </si>
  <si>
    <t>/media/serv-bot/cebece73-ca34-45fa-ba0e-9a1a1807e5c3/TCC_Unifal/Evidencias_TCC_Unifal/relatorios_ferramentas/2026-06-30_18-34-12__validacao_tcc_unifal_r02/amaweb/ouro-santa-catarina-4211801/ouro_santa catarina_4211801_r02_amaweb_t1_20260630_211909.pdf</t>
  </si>
  <si>
    <t>/media/serv-bot/cebece73-ca34-45fa-ba0e-9a1a1807e5c3/TCC_Unifal/Processamento_TCC_Unifal/sessoes/2026-06-30_18-34-12__validacao_tcc_unifal_r02/json/r02_4211801_927411d4.json</t>
  </si>
  <si>
    <t>/media/serv-bot/cebece73-ca34-45fa-ba0e-9a1a1807e5c3/TCC_Unifal/Evidencias_TCC_Unifal/relatorios_ferramentas/2026-06-30_18-34-12__validacao_tcc_unifal_r02/amaweb/alfredo-marcondes-sao-paulo-3500808/alfredo-marcondes_são paulo_3500808_r02_amaweb_t2_20260630_211927.pdf</t>
  </si>
  <si>
    <t>/media/serv-bot/cebece73-ca34-45fa-ba0e-9a1a1807e5c3/TCC_Unifal/Evidencias_TCC_Unifal/relatorios_ferramentas/2026-06-30_18-34-12__validacao_tcc_unifal_r02/amaweb/barauna-rio-grande-do-norte-2401453/barauna_rio grande do norte_2401453_r02_amaweb_t1_20260630_211939.pdf</t>
  </si>
  <si>
    <t>/media/serv-bot/cebece73-ca34-45fa-ba0e-9a1a1807e5c3/TCC_Unifal/Processamento_TCC_Unifal/sessoes/2026-06-30_18-34-12__validacao_tcc_unifal_r02/json/r02_2401453_77bd2ab5.json</t>
  </si>
  <si>
    <t>/media/serv-bot/cebece73-ca34-45fa-ba0e-9a1a1807e5c3/TCC_Unifal/Evidencias_TCC_Unifal/relatorios_ferramentas/2026-06-30_18-34-12__validacao_tcc_unifal_r02/amaweb/ouro-santa-catarina-4211801/ouro_santa catarina_4211801_r02_amaweb_t2_20260630_211950.pdf</t>
  </si>
  <si>
    <t>/media/serv-bot/cebece73-ca34-45fa-ba0e-9a1a1807e5c3/TCC_Unifal/Evidencias_TCC_Unifal/relatorios_ferramentas/2026-06-30_18-34-12__validacao_tcc_unifal_r02/accessmonitor/alfredo-marcondes-sao-paulo-3500808/alfredo-marcondes_são paulo_3500808_r02_accessmonitor_t1_20260630_211939.json</t>
  </si>
  <si>
    <t>/media/serv-bot/cebece73-ca34-45fa-ba0e-9a1a1807e5c3/TCC_Unifal/Evidencias_TCC_Unifal/relatorios_ferramentas/2026-06-30_18-34-12__validacao_tcc_unifal_r02/accessmonitor/ouro-santa-catarina-4211801/ouro_santa catarina_4211801_r02_accessmonitor_t1_20260630_212001.json</t>
  </si>
  <si>
    <t>/media/serv-bot/cebece73-ca34-45fa-ba0e-9a1a1807e5c3/TCC_Unifal/Evidencias_TCC_Unifal/relatorios_ferramentas/2026-06-30_18-34-12__validacao_tcc_unifal_r02/amaweb/petrolandia-santa-catarina-4212700/petrolandia_santa catarina_4212700_r02_amaweb_t1_20260630_212051.pdf</t>
  </si>
  <si>
    <t>/media/serv-bot/cebece73-ca34-45fa-ba0e-9a1a1807e5c3/TCC_Unifal/Processamento_TCC_Unifal/sessoes/2026-06-30_18-34-12__validacao_tcc_unifal_r02/json/r02_4212700_d464547c.json</t>
  </si>
  <si>
    <t>/media/serv-bot/cebece73-ca34-45fa-ba0e-9a1a1807e5c3/TCC_Unifal/Evidencias_TCC_Unifal/relatorios_ferramentas/2026-06-30_18-34-12__validacao_tcc_unifal_r02/accessmonitor/petrolandia-santa-catarina-4212700/petrolandia_santa catarina_4212700_r02_accessmonitor_t1_20260630_212104.json</t>
  </si>
  <si>
    <t>/media/serv-bot/cebece73-ca34-45fa-ba0e-9a1a1807e5c3/TCC_Unifal/Evidencias_TCC_Unifal/relatorios_ferramentas/2026-06-30_18-34-12__validacao_tcc_unifal_r02/amaweb/ponte-alta-santa-catarina-4213302/ponte-alta_santa catarina_4213302_r02_amaweb_t1_20260630_212138.pdf</t>
  </si>
  <si>
    <t>/media/serv-bot/cebece73-ca34-45fa-ba0e-9a1a1807e5c3/TCC_Unifal/Processamento_TCC_Unifal/sessoes/2026-06-30_18-34-12__validacao_tcc_unifal_r02/json/r02_4213302_dd448390.json</t>
  </si>
  <si>
    <t>/media/serv-bot/cebece73-ca34-45fa-ba0e-9a1a1807e5c3/TCC_Unifal/Evidencias_TCC_Unifal/relatorios_ferramentas/2026-06-30_18-34-12__validacao_tcc_unifal_r02/amaweb/bofete-sao-paulo-3506904/bofete_são paulo_3506904_r02_amaweb_t1_20260630_212147.pdf</t>
  </si>
  <si>
    <t>/media/serv-bot/cebece73-ca34-45fa-ba0e-9a1a1807e5c3/TCC_Unifal/Processamento_TCC_Unifal/sessoes/2026-06-30_18-34-12__validacao_tcc_unifal_r02/json/r02_3506904_e5b4201c.json</t>
  </si>
  <si>
    <t>/media/serv-bot/cebece73-ca34-45fa-ba0e-9a1a1807e5c3/TCC_Unifal/Evidencias_TCC_Unifal/relatorios_ferramentas/2026-06-30_18-34-12__validacao_tcc_unifal_r02/accessmonitor/ponte-alta-santa-catarina-4213302/ponte-alta_santa catarina_4213302_r02_accessmonitor_t1_20260630_212151.json</t>
  </si>
  <si>
    <t>/media/serv-bot/cebece73-ca34-45fa-ba0e-9a1a1807e5c3/TCC_Unifal/Evidencias_TCC_Unifal/relatorios_ferramentas/2026-06-30_18-34-12__validacao_tcc_unifal_r02/accessmonitor/bofete-sao-paulo-3506904/bofete_são paulo_3506904_r02_accessmonitor_t1_20260630_212200.json</t>
  </si>
  <si>
    <t>/media/serv-bot/cebece73-ca34-45fa-ba0e-9a1a1807e5c3/TCC_Unifal/Evidencias_TCC_Unifal/relatorios_ferramentas/2026-06-30_18-34-12__validacao_tcc_unifal_r02/amaweb/rio-do-sul-santa-catarina-4214805/rio-do-sul_santa catarina_4214805_r02_amaweb_t1_20260630_212235.pdf</t>
  </si>
  <si>
    <t>/media/serv-bot/cebece73-ca34-45fa-ba0e-9a1a1807e5c3/TCC_Unifal/Processamento_TCC_Unifal/sessoes/2026-06-30_18-34-12__validacao_tcc_unifal_r02/json/r02_4214805_298f1901.json</t>
  </si>
  <si>
    <t>/media/serv-bot/cebece73-ca34-45fa-ba0e-9a1a1807e5c3/TCC_Unifal/Evidencias_TCC_Unifal/relatorios_ferramentas/2026-06-30_18-34-12__validacao_tcc_unifal_r02/amaweb/brodowski-sao-paulo-3507803/brodowski_são paulo_3507803_r02_amaweb_t1_20260630_212253.pdf</t>
  </si>
  <si>
    <t>/media/serv-bot/cebece73-ca34-45fa-ba0e-9a1a1807e5c3/TCC_Unifal/Processamento_TCC_Unifal/sessoes/2026-06-30_18-34-12__validacao_tcc_unifal_r02/json/r02_3507803_435b6a5a.json</t>
  </si>
  <si>
    <t>/media/serv-bot/cebece73-ca34-45fa-ba0e-9a1a1807e5c3/TCC_Unifal/Evidencias_TCC_Unifal/relatorios_ferramentas/2026-06-30_18-34-12__validacao_tcc_unifal_r02/accessmonitor/rio-do-sul-santa-catarina-4214805/rio-do-sul_santa catarina_4214805_r02_accessmonitor_t1_20260630_212248.json</t>
  </si>
  <si>
    <t>/media/serv-bot/cebece73-ca34-45fa-ba0e-9a1a1807e5c3/TCC_Unifal/Evidencias_TCC_Unifal/relatorios_ferramentas/2026-06-30_18-34-12__validacao_tcc_unifal_r02/amaweb/barauna-rio-grande-do-norte-2401453/barauna_rio grande do norte_2401453_r02_amaweb_t2_20260630_212259.pdf</t>
  </si>
  <si>
    <t>/media/serv-bot/cebece73-ca34-45fa-ba0e-9a1a1807e5c3/TCC_Unifal/Evidencias_TCC_Unifal/relatorios_ferramentas/2026-06-30_18-34-12__validacao_tcc_unifal_r02/accessmonitor/brodowski-sao-paulo-3507803/brodowski_são paulo_3507803_r02_accessmonitor_t1_20260630_212306.json</t>
  </si>
  <si>
    <t>/media/serv-bot/cebece73-ca34-45fa-ba0e-9a1a1807e5c3/TCC_Unifal/Evidencias_TCC_Unifal/relatorios_ferramentas/2026-06-30_18-34-12__validacao_tcc_unifal_r02/amaweb/sangao-santa-catarina-4215455/sangao_santa catarina_4215455_r02_amaweb_t1_20260630_212328.pdf</t>
  </si>
  <si>
    <t>/media/serv-bot/cebece73-ca34-45fa-ba0e-9a1a1807e5c3/TCC_Unifal/Processamento_TCC_Unifal/sessoes/2026-06-30_18-34-12__validacao_tcc_unifal_r02/json/r02_4215455_886b82c9.json</t>
  </si>
  <si>
    <t>/media/serv-bot/cebece73-ca34-45fa-ba0e-9a1a1807e5c3/TCC_Unifal/Evidencias_TCC_Unifal/relatorios_ferramentas/2026-06-30_18-34-12__validacao_tcc_unifal_r02/amaweb/cachoeira-paulista-sao-paulo-3508603/cachoeira-paulista_são paulo_3508603_r02_amaweb_t1_20260630_212341.pdf</t>
  </si>
  <si>
    <t>/media/serv-bot/cebece73-ca34-45fa-ba0e-9a1a1807e5c3/TCC_Unifal/Processamento_TCC_Unifal/sessoes/2026-06-30_18-34-12__validacao_tcc_unifal_r02/json/r02_3508603_73d98c6a.json</t>
  </si>
  <si>
    <t>/media/serv-bot/cebece73-ca34-45fa-ba0e-9a1a1807e5c3/TCC_Unifal/Evidencias_TCC_Unifal/relatorios_ferramentas/2026-06-30_18-34-12__validacao_tcc_unifal_r02/accessmonitor/sangao-santa-catarina-4215455/sangao_santa catarina_4215455_r02_accessmonitor_t1_20260630_212340.json</t>
  </si>
  <si>
    <t>/media/serv-bot/cebece73-ca34-45fa-ba0e-9a1a1807e5c3/TCC_Unifal/Evidencias_TCC_Unifal/relatorios_ferramentas/2026-06-30_18-34-12__validacao_tcc_unifal_r02/accessmonitor/cachoeira-paulista-sao-paulo-3508603/cachoeira-paulista_são paulo_3508603_r02_accessmonitor_t1_20260630_212352.json</t>
  </si>
  <si>
    <t>/media/serv-bot/cebece73-ca34-45fa-ba0e-9a1a1807e5c3/TCC_Unifal/Evidencias_TCC_Unifal/relatorios_ferramentas/2026-06-30_18-34-12__validacao_tcc_unifal_r02/amaweb/uniao-do-oeste-santa-catarina-4218855/uniao-do-oeste_santa catarina_4218855_r02_amaweb_t1_20260630_212424.pdf</t>
  </si>
  <si>
    <t>/media/serv-bot/cebece73-ca34-45fa-ba0e-9a1a1807e5c3/TCC_Unifal/Processamento_TCC_Unifal/sessoes/2026-06-30_18-34-12__validacao_tcc_unifal_r02/json/r02_4218855_4b3aa200.json</t>
  </si>
  <si>
    <t>/media/serv-bot/cebece73-ca34-45fa-ba0e-9a1a1807e5c3/TCC_Unifal/Evidencias_TCC_Unifal/relatorios_ferramentas/2026-06-30_18-34-12__validacao_tcc_unifal_r02/amaweb/caconde-sao-paulo-3508702/caconde_são paulo_3508702_r02_amaweb_t1_20260630_212425.pdf</t>
  </si>
  <si>
    <t>/media/serv-bot/cebece73-ca34-45fa-ba0e-9a1a1807e5c3/TCC_Unifal/Processamento_TCC_Unifal/sessoes/2026-06-30_18-34-12__validacao_tcc_unifal_r02/json/r02_3508702_bdd3b784.json</t>
  </si>
  <si>
    <t>/media/serv-bot/cebece73-ca34-45fa-ba0e-9a1a1807e5c3/TCC_Unifal/Evidencias_TCC_Unifal/relatorios_ferramentas/2026-06-30_18-34-12__validacao_tcc_unifal_r02/accessmonitor/caconde-sao-paulo-3508702/caconde_são paulo_3508702_r02_accessmonitor_t1_20260630_212436.json</t>
  </si>
  <si>
    <t>/media/serv-bot/cebece73-ca34-45fa-ba0e-9a1a1807e5c3/TCC_Unifal/Evidencias_TCC_Unifal/relatorios_ferramentas/2026-06-30_18-34-12__validacao_tcc_unifal_r02/accessmonitor/uniao-do-oeste-santa-catarina-4218855/uniao-do-oeste_santa catarina_4218855_r02_accessmonitor_t1_20260630_212436.json</t>
  </si>
  <si>
    <t>/media/serv-bot/cebece73-ca34-45fa-ba0e-9a1a1807e5c3/TCC_Unifal/Evidencias_TCC_Unifal/relatorios_ferramentas/2026-06-30_18-34-12__validacao_tcc_unifal_r02/amaweb/colombia-sao-paulo-3512100/colombia_são paulo_3512100_r02_amaweb_t1_20260630_212520.pdf</t>
  </si>
  <si>
    <t>/media/serv-bot/cebece73-ca34-45fa-ba0e-9a1a1807e5c3/TCC_Unifal/Processamento_TCC_Unifal/sessoes/2026-06-30_18-34-12__validacao_tcc_unifal_r02/json/r02_3512100_8213fc41.json</t>
  </si>
  <si>
    <t>/media/serv-bot/cebece73-ca34-45fa-ba0e-9a1a1807e5c3/TCC_Unifal/Evidencias_TCC_Unifal/relatorios_ferramentas/2026-06-30_18-34-12__validacao_tcc_unifal_r02/accessmonitor/colombia-sao-paulo-3512100/colombia_são paulo_3512100_r02_accessmonitor_t1_20260630_212531.json</t>
  </si>
  <si>
    <t>/media/serv-bot/cebece73-ca34-45fa-ba0e-9a1a1807e5c3/TCC_Unifal/Evidencias_TCC_Unifal/relatorios_ferramentas/2026-06-30_18-34-12__validacao_tcc_unifal_r02/amaweb/barauna-rio-grande-do-norte-2401453/barauna_rio grande do norte_2401453_r02_amaweb_t3_20260630_212636.pdf</t>
  </si>
  <si>
    <t>/media/serv-bot/cebece73-ca34-45fa-ba0e-9a1a1807e5c3/TCC_Unifal/Evidencias_TCC_Unifal/relatorios_ferramentas/2026-06-30_18-34-12__validacao_tcc_unifal_r02/amaweb/conchas-sao-paulo-3512308/conchas_são paulo_3512308_r02_amaweb_t1_20260630_212640.pdf</t>
  </si>
  <si>
    <t>/media/serv-bot/cebece73-ca34-45fa-ba0e-9a1a1807e5c3/TCC_Unifal/Processamento_TCC_Unifal/sessoes/2026-06-30_18-34-12__validacao_tcc_unifal_r02/json/r02_3512308_72df8e2e.json</t>
  </si>
  <si>
    <t>/media/serv-bot/cebece73-ca34-45fa-ba0e-9a1a1807e5c3/TCC_Unifal/Evidencias_TCC_Unifal/relatorios_ferramentas/2026-06-30_18-34-12__validacao_tcc_unifal_r02/accessmonitor/barauna-rio-grande-do-norte-2401453/barauna_rio grande do norte_2401453_r02_accessmonitor_t1_20260630_212647.json</t>
  </si>
  <si>
    <t>/media/serv-bot/cebece73-ca34-45fa-ba0e-9a1a1807e5c3/TCC_Unifal/Evidencias_TCC_Unifal/relatorios_ferramentas/2026-06-30_18-34-12__validacao_tcc_unifal_r02/accessmonitor/conchas-sao-paulo-3512308/conchas_são paulo_3512308_r02_accessmonitor_t1_20260630_212652.json</t>
  </si>
  <si>
    <t>/media/serv-bot/cebece73-ca34-45fa-ba0e-9a1a1807e5c3/TCC_Unifal/Evidencias_TCC_Unifal/relatorios_ferramentas/2026-06-30_18-34-12__validacao_tcc_unifal_r02/accessmonitor/barauna-rio-grande-do-norte-2401453/barauna_rio grande do norte_2401453_r02_accessmonitor_t2_20260630_212707.json</t>
  </si>
  <si>
    <t>/media/serv-bot/cebece73-ca34-45fa-ba0e-9a1a1807e5c3/TCC_Unifal/Evidencias_TCC_Unifal/relatorios_ferramentas/2026-06-30_18-34-12__validacao_tcc_unifal_r02/accessmonitor/barauna-rio-grande-do-norte-2401453/barauna_rio grande do norte_2401453_r02_accessmonitor_t3_20260630_212735.json</t>
  </si>
  <si>
    <t>/media/serv-bot/cebece73-ca34-45fa-ba0e-9a1a1807e5c3/TCC_Unifal/Evidencias_TCC_Unifal/relatorios_ferramentas/2026-06-30_18-34-12__validacao_tcc_unifal_r02/amaweb/grossos-rio-grande-do-norte-2404408/grossos_rio grande do norte_2404408_r02_amaweb_t1_20260630_212821.pdf</t>
  </si>
  <si>
    <t>/media/serv-bot/cebece73-ca34-45fa-ba0e-9a1a1807e5c3/TCC_Unifal/Processamento_TCC_Unifal/sessoes/2026-06-30_18-34-12__validacao_tcc_unifal_r02/json/r02_2404408_8935779d.json</t>
  </si>
  <si>
    <t>/media/serv-bot/cebece73-ca34-45fa-ba0e-9a1a1807e5c3/TCC_Unifal/Evidencias_TCC_Unifal/relatorios_ferramentas/2026-06-30_18-34-12__validacao_tcc_unifal_r02/amaweb/divinolandia-sao-paulo-3513900/divinolandia_são paulo_3513900_r02_amaweb_t1_20260630_212821.pdf</t>
  </si>
  <si>
    <t>/media/serv-bot/cebece73-ca34-45fa-ba0e-9a1a1807e5c3/TCC_Unifal/Processamento_TCC_Unifal/sessoes/2026-06-30_18-34-12__validacao_tcc_unifal_r02/json/r02_3513900_58e39f6e.json</t>
  </si>
  <si>
    <t>/media/serv-bot/cebece73-ca34-45fa-ba0e-9a1a1807e5c3/TCC_Unifal/Evidencias_TCC_Unifal/relatorios_ferramentas/2026-06-30_18-34-12__validacao_tcc_unifal_r02/accessmonitor/grossos-rio-grande-do-norte-2404408/grossos_rio grande do norte_2404408_r02_accessmonitor_t1_20260630_212832.json</t>
  </si>
  <si>
    <t>/media/serv-bot/cebece73-ca34-45fa-ba0e-9a1a1807e5c3/TCC_Unifal/Evidencias_TCC_Unifal/relatorios_ferramentas/2026-06-30_18-34-12__validacao_tcc_unifal_r02/accessmonitor/divinolandia-sao-paulo-3513900/divinolandia_são paulo_3513900_r02_accessmonitor_t1_20260630_212832.json</t>
  </si>
  <si>
    <t>/media/serv-bot/cebece73-ca34-45fa-ba0e-9a1a1807e5c3/TCC_Unifal/Evidencias_TCC_Unifal/relatorios_ferramentas/2026-06-30_18-34-12__validacao_tcc_unifal_r02/amaweb/embu-guacu-sao-paulo-3515103/embu-guacu_são paulo_3515103_r02_amaweb_t1_20260630_212903.pdf</t>
  </si>
  <si>
    <t>/media/serv-bot/cebece73-ca34-45fa-ba0e-9a1a1807e5c3/TCC_Unifal/Processamento_TCC_Unifal/sessoes/2026-06-30_18-34-12__validacao_tcc_unifal_r02/json/r02_3515103_747de097.json</t>
  </si>
  <si>
    <t>/media/serv-bot/cebece73-ca34-45fa-ba0e-9a1a1807e5c3/TCC_Unifal/Evidencias_TCC_Unifal/relatorios_ferramentas/2026-06-30_18-34-12__validacao_tcc_unifal_r02/amaweb/jandaira-rio-grande-do-norte-2405108/jandaira_rio grande do norte_2405108_r02_amaweb_t1_20260630_212918.pdf</t>
  </si>
  <si>
    <t>/media/serv-bot/cebece73-ca34-45fa-ba0e-9a1a1807e5c3/TCC_Unifal/Processamento_TCC_Unifal/sessoes/2026-06-30_18-34-12__validacao_tcc_unifal_r02/json/r02_2405108_7287a3ad.json</t>
  </si>
  <si>
    <t>/media/serv-bot/cebece73-ca34-45fa-ba0e-9a1a1807e5c3/TCC_Unifal/Evidencias_TCC_Unifal/relatorios_ferramentas/2026-06-30_18-34-12__validacao_tcc_unifal_r02/accessmonitor/embu-guacu-sao-paulo-3515103/embu-guacu_são paulo_3515103_r02_accessmonitor_t1_20260630_212914.json</t>
  </si>
  <si>
    <t>/media/serv-bot/cebece73-ca34-45fa-ba0e-9a1a1807e5c3/TCC_Unifal/Evidencias_TCC_Unifal/relatorios_ferramentas/2026-06-30_18-34-12__validacao_tcc_unifal_r02/accessmonitor/jandaira-rio-grande-do-norte-2405108/jandaira_rio grande do norte_2405108_r02_accessmonitor_t1_20260630_212929.json</t>
  </si>
  <si>
    <t>/media/serv-bot/cebece73-ca34-45fa-ba0e-9a1a1807e5c3/TCC_Unifal/Evidencias_TCC_Unifal/relatorios_ferramentas/2026-06-30_18-34-12__validacao_tcc_unifal_r02/amaweb/lajes-pintadas-rio-grande-do-norte-2406809/lajes-pintadas_rio grande do norte_2406809_r02_amaweb_t1_20260630_213038.pdf</t>
  </si>
  <si>
    <t>/media/serv-bot/cebece73-ca34-45fa-ba0e-9a1a1807e5c3/TCC_Unifal/Processamento_TCC_Unifal/sessoes/2026-06-30_18-34-12__validacao_tcc_unifal_r02/json/r02_2406809_9368aca4.json</t>
  </si>
  <si>
    <t>/media/serv-bot/cebece73-ca34-45fa-ba0e-9a1a1807e5c3/TCC_Unifal/Evidencias_TCC_Unifal/relatorios_ferramentas/2026-06-30_18-34-12__validacao_tcc_unifal_r02/amaweb/fernao-sao-paulo-3515657/fernao_são paulo_3515657_r02_amaweb_t1_20260630_213104.pdf</t>
  </si>
  <si>
    <t>/media/serv-bot/cebece73-ca34-45fa-ba0e-9a1a1807e5c3/TCC_Unifal/Processamento_TCC_Unifal/sessoes/2026-06-30_18-34-12__validacao_tcc_unifal_r02/json/r02_3515657_65eda973.json</t>
  </si>
  <si>
    <t>/media/serv-bot/cebece73-ca34-45fa-ba0e-9a1a1807e5c3/TCC_Unifal/Evidencias_TCC_Unifal/relatorios_ferramentas/2026-06-30_18-34-12__validacao_tcc_unifal_r02/accessmonitor/lajes-pintadas-rio-grande-do-norte-2406809/lajes-pintadas_rio grande do norte_2406809_r02_accessmonitor_t1_20260630_213051.json</t>
  </si>
  <si>
    <t>/media/serv-bot/cebece73-ca34-45fa-ba0e-9a1a1807e5c3/TCC_Unifal/Evidencias_TCC_Unifal/relatorios_ferramentas/2026-06-30_18-34-12__validacao_tcc_unifal_r02/accessmonitor/fernao-sao-paulo-3515657/fernao_são paulo_3515657_r02_accessmonitor_t1_20260630_213117.json</t>
  </si>
  <si>
    <t>/media/serv-bot/cebece73-ca34-45fa-ba0e-9a1a1807e5c3/TCC_Unifal/Evidencias_TCC_Unifal/relatorios_ferramentas/2026-06-30_18-34-12__validacao_tcc_unifal_r02/amaweb/macaiba-rio-grande-do-norte-2407104/macaiba_rio grande do norte_2407104_r02_amaweb_t1_20260630_213431.pdf</t>
  </si>
  <si>
    <t>/media/serv-bot/cebece73-ca34-45fa-ba0e-9a1a1807e5c3/TCC_Unifal/Processamento_TCC_Unifal/sessoes/2026-06-30_18-34-12__validacao_tcc_unifal_r02/json/r02_2407104_dad1f179.json</t>
  </si>
  <si>
    <t>/media/serv-bot/cebece73-ca34-45fa-ba0e-9a1a1807e5c3/TCC_Unifal/Evidencias_TCC_Unifal/relatorios_ferramentas/2026-06-30_18-34-12__validacao_tcc_unifal_r02/amaweb/iacri-sao-paulo-3519204/iacri_são paulo_3519204_r02_amaweb_t1_20260630_213445.pdf</t>
  </si>
  <si>
    <t>/media/serv-bot/cebece73-ca34-45fa-ba0e-9a1a1807e5c3/TCC_Unifal/Processamento_TCC_Unifal/sessoes/2026-06-30_18-34-12__validacao_tcc_unifal_r02/json/r02_3519204_ebe4cb4f.json</t>
  </si>
  <si>
    <t>/media/serv-bot/cebece73-ca34-45fa-ba0e-9a1a1807e5c3/TCC_Unifal/Evidencias_TCC_Unifal/relatorios_ferramentas/2026-06-30_18-34-12__validacao_tcc_unifal_r02/amaweb/macaiba-rio-grande-do-norte-2407104/macaiba_rio grande do norte_2407104_r02_amaweb_t2_20260630_213455.pdf</t>
  </si>
  <si>
    <t>/media/serv-bot/cebece73-ca34-45fa-ba0e-9a1a1807e5c3/TCC_Unifal/Evidencias_TCC_Unifal/relatorios_ferramentas/2026-06-30_18-34-12__validacao_tcc_unifal_r02/accessmonitor/macaiba-rio-grande-do-norte-2407104/macaiba_rio grande do norte_2407104_r02_accessmonitor_t1_20260630_213508.json</t>
  </si>
  <si>
    <t>/media/serv-bot/cebece73-ca34-45fa-ba0e-9a1a1807e5c3/TCC_Unifal/Evidencias_TCC_Unifal/relatorios_ferramentas/2026-06-30_18-34-12__validacao_tcc_unifal_r02/amaweb/iacri-sao-paulo-3519204/iacri_são paulo_3519204_r02_amaweb_t2_20260630_213528.pdf</t>
  </si>
  <si>
    <t>/media/serv-bot/cebece73-ca34-45fa-ba0e-9a1a1807e5c3/TCC_Unifal/Evidencias_TCC_Unifal/relatorios_ferramentas/2026-06-30_18-34-12__validacao_tcc_unifal_r02/amaweb/major-sales-rio-grande-do-norte-2407252/major-sales_rio grande do norte_2407252_r02_amaweb_t1_20260630_213548.pdf</t>
  </si>
  <si>
    <t>/media/serv-bot/cebece73-ca34-45fa-ba0e-9a1a1807e5c3/TCC_Unifal/Processamento_TCC_Unifal/sessoes/2026-06-30_18-34-12__validacao_tcc_unifal_r02/json/r02_2407252_f3bd2df0.json</t>
  </si>
  <si>
    <t>/media/serv-bot/cebece73-ca34-45fa-ba0e-9a1a1807e5c3/TCC_Unifal/Evidencias_TCC_Unifal/relatorios_ferramentas/2026-06-30_18-34-12__validacao_tcc_unifal_r02/accessmonitor/iacri-sao-paulo-3519204/iacri_são paulo_3519204_r02_accessmonitor_t1_20260630_213541.json</t>
  </si>
  <si>
    <t>/media/serv-bot/cebece73-ca34-45fa-ba0e-9a1a1807e5c3/TCC_Unifal/Evidencias_TCC_Unifal/relatorios_ferramentas/2026-06-30_18-34-12__validacao_tcc_unifal_r02/accessmonitor/major-sales-rio-grande-do-norte-2407252/major-sales_rio grande do norte_2407252_r02_accessmonitor_t1_20260630_213601.json</t>
  </si>
  <si>
    <t>/media/serv-bot/cebece73-ca34-45fa-ba0e-9a1a1807e5c3/TCC_Unifal/Evidencias_TCC_Unifal/relatorios_ferramentas/2026-06-30_18-34-12__validacao_tcc_unifal_r02/amaweb/ibiuna-sao-paulo-3519709/ibiuna_são paulo_3519709_r02_amaweb_t1_20260630_213721.pdf</t>
  </si>
  <si>
    <t>/media/serv-bot/cebece73-ca34-45fa-ba0e-9a1a1807e5c3/TCC_Unifal/Processamento_TCC_Unifal/sessoes/2026-06-30_18-34-12__validacao_tcc_unifal_r02/json/r02_3519709_10683daf.json</t>
  </si>
  <si>
    <t>/media/serv-bot/cebece73-ca34-45fa-ba0e-9a1a1807e5c3/TCC_Unifal/Evidencias_TCC_Unifal/relatorios_ferramentas/2026-06-30_18-34-12__validacao_tcc_unifal_r02/amaweb/martins-rio-grande-do-norte-2407401/martins_rio grande do norte_2407401_r02_amaweb_t1_20260630_213729.pdf</t>
  </si>
  <si>
    <t>/media/serv-bot/cebece73-ca34-45fa-ba0e-9a1a1807e5c3/TCC_Unifal/Processamento_TCC_Unifal/sessoes/2026-06-30_18-34-12__validacao_tcc_unifal_r02/json/r02_2407401_8cb1b543.json</t>
  </si>
  <si>
    <t>/media/serv-bot/cebece73-ca34-45fa-ba0e-9a1a1807e5c3/TCC_Unifal/Evidencias_TCC_Unifal/relatorios_ferramentas/2026-06-30_18-34-12__validacao_tcc_unifal_r02/accessmonitor/martins-rio-grande-do-norte-2407401/martins_rio grande do norte_2407401_r02_accessmonitor_t1_20260630_213742.json</t>
  </si>
  <si>
    <t>/media/serv-bot/cebece73-ca34-45fa-ba0e-9a1a1807e5c3/TCC_Unifal/Evidencias_TCC_Unifal/relatorios_ferramentas/2026-06-30_18-34-12__validacao_tcc_unifal_r02/accessmonitor/ibiuna-sao-paulo-3519709/ibiuna_são paulo_3519709_r02_accessmonitor_t1_20260630_213735.json</t>
  </si>
  <si>
    <t>/media/serv-bot/cebece73-ca34-45fa-ba0e-9a1a1807e5c3/TCC_Unifal/Evidencias_TCC_Unifal/relatorios_ferramentas/2026-06-30_18-34-12__validacao_tcc_unifal_r02/amaweb/maxaranguape-rio-grande-do-norte-2407500/maxaranguape_rio grande do norte_2407500_r02_amaweb_t1_20260630_213820.pdf</t>
  </si>
  <si>
    <t>/media/serv-bot/cebece73-ca34-45fa-ba0e-9a1a1807e5c3/TCC_Unifal/Processamento_TCC_Unifal/sessoes/2026-06-30_18-34-12__validacao_tcc_unifal_r02/json/r02_2407500_54e7e285.json</t>
  </si>
  <si>
    <t>/media/serv-bot/cebece73-ca34-45fa-ba0e-9a1a1807e5c3/TCC_Unifal/Evidencias_TCC_Unifal/relatorios_ferramentas/2026-06-30_18-34-12__validacao_tcc_unifal_r02/accessmonitor/maxaranguape-rio-grande-do-norte-2407500/maxaranguape_rio grande do norte_2407500_r02_accessmonitor_t1_20260630_213832.json</t>
  </si>
  <si>
    <t>/media/serv-bot/cebece73-ca34-45fa-ba0e-9a1a1807e5c3/TCC_Unifal/Evidencias_TCC_Unifal/relatorios_ferramentas/2026-06-30_18-34-12__validacao_tcc_unifal_r02/amaweb/icem-sao-paulo-3519808/icem_são paulo_3519808_r02_amaweb_t1_20260630_214117.pdf</t>
  </si>
  <si>
    <t>/media/serv-bot/cebece73-ca34-45fa-ba0e-9a1a1807e5c3/TCC_Unifal/Processamento_TCC_Unifal/sessoes/2026-06-30_18-34-12__validacao_tcc_unifal_r02/json/r02_3519808_64c71fc9.json</t>
  </si>
  <si>
    <t>/media/serv-bot/cebece73-ca34-45fa-ba0e-9a1a1807e5c3/TCC_Unifal/Evidencias_TCC_Unifal/relatorios_ferramentas/2026-06-30_18-34-12__validacao_tcc_unifal_r02/amaweb/rodolfo-fernandes-rio-grande-do-norte-2411007/rodolfo-fernandes_rio grande do norte_2411007_r02_amaweb_t1_20260630_214150.pdf</t>
  </si>
  <si>
    <t>/media/serv-bot/cebece73-ca34-45fa-ba0e-9a1a1807e5c3/TCC_Unifal/Processamento_TCC_Unifal/sessoes/2026-06-30_18-34-12__validacao_tcc_unifal_r02/json/r02_2411007_9304a626.json</t>
  </si>
  <si>
    <t>/media/serv-bot/cebece73-ca34-45fa-ba0e-9a1a1807e5c3/TCC_Unifal/Evidencias_TCC_Unifal/relatorios_ferramentas/2026-06-30_18-34-12__validacao_tcc_unifal_r02/amaweb/icem-sao-paulo-3519808/icem_são paulo_3519808_r02_amaweb_t2_20260630_214225.pdf</t>
  </si>
  <si>
    <t>/media/serv-bot/cebece73-ca34-45fa-ba0e-9a1a1807e5c3/TCC_Unifal/Evidencias_TCC_Unifal/relatorios_ferramentas/2026-06-30_18-34-12__validacao_tcc_unifal_r02/amaweb/rodolfo-fernandes-rio-grande-do-norte-2411007/rodolfo-fernandes_rio grande do norte_2411007_r02_amaweb_t2_20260630_214237.pdf</t>
  </si>
  <si>
    <t>/media/serv-bot/cebece73-ca34-45fa-ba0e-9a1a1807e5c3/TCC_Unifal/Evidencias_TCC_Unifal/relatorios_ferramentas/2026-06-30_18-34-12__validacao_tcc_unifal_r02/accessmonitor/icem-sao-paulo-3519808/icem_são paulo_3519808_r02_accessmonitor_t1_20260630_214236.json</t>
  </si>
  <si>
    <t>/media/serv-bot/cebece73-ca34-45fa-ba0e-9a1a1807e5c3/TCC_Unifal/Evidencias_TCC_Unifal/relatorios_ferramentas/2026-06-30_18-34-12__validacao_tcc_unifal_r02/accessmonitor/rodolfo-fernandes-rio-grande-do-norte-2411007/rodolfo-fernandes_rio grande do norte_2411007_r02_accessmonitor_t1_20260630_214249.json</t>
  </si>
  <si>
    <t>/media/serv-bot/cebece73-ca34-45fa-ba0e-9a1a1807e5c3/TCC_Unifal/Evidencias_TCC_Unifal/relatorios_ferramentas/2026-06-30_18-34-12__validacao_tcc_unifal_r02/amaweb/igaracu-do-tiete-sao-paulo-3520004/igaracu-do-tiete_são paulo_3520004_r02_amaweb_t1_20260630_214338.pdf</t>
  </si>
  <si>
    <t>/media/serv-bot/cebece73-ca34-45fa-ba0e-9a1a1807e5c3/TCC_Unifal/Processamento_TCC_Unifal/sessoes/2026-06-30_18-34-12__validacao_tcc_unifal_r02/json/r02_3520004_558e9824.json</t>
  </si>
  <si>
    <t>/media/serv-bot/cebece73-ca34-45fa-ba0e-9a1a1807e5c3/TCC_Unifal/Evidencias_TCC_Unifal/relatorios_ferramentas/2026-06-30_18-34-12__validacao_tcc_unifal_r02/amaweb/serra-caiada-rio-grande-do-norte-2410306/serra-caiada_rio grande do norte_2410306_r02_amaweb_t1_20260630_214338.pdf</t>
  </si>
  <si>
    <t>/media/serv-bot/cebece73-ca34-45fa-ba0e-9a1a1807e5c3/TCC_Unifal/Processamento_TCC_Unifal/sessoes/2026-06-30_18-34-12__validacao_tcc_unifal_r02/json/r02_2410306_7d91381a.json</t>
  </si>
  <si>
    <t>/media/serv-bot/cebece73-ca34-45fa-ba0e-9a1a1807e5c3/TCC_Unifal/Evidencias_TCC_Unifal/relatorios_ferramentas/2026-06-30_18-34-12__validacao_tcc_unifal_r02/accessmonitor/serra-caiada-rio-grande-do-norte-2410306/serra-caiada_rio grande do norte_2410306_r02_accessmonitor_t1_20260630_214349.json</t>
  </si>
  <si>
    <t>/media/serv-bot/cebece73-ca34-45fa-ba0e-9a1a1807e5c3/TCC_Unifal/Evidencias_TCC_Unifal/relatorios_ferramentas/2026-06-30_18-34-12__validacao_tcc_unifal_r02/accessmonitor/igaracu-do-tiete-sao-paulo-3520004/igaracu-do-tiete_são paulo_3520004_r02_accessmonitor_t1_20260630_214351.json</t>
  </si>
  <si>
    <t>/media/serv-bot/cebece73-ca34-45fa-ba0e-9a1a1807e5c3/TCC_Unifal/Evidencias_TCC_Unifal/relatorios_ferramentas/2026-06-30_18-34-12__validacao_tcc_unifal_r02/amaweb/taipu-rio-grande-do-norte-2413904/taipu_rio grande do norte_2413904_r02_amaweb_t1_20260630_214712.pdf</t>
  </si>
  <si>
    <t>/media/serv-bot/cebece73-ca34-45fa-ba0e-9a1a1807e5c3/TCC_Unifal/Processamento_TCC_Unifal/sessoes/2026-06-30_18-34-12__validacao_tcc_unifal_r02/json/r02_2413904_c6f0827e.json</t>
  </si>
  <si>
    <t>/media/serv-bot/cebece73-ca34-45fa-ba0e-9a1a1807e5c3/TCC_Unifal/Evidencias_TCC_Unifal/relatorios_ferramentas/2026-06-30_18-34-12__validacao_tcc_unifal_r02/amaweb/ilha-comprida-sao-paulo-3520426/ilha-comprida_são paulo_3520426_r02_amaweb_t1_20260630_214715.pdf</t>
  </si>
  <si>
    <t>/media/serv-bot/cebece73-ca34-45fa-ba0e-9a1a1807e5c3/TCC_Unifal/Processamento_TCC_Unifal/sessoes/2026-06-30_18-34-12__validacao_tcc_unifal_r02/json/r02_3520426_728e24f6.json</t>
  </si>
  <si>
    <t>/media/serv-bot/cebece73-ca34-45fa-ba0e-9a1a1807e5c3/TCC_Unifal/Evidencias_TCC_Unifal/relatorios_ferramentas/2026-06-30_18-34-12__validacao_tcc_unifal_r02/amaweb/taipu-rio-grande-do-norte-2413904/taipu_rio grande do norte_2413904_r02_amaweb_t2_20260630_214747.pdf</t>
  </si>
  <si>
    <t>/media/serv-bot/cebece73-ca34-45fa-ba0e-9a1a1807e5c3/TCC_Unifal/Evidencias_TCC_Unifal/relatorios_ferramentas/2026-06-30_18-34-12__validacao_tcc_unifal_r02/accessmonitor/taipu-rio-grande-do-norte-2413904/taipu_rio grande do norte_2413904_r02_accessmonitor_t1_20260630_214759.json</t>
  </si>
  <si>
    <t>/media/serv-bot/cebece73-ca34-45fa-ba0e-9a1a1807e5c3/TCC_Unifal/Evidencias_TCC_Unifal/relatorios_ferramentas/2026-06-30_18-34-12__validacao_tcc_unifal_r02/amaweb/vicosa-rio-grande-do-norte-2414902/vicosa_rio grande do norte_2414902_r02_amaweb_t1_20260630_214907.pdf</t>
  </si>
  <si>
    <t>/media/serv-bot/cebece73-ca34-45fa-ba0e-9a1a1807e5c3/TCC_Unifal/Processamento_TCC_Unifal/sessoes/2026-06-30_18-34-12__validacao_tcc_unifal_r02/json/r02_2414902_0cbd4c32.json</t>
  </si>
  <si>
    <t>/media/serv-bot/cebece73-ca34-45fa-ba0e-9a1a1807e5c3/TCC_Unifal/Evidencias_TCC_Unifal/relatorios_ferramentas/2026-06-30_18-34-12__validacao_tcc_unifal_r02/accessmonitor/vicosa-rio-grande-do-norte-2414902/vicosa_rio grande do norte_2414902_r02_accessmonitor_t1_20260630_214919.json</t>
  </si>
  <si>
    <t>/media/serv-bot/cebece73-ca34-45fa-ba0e-9a1a1807e5c3/TCC_Unifal/Evidencias_TCC_Unifal/relatorios_ferramentas/2026-06-30_18-34-12__validacao_tcc_unifal_r02/amaweb/propria-sergipe-2805703/propria_sergipe_2805703_r02_amaweb_t1_20260630_215029.pdf</t>
  </si>
  <si>
    <t>/media/serv-bot/cebece73-ca34-45fa-ba0e-9a1a1807e5c3/TCC_Unifal/Processamento_TCC_Unifal/sessoes/2026-06-30_18-34-12__validacao_tcc_unifal_r02/json/r02_2805703_185e45ad.json</t>
  </si>
  <si>
    <t>/media/serv-bot/cebece73-ca34-45fa-ba0e-9a1a1807e5c3/TCC_Unifal/Evidencias_TCC_Unifal/relatorios_ferramentas/2026-06-30_18-34-12__validacao_tcc_unifal_r02/amaweb/ilha-comprida-sao-paulo-3520426/ilha-comprida_são paulo_3520426_r02_amaweb_t2_20260630_215037.pdf</t>
  </si>
  <si>
    <t>/media/serv-bot/cebece73-ca34-45fa-ba0e-9a1a1807e5c3/TCC_Unifal/Evidencias_TCC_Unifal/relatorios_ferramentas/2026-06-30_18-34-12__validacao_tcc_unifal_r02/accessmonitor/propria-sergipe-2805703/propria_sergipe_2805703_r02_accessmonitor_t1_20260630_215042.json</t>
  </si>
  <si>
    <t>/media/serv-bot/cebece73-ca34-45fa-ba0e-9a1a1807e5c3/TCC_Unifal/Evidencias_TCC_Unifal/relatorios_ferramentas/2026-06-30_18-34-12__validacao_tcc_unifal_r02/amaweb/riachao-do-dantas-sergipe-2805802/riachao-do-dantas_sergipe_2805802_r02_amaweb_t1_20260630_215143.pdf</t>
  </si>
  <si>
    <t>/media/serv-bot/cebece73-ca34-45fa-ba0e-9a1a1807e5c3/TCC_Unifal/Processamento_TCC_Unifal/sessoes/2026-06-30_18-34-12__validacao_tcc_unifal_r02/json/r02_2805802_0116ea1c.json</t>
  </si>
  <si>
    <t>/media/serv-bot/cebece73-ca34-45fa-ba0e-9a1a1807e5c3/TCC_Unifal/Evidencias_TCC_Unifal/relatorios_ferramentas/2026-06-30_18-34-12__validacao_tcc_unifal_r02/accessmonitor/riachao-do-dantas-sergipe-2805802/riachao-do-dantas_sergipe_2805802_r02_accessmonitor_t1_20260630_215155.json</t>
  </si>
  <si>
    <t>/media/serv-bot/cebece73-ca34-45fa-ba0e-9a1a1807e5c3/TCC_Unifal/Evidencias_TCC_Unifal/relatorios_ferramentas/2026-06-30_18-34-12__validacao_tcc_unifal_r02/amaweb/ribeiropolis-sergipe-2806008/ribeiropolis_sergipe_2806008_r02_amaweb_t1_20260630_215233.pdf</t>
  </si>
  <si>
    <t>/media/serv-bot/cebece73-ca34-45fa-ba0e-9a1a1807e5c3/TCC_Unifal/Processamento_TCC_Unifal/sessoes/2026-06-30_18-34-12__validacao_tcc_unifal_r02/json/r02_2806008_be29329b.json</t>
  </si>
  <si>
    <t>/media/serv-bot/cebece73-ca34-45fa-ba0e-9a1a1807e5c3/TCC_Unifal/Evidencias_TCC_Unifal/relatorios_ferramentas/2026-06-30_18-34-12__validacao_tcc_unifal_r02/amaweb/ilha-comprida-sao-paulo-3520426/ilha-comprida_são paulo_3520426_r02_amaweb_t3_20260630_215235.pdf</t>
  </si>
  <si>
    <t>/media/serv-bot/cebece73-ca34-45fa-ba0e-9a1a1807e5c3/TCC_Unifal/Evidencias_TCC_Unifal/relatorios_ferramentas/2026-06-30_18-34-12__validacao_tcc_unifal_r02/accessmonitor/ilha-comprida-sao-paulo-3520426/ilha-comprida_são paulo_3520426_r02_accessmonitor_t1_20260630_215246.json</t>
  </si>
  <si>
    <t>/media/serv-bot/cebece73-ca34-45fa-ba0e-9a1a1807e5c3/TCC_Unifal/Evidencias_TCC_Unifal/relatorios_ferramentas/2026-06-30_18-34-12__validacao_tcc_unifal_r02/accessmonitor/ribeiropolis-sergipe-2806008/ribeiropolis_sergipe_2806008_r02_accessmonitor_t1_20260630_215246.json</t>
  </si>
  <si>
    <t>/media/serv-bot/cebece73-ca34-45fa-ba0e-9a1a1807e5c3/TCC_Unifal/Evidencias_TCC_Unifal/relatorios_ferramentas/2026-06-30_18-34-12__validacao_tcc_unifal_r02/amaweb/ipaussu-sao-paulo-3520905/ipaussu_são paulo_3520905_r02_amaweb_t1_20260630_215606.pdf</t>
  </si>
  <si>
    <t>/media/serv-bot/cebece73-ca34-45fa-ba0e-9a1a1807e5c3/TCC_Unifal/Processamento_TCC_Unifal/sessoes/2026-06-30_18-34-12__validacao_tcc_unifal_r02/json/r02_3520905_d134d177.json</t>
  </si>
  <si>
    <t>/media/serv-bot/cebece73-ca34-45fa-ba0e-9a1a1807e5c3/TCC_Unifal/Evidencias_TCC_Unifal/relatorios_ferramentas/2026-06-30_18-34-12__validacao_tcc_unifal_r02/amaweb/ipaussu-sao-paulo-3520905/ipaussu_são paulo_3520905_r02_amaweb_t2_20260630_215741.pdf</t>
  </si>
  <si>
    <t>/media/serv-bot/cebece73-ca34-45fa-ba0e-9a1a1807e5c3/TCC_Unifal/Evidencias_TCC_Unifal/relatorios_ferramentas/2026-06-30_18-34-12__validacao_tcc_unifal_r02/accessmonitor/ipaussu-sao-paulo-3520905/ipaussu_são paulo_3520905_r02_accessmonitor_t1_20260630_215753.json</t>
  </si>
  <si>
    <t>/media/serv-bot/cebece73-ca34-45fa-ba0e-9a1a1807e5c3/TCC_Unifal/Evidencias_TCC_Unifal/relatorios_ferramentas/2026-06-30_18-34-12__validacao_tcc_unifal_r02/amaweb/irapuru-sao-paulo-3521606/irapuru_são paulo_3521606_r02_amaweb_t1_20260630_220124.pdf</t>
  </si>
  <si>
    <t>/media/serv-bot/cebece73-ca34-45fa-ba0e-9a1a1807e5c3/TCC_Unifal/Processamento_TCC_Unifal/sessoes/2026-06-30_18-34-12__validacao_tcc_unifal_r02/json/r02_3521606_a23cc252.json</t>
  </si>
  <si>
    <t>/media/serv-bot/cebece73-ca34-45fa-ba0e-9a1a1807e5c3/TCC_Unifal/Evidencias_TCC_Unifal/relatorios_ferramentas/2026-06-30_18-34-12__validacao_tcc_unifal_r02/amaweb/irapuru-sao-paulo-3521606/irapuru_são paulo_3521606_r02_amaweb_t2_20260630_220150.pdf</t>
  </si>
  <si>
    <t>/media/serv-bot/cebece73-ca34-45fa-ba0e-9a1a1807e5c3/TCC_Unifal/Evidencias_TCC_Unifal/relatorios_ferramentas/2026-06-30_18-34-12__validacao_tcc_unifal_r02/accessmonitor/irapuru-sao-paulo-3521606/irapuru_são paulo_3521606_r02_accessmonitor_t1_20260630_220202.json</t>
  </si>
  <si>
    <t>/media/serv-bot/cebece73-ca34-45fa-ba0e-9a1a1807e5c3/TCC_Unifal/Evidencias_TCC_Unifal/relatorios_ferramentas/2026-06-30_18-34-12__validacao_tcc_unifal_r02/amaweb/jacupiranga-sao-paulo-3524600/jacupiranga_são paulo_3524600_r02_amaweb_t1_20260630_220336.pdf</t>
  </si>
  <si>
    <t>/media/serv-bot/cebece73-ca34-45fa-ba0e-9a1a1807e5c3/TCC_Unifal/Processamento_TCC_Unifal/sessoes/2026-06-30_18-34-12__validacao_tcc_unifal_r02/json/r02_3524600_e3018534.json</t>
  </si>
  <si>
    <t>/media/serv-bot/cebece73-ca34-45fa-ba0e-9a1a1807e5c3/TCC_Unifal/Evidencias_TCC_Unifal/relatorios_ferramentas/2026-06-30_18-34-12__validacao_tcc_unifal_r02/accessmonitor/jacupiranga-sao-paulo-3524600/jacupiranga_são paulo_3524600_r02_accessmonitor_t1_20260630_220347.json</t>
  </si>
  <si>
    <t>/media/serv-bot/cebece73-ca34-45fa-ba0e-9a1a1807e5c3/TCC_Unifal/Evidencias_TCC_Unifal/relatorios_ferramentas/2026-06-30_18-34-12__validacao_tcc_unifal_r02/amaweb/jales-sao-paulo-3524808/jales_são paulo_3524808_r02_amaweb_t1_20260630_220418.pdf</t>
  </si>
  <si>
    <t>/media/serv-bot/cebece73-ca34-45fa-ba0e-9a1a1807e5c3/TCC_Unifal/Processamento_TCC_Unifal/sessoes/2026-06-30_18-34-12__validacao_tcc_unifal_r02/json/r02_3524808_0bf3ef5d.json</t>
  </si>
  <si>
    <t>/media/serv-bot/cebece73-ca34-45fa-ba0e-9a1a1807e5c3/TCC_Unifal/Evidencias_TCC_Unifal/relatorios_ferramentas/2026-06-30_18-34-12__validacao_tcc_unifal_r02/accessmonitor/jales-sao-paulo-3524808/jales_são paulo_3524808_r02_accessmonitor_t1_20260630_220430.json</t>
  </si>
  <si>
    <t>/media/serv-bot/cebece73-ca34-45fa-ba0e-9a1a1807e5c3/TCC_Unifal/Evidencias_TCC_Unifal/relatorios_ferramentas/2026-06-30_18-34-12__validacao_tcc_unifal_r02/amaweb/jambeiro-sao-paulo-3524907/jambeiro_são paulo_3524907_r02_amaweb_t1_20260630_220507.pdf</t>
  </si>
  <si>
    <t>/media/serv-bot/cebece73-ca34-45fa-ba0e-9a1a1807e5c3/TCC_Unifal/Processamento_TCC_Unifal/sessoes/2026-06-30_18-34-12__validacao_tcc_unifal_r02/json/r02_3524907_e91e49cd.json</t>
  </si>
  <si>
    <t>/media/serv-bot/cebece73-ca34-45fa-ba0e-9a1a1807e5c3/TCC_Unifal/Evidencias_TCC_Unifal/relatorios_ferramentas/2026-06-30_18-34-12__validacao_tcc_unifal_r02/accessmonitor/jambeiro-sao-paulo-3524907/jambeiro_são paulo_3524907_r02_accessmonitor_t1_20260630_220519.json</t>
  </si>
  <si>
    <t>/media/serv-bot/cebece73-ca34-45fa-ba0e-9a1a1807e5c3/TCC_Unifal/Evidencias_TCC_Unifal/relatorios_ferramentas/2026-06-30_18-34-12__validacao_tcc_unifal_r02/amaweb/mombuca-sao-paulo-3530904/mombuca_são paulo_3530904_r02_amaweb_t1_20260630_220606.pdf</t>
  </si>
  <si>
    <t>/media/serv-bot/cebece73-ca34-45fa-ba0e-9a1a1807e5c3/TCC_Unifal/Processamento_TCC_Unifal/sessoes/2026-06-30_18-34-12__validacao_tcc_unifal_r02/json/r02_3530904_2e8cabb2.json</t>
  </si>
  <si>
    <t>/media/serv-bot/cebece73-ca34-45fa-ba0e-9a1a1807e5c3/TCC_Unifal/Evidencias_TCC_Unifal/relatorios_ferramentas/2026-06-30_18-34-12__validacao_tcc_unifal_r02/accessmonitor/mombuca-sao-paulo-3530904/mombuca_são paulo_3530904_r02_accessmonitor_t1_20260630_220618.json</t>
  </si>
  <si>
    <t>/media/serv-bot/cebece73-ca34-45fa-ba0e-9a1a1807e5c3/TCC_Unifal/Evidencias_TCC_Unifal/relatorios_ferramentas/2026-06-30_18-34-12__validacao_tcc_unifal_r02/amaweb/nova-europa-sao-paulo-3532900/nova-europa_são paulo_3532900_r02_amaweb_t1_20260630_220704.pdf</t>
  </si>
  <si>
    <t>/media/serv-bot/cebece73-ca34-45fa-ba0e-9a1a1807e5c3/TCC_Unifal/Processamento_TCC_Unifal/sessoes/2026-06-30_18-34-12__validacao_tcc_unifal_r02/json/r02_3532900_09f08742.json</t>
  </si>
  <si>
    <t>/media/serv-bot/cebece73-ca34-45fa-ba0e-9a1a1807e5c3/TCC_Unifal/Evidencias_TCC_Unifal/relatorios_ferramentas/2026-06-30_18-34-12__validacao_tcc_unifal_r02/accessmonitor/nova-europa-sao-paulo-3532900/nova-europa_são paulo_3532900_r02_accessmonitor_t1_20260630_220715.json</t>
  </si>
  <si>
    <t>/media/serv-bot/cebece73-ca34-45fa-ba0e-9a1a1807e5c3/TCC_Unifal/Evidencias_TCC_Unifal/relatorios_ferramentas/2026-06-30_18-34-12__validacao_tcc_unifal_r02/amaweb/oriente-sao-paulo-3534104/oriente_são paulo_3534104_r02_amaweb_t1_20260630_220820.pdf</t>
  </si>
  <si>
    <t>/media/serv-bot/cebece73-ca34-45fa-ba0e-9a1a1807e5c3/TCC_Unifal/Processamento_TCC_Unifal/sessoes/2026-06-30_18-34-12__validacao_tcc_unifal_r02/json/r02_3534104_fe2ecc5a.json</t>
  </si>
  <si>
    <t>/media/serv-bot/cebece73-ca34-45fa-ba0e-9a1a1807e5c3/TCC_Unifal/Evidencias_TCC_Unifal/relatorios_ferramentas/2026-06-30_18-34-12__validacao_tcc_unifal_r02/accessmonitor/oriente-sao-paulo-3534104/oriente_são paulo_3534104_r02_accessmonitor_t1_20260630_220831.json</t>
  </si>
  <si>
    <t>/media/serv-bot/cebece73-ca34-45fa-ba0e-9a1a1807e5c3/TCC_Unifal/Evidencias_TCC_Unifal/relatorios_ferramentas/2026-06-30_18-34-12__validacao_tcc_unifal_r02/amaweb/pindorama-sao-paulo-3538105/pindorama_são paulo_3538105_r02_amaweb_t1_20260630_220924.pdf</t>
  </si>
  <si>
    <t>/media/serv-bot/cebece73-ca34-45fa-ba0e-9a1a1807e5c3/TCC_Unifal/Processamento_TCC_Unifal/sessoes/2026-06-30_18-34-12__validacao_tcc_unifal_r02/json/r02_3538105_ad0ff5d1.json</t>
  </si>
  <si>
    <t>/media/serv-bot/cebece73-ca34-45fa-ba0e-9a1a1807e5c3/TCC_Unifal/Evidencias_TCC_Unifal/relatorios_ferramentas/2026-06-30_18-34-12__validacao_tcc_unifal_r02/accessmonitor/pindorama-sao-paulo-3538105/pindorama_são paulo_3538105_r02_accessmonitor_t1_20260630_220937.json</t>
  </si>
  <si>
    <t>/media/serv-bot/cebece73-ca34-45fa-ba0e-9a1a1807e5c3/TCC_Unifal/Evidencias_TCC_Unifal/relatorios_ferramentas/2026-06-30_18-34-12__validacao_tcc_unifal_r02/amaweb/planalto-sao-paulo-3539608/planalto_são paulo_3539608_r02_amaweb_t1_20260630_220958.pdf</t>
  </si>
  <si>
    <t>/media/serv-bot/cebece73-ca34-45fa-ba0e-9a1a1807e5c3/TCC_Unifal/Processamento_TCC_Unifal/sessoes/2026-06-30_18-34-12__validacao_tcc_unifal_r02/json/r02_3539608_7e675ff9.json</t>
  </si>
  <si>
    <t>/media/serv-bot/cebece73-ca34-45fa-ba0e-9a1a1807e5c3/TCC_Unifal/Evidencias_TCC_Unifal/relatorios_ferramentas/2026-06-30_18-34-12__validacao_tcc_unifal_r02/accessmonitor/planalto-sao-paulo-3539608/planalto_são paulo_3539608_r02_accessmonitor_t1_20260630_221011.json</t>
  </si>
  <si>
    <t>/media/serv-bot/cebece73-ca34-45fa-ba0e-9a1a1807e5c3/TCC_Unifal/Evidencias_TCC_Unifal/relatorios_ferramentas/2026-06-30_18-34-12__validacao_tcc_unifal_r02/amaweb/platina-sao-paulo-3539707/platina_são paulo_3539707_r02_amaweb_t1_20260630_221121.pdf</t>
  </si>
  <si>
    <t>/media/serv-bot/cebece73-ca34-45fa-ba0e-9a1a1807e5c3/TCC_Unifal/Processamento_TCC_Unifal/sessoes/2026-06-30_18-34-12__validacao_tcc_unifal_r02/json/r02_3539707_7d92a847.json</t>
  </si>
  <si>
    <t>/media/serv-bot/cebece73-ca34-45fa-ba0e-9a1a1807e5c3/TCC_Unifal/Evidencias_TCC_Unifal/relatorios_ferramentas/2026-06-30_18-34-12__validacao_tcc_unifal_r02/accessmonitor/platina-sao-paulo-3539707/platina_são paulo_3539707_r02_accessmonitor_t1_20260630_221132.json</t>
  </si>
  <si>
    <t>/media/serv-bot/cebece73-ca34-45fa-ba0e-9a1a1807e5c3/TCC_Unifal/Evidencias_TCC_Unifal/relatorios_ferramentas/2026-06-30_18-34-12__validacao_tcc_unifal_r02/amaweb/poa-sao-paulo-3539806/poa_são paulo_3539806_r02_amaweb_t1_20260630_221457.pdf</t>
  </si>
  <si>
    <t>/media/serv-bot/cebece73-ca34-45fa-ba0e-9a1a1807e5c3/TCC_Unifal/Processamento_TCC_Unifal/sessoes/2026-06-30_18-34-12__validacao_tcc_unifal_r02/json/r02_3539806_7796b4d4.json</t>
  </si>
  <si>
    <t>/media/serv-bot/cebece73-ca34-45fa-ba0e-9a1a1807e5c3/TCC_Unifal/Evidencias_TCC_Unifal/relatorios_ferramentas/2026-06-30_18-34-12__validacao_tcc_unifal_r02/amaweb/poa-sao-paulo-3539806/poa_são paulo_3539806_r02_amaweb_t2_20260630_221524.pdf</t>
  </si>
  <si>
    <t>/media/serv-bot/cebece73-ca34-45fa-ba0e-9a1a1807e5c3/TCC_Unifal/Evidencias_TCC_Unifal/relatorios_ferramentas/2026-06-30_18-34-12__validacao_tcc_unifal_r02/accessmonitor/poa-sao-paulo-3539806/poa_são paulo_3539806_r02_accessmonitor_t1_20260630_221535.json</t>
  </si>
  <si>
    <t>/media/serv-bot/cebece73-ca34-45fa-ba0e-9a1a1807e5c3/TCC_Unifal/Evidencias_TCC_Unifal/relatorios_ferramentas/2026-06-30_18-34-12__validacao_tcc_unifal_r02/amaweb/pongai-sao-paulo-3540101/pongai_são paulo_3540101_r02_amaweb_t1_20260630_221623.pdf</t>
  </si>
  <si>
    <t>/media/serv-bot/cebece73-ca34-45fa-ba0e-9a1a1807e5c3/TCC_Unifal/Processamento_TCC_Unifal/sessoes/2026-06-30_18-34-12__validacao_tcc_unifal_r02/json/r02_3540101_842ce7b3.json</t>
  </si>
  <si>
    <t>/media/serv-bot/cebece73-ca34-45fa-ba0e-9a1a1807e5c3/TCC_Unifal/Evidencias_TCC_Unifal/relatorios_ferramentas/2026-06-30_18-34-12__validacao_tcc_unifal_r02/accessmonitor/pongai-sao-paulo-3540101/pongai_são paulo_3540101_r02_accessmonitor_t1_20260630_221636.json</t>
  </si>
  <si>
    <t>/media/serv-bot/cebece73-ca34-45fa-ba0e-9a1a1807e5c3/TCC_Unifal/Evidencias_TCC_Unifal/relatorios_ferramentas/2026-06-30_18-34-12__validacao_tcc_unifal_r02/amaweb/pracinha-sao-paulo-3540853/pracinha_são paulo_3540853_r02_amaweb_t1_20260630_221742.pdf</t>
  </si>
  <si>
    <t>/media/serv-bot/cebece73-ca34-45fa-ba0e-9a1a1807e5c3/TCC_Unifal/Processamento_TCC_Unifal/sessoes/2026-06-30_18-34-12__validacao_tcc_unifal_r02/json/r02_3540853_0a884b82.json</t>
  </si>
  <si>
    <t>/media/serv-bot/cebece73-ca34-45fa-ba0e-9a1a1807e5c3/TCC_Unifal/Evidencias_TCC_Unifal/relatorios_ferramentas/2026-06-30_18-34-12__validacao_tcc_unifal_r02/accessmonitor/pracinha-sao-paulo-3540853/pracinha_são paulo_3540853_r02_accessmonitor_t1_20260630_221755.json</t>
  </si>
  <si>
    <t>/media/serv-bot/cebece73-ca34-45fa-ba0e-9a1a1807e5c3/TCC_Unifal/Evidencias_TCC_Unifal/relatorios_ferramentas/2026-06-30_18-34-12__validacao_tcc_unifal_r02/amaweb/rio-grande-da-serra-sao-paulo-3544103/rio-grande-da-serra_são paulo_3544103_r02_amaweb_t1_20260630_222116.pdf</t>
  </si>
  <si>
    <t>/media/serv-bot/cebece73-ca34-45fa-ba0e-9a1a1807e5c3/TCC_Unifal/Processamento_TCC_Unifal/sessoes/2026-06-30_18-34-12__validacao_tcc_unifal_r02/json/r02_3544103_0ac209fb.json</t>
  </si>
  <si>
    <t>/media/serv-bot/cebece73-ca34-45fa-ba0e-9a1a1807e5c3/TCC_Unifal/Evidencias_TCC_Unifal/relatorios_ferramentas/2026-06-30_18-34-12__validacao_tcc_unifal_r02/amaweb/rio-grande-da-serra-sao-paulo-3544103/rio-grande-da-serra_são paulo_3544103_r02_amaweb_t2_20260630_222435.pdf</t>
  </si>
  <si>
    <t>/media/serv-bot/cebece73-ca34-45fa-ba0e-9a1a1807e5c3/TCC_Unifal/Evidencias_TCC_Unifal/relatorios_ferramentas/2026-06-30_18-34-12__validacao_tcc_unifal_r02/amaweb/rio-grande-da-serra-sao-paulo-3544103/rio-grande-da-serra_são paulo_3544103_r02_amaweb_t3_20260630_222809.pdf</t>
  </si>
  <si>
    <t>/media/serv-bot/cebece73-ca34-45fa-ba0e-9a1a1807e5c3/TCC_Unifal/Evidencias_TCC_Unifal/relatorios_ferramentas/2026-06-30_18-34-12__validacao_tcc_unifal_r02/accessmonitor/rio-grande-da-serra-sao-paulo-3544103/rio-grande-da-serra_são paulo_3544103_r02_accessmonitor_t1_20260630_222820.json</t>
  </si>
  <si>
    <t>/media/serv-bot/cebece73-ca34-45fa-ba0e-9a1a1807e5c3/TCC_Unifal/Evidencias_TCC_Unifal/relatorios_ferramentas/2026-06-30_18-34-12__validacao_tcc_unifal_r02/accessmonitor/rio-grande-da-serra-sao-paulo-3544103/rio-grande-da-serra_são paulo_3544103_r02_accessmonitor_t2_20260630_222835.json</t>
  </si>
  <si>
    <t>/media/serv-bot/cebece73-ca34-45fa-ba0e-9a1a1807e5c3/TCC_Unifal/Evidencias_TCC_Unifal/relatorios_ferramentas/2026-06-30_18-34-12__validacao_tcc_unifal_r02/accessmonitor/rio-grande-da-serra-sao-paulo-3544103/rio-grande-da-serra_são paulo_3544103_r02_accessmonitor_t3_20260630_222854.json</t>
  </si>
  <si>
    <t>/media/serv-bot/cebece73-ca34-45fa-ba0e-9a1a1807e5c3/TCC_Unifal/Evidencias_TCC_Unifal/relatorios_ferramentas/2026-06-30_18-34-12__validacao_tcc_unifal_r02/amaweb/rubineia-sao-paulo-3544509/rubineia_são paulo_3544509_r02_amaweb_t1_20260630_222908.pdf</t>
  </si>
  <si>
    <t>/media/serv-bot/cebece73-ca34-45fa-ba0e-9a1a1807e5c3/TCC_Unifal/Processamento_TCC_Unifal/sessoes/2026-06-30_18-34-12__validacao_tcc_unifal_r02/json/r02_3544509_344b9c7c.json</t>
  </si>
  <si>
    <t>/media/serv-bot/cebece73-ca34-45fa-ba0e-9a1a1807e5c3/TCC_Unifal/Evidencias_TCC_Unifal/relatorios_ferramentas/2026-06-30_18-34-12__validacao_tcc_unifal_r02/accessmonitor/rubineia-sao-paulo-3544509/rubineia_são paulo_3544509_r02_accessmonitor_t1_20260630_222919.json</t>
  </si>
  <si>
    <t>/media/serv-bot/cebece73-ca34-45fa-ba0e-9a1a1807e5c3/TCC_Unifal/Evidencias_TCC_Unifal/relatorios_ferramentas/2026-06-30_18-34-12__validacao_tcc_unifal_r02/amaweb/sao-lourenco-da-serra-sao-paulo-3549953/sao-lourenco-da-serra_são paulo_3549953_r02_amaweb_t1_20260630_222949.pdf</t>
  </si>
  <si>
    <t>/media/serv-bot/cebece73-ca34-45fa-ba0e-9a1a1807e5c3/TCC_Unifal/Processamento_TCC_Unifal/sessoes/2026-06-30_18-34-12__validacao_tcc_unifal_r02/json/r02_3549953_ae87b4f1.json</t>
  </si>
  <si>
    <t>/media/serv-bot/cebece73-ca34-45fa-ba0e-9a1a1807e5c3/TCC_Unifal/Evidencias_TCC_Unifal/relatorios_ferramentas/2026-06-30_18-34-12__validacao_tcc_unifal_r02/accessmonitor/sao-lourenco-da-serra-sao-paulo-3549953/sao-lourenco-da-serra_são paulo_3549953_r02_accessmonitor_t1_20260630_223001.json</t>
  </si>
  <si>
    <t>/media/serv-bot/cebece73-ca34-45fa-ba0e-9a1a1807e5c3/TCC_Unifal/Evidencias_TCC_Unifal/relatorios_ferramentas/2026-06-30_18-34-12__validacao_tcc_unifal_r02/amaweb/sao-luiz-do-paraitinga-sao-paulo-3550001/sao-luiz-do-paraitinga_são paulo_3550001_r02_amaweb_t1_20260630_223317.pdf</t>
  </si>
  <si>
    <t>/media/serv-bot/cebece73-ca34-45fa-ba0e-9a1a1807e5c3/TCC_Unifal/Processamento_TCC_Unifal/sessoes/2026-06-30_18-34-12__validacao_tcc_unifal_r02/json/r02_3550001_abd0ae90.json</t>
  </si>
  <si>
    <t>/media/serv-bot/cebece73-ca34-45fa-ba0e-9a1a1807e5c3/TCC_Unifal/Evidencias_TCC_Unifal/relatorios_ferramentas/2026-06-30_18-34-12__validacao_tcc_unifal_r02/amaweb/sao-luiz-do-paraitinga-sao-paulo-3550001/sao-luiz-do-paraitinga_são paulo_3550001_r02_amaweb_t2_20260630_223345.pdf</t>
  </si>
  <si>
    <t>/media/serv-bot/cebece73-ca34-45fa-ba0e-9a1a1807e5c3/TCC_Unifal/Evidencias_TCC_Unifal/relatorios_ferramentas/2026-06-30_18-34-12__validacao_tcc_unifal_r02/accessmonitor/sao-luiz-do-paraitinga-sao-paulo-3550001/sao-luiz-do-paraitinga_são paulo_3550001_r02_accessmonitor_t1_20260630_223356.json</t>
  </si>
  <si>
    <t>/media/serv-bot/cebece73-ca34-45fa-ba0e-9a1a1807e5c3/TCC_Unifal/Evidencias_TCC_Unifal/relatorios_ferramentas/2026-06-30_18-34-12__validacao_tcc_unifal_r02/amaweb/sao-pedro-do-turvo-sao-paulo-3550506/sao-pedro-do-turvo_são paulo_3550506_r02_amaweb_t1_20260630_223430.pdf</t>
  </si>
  <si>
    <t>/media/serv-bot/cebece73-ca34-45fa-ba0e-9a1a1807e5c3/TCC_Unifal/Processamento_TCC_Unifal/sessoes/2026-06-30_18-34-12__validacao_tcc_unifal_r02/json/r02_3550506_7e408fce.json</t>
  </si>
  <si>
    <t>/media/serv-bot/cebece73-ca34-45fa-ba0e-9a1a1807e5c3/TCC_Unifal/Evidencias_TCC_Unifal/relatorios_ferramentas/2026-06-30_18-34-12__validacao_tcc_unifal_r02/accessmonitor/sao-pedro-do-turvo-sao-paulo-3550506/sao-pedro-do-turvo_são paulo_3550506_r02_accessmonitor_t1_20260630_223442.json</t>
  </si>
  <si>
    <t>/media/serv-bot/cebece73-ca34-45fa-ba0e-9a1a1807e5c3/TCC_Unifal/Evidencias_TCC_Unifal/relatorios_ferramentas/2026-06-30_18-34-12__validacao_tcc_unifal_r02/amaweb/sao-roque-sao-paulo-3550605/sao-roque_são paulo_3550605_r02_amaweb_t1_20260630_223509.pdf</t>
  </si>
  <si>
    <t>/media/serv-bot/cebece73-ca34-45fa-ba0e-9a1a1807e5c3/TCC_Unifal/Processamento_TCC_Unifal/sessoes/2026-06-30_18-34-12__validacao_tcc_unifal_r02/json/r02_3550605_2185960b.json</t>
  </si>
  <si>
    <t>/media/serv-bot/cebece73-ca34-45fa-ba0e-9a1a1807e5c3/TCC_Unifal/Evidencias_TCC_Unifal/relatorios_ferramentas/2026-06-30_18-34-12__validacao_tcc_unifal_r02/accessmonitor/sao-roque-sao-paulo-3550605/sao-roque_são paulo_3550605_r02_accessmonitor_t1_20260630_223520.json</t>
  </si>
  <si>
    <t>/media/serv-bot/cebece73-ca34-45fa-ba0e-9a1a1807e5c3/TCC_Unifal/Evidencias_TCC_Unifal/relatorios_ferramentas/2026-06-30_18-34-12__validacao_tcc_unifal_r02/amaweb/silveiras-sao-paulo-3552007/silveiras_são paulo_3552007_r02_amaweb_t1_20260630_223603.pdf</t>
  </si>
  <si>
    <t>/media/serv-bot/cebece73-ca34-45fa-ba0e-9a1a1807e5c3/TCC_Unifal/Processamento_TCC_Unifal/sessoes/2026-06-30_18-34-12__validacao_tcc_unifal_r02/json/r02_3552007_2f2c4aef.json</t>
  </si>
  <si>
    <t>/media/serv-bot/cebece73-ca34-45fa-ba0e-9a1a1807e5c3/TCC_Unifal/Evidencias_TCC_Unifal/relatorios_ferramentas/2026-06-30_18-34-12__validacao_tcc_unifal_r02/accessmonitor/silveiras-sao-paulo-3552007/silveiras_são paulo_3552007_r02_accessmonitor_t1_20260630_223615.json</t>
  </si>
  <si>
    <t>/media/serv-bot/cebece73-ca34-45fa-ba0e-9a1a1807e5c3/TCC_Unifal/Evidencias_TCC_Unifal/relatorios_ferramentas/2026-06-30_18-34-12__validacao_tcc_unifal_r02/amaweb/tanabi-sao-paulo-3553401/tanabi_são paulo_3553401_r02_amaweb_t1_20260630_223641.pdf</t>
  </si>
  <si>
    <t>/media/serv-bot/cebece73-ca34-45fa-ba0e-9a1a1807e5c3/TCC_Unifal/Processamento_TCC_Unifal/sessoes/2026-06-30_18-34-12__validacao_tcc_unifal_r02/json/r02_3553401_ae89870b.json</t>
  </si>
  <si>
    <t>/media/serv-bot/cebece73-ca34-45fa-ba0e-9a1a1807e5c3/TCC_Unifal/Evidencias_TCC_Unifal/relatorios_ferramentas/2026-06-30_18-34-12__validacao_tcc_unifal_r02/accessmonitor/tanabi-sao-paulo-3553401/tanabi_são paulo_3553401_r02_accessmonitor_t1_20260630_223652.json</t>
  </si>
  <si>
    <t>/media/serv-bot/cebece73-ca34-45fa-ba0e-9a1a1807e5c3/TCC_Unifal/Evidencias_TCC_Unifal/relatorios_ferramentas/2026-06-30_18-34-12__validacao_tcc_unifal_r02/amaweb/tarabai-sao-paulo-3553906/tarabai_são paulo_3553906_r02_amaweb_t1_20260630_223718.pdf</t>
  </si>
  <si>
    <t>/media/serv-bot/cebece73-ca34-45fa-ba0e-9a1a1807e5c3/TCC_Unifal/Processamento_TCC_Unifal/sessoes/2026-06-30_18-34-12__validacao_tcc_unifal_r02/json/r02_3553906_c791fd56.json</t>
  </si>
  <si>
    <t>/media/serv-bot/cebece73-ca34-45fa-ba0e-9a1a1807e5c3/TCC_Unifal/Evidencias_TCC_Unifal/relatorios_ferramentas/2026-06-30_18-34-12__validacao_tcc_unifal_r02/accessmonitor/tarabai-sao-paulo-3553906/tarabai_são paulo_3553906_r02_accessmonitor_t1_20260630_223731.json</t>
  </si>
  <si>
    <t>/media/serv-bot/cebece73-ca34-45fa-ba0e-9a1a1807e5c3/TCC_Unifal/Evidencias_TCC_Unifal/relatorios_ferramentas/2026-06-30_18-34-12__validacao_tcc_unifal_r02/amaweb/terra-roxa-sao-paulo-3554409/terra-roxa_são paulo_3554409_r02_amaweb_t1_20260630_223820.pdf</t>
  </si>
  <si>
    <t>/media/serv-bot/cebece73-ca34-45fa-ba0e-9a1a1807e5c3/TCC_Unifal/Processamento_TCC_Unifal/sessoes/2026-06-30_18-34-12__validacao_tcc_unifal_r02/json/r02_3554409_d615f65e.json</t>
  </si>
  <si>
    <t>/media/serv-bot/cebece73-ca34-45fa-ba0e-9a1a1807e5c3/TCC_Unifal/Evidencias_TCC_Unifal/relatorios_ferramentas/2026-06-30_18-34-12__validacao_tcc_unifal_r02/accessmonitor/terra-roxa-sao-paulo-3554409/terra-roxa_são paulo_3554409_r02_accessmonitor_t1_20260630_223831.json</t>
  </si>
  <si>
    <t>/media/serv-bot/cebece73-ca34-45fa-ba0e-9a1a1807e5c3/TCC_Unifal/Evidencias_TCC_Unifal/relatorios_ferramentas/2026-06-30_18-34-12__validacao_tcc_unifal_r02/amaweb/uchoa-sao-paulo-3555604/uchoa_são paulo_3555604_r02_amaweb_t1_20260630_223912.pdf</t>
  </si>
  <si>
    <t>/media/serv-bot/cebece73-ca34-45fa-ba0e-9a1a1807e5c3/TCC_Unifal/Processamento_TCC_Unifal/sessoes/2026-06-30_18-34-12__validacao_tcc_unifal_r02/json/r02_3555604_5861e7c6.json</t>
  </si>
  <si>
    <t>/media/serv-bot/cebece73-ca34-45fa-ba0e-9a1a1807e5c3/TCC_Unifal/Evidencias_TCC_Unifal/relatorios_ferramentas/2026-06-30_18-34-12__validacao_tcc_unifal_r02/accessmonitor/uchoa-sao-paulo-3555604/uchoa_são paulo_3555604_r02_accessmonitor_t1_20260630_223924.json</t>
  </si>
  <si>
    <t>/media/serv-bot/cebece73-ca34-45fa-ba0e-9a1a1807e5c3/TCC_Unifal/Evidencias_TCC_Unifal/relatorios_ferramentas/2026-07-06_19-27-44__validacao_tcc_unifal_r03/amaweb/buriti-de-goias-goias-5203939/buriti-de-goias_goiás_5203939_r03_amaweb_t1_20260706_192831.pdf</t>
  </si>
  <si>
    <t>/media/serv-bot/cebece73-ca34-45fa-ba0e-9a1a1807e5c3/TCC_Unifal/Processamento_TCC_Unifal/sessoes/2026-07-06_19-27-44__validacao_tcc_unifal_r03/json/r03_5203939_49c814da.json</t>
  </si>
  <si>
    <t>/media/serv-bot/cebece73-ca34-45fa-ba0e-9a1a1807e5c3/TCC_Unifal/Evidencias_TCC_Unifal/relatorios_ferramentas/2026-07-06_19-27-44__validacao_tcc_unifal_r03/accessmonitor/buriti-de-goias-goias-5203939/buriti-de-goias_goiás_5203939_r03_accessmonitor_t1_20260706_192844.json</t>
  </si>
  <si>
    <t>/media/serv-bot/cebece73-ca34-45fa-ba0e-9a1a1807e5c3/TCC_Unifal/Evidencias_TCC_Unifal/relatorios_ferramentas/2026-07-06_19-27-44__validacao_tcc_unifal_r03/amaweb/campinacu-goias-5204656/campinacu_goiás_5204656_r03_amaweb_t1_20260706_192933.pdf</t>
  </si>
  <si>
    <t>/media/serv-bot/cebece73-ca34-45fa-ba0e-9a1a1807e5c3/TCC_Unifal/Processamento_TCC_Unifal/sessoes/2026-07-06_19-27-44__validacao_tcc_unifal_r03/json/r03_5204656_1a4a6b79.json</t>
  </si>
  <si>
    <t>/media/serv-bot/cebece73-ca34-45fa-ba0e-9a1a1807e5c3/TCC_Unifal/Evidencias_TCC_Unifal/relatorios_ferramentas/2026-07-06_19-27-44__validacao_tcc_unifal_r03/accessmonitor/campinacu-goias-5204656/campinacu_goiás_5204656_r03_accessmonitor_t1_20260706_192945.json</t>
  </si>
  <si>
    <t>/media/serv-bot/cebece73-ca34-45fa-ba0e-9a1a1807e5c3/TCC_Unifal/Evidencias_TCC_Unifal/relatorios_ferramentas/2026-07-06_19-27-44__validacao_tcc_unifal_r03/amaweb/corumba-de-goias-goias-5205802/corumba-de-goias_goiás_5205802_r03_amaweb_t1_20260706_193023.pdf</t>
  </si>
  <si>
    <t>/media/serv-bot/cebece73-ca34-45fa-ba0e-9a1a1807e5c3/TCC_Unifal/Processamento_TCC_Unifal/sessoes/2026-07-06_19-27-44__validacao_tcc_unifal_r03/json/r03_5205802_7cf4a7a6.json</t>
  </si>
  <si>
    <t>/media/serv-bot/cebece73-ca34-45fa-ba0e-9a1a1807e5c3/TCC_Unifal/Evidencias_TCC_Unifal/relatorios_ferramentas/2026-07-06_19-27-44__validacao_tcc_unifal_r03/accessmonitor/corumba-de-goias-goias-5205802/corumba-de-goias_goiás_5205802_r03_accessmonitor_t1_20260706_193034.json</t>
  </si>
  <si>
    <t>/media/serv-bot/cebece73-ca34-45fa-ba0e-9a1a1807e5c3/TCC_Unifal/Evidencias_TCC_Unifal/relatorios_ferramentas/2026-07-06_19-27-44__validacao_tcc_unifal_r03/amaweb/capixaba-acre-1200179/capixaba_acre_1200179_r03_amaweb_t1_20260706_193111.pdf</t>
  </si>
  <si>
    <t>/media/serv-bot/cebece73-ca34-45fa-ba0e-9a1a1807e5c3/TCC_Unifal/Processamento_TCC_Unifal/sessoes/2026-07-06_19-27-44__validacao_tcc_unifal_r03/json/r03_1200179_9cc651b6.json</t>
  </si>
  <si>
    <t>/media/serv-bot/cebece73-ca34-45fa-ba0e-9a1a1807e5c3/TCC_Unifal/Evidencias_TCC_Unifal/relatorios_ferramentas/2026-07-06_19-27-44__validacao_tcc_unifal_r03/amaweb/agua-branca-alagoas-2700102/agua-branca_alagoas_2700102_r03_amaweb_t1_20260706_193111.pdf</t>
  </si>
  <si>
    <t>/media/serv-bot/cebece73-ca34-45fa-ba0e-9a1a1807e5c3/TCC_Unifal/Processamento_TCC_Unifal/sessoes/2026-07-06_19-27-44__validacao_tcc_unifal_r03/json/r03_2700102_05d402b4.json</t>
  </si>
  <si>
    <t>/media/serv-bot/cebece73-ca34-45fa-ba0e-9a1a1807e5c3/TCC_Unifal/Evidencias_TCC_Unifal/relatorios_ferramentas/2026-07-06_19-27-44__validacao_tcc_unifal_r03/amaweb/cumari-goias-5206602/cumari_goiás_5206602_r03_amaweb_t1_20260706_193122.pdf</t>
  </si>
  <si>
    <t>/media/serv-bot/cebece73-ca34-45fa-ba0e-9a1a1807e5c3/TCC_Unifal/Processamento_TCC_Unifal/sessoes/2026-07-06_19-27-44__validacao_tcc_unifal_r03/json/r03_5206602_cc2e0a52.json</t>
  </si>
  <si>
    <t>/media/serv-bot/cebece73-ca34-45fa-ba0e-9a1a1807e5c3/TCC_Unifal/Evidencias_TCC_Unifal/relatorios_ferramentas/2026-07-06_19-27-44__validacao_tcc_unifal_r03/accessmonitor/cumari-goias-5206602/cumari_goiás_5206602_r03_accessmonitor_t1_20260706_193133.json</t>
  </si>
  <si>
    <t>/media/serv-bot/cebece73-ca34-45fa-ba0e-9a1a1807e5c3/TCC_Unifal/Evidencias_TCC_Unifal/relatorios_ferramentas/2026-07-06_19-27-44__validacao_tcc_unifal_r03/amaweb/capixaba-acre-1200179/capixaba_acre_1200179_r03_amaweb_t2_20260706_193206.pdf</t>
  </si>
  <si>
    <t>/media/serv-bot/cebece73-ca34-45fa-ba0e-9a1a1807e5c3/TCC_Unifal/Evidencias_TCC_Unifal/relatorios_ferramentas/2026-07-06_19-27-44__validacao_tcc_unifal_r03/amaweb/agua-branca-alagoas-2700102/agua-branca_alagoas_2700102_r03_amaweb_t2_20260706_193214.pdf</t>
  </si>
  <si>
    <t>/media/serv-bot/cebece73-ca34-45fa-ba0e-9a1a1807e5c3/TCC_Unifal/Evidencias_TCC_Unifal/relatorios_ferramentas/2026-07-06_19-27-44__validacao_tcc_unifal_r03/amaweb/doverlandia-goias-5207253/doverlandia_goiás_5207253_r03_amaweb_t1_20260706_193219.pdf</t>
  </si>
  <si>
    <t>/media/serv-bot/cebece73-ca34-45fa-ba0e-9a1a1807e5c3/TCC_Unifal/Processamento_TCC_Unifal/sessoes/2026-07-06_19-27-44__validacao_tcc_unifal_r03/json/r03_5207253_0b053355.json</t>
  </si>
  <si>
    <t>/media/serv-bot/cebece73-ca34-45fa-ba0e-9a1a1807e5c3/TCC_Unifal/Evidencias_TCC_Unifal/relatorios_ferramentas/2026-07-06_19-27-44__validacao_tcc_unifal_r03/accessmonitor/capixaba-acre-1200179/capixaba_acre_1200179_r03_accessmonitor_t1_20260706_193218.json</t>
  </si>
  <si>
    <t>/media/serv-bot/cebece73-ca34-45fa-ba0e-9a1a1807e5c3/TCC_Unifal/Evidencias_TCC_Unifal/relatorios_ferramentas/2026-07-06_19-27-44__validacao_tcc_unifal_r03/accessmonitor/doverlandia-goias-5207253/doverlandia_goiás_5207253_r03_accessmonitor_t1_20260706_193230.json</t>
  </si>
  <si>
    <t>/media/serv-bot/cebece73-ca34-45fa-ba0e-9a1a1807e5c3/TCC_Unifal/Evidencias_TCC_Unifal/relatorios_ferramentas/2026-07-06_19-27-44__validacao_tcc_unifal_r03/accessmonitor/agua-branca-alagoas-2700102/agua-branca_alagoas_2700102_r03_accessmonitor_t1_20260706_193227.json</t>
  </si>
  <si>
    <t>/media/serv-bot/cebece73-ca34-45fa-ba0e-9a1a1807e5c3/TCC_Unifal/Evidencias_TCC_Unifal/relatorios_ferramentas/2026-07-06_19-27-44__validacao_tcc_unifal_r03/accessmonitor/agua-branca-alagoas-2700102/agua-branca_alagoas_2700102_r03_accessmonitor_t2_20260706_193252.json</t>
  </si>
  <si>
    <t>/media/serv-bot/cebece73-ca34-45fa-ba0e-9a1a1807e5c3/TCC_Unifal/Evidencias_TCC_Unifal/relatorios_ferramentas/2026-07-06_19-27-44__validacao_tcc_unifal_r03/amaweb/porto-walter-acre-1200393/porto-walter_acre_1200393_r03_amaweb_t1_20260706_193318.pdf</t>
  </si>
  <si>
    <t>/media/serv-bot/cebece73-ca34-45fa-ba0e-9a1a1807e5c3/TCC_Unifal/Processamento_TCC_Unifal/sessoes/2026-07-06_19-27-44__validacao_tcc_unifal_r03/json/r03_1200393_363ff175.json</t>
  </si>
  <si>
    <t>/media/serv-bot/cebece73-ca34-45fa-ba0e-9a1a1807e5c3/TCC_Unifal/Evidencias_TCC_Unifal/relatorios_ferramentas/2026-07-06_19-27-44__validacao_tcc_unifal_r03/amaweb/goianira-goias-5208806/goianira_goiás_5208806_r03_amaweb_t1_20260706_193319.pdf</t>
  </si>
  <si>
    <t>/media/serv-bot/cebece73-ca34-45fa-ba0e-9a1a1807e5c3/TCC_Unifal/Processamento_TCC_Unifal/sessoes/2026-07-06_19-27-44__validacao_tcc_unifal_r03/json/r03_5208806_d034b0c6.json</t>
  </si>
  <si>
    <t>/media/serv-bot/cebece73-ca34-45fa-ba0e-9a1a1807e5c3/TCC_Unifal/Evidencias_TCC_Unifal/relatorios_ferramentas/2026-07-06_19-27-44__validacao_tcc_unifal_r03/accessmonitor/agua-branca-alagoas-2700102/agua-branca_alagoas_2700102_r03_accessmonitor_t3_20260706_193320.json</t>
  </si>
  <si>
    <t>/media/serv-bot/cebece73-ca34-45fa-ba0e-9a1a1807e5c3/TCC_Unifal/Evidencias_TCC_Unifal/relatorios_ferramentas/2026-07-06_19-27-44__validacao_tcc_unifal_r03/accessmonitor/porto-walter-acre-1200393/porto-walter_acre_1200393_r03_accessmonitor_t1_20260706_193330.json</t>
  </si>
  <si>
    <t>/media/serv-bot/cebece73-ca34-45fa-ba0e-9a1a1807e5c3/TCC_Unifal/Evidencias_TCC_Unifal/relatorios_ferramentas/2026-07-06_19-27-44__validacao_tcc_unifal_r03/amaweb/coqueiro-seco-alagoas-2702207/coqueiro-seco_alagoas_2702207_r03_amaweb_t1_20260706_193351.pdf</t>
  </si>
  <si>
    <t>/media/serv-bot/cebece73-ca34-45fa-ba0e-9a1a1807e5c3/TCC_Unifal/Processamento_TCC_Unifal/sessoes/2026-07-06_19-27-44__validacao_tcc_unifal_r03/json/r03_2702207_71b8a360.json</t>
  </si>
  <si>
    <t>/media/serv-bot/cebece73-ca34-45fa-ba0e-9a1a1807e5c3/TCC_Unifal/Evidencias_TCC_Unifal/relatorios_ferramentas/2026-07-06_19-27-44__validacao_tcc_unifal_r03/accessmonitor/goianira-goias-5208806/goianira_goiás_5208806_r03_accessmonitor_t1_20260706_193331.json</t>
  </si>
  <si>
    <t>/media/serv-bot/cebece73-ca34-45fa-ba0e-9a1a1807e5c3/TCC_Unifal/Evidencias_TCC_Unifal/relatorios_ferramentas/2026-07-06_19-27-44__validacao_tcc_unifal_r03/accessmonitor/coqueiro-seco-alagoas-2702207/coqueiro-seco_alagoas_2702207_r03_accessmonitor_t1_20260706_193403.json</t>
  </si>
  <si>
    <t>/media/serv-bot/cebece73-ca34-45fa-ba0e-9a1a1807e5c3/TCC_Unifal/Evidencias_TCC_Unifal/relatorios_ferramentas/2026-07-06_19-27-44__validacao_tcc_unifal_r03/amaweb/guarinos-goias-5209457/guarinos_goiás_5209457_r03_amaweb_t1_20260706_193429.pdf</t>
  </si>
  <si>
    <t>/media/serv-bot/cebece73-ca34-45fa-ba0e-9a1a1807e5c3/TCC_Unifal/Processamento_TCC_Unifal/sessoes/2026-07-06_19-27-44__validacao_tcc_unifal_r03/json/r03_5209457_5902cc66.json</t>
  </si>
  <si>
    <t>/media/serv-bot/cebece73-ca34-45fa-ba0e-9a1a1807e5c3/TCC_Unifal/Evidencias_TCC_Unifal/relatorios_ferramentas/2026-07-06_19-27-44__validacao_tcc_unifal_r03/accessmonitor/guarinos-goias-5209457/guarinos_goiás_5209457_r03_accessmonitor_t1_20260706_193441.json</t>
  </si>
  <si>
    <t>/media/serv-bot/cebece73-ca34-45fa-ba0e-9a1a1807e5c3/TCC_Unifal/Evidencias_TCC_Unifal/relatorios_ferramentas/2026-07-06_19-27-44__validacao_tcc_unifal_r03/amaweb/girau-do-ponciano-alagoas-2702900/girau-do-ponciano_alagoas_2702900_r03_amaweb_t1_20260706_193451.pdf</t>
  </si>
  <si>
    <t>/media/serv-bot/cebece73-ca34-45fa-ba0e-9a1a1807e5c3/TCC_Unifal/Processamento_TCC_Unifal/sessoes/2026-07-06_19-27-44__validacao_tcc_unifal_r03/json/r03_2702900_392785d8.json</t>
  </si>
  <si>
    <t>/media/serv-bot/cebece73-ca34-45fa-ba0e-9a1a1807e5c3/TCC_Unifal/Evidencias_TCC_Unifal/relatorios_ferramentas/2026-07-06_19-27-44__validacao_tcc_unifal_r03/accessmonitor/girau-do-ponciano-alagoas-2702900/girau-do-ponciano_alagoas_2702900_r03_accessmonitor_t1_20260706_193503.json</t>
  </si>
  <si>
    <t>/media/serv-bot/cebece73-ca34-45fa-ba0e-9a1a1807e5c3/TCC_Unifal/Evidencias_TCC_Unifal/relatorios_ferramentas/2026-07-06_19-27-44__validacao_tcc_unifal_r03/amaweb/itaja-goias-5210802/itaja_goiás_5210802_r03_amaweb_t1_20260706_193539.pdf</t>
  </si>
  <si>
    <t>/media/serv-bot/cebece73-ca34-45fa-ba0e-9a1a1807e5c3/TCC_Unifal/Processamento_TCC_Unifal/sessoes/2026-07-06_19-27-44__validacao_tcc_unifal_r03/json/r03_5210802_8407d26c.json</t>
  </si>
  <si>
    <t>/media/serv-bot/cebece73-ca34-45fa-ba0e-9a1a1807e5c3/TCC_Unifal/Evidencias_TCC_Unifal/relatorios_ferramentas/2026-07-06_19-27-44__validacao_tcc_unifal_r03/amaweb/inhapi-alagoas-2703304/inhapi_alagoas_2703304_r03_amaweb_t1_20260706_193553.pdf</t>
  </si>
  <si>
    <t>/media/serv-bot/cebece73-ca34-45fa-ba0e-9a1a1807e5c3/TCC_Unifal/Processamento_TCC_Unifal/sessoes/2026-07-06_19-27-44__validacao_tcc_unifal_r03/json/r03_2703304_fd39433c.json</t>
  </si>
  <si>
    <t>/media/serv-bot/cebece73-ca34-45fa-ba0e-9a1a1807e5c3/TCC_Unifal/Evidencias_TCC_Unifal/relatorios_ferramentas/2026-07-06_19-27-44__validacao_tcc_unifal_r03/accessmonitor/itaja-goias-5210802/itaja_goiás_5210802_r03_accessmonitor_t1_20260706_193550.json</t>
  </si>
  <si>
    <t>/media/serv-bot/cebece73-ca34-45fa-ba0e-9a1a1807e5c3/TCC_Unifal/Evidencias_TCC_Unifal/relatorios_ferramentas/2026-07-06_19-27-44__validacao_tcc_unifal_r03/accessmonitor/inhapi-alagoas-2703304/inhapi_alagoas_2703304_r03_accessmonitor_t1_20260706_193606.json</t>
  </si>
  <si>
    <t>/media/serv-bot/cebece73-ca34-45fa-ba0e-9a1a1807e5c3/TCC_Unifal/Evidencias_TCC_Unifal/relatorios_ferramentas/2026-07-06_19-27-44__validacao_tcc_unifal_r03/amaweb/jaragua-goias-5211800/jaragua_goiás_5211800_r03_amaweb_t1_20260706_193626.pdf</t>
  </si>
  <si>
    <t>/media/serv-bot/cebece73-ca34-45fa-ba0e-9a1a1807e5c3/TCC_Unifal/Processamento_TCC_Unifal/sessoes/2026-07-06_19-27-44__validacao_tcc_unifal_r03/json/r03_5211800_dd51de7e.json</t>
  </si>
  <si>
    <t>/media/serv-bot/cebece73-ca34-45fa-ba0e-9a1a1807e5c3/TCC_Unifal/Evidencias_TCC_Unifal/relatorios_ferramentas/2026-07-06_19-27-44__validacao_tcc_unifal_r03/amaweb/pariconha-alagoas-2706422/pariconha_alagoas_2706422_r03_amaweb_t1_20260706_193646.pdf</t>
  </si>
  <si>
    <t>/media/serv-bot/cebece73-ca34-45fa-ba0e-9a1a1807e5c3/TCC_Unifal/Processamento_TCC_Unifal/sessoes/2026-07-06_19-27-44__validacao_tcc_unifal_r03/json/r03_2706422_b775a631.json</t>
  </si>
  <si>
    <t>/media/serv-bot/cebece73-ca34-45fa-ba0e-9a1a1807e5c3/TCC_Unifal/Evidencias_TCC_Unifal/relatorios_ferramentas/2026-07-06_19-27-44__validacao_tcc_unifal_r03/accessmonitor/jaragua-goias-5211800/jaragua_goiás_5211800_r03_accessmonitor_t1_20260706_193639.json</t>
  </si>
  <si>
    <t>/media/serv-bot/cebece73-ca34-45fa-ba0e-9a1a1807e5c3/TCC_Unifal/Evidencias_TCC_Unifal/relatorios_ferramentas/2026-07-06_19-27-44__validacao_tcc_unifal_r03/amaweb/macapa-amapa-1600303/macapa_amapá_1600303_r03_amaweb_t1_20260706_193653.pdf</t>
  </si>
  <si>
    <t>/media/serv-bot/cebece73-ca34-45fa-ba0e-9a1a1807e5c3/TCC_Unifal/Processamento_TCC_Unifal/sessoes/2026-07-06_19-27-44__validacao_tcc_unifal_r03/json/r03_1600303_f7a8ad76.json</t>
  </si>
  <si>
    <t>/media/serv-bot/cebece73-ca34-45fa-ba0e-9a1a1807e5c3/TCC_Unifal/Evidencias_TCC_Unifal/relatorios_ferramentas/2026-07-06_19-27-44__validacao_tcc_unifal_r03/accessmonitor/pariconha-alagoas-2706422/pariconha_alagoas_2706422_r03_accessmonitor_t1_20260706_193659.json</t>
  </si>
  <si>
    <t>/media/serv-bot/cebece73-ca34-45fa-ba0e-9a1a1807e5c3/TCC_Unifal/Evidencias_TCC_Unifal/relatorios_ferramentas/2026-07-06_19-27-44__validacao_tcc_unifal_r03/amaweb/morrinhos-goias-5213806/morrinhos_goiás_5213806_r03_amaweb_t1_20260706_193739.pdf</t>
  </si>
  <si>
    <t>/media/serv-bot/cebece73-ca34-45fa-ba0e-9a1a1807e5c3/TCC_Unifal/Processamento_TCC_Unifal/sessoes/2026-07-06_19-27-44__validacao_tcc_unifal_r03/json/r03_5213806_93e28da9.json</t>
  </si>
  <si>
    <t>/media/serv-bot/cebece73-ca34-45fa-ba0e-9a1a1807e5c3/TCC_Unifal/Evidencias_TCC_Unifal/relatorios_ferramentas/2026-07-06_19-27-44__validacao_tcc_unifal_r03/amaweb/sao-sebastiao-alagoas-2708808/sao-sebastiao_alagoas_2708808_r03_amaweb_t1_20260706_193744.pdf</t>
  </si>
  <si>
    <t>/media/serv-bot/cebece73-ca34-45fa-ba0e-9a1a1807e5c3/TCC_Unifal/Processamento_TCC_Unifal/sessoes/2026-07-06_19-27-44__validacao_tcc_unifal_r03/json/r03_2708808_bc6be2d4.json</t>
  </si>
  <si>
    <t>/media/serv-bot/cebece73-ca34-45fa-ba0e-9a1a1807e5c3/TCC_Unifal/Evidencias_TCC_Unifal/relatorios_ferramentas/2026-07-06_19-27-44__validacao_tcc_unifal_r03/accessmonitor/morrinhos-goias-5213806/morrinhos_goiás_5213806_r03_accessmonitor_t1_20260706_193753.json</t>
  </si>
  <si>
    <t>/media/serv-bot/cebece73-ca34-45fa-ba0e-9a1a1807e5c3/TCC_Unifal/Evidencias_TCC_Unifal/relatorios_ferramentas/2026-07-06_19-27-44__validacao_tcc_unifal_r03/accessmonitor/sao-sebastiao-alagoas-2708808/sao-sebastiao_alagoas_2708808_r03_accessmonitor_t1_20260706_193756.json</t>
  </si>
  <si>
    <t>/media/serv-bot/cebece73-ca34-45fa-ba0e-9a1a1807e5c3/TCC_Unifal/Evidencias_TCC_Unifal/relatorios_ferramentas/2026-07-06_19-27-44__validacao_tcc_unifal_r03/amaweb/mossamedes-goias-5213905/mossamedes_goiás_5213905_r03_amaweb_t1_20260706_193831.pdf</t>
  </si>
  <si>
    <t>/media/serv-bot/cebece73-ca34-45fa-ba0e-9a1a1807e5c3/TCC_Unifal/Processamento_TCC_Unifal/sessoes/2026-07-06_19-27-44__validacao_tcc_unifal_r03/json/r03_5213905_0aa63ad9.json</t>
  </si>
  <si>
    <t>/media/serv-bot/cebece73-ca34-45fa-ba0e-9a1a1807e5c3/TCC_Unifal/Evidencias_TCC_Unifal/relatorios_ferramentas/2026-07-06_19-27-44__validacao_tcc_unifal_r03/amaweb/aiquara-bahia-2900603/aiquara_bahia_2900603_r03_amaweb_t1_20260706_193832.pdf</t>
  </si>
  <si>
    <t>/media/serv-bot/cebece73-ca34-45fa-ba0e-9a1a1807e5c3/TCC_Unifal/Processamento_TCC_Unifal/sessoes/2026-07-06_19-27-44__validacao_tcc_unifal_r03/json/r03_2900603_6c94c9a5.json</t>
  </si>
  <si>
    <t>/media/serv-bot/cebece73-ca34-45fa-ba0e-9a1a1807e5c3/TCC_Unifal/Evidencias_TCC_Unifal/relatorios_ferramentas/2026-07-06_19-27-44__validacao_tcc_unifal_r03/accessmonitor/mossamedes-goias-5213905/mossamedes_goiás_5213905_r03_accessmonitor_t1_20260706_193843.json</t>
  </si>
  <si>
    <t>/media/serv-bot/cebece73-ca34-45fa-ba0e-9a1a1807e5c3/TCC_Unifal/Evidencias_TCC_Unifal/relatorios_ferramentas/2026-07-06_19-27-44__validacao_tcc_unifal_r03/accessmonitor/aiquara-bahia-2900603/aiquara_bahia_2900603_r03_accessmonitor_t1_20260706_193844.json</t>
  </si>
  <si>
    <t>/media/serv-bot/cebece73-ca34-45fa-ba0e-9a1a1807e5c3/TCC_Unifal/Evidencias_TCC_Unifal/relatorios_ferramentas/2026-07-06_19-27-44__validacao_tcc_unifal_r03/amaweb/amelia-rodrigues-bahia-2901106/amelia-rodrigues_bahia_2901106_r03_amaweb_t1_20260706_193909.pdf</t>
  </si>
  <si>
    <t>/media/serv-bot/cebece73-ca34-45fa-ba0e-9a1a1807e5c3/TCC_Unifal/Processamento_TCC_Unifal/sessoes/2026-07-06_19-27-44__validacao_tcc_unifal_r03/json/r03_2901106_045220f9.json</t>
  </si>
  <si>
    <t>/media/serv-bot/cebece73-ca34-45fa-ba0e-9a1a1807e5c3/TCC_Unifal/Evidencias_TCC_Unifal/relatorios_ferramentas/2026-07-06_19-27-44__validacao_tcc_unifal_r03/accessmonitor/amelia-rodrigues-bahia-2901106/amelia-rodrigues_bahia_2901106_r03_accessmonitor_t1_20260706_193922.json</t>
  </si>
  <si>
    <t>/media/serv-bot/cebece73-ca34-45fa-ba0e-9a1a1807e5c3/TCC_Unifal/Evidencias_TCC_Unifal/relatorios_ferramentas/2026-07-06_19-27-44__validacao_tcc_unifal_r03/amaweb/nova-crixas-goias-5214838/nova-crixas_goiás_5214838_r03_amaweb_t1_20260706_193952.pdf</t>
  </si>
  <si>
    <t>/media/serv-bot/cebece73-ca34-45fa-ba0e-9a1a1807e5c3/TCC_Unifal/Processamento_TCC_Unifal/sessoes/2026-07-06_19-27-44__validacao_tcc_unifal_r03/json/r03_5214838_66ff17f7.json</t>
  </si>
  <si>
    <t>/media/serv-bot/cebece73-ca34-45fa-ba0e-9a1a1807e5c3/TCC_Unifal/Evidencias_TCC_Unifal/relatorios_ferramentas/2026-07-06_19-27-44__validacao_tcc_unifal_r03/amaweb/macapa-amapa-1600303/macapa_amapá_1600303_r03_amaweb_t2_20260706_194011.pdf</t>
  </si>
  <si>
    <t>/media/serv-bot/cebece73-ca34-45fa-ba0e-9a1a1807e5c3/TCC_Unifal/Evidencias_TCC_Unifal/relatorios_ferramentas/2026-07-06_19-27-44__validacao_tcc_unifal_r03/accessmonitor/nova-crixas-goias-5214838/nova-crixas_goiás_5214838_r03_accessmonitor_t1_20260706_194003.json</t>
  </si>
  <si>
    <t>/media/serv-bot/cebece73-ca34-45fa-ba0e-9a1a1807e5c3/TCC_Unifal/Evidencias_TCC_Unifal/relatorios_ferramentas/2026-07-06_19-27-44__validacao_tcc_unifal_r03/amaweb/baianopolis-bahia-2902500/baianopolis_bahia_2902500_r03_amaweb_t1_20260706_194023.pdf</t>
  </si>
  <si>
    <t>/media/serv-bot/cebece73-ca34-45fa-ba0e-9a1a1807e5c3/TCC_Unifal/Processamento_TCC_Unifal/sessoes/2026-07-06_19-27-44__validacao_tcc_unifal_r03/json/r03_2902500_d521296b.json</t>
  </si>
  <si>
    <t>/media/serv-bot/cebece73-ca34-45fa-ba0e-9a1a1807e5c3/TCC_Unifal/Evidencias_TCC_Unifal/relatorios_ferramentas/2026-07-06_19-27-44__validacao_tcc_unifal_r03/accessmonitor/baianopolis-bahia-2902500/baianopolis_bahia_2902500_r03_accessmonitor_t1_20260706_194037.json</t>
  </si>
  <si>
    <t>/media/serv-bot/cebece73-ca34-45fa-ba0e-9a1a1807e5c3/TCC_Unifal/Evidencias_TCC_Unifal/relatorios_ferramentas/2026-07-06_19-27-44__validacao_tcc_unifal_r03/amaweb/nova-gloria-goias-5214861/nova-gloria_goiás_5214861_r03_amaweb_t1_20260706_194049.pdf</t>
  </si>
  <si>
    <t>/media/serv-bot/cebece73-ca34-45fa-ba0e-9a1a1807e5c3/TCC_Unifal/Processamento_TCC_Unifal/sessoes/2026-07-06_19-27-44__validacao_tcc_unifal_r03/json/r03_5214861_1dacf8cb.json</t>
  </si>
  <si>
    <t>/media/serv-bot/cebece73-ca34-45fa-ba0e-9a1a1807e5c3/TCC_Unifal/Evidencias_TCC_Unifal/relatorios_ferramentas/2026-07-06_19-27-44__validacao_tcc_unifal_r03/amaweb/barreiras-bahia-2903201/barreiras_bahia_2903201_r03_amaweb_t1_20260706_194107.pdf</t>
  </si>
  <si>
    <t>/media/serv-bot/cebece73-ca34-45fa-ba0e-9a1a1807e5c3/TCC_Unifal/Processamento_TCC_Unifal/sessoes/2026-07-06_19-27-44__validacao_tcc_unifal_r03/json/r03_2903201_8ab29daa.json</t>
  </si>
  <si>
    <t>/media/serv-bot/cebece73-ca34-45fa-ba0e-9a1a1807e5c3/TCC_Unifal/Evidencias_TCC_Unifal/relatorios_ferramentas/2026-07-06_19-27-44__validacao_tcc_unifal_r03/accessmonitor/nova-gloria-goias-5214861/nova-gloria_goiás_5214861_r03_accessmonitor_t1_20260706_194102.json</t>
  </si>
  <si>
    <t>/media/serv-bot/cebece73-ca34-45fa-ba0e-9a1a1807e5c3/TCC_Unifal/Evidencias_TCC_Unifal/relatorios_ferramentas/2026-07-06_19-27-44__validacao_tcc_unifal_r03/accessmonitor/barreiras-bahia-2903201/barreiras_bahia_2903201_r03_accessmonitor_t1_20260706_194119.json</t>
  </si>
  <si>
    <t>/media/serv-bot/cebece73-ca34-45fa-ba0e-9a1a1807e5c3/TCC_Unifal/Evidencias_TCC_Unifal/relatorios_ferramentas/2026-07-06_19-27-44__validacao_tcc_unifal_r03/amaweb/pilar-de-goias-goias-5216908/pilar-de-goias_goiás_5216908_r03_amaweb_t1_20260706_194143.pdf</t>
  </si>
  <si>
    <t>/media/serv-bot/cebece73-ca34-45fa-ba0e-9a1a1807e5c3/TCC_Unifal/Processamento_TCC_Unifal/sessoes/2026-07-06_19-27-44__validacao_tcc_unifal_r03/json/r03_5216908_fa8ed367.json</t>
  </si>
  <si>
    <t>/media/serv-bot/cebece73-ca34-45fa-ba0e-9a1a1807e5c3/TCC_Unifal/Evidencias_TCC_Unifal/relatorios_ferramentas/2026-07-06_19-27-44__validacao_tcc_unifal_r03/accessmonitor/pilar-de-goias-goias-5216908/pilar-de-goias_goiás_5216908_r03_accessmonitor_t1_20260706_194157.json</t>
  </si>
  <si>
    <t>/media/serv-bot/cebece73-ca34-45fa-ba0e-9a1a1807e5c3/TCC_Unifal/Evidencias_TCC_Unifal/relatorios_ferramentas/2026-07-06_19-27-44__validacao_tcc_unifal_r03/amaweb/senador-canedo-goias-5220454/senador-canedo_goiás_5220454_r03_amaweb_t1_20260706_194300.pdf</t>
  </si>
  <si>
    <t>/media/serv-bot/cebece73-ca34-45fa-ba0e-9a1a1807e5c3/TCC_Unifal/Processamento_TCC_Unifal/sessoes/2026-07-06_19-27-44__validacao_tcc_unifal_r03/json/r03_5220454_5861af0f.json</t>
  </si>
  <si>
    <t>/media/serv-bot/cebece73-ca34-45fa-ba0e-9a1a1807e5c3/TCC_Unifal/Evidencias_TCC_Unifal/relatorios_ferramentas/2026-07-06_19-27-44__validacao_tcc_unifal_r03/accessmonitor/senador-canedo-goias-5220454/senador-canedo_goiás_5220454_r03_accessmonitor_t1_20260706_194314.json</t>
  </si>
  <si>
    <t>/media/serv-bot/cebece73-ca34-45fa-ba0e-9a1a1807e5c3/TCC_Unifal/Evidencias_TCC_Unifal/relatorios_ferramentas/2026-07-06_19-27-44__validacao_tcc_unifal_r03/amaweb/macapa-amapa-1600303/macapa_amapá_1600303_r03_amaweb_t3_20260706_194348.pdf</t>
  </si>
  <si>
    <t>/media/serv-bot/cebece73-ca34-45fa-ba0e-9a1a1807e5c3/TCC_Unifal/Evidencias_TCC_Unifal/relatorios_ferramentas/2026-07-06_19-27-44__validacao_tcc_unifal_r03/accessmonitor/macapa-amapa-1600303/macapa_amapá_1600303_r03_accessmonitor_t1_20260706_194400.json</t>
  </si>
  <si>
    <t>/media/serv-bot/cebece73-ca34-45fa-ba0e-9a1a1807e5c3/TCC_Unifal/Evidencias_TCC_Unifal/relatorios_ferramentas/2026-07-06_19-27-44__validacao_tcc_unifal_r03/amaweb/gentio-do-ouro-bahia-2911303/gentio-do-ouro_bahia_2911303_r03_amaweb_t1_20260706_194442.pdf</t>
  </si>
  <si>
    <t>/media/serv-bot/cebece73-ca34-45fa-ba0e-9a1a1807e5c3/TCC_Unifal/Processamento_TCC_Unifal/sessoes/2026-07-06_19-27-44__validacao_tcc_unifal_r03/json/r03_2911303_bfe53d3e.json</t>
  </si>
  <si>
    <t>/media/serv-bot/cebece73-ca34-45fa-ba0e-9a1a1807e5c3/TCC_Unifal/Evidencias_TCC_Unifal/relatorios_ferramentas/2026-07-06_19-27-44__validacao_tcc_unifal_r03/accessmonitor/macapa-amapa-1600303/macapa_amapá_1600303_r03_accessmonitor_t2_20260706_194430.json</t>
  </si>
  <si>
    <t>/media/serv-bot/cebece73-ca34-45fa-ba0e-9a1a1807e5c3/TCC_Unifal/Evidencias_TCC_Unifal/relatorios_ferramentas/2026-07-06_19-27-44__validacao_tcc_unifal_r03/accessmonitor/macapa-amapa-1600303/macapa_amapá_1600303_r03_accessmonitor_t3_20260706_194501.json</t>
  </si>
  <si>
    <t>/media/serv-bot/cebece73-ca34-45fa-ba0e-9a1a1807e5c3/TCC_Unifal/Evidencias_TCC_Unifal/relatorios_ferramentas/2026-07-06_19-27-44__validacao_tcc_unifal_r03/amaweb/acorizal-mato-grosso-5100102/acorizal_mato grosso_5100102_r03_amaweb_t1_20260706_194635.pdf</t>
  </si>
  <si>
    <t>/media/serv-bot/cebece73-ca34-45fa-ba0e-9a1a1807e5c3/TCC_Unifal/Processamento_TCC_Unifal/sessoes/2026-07-06_19-27-44__validacao_tcc_unifal_r03/json/r03_5100102_d0f6659d.json</t>
  </si>
  <si>
    <t>/media/serv-bot/cebece73-ca34-45fa-ba0e-9a1a1807e5c3/TCC_Unifal/Evidencias_TCC_Unifal/relatorios_ferramentas/2026-07-06_19-27-44__validacao_tcc_unifal_r03/amaweb/pracuuba-amapa-1600550/pracuuba_amapá_1600550_r03_amaweb_t1_20260706_194650.pdf</t>
  </si>
  <si>
    <t>/media/serv-bot/cebece73-ca34-45fa-ba0e-9a1a1807e5c3/TCC_Unifal/Processamento_TCC_Unifal/sessoes/2026-07-06_19-27-44__validacao_tcc_unifal_r03/json/r03_1600550_17ed217b.json</t>
  </si>
  <si>
    <t>/media/serv-bot/cebece73-ca34-45fa-ba0e-9a1a1807e5c3/TCC_Unifal/Evidencias_TCC_Unifal/relatorios_ferramentas/2026-07-06_19-27-44__validacao_tcc_unifal_r03/amaweb/gentio-do-ouro-bahia-2911303/gentio-do-ouro_bahia_2911303_r03_amaweb_t2_20260706_194650.pdf</t>
  </si>
  <si>
    <t>/media/serv-bot/cebece73-ca34-45fa-ba0e-9a1a1807e5c3/TCC_Unifal/Evidencias_TCC_Unifal/relatorios_ferramentas/2026-07-06_19-27-44__validacao_tcc_unifal_r03/accessmonitor/gentio-do-ouro-bahia-2911303/gentio-do-ouro_bahia_2911303_r03_accessmonitor_t1_20260706_194701.json</t>
  </si>
  <si>
    <t>/media/serv-bot/cebece73-ca34-45fa-ba0e-9a1a1807e5c3/TCC_Unifal/Evidencias_TCC_Unifal/relatorios_ferramentas/2026-07-06_19-27-44__validacao_tcc_unifal_r03/accessmonitor/pracuuba-amapa-1600550/pracuuba_amapá_1600550_r03_accessmonitor_t1_20260706_194701.json</t>
  </si>
  <si>
    <t>/media/serv-bot/cebece73-ca34-45fa-ba0e-9a1a1807e5c3/TCC_Unifal/Evidencias_TCC_Unifal/relatorios_ferramentas/2026-07-06_19-27-44__validacao_tcc_unifal_r03/amaweb/gloria-bahia-2911402/gloria_bahia_2911402_r03_amaweb_t1_20260706_194743.pdf</t>
  </si>
  <si>
    <t>/media/serv-bot/cebece73-ca34-45fa-ba0e-9a1a1807e5c3/TCC_Unifal/Processamento_TCC_Unifal/sessoes/2026-07-06_19-27-44__validacao_tcc_unifal_r03/json/r03_2911402_7ba5622c.json</t>
  </si>
  <si>
    <t>/media/serv-bot/cebece73-ca34-45fa-ba0e-9a1a1807e5c3/TCC_Unifal/Evidencias_TCC_Unifal/relatorios_ferramentas/2026-07-06_19-27-44__validacao_tcc_unifal_r03/amaweb/tartarugalzinho-amapa-1600709/tartarugalzinho_amapá_1600709_r03_amaweb_t1_20260706_194752.pdf</t>
  </si>
  <si>
    <t>/media/serv-bot/cebece73-ca34-45fa-ba0e-9a1a1807e5c3/TCC_Unifal/Processamento_TCC_Unifal/sessoes/2026-07-06_19-27-44__validacao_tcc_unifal_r03/json/r03_1600709_0217d7e9.json</t>
  </si>
  <si>
    <t>/media/serv-bot/cebece73-ca34-45fa-ba0e-9a1a1807e5c3/TCC_Unifal/Evidencias_TCC_Unifal/relatorios_ferramentas/2026-07-06_19-27-44__validacao_tcc_unifal_r03/accessmonitor/gloria-bahia-2911402/gloria_bahia_2911402_r03_accessmonitor_t1_20260706_194754.json</t>
  </si>
  <si>
    <t>/media/serv-bot/cebece73-ca34-45fa-ba0e-9a1a1807e5c3/TCC_Unifal/Evidencias_TCC_Unifal/relatorios_ferramentas/2026-07-06_19-27-44__validacao_tcc_unifal_r03/accessmonitor/tartarugalzinho-amapa-1600709/tartarugalzinho_amapá_1600709_r03_accessmonitor_t1_20260706_194804.json</t>
  </si>
  <si>
    <t>/media/serv-bot/cebece73-ca34-45fa-ba0e-9a1a1807e5c3/TCC_Unifal/Evidencias_TCC_Unifal/relatorios_ferramentas/2026-07-06_19-27-44__validacao_tcc_unifal_r03/amaweb/barreirinha-amazonas-1300508/barreirinha_amazonas_1300508_r03_amaweb_t1_20260706_194830.pdf</t>
  </si>
  <si>
    <t>/media/serv-bot/cebece73-ca34-45fa-ba0e-9a1a1807e5c3/TCC_Unifal/Processamento_TCC_Unifal/sessoes/2026-07-06_19-27-44__validacao_tcc_unifal_r03/json/r03_1300508_7221c5bb.json</t>
  </si>
  <si>
    <t>/media/serv-bot/cebece73-ca34-45fa-ba0e-9a1a1807e5c3/TCC_Unifal/Evidencias_TCC_Unifal/relatorios_ferramentas/2026-07-06_19-27-44__validacao_tcc_unifal_r03/amaweb/ibicarai-bahia-2912103/ibicarai_bahia_2912103_r03_amaweb_t1_20260706_194832.pdf</t>
  </si>
  <si>
    <t>/media/serv-bot/cebece73-ca34-45fa-ba0e-9a1a1807e5c3/TCC_Unifal/Processamento_TCC_Unifal/sessoes/2026-07-06_19-27-44__validacao_tcc_unifal_r03/json/r03_2912103_eaa342b8.json</t>
  </si>
  <si>
    <t>/media/serv-bot/cebece73-ca34-45fa-ba0e-9a1a1807e5c3/TCC_Unifal/Evidencias_TCC_Unifal/relatorios_ferramentas/2026-07-06_19-27-44__validacao_tcc_unifal_r03/accessmonitor/barreirinha-amazonas-1300508/barreirinha_amazonas_1300508_r03_accessmonitor_t1_20260706_194842.json</t>
  </si>
  <si>
    <t>/media/serv-bot/cebece73-ca34-45fa-ba0e-9a1a1807e5c3/TCC_Unifal/Evidencias_TCC_Unifal/relatorios_ferramentas/2026-07-06_19-27-44__validacao_tcc_unifal_r03/accessmonitor/ibicarai-bahia-2912103/ibicarai_bahia_2912103_r03_accessmonitor_t1_20260706_194846.json</t>
  </si>
  <si>
    <t>/media/serv-bot/cebece73-ca34-45fa-ba0e-9a1a1807e5c3/TCC_Unifal/Evidencias_TCC_Unifal/relatorios_ferramentas/2026-07-06_19-27-44__validacao_tcc_unifal_r03/amaweb/boca-do-acre-amazonas-1300706/boca-do-acre_amazonas_1300706_r03_amaweb_t1_20260706_194908.pdf</t>
  </si>
  <si>
    <t>/media/serv-bot/cebece73-ca34-45fa-ba0e-9a1a1807e5c3/TCC_Unifal/Processamento_TCC_Unifal/sessoes/2026-07-06_19-27-44__validacao_tcc_unifal_r03/json/r03_1300706_48113828.json</t>
  </si>
  <si>
    <t>/media/serv-bot/cebece73-ca34-45fa-ba0e-9a1a1807e5c3/TCC_Unifal/Evidencias_TCC_Unifal/relatorios_ferramentas/2026-07-06_19-27-44__validacao_tcc_unifal_r03/accessmonitor/boca-do-acre-amazonas-1300706/boca-do-acre_amazonas_1300706_r03_accessmonitor_t1_20260706_194919.json</t>
  </si>
  <si>
    <t>/media/serv-bot/cebece73-ca34-45fa-ba0e-9a1a1807e5c3/TCC_Unifal/Evidencias_TCC_Unifal/relatorios_ferramentas/2026-07-06_19-27-44__validacao_tcc_unifal_r03/amaweb/inhambupe-bahia-2913705/inhambupe_bahia_2913705_r03_amaweb_t1_20260706_194938.pdf</t>
  </si>
  <si>
    <t>/media/serv-bot/cebece73-ca34-45fa-ba0e-9a1a1807e5c3/TCC_Unifal/Processamento_TCC_Unifal/sessoes/2026-07-06_19-27-44__validacao_tcc_unifal_r03/json/r03_2913705_feece31e.json</t>
  </si>
  <si>
    <t>/media/serv-bot/cebece73-ca34-45fa-ba0e-9a1a1807e5c3/TCC_Unifal/Evidencias_TCC_Unifal/relatorios_ferramentas/2026-07-06_19-27-44__validacao_tcc_unifal_r03/amaweb/acorizal-mato-grosso-5100102/acorizal_mato grosso_5100102_r03_amaweb_t2_20260706_194953.pdf</t>
  </si>
  <si>
    <t>/media/serv-bot/cebece73-ca34-45fa-ba0e-9a1a1807e5c3/TCC_Unifal/Evidencias_TCC_Unifal/relatorios_ferramentas/2026-07-06_19-27-44__validacao_tcc_unifal_r03/amaweb/caapiranga-amazonas-1300839/caapiranga_amazonas_1300839_r03_amaweb_t1_20260706_194953.pdf</t>
  </si>
  <si>
    <t>/media/serv-bot/cebece73-ca34-45fa-ba0e-9a1a1807e5c3/TCC_Unifal/Processamento_TCC_Unifal/sessoes/2026-07-06_19-27-44__validacao_tcc_unifal_r03/json/r03_1300839_d92abbe8.json</t>
  </si>
  <si>
    <t>/media/serv-bot/cebece73-ca34-45fa-ba0e-9a1a1807e5c3/TCC_Unifal/Evidencias_TCC_Unifal/relatorios_ferramentas/2026-07-06_19-27-44__validacao_tcc_unifal_r03/accessmonitor/inhambupe-bahia-2913705/inhambupe_bahia_2913705_r03_accessmonitor_t1_20260706_194949.json</t>
  </si>
  <si>
    <t>/media/serv-bot/cebece73-ca34-45fa-ba0e-9a1a1807e5c3/TCC_Unifal/Evidencias_TCC_Unifal/relatorios_ferramentas/2026-07-06_19-27-44__validacao_tcc_unifal_r03/accessmonitor/caapiranga-amazonas-1300839/caapiranga_amazonas_1300839_r03_accessmonitor_t1_20260706_195006.json</t>
  </si>
  <si>
    <t>/media/serv-bot/cebece73-ca34-45fa-ba0e-9a1a1807e5c3/TCC_Unifal/Evidencias_TCC_Unifal/relatorios_ferramentas/2026-07-06_19-27-44__validacao_tcc_unifal_r03/amaweb/coari-amazonas-1301209/coari_amazonas_1301209_r03_amaweb_t1_20260706_195113.pdf</t>
  </si>
  <si>
    <t>/media/serv-bot/cebece73-ca34-45fa-ba0e-9a1a1807e5c3/TCC_Unifal/Processamento_TCC_Unifal/sessoes/2026-07-06_19-27-44__validacao_tcc_unifal_r03/json/r03_1301209_a081044b.json</t>
  </si>
  <si>
    <t>/media/serv-bot/cebece73-ca34-45fa-ba0e-9a1a1807e5c3/TCC_Unifal/Evidencias_TCC_Unifal/relatorios_ferramentas/2026-07-06_19-27-44__validacao_tcc_unifal_r03/accessmonitor/coari-amazonas-1301209/coari_amazonas_1301209_r03_accessmonitor_t1_20260706_195126.json</t>
  </si>
  <si>
    <t>/media/serv-bot/cebece73-ca34-45fa-ba0e-9a1a1807e5c3/TCC_Unifal/Evidencias_TCC_Unifal/relatorios_ferramentas/2026-07-06_19-27-44__validacao_tcc_unifal_r03/amaweb/parintins-amazonas-1303403/parintins_amazonas_1303403_r03_amaweb_t1_20260706_195155.pdf</t>
  </si>
  <si>
    <t>/media/serv-bot/cebece73-ca34-45fa-ba0e-9a1a1807e5c3/TCC_Unifal/Processamento_TCC_Unifal/sessoes/2026-07-06_19-27-44__validacao_tcc_unifal_r03/json/r03_1303403_46f00585.json</t>
  </si>
  <si>
    <t>/media/serv-bot/cebece73-ca34-45fa-ba0e-9a1a1807e5c3/TCC_Unifal/Evidencias_TCC_Unifal/relatorios_ferramentas/2026-07-06_19-27-44__validacao_tcc_unifal_r03/accessmonitor/parintins-amazonas-1303403/parintins_amazonas_1303403_r03_accessmonitor_t1_20260706_195208.json</t>
  </si>
  <si>
    <t>/media/serv-bot/cebece73-ca34-45fa-ba0e-9a1a1807e5c3/TCC_Unifal/Evidencias_TCC_Unifal/relatorios_ferramentas/2026-07-06_19-27-44__validacao_tcc_unifal_r03/accessmonitor/parintins-amazonas-1303403/parintins_amazonas_1303403_r03_accessmonitor_t2_20260706_195233.json</t>
  </si>
  <si>
    <t>/media/serv-bot/cebece73-ca34-45fa-ba0e-9a1a1807e5c3/TCC_Unifal/Evidencias_TCC_Unifal/relatorios_ferramentas/2026-07-06_19-27-44__validacao_tcc_unifal_r03/amaweb/itaete-bahia-2915007/itaete_bahia_2915007_r03_amaweb_t1_20260706_195311.pdf</t>
  </si>
  <si>
    <t>/media/serv-bot/cebece73-ca34-45fa-ba0e-9a1a1807e5c3/TCC_Unifal/Processamento_TCC_Unifal/sessoes/2026-07-06_19-27-44__validacao_tcc_unifal_r03/json/r03_2915007_8b7829e2.json</t>
  </si>
  <si>
    <t>/media/serv-bot/cebece73-ca34-45fa-ba0e-9a1a1807e5c3/TCC_Unifal/Evidencias_TCC_Unifal/relatorios_ferramentas/2026-07-06_19-27-44__validacao_tcc_unifal_r03/accessmonitor/parintins-amazonas-1303403/parintins_amazonas_1303403_r03_accessmonitor_t3_20260706_195305.json</t>
  </si>
  <si>
    <t>/media/serv-bot/cebece73-ca34-45fa-ba0e-9a1a1807e5c3/TCC_Unifal/Evidencias_TCC_Unifal/relatorios_ferramentas/2026-07-06_19-27-44__validacao_tcc_unifal_r03/amaweb/acorizal-mato-grosso-5100102/acorizal_mato grosso_5100102_r03_amaweb_t3_20260706_195326.pdf</t>
  </si>
  <si>
    <t>/media/serv-bot/cebece73-ca34-45fa-ba0e-9a1a1807e5c3/TCC_Unifal/Evidencias_TCC_Unifal/relatorios_ferramentas/2026-07-06_19-27-44__validacao_tcc_unifal_r03/accessmonitor/acorizal-mato-grosso-5100102/acorizal_mato grosso_5100102_r03_accessmonitor_t1_20260706_195338.json</t>
  </si>
  <si>
    <t>/media/serv-bot/cebece73-ca34-45fa-ba0e-9a1a1807e5c3/TCC_Unifal/Evidencias_TCC_Unifal/relatorios_ferramentas/2026-07-06_19-27-44__validacao_tcc_unifal_r03/amaweb/abaetetuba-para-1500107/abaetetuba_pará_1500107_r03_amaweb_t1_20260706_195400.pdf</t>
  </si>
  <si>
    <t>/media/serv-bot/cebece73-ca34-45fa-ba0e-9a1a1807e5c3/TCC_Unifal/Processamento_TCC_Unifal/sessoes/2026-07-06_19-27-44__validacao_tcc_unifal_r03/json/r03_1500107_85719c71.json</t>
  </si>
  <si>
    <t>/media/serv-bot/cebece73-ca34-45fa-ba0e-9a1a1807e5c3/TCC_Unifal/Evidencias_TCC_Unifal/relatorios_ferramentas/2026-07-06_19-27-44__validacao_tcc_unifal_r03/amaweb/brasnorte-mato-grosso-5101902/brasnorte_mato grosso_5101902_r03_amaweb_t1_20260706_195415.pdf</t>
  </si>
  <si>
    <t>/media/serv-bot/cebece73-ca34-45fa-ba0e-9a1a1807e5c3/TCC_Unifal/Processamento_TCC_Unifal/sessoes/2026-07-06_19-27-44__validacao_tcc_unifal_r03/json/r03_5101902_197c38d6.json</t>
  </si>
  <si>
    <t>/media/serv-bot/cebece73-ca34-45fa-ba0e-9a1a1807e5c3/TCC_Unifal/Evidencias_TCC_Unifal/relatorios_ferramentas/2026-07-06_19-27-44__validacao_tcc_unifal_r03/accessmonitor/abaetetuba-para-1500107/abaetetuba_pará_1500107_r03_accessmonitor_t1_20260706_195411.json</t>
  </si>
  <si>
    <t>/media/serv-bot/cebece73-ca34-45fa-ba0e-9a1a1807e5c3/TCC_Unifal/Evidencias_TCC_Unifal/relatorios_ferramentas/2026-07-06_19-27-44__validacao_tcc_unifal_r03/accessmonitor/brasnorte-mato-grosso-5101902/brasnorte_mato grosso_5101902_r03_accessmonitor_t1_20260706_195427.json</t>
  </si>
  <si>
    <t>/media/serv-bot/cebece73-ca34-45fa-ba0e-9a1a1807e5c3/TCC_Unifal/Evidencias_TCC_Unifal/relatorios_ferramentas/2026-07-06_19-27-44__validacao_tcc_unifal_r03/amaweb/aurora-do-para-para-1500958/aurora-do-para_pará_1500958_r03_amaweb_t1_20260706_195515.pdf</t>
  </si>
  <si>
    <t>/media/serv-bot/cebece73-ca34-45fa-ba0e-9a1a1807e5c3/TCC_Unifal/Processamento_TCC_Unifal/sessoes/2026-07-06_19-27-44__validacao_tcc_unifal_r03/json/r03_1500958_e12d3d14.json</t>
  </si>
  <si>
    <t>/media/serv-bot/cebece73-ca34-45fa-ba0e-9a1a1807e5c3/TCC_Unifal/Evidencias_TCC_Unifal/relatorios_ferramentas/2026-07-06_19-27-44__validacao_tcc_unifal_r03/amaweb/caceres-mato-grosso-5102504/caceres_mato grosso_5102504_r03_amaweb_t1_20260706_195515.pdf</t>
  </si>
  <si>
    <t>/media/serv-bot/cebece73-ca34-45fa-ba0e-9a1a1807e5c3/TCC_Unifal/Processamento_TCC_Unifal/sessoes/2026-07-06_19-27-44__validacao_tcc_unifal_r03/json/r03_5102504_56b3b200.json</t>
  </si>
  <si>
    <t>/media/serv-bot/cebece73-ca34-45fa-ba0e-9a1a1807e5c3/TCC_Unifal/Evidencias_TCC_Unifal/relatorios_ferramentas/2026-07-06_19-27-44__validacao_tcc_unifal_r03/accessmonitor/aurora-do-para-para-1500958/aurora-do-para_pará_1500958_r03_accessmonitor_t1_20260706_195528.json</t>
  </si>
  <si>
    <t>/media/serv-bot/cebece73-ca34-45fa-ba0e-9a1a1807e5c3/TCC_Unifal/Evidencias_TCC_Unifal/relatorios_ferramentas/2026-07-06_19-27-44__validacao_tcc_unifal_r03/accessmonitor/caceres-mato-grosso-5102504/caceres_mato grosso_5102504_r03_accessmonitor_t1_20260706_195526.json</t>
  </si>
  <si>
    <t>/media/serv-bot/cebece73-ca34-45fa-ba0e-9a1a1807e5c3/TCC_Unifal/Evidencias_TCC_Unifal/relatorios_ferramentas/2026-07-06_19-27-44__validacao_tcc_unifal_r03/amaweb/conceicao-do-araguaia-para-1502707/conceicao-do-araguaia_pará_1502707_r03_amaweb_t1_20260706_195620.pdf</t>
  </si>
  <si>
    <t>/media/serv-bot/cebece73-ca34-45fa-ba0e-9a1a1807e5c3/TCC_Unifal/Processamento_TCC_Unifal/sessoes/2026-07-06_19-27-44__validacao_tcc_unifal_r03/json/r03_1502707_2e59882e.json</t>
  </si>
  <si>
    <t>/media/serv-bot/cebece73-ca34-45fa-ba0e-9a1a1807e5c3/TCC_Unifal/Evidencias_TCC_Unifal/relatorios_ferramentas/2026-07-06_19-27-44__validacao_tcc_unifal_r03/amaweb/itaete-bahia-2915007/itaete_bahia_2915007_r03_amaweb_t2_20260706_195634.pdf</t>
  </si>
  <si>
    <t>/media/serv-bot/cebece73-ca34-45fa-ba0e-9a1a1807e5c3/TCC_Unifal/Evidencias_TCC_Unifal/relatorios_ferramentas/2026-07-06_19-27-44__validacao_tcc_unifal_r03/accessmonitor/conceicao-do-araguaia-para-1502707/conceicao-do-araguaia_pará_1502707_r03_accessmonitor_t1_20260706_195632.json</t>
  </si>
  <si>
    <t>/media/serv-bot/cebece73-ca34-45fa-ba0e-9a1a1807e5c3/TCC_Unifal/Evidencias_TCC_Unifal/relatorios_ferramentas/2026-07-06_19-27-44__validacao_tcc_unifal_r03/amaweb/dom-eliseu-para-1502939/dom-eliseu_pará_1502939_r03_amaweb_t1_20260706_195723.pdf</t>
  </si>
  <si>
    <t>/media/serv-bot/cebece73-ca34-45fa-ba0e-9a1a1807e5c3/TCC_Unifal/Processamento_TCC_Unifal/sessoes/2026-07-06_19-27-44__validacao_tcc_unifal_r03/json/r03_1502939_1fc6de51.json</t>
  </si>
  <si>
    <t>/media/serv-bot/cebece73-ca34-45fa-ba0e-9a1a1807e5c3/TCC_Unifal/Evidencias_TCC_Unifal/relatorios_ferramentas/2026-07-06_19-27-44__validacao_tcc_unifal_r03/accessmonitor/dom-eliseu-para-1502939/dom-eliseu_pará_1502939_r03_accessmonitor_t1_20260706_195735.json</t>
  </si>
  <si>
    <t>/media/serv-bot/cebece73-ca34-45fa-ba0e-9a1a1807e5c3/TCC_Unifal/Evidencias_TCC_Unifal/relatorios_ferramentas/2026-07-06_19-27-44__validacao_tcc_unifal_r03/amaweb/marituba-para-1504422/marituba_pará_1504422_r03_amaweb_t1_20260706_195825.pdf</t>
  </si>
  <si>
    <t>/media/serv-bot/cebece73-ca34-45fa-ba0e-9a1a1807e5c3/TCC_Unifal/Processamento_TCC_Unifal/sessoes/2026-07-06_19-27-44__validacao_tcc_unifal_r03/json/r03_1504422_09382ebb.json</t>
  </si>
  <si>
    <t>/media/serv-bot/cebece73-ca34-45fa-ba0e-9a1a1807e5c3/TCC_Unifal/Evidencias_TCC_Unifal/relatorios_ferramentas/2026-07-06_19-27-44__validacao_tcc_unifal_r03/accessmonitor/marituba-para-1504422/marituba_pará_1504422_r03_accessmonitor_t1_20260706_195839.json</t>
  </si>
  <si>
    <t>/media/serv-bot/cebece73-ca34-45fa-ba0e-9a1a1807e5c3/TCC_Unifal/Evidencias_TCC_Unifal/relatorios_ferramentas/2026-07-06_19-27-44__validacao_tcc_unifal_r03/amaweb/curvelandia-mato-grosso-5103437/curvelandia_mato grosso_5103437_r03_amaweb_t1_20260706_195852.pdf</t>
  </si>
  <si>
    <t>/media/serv-bot/cebece73-ca34-45fa-ba0e-9a1a1807e5c3/TCC_Unifal/Processamento_TCC_Unifal/sessoes/2026-07-06_19-27-44__validacao_tcc_unifal_r03/json/r03_5103437_db3d3d94.json</t>
  </si>
  <si>
    <t>/media/serv-bot/cebece73-ca34-45fa-ba0e-9a1a1807e5c3/TCC_Unifal/Evidencias_TCC_Unifal/relatorios_ferramentas/2026-07-06_19-27-44__validacao_tcc_unifal_r03/amaweb/itaete-bahia-2915007/itaete_bahia_2915007_r03_amaweb_t3_20260706_200006.pdf</t>
  </si>
  <si>
    <t>/media/serv-bot/cebece73-ca34-45fa-ba0e-9a1a1807e5c3/TCC_Unifal/Evidencias_TCC_Unifal/relatorios_ferramentas/2026-07-06_19-27-44__validacao_tcc_unifal_r03/accessmonitor/itaete-bahia-2915007/itaete_bahia_2915007_r03_accessmonitor_t1_20260706_200018.json</t>
  </si>
  <si>
    <t>/media/serv-bot/cebece73-ca34-45fa-ba0e-9a1a1807e5c3/TCC_Unifal/Evidencias_TCC_Unifal/relatorios_ferramentas/2026-07-06_19-27-44__validacao_tcc_unifal_r03/amaweb/palestina-do-para-para-1505494/palestina-do-para_pará_1505494_r03_amaweb_t1_20260706_200051.pdf</t>
  </si>
  <si>
    <t>/media/serv-bot/cebece73-ca34-45fa-ba0e-9a1a1807e5c3/TCC_Unifal/Processamento_TCC_Unifal/sessoes/2026-07-06_19-27-44__validacao_tcc_unifal_r03/json/r03_1505494_3ea78283.json</t>
  </si>
  <si>
    <t>/media/serv-bot/cebece73-ca34-45fa-ba0e-9a1a1807e5c3/TCC_Unifal/Evidencias_TCC_Unifal/relatorios_ferramentas/2026-07-06_19-27-44__validacao_tcc_unifal_r03/accessmonitor/itaete-bahia-2915007/itaete_bahia_2915007_r03_accessmonitor_t2_20260706_200043.json</t>
  </si>
  <si>
    <t>/media/serv-bot/cebece73-ca34-45fa-ba0e-9a1a1807e5c3/TCC_Unifal/Evidencias_TCC_Unifal/relatorios_ferramentas/2026-07-06_19-27-44__validacao_tcc_unifal_r03/accessmonitor/palestina-do-para-para-1505494/palestina-do-para_pará_1505494_r03_accessmonitor_t1_20260706_200102.json</t>
  </si>
  <si>
    <t>/media/serv-bot/cebece73-ca34-45fa-ba0e-9a1a1807e5c3/TCC_Unifal/Evidencias_TCC_Unifal/relatorios_ferramentas/2026-07-06_19-27-44__validacao_tcc_unifal_r03/accessmonitor/itaete-bahia-2915007/itaete_bahia_2915007_r03_accessmonitor_t3_20260706_200112.json</t>
  </si>
  <si>
    <t>/media/serv-bot/cebece73-ca34-45fa-ba0e-9a1a1807e5c3/TCC_Unifal/Evidencias_TCC_Unifal/relatorios_ferramentas/2026-07-06_19-27-44__validacao_tcc_unifal_r03/amaweb/itagi-bahia-2915106/itagi_bahia_2915106_r03_amaweb_t1_20260706_200155.pdf</t>
  </si>
  <si>
    <t>/media/serv-bot/cebece73-ca34-45fa-ba0e-9a1a1807e5c3/TCC_Unifal/Processamento_TCC_Unifal/sessoes/2026-07-06_19-27-44__validacao_tcc_unifal_r03/json/r03_2915106_100b2f51.json</t>
  </si>
  <si>
    <t>/media/serv-bot/cebece73-ca34-45fa-ba0e-9a1a1807e5c3/TCC_Unifal/Evidencias_TCC_Unifal/relatorios_ferramentas/2026-07-06_19-27-44__validacao_tcc_unifal_r03/amaweb/alta-floresta-d-oeste-rondonia-1100015/alta-floresta-d-oeste_rondônia_1100015_r03_amaweb_t1_20260706_200155.pdf</t>
  </si>
  <si>
    <t>/media/serv-bot/cebece73-ca34-45fa-ba0e-9a1a1807e5c3/TCC_Unifal/Processamento_TCC_Unifal/sessoes/2026-07-06_19-27-44__validacao_tcc_unifal_r03/json/r03_1100015_5c01c66b.json</t>
  </si>
  <si>
    <t>/media/serv-bot/cebece73-ca34-45fa-ba0e-9a1a1807e5c3/TCC_Unifal/Evidencias_TCC_Unifal/relatorios_ferramentas/2026-07-06_19-27-44__validacao_tcc_unifal_r03/amaweb/curvelandia-mato-grosso-5103437/curvelandia_mato grosso_5103437_r03_amaweb_t2_20260706_200212.pdf</t>
  </si>
  <si>
    <t>/media/serv-bot/cebece73-ca34-45fa-ba0e-9a1a1807e5c3/TCC_Unifal/Evidencias_TCC_Unifal/relatorios_ferramentas/2026-07-06_19-27-44__validacao_tcc_unifal_r03/accessmonitor/itagi-bahia-2915106/itagi_bahia_2915106_r03_accessmonitor_t1_20260706_200206.json</t>
  </si>
  <si>
    <t>/media/serv-bot/cebece73-ca34-45fa-ba0e-9a1a1807e5c3/TCC_Unifal/Evidencias_TCC_Unifal/relatorios_ferramentas/2026-07-06_19-27-44__validacao_tcc_unifal_r03/accessmonitor/alta-floresta-d-oeste-rondonia-1100015/alta-floresta-d-oeste_rondônia_1100015_r03_accessmonitor_t1_20260706_200208.json</t>
  </si>
  <si>
    <t>/media/serv-bot/cebece73-ca34-45fa-ba0e-9a1a1807e5c3/TCC_Unifal/Evidencias_TCC_Unifal/relatorios_ferramentas/2026-07-06_19-27-44__validacao_tcc_unifal_r03/amaweb/joao-dourado-bahia-2918357/joao-dourado_bahia_2918357_r03_amaweb_t1_20260706_200245.pdf</t>
  </si>
  <si>
    <t>/media/serv-bot/cebece73-ca34-45fa-ba0e-9a1a1807e5c3/TCC_Unifal/Processamento_TCC_Unifal/sessoes/2026-07-06_19-27-44__validacao_tcc_unifal_r03/json/r03_2918357_b85e1ae4.json</t>
  </si>
  <si>
    <t>/media/serv-bot/cebece73-ca34-45fa-ba0e-9a1a1807e5c3/TCC_Unifal/Evidencias_TCC_Unifal/relatorios_ferramentas/2026-07-06_19-27-44__validacao_tcc_unifal_r03/accessmonitor/joao-dourado-bahia-2918357/joao-dourado_bahia_2918357_r03_accessmonitor_t1_20260706_200258.json</t>
  </si>
  <si>
    <t>/media/serv-bot/cebece73-ca34-45fa-ba0e-9a1a1807e5c3/TCC_Unifal/Evidencias_TCC_Unifal/relatorios_ferramentas/2026-07-06_19-27-44__validacao_tcc_unifal_r03/amaweb/curvelandia-mato-grosso-5103437/curvelandia_mato grosso_5103437_r03_amaweb_t3_20260706_200410.pdf</t>
  </si>
  <si>
    <t>/media/serv-bot/cebece73-ca34-45fa-ba0e-9a1a1807e5c3/TCC_Unifal/Evidencias_TCC_Unifal/relatorios_ferramentas/2026-07-06_19-27-44__validacao_tcc_unifal_r03/accessmonitor/curvelandia-mato-grosso-5103437/curvelandia_mato grosso_5103437_r03_accessmonitor_t1_20260706_200423.json</t>
  </si>
  <si>
    <t>/media/serv-bot/cebece73-ca34-45fa-ba0e-9a1a1807e5c3/TCC_Unifal/Evidencias_TCC_Unifal/relatorios_ferramentas/2026-07-06_19-27-44__validacao_tcc_unifal_r03/amaweb/jaciara-mato-grosso-5104807/jaciara_mato grosso_5104807_r03_amaweb_t1_20260706_200459.pdf</t>
  </si>
  <si>
    <t>/media/serv-bot/cebece73-ca34-45fa-ba0e-9a1a1807e5c3/TCC_Unifal/Processamento_TCC_Unifal/sessoes/2026-07-06_19-27-44__validacao_tcc_unifal_r03/json/r03_5104807_8028f999.json</t>
  </si>
  <si>
    <t>/media/serv-bot/cebece73-ca34-45fa-ba0e-9a1a1807e5c3/TCC_Unifal/Evidencias_TCC_Unifal/relatorios_ferramentas/2026-07-06_19-27-44__validacao_tcc_unifal_r03/accessmonitor/jaciara-mato-grosso-5104807/jaciara_mato grosso_5104807_r03_accessmonitor_t1_20260706_200513.json</t>
  </si>
  <si>
    <t>/media/serv-bot/cebece73-ca34-45fa-ba0e-9a1a1807e5c3/TCC_Unifal/Evidencias_TCC_Unifal/relatorios_ferramentas/2026-07-06_19-27-44__validacao_tcc_unifal_r03/amaweb/campo-novo-de-rondonia-rondonia-1100700/campo-novo-de-rondonia_rondônia_1100700_r03_amaweb_t1_20260706_200540.pdf</t>
  </si>
  <si>
    <t>/media/serv-bot/cebece73-ca34-45fa-ba0e-9a1a1807e5c3/TCC_Unifal/Processamento_TCC_Unifal/sessoes/2026-07-06_19-27-44__validacao_tcc_unifal_r03/json/r03_1100700_35d19d13.json</t>
  </si>
  <si>
    <t>/media/serv-bot/cebece73-ca34-45fa-ba0e-9a1a1807e5c3/TCC_Unifal/Evidencias_TCC_Unifal/relatorios_ferramentas/2026-07-06_19-27-44__validacao_tcc_unifal_r03/amaweb/marcelandia-mato-grosso-5105580/marcelandia_mato grosso_5105580_r03_amaweb_t1_20260706_200549.pdf</t>
  </si>
  <si>
    <t>/media/serv-bot/cebece73-ca34-45fa-ba0e-9a1a1807e5c3/TCC_Unifal/Processamento_TCC_Unifal/sessoes/2026-07-06_19-27-44__validacao_tcc_unifal_r03/json/r03_5105580_d1607805.json</t>
  </si>
  <si>
    <t>/media/serv-bot/cebece73-ca34-45fa-ba0e-9a1a1807e5c3/TCC_Unifal/Evidencias_TCC_Unifal/relatorios_ferramentas/2026-07-06_19-27-44__validacao_tcc_unifal_r03/amaweb/campo-novo-de-rondonia-rondonia-1100700/campo-novo-de-rondonia_rondônia_1100700_r03_amaweb_t2_20260706_200606.pdf</t>
  </si>
  <si>
    <t>/media/serv-bot/cebece73-ca34-45fa-ba0e-9a1a1807e5c3/TCC_Unifal/Evidencias_TCC_Unifal/relatorios_ferramentas/2026-07-06_19-27-44__validacao_tcc_unifal_r03/accessmonitor/marcelandia-mato-grosso-5105580/marcelandia_mato grosso_5105580_r03_accessmonitor_t1_20260706_200601.json</t>
  </si>
  <si>
    <t>/media/serv-bot/cebece73-ca34-45fa-ba0e-9a1a1807e5c3/TCC_Unifal/Evidencias_TCC_Unifal/relatorios_ferramentas/2026-07-06_19-27-44__validacao_tcc_unifal_r03/amaweb/jussari-bahia-2918555/jussari_bahia_2918555_r03_amaweb_t1_20260706_200621.pdf</t>
  </si>
  <si>
    <t>/media/serv-bot/cebece73-ca34-45fa-ba0e-9a1a1807e5c3/TCC_Unifal/Processamento_TCC_Unifal/sessoes/2026-07-06_19-27-44__validacao_tcc_unifal_r03/json/r03_2918555_e2cf3b2b.json</t>
  </si>
  <si>
    <t>/media/serv-bot/cebece73-ca34-45fa-ba0e-9a1a1807e5c3/TCC_Unifal/Evidencias_TCC_Unifal/relatorios_ferramentas/2026-07-06_19-27-44__validacao_tcc_unifal_r03/accessmonitor/campo-novo-de-rondonia-rondonia-1100700/campo-novo-de-rondonia_rondônia_1100700_r03_accessmonitor_t1_20260706_200618.json</t>
  </si>
  <si>
    <t>/media/serv-bot/cebece73-ca34-45fa-ba0e-9a1a1807e5c3/TCC_Unifal/Evidencias_TCC_Unifal/relatorios_ferramentas/2026-07-06_19-27-44__validacao_tcc_unifal_r03/amaweb/jussari-bahia-2918555/jussari_bahia_2918555_r03_amaweb_t2_20260706_200712.pdf</t>
  </si>
  <si>
    <t>/media/serv-bot/cebece73-ca34-45fa-ba0e-9a1a1807e5c3/TCC_Unifal/Evidencias_TCC_Unifal/relatorios_ferramentas/2026-07-06_19-27-44__validacao_tcc_unifal_r03/amaweb/castanheiras-rondonia-1100908/castanheiras_rondônia_1100908_r03_amaweb_t1_20260706_200712.pdf</t>
  </si>
  <si>
    <t>/media/serv-bot/cebece73-ca34-45fa-ba0e-9a1a1807e5c3/TCC_Unifal/Processamento_TCC_Unifal/sessoes/2026-07-06_19-27-44__validacao_tcc_unifal_r03/json/r03_1100908_0863e820.json</t>
  </si>
  <si>
    <t>/media/serv-bot/cebece73-ca34-45fa-ba0e-9a1a1807e5c3/TCC_Unifal/Evidencias_TCC_Unifal/relatorios_ferramentas/2026-07-06_19-27-44__validacao_tcc_unifal_r03/accessmonitor/castanheiras-rondonia-1100908/castanheiras_rondônia_1100908_r03_accessmonitor_t1_20260706_200724.json</t>
  </si>
  <si>
    <t>/media/serv-bot/cebece73-ca34-45fa-ba0e-9a1a1807e5c3/TCC_Unifal/Evidencias_TCC_Unifal/relatorios_ferramentas/2026-07-06_19-27-44__validacao_tcc_unifal_r03/accessmonitor/jussari-bahia-2918555/jussari_bahia_2918555_r03_accessmonitor_t1_20260706_200725.json</t>
  </si>
  <si>
    <t>/media/serv-bot/cebece73-ca34-45fa-ba0e-9a1a1807e5c3/TCC_Unifal/Evidencias_TCC_Unifal/relatorios_ferramentas/2026-07-06_19-27-44__validacao_tcc_unifal_r03/amaweb/porto-esperidiao-mato-grosso-5106828/porto-esperidiao_mato grosso_5106828_r03_amaweb_t1_20260706_200740.pdf</t>
  </si>
  <si>
    <t>/media/serv-bot/cebece73-ca34-45fa-ba0e-9a1a1807e5c3/TCC_Unifal/Processamento_TCC_Unifal/sessoes/2026-07-06_19-27-44__validacao_tcc_unifal_r03/json/r03_5106828_8231b57d.json</t>
  </si>
  <si>
    <t>/media/serv-bot/cebece73-ca34-45fa-ba0e-9a1a1807e5c3/TCC_Unifal/Evidencias_TCC_Unifal/relatorios_ferramentas/2026-07-06_19-27-44__validacao_tcc_unifal_r03/accessmonitor/porto-esperidiao-mato-grosso-5106828/porto-esperidiao_mato grosso_5106828_r03_accessmonitor_t1_20260706_200753.json</t>
  </si>
  <si>
    <t>/media/serv-bot/cebece73-ca34-45fa-ba0e-9a1a1807e5c3/TCC_Unifal/Evidencias_TCC_Unifal/relatorios_ferramentas/2026-07-06_19-27-44__validacao_tcc_unifal_r03/amaweb/costa-marques-rondonia-1100080/costa-marques_rondônia_1100080_r03_amaweb_t1_20260706_200821.pdf</t>
  </si>
  <si>
    <t>/media/serv-bot/cebece73-ca34-45fa-ba0e-9a1a1807e5c3/TCC_Unifal/Processamento_TCC_Unifal/sessoes/2026-07-06_19-27-44__validacao_tcc_unifal_r03/json/r03_1100080_218da607.json</t>
  </si>
  <si>
    <t>/media/serv-bot/cebece73-ca34-45fa-ba0e-9a1a1807e5c3/TCC_Unifal/Evidencias_TCC_Unifal/relatorios_ferramentas/2026-07-06_19-27-44__validacao_tcc_unifal_r03/amaweb/sao-jose-dos-quatro-marcos-mato-grosso-5107107/sao-jose-dos-quatro-marcos_mato grosso_5107107_r03_amaweb_t1_20260706_200837.pdf</t>
  </si>
  <si>
    <t>/media/serv-bot/cebece73-ca34-45fa-ba0e-9a1a1807e5c3/TCC_Unifal/Processamento_TCC_Unifal/sessoes/2026-07-06_19-27-44__validacao_tcc_unifal_r03/json/r03_5107107_d09a3c3a.json</t>
  </si>
  <si>
    <t>/media/serv-bot/cebece73-ca34-45fa-ba0e-9a1a1807e5c3/TCC_Unifal/Evidencias_TCC_Unifal/relatorios_ferramentas/2026-07-06_19-27-44__validacao_tcc_unifal_r03/accessmonitor/costa-marques-rondonia-1100080/costa-marques_rondônia_1100080_r03_accessmonitor_t1_20260706_200833.json</t>
  </si>
  <si>
    <t>/media/serv-bot/cebece73-ca34-45fa-ba0e-9a1a1807e5c3/TCC_Unifal/Evidencias_TCC_Unifal/relatorios_ferramentas/2026-07-06_19-27-44__validacao_tcc_unifal_r03/accessmonitor/sao-jose-dos-quatro-marcos-mato-grosso-5107107/sao-jose-dos-quatro-marcos_mato grosso_5107107_r03_accessmonitor_t1_20260706_200848.json</t>
  </si>
  <si>
    <t>/media/serv-bot/cebece73-ca34-45fa-ba0e-9a1a1807e5c3/TCC_Unifal/Evidencias_TCC_Unifal/relatorios_ferramentas/2026-07-06_19-27-44__validacao_tcc_unifal_r03/amaweb/laje-bahia-2918803/laje_bahia_2918803_r03_amaweb_t1_20260706_200918.pdf</t>
  </si>
  <si>
    <t>/media/serv-bot/cebece73-ca34-45fa-ba0e-9a1a1807e5c3/TCC_Unifal/Processamento_TCC_Unifal/sessoes/2026-07-06_19-27-44__validacao_tcc_unifal_r03/json/r03_2918803_d361d6e2.json</t>
  </si>
  <si>
    <t>/media/serv-bot/cebece73-ca34-45fa-ba0e-9a1a1807e5c3/TCC_Unifal/Evidencias_TCC_Unifal/relatorios_ferramentas/2026-07-06_19-27-44__validacao_tcc_unifal_r03/accessmonitor/laje-bahia-2918803/laje_bahia_2918803_r03_accessmonitor_t1_20260706_200930.json</t>
  </si>
  <si>
    <t>/media/serv-bot/cebece73-ca34-45fa-ba0e-9a1a1807e5c3/TCC_Unifal/Evidencias_TCC_Unifal/relatorios_ferramentas/2026-07-06_19-27-44__validacao_tcc_unifal_r03/amaweb/lajedo-do-tabocal-bahia-2919058/lajedo-do-tabocal_bahia_2919058_r03_amaweb_t1_20260706_201012.pdf</t>
  </si>
  <si>
    <t>/media/serv-bot/cebece73-ca34-45fa-ba0e-9a1a1807e5c3/TCC_Unifal/Processamento_TCC_Unifal/sessoes/2026-07-06_19-27-44__validacao_tcc_unifal_r03/json/r03_2919058_db2e4f4b.json</t>
  </si>
  <si>
    <t>/media/serv-bot/cebece73-ca34-45fa-ba0e-9a1a1807e5c3/TCC_Unifal/Evidencias_TCC_Unifal/relatorios_ferramentas/2026-07-06_19-27-44__validacao_tcc_unifal_r03/accessmonitor/lajedo-do-tabocal-bahia-2919058/lajedo-do-tabocal_bahia_2919058_r03_accessmonitor_t1_20260706_201023.json</t>
  </si>
  <si>
    <t>/media/serv-bot/cebece73-ca34-45fa-ba0e-9a1a1807e5c3/TCC_Unifal/Evidencias_TCC_Unifal/relatorios_ferramentas/2026-07-06_19-27-44__validacao_tcc_unifal_r03/amaweb/milagres-bahia-2921302/milagres_bahia_2921302_r03_amaweb_t1_20260706_201057.pdf</t>
  </si>
  <si>
    <t>/media/serv-bot/cebece73-ca34-45fa-ba0e-9a1a1807e5c3/TCC_Unifal/Processamento_TCC_Unifal/sessoes/2026-07-06_19-27-44__validacao_tcc_unifal_r03/json/r03_2921302_90044e0b.json</t>
  </si>
  <si>
    <t>/media/serv-bot/cebece73-ca34-45fa-ba0e-9a1a1807e5c3/TCC_Unifal/Evidencias_TCC_Unifal/relatorios_ferramentas/2026-07-06_19-27-44__validacao_tcc_unifal_r03/accessmonitor/milagres-bahia-2921302/milagres_bahia_2921302_r03_accessmonitor_t1_20260706_201110.json</t>
  </si>
  <si>
    <t>/media/serv-bot/cebece73-ca34-45fa-ba0e-9a1a1807e5c3/TCC_Unifal/Evidencias_TCC_Unifal/relatorios_ferramentas/2026-07-06_19-27-44__validacao_tcc_unifal_r03/amaweb/vale-do-paraiso-rondonia-1101807/vale-do-paraiso_rondônia_1101807_r03_amaweb_t1_20260706_201159.pdf</t>
  </si>
  <si>
    <t>/media/serv-bot/cebece73-ca34-45fa-ba0e-9a1a1807e5c3/TCC_Unifal/Processamento_TCC_Unifal/sessoes/2026-07-06_19-27-44__validacao_tcc_unifal_r03/json/r03_1101807_61bb911c.json</t>
  </si>
  <si>
    <t>/media/serv-bot/cebece73-ca34-45fa-ba0e-9a1a1807e5c3/TCC_Unifal/Evidencias_TCC_Unifal/relatorios_ferramentas/2026-07-06_19-27-44__validacao_tcc_unifal_r03/amaweb/sinop-mato-grosso-5107909/sinop_mato grosso_5107909_r03_amaweb_t1_20260706_201206.pdf</t>
  </si>
  <si>
    <t>/media/serv-bot/cebece73-ca34-45fa-ba0e-9a1a1807e5c3/TCC_Unifal/Processamento_TCC_Unifal/sessoes/2026-07-06_19-27-44__validacao_tcc_unifal_r03/json/r03_5107909_28f09b06.json</t>
  </si>
  <si>
    <t>/media/serv-bot/cebece73-ca34-45fa-ba0e-9a1a1807e5c3/TCC_Unifal/Evidencias_TCC_Unifal/relatorios_ferramentas/2026-07-06_19-27-44__validacao_tcc_unifal_r03/amaweb/sinop-mato-grosso-5107909/sinop_mato grosso_5107909_r03_amaweb_t2_20260706_201231.pdf</t>
  </si>
  <si>
    <t>/media/serv-bot/cebece73-ca34-45fa-ba0e-9a1a1807e5c3/TCC_Unifal/Evidencias_TCC_Unifal/relatorios_ferramentas/2026-07-06_19-27-44__validacao_tcc_unifal_r03/accessmonitor/sinop-mato-grosso-5107909/sinop_mato grosso_5107909_r03_accessmonitor_t1_20260706_201244.json</t>
  </si>
  <si>
    <t>/media/serv-bot/cebece73-ca34-45fa-ba0e-9a1a1807e5c3/TCC_Unifal/Evidencias_TCC_Unifal/relatorios_ferramentas/2026-07-06_19-27-44__validacao_tcc_unifal_r03/amaweb/varzea-grande-mato-grosso-5108402/varzea-grande_mato grosso_5108402_r03_amaweb_t1_20260706_201321.pdf</t>
  </si>
  <si>
    <t>/media/serv-bot/cebece73-ca34-45fa-ba0e-9a1a1807e5c3/TCC_Unifal/Processamento_TCC_Unifal/sessoes/2026-07-06_19-27-44__validacao_tcc_unifal_r03/json/r03_5108402_4f0ebdbc.json</t>
  </si>
  <si>
    <t>/media/serv-bot/cebece73-ca34-45fa-ba0e-9a1a1807e5c3/TCC_Unifal/Evidencias_TCC_Unifal/relatorios_ferramentas/2026-07-06_19-27-44__validacao_tcc_unifal_r03/accessmonitor/varzea-grande-mato-grosso-5108402/varzea-grande_mato grosso_5108402_r03_accessmonitor_t1_20260706_201335.json</t>
  </si>
  <si>
    <t>/media/serv-bot/cebece73-ca34-45fa-ba0e-9a1a1807e5c3/TCC_Unifal/Evidencias_TCC_Unifal/relatorios_ferramentas/2026-07-06_19-27-44__validacao_tcc_unifal_r03/amaweb/vale-do-paraiso-rondonia-1101807/vale-do-paraiso_rondônia_1101807_r03_amaweb_t2_20260706_201358.pdf</t>
  </si>
  <si>
    <t>/media/serv-bot/cebece73-ca34-45fa-ba0e-9a1a1807e5c3/TCC_Unifal/Evidencias_TCC_Unifal/relatorios_ferramentas/2026-07-06_19-27-44__validacao_tcc_unifal_r03/amaweb/nilo-pecanha-bahia-2922607/nilo-pecanha_bahia_2922607_r03_amaweb_t1_20260706_201358.pdf</t>
  </si>
  <si>
    <t>/media/serv-bot/cebece73-ca34-45fa-ba0e-9a1a1807e5c3/TCC_Unifal/Processamento_TCC_Unifal/sessoes/2026-07-06_19-27-44__validacao_tcc_unifal_r03/json/r03_2922607_f7c82546.json</t>
  </si>
  <si>
    <t>/media/serv-bot/cebece73-ca34-45fa-ba0e-9a1a1807e5c3/TCC_Unifal/Evidencias_TCC_Unifal/relatorios_ferramentas/2026-07-06_19-27-44__validacao_tcc_unifal_r03/accessmonitor/vale-do-paraiso-rondonia-1101807/vale-do-paraiso_rondônia_1101807_r03_accessmonitor_t1_20260706_201411.json</t>
  </si>
  <si>
    <t>/media/serv-bot/cebece73-ca34-45fa-ba0e-9a1a1807e5c3/TCC_Unifal/Evidencias_TCC_Unifal/relatorios_ferramentas/2026-07-06_19-27-44__validacao_tcc_unifal_r03/accessmonitor/nilo-pecanha-bahia-2922607/nilo-pecanha_bahia_2922607_r03_accessmonitor_t1_20260706_201411.json</t>
  </si>
  <si>
    <t>/media/serv-bot/cebece73-ca34-45fa-ba0e-9a1a1807e5c3/TCC_Unifal/Evidencias_TCC_Unifal/relatorios_ferramentas/2026-07-06_19-27-44__validacao_tcc_unifal_r03/amaweb/bataguassu-mato-grosso-do-sul-5001904/bataguassu_mato grosso do sul_5001904_r03_amaweb_t1_20260706_201434.pdf</t>
  </si>
  <si>
    <t>/media/serv-bot/cebece73-ca34-45fa-ba0e-9a1a1807e5c3/TCC_Unifal/Processamento_TCC_Unifal/sessoes/2026-07-06_19-27-44__validacao_tcc_unifal_r03/json/r03_5001904_e4adc2fe.json</t>
  </si>
  <si>
    <t>/media/serv-bot/cebece73-ca34-45fa-ba0e-9a1a1807e5c3/TCC_Unifal/Evidencias_TCC_Unifal/relatorios_ferramentas/2026-07-06_19-27-44__validacao_tcc_unifal_r03/amaweb/oliveira-dos-brejinhos-bahia-2923209/oliveira-dos-brejinhos_bahia_2923209_r03_amaweb_t1_20260706_201448.pdf</t>
  </si>
  <si>
    <t>/media/serv-bot/cebece73-ca34-45fa-ba0e-9a1a1807e5c3/TCC_Unifal/Processamento_TCC_Unifal/sessoes/2026-07-06_19-27-44__validacao_tcc_unifal_r03/json/r03_2923209_97c2053c.json</t>
  </si>
  <si>
    <t>/media/serv-bot/cebece73-ca34-45fa-ba0e-9a1a1807e5c3/TCC_Unifal/Evidencias_TCC_Unifal/relatorios_ferramentas/2026-07-06_19-27-44__validacao_tcc_unifal_r03/amaweb/rorainopolis-roraima-1400472/rorainopolis_roraima_1400472_r03_amaweb_t1_20260706_201451.pdf</t>
  </si>
  <si>
    <t>/media/serv-bot/cebece73-ca34-45fa-ba0e-9a1a1807e5c3/TCC_Unifal/Processamento_TCC_Unifal/sessoes/2026-07-06_19-27-44__validacao_tcc_unifal_r03/json/r03_1400472_6d8e8495.json</t>
  </si>
  <si>
    <t>/media/serv-bot/cebece73-ca34-45fa-ba0e-9a1a1807e5c3/TCC_Unifal/Evidencias_TCC_Unifal/relatorios_ferramentas/2026-07-06_19-27-44__validacao_tcc_unifal_r03/accessmonitor/bataguassu-mato-grosso-do-sul-5001904/bataguassu_mato grosso do sul_5001904_r03_accessmonitor_t1_20260706_201446.json</t>
  </si>
  <si>
    <t>/media/serv-bot/cebece73-ca34-45fa-ba0e-9a1a1807e5c3/TCC_Unifal/Evidencias_TCC_Unifal/relatorios_ferramentas/2026-07-06_19-27-44__validacao_tcc_unifal_r03/accessmonitor/oliveira-dos-brejinhos-bahia-2923209/oliveira-dos-brejinhos_bahia_2923209_r03_accessmonitor_t1_20260706_201502.json</t>
  </si>
  <si>
    <t>/media/serv-bot/cebece73-ca34-45fa-ba0e-9a1a1807e5c3/TCC_Unifal/Evidencias_TCC_Unifal/relatorios_ferramentas/2026-07-06_19-27-44__validacao_tcc_unifal_r03/accessmonitor/rorainopolis-roraima-1400472/rorainopolis_roraima_1400472_r03_accessmonitor_t1_20260706_201504.json</t>
  </si>
  <si>
    <t>/media/serv-bot/cebece73-ca34-45fa-ba0e-9a1a1807e5c3/TCC_Unifal/Evidencias_TCC_Unifal/relatorios_ferramentas/2026-07-06_19-27-44__validacao_tcc_unifal_r03/amaweb/paratinga-bahia-2923704/paratinga_bahia_2923704_r03_amaweb_t1_20260706_201547.pdf</t>
  </si>
  <si>
    <t>/media/serv-bot/cebece73-ca34-45fa-ba0e-9a1a1807e5c3/TCC_Unifal/Processamento_TCC_Unifal/sessoes/2026-07-06_19-27-44__validacao_tcc_unifal_r03/json/r03_2923704_3cfd9d8d.json</t>
  </si>
  <si>
    <t>/media/serv-bot/cebece73-ca34-45fa-ba0e-9a1a1807e5c3/TCC_Unifal/Evidencias_TCC_Unifal/relatorios_ferramentas/2026-07-06_19-27-44__validacao_tcc_unifal_r03/accessmonitor/paratinga-bahia-2923704/paratinga_bahia_2923704_r03_accessmonitor_t1_20260706_201558.json</t>
  </si>
  <si>
    <t>/media/serv-bot/cebece73-ca34-45fa-ba0e-9a1a1807e5c3/TCC_Unifal/Evidencias_TCC_Unifal/relatorios_ferramentas/2026-07-06_19-27-44__validacao_tcc_unifal_r03/amaweb/campo-grande-mato-grosso-do-sul-5002704/campo-grande_mato grosso do sul_5002704_r03_amaweb_t1_20260706_201615.pdf</t>
  </si>
  <si>
    <t>/media/serv-bot/cebece73-ca34-45fa-ba0e-9a1a1807e5c3/TCC_Unifal/Processamento_TCC_Unifal/sessoes/2026-07-06_19-27-44__validacao_tcc_unifal_r03/json/r03_5002704_4f9dbf05.json</t>
  </si>
  <si>
    <t>/media/serv-bot/cebece73-ca34-45fa-ba0e-9a1a1807e5c3/TCC_Unifal/Evidencias_TCC_Unifal/relatorios_ferramentas/2026-07-06_19-27-44__validacao_tcc_unifal_r03/amaweb/araguatins-tocantins-1702208/araguatins_tocantins_1702208_r03_amaweb_t1_20260706_201615.pdf</t>
  </si>
  <si>
    <t>/media/serv-bot/cebece73-ca34-45fa-ba0e-9a1a1807e5c3/TCC_Unifal/Processamento_TCC_Unifal/sessoes/2026-07-06_19-27-44__validacao_tcc_unifal_r03/json/r03_1702208_c3495628.json</t>
  </si>
  <si>
    <t>/media/serv-bot/cebece73-ca34-45fa-ba0e-9a1a1807e5c3/TCC_Unifal/Evidencias_TCC_Unifal/relatorios_ferramentas/2026-07-06_19-27-44__validacao_tcc_unifal_r03/amaweb/paripiranga-bahia-2923803/paripiranga_bahia_2923803_r03_amaweb_t1_20260706_201627.pdf</t>
  </si>
  <si>
    <t>/media/serv-bot/cebece73-ca34-45fa-ba0e-9a1a1807e5c3/TCC_Unifal/Processamento_TCC_Unifal/sessoes/2026-07-06_19-27-44__validacao_tcc_unifal_r03/json/r03_2923803_51e07a19.json</t>
  </si>
  <si>
    <t>/media/serv-bot/cebece73-ca34-45fa-ba0e-9a1a1807e5c3/TCC_Unifal/Evidencias_TCC_Unifal/relatorios_ferramentas/2026-07-06_19-27-44__validacao_tcc_unifal_r03/accessmonitor/araguatins-tocantins-1702208/araguatins_tocantins_1702208_r03_accessmonitor_t1_20260706_201626.json</t>
  </si>
  <si>
    <t>/media/serv-bot/cebece73-ca34-45fa-ba0e-9a1a1807e5c3/TCC_Unifal/Evidencias_TCC_Unifal/relatorios_ferramentas/2026-07-06_19-27-44__validacao_tcc_unifal_r03/accessmonitor/campo-grande-mato-grosso-do-sul-5002704/campo-grande_mato grosso do sul_5002704_r03_accessmonitor_t1_20260706_201627.json</t>
  </si>
  <si>
    <t>/media/serv-bot/cebece73-ca34-45fa-ba0e-9a1a1807e5c3/TCC_Unifal/Evidencias_TCC_Unifal/relatorios_ferramentas/2026-07-06_19-27-44__validacao_tcc_unifal_r03/accessmonitor/paripiranga-bahia-2923803/paripiranga_bahia_2923803_r03_accessmonitor_t1_20260706_201639.json</t>
  </si>
  <si>
    <t>/media/serv-bot/cebece73-ca34-45fa-ba0e-9a1a1807e5c3/TCC_Unifal/Evidencias_TCC_Unifal/relatorios_ferramentas/2026-07-06_19-27-44__validacao_tcc_unifal_r03/amaweb/pindobacu-bahia-2924603/pindobacu_bahia_2924603_r03_amaweb_t1_20260706_201719.pdf</t>
  </si>
  <si>
    <t>/media/serv-bot/cebece73-ca34-45fa-ba0e-9a1a1807e5c3/TCC_Unifal/Processamento_TCC_Unifal/sessoes/2026-07-06_19-27-44__validacao_tcc_unifal_r03/json/r03_2924603_8e370ab0.json</t>
  </si>
  <si>
    <t>/media/serv-bot/cebece73-ca34-45fa-ba0e-9a1a1807e5c3/TCC_Unifal/Evidencias_TCC_Unifal/relatorios_ferramentas/2026-07-06_19-27-44__validacao_tcc_unifal_r03/amaweb/cachoeirinha-tocantins-1703826/cachoeirinha_tocantins_1703826_r03_amaweb_t1_20260706_201719.pdf</t>
  </si>
  <si>
    <t>/media/serv-bot/cebece73-ca34-45fa-ba0e-9a1a1807e5c3/TCC_Unifal/Processamento_TCC_Unifal/sessoes/2026-07-06_19-27-44__validacao_tcc_unifal_r03/json/r03_1703826_7f55479e.json</t>
  </si>
  <si>
    <t>/media/serv-bot/cebece73-ca34-45fa-ba0e-9a1a1807e5c3/TCC_Unifal/Evidencias_TCC_Unifal/relatorios_ferramentas/2026-07-06_19-27-44__validacao_tcc_unifal_r03/accessmonitor/pindobacu-bahia-2924603/pindobacu_bahia_2924603_r03_accessmonitor_t1_20260706_201731.json</t>
  </si>
  <si>
    <t>/media/serv-bot/cebece73-ca34-45fa-ba0e-9a1a1807e5c3/TCC_Unifal/Evidencias_TCC_Unifal/relatorios_ferramentas/2026-07-06_19-27-44__validacao_tcc_unifal_r03/accessmonitor/cachoeirinha-tocantins-1703826/cachoeirinha_tocantins_1703826_r03_accessmonitor_t1_20260706_201731.json</t>
  </si>
  <si>
    <t>/media/serv-bot/cebece73-ca34-45fa-ba0e-9a1a1807e5c3/TCC_Unifal/Evidencias_TCC_Unifal/relatorios_ferramentas/2026-07-06_19-27-44__validacao_tcc_unifal_r03/amaweb/crixas-do-tocantins-tocantins-1706258/crixas-do-tocantins_tocantins_1706258_r03_amaweb_t1_20260706_201825.pdf</t>
  </si>
  <si>
    <t>/media/serv-bot/cebece73-ca34-45fa-ba0e-9a1a1807e5c3/TCC_Unifal/Processamento_TCC_Unifal/sessoes/2026-07-06_19-27-44__validacao_tcc_unifal_r03/json/r03_1706258_af8c7091.json</t>
  </si>
  <si>
    <t>/media/serv-bot/cebece73-ca34-45fa-ba0e-9a1a1807e5c3/TCC_Unifal/Evidencias_TCC_Unifal/relatorios_ferramentas/2026-07-06_19-27-44__validacao_tcc_unifal_r03/accessmonitor/crixas-do-tocantins-tocantins-1706258/crixas-do-tocantins_tocantins_1706258_r03_accessmonitor_t1_20260706_201838.json</t>
  </si>
  <si>
    <t>/media/serv-bot/cebece73-ca34-45fa-ba0e-9a1a1807e5c3/TCC_Unifal/Evidencias_TCC_Unifal/relatorios_ferramentas/2026-07-06_19-27-44__validacao_tcc_unifal_r03/amaweb/cassilandia-mato-grosso-do-sul-5002902/cassilandia_mato grosso do sul_5002902_r03_amaweb_t1_20260706_201953.pdf</t>
  </si>
  <si>
    <t>/media/serv-bot/cebece73-ca34-45fa-ba0e-9a1a1807e5c3/TCC_Unifal/Processamento_TCC_Unifal/sessoes/2026-07-06_19-27-44__validacao_tcc_unifal_r03/json/r03_5002902_7b48a1f5.json</t>
  </si>
  <si>
    <t>/media/serv-bot/cebece73-ca34-45fa-ba0e-9a1a1807e5c3/TCC_Unifal/Evidencias_TCC_Unifal/relatorios_ferramentas/2026-07-06_19-27-44__validacao_tcc_unifal_r03/amaweb/cassilandia-mato-grosso-do-sul-5002902/cassilandia_mato grosso do sul_5002902_r03_amaweb_t2_20260706_202019.pdf</t>
  </si>
  <si>
    <t>/media/serv-bot/cebece73-ca34-45fa-ba0e-9a1a1807e5c3/TCC_Unifal/Evidencias_TCC_Unifal/relatorios_ferramentas/2026-07-06_19-27-44__validacao_tcc_unifal_r03/accessmonitor/cassilandia-mato-grosso-do-sul-5002902/cassilandia_mato grosso do sul_5002902_r03_accessmonitor_t1_20260706_202033.json</t>
  </si>
  <si>
    <t>/media/serv-bot/cebece73-ca34-45fa-ba0e-9a1a1807e5c3/TCC_Unifal/Evidencias_TCC_Unifal/relatorios_ferramentas/2026-07-06_19-27-44__validacao_tcc_unifal_r03/amaweb/riachao-das-neves-bahia-2926202/riachao-das-neves_bahia_2926202_r03_amaweb_t1_20260706_202049.pdf</t>
  </si>
  <si>
    <t>/media/serv-bot/cebece73-ca34-45fa-ba0e-9a1a1807e5c3/TCC_Unifal/Processamento_TCC_Unifal/sessoes/2026-07-06_19-27-44__validacao_tcc_unifal_r03/json/r03_2926202_84633e45.json</t>
  </si>
  <si>
    <t>/media/serv-bot/cebece73-ca34-45fa-ba0e-9a1a1807e5c3/TCC_Unifal/Evidencias_TCC_Unifal/relatorios_ferramentas/2026-07-06_19-27-44__validacao_tcc_unifal_r03/amaweb/riachao-das-neves-bahia-2926202/riachao-das-neves_bahia_2926202_r03_amaweb_t2_20260706_202150.pdf</t>
  </si>
  <si>
    <t>/media/serv-bot/cebece73-ca34-45fa-ba0e-9a1a1807e5c3/TCC_Unifal/Evidencias_TCC_Unifal/relatorios_ferramentas/2026-07-06_19-27-44__validacao_tcc_unifal_r03/amaweb/guarai-tocantins-1709302/guarai_tocantins_1709302_r03_amaweb_t1_20260706_202151.pdf</t>
  </si>
  <si>
    <t>/media/serv-bot/cebece73-ca34-45fa-ba0e-9a1a1807e5c3/TCC_Unifal/Processamento_TCC_Unifal/sessoes/2026-07-06_19-27-44__validacao_tcc_unifal_r03/json/r03_1709302_7c359809.json</t>
  </si>
  <si>
    <t>/media/serv-bot/cebece73-ca34-45fa-ba0e-9a1a1807e5c3/TCC_Unifal/Evidencias_TCC_Unifal/relatorios_ferramentas/2026-07-06_19-27-44__validacao_tcc_unifal_r03/accessmonitor/riachao-das-neves-bahia-2926202/riachao-das-neves_bahia_2926202_r03_accessmonitor_t1_20260706_202203.json</t>
  </si>
  <si>
    <t>/media/serv-bot/cebece73-ca34-45fa-ba0e-9a1a1807e5c3/TCC_Unifal/Evidencias_TCC_Unifal/relatorios_ferramentas/2026-07-06_19-27-44__validacao_tcc_unifal_r03/accessmonitor/guarai-tocantins-1709302/guarai_tocantins_1709302_r03_accessmonitor_t1_20260706_202203.json</t>
  </si>
  <si>
    <t>/media/serv-bot/cebece73-ca34-45fa-ba0e-9a1a1807e5c3/TCC_Unifal/Evidencias_TCC_Unifal/relatorios_ferramentas/2026-07-06_19-27-44__validacao_tcc_unifal_r03/amaweb/coronel-sapucaia-mato-grosso-do-sul-5003157/coronel-sapucaia_mato grosso do sul_5003157_r03_amaweb_t1_20260706_202244.pdf</t>
  </si>
  <si>
    <t>/media/serv-bot/cebece73-ca34-45fa-ba0e-9a1a1807e5c3/TCC_Unifal/Processamento_TCC_Unifal/sessoes/2026-07-06_19-27-44__validacao_tcc_unifal_r03/json/r03_5003157_1b69ee93.json</t>
  </si>
  <si>
    <t>/media/serv-bot/cebece73-ca34-45fa-ba0e-9a1a1807e5c3/TCC_Unifal/Evidencias_TCC_Unifal/relatorios_ferramentas/2026-07-06_19-27-44__validacao_tcc_unifal_r03/amaweb/rio-do-antonio-bahia-2926806/rio-do-antonio_bahia_2926806_r03_amaweb_t1_20260706_202244.pdf</t>
  </si>
  <si>
    <t>/media/serv-bot/cebece73-ca34-45fa-ba0e-9a1a1807e5c3/TCC_Unifal/Processamento_TCC_Unifal/sessoes/2026-07-06_19-27-44__validacao_tcc_unifal_r03/json/r03_2926806_3fe2b3e9.json</t>
  </si>
  <si>
    <t>/media/serv-bot/cebece73-ca34-45fa-ba0e-9a1a1807e5c3/TCC_Unifal/Evidencias_TCC_Unifal/relatorios_ferramentas/2026-07-06_19-27-44__validacao_tcc_unifal_r03/accessmonitor/coronel-sapucaia-mato-grosso-do-sul-5003157/coronel-sapucaia_mato grosso do sul_5003157_r03_accessmonitor_t1_20260706_202258.json</t>
  </si>
  <si>
    <t>/media/serv-bot/cebece73-ca34-45fa-ba0e-9a1a1807e5c3/TCC_Unifal/Evidencias_TCC_Unifal/relatorios_ferramentas/2026-07-06_19-27-44__validacao_tcc_unifal_r03/accessmonitor/rio-do-antonio-bahia-2926806/rio-do-antonio_bahia_2926806_r03_accessmonitor_t1_20260706_202258.json</t>
  </si>
  <si>
    <t>/media/serv-bot/cebece73-ca34-45fa-ba0e-9a1a1807e5c3/TCC_Unifal/Evidencias_TCC_Unifal/relatorios_ferramentas/2026-07-06_19-27-44__validacao_tcc_unifal_r03/amaweb/itaguatins-tocantins-1710706/itaguatins_tocantins_1710706_r03_amaweb_t1_20260706_202309.pdf</t>
  </si>
  <si>
    <t>/media/serv-bot/cebece73-ca34-45fa-ba0e-9a1a1807e5c3/TCC_Unifal/Processamento_TCC_Unifal/sessoes/2026-07-06_19-27-44__validacao_tcc_unifal_r03/json/r03_1710706_f07057a2.json</t>
  </si>
  <si>
    <t>/media/serv-bot/cebece73-ca34-45fa-ba0e-9a1a1807e5c3/TCC_Unifal/Evidencias_TCC_Unifal/relatorios_ferramentas/2026-07-06_19-27-44__validacao_tcc_unifal_r03/accessmonitor/itaguatins-tocantins-1710706/itaguatins_tocantins_1710706_r03_accessmonitor_t1_20260706_202321.json</t>
  </si>
  <si>
    <t>/media/serv-bot/cebece73-ca34-45fa-ba0e-9a1a1807e5c3/TCC_Unifal/Evidencias_TCC_Unifal/relatorios_ferramentas/2026-07-06_19-27-44__validacao_tcc_unifal_r03/amaweb/guia-lopes-da-laguna-mato-grosso-do-sul-5004106/guia-lopes-da-laguna_mato grosso do sul_5004106_r03_amaweb_t1_20260706_202348.pdf</t>
  </si>
  <si>
    <t>/media/serv-bot/cebece73-ca34-45fa-ba0e-9a1a1807e5c3/TCC_Unifal/Processamento_TCC_Unifal/sessoes/2026-07-06_19-27-44__validacao_tcc_unifal_r03/json/r03_5004106_b5b65bf5.json</t>
  </si>
  <si>
    <t>/media/serv-bot/cebece73-ca34-45fa-ba0e-9a1a1807e5c3/TCC_Unifal/Evidencias_TCC_Unifal/relatorios_ferramentas/2026-07-06_19-27-44__validacao_tcc_unifal_r03/amaweb/rio-real-bahia-2927002/rio-real_bahia_2927002_r03_amaweb_t1_20260706_202348.pdf</t>
  </si>
  <si>
    <t>/media/serv-bot/cebece73-ca34-45fa-ba0e-9a1a1807e5c3/TCC_Unifal/Processamento_TCC_Unifal/sessoes/2026-07-06_19-27-44__validacao_tcc_unifal_r03/json/r03_2927002_82e5e123.json</t>
  </si>
  <si>
    <t>/media/serv-bot/cebece73-ca34-45fa-ba0e-9a1a1807e5c3/TCC_Unifal/Evidencias_TCC_Unifal/relatorios_ferramentas/2026-07-06_19-27-44__validacao_tcc_unifal_r03/amaweb/sampaio-tocantins-1718808/sampaio_tocantins_1718808_r03_amaweb_t1_20260706_202401.pdf</t>
  </si>
  <si>
    <t>/media/serv-bot/cebece73-ca34-45fa-ba0e-9a1a1807e5c3/TCC_Unifal/Processamento_TCC_Unifal/sessoes/2026-07-06_19-27-44__validacao_tcc_unifal_r03/json/r03_1718808_e74e43cb.json</t>
  </si>
  <si>
    <t>/media/serv-bot/cebece73-ca34-45fa-ba0e-9a1a1807e5c3/TCC_Unifal/Evidencias_TCC_Unifal/relatorios_ferramentas/2026-07-06_19-27-44__validacao_tcc_unifal_r03/accessmonitor/guia-lopes-da-laguna-mato-grosso-do-sul-5004106/guia-lopes-da-laguna_mato grosso do sul_5004106_r03_accessmonitor_t1_20260706_202401.json</t>
  </si>
  <si>
    <t>/media/serv-bot/cebece73-ca34-45fa-ba0e-9a1a1807e5c3/TCC_Unifal/Evidencias_TCC_Unifal/relatorios_ferramentas/2026-07-06_19-27-44__validacao_tcc_unifal_r03/accessmonitor/rio-real-bahia-2927002/rio-real_bahia_2927002_r03_accessmonitor_t1_20260706_202401.json</t>
  </si>
  <si>
    <t>/media/serv-bot/cebece73-ca34-45fa-ba0e-9a1a1807e5c3/TCC_Unifal/Evidencias_TCC_Unifal/relatorios_ferramentas/2026-07-06_19-27-44__validacao_tcc_unifal_r03/accessmonitor/sampaio-tocantins-1718808/sampaio_tocantins_1718808_r03_accessmonitor_t1_20260706_202415.json</t>
  </si>
  <si>
    <t>/media/serv-bot/cebece73-ca34-45fa-ba0e-9a1a1807e5c3/TCC_Unifal/Evidencias_TCC_Unifal/relatorios_ferramentas/2026-07-06_19-27-44__validacao_tcc_unifal_r03/amaweb/rio-brilhante-mato-grosso-do-sul-5007208/rio-brilhante_mato grosso do sul_5007208_r03_amaweb_t1_20260706_202503.pdf</t>
  </si>
  <si>
    <t>/media/serv-bot/cebece73-ca34-45fa-ba0e-9a1a1807e5c3/TCC_Unifal/Processamento_TCC_Unifal/sessoes/2026-07-06_19-27-44__validacao_tcc_unifal_r03/json/r03_5007208_1a3acc33.json</t>
  </si>
  <si>
    <t>/media/serv-bot/cebece73-ca34-45fa-ba0e-9a1a1807e5c3/TCC_Unifal/Evidencias_TCC_Unifal/relatorios_ferramentas/2026-07-06_19-27-44__validacao_tcc_unifal_r03/amaweb/santa-rita-de-cassia-bahia-2928406/santa-rita-de-cassia_bahia_2928406_r03_amaweb_t1_20260706_202503.pdf</t>
  </si>
  <si>
    <t>/media/serv-bot/cebece73-ca34-45fa-ba0e-9a1a1807e5c3/TCC_Unifal/Processamento_TCC_Unifal/sessoes/2026-07-06_19-27-44__validacao_tcc_unifal_r03/json/r03_2928406_9420c13c.json</t>
  </si>
  <si>
    <t>/media/serv-bot/cebece73-ca34-45fa-ba0e-9a1a1807e5c3/TCC_Unifal/Evidencias_TCC_Unifal/relatorios_ferramentas/2026-07-06_19-27-44__validacao_tcc_unifal_r03/accessmonitor/rio-brilhante-mato-grosso-do-sul-5007208/rio-brilhante_mato grosso do sul_5007208_r03_accessmonitor_t1_20260706_202516.json</t>
  </si>
  <si>
    <t>/media/serv-bot/cebece73-ca34-45fa-ba0e-9a1a1807e5c3/TCC_Unifal/Evidencias_TCC_Unifal/relatorios_ferramentas/2026-07-06_19-27-44__validacao_tcc_unifal_r03/accessmonitor/santa-rita-de-cassia-bahia-2928406/santa-rita-de-cassia_bahia_2928406_r03_accessmonitor_t1_20260706_202517.json</t>
  </si>
  <si>
    <t>/media/serv-bot/cebece73-ca34-45fa-ba0e-9a1a1807e5c3/TCC_Unifal/Evidencias_TCC_Unifal/relatorios_ferramentas/2026-07-06_19-27-44__validacao_tcc_unifal_r03/amaweb/afonso-claudio-espirito-santo-3200102/afonso-claudio_espírito santo_3200102_r03_amaweb_t1_20260706_202739.pdf</t>
  </si>
  <si>
    <t>/media/serv-bot/cebece73-ca34-45fa-ba0e-9a1a1807e5c3/TCC_Unifal/Processamento_TCC_Unifal/sessoes/2026-07-06_19-27-44__validacao_tcc_unifal_r03/json/r03_3200102_f7bb142d.json</t>
  </si>
  <si>
    <t>/media/serv-bot/cebece73-ca34-45fa-ba0e-9a1a1807e5c3/TCC_Unifal/Evidencias_TCC_Unifal/relatorios_ferramentas/2026-07-06_19-27-44__validacao_tcc_unifal_r03/amaweb/sao-felipe-bahia-2929107/sao-felipe_bahia_2929107_r03_amaweb_t1_20260706_202739.pdf</t>
  </si>
  <si>
    <t>/media/serv-bot/cebece73-ca34-45fa-ba0e-9a1a1807e5c3/TCC_Unifal/Processamento_TCC_Unifal/sessoes/2026-07-06_19-27-44__validacao_tcc_unifal_r03/json/r03_2929107_2b5ead40.json</t>
  </si>
  <si>
    <t>/media/serv-bot/cebece73-ca34-45fa-ba0e-9a1a1807e5c3/TCC_Unifal/Evidencias_TCC_Unifal/relatorios_ferramentas/2026-07-06_19-27-44__validacao_tcc_unifal_r03/amaweb/santa-maria-do-tocantins-tocantins-1718881/santa-maria-do-tocantins_tocantins_1718881_r03_amaweb_t1_20260706_202744.pdf</t>
  </si>
  <si>
    <t>/media/serv-bot/cebece73-ca34-45fa-ba0e-9a1a1807e5c3/TCC_Unifal/Processamento_TCC_Unifal/sessoes/2026-07-06_19-27-44__validacao_tcc_unifal_r03/json/r03_1718881_80ccac57.json</t>
  </si>
  <si>
    <t>/media/serv-bot/cebece73-ca34-45fa-ba0e-9a1a1807e5c3/TCC_Unifal/Evidencias_TCC_Unifal/relatorios_ferramentas/2026-07-06_19-27-44__validacao_tcc_unifal_r03/accessmonitor/sao-felipe-bahia-2929107/sao-felipe_bahia_2929107_r03_accessmonitor_t1_20260706_202750.json</t>
  </si>
  <si>
    <t>/media/serv-bot/cebece73-ca34-45fa-ba0e-9a1a1807e5c3/TCC_Unifal/Evidencias_TCC_Unifal/relatorios_ferramentas/2026-07-06_19-27-44__validacao_tcc_unifal_r03/accessmonitor/afonso-claudio-espirito-santo-3200102/afonso-claudio_espírito santo_3200102_r03_accessmonitor_t1_20260706_202752.json</t>
  </si>
  <si>
    <t>/media/serv-bot/cebece73-ca34-45fa-ba0e-9a1a1807e5c3/TCC_Unifal/Evidencias_TCC_Unifal/relatorios_ferramentas/2026-07-06_19-27-44__validacao_tcc_unifal_r03/amaweb/santa-maria-do-tocantins-tocantins-1718881/santa-maria-do-tocantins_tocantins_1718881_r03_amaweb_t2_20260706_202812.pdf</t>
  </si>
  <si>
    <t>/media/serv-bot/cebece73-ca34-45fa-ba0e-9a1a1807e5c3/TCC_Unifal/Evidencias_TCC_Unifal/relatorios_ferramentas/2026-07-06_19-27-44__validacao_tcc_unifal_r03/accessmonitor/santa-maria-do-tocantins-tocantins-1718881/santa-maria-do-tocantins_tocantins_1718881_r03_accessmonitor_t1_20260706_202823.json</t>
  </si>
  <si>
    <t>/media/serv-bot/cebece73-ca34-45fa-ba0e-9a1a1807e5c3/TCC_Unifal/Evidencias_TCC_Unifal/relatorios_ferramentas/2026-07-06_19-27-44__validacao_tcc_unifal_r03/amaweb/anchieta-espirito-santo-3200409/anchieta_espírito santo_3200409_r03_amaweb_t1_20260706_202847.pdf</t>
  </si>
  <si>
    <t>/media/serv-bot/cebece73-ca34-45fa-ba0e-9a1a1807e5c3/TCC_Unifal/Processamento_TCC_Unifal/sessoes/2026-07-06_19-27-44__validacao_tcc_unifal_r03/json/r03_3200409_fb457bef.json</t>
  </si>
  <si>
    <t>/media/serv-bot/cebece73-ca34-45fa-ba0e-9a1a1807e5c3/TCC_Unifal/Evidencias_TCC_Unifal/relatorios_ferramentas/2026-07-06_19-27-44__validacao_tcc_unifal_r03/accessmonitor/santa-maria-do-tocantins-tocantins-1718881/santa-maria-do-tocantins_tocantins_1718881_r03_accessmonitor_t2_20260706_202847.json</t>
  </si>
  <si>
    <t>/media/serv-bot/cebece73-ca34-45fa-ba0e-9a1a1807e5c3/TCC_Unifal/Evidencias_TCC_Unifal/relatorios_ferramentas/2026-07-06_19-27-44__validacao_tcc_unifal_r03/accessmonitor/anchieta-espirito-santo-3200409/anchieta_espírito santo_3200409_r03_accessmonitor_t1_20260706_202900.json</t>
  </si>
  <si>
    <t>/media/serv-bot/cebece73-ca34-45fa-ba0e-9a1a1807e5c3/TCC_Unifal/Evidencias_TCC_Unifal/relatorios_ferramentas/2026-07-06_19-27-44__validacao_tcc_unifal_r03/accessmonitor/santa-maria-do-tocantins-tocantins-1718881/santa-maria-do-tocantins_tocantins_1718881_r03_accessmonitor_t3_20260706_202914.json</t>
  </si>
  <si>
    <t>/media/serv-bot/cebece73-ca34-45fa-ba0e-9a1a1807e5c3/TCC_Unifal/Evidencias_TCC_Unifal/relatorios_ferramentas/2026-07-06_19-27-44__validacao_tcc_unifal_r03/amaweb/xambioa-tocantins-1722107/xambioa_tocantins_1722107_r03_amaweb_t1_20260706_202939.pdf</t>
  </si>
  <si>
    <t>/media/serv-bot/cebece73-ca34-45fa-ba0e-9a1a1807e5c3/TCC_Unifal/Processamento_TCC_Unifal/sessoes/2026-07-06_19-27-44__validacao_tcc_unifal_r03/json/r03_1722107_e8956170.json</t>
  </si>
  <si>
    <t>/media/serv-bot/cebece73-ca34-45fa-ba0e-9a1a1807e5c3/TCC_Unifal/Evidencias_TCC_Unifal/relatorios_ferramentas/2026-07-06_19-27-44__validacao_tcc_unifal_r03/amaweb/valente-bahia-2933000/valente_bahia_2933000_r03_amaweb_t1_20260706_202943.pdf</t>
  </si>
  <si>
    <t>/media/serv-bot/cebece73-ca34-45fa-ba0e-9a1a1807e5c3/TCC_Unifal/Processamento_TCC_Unifal/sessoes/2026-07-06_19-27-44__validacao_tcc_unifal_r03/json/r03_2933000_9dcca75e.json</t>
  </si>
  <si>
    <t>/media/serv-bot/cebece73-ca34-45fa-ba0e-9a1a1807e5c3/TCC_Unifal/Evidencias_TCC_Unifal/relatorios_ferramentas/2026-07-06_19-27-44__validacao_tcc_unifal_r03/amaweb/dores-do-rio-preto-espirito-santo-3202009/dores-do-rio-preto_espírito santo_3202009_r03_amaweb_t1_20260706_202950.pdf</t>
  </si>
  <si>
    <t>/media/serv-bot/cebece73-ca34-45fa-ba0e-9a1a1807e5c3/TCC_Unifal/Processamento_TCC_Unifal/sessoes/2026-07-06_19-27-44__validacao_tcc_unifal_r03/json/r03_3202009_8a09834f.json</t>
  </si>
  <si>
    <t>/media/serv-bot/cebece73-ca34-45fa-ba0e-9a1a1807e5c3/TCC_Unifal/Evidencias_TCC_Unifal/relatorios_ferramentas/2026-07-06_19-27-44__validacao_tcc_unifal_r03/accessmonitor/xambioa-tocantins-1722107/xambioa_tocantins_1722107_r03_accessmonitor_t1_20260706_202950.json</t>
  </si>
  <si>
    <t>/media/serv-bot/cebece73-ca34-45fa-ba0e-9a1a1807e5c3/TCC_Unifal/Evidencias_TCC_Unifal/relatorios_ferramentas/2026-07-06_19-27-44__validacao_tcc_unifal_r03/accessmonitor/valente-bahia-2933000/valente_bahia_2933000_r03_accessmonitor_t1_20260706_202955.json</t>
  </si>
  <si>
    <t>/media/serv-bot/cebece73-ca34-45fa-ba0e-9a1a1807e5c3/TCC_Unifal/Evidencias_TCC_Unifal/relatorios_ferramentas/2026-07-06_19-27-44__validacao_tcc_unifal_r03/accessmonitor/dores-do-rio-preto-espirito-santo-3202009/dores-do-rio-preto_espírito santo_3202009_r03_accessmonitor_t1_20260706_203002.json</t>
  </si>
  <si>
    <t>/media/serv-bot/cebece73-ca34-45fa-ba0e-9a1a1807e5c3/TCC_Unifal/Evidencias_TCC_Unifal/relatorios_ferramentas/2026-07-06_19-27-44__validacao_tcc_unifal_r03/amaweb/marechal-floriano-espirito-santo-3203346/marechal-floriano_espírito santo_3203346_r03_amaweb_t1_20260706_203050.pdf</t>
  </si>
  <si>
    <t>/media/serv-bot/cebece73-ca34-45fa-ba0e-9a1a1807e5c3/TCC_Unifal/Processamento_TCC_Unifal/sessoes/2026-07-06_19-27-44__validacao_tcc_unifal_r03/json/r03_3203346_8995abe4.json</t>
  </si>
  <si>
    <t>/media/serv-bot/cebece73-ca34-45fa-ba0e-9a1a1807e5c3/TCC_Unifal/Evidencias_TCC_Unifal/relatorios_ferramentas/2026-07-06_19-27-44__validacao_tcc_unifal_r03/amaweb/vera-cruz-bahia-2933208/vera-cruz_bahia_2933208_r03_amaweb_t1_20260706_203106.pdf</t>
  </si>
  <si>
    <t>/media/serv-bot/cebece73-ca34-45fa-ba0e-9a1a1807e5c3/TCC_Unifal/Processamento_TCC_Unifal/sessoes/2026-07-06_19-27-44__validacao_tcc_unifal_r03/json/r03_2933208_34d826c8.json</t>
  </si>
  <si>
    <t>/media/serv-bot/cebece73-ca34-45fa-ba0e-9a1a1807e5c3/TCC_Unifal/Evidencias_TCC_Unifal/relatorios_ferramentas/2026-07-06_19-27-44__validacao_tcc_unifal_r03/accessmonitor/marechal-floriano-espirito-santo-3203346/marechal-floriano_espírito santo_3203346_r03_accessmonitor_t1_20260706_203102.json</t>
  </si>
  <si>
    <t>/media/serv-bot/cebece73-ca34-45fa-ba0e-9a1a1807e5c3/TCC_Unifal/Evidencias_TCC_Unifal/relatorios_ferramentas/2026-07-06_19-27-44__validacao_tcc_unifal_r03/amaweb/alagoa-minas-gerais-3101300/alagoa_minas gerais_3101300_r03_amaweb_t1_20260706_203130.pdf</t>
  </si>
  <si>
    <t>/media/serv-bot/cebece73-ca34-45fa-ba0e-9a1a1807e5c3/TCC_Unifal/Processamento_TCC_Unifal/sessoes/2026-07-06_19-27-44__validacao_tcc_unifal_r03/json/r03_3101300_3e094eed.json</t>
  </si>
  <si>
    <t>/media/serv-bot/cebece73-ca34-45fa-ba0e-9a1a1807e5c3/TCC_Unifal/Evidencias_TCC_Unifal/relatorios_ferramentas/2026-07-06_19-27-44__validacao_tcc_unifal_r03/accessmonitor/vera-cruz-bahia-2933208/vera-cruz_bahia_2933208_r03_accessmonitor_t1_20260706_203119.json</t>
  </si>
  <si>
    <t>/media/serv-bot/cebece73-ca34-45fa-ba0e-9a1a1807e5c3/TCC_Unifal/Evidencias_TCC_Unifal/relatorios_ferramentas/2026-07-06_19-27-44__validacao_tcc_unifal_r03/accessmonitor/alagoa-minas-gerais-3101300/alagoa_minas gerais_3101300_r03_accessmonitor_t1_20260706_203142.json</t>
  </si>
  <si>
    <t>/media/serv-bot/cebece73-ca34-45fa-ba0e-9a1a1807e5c3/TCC_Unifal/Evidencias_TCC_Unifal/relatorios_ferramentas/2026-07-06_19-27-44__validacao_tcc_unifal_r03/amaweb/banabuiu-ceara-2301851/banabuiu_ceará_2301851_r03_amaweb_t1_20260706_203156.pdf</t>
  </si>
  <si>
    <t>/media/serv-bot/cebece73-ca34-45fa-ba0e-9a1a1807e5c3/TCC_Unifal/Processamento_TCC_Unifal/sessoes/2026-07-06_19-27-44__validacao_tcc_unifal_r03/json/r03_2301851_a7089b0b.json</t>
  </si>
  <si>
    <t>/media/serv-bot/cebece73-ca34-45fa-ba0e-9a1a1807e5c3/TCC_Unifal/Evidencias_TCC_Unifal/relatorios_ferramentas/2026-07-06_19-27-44__validacao_tcc_unifal_r03/amaweb/arantina-minas-gerais-3103603/arantina_minas gerais_3103603_r03_amaweb_t1_20260706_203215.pdf</t>
  </si>
  <si>
    <t>/media/serv-bot/cebece73-ca34-45fa-ba0e-9a1a1807e5c3/TCC_Unifal/Processamento_TCC_Unifal/sessoes/2026-07-06_19-27-44__validacao_tcc_unifal_r03/json/r03_3103603_bc67838d.json</t>
  </si>
  <si>
    <t>/media/serv-bot/cebece73-ca34-45fa-ba0e-9a1a1807e5c3/TCC_Unifal/Evidencias_TCC_Unifal/relatorios_ferramentas/2026-07-06_19-27-44__validacao_tcc_unifal_r03/amaweb/andira-parana-4101101/andira_paraná_4101101_r03_amaweb_t1_20260706_203217.pdf</t>
  </si>
  <si>
    <t>/media/serv-bot/cebece73-ca34-45fa-ba0e-9a1a1807e5c3/TCC_Unifal/Processamento_TCC_Unifal/sessoes/2026-07-06_19-27-44__validacao_tcc_unifal_r03/json/r03_4101101_170d1ab6.json</t>
  </si>
  <si>
    <t>/media/serv-bot/cebece73-ca34-45fa-ba0e-9a1a1807e5c3/TCC_Unifal/Evidencias_TCC_Unifal/relatorios_ferramentas/2026-07-06_19-27-44__validacao_tcc_unifal_r03/accessmonitor/banabuiu-ceara-2301851/banabuiu_ceará_2301851_r03_accessmonitor_t1_20260706_203208.json</t>
  </si>
  <si>
    <t>/media/serv-bot/cebece73-ca34-45fa-ba0e-9a1a1807e5c3/TCC_Unifal/Evidencias_TCC_Unifal/relatorios_ferramentas/2026-07-06_19-27-44__validacao_tcc_unifal_r03/accessmonitor/andira-parana-4101101/andira_paraná_4101101_r03_accessmonitor_t1_20260706_203228.json</t>
  </si>
  <si>
    <t>/media/serv-bot/cebece73-ca34-45fa-ba0e-9a1a1807e5c3/TCC_Unifal/Evidencias_TCC_Unifal/relatorios_ferramentas/2026-07-06_19-27-44__validacao_tcc_unifal_r03/accessmonitor/arantina-minas-gerais-3103603/arantina_minas gerais_3103603_r03_accessmonitor_t1_20260706_203229.json</t>
  </si>
  <si>
    <t>/media/serv-bot/cebece73-ca34-45fa-ba0e-9a1a1807e5c3/TCC_Unifal/Evidencias_TCC_Unifal/relatorios_ferramentas/2026-07-06_19-27-44__validacao_tcc_unifal_r03/amaweb/caridade-ceara-2303006/caridade_ceará_2303006_r03_amaweb_t1_20260706_203252.pdf</t>
  </si>
  <si>
    <t>/media/serv-bot/cebece73-ca34-45fa-ba0e-9a1a1807e5c3/TCC_Unifal/Processamento_TCC_Unifal/sessoes/2026-07-06_19-27-44__validacao_tcc_unifal_r03/json/r03_2303006_b743acfb.json</t>
  </si>
  <si>
    <t>/media/serv-bot/cebece73-ca34-45fa-ba0e-9a1a1807e5c3/TCC_Unifal/Evidencias_TCC_Unifal/relatorios_ferramentas/2026-07-06_19-27-44__validacao_tcc_unifal_r03/amaweb/arapora-minas-gerais-3103751/arapora_minas gerais_3103751_r03_amaweb_t1_20260706_203307.pdf</t>
  </si>
  <si>
    <t>/media/serv-bot/cebece73-ca34-45fa-ba0e-9a1a1807e5c3/TCC_Unifal/Processamento_TCC_Unifal/sessoes/2026-07-06_19-27-44__validacao_tcc_unifal_r03/json/r03_3103751_ca6355d4.json</t>
  </si>
  <si>
    <t>/media/serv-bot/cebece73-ca34-45fa-ba0e-9a1a1807e5c3/TCC_Unifal/Evidencias_TCC_Unifal/relatorios_ferramentas/2026-07-06_19-27-44__validacao_tcc_unifal_r03/amaweb/arapua-parana-4101655/arapua_paraná_4101655_r03_amaweb_t1_20260706_203310.pdf</t>
  </si>
  <si>
    <t>/media/serv-bot/cebece73-ca34-45fa-ba0e-9a1a1807e5c3/TCC_Unifal/Processamento_TCC_Unifal/sessoes/2026-07-06_19-27-44__validacao_tcc_unifal_r03/json/r03_4101655_838cb811.json</t>
  </si>
  <si>
    <t>/media/serv-bot/cebece73-ca34-45fa-ba0e-9a1a1807e5c3/TCC_Unifal/Evidencias_TCC_Unifal/relatorios_ferramentas/2026-07-06_19-27-44__validacao_tcc_unifal_r03/accessmonitor/caridade-ceara-2303006/caridade_ceará_2303006_r03_accessmonitor_t1_20260706_203306.json</t>
  </si>
  <si>
    <t>/media/serv-bot/cebece73-ca34-45fa-ba0e-9a1a1807e5c3/TCC_Unifal/Evidencias_TCC_Unifal/relatorios_ferramentas/2026-07-06_19-27-44__validacao_tcc_unifal_r03/accessmonitor/arapora-minas-gerais-3103751/arapora_minas gerais_3103751_r03_accessmonitor_t1_20260706_203319.json</t>
  </si>
  <si>
    <t>/media/serv-bot/cebece73-ca34-45fa-ba0e-9a1a1807e5c3/TCC_Unifal/Evidencias_TCC_Unifal/relatorios_ferramentas/2026-07-06_19-27-44__validacao_tcc_unifal_r03/accessmonitor/arapua-parana-4101655/arapua_paraná_4101655_r03_accessmonitor_t1_20260706_203323.json</t>
  </si>
  <si>
    <t>/media/serv-bot/cebece73-ca34-45fa-ba0e-9a1a1807e5c3/TCC_Unifal/Evidencias_TCC_Unifal/relatorios_ferramentas/2026-07-06_19-27-44__validacao_tcc_unifal_r03/amaweb/carire-ceara-2303105/carire_ceará_2303105_r03_amaweb_t1_20260706_203350.pdf</t>
  </si>
  <si>
    <t>/media/serv-bot/cebece73-ca34-45fa-ba0e-9a1a1807e5c3/TCC_Unifal/Processamento_TCC_Unifal/sessoes/2026-07-06_19-27-44__validacao_tcc_unifal_r03/json/r03_2303105_821da608.json</t>
  </si>
  <si>
    <t>/media/serv-bot/cebece73-ca34-45fa-ba0e-9a1a1807e5c3/TCC_Unifal/Evidencias_TCC_Unifal/relatorios_ferramentas/2026-07-06_19-27-44__validacao_tcc_unifal_r03/accessmonitor/carire-ceara-2303105/carire_ceará_2303105_r03_accessmonitor_t1_20260706_203404.json</t>
  </si>
  <si>
    <t>/media/serv-bot/cebece73-ca34-45fa-ba0e-9a1a1807e5c3/TCC_Unifal/Evidencias_TCC_Unifal/relatorios_ferramentas/2026-07-06_19-27-44__validacao_tcc_unifal_r03/amaweb/arapua-minas-gerais-3103801/arapua_minas gerais_3103801_r03_amaweb_t1_20260706_203423.pdf</t>
  </si>
  <si>
    <t>/media/serv-bot/cebece73-ca34-45fa-ba0e-9a1a1807e5c3/TCC_Unifal/Processamento_TCC_Unifal/sessoes/2026-07-06_19-27-44__validacao_tcc_unifal_r03/json/r03_3103801_ca2e27c1.json</t>
  </si>
  <si>
    <t>/media/serv-bot/cebece73-ca34-45fa-ba0e-9a1a1807e5c3/TCC_Unifal/Evidencias_TCC_Unifal/relatorios_ferramentas/2026-07-06_19-27-44__validacao_tcc_unifal_r03/amaweb/carius-ceara-2303303/carius_ceará_2303303_r03_amaweb_t1_20260706_203444.pdf</t>
  </si>
  <si>
    <t>/media/serv-bot/cebece73-ca34-45fa-ba0e-9a1a1807e5c3/TCC_Unifal/Processamento_TCC_Unifal/sessoes/2026-07-06_19-27-44__validacao_tcc_unifal_r03/json/r03_2303303_2affeadf.json</t>
  </si>
  <si>
    <t>/media/serv-bot/cebece73-ca34-45fa-ba0e-9a1a1807e5c3/TCC_Unifal/Evidencias_TCC_Unifal/relatorios_ferramentas/2026-07-06_19-27-44__validacao_tcc_unifal_r03/accessmonitor/arapua-minas-gerais-3103801/arapua_minas gerais_3103801_r03_accessmonitor_t1_20260706_203434.json</t>
  </si>
  <si>
    <t>/media/serv-bot/cebece73-ca34-45fa-ba0e-9a1a1807e5c3/TCC_Unifal/Evidencias_TCC_Unifal/relatorios_ferramentas/2026-07-06_19-27-44__validacao_tcc_unifal_r03/accessmonitor/carius-ceara-2303303/carius_ceará_2303303_r03_accessmonitor_t1_20260706_203457.json</t>
  </si>
  <si>
    <t>/media/serv-bot/cebece73-ca34-45fa-ba0e-9a1a1807e5c3/TCC_Unifal/Evidencias_TCC_Unifal/relatorios_ferramentas/2026-07-06_19-27-44__validacao_tcc_unifal_r03/amaweb/carnaubal-ceara-2303402/carnaubal_ceará_2303402_r03_amaweb_t1_20260706_203542.pdf</t>
  </si>
  <si>
    <t>/media/serv-bot/cebece73-ca34-45fa-ba0e-9a1a1807e5c3/TCC_Unifal/Processamento_TCC_Unifal/sessoes/2026-07-06_19-27-44__validacao_tcc_unifal_r03/json/r03_2303402_da032370.json</t>
  </si>
  <si>
    <t>/media/serv-bot/cebece73-ca34-45fa-ba0e-9a1a1807e5c3/TCC_Unifal/Evidencias_TCC_Unifal/relatorios_ferramentas/2026-07-06_19-27-44__validacao_tcc_unifal_r03/accessmonitor/carnaubal-ceara-2303402/carnaubal_ceará_2303402_r03_accessmonitor_t1_20260706_203554.json</t>
  </si>
  <si>
    <t>/media/serv-bot/cebece73-ca34-45fa-ba0e-9a1a1807e5c3/TCC_Unifal/Evidencias_TCC_Unifal/relatorios_ferramentas/2026-07-06_19-27-44__validacao_tcc_unifal_r03/amaweb/bituruna-parana-4102901/bituruna_paraná_4102901_r03_amaweb_t1_20260706_203646.pdf</t>
  </si>
  <si>
    <t>/media/serv-bot/cebece73-ca34-45fa-ba0e-9a1a1807e5c3/TCC_Unifal/Processamento_TCC_Unifal/sessoes/2026-07-06_19-27-44__validacao_tcc_unifal_r03/json/r03_4102901_ad4b224f.json</t>
  </si>
  <si>
    <t>/media/serv-bot/cebece73-ca34-45fa-ba0e-9a1a1807e5c3/TCC_Unifal/Evidencias_TCC_Unifal/relatorios_ferramentas/2026-07-06_19-27-44__validacao_tcc_unifal_r03/amaweb/bituruna-parana-4102901/bituruna_paraná_4102901_r03_amaweb_t2_20260706_203712.pdf</t>
  </si>
  <si>
    <t>/media/serv-bot/cebece73-ca34-45fa-ba0e-9a1a1807e5c3/TCC_Unifal/Evidencias_TCC_Unifal/relatorios_ferramentas/2026-07-06_19-27-44__validacao_tcc_unifal_r03/accessmonitor/bituruna-parana-4102901/bituruna_paraná_4102901_r03_accessmonitor_t1_20260706_203723.json</t>
  </si>
  <si>
    <t>/media/serv-bot/cebece73-ca34-45fa-ba0e-9a1a1807e5c3/TCC_Unifal/Evidencias_TCC_Unifal/relatorios_ferramentas/2026-07-06_19-27-44__validacao_tcc_unifal_r03/amaweb/boa-esperanca-minas-gerais-3107109/boa-esperanca_minas gerais_3107109_r03_amaweb_t1_20260706_203802.pdf</t>
  </si>
  <si>
    <t>/media/serv-bot/cebece73-ca34-45fa-ba0e-9a1a1807e5c3/TCC_Unifal/Processamento_TCC_Unifal/sessoes/2026-07-06_19-27-44__validacao_tcc_unifal_r03/json/r03_3107109_4d41648f.json</t>
  </si>
  <si>
    <t>/media/serv-bot/cebece73-ca34-45fa-ba0e-9a1a1807e5c3/TCC_Unifal/Evidencias_TCC_Unifal/relatorios_ferramentas/2026-07-06_19-27-44__validacao_tcc_unifal_r03/amaweb/bocaiuva-do-sul-parana-4103107/bocaiuva-do-sul_paraná_4103107_r03_amaweb_t1_20260706_203808.pdf</t>
  </si>
  <si>
    <t>/media/serv-bot/cebece73-ca34-45fa-ba0e-9a1a1807e5c3/TCC_Unifal/Processamento_TCC_Unifal/sessoes/2026-07-06_19-27-44__validacao_tcc_unifal_r03/json/r03_4103107_2dabd021.json</t>
  </si>
  <si>
    <t>/media/serv-bot/cebece73-ca34-45fa-ba0e-9a1a1807e5c3/TCC_Unifal/Evidencias_TCC_Unifal/relatorios_ferramentas/2026-07-06_19-27-44__validacao_tcc_unifal_r03/amaweb/boa-esperanca-minas-gerais-3107109/boa-esperanca_minas gerais_3107109_r03_amaweb_t2_20260706_203829.pdf</t>
  </si>
  <si>
    <t>/media/serv-bot/cebece73-ca34-45fa-ba0e-9a1a1807e5c3/TCC_Unifal/Evidencias_TCC_Unifal/relatorios_ferramentas/2026-07-06_19-27-44__validacao_tcc_unifal_r03/accessmonitor/bocaiuva-do-sul-parana-4103107/bocaiuva-do-sul_paraná_4103107_r03_accessmonitor_t1_20260706_203820.json</t>
  </si>
  <si>
    <t>/media/serv-bot/cebece73-ca34-45fa-ba0e-9a1a1807e5c3/TCC_Unifal/Evidencias_TCC_Unifal/relatorios_ferramentas/2026-07-06_19-27-44__validacao_tcc_unifal_r03/accessmonitor/boa-esperanca-minas-gerais-3107109/boa-esperanca_minas gerais_3107109_r03_accessmonitor_t1_20260706_203841.json</t>
  </si>
  <si>
    <t>/media/serv-bot/cebece73-ca34-45fa-ba0e-9a1a1807e5c3/TCC_Unifal/Evidencias_TCC_Unifal/relatorios_ferramentas/2026-07-06_19-27-44__validacao_tcc_unifal_r03/amaweb/bom-sucesso-minas-gerais-3108008/bom-sucesso_minas gerais_3108008_r03_amaweb_t1_20260706_203907.pdf</t>
  </si>
  <si>
    <t>/media/serv-bot/cebece73-ca34-45fa-ba0e-9a1a1807e5c3/TCC_Unifal/Processamento_TCC_Unifal/sessoes/2026-07-06_19-27-44__validacao_tcc_unifal_r03/json/r03_3108008_22cd6adc.json</t>
  </si>
  <si>
    <t>/media/serv-bot/cebece73-ca34-45fa-ba0e-9a1a1807e5c3/TCC_Unifal/Evidencias_TCC_Unifal/relatorios_ferramentas/2026-07-06_19-27-44__validacao_tcc_unifal_r03/amaweb/chorozinho-ceara-2303956/chorozinho_ceará_2303956_r03_amaweb_t1_20260706_203916.pdf</t>
  </si>
  <si>
    <t>/media/serv-bot/cebece73-ca34-45fa-ba0e-9a1a1807e5c3/TCC_Unifal/Processamento_TCC_Unifal/sessoes/2026-07-06_19-27-44__validacao_tcc_unifal_r03/json/r03_2303956_27f4c494.json</t>
  </si>
  <si>
    <t>/media/serv-bot/cebece73-ca34-45fa-ba0e-9a1a1807e5c3/TCC_Unifal/Evidencias_TCC_Unifal/relatorios_ferramentas/2026-07-06_19-27-44__validacao_tcc_unifal_r03/accessmonitor/bom-sucesso-minas-gerais-3108008/bom-sucesso_minas gerais_3108008_r03_accessmonitor_t1_20260706_203918.json</t>
  </si>
  <si>
    <t>/media/serv-bot/cebece73-ca34-45fa-ba0e-9a1a1807e5c3/TCC_Unifal/Evidencias_TCC_Unifal/relatorios_ferramentas/2026-07-06_19-27-44__validacao_tcc_unifal_r03/amaweb/chorozinho-ceara-2303956/chorozinho_ceará_2303956_r03_amaweb_t2_20260706_203940.pdf</t>
  </si>
  <si>
    <t>Site em manutenção</t>
  </si>
  <si>
    <t>/media/serv-bot/cebece73-ca34-45fa-ba0e-9a1a1807e5c3/TCC_Unifal/Evidencias_TCC_Unifal/relatorios_ferramentas/2026-07-06_19-27-44__validacao_tcc_unifal_r03/accessmonitor/chorozinho-ceara-2303956/chorozinho_ceará_2303956_r03_accessmonitor_t1_20260706_203953.json</t>
  </si>
  <si>
    <t>/media/serv-bot/cebece73-ca34-45fa-ba0e-9a1a1807e5c3/TCC_Unifal/Evidencias_TCC_Unifal/relatorios_ferramentas/2026-07-06_19-27-44__validacao_tcc_unifal_r03/amaweb/cafeara-parana-4103404/cafeara_paraná_4103404_r03_amaweb_t1_20260706_204004.pdf</t>
  </si>
  <si>
    <t>/media/serv-bot/cebece73-ca34-45fa-ba0e-9a1a1807e5c3/TCC_Unifal/Processamento_TCC_Unifal/sessoes/2026-07-06_19-27-44__validacao_tcc_unifal_r03/json/r03_4103404_70c4d1be.json</t>
  </si>
  <si>
    <t>/media/serv-bot/cebece73-ca34-45fa-ba0e-9a1a1807e5c3/TCC_Unifal/Evidencias_TCC_Unifal/relatorios_ferramentas/2026-07-06_19-27-44__validacao_tcc_unifal_r03/accessmonitor/cafeara-parana-4103404/cafeara_paraná_4103404_r03_accessmonitor_t1_20260706_204016.json</t>
  </si>
  <si>
    <t>/media/serv-bot/cebece73-ca34-45fa-ba0e-9a1a1807e5c3/TCC_Unifal/Evidencias_TCC_Unifal/relatorios_ferramentas/2026-07-06_19-27-44__validacao_tcc_unifal_r03/amaweb/croata-ceara-2304236/croata_ceará_2304236_r03_amaweb_t1_20260706_204051.pdf</t>
  </si>
  <si>
    <t>/media/serv-bot/cebece73-ca34-45fa-ba0e-9a1a1807e5c3/TCC_Unifal/Processamento_TCC_Unifal/sessoes/2026-07-06_19-27-44__validacao_tcc_unifal_r03/json/r03_2304236_01a8cf30.json</t>
  </si>
  <si>
    <t>/media/serv-bot/cebece73-ca34-45fa-ba0e-9a1a1807e5c3/TCC_Unifal/Evidencias_TCC_Unifal/relatorios_ferramentas/2026-07-06_19-27-44__validacao_tcc_unifal_r03/amaweb/cafelandia-parana-4103453/cafelandia_paraná_4103453_r03_amaweb_t1_20260706_204055.pdf</t>
  </si>
  <si>
    <t>/media/serv-bot/cebece73-ca34-45fa-ba0e-9a1a1807e5c3/TCC_Unifal/Processamento_TCC_Unifal/sessoes/2026-07-06_19-27-44__validacao_tcc_unifal_r03/json/r03_4103453_09c32c3d.json</t>
  </si>
  <si>
    <t>/media/serv-bot/cebece73-ca34-45fa-ba0e-9a1a1807e5c3/TCC_Unifal/Evidencias_TCC_Unifal/relatorios_ferramentas/2026-07-06_19-27-44__validacao_tcc_unifal_r03/accessmonitor/croata-ceara-2304236/croata_ceará_2304236_r03_accessmonitor_t1_20260706_204105.json</t>
  </si>
  <si>
    <t>/media/serv-bot/cebece73-ca34-45fa-ba0e-9a1a1807e5c3/TCC_Unifal/Evidencias_TCC_Unifal/relatorios_ferramentas/2026-07-06_19-27-44__validacao_tcc_unifal_r03/accessmonitor/cafelandia-parana-4103453/cafelandia_paraná_4103453_r03_accessmonitor_t1_20260706_204108.json</t>
  </si>
  <si>
    <t>/media/serv-bot/cebece73-ca34-45fa-ba0e-9a1a1807e5c3/TCC_Unifal/Evidencias_TCC_Unifal/relatorios_ferramentas/2026-07-06_19-27-44__validacao_tcc_unifal_r03/amaweb/morada-nova-ceara-2308708/morada-nova_ceará_2308708_r03_amaweb_t1_20260706_204148.pdf</t>
  </si>
  <si>
    <t>/media/serv-bot/cebece73-ca34-45fa-ba0e-9a1a1807e5c3/TCC_Unifal/Processamento_TCC_Unifal/sessoes/2026-07-06_19-27-44__validacao_tcc_unifal_r03/json/r03_2308708_75bee5c7.json</t>
  </si>
  <si>
    <t>/media/serv-bot/cebece73-ca34-45fa-ba0e-9a1a1807e5c3/TCC_Unifal/Evidencias_TCC_Unifal/relatorios_ferramentas/2026-07-06_19-27-44__validacao_tcc_unifal_r03/amaweb/campo-magro-parana-4104253/campo-magro_paraná_4104253_r03_amaweb_t1_20260706_204203.pdf</t>
  </si>
  <si>
    <t>/media/serv-bot/cebece73-ca34-45fa-ba0e-9a1a1807e5c3/TCC_Unifal/Processamento_TCC_Unifal/sessoes/2026-07-06_19-27-44__validacao_tcc_unifal_r03/json/r03_4104253_14bb717a.json</t>
  </si>
  <si>
    <t>/media/serv-bot/cebece73-ca34-45fa-ba0e-9a1a1807e5c3/TCC_Unifal/Evidencias_TCC_Unifal/relatorios_ferramentas/2026-07-06_19-27-44__validacao_tcc_unifal_r03/accessmonitor/morada-nova-ceara-2308708/morada-nova_ceará_2308708_r03_accessmonitor_t1_20260706_204159.json</t>
  </si>
  <si>
    <t>/media/serv-bot/cebece73-ca34-45fa-ba0e-9a1a1807e5c3/TCC_Unifal/Evidencias_TCC_Unifal/relatorios_ferramentas/2026-07-06_19-27-44__validacao_tcc_unifal_r03/accessmonitor/campo-magro-parana-4104253/campo-magro_paraná_4104253_r03_accessmonitor_t1_20260706_204216.json</t>
  </si>
  <si>
    <t>/media/serv-bot/cebece73-ca34-45fa-ba0e-9a1a1807e5c3/TCC_Unifal/Evidencias_TCC_Unifal/relatorios_ferramentas/2026-07-06_19-27-44__validacao_tcc_unifal_r03/amaweb/bras-pires-minas-gerais-3108701/bras-pires_minas gerais_3108701_r03_amaweb_t1_20260706_204240.pdf</t>
  </si>
  <si>
    <t>/media/serv-bot/cebece73-ca34-45fa-ba0e-9a1a1807e5c3/TCC_Unifal/Processamento_TCC_Unifal/sessoes/2026-07-06_19-27-44__validacao_tcc_unifal_r03/json/r03_3108701_673ccb60.json</t>
  </si>
  <si>
    <t>/media/serv-bot/cebece73-ca34-45fa-ba0e-9a1a1807e5c3/TCC_Unifal/Evidencias_TCC_Unifal/relatorios_ferramentas/2026-07-06_19-27-44__validacao_tcc_unifal_r03/amaweb/bras-pires-minas-gerais-3108701/bras-pires_minas gerais_3108701_r03_amaweb_t2_20260706_204308.pdf</t>
  </si>
  <si>
    <t>/media/serv-bot/cebece73-ca34-45fa-ba0e-9a1a1807e5c3/TCC_Unifal/Evidencias_TCC_Unifal/relatorios_ferramentas/2026-07-06_19-27-44__validacao_tcc_unifal_r03/amaweb/campo-mourao-parana-4104303/campo-mourao_paraná_4104303_r03_amaweb_t1_20260706_204308.pdf</t>
  </si>
  <si>
    <t>/media/serv-bot/cebece73-ca34-45fa-ba0e-9a1a1807e5c3/TCC_Unifal/Processamento_TCC_Unifal/sessoes/2026-07-06_19-27-44__validacao_tcc_unifal_r03/json/r03_4104303_86550d8c.json</t>
  </si>
  <si>
    <t>/media/serv-bot/cebece73-ca34-45fa-ba0e-9a1a1807e5c3/TCC_Unifal/Evidencias_TCC_Unifal/relatorios_ferramentas/2026-07-06_19-27-44__validacao_tcc_unifal_r03/accessmonitor/campo-mourao-parana-4104303/campo-mourao_paraná_4104303_r03_accessmonitor_t1_20260706_204319.json</t>
  </si>
  <si>
    <t>/media/serv-bot/cebece73-ca34-45fa-ba0e-9a1a1807e5c3/TCC_Unifal/Evidencias_TCC_Unifal/relatorios_ferramentas/2026-07-06_19-27-44__validacao_tcc_unifal_r03/accessmonitor/bras-pires-minas-gerais-3108701/bras-pires_minas gerais_3108701_r03_accessmonitor_t1_20260706_204321.json</t>
  </si>
  <si>
    <t>/media/serv-bot/cebece73-ca34-45fa-ba0e-9a1a1807e5c3/TCC_Unifal/Evidencias_TCC_Unifal/relatorios_ferramentas/2026-07-06_19-27-44__validacao_tcc_unifal_r03/amaweb/espigao-alto-do-iguacu-parana-4107546/espigao-alto-do-iguacu_paraná_4107546_r03_amaweb_t1_20260706_204408.pdf</t>
  </si>
  <si>
    <t>/media/serv-bot/cebece73-ca34-45fa-ba0e-9a1a1807e5c3/TCC_Unifal/Processamento_TCC_Unifal/sessoes/2026-07-06_19-27-44__validacao_tcc_unifal_r03/json/r03_4107546_4604723f.json</t>
  </si>
  <si>
    <t>/media/serv-bot/cebece73-ca34-45fa-ba0e-9a1a1807e5c3/TCC_Unifal/Evidencias_TCC_Unifal/relatorios_ferramentas/2026-07-06_19-27-44__validacao_tcc_unifal_r03/accessmonitor/espigao-alto-do-iguacu-parana-4107546/espigao-alto-do-iguacu_paraná_4107546_r03_accessmonitor_t1_20260706_204419.json</t>
  </si>
  <si>
    <t>/media/serv-bot/cebece73-ca34-45fa-ba0e-9a1a1807e5c3/TCC_Unifal/Evidencias_TCC_Unifal/relatorios_ferramentas/2026-07-06_19-27-44__validacao_tcc_unifal_r03/amaweb/florestopolis-parana-4108007/florestopolis_paraná_4108007_r03_amaweb_t1_20260706_204452.pdf</t>
  </si>
  <si>
    <t>/media/serv-bot/cebece73-ca34-45fa-ba0e-9a1a1807e5c3/TCC_Unifal/Processamento_TCC_Unifal/sessoes/2026-07-06_19-27-44__validacao_tcc_unifal_r03/json/r03_4108007_ba1b6828.json</t>
  </si>
  <si>
    <t>/media/serv-bot/cebece73-ca34-45fa-ba0e-9a1a1807e5c3/TCC_Unifal/Evidencias_TCC_Unifal/relatorios_ferramentas/2026-07-06_19-27-44__validacao_tcc_unifal_r03/amaweb/cachoeira-da-prata-minas-gerais-3109600/cachoeira-da-prata_minas gerais_3109600_r03_amaweb_t1_20260706_204459.pdf</t>
  </si>
  <si>
    <t>/media/serv-bot/cebece73-ca34-45fa-ba0e-9a1a1807e5c3/TCC_Unifal/Processamento_TCC_Unifal/sessoes/2026-07-06_19-27-44__validacao_tcc_unifal_r03/json/r03_3109600_f4eec2aa.json</t>
  </si>
  <si>
    <t>/media/serv-bot/cebece73-ca34-45fa-ba0e-9a1a1807e5c3/TCC_Unifal/Evidencias_TCC_Unifal/relatorios_ferramentas/2026-07-06_19-27-44__validacao_tcc_unifal_r03/accessmonitor/florestopolis-parana-4108007/florestopolis_paraná_4108007_r03_accessmonitor_t1_20260706_204505.json</t>
  </si>
  <si>
    <t>/media/serv-bot/cebece73-ca34-45fa-ba0e-9a1a1807e5c3/TCC_Unifal/Evidencias_TCC_Unifal/relatorios_ferramentas/2026-07-06_19-27-44__validacao_tcc_unifal_r03/amaweb/parambu-ceara-2310308/parambu_ceará_2310308_r03_amaweb_t1_20260706_204518.pdf</t>
  </si>
  <si>
    <t>/media/serv-bot/cebece73-ca34-45fa-ba0e-9a1a1807e5c3/TCC_Unifal/Processamento_TCC_Unifal/sessoes/2026-07-06_19-27-44__validacao_tcc_unifal_r03/json/r03_2310308_f768c118.json</t>
  </si>
  <si>
    <t>/media/serv-bot/cebece73-ca34-45fa-ba0e-9a1a1807e5c3/TCC_Unifal/Evidencias_TCC_Unifal/relatorios_ferramentas/2026-07-06_19-27-44__validacao_tcc_unifal_r03/accessmonitor/cachoeira-da-prata-minas-gerais-3109600/cachoeira-da-prata_minas gerais_3109600_r03_accessmonitor_t1_20260706_204511.json</t>
  </si>
  <si>
    <t>/media/serv-bot/cebece73-ca34-45fa-ba0e-9a1a1807e5c3/TCC_Unifal/Evidencias_TCC_Unifal/relatorios_ferramentas/2026-07-06_19-27-44__validacao_tcc_unifal_r03/accessmonitor/parambu-ceara-2310308/parambu_ceará_2310308_r03_accessmonitor_t1_20260706_204530.json</t>
  </si>
  <si>
    <t>/media/serv-bot/cebece73-ca34-45fa-ba0e-9a1a1807e5c3/TCC_Unifal/Evidencias_TCC_Unifal/relatorios_ferramentas/2026-07-06_19-27-44__validacao_tcc_unifal_r03/amaweb/florida-parana-4108106/florida_paraná_4108106_r03_amaweb_t1_20260706_204541.pdf</t>
  </si>
  <si>
    <t>/media/serv-bot/cebece73-ca34-45fa-ba0e-9a1a1807e5c3/TCC_Unifal/Processamento_TCC_Unifal/sessoes/2026-07-06_19-27-44__validacao_tcc_unifal_r03/json/r03_4108106_d0a33bf8.json</t>
  </si>
  <si>
    <t>/media/serv-bot/cebece73-ca34-45fa-ba0e-9a1a1807e5c3/TCC_Unifal/Evidencias_TCC_Unifal/relatorios_ferramentas/2026-07-06_19-27-44__validacao_tcc_unifal_r03/amaweb/cachoeira-dourada-minas-gerais-3109808/cachoeira-dourada_minas gerais_3109808_r03_amaweb_t1_20260706_204554.pdf</t>
  </si>
  <si>
    <t>/media/serv-bot/cebece73-ca34-45fa-ba0e-9a1a1807e5c3/TCC_Unifal/Processamento_TCC_Unifal/sessoes/2026-07-06_19-27-44__validacao_tcc_unifal_r03/json/r03_3109808_fd8d6a2f.json</t>
  </si>
  <si>
    <t>/media/serv-bot/cebece73-ca34-45fa-ba0e-9a1a1807e5c3/TCC_Unifal/Evidencias_TCC_Unifal/relatorios_ferramentas/2026-07-06_19-27-44__validacao_tcc_unifal_r03/accessmonitor/florida-parana-4108106/florida_paraná_4108106_r03_accessmonitor_t1_20260706_204554.json</t>
  </si>
  <si>
    <t>/media/serv-bot/cebece73-ca34-45fa-ba0e-9a1a1807e5c3/TCC_Unifal/Evidencias_TCC_Unifal/relatorios_ferramentas/2026-07-06_19-27-44__validacao_tcc_unifal_r03/accessmonitor/cachoeira-dourada-minas-gerais-3109808/cachoeira-dourada_minas gerais_3109808_r03_accessmonitor_t1_20260706_204606.json</t>
  </si>
  <si>
    <t>/media/serv-bot/cebece73-ca34-45fa-ba0e-9a1a1807e5c3/TCC_Unifal/Evidencias_TCC_Unifal/relatorios_ferramentas/2026-07-06_19-27-44__validacao_tcc_unifal_r03/amaweb/paramoti-ceara-2310407/paramoti_ceará_2310407_r03_amaweb_t1_20260706_204619.pdf</t>
  </si>
  <si>
    <t>/media/serv-bot/cebece73-ca34-45fa-ba0e-9a1a1807e5c3/TCC_Unifal/Processamento_TCC_Unifal/sessoes/2026-07-06_19-27-44__validacao_tcc_unifal_r03/json/r03_2310407_516a2a62.json</t>
  </si>
  <si>
    <t>/media/serv-bot/cebece73-ca34-45fa-ba0e-9a1a1807e5c3/TCC_Unifal/Evidencias_TCC_Unifal/relatorios_ferramentas/2026-07-06_19-27-44__validacao_tcc_unifal_r03/accessmonitor/paramoti-ceara-2310407/paramoti_ceará_2310407_r03_accessmonitor_t1_20260706_204632.json</t>
  </si>
  <si>
    <t>/media/serv-bot/cebece73-ca34-45fa-ba0e-9a1a1807e5c3/TCC_Unifal/Evidencias_TCC_Unifal/relatorios_ferramentas/2026-07-06_19-27-44__validacao_tcc_unifal_r03/amaweb/santana-do-cariri-ceara-2312106/santana-do-cariri_ceará_2312106_r03_amaweb_t1_20260706_204718.pdf</t>
  </si>
  <si>
    <t>/media/serv-bot/cebece73-ca34-45fa-ba0e-9a1a1807e5c3/TCC_Unifal/Processamento_TCC_Unifal/sessoes/2026-07-06_19-27-44__validacao_tcc_unifal_r03/json/r03_2312106_f398f277.json</t>
  </si>
  <si>
    <t>/media/serv-bot/cebece73-ca34-45fa-ba0e-9a1a1807e5c3/TCC_Unifal/Evidencias_TCC_Unifal/relatorios_ferramentas/2026-07-06_19-27-44__validacao_tcc_unifal_r03/accessmonitor/santana-do-cariri-ceara-2312106/santana-do-cariri_ceará_2312106_r03_accessmonitor_t1_20260706_204732.json</t>
  </si>
  <si>
    <t>/media/serv-bot/cebece73-ca34-45fa-ba0e-9a1a1807e5c3/TCC_Unifal/Evidencias_TCC_Unifal/relatorios_ferramentas/2026-07-06_19-27-44__validacao_tcc_unifal_r03/amaweb/tarrafas-ceara-2313252/tarrafas_ceará_2313252_r03_amaweb_t1_20260706_204806.pdf</t>
  </si>
  <si>
    <t>/media/serv-bot/cebece73-ca34-45fa-ba0e-9a1a1807e5c3/TCC_Unifal/Processamento_TCC_Unifal/sessoes/2026-07-06_19-27-44__validacao_tcc_unifal_r03/json/r03_2313252_0d1e7fbd.json</t>
  </si>
  <si>
    <t>/media/serv-bot/cebece73-ca34-45fa-ba0e-9a1a1807e5c3/TCC_Unifal/Evidencias_TCC_Unifal/relatorios_ferramentas/2026-07-06_19-27-44__validacao_tcc_unifal_r03/accessmonitor/tarrafas-ceara-2313252/tarrafas_ceará_2313252_r03_accessmonitor_t1_20260706_204820.json</t>
  </si>
  <si>
    <t>/media/serv-bot/cebece73-ca34-45fa-ba0e-9a1a1807e5c3/TCC_Unifal/Evidencias_TCC_Unifal/relatorios_ferramentas/2026-07-06_19-27-44__validacao_tcc_unifal_r03/amaweb/varjota-ceara-2313955/varjota_ceará_2313955_r03_amaweb_t1_20260706_204903.pdf</t>
  </si>
  <si>
    <t>/media/serv-bot/cebece73-ca34-45fa-ba0e-9a1a1807e5c3/TCC_Unifal/Processamento_TCC_Unifal/sessoes/2026-07-06_19-27-44__validacao_tcc_unifal_r03/json/r03_2313955_ed261282.json</t>
  </si>
  <si>
    <t>/media/serv-bot/cebece73-ca34-45fa-ba0e-9a1a1807e5c3/TCC_Unifal/Evidencias_TCC_Unifal/relatorios_ferramentas/2026-07-06_19-27-44__validacao_tcc_unifal_r03/amaweb/guaira-parana-4108809/guaira_paraná_4108809_r03_amaweb_t1_20260706_204916.pdf</t>
  </si>
  <si>
    <t>/media/serv-bot/cebece73-ca34-45fa-ba0e-9a1a1807e5c3/TCC_Unifal/Processamento_TCC_Unifal/sessoes/2026-07-06_19-27-44__validacao_tcc_unifal_r03/json/r03_4108809_0d9676b9.json</t>
  </si>
  <si>
    <t>/media/serv-bot/cebece73-ca34-45fa-ba0e-9a1a1807e5c3/TCC_Unifal/Evidencias_TCC_Unifal/relatorios_ferramentas/2026-07-06_19-27-44__validacao_tcc_unifal_r03/accessmonitor/varjota-ceara-2313955/varjota_ceará_2313955_r03_accessmonitor_t1_20260706_204914.json</t>
  </si>
  <si>
    <t>/media/serv-bot/cebece73-ca34-45fa-ba0e-9a1a1807e5c3/TCC_Unifal/Evidencias_TCC_Unifal/relatorios_ferramentas/2026-07-06_19-27-44__validacao_tcc_unifal_r03/amaweb/carai-minas-gerais-3113008/carai_minas gerais_3113008_r03_amaweb_t1_20260706_204930.pdf</t>
  </si>
  <si>
    <t>/media/serv-bot/cebece73-ca34-45fa-ba0e-9a1a1807e5c3/TCC_Unifal/Processamento_TCC_Unifal/sessoes/2026-07-06_19-27-44__validacao_tcc_unifal_r03/json/r03_3113008_1cf4e59e.json</t>
  </si>
  <si>
    <t>/media/serv-bot/cebece73-ca34-45fa-ba0e-9a1a1807e5c3/TCC_Unifal/Evidencias_TCC_Unifal/relatorios_ferramentas/2026-07-06_19-27-44__validacao_tcc_unifal_r03/amaweb/alto-alegre-do-maranhao-maranhao-2100436/alto-alegre-do-maranhao_maranhão_2100436_r03_amaweb_t1_20260706_205117.pdf</t>
  </si>
  <si>
    <t>/media/serv-bot/cebece73-ca34-45fa-ba0e-9a1a1807e5c3/TCC_Unifal/Processamento_TCC_Unifal/sessoes/2026-07-06_19-27-44__validacao_tcc_unifal_r03/json/r03_2100436_e4665861.json</t>
  </si>
  <si>
    <t>/media/serv-bot/cebece73-ca34-45fa-ba0e-9a1a1807e5c3/TCC_Unifal/Evidencias_TCC_Unifal/relatorios_ferramentas/2026-07-06_19-27-44__validacao_tcc_unifal_r03/amaweb/guaira-parana-4108809/guaira_paraná_4108809_r03_amaweb_t2_20260706_205133.pdf</t>
  </si>
  <si>
    <t>/media/serv-bot/cebece73-ca34-45fa-ba0e-9a1a1807e5c3/TCC_Unifal/Evidencias_TCC_Unifal/relatorios_ferramentas/2026-07-06_19-27-44__validacao_tcc_unifal_r03/accessmonitor/guaira-parana-4108809/guaira_paraná_4108809_r03_accessmonitor_t1_20260706_205145.json</t>
  </si>
  <si>
    <t>/media/serv-bot/cebece73-ca34-45fa-ba0e-9a1a1807e5c3/TCC_Unifal/Evidencias_TCC_Unifal/relatorios_ferramentas/2026-07-06_19-27-44__validacao_tcc_unifal_r03/accessmonitor/alto-alegre-do-maranhao-maranhao-2100436/alto-alegre-do-maranhao_maranhão_2100436_r03_accessmonitor_t1_20260706_205130.json</t>
  </si>
  <si>
    <t>/media/serv-bot/cebece73-ca34-45fa-ba0e-9a1a1807e5c3/TCC_Unifal/Evidencias_TCC_Unifal/relatorios_ferramentas/2026-07-06_19-27-44__validacao_tcc_unifal_r03/amaweb/guaraci-parana-4109203/guaraci_paraná_4109203_r03_amaweb_t1_20260706_205227.pdf</t>
  </si>
  <si>
    <t>/media/serv-bot/cebece73-ca34-45fa-ba0e-9a1a1807e5c3/TCC_Unifal/Processamento_TCC_Unifal/sessoes/2026-07-06_19-27-44__validacao_tcc_unifal_r03/json/r03_4109203_be11b326.json</t>
  </si>
  <si>
    <t>/media/serv-bot/cebece73-ca34-45fa-ba0e-9a1a1807e5c3/TCC_Unifal/Evidencias_TCC_Unifal/relatorios_ferramentas/2026-07-06_19-27-44__validacao_tcc_unifal_r03/accessmonitor/guaraci-parana-4109203/guaraci_paraná_4109203_r03_accessmonitor_t1_20260706_205239.json</t>
  </si>
  <si>
    <t>/media/serv-bot/cebece73-ca34-45fa-ba0e-9a1a1807e5c3/TCC_Unifal/Evidencias_TCC_Unifal/relatorios_ferramentas/2026-07-06_19-27-44__validacao_tcc_unifal_r03/amaweb/carai-minas-gerais-3113008/carai_minas gerais_3113008_r03_amaweb_t2_20260706_205254.pdf</t>
  </si>
  <si>
    <t>/media/serv-bot/cebece73-ca34-45fa-ba0e-9a1a1807e5c3/TCC_Unifal/Evidencias_TCC_Unifal/relatorios_ferramentas/2026-07-06_19-27-44__validacao_tcc_unifal_r03/amaweb/carai-minas-gerais-3113008/carai_minas gerais_3113008_r03_amaweb_t3_20260706_205336.pdf</t>
  </si>
  <si>
    <t>/media/serv-bot/cebece73-ca34-45fa-ba0e-9a1a1807e5c3/TCC_Unifal/Evidencias_TCC_Unifal/relatorios_ferramentas/2026-07-06_19-27-44__validacao_tcc_unifal_r03/accessmonitor/carai-minas-gerais-3113008/carai_minas gerais_3113008_r03_accessmonitor_t1_20260706_205349.json</t>
  </si>
  <si>
    <t>/media/serv-bot/cebece73-ca34-45fa-ba0e-9a1a1807e5c3/TCC_Unifal/Evidencias_TCC_Unifal/relatorios_ferramentas/2026-07-06_19-27-44__validacao_tcc_unifal_r03/amaweb/cassia-minas-gerais-3115102/cassia_minas gerais_3115102_r03_amaweb_t1_20260706_205417.pdf</t>
  </si>
  <si>
    <t>/media/serv-bot/cebece73-ca34-45fa-ba0e-9a1a1807e5c3/TCC_Unifal/Processamento_TCC_Unifal/sessoes/2026-07-06_19-27-44__validacao_tcc_unifal_r03/json/r03_3115102_caf3febc.json</t>
  </si>
  <si>
    <t>/media/serv-bot/cebece73-ca34-45fa-ba0e-9a1a1807e5c3/TCC_Unifal/Evidencias_TCC_Unifal/relatorios_ferramentas/2026-07-06_19-27-44__validacao_tcc_unifal_r03/accessmonitor/cassia-minas-gerais-3115102/cassia_minas gerais_3115102_r03_accessmonitor_t1_20260706_205428.json</t>
  </si>
  <si>
    <t>/media/serv-bot/cebece73-ca34-45fa-ba0e-9a1a1807e5c3/TCC_Unifal/Evidencias_TCC_Unifal/relatorios_ferramentas/2026-07-06_19-27-44__validacao_tcc_unifal_r03/amaweb/catas-altas-da-noruega-minas-gerais-3115409/catas-altas-da-noruega_minas gerais_3115409_r03_amaweb_t1_20260706_205449.pdf</t>
  </si>
  <si>
    <t>/media/serv-bot/cebece73-ca34-45fa-ba0e-9a1a1807e5c3/TCC_Unifal/Processamento_TCC_Unifal/sessoes/2026-07-06_19-27-44__validacao_tcc_unifal_r03/json/r03_3115409_08647474.json</t>
  </si>
  <si>
    <t>/media/serv-bot/cebece73-ca34-45fa-ba0e-9a1a1807e5c3/TCC_Unifal/Evidencias_TCC_Unifal/relatorios_ferramentas/2026-07-06_19-27-44__validacao_tcc_unifal_r03/amaweb/alto-parnaiba-maranhao-2100501/alto-parnaiba_maranhão_2100501_r03_amaweb_t1_20260706_205453.pdf</t>
  </si>
  <si>
    <t>/media/serv-bot/cebece73-ca34-45fa-ba0e-9a1a1807e5c3/TCC_Unifal/Processamento_TCC_Unifal/sessoes/2026-07-06_19-27-44__validacao_tcc_unifal_r03/json/r03_2100501_7e49f188.json</t>
  </si>
  <si>
    <t>/media/serv-bot/cebece73-ca34-45fa-ba0e-9a1a1807e5c3/TCC_Unifal/Evidencias_TCC_Unifal/relatorios_ferramentas/2026-07-06_19-27-44__validacao_tcc_unifal_r03/accessmonitor/catas-altas-da-noruega-minas-gerais-3115409/catas-altas-da-noruega_minas gerais_3115409_r03_accessmonitor_t1_20260706_205502.json</t>
  </si>
  <si>
    <t>/media/serv-bot/cebece73-ca34-45fa-ba0e-9a1a1807e5c3/TCC_Unifal/Evidencias_TCC_Unifal/relatorios_ferramentas/2026-07-06_19-27-44__validacao_tcc_unifal_r03/accessmonitor/alto-parnaiba-maranhao-2100501/alto-parnaiba_maranhão_2100501_r03_accessmonitor_t1_20260706_205504.json</t>
  </si>
  <si>
    <t>/media/serv-bot/cebece73-ca34-45fa-ba0e-9a1a1807e5c3/TCC_Unifal/Evidencias_TCC_Unifal/relatorios_ferramentas/2026-07-06_19-27-44__validacao_tcc_unifal_r03/amaweb/guarapuava-parana-4109401/guarapuava_paraná_4109401_r03_amaweb_t1_20260706_205601.pdf</t>
  </si>
  <si>
    <t>/media/serv-bot/cebece73-ca34-45fa-ba0e-9a1a1807e5c3/TCC_Unifal/Processamento_TCC_Unifal/sessoes/2026-07-06_19-27-44__validacao_tcc_unifal_r03/json/r03_4109401_05218df8.json</t>
  </si>
  <si>
    <t>/media/serv-bot/cebece73-ca34-45fa-ba0e-9a1a1807e5c3/TCC_Unifal/Evidencias_TCC_Unifal/relatorios_ferramentas/2026-07-06_19-27-44__validacao_tcc_unifal_r03/amaweb/arame-maranhao-2100956/arame_maranhão_2100956_r03_amaweb_t1_20260706_205603.pdf</t>
  </si>
  <si>
    <t>/media/serv-bot/cebece73-ca34-45fa-ba0e-9a1a1807e5c3/TCC_Unifal/Processamento_TCC_Unifal/sessoes/2026-07-06_19-27-44__validacao_tcc_unifal_r03/json/r03_2100956_de4e814d.json</t>
  </si>
  <si>
    <t>/media/serv-bot/cebece73-ca34-45fa-ba0e-9a1a1807e5c3/TCC_Unifal/Evidencias_TCC_Unifal/relatorios_ferramentas/2026-07-06_19-27-44__validacao_tcc_unifal_r03/accessmonitor/arame-maranhao-2100956/arame_maranhão_2100956_r03_accessmonitor_t1_20260706_205615.json</t>
  </si>
  <si>
    <t>/media/serv-bot/cebece73-ca34-45fa-ba0e-9a1a1807e5c3/TCC_Unifal/Evidencias_TCC_Unifal/relatorios_ferramentas/2026-07-06_19-27-44__validacao_tcc_unifal_r03/amaweb/guarapuava-parana-4109401/guarapuava_paraná_4109401_r03_amaweb_t2_20260706_205627.pdf</t>
  </si>
  <si>
    <t>/media/serv-bot/cebece73-ca34-45fa-ba0e-9a1a1807e5c3/TCC_Unifal/Evidencias_TCC_Unifal/relatorios_ferramentas/2026-07-06_19-27-44__validacao_tcc_unifal_r03/amaweb/cedro-do-abaete-minas-gerais-3115607/cedro-do-abaete_minas gerais_3115607_r03_amaweb_t1_20260706_205635.pdf</t>
  </si>
  <si>
    <t>/media/serv-bot/cebece73-ca34-45fa-ba0e-9a1a1807e5c3/TCC_Unifal/Processamento_TCC_Unifal/sessoes/2026-07-06_19-27-44__validacao_tcc_unifal_r03/json/r03_3115607_a0f90952.json</t>
  </si>
  <si>
    <t>/media/serv-bot/cebece73-ca34-45fa-ba0e-9a1a1807e5c3/TCC_Unifal/Evidencias_TCC_Unifal/relatorios_ferramentas/2026-07-06_19-27-44__validacao_tcc_unifal_r03/accessmonitor/guarapuava-parana-4109401/guarapuava_paraná_4109401_r03_accessmonitor_t1_20260706_205639.json</t>
  </si>
  <si>
    <t>/media/serv-bot/cebece73-ca34-45fa-ba0e-9a1a1807e5c3/TCC_Unifal/Evidencias_TCC_Unifal/relatorios_ferramentas/2026-07-06_19-27-44__validacao_tcc_unifal_r03/amaweb/barra-do-corda-maranhao-2101608/barra-do-corda_maranhão_2101608_r03_amaweb_t1_20260706_205700.pdf</t>
  </si>
  <si>
    <t>/media/serv-bot/cebece73-ca34-45fa-ba0e-9a1a1807e5c3/TCC_Unifal/Processamento_TCC_Unifal/sessoes/2026-07-06_19-27-44__validacao_tcc_unifal_r03/json/r03_2101608_d3fccc75.json</t>
  </si>
  <si>
    <t>/media/serv-bot/cebece73-ca34-45fa-ba0e-9a1a1807e5c3/TCC_Unifal/Evidencias_TCC_Unifal/relatorios_ferramentas/2026-07-06_19-27-44__validacao_tcc_unifal_r03/accessmonitor/cedro-do-abaete-minas-gerais-3115607/cedro-do-abaete_minas gerais_3115607_r03_accessmonitor_t1_20260706_205648.json</t>
  </si>
  <si>
    <t>/media/serv-bot/cebece73-ca34-45fa-ba0e-9a1a1807e5c3/TCC_Unifal/Evidencias_TCC_Unifal/relatorios_ferramentas/2026-07-06_19-27-44__validacao_tcc_unifal_r03/accessmonitor/barra-do-corda-maranhao-2101608/barra-do-corda_maranhão_2101608_r03_accessmonitor_t1_20260706_205712.json</t>
  </si>
  <si>
    <t>/media/serv-bot/cebece73-ca34-45fa-ba0e-9a1a1807e5c3/TCC_Unifal/Evidencias_TCC_Unifal/relatorios_ferramentas/2026-07-06_19-27-44__validacao_tcc_unifal_r03/amaweb/centralina-minas-gerais-3115805/centralina_minas gerais_3115805_r03_amaweb_t1_20260706_205731.pdf</t>
  </si>
  <si>
    <t>/media/serv-bot/cebece73-ca34-45fa-ba0e-9a1a1807e5c3/TCC_Unifal/Processamento_TCC_Unifal/sessoes/2026-07-06_19-27-44__validacao_tcc_unifal_r03/json/r03_3115805_cdb09826.json</t>
  </si>
  <si>
    <t>/media/serv-bot/cebece73-ca34-45fa-ba0e-9a1a1807e5c3/TCC_Unifal/Evidencias_TCC_Unifal/relatorios_ferramentas/2026-07-06_19-27-44__validacao_tcc_unifal_r03/amaweb/boa-vista-do-gurupi-maranhao-2101970/boa-vista-do-gurupi_maranhão_2101970_r03_amaweb_t1_20260706_205750.pdf</t>
  </si>
  <si>
    <t>/media/serv-bot/cebece73-ca34-45fa-ba0e-9a1a1807e5c3/TCC_Unifal/Processamento_TCC_Unifal/sessoes/2026-07-06_19-27-44__validacao_tcc_unifal_r03/json/r03_2101970_588b089a.json</t>
  </si>
  <si>
    <t>/media/serv-bot/cebece73-ca34-45fa-ba0e-9a1a1807e5c3/TCC_Unifal/Evidencias_TCC_Unifal/relatorios_ferramentas/2026-07-06_19-27-44__validacao_tcc_unifal_r03/accessmonitor/centralina-minas-gerais-3115805/centralina_minas gerais_3115805_r03_accessmonitor_t1_20260706_205742.json</t>
  </si>
  <si>
    <t>/media/serv-bot/cebece73-ca34-45fa-ba0e-9a1a1807e5c3/TCC_Unifal/Evidencias_TCC_Unifal/relatorios_ferramentas/2026-07-06_19-27-44__validacao_tcc_unifal_r03/amaweb/ibaiti-parana-4109708/ibaiti_paraná_4109708_r03_amaweb_t1_20260706_205804.pdf</t>
  </si>
  <si>
    <t>/media/serv-bot/cebece73-ca34-45fa-ba0e-9a1a1807e5c3/TCC_Unifal/Processamento_TCC_Unifal/sessoes/2026-07-06_19-27-44__validacao_tcc_unifal_r03/json/r03_4109708_a779c63b.json</t>
  </si>
  <si>
    <t>/media/serv-bot/cebece73-ca34-45fa-ba0e-9a1a1807e5c3/TCC_Unifal/Evidencias_TCC_Unifal/relatorios_ferramentas/2026-07-06_19-27-44__validacao_tcc_unifal_r03/amaweb/conceicao-do-rio-verde-minas-gerais-3117702/conceicao-do-rio-verde_minas gerais_3117702_r03_amaweb_t1_20260706_205807.pdf</t>
  </si>
  <si>
    <t>/media/serv-bot/cebece73-ca34-45fa-ba0e-9a1a1807e5c3/TCC_Unifal/Processamento_TCC_Unifal/sessoes/2026-07-06_19-27-44__validacao_tcc_unifal_r03/json/r03_3117702_c2ab754b.json</t>
  </si>
  <si>
    <t>/media/serv-bot/cebece73-ca34-45fa-ba0e-9a1a1807e5c3/TCC_Unifal/Evidencias_TCC_Unifal/relatorios_ferramentas/2026-07-06_19-27-44__validacao_tcc_unifal_r03/accessmonitor/boa-vista-do-gurupi-maranhao-2101970/boa-vista-do-gurupi_maranhão_2101970_r03_accessmonitor_t1_20260706_205804.json</t>
  </si>
  <si>
    <t>/media/serv-bot/cebece73-ca34-45fa-ba0e-9a1a1807e5c3/TCC_Unifal/Evidencias_TCC_Unifal/relatorios_ferramentas/2026-07-06_19-27-44__validacao_tcc_unifal_r03/accessmonitor/conceicao-do-rio-verde-minas-gerais-3117702/conceicao-do-rio-verde_minas gerais_3117702_r03_accessmonitor_t1_20260706_205818.json</t>
  </si>
  <si>
    <t>/media/serv-bot/cebece73-ca34-45fa-ba0e-9a1a1807e5c3/TCC_Unifal/Evidencias_TCC_Unifal/relatorios_ferramentas/2026-07-06_19-27-44__validacao_tcc_unifal_r03/accessmonitor/ibaiti-parana-4109708/ibaiti_paraná_4109708_r03_accessmonitor_t1_20260706_205815.json</t>
  </si>
  <si>
    <t>/media/serv-bot/cebece73-ca34-45fa-ba0e-9a1a1807e5c3/TCC_Unifal/Evidencias_TCC_Unifal/relatorios_ferramentas/2026-07-06_19-27-44__validacao_tcc_unifal_r03/amaweb/cajapio-maranhao-2102408/cajapio_maranhão_2102408_r03_amaweb_t1_20260706_205845.pdf</t>
  </si>
  <si>
    <t>/media/serv-bot/cebece73-ca34-45fa-ba0e-9a1a1807e5c3/TCC_Unifal/Processamento_TCC_Unifal/sessoes/2026-07-06_19-27-44__validacao_tcc_unifal_r03/json/r03_2102408_a04795fe.json</t>
  </si>
  <si>
    <t>/media/serv-bot/cebece73-ca34-45fa-ba0e-9a1a1807e5c3/TCC_Unifal/Evidencias_TCC_Unifal/relatorios_ferramentas/2026-07-06_19-27-44__validacao_tcc_unifal_r03/amaweb/congonhas-minas-gerais-3118007/congonhas_minas gerais_3118007_r03_amaweb_t1_20260706_205854.pdf</t>
  </si>
  <si>
    <t>/media/serv-bot/cebece73-ca34-45fa-ba0e-9a1a1807e5c3/TCC_Unifal/Processamento_TCC_Unifal/sessoes/2026-07-06_19-27-44__validacao_tcc_unifal_r03/json/r03_3118007_06201fdd.json</t>
  </si>
  <si>
    <t>/media/serv-bot/cebece73-ca34-45fa-ba0e-9a1a1807e5c3/TCC_Unifal/Evidencias_TCC_Unifal/relatorios_ferramentas/2026-07-06_19-27-44__validacao_tcc_unifal_r03/accessmonitor/cajapio-maranhao-2102408/cajapio_maranhão_2102408_r03_accessmonitor_t1_20260706_205857.json</t>
  </si>
  <si>
    <t>/media/serv-bot/cebece73-ca34-45fa-ba0e-9a1a1807e5c3/TCC_Unifal/Evidencias_TCC_Unifal/relatorios_ferramentas/2026-07-06_19-27-44__validacao_tcc_unifal_r03/amaweb/itapejara-d-oeste-parana-4111209/itapejara-d-oeste_paraná_4111209_r03_amaweb_t1_20260706_205912.pdf</t>
  </si>
  <si>
    <t>/media/serv-bot/cebece73-ca34-45fa-ba0e-9a1a1807e5c3/TCC_Unifal/Processamento_TCC_Unifal/sessoes/2026-07-06_19-27-44__validacao_tcc_unifal_r03/json/r03_4111209_8abffa11.json</t>
  </si>
  <si>
    <t>/media/serv-bot/cebece73-ca34-45fa-ba0e-9a1a1807e5c3/TCC_Unifal/Evidencias_TCC_Unifal/relatorios_ferramentas/2026-07-06_19-27-44__validacao_tcc_unifal_r03/accessmonitor/congonhas-minas-gerais-3118007/congonhas_minas gerais_3118007_r03_accessmonitor_t1_20260706_205907.json</t>
  </si>
  <si>
    <t>/media/serv-bot/cebece73-ca34-45fa-ba0e-9a1a1807e5c3/TCC_Unifal/Evidencias_TCC_Unifal/relatorios_ferramentas/2026-07-06_19-27-44__validacao_tcc_unifal_r03/accessmonitor/itapejara-d-oeste-parana-4111209/itapejara-d-oeste_paraná_4111209_r03_accessmonitor_t1_20260706_205924.json</t>
  </si>
  <si>
    <t>/media/serv-bot/cebece73-ca34-45fa-ba0e-9a1a1807e5c3/TCC_Unifal/Evidencias_TCC_Unifal/relatorios_ferramentas/2026-07-06_19-27-44__validacao_tcc_unifal_r03/amaweb/contagem-minas-gerais-3118601/contagem_minas gerais_3118601_r03_amaweb_t1_20260706_210029.pdf</t>
  </si>
  <si>
    <t>/media/serv-bot/cebece73-ca34-45fa-ba0e-9a1a1807e5c3/TCC_Unifal/Processamento_TCC_Unifal/sessoes/2026-07-06_19-27-44__validacao_tcc_unifal_r03/json/r03_3118601_b9ce0e27.json</t>
  </si>
  <si>
    <t>/media/serv-bot/cebece73-ca34-45fa-ba0e-9a1a1807e5c3/TCC_Unifal/Evidencias_TCC_Unifal/relatorios_ferramentas/2026-07-06_19-27-44__validacao_tcc_unifal_r03/amaweb/itaperucu-parana-4111258/itaperucu_paraná_4111258_r03_amaweb_t1_20260706_210032.pdf</t>
  </si>
  <si>
    <t>/media/serv-bot/cebece73-ca34-45fa-ba0e-9a1a1807e5c3/TCC_Unifal/Processamento_TCC_Unifal/sessoes/2026-07-06_19-27-44__validacao_tcc_unifal_r03/json/r03_4111258_7870ef9c.json</t>
  </si>
  <si>
    <t>/media/serv-bot/cebece73-ca34-45fa-ba0e-9a1a1807e5c3/TCC_Unifal/Evidencias_TCC_Unifal/relatorios_ferramentas/2026-07-06_19-27-44__validacao_tcc_unifal_r03/amaweb/centro-novo-do-maranhao-maranhao-2103174/centro-novo-do-maranhao_maranhão_2103174_r03_amaweb_t1_20260706_210033.pdf</t>
  </si>
  <si>
    <t>/media/serv-bot/cebece73-ca34-45fa-ba0e-9a1a1807e5c3/TCC_Unifal/Processamento_TCC_Unifal/sessoes/2026-07-06_19-27-44__validacao_tcc_unifal_r03/json/r03_2103174_ac49e534.json</t>
  </si>
  <si>
    <t>/media/serv-bot/cebece73-ca34-45fa-ba0e-9a1a1807e5c3/TCC_Unifal/Evidencias_TCC_Unifal/relatorios_ferramentas/2026-07-06_19-27-44__validacao_tcc_unifal_r03/accessmonitor/contagem-minas-gerais-3118601/contagem_minas gerais_3118601_r03_accessmonitor_t1_20260706_210040.json</t>
  </si>
  <si>
    <t>/media/serv-bot/cebece73-ca34-45fa-ba0e-9a1a1807e5c3/TCC_Unifal/Evidencias_TCC_Unifal/relatorios_ferramentas/2026-07-06_19-27-44__validacao_tcc_unifal_r03/accessmonitor/itaperucu-parana-4111258/itaperucu_paraná_4111258_r03_accessmonitor_t1_20260706_210045.json</t>
  </si>
  <si>
    <t>/media/serv-bot/cebece73-ca34-45fa-ba0e-9a1a1807e5c3/TCC_Unifal/Evidencias_TCC_Unifal/relatorios_ferramentas/2026-07-06_19-27-44__validacao_tcc_unifal_r03/accessmonitor/centro-novo-do-maranhao-maranhao-2103174/centro-novo-do-maranhao_maranhão_2103174_r03_accessmonitor_t1_20260706_210045.json</t>
  </si>
  <si>
    <t>/media/serv-bot/cebece73-ca34-45fa-ba0e-9a1a1807e5c3/TCC_Unifal/Evidencias_TCC_Unifal/relatorios_ferramentas/2026-07-06_19-27-44__validacao_tcc_unifal_r03/amaweb/coelho-neto-maranhao-2103406/coelho-neto_maranhão_2103406_r03_amaweb_t1_20260706_210141.pdf</t>
  </si>
  <si>
    <t>/media/serv-bot/cebece73-ca34-45fa-ba0e-9a1a1807e5c3/TCC_Unifal/Processamento_TCC_Unifal/sessoes/2026-07-06_19-27-44__validacao_tcc_unifal_r03/json/r03_2103406_b5745c10.json</t>
  </si>
  <si>
    <t>/media/serv-bot/cebece73-ca34-45fa-ba0e-9a1a1807e5c3/TCC_Unifal/Evidencias_TCC_Unifal/relatorios_ferramentas/2026-07-06_19-27-44__validacao_tcc_unifal_r03/accessmonitor/coelho-neto-maranhao-2103406/coelho-neto_maranhão_2103406_r03_accessmonitor_t1_20260706_210154.json</t>
  </si>
  <si>
    <t>/media/serv-bot/cebece73-ca34-45fa-ba0e-9a1a1807e5c3/TCC_Unifal/Evidencias_TCC_Unifal/relatorios_ferramentas/2026-07-06_19-27-44__validacao_tcc_unifal_r03/amaweb/icatu-maranhao-2105104/icatu_maranhão_2105104_r03_amaweb_t1_20260706_210236.pdf</t>
  </si>
  <si>
    <t>/media/serv-bot/cebece73-ca34-45fa-ba0e-9a1a1807e5c3/TCC_Unifal/Processamento_TCC_Unifal/sessoes/2026-07-06_19-27-44__validacao_tcc_unifal_r03/json/r03_2105104_75d30570.json</t>
  </si>
  <si>
    <t>/media/serv-bot/cebece73-ca34-45fa-ba0e-9a1a1807e5c3/TCC_Unifal/Evidencias_TCC_Unifal/relatorios_ferramentas/2026-07-06_19-27-44__validacao_tcc_unifal_r03/accessmonitor/icatu-maranhao-2105104/icatu_maranhão_2105104_r03_accessmonitor_t1_20260706_210248.json</t>
  </si>
  <si>
    <t>/media/serv-bot/cebece73-ca34-45fa-ba0e-9a1a1807e5c3/TCC_Unifal/Evidencias_TCC_Unifal/relatorios_ferramentas/2026-07-06_19-27-44__validacao_tcc_unifal_r03/amaweb/cristais-minas-gerais-3120201/cristais_minas gerais_3120201_r03_amaweb_t1_20260706_210404.pdf</t>
  </si>
  <si>
    <t>/media/serv-bot/cebece73-ca34-45fa-ba0e-9a1a1807e5c3/TCC_Unifal/Processamento_TCC_Unifal/sessoes/2026-07-06_19-27-44__validacao_tcc_unifal_r03/json/r03_3120201_864eb64b.json</t>
  </si>
  <si>
    <t>/media/serv-bot/cebece73-ca34-45fa-ba0e-9a1a1807e5c3/TCC_Unifal/Evidencias_TCC_Unifal/relatorios_ferramentas/2026-07-06_19-27-44__validacao_tcc_unifal_r03/amaweb/jaboti-parana-4111704/jaboti_paraná_4111704_r03_amaweb_t1_20260706_210413.pdf</t>
  </si>
  <si>
    <t>/media/serv-bot/cebece73-ca34-45fa-ba0e-9a1a1807e5c3/TCC_Unifal/Processamento_TCC_Unifal/sessoes/2026-07-06_19-27-44__validacao_tcc_unifal_r03/json/r03_4111704_ef518309.json</t>
  </si>
  <si>
    <t>/media/serv-bot/cebece73-ca34-45fa-ba0e-9a1a1807e5c3/TCC_Unifal/Evidencias_TCC_Unifal/relatorios_ferramentas/2026-07-06_19-27-44__validacao_tcc_unifal_r03/amaweb/igarape-grande-maranhao-2105203/igarape-grande_maranhão_2105203_r03_amaweb_t1_20260706_210431.pdf</t>
  </si>
  <si>
    <t>/media/serv-bot/cebece73-ca34-45fa-ba0e-9a1a1807e5c3/TCC_Unifal/Processamento_TCC_Unifal/sessoes/2026-07-06_19-27-44__validacao_tcc_unifal_r03/json/r03_2105203_bf761c5e.json</t>
  </si>
  <si>
    <t>/media/serv-bot/cebece73-ca34-45fa-ba0e-9a1a1807e5c3/TCC_Unifal/Evidencias_TCC_Unifal/relatorios_ferramentas/2026-07-06_19-27-44__validacao_tcc_unifal_r03/accessmonitor/igarape-grande-maranhao-2105203/igarape-grande_maranhão_2105203_r03_accessmonitor_t1_20260706_210442.json</t>
  </si>
  <si>
    <t>/media/serv-bot/cebece73-ca34-45fa-ba0e-9a1a1807e5c3/TCC_Unifal/Evidencias_TCC_Unifal/relatorios_ferramentas/2026-07-06_19-27-44__validacao_tcc_unifal_r03/amaweb/jaboti-parana-4111704/jaboti_paraná_4111704_r03_amaweb_t2_20260706_210500.pdf</t>
  </si>
  <si>
    <t>/media/serv-bot/cebece73-ca34-45fa-ba0e-9a1a1807e5c3/TCC_Unifal/Evidencias_TCC_Unifal/relatorios_ferramentas/2026-07-06_19-27-44__validacao_tcc_unifal_r03/accessmonitor/jaboti-parana-4111704/jaboti_paraná_4111704_r03_accessmonitor_t1_20260706_210512.json</t>
  </si>
  <si>
    <t>/media/serv-bot/cebece73-ca34-45fa-ba0e-9a1a1807e5c3/TCC_Unifal/Evidencias_TCC_Unifal/relatorios_ferramentas/2026-07-06_19-27-44__validacao_tcc_unifal_r03/amaweb/matoes-do-norte-maranhao-2106631/matoes-do-norte_maranhão_2106631_r03_amaweb_t1_20260706_210529.pdf</t>
  </si>
  <si>
    <t>/media/serv-bot/cebece73-ca34-45fa-ba0e-9a1a1807e5c3/TCC_Unifal/Processamento_TCC_Unifal/sessoes/2026-07-06_19-27-44__validacao_tcc_unifal_r03/json/r03_2106631_8e1644b8.json</t>
  </si>
  <si>
    <t>/media/serv-bot/cebece73-ca34-45fa-ba0e-9a1a1807e5c3/TCC_Unifal/Evidencias_TCC_Unifal/relatorios_ferramentas/2026-07-06_19-27-44__validacao_tcc_unifal_r03/accessmonitor/matoes-do-norte-maranhao-2106631/matoes-do-norte_maranhão_2106631_r03_accessmonitor_t1_20260706_210542.json</t>
  </si>
  <si>
    <t>/media/serv-bot/cebece73-ca34-45fa-ba0e-9a1a1807e5c3/TCC_Unifal/Evidencias_TCC_Unifal/relatorios_ferramentas/2026-07-06_19-27-44__validacao_tcc_unifal_r03/amaweb/marmeleiro-parana-4115408/marmeleiro_paraná_4115408_r03_amaweb_t1_20260706_210553.pdf</t>
  </si>
  <si>
    <t>/media/serv-bot/cebece73-ca34-45fa-ba0e-9a1a1807e5c3/TCC_Unifal/Processamento_TCC_Unifal/sessoes/2026-07-06_19-27-44__validacao_tcc_unifal_r03/json/r03_4115408_c47f6cc9.json</t>
  </si>
  <si>
    <t>/media/serv-bot/cebece73-ca34-45fa-ba0e-9a1a1807e5c3/TCC_Unifal/Evidencias_TCC_Unifal/relatorios_ferramentas/2026-07-06_19-27-44__validacao_tcc_unifal_r03/amaweb/cristais-minas-gerais-3120201/cristais_minas gerais_3120201_r03_amaweb_t2_20260706_210606.pdf</t>
  </si>
  <si>
    <t>/media/serv-bot/cebece73-ca34-45fa-ba0e-9a1a1807e5c3/TCC_Unifal/Evidencias_TCC_Unifal/relatorios_ferramentas/2026-07-06_19-27-44__validacao_tcc_unifal_r03/accessmonitor/marmeleiro-parana-4115408/marmeleiro_paraná_4115408_r03_accessmonitor_t1_20260706_210605.json</t>
  </si>
  <si>
    <t>/media/serv-bot/cebece73-ca34-45fa-ba0e-9a1a1807e5c3/TCC_Unifal/Evidencias_TCC_Unifal/relatorios_ferramentas/2026-07-06_19-27-44__validacao_tcc_unifal_r03/accessmonitor/cristais-minas-gerais-3120201/cristais_minas gerais_3120201_r03_accessmonitor_t1_20260706_210618.json</t>
  </si>
  <si>
    <t>/media/serv-bot/cebece73-ca34-45fa-ba0e-9a1a1807e5c3/TCC_Unifal/Evidencias_TCC_Unifal/relatorios_ferramentas/2026-07-06_19-27-44__validacao_tcc_unifal_r03/amaweb/palmeirandia-maranhao-2107605/palmeirandia_maranhão_2107605_r03_amaweb_t1_20260706_210700.pdf</t>
  </si>
  <si>
    <t>/media/serv-bot/cebece73-ca34-45fa-ba0e-9a1a1807e5c3/TCC_Unifal/Processamento_TCC_Unifal/sessoes/2026-07-06_19-27-44__validacao_tcc_unifal_r03/json/r03_2107605_1dee21a2.json</t>
  </si>
  <si>
    <t>/media/serv-bot/cebece73-ca34-45fa-ba0e-9a1a1807e5c3/TCC_Unifal/Evidencias_TCC_Unifal/relatorios_ferramentas/2026-07-06_19-27-44__validacao_tcc_unifal_r03/amaweb/maua-da-serra-parana-4115754/maua-da-serra_paraná_4115754_r03_amaweb_t1_20260706_210700.pdf</t>
  </si>
  <si>
    <t>/media/serv-bot/cebece73-ca34-45fa-ba0e-9a1a1807e5c3/TCC_Unifal/Processamento_TCC_Unifal/sessoes/2026-07-06_19-27-44__validacao_tcc_unifal_r03/json/r03_4115754_3c17013c.json</t>
  </si>
  <si>
    <t>/media/serv-bot/cebece73-ca34-45fa-ba0e-9a1a1807e5c3/TCC_Unifal/Evidencias_TCC_Unifal/relatorios_ferramentas/2026-07-06_19-27-44__validacao_tcc_unifal_r03/accessmonitor/maua-da-serra-parana-4115754/maua-da-serra_paraná_4115754_r03_accessmonitor_t1_20260706_210713.json</t>
  </si>
  <si>
    <t>/media/serv-bot/cebece73-ca34-45fa-ba0e-9a1a1807e5c3/TCC_Unifal/Evidencias_TCC_Unifal/relatorios_ferramentas/2026-07-06_19-27-44__validacao_tcc_unifal_r03/accessmonitor/palmeirandia-maranhao-2107605/palmeirandia_maranhão_2107605_r03_accessmonitor_t1_20260706_210711.json</t>
  </si>
  <si>
    <t>/media/serv-bot/cebece73-ca34-45fa-ba0e-9a1a1807e5c3/TCC_Unifal/Evidencias_TCC_Unifal/relatorios_ferramentas/2026-07-06_19-27-44__validacao_tcc_unifal_r03/amaweb/franciscopolis-minas-gerais-3126752/franciscopolis_minas gerais_3126752_r03_amaweb_t1_20260706_210752.pdf</t>
  </si>
  <si>
    <t>/media/serv-bot/cebece73-ca34-45fa-ba0e-9a1a1807e5c3/TCC_Unifal/Processamento_TCC_Unifal/sessoes/2026-07-06_19-27-44__validacao_tcc_unifal_r03/json/r03_3126752_f58df1f0.json</t>
  </si>
  <si>
    <t>/media/serv-bot/cebece73-ca34-45fa-ba0e-9a1a1807e5c3/TCC_Unifal/Evidencias_TCC_Unifal/relatorios_ferramentas/2026-07-06_19-27-44__validacao_tcc_unifal_r03/amaweb/pirapemas-maranhao-2108801/pirapemas_maranhão_2108801_r03_amaweb_t1_20260706_210754.pdf</t>
  </si>
  <si>
    <t>/media/serv-bot/cebece73-ca34-45fa-ba0e-9a1a1807e5c3/TCC_Unifal/Processamento_TCC_Unifal/sessoes/2026-07-06_19-27-44__validacao_tcc_unifal_r03/json/r03_2108801_0d663667.json</t>
  </si>
  <si>
    <t>/media/serv-bot/cebece73-ca34-45fa-ba0e-9a1a1807e5c3/TCC_Unifal/Evidencias_TCC_Unifal/relatorios_ferramentas/2026-07-06_19-27-44__validacao_tcc_unifal_r03/amaweb/pato-bragado-parana-4118451/pato-bragado_paraná_4118451_r03_amaweb_t1_20260706_210800.pdf</t>
  </si>
  <si>
    <t>/media/serv-bot/cebece73-ca34-45fa-ba0e-9a1a1807e5c3/TCC_Unifal/Processamento_TCC_Unifal/sessoes/2026-07-06_19-27-44__validacao_tcc_unifal_r03/json/r03_4118451_7bde9bf6.json</t>
  </si>
  <si>
    <t>/media/serv-bot/cebece73-ca34-45fa-ba0e-9a1a1807e5c3/TCC_Unifal/Evidencias_TCC_Unifal/relatorios_ferramentas/2026-07-06_19-27-44__validacao_tcc_unifal_r03/accessmonitor/franciscopolis-minas-gerais-3126752/franciscopolis_minas gerais_3126752_r03_accessmonitor_t1_20260706_210804.json</t>
  </si>
  <si>
    <t>/media/serv-bot/cebece73-ca34-45fa-ba0e-9a1a1807e5c3/TCC_Unifal/Evidencias_TCC_Unifal/relatorios_ferramentas/2026-07-06_19-27-44__validacao_tcc_unifal_r03/accessmonitor/pato-bragado-parana-4118451/pato-bragado_paraná_4118451_r03_accessmonitor_t1_20260706_210812.json</t>
  </si>
  <si>
    <t>/media/serv-bot/cebece73-ca34-45fa-ba0e-9a1a1807e5c3/TCC_Unifal/Evidencias_TCC_Unifal/relatorios_ferramentas/2026-07-06_19-27-44__validacao_tcc_unifal_r03/accessmonitor/pirapemas-maranhao-2108801/pirapemas_maranhão_2108801_r03_accessmonitor_t1_20260706_210807.json</t>
  </si>
  <si>
    <t>/media/serv-bot/cebece73-ca34-45fa-ba0e-9a1a1807e5c3/TCC_Unifal/Evidencias_TCC_Unifal/relatorios_ferramentas/2026-07-06_19-27-44__validacao_tcc_unifal_r03/amaweb/planalto-parana-4119806/planalto_paraná_4119806_r03_amaweb_t1_20260706_210837.pdf</t>
  </si>
  <si>
    <t>/media/serv-bot/cebece73-ca34-45fa-ba0e-9a1a1807e5c3/TCC_Unifal/Processamento_TCC_Unifal/sessoes/2026-07-06_19-27-44__validacao_tcc_unifal_r03/json/r03_4119806_ef718b6e.json</t>
  </si>
  <si>
    <t>/media/serv-bot/cebece73-ca34-45fa-ba0e-9a1a1807e5c3/TCC_Unifal/Evidencias_TCC_Unifal/relatorios_ferramentas/2026-07-06_19-27-44__validacao_tcc_unifal_r03/amaweb/santa-helena-maranhao-2109809/santa-helena_maranhão_2109809_r03_amaweb_t1_20260706_210859.pdf</t>
  </si>
  <si>
    <t>/media/serv-bot/cebece73-ca34-45fa-ba0e-9a1a1807e5c3/TCC_Unifal/Processamento_TCC_Unifal/sessoes/2026-07-06_19-27-44__validacao_tcc_unifal_r03/json/r03_2109809_7041a73b.json</t>
  </si>
  <si>
    <t>/media/serv-bot/cebece73-ca34-45fa-ba0e-9a1a1807e5c3/TCC_Unifal/Evidencias_TCC_Unifal/relatorios_ferramentas/2026-07-06_19-27-44__validacao_tcc_unifal_r03/accessmonitor/planalto-parana-4119806/planalto_paraná_4119806_r03_accessmonitor_t1_20260706_210848.json</t>
  </si>
  <si>
    <t>/media/serv-bot/cebece73-ca34-45fa-ba0e-9a1a1807e5c3/TCC_Unifal/Evidencias_TCC_Unifal/relatorios_ferramentas/2026-07-06_19-27-44__validacao_tcc_unifal_r03/accessmonitor/santa-helena-maranhao-2109809/santa-helena_maranhão_2109809_r03_accessmonitor_t1_20260706_210910.json</t>
  </si>
  <si>
    <t>/media/serv-bot/cebece73-ca34-45fa-ba0e-9a1a1807e5c3/TCC_Unifal/Evidencias_TCC_Unifal/relatorios_ferramentas/2026-07-06_19-27-44__validacao_tcc_unifal_r03/amaweb/quarto-centenario-parana-4120655/quarto-centenario_paraná_4120655_r03_amaweb_t1_20260706_210941.pdf</t>
  </si>
  <si>
    <t>/media/serv-bot/cebece73-ca34-45fa-ba0e-9a1a1807e5c3/TCC_Unifal/Processamento_TCC_Unifal/sessoes/2026-07-06_19-27-44__validacao_tcc_unifal_r03/json/r03_4120655_ab3c7d8d.json</t>
  </si>
  <si>
    <t>/media/serv-bot/cebece73-ca34-45fa-ba0e-9a1a1807e5c3/TCC_Unifal/Evidencias_TCC_Unifal/relatorios_ferramentas/2026-07-06_19-27-44__validacao_tcc_unifal_r03/amaweb/santa-ines-maranhao-2109908/santa-ines_maranhão_2109908_r03_amaweb_t1_20260706_210955.pdf</t>
  </si>
  <si>
    <t>/media/serv-bot/cebece73-ca34-45fa-ba0e-9a1a1807e5c3/TCC_Unifal/Processamento_TCC_Unifal/sessoes/2026-07-06_19-27-44__validacao_tcc_unifal_r03/json/r03_2109908_f57dee76.json</t>
  </si>
  <si>
    <t>/media/serv-bot/cebece73-ca34-45fa-ba0e-9a1a1807e5c3/TCC_Unifal/Evidencias_TCC_Unifal/relatorios_ferramentas/2026-07-06_19-27-44__validacao_tcc_unifal_r03/accessmonitor/quarto-centenario-parana-4120655/quarto-centenario_paraná_4120655_r03_accessmonitor_t1_20260706_210953.json</t>
  </si>
  <si>
    <t>/media/serv-bot/cebece73-ca34-45fa-ba0e-9a1a1807e5c3/TCC_Unifal/Evidencias_TCC_Unifal/relatorios_ferramentas/2026-07-06_19-27-44__validacao_tcc_unifal_r03/accessmonitor/santa-ines-maranhao-2109908/santa-ines_maranhão_2109908_r03_accessmonitor_t1_20260706_211006.json</t>
  </si>
  <si>
    <t>/media/serv-bot/cebece73-ca34-45fa-ba0e-9a1a1807e5c3/TCC_Unifal/Evidencias_TCC_Unifal/relatorios_ferramentas/2026-07-06_19-27-44__validacao_tcc_unifal_r03/amaweb/quedas-do-iguacu-parana-4120903/quedas-do-iguacu_paraná_4120903_r03_amaweb_t1_20260706_211030.pdf</t>
  </si>
  <si>
    <t>/media/serv-bot/cebece73-ca34-45fa-ba0e-9a1a1807e5c3/TCC_Unifal/Processamento_TCC_Unifal/sessoes/2026-07-06_19-27-44__validacao_tcc_unifal_r03/json/r03_4120903_81161952.json</t>
  </si>
  <si>
    <t>/media/serv-bot/cebece73-ca34-45fa-ba0e-9a1a1807e5c3/TCC_Unifal/Evidencias_TCC_Unifal/relatorios_ferramentas/2026-07-06_19-27-44__validacao_tcc_unifal_r03/amaweb/sao-francisco-do-maranhao-maranhao-2110906/sao-francisco-do-maranhao_maranhão_2110906_r03_amaweb_t1_20260706_211042.pdf</t>
  </si>
  <si>
    <t>/media/serv-bot/cebece73-ca34-45fa-ba0e-9a1a1807e5c3/TCC_Unifal/Processamento_TCC_Unifal/sessoes/2026-07-06_19-27-44__validacao_tcc_unifal_r03/json/r03_2110906_5809f16a.json</t>
  </si>
  <si>
    <t>/media/serv-bot/cebece73-ca34-45fa-ba0e-9a1a1807e5c3/TCC_Unifal/Evidencias_TCC_Unifal/relatorios_ferramentas/2026-07-06_19-27-44__validacao_tcc_unifal_r03/accessmonitor/quedas-do-iguacu-parana-4120903/quedas-do-iguacu_paraná_4120903_r03_accessmonitor_t1_20260706_211042.json</t>
  </si>
  <si>
    <t>/media/serv-bot/cebece73-ca34-45fa-ba0e-9a1a1807e5c3/TCC_Unifal/Evidencias_TCC_Unifal/relatorios_ferramentas/2026-07-06_19-27-44__validacao_tcc_unifal_r03/accessmonitor/sao-francisco-do-maranhao-maranhao-2110906/sao-francisco-do-maranhao_maranhão_2110906_r03_accessmonitor_t1_20260706_211055.json</t>
  </si>
  <si>
    <t>/media/serv-bot/cebece73-ca34-45fa-ba0e-9a1a1807e5c3/TCC_Unifal/Evidencias_TCC_Unifal/relatorios_ferramentas/2026-07-06_19-27-44__validacao_tcc_unifal_r03/amaweb/ribeirao-do-pinhal-parana-4121901/ribeirao-do-pinhal_paraná_4121901_r03_amaweb_t1_20260706_211123.pdf</t>
  </si>
  <si>
    <t>/media/serv-bot/cebece73-ca34-45fa-ba0e-9a1a1807e5c3/TCC_Unifal/Processamento_TCC_Unifal/sessoes/2026-07-06_19-27-44__validacao_tcc_unifal_r03/json/r03_4121901_baa6406b.json</t>
  </si>
  <si>
    <t>/media/serv-bot/cebece73-ca34-45fa-ba0e-9a1a1807e5c3/TCC_Unifal/Evidencias_TCC_Unifal/relatorios_ferramentas/2026-07-06_19-27-44__validacao_tcc_unifal_r03/amaweb/gameleiras-minas-gerais-3127339/gameleiras_minas gerais_3127339_r03_amaweb_t1_20260706_211127.pdf</t>
  </si>
  <si>
    <t>/media/serv-bot/cebece73-ca34-45fa-ba0e-9a1a1807e5c3/TCC_Unifal/Processamento_TCC_Unifal/sessoes/2026-07-06_19-27-44__validacao_tcc_unifal_r03/json/r03_3127339_5ebe2c28.json</t>
  </si>
  <si>
    <t>/media/serv-bot/cebece73-ca34-45fa-ba0e-9a1a1807e5c3/TCC_Unifal/Evidencias_TCC_Unifal/relatorios_ferramentas/2026-07-06_19-27-44__validacao_tcc_unifal_r03/accessmonitor/ribeirao-do-pinhal-parana-4121901/ribeirao-do-pinhal_paraná_4121901_r03_accessmonitor_t1_20260706_211135.json</t>
  </si>
  <si>
    <t>/media/serv-bot/cebece73-ca34-45fa-ba0e-9a1a1807e5c3/TCC_Unifal/Evidencias_TCC_Unifal/relatorios_ferramentas/2026-07-06_19-27-44__validacao_tcc_unifal_r03/amaweb/gameleiras-minas-gerais-3127339/gameleiras_minas gerais_3127339_r03_amaweb_t2_20260706_211327.pdf</t>
  </si>
  <si>
    <t>/media/serv-bot/cebece73-ca34-45fa-ba0e-9a1a1807e5c3/TCC_Unifal/Evidencias_TCC_Unifal/relatorios_ferramentas/2026-07-06_19-27-44__validacao_tcc_unifal_r03/amaweb/salto-do-lontra-parana-4123006/salto-do-lontra_paraná_4123006_r03_amaweb_t1_20260706_211327.pdf</t>
  </si>
  <si>
    <t>/media/serv-bot/cebece73-ca34-45fa-ba0e-9a1a1807e5c3/TCC_Unifal/Processamento_TCC_Unifal/sessoes/2026-07-06_19-27-44__validacao_tcc_unifal_r03/json/r03_4123006_50402e6c.json</t>
  </si>
  <si>
    <t>/media/serv-bot/cebece73-ca34-45fa-ba0e-9a1a1807e5c3/TCC_Unifal/Evidencias_TCC_Unifal/relatorios_ferramentas/2026-07-06_19-27-44__validacao_tcc_unifal_r03/amaweb/sitio-novo-maranhao-2111805/sitio-novo_maranhão_2111805_r03_amaweb_t1_20260706_211327.pdf</t>
  </si>
  <si>
    <t>/media/serv-bot/cebece73-ca34-45fa-ba0e-9a1a1807e5c3/TCC_Unifal/Processamento_TCC_Unifal/sessoes/2026-07-06_19-27-44__validacao_tcc_unifal_r03/json/r03_2111805_449ad641.json</t>
  </si>
  <si>
    <t>/media/serv-bot/cebece73-ca34-45fa-ba0e-9a1a1807e5c3/TCC_Unifal/Evidencias_TCC_Unifal/relatorios_ferramentas/2026-07-06_19-27-44__validacao_tcc_unifal_r03/accessmonitor/salto-do-lontra-parana-4123006/salto-do-lontra_paraná_4123006_r03_accessmonitor_t1_20260706_211340.json</t>
  </si>
  <si>
    <t>/media/serv-bot/cebece73-ca34-45fa-ba0e-9a1a1807e5c3/TCC_Unifal/Evidencias_TCC_Unifal/relatorios_ferramentas/2026-07-06_19-27-44__validacao_tcc_unifal_r03/accessmonitor/sitio-novo-maranhao-2111805/sitio-novo_maranhão_2111805_r03_accessmonitor_t1_20260706_211340.json</t>
  </si>
  <si>
    <t>/media/serv-bot/cebece73-ca34-45fa-ba0e-9a1a1807e5c3/TCC_Unifal/Evidencias_TCC_Unifal/relatorios_ferramentas/2026-07-06_19-27-44__validacao_tcc_unifal_r03/accessmonitor/gameleiras-minas-gerais-3127339/gameleiras_minas gerais_3127339_r03_accessmonitor_t1_20260706_211341.json</t>
  </si>
  <si>
    <t>/media/serv-bot/cebece73-ca34-45fa-ba0e-9a1a1807e5c3/TCC_Unifal/Evidencias_TCC_Unifal/relatorios_ferramentas/2026-07-06_19-27-44__validacao_tcc_unifal_r03/amaweb/santa-cecilia-do-pavao-parana-4123204/santa-cecilia-do-pavao_paraná_4123204_r03_amaweb_t1_20260706_211404.pdf</t>
  </si>
  <si>
    <t>/media/serv-bot/cebece73-ca34-45fa-ba0e-9a1a1807e5c3/TCC_Unifal/Processamento_TCC_Unifal/sessoes/2026-07-06_19-27-44__validacao_tcc_unifal_r03/json/r03_4123204_efeca6ca.json</t>
  </si>
  <si>
    <t>/media/serv-bot/cebece73-ca34-45fa-ba0e-9a1a1807e5c3/TCC_Unifal/Evidencias_TCC_Unifal/relatorios_ferramentas/2026-07-06_19-27-44__validacao_tcc_unifal_r03/accessmonitor/santa-cecilia-do-pavao-parana-4123204/santa-cecilia-do-pavao_paraná_4123204_r03_accessmonitor_t1_20260706_211417.json</t>
  </si>
  <si>
    <t>/media/serv-bot/cebece73-ca34-45fa-ba0e-9a1a1807e5c3/TCC_Unifal/Evidencias_TCC_Unifal/relatorios_ferramentas/2026-07-06_19-27-44__validacao_tcc_unifal_r03/amaweb/goncalves-minas-gerais-3127404/goncalves_minas gerais_3127404_r03_amaweb_t1_20260706_211439.pdf</t>
  </si>
  <si>
    <t>/media/serv-bot/cebece73-ca34-45fa-ba0e-9a1a1807e5c3/TCC_Unifal/Processamento_TCC_Unifal/sessoes/2026-07-06_19-27-44__validacao_tcc_unifal_r03/json/r03_3127404_7d33d744.json</t>
  </si>
  <si>
    <t>/media/serv-bot/cebece73-ca34-45fa-ba0e-9a1a1807e5c3/TCC_Unifal/Evidencias_TCC_Unifal/relatorios_ferramentas/2026-07-06_19-27-44__validacao_tcc_unifal_r03/amaweb/sao-joao-do-ivai-parana-4125001/sao-joao-do-ivai_paraná_4125001_r03_amaweb_t1_20260706_211444.pdf</t>
  </si>
  <si>
    <t>/media/serv-bot/cebece73-ca34-45fa-ba0e-9a1a1807e5c3/TCC_Unifal/Processamento_TCC_Unifal/sessoes/2026-07-06_19-27-44__validacao_tcc_unifal_r03/json/r03_4125001_ddd467f5.json</t>
  </si>
  <si>
    <t>/media/serv-bot/cebece73-ca34-45fa-ba0e-9a1a1807e5c3/TCC_Unifal/Evidencias_TCC_Unifal/relatorios_ferramentas/2026-07-06_19-27-44__validacao_tcc_unifal_r03/amaweb/caraubas-paraiba-2504074/caraubas_paraíba_2504074_r03_amaweb_t1_20260706_211447.pdf</t>
  </si>
  <si>
    <t>/media/serv-bot/cebece73-ca34-45fa-ba0e-9a1a1807e5c3/TCC_Unifal/Processamento_TCC_Unifal/sessoes/2026-07-06_19-27-44__validacao_tcc_unifal_r03/json/r03_2504074_a358cf58.json</t>
  </si>
  <si>
    <t>/media/serv-bot/cebece73-ca34-45fa-ba0e-9a1a1807e5c3/TCC_Unifal/Evidencias_TCC_Unifal/relatorios_ferramentas/2026-07-06_19-27-44__validacao_tcc_unifal_r03/accessmonitor/sao-joao-do-ivai-parana-4125001/sao-joao-do-ivai_paraná_4125001_r03_accessmonitor_t1_20260706_211456.json</t>
  </si>
  <si>
    <t>/media/serv-bot/cebece73-ca34-45fa-ba0e-9a1a1807e5c3/TCC_Unifal/Evidencias_TCC_Unifal/relatorios_ferramentas/2026-07-06_19-27-44__validacao_tcc_unifal_r03/accessmonitor/goncalves-minas-gerais-3127404/goncalves_minas gerais_3127404_r03_accessmonitor_t1_20260706_211451.json</t>
  </si>
  <si>
    <t>/media/serv-bot/cebece73-ca34-45fa-ba0e-9a1a1807e5c3/TCC_Unifal/Evidencias_TCC_Unifal/relatorios_ferramentas/2026-07-06_19-27-44__validacao_tcc_unifal_r03/accessmonitor/caraubas-paraiba-2504074/caraubas_paraíba_2504074_r03_accessmonitor_t1_20260706_211458.json</t>
  </si>
  <si>
    <t>/media/serv-bot/cebece73-ca34-45fa-ba0e-9a1a1807e5c3/TCC_Unifal/Evidencias_TCC_Unifal/relatorios_ferramentas/2026-07-06_19-27-44__validacao_tcc_unifal_r03/amaweb/guarani-minas-gerais-3128402/guarani_minas gerais_3128402_r03_amaweb_t1_20260706_211538.pdf</t>
  </si>
  <si>
    <t>/media/serv-bot/cebece73-ca34-45fa-ba0e-9a1a1807e5c3/TCC_Unifal/Processamento_TCC_Unifal/sessoes/2026-07-06_19-27-44__validacao_tcc_unifal_r03/json/r03_3128402_042587ae.json</t>
  </si>
  <si>
    <t>/media/serv-bot/cebece73-ca34-45fa-ba0e-9a1a1807e5c3/TCC_Unifal/Evidencias_TCC_Unifal/relatorios_ferramentas/2026-07-06_19-27-44__validacao_tcc_unifal_r03/amaweb/conceicao-paraiba-2504405/conceicao_paraíba_2504405_r03_amaweb_t1_20260706_211543.pdf</t>
  </si>
  <si>
    <t>/media/serv-bot/cebece73-ca34-45fa-ba0e-9a1a1807e5c3/TCC_Unifal/Processamento_TCC_Unifal/sessoes/2026-07-06_19-27-44__validacao_tcc_unifal_r03/json/r03_2504405_497d2fd4.json</t>
  </si>
  <si>
    <t>/media/serv-bot/cebece73-ca34-45fa-ba0e-9a1a1807e5c3/TCC_Unifal/Evidencias_TCC_Unifal/relatorios_ferramentas/2026-07-06_19-27-44__validacao_tcc_unifal_r03/amaweb/sapopema-parana-4126207/sapopema_paraná_4126207_r03_amaweb_t1_20260706_211556.pdf</t>
  </si>
  <si>
    <t>/media/serv-bot/cebece73-ca34-45fa-ba0e-9a1a1807e5c3/TCC_Unifal/Processamento_TCC_Unifal/sessoes/2026-07-06_19-27-44__validacao_tcc_unifal_r03/json/r03_4126207_5af29e7b.json</t>
  </si>
  <si>
    <t>/media/serv-bot/cebece73-ca34-45fa-ba0e-9a1a1807e5c3/TCC_Unifal/Evidencias_TCC_Unifal/relatorios_ferramentas/2026-07-06_19-27-44__validacao_tcc_unifal_r03/accessmonitor/guarani-minas-gerais-3128402/guarani_minas gerais_3128402_r03_accessmonitor_t1_20260706_211552.json</t>
  </si>
  <si>
    <t>/media/serv-bot/cebece73-ca34-45fa-ba0e-9a1a1807e5c3/TCC_Unifal/Evidencias_TCC_Unifal/relatorios_ferramentas/2026-07-06_19-27-44__validacao_tcc_unifal_r03/accessmonitor/conceicao-paraiba-2504405/conceicao_paraíba_2504405_r03_accessmonitor_t1_20260706_211555.json</t>
  </si>
  <si>
    <t>/media/serv-bot/cebece73-ca34-45fa-ba0e-9a1a1807e5c3/TCC_Unifal/Evidencias_TCC_Unifal/relatorios_ferramentas/2026-07-06_19-27-44__validacao_tcc_unifal_r03/accessmonitor/sapopema-parana-4126207/sapopema_paraná_4126207_r03_accessmonitor_t1_20260706_211609.json</t>
  </si>
  <si>
    <t>/media/serv-bot/cebece73-ca34-45fa-ba0e-9a1a1807e5c3/TCC_Unifal/Evidencias_TCC_Unifal/relatorios_ferramentas/2026-07-06_19-27-44__validacao_tcc_unifal_r03/amaweb/guarara-minas-gerais-3128501/guarara_minas gerais_3128501_r03_amaweb_t1_20260706_211640.pdf</t>
  </si>
  <si>
    <t>/media/serv-bot/cebece73-ca34-45fa-ba0e-9a1a1807e5c3/TCC_Unifal/Processamento_TCC_Unifal/sessoes/2026-07-06_19-27-44__validacao_tcc_unifal_r03/json/r03_3128501_5799c3d2.json</t>
  </si>
  <si>
    <t>/media/serv-bot/cebece73-ca34-45fa-ba0e-9a1a1807e5c3/TCC_Unifal/Evidencias_TCC_Unifal/relatorios_ferramentas/2026-07-06_19-27-44__validacao_tcc_unifal_r03/amaweb/gado-bravo-paraiba-2506251/gado-bravo_paraíba_2506251_r03_amaweb_t1_20260706_211650.pdf</t>
  </si>
  <si>
    <t>/media/serv-bot/cebece73-ca34-45fa-ba0e-9a1a1807e5c3/TCC_Unifal/Processamento_TCC_Unifal/sessoes/2026-07-06_19-27-44__validacao_tcc_unifal_r03/json/r03_2506251_8d74973a.json</t>
  </si>
  <si>
    <t>/media/serv-bot/cebece73-ca34-45fa-ba0e-9a1a1807e5c3/TCC_Unifal/Evidencias_TCC_Unifal/relatorios_ferramentas/2026-07-06_19-27-44__validacao_tcc_unifal_r03/accessmonitor/guarara-minas-gerais-3128501/guarara_minas gerais_3128501_r03_accessmonitor_t1_20260706_211653.json</t>
  </si>
  <si>
    <t>/media/serv-bot/cebece73-ca34-45fa-ba0e-9a1a1807e5c3/TCC_Unifal/Evidencias_TCC_Unifal/relatorios_ferramentas/2026-07-06_19-27-44__validacao_tcc_unifal_r03/amaweb/sertanopolis-parana-4126504/sertanopolis_paraná_4126504_r03_amaweb_t1_20260706_211704.pdf</t>
  </si>
  <si>
    <t>/media/serv-bot/cebece73-ca34-45fa-ba0e-9a1a1807e5c3/TCC_Unifal/Processamento_TCC_Unifal/sessoes/2026-07-06_19-27-44__validacao_tcc_unifal_r03/json/r03_4126504_e955b230.json</t>
  </si>
  <si>
    <t>/media/serv-bot/cebece73-ca34-45fa-ba0e-9a1a1807e5c3/TCC_Unifal/Evidencias_TCC_Unifal/relatorios_ferramentas/2026-07-06_19-27-44__validacao_tcc_unifal_r03/accessmonitor/gado-bravo-paraiba-2506251/gado-bravo_paraíba_2506251_r03_accessmonitor_t1_20260706_211702.json</t>
  </si>
  <si>
    <t>/media/serv-bot/cebece73-ca34-45fa-ba0e-9a1a1807e5c3/TCC_Unifal/Evidencias_TCC_Unifal/relatorios_ferramentas/2026-07-06_19-27-44__validacao_tcc_unifal_r03/accessmonitor/sertanopolis-parana-4126504/sertanopolis_paraná_4126504_r03_accessmonitor_t1_20260706_211717.json</t>
  </si>
  <si>
    <t>/media/serv-bot/cebece73-ca34-45fa-ba0e-9a1a1807e5c3/TCC_Unifal/Evidencias_TCC_Unifal/relatorios_ferramentas/2026-07-06_19-27-44__validacao_tcc_unifal_r03/amaweb/jerico-paraiba-2507408/jerico_paraíba_2507408_r03_amaweb_t1_20260706_211739.pdf</t>
  </si>
  <si>
    <t>/media/serv-bot/cebece73-ca34-45fa-ba0e-9a1a1807e5c3/TCC_Unifal/Processamento_TCC_Unifal/sessoes/2026-07-06_19-27-44__validacao_tcc_unifal_r03/json/r03_2507408_f542090d.json</t>
  </si>
  <si>
    <t>/media/serv-bot/cebece73-ca34-45fa-ba0e-9a1a1807e5c3/TCC_Unifal/Evidencias_TCC_Unifal/relatorios_ferramentas/2026-07-06_19-27-44__validacao_tcc_unifal_r03/amaweb/ibirite-minas-gerais-3129806/ibirite_minas gerais_3129806_r03_amaweb_t1_20260706_211741.pdf</t>
  </si>
  <si>
    <t>/media/serv-bot/cebece73-ca34-45fa-ba0e-9a1a1807e5c3/TCC_Unifal/Processamento_TCC_Unifal/sessoes/2026-07-06_19-27-44__validacao_tcc_unifal_r03/json/r03_3129806_fd7e8aa8.json</t>
  </si>
  <si>
    <t>/media/serv-bot/cebece73-ca34-45fa-ba0e-9a1a1807e5c3/TCC_Unifal/Evidencias_TCC_Unifal/relatorios_ferramentas/2026-07-06_19-27-44__validacao_tcc_unifal_r03/accessmonitor/jerico-paraiba-2507408/jerico_paraíba_2507408_r03_accessmonitor_t1_20260706_211751.json</t>
  </si>
  <si>
    <t>/media/serv-bot/cebece73-ca34-45fa-ba0e-9a1a1807e5c3/TCC_Unifal/Evidencias_TCC_Unifal/relatorios_ferramentas/2026-07-06_19-27-44__validacao_tcc_unifal_r03/accessmonitor/ibirite-minas-gerais-3129806/ibirite_minas gerais_3129806_r03_accessmonitor_t1_20260706_211754.json</t>
  </si>
  <si>
    <t>/media/serv-bot/cebece73-ca34-45fa-ba0e-9a1a1807e5c3/TCC_Unifal/Evidencias_TCC_Unifal/relatorios_ferramentas/2026-07-06_19-27-44__validacao_tcc_unifal_r03/amaweb/siqueira-campos-parana-4126603/siqueira-campos_paraná_4126603_r03_amaweb_t1_20260706_211838.pdf</t>
  </si>
  <si>
    <t>/media/serv-bot/cebece73-ca34-45fa-ba0e-9a1a1807e5c3/TCC_Unifal/Processamento_TCC_Unifal/sessoes/2026-07-06_19-27-44__validacao_tcc_unifal_r03/json/r03_4126603_b9359cce.json</t>
  </si>
  <si>
    <t>/media/serv-bot/cebece73-ca34-45fa-ba0e-9a1a1807e5c3/TCC_Unifal/Evidencias_TCC_Unifal/relatorios_ferramentas/2026-07-06_19-27-44__validacao_tcc_unifal_r03/amaweb/lastro-paraiba-2508406/lastro_paraíba_2508406_r03_amaweb_t1_20260706_211838.pdf</t>
  </si>
  <si>
    <t>/media/serv-bot/cebece73-ca34-45fa-ba0e-9a1a1807e5c3/TCC_Unifal/Processamento_TCC_Unifal/sessoes/2026-07-06_19-27-44__validacao_tcc_unifal_r03/json/r03_2508406_177e970b.json</t>
  </si>
  <si>
    <t>/media/serv-bot/cebece73-ca34-45fa-ba0e-9a1a1807e5c3/TCC_Unifal/Evidencias_TCC_Unifal/relatorios_ferramentas/2026-07-06_19-27-44__validacao_tcc_unifal_r03/amaweb/igarape-minas-gerais-3130101/igarape_minas gerais_3130101_r03_amaweb_t1_20260706_211851.pdf</t>
  </si>
  <si>
    <t>/media/serv-bot/cebece73-ca34-45fa-ba0e-9a1a1807e5c3/TCC_Unifal/Processamento_TCC_Unifal/sessoes/2026-07-06_19-27-44__validacao_tcc_unifal_r03/json/r03_3130101_73fc4a2e.json</t>
  </si>
  <si>
    <t>/media/serv-bot/cebece73-ca34-45fa-ba0e-9a1a1807e5c3/TCC_Unifal/Evidencias_TCC_Unifal/relatorios_ferramentas/2026-07-06_19-27-44__validacao_tcc_unifal_r03/accessmonitor/siqueira-campos-parana-4126603/siqueira-campos_paraná_4126603_r03_accessmonitor_t1_20260706_211849.json</t>
  </si>
  <si>
    <t>/media/serv-bot/cebece73-ca34-45fa-ba0e-9a1a1807e5c3/TCC_Unifal/Evidencias_TCC_Unifal/relatorios_ferramentas/2026-07-06_19-27-44__validacao_tcc_unifal_r03/accessmonitor/lastro-paraiba-2508406/lastro_paraíba_2508406_r03_accessmonitor_t1_20260706_211852.json</t>
  </si>
  <si>
    <t>/media/serv-bot/cebece73-ca34-45fa-ba0e-9a1a1807e5c3/TCC_Unifal/Evidencias_TCC_Unifal/relatorios_ferramentas/2026-07-06_19-27-44__validacao_tcc_unifal_r03/accessmonitor/igarape-minas-gerais-3130101/igarape_minas gerais_3130101_r03_accessmonitor_t1_20260706_211904.json</t>
  </si>
  <si>
    <t>/media/serv-bot/cebece73-ca34-45fa-ba0e-9a1a1807e5c3/TCC_Unifal/Evidencias_TCC_Unifal/relatorios_ferramentas/2026-07-06_19-27-44__validacao_tcc_unifal_r03/amaweb/parari-paraiba-2510659/parari_paraíba_2510659_r03_amaweb_t1_20260706_211946.pdf</t>
  </si>
  <si>
    <t>/media/serv-bot/cebece73-ca34-45fa-ba0e-9a1a1807e5c3/TCC_Unifal/Processamento_TCC_Unifal/sessoes/2026-07-06_19-27-44__validacao_tcc_unifal_r03/json/r03_2510659_1f9123c6.json</t>
  </si>
  <si>
    <t>/media/serv-bot/cebece73-ca34-45fa-ba0e-9a1a1807e5c3/TCC_Unifal/Evidencias_TCC_Unifal/relatorios_ferramentas/2026-07-06_19-27-44__validacao_tcc_unifal_r03/accessmonitor/parari-paraiba-2510659/parari_paraíba_2510659_r03_accessmonitor_t1_20260706_211959.json</t>
  </si>
  <si>
    <t>/media/serv-bot/cebece73-ca34-45fa-ba0e-9a1a1807e5c3/TCC_Unifal/Evidencias_TCC_Unifal/relatorios_ferramentas/2026-07-06_19-27-44__validacao_tcc_unifal_r03/amaweb/remigio-paraiba-2512705/remigio_paraíba_2512705_r03_amaweb_t1_20260706_212032.pdf</t>
  </si>
  <si>
    <t>/media/serv-bot/cebece73-ca34-45fa-ba0e-9a1a1807e5c3/TCC_Unifal/Processamento_TCC_Unifal/sessoes/2026-07-06_19-27-44__validacao_tcc_unifal_r03/json/r03_2512705_312756ae.json</t>
  </si>
  <si>
    <t>/media/serv-bot/cebece73-ca34-45fa-ba0e-9a1a1807e5c3/TCC_Unifal/Evidencias_TCC_Unifal/relatorios_ferramentas/2026-07-06_19-27-44__validacao_tcc_unifal_r03/accessmonitor/remigio-paraiba-2512705/remigio_paraíba_2512705_r03_accessmonitor_t1_20260706_212044.json</t>
  </si>
  <si>
    <t>/media/serv-bot/cebece73-ca34-45fa-ba0e-9a1a1807e5c3/TCC_Unifal/Evidencias_TCC_Unifal/relatorios_ferramentas/2026-07-06_19-27-44__validacao_tcc_unifal_r03/amaweb/santa-cecilia-paraiba-2513158/santa-cecilia_paraíba_2513158_r03_amaweb_t1_20260706_212134.pdf</t>
  </si>
  <si>
    <t>/media/serv-bot/cebece73-ca34-45fa-ba0e-9a1a1807e5c3/TCC_Unifal/Processamento_TCC_Unifal/sessoes/2026-07-06_19-27-44__validacao_tcc_unifal_r03/json/r03_2513158_8adeddba.json</t>
  </si>
  <si>
    <t>/media/serv-bot/cebece73-ca34-45fa-ba0e-9a1a1807e5c3/TCC_Unifal/Evidencias_TCC_Unifal/relatorios_ferramentas/2026-07-06_19-27-44__validacao_tcc_unifal_r03/accessmonitor/santa-cecilia-paraiba-2513158/santa-cecilia_paraíba_2513158_r03_accessmonitor_t1_20260706_212145.json</t>
  </si>
  <si>
    <t>/media/serv-bot/cebece73-ca34-45fa-ba0e-9a1a1807e5c3/TCC_Unifal/Evidencias_TCC_Unifal/relatorios_ferramentas/2026-07-06_19-27-44__validacao_tcc_unifal_r03/amaweb/ventania-parana-4128534/ventania_paraná_4128534_r03_amaweb_t1_20260706_212218.pdf</t>
  </si>
  <si>
    <t>/media/serv-bot/cebece73-ca34-45fa-ba0e-9a1a1807e5c3/TCC_Unifal/Processamento_TCC_Unifal/sessoes/2026-07-06_19-27-44__validacao_tcc_unifal_r03/json/r03_4128534_eef8814b.json</t>
  </si>
  <si>
    <t>/media/serv-bot/cebece73-ca34-45fa-ba0e-9a1a1807e5c3/TCC_Unifal/Evidencias_TCC_Unifal/relatorios_ferramentas/2026-07-06_19-27-44__validacao_tcc_unifal_r03/amaweb/ipuiuna-minas-gerais-3131505/ipuiuna_minas gerais_3131505_r03_amaweb_t1_20260706_212233.pdf</t>
  </si>
  <si>
    <t>/media/serv-bot/cebece73-ca34-45fa-ba0e-9a1a1807e5c3/TCC_Unifal/Processamento_TCC_Unifal/sessoes/2026-07-06_19-27-44__validacao_tcc_unifal_r03/json/r03_3131505_978e7ad8.json</t>
  </si>
  <si>
    <t>/media/serv-bot/cebece73-ca34-45fa-ba0e-9a1a1807e5c3/TCC_Unifal/Evidencias_TCC_Unifal/relatorios_ferramentas/2026-07-06_19-27-44__validacao_tcc_unifal_r03/amaweb/sao-bentinho-paraiba-2513927/sao-bentinho_paraíba_2513927_r03_amaweb_t1_20260706_212237.pdf</t>
  </si>
  <si>
    <t>/media/serv-bot/cebece73-ca34-45fa-ba0e-9a1a1807e5c3/TCC_Unifal/Processamento_TCC_Unifal/sessoes/2026-07-06_19-27-44__validacao_tcc_unifal_r03/json/r03_2513927_edfb1430.json</t>
  </si>
  <si>
    <t>/media/serv-bot/cebece73-ca34-45fa-ba0e-9a1a1807e5c3/TCC_Unifal/Evidencias_TCC_Unifal/relatorios_ferramentas/2026-07-06_19-27-44__validacao_tcc_unifal_r03/accessmonitor/sao-bentinho-paraiba-2513927/sao-bentinho_paraíba_2513927_r03_accessmonitor_t1_20260706_212248.json</t>
  </si>
  <si>
    <t>/media/serv-bot/cebece73-ca34-45fa-ba0e-9a1a1807e5c3/TCC_Unifal/Evidencias_TCC_Unifal/relatorios_ferramentas/2026-07-06_19-27-44__validacao_tcc_unifal_r03/amaweb/ipuiuna-minas-gerais-3131505/ipuiuna_minas gerais_3131505_r03_amaweb_t2_20260706_212259.pdf</t>
  </si>
  <si>
    <t>/media/serv-bot/cebece73-ca34-45fa-ba0e-9a1a1807e5c3/TCC_Unifal/Evidencias_TCC_Unifal/relatorios_ferramentas/2026-07-06_19-27-44__validacao_tcc_unifal_r03/amaweb/ventania-parana-4128534/ventania_paraná_4128534_r03_amaweb_t2_20260706_212300.pdf</t>
  </si>
  <si>
    <t>/media/serv-bot/cebece73-ca34-45fa-ba0e-9a1a1807e5c3/TCC_Unifal/Evidencias_TCC_Unifal/relatorios_ferramentas/2026-07-06_19-27-44__validacao_tcc_unifal_r03/amaweb/sao-bento-paraiba-2513901/sao-bento_paraíba_2513901_r03_amaweb_t1_20260706_212311.pdf</t>
  </si>
  <si>
    <t>/media/serv-bot/cebece73-ca34-45fa-ba0e-9a1a1807e5c3/TCC_Unifal/Processamento_TCC_Unifal/sessoes/2026-07-06_19-27-44__validacao_tcc_unifal_r03/json/r03_2513901_98035c2a.json</t>
  </si>
  <si>
    <t>/media/serv-bot/cebece73-ca34-45fa-ba0e-9a1a1807e5c3/TCC_Unifal/Evidencias_TCC_Unifal/relatorios_ferramentas/2026-07-06_19-27-44__validacao_tcc_unifal_r03/accessmonitor/ipuiuna-minas-gerais-3131505/ipuiuna_minas gerais_3131505_r03_accessmonitor_t1_20260706_212311.json</t>
  </si>
  <si>
    <t>/media/serv-bot/cebece73-ca34-45fa-ba0e-9a1a1807e5c3/TCC_Unifal/Evidencias_TCC_Unifal/relatorios_ferramentas/2026-07-06_19-27-44__validacao_tcc_unifal_r03/accessmonitor/ventania-parana-4128534/ventania_paraná_4128534_r03_accessmonitor_t1_20260706_212313.json</t>
  </si>
  <si>
    <t>/media/serv-bot/cebece73-ca34-45fa-ba0e-9a1a1807e5c3/TCC_Unifal/Evidencias_TCC_Unifal/relatorios_ferramentas/2026-07-06_19-27-44__validacao_tcc_unifal_r03/accessmonitor/sao-bento-paraiba-2513901/sao-bento_paraíba_2513901_r03_accessmonitor_t1_20260706_212322.json</t>
  </si>
  <si>
    <t>/media/serv-bot/cebece73-ca34-45fa-ba0e-9a1a1807e5c3/TCC_Unifal/Evidencias_TCC_Unifal/relatorios_ferramentas/2026-07-06_19-27-44__validacao_tcc_unifal_r03/amaweb/itauna-minas-gerais-3133808/itauna_minas gerais_3133808_r03_amaweb_t1_20260706_212346.pdf</t>
  </si>
  <si>
    <t>/media/serv-bot/cebece73-ca34-45fa-ba0e-9a1a1807e5c3/TCC_Unifal/Processamento_TCC_Unifal/sessoes/2026-07-06_19-27-44__validacao_tcc_unifal_r03/json/r03_3133808_f82452d4.json</t>
  </si>
  <si>
    <t>/media/serv-bot/cebece73-ca34-45fa-ba0e-9a1a1807e5c3/TCC_Unifal/Evidencias_TCC_Unifal/relatorios_ferramentas/2026-07-06_19-27-44__validacao_tcc_unifal_r03/amaweb/virmond-parana-4128658/virmond_paraná_4128658_r03_amaweb_t1_20260706_212349.pdf</t>
  </si>
  <si>
    <t>/media/serv-bot/cebece73-ca34-45fa-ba0e-9a1a1807e5c3/TCC_Unifal/Processamento_TCC_Unifal/sessoes/2026-07-06_19-27-44__validacao_tcc_unifal_r03/json/r03_4128658_778454d6.json</t>
  </si>
  <si>
    <t>/media/serv-bot/cebece73-ca34-45fa-ba0e-9a1a1807e5c3/TCC_Unifal/Evidencias_TCC_Unifal/relatorios_ferramentas/2026-07-06_19-27-44__validacao_tcc_unifal_r03/accessmonitor/virmond-parana-4128658/virmond_paraná_4128658_r03_accessmonitor_t1_20260706_212400.json</t>
  </si>
  <si>
    <t>/media/serv-bot/cebece73-ca34-45fa-ba0e-9a1a1807e5c3/TCC_Unifal/Evidencias_TCC_Unifal/relatorios_ferramentas/2026-07-06_19-27-44__validacao_tcc_unifal_r03/accessmonitor/itauna-minas-gerais-3133808/itauna_minas gerais_3133808_r03_accessmonitor_t1_20260706_212359.json</t>
  </si>
  <si>
    <t>/media/serv-bot/cebece73-ca34-45fa-ba0e-9a1a1807e5c3/TCC_Unifal/Evidencias_TCC_Unifal/relatorios_ferramentas/2026-07-06_19-27-44__validacao_tcc_unifal_r03/amaweb/jordania-minas-gerais-3136504/jordania_minas gerais_3136504_r03_amaweb_t1_20260706_212430.pdf</t>
  </si>
  <si>
    <t>/media/serv-bot/cebece73-ca34-45fa-ba0e-9a1a1807e5c3/TCC_Unifal/Processamento_TCC_Unifal/sessoes/2026-07-06_19-27-44__validacao_tcc_unifal_r03/json/r03_3136504_df54bc11.json</t>
  </si>
  <si>
    <t>/media/serv-bot/cebece73-ca34-45fa-ba0e-9a1a1807e5c3/TCC_Unifal/Evidencias_TCC_Unifal/relatorios_ferramentas/2026-07-06_19-27-44__validacao_tcc_unifal_r03/accessmonitor/jordania-minas-gerais-3136504/jordania_minas gerais_3136504_r03_accessmonitor_t1_20260706_212442.json</t>
  </si>
  <si>
    <t>/media/serv-bot/cebece73-ca34-45fa-ba0e-9a1a1807e5c3/TCC_Unifal/Evidencias_TCC_Unifal/relatorios_ferramentas/2026-07-06_19-27-44__validacao_tcc_unifal_r03/amaweb/lagoa-dourada-minas-gerais-3137403/lagoa-dourada_minas gerais_3137403_r03_amaweb_t1_20260706_212510.pdf</t>
  </si>
  <si>
    <t>/media/serv-bot/cebece73-ca34-45fa-ba0e-9a1a1807e5c3/TCC_Unifal/Processamento_TCC_Unifal/sessoes/2026-07-06_19-27-44__validacao_tcc_unifal_r03/json/r03_3137403_4d80155e.json</t>
  </si>
  <si>
    <t>/media/serv-bot/cebece73-ca34-45fa-ba0e-9a1a1807e5c3/TCC_Unifal/Evidencias_TCC_Unifal/relatorios_ferramentas/2026-07-06_19-27-44__validacao_tcc_unifal_r03/amaweb/sao-jose-do-bonfim-paraiba-2514602/sao-jose-do-bonfim_paraíba_2514602_r03_amaweb_t1_20260706_212522.pdf</t>
  </si>
  <si>
    <t>/media/serv-bot/cebece73-ca34-45fa-ba0e-9a1a1807e5c3/TCC_Unifal/Processamento_TCC_Unifal/sessoes/2026-07-06_19-27-44__validacao_tcc_unifal_r03/json/r03_2514602_b0930917.json</t>
  </si>
  <si>
    <t>/media/serv-bot/cebece73-ca34-45fa-ba0e-9a1a1807e5c3/TCC_Unifal/Evidencias_TCC_Unifal/relatorios_ferramentas/2026-07-06_19-27-44__validacao_tcc_unifal_r03/amaweb/ajuricaba-rio-grande-do-sul-4300208/ajuricaba_rio grande do sul_4300208_r03_amaweb_t1_20260706_212522.pdf</t>
  </si>
  <si>
    <t>/media/serv-bot/cebece73-ca34-45fa-ba0e-9a1a1807e5c3/TCC_Unifal/Processamento_TCC_Unifal/sessoes/2026-07-06_19-27-44__validacao_tcc_unifal_r03/json/r03_4300208_afd45fee.json</t>
  </si>
  <si>
    <t>/media/serv-bot/cebece73-ca34-45fa-ba0e-9a1a1807e5c3/TCC_Unifal/Evidencias_TCC_Unifal/relatorios_ferramentas/2026-07-06_19-27-44__validacao_tcc_unifal_r03/accessmonitor/lagoa-dourada-minas-gerais-3137403/lagoa-dourada_minas gerais_3137403_r03_accessmonitor_t1_20260706_212522.json</t>
  </si>
  <si>
    <t>/media/serv-bot/cebece73-ca34-45fa-ba0e-9a1a1807e5c3/TCC_Unifal/Evidencias_TCC_Unifal/relatorios_ferramentas/2026-07-06_19-27-44__validacao_tcc_unifal_r03/accessmonitor/sao-jose-do-bonfim-paraiba-2514602/sao-jose-do-bonfim_paraíba_2514602_r03_accessmonitor_t1_20260706_212534.json</t>
  </si>
  <si>
    <t>/media/serv-bot/cebece73-ca34-45fa-ba0e-9a1a1807e5c3/TCC_Unifal/Evidencias_TCC_Unifal/relatorios_ferramentas/2026-07-06_19-27-44__validacao_tcc_unifal_r03/accessmonitor/ajuricaba-rio-grande-do-sul-4300208/ajuricaba_rio grande do sul_4300208_r03_accessmonitor_t1_20260706_212535.json</t>
  </si>
  <si>
    <t>/media/serv-bot/cebece73-ca34-45fa-ba0e-9a1a1807e5c3/TCC_Unifal/Evidencias_TCC_Unifal/relatorios_ferramentas/2026-07-06_19-27-44__validacao_tcc_unifal_r03/amaweb/sao-jose-do-sabugi-paraiba-2514701/sao-jose-do-sabugi_paraíba_2514701_r03_amaweb_t1_20260706_212612.pdf</t>
  </si>
  <si>
    <t>/media/serv-bot/cebece73-ca34-45fa-ba0e-9a1a1807e5c3/TCC_Unifal/Processamento_TCC_Unifal/sessoes/2026-07-06_19-27-44__validacao_tcc_unifal_r03/json/r03_2514701_62193bb0.json</t>
  </si>
  <si>
    <t>/media/serv-bot/cebece73-ca34-45fa-ba0e-9a1a1807e5c3/TCC_Unifal/Evidencias_TCC_Unifal/relatorios_ferramentas/2026-07-06_19-27-44__validacao_tcc_unifal_r03/amaweb/lagoa-formosa-minas-gerais-3137502/lagoa-formosa_minas gerais_3137502_r03_amaweb_t1_20260706_212620.pdf</t>
  </si>
  <si>
    <t>/media/serv-bot/cebece73-ca34-45fa-ba0e-9a1a1807e5c3/TCC_Unifal/Processamento_TCC_Unifal/sessoes/2026-07-06_19-27-44__validacao_tcc_unifal_r03/json/r03_3137502_d0cfa06e.json</t>
  </si>
  <si>
    <t>/media/serv-bot/cebece73-ca34-45fa-ba0e-9a1a1807e5c3/TCC_Unifal/Evidencias_TCC_Unifal/relatorios_ferramentas/2026-07-06_19-27-44__validacao_tcc_unifal_r03/amaweb/alecrim-rio-grande-do-sul-4300307/alecrim_rio grande do sul_4300307_r03_amaweb_t1_20260706_212624.pdf</t>
  </si>
  <si>
    <t>/media/serv-bot/cebece73-ca34-45fa-ba0e-9a1a1807e5c3/TCC_Unifal/Processamento_TCC_Unifal/sessoes/2026-07-06_19-27-44__validacao_tcc_unifal_r03/json/r03_4300307_452f6798.json</t>
  </si>
  <si>
    <t>/media/serv-bot/cebece73-ca34-45fa-ba0e-9a1a1807e5c3/TCC_Unifal/Evidencias_TCC_Unifal/relatorios_ferramentas/2026-07-06_19-27-44__validacao_tcc_unifal_r03/accessmonitor/sao-jose-do-sabugi-paraiba-2514701/sao-jose-do-sabugi_paraíba_2514701_r03_accessmonitor_t1_20260706_212624.json</t>
  </si>
  <si>
    <t>/media/serv-bot/cebece73-ca34-45fa-ba0e-9a1a1807e5c3/TCC_Unifal/Evidencias_TCC_Unifal/relatorios_ferramentas/2026-07-06_19-27-44__validacao_tcc_unifal_r03/accessmonitor/lagoa-formosa-minas-gerais-3137502/lagoa-formosa_minas gerais_3137502_r03_accessmonitor_t1_20260706_212632.json</t>
  </si>
  <si>
    <t>/media/serv-bot/cebece73-ca34-45fa-ba0e-9a1a1807e5c3/TCC_Unifal/Evidencias_TCC_Unifal/relatorios_ferramentas/2026-07-06_19-27-44__validacao_tcc_unifal_r03/accessmonitor/alecrim-rio-grande-do-sul-4300307/alecrim_rio grande do sul_4300307_r03_accessmonitor_t1_20260706_212637.json</t>
  </si>
  <si>
    <t>/media/serv-bot/cebece73-ca34-45fa-ba0e-9a1a1807e5c3/TCC_Unifal/Evidencias_TCC_Unifal/relatorios_ferramentas/2026-07-06_19-27-44__validacao_tcc_unifal_r03/amaweb/sao-jose-dos-ramos-paraiba-2514453/sao-jose-dos-ramos_paraíba_2514453_r03_amaweb_t1_20260706_212711.pdf</t>
  </si>
  <si>
    <t>/media/serv-bot/cebece73-ca34-45fa-ba0e-9a1a1807e5c3/TCC_Unifal/Processamento_TCC_Unifal/sessoes/2026-07-06_19-27-44__validacao_tcc_unifal_r03/json/r03_2514453_a617f784.json</t>
  </si>
  <si>
    <t>/media/serv-bot/cebece73-ca34-45fa-ba0e-9a1a1807e5c3/TCC_Unifal/Evidencias_TCC_Unifal/relatorios_ferramentas/2026-07-06_19-27-44__validacao_tcc_unifal_r03/amaweb/alegria-rio-grande-do-sul-4300455/alegria_rio grande do sul_4300455_r03_amaweb_t1_20260706_212731.pdf</t>
  </si>
  <si>
    <t>/media/serv-bot/cebece73-ca34-45fa-ba0e-9a1a1807e5c3/TCC_Unifal/Processamento_TCC_Unifal/sessoes/2026-07-06_19-27-44__validacao_tcc_unifal_r03/json/r03_4300455_41ad71d6.json</t>
  </si>
  <si>
    <t>/media/serv-bot/cebece73-ca34-45fa-ba0e-9a1a1807e5c3/TCC_Unifal/Evidencias_TCC_Unifal/relatorios_ferramentas/2026-07-06_19-27-44__validacao_tcc_unifal_r03/amaweb/martins-soares-minas-gerais-3140530/martins-soares_minas gerais_3140530_r03_amaweb_t1_20260706_212731.pdf</t>
  </si>
  <si>
    <t>/media/serv-bot/cebece73-ca34-45fa-ba0e-9a1a1807e5c3/TCC_Unifal/Processamento_TCC_Unifal/sessoes/2026-07-06_19-27-44__validacao_tcc_unifal_r03/json/r03_3140530_76dcf602.json</t>
  </si>
  <si>
    <t>/media/serv-bot/cebece73-ca34-45fa-ba0e-9a1a1807e5c3/TCC_Unifal/Evidencias_TCC_Unifal/relatorios_ferramentas/2026-07-06_19-27-44__validacao_tcc_unifal_r03/accessmonitor/sao-jose-dos-ramos-paraiba-2514453/sao-jose-dos-ramos_paraíba_2514453_r03_accessmonitor_t1_20260706_212723.json</t>
  </si>
  <si>
    <t>/media/serv-bot/cebece73-ca34-45fa-ba0e-9a1a1807e5c3/TCC_Unifal/Evidencias_TCC_Unifal/relatorios_ferramentas/2026-07-06_19-27-44__validacao_tcc_unifal_r03/accessmonitor/alegria-rio-grande-do-sul-4300455/alegria_rio grande do sul_4300455_r03_accessmonitor_t1_20260706_212744.json</t>
  </si>
  <si>
    <t>/media/serv-bot/cebece73-ca34-45fa-ba0e-9a1a1807e5c3/TCC_Unifal/Evidencias_TCC_Unifal/relatorios_ferramentas/2026-07-06_19-27-44__validacao_tcc_unifal_r03/amaweb/afranio-pernambuco-2600203/afranio_pernambuco_2600203_r03_amaweb_t1_20260706_212758.pdf</t>
  </si>
  <si>
    <t>/media/serv-bot/cebece73-ca34-45fa-ba0e-9a1a1807e5c3/TCC_Unifal/Processamento_TCC_Unifal/sessoes/2026-07-06_19-27-44__validacao_tcc_unifal_r03/json/r03_2600203_0ab824c6.json</t>
  </si>
  <si>
    <t>/media/serv-bot/cebece73-ca34-45fa-ba0e-9a1a1807e5c3/TCC_Unifal/Evidencias_TCC_Unifal/relatorios_ferramentas/2026-07-06_19-27-44__validacao_tcc_unifal_r03/accessmonitor/martins-soares-minas-gerais-3140530/martins-soares_minas gerais_3140530_r03_accessmonitor_t1_20260706_212743.json</t>
  </si>
  <si>
    <t>/media/serv-bot/cebece73-ca34-45fa-ba0e-9a1a1807e5c3/TCC_Unifal/Evidencias_TCC_Unifal/relatorios_ferramentas/2026-07-06_19-27-44__validacao_tcc_unifal_r03/accessmonitor/afranio-pernambuco-2600203/afranio_pernambuco_2600203_r03_accessmonitor_t1_20260706_212809.json</t>
  </si>
  <si>
    <t>/media/serv-bot/cebece73-ca34-45fa-ba0e-9a1a1807e5c3/TCC_Unifal/Evidencias_TCC_Unifal/relatorios_ferramentas/2026-07-06_19-27-44__validacao_tcc_unifal_r03/amaweb/alto-feliz-rio-grande-do-sul-4300570/alto-feliz_rio grande do sul_4300570_r03_amaweb_t1_20260706_212817.pdf</t>
  </si>
  <si>
    <t>/media/serv-bot/cebece73-ca34-45fa-ba0e-9a1a1807e5c3/TCC_Unifal/Processamento_TCC_Unifal/sessoes/2026-07-06_19-27-44__validacao_tcc_unifal_r03/json/r03_4300570_761000ed.json</t>
  </si>
  <si>
    <t>/media/serv-bot/cebece73-ca34-45fa-ba0e-9a1a1807e5c3/TCC_Unifal/Evidencias_TCC_Unifal/relatorios_ferramentas/2026-07-06_19-27-44__validacao_tcc_unifal_r03/amaweb/matias-cardoso-minas-gerais-3140852/matias-cardoso_minas gerais_3140852_r03_amaweb_t1_20260706_212817.pdf</t>
  </si>
  <si>
    <t>/media/serv-bot/cebece73-ca34-45fa-ba0e-9a1a1807e5c3/TCC_Unifal/Processamento_TCC_Unifal/sessoes/2026-07-06_19-27-44__validacao_tcc_unifal_r03/json/r03_3140852_51db29db.json</t>
  </si>
  <si>
    <t>/media/serv-bot/cebece73-ca34-45fa-ba0e-9a1a1807e5c3/TCC_Unifal/Evidencias_TCC_Unifal/relatorios_ferramentas/2026-07-06_19-27-44__validacao_tcc_unifal_r03/accessmonitor/matias-cardoso-minas-gerais-3140852/matias-cardoso_minas gerais_3140852_r03_accessmonitor_t1_20260706_212829.json</t>
  </si>
  <si>
    <t>/media/serv-bot/cebece73-ca34-45fa-ba0e-9a1a1807e5c3/TCC_Unifal/Evidencias_TCC_Unifal/relatorios_ferramentas/2026-07-06_19-27-44__validacao_tcc_unifal_r03/accessmonitor/alto-feliz-rio-grande-do-sul-4300570/alto-feliz_rio grande do sul_4300570_r03_accessmonitor_t1_20260706_212829.json</t>
  </si>
  <si>
    <t>/media/serv-bot/cebece73-ca34-45fa-ba0e-9a1a1807e5c3/TCC_Unifal/Evidencias_TCC_Unifal/relatorios_ferramentas/2026-07-06_19-27-44__validacao_tcc_unifal_r03/amaweb/arcoverde-pernambuco-2601201/arcoverde_pernambuco_2601201_r03_amaweb_t1_20260706_212836.pdf</t>
  </si>
  <si>
    <t>/media/serv-bot/cebece73-ca34-45fa-ba0e-9a1a1807e5c3/TCC_Unifal/Processamento_TCC_Unifal/sessoes/2026-07-06_19-27-44__validacao_tcc_unifal_r03/json/r03_2601201_d2ea2804.json</t>
  </si>
  <si>
    <t>/media/serv-bot/cebece73-ca34-45fa-ba0e-9a1a1807e5c3/TCC_Unifal/Evidencias_TCC_Unifal/relatorios_ferramentas/2026-07-06_19-27-44__validacao_tcc_unifal_r03/accessmonitor/arcoverde-pernambuco-2601201/arcoverde_pernambuco_2601201_r03_accessmonitor_t1_20260706_212850.json</t>
  </si>
  <si>
    <t>/media/serv-bot/cebece73-ca34-45fa-ba0e-9a1a1807e5c3/TCC_Unifal/Evidencias_TCC_Unifal/relatorios_ferramentas/2026-07-06_19-27-44__validacao_tcc_unifal_r03/amaweb/amaral-ferrador-rio-grande-do-sul-4300638/amaral-ferrador_rio grande do sul_4300638_r03_amaweb_t1_20260706_212909.pdf</t>
  </si>
  <si>
    <t>/media/serv-bot/cebece73-ca34-45fa-ba0e-9a1a1807e5c3/TCC_Unifal/Processamento_TCC_Unifal/sessoes/2026-07-06_19-27-44__validacao_tcc_unifal_r03/json/r03_4300638_2ba47a66.json</t>
  </si>
  <si>
    <t>/media/serv-bot/cebece73-ca34-45fa-ba0e-9a1a1807e5c3/TCC_Unifal/Evidencias_TCC_Unifal/relatorios_ferramentas/2026-07-06_19-27-44__validacao_tcc_unifal_r03/amaweb/mato-verde-minas-gerais-3141009/mato-verde_minas gerais_3141009_r03_amaweb_t1_20260706_212915.pdf</t>
  </si>
  <si>
    <t>/media/serv-bot/cebece73-ca34-45fa-ba0e-9a1a1807e5c3/TCC_Unifal/Processamento_TCC_Unifal/sessoes/2026-07-06_19-27-44__validacao_tcc_unifal_r03/json/r03_3141009_54c5e3b6.json</t>
  </si>
  <si>
    <t>/media/serv-bot/cebece73-ca34-45fa-ba0e-9a1a1807e5c3/TCC_Unifal/Evidencias_TCC_Unifal/relatorios_ferramentas/2026-07-06_19-27-44__validacao_tcc_unifal_r03/accessmonitor/amaral-ferrador-rio-grande-do-sul-4300638/amaral-ferrador_rio grande do sul_4300638_r03_accessmonitor_t1_20260706_212923.json</t>
  </si>
  <si>
    <t>/media/serv-bot/cebece73-ca34-45fa-ba0e-9a1a1807e5c3/TCC_Unifal/Evidencias_TCC_Unifal/relatorios_ferramentas/2026-07-06_19-27-44__validacao_tcc_unifal_r03/accessmonitor/mato-verde-minas-gerais-3141009/mato-verde_minas gerais_3141009_r03_accessmonitor_t1_20260706_212927.json</t>
  </si>
  <si>
    <t>/media/serv-bot/cebece73-ca34-45fa-ba0e-9a1a1807e5c3/TCC_Unifal/Evidencias_TCC_Unifal/relatorios_ferramentas/2026-07-06_19-27-44__validacao_tcc_unifal_r03/amaweb/balneario-pinhal-rio-grande-do-sul-4301636/balneario-pinhal_rio grande do sul_4301636_r03_amaweb_t1_20260706_212942.pdf</t>
  </si>
  <si>
    <t>/media/serv-bot/cebece73-ca34-45fa-ba0e-9a1a1807e5c3/TCC_Unifal/Processamento_TCC_Unifal/sessoes/2026-07-06_19-27-44__validacao_tcc_unifal_r03/json/r03_4301636_575be68e.json</t>
  </si>
  <si>
    <t>/media/serv-bot/cebece73-ca34-45fa-ba0e-9a1a1807e5c3/TCC_Unifal/Evidencias_TCC_Unifal/relatorios_ferramentas/2026-07-06_19-27-44__validacao_tcc_unifal_r03/amaweb/matutina-minas-gerais-3141207/matutina_minas gerais_3141207_r03_amaweb_t1_20260706_212954.pdf</t>
  </si>
  <si>
    <t>/media/serv-bot/cebece73-ca34-45fa-ba0e-9a1a1807e5c3/TCC_Unifal/Processamento_TCC_Unifal/sessoes/2026-07-06_19-27-44__validacao_tcc_unifal_r03/json/r03_3141207_aa6619f6.json</t>
  </si>
  <si>
    <t>/media/serv-bot/cebece73-ca34-45fa-ba0e-9a1a1807e5c3/TCC_Unifal/Evidencias_TCC_Unifal/relatorios_ferramentas/2026-07-06_19-27-44__validacao_tcc_unifal_r03/accessmonitor/balneario-pinhal-rio-grande-do-sul-4301636/balneario-pinhal_rio grande do sul_4301636_r03_accessmonitor_t1_20260706_212953.json</t>
  </si>
  <si>
    <t>/media/serv-bot/cebece73-ca34-45fa-ba0e-9a1a1807e5c3/TCC_Unifal/Evidencias_TCC_Unifal/relatorios_ferramentas/2026-07-06_19-27-44__validacao_tcc_unifal_r03/accessmonitor/matutina-minas-gerais-3141207/matutina_minas gerais_3141207_r03_accessmonitor_t1_20260706_213006.json</t>
  </si>
  <si>
    <t>/media/serv-bot/cebece73-ca34-45fa-ba0e-9a1a1807e5c3/TCC_Unifal/Evidencias_TCC_Unifal/relatorios_ferramentas/2026-07-06_19-27-44__validacao_tcc_unifal_r03/amaweb/montalvania-minas-gerais-3142700/montalvania_minas gerais_3142700_r03_amaweb_t1_20260706_213046.pdf</t>
  </si>
  <si>
    <t>/media/serv-bot/cebece73-ca34-45fa-ba0e-9a1a1807e5c3/TCC_Unifal/Processamento_TCC_Unifal/sessoes/2026-07-06_19-27-44__validacao_tcc_unifal_r03/json/r03_3142700_011fba63.json</t>
  </si>
  <si>
    <t>/media/serv-bot/cebece73-ca34-45fa-ba0e-9a1a1807e5c3/TCC_Unifal/Evidencias_TCC_Unifal/relatorios_ferramentas/2026-07-06_19-27-44__validacao_tcc_unifal_r03/amaweb/barao-do-triunfo-rio-grande-do-sul-4301750/barao-do-triunfo_rio grande do sul_4301750_r03_amaweb_t1_20260706_213052.pdf</t>
  </si>
  <si>
    <t>/media/serv-bot/cebece73-ca34-45fa-ba0e-9a1a1807e5c3/TCC_Unifal/Processamento_TCC_Unifal/sessoes/2026-07-06_19-27-44__validacao_tcc_unifal_r03/json/r03_4301750_b7496f58.json</t>
  </si>
  <si>
    <t>/media/serv-bot/cebece73-ca34-45fa-ba0e-9a1a1807e5c3/TCC_Unifal/Evidencias_TCC_Unifal/relatorios_ferramentas/2026-07-06_19-27-44__validacao_tcc_unifal_r03/accessmonitor/montalvania-minas-gerais-3142700/montalvania_minas gerais_3142700_r03_accessmonitor_t1_20260706_213058.json</t>
  </si>
  <si>
    <t>/media/serv-bot/cebece73-ca34-45fa-ba0e-9a1a1807e5c3/TCC_Unifal/Evidencias_TCC_Unifal/relatorios_ferramentas/2026-07-06_19-27-44__validacao_tcc_unifal_r03/accessmonitor/barao-do-triunfo-rio-grande-do-sul-4301750/barao-do-triunfo_rio grande do sul_4301750_r03_accessmonitor_t1_20260706_213104.json</t>
  </si>
  <si>
    <t>/media/serv-bot/cebece73-ca34-45fa-ba0e-9a1a1807e5c3/TCC_Unifal/Evidencias_TCC_Unifal/relatorios_ferramentas/2026-07-06_19-27-44__validacao_tcc_unifal_r03/amaweb/nova-modica-minas-gerais-3144904/nova-modica_minas gerais_3144904_r03_amaweb_t1_20260706_213129.pdf</t>
  </si>
  <si>
    <t>/media/serv-bot/cebece73-ca34-45fa-ba0e-9a1a1807e5c3/TCC_Unifal/Processamento_TCC_Unifal/sessoes/2026-07-06_19-27-44__validacao_tcc_unifal_r03/json/r03_3144904_c203a5a7.json</t>
  </si>
  <si>
    <t>/media/serv-bot/cebece73-ca34-45fa-ba0e-9a1a1807e5c3/TCC_Unifal/Evidencias_TCC_Unifal/relatorios_ferramentas/2026-07-06_19-27-44__validacao_tcc_unifal_r03/amaweb/barros-cassal-rio-grande-do-sul-4302006/barros-cassal_rio grande do sul_4302006_r03_amaweb_t1_20260706_213133.pdf</t>
  </si>
  <si>
    <t>/media/serv-bot/cebece73-ca34-45fa-ba0e-9a1a1807e5c3/TCC_Unifal/Processamento_TCC_Unifal/sessoes/2026-07-06_19-27-44__validacao_tcc_unifal_r03/json/r03_4302006_4b2eae71.json</t>
  </si>
  <si>
    <t>/media/serv-bot/cebece73-ca34-45fa-ba0e-9a1a1807e5c3/TCC_Unifal/Evidencias_TCC_Unifal/relatorios_ferramentas/2026-07-06_19-27-44__validacao_tcc_unifal_r03/accessmonitor/nova-modica-minas-gerais-3144904/nova-modica_minas gerais_3144904_r03_accessmonitor_t1_20260706_213140.json</t>
  </si>
  <si>
    <t>/media/serv-bot/cebece73-ca34-45fa-ba0e-9a1a1807e5c3/TCC_Unifal/Evidencias_TCC_Unifal/relatorios_ferramentas/2026-07-06_19-27-44__validacao_tcc_unifal_r03/accessmonitor/barros-cassal-rio-grande-do-sul-4302006/barros-cassal_rio grande do sul_4302006_r03_accessmonitor_t1_20260706_213146.json</t>
  </si>
  <si>
    <t>/media/serv-bot/cebece73-ca34-45fa-ba0e-9a1a1807e5c3/TCC_Unifal/Evidencias_TCC_Unifal/relatorios_ferramentas/2026-07-06_19-27-44__validacao_tcc_unifal_r03/amaweb/novo-oriente-de-minas-minas-gerais-3145356/novo-oriente-de-minas_minas gerais_3145356_r03_amaweb_t1_20260706_213206.pdf</t>
  </si>
  <si>
    <t>/media/serv-bot/cebece73-ca34-45fa-ba0e-9a1a1807e5c3/TCC_Unifal/Processamento_TCC_Unifal/sessoes/2026-07-06_19-27-44__validacao_tcc_unifal_r03/json/r03_3145356_201ff420.json</t>
  </si>
  <si>
    <t>/media/serv-bot/cebece73-ca34-45fa-ba0e-9a1a1807e5c3/TCC_Unifal/Evidencias_TCC_Unifal/relatorios_ferramentas/2026-07-06_19-27-44__validacao_tcc_unifal_r03/amaweb/cha-de-alegria-pernambuco-2604403/cha-de-alegria_pernambuco_2604403_r03_amaweb_t1_20260706_213211.pdf</t>
  </si>
  <si>
    <t>/media/serv-bot/cebece73-ca34-45fa-ba0e-9a1a1807e5c3/TCC_Unifal/Processamento_TCC_Unifal/sessoes/2026-07-06_19-27-44__validacao_tcc_unifal_r03/json/r03_2604403_fb2c85cd.json</t>
  </si>
  <si>
    <t>/media/serv-bot/cebece73-ca34-45fa-ba0e-9a1a1807e5c3/TCC_Unifal/Evidencias_TCC_Unifal/relatorios_ferramentas/2026-07-06_19-27-44__validacao_tcc_unifal_r03/amaweb/bom-principio-rio-grande-do-sul-4302352/bom-principio_rio grande do sul_4302352_r03_amaweb_t1_20260706_213214.pdf</t>
  </si>
  <si>
    <t>/media/serv-bot/cebece73-ca34-45fa-ba0e-9a1a1807e5c3/TCC_Unifal/Processamento_TCC_Unifal/sessoes/2026-07-06_19-27-44__validacao_tcc_unifal_r03/json/r03_4302352_c24dce78.json</t>
  </si>
  <si>
    <t>/media/serv-bot/cebece73-ca34-45fa-ba0e-9a1a1807e5c3/TCC_Unifal/Evidencias_TCC_Unifal/relatorios_ferramentas/2026-07-06_19-27-44__validacao_tcc_unifal_r03/accessmonitor/novo-oriente-de-minas-minas-gerais-3145356/novo-oriente-de-minas_minas gerais_3145356_r03_accessmonitor_t1_20260706_213217.json</t>
  </si>
  <si>
    <t>/media/serv-bot/cebece73-ca34-45fa-ba0e-9a1a1807e5c3/TCC_Unifal/Evidencias_TCC_Unifal/relatorios_ferramentas/2026-07-06_19-27-44__validacao_tcc_unifal_r03/accessmonitor/bom-principio-rio-grande-do-sul-4302352/bom-principio_rio grande do sul_4302352_r03_accessmonitor_t1_20260706_213227.json</t>
  </si>
  <si>
    <t>/media/serv-bot/cebece73-ca34-45fa-ba0e-9a1a1807e5c3/TCC_Unifal/Evidencias_TCC_Unifal/relatorios_ferramentas/2026-07-06_19-27-44__validacao_tcc_unifal_r03/amaweb/bom-retiro-do-sul-rio-grande-do-sul-4302402/bom-retiro-do-sul_rio grande do sul_4302402_r03_amaweb_t1_20260706_213306.pdf</t>
  </si>
  <si>
    <t>/media/serv-bot/cebece73-ca34-45fa-ba0e-9a1a1807e5c3/TCC_Unifal/Processamento_TCC_Unifal/sessoes/2026-07-06_19-27-44__validacao_tcc_unifal_r03/json/r03_4302402_cf827c28.json</t>
  </si>
  <si>
    <t>/media/serv-bot/cebece73-ca34-45fa-ba0e-9a1a1807e5c3/TCC_Unifal/Evidencias_TCC_Unifal/relatorios_ferramentas/2026-07-06_19-27-44__validacao_tcc_unifal_r03/amaweb/olimpio-noronha-minas-gerais-3145505/olimpio-noronha_minas gerais_3145505_r03_amaweb_t1_20260706_213319.pdf</t>
  </si>
  <si>
    <t>/media/serv-bot/cebece73-ca34-45fa-ba0e-9a1a1807e5c3/TCC_Unifal/Processamento_TCC_Unifal/sessoes/2026-07-06_19-27-44__validacao_tcc_unifal_r03/json/r03_3145505_a22a30ff.json</t>
  </si>
  <si>
    <t>/media/serv-bot/cebece73-ca34-45fa-ba0e-9a1a1807e5c3/TCC_Unifal/Evidencias_TCC_Unifal/relatorios_ferramentas/2026-07-06_19-27-44__validacao_tcc_unifal_r03/accessmonitor/bom-retiro-do-sul-rio-grande-do-sul-4302402/bom-retiro-do-sul_rio grande do sul_4302402_r03_accessmonitor_t1_20260706_213317.json</t>
  </si>
  <si>
    <t>/media/serv-bot/cebece73-ca34-45fa-ba0e-9a1a1807e5c3/TCC_Unifal/Evidencias_TCC_Unifal/relatorios_ferramentas/2026-07-06_19-27-44__validacao_tcc_unifal_r03/accessmonitor/olimpio-noronha-minas-gerais-3145505/olimpio-noronha_minas gerais_3145505_r03_accessmonitor_t1_20260706_213332.json</t>
  </si>
  <si>
    <t>/media/serv-bot/cebece73-ca34-45fa-ba0e-9a1a1807e5c3/TCC_Unifal/Evidencias_TCC_Unifal/relatorios_ferramentas/2026-07-06_19-27-44__validacao_tcc_unifal_r03/amaweb/butia-rio-grande-do-sul-4302709/butia_rio grande do sul_4302709_r03_amaweb_t1_20260706_213406.pdf</t>
  </si>
  <si>
    <t>/media/serv-bot/cebece73-ca34-45fa-ba0e-9a1a1807e5c3/TCC_Unifal/Processamento_TCC_Unifal/sessoes/2026-07-06_19-27-44__validacao_tcc_unifal_r03/json/r03_4302709_f3b29ab3.json</t>
  </si>
  <si>
    <t>/media/serv-bot/cebece73-ca34-45fa-ba0e-9a1a1807e5c3/TCC_Unifal/Evidencias_TCC_Unifal/relatorios_ferramentas/2026-07-06_19-27-44__validacao_tcc_unifal_r03/amaweb/ouro-branco-minas-gerais-3145901/ouro-branco_minas gerais_3145901_r03_amaweb_t1_20260706_213417.pdf</t>
  </si>
  <si>
    <t>/media/serv-bot/cebece73-ca34-45fa-ba0e-9a1a1807e5c3/TCC_Unifal/Processamento_TCC_Unifal/sessoes/2026-07-06_19-27-44__validacao_tcc_unifal_r03/json/r03_3145901_4149c995.json</t>
  </si>
  <si>
    <t>/media/serv-bot/cebece73-ca34-45fa-ba0e-9a1a1807e5c3/TCC_Unifal/Evidencias_TCC_Unifal/relatorios_ferramentas/2026-07-06_19-27-44__validacao_tcc_unifal_r03/accessmonitor/butia-rio-grande-do-sul-4302709/butia_rio grande do sul_4302709_r03_accessmonitor_t1_20260706_213418.json</t>
  </si>
  <si>
    <t>/media/serv-bot/cebece73-ca34-45fa-ba0e-9a1a1807e5c3/TCC_Unifal/Evidencias_TCC_Unifal/relatorios_ferramentas/2026-07-06_19-27-44__validacao_tcc_unifal_r03/amaweb/cambara-do-sul-rio-grande-do-sul-4303608/cambara-do-sul_rio grande do sul_4303608_r03_amaweb_t1_20260706_213442.pdf</t>
  </si>
  <si>
    <t>/media/serv-bot/cebece73-ca34-45fa-ba0e-9a1a1807e5c3/TCC_Unifal/Processamento_TCC_Unifal/sessoes/2026-07-06_19-27-44__validacao_tcc_unifal_r03/json/r03_4303608_f2d322c1.json</t>
  </si>
  <si>
    <t>/media/serv-bot/cebece73-ca34-45fa-ba0e-9a1a1807e5c3/TCC_Unifal/Evidencias_TCC_Unifal/relatorios_ferramentas/2026-07-06_19-27-44__validacao_tcc_unifal_r03/accessmonitor/ouro-branco-minas-gerais-3145901/ouro-branco_minas gerais_3145901_r03_accessmonitor_t1_20260706_213430.json</t>
  </si>
  <si>
    <t>/media/serv-bot/cebece73-ca34-45fa-ba0e-9a1a1807e5c3/TCC_Unifal/Evidencias_TCC_Unifal/relatorios_ferramentas/2026-07-06_19-27-44__validacao_tcc_unifal_r03/accessmonitor/cambara-do-sul-rio-grande-do-sul-4303608/cambara-do-sul_rio grande do sul_4303608_r03_accessmonitor_t1_20260706_213456.json</t>
  </si>
  <si>
    <t>/media/serv-bot/cebece73-ca34-45fa-ba0e-9a1a1807e5c3/TCC_Unifal/Evidencias_TCC_Unifal/relatorios_ferramentas/2026-07-06_19-27-44__validacao_tcc_unifal_r03/amaweb/cha-de-alegria-pernambuco-2604403/cha-de-alegria_pernambuco_2604403_r03_amaweb_t2_20260706_213529.pdf</t>
  </si>
  <si>
    <t>/media/serv-bot/cebece73-ca34-45fa-ba0e-9a1a1807e5c3/TCC_Unifal/Evidencias_TCC_Unifal/relatorios_ferramentas/2026-07-06_19-27-44__validacao_tcc_unifal_r03/amaweb/paineiras-minas-gerais-3146404/paineiras_minas gerais_3146404_r03_amaweb_t1_20260706_213538.pdf</t>
  </si>
  <si>
    <t>/media/serv-bot/cebece73-ca34-45fa-ba0e-9a1a1807e5c3/TCC_Unifal/Processamento_TCC_Unifal/sessoes/2026-07-06_19-27-44__validacao_tcc_unifal_r03/json/r03_3146404_cbff1f3d.json</t>
  </si>
  <si>
    <t>/media/serv-bot/cebece73-ca34-45fa-ba0e-9a1a1807e5c3/TCC_Unifal/Evidencias_TCC_Unifal/relatorios_ferramentas/2026-07-06_19-27-44__validacao_tcc_unifal_r03/accessmonitor/paineiras-minas-gerais-3146404/paineiras_minas gerais_3146404_r03_accessmonitor_t1_20260706_213550.json</t>
  </si>
  <si>
    <t>/media/serv-bot/cebece73-ca34-45fa-ba0e-9a1a1807e5c3/TCC_Unifal/Evidencias_TCC_Unifal/relatorios_ferramentas/2026-07-06_19-27-44__validacao_tcc_unifal_r03/amaweb/pedrinopolis-minas-gerais-3149200/pedrinopolis_minas gerais_3149200_r03_amaweb_t1_20260706_213636.pdf</t>
  </si>
  <si>
    <t>/media/serv-bot/cebece73-ca34-45fa-ba0e-9a1a1807e5c3/TCC_Unifal/Processamento_TCC_Unifal/sessoes/2026-07-06_19-27-44__validacao_tcc_unifal_r03/json/r03_3149200_2113e149.json</t>
  </si>
  <si>
    <t>/media/serv-bot/cebece73-ca34-45fa-ba0e-9a1a1807e5c3/TCC_Unifal/Evidencias_TCC_Unifal/relatorios_ferramentas/2026-07-06_19-27-44__validacao_tcc_unifal_r03/accessmonitor/pedrinopolis-minas-gerais-3149200/pedrinopolis_minas gerais_3149200_r03_accessmonitor_t1_20260706_213650.json</t>
  </si>
  <si>
    <t>/media/serv-bot/cebece73-ca34-45fa-ba0e-9a1a1807e5c3/TCC_Unifal/Evidencias_TCC_Unifal/relatorios_ferramentas/2026-07-06_19-27-44__validacao_tcc_unifal_r03/amaweb/perdizes-minas-gerais-3149804/perdizes_minas gerais_3149804_r03_amaweb_t1_20260706_213726.pdf</t>
  </si>
  <si>
    <t>/media/serv-bot/cebece73-ca34-45fa-ba0e-9a1a1807e5c3/TCC_Unifal/Processamento_TCC_Unifal/sessoes/2026-07-06_19-27-44__validacao_tcc_unifal_r03/json/r03_3149804_9ea6d402.json</t>
  </si>
  <si>
    <t>/media/serv-bot/cebece73-ca34-45fa-ba0e-9a1a1807e5c3/TCC_Unifal/Evidencias_TCC_Unifal/relatorios_ferramentas/2026-07-06_19-27-44__validacao_tcc_unifal_r03/accessmonitor/perdizes-minas-gerais-3149804/perdizes_minas gerais_3149804_r03_accessmonitor_t1_20260706_213740.json</t>
  </si>
  <si>
    <t>/media/serv-bot/cebece73-ca34-45fa-ba0e-9a1a1807e5c3/TCC_Unifal/Evidencias_TCC_Unifal/relatorios_ferramentas/2026-07-06_19-27-44__validacao_tcc_unifal_r03/amaweb/chapada-rio-grande-do-sul-4305306/chapada_rio grande do sul_4305306_r03_amaweb_t1_20260706_213817.pdf</t>
  </si>
  <si>
    <t>/media/serv-bot/cebece73-ca34-45fa-ba0e-9a1a1807e5c3/TCC_Unifal/Processamento_TCC_Unifal/sessoes/2026-07-06_19-27-44__validacao_tcc_unifal_r03/json/r03_4305306_3467947a.json</t>
  </si>
  <si>
    <t>/media/serv-bot/cebece73-ca34-45fa-ba0e-9a1a1807e5c3/TCC_Unifal/Evidencias_TCC_Unifal/relatorios_ferramentas/2026-07-06_19-27-44__validacao_tcc_unifal_r03/amaweb/chapada-rio-grande-do-sul-4305306/chapada_rio grande do sul_4305306_r03_amaweb_t2_20260706_213840.pdf</t>
  </si>
  <si>
    <t>/media/serv-bot/cebece73-ca34-45fa-ba0e-9a1a1807e5c3/TCC_Unifal/Evidencias_TCC_Unifal/relatorios_ferramentas/2026-07-06_19-27-44__validacao_tcc_unifal_r03/amaweb/cha-de-alegria-pernambuco-2604403/cha-de-alegria_pernambuco_2604403_r03_amaweb_t3_20260706_213901.pdf</t>
  </si>
  <si>
    <t>/media/serv-bot/cebece73-ca34-45fa-ba0e-9a1a1807e5c3/TCC_Unifal/Evidencias_TCC_Unifal/relatorios_ferramentas/2026-07-06_19-27-44__validacao_tcc_unifal_r03/accessmonitor/chapada-rio-grande-do-sul-4305306/chapada_rio grande do sul_4305306_r03_accessmonitor_t1_20260706_213851.json</t>
  </si>
  <si>
    <t>/media/serv-bot/cebece73-ca34-45fa-ba0e-9a1a1807e5c3/TCC_Unifal/Evidencias_TCC_Unifal/relatorios_ferramentas/2026-07-06_19-27-44__validacao_tcc_unifal_r03/accessmonitor/cha-de-alegria-pernambuco-2604403/cha-de-alegria_pernambuco_2604403_r03_accessmonitor_t1_20260706_213913.json</t>
  </si>
  <si>
    <t>/media/serv-bot/cebece73-ca34-45fa-ba0e-9a1a1807e5c3/TCC_Unifal/Evidencias_TCC_Unifal/relatorios_ferramentas/2026-07-06_19-27-44__validacao_tcc_unifal_r03/amaweb/espumoso-rio-grande-do-sul-4307500/espumoso_rio grande do sul_4307500_r03_amaweb_t1_20260706_213930.pdf</t>
  </si>
  <si>
    <t>/media/serv-bot/cebece73-ca34-45fa-ba0e-9a1a1807e5c3/TCC_Unifal/Processamento_TCC_Unifal/sessoes/2026-07-06_19-27-44__validacao_tcc_unifal_r03/json/r03_4307500_9850f097.json</t>
  </si>
  <si>
    <t>/media/serv-bot/cebece73-ca34-45fa-ba0e-9a1a1807e5c3/TCC_Unifal/Evidencias_TCC_Unifal/relatorios_ferramentas/2026-07-06_19-27-44__validacao_tcc_unifal_r03/accessmonitor/espumoso-rio-grande-do-sul-4307500/espumoso_rio grande do sul_4307500_r03_accessmonitor_t1_20260706_213943.json</t>
  </si>
  <si>
    <t>/media/serv-bot/cebece73-ca34-45fa-ba0e-9a1a1807e5c3/TCC_Unifal/Evidencias_TCC_Unifal/relatorios_ferramentas/2026-07-06_19-27-44__validacao_tcc_unifal_r03/amaweb/ilha-de-itamaraca-pernambuco-2607604/ilha-de-itamaraca_pernambuco_2607604_r03_amaweb_t1_20260706_214001.pdf</t>
  </si>
  <si>
    <t>/media/serv-bot/cebece73-ca34-45fa-ba0e-9a1a1807e5c3/TCC_Unifal/Processamento_TCC_Unifal/sessoes/2026-07-06_19-27-44__validacao_tcc_unifal_r03/json/r03_2607604_f3b298a0.json</t>
  </si>
  <si>
    <t>/media/serv-bot/cebece73-ca34-45fa-ba0e-9a1a1807e5c3/TCC_Unifal/Evidencias_TCC_Unifal/relatorios_ferramentas/2026-07-06_19-27-44__validacao_tcc_unifal_r03/amaweb/ponto-chique-minas-gerais-3152131/ponto-chique_minas gerais_3152131_r03_amaweb_t1_20260706_214015.pdf</t>
  </si>
  <si>
    <t>/media/serv-bot/cebece73-ca34-45fa-ba0e-9a1a1807e5c3/TCC_Unifal/Processamento_TCC_Unifal/sessoes/2026-07-06_19-27-44__validacao_tcc_unifal_r03/json/r03_3152131_3722b491.json</t>
  </si>
  <si>
    <t>/media/serv-bot/cebece73-ca34-45fa-ba0e-9a1a1807e5c3/TCC_Unifal/Evidencias_TCC_Unifal/relatorios_ferramentas/2026-07-06_19-27-44__validacao_tcc_unifal_r03/accessmonitor/ilha-de-itamaraca-pernambuco-2607604/ilha-de-itamaraca_pernambuco_2607604_r03_accessmonitor_t1_20260706_214012.json</t>
  </si>
  <si>
    <t>/media/serv-bot/cebece73-ca34-45fa-ba0e-9a1a1807e5c3/TCC_Unifal/Evidencias_TCC_Unifal/relatorios_ferramentas/2026-07-06_19-27-44__validacao_tcc_unifal_r03/accessmonitor/ponto-chique-minas-gerais-3152131/ponto-chique_minas gerais_3152131_r03_accessmonitor_t1_20260706_214028.json</t>
  </si>
  <si>
    <t>/media/serv-bot/cebece73-ca34-45fa-ba0e-9a1a1807e5c3/TCC_Unifal/Evidencias_TCC_Unifal/relatorios_ferramentas/2026-07-06_19-27-44__validacao_tcc_unifal_r03/amaweb/inaja-pernambuco-2607000/inaja_pernambuco_2607000_r03_amaweb_t1_20260706_214105.pdf</t>
  </si>
  <si>
    <t>/media/serv-bot/cebece73-ca34-45fa-ba0e-9a1a1807e5c3/TCC_Unifal/Processamento_TCC_Unifal/sessoes/2026-07-06_19-27-44__validacao_tcc_unifal_r03/json/r03_2607000_62f6c3f4.json</t>
  </si>
  <si>
    <t>/media/serv-bot/cebece73-ca34-45fa-ba0e-9a1a1807e5c3/TCC_Unifal/Evidencias_TCC_Unifal/relatorios_ferramentas/2026-07-06_19-27-44__validacao_tcc_unifal_r03/accessmonitor/inaja-pernambuco-2607000/inaja_pernambuco_2607000_r03_accessmonitor_t1_20260706_214117.json</t>
  </si>
  <si>
    <t>/media/serv-bot/cebece73-ca34-45fa-ba0e-9a1a1807e5c3/TCC_Unifal/Evidencias_TCC_Unifal/relatorios_ferramentas/2026-07-06_19-27-44__validacao_tcc_unifal_r03/amaweb/ipubi-pernambuco-2607307/ipubi_pernambuco_2607307_r03_amaweb_t1_20260706_214204.pdf</t>
  </si>
  <si>
    <t>/media/serv-bot/cebece73-ca34-45fa-ba0e-9a1a1807e5c3/TCC_Unifal/Processamento_TCC_Unifal/sessoes/2026-07-06_19-27-44__validacao_tcc_unifal_r03/json/r03_2607307_c137ca72.json</t>
  </si>
  <si>
    <t>/media/serv-bot/cebece73-ca34-45fa-ba0e-9a1a1807e5c3/TCC_Unifal/Evidencias_TCC_Unifal/relatorios_ferramentas/2026-07-06_19-27-44__validacao_tcc_unifal_r03/accessmonitor/ipubi-pernambuco-2607307/ipubi_pernambuco_2607307_r03_accessmonitor_t1_20260706_214215.json</t>
  </si>
  <si>
    <t>/media/serv-bot/cebece73-ca34-45fa-ba0e-9a1a1807e5c3/TCC_Unifal/Evidencias_TCC_Unifal/relatorios_ferramentas/2026-07-06_19-27-44__validacao_tcc_unifal_r03/amaweb/fazenda-vilanova-rio-grande-do-sul-4308078/fazenda-vilanova_rio grande do sul_4308078_r03_amaweb_t1_20260706_214309.pdf</t>
  </si>
  <si>
    <t>/media/serv-bot/cebece73-ca34-45fa-ba0e-9a1a1807e5c3/TCC_Unifal/Processamento_TCC_Unifal/sessoes/2026-07-06_19-27-44__validacao_tcc_unifal_r03/json/r03_4308078_1705e29e.json</t>
  </si>
  <si>
    <t>/media/serv-bot/cebece73-ca34-45fa-ba0e-9a1a1807e5c3/TCC_Unifal/Evidencias_TCC_Unifal/relatorios_ferramentas/2026-07-06_19-27-44__validacao_tcc_unifal_r03/amaweb/macaparana-pernambuco-2609006/macaparana_pernambuco_2609006_r03_amaweb_t1_20260706_214313.pdf</t>
  </si>
  <si>
    <t>/media/serv-bot/cebece73-ca34-45fa-ba0e-9a1a1807e5c3/TCC_Unifal/Processamento_TCC_Unifal/sessoes/2026-07-06_19-27-44__validacao_tcc_unifal_r03/json/r03_2609006_0700bee7.json</t>
  </si>
  <si>
    <t>/media/serv-bot/cebece73-ca34-45fa-ba0e-9a1a1807e5c3/TCC_Unifal/Evidencias_TCC_Unifal/relatorios_ferramentas/2026-07-06_19-27-44__validacao_tcc_unifal_r03/amaweb/fazenda-vilanova-rio-grande-do-sul-4308078/fazenda-vilanova_rio grande do sul_4308078_r03_amaweb_t2_20260706_214331.pdf</t>
  </si>
  <si>
    <t>/media/serv-bot/cebece73-ca34-45fa-ba0e-9a1a1807e5c3/TCC_Unifal/Evidencias_TCC_Unifal/relatorios_ferramentas/2026-07-06_19-27-44__validacao_tcc_unifal_r03/accessmonitor/macaparana-pernambuco-2609006/macaparana_pernambuco_2609006_r03_accessmonitor_t1_20260706_214326.json</t>
  </si>
  <si>
    <t>/media/serv-bot/cebece73-ca34-45fa-ba0e-9a1a1807e5c3/TCC_Unifal/Evidencias_TCC_Unifal/relatorios_ferramentas/2026-07-06_19-27-44__validacao_tcc_unifal_r03/amaweb/recreio-minas-gerais-3154101/recreio_minas gerais_3154101_r03_amaweb_t1_20260706_214345.pdf</t>
  </si>
  <si>
    <t>/media/serv-bot/cebece73-ca34-45fa-ba0e-9a1a1807e5c3/TCC_Unifal/Processamento_TCC_Unifal/sessoes/2026-07-06_19-27-44__validacao_tcc_unifal_r03/json/r03_3154101_4a64590e.json</t>
  </si>
  <si>
    <t>/media/serv-bot/cebece73-ca34-45fa-ba0e-9a1a1807e5c3/TCC_Unifal/Evidencias_TCC_Unifal/relatorios_ferramentas/2026-07-06_19-27-44__validacao_tcc_unifal_r03/accessmonitor/fazenda-vilanova-rio-grande-do-sul-4308078/fazenda-vilanova_rio grande do sul_4308078_r03_accessmonitor_t1_20260706_214344.json</t>
  </si>
  <si>
    <t>/media/serv-bot/cebece73-ca34-45fa-ba0e-9a1a1807e5c3/TCC_Unifal/Evidencias_TCC_Unifal/relatorios_ferramentas/2026-07-06_19-27-44__validacao_tcc_unifal_r03/amaweb/riacho-das-almas-pernambuco-2611705/riacho-das-almas_pernambuco_2611705_r03_amaweb_t1_20260706_214405.pdf</t>
  </si>
  <si>
    <t>/media/serv-bot/cebece73-ca34-45fa-ba0e-9a1a1807e5c3/TCC_Unifal/Processamento_TCC_Unifal/sessoes/2026-07-06_19-27-44__validacao_tcc_unifal_r03/json/r03_2611705_0b74d1c0.json</t>
  </si>
  <si>
    <t>/media/serv-bot/cebece73-ca34-45fa-ba0e-9a1a1807e5c3/TCC_Unifal/Evidencias_TCC_Unifal/relatorios_ferramentas/2026-07-06_19-27-44__validacao_tcc_unifal_r03/amaweb/recreio-minas-gerais-3154101/recreio_minas gerais_3154101_r03_amaweb_t2_20260706_214414.pdf</t>
  </si>
  <si>
    <t>/media/serv-bot/cebece73-ca34-45fa-ba0e-9a1a1807e5c3/TCC_Unifal/Evidencias_TCC_Unifal/relatorios_ferramentas/2026-07-06_19-27-44__validacao_tcc_unifal_r03/accessmonitor/riacho-das-almas-pernambuco-2611705/riacho-das-almas_pernambuco_2611705_r03_accessmonitor_t1_20260706_214416.json</t>
  </si>
  <si>
    <t>/media/serv-bot/cebece73-ca34-45fa-ba0e-9a1a1807e5c3/TCC_Unifal/Evidencias_TCC_Unifal/relatorios_ferramentas/2026-07-06_19-27-44__validacao_tcc_unifal_r03/accessmonitor/recreio-minas-gerais-3154101/recreio_minas gerais_3154101_r03_accessmonitor_t1_20260706_214427.json</t>
  </si>
  <si>
    <t>/media/serv-bot/cebece73-ca34-45fa-ba0e-9a1a1807e5c3/TCC_Unifal/Evidencias_TCC_Unifal/relatorios_ferramentas/2026-07-06_19-27-44__validacao_tcc_unifal_r03/amaweb/sao-lourenco-da-mata-pernambuco-2613701/sao-lourenco-da-mata_pernambuco_2613701_r03_amaweb_t1_20260706_214511.pdf</t>
  </si>
  <si>
    <t>/media/serv-bot/cebece73-ca34-45fa-ba0e-9a1a1807e5c3/TCC_Unifal/Processamento_TCC_Unifal/sessoes/2026-07-06_19-27-44__validacao_tcc_unifal_r03/json/r03_2613701_de7a35ca.json</t>
  </si>
  <si>
    <t>/media/serv-bot/cebece73-ca34-45fa-ba0e-9a1a1807e5c3/TCC_Unifal/Evidencias_TCC_Unifal/relatorios_ferramentas/2026-07-06_19-27-44__validacao_tcc_unifal_r03/amaweb/ressaquinha-minas-gerais-3154408/ressaquinha_minas gerais_3154408_r03_amaweb_t1_20260706_214521.pdf</t>
  </si>
  <si>
    <t>/media/serv-bot/cebece73-ca34-45fa-ba0e-9a1a1807e5c3/TCC_Unifal/Processamento_TCC_Unifal/sessoes/2026-07-06_19-27-44__validacao_tcc_unifal_r03/json/r03_3154408_c9aa9d35.json</t>
  </si>
  <si>
    <t>/media/serv-bot/cebece73-ca34-45fa-ba0e-9a1a1807e5c3/TCC_Unifal/Evidencias_TCC_Unifal/relatorios_ferramentas/2026-07-06_19-27-44__validacao_tcc_unifal_r03/accessmonitor/sao-lourenco-da-mata-pernambuco-2613701/sao-lourenco-da-mata_pernambuco_2613701_r03_accessmonitor_t1_20260706_214522.json</t>
  </si>
  <si>
    <t>/media/serv-bot/cebece73-ca34-45fa-ba0e-9a1a1807e5c3/TCC_Unifal/Evidencias_TCC_Unifal/relatorios_ferramentas/2026-07-06_19-27-44__validacao_tcc_unifal_r03/accessmonitor/ressaquinha-minas-gerais-3154408/ressaquinha_minas gerais_3154408_r03_accessmonitor_t1_20260706_214533.json</t>
  </si>
  <si>
    <t>/media/serv-bot/cebece73-ca34-45fa-ba0e-9a1a1807e5c3/TCC_Unifal/Evidencias_TCC_Unifal/relatorios_ferramentas/2026-07-06_19-27-44__validacao_tcc_unifal_r03/amaweb/serrita-pernambuco-2614006/serrita_pernambuco_2614006_r03_amaweb_t1_20260706_214609.pdf</t>
  </si>
  <si>
    <t>/media/serv-bot/cebece73-ca34-45fa-ba0e-9a1a1807e5c3/TCC_Unifal/Processamento_TCC_Unifal/sessoes/2026-07-06_19-27-44__validacao_tcc_unifal_r03/json/r03_2614006_847a4e52.json</t>
  </si>
  <si>
    <t>/media/serv-bot/cebece73-ca34-45fa-ba0e-9a1a1807e5c3/TCC_Unifal/Evidencias_TCC_Unifal/relatorios_ferramentas/2026-07-06_19-27-44__validacao_tcc_unifal_r03/amaweb/rio-novo-minas-gerais-3155405/rio-novo_minas gerais_3155405_r03_amaweb_t1_20260706_214617.pdf</t>
  </si>
  <si>
    <t>/media/serv-bot/cebece73-ca34-45fa-ba0e-9a1a1807e5c3/TCC_Unifal/Processamento_TCC_Unifal/sessoes/2026-07-06_19-27-44__validacao_tcc_unifal_r03/json/r03_3155405_a11f8eb9.json</t>
  </si>
  <si>
    <t>/media/serv-bot/cebece73-ca34-45fa-ba0e-9a1a1807e5c3/TCC_Unifal/Evidencias_TCC_Unifal/relatorios_ferramentas/2026-07-06_19-27-44__validacao_tcc_unifal_r03/accessmonitor/serrita-pernambuco-2614006/serrita_pernambuco_2614006_r03_accessmonitor_t1_20260706_214620.json</t>
  </si>
  <si>
    <t>/media/serv-bot/cebece73-ca34-45fa-ba0e-9a1a1807e5c3/TCC_Unifal/Evidencias_TCC_Unifal/relatorios_ferramentas/2026-07-06_19-27-44__validacao_tcc_unifal_r03/accessmonitor/rio-novo-minas-gerais-3155405/rio-novo_minas gerais_3155405_r03_accessmonitor_t1_20260706_214630.json</t>
  </si>
  <si>
    <t>/media/serv-bot/cebece73-ca34-45fa-ba0e-9a1a1807e5c3/TCC_Unifal/Evidencias_TCC_Unifal/relatorios_ferramentas/2026-07-06_19-27-44__validacao_tcc_unifal_r03/amaweb/getulio-vargas-rio-grande-do-sul-4308904/getulio-vargas_rio grande do sul_4308904_r03_amaweb_t1_20260706_214700.pdf</t>
  </si>
  <si>
    <t>/media/serv-bot/cebece73-ca34-45fa-ba0e-9a1a1807e5c3/TCC_Unifal/Processamento_TCC_Unifal/sessoes/2026-07-06_19-27-44__validacao_tcc_unifal_r03/json/r03_4308904_aa2168ef.json</t>
  </si>
  <si>
    <t>/media/serv-bot/cebece73-ca34-45fa-ba0e-9a1a1807e5c3/TCC_Unifal/Evidencias_TCC_Unifal/relatorios_ferramentas/2026-07-06_19-27-44__validacao_tcc_unifal_r03/amaweb/surubim-pernambuco-2614501/surubim_pernambuco_2614501_r03_amaweb_t1_20260706_214711.pdf</t>
  </si>
  <si>
    <t>/media/serv-bot/cebece73-ca34-45fa-ba0e-9a1a1807e5c3/TCC_Unifal/Processamento_TCC_Unifal/sessoes/2026-07-06_19-27-44__validacao_tcc_unifal_r03/json/r03_2614501_c21951b2.json</t>
  </si>
  <si>
    <t>/media/serv-bot/cebece73-ca34-45fa-ba0e-9a1a1807e5c3/TCC_Unifal/Evidencias_TCC_Unifal/relatorios_ferramentas/2026-07-06_19-27-44__validacao_tcc_unifal_r03/accessmonitor/surubim-pernambuco-2614501/surubim_pernambuco_2614501_r03_accessmonitor_t1_20260706_214722.json</t>
  </si>
  <si>
    <t>/media/serv-bot/cebece73-ca34-45fa-ba0e-9a1a1807e5c3/TCC_Unifal/Evidencias_TCC_Unifal/relatorios_ferramentas/2026-07-06_19-27-44__validacao_tcc_unifal_r03/amaweb/getulio-vargas-rio-grande-do-sul-4308904/getulio-vargas_rio grande do sul_4308904_r03_amaweb_t2_20260706_214735.pdf</t>
  </si>
  <si>
    <t>/media/serv-bot/cebece73-ca34-45fa-ba0e-9a1a1807e5c3/TCC_Unifal/Evidencias_TCC_Unifal/relatorios_ferramentas/2026-07-06_19-27-44__validacao_tcc_unifal_r03/accessmonitor/getulio-vargas-rio-grande-do-sul-4308904/getulio-vargas_rio grande do sul_4308904_r03_accessmonitor_t1_20260706_214748.json</t>
  </si>
  <si>
    <t>/media/serv-bot/cebece73-ca34-45fa-ba0e-9a1a1807e5c3/TCC_Unifal/Evidencias_TCC_Unifal/relatorios_ferramentas/2026-07-06_19-27-44__validacao_tcc_unifal_r03/amaweb/batalha-piaui-2201507/batalha_piauí_2201507_r03_amaweb_t1_20260706_214807.pdf</t>
  </si>
  <si>
    <t>/media/serv-bot/cebece73-ca34-45fa-ba0e-9a1a1807e5c3/TCC_Unifal/Processamento_TCC_Unifal/sessoes/2026-07-06_19-27-44__validacao_tcc_unifal_r03/json/r03_2201507_332f668a.json</t>
  </si>
  <si>
    <t>/media/serv-bot/cebece73-ca34-45fa-ba0e-9a1a1807e5c3/TCC_Unifal/Evidencias_TCC_Unifal/relatorios_ferramentas/2026-07-06_19-27-44__validacao_tcc_unifal_r03/amaweb/rubelita-minas-gerais-3156502/rubelita_minas gerais_3156502_r03_amaweb_t1_20260706_214824.pdf</t>
  </si>
  <si>
    <t>/media/serv-bot/cebece73-ca34-45fa-ba0e-9a1a1807e5c3/TCC_Unifal/Processamento_TCC_Unifal/sessoes/2026-07-06_19-27-44__validacao_tcc_unifal_r03/json/r03_3156502_c8c1f8b6.json</t>
  </si>
  <si>
    <t>/media/serv-bot/cebece73-ca34-45fa-ba0e-9a1a1807e5c3/TCC_Unifal/Evidencias_TCC_Unifal/relatorios_ferramentas/2026-07-06_19-27-44__validacao_tcc_unifal_r03/amaweb/glorinha-rio-grande-do-sul-4309050/glorinha_rio grande do sul_4309050_r03_amaweb_t1_20260706_214832.pdf</t>
  </si>
  <si>
    <t>/media/serv-bot/cebece73-ca34-45fa-ba0e-9a1a1807e5c3/TCC_Unifal/Processamento_TCC_Unifal/sessoes/2026-07-06_19-27-44__validacao_tcc_unifal_r03/json/r03_4309050_5efa0389.json</t>
  </si>
  <si>
    <t>/media/serv-bot/cebece73-ca34-45fa-ba0e-9a1a1807e5c3/TCC_Unifal/Evidencias_TCC_Unifal/relatorios_ferramentas/2026-07-06_19-27-44__validacao_tcc_unifal_r03/accessmonitor/batalha-piaui-2201507/batalha_piauí_2201507_r03_accessmonitor_t1_20260706_214820.json</t>
  </si>
  <si>
    <t>/media/serv-bot/cebece73-ca34-45fa-ba0e-9a1a1807e5c3/TCC_Unifal/Evidencias_TCC_Unifal/relatorios_ferramentas/2026-07-06_19-27-44__validacao_tcc_unifal_r03/accessmonitor/rubelita-minas-gerais-3156502/rubelita_minas gerais_3156502_r03_accessmonitor_t1_20260706_214835.json</t>
  </si>
  <si>
    <t>/media/serv-bot/cebece73-ca34-45fa-ba0e-9a1a1807e5c3/TCC_Unifal/Evidencias_TCC_Unifal/relatorios_ferramentas/2026-07-06_19-27-44__validacao_tcc_unifal_r03/accessmonitor/glorinha-rio-grande-do-sul-4309050/glorinha_rio grande do sul_4309050_r03_accessmonitor_t1_20260706_214844.json</t>
  </si>
  <si>
    <t>/media/serv-bot/cebece73-ca34-45fa-ba0e-9a1a1807e5c3/TCC_Unifal/Evidencias_TCC_Unifal/relatorios_ferramentas/2026-07-06_19-27-44__validacao_tcc_unifal_r03/amaweb/santa-rita-de-jacutinga-minas-gerais-3159308/santa-rita-de-jacutinga_minas gerais_3159308_r03_amaweb_t1_20260706_214928.pdf</t>
  </si>
  <si>
    <t>/media/serv-bot/cebece73-ca34-45fa-ba0e-9a1a1807e5c3/TCC_Unifal/Processamento_TCC_Unifal/sessoes/2026-07-06_19-27-44__validacao_tcc_unifal_r03/json/r03_3159308_8d62dd02.json</t>
  </si>
  <si>
    <t>/media/serv-bot/cebece73-ca34-45fa-ba0e-9a1a1807e5c3/TCC_Unifal/Evidencias_TCC_Unifal/relatorios_ferramentas/2026-07-06_19-27-44__validacao_tcc_unifal_r03/amaweb/corrente-piaui-2202901/corrente_piauí_2202901_r03_amaweb_t1_20260706_214928.pdf</t>
  </si>
  <si>
    <t>/media/serv-bot/cebece73-ca34-45fa-ba0e-9a1a1807e5c3/TCC_Unifal/Processamento_TCC_Unifal/sessoes/2026-07-06_19-27-44__validacao_tcc_unifal_r03/json/r03_2202901_29a0f0ea.json</t>
  </si>
  <si>
    <t>/media/serv-bot/cebece73-ca34-45fa-ba0e-9a1a1807e5c3/TCC_Unifal/Evidencias_TCC_Unifal/relatorios_ferramentas/2026-07-06_19-27-44__validacao_tcc_unifal_r03/accessmonitor/santa-rita-de-jacutinga-minas-gerais-3159308/santa-rita-de-jacutinga_minas gerais_3159308_r03_accessmonitor_t1_20260706_214939.json</t>
  </si>
  <si>
    <t>/media/serv-bot/cebece73-ca34-45fa-ba0e-9a1a1807e5c3/TCC_Unifal/Evidencias_TCC_Unifal/relatorios_ferramentas/2026-07-06_19-27-44__validacao_tcc_unifal_r03/accessmonitor/corrente-piaui-2202901/corrente_piauí_2202901_r03_accessmonitor_t1_20260706_214941.json</t>
  </si>
  <si>
    <t>/media/serv-bot/cebece73-ca34-45fa-ba0e-9a1a1807e5c3/TCC_Unifal/Evidencias_TCC_Unifal/relatorios_ferramentas/2026-07-06_19-27-44__validacao_tcc_unifal_r03/amaweb/guarani-das-missoes-rio-grande-do-sul-4309506/guarani-das-missoes_rio grande do sul_4309506_r03_amaweb_t1_20260706_214958.pdf</t>
  </si>
  <si>
    <t>/media/serv-bot/cebece73-ca34-45fa-ba0e-9a1a1807e5c3/TCC_Unifal/Processamento_TCC_Unifal/sessoes/2026-07-06_19-27-44__validacao_tcc_unifal_r03/json/r03_4309506_fe257996.json</t>
  </si>
  <si>
    <t>/media/serv-bot/cebece73-ca34-45fa-ba0e-9a1a1807e5c3/TCC_Unifal/Evidencias_TCC_Unifal/relatorios_ferramentas/2026-07-06_19-27-44__validacao_tcc_unifal_r03/accessmonitor/guarani-das-missoes-rio-grande-do-sul-4309506/guarani-das-missoes_rio grande do sul_4309506_r03_accessmonitor_t1_20260706_215011.json</t>
  </si>
  <si>
    <t>/media/serv-bot/cebece73-ca34-45fa-ba0e-9a1a1807e5c3/TCC_Unifal/Evidencias_TCC_Unifal/relatorios_ferramentas/2026-07-06_19-27-44__validacao_tcc_unifal_r03/amaweb/demerval-lobao-piaui-2203305/demerval-lobao_piauí_2203305_r03_amaweb_t1_20260706_215038.pdf</t>
  </si>
  <si>
    <t>/media/serv-bot/cebece73-ca34-45fa-ba0e-9a1a1807e5c3/TCC_Unifal/Processamento_TCC_Unifal/sessoes/2026-07-06_19-27-44__validacao_tcc_unifal_r03/json/r03_2203305_4c6b8398.json</t>
  </si>
  <si>
    <t>/media/serv-bot/cebece73-ca34-45fa-ba0e-9a1a1807e5c3/TCC_Unifal/Evidencias_TCC_Unifal/relatorios_ferramentas/2026-07-06_19-27-44__validacao_tcc_unifal_r03/amaweb/santana-de-pirapama-minas-gerais-3158508/santana-de-pirapama_minas gerais_3158508_r03_amaweb_t1_20260706_215038.pdf</t>
  </si>
  <si>
    <t>/media/serv-bot/cebece73-ca34-45fa-ba0e-9a1a1807e5c3/TCC_Unifal/Processamento_TCC_Unifal/sessoes/2026-07-06_19-27-44__validacao_tcc_unifal_r03/json/r03_3158508_f3e98741.json</t>
  </si>
  <si>
    <t>/media/serv-bot/cebece73-ca34-45fa-ba0e-9a1a1807e5c3/TCC_Unifal/Evidencias_TCC_Unifal/relatorios_ferramentas/2026-07-06_19-27-44__validacao_tcc_unifal_r03/amaweb/igrejinha-rio-grande-do-sul-4310108/igrejinha_rio grande do sul_4310108_r03_amaweb_t1_20260706_215055.pdf</t>
  </si>
  <si>
    <t>/media/serv-bot/cebece73-ca34-45fa-ba0e-9a1a1807e5c3/TCC_Unifal/Processamento_TCC_Unifal/sessoes/2026-07-06_19-27-44__validacao_tcc_unifal_r03/json/r03_4310108_d1cc36a2.json</t>
  </si>
  <si>
    <t>/media/serv-bot/cebece73-ca34-45fa-ba0e-9a1a1807e5c3/TCC_Unifal/Evidencias_TCC_Unifal/relatorios_ferramentas/2026-07-06_19-27-44__validacao_tcc_unifal_r03/accessmonitor/santana-de-pirapama-minas-gerais-3158508/santana-de-pirapama_minas gerais_3158508_r03_accessmonitor_t1_20260706_215050.json</t>
  </si>
  <si>
    <t>/media/serv-bot/cebece73-ca34-45fa-ba0e-9a1a1807e5c3/TCC_Unifal/Evidencias_TCC_Unifal/relatorios_ferramentas/2026-07-06_19-27-44__validacao_tcc_unifal_r03/accessmonitor/demerval-lobao-piaui-2203305/demerval-lobao_piauí_2203305_r03_accessmonitor_t1_20260706_215049.json</t>
  </si>
  <si>
    <t>/media/serv-bot/cebece73-ca34-45fa-ba0e-9a1a1807e5c3/TCC_Unifal/Evidencias_TCC_Unifal/relatorios_ferramentas/2026-07-06_19-27-44__validacao_tcc_unifal_r03/accessmonitor/igrejinha-rio-grande-do-sul-4310108/igrejinha_rio grande do sul_4310108_r03_accessmonitor_t1_20260706_215107.json</t>
  </si>
  <si>
    <t>/media/serv-bot/cebece73-ca34-45fa-ba0e-9a1a1807e5c3/TCC_Unifal/Evidencias_TCC_Unifal/relatorios_ferramentas/2026-07-06_19-27-44__validacao_tcc_unifal_r03/amaweb/geminiano-piaui-2204352/geminiano_piauí_2204352_r03_amaweb_t1_20260706_215121.pdf</t>
  </si>
  <si>
    <t>/media/serv-bot/cebece73-ca34-45fa-ba0e-9a1a1807e5c3/TCC_Unifal/Processamento_TCC_Unifal/sessoes/2026-07-06_19-27-44__validacao_tcc_unifal_r03/json/r03_2204352_56bb273a.json</t>
  </si>
  <si>
    <t>/media/serv-bot/cebece73-ca34-45fa-ba0e-9a1a1807e5c3/TCC_Unifal/Evidencias_TCC_Unifal/relatorios_ferramentas/2026-07-06_19-27-44__validacao_tcc_unifal_r03/amaweb/sao-bento-abade-minas-gerais-3160801/sao-bento-abade_minas gerais_3160801_r03_amaweb_t1_20260706_215127.pdf</t>
  </si>
  <si>
    <t>/media/serv-bot/cebece73-ca34-45fa-ba0e-9a1a1807e5c3/TCC_Unifal/Processamento_TCC_Unifal/sessoes/2026-07-06_19-27-44__validacao_tcc_unifal_r03/json/r03_3160801_487739bd.json</t>
  </si>
  <si>
    <t>/media/serv-bot/cebece73-ca34-45fa-ba0e-9a1a1807e5c3/TCC_Unifal/Evidencias_TCC_Unifal/relatorios_ferramentas/2026-07-06_19-27-44__validacao_tcc_unifal_r03/amaweb/itapuca-rio-grande-do-sul-4310579/itapuca_rio grande do sul_4310579_r03_amaweb_t1_20260706_215145.pdf</t>
  </si>
  <si>
    <t>/media/serv-bot/cebece73-ca34-45fa-ba0e-9a1a1807e5c3/TCC_Unifal/Processamento_TCC_Unifal/sessoes/2026-07-06_19-27-44__validacao_tcc_unifal_r03/json/r03_4310579_1cc4f508.json</t>
  </si>
  <si>
    <t>/media/serv-bot/cebece73-ca34-45fa-ba0e-9a1a1807e5c3/TCC_Unifal/Evidencias_TCC_Unifal/relatorios_ferramentas/2026-07-06_19-27-44__validacao_tcc_unifal_r03/accessmonitor/sao-bento-abade-minas-gerais-3160801/sao-bento-abade_minas gerais_3160801_r03_accessmonitor_t1_20260706_215140.json</t>
  </si>
  <si>
    <t>/media/serv-bot/cebece73-ca34-45fa-ba0e-9a1a1807e5c3/TCC_Unifal/Evidencias_TCC_Unifal/relatorios_ferramentas/2026-07-06_19-27-44__validacao_tcc_unifal_r03/accessmonitor/geminiano-piaui-2204352/geminiano_piauí_2204352_r03_accessmonitor_t1_20260706_215134.json</t>
  </si>
  <si>
    <t>/media/serv-bot/cebece73-ca34-45fa-ba0e-9a1a1807e5c3/TCC_Unifal/Evidencias_TCC_Unifal/relatorios_ferramentas/2026-07-06_19-27-44__validacao_tcc_unifal_r03/accessmonitor/itapuca-rio-grande-do-sul-4310579/itapuca_rio grande do sul_4310579_r03_accessmonitor_t1_20260706_215156.json</t>
  </si>
  <si>
    <t>/media/serv-bot/cebece73-ca34-45fa-ba0e-9a1a1807e5c3/TCC_Unifal/Evidencias_TCC_Unifal/relatorios_ferramentas/2026-07-06_19-27-44__validacao_tcc_unifal_r03/amaweb/sao-francisco-de-sales-minas-gerais-3161304/sao-francisco-de-sales_minas gerais_3161304_r03_amaweb_t1_20260706_215212.pdf</t>
  </si>
  <si>
    <t>/media/serv-bot/cebece73-ca34-45fa-ba0e-9a1a1807e5c3/TCC_Unifal/Processamento_TCC_Unifal/sessoes/2026-07-06_19-27-44__validacao_tcc_unifal_r03/json/r03_3161304_69de55fd.json</t>
  </si>
  <si>
    <t>/media/serv-bot/cebece73-ca34-45fa-ba0e-9a1a1807e5c3/TCC_Unifal/Evidencias_TCC_Unifal/relatorios_ferramentas/2026-07-06_19-27-44__validacao_tcc_unifal_r03/accessmonitor/geminiano-piaui-2204352/geminiano_piauí_2204352_r03_accessmonitor_t2_20260706_215205.json</t>
  </si>
  <si>
    <t>/media/serv-bot/cebece73-ca34-45fa-ba0e-9a1a1807e5c3/TCC_Unifal/Evidencias_TCC_Unifal/relatorios_ferramentas/2026-07-06_19-27-44__validacao_tcc_unifal_r03/amaweb/lagoao-rio-grande-do-sul-4311254/lagoao_rio grande do sul_4311254_r03_amaweb_t1_20260706_215230.pdf</t>
  </si>
  <si>
    <t>/media/serv-bot/cebece73-ca34-45fa-ba0e-9a1a1807e5c3/TCC_Unifal/Processamento_TCC_Unifal/sessoes/2026-07-06_19-27-44__validacao_tcc_unifal_r03/json/r03_4311254_9e7ad36a.json</t>
  </si>
  <si>
    <t>/media/serv-bot/cebece73-ca34-45fa-ba0e-9a1a1807e5c3/TCC_Unifal/Evidencias_TCC_Unifal/relatorios_ferramentas/2026-07-06_19-27-44__validacao_tcc_unifal_r03/accessmonitor/sao-francisco-de-sales-minas-gerais-3161304/sao-francisco-de-sales_minas gerais_3161304_r03_accessmonitor_t1_20260706_215224.json</t>
  </si>
  <si>
    <t>/media/serv-bot/cebece73-ca34-45fa-ba0e-9a1a1807e5c3/TCC_Unifal/Evidencias_TCC_Unifal/relatorios_ferramentas/2026-07-06_19-27-44__validacao_tcc_unifal_r03/accessmonitor/lagoao-rio-grande-do-sul-4311254/lagoao_rio grande do sul_4311254_r03_accessmonitor_t1_20260706_215241.json</t>
  </si>
  <si>
    <t>/media/serv-bot/cebece73-ca34-45fa-ba0e-9a1a1807e5c3/TCC_Unifal/Evidencias_TCC_Unifal/relatorios_ferramentas/2026-07-06_19-27-44__validacao_tcc_unifal_r03/accessmonitor/geminiano-piaui-2204352/geminiano_piauí_2204352_r03_accessmonitor_t3_20260706_215241.json</t>
  </si>
  <si>
    <t>/media/serv-bot/cebece73-ca34-45fa-ba0e-9a1a1807e5c3/TCC_Unifal/Evidencias_TCC_Unifal/relatorios_ferramentas/2026-07-06_19-27-44__validacao_tcc_unifal_r03/amaweb/sao-joao-da-mata-minas-gerais-3162302/sao-joao-da-mata_minas gerais_3162302_r03_amaweb_t1_20260706_215321.pdf</t>
  </si>
  <si>
    <t>/media/serv-bot/cebece73-ca34-45fa-ba0e-9a1a1807e5c3/TCC_Unifal/Processamento_TCC_Unifal/sessoes/2026-07-06_19-27-44__validacao_tcc_unifal_r03/json/r03_3162302_c7f4baa2.json</t>
  </si>
  <si>
    <t>/media/serv-bot/cebece73-ca34-45fa-ba0e-9a1a1807e5c3/TCC_Unifal/Evidencias_TCC_Unifal/relatorios_ferramentas/2026-07-06_19-27-44__validacao_tcc_unifal_r03/amaweb/nao-me-toque-rio-grande-do-sul-4312658/nao-me-toque_rio grande do sul_4312658_r03_amaweb_t1_20260706_215321.pdf</t>
  </si>
  <si>
    <t>/media/serv-bot/cebece73-ca34-45fa-ba0e-9a1a1807e5c3/TCC_Unifal/Processamento_TCC_Unifal/sessoes/2026-07-06_19-27-44__validacao_tcc_unifal_r03/json/r03_4312658_30a5b2ba.json</t>
  </si>
  <si>
    <t>/media/serv-bot/cebece73-ca34-45fa-ba0e-9a1a1807e5c3/TCC_Unifal/Evidencias_TCC_Unifal/relatorios_ferramentas/2026-07-06_19-27-44__validacao_tcc_unifal_r03/amaweb/jardim-do-mulato-piaui-2205250/jardim-do-mulato_piauí_2205250_r03_amaweb_t1_20260706_215326.pdf</t>
  </si>
  <si>
    <t>/media/serv-bot/cebece73-ca34-45fa-ba0e-9a1a1807e5c3/TCC_Unifal/Processamento_TCC_Unifal/sessoes/2026-07-06_19-27-44__validacao_tcc_unifal_r03/json/r03_2205250_73c6b61f.json</t>
  </si>
  <si>
    <t>/media/serv-bot/cebece73-ca34-45fa-ba0e-9a1a1807e5c3/TCC_Unifal/Evidencias_TCC_Unifal/relatorios_ferramentas/2026-07-06_19-27-44__validacao_tcc_unifal_r03/accessmonitor/nao-me-toque-rio-grande-do-sul-4312658/nao-me-toque_rio grande do sul_4312658_r03_accessmonitor_t1_20260706_215334.json</t>
  </si>
  <si>
    <t>/media/serv-bot/cebece73-ca34-45fa-ba0e-9a1a1807e5c3/TCC_Unifal/Evidencias_TCC_Unifal/relatorios_ferramentas/2026-07-06_19-27-44__validacao_tcc_unifal_r03/accessmonitor/sao-joao-da-mata-minas-gerais-3162302/sao-joao-da-mata_minas gerais_3162302_r03_accessmonitor_t1_20260706_215333.json</t>
  </si>
  <si>
    <t>/media/serv-bot/cebece73-ca34-45fa-ba0e-9a1a1807e5c3/TCC_Unifal/Evidencias_TCC_Unifal/relatorios_ferramentas/2026-07-06_19-27-44__validacao_tcc_unifal_r03/accessmonitor/jardim-do-mulato-piaui-2205250/jardim-do-mulato_piauí_2205250_r03_accessmonitor_t1_20260706_215337.json</t>
  </si>
  <si>
    <t>/media/serv-bot/cebece73-ca34-45fa-ba0e-9a1a1807e5c3/TCC_Unifal/Evidencias_TCC_Unifal/relatorios_ferramentas/2026-07-06_19-27-44__validacao_tcc_unifal_r03/amaweb/nova-bassano-rio-grande-do-sul-4312906/nova-bassano_rio grande do sul_4312906_r03_amaweb_t1_20260706_215359.pdf</t>
  </si>
  <si>
    <t>/media/serv-bot/cebece73-ca34-45fa-ba0e-9a1a1807e5c3/TCC_Unifal/Processamento_TCC_Unifal/sessoes/2026-07-06_19-27-44__validacao_tcc_unifal_r03/json/r03_4312906_0f828c6f.json</t>
  </si>
  <si>
    <t>/media/serv-bot/cebece73-ca34-45fa-ba0e-9a1a1807e5c3/TCC_Unifal/Evidencias_TCC_Unifal/relatorios_ferramentas/2026-07-06_19-27-44__validacao_tcc_unifal_r03/accessmonitor/nova-bassano-rio-grande-do-sul-4312906/nova-bassano_rio grande do sul_4312906_r03_accessmonitor_t1_20260706_215412.json</t>
  </si>
  <si>
    <t>/media/serv-bot/cebece73-ca34-45fa-ba0e-9a1a1807e5c3/TCC_Unifal/Evidencias_TCC_Unifal/relatorios_ferramentas/2026-07-06_19-27-44__validacao_tcc_unifal_r03/amaweb/pedras-altas-rio-grande-do-sul-4314175/pedras-altas_rio grande do sul_4314175_r03_amaweb_t1_20260706_215438.pdf</t>
  </si>
  <si>
    <t>/media/serv-bot/cebece73-ca34-45fa-ba0e-9a1a1807e5c3/TCC_Unifal/Processamento_TCC_Unifal/sessoes/2026-07-06_19-27-44__validacao_tcc_unifal_r03/json/r03_4314175_d22e5a34.json</t>
  </si>
  <si>
    <t>/media/serv-bot/cebece73-ca34-45fa-ba0e-9a1a1807e5c3/TCC_Unifal/Evidencias_TCC_Unifal/relatorios_ferramentas/2026-07-06_19-27-44__validacao_tcc_unifal_r03/amaweb/joao-costa-piaui-2205359/joao-costa_piauí_2205359_r03_amaweb_t1_20260706_215439.pdf</t>
  </si>
  <si>
    <t>/media/serv-bot/cebece73-ca34-45fa-ba0e-9a1a1807e5c3/TCC_Unifal/Processamento_TCC_Unifal/sessoes/2026-07-06_19-27-44__validacao_tcc_unifal_r03/json/r03_2205359_ee56c5a4.json</t>
  </si>
  <si>
    <t>/media/serv-bot/cebece73-ca34-45fa-ba0e-9a1a1807e5c3/TCC_Unifal/Evidencias_TCC_Unifal/relatorios_ferramentas/2026-07-06_19-27-44__validacao_tcc_unifal_r03/accessmonitor/pedras-altas-rio-grande-do-sul-4314175/pedras-altas_rio grande do sul_4314175_r03_accessmonitor_t1_20260706_215451.json</t>
  </si>
  <si>
    <t>/media/serv-bot/cebece73-ca34-45fa-ba0e-9a1a1807e5c3/TCC_Unifal/Evidencias_TCC_Unifal/relatorios_ferramentas/2026-07-06_19-27-44__validacao_tcc_unifal_r03/accessmonitor/joao-costa-piaui-2205359/joao-costa_piauí_2205359_r03_accessmonitor_t1_20260706_215451.json</t>
  </si>
  <si>
    <t>/media/serv-bot/cebece73-ca34-45fa-ba0e-9a1a1807e5c3/TCC_Unifal/Evidencias_TCC_Unifal/relatorios_ferramentas/2026-07-06_19-27-44__validacao_tcc_unifal_r03/amaweb/salto-do-jacui-rio-grande-do-sul-4316451/salto-do-jacui_rio grande do sul_4316451_r03_amaweb_t1_20260706_215519.pdf</t>
  </si>
  <si>
    <t>/media/serv-bot/cebece73-ca34-45fa-ba0e-9a1a1807e5c3/TCC_Unifal/Processamento_TCC_Unifal/sessoes/2026-07-06_19-27-44__validacao_tcc_unifal_r03/json/r03_4316451_47ee2cfe.json</t>
  </si>
  <si>
    <t>/media/serv-bot/cebece73-ca34-45fa-ba0e-9a1a1807e5c3/TCC_Unifal/Evidencias_TCC_Unifal/relatorios_ferramentas/2026-07-06_19-27-44__validacao_tcc_unifal_r03/accessmonitor/salto-do-jacui-rio-grande-do-sul-4316451/salto-do-jacui_rio grande do sul_4316451_r03_accessmonitor_t1_20260706_215531.json</t>
  </si>
  <si>
    <t>/media/serv-bot/cebece73-ca34-45fa-ba0e-9a1a1807e5c3/TCC_Unifal/Evidencias_TCC_Unifal/relatorios_ferramentas/2026-07-06_19-27-44__validacao_tcc_unifal_r03/amaweb/sao-martinho-rio-grande-do-sul-4319109/sao-martinho_rio grande do sul_4319109_r03_amaweb_t1_20260706_215621.pdf</t>
  </si>
  <si>
    <t>/media/serv-bot/cebece73-ca34-45fa-ba0e-9a1a1807e5c3/TCC_Unifal/Processamento_TCC_Unifal/sessoes/2026-07-06_19-27-44__validacao_tcc_unifal_r03/json/r03_4319109_e8cd29ce.json</t>
  </si>
  <si>
    <t>/media/serv-bot/cebece73-ca34-45fa-ba0e-9a1a1807e5c3/TCC_Unifal/Evidencias_TCC_Unifal/relatorios_ferramentas/2026-07-06_19-27-44__validacao_tcc_unifal_r03/accessmonitor/sao-martinho-rio-grande-do-sul-4319109/sao-martinho_rio grande do sul_4319109_r03_accessmonitor_t1_20260706_215633.json</t>
  </si>
  <si>
    <t>/media/serv-bot/cebece73-ca34-45fa-ba0e-9a1a1807e5c3/TCC_Unifal/Evidencias_TCC_Unifal/relatorios_ferramentas/2026-07-06_19-27-44__validacao_tcc_unifal_r03/amaweb/sao-joao-do-manteninha-minas-gerais-3162575/sao-joao-do-manteninha_minas gerais_3162575_r03_amaweb_t1_20260706_215703.pdf</t>
  </si>
  <si>
    <t>/media/serv-bot/cebece73-ca34-45fa-ba0e-9a1a1807e5c3/TCC_Unifal/Processamento_TCC_Unifal/sessoes/2026-07-06_19-27-44__validacao_tcc_unifal_r03/json/r03_3162575_3b388e2b.json</t>
  </si>
  <si>
    <t>/media/serv-bot/cebece73-ca34-45fa-ba0e-9a1a1807e5c3/TCC_Unifal/Evidencias_TCC_Unifal/relatorios_ferramentas/2026-07-06_19-27-44__validacao_tcc_unifal_r03/amaweb/seberi-rio-grande-do-sul-4320206/seberi_rio grande do sul_4320206_r03_amaweb_t1_20260706_215721.pdf</t>
  </si>
  <si>
    <t>/media/serv-bot/cebece73-ca34-45fa-ba0e-9a1a1807e5c3/TCC_Unifal/Processamento_TCC_Unifal/sessoes/2026-07-06_19-27-44__validacao_tcc_unifal_r03/json/r03_4320206_9bbd0c35.json</t>
  </si>
  <si>
    <t>/media/serv-bot/cebece73-ca34-45fa-ba0e-9a1a1807e5c3/TCC_Unifal/Evidencias_TCC_Unifal/relatorios_ferramentas/2026-07-06_19-27-44__validacao_tcc_unifal_r03/amaweb/sao-joao-do-manteninha-minas-gerais-3162575/sao-joao-do-manteninha_minas gerais_3162575_r03_amaweb_t2_20260706_215726.pdf</t>
  </si>
  <si>
    <t>/media/serv-bot/cebece73-ca34-45fa-ba0e-9a1a1807e5c3/TCC_Unifal/Evidencias_TCC_Unifal/relatorios_ferramentas/2026-07-06_19-27-44__validacao_tcc_unifal_r03/accessmonitor/seberi-rio-grande-do-sul-4320206/seberi_rio grande do sul_4320206_r03_accessmonitor_t1_20260706_215734.json</t>
  </si>
  <si>
    <t>/media/serv-bot/cebece73-ca34-45fa-ba0e-9a1a1807e5c3/TCC_Unifal/Evidencias_TCC_Unifal/relatorios_ferramentas/2026-07-06_19-27-44__validacao_tcc_unifal_r03/accessmonitor/sao-joao-do-manteninha-minas-gerais-3162575/sao-joao-do-manteninha_minas gerais_3162575_r03_accessmonitor_t1_20260706_215738.json</t>
  </si>
  <si>
    <t>/media/serv-bot/cebece73-ca34-45fa-ba0e-9a1a1807e5c3/TCC_Unifal/Evidencias_TCC_Unifal/relatorios_ferramentas/2026-07-06_19-27-44__validacao_tcc_unifal_r03/amaweb/terra-de-areia-rio-grande-do-sul-4321436/terra-de-areia_rio grande do sul_4321436_r03_amaweb_t1_20260706_215756.pdf</t>
  </si>
  <si>
    <t>/media/serv-bot/cebece73-ca34-45fa-ba0e-9a1a1807e5c3/TCC_Unifal/Processamento_TCC_Unifal/sessoes/2026-07-06_19-27-44__validacao_tcc_unifal_r03/json/r03_4321436_a545e8f7.json</t>
  </si>
  <si>
    <t>/media/serv-bot/cebece73-ca34-45fa-ba0e-9a1a1807e5c3/TCC_Unifal/Evidencias_TCC_Unifal/relatorios_ferramentas/2026-07-06_19-27-44__validacao_tcc_unifal_r03/amaweb/monsenhor-gil-piaui-2206407/monsenhor-gil_piauí_2206407_r03_amaweb_t1_20260706_215817.pdf</t>
  </si>
  <si>
    <t>/media/serv-bot/cebece73-ca34-45fa-ba0e-9a1a1807e5c3/TCC_Unifal/Processamento_TCC_Unifal/sessoes/2026-07-06_19-27-44__validacao_tcc_unifal_r03/json/r03_2206407_39f0a2d4.json</t>
  </si>
  <si>
    <t>/media/serv-bot/cebece73-ca34-45fa-ba0e-9a1a1807e5c3/TCC_Unifal/Evidencias_TCC_Unifal/relatorios_ferramentas/2026-07-06_19-27-44__validacao_tcc_unifal_r03/accessmonitor/terra-de-areia-rio-grande-do-sul-4321436/terra-de-areia_rio grande do sul_4321436_r03_accessmonitor_t1_20260706_215808.json</t>
  </si>
  <si>
    <t>/media/serv-bot/cebece73-ca34-45fa-ba0e-9a1a1807e5c3/TCC_Unifal/Evidencias_TCC_Unifal/relatorios_ferramentas/2026-07-06_19-27-44__validacao_tcc_unifal_r03/amaweb/sao-pedro-da-uniao-minas-gerais-3163904/sao-pedro-da-uniao_minas gerais_3163904_r03_amaweb_t1_20260706_215903.pdf</t>
  </si>
  <si>
    <t>/media/serv-bot/cebece73-ca34-45fa-ba0e-9a1a1807e5c3/TCC_Unifal/Processamento_TCC_Unifal/sessoes/2026-07-06_19-27-44__validacao_tcc_unifal_r03/json/r03_3163904_83fb0900.json</t>
  </si>
  <si>
    <t>/media/serv-bot/cebece73-ca34-45fa-ba0e-9a1a1807e5c3/TCC_Unifal/Evidencias_TCC_Unifal/relatorios_ferramentas/2026-07-06_19-27-44__validacao_tcc_unifal_r03/amaweb/tres-arroios-rio-grande-do-sul-4321634/tres-arroios_rio grande do sul_4321634_r03_amaweb_t1_20260706_215913.pdf</t>
  </si>
  <si>
    <t>/media/serv-bot/cebece73-ca34-45fa-ba0e-9a1a1807e5c3/TCC_Unifal/Processamento_TCC_Unifal/sessoes/2026-07-06_19-27-44__validacao_tcc_unifal_r03/json/r03_4321634_e93ca991.json</t>
  </si>
  <si>
    <t>/media/serv-bot/cebece73-ca34-45fa-ba0e-9a1a1807e5c3/TCC_Unifal/Evidencias_TCC_Unifal/relatorios_ferramentas/2026-07-06_19-27-44__validacao_tcc_unifal_r03/accessmonitor/sao-pedro-da-uniao-minas-gerais-3163904/sao-pedro-da-uniao_minas gerais_3163904_r03_accessmonitor_t1_20260706_215914.json</t>
  </si>
  <si>
    <t>/media/serv-bot/cebece73-ca34-45fa-ba0e-9a1a1807e5c3/TCC_Unifal/Evidencias_TCC_Unifal/relatorios_ferramentas/2026-07-06_19-27-44__validacao_tcc_unifal_r03/accessmonitor/tres-arroios-rio-grande-do-sul-4321634/tres-arroios_rio grande do sul_4321634_r03_accessmonitor_t1_20260706_215926.json</t>
  </si>
  <si>
    <t>/media/serv-bot/cebece73-ca34-45fa-ba0e-9a1a1807e5c3/TCC_Unifal/Evidencias_TCC_Unifal/relatorios_ferramentas/2026-07-06_19-27-44__validacao_tcc_unifal_r03/amaweb/teofilo-otoni-minas-gerais-3168606/teofilo-otoni_minas gerais_3168606_r03_amaweb_t1_20260706_215939.pdf</t>
  </si>
  <si>
    <t>/media/serv-bot/cebece73-ca34-45fa-ba0e-9a1a1807e5c3/TCC_Unifal/Processamento_TCC_Unifal/sessoes/2026-07-06_19-27-44__validacao_tcc_unifal_r03/json/r03_3168606_cb9c1400.json</t>
  </si>
  <si>
    <t>/media/serv-bot/cebece73-ca34-45fa-ba0e-9a1a1807e5c3/TCC_Unifal/Evidencias_TCC_Unifal/relatorios_ferramentas/2026-07-06_19-27-44__validacao_tcc_unifal_r03/accessmonitor/teofilo-otoni-minas-gerais-3168606/teofilo-otoni_minas gerais_3168606_r03_accessmonitor_t1_20260706_215952.json</t>
  </si>
  <si>
    <t>/media/serv-bot/cebece73-ca34-45fa-ba0e-9a1a1807e5c3/TCC_Unifal/Evidencias_TCC_Unifal/relatorios_ferramentas/2026-07-06_19-27-44__validacao_tcc_unifal_r03/amaweb/turucu-rio-grande-do-sul-4322327/turucu_rio grande do sul_4322327_r03_amaweb_t1_20260706_220023.pdf</t>
  </si>
  <si>
    <t>/media/serv-bot/cebece73-ca34-45fa-ba0e-9a1a1807e5c3/TCC_Unifal/Processamento_TCC_Unifal/sessoes/2026-07-06_19-27-44__validacao_tcc_unifal_r03/json/r03_4322327_e09821d9.json</t>
  </si>
  <si>
    <t>/media/serv-bot/cebece73-ca34-45fa-ba0e-9a1a1807e5c3/TCC_Unifal/Evidencias_TCC_Unifal/relatorios_ferramentas/2026-07-06_19-27-44__validacao_tcc_unifal_r03/amaweb/tiros-minas-gerais-3168903/tiros_minas gerais_3168903_r03_amaweb_t1_20260706_220044.pdf</t>
  </si>
  <si>
    <t>/media/serv-bot/cebece73-ca34-45fa-ba0e-9a1a1807e5c3/TCC_Unifal/Processamento_TCC_Unifal/sessoes/2026-07-06_19-27-44__validacao_tcc_unifal_r03/json/r03_3168903_a6bc6cc3.json</t>
  </si>
  <si>
    <t>/media/serv-bot/cebece73-ca34-45fa-ba0e-9a1a1807e5c3/TCC_Unifal/Evidencias_TCC_Unifal/relatorios_ferramentas/2026-07-06_19-27-44__validacao_tcc_unifal_r03/accessmonitor/turucu-rio-grande-do-sul-4322327/turucu_rio grande do sul_4322327_r03_accessmonitor_t1_20260706_220036.json</t>
  </si>
  <si>
    <t>/media/serv-bot/cebece73-ca34-45fa-ba0e-9a1a1807e5c3/TCC_Unifal/Evidencias_TCC_Unifal/relatorios_ferramentas/2026-07-06_19-27-44__validacao_tcc_unifal_r03/accessmonitor/tiros-minas-gerais-3168903/tiros_minas gerais_3168903_r03_accessmonitor_t1_20260706_220057.json</t>
  </si>
  <si>
    <t>/media/serv-bot/cebece73-ca34-45fa-ba0e-9a1a1807e5c3/TCC_Unifal/Evidencias_TCC_Unifal/relatorios_ferramentas/2026-07-06_19-27-44__validacao_tcc_unifal_r03/amaweb/monsenhor-gil-piaui-2206407/monsenhor-gil_piauí_2206407_r03_amaweb_t2_20260706_220137.pdf</t>
  </si>
  <si>
    <t>/media/serv-bot/cebece73-ca34-45fa-ba0e-9a1a1807e5c3/TCC_Unifal/Evidencias_TCC_Unifal/relatorios_ferramentas/2026-07-06_19-27-44__validacao_tcc_unifal_r03/amaweb/tocos-do-moji-minas-gerais-3169059/tocos-do-moji_minas gerais_3169059_r03_amaweb_t1_20260706_220137.pdf</t>
  </si>
  <si>
    <t>/media/serv-bot/cebece73-ca34-45fa-ba0e-9a1a1807e5c3/TCC_Unifal/Processamento_TCC_Unifal/sessoes/2026-07-06_19-27-44__validacao_tcc_unifal_r03/json/r03_3169059_bff103fc.json</t>
  </si>
  <si>
    <t>/media/serv-bot/cebece73-ca34-45fa-ba0e-9a1a1807e5c3/TCC_Unifal/Evidencias_TCC_Unifal/relatorios_ferramentas/2026-07-06_19-27-44__validacao_tcc_unifal_r03/accessmonitor/tocos-do-moji-minas-gerais-3169059/tocos-do-moji_minas gerais_3169059_r03_accessmonitor_t1_20260706_220150.json</t>
  </si>
  <si>
    <t>/media/serv-bot/cebece73-ca34-45fa-ba0e-9a1a1807e5c3/TCC_Unifal/Evidencias_TCC_Unifal/relatorios_ferramentas/2026-07-06_19-27-44__validacao_tcc_unifal_r03/amaweb/monsenhor-gil-piaui-2206407/monsenhor-gil_piauí_2206407_r03_amaweb_t3_20260706_220218.pdf</t>
  </si>
  <si>
    <t>/media/serv-bot/cebece73-ca34-45fa-ba0e-9a1a1807e5c3/TCC_Unifal/Evidencias_TCC_Unifal/relatorios_ferramentas/2026-07-06_19-27-44__validacao_tcc_unifal_r03/amaweb/ubai-minas-gerais-3170008/ubai_minas gerais_3170008_r03_amaweb_t1_20260706_220237.pdf</t>
  </si>
  <si>
    <t>/media/serv-bot/cebece73-ca34-45fa-ba0e-9a1a1807e5c3/TCC_Unifal/Processamento_TCC_Unifal/sessoes/2026-07-06_19-27-44__validacao_tcc_unifal_r03/json/r03_3170008_2939528b.json</t>
  </si>
  <si>
    <t>/media/serv-bot/cebece73-ca34-45fa-ba0e-9a1a1807e5c3/TCC_Unifal/Evidencias_TCC_Unifal/relatorios_ferramentas/2026-07-06_19-27-44__validacao_tcc_unifal_r03/accessmonitor/monsenhor-gil-piaui-2206407/monsenhor-gil_piauí_2206407_r03_accessmonitor_t1_20260706_220231.json</t>
  </si>
  <si>
    <t>/media/serv-bot/cebece73-ca34-45fa-ba0e-9a1a1807e5c3/TCC_Unifal/Evidencias_TCC_Unifal/relatorios_ferramentas/2026-07-06_19-27-44__validacao_tcc_unifal_r03/accessmonitor/ubai-minas-gerais-3170008/ubai_minas gerais_3170008_r03_accessmonitor_t1_20260706_220248.json</t>
  </si>
  <si>
    <t>/media/serv-bot/cebece73-ca34-45fa-ba0e-9a1a1807e5c3/TCC_Unifal/Evidencias_TCC_Unifal/relatorios_ferramentas/2026-07-06_19-27-44__validacao_tcc_unifal_r03/amaweb/venancio-aires-rio-grande-do-sul-4322608/venancio-aires_rio grande do sul_4322608_r03_amaweb_t1_20260706_220338.pdf</t>
  </si>
  <si>
    <t>/media/serv-bot/cebece73-ca34-45fa-ba0e-9a1a1807e5c3/TCC_Unifal/Processamento_TCC_Unifal/sessoes/2026-07-06_19-27-44__validacao_tcc_unifal_r03/json/r03_4322608_4cb8d761.json</t>
  </si>
  <si>
    <t>/media/serv-bot/cebece73-ca34-45fa-ba0e-9a1a1807e5c3/TCC_Unifal/Evidencias_TCC_Unifal/relatorios_ferramentas/2026-07-06_19-27-44__validacao_tcc_unifal_r03/amaweb/pavussu-piaui-2207850/pavussu_piauí_2207850_r03_amaweb_t1_20260706_220338.pdf</t>
  </si>
  <si>
    <t>/media/serv-bot/cebece73-ca34-45fa-ba0e-9a1a1807e5c3/TCC_Unifal/Processamento_TCC_Unifal/sessoes/2026-07-06_19-27-44__validacao_tcc_unifal_r03/json/r03_2207850_5d64aec5.json</t>
  </si>
  <si>
    <t>/media/serv-bot/cebece73-ca34-45fa-ba0e-9a1a1807e5c3/TCC_Unifal/Evidencias_TCC_Unifal/relatorios_ferramentas/2026-07-06_19-27-44__validacao_tcc_unifal_r03/accessmonitor/venancio-aires-rio-grande-do-sul-4322608/venancio-aires_rio grande do sul_4322608_r03_accessmonitor_t1_20260706_220351.json</t>
  </si>
  <si>
    <t>/media/serv-bot/cebece73-ca34-45fa-ba0e-9a1a1807e5c3/TCC_Unifal/Evidencias_TCC_Unifal/relatorios_ferramentas/2026-07-06_19-27-44__validacao_tcc_unifal_r03/accessmonitor/pavussu-piaui-2207850/pavussu_piauí_2207850_r03_accessmonitor_t1_20260706_220351.json</t>
  </si>
  <si>
    <t>/media/serv-bot/cebece73-ca34-45fa-ba0e-9a1a1807e5c3/TCC_Unifal/Evidencias_TCC_Unifal/relatorios_ferramentas/2026-07-06_19-27-44__validacao_tcc_unifal_r03/amaweb/ubaporanga-minas-gerais-3170057/ubaporanga_minas gerais_3170057_r03_amaweb_t1_20260706_220421.pdf</t>
  </si>
  <si>
    <t>/media/serv-bot/cebece73-ca34-45fa-ba0e-9a1a1807e5c3/TCC_Unifal/Processamento_TCC_Unifal/sessoes/2026-07-06_19-27-44__validacao_tcc_unifal_r03/json/r03_3170057_b58c6525.json</t>
  </si>
  <si>
    <t>/media/serv-bot/cebece73-ca34-45fa-ba0e-9a1a1807e5c3/TCC_Unifal/Evidencias_TCC_Unifal/relatorios_ferramentas/2026-07-06_19-27-44__validacao_tcc_unifal_r03/amaweb/aguas-mornas-santa-catarina-4200606/aguas-mornas_santa catarina_4200606_r03_amaweb_t1_20260706_220433.pdf</t>
  </si>
  <si>
    <t>/media/serv-bot/cebece73-ca34-45fa-ba0e-9a1a1807e5c3/TCC_Unifal/Processamento_TCC_Unifal/sessoes/2026-07-06_19-27-44__validacao_tcc_unifal_r03/json/r03_4200606_7f2924b3.json</t>
  </si>
  <si>
    <t>/media/serv-bot/cebece73-ca34-45fa-ba0e-9a1a1807e5c3/TCC_Unifal/Evidencias_TCC_Unifal/relatorios_ferramentas/2026-07-06_19-27-44__validacao_tcc_unifal_r03/accessmonitor/ubaporanga-minas-gerais-3170057/ubaporanga_minas gerais_3170057_r03_accessmonitor_t1_20260706_220432.json</t>
  </si>
  <si>
    <t>/media/serv-bot/cebece73-ca34-45fa-ba0e-9a1a1807e5c3/TCC_Unifal/Evidencias_TCC_Unifal/relatorios_ferramentas/2026-07-06_19-27-44__validacao_tcc_unifal_r03/amaweb/sao-joao-do-arraial-piaui-2209971/sao-joao-do-arraial_piauí_2209971_r03_amaweb_t1_20260706_220450.pdf</t>
  </si>
  <si>
    <t>/media/serv-bot/cebece73-ca34-45fa-ba0e-9a1a1807e5c3/TCC_Unifal/Processamento_TCC_Unifal/sessoes/2026-07-06_19-27-44__validacao_tcc_unifal_r03/json/r03_2209971_56c059ab.json</t>
  </si>
  <si>
    <t>/media/serv-bot/cebece73-ca34-45fa-ba0e-9a1a1807e5c3/TCC_Unifal/Evidencias_TCC_Unifal/relatorios_ferramentas/2026-07-06_19-27-44__validacao_tcc_unifal_r03/accessmonitor/aguas-mornas-santa-catarina-4200606/aguas-mornas_santa catarina_4200606_r03_accessmonitor_t1_20260706_220445.json</t>
  </si>
  <si>
    <t>/media/serv-bot/cebece73-ca34-45fa-ba0e-9a1a1807e5c3/TCC_Unifal/Evidencias_TCC_Unifal/relatorios_ferramentas/2026-07-06_19-27-44__validacao_tcc_unifal_r03/accessmonitor/sao-joao-do-arraial-piaui-2209971/sao-joao-do-arraial_piauí_2209971_r03_accessmonitor_t1_20260706_220503.json</t>
  </si>
  <si>
    <t>/media/serv-bot/cebece73-ca34-45fa-ba0e-9a1a1807e5c3/TCC_Unifal/Evidencias_TCC_Unifal/relatorios_ferramentas/2026-07-06_19-27-44__validacao_tcc_unifal_r03/amaweb/sao-luis-do-piaui-piaui-2210375/sao-luis-do-piaui_piauí_2210375_r03_amaweb_t1_20260706_220602.pdf</t>
  </si>
  <si>
    <t>/media/serv-bot/cebece73-ca34-45fa-ba0e-9a1a1807e5c3/TCC_Unifal/Processamento_TCC_Unifal/sessoes/2026-07-06_19-27-44__validacao_tcc_unifal_r03/json/r03_2210375_785d7f2d.json</t>
  </si>
  <si>
    <t>/media/serv-bot/cebece73-ca34-45fa-ba0e-9a1a1807e5c3/TCC_Unifal/Evidencias_TCC_Unifal/relatorios_ferramentas/2026-07-06_19-27-44__validacao_tcc_unifal_r03/amaweb/camboriu-santa-catarina-4203204/camboriu_santa catarina_4203204_r03_amaweb_t1_20260706_220611.pdf</t>
  </si>
  <si>
    <t>/media/serv-bot/cebece73-ca34-45fa-ba0e-9a1a1807e5c3/TCC_Unifal/Processamento_TCC_Unifal/sessoes/2026-07-06_19-27-44__validacao_tcc_unifal_r03/json/r03_4203204_4d36ba43.json</t>
  </si>
  <si>
    <t>/media/serv-bot/cebece73-ca34-45fa-ba0e-9a1a1807e5c3/TCC_Unifal/Evidencias_TCC_Unifal/relatorios_ferramentas/2026-07-06_19-27-44__validacao_tcc_unifal_r03/accessmonitor/sao-luis-do-piaui-piaui-2210375/sao-luis-do-piaui_piauí_2210375_r03_accessmonitor_t1_20260706_220614.json</t>
  </si>
  <si>
    <t>/media/serv-bot/cebece73-ca34-45fa-ba0e-9a1a1807e5c3/TCC_Unifal/Evidencias_TCC_Unifal/relatorios_ferramentas/2026-07-06_19-27-44__validacao_tcc_unifal_r03/amaweb/sao-raimundo-nonato-piaui-2210607/sao-raimundo-nonato_piauí_2210607_r03_amaweb_t1_20260706_220700.pdf</t>
  </si>
  <si>
    <t>/media/serv-bot/cebece73-ca34-45fa-ba0e-9a1a1807e5c3/TCC_Unifal/Processamento_TCC_Unifal/sessoes/2026-07-06_19-27-44__validacao_tcc_unifal_r03/json/r03_2210607_aa46439c.json</t>
  </si>
  <si>
    <t>/media/serv-bot/cebece73-ca34-45fa-ba0e-9a1a1807e5c3/TCC_Unifal/Evidencias_TCC_Unifal/relatorios_ferramentas/2026-07-06_19-27-44__validacao_tcc_unifal_r03/accessmonitor/sao-raimundo-nonato-piaui-2210607/sao-raimundo-nonato_piauí_2210607_r03_accessmonitor_t1_20260706_220712.json</t>
  </si>
  <si>
    <t>Ops! Houve algum erro</t>
  </si>
  <si>
    <t>/media/serv-bot/cebece73-ca34-45fa-ba0e-9a1a1807e5c3/TCC_Unifal/Evidencias_TCC_Unifal/relatorios_ferramentas/2026-07-06_19-27-44__validacao_tcc_unifal_r03/accessmonitor/camboriu-santa-catarina-4203204/camboriu_santa catarina_4203204_r03_accessmonitor_t1_20260706_220623.json</t>
  </si>
  <si>
    <t>/media/serv-bot/cebece73-ca34-45fa-ba0e-9a1a1807e5c3/TCC_Unifal/Evidencias_TCC_Unifal/relatorios_ferramentas/2026-07-06_19-27-44__validacao_tcc_unifal_r03/amaweb/sigefredo-pacheco-piaui-2210656/sigefredo-pacheco_piauí_2210656_r03_amaweb_t1_20260706_220755.pdf</t>
  </si>
  <si>
    <t>/media/serv-bot/cebece73-ca34-45fa-ba0e-9a1a1807e5c3/TCC_Unifal/Processamento_TCC_Unifal/sessoes/2026-07-06_19-27-44__validacao_tcc_unifal_r03/json/r03_2210656_c7fc0e5c.json</t>
  </si>
  <si>
    <t>/media/serv-bot/cebece73-ca34-45fa-ba0e-9a1a1807e5c3/TCC_Unifal/Evidencias_TCC_Unifal/relatorios_ferramentas/2026-07-06_19-27-44__validacao_tcc_unifal_r03/amaweb/varginha-minas-gerais-3170701/varginha_minas gerais_3170701_r03_amaweb_t1_20260706_220801.pdf</t>
  </si>
  <si>
    <t>/media/serv-bot/cebece73-ca34-45fa-ba0e-9a1a1807e5c3/TCC_Unifal/Processamento_TCC_Unifal/sessoes/2026-07-06_19-27-44__validacao_tcc_unifal_r03/json/r03_3170701_ea136d7d.json</t>
  </si>
  <si>
    <t>/media/serv-bot/cebece73-ca34-45fa-ba0e-9a1a1807e5c3/TCC_Unifal/Evidencias_TCC_Unifal/relatorios_ferramentas/2026-07-06_19-27-44__validacao_tcc_unifal_r03/amaweb/flor-do-sertao-santa-catarina-4205357/flor-do-sertao_santa catarina_4205357_r03_amaweb_t1_20260706_220802.pdf</t>
  </si>
  <si>
    <t>/media/serv-bot/cebece73-ca34-45fa-ba0e-9a1a1807e5c3/TCC_Unifal/Processamento_TCC_Unifal/sessoes/2026-07-06_19-27-44__validacao_tcc_unifal_r03/json/r03_4205357_323b0f99.json</t>
  </si>
  <si>
    <t>/media/serv-bot/cebece73-ca34-45fa-ba0e-9a1a1807e5c3/TCC_Unifal/Evidencias_TCC_Unifal/relatorios_ferramentas/2026-07-06_19-27-44__validacao_tcc_unifal_r03/accessmonitor/flor-do-sertao-santa-catarina-4205357/flor-do-sertao_santa catarina_4205357_r03_accessmonitor_t1_20260706_220814.json</t>
  </si>
  <si>
    <t>/media/serv-bot/cebece73-ca34-45fa-ba0e-9a1a1807e5c3/TCC_Unifal/Evidencias_TCC_Unifal/relatorios_ferramentas/2026-07-06_19-27-44__validacao_tcc_unifal_r03/amaweb/varginha-minas-gerais-3170701/varginha_minas gerais_3170701_r03_amaweb_t2_20260706_220829.pdf</t>
  </si>
  <si>
    <t>/media/serv-bot/cebece73-ca34-45fa-ba0e-9a1a1807e5c3/TCC_Unifal/Evidencias_TCC_Unifal/relatorios_ferramentas/2026-07-06_19-27-44__validacao_tcc_unifal_r03/accessmonitor/sigefredo-pacheco-piaui-2210656/sigefredo-pacheco_piauí_2210656_r03_accessmonitor_t1_20260706_220806.json</t>
  </si>
  <si>
    <t>/media/serv-bot/cebece73-ca34-45fa-ba0e-9a1a1807e5c3/TCC_Unifal/Evidencias_TCC_Unifal/relatorios_ferramentas/2026-07-06_19-27-44__validacao_tcc_unifal_r03/accessmonitor/varginha-minas-gerais-3170701/varginha_minas gerais_3170701_r03_accessmonitor_t1_20260706_220841.json</t>
  </si>
  <si>
    <t>/media/serv-bot/cebece73-ca34-45fa-ba0e-9a1a1807e5c3/TCC_Unifal/Evidencias_TCC_Unifal/relatorios_ferramentas/2026-07-06_19-27-44__validacao_tcc_unifal_r03/amaweb/lages-santa-catarina-4209300/lages_santa catarina_4209300_r03_amaweb_t1_20260706_220853.pdf</t>
  </si>
  <si>
    <t>/media/serv-bot/cebece73-ca34-45fa-ba0e-9a1a1807e5c3/TCC_Unifal/Processamento_TCC_Unifal/sessoes/2026-07-06_19-27-44__validacao_tcc_unifal_r03/json/r03_4209300_da346ea7.json</t>
  </si>
  <si>
    <t>/media/serv-bot/cebece73-ca34-45fa-ba0e-9a1a1807e5c3/TCC_Unifal/Evidencias_TCC_Unifal/relatorios_ferramentas/2026-07-06_19-27-44__validacao_tcc_unifal_r03/accessmonitor/lages-santa-catarina-4209300/lages_santa catarina_4209300_r03_accessmonitor_t1_20260706_220906.json</t>
  </si>
  <si>
    <t>/media/serv-bot/cebece73-ca34-45fa-ba0e-9a1a1807e5c3/TCC_Unifal/Evidencias_TCC_Unifal/relatorios_ferramentas/2026-07-06_19-27-44__validacao_tcc_unifal_r03/amaweb/socorro-do-piaui-piaui-2210904/socorro-do-piaui_piauí_2210904_r03_amaweb_t1_20260706_220912.pdf</t>
  </si>
  <si>
    <t>/media/serv-bot/cebece73-ca34-45fa-ba0e-9a1a1807e5c3/TCC_Unifal/Processamento_TCC_Unifal/sessoes/2026-07-06_19-27-44__validacao_tcc_unifal_r03/json/r03_2210904_7d9c6375.json</t>
  </si>
  <si>
    <t>/media/serv-bot/cebece73-ca34-45fa-ba0e-9a1a1807e5c3/TCC_Unifal/Evidencias_TCC_Unifal/relatorios_ferramentas/2026-07-06_19-27-44__validacao_tcc_unifal_r03/amaweb/comendador-levy-gasparian-rio-de-janeiro-3300951/comendador-levy-gasparian_rio de janeiro_3300951_r03_amaweb_t1_20260706_220917.pdf</t>
  </si>
  <si>
    <t>/media/serv-bot/cebece73-ca34-45fa-ba0e-9a1a1807e5c3/TCC_Unifal/Processamento_TCC_Unifal/sessoes/2026-07-06_19-27-44__validacao_tcc_unifal_r03/json/r03_3300951_a98a1259.json</t>
  </si>
  <si>
    <t>/media/serv-bot/cebece73-ca34-45fa-ba0e-9a1a1807e5c3/TCC_Unifal/Evidencias_TCC_Unifal/relatorios_ferramentas/2026-07-06_19-27-44__validacao_tcc_unifal_r03/accessmonitor/comendador-levy-gasparian-rio-de-janeiro-3300951/comendador-levy-gasparian_rio de janeiro_3300951_r03_accessmonitor_t1_20260706_220930.json</t>
  </si>
  <si>
    <t>/media/serv-bot/cebece73-ca34-45fa-ba0e-9a1a1807e5c3/TCC_Unifal/Evidencias_TCC_Unifal/relatorios_ferramentas/2026-07-06_19-27-44__validacao_tcc_unifal_r03/accessmonitor/socorro-do-piaui-piaui-2210904/socorro-do-piaui_piauí_2210904_r03_accessmonitor_t1_20260706_220923.json</t>
  </si>
  <si>
    <t>/media/serv-bot/cebece73-ca34-45fa-ba0e-9a1a1807e5c3/TCC_Unifal/Evidencias_TCC_Unifal/relatorios_ferramentas/2026-07-06_19-27-44__validacao_tcc_unifal_r03/amaweb/conceicao-de-macabu-rio-de-janeiro-3301405/conceicao-de-macabu_rio de janeiro_3301405_r03_amaweb_t1_20260706_221002.pdf</t>
  </si>
  <si>
    <t>/media/serv-bot/cebece73-ca34-45fa-ba0e-9a1a1807e5c3/TCC_Unifal/Processamento_TCC_Unifal/sessoes/2026-07-06_19-27-44__validacao_tcc_unifal_r03/json/r03_3301405_77d3369d.json</t>
  </si>
  <si>
    <t>/media/serv-bot/cebece73-ca34-45fa-ba0e-9a1a1807e5c3/TCC_Unifal/Evidencias_TCC_Unifal/relatorios_ferramentas/2026-07-06_19-27-44__validacao_tcc_unifal_r03/amaweb/leoberto-leal-santa-catarina-4209805/leoberto-leal_santa catarina_4209805_r03_amaweb_t1_20260706_221002.pdf</t>
  </si>
  <si>
    <t>/media/serv-bot/cebece73-ca34-45fa-ba0e-9a1a1807e5c3/TCC_Unifal/Processamento_TCC_Unifal/sessoes/2026-07-06_19-27-44__validacao_tcc_unifal_r03/json/r03_4209805_c86e7d14.json</t>
  </si>
  <si>
    <t>/media/serv-bot/cebece73-ca34-45fa-ba0e-9a1a1807e5c3/TCC_Unifal/Evidencias_TCC_Unifal/relatorios_ferramentas/2026-07-06_19-27-44__validacao_tcc_unifal_r03/amaweb/wall-ferraz-piaui-2211704/wall-ferraz_piauí_2211704_r03_amaweb_t1_20260706_221012.pdf</t>
  </si>
  <si>
    <t>/media/serv-bot/cebece73-ca34-45fa-ba0e-9a1a1807e5c3/TCC_Unifal/Processamento_TCC_Unifal/sessoes/2026-07-06_19-27-44__validacao_tcc_unifal_r03/json/r03_2211704_a388fa85.json</t>
  </si>
  <si>
    <t>/media/serv-bot/cebece73-ca34-45fa-ba0e-9a1a1807e5c3/TCC_Unifal/Evidencias_TCC_Unifal/relatorios_ferramentas/2026-07-06_19-27-44__validacao_tcc_unifal_r03/accessmonitor/leoberto-leal-santa-catarina-4209805/leoberto-leal_santa catarina_4209805_r03_accessmonitor_t1_20260706_221014.json</t>
  </si>
  <si>
    <t>/media/serv-bot/cebece73-ca34-45fa-ba0e-9a1a1807e5c3/TCC_Unifal/Evidencias_TCC_Unifal/relatorios_ferramentas/2026-07-06_19-27-44__validacao_tcc_unifal_r03/accessmonitor/conceicao-de-macabu-rio-de-janeiro-3301405/conceicao-de-macabu_rio de janeiro_3301405_r03_accessmonitor_t1_20260706_221015.json</t>
  </si>
  <si>
    <t>/media/serv-bot/cebece73-ca34-45fa-ba0e-9a1a1807e5c3/TCC_Unifal/Evidencias_TCC_Unifal/relatorios_ferramentas/2026-07-06_19-27-44__validacao_tcc_unifal_r03/accessmonitor/wall-ferraz-piaui-2211704/wall-ferraz_piauí_2211704_r03_accessmonitor_t1_20260706_221025.json</t>
  </si>
  <si>
    <t>/media/serv-bot/cebece73-ca34-45fa-ba0e-9a1a1807e5c3/TCC_Unifal/Evidencias_TCC_Unifal/relatorios_ferramentas/2026-07-06_19-27-44__validacao_tcc_unifal_r03/amaweb/major-gercino-santa-catarina-4210209/major-gercino_santa catarina_4210209_r03_amaweb_t1_20260706_221112.pdf</t>
  </si>
  <si>
    <t>/media/serv-bot/cebece73-ca34-45fa-ba0e-9a1a1807e5c3/TCC_Unifal/Processamento_TCC_Unifal/sessoes/2026-07-06_19-27-44__validacao_tcc_unifal_r03/json/r03_4210209_ec6cb463.json</t>
  </si>
  <si>
    <t>/media/serv-bot/cebece73-ca34-45fa-ba0e-9a1a1807e5c3/TCC_Unifal/Evidencias_TCC_Unifal/relatorios_ferramentas/2026-07-06_19-27-44__validacao_tcc_unifal_r03/accessmonitor/major-gercino-santa-catarina-4210209/major-gercino_santa catarina_4210209_r03_accessmonitor_t1_20260706_221123.json</t>
  </si>
  <si>
    <t>/media/serv-bot/cebece73-ca34-45fa-ba0e-9a1a1807e5c3/TCC_Unifal/Evidencias_TCC_Unifal/relatorios_ferramentas/2026-07-06_19-27-44__validacao_tcc_unifal_r03/amaweb/mage-rio-de-janeiro-3302502/mage_rio de janeiro_3302502_r03_amaweb_t1_20260706_221136.pdf</t>
  </si>
  <si>
    <t>/media/serv-bot/cebece73-ca34-45fa-ba0e-9a1a1807e5c3/TCC_Unifal/Processamento_TCC_Unifal/sessoes/2026-07-06_19-27-44__validacao_tcc_unifal_r03/json/r03_3302502_3afc06fa.json</t>
  </si>
  <si>
    <t>/media/serv-bot/cebece73-ca34-45fa-ba0e-9a1a1807e5c3/TCC_Unifal/Evidencias_TCC_Unifal/relatorios_ferramentas/2026-07-06_19-27-44__validacao_tcc_unifal_r03/accessmonitor/mage-rio-de-janeiro-3302502/mage_rio de janeiro_3302502_r03_accessmonitor_t1_20260706_221147.json</t>
  </si>
  <si>
    <t>/media/serv-bot/cebece73-ca34-45fa-ba0e-9a1a1807e5c3/TCC_Unifal/Evidencias_TCC_Unifal/relatorios_ferramentas/2026-07-06_19-27-44__validacao_tcc_unifal_r03/amaweb/major-vieira-santa-catarina-4210308/major-vieira_santa catarina_4210308_r03_amaweb_t1_20260706_221216.pdf</t>
  </si>
  <si>
    <t>/media/serv-bot/cebece73-ca34-45fa-ba0e-9a1a1807e5c3/TCC_Unifal/Processamento_TCC_Unifal/sessoes/2026-07-06_19-27-44__validacao_tcc_unifal_r03/json/r03_4210308_b6f7758d.json</t>
  </si>
  <si>
    <t>/media/serv-bot/cebece73-ca34-45fa-ba0e-9a1a1807e5c3/TCC_Unifal/Evidencias_TCC_Unifal/relatorios_ferramentas/2026-07-06_19-27-44__validacao_tcc_unifal_r03/accessmonitor/major-vieira-santa-catarina-4210308/major-vieira_santa catarina_4210308_r03_accessmonitor_t1_20260706_221228.json</t>
  </si>
  <si>
    <t>/media/serv-bot/cebece73-ca34-45fa-ba0e-9a1a1807e5c3/TCC_Unifal/Evidencias_TCC_Unifal/relatorios_ferramentas/2026-07-06_19-27-44__validacao_tcc_unifal_r03/amaweb/paty-do-alferes-rio-de-janeiro-3303856/paty-do-alferes_rio de janeiro_3303856_r03_amaweb_t1_20260706_221259.pdf</t>
  </si>
  <si>
    <t>/media/serv-bot/cebece73-ca34-45fa-ba0e-9a1a1807e5c3/TCC_Unifal/Processamento_TCC_Unifal/sessoes/2026-07-06_19-27-44__validacao_tcc_unifal_r03/json/r03_3303856_beb68344.json</t>
  </si>
  <si>
    <t>/media/serv-bot/cebece73-ca34-45fa-ba0e-9a1a1807e5c3/TCC_Unifal/Evidencias_TCC_Unifal/relatorios_ferramentas/2026-07-06_19-27-44__validacao_tcc_unifal_r03/amaweb/ouro-santa-catarina-4211801/ouro_santa catarina_4211801_r03_amaweb_t1_20260706_221316.pdf</t>
  </si>
  <si>
    <t>/media/serv-bot/cebece73-ca34-45fa-ba0e-9a1a1807e5c3/TCC_Unifal/Processamento_TCC_Unifal/sessoes/2026-07-06_19-27-44__validacao_tcc_unifal_r03/json/r03_4211801_927411d4.json</t>
  </si>
  <si>
    <t>/media/serv-bot/cebece73-ca34-45fa-ba0e-9a1a1807e5c3/TCC_Unifal/Evidencias_TCC_Unifal/relatorios_ferramentas/2026-07-06_19-27-44__validacao_tcc_unifal_r03/accessmonitor/paty-do-alferes-rio-de-janeiro-3303856/paty-do-alferes_rio de janeiro_3303856_r03_accessmonitor_t1_20260706_221312.json</t>
  </si>
  <si>
    <t>/media/serv-bot/cebece73-ca34-45fa-ba0e-9a1a1807e5c3/TCC_Unifal/Evidencias_TCC_Unifal/relatorios_ferramentas/2026-07-06_19-27-44__validacao_tcc_unifal_r03/accessmonitor/ouro-santa-catarina-4211801/ouro_santa catarina_4211801_r03_accessmonitor_t1_20260706_221329.json</t>
  </si>
  <si>
    <t>/media/serv-bot/cebece73-ca34-45fa-ba0e-9a1a1807e5c3/TCC_Unifal/Evidencias_TCC_Unifal/relatorios_ferramentas/2026-07-06_19-27-44__validacao_tcc_unifal_r03/amaweb/barauna-rio-grande-do-norte-2401453/barauna_rio grande do norte_2401453_r03_amaweb_t1_20260706_221347.pdf</t>
  </si>
  <si>
    <t>/media/serv-bot/cebece73-ca34-45fa-ba0e-9a1a1807e5c3/TCC_Unifal/Processamento_TCC_Unifal/sessoes/2026-07-06_19-27-44__validacao_tcc_unifal_r03/json/r03_2401453_77bd2ab5.json</t>
  </si>
  <si>
    <t>/media/serv-bot/cebece73-ca34-45fa-ba0e-9a1a1807e5c3/TCC_Unifal/Evidencias_TCC_Unifal/relatorios_ferramentas/2026-07-06_19-27-44__validacao_tcc_unifal_r03/amaweb/petrolandia-santa-catarina-4212700/petrolandia_santa catarina_4212700_r03_amaweb_t1_20260706_221418.pdf</t>
  </si>
  <si>
    <t>/media/serv-bot/cebece73-ca34-45fa-ba0e-9a1a1807e5c3/TCC_Unifal/Processamento_TCC_Unifal/sessoes/2026-07-06_19-27-44__validacao_tcc_unifal_r03/json/r03_4212700_d464547c.json</t>
  </si>
  <si>
    <t>/media/serv-bot/cebece73-ca34-45fa-ba0e-9a1a1807e5c3/TCC_Unifal/Evidencias_TCC_Unifal/relatorios_ferramentas/2026-07-06_19-27-44__validacao_tcc_unifal_r03/accessmonitor/petrolandia-santa-catarina-4212700/petrolandia_santa catarina_4212700_r03_accessmonitor_t1_20260706_221429.json</t>
  </si>
  <si>
    <t>/media/serv-bot/cebece73-ca34-45fa-ba0e-9a1a1807e5c3/TCC_Unifal/Evidencias_TCC_Unifal/relatorios_ferramentas/2026-07-06_19-27-44__validacao_tcc_unifal_r03/amaweb/ponte-alta-santa-catarina-4213302/ponte-alta_santa catarina_4213302_r03_amaweb_t1_20260706_221506.pdf</t>
  </si>
  <si>
    <t>/media/serv-bot/cebece73-ca34-45fa-ba0e-9a1a1807e5c3/TCC_Unifal/Processamento_TCC_Unifal/sessoes/2026-07-06_19-27-44__validacao_tcc_unifal_r03/json/r03_4213302_dd448390.json</t>
  </si>
  <si>
    <t>/media/serv-bot/cebece73-ca34-45fa-ba0e-9a1a1807e5c3/TCC_Unifal/Evidencias_TCC_Unifal/relatorios_ferramentas/2026-07-06_19-27-44__validacao_tcc_unifal_r03/accessmonitor/ponte-alta-santa-catarina-4213302/ponte-alta_santa catarina_4213302_r03_accessmonitor_t1_20260706_221519.json</t>
  </si>
  <si>
    <t>/media/serv-bot/cebece73-ca34-45fa-ba0e-9a1a1807e5c3/TCC_Unifal/Evidencias_TCC_Unifal/relatorios_ferramentas/2026-07-06_19-27-44__validacao_tcc_unifal_r03/amaweb/rio-do-sul-santa-catarina-4214805/rio-do-sul_santa catarina_4214805_r03_amaweb_t1_20260706_221611.pdf</t>
  </si>
  <si>
    <t>/media/serv-bot/cebece73-ca34-45fa-ba0e-9a1a1807e5c3/TCC_Unifal/Processamento_TCC_Unifal/sessoes/2026-07-06_19-27-44__validacao_tcc_unifal_r03/json/r03_4214805_298f1901.json</t>
  </si>
  <si>
    <t>/media/serv-bot/cebece73-ca34-45fa-ba0e-9a1a1807e5c3/TCC_Unifal/Evidencias_TCC_Unifal/relatorios_ferramentas/2026-07-06_19-27-44__validacao_tcc_unifal_r03/accessmonitor/rio-do-sul-santa-catarina-4214805/rio-do-sul_santa catarina_4214805_r03_accessmonitor_t1_20260706_221624.json</t>
  </si>
  <si>
    <t>/media/serv-bot/cebece73-ca34-45fa-ba0e-9a1a1807e5c3/TCC_Unifal/Evidencias_TCC_Unifal/relatorios_ferramentas/2026-07-06_19-27-44__validacao_tcc_unifal_r03/amaweb/alfredo-marcondes-sao-paulo-3500808/alfredo-marcondes_são paulo_3500808_r03_amaweb_t1_20260706_221636.pdf</t>
  </si>
  <si>
    <t>/media/serv-bot/cebece73-ca34-45fa-ba0e-9a1a1807e5c3/TCC_Unifal/Processamento_TCC_Unifal/sessoes/2026-07-06_19-27-44__validacao_tcc_unifal_r03/json/r03_3500808_c3e903e3.json</t>
  </si>
  <si>
    <t>/media/serv-bot/cebece73-ca34-45fa-ba0e-9a1a1807e5c3/TCC_Unifal/Evidencias_TCC_Unifal/relatorios_ferramentas/2026-07-06_19-27-44__validacao_tcc_unifal_r03/amaweb/barauna-rio-grande-do-norte-2401453/barauna_rio grande do norte_2401453_r03_amaweb_t2_20260706_221707.pdf</t>
  </si>
  <si>
    <t>/media/serv-bot/cebece73-ca34-45fa-ba0e-9a1a1807e5c3/TCC_Unifal/Evidencias_TCC_Unifal/relatorios_ferramentas/2026-07-06_19-27-44__validacao_tcc_unifal_r03/amaweb/sangao-santa-catarina-4215455/sangao_santa catarina_4215455_r03_amaweb_t1_20260706_221947.pdf</t>
  </si>
  <si>
    <t>/media/serv-bot/cebece73-ca34-45fa-ba0e-9a1a1807e5c3/TCC_Unifal/Processamento_TCC_Unifal/sessoes/2026-07-06_19-27-44__validacao_tcc_unifal_r03/json/r03_4215455_886b82c9.json</t>
  </si>
  <si>
    <t>/media/serv-bot/cebece73-ca34-45fa-ba0e-9a1a1807e5c3/TCC_Unifal/Evidencias_TCC_Unifal/relatorios_ferramentas/2026-07-06_19-27-44__validacao_tcc_unifal_r03/amaweb/alfredo-marcondes-sao-paulo-3500808/alfredo-marcondes_são paulo_3500808_r03_amaweb_t2_20260706_221959.pdf</t>
  </si>
  <si>
    <t>/media/serv-bot/cebece73-ca34-45fa-ba0e-9a1a1807e5c3/TCC_Unifal/Evidencias_TCC_Unifal/relatorios_ferramentas/2026-07-06_19-27-44__validacao_tcc_unifal_r03/amaweb/sangao-santa-catarina-4215455/sangao_santa catarina_4215455_r03_amaweb_t2_20260706_222033.pdf</t>
  </si>
  <si>
    <t>/media/serv-bot/cebece73-ca34-45fa-ba0e-9a1a1807e5c3/TCC_Unifal/Evidencias_TCC_Unifal/relatorios_ferramentas/2026-07-06_19-27-44__validacao_tcc_unifal_r03/amaweb/barauna-rio-grande-do-norte-2401453/barauna_rio grande do norte_2401453_r03_amaweb_t3_20260706_222043.pdf</t>
  </si>
  <si>
    <t>/media/serv-bot/cebece73-ca34-45fa-ba0e-9a1a1807e5c3/TCC_Unifal/Evidencias_TCC_Unifal/relatorios_ferramentas/2026-07-06_19-27-44__validacao_tcc_unifal_r03/accessmonitor/sangao-santa-catarina-4215455/sangao_santa catarina_4215455_r03_accessmonitor_t1_20260706_222046.json</t>
  </si>
  <si>
    <t>/media/serv-bot/cebece73-ca34-45fa-ba0e-9a1a1807e5c3/TCC_Unifal/Evidencias_TCC_Unifal/relatorios_ferramentas/2026-07-06_19-27-44__validacao_tcc_unifal_r03/accessmonitor/barauna-rio-grande-do-norte-2401453/barauna_rio grande do norte_2401453_r03_accessmonitor_t1_20260706_222054.json</t>
  </si>
  <si>
    <t>/media/serv-bot/cebece73-ca34-45fa-ba0e-9a1a1807e5c3/TCC_Unifal/Evidencias_TCC_Unifal/relatorios_ferramentas/2026-07-06_19-27-44__validacao_tcc_unifal_r03/accessmonitor/barauna-rio-grande-do-norte-2401453/barauna_rio grande do norte_2401453_r03_accessmonitor_t2_20260706_222118.json</t>
  </si>
  <si>
    <t>/media/serv-bot/cebece73-ca34-45fa-ba0e-9a1a1807e5c3/TCC_Unifal/Evidencias_TCC_Unifal/relatorios_ferramentas/2026-07-06_19-27-44__validacao_tcc_unifal_r03/amaweb/uniao-do-oeste-santa-catarina-4218855/uniao-do-oeste_santa catarina_4218855_r03_amaweb_t1_20260706_222147.pdf</t>
  </si>
  <si>
    <t>/media/serv-bot/cebece73-ca34-45fa-ba0e-9a1a1807e5c3/TCC_Unifal/Processamento_TCC_Unifal/sessoes/2026-07-06_19-27-44__validacao_tcc_unifal_r03/json/r03_4218855_4b3aa200.json</t>
  </si>
  <si>
    <t>/media/serv-bot/cebece73-ca34-45fa-ba0e-9a1a1807e5c3/TCC_Unifal/Evidencias_TCC_Unifal/relatorios_ferramentas/2026-07-06_19-27-44__validacao_tcc_unifal_r03/accessmonitor/barauna-rio-grande-do-norte-2401453/barauna_rio grande do norte_2401453_r03_accessmonitor_t3_20260706_222149.json</t>
  </si>
  <si>
    <t>/media/serv-bot/cebece73-ca34-45fa-ba0e-9a1a1807e5c3/TCC_Unifal/Evidencias_TCC_Unifal/relatorios_ferramentas/2026-07-06_19-27-44__validacao_tcc_unifal_r03/accessmonitor/uniao-do-oeste-santa-catarina-4218855/uniao-do-oeste_santa catarina_4218855_r03_accessmonitor_t1_20260706_222158.json</t>
  </si>
  <si>
    <t>/media/serv-bot/cebece73-ca34-45fa-ba0e-9a1a1807e5c3/TCC_Unifal/Evidencias_TCC_Unifal/relatorios_ferramentas/2026-07-06_19-27-44__validacao_tcc_unifal_r03/amaweb/grossos-rio-grande-do-norte-2404408/grossos_rio grande do norte_2404408_r03_amaweb_t1_20260706_222233.pdf</t>
  </si>
  <si>
    <t>/media/serv-bot/cebece73-ca34-45fa-ba0e-9a1a1807e5c3/TCC_Unifal/Processamento_TCC_Unifal/sessoes/2026-07-06_19-27-44__validacao_tcc_unifal_r03/json/r03_2404408_8935779d.json</t>
  </si>
  <si>
    <t>/media/serv-bot/cebece73-ca34-45fa-ba0e-9a1a1807e5c3/TCC_Unifal/Evidencias_TCC_Unifal/relatorios_ferramentas/2026-07-06_19-27-44__validacao_tcc_unifal_r03/accessmonitor/grossos-rio-grande-do-norte-2404408/grossos_rio grande do norte_2404408_r03_accessmonitor_t1_20260706_222244.json</t>
  </si>
  <si>
    <t>/media/serv-bot/cebece73-ca34-45fa-ba0e-9a1a1807e5c3/TCC_Unifal/Evidencias_TCC_Unifal/relatorios_ferramentas/2026-07-06_19-27-44__validacao_tcc_unifal_r03/amaweb/alfredo-marcondes-sao-paulo-3500808/alfredo-marcondes_são paulo_3500808_r03_amaweb_t3_20260706_222333.pdf</t>
  </si>
  <si>
    <t>/media/serv-bot/cebece73-ca34-45fa-ba0e-9a1a1807e5c3/TCC_Unifal/Evidencias_TCC_Unifal/relatorios_ferramentas/2026-07-06_19-27-44__validacao_tcc_unifal_r03/accessmonitor/alfredo-marcondes-sao-paulo-3500808/alfredo-marcondes_são paulo_3500808_r03_accessmonitor_t1_20260706_222344.json</t>
  </si>
  <si>
    <t>/media/serv-bot/cebece73-ca34-45fa-ba0e-9a1a1807e5c3/TCC_Unifal/Evidencias_TCC_Unifal/relatorios_ferramentas/2026-07-06_19-27-44__validacao_tcc_unifal_r03/amaweb/jandaira-rio-grande-do-norte-2405108/jandaira_rio grande do norte_2405108_r03_amaweb_t1_20260706_222535.pdf</t>
  </si>
  <si>
    <t>/media/serv-bot/cebece73-ca34-45fa-ba0e-9a1a1807e5c3/TCC_Unifal/Processamento_TCC_Unifal/sessoes/2026-07-06_19-27-44__validacao_tcc_unifal_r03/json/r03_2405108_7287a3ad.json</t>
  </si>
  <si>
    <t>/media/serv-bot/cebece73-ca34-45fa-ba0e-9a1a1807e5c3/TCC_Unifal/Evidencias_TCC_Unifal/relatorios_ferramentas/2026-07-06_19-27-44__validacao_tcc_unifal_r03/amaweb/bofete-sao-paulo-3506904/bofete_são paulo_3506904_r03_amaweb_t1_20260706_222550.pdf</t>
  </si>
  <si>
    <t>/media/serv-bot/cebece73-ca34-45fa-ba0e-9a1a1807e5c3/TCC_Unifal/Processamento_TCC_Unifal/sessoes/2026-07-06_19-27-44__validacao_tcc_unifal_r03/json/r03_3506904_e5b4201c.json</t>
  </si>
  <si>
    <t>/media/serv-bot/cebece73-ca34-45fa-ba0e-9a1a1807e5c3/TCC_Unifal/Evidencias_TCC_Unifal/relatorios_ferramentas/2026-07-06_19-27-44__validacao_tcc_unifal_r03/accessmonitor/jandaira-rio-grande-do-norte-2405108/jandaira_rio grande do norte_2405108_r03_accessmonitor_t1_20260706_222547.json</t>
  </si>
  <si>
    <t>/media/serv-bot/cebece73-ca34-45fa-ba0e-9a1a1807e5c3/TCC_Unifal/Evidencias_TCC_Unifal/relatorios_ferramentas/2026-07-06_19-27-44__validacao_tcc_unifal_r03/accessmonitor/bofete-sao-paulo-3506904/bofete_são paulo_3506904_r03_accessmonitor_t1_20260706_222601.json</t>
  </si>
  <si>
    <t>/media/serv-bot/cebece73-ca34-45fa-ba0e-9a1a1807e5c3/TCC_Unifal/Evidencias_TCC_Unifal/relatorios_ferramentas/2026-07-06_19-27-44__validacao_tcc_unifal_r03/amaweb/lajes-pintadas-rio-grande-do-norte-2406809/lajes-pintadas_rio grande do norte_2406809_r03_amaweb_t1_20260706_222653.pdf</t>
  </si>
  <si>
    <t>/media/serv-bot/cebece73-ca34-45fa-ba0e-9a1a1807e5c3/TCC_Unifal/Processamento_TCC_Unifal/sessoes/2026-07-06_19-27-44__validacao_tcc_unifal_r03/json/r03_2406809_9368aca4.json</t>
  </si>
  <si>
    <t>/media/serv-bot/cebece73-ca34-45fa-ba0e-9a1a1807e5c3/TCC_Unifal/Evidencias_TCC_Unifal/relatorios_ferramentas/2026-07-06_19-27-44__validacao_tcc_unifal_r03/amaweb/brodowski-sao-paulo-3507803/brodowski_são paulo_3507803_r03_amaweb_t1_20260706_222658.pdf</t>
  </si>
  <si>
    <t>/media/serv-bot/cebece73-ca34-45fa-ba0e-9a1a1807e5c3/TCC_Unifal/Processamento_TCC_Unifal/sessoes/2026-07-06_19-27-44__validacao_tcc_unifal_r03/json/r03_3507803_435b6a5a.json</t>
  </si>
  <si>
    <t>/media/serv-bot/cebece73-ca34-45fa-ba0e-9a1a1807e5c3/TCC_Unifal/Evidencias_TCC_Unifal/relatorios_ferramentas/2026-07-06_19-27-44__validacao_tcc_unifal_r03/accessmonitor/brodowski-sao-paulo-3507803/brodowski_são paulo_3507803_r03_accessmonitor_t1_20260706_222710.json</t>
  </si>
  <si>
    <t>/media/serv-bot/cebece73-ca34-45fa-ba0e-9a1a1807e5c3/TCC_Unifal/Evidencias_TCC_Unifal/relatorios_ferramentas/2026-07-06_19-27-44__validacao_tcc_unifal_r03/accessmonitor/lajes-pintadas-rio-grande-do-norte-2406809/lajes-pintadas_rio grande do norte_2406809_r03_accessmonitor_t1_20260706_222707.json</t>
  </si>
  <si>
    <t>/media/serv-bot/cebece73-ca34-45fa-ba0e-9a1a1807e5c3/TCC_Unifal/Evidencias_TCC_Unifal/relatorios_ferramentas/2026-07-06_19-27-44__validacao_tcc_unifal_r03/amaweb/cachoeira-paulista-sao-paulo-3508603/cachoeira-paulista_são paulo_3508603_r03_amaweb_t1_20260706_223032.pdf</t>
  </si>
  <si>
    <t>/media/serv-bot/cebece73-ca34-45fa-ba0e-9a1a1807e5c3/TCC_Unifal/Processamento_TCC_Unifal/sessoes/2026-07-06_19-27-44__validacao_tcc_unifal_r03/json/r03_3508603_73d98c6a.json</t>
  </si>
  <si>
    <t>/media/serv-bot/cebece73-ca34-45fa-ba0e-9a1a1807e5c3/TCC_Unifal/Evidencias_TCC_Unifal/relatorios_ferramentas/2026-07-06_19-27-44__validacao_tcc_unifal_r03/amaweb/macaiba-rio-grande-do-norte-2407104/macaiba_rio grande do norte_2407104_r03_amaweb_t1_20260706_223047.pdf</t>
  </si>
  <si>
    <t>/media/serv-bot/cebece73-ca34-45fa-ba0e-9a1a1807e5c3/TCC_Unifal/Processamento_TCC_Unifal/sessoes/2026-07-06_19-27-44__validacao_tcc_unifal_r03/json/r03_2407104_dad1f179.json</t>
  </si>
  <si>
    <t>/media/serv-bot/cebece73-ca34-45fa-ba0e-9a1a1807e5c3/TCC_Unifal/Evidencias_TCC_Unifal/relatorios_ferramentas/2026-07-06_19-27-44__validacao_tcc_unifal_r03/amaweb/macaiba-rio-grande-do-norte-2407104/macaiba_rio grande do norte_2407104_r03_amaweb_t2_20260706_223112.pdf</t>
  </si>
  <si>
    <t>/media/serv-bot/cebece73-ca34-45fa-ba0e-9a1a1807e5c3/TCC_Unifal/Evidencias_TCC_Unifal/relatorios_ferramentas/2026-07-06_19-27-44__validacao_tcc_unifal_r03/amaweb/cachoeira-paulista-sao-paulo-3508603/cachoeira-paulista_são paulo_3508603_r03_amaweb_t2_20260706_223113.pdf</t>
  </si>
  <si>
    <t>/media/serv-bot/cebece73-ca34-45fa-ba0e-9a1a1807e5c3/TCC_Unifal/Evidencias_TCC_Unifal/relatorios_ferramentas/2026-07-06_19-27-44__validacao_tcc_unifal_r03/accessmonitor/macaiba-rio-grande-do-norte-2407104/macaiba_rio grande do norte_2407104_r03_accessmonitor_t1_20260706_223126.json</t>
  </si>
  <si>
    <t>/media/serv-bot/cebece73-ca34-45fa-ba0e-9a1a1807e5c3/TCC_Unifal/Evidencias_TCC_Unifal/relatorios_ferramentas/2026-07-06_19-27-44__validacao_tcc_unifal_r03/accessmonitor/cachoeira-paulista-sao-paulo-3508603/cachoeira-paulista_são paulo_3508603_r03_accessmonitor_t1_20260706_223124.json</t>
  </si>
  <si>
    <t>/media/serv-bot/cebece73-ca34-45fa-ba0e-9a1a1807e5c3/TCC_Unifal/Evidencias_TCC_Unifal/relatorios_ferramentas/2026-07-06_19-27-44__validacao_tcc_unifal_r03/amaweb/caconde-sao-paulo-3508702/caconde_são paulo_3508702_r03_amaweb_t1_20260706_223201.pdf</t>
  </si>
  <si>
    <t>/media/serv-bot/cebece73-ca34-45fa-ba0e-9a1a1807e5c3/TCC_Unifal/Processamento_TCC_Unifal/sessoes/2026-07-06_19-27-44__validacao_tcc_unifal_r03/json/r03_3508702_bdd3b784.json</t>
  </si>
  <si>
    <t>/media/serv-bot/cebece73-ca34-45fa-ba0e-9a1a1807e5c3/TCC_Unifal/Evidencias_TCC_Unifal/relatorios_ferramentas/2026-07-06_19-27-44__validacao_tcc_unifal_r03/amaweb/major-sales-rio-grande-do-norte-2407252/major-sales_rio grande do norte_2407252_r03_amaweb_t1_20260706_223213.pdf</t>
  </si>
  <si>
    <t>/media/serv-bot/cebece73-ca34-45fa-ba0e-9a1a1807e5c3/TCC_Unifal/Processamento_TCC_Unifal/sessoes/2026-07-06_19-27-44__validacao_tcc_unifal_r03/json/r03_2407252_f3bd2df0.json</t>
  </si>
  <si>
    <t>/media/serv-bot/cebece73-ca34-45fa-ba0e-9a1a1807e5c3/TCC_Unifal/Evidencias_TCC_Unifal/relatorios_ferramentas/2026-07-06_19-27-44__validacao_tcc_unifal_r03/accessmonitor/caconde-sao-paulo-3508702/caconde_são paulo_3508702_r03_accessmonitor_t1_20260706_223213.json</t>
  </si>
  <si>
    <t>/media/serv-bot/cebece73-ca34-45fa-ba0e-9a1a1807e5c3/TCC_Unifal/Evidencias_TCC_Unifal/relatorios_ferramentas/2026-07-06_19-27-44__validacao_tcc_unifal_r03/accessmonitor/major-sales-rio-grande-do-norte-2407252/major-sales_rio grande do norte_2407252_r03_accessmonitor_t1_20260706_223225.json</t>
  </si>
  <si>
    <t>/media/serv-bot/cebece73-ca34-45fa-ba0e-9a1a1807e5c3/TCC_Unifal/Evidencias_TCC_Unifal/relatorios_ferramentas/2026-07-06_19-27-44__validacao_tcc_unifal_r03/amaweb/colombia-sao-paulo-3512100/colombia_são paulo_3512100_r03_amaweb_t1_20260706_223255.pdf</t>
  </si>
  <si>
    <t>/media/serv-bot/cebece73-ca34-45fa-ba0e-9a1a1807e5c3/TCC_Unifal/Processamento_TCC_Unifal/sessoes/2026-07-06_19-27-44__validacao_tcc_unifal_r03/json/r03_3512100_8213fc41.json</t>
  </si>
  <si>
    <t>/media/serv-bot/cebece73-ca34-45fa-ba0e-9a1a1807e5c3/TCC_Unifal/Evidencias_TCC_Unifal/relatorios_ferramentas/2026-07-06_19-27-44__validacao_tcc_unifal_r03/accessmonitor/colombia-sao-paulo-3512100/colombia_são paulo_3512100_r03_accessmonitor_t1_20260706_223309.json</t>
  </si>
  <si>
    <t>/media/serv-bot/cebece73-ca34-45fa-ba0e-9a1a1807e5c3/TCC_Unifal/Evidencias_TCC_Unifal/relatorios_ferramentas/2026-07-06_19-27-44__validacao_tcc_unifal_r03/amaweb/martins-rio-grande-do-norte-2407401/martins_rio grande do norte_2407401_r03_amaweb_t1_20260706_223347.pdf</t>
  </si>
  <si>
    <t>/media/serv-bot/cebece73-ca34-45fa-ba0e-9a1a1807e5c3/TCC_Unifal/Processamento_TCC_Unifal/sessoes/2026-07-06_19-27-44__validacao_tcc_unifal_r03/json/r03_2407401_8cb1b543.json</t>
  </si>
  <si>
    <t>/media/serv-bot/cebece73-ca34-45fa-ba0e-9a1a1807e5c3/TCC_Unifal/Evidencias_TCC_Unifal/relatorios_ferramentas/2026-07-06_19-27-44__validacao_tcc_unifal_r03/accessmonitor/martins-rio-grande-do-norte-2407401/martins_rio grande do norte_2407401_r03_accessmonitor_t1_20260706_223400.json</t>
  </si>
  <si>
    <t>/media/serv-bot/cebece73-ca34-45fa-ba0e-9a1a1807e5c3/TCC_Unifal/Evidencias_TCC_Unifal/relatorios_ferramentas/2026-07-06_19-27-44__validacao_tcc_unifal_r03/amaweb/conchas-sao-paulo-3512308/conchas_são paulo_3512308_r03_amaweb_t1_20260706_223420.pdf</t>
  </si>
  <si>
    <t>/media/serv-bot/cebece73-ca34-45fa-ba0e-9a1a1807e5c3/TCC_Unifal/Processamento_TCC_Unifal/sessoes/2026-07-06_19-27-44__validacao_tcc_unifal_r03/json/r03_3512308_72df8e2e.json</t>
  </si>
  <si>
    <t>/media/serv-bot/cebece73-ca34-45fa-ba0e-9a1a1807e5c3/TCC_Unifal/Evidencias_TCC_Unifal/relatorios_ferramentas/2026-07-06_19-27-44__validacao_tcc_unifal_r03/amaweb/maxaranguape-rio-grande-do-norte-2407500/maxaranguape_rio grande do norte_2407500_r03_amaweb_t1_20260706_223434.pdf</t>
  </si>
  <si>
    <t>/media/serv-bot/cebece73-ca34-45fa-ba0e-9a1a1807e5c3/TCC_Unifal/Processamento_TCC_Unifal/sessoes/2026-07-06_19-27-44__validacao_tcc_unifal_r03/json/r03_2407500_54e7e285.json</t>
  </si>
  <si>
    <t>/media/serv-bot/cebece73-ca34-45fa-ba0e-9a1a1807e5c3/TCC_Unifal/Evidencias_TCC_Unifal/relatorios_ferramentas/2026-07-06_19-27-44__validacao_tcc_unifal_r03/accessmonitor/conchas-sao-paulo-3512308/conchas_são paulo_3512308_r03_accessmonitor_t1_20260706_223432.json</t>
  </si>
  <si>
    <t>/media/serv-bot/cebece73-ca34-45fa-ba0e-9a1a1807e5c3/TCC_Unifal/Evidencias_TCC_Unifal/relatorios_ferramentas/2026-07-06_19-27-44__validacao_tcc_unifal_r03/accessmonitor/maxaranguape-rio-grande-do-norte-2407500/maxaranguape_rio grande do norte_2407500_r03_accessmonitor_t1_20260706_223447.json</t>
  </si>
  <si>
    <t>/media/serv-bot/cebece73-ca34-45fa-ba0e-9a1a1807e5c3/TCC_Unifal/Evidencias_TCC_Unifal/relatorios_ferramentas/2026-07-06_19-27-44__validacao_tcc_unifal_r03/amaweb/rodolfo-fernandes-rio-grande-do-norte-2411007/rodolfo-fernandes_rio grande do norte_2411007_r03_amaweb_t1_20260706_223531.pdf</t>
  </si>
  <si>
    <t>/media/serv-bot/cebece73-ca34-45fa-ba0e-9a1a1807e5c3/TCC_Unifal/Processamento_TCC_Unifal/sessoes/2026-07-06_19-27-44__validacao_tcc_unifal_r03/json/r03_2411007_9304a626.json</t>
  </si>
  <si>
    <t>/media/serv-bot/cebece73-ca34-45fa-ba0e-9a1a1807e5c3/TCC_Unifal/Evidencias_TCC_Unifal/relatorios_ferramentas/2026-07-06_19-27-44__validacao_tcc_unifal_r03/accessmonitor/rodolfo-fernandes-rio-grande-do-norte-2411007/rodolfo-fernandes_rio grande do norte_2411007_r03_accessmonitor_t1_20260706_223544.json</t>
  </si>
  <si>
    <t>/media/serv-bot/cebece73-ca34-45fa-ba0e-9a1a1807e5c3/TCC_Unifal/Evidencias_TCC_Unifal/relatorios_ferramentas/2026-07-06_19-27-44__validacao_tcc_unifal_r03/amaweb/serra-caiada-rio-grande-do-norte-2410306/serra-caiada_rio grande do norte_2410306_r03_amaweb_t1_20260706_223631.pdf</t>
  </si>
  <si>
    <t>/media/serv-bot/cebece73-ca34-45fa-ba0e-9a1a1807e5c3/TCC_Unifal/Processamento_TCC_Unifal/sessoes/2026-07-06_19-27-44__validacao_tcc_unifal_r03/json/r03_2410306_7d91381a.json</t>
  </si>
  <si>
    <t>/media/serv-bot/cebece73-ca34-45fa-ba0e-9a1a1807e5c3/TCC_Unifal/Evidencias_TCC_Unifal/relatorios_ferramentas/2026-07-06_19-27-44__validacao_tcc_unifal_r03/accessmonitor/serra-caiada-rio-grande-do-norte-2410306/serra-caiada_rio grande do norte_2410306_r03_accessmonitor_t1_20260706_223644.json</t>
  </si>
  <si>
    <t>/media/serv-bot/cebece73-ca34-45fa-ba0e-9a1a1807e5c3/TCC_Unifal/Evidencias_TCC_Unifal/relatorios_ferramentas/2026-07-06_19-27-44__validacao_tcc_unifal_r03/amaweb/taipu-rio-grande-do-norte-2413904/taipu_rio grande do norte_2413904_r03_amaweb_t1_20260706_223716.pdf</t>
  </si>
  <si>
    <t>/media/serv-bot/cebece73-ca34-45fa-ba0e-9a1a1807e5c3/TCC_Unifal/Processamento_TCC_Unifal/sessoes/2026-07-06_19-27-44__validacao_tcc_unifal_r03/json/r03_2413904_c6f0827e.json</t>
  </si>
  <si>
    <t>/media/serv-bot/cebece73-ca34-45fa-ba0e-9a1a1807e5c3/TCC_Unifal/Evidencias_TCC_Unifal/relatorios_ferramentas/2026-07-06_19-27-44__validacao_tcc_unifal_r03/accessmonitor/taipu-rio-grande-do-norte-2413904/taipu_rio grande do norte_2413904_r03_accessmonitor_t1_20260706_223729.json</t>
  </si>
  <si>
    <t>/media/serv-bot/cebece73-ca34-45fa-ba0e-9a1a1807e5c3/TCC_Unifal/Evidencias_TCC_Unifal/relatorios_ferramentas/2026-07-06_19-27-44__validacao_tcc_unifal_r03/amaweb/divinolandia-sao-paulo-3513900/divinolandia_são paulo_3513900_r03_amaweb_t1_20260706_223747.pdf</t>
  </si>
  <si>
    <t>/media/serv-bot/cebece73-ca34-45fa-ba0e-9a1a1807e5c3/TCC_Unifal/Processamento_TCC_Unifal/sessoes/2026-07-06_19-27-44__validacao_tcc_unifal_r03/json/r03_3513900_58e39f6e.json</t>
  </si>
  <si>
    <t>/media/serv-bot/cebece73-ca34-45fa-ba0e-9a1a1807e5c3/TCC_Unifal/Evidencias_TCC_Unifal/relatorios_ferramentas/2026-07-06_19-27-44__validacao_tcc_unifal_r03/accessmonitor/divinolandia-sao-paulo-3513900/divinolandia_são paulo_3513900_r03_accessmonitor_t1_20260706_223759.json</t>
  </si>
  <si>
    <t>/media/serv-bot/cebece73-ca34-45fa-ba0e-9a1a1807e5c3/TCC_Unifal/Evidencias_TCC_Unifal/relatorios_ferramentas/2026-07-06_19-27-44__validacao_tcc_unifal_r03/amaweb/embu-guacu-sao-paulo-3515103/embu-guacu_são paulo_3515103_r03_amaweb_t1_20260706_223830.pdf</t>
  </si>
  <si>
    <t>/media/serv-bot/cebece73-ca34-45fa-ba0e-9a1a1807e5c3/TCC_Unifal/Processamento_TCC_Unifal/sessoes/2026-07-06_19-27-44__validacao_tcc_unifal_r03/json/r03_3515103_747de097.json</t>
  </si>
  <si>
    <t>/media/serv-bot/cebece73-ca34-45fa-ba0e-9a1a1807e5c3/TCC_Unifal/Evidencias_TCC_Unifal/relatorios_ferramentas/2026-07-06_19-27-44__validacao_tcc_unifal_r03/accessmonitor/embu-guacu-sao-paulo-3515103/embu-guacu_são paulo_3515103_r03_accessmonitor_t1_20260706_223843.json</t>
  </si>
  <si>
    <t>/media/serv-bot/cebece73-ca34-45fa-ba0e-9a1a1807e5c3/TCC_Unifal/Evidencias_TCC_Unifal/relatorios_ferramentas/2026-07-06_19-27-44__validacao_tcc_unifal_r03/amaweb/vicosa-rio-grande-do-norte-2414902/vicosa_rio grande do norte_2414902_r03_amaweb_t1_20260706_224051.pdf</t>
  </si>
  <si>
    <t>/media/serv-bot/cebece73-ca34-45fa-ba0e-9a1a1807e5c3/TCC_Unifal/Processamento_TCC_Unifal/sessoes/2026-07-06_19-27-44__validacao_tcc_unifal_r03/json/r03_2414902_0cbd4c32.json</t>
  </si>
  <si>
    <t>/media/serv-bot/cebece73-ca34-45fa-ba0e-9a1a1807e5c3/TCC_Unifal/Evidencias_TCC_Unifal/relatorios_ferramentas/2026-07-06_19-27-44__validacao_tcc_unifal_r03/amaweb/vicosa-rio-grande-do-norte-2414902/vicosa_rio grande do norte_2414902_r03_amaweb_t2_20260706_224107.pdf</t>
  </si>
  <si>
    <t>/media/serv-bot/cebece73-ca34-45fa-ba0e-9a1a1807e5c3/TCC_Unifal/Evidencias_TCC_Unifal/relatorios_ferramentas/2026-07-06_19-27-44__validacao_tcc_unifal_r03/accessmonitor/vicosa-rio-grande-do-norte-2414902/vicosa_rio grande do norte_2414902_r03_accessmonitor_t1_20260706_224119.json</t>
  </si>
  <si>
    <t>/media/serv-bot/cebece73-ca34-45fa-ba0e-9a1a1807e5c3/TCC_Unifal/Evidencias_TCC_Unifal/relatorios_ferramentas/2026-07-06_19-27-44__validacao_tcc_unifal_r03/amaweb/propria-sergipe-2805703/propria_sergipe_2805703_r03_amaweb_t1_20260706_224216.pdf</t>
  </si>
  <si>
    <t>/media/serv-bot/cebece73-ca34-45fa-ba0e-9a1a1807e5c3/TCC_Unifal/Processamento_TCC_Unifal/sessoes/2026-07-06_19-27-44__validacao_tcc_unifal_r03/json/r03_2805703_185e45ad.json</t>
  </si>
  <si>
    <t>/media/serv-bot/cebece73-ca34-45fa-ba0e-9a1a1807e5c3/TCC_Unifal/Evidencias_TCC_Unifal/relatorios_ferramentas/2026-07-06_19-27-44__validacao_tcc_unifal_r03/amaweb/fernao-sao-paulo-3515657/fernao_são paulo_3515657_r03_amaweb_t1_20260706_224218.pdf</t>
  </si>
  <si>
    <t>/media/serv-bot/cebece73-ca34-45fa-ba0e-9a1a1807e5c3/TCC_Unifal/Processamento_TCC_Unifal/sessoes/2026-07-06_19-27-44__validacao_tcc_unifal_r03/json/r03_3515657_65eda973.json</t>
  </si>
  <si>
    <t>/media/serv-bot/cebece73-ca34-45fa-ba0e-9a1a1807e5c3/TCC_Unifal/Evidencias_TCC_Unifal/relatorios_ferramentas/2026-07-06_19-27-44__validacao_tcc_unifal_r03/accessmonitor/propria-sergipe-2805703/propria_sergipe_2805703_r03_accessmonitor_t1_20260706_224227.json</t>
  </si>
  <si>
    <t>/media/serv-bot/cebece73-ca34-45fa-ba0e-9a1a1807e5c3/TCC_Unifal/Evidencias_TCC_Unifal/relatorios_ferramentas/2026-07-06_19-27-44__validacao_tcc_unifal_r03/accessmonitor/fernao-sao-paulo-3515657/fernao_são paulo_3515657_r03_accessmonitor_t1_20260706_224229.json</t>
  </si>
  <si>
    <t>/media/serv-bot/cebece73-ca34-45fa-ba0e-9a1a1807e5c3/TCC_Unifal/Evidencias_TCC_Unifal/relatorios_ferramentas/2026-07-06_19-27-44__validacao_tcc_unifal_r03/amaweb/iacri-sao-paulo-3519204/iacri_são paulo_3519204_r03_amaweb_t1_20260706_224321.pdf</t>
  </si>
  <si>
    <t>/media/serv-bot/cebece73-ca34-45fa-ba0e-9a1a1807e5c3/TCC_Unifal/Processamento_TCC_Unifal/sessoes/2026-07-06_19-27-44__validacao_tcc_unifal_r03/json/r03_3519204_ebe4cb4f.json</t>
  </si>
  <si>
    <t>/media/serv-bot/cebece73-ca34-45fa-ba0e-9a1a1807e5c3/TCC_Unifal/Evidencias_TCC_Unifal/relatorios_ferramentas/2026-07-06_19-27-44__validacao_tcc_unifal_r03/amaweb/riachao-do-dantas-sergipe-2805802/riachao-do-dantas_sergipe_2805802_r03_amaweb_t1_20260706_224326.pdf</t>
  </si>
  <si>
    <t>/media/serv-bot/cebece73-ca34-45fa-ba0e-9a1a1807e5c3/TCC_Unifal/Processamento_TCC_Unifal/sessoes/2026-07-06_19-27-44__validacao_tcc_unifal_r03/json/r03_2805802_0116ea1c.json</t>
  </si>
  <si>
    <t>/media/serv-bot/cebece73-ca34-45fa-ba0e-9a1a1807e5c3/TCC_Unifal/Evidencias_TCC_Unifal/relatorios_ferramentas/2026-07-06_19-27-44__validacao_tcc_unifal_r03/accessmonitor/iacri-sao-paulo-3519204/iacri_são paulo_3519204_r03_accessmonitor_t1_20260706_224332.json</t>
  </si>
  <si>
    <t>/media/serv-bot/cebece73-ca34-45fa-ba0e-9a1a1807e5c3/TCC_Unifal/Evidencias_TCC_Unifal/relatorios_ferramentas/2026-07-06_19-27-44__validacao_tcc_unifal_r03/accessmonitor/riachao-do-dantas-sergipe-2805802/riachao-do-dantas_sergipe_2805802_r03_accessmonitor_t1_20260706_224339.json</t>
  </si>
  <si>
    <t>/media/serv-bot/cebece73-ca34-45fa-ba0e-9a1a1807e5c3/TCC_Unifal/Evidencias_TCC_Unifal/relatorios_ferramentas/2026-07-06_19-27-44__validacao_tcc_unifal_r03/amaweb/ribeiropolis-sergipe-2806008/ribeiropolis_sergipe_2806008_r03_amaweb_t1_20260706_224457.pdf</t>
  </si>
  <si>
    <t>/media/serv-bot/cebece73-ca34-45fa-ba0e-9a1a1807e5c3/TCC_Unifal/Processamento_TCC_Unifal/sessoes/2026-07-06_19-27-44__validacao_tcc_unifal_r03/json/r03_2806008_be29329b.json</t>
  </si>
  <si>
    <t>/media/serv-bot/cebece73-ca34-45fa-ba0e-9a1a1807e5c3/TCC_Unifal/Evidencias_TCC_Unifal/relatorios_ferramentas/2026-07-06_19-27-44__validacao_tcc_unifal_r03/amaweb/ibiuna-sao-paulo-3519709/ibiuna_são paulo_3519709_r03_amaweb_t1_20260706_224457.pdf</t>
  </si>
  <si>
    <t>/media/serv-bot/cebece73-ca34-45fa-ba0e-9a1a1807e5c3/TCC_Unifal/Processamento_TCC_Unifal/sessoes/2026-07-06_19-27-44__validacao_tcc_unifal_r03/json/r03_3519709_10683daf.json</t>
  </si>
  <si>
    <t>/media/serv-bot/cebece73-ca34-45fa-ba0e-9a1a1807e5c3/TCC_Unifal/Evidencias_TCC_Unifal/relatorios_ferramentas/2026-07-06_19-27-44__validacao_tcc_unifal_r03/accessmonitor/ribeiropolis-sergipe-2806008/ribeiropolis_sergipe_2806008_r03_accessmonitor_t1_20260706_224510.json</t>
  </si>
  <si>
    <t>/media/serv-bot/cebece73-ca34-45fa-ba0e-9a1a1807e5c3/TCC_Unifal/Evidencias_TCC_Unifal/relatorios_ferramentas/2026-07-06_19-27-44__validacao_tcc_unifal_r03/accessmonitor/ibiuna-sao-paulo-3519709/ibiuna_são paulo_3519709_r03_accessmonitor_t1_20260706_224510.json</t>
  </si>
  <si>
    <t>/media/serv-bot/cebece73-ca34-45fa-ba0e-9a1a1807e5c3/TCC_Unifal/Evidencias_TCC_Unifal/relatorios_ferramentas/2026-07-06_19-27-44__validacao_tcc_unifal_r03/amaweb/icem-sao-paulo-3519808/icem_são paulo_3519808_r03_amaweb_t1_20260706_224552.pdf</t>
  </si>
  <si>
    <t>/media/serv-bot/cebece73-ca34-45fa-ba0e-9a1a1807e5c3/TCC_Unifal/Processamento_TCC_Unifal/sessoes/2026-07-06_19-27-44__validacao_tcc_unifal_r03/json/r03_3519808_64c71fc9.json</t>
  </si>
  <si>
    <t>/media/serv-bot/cebece73-ca34-45fa-ba0e-9a1a1807e5c3/TCC_Unifal/Evidencias_TCC_Unifal/relatorios_ferramentas/2026-07-06_19-27-44__validacao_tcc_unifal_r03/accessmonitor/icem-sao-paulo-3519808/icem_são paulo_3519808_r03_accessmonitor_t1_20260706_224603.json</t>
  </si>
  <si>
    <t>/media/serv-bot/cebece73-ca34-45fa-ba0e-9a1a1807e5c3/TCC_Unifal/Evidencias_TCC_Unifal/relatorios_ferramentas/2026-07-06_19-27-44__validacao_tcc_unifal_r03/amaweb/igaracu-do-tiete-sao-paulo-3520004/igaracu-do-tiete_são paulo_3520004_r03_amaweb_t1_20260706_224650.pdf</t>
  </si>
  <si>
    <t>/media/serv-bot/cebece73-ca34-45fa-ba0e-9a1a1807e5c3/TCC_Unifal/Processamento_TCC_Unifal/sessoes/2026-07-06_19-27-44__validacao_tcc_unifal_r03/json/r03_3520004_558e9824.json</t>
  </si>
  <si>
    <t>/media/serv-bot/cebece73-ca34-45fa-ba0e-9a1a1807e5c3/TCC_Unifal/Evidencias_TCC_Unifal/relatorios_ferramentas/2026-07-06_19-27-44__validacao_tcc_unifal_r03/accessmonitor/igaracu-do-tiete-sao-paulo-3520004/igaracu-do-tiete_são paulo_3520004_r03_accessmonitor_t1_20260706_224701.json</t>
  </si>
  <si>
    <t>/media/serv-bot/cebece73-ca34-45fa-ba0e-9a1a1807e5c3/TCC_Unifal/Evidencias_TCC_Unifal/relatorios_ferramentas/2026-07-06_19-27-44__validacao_tcc_unifal_r03/amaweb/ilha-comprida-sao-paulo-3520426/ilha-comprida_são paulo_3520426_r03_amaweb_t1_20260706_224721.pdf</t>
  </si>
  <si>
    <t>/media/serv-bot/cebece73-ca34-45fa-ba0e-9a1a1807e5c3/TCC_Unifal/Processamento_TCC_Unifal/sessoes/2026-07-06_19-27-44__validacao_tcc_unifal_r03/json/r03_3520426_728e24f6.json</t>
  </si>
  <si>
    <t>/media/serv-bot/cebece73-ca34-45fa-ba0e-9a1a1807e5c3/TCC_Unifal/Evidencias_TCC_Unifal/relatorios_ferramentas/2026-07-06_19-27-44__validacao_tcc_unifal_r03/accessmonitor/ilha-comprida-sao-paulo-3520426/ilha-comprida_são paulo_3520426_r03_accessmonitor_t1_20260706_224734.json</t>
  </si>
  <si>
    <t>/media/serv-bot/cebece73-ca34-45fa-ba0e-9a1a1807e5c3/TCC_Unifal/Evidencias_TCC_Unifal/relatorios_ferramentas/2026-07-06_19-27-44__validacao_tcc_unifal_r03/amaweb/ipaussu-sao-paulo-3520905/ipaussu_são paulo_3520905_r03_amaweb_t1_20260706_224825.pdf</t>
  </si>
  <si>
    <t>/media/serv-bot/cebece73-ca34-45fa-ba0e-9a1a1807e5c3/TCC_Unifal/Processamento_TCC_Unifal/sessoes/2026-07-06_19-27-44__validacao_tcc_unifal_r03/json/r03_3520905_d134d177.json</t>
  </si>
  <si>
    <t>/media/serv-bot/cebece73-ca34-45fa-ba0e-9a1a1807e5c3/TCC_Unifal/Evidencias_TCC_Unifal/relatorios_ferramentas/2026-07-06_19-27-44__validacao_tcc_unifal_r03/accessmonitor/ipaussu-sao-paulo-3520905/ipaussu_são paulo_3520905_r03_accessmonitor_t1_20260706_224836.json</t>
  </si>
  <si>
    <t>/media/serv-bot/cebece73-ca34-45fa-ba0e-9a1a1807e5c3/TCC_Unifal/Evidencias_TCC_Unifal/relatorios_ferramentas/2026-07-06_19-27-44__validacao_tcc_unifal_r03/amaweb/irapuru-sao-paulo-3521606/irapuru_são paulo_3521606_r03_amaweb_t1_20260706_224912.pdf</t>
  </si>
  <si>
    <t>/media/serv-bot/cebece73-ca34-45fa-ba0e-9a1a1807e5c3/TCC_Unifal/Processamento_TCC_Unifal/sessoes/2026-07-06_19-27-44__validacao_tcc_unifal_r03/json/r03_3521606_a23cc252.json</t>
  </si>
  <si>
    <t>/media/serv-bot/cebece73-ca34-45fa-ba0e-9a1a1807e5c3/TCC_Unifal/Evidencias_TCC_Unifal/relatorios_ferramentas/2026-07-06_19-27-44__validacao_tcc_unifal_r03/accessmonitor/irapuru-sao-paulo-3521606/irapuru_são paulo_3521606_r03_accessmonitor_t1_20260706_224923.json</t>
  </si>
  <si>
    <t>/media/serv-bot/cebece73-ca34-45fa-ba0e-9a1a1807e5c3/TCC_Unifal/Evidencias_TCC_Unifal/relatorios_ferramentas/2026-07-06_19-27-44__validacao_tcc_unifal_r03/amaweb/jacupiranga-sao-paulo-3524600/jacupiranga_são paulo_3524600_r03_amaweb_t1_20260706_225141.pdf</t>
  </si>
  <si>
    <t>/media/serv-bot/cebece73-ca34-45fa-ba0e-9a1a1807e5c3/TCC_Unifal/Processamento_TCC_Unifal/sessoes/2026-07-06_19-27-44__validacao_tcc_unifal_r03/json/r03_3524600_e3018534.json</t>
  </si>
  <si>
    <t>/media/serv-bot/cebece73-ca34-45fa-ba0e-9a1a1807e5c3/TCC_Unifal/Evidencias_TCC_Unifal/relatorios_ferramentas/2026-07-06_19-27-44__validacao_tcc_unifal_r03/accessmonitor/jacupiranga-sao-paulo-3524600/jacupiranga_são paulo_3524600_r03_accessmonitor_t1_20260706_225153.json</t>
  </si>
  <si>
    <t>/media/serv-bot/cebece73-ca34-45fa-ba0e-9a1a1807e5c3/TCC_Unifal/Evidencias_TCC_Unifal/relatorios_ferramentas/2026-07-06_19-27-44__validacao_tcc_unifal_r03/amaweb/jales-sao-paulo-3524808/jales_são paulo_3524808_r03_amaweb_t1_20260706_225518.pdf</t>
  </si>
  <si>
    <t>/media/serv-bot/cebece73-ca34-45fa-ba0e-9a1a1807e5c3/TCC_Unifal/Processamento_TCC_Unifal/sessoes/2026-07-06_19-27-44__validacao_tcc_unifal_r03/json/r03_3524808_0bf3ef5d.json</t>
  </si>
  <si>
    <t>/media/serv-bot/cebece73-ca34-45fa-ba0e-9a1a1807e5c3/TCC_Unifal/Evidencias_TCC_Unifal/relatorios_ferramentas/2026-07-06_19-27-44__validacao_tcc_unifal_r03/amaweb/jales-sao-paulo-3524808/jales_são paulo_3524808_r03_amaweb_t2_20260706_225838.pdf</t>
  </si>
  <si>
    <t>/media/serv-bot/cebece73-ca34-45fa-ba0e-9a1a1807e5c3/TCC_Unifal/Evidencias_TCC_Unifal/relatorios_ferramentas/2026-07-06_19-27-44__validacao_tcc_unifal_r03/amaweb/jales-sao-paulo-3524808/jales_são paulo_3524808_r03_amaweb_t3_20260706_225919.pdf</t>
  </si>
  <si>
    <t>/media/serv-bot/cebece73-ca34-45fa-ba0e-9a1a1807e5c3/TCC_Unifal/Evidencias_TCC_Unifal/relatorios_ferramentas/2026-07-06_19-27-44__validacao_tcc_unifal_r03/accessmonitor/jales-sao-paulo-3524808/jales_são paulo_3524808_r03_accessmonitor_t1_20260706_225930.json</t>
  </si>
  <si>
    <t>/media/serv-bot/cebece73-ca34-45fa-ba0e-9a1a1807e5c3/TCC_Unifal/Evidencias_TCC_Unifal/relatorios_ferramentas/2026-07-06_19-27-44__validacao_tcc_unifal_r03/amaweb/jambeiro-sao-paulo-3524907/jambeiro_são paulo_3524907_r03_amaweb_t1_20260706_230037.pdf</t>
  </si>
  <si>
    <t>/media/serv-bot/cebece73-ca34-45fa-ba0e-9a1a1807e5c3/TCC_Unifal/Processamento_TCC_Unifal/sessoes/2026-07-06_19-27-44__validacao_tcc_unifal_r03/json/r03_3524907_e91e49cd.json</t>
  </si>
  <si>
    <t>jambeiro.sp.gov.br | 525: SSL handshake failed</t>
  </si>
  <si>
    <t>/media/serv-bot/cebece73-ca34-45fa-ba0e-9a1a1807e5c3/TCC_Unifal/Evidencias_TCC_Unifal/relatorios_ferramentas/2026-07-06_19-27-44__validacao_tcc_unifal_r03/accessmonitor/jambeiro-sao-paulo-3524907/jambeiro_são paulo_3524907_r03_accessmonitor_t1_20260706_230049.json</t>
  </si>
  <si>
    <t>/media/serv-bot/cebece73-ca34-45fa-ba0e-9a1a1807e5c3/TCC_Unifal/Evidencias_TCC_Unifal/relatorios_ferramentas/2026-07-06_19-27-44__validacao_tcc_unifal_r03/amaweb/mombuca-sao-paulo-3530904/mombuca_são paulo_3530904_r03_amaweb_t1_20260706_230123.pdf</t>
  </si>
  <si>
    <t>/media/serv-bot/cebece73-ca34-45fa-ba0e-9a1a1807e5c3/TCC_Unifal/Processamento_TCC_Unifal/sessoes/2026-07-06_19-27-44__validacao_tcc_unifal_r03/json/r03_3530904_2e8cabb2.json</t>
  </si>
  <si>
    <t>/media/serv-bot/cebece73-ca34-45fa-ba0e-9a1a1807e5c3/TCC_Unifal/Evidencias_TCC_Unifal/relatorios_ferramentas/2026-07-06_19-27-44__validacao_tcc_unifal_r03/accessmonitor/mombuca-sao-paulo-3530904/mombuca_são paulo_3530904_r03_accessmonitor_t1_20260706_230135.json</t>
  </si>
  <si>
    <t>/media/serv-bot/cebece73-ca34-45fa-ba0e-9a1a1807e5c3/TCC_Unifal/Evidencias_TCC_Unifal/relatorios_ferramentas/2026-07-06_19-27-44__validacao_tcc_unifal_r03/amaweb/nova-europa-sao-paulo-3532900/nova-europa_são paulo_3532900_r03_amaweb_t1_20260706_230222.pdf</t>
  </si>
  <si>
    <t>/media/serv-bot/cebece73-ca34-45fa-ba0e-9a1a1807e5c3/TCC_Unifal/Processamento_TCC_Unifal/sessoes/2026-07-06_19-27-44__validacao_tcc_unifal_r03/json/r03_3532900_09f08742.json</t>
  </si>
  <si>
    <t>/media/serv-bot/cebece73-ca34-45fa-ba0e-9a1a1807e5c3/TCC_Unifal/Evidencias_TCC_Unifal/relatorios_ferramentas/2026-07-06_19-27-44__validacao_tcc_unifal_r03/accessmonitor/nova-europa-sao-paulo-3532900/nova-europa_são paulo_3532900_r03_accessmonitor_t1_20260706_230234.json</t>
  </si>
  <si>
    <t>/media/serv-bot/cebece73-ca34-45fa-ba0e-9a1a1807e5c3/TCC_Unifal/Evidencias_TCC_Unifal/relatorios_ferramentas/2026-07-06_19-27-44__validacao_tcc_unifal_r03/amaweb/oriente-sao-paulo-3534104/oriente_são paulo_3534104_r03_amaweb_t1_20260706_230334.pdf</t>
  </si>
  <si>
    <t>/media/serv-bot/cebece73-ca34-45fa-ba0e-9a1a1807e5c3/TCC_Unifal/Processamento_TCC_Unifal/sessoes/2026-07-06_19-27-44__validacao_tcc_unifal_r03/json/r03_3534104_fe2ecc5a.json</t>
  </si>
  <si>
    <t>/media/serv-bot/cebece73-ca34-45fa-ba0e-9a1a1807e5c3/TCC_Unifal/Evidencias_TCC_Unifal/relatorios_ferramentas/2026-07-06_19-27-44__validacao_tcc_unifal_r03/accessmonitor/oriente-sao-paulo-3534104/oriente_são paulo_3534104_r03_accessmonitor_t1_20260706_230346.json</t>
  </si>
  <si>
    <t>/media/serv-bot/cebece73-ca34-45fa-ba0e-9a1a1807e5c3/TCC_Unifal/Evidencias_TCC_Unifal/relatorios_ferramentas/2026-07-06_19-27-44__validacao_tcc_unifal_r03/amaweb/pindorama-sao-paulo-3538105/pindorama_são paulo_3538105_r03_amaweb_t1_20260706_230429.pdf</t>
  </si>
  <si>
    <t>/media/serv-bot/cebece73-ca34-45fa-ba0e-9a1a1807e5c3/TCC_Unifal/Processamento_TCC_Unifal/sessoes/2026-07-06_19-27-44__validacao_tcc_unifal_r03/json/r03_3538105_ad0ff5d1.json</t>
  </si>
  <si>
    <t>/media/serv-bot/cebece73-ca34-45fa-ba0e-9a1a1807e5c3/TCC_Unifal/Evidencias_TCC_Unifal/relatorios_ferramentas/2026-07-06_19-27-44__validacao_tcc_unifal_r03/accessmonitor/pindorama-sao-paulo-3538105/pindorama_são paulo_3538105_r03_accessmonitor_t1_20260706_230441.json</t>
  </si>
  <si>
    <t>/media/serv-bot/cebece73-ca34-45fa-ba0e-9a1a1807e5c3/TCC_Unifal/Evidencias_TCC_Unifal/relatorios_ferramentas/2026-07-06_19-27-44__validacao_tcc_unifal_r03/amaweb/planalto-sao-paulo-3539608/planalto_são paulo_3539608_r03_amaweb_t1_20260706_230757.pdf</t>
  </si>
  <si>
    <t>/media/serv-bot/cebece73-ca34-45fa-ba0e-9a1a1807e5c3/TCC_Unifal/Processamento_TCC_Unifal/sessoes/2026-07-06_19-27-44__validacao_tcc_unifal_r03/json/r03_3539608_7e675ff9.json</t>
  </si>
  <si>
    <t>/media/serv-bot/cebece73-ca34-45fa-ba0e-9a1a1807e5c3/TCC_Unifal/Evidencias_TCC_Unifal/relatorios_ferramentas/2026-07-06_19-27-44__validacao_tcc_unifal_r03/amaweb/planalto-sao-paulo-3539608/planalto_são paulo_3539608_r03_amaweb_t2_20260706_230819.pdf</t>
  </si>
  <si>
    <t>/media/serv-bot/cebece73-ca34-45fa-ba0e-9a1a1807e5c3/TCC_Unifal/Evidencias_TCC_Unifal/relatorios_ferramentas/2026-07-06_19-27-44__validacao_tcc_unifal_r03/accessmonitor/planalto-sao-paulo-3539608/planalto_são paulo_3539608_r03_accessmonitor_t1_20260706_230831.json</t>
  </si>
  <si>
    <t>/media/serv-bot/cebece73-ca34-45fa-ba0e-9a1a1807e5c3/TCC_Unifal/Evidencias_TCC_Unifal/relatorios_ferramentas/2026-07-06_19-27-44__validacao_tcc_unifal_r03/amaweb/platina-sao-paulo-3539707/platina_são paulo_3539707_r03_amaweb_t1_20260706_231144.pdf</t>
  </si>
  <si>
    <t>/media/serv-bot/cebece73-ca34-45fa-ba0e-9a1a1807e5c3/TCC_Unifal/Processamento_TCC_Unifal/sessoes/2026-07-06_19-27-44__validacao_tcc_unifal_r03/json/r03_3539707_7d92a847.json</t>
  </si>
  <si>
    <t>/media/serv-bot/cebece73-ca34-45fa-ba0e-9a1a1807e5c3/TCC_Unifal/Evidencias_TCC_Unifal/relatorios_ferramentas/2026-07-06_19-27-44__validacao_tcc_unifal_r03/accessmonitor/platina-sao-paulo-3539707/platina_são paulo_3539707_r03_accessmonitor_t1_20260706_231157.json</t>
  </si>
  <si>
    <t>/media/serv-bot/cebece73-ca34-45fa-ba0e-9a1a1807e5c3/TCC_Unifal/Evidencias_TCC_Unifal/relatorios_ferramentas/2026-07-06_19-27-44__validacao_tcc_unifal_r03/amaweb/poa-sao-paulo-3539806/poa_são paulo_3539806_r03_amaweb_t1_20260706_231520.pdf</t>
  </si>
  <si>
    <t>/media/serv-bot/cebece73-ca34-45fa-ba0e-9a1a1807e5c3/TCC_Unifal/Processamento_TCC_Unifal/sessoes/2026-07-06_19-27-44__validacao_tcc_unifal_r03/json/r03_3539806_7796b4d4.json</t>
  </si>
  <si>
    <t>/media/serv-bot/cebece73-ca34-45fa-ba0e-9a1a1807e5c3/TCC_Unifal/Evidencias_TCC_Unifal/relatorios_ferramentas/2026-07-06_19-27-44__validacao_tcc_unifal_r03/amaweb/poa-sao-paulo-3539806/poa_são paulo_3539806_r03_amaweb_t2_20260706_231843.pdf</t>
  </si>
  <si>
    <t>/media/serv-bot/cebece73-ca34-45fa-ba0e-9a1a1807e5c3/TCC_Unifal/Evidencias_TCC_Unifal/relatorios_ferramentas/2026-07-06_19-27-44__validacao_tcc_unifal_r03/amaweb/poa-sao-paulo-3539806/poa_são paulo_3539806_r03_amaweb_t3_20260706_232217.pdf</t>
  </si>
  <si>
    <t>/media/serv-bot/cebece73-ca34-45fa-ba0e-9a1a1807e5c3/TCC_Unifal/Evidencias_TCC_Unifal/relatorios_ferramentas/2026-07-06_19-27-44__validacao_tcc_unifal_r03/accessmonitor/poa-sao-paulo-3539806/poa_são paulo_3539806_r03_accessmonitor_t1_20260706_232230.json</t>
  </si>
  <si>
    <t>/media/serv-bot/cebece73-ca34-45fa-ba0e-9a1a1807e5c3/TCC_Unifal/Evidencias_TCC_Unifal/relatorios_ferramentas/2026-07-06_19-27-44__validacao_tcc_unifal_r03/amaweb/pongai-sao-paulo-3540101/pongai_são paulo_3540101_r03_amaweb_t1_20260706_232315.pdf</t>
  </si>
  <si>
    <t>/media/serv-bot/cebece73-ca34-45fa-ba0e-9a1a1807e5c3/TCC_Unifal/Processamento_TCC_Unifal/sessoes/2026-07-06_19-27-44__validacao_tcc_unifal_r03/json/r03_3540101_842ce7b3.json</t>
  </si>
  <si>
    <t>/media/serv-bot/cebece73-ca34-45fa-ba0e-9a1a1807e5c3/TCC_Unifal/Evidencias_TCC_Unifal/relatorios_ferramentas/2026-07-06_19-27-44__validacao_tcc_unifal_r03/accessmonitor/pongai-sao-paulo-3540101/pongai_são paulo_3540101_r03_accessmonitor_t1_20260706_232326.json</t>
  </si>
  <si>
    <t>/media/serv-bot/cebece73-ca34-45fa-ba0e-9a1a1807e5c3/TCC_Unifal/Evidencias_TCC_Unifal/relatorios_ferramentas/2026-07-06_19-27-44__validacao_tcc_unifal_r03/amaweb/pracinha-sao-paulo-3540853/pracinha_são paulo_3540853_r03_amaweb_t1_20260706_232634.pdf</t>
  </si>
  <si>
    <t>/media/serv-bot/cebece73-ca34-45fa-ba0e-9a1a1807e5c3/TCC_Unifal/Processamento_TCC_Unifal/sessoes/2026-07-06_19-27-44__validacao_tcc_unifal_r03/json/r03_3540853_0a884b82.json</t>
  </si>
  <si>
    <t>/media/serv-bot/cebece73-ca34-45fa-ba0e-9a1a1807e5c3/TCC_Unifal/Evidencias_TCC_Unifal/relatorios_ferramentas/2026-07-06_19-27-44__validacao_tcc_unifal_r03/accessmonitor/pracinha-sao-paulo-3540853/pracinha_são paulo_3540853_r03_accessmonitor_t1_20260706_232647.json</t>
  </si>
  <si>
    <t>/media/serv-bot/cebece73-ca34-45fa-ba0e-9a1a1807e5c3/TCC_Unifal/Evidencias_TCC_Unifal/relatorios_ferramentas/2026-07-06_19-27-44__validacao_tcc_unifal_r03/amaweb/rio-grande-da-serra-sao-paulo-3544103/rio-grande-da-serra_são paulo_3544103_r03_amaweb_t1_20260706_232722.pdf</t>
  </si>
  <si>
    <t>/media/serv-bot/cebece73-ca34-45fa-ba0e-9a1a1807e5c3/TCC_Unifal/Processamento_TCC_Unifal/sessoes/2026-07-06_19-27-44__validacao_tcc_unifal_r03/json/r03_3544103_0ac209fb.json</t>
  </si>
  <si>
    <t>/media/serv-bot/cebece73-ca34-45fa-ba0e-9a1a1807e5c3/TCC_Unifal/Evidencias_TCC_Unifal/relatorios_ferramentas/2026-07-06_19-27-44__validacao_tcc_unifal_r03/accessmonitor/rio-grande-da-serra-sao-paulo-3544103/rio-grande-da-serra_são paulo_3544103_r03_accessmonitor_t1_20260706_232735.json</t>
  </si>
  <si>
    <t>/media/serv-bot/cebece73-ca34-45fa-ba0e-9a1a1807e5c3/TCC_Unifal/Evidencias_TCC_Unifal/relatorios_ferramentas/2026-07-06_19-27-44__validacao_tcc_unifal_r03/amaweb/rubineia-sao-paulo-3544509/rubineia_são paulo_3544509_r03_amaweb_t1_20260706_233056.pdf</t>
  </si>
  <si>
    <t>/media/serv-bot/cebece73-ca34-45fa-ba0e-9a1a1807e5c3/TCC_Unifal/Processamento_TCC_Unifal/sessoes/2026-07-06_19-27-44__validacao_tcc_unifal_r03/json/r03_3544509_344b9c7c.json</t>
  </si>
  <si>
    <t>/media/serv-bot/cebece73-ca34-45fa-ba0e-9a1a1807e5c3/TCC_Unifal/Evidencias_TCC_Unifal/relatorios_ferramentas/2026-07-06_19-27-44__validacao_tcc_unifal_r03/amaweb/rubineia-sao-paulo-3544509/rubineia_são paulo_3544509_r03_amaweb_t2_20260706_233119.pdf</t>
  </si>
  <si>
    <t>/media/serv-bot/cebece73-ca34-45fa-ba0e-9a1a1807e5c3/TCC_Unifal/Evidencias_TCC_Unifal/relatorios_ferramentas/2026-07-06_19-27-44__validacao_tcc_unifal_r03/accessmonitor/rubineia-sao-paulo-3544509/rubineia_são paulo_3544509_r03_accessmonitor_t1_20260706_233131.json</t>
  </si>
  <si>
    <t>/media/serv-bot/cebece73-ca34-45fa-ba0e-9a1a1807e5c3/TCC_Unifal/Evidencias_TCC_Unifal/relatorios_ferramentas/2026-07-06_19-27-44__validacao_tcc_unifal_r03/amaweb/sao-lourenco-da-serra-sao-paulo-3549953/sao-lourenco-da-serra_são paulo_3549953_r03_amaweb_t1_20260706_233158.pdf</t>
  </si>
  <si>
    <t>/media/serv-bot/cebece73-ca34-45fa-ba0e-9a1a1807e5c3/TCC_Unifal/Processamento_TCC_Unifal/sessoes/2026-07-06_19-27-44__validacao_tcc_unifal_r03/json/r03_3549953_ae87b4f1.json</t>
  </si>
  <si>
    <t>/media/serv-bot/cebece73-ca34-45fa-ba0e-9a1a1807e5c3/TCC_Unifal/Evidencias_TCC_Unifal/relatorios_ferramentas/2026-07-06_19-27-44__validacao_tcc_unifal_r03/accessmonitor/sao-lourenco-da-serra-sao-paulo-3549953/sao-lourenco-da-serra_são paulo_3549953_r03_accessmonitor_t1_20260706_233212.json</t>
  </si>
  <si>
    <t>/media/serv-bot/cebece73-ca34-45fa-ba0e-9a1a1807e5c3/TCC_Unifal/Evidencias_TCC_Unifal/relatorios_ferramentas/2026-07-06_19-27-44__validacao_tcc_unifal_r03/amaweb/sao-luiz-do-paraitinga-sao-paulo-3550001/sao-luiz-do-paraitinga_são paulo_3550001_r03_amaweb_t1_20260706_233254.pdf</t>
  </si>
  <si>
    <t>/media/serv-bot/cebece73-ca34-45fa-ba0e-9a1a1807e5c3/TCC_Unifal/Processamento_TCC_Unifal/sessoes/2026-07-06_19-27-44__validacao_tcc_unifal_r03/json/r03_3550001_abd0ae90.json</t>
  </si>
  <si>
    <t>/media/serv-bot/cebece73-ca34-45fa-ba0e-9a1a1807e5c3/TCC_Unifal/Evidencias_TCC_Unifal/relatorios_ferramentas/2026-07-06_19-27-44__validacao_tcc_unifal_r03/accessmonitor/sao-luiz-do-paraitinga-sao-paulo-3550001/sao-luiz-do-paraitinga_são paulo_3550001_r03_accessmonitor_t1_20260706_233305.json</t>
  </si>
  <si>
    <t>/media/serv-bot/cebece73-ca34-45fa-ba0e-9a1a1807e5c3/TCC_Unifal/Evidencias_TCC_Unifal/relatorios_ferramentas/2026-07-06_19-27-44__validacao_tcc_unifal_r03/amaweb/sao-pedro-do-turvo-sao-paulo-3550506/sao-pedro-do-turvo_são paulo_3550506_r03_amaweb_t1_20260706_233338.pdf</t>
  </si>
  <si>
    <t>/media/serv-bot/cebece73-ca34-45fa-ba0e-9a1a1807e5c3/TCC_Unifal/Processamento_TCC_Unifal/sessoes/2026-07-06_19-27-44__validacao_tcc_unifal_r03/json/r03_3550506_7e408fce.json</t>
  </si>
  <si>
    <t>/media/serv-bot/cebece73-ca34-45fa-ba0e-9a1a1807e5c3/TCC_Unifal/Evidencias_TCC_Unifal/relatorios_ferramentas/2026-07-06_19-27-44__validacao_tcc_unifal_r03/accessmonitor/sao-pedro-do-turvo-sao-paulo-3550506/sao-pedro-do-turvo_são paulo_3550506_r03_accessmonitor_t1_20260706_233351.json</t>
  </si>
  <si>
    <t>/media/serv-bot/cebece73-ca34-45fa-ba0e-9a1a1807e5c3/TCC_Unifal/Evidencias_TCC_Unifal/relatorios_ferramentas/2026-07-06_19-27-44__validacao_tcc_unifal_r03/amaweb/sao-roque-sao-paulo-3550605/sao-roque_são paulo_3550605_r03_amaweb_t1_20260706_233418.pdf</t>
  </si>
  <si>
    <t>/media/serv-bot/cebece73-ca34-45fa-ba0e-9a1a1807e5c3/TCC_Unifal/Processamento_TCC_Unifal/sessoes/2026-07-06_19-27-44__validacao_tcc_unifal_r03/json/r03_3550605_2185960b.json</t>
  </si>
  <si>
    <t>/media/serv-bot/cebece73-ca34-45fa-ba0e-9a1a1807e5c3/TCC_Unifal/Evidencias_TCC_Unifal/relatorios_ferramentas/2026-07-06_19-27-44__validacao_tcc_unifal_r03/accessmonitor/sao-roque-sao-paulo-3550605/sao-roque_são paulo_3550605_r03_accessmonitor_t1_20260706_233430.json</t>
  </si>
  <si>
    <t>/media/serv-bot/cebece73-ca34-45fa-ba0e-9a1a1807e5c3/TCC_Unifal/Evidencias_TCC_Unifal/relatorios_ferramentas/2026-07-06_19-27-44__validacao_tcc_unifal_r03/amaweb/silveiras-sao-paulo-3552007/silveiras_são paulo_3552007_r03_amaweb_t1_20260706_233510.pdf</t>
  </si>
  <si>
    <t>/media/serv-bot/cebece73-ca34-45fa-ba0e-9a1a1807e5c3/TCC_Unifal/Processamento_TCC_Unifal/sessoes/2026-07-06_19-27-44__validacao_tcc_unifal_r03/json/r03_3552007_2f2c4aef.json</t>
  </si>
  <si>
    <t>/media/serv-bot/cebece73-ca34-45fa-ba0e-9a1a1807e5c3/TCC_Unifal/Evidencias_TCC_Unifal/relatorios_ferramentas/2026-07-06_19-27-44__validacao_tcc_unifal_r03/accessmonitor/silveiras-sao-paulo-3552007/silveiras_são paulo_3552007_r03_accessmonitor_t1_20260706_233522.json</t>
  </si>
  <si>
    <t>/media/serv-bot/cebece73-ca34-45fa-ba0e-9a1a1807e5c3/TCC_Unifal/Evidencias_TCC_Unifal/relatorios_ferramentas/2026-07-06_19-27-44__validacao_tcc_unifal_r03/amaweb/tanabi-sao-paulo-3553401/tanabi_são paulo_3553401_r03_amaweb_t1_20260706_233844.pdf</t>
  </si>
  <si>
    <t>/media/serv-bot/cebece73-ca34-45fa-ba0e-9a1a1807e5c3/TCC_Unifal/Processamento_TCC_Unifal/sessoes/2026-07-06_19-27-44__validacao_tcc_unifal_r03/json/r03_3553401_ae89870b.json</t>
  </si>
  <si>
    <t>/media/serv-bot/cebece73-ca34-45fa-ba0e-9a1a1807e5c3/TCC_Unifal/Evidencias_TCC_Unifal/relatorios_ferramentas/2026-07-06_19-27-44__validacao_tcc_unifal_r03/amaweb/tanabi-sao-paulo-3553401/tanabi_são paulo_3553401_r03_amaweb_t2_20260706_233911.pdf</t>
  </si>
  <si>
    <t>/media/serv-bot/cebece73-ca34-45fa-ba0e-9a1a1807e5c3/TCC_Unifal/Evidencias_TCC_Unifal/relatorios_ferramentas/2026-07-06_19-27-44__validacao_tcc_unifal_r03/accessmonitor/tanabi-sao-paulo-3553401/tanabi_são paulo_3553401_r03_accessmonitor_t1_20260706_233924.json</t>
  </si>
  <si>
    <t>/media/serv-bot/cebece73-ca34-45fa-ba0e-9a1a1807e5c3/TCC_Unifal/Evidencias_TCC_Unifal/relatorios_ferramentas/2026-07-06_19-27-44__validacao_tcc_unifal_r03/amaweb/tarabai-sao-paulo-3553906/tarabai_são paulo_3553906_r03_amaweb_t1_20260706_233952.pdf</t>
  </si>
  <si>
    <t>/media/serv-bot/cebece73-ca34-45fa-ba0e-9a1a1807e5c3/TCC_Unifal/Processamento_TCC_Unifal/sessoes/2026-07-06_19-27-44__validacao_tcc_unifal_r03/json/r03_3553906_c791fd56.json</t>
  </si>
  <si>
    <t>/media/serv-bot/cebece73-ca34-45fa-ba0e-9a1a1807e5c3/TCC_Unifal/Evidencias_TCC_Unifal/relatorios_ferramentas/2026-07-06_19-27-44__validacao_tcc_unifal_r03/accessmonitor/tarabai-sao-paulo-3553906/tarabai_são paulo_3553906_r03_accessmonitor_t1_20260706_234005.json</t>
  </si>
  <si>
    <t>/media/serv-bot/cebece73-ca34-45fa-ba0e-9a1a1807e5c3/TCC_Unifal/Evidencias_TCC_Unifal/relatorios_ferramentas/2026-07-06_19-27-44__validacao_tcc_unifal_r03/amaweb/terra-roxa-sao-paulo-3554409/terra-roxa_são paulo_3554409_r03_amaweb_t1_20260706_234055.pdf</t>
  </si>
  <si>
    <t>/media/serv-bot/cebece73-ca34-45fa-ba0e-9a1a1807e5c3/TCC_Unifal/Processamento_TCC_Unifal/sessoes/2026-07-06_19-27-44__validacao_tcc_unifal_r03/json/r03_3554409_d615f65e.json</t>
  </si>
  <si>
    <t>/media/serv-bot/cebece73-ca34-45fa-ba0e-9a1a1807e5c3/TCC_Unifal/Evidencias_TCC_Unifal/relatorios_ferramentas/2026-07-06_19-27-44__validacao_tcc_unifal_r03/accessmonitor/terra-roxa-sao-paulo-3554409/terra-roxa_são paulo_3554409_r03_accessmonitor_t1_20260706_234108.json</t>
  </si>
  <si>
    <t>/media/serv-bot/cebece73-ca34-45fa-ba0e-9a1a1807e5c3/TCC_Unifal/Evidencias_TCC_Unifal/relatorios_ferramentas/2026-07-06_19-27-44__validacao_tcc_unifal_r03/amaweb/uchoa-sao-paulo-3555604/uchoa_são paulo_3555604_r03_amaweb_t1_20260706_234148.pdf</t>
  </si>
  <si>
    <t>/media/serv-bot/cebece73-ca34-45fa-ba0e-9a1a1807e5c3/TCC_Unifal/Processamento_TCC_Unifal/sessoes/2026-07-06_19-27-44__validacao_tcc_unifal_r03/json/r03_3555604_5861e7c6.json</t>
  </si>
  <si>
    <t>/media/serv-bot/cebece73-ca34-45fa-ba0e-9a1a1807e5c3/TCC_Unifal/Evidencias_TCC_Unifal/relatorios_ferramentas/2026-07-06_19-27-44__validacao_tcc_unifal_r03/accessmonitor/uchoa-sao-paulo-3555604/uchoa_são paulo_3555604_r03_accessmonitor_t1_20260706_234201.json</t>
  </si>
  <si>
    <t>/media/serv-bot/cebece73-ca34-45fa-ba0e-9a1a1807e5c3/TCC_Unifal/Evidencias_TCC_Unifal/relatorios_ferramentas/2026-07-13_19-07-57__validacao_tcc_unifal_r04/amaweb/agua-branca-alagoas-2700102/agua-branca_alagoas_2700102_r04_amaweb_t1_20260713_190831.pdf</t>
  </si>
  <si>
    <t>/media/serv-bot/cebece73-ca34-45fa-ba0e-9a1a1807e5c3/TCC_Unifal/Processamento_TCC_Unifal/sessoes/2026-07-13_19-07-57__validacao_tcc_unifal_r04/json/r04_2700102_05d402b4.json</t>
  </si>
  <si>
    <t>/media/serv-bot/cebece73-ca34-45fa-ba0e-9a1a1807e5c3/TCC_Unifal/Evidencias_TCC_Unifal/relatorios_ferramentas/2026-07-13_19-07-57__validacao_tcc_unifal_r04/amaweb/buriti-de-goias-goias-5203939/buriti-de-goias_goiás_5203939_r04_amaweb_t1_20260713_190845.pdf</t>
  </si>
  <si>
    <t>/media/serv-bot/cebece73-ca34-45fa-ba0e-9a1a1807e5c3/TCC_Unifal/Processamento_TCC_Unifal/sessoes/2026-07-13_19-07-57__validacao_tcc_unifal_r04/json/r04_5203939_49c814da.json</t>
  </si>
  <si>
    <t>/media/serv-bot/cebece73-ca34-45fa-ba0e-9a1a1807e5c3/TCC_Unifal/Evidencias_TCC_Unifal/relatorios_ferramentas/2026-07-13_19-07-57__validacao_tcc_unifal_r04/accessmonitor/agua-branca-alagoas-2700102/agua-branca_alagoas_2700102_r04_accessmonitor_t1_20260713_190842.json</t>
  </si>
  <si>
    <t>/media/serv-bot/cebece73-ca34-45fa-ba0e-9a1a1807e5c3/TCC_Unifal/Evidencias_TCC_Unifal/relatorios_ferramentas/2026-07-13_19-07-57__validacao_tcc_unifal_r04/amaweb/capixaba-acre-1200179/capixaba_acre_1200179_r04_amaweb_t1_20260713_190906.pdf</t>
  </si>
  <si>
    <t>/media/serv-bot/cebece73-ca34-45fa-ba0e-9a1a1807e5c3/TCC_Unifal/Processamento_TCC_Unifal/sessoes/2026-07-13_19-07-57__validacao_tcc_unifal_r04/json/r04_1200179_9cc651b6.json</t>
  </si>
  <si>
    <t>/media/serv-bot/cebece73-ca34-45fa-ba0e-9a1a1807e5c3/TCC_Unifal/Evidencias_TCC_Unifal/relatorios_ferramentas/2026-07-13_19-07-57__validacao_tcc_unifal_r04/accessmonitor/buriti-de-goias-goias-5203939/buriti-de-goias_goiás_5203939_r04_accessmonitor_t1_20260713_190857.json</t>
  </si>
  <si>
    <t>/media/serv-bot/cebece73-ca34-45fa-ba0e-9a1a1807e5c3/TCC_Unifal/Evidencias_TCC_Unifal/relatorios_ferramentas/2026-07-13_19-07-57__validacao_tcc_unifal_r04/accessmonitor/agua-branca-alagoas-2700102/agua-branca_alagoas_2700102_r04_accessmonitor_t2_20260713_190910.json</t>
  </si>
  <si>
    <t>/media/serv-bot/cebece73-ca34-45fa-ba0e-9a1a1807e5c3/TCC_Unifal/Evidencias_TCC_Unifal/relatorios_ferramentas/2026-07-13_19-07-57__validacao_tcc_unifal_r04/accessmonitor/capixaba-acre-1200179/capixaba_acre_1200179_r04_accessmonitor_t1_20260713_190918.json</t>
  </si>
  <si>
    <t>/media/serv-bot/cebece73-ca34-45fa-ba0e-9a1a1807e5c3/TCC_Unifal/Evidencias_TCC_Unifal/relatorios_ferramentas/2026-07-13_19-07-57__validacao_tcc_unifal_r04/amaweb/campinacu-goias-5204656/campinacu_goiás_5204656_r04_amaweb_t1_20260713_190949.pdf</t>
  </si>
  <si>
    <t>/media/serv-bot/cebece73-ca34-45fa-ba0e-9a1a1807e5c3/TCC_Unifal/Processamento_TCC_Unifal/sessoes/2026-07-13_19-07-57__validacao_tcc_unifal_r04/json/r04_5204656_1a4a6b79.json</t>
  </si>
  <si>
    <t>/media/serv-bot/cebece73-ca34-45fa-ba0e-9a1a1807e5c3/TCC_Unifal/Evidencias_TCC_Unifal/relatorios_ferramentas/2026-07-13_19-07-57__validacao_tcc_unifal_r04/accessmonitor/agua-branca-alagoas-2700102/agua-branca_alagoas_2700102_r04_accessmonitor_t3_20260713_190940.json</t>
  </si>
  <si>
    <t>/media/serv-bot/cebece73-ca34-45fa-ba0e-9a1a1807e5c3/TCC_Unifal/Evidencias_TCC_Unifal/relatorios_ferramentas/2026-07-13_19-07-57__validacao_tcc_unifal_r04/accessmonitor/campinacu-goias-5204656/campinacu_goiás_5204656_r04_accessmonitor_t1_20260713_191000.json</t>
  </si>
  <si>
    <t>/media/serv-bot/cebece73-ca34-45fa-ba0e-9a1a1807e5c3/TCC_Unifal/Evidencias_TCC_Unifal/relatorios_ferramentas/2026-07-13_19-07-57__validacao_tcc_unifal_r04/amaweb/coqueiro-seco-alagoas-2702207/coqueiro-seco_alagoas_2702207_r04_amaweb_t1_20260713_191033.pdf</t>
  </si>
  <si>
    <t>/media/serv-bot/cebece73-ca34-45fa-ba0e-9a1a1807e5c3/TCC_Unifal/Processamento_TCC_Unifal/sessoes/2026-07-13_19-07-57__validacao_tcc_unifal_r04/json/r04_2702207_71b8a360.json</t>
  </si>
  <si>
    <t>/media/serv-bot/cebece73-ca34-45fa-ba0e-9a1a1807e5c3/TCC_Unifal/Evidencias_TCC_Unifal/relatorios_ferramentas/2026-07-13_19-07-57__validacao_tcc_unifal_r04/amaweb/porto-walter-acre-1200393/porto-walter_acre_1200393_r04_amaweb_t1_20260713_191033.pdf</t>
  </si>
  <si>
    <t>/media/serv-bot/cebece73-ca34-45fa-ba0e-9a1a1807e5c3/TCC_Unifal/Processamento_TCC_Unifal/sessoes/2026-07-13_19-07-57__validacao_tcc_unifal_r04/json/r04_1200393_363ff175.json</t>
  </si>
  <si>
    <t>/media/serv-bot/cebece73-ca34-45fa-ba0e-9a1a1807e5c3/TCC_Unifal/Evidencias_TCC_Unifal/relatorios_ferramentas/2026-07-13_19-07-57__validacao_tcc_unifal_r04/amaweb/corumba-de-goias-goias-5205802/corumba-de-goias_goiás_5205802_r04_amaweb_t1_20260713_191041.pdf</t>
  </si>
  <si>
    <t>/media/serv-bot/cebece73-ca34-45fa-ba0e-9a1a1807e5c3/TCC_Unifal/Processamento_TCC_Unifal/sessoes/2026-07-13_19-07-57__validacao_tcc_unifal_r04/json/r04_5205802_7cf4a7a6.json</t>
  </si>
  <si>
    <t>/media/serv-bot/cebece73-ca34-45fa-ba0e-9a1a1807e5c3/TCC_Unifal/Evidencias_TCC_Unifal/relatorios_ferramentas/2026-07-13_19-07-57__validacao_tcc_unifal_r04/accessmonitor/coqueiro-seco-alagoas-2702207/coqueiro-seco_alagoas_2702207_r04_accessmonitor_t1_20260713_191046.json</t>
  </si>
  <si>
    <t>/media/serv-bot/cebece73-ca34-45fa-ba0e-9a1a1807e5c3/TCC_Unifal/Evidencias_TCC_Unifal/relatorios_ferramentas/2026-07-13_19-07-57__validacao_tcc_unifal_r04/accessmonitor/porto-walter-acre-1200393/porto-walter_acre_1200393_r04_accessmonitor_t1_20260713_191046.json</t>
  </si>
  <si>
    <t>/media/serv-bot/cebece73-ca34-45fa-ba0e-9a1a1807e5c3/TCC_Unifal/Evidencias_TCC_Unifal/relatorios_ferramentas/2026-07-13_19-07-57__validacao_tcc_unifal_r04/accessmonitor/corumba-de-goias-goias-5205802/corumba-de-goias_goiás_5205802_r04_accessmonitor_t1_20260713_191052.json</t>
  </si>
  <si>
    <t>/media/serv-bot/cebece73-ca34-45fa-ba0e-9a1a1807e5c3/TCC_Unifal/Evidencias_TCC_Unifal/relatorios_ferramentas/2026-07-13_19-07-57__validacao_tcc_unifal_r04/amaweb/macapa-amapa-1600303/macapa_amapá_1600303_r04_amaweb_t1_20260713_191138.pdf</t>
  </si>
  <si>
    <t>/media/serv-bot/cebece73-ca34-45fa-ba0e-9a1a1807e5c3/TCC_Unifal/Processamento_TCC_Unifal/sessoes/2026-07-13_19-07-57__validacao_tcc_unifal_r04/json/r04_1600303_f7a8ad76.json</t>
  </si>
  <si>
    <t>/media/serv-bot/cebece73-ca34-45fa-ba0e-9a1a1807e5c3/TCC_Unifal/Evidencias_TCC_Unifal/relatorios_ferramentas/2026-07-13_19-07-57__validacao_tcc_unifal_r04/amaweb/girau-do-ponciano-alagoas-2702900/girau-do-ponciano_alagoas_2702900_r04_amaweb_t1_20260713_191142.pdf</t>
  </si>
  <si>
    <t>/media/serv-bot/cebece73-ca34-45fa-ba0e-9a1a1807e5c3/TCC_Unifal/Processamento_TCC_Unifal/sessoes/2026-07-13_19-07-57__validacao_tcc_unifal_r04/json/r04_2702900_392785d8.json</t>
  </si>
  <si>
    <t>/media/serv-bot/cebece73-ca34-45fa-ba0e-9a1a1807e5c3/TCC_Unifal/Evidencias_TCC_Unifal/relatorios_ferramentas/2026-07-13_19-07-57__validacao_tcc_unifal_r04/amaweb/cumari-goias-5206602/cumari_goiás_5206602_r04_amaweb_t1_20260713_191159.pdf</t>
  </si>
  <si>
    <t>/media/serv-bot/cebece73-ca34-45fa-ba0e-9a1a1807e5c3/TCC_Unifal/Processamento_TCC_Unifal/sessoes/2026-07-13_19-07-57__validacao_tcc_unifal_r04/json/r04_5206602_cc2e0a52.json</t>
  </si>
  <si>
    <t>/media/serv-bot/cebece73-ca34-45fa-ba0e-9a1a1807e5c3/TCC_Unifal/Evidencias_TCC_Unifal/relatorios_ferramentas/2026-07-13_19-07-57__validacao_tcc_unifal_r04/accessmonitor/girau-do-ponciano-alagoas-2702900/girau-do-ponciano_alagoas_2702900_r04_accessmonitor_t1_20260713_191154.json</t>
  </si>
  <si>
    <t>/media/serv-bot/cebece73-ca34-45fa-ba0e-9a1a1807e5c3/TCC_Unifal/Evidencias_TCC_Unifal/relatorios_ferramentas/2026-07-13_19-07-57__validacao_tcc_unifal_r04/accessmonitor/macapa-amapa-1600303/macapa_amapá_1600303_r04_accessmonitor_t1_20260713_191150.json</t>
  </si>
  <si>
    <t>/media/serv-bot/cebece73-ca34-45fa-ba0e-9a1a1807e5c3/TCC_Unifal/Evidencias_TCC_Unifal/relatorios_ferramentas/2026-07-13_19-07-57__validacao_tcc_unifal_r04/accessmonitor/cumari-goias-5206602/cumari_goiás_5206602_r04_accessmonitor_t1_20260713_191210.json</t>
  </si>
  <si>
    <t>/media/serv-bot/cebece73-ca34-45fa-ba0e-9a1a1807e5c3/TCC_Unifal/Evidencias_TCC_Unifal/relatorios_ferramentas/2026-07-13_19-07-57__validacao_tcc_unifal_r04/accessmonitor/macapa-amapa-1600303/macapa_amapá_1600303_r04_accessmonitor_t2_20260713_191217.json</t>
  </si>
  <si>
    <t>/media/serv-bot/cebece73-ca34-45fa-ba0e-9a1a1807e5c3/TCC_Unifal/Evidencias_TCC_Unifal/relatorios_ferramentas/2026-07-13_19-07-57__validacao_tcc_unifal_r04/amaweb/inhapi-alagoas-2703304/inhapi_alagoas_2703304_r04_amaweb_t1_20260713_191244.pdf</t>
  </si>
  <si>
    <t>/media/serv-bot/cebece73-ca34-45fa-ba0e-9a1a1807e5c3/TCC_Unifal/Processamento_TCC_Unifal/sessoes/2026-07-13_19-07-57__validacao_tcc_unifal_r04/json/r04_2703304_fd39433c.json</t>
  </si>
  <si>
    <t>/media/serv-bot/cebece73-ca34-45fa-ba0e-9a1a1807e5c3/TCC_Unifal/Evidencias_TCC_Unifal/relatorios_ferramentas/2026-07-13_19-07-57__validacao_tcc_unifal_r04/amaweb/doverlandia-goias-5207253/doverlandia_goiás_5207253_r04_amaweb_t1_20260713_191301.pdf</t>
  </si>
  <si>
    <t>/media/serv-bot/cebece73-ca34-45fa-ba0e-9a1a1807e5c3/TCC_Unifal/Processamento_TCC_Unifal/sessoes/2026-07-13_19-07-57__validacao_tcc_unifal_r04/json/r04_5207253_0b053355.json</t>
  </si>
  <si>
    <t>/media/serv-bot/cebece73-ca34-45fa-ba0e-9a1a1807e5c3/TCC_Unifal/Evidencias_TCC_Unifal/relatorios_ferramentas/2026-07-13_19-07-57__validacao_tcc_unifal_r04/accessmonitor/macapa-amapa-1600303/macapa_amapá_1600303_r04_accessmonitor_t3_20260713_191249.json</t>
  </si>
  <si>
    <t>/media/serv-bot/cebece73-ca34-45fa-ba0e-9a1a1807e5c3/TCC_Unifal/Evidencias_TCC_Unifal/relatorios_ferramentas/2026-07-13_19-07-57__validacao_tcc_unifal_r04/accessmonitor/inhapi-alagoas-2703304/inhapi_alagoas_2703304_r04_accessmonitor_t1_20260713_191256.json</t>
  </si>
  <si>
    <t>/media/serv-bot/cebece73-ca34-45fa-ba0e-9a1a1807e5c3/TCC_Unifal/Evidencias_TCC_Unifal/relatorios_ferramentas/2026-07-13_19-07-57__validacao_tcc_unifal_r04/accessmonitor/doverlandia-goias-5207253/doverlandia_goiás_5207253_r04_accessmonitor_t1_20260713_191315.json</t>
  </si>
  <si>
    <t>/media/serv-bot/cebece73-ca34-45fa-ba0e-9a1a1807e5c3/TCC_Unifal/Evidencias_TCC_Unifal/relatorios_ferramentas/2026-07-13_19-07-57__validacao_tcc_unifal_r04/amaweb/pariconha-alagoas-2706422/pariconha_alagoas_2706422_r04_amaweb_t1_20260713_191401.pdf</t>
  </si>
  <si>
    <t>/media/serv-bot/cebece73-ca34-45fa-ba0e-9a1a1807e5c3/TCC_Unifal/Processamento_TCC_Unifal/sessoes/2026-07-13_19-07-57__validacao_tcc_unifal_r04/json/r04_2706422_b775a631.json</t>
  </si>
  <si>
    <t>/media/serv-bot/cebece73-ca34-45fa-ba0e-9a1a1807e5c3/TCC_Unifal/Evidencias_TCC_Unifal/relatorios_ferramentas/2026-07-13_19-07-57__validacao_tcc_unifal_r04/amaweb/pracuuba-amapa-1600550/pracuuba_amapá_1600550_r04_amaweb_t1_20260713_191401.pdf</t>
  </si>
  <si>
    <t>/media/serv-bot/cebece73-ca34-45fa-ba0e-9a1a1807e5c3/TCC_Unifal/Processamento_TCC_Unifal/sessoes/2026-07-13_19-07-57__validacao_tcc_unifal_r04/json/r04_1600550_17ed217b.json</t>
  </si>
  <si>
    <t>/media/serv-bot/cebece73-ca34-45fa-ba0e-9a1a1807e5c3/TCC_Unifal/Evidencias_TCC_Unifal/relatorios_ferramentas/2026-07-13_19-07-57__validacao_tcc_unifal_r04/amaweb/goianira-goias-5208806/goianira_goiás_5208806_r04_amaweb_t1_20260713_191402.pdf</t>
  </si>
  <si>
    <t>/media/serv-bot/cebece73-ca34-45fa-ba0e-9a1a1807e5c3/TCC_Unifal/Processamento_TCC_Unifal/sessoes/2026-07-13_19-07-57__validacao_tcc_unifal_r04/json/r04_5208806_d034b0c6.json</t>
  </si>
  <si>
    <t>/media/serv-bot/cebece73-ca34-45fa-ba0e-9a1a1807e5c3/TCC_Unifal/Evidencias_TCC_Unifal/relatorios_ferramentas/2026-07-13_19-07-57__validacao_tcc_unifal_r04/accessmonitor/pariconha-alagoas-2706422/pariconha_alagoas_2706422_r04_accessmonitor_t1_20260713_191413.json</t>
  </si>
  <si>
    <t>/media/serv-bot/cebece73-ca34-45fa-ba0e-9a1a1807e5c3/TCC_Unifal/Evidencias_TCC_Unifal/relatorios_ferramentas/2026-07-13_19-07-57__validacao_tcc_unifal_r04/accessmonitor/goianira-goias-5208806/goianira_goiás_5208806_r04_accessmonitor_t1_20260713_191413.json</t>
  </si>
  <si>
    <t>/media/serv-bot/cebece73-ca34-45fa-ba0e-9a1a1807e5c3/TCC_Unifal/Evidencias_TCC_Unifal/relatorios_ferramentas/2026-07-13_19-07-57__validacao_tcc_unifal_r04/accessmonitor/pracuuba-amapa-1600550/pracuuba_amapá_1600550_r04_accessmonitor_t1_20260713_191413.json</t>
  </si>
  <si>
    <t>/media/serv-bot/cebece73-ca34-45fa-ba0e-9a1a1807e5c3/TCC_Unifal/Evidencias_TCC_Unifal/relatorios_ferramentas/2026-07-13_19-07-57__validacao_tcc_unifal_r04/amaweb/sao-sebastiao-alagoas-2708808/sao-sebastiao_alagoas_2708808_r04_amaweb_t1_20260713_191459.pdf</t>
  </si>
  <si>
    <t>/media/serv-bot/cebece73-ca34-45fa-ba0e-9a1a1807e5c3/TCC_Unifal/Processamento_TCC_Unifal/sessoes/2026-07-13_19-07-57__validacao_tcc_unifal_r04/json/r04_2708808_bc6be2d4.json</t>
  </si>
  <si>
    <t>/media/serv-bot/cebece73-ca34-45fa-ba0e-9a1a1807e5c3/TCC_Unifal/Evidencias_TCC_Unifal/relatorios_ferramentas/2026-07-13_19-07-57__validacao_tcc_unifal_r04/accessmonitor/sao-sebastiao-alagoas-2708808/sao-sebastiao_alagoas_2708808_r04_accessmonitor_t1_20260713_191512.json</t>
  </si>
  <si>
    <t>/media/serv-bot/cebece73-ca34-45fa-ba0e-9a1a1807e5c3/TCC_Unifal/Evidencias_TCC_Unifal/relatorios_ferramentas/2026-07-13_19-07-57__validacao_tcc_unifal_r04/amaweb/tartarugalzinho-amapa-1600709/tartarugalzinho_amapá_1600709_r04_amaweb_t1_20260713_191524.pdf</t>
  </si>
  <si>
    <t>/media/serv-bot/cebece73-ca34-45fa-ba0e-9a1a1807e5c3/TCC_Unifal/Processamento_TCC_Unifal/sessoes/2026-07-13_19-07-57__validacao_tcc_unifal_r04/json/r04_1600709_0217d7e9.json</t>
  </si>
  <si>
    <t>/media/serv-bot/cebece73-ca34-45fa-ba0e-9a1a1807e5c3/TCC_Unifal/Evidencias_TCC_Unifal/relatorios_ferramentas/2026-07-13_19-07-57__validacao_tcc_unifal_r04/amaweb/guarinos-goias-5209457/guarinos_goiás_5209457_r04_amaweb_t1_20260713_191524.pdf</t>
  </si>
  <si>
    <t>/media/serv-bot/cebece73-ca34-45fa-ba0e-9a1a1807e5c3/TCC_Unifal/Processamento_TCC_Unifal/sessoes/2026-07-13_19-07-57__validacao_tcc_unifal_r04/json/r04_5209457_5902cc66.json</t>
  </si>
  <si>
    <t>/media/serv-bot/cebece73-ca34-45fa-ba0e-9a1a1807e5c3/TCC_Unifal/Evidencias_TCC_Unifal/relatorios_ferramentas/2026-07-13_19-07-57__validacao_tcc_unifal_r04/accessmonitor/guarinos-goias-5209457/guarinos_goiás_5209457_r04_accessmonitor_t1_20260713_191536.json</t>
  </si>
  <si>
    <t>/media/serv-bot/cebece73-ca34-45fa-ba0e-9a1a1807e5c3/TCC_Unifal/Evidencias_TCC_Unifal/relatorios_ferramentas/2026-07-13_19-07-57__validacao_tcc_unifal_r04/accessmonitor/tartarugalzinho-amapa-1600709/tartarugalzinho_amapá_1600709_r04_accessmonitor_t1_20260713_191536.json</t>
  </si>
  <si>
    <t>/media/serv-bot/cebece73-ca34-45fa-ba0e-9a1a1807e5c3/TCC_Unifal/Evidencias_TCC_Unifal/relatorios_ferramentas/2026-07-13_19-07-57__validacao_tcc_unifal_r04/amaweb/aiquara-bahia-2900603/aiquara_bahia_2900603_r04_amaweb_t1_20260713_191547.pdf</t>
  </si>
  <si>
    <t>/media/serv-bot/cebece73-ca34-45fa-ba0e-9a1a1807e5c3/TCC_Unifal/Processamento_TCC_Unifal/sessoes/2026-07-13_19-07-57__validacao_tcc_unifal_r04/json/r04_2900603_6c94c9a5.json</t>
  </si>
  <si>
    <t>/media/serv-bot/cebece73-ca34-45fa-ba0e-9a1a1807e5c3/TCC_Unifal/Evidencias_TCC_Unifal/relatorios_ferramentas/2026-07-13_19-07-57__validacao_tcc_unifal_r04/amaweb/barreirinha-amazonas-1300508/barreirinha_amazonas_1300508_r04_amaweb_t1_20260713_191607.pdf</t>
  </si>
  <si>
    <t>/media/serv-bot/cebece73-ca34-45fa-ba0e-9a1a1807e5c3/TCC_Unifal/Processamento_TCC_Unifal/sessoes/2026-07-13_19-07-57__validacao_tcc_unifal_r04/json/r04_1300508_7221c5bb.json</t>
  </si>
  <si>
    <t>/media/serv-bot/cebece73-ca34-45fa-ba0e-9a1a1807e5c3/TCC_Unifal/Evidencias_TCC_Unifal/relatorios_ferramentas/2026-07-13_19-07-57__validacao_tcc_unifal_r04/accessmonitor/aiquara-bahia-2900603/aiquara_bahia_2900603_r04_accessmonitor_t1_20260713_191559.json</t>
  </si>
  <si>
    <t>/media/serv-bot/cebece73-ca34-45fa-ba0e-9a1a1807e5c3/TCC_Unifal/Evidencias_TCC_Unifal/relatorios_ferramentas/2026-07-13_19-07-57__validacao_tcc_unifal_r04/amaweb/itaja-goias-5210802/itaja_goiás_5210802_r04_amaweb_t1_20260713_191621.pdf</t>
  </si>
  <si>
    <t>/media/serv-bot/cebece73-ca34-45fa-ba0e-9a1a1807e5c3/TCC_Unifal/Processamento_TCC_Unifal/sessoes/2026-07-13_19-07-57__validacao_tcc_unifal_r04/json/r04_5210802_8407d26c.json</t>
  </si>
  <si>
    <t>/media/serv-bot/cebece73-ca34-45fa-ba0e-9a1a1807e5c3/TCC_Unifal/Evidencias_TCC_Unifal/relatorios_ferramentas/2026-07-13_19-07-57__validacao_tcc_unifal_r04/accessmonitor/barreirinha-amazonas-1300508/barreirinha_amazonas_1300508_r04_accessmonitor_t1_20260713_191620.json</t>
  </si>
  <si>
    <t>/media/serv-bot/cebece73-ca34-45fa-ba0e-9a1a1807e5c3/TCC_Unifal/Evidencias_TCC_Unifal/relatorios_ferramentas/2026-07-13_19-07-57__validacao_tcc_unifal_r04/accessmonitor/itaja-goias-5210802/itaja_goiás_5210802_r04_accessmonitor_t1_20260713_191632.json</t>
  </si>
  <si>
    <t>/media/serv-bot/cebece73-ca34-45fa-ba0e-9a1a1807e5c3/TCC_Unifal/Evidencias_TCC_Unifal/relatorios_ferramentas/2026-07-13_19-07-57__validacao_tcc_unifal_r04/amaweb/boca-do-acre-amazonas-1300706/boca-do-acre_amazonas_1300706_r04_amaweb_t1_20260713_191649.pdf</t>
  </si>
  <si>
    <t>/media/serv-bot/cebece73-ca34-45fa-ba0e-9a1a1807e5c3/TCC_Unifal/Processamento_TCC_Unifal/sessoes/2026-07-13_19-07-57__validacao_tcc_unifal_r04/json/r04_1300706_48113828.json</t>
  </si>
  <si>
    <t>/media/serv-bot/cebece73-ca34-45fa-ba0e-9a1a1807e5c3/TCC_Unifal/Evidencias_TCC_Unifal/relatorios_ferramentas/2026-07-13_19-07-57__validacao_tcc_unifal_r04/amaweb/amelia-rodrigues-bahia-2901106/amelia-rodrigues_bahia_2901106_r04_amaweb_t1_20260713_191650.pdf</t>
  </si>
  <si>
    <t>/media/serv-bot/cebece73-ca34-45fa-ba0e-9a1a1807e5c3/TCC_Unifal/Processamento_TCC_Unifal/sessoes/2026-07-13_19-07-57__validacao_tcc_unifal_r04/json/r04_2901106_045220f9.json</t>
  </si>
  <si>
    <t>/media/serv-bot/cebece73-ca34-45fa-ba0e-9a1a1807e5c3/TCC_Unifal/Evidencias_TCC_Unifal/relatorios_ferramentas/2026-07-13_19-07-57__validacao_tcc_unifal_r04/accessmonitor/amelia-rodrigues-bahia-2901106/amelia-rodrigues_bahia_2901106_r04_accessmonitor_t1_20260713_191702.json</t>
  </si>
  <si>
    <t>/media/serv-bot/cebece73-ca34-45fa-ba0e-9a1a1807e5c3/TCC_Unifal/Evidencias_TCC_Unifal/relatorios_ferramentas/2026-07-13_19-07-57__validacao_tcc_unifal_r04/accessmonitor/boca-do-acre-amazonas-1300706/boca-do-acre_amazonas_1300706_r04_accessmonitor_t1_20260713_191700.json</t>
  </si>
  <si>
    <t>/media/serv-bot/cebece73-ca34-45fa-ba0e-9a1a1807e5c3/TCC_Unifal/Evidencias_TCC_Unifal/relatorios_ferramentas/2026-07-13_19-07-57__validacao_tcc_unifal_r04/amaweb/jaragua-goias-5211800/jaragua_goiás_5211800_r04_amaweb_t1_20260713_191717.pdf</t>
  </si>
  <si>
    <t>/media/serv-bot/cebece73-ca34-45fa-ba0e-9a1a1807e5c3/TCC_Unifal/Processamento_TCC_Unifal/sessoes/2026-07-13_19-07-57__validacao_tcc_unifal_r04/json/r04_5211800_dd51de7e.json</t>
  </si>
  <si>
    <t>/media/serv-bot/cebece73-ca34-45fa-ba0e-9a1a1807e5c3/TCC_Unifal/Evidencias_TCC_Unifal/relatorios_ferramentas/2026-07-13_19-07-57__validacao_tcc_unifal_r04/amaweb/baianopolis-bahia-2902500/baianopolis_bahia_2902500_r04_amaweb_t1_20260713_191733.pdf</t>
  </si>
  <si>
    <t>/media/serv-bot/cebece73-ca34-45fa-ba0e-9a1a1807e5c3/TCC_Unifal/Processamento_TCC_Unifal/sessoes/2026-07-13_19-07-57__validacao_tcc_unifal_r04/json/r04_2902500_d521296b.json</t>
  </si>
  <si>
    <t>/media/serv-bot/cebece73-ca34-45fa-ba0e-9a1a1807e5c3/TCC_Unifal/Evidencias_TCC_Unifal/relatorios_ferramentas/2026-07-13_19-07-57__validacao_tcc_unifal_r04/accessmonitor/jaragua-goias-5211800/jaragua_goiás_5211800_r04_accessmonitor_t1_20260713_191728.json</t>
  </si>
  <si>
    <t>/media/serv-bot/cebece73-ca34-45fa-ba0e-9a1a1807e5c3/TCC_Unifal/Evidencias_TCC_Unifal/relatorios_ferramentas/2026-07-13_19-07-57__validacao_tcc_unifal_r04/amaweb/caapiranga-amazonas-1300839/caapiranga_amazonas_1300839_r04_amaweb_t1_20260713_191743.pdf</t>
  </si>
  <si>
    <t>/media/serv-bot/cebece73-ca34-45fa-ba0e-9a1a1807e5c3/TCC_Unifal/Processamento_TCC_Unifal/sessoes/2026-07-13_19-07-57__validacao_tcc_unifal_r04/json/r04_1300839_d92abbe8.json</t>
  </si>
  <si>
    <t>/media/serv-bot/cebece73-ca34-45fa-ba0e-9a1a1807e5c3/TCC_Unifal/Evidencias_TCC_Unifal/relatorios_ferramentas/2026-07-13_19-07-57__validacao_tcc_unifal_r04/accessmonitor/baianopolis-bahia-2902500/baianopolis_bahia_2902500_r04_accessmonitor_t1_20260713_191746.json</t>
  </si>
  <si>
    <t>/media/serv-bot/cebece73-ca34-45fa-ba0e-9a1a1807e5c3/TCC_Unifal/Evidencias_TCC_Unifal/relatorios_ferramentas/2026-07-13_19-07-57__validacao_tcc_unifal_r04/accessmonitor/caapiranga-amazonas-1300839/caapiranga_amazonas_1300839_r04_accessmonitor_t1_20260713_191756.json</t>
  </si>
  <si>
    <t>/media/serv-bot/cebece73-ca34-45fa-ba0e-9a1a1807e5c3/TCC_Unifal/Evidencias_TCC_Unifal/relatorios_ferramentas/2026-07-13_19-07-57__validacao_tcc_unifal_r04/amaweb/morrinhos-goias-5213806/morrinhos_goiás_5213806_r04_amaweb_t1_20260713_191811.pdf</t>
  </si>
  <si>
    <t>/media/serv-bot/cebece73-ca34-45fa-ba0e-9a1a1807e5c3/TCC_Unifal/Processamento_TCC_Unifal/sessoes/2026-07-13_19-07-57__validacao_tcc_unifal_r04/json/r04_5213806_93e28da9.json</t>
  </si>
  <si>
    <t>/media/serv-bot/cebece73-ca34-45fa-ba0e-9a1a1807e5c3/TCC_Unifal/Evidencias_TCC_Unifal/relatorios_ferramentas/2026-07-13_19-07-57__validacao_tcc_unifal_r04/amaweb/barreiras-bahia-2903201/barreiras_bahia_2903201_r04_amaweb_t1_20260713_191824.pdf</t>
  </si>
  <si>
    <t>/media/serv-bot/cebece73-ca34-45fa-ba0e-9a1a1807e5c3/TCC_Unifal/Processamento_TCC_Unifal/sessoes/2026-07-13_19-07-57__validacao_tcc_unifal_r04/json/r04_2903201_8ab29daa.json</t>
  </si>
  <si>
    <t>/media/serv-bot/cebece73-ca34-45fa-ba0e-9a1a1807e5c3/TCC_Unifal/Evidencias_TCC_Unifal/relatorios_ferramentas/2026-07-13_19-07-57__validacao_tcc_unifal_r04/accessmonitor/morrinhos-goias-5213806/morrinhos_goiás_5213806_r04_accessmonitor_t1_20260713_191823.json</t>
  </si>
  <si>
    <t>/media/serv-bot/cebece73-ca34-45fa-ba0e-9a1a1807e5c3/TCC_Unifal/Evidencias_TCC_Unifal/relatorios_ferramentas/2026-07-13_19-07-57__validacao_tcc_unifal_r04/accessmonitor/barreiras-bahia-2903201/barreiras_bahia_2903201_r04_accessmonitor_t1_20260713_191835.json</t>
  </si>
  <si>
    <t>/media/serv-bot/cebece73-ca34-45fa-ba0e-9a1a1807e5c3/TCC_Unifal/Evidencias_TCC_Unifal/relatorios_ferramentas/2026-07-13_19-07-57__validacao_tcc_unifal_r04/amaweb/coari-amazonas-1301209/coari_amazonas_1301209_r04_amaweb_t1_20260713_191902.pdf</t>
  </si>
  <si>
    <t>/media/serv-bot/cebece73-ca34-45fa-ba0e-9a1a1807e5c3/TCC_Unifal/Processamento_TCC_Unifal/sessoes/2026-07-13_19-07-57__validacao_tcc_unifal_r04/json/r04_1301209_a081044b.json</t>
  </si>
  <si>
    <t>/media/serv-bot/cebece73-ca34-45fa-ba0e-9a1a1807e5c3/TCC_Unifal/Evidencias_TCC_Unifal/relatorios_ferramentas/2026-07-13_19-07-57__validacao_tcc_unifal_r04/amaweb/mossamedes-goias-5213905/mossamedes_goiás_5213905_r04_amaweb_t1_20260713_191905.pdf</t>
  </si>
  <si>
    <t>/media/serv-bot/cebece73-ca34-45fa-ba0e-9a1a1807e5c3/TCC_Unifal/Processamento_TCC_Unifal/sessoes/2026-07-13_19-07-57__validacao_tcc_unifal_r04/json/r04_5213905_0aa63ad9.json</t>
  </si>
  <si>
    <t>/media/serv-bot/cebece73-ca34-45fa-ba0e-9a1a1807e5c3/TCC_Unifal/Evidencias_TCC_Unifal/relatorios_ferramentas/2026-07-13_19-07-57__validacao_tcc_unifal_r04/accessmonitor/mossamedes-goias-5213905/mossamedes_goiás_5213905_r04_accessmonitor_t1_20260713_191918.json</t>
  </si>
  <si>
    <t>/media/serv-bot/cebece73-ca34-45fa-ba0e-9a1a1807e5c3/TCC_Unifal/Evidencias_TCC_Unifal/relatorios_ferramentas/2026-07-13_19-07-57__validacao_tcc_unifal_r04/accessmonitor/coari-amazonas-1301209/coari_amazonas_1301209_r04_accessmonitor_t1_20260713_191914.json</t>
  </si>
  <si>
    <t>/media/serv-bot/cebece73-ca34-45fa-ba0e-9a1a1807e5c3/TCC_Unifal/Evidencias_TCC_Unifal/relatorios_ferramentas/2026-07-13_19-07-57__validacao_tcc_unifal_r04/amaweb/gentio-do-ouro-bahia-2911303/gentio-do-ouro_bahia_2911303_r04_amaweb_t1_20260713_191929.pdf</t>
  </si>
  <si>
    <t>/media/serv-bot/cebece73-ca34-45fa-ba0e-9a1a1807e5c3/TCC_Unifal/Processamento_TCC_Unifal/sessoes/2026-07-13_19-07-57__validacao_tcc_unifal_r04/json/r04_2911303_bfe53d3e.json</t>
  </si>
  <si>
    <t>/media/serv-bot/cebece73-ca34-45fa-ba0e-9a1a1807e5c3/TCC_Unifal/Evidencias_TCC_Unifal/relatorios_ferramentas/2026-07-13_19-07-57__validacao_tcc_unifal_r04/accessmonitor/gentio-do-ouro-bahia-2911303/gentio-do-ouro_bahia_2911303_r04_accessmonitor_t1_20260713_191940.json</t>
  </si>
  <si>
    <t>/media/serv-bot/cebece73-ca34-45fa-ba0e-9a1a1807e5c3/TCC_Unifal/Evidencias_TCC_Unifal/relatorios_ferramentas/2026-07-13_19-07-57__validacao_tcc_unifal_r04/amaweb/nova-crixas-goias-5214838/nova-crixas_goiás_5214838_r04_amaweb_t1_20260713_192013.pdf</t>
  </si>
  <si>
    <t>/media/serv-bot/cebece73-ca34-45fa-ba0e-9a1a1807e5c3/TCC_Unifal/Processamento_TCC_Unifal/sessoes/2026-07-13_19-07-57__validacao_tcc_unifal_r04/json/r04_5214838_66ff17f7.json</t>
  </si>
  <si>
    <t>/media/serv-bot/cebece73-ca34-45fa-ba0e-9a1a1807e5c3/TCC_Unifal/Evidencias_TCC_Unifal/relatorios_ferramentas/2026-07-13_19-07-57__validacao_tcc_unifal_r04/amaweb/gloria-bahia-2911402/gloria_bahia_2911402_r04_amaweb_t1_20260713_192017.pdf</t>
  </si>
  <si>
    <t>/media/serv-bot/cebece73-ca34-45fa-ba0e-9a1a1807e5c3/TCC_Unifal/Processamento_TCC_Unifal/sessoes/2026-07-13_19-07-57__validacao_tcc_unifal_r04/json/r04_2911402_7ba5622c.json</t>
  </si>
  <si>
    <t>/media/serv-bot/cebece73-ca34-45fa-ba0e-9a1a1807e5c3/TCC_Unifal/Evidencias_TCC_Unifal/relatorios_ferramentas/2026-07-13_19-07-57__validacao_tcc_unifal_r04/accessmonitor/nova-crixas-goias-5214838/nova-crixas_goiás_5214838_r04_accessmonitor_t1_20260713_192026.json</t>
  </si>
  <si>
    <t>/media/serv-bot/cebece73-ca34-45fa-ba0e-9a1a1807e5c3/TCC_Unifal/Evidencias_TCC_Unifal/relatorios_ferramentas/2026-07-13_19-07-57__validacao_tcc_unifal_r04/accessmonitor/gloria-bahia-2911402/gloria_bahia_2911402_r04_accessmonitor_t1_20260713_192030.json</t>
  </si>
  <si>
    <t>/media/serv-bot/cebece73-ca34-45fa-ba0e-9a1a1807e5c3/TCC_Unifal/Evidencias_TCC_Unifal/relatorios_ferramentas/2026-07-13_19-07-57__validacao_tcc_unifal_r04/amaweb/nova-gloria-goias-5214861/nova-gloria_goiás_5214861_r04_amaweb_t1_20260713_192112.pdf</t>
  </si>
  <si>
    <t>/media/serv-bot/cebece73-ca34-45fa-ba0e-9a1a1807e5c3/TCC_Unifal/Processamento_TCC_Unifal/sessoes/2026-07-13_19-07-57__validacao_tcc_unifal_r04/json/r04_5214861_1dacf8cb.json</t>
  </si>
  <si>
    <t>/media/serv-bot/cebece73-ca34-45fa-ba0e-9a1a1807e5c3/TCC_Unifal/Evidencias_TCC_Unifal/relatorios_ferramentas/2026-07-13_19-07-57__validacao_tcc_unifal_r04/amaweb/ibicarai-bahia-2912103/ibicarai_bahia_2912103_r04_amaweb_t1_20260713_192114.pdf</t>
  </si>
  <si>
    <t>/media/serv-bot/cebece73-ca34-45fa-ba0e-9a1a1807e5c3/TCC_Unifal/Processamento_TCC_Unifal/sessoes/2026-07-13_19-07-57__validacao_tcc_unifal_r04/json/r04_2912103_eaa342b8.json</t>
  </si>
  <si>
    <t>/media/serv-bot/cebece73-ca34-45fa-ba0e-9a1a1807e5c3/TCC_Unifal/Evidencias_TCC_Unifal/relatorios_ferramentas/2026-07-13_19-07-57__validacao_tcc_unifal_r04/accessmonitor/nova-gloria-goias-5214861/nova-gloria_goiás_5214861_r04_accessmonitor_t1_20260713_192125.json</t>
  </si>
  <si>
    <t>/media/serv-bot/cebece73-ca34-45fa-ba0e-9a1a1807e5c3/TCC_Unifal/Evidencias_TCC_Unifal/relatorios_ferramentas/2026-07-13_19-07-57__validacao_tcc_unifal_r04/accessmonitor/ibicarai-bahia-2912103/ibicarai_bahia_2912103_r04_accessmonitor_t1_20260713_192126.json</t>
  </si>
  <si>
    <t>/media/serv-bot/cebece73-ca34-45fa-ba0e-9a1a1807e5c3/TCC_Unifal/Evidencias_TCC_Unifal/relatorios_ferramentas/2026-07-13_19-07-57__validacao_tcc_unifal_r04/amaweb/pilar-de-goias-goias-5216908/pilar-de-goias_goiás_5216908_r04_amaweb_t1_20260713_192228.pdf</t>
  </si>
  <si>
    <t>/media/serv-bot/cebece73-ca34-45fa-ba0e-9a1a1807e5c3/TCC_Unifal/Processamento_TCC_Unifal/sessoes/2026-07-13_19-07-57__validacao_tcc_unifal_r04/json/r04_5216908_fa8ed367.json</t>
  </si>
  <si>
    <t>/media/serv-bot/cebece73-ca34-45fa-ba0e-9a1a1807e5c3/TCC_Unifal/Evidencias_TCC_Unifal/relatorios_ferramentas/2026-07-13_19-07-57__validacao_tcc_unifal_r04/amaweb/inhambupe-bahia-2913705/inhambupe_bahia_2913705_r04_amaweb_t1_20260713_192228.pdf</t>
  </si>
  <si>
    <t>/media/serv-bot/cebece73-ca34-45fa-ba0e-9a1a1807e5c3/TCC_Unifal/Processamento_TCC_Unifal/sessoes/2026-07-13_19-07-57__validacao_tcc_unifal_r04/json/r04_2913705_feece31e.json</t>
  </si>
  <si>
    <t>/media/serv-bot/cebece73-ca34-45fa-ba0e-9a1a1807e5c3/TCC_Unifal/Evidencias_TCC_Unifal/relatorios_ferramentas/2026-07-13_19-07-57__validacao_tcc_unifal_r04/amaweb/parintins-amazonas-1303403/parintins_amazonas_1303403_r04_amaweb_t1_20260713_192244.pdf</t>
  </si>
  <si>
    <t>/media/serv-bot/cebece73-ca34-45fa-ba0e-9a1a1807e5c3/TCC_Unifal/Processamento_TCC_Unifal/sessoes/2026-07-13_19-07-57__validacao_tcc_unifal_r04/json/r04_1303403_46f00585.json</t>
  </si>
  <si>
    <t>/media/serv-bot/cebece73-ca34-45fa-ba0e-9a1a1807e5c3/TCC_Unifal/Evidencias_TCC_Unifal/relatorios_ferramentas/2026-07-13_19-07-57__validacao_tcc_unifal_r04/accessmonitor/pilar-de-goias-goias-5216908/pilar-de-goias_goiás_5216908_r04_accessmonitor_t1_20260713_192240.json</t>
  </si>
  <si>
    <t>/media/serv-bot/cebece73-ca34-45fa-ba0e-9a1a1807e5c3/TCC_Unifal/Evidencias_TCC_Unifal/relatorios_ferramentas/2026-07-13_19-07-57__validacao_tcc_unifal_r04/accessmonitor/inhambupe-bahia-2913705/inhambupe_bahia_2913705_r04_accessmonitor_t1_20260713_192240.json</t>
  </si>
  <si>
    <t>/media/serv-bot/cebece73-ca34-45fa-ba0e-9a1a1807e5c3/TCC_Unifal/Evidencias_TCC_Unifal/relatorios_ferramentas/2026-07-13_19-07-57__validacao_tcc_unifal_r04/amaweb/senador-canedo-goias-5220454/senador-canedo_goiás_5220454_r04_amaweb_t1_20260713_192329.pdf</t>
  </si>
  <si>
    <t>/media/serv-bot/cebece73-ca34-45fa-ba0e-9a1a1807e5c3/TCC_Unifal/Processamento_TCC_Unifal/sessoes/2026-07-13_19-07-57__validacao_tcc_unifal_r04/json/r04_5220454_5861af0f.json</t>
  </si>
  <si>
    <t>/media/serv-bot/cebece73-ca34-45fa-ba0e-9a1a1807e5c3/TCC_Unifal/Evidencias_TCC_Unifal/relatorios_ferramentas/2026-07-13_19-07-57__validacao_tcc_unifal_r04/amaweb/parintins-amazonas-1303403/parintins_amazonas_1303403_r04_amaweb_t2_20260713_192329.pdf</t>
  </si>
  <si>
    <t>/media/serv-bot/cebece73-ca34-45fa-ba0e-9a1a1807e5c3/TCC_Unifal/Evidencias_TCC_Unifal/relatorios_ferramentas/2026-07-13_19-07-57__validacao_tcc_unifal_r04/amaweb/itaete-bahia-2915007/itaete_bahia_2915007_r04_amaweb_t1_20260713_192334.pdf</t>
  </si>
  <si>
    <t>/media/serv-bot/cebece73-ca34-45fa-ba0e-9a1a1807e5c3/TCC_Unifal/Processamento_TCC_Unifal/sessoes/2026-07-13_19-07-57__validacao_tcc_unifal_r04/json/r04_2915007_8b7829e2.json</t>
  </si>
  <si>
    <t>/media/serv-bot/cebece73-ca34-45fa-ba0e-9a1a1807e5c3/TCC_Unifal/Evidencias_TCC_Unifal/relatorios_ferramentas/2026-07-13_19-07-57__validacao_tcc_unifal_r04/accessmonitor/senador-canedo-goias-5220454/senador-canedo_goiás_5220454_r04_accessmonitor_t1_20260713_192340.json</t>
  </si>
  <si>
    <t>/media/serv-bot/cebece73-ca34-45fa-ba0e-9a1a1807e5c3/TCC_Unifal/Evidencias_TCC_Unifal/relatorios_ferramentas/2026-07-13_19-07-57__validacao_tcc_unifal_r04/accessmonitor/parintins-amazonas-1303403/parintins_amazonas_1303403_r04_accessmonitor_t1_20260713_192341.json</t>
  </si>
  <si>
    <t>/media/serv-bot/cebece73-ca34-45fa-ba0e-9a1a1807e5c3/TCC_Unifal/Evidencias_TCC_Unifal/relatorios_ferramentas/2026-07-13_19-07-57__validacao_tcc_unifal_r04/accessmonitor/itaete-bahia-2915007/itaete_bahia_2915007_r04_accessmonitor_t1_20260713_192346.json</t>
  </si>
  <si>
    <t>/media/serv-bot/cebece73-ca34-45fa-ba0e-9a1a1807e5c3/TCC_Unifal/Evidencias_TCC_Unifal/relatorios_ferramentas/2026-07-13_19-07-57__validacao_tcc_unifal_r04/accessmonitor/parintins-amazonas-1303403/parintins_amazonas_1303403_r04_accessmonitor_t2_20260713_192406.json</t>
  </si>
  <si>
    <t>/media/serv-bot/cebece73-ca34-45fa-ba0e-9a1a1807e5c3/TCC_Unifal/Evidencias_TCC_Unifal/relatorios_ferramentas/2026-07-13_19-07-57__validacao_tcc_unifal_r04/accessmonitor/itaete-bahia-2915007/itaete_bahia_2915007_r04_accessmonitor_t2_20260713_192408.json</t>
  </si>
  <si>
    <t>/media/serv-bot/cebece73-ca34-45fa-ba0e-9a1a1807e5c3/TCC_Unifal/Evidencias_TCC_Unifal/relatorios_ferramentas/2026-07-13_19-07-57__validacao_tcc_unifal_r04/accessmonitor/itaete-bahia-2915007/itaete_bahia_2915007_r04_accessmonitor_t3_20260713_192434.json</t>
  </si>
  <si>
    <t>/media/serv-bot/cebece73-ca34-45fa-ba0e-9a1a1807e5c3/TCC_Unifal/Evidencias_TCC_Unifal/relatorios_ferramentas/2026-07-13_19-07-57__validacao_tcc_unifal_r04/accessmonitor/parintins-amazonas-1303403/parintins_amazonas_1303403_r04_accessmonitor_t3_20260713_192437.json</t>
  </si>
  <si>
    <t>/media/serv-bot/cebece73-ca34-45fa-ba0e-9a1a1807e5c3/TCC_Unifal/Evidencias_TCC_Unifal/relatorios_ferramentas/2026-07-13_19-07-57__validacao_tcc_unifal_r04/amaweb/acorizal-mato-grosso-5100102/acorizal_mato grosso_5100102_r04_amaweb_t1_20260713_192702.pdf</t>
  </si>
  <si>
    <t>/media/serv-bot/cebece73-ca34-45fa-ba0e-9a1a1807e5c3/TCC_Unifal/Processamento_TCC_Unifal/sessoes/2026-07-13_19-07-57__validacao_tcc_unifal_r04/json/r04_5100102_d0f6659d.json</t>
  </si>
  <si>
    <t>/media/serv-bot/cebece73-ca34-45fa-ba0e-9a1a1807e5c3/TCC_Unifal/Evidencias_TCC_Unifal/relatorios_ferramentas/2026-07-13_19-07-57__validacao_tcc_unifal_r04/amaweb/itagi-bahia-2915106/itagi_bahia_2915106_r04_amaweb_t1_20260713_192757.pdf</t>
  </si>
  <si>
    <t>/media/serv-bot/cebece73-ca34-45fa-ba0e-9a1a1807e5c3/TCC_Unifal/Processamento_TCC_Unifal/sessoes/2026-07-13_19-07-57__validacao_tcc_unifal_r04/json/r04_2915106_100b2f51.json</t>
  </si>
  <si>
    <t>/media/serv-bot/cebece73-ca34-45fa-ba0e-9a1a1807e5c3/TCC_Unifal/Evidencias_TCC_Unifal/relatorios_ferramentas/2026-07-13_19-07-57__validacao_tcc_unifal_r04/amaweb/abaetetuba-para-1500107/abaetetuba_pará_1500107_r04_amaweb_t1_20260713_192803.pdf</t>
  </si>
  <si>
    <t>/media/serv-bot/cebece73-ca34-45fa-ba0e-9a1a1807e5c3/TCC_Unifal/Processamento_TCC_Unifal/sessoes/2026-07-13_19-07-57__validacao_tcc_unifal_r04/json/r04_1500107_85719c71.json</t>
  </si>
  <si>
    <t>/media/serv-bot/cebece73-ca34-45fa-ba0e-9a1a1807e5c3/TCC_Unifal/Evidencias_TCC_Unifal/relatorios_ferramentas/2026-07-13_19-07-57__validacao_tcc_unifal_r04/amaweb/abaetetuba-para-1500107/abaetetuba_pará_1500107_r04_amaweb_t2_20260713_192858.pdf</t>
  </si>
  <si>
    <t>/media/serv-bot/cebece73-ca34-45fa-ba0e-9a1a1807e5c3/TCC_Unifal/Evidencias_TCC_Unifal/relatorios_ferramentas/2026-07-13_19-07-57__validacao_tcc_unifal_r04/accessmonitor/abaetetuba-para-1500107/abaetetuba_pará_1500107_r04_accessmonitor_t1_20260713_192910.json</t>
  </si>
  <si>
    <t>/media/serv-bot/cebece73-ca34-45fa-ba0e-9a1a1807e5c3/TCC_Unifal/Evidencias_TCC_Unifal/relatorios_ferramentas/2026-07-13_19-07-57__validacao_tcc_unifal_r04/amaweb/itagi-bahia-2915106/itagi_bahia_2915106_r04_amaweb_t2_20260713_192952.pdf</t>
  </si>
  <si>
    <t>/media/serv-bot/cebece73-ca34-45fa-ba0e-9a1a1807e5c3/TCC_Unifal/Evidencias_TCC_Unifal/relatorios_ferramentas/2026-07-13_19-07-57__validacao_tcc_unifal_r04/amaweb/aurora-do-para-para-1500958/aurora-do-para_pará_1500958_r04_amaweb_t1_20260713_192952.pdf</t>
  </si>
  <si>
    <t>/media/serv-bot/cebece73-ca34-45fa-ba0e-9a1a1807e5c3/TCC_Unifal/Processamento_TCC_Unifal/sessoes/2026-07-13_19-07-57__validacao_tcc_unifal_r04/json/r04_1500958_e12d3d14.json</t>
  </si>
  <si>
    <t>/media/serv-bot/cebece73-ca34-45fa-ba0e-9a1a1807e5c3/TCC_Unifal/Evidencias_TCC_Unifal/relatorios_ferramentas/2026-07-13_19-07-57__validacao_tcc_unifal_r04/amaweb/acorizal-mato-grosso-5100102/acorizal_mato grosso_5100102_r04_amaweb_t2_20260713_192958.pdf</t>
  </si>
  <si>
    <t>/media/serv-bot/cebece73-ca34-45fa-ba0e-9a1a1807e5c3/TCC_Unifal/Evidencias_TCC_Unifal/relatorios_ferramentas/2026-07-13_19-07-57__validacao_tcc_unifal_r04/accessmonitor/aurora-do-para-para-1500958/aurora-do-para_pará_1500958_r04_accessmonitor_t1_20260713_193004.json</t>
  </si>
  <si>
    <t>/media/serv-bot/cebece73-ca34-45fa-ba0e-9a1a1807e5c3/TCC_Unifal/Evidencias_TCC_Unifal/relatorios_ferramentas/2026-07-13_19-07-57__validacao_tcc_unifal_r04/accessmonitor/itagi-bahia-2915106/itagi_bahia_2915106_r04_accessmonitor_t1_20260713_193003.json</t>
  </si>
  <si>
    <t>/media/serv-bot/cebece73-ca34-45fa-ba0e-9a1a1807e5c3/TCC_Unifal/Evidencias_TCC_Unifal/relatorios_ferramentas/2026-07-13_19-07-57__validacao_tcc_unifal_r04/accessmonitor/acorizal-mato-grosso-5100102/acorizal_mato grosso_5100102_r04_accessmonitor_t1_20260713_193011.json</t>
  </si>
  <si>
    <t>/media/serv-bot/cebece73-ca34-45fa-ba0e-9a1a1807e5c3/TCC_Unifal/Evidencias_TCC_Unifal/relatorios_ferramentas/2026-07-13_19-07-57__validacao_tcc_unifal_r04/amaweb/joao-dourado-bahia-2918357/joao-dourado_bahia_2918357_r04_amaweb_t1_20260713_193054.pdf</t>
  </si>
  <si>
    <t>/media/serv-bot/cebece73-ca34-45fa-ba0e-9a1a1807e5c3/TCC_Unifal/Processamento_TCC_Unifal/sessoes/2026-07-13_19-07-57__validacao_tcc_unifal_r04/json/r04_2918357_b85e1ae4.json</t>
  </si>
  <si>
    <t>/media/serv-bot/cebece73-ca34-45fa-ba0e-9a1a1807e5c3/TCC_Unifal/Evidencias_TCC_Unifal/relatorios_ferramentas/2026-07-13_19-07-57__validacao_tcc_unifal_r04/amaweb/brasnorte-mato-grosso-5101902/brasnorte_mato grosso_5101902_r04_amaweb_t1_20260713_193054.pdf</t>
  </si>
  <si>
    <t>/media/serv-bot/cebece73-ca34-45fa-ba0e-9a1a1807e5c3/TCC_Unifal/Processamento_TCC_Unifal/sessoes/2026-07-13_19-07-57__validacao_tcc_unifal_r04/json/r04_5101902_197c38d6.json</t>
  </si>
  <si>
    <t>/media/serv-bot/cebece73-ca34-45fa-ba0e-9a1a1807e5c3/TCC_Unifal/Evidencias_TCC_Unifal/relatorios_ferramentas/2026-07-13_19-07-57__validacao_tcc_unifal_r04/amaweb/conceicao-do-araguaia-para-1502707/conceicao-do-araguaia_pará_1502707_r04_amaweb_t1_20260713_193101.pdf</t>
  </si>
  <si>
    <t>/media/serv-bot/cebece73-ca34-45fa-ba0e-9a1a1807e5c3/TCC_Unifal/Processamento_TCC_Unifal/sessoes/2026-07-13_19-07-57__validacao_tcc_unifal_r04/json/r04_1502707_2e59882e.json</t>
  </si>
  <si>
    <t>/media/serv-bot/cebece73-ca34-45fa-ba0e-9a1a1807e5c3/TCC_Unifal/Evidencias_TCC_Unifal/relatorios_ferramentas/2026-07-13_19-07-57__validacao_tcc_unifal_r04/accessmonitor/joao-dourado-bahia-2918357/joao-dourado_bahia_2918357_r04_accessmonitor_t1_20260713_193105.json</t>
  </si>
  <si>
    <t>/media/serv-bot/cebece73-ca34-45fa-ba0e-9a1a1807e5c3/TCC_Unifal/Evidencias_TCC_Unifal/relatorios_ferramentas/2026-07-13_19-07-57__validacao_tcc_unifal_r04/accessmonitor/brasnorte-mato-grosso-5101902/brasnorte_mato grosso_5101902_r04_accessmonitor_t1_20260713_193106.json</t>
  </si>
  <si>
    <t>/media/serv-bot/cebece73-ca34-45fa-ba0e-9a1a1807e5c3/TCC_Unifal/Evidencias_TCC_Unifal/relatorios_ferramentas/2026-07-13_19-07-57__validacao_tcc_unifal_r04/accessmonitor/conceicao-do-araguaia-para-1502707/conceicao-do-araguaia_pará_1502707_r04_accessmonitor_t1_20260713_193113.json</t>
  </si>
  <si>
    <t>/media/serv-bot/cebece73-ca34-45fa-ba0e-9a1a1807e5c3/TCC_Unifal/Evidencias_TCC_Unifal/relatorios_ferramentas/2026-07-13_19-07-57__validacao_tcc_unifal_r04/amaweb/jussari-bahia-2918555/jussari_bahia_2918555_r04_amaweb_t1_20260713_193146.pdf</t>
  </si>
  <si>
    <t>/media/serv-bot/cebece73-ca34-45fa-ba0e-9a1a1807e5c3/TCC_Unifal/Processamento_TCC_Unifal/sessoes/2026-07-13_19-07-57__validacao_tcc_unifal_r04/json/r04_2918555_e2cf3b2b.json</t>
  </si>
  <si>
    <t>/media/serv-bot/cebece73-ca34-45fa-ba0e-9a1a1807e5c3/TCC_Unifal/Evidencias_TCC_Unifal/relatorios_ferramentas/2026-07-13_19-07-57__validacao_tcc_unifal_r04/amaweb/caceres-mato-grosso-5102504/caceres_mato grosso_5102504_r04_amaweb_t1_20260713_193202.pdf</t>
  </si>
  <si>
    <t>/media/serv-bot/cebece73-ca34-45fa-ba0e-9a1a1807e5c3/TCC_Unifal/Processamento_TCC_Unifal/sessoes/2026-07-13_19-07-57__validacao_tcc_unifal_r04/json/r04_5102504_56b3b200.json</t>
  </si>
  <si>
    <t>/media/serv-bot/cebece73-ca34-45fa-ba0e-9a1a1807e5c3/TCC_Unifal/Evidencias_TCC_Unifal/relatorios_ferramentas/2026-07-13_19-07-57__validacao_tcc_unifal_r04/accessmonitor/jussari-bahia-2918555/jussari_bahia_2918555_r04_accessmonitor_t1_20260713_193158.json</t>
  </si>
  <si>
    <t>/media/serv-bot/cebece73-ca34-45fa-ba0e-9a1a1807e5c3/TCC_Unifal/Evidencias_TCC_Unifal/relatorios_ferramentas/2026-07-13_19-07-57__validacao_tcc_unifal_r04/amaweb/dom-eliseu-para-1502939/dom-eliseu_pará_1502939_r04_amaweb_t1_20260713_193215.pdf</t>
  </si>
  <si>
    <t>/media/serv-bot/cebece73-ca34-45fa-ba0e-9a1a1807e5c3/TCC_Unifal/Processamento_TCC_Unifal/sessoes/2026-07-13_19-07-57__validacao_tcc_unifal_r04/json/r04_1502939_1fc6de51.json</t>
  </si>
  <si>
    <t>/media/serv-bot/cebece73-ca34-45fa-ba0e-9a1a1807e5c3/TCC_Unifal/Evidencias_TCC_Unifal/relatorios_ferramentas/2026-07-13_19-07-57__validacao_tcc_unifal_r04/accessmonitor/caceres-mato-grosso-5102504/caceres_mato grosso_5102504_r04_accessmonitor_t1_20260713_193214.json</t>
  </si>
  <si>
    <t>/media/serv-bot/cebece73-ca34-45fa-ba0e-9a1a1807e5c3/TCC_Unifal/Evidencias_TCC_Unifal/relatorios_ferramentas/2026-07-13_19-07-57__validacao_tcc_unifal_r04/amaweb/curvelandia-mato-grosso-5103437/curvelandia_mato grosso_5103437_r04_amaweb_t1_20260713_193242.pdf</t>
  </si>
  <si>
    <t>/media/serv-bot/cebece73-ca34-45fa-ba0e-9a1a1807e5c3/TCC_Unifal/Processamento_TCC_Unifal/sessoes/2026-07-13_19-07-57__validacao_tcc_unifal_r04/json/r04_5103437_db3d3d94.json</t>
  </si>
  <si>
    <t>/media/serv-bot/cebece73-ca34-45fa-ba0e-9a1a1807e5c3/TCC_Unifal/Evidencias_TCC_Unifal/relatorios_ferramentas/2026-07-13_19-07-57__validacao_tcc_unifal_r04/accessmonitor/dom-eliseu-para-1502939/dom-eliseu_pará_1502939_r04_accessmonitor_t1_20260713_193228.json</t>
  </si>
  <si>
    <t>/media/serv-bot/cebece73-ca34-45fa-ba0e-9a1a1807e5c3/TCC_Unifal/Evidencias_TCC_Unifal/relatorios_ferramentas/2026-07-13_19-07-57__validacao_tcc_unifal_r04/accessmonitor/curvelandia-mato-grosso-5103437/curvelandia_mato grosso_5103437_r04_accessmonitor_t1_20260713_193254.json</t>
  </si>
  <si>
    <t>/media/serv-bot/cebece73-ca34-45fa-ba0e-9a1a1807e5c3/TCC_Unifal/Evidencias_TCC_Unifal/relatorios_ferramentas/2026-07-13_19-07-57__validacao_tcc_unifal_r04/amaweb/marituba-para-1504422/marituba_pará_1504422_r04_amaweb_t1_20260713_193335.pdf</t>
  </si>
  <si>
    <t>/media/serv-bot/cebece73-ca34-45fa-ba0e-9a1a1807e5c3/TCC_Unifal/Processamento_TCC_Unifal/sessoes/2026-07-13_19-07-57__validacao_tcc_unifal_r04/json/r04_1504422_09382ebb.json</t>
  </si>
  <si>
    <t>/media/serv-bot/cebece73-ca34-45fa-ba0e-9a1a1807e5c3/TCC_Unifal/Evidencias_TCC_Unifal/relatorios_ferramentas/2026-07-13_19-07-57__validacao_tcc_unifal_r04/amaweb/jaciara-mato-grosso-5104807/jaciara_mato grosso_5104807_r04_amaweb_t1_20260713_193336.pdf</t>
  </si>
  <si>
    <t>/media/serv-bot/cebece73-ca34-45fa-ba0e-9a1a1807e5c3/TCC_Unifal/Processamento_TCC_Unifal/sessoes/2026-07-13_19-07-57__validacao_tcc_unifal_r04/json/r04_5104807_8028f999.json</t>
  </si>
  <si>
    <t>/media/serv-bot/cebece73-ca34-45fa-ba0e-9a1a1807e5c3/TCC_Unifal/Evidencias_TCC_Unifal/relatorios_ferramentas/2026-07-13_19-07-57__validacao_tcc_unifal_r04/amaweb/laje-bahia-2918803/laje_bahia_2918803_r04_amaweb_t1_20260713_193347.pdf</t>
  </si>
  <si>
    <t>/media/serv-bot/cebece73-ca34-45fa-ba0e-9a1a1807e5c3/TCC_Unifal/Processamento_TCC_Unifal/sessoes/2026-07-13_19-07-57__validacao_tcc_unifal_r04/json/r04_2918803_d361d6e2.json</t>
  </si>
  <si>
    <t>/media/serv-bot/cebece73-ca34-45fa-ba0e-9a1a1807e5c3/TCC_Unifal/Evidencias_TCC_Unifal/relatorios_ferramentas/2026-07-13_19-07-57__validacao_tcc_unifal_r04/accessmonitor/marituba-para-1504422/marituba_pará_1504422_r04_accessmonitor_t1_20260713_193347.json</t>
  </si>
  <si>
    <t>/media/serv-bot/cebece73-ca34-45fa-ba0e-9a1a1807e5c3/TCC_Unifal/Evidencias_TCC_Unifal/relatorios_ferramentas/2026-07-13_19-07-57__validacao_tcc_unifal_r04/accessmonitor/jaciara-mato-grosso-5104807/jaciara_mato grosso_5104807_r04_accessmonitor_t1_20260713_193348.json</t>
  </si>
  <si>
    <t>/media/serv-bot/cebece73-ca34-45fa-ba0e-9a1a1807e5c3/TCC_Unifal/Evidencias_TCC_Unifal/relatorios_ferramentas/2026-07-13_19-07-57__validacao_tcc_unifal_r04/accessmonitor/laje-bahia-2918803/laje_bahia_2918803_r04_accessmonitor_t1_20260713_193400.json</t>
  </si>
  <si>
    <t>/media/serv-bot/cebece73-ca34-45fa-ba0e-9a1a1807e5c3/TCC_Unifal/Evidencias_TCC_Unifal/relatorios_ferramentas/2026-07-13_19-07-57__validacao_tcc_unifal_r04/amaweb/palestina-do-para-para-1505494/palestina-do-para_pará_1505494_r04_amaweb_t1_20260713_193441.pdf</t>
  </si>
  <si>
    <t>/media/serv-bot/cebece73-ca34-45fa-ba0e-9a1a1807e5c3/TCC_Unifal/Processamento_TCC_Unifal/sessoes/2026-07-13_19-07-57__validacao_tcc_unifal_r04/json/r04_1505494_3ea78283.json</t>
  </si>
  <si>
    <t>/media/serv-bot/cebece73-ca34-45fa-ba0e-9a1a1807e5c3/TCC_Unifal/Evidencias_TCC_Unifal/relatorios_ferramentas/2026-07-13_19-07-57__validacao_tcc_unifal_r04/amaweb/marcelandia-mato-grosso-5105580/marcelandia_mato grosso_5105580_r04_amaweb_t1_20260713_193441.pdf</t>
  </si>
  <si>
    <t>/media/serv-bot/cebece73-ca34-45fa-ba0e-9a1a1807e5c3/TCC_Unifal/Processamento_TCC_Unifal/sessoes/2026-07-13_19-07-57__validacao_tcc_unifal_r04/json/r04_5105580_d1607805.json</t>
  </si>
  <si>
    <t>/media/serv-bot/cebece73-ca34-45fa-ba0e-9a1a1807e5c3/TCC_Unifal/Evidencias_TCC_Unifal/relatorios_ferramentas/2026-07-13_19-07-57__validacao_tcc_unifal_r04/amaweb/lajedo-do-tabocal-bahia-2919058/lajedo-do-tabocal_bahia_2919058_r04_amaweb_t1_20260713_193445.pdf</t>
  </si>
  <si>
    <t>/media/serv-bot/cebece73-ca34-45fa-ba0e-9a1a1807e5c3/TCC_Unifal/Processamento_TCC_Unifal/sessoes/2026-07-13_19-07-57__validacao_tcc_unifal_r04/json/r04_2919058_db2e4f4b.json</t>
  </si>
  <si>
    <t>/media/serv-bot/cebece73-ca34-45fa-ba0e-9a1a1807e5c3/TCC_Unifal/Evidencias_TCC_Unifal/relatorios_ferramentas/2026-07-13_19-07-57__validacao_tcc_unifal_r04/accessmonitor/marcelandia-mato-grosso-5105580/marcelandia_mato grosso_5105580_r04_accessmonitor_t1_20260713_193453.json</t>
  </si>
  <si>
    <t>/media/serv-bot/cebece73-ca34-45fa-ba0e-9a1a1807e5c3/TCC_Unifal/Evidencias_TCC_Unifal/relatorios_ferramentas/2026-07-13_19-07-57__validacao_tcc_unifal_r04/accessmonitor/palestina-do-para-para-1505494/palestina-do-para_pará_1505494_r04_accessmonitor_t1_20260713_193453.json</t>
  </si>
  <si>
    <t>/media/serv-bot/cebece73-ca34-45fa-ba0e-9a1a1807e5c3/TCC_Unifal/Evidencias_TCC_Unifal/relatorios_ferramentas/2026-07-13_19-07-57__validacao_tcc_unifal_r04/accessmonitor/lajedo-do-tabocal-bahia-2919058/lajedo-do-tabocal_bahia_2919058_r04_accessmonitor_t1_20260713_193458.json</t>
  </si>
  <si>
    <t>/media/serv-bot/cebece73-ca34-45fa-ba0e-9a1a1807e5c3/TCC_Unifal/Evidencias_TCC_Unifal/relatorios_ferramentas/2026-07-13_19-07-57__validacao_tcc_unifal_r04/amaweb/alta-floresta-d-oeste-rondonia-1100015/alta-floresta-d-oeste_rondônia_1100015_r04_amaweb_t1_20260713_193553.pdf</t>
  </si>
  <si>
    <t>/media/serv-bot/cebece73-ca34-45fa-ba0e-9a1a1807e5c3/TCC_Unifal/Processamento_TCC_Unifal/sessoes/2026-07-13_19-07-57__validacao_tcc_unifal_r04/json/r04_1100015_5c01c66b.json</t>
  </si>
  <si>
    <t>/media/serv-bot/cebece73-ca34-45fa-ba0e-9a1a1807e5c3/TCC_Unifal/Evidencias_TCC_Unifal/relatorios_ferramentas/2026-07-13_19-07-57__validacao_tcc_unifal_r04/amaweb/porto-esperidiao-mato-grosso-5106828/porto-esperidiao_mato grosso_5106828_r04_amaweb_t1_20260713_193553.pdf</t>
  </si>
  <si>
    <t>/media/serv-bot/cebece73-ca34-45fa-ba0e-9a1a1807e5c3/TCC_Unifal/Processamento_TCC_Unifal/sessoes/2026-07-13_19-07-57__validacao_tcc_unifal_r04/json/r04_5106828_8231b57d.json</t>
  </si>
  <si>
    <t>/media/serv-bot/cebece73-ca34-45fa-ba0e-9a1a1807e5c3/TCC_Unifal/Evidencias_TCC_Unifal/relatorios_ferramentas/2026-07-13_19-07-57__validacao_tcc_unifal_r04/amaweb/milagres-bahia-2921302/milagres_bahia_2921302_r04_amaweb_t1_20260713_193553.pdf</t>
  </si>
  <si>
    <t>/media/serv-bot/cebece73-ca34-45fa-ba0e-9a1a1807e5c3/TCC_Unifal/Processamento_TCC_Unifal/sessoes/2026-07-13_19-07-57__validacao_tcc_unifal_r04/json/r04_2921302_90044e0b.json</t>
  </si>
  <si>
    <t>/media/serv-bot/cebece73-ca34-45fa-ba0e-9a1a1807e5c3/TCC_Unifal/Evidencias_TCC_Unifal/relatorios_ferramentas/2026-07-13_19-07-57__validacao_tcc_unifal_r04/accessmonitor/porto-esperidiao-mato-grosso-5106828/porto-esperidiao_mato grosso_5106828_r04_accessmonitor_t1_20260713_193606.json</t>
  </si>
  <si>
    <t>/media/serv-bot/cebece73-ca34-45fa-ba0e-9a1a1807e5c3/TCC_Unifal/Evidencias_TCC_Unifal/relatorios_ferramentas/2026-07-13_19-07-57__validacao_tcc_unifal_r04/accessmonitor/milagres-bahia-2921302/milagres_bahia_2921302_r04_accessmonitor_t1_20260713_193607.json</t>
  </si>
  <si>
    <t>/media/serv-bot/cebece73-ca34-45fa-ba0e-9a1a1807e5c3/TCC_Unifal/Evidencias_TCC_Unifal/relatorios_ferramentas/2026-07-13_19-07-57__validacao_tcc_unifal_r04/accessmonitor/alta-floresta-d-oeste-rondonia-1100015/alta-floresta-d-oeste_rondônia_1100015_r04_accessmonitor_t1_20260713_193606.json</t>
  </si>
  <si>
    <t>/media/serv-bot/cebece73-ca34-45fa-ba0e-9a1a1807e5c3/TCC_Unifal/Evidencias_TCC_Unifal/relatorios_ferramentas/2026-07-13_19-07-57__validacao_tcc_unifal_r04/amaweb/campo-novo-de-rondonia-rondonia-1100700/campo-novo-de-rondonia_rondônia_1100700_r04_amaweb_t1_20260713_193646.pdf</t>
  </si>
  <si>
    <t>/media/serv-bot/cebece73-ca34-45fa-ba0e-9a1a1807e5c3/TCC_Unifal/Processamento_TCC_Unifal/sessoes/2026-07-13_19-07-57__validacao_tcc_unifal_r04/json/r04_1100700_35d19d13.json</t>
  </si>
  <si>
    <t>/media/serv-bot/cebece73-ca34-45fa-ba0e-9a1a1807e5c3/TCC_Unifal/Evidencias_TCC_Unifal/relatorios_ferramentas/2026-07-13_19-07-57__validacao_tcc_unifal_r04/amaweb/sao-jose-dos-quatro-marcos-mato-grosso-5107107/sao-jose-dos-quatro-marcos_mato grosso_5107107_r04_amaweb_t1_20260713_193648.pdf</t>
  </si>
  <si>
    <t>/media/serv-bot/cebece73-ca34-45fa-ba0e-9a1a1807e5c3/TCC_Unifal/Processamento_TCC_Unifal/sessoes/2026-07-13_19-07-57__validacao_tcc_unifal_r04/json/r04_5107107_d09a3c3a.json</t>
  </si>
  <si>
    <t>/media/serv-bot/cebece73-ca34-45fa-ba0e-9a1a1807e5c3/TCC_Unifal/Evidencias_TCC_Unifal/relatorios_ferramentas/2026-07-13_19-07-57__validacao_tcc_unifal_r04/amaweb/nilo-pecanha-bahia-2922607/nilo-pecanha_bahia_2922607_r04_amaweb_t1_20260713_193648.pdf</t>
  </si>
  <si>
    <t>/media/serv-bot/cebece73-ca34-45fa-ba0e-9a1a1807e5c3/TCC_Unifal/Processamento_TCC_Unifal/sessoes/2026-07-13_19-07-57__validacao_tcc_unifal_r04/json/r04_2922607_f7c82546.json</t>
  </si>
  <si>
    <t>/media/serv-bot/cebece73-ca34-45fa-ba0e-9a1a1807e5c3/TCC_Unifal/Evidencias_TCC_Unifal/relatorios_ferramentas/2026-07-13_19-07-57__validacao_tcc_unifal_r04/accessmonitor/sao-jose-dos-quatro-marcos-mato-grosso-5107107/sao-jose-dos-quatro-marcos_mato grosso_5107107_r04_accessmonitor_t1_20260713_193659.json</t>
  </si>
  <si>
    <t>/media/serv-bot/cebece73-ca34-45fa-ba0e-9a1a1807e5c3/TCC_Unifal/Evidencias_TCC_Unifal/relatorios_ferramentas/2026-07-13_19-07-57__validacao_tcc_unifal_r04/accessmonitor/nilo-pecanha-bahia-2922607/nilo-pecanha_bahia_2922607_r04_accessmonitor_t1_20260713_193701.json</t>
  </si>
  <si>
    <t>/media/serv-bot/cebece73-ca34-45fa-ba0e-9a1a1807e5c3/TCC_Unifal/Evidencias_TCC_Unifal/relatorios_ferramentas/2026-07-13_19-07-57__validacao_tcc_unifal_r04/accessmonitor/campo-novo-de-rondonia-rondonia-1100700/campo-novo-de-rondonia_rondônia_1100700_r04_accessmonitor_t1_20260713_193659.json</t>
  </si>
  <si>
    <t>/media/serv-bot/cebece73-ca34-45fa-ba0e-9a1a1807e5c3/TCC_Unifal/Evidencias_TCC_Unifal/relatorios_ferramentas/2026-07-13_19-07-57__validacao_tcc_unifal_r04/amaweb/oliveira-dos-brejinhos-bahia-2923209/oliveira-dos-brejinhos_bahia_2923209_r04_amaweb_t1_20260713_193741.pdf</t>
  </si>
  <si>
    <t>/media/serv-bot/cebece73-ca34-45fa-ba0e-9a1a1807e5c3/TCC_Unifal/Processamento_TCC_Unifal/sessoes/2026-07-13_19-07-57__validacao_tcc_unifal_r04/json/r04_2923209_97c2053c.json</t>
  </si>
  <si>
    <t>/media/serv-bot/cebece73-ca34-45fa-ba0e-9a1a1807e5c3/TCC_Unifal/Evidencias_TCC_Unifal/relatorios_ferramentas/2026-07-13_19-07-57__validacao_tcc_unifal_r04/amaweb/castanheiras-rondonia-1100908/castanheiras_rondônia_1100908_r04_amaweb_t1_20260713_193758.pdf</t>
  </si>
  <si>
    <t>/media/serv-bot/cebece73-ca34-45fa-ba0e-9a1a1807e5c3/TCC_Unifal/Processamento_TCC_Unifal/sessoes/2026-07-13_19-07-57__validacao_tcc_unifal_r04/json/r04_1100908_0863e820.json</t>
  </si>
  <si>
    <t>/media/serv-bot/cebece73-ca34-45fa-ba0e-9a1a1807e5c3/TCC_Unifal/Evidencias_TCC_Unifal/relatorios_ferramentas/2026-07-13_19-07-57__validacao_tcc_unifal_r04/accessmonitor/oliveira-dos-brejinhos-bahia-2923209/oliveira-dos-brejinhos_bahia_2923209_r04_accessmonitor_t1_20260713_193755.json</t>
  </si>
  <si>
    <t>/media/serv-bot/cebece73-ca34-45fa-ba0e-9a1a1807e5c3/TCC_Unifal/Evidencias_TCC_Unifal/relatorios_ferramentas/2026-07-13_19-07-57__validacao_tcc_unifal_r04/accessmonitor/castanheiras-rondonia-1100908/castanheiras_rondônia_1100908_r04_accessmonitor_t1_20260713_193812.json</t>
  </si>
  <si>
    <t>/media/serv-bot/cebece73-ca34-45fa-ba0e-9a1a1807e5c3/TCC_Unifal/Evidencias_TCC_Unifal/relatorios_ferramentas/2026-07-13_19-07-57__validacao_tcc_unifal_r04/amaweb/costa-marques-rondonia-1100080/costa-marques_rondônia_1100080_r04_amaweb_t1_20260713_193907.pdf</t>
  </si>
  <si>
    <t>/media/serv-bot/cebece73-ca34-45fa-ba0e-9a1a1807e5c3/TCC_Unifal/Processamento_TCC_Unifal/sessoes/2026-07-13_19-07-57__validacao_tcc_unifal_r04/json/r04_1100080_218da607.json</t>
  </si>
  <si>
    <t>/media/serv-bot/cebece73-ca34-45fa-ba0e-9a1a1807e5c3/TCC_Unifal/Evidencias_TCC_Unifal/relatorios_ferramentas/2026-07-13_19-07-57__validacao_tcc_unifal_r04/accessmonitor/costa-marques-rondonia-1100080/costa-marques_rondônia_1100080_r04_accessmonitor_t1_20260713_193918.json</t>
  </si>
  <si>
    <t>/media/serv-bot/cebece73-ca34-45fa-ba0e-9a1a1807e5c3/TCC_Unifal/Evidencias_TCC_Unifal/relatorios_ferramentas/2026-07-13_19-07-57__validacao_tcc_unifal_r04/amaweb/sinop-mato-grosso-5107909/sinop_mato grosso_5107909_r04_amaweb_t1_20260713_194018.pdf</t>
  </si>
  <si>
    <t>/media/serv-bot/cebece73-ca34-45fa-ba0e-9a1a1807e5c3/TCC_Unifal/Processamento_TCC_Unifal/sessoes/2026-07-13_19-07-57__validacao_tcc_unifal_r04/json/r04_5107909_28f09b06.json</t>
  </si>
  <si>
    <t>/media/serv-bot/cebece73-ca34-45fa-ba0e-9a1a1807e5c3/TCC_Unifal/Evidencias_TCC_Unifal/relatorios_ferramentas/2026-07-13_19-07-57__validacao_tcc_unifal_r04/amaweb/sinop-mato-grosso-5107909/sinop_mato grosso_5107909_r04_amaweb_t2_20260713_194044.pdf</t>
  </si>
  <si>
    <t>/media/serv-bot/cebece73-ca34-45fa-ba0e-9a1a1807e5c3/TCC_Unifal/Evidencias_TCC_Unifal/relatorios_ferramentas/2026-07-13_19-07-57__validacao_tcc_unifal_r04/accessmonitor/sinop-mato-grosso-5107909/sinop_mato grosso_5107909_r04_accessmonitor_t1_20260713_194057.json</t>
  </si>
  <si>
    <t>/media/serv-bot/cebece73-ca34-45fa-ba0e-9a1a1807e5c3/TCC_Unifal/Evidencias_TCC_Unifal/relatorios_ferramentas/2026-07-13_19-07-57__validacao_tcc_unifal_r04/amaweb/paratinga-bahia-2923704/paratinga_bahia_2923704_r04_amaweb_t1_20260713_194115.pdf</t>
  </si>
  <si>
    <t>/media/serv-bot/cebece73-ca34-45fa-ba0e-9a1a1807e5c3/TCC_Unifal/Processamento_TCC_Unifal/sessoes/2026-07-13_19-07-57__validacao_tcc_unifal_r04/json/r04_2923704_3cfd9d8d.json</t>
  </si>
  <si>
    <t>/media/serv-bot/cebece73-ca34-45fa-ba0e-9a1a1807e5c3/TCC_Unifal/Evidencias_TCC_Unifal/relatorios_ferramentas/2026-07-13_19-07-57__validacao_tcc_unifal_r04/amaweb/varzea-grande-mato-grosso-5108402/varzea-grande_mato grosso_5108402_r04_amaweb_t1_20260713_194139.pdf</t>
  </si>
  <si>
    <t>/media/serv-bot/cebece73-ca34-45fa-ba0e-9a1a1807e5c3/TCC_Unifal/Processamento_TCC_Unifal/sessoes/2026-07-13_19-07-57__validacao_tcc_unifal_r04/json/r04_5108402_4f0ebdbc.json</t>
  </si>
  <si>
    <t>/media/serv-bot/cebece73-ca34-45fa-ba0e-9a1a1807e5c3/TCC_Unifal/Evidencias_TCC_Unifal/relatorios_ferramentas/2026-07-13_19-07-57__validacao_tcc_unifal_r04/accessmonitor/varzea-grande-mato-grosso-5108402/varzea-grande_mato grosso_5108402_r04_accessmonitor_t1_20260713_194150.json</t>
  </si>
  <si>
    <t>/media/serv-bot/cebece73-ca34-45fa-ba0e-9a1a1807e5c3/TCC_Unifal/Evidencias_TCC_Unifal/relatorios_ferramentas/2026-07-13_19-07-57__validacao_tcc_unifal_r04/amaweb/paratinga-bahia-2923704/paratinga_bahia_2923704_r04_amaweb_t2_20260713_194218.pdf</t>
  </si>
  <si>
    <t>/media/serv-bot/cebece73-ca34-45fa-ba0e-9a1a1807e5c3/TCC_Unifal/Evidencias_TCC_Unifal/relatorios_ferramentas/2026-07-13_19-07-57__validacao_tcc_unifal_r04/amaweb/vale-do-paraiso-rondonia-1101807/vale-do-paraiso_rondônia_1101807_r04_amaweb_t1_20260713_194219.pdf</t>
  </si>
  <si>
    <t>/media/serv-bot/cebece73-ca34-45fa-ba0e-9a1a1807e5c3/TCC_Unifal/Processamento_TCC_Unifal/sessoes/2026-07-13_19-07-57__validacao_tcc_unifal_r04/json/r04_1101807_61bb911c.json</t>
  </si>
  <si>
    <t>/media/serv-bot/cebece73-ca34-45fa-ba0e-9a1a1807e5c3/TCC_Unifal/Evidencias_TCC_Unifal/relatorios_ferramentas/2026-07-13_19-07-57__validacao_tcc_unifal_r04/accessmonitor/paratinga-bahia-2923704/paratinga_bahia_2923704_r04_accessmonitor_t1_20260713_194232.json</t>
  </si>
  <si>
    <t>/media/serv-bot/cebece73-ca34-45fa-ba0e-9a1a1807e5c3/TCC_Unifal/Evidencias_TCC_Unifal/relatorios_ferramentas/2026-07-13_19-07-57__validacao_tcc_unifal_r04/accessmonitor/vale-do-paraiso-rondonia-1101807/vale-do-paraiso_rondônia_1101807_r04_accessmonitor_t1_20260713_194232.json</t>
  </si>
  <si>
    <t>/media/serv-bot/cebece73-ca34-45fa-ba0e-9a1a1807e5c3/TCC_Unifal/Evidencias_TCC_Unifal/relatorios_ferramentas/2026-07-13_19-07-57__validacao_tcc_unifal_r04/amaweb/bataguassu-mato-grosso-do-sul-5001904/bataguassu_mato grosso do sul_5001904_r04_amaweb_t1_20260713_194248.pdf</t>
  </si>
  <si>
    <t>/media/serv-bot/cebece73-ca34-45fa-ba0e-9a1a1807e5c3/TCC_Unifal/Processamento_TCC_Unifal/sessoes/2026-07-13_19-07-57__validacao_tcc_unifal_r04/json/r04_5001904_e4adc2fe.json</t>
  </si>
  <si>
    <t>/media/serv-bot/cebece73-ca34-45fa-ba0e-9a1a1807e5c3/TCC_Unifal/Evidencias_TCC_Unifal/relatorios_ferramentas/2026-07-13_19-07-57__validacao_tcc_unifal_r04/amaweb/paripiranga-bahia-2923803/paripiranga_bahia_2923803_r04_amaweb_t1_20260713_194305.pdf</t>
  </si>
  <si>
    <t>/media/serv-bot/cebece73-ca34-45fa-ba0e-9a1a1807e5c3/TCC_Unifal/Processamento_TCC_Unifal/sessoes/2026-07-13_19-07-57__validacao_tcc_unifal_r04/json/r04_2923803_51e07a19.json</t>
  </si>
  <si>
    <t>/media/serv-bot/cebece73-ca34-45fa-ba0e-9a1a1807e5c3/TCC_Unifal/Evidencias_TCC_Unifal/relatorios_ferramentas/2026-07-13_19-07-57__validacao_tcc_unifal_r04/accessmonitor/bataguassu-mato-grosso-do-sul-5001904/bataguassu_mato grosso do sul_5001904_r04_accessmonitor_t1_20260713_194301.json</t>
  </si>
  <si>
    <t>/media/serv-bot/cebece73-ca34-45fa-ba0e-9a1a1807e5c3/TCC_Unifal/Evidencias_TCC_Unifal/relatorios_ferramentas/2026-07-13_19-07-57__validacao_tcc_unifal_r04/accessmonitor/paripiranga-bahia-2923803/paripiranga_bahia_2923803_r04_accessmonitor_t1_20260713_194318.json</t>
  </si>
  <si>
    <t>/media/serv-bot/cebece73-ca34-45fa-ba0e-9a1a1807e5c3/TCC_Unifal/Evidencias_TCC_Unifal/relatorios_ferramentas/2026-07-13_19-07-57__validacao_tcc_unifal_r04/amaweb/pindobacu-bahia-2924603/pindobacu_bahia_2924603_r04_amaweb_t1_20260713_194349.pdf</t>
  </si>
  <si>
    <t>/media/serv-bot/cebece73-ca34-45fa-ba0e-9a1a1807e5c3/TCC_Unifal/Processamento_TCC_Unifal/sessoes/2026-07-13_19-07-57__validacao_tcc_unifal_r04/json/r04_2924603_8e370ab0.json</t>
  </si>
  <si>
    <t>/media/serv-bot/cebece73-ca34-45fa-ba0e-9a1a1807e5c3/TCC_Unifal/Evidencias_TCC_Unifal/relatorios_ferramentas/2026-07-13_19-07-57__validacao_tcc_unifal_r04/accessmonitor/pindobacu-bahia-2924603/pindobacu_bahia_2924603_r04_accessmonitor_t1_20260713_194402.json</t>
  </si>
  <si>
    <t>/media/serv-bot/cebece73-ca34-45fa-ba0e-9a1a1807e5c3/TCC_Unifal/Evidencias_TCC_Unifal/relatorios_ferramentas/2026-07-13_19-07-57__validacao_tcc_unifal_r04/amaweb/rorainopolis-roraima-1400472/rorainopolis_roraima_1400472_r04_amaweb_t1_20260713_194406.pdf</t>
  </si>
  <si>
    <t>/media/serv-bot/cebece73-ca34-45fa-ba0e-9a1a1807e5c3/TCC_Unifal/Processamento_TCC_Unifal/sessoes/2026-07-13_19-07-57__validacao_tcc_unifal_r04/json/r04_1400472_6d8e8495.json</t>
  </si>
  <si>
    <t>/media/serv-bot/cebece73-ca34-45fa-ba0e-9a1a1807e5c3/TCC_Unifal/Evidencias_TCC_Unifal/relatorios_ferramentas/2026-07-13_19-07-57__validacao_tcc_unifal_r04/amaweb/riachao-das-neves-bahia-2926202/riachao-das-neves_bahia_2926202_r04_amaweb_t1_20260713_194432.pdf</t>
  </si>
  <si>
    <t>/media/serv-bot/cebece73-ca34-45fa-ba0e-9a1a1807e5c3/TCC_Unifal/Processamento_TCC_Unifal/sessoes/2026-07-13_19-07-57__validacao_tcc_unifal_r04/json/r04_2926202_84633e45.json</t>
  </si>
  <si>
    <t>/media/serv-bot/cebece73-ca34-45fa-ba0e-9a1a1807e5c3/TCC_Unifal/Evidencias_TCC_Unifal/relatorios_ferramentas/2026-07-13_19-07-57__validacao_tcc_unifal_r04/accessmonitor/rorainopolis-roraima-1400472/rorainopolis_roraima_1400472_r04_accessmonitor_t1_20260713_194418.json</t>
  </si>
  <si>
    <t>/media/serv-bot/cebece73-ca34-45fa-ba0e-9a1a1807e5c3/TCC_Unifal/Evidencias_TCC_Unifal/relatorios_ferramentas/2026-07-13_19-07-57__validacao_tcc_unifal_r04/accessmonitor/riachao-das-neves-bahia-2926202/riachao-das-neves_bahia_2926202_r04_accessmonitor_t1_20260713_194443.json</t>
  </si>
  <si>
    <t>/media/serv-bot/cebece73-ca34-45fa-ba0e-9a1a1807e5c3/TCC_Unifal/Evidencias_TCC_Unifal/relatorios_ferramentas/2026-07-13_19-07-57__validacao_tcc_unifal_r04/amaweb/araguatins-tocantins-1702208/araguatins_tocantins_1702208_r04_amaweb_t1_20260713_194450.pdf</t>
  </si>
  <si>
    <t>/media/serv-bot/cebece73-ca34-45fa-ba0e-9a1a1807e5c3/TCC_Unifal/Processamento_TCC_Unifal/sessoes/2026-07-13_19-07-57__validacao_tcc_unifal_r04/json/r04_1702208_c3495628.json</t>
  </si>
  <si>
    <t>/media/serv-bot/cebece73-ca34-45fa-ba0e-9a1a1807e5c3/TCC_Unifal/Evidencias_TCC_Unifal/relatorios_ferramentas/2026-07-13_19-07-57__validacao_tcc_unifal_r04/amaweb/rio-do-antonio-bahia-2926806/rio-do-antonio_bahia_2926806_r04_amaweb_t1_20260713_194513.pdf</t>
  </si>
  <si>
    <t>/media/serv-bot/cebece73-ca34-45fa-ba0e-9a1a1807e5c3/TCC_Unifal/Processamento_TCC_Unifal/sessoes/2026-07-13_19-07-57__validacao_tcc_unifal_r04/json/r04_2926806_3fe2b3e9.json</t>
  </si>
  <si>
    <t>/media/serv-bot/cebece73-ca34-45fa-ba0e-9a1a1807e5c3/TCC_Unifal/Evidencias_TCC_Unifal/relatorios_ferramentas/2026-07-13_19-07-57__validacao_tcc_unifal_r04/accessmonitor/araguatins-tocantins-1702208/araguatins_tocantins_1702208_r04_accessmonitor_t1_20260713_194502.json</t>
  </si>
  <si>
    <t>/media/serv-bot/cebece73-ca34-45fa-ba0e-9a1a1807e5c3/TCC_Unifal/Evidencias_TCC_Unifal/relatorios_ferramentas/2026-07-13_19-07-57__validacao_tcc_unifal_r04/accessmonitor/rio-do-antonio-bahia-2926806/rio-do-antonio_bahia_2926806_r04_accessmonitor_t1_20260713_194524.json</t>
  </si>
  <si>
    <t>/media/serv-bot/cebece73-ca34-45fa-ba0e-9a1a1807e5c3/TCC_Unifal/Evidencias_TCC_Unifal/relatorios_ferramentas/2026-07-13_19-07-57__validacao_tcc_unifal_r04/amaweb/cachoeirinha-tocantins-1703826/cachoeirinha_tocantins_1703826_r04_amaweb_t1_20260713_194549.pdf</t>
  </si>
  <si>
    <t>/media/serv-bot/cebece73-ca34-45fa-ba0e-9a1a1807e5c3/TCC_Unifal/Processamento_TCC_Unifal/sessoes/2026-07-13_19-07-57__validacao_tcc_unifal_r04/json/r04_1703826_7f55479e.json</t>
  </si>
  <si>
    <t>/media/serv-bot/cebece73-ca34-45fa-ba0e-9a1a1807e5c3/TCC_Unifal/Evidencias_TCC_Unifal/relatorios_ferramentas/2026-07-13_19-07-57__validacao_tcc_unifal_r04/amaweb/rio-real-bahia-2927002/rio-real_bahia_2927002_r04_amaweb_t1_20260713_194608.pdf</t>
  </si>
  <si>
    <t>/media/serv-bot/cebece73-ca34-45fa-ba0e-9a1a1807e5c3/TCC_Unifal/Processamento_TCC_Unifal/sessoes/2026-07-13_19-07-57__validacao_tcc_unifal_r04/json/r04_2927002_82e5e123.json</t>
  </si>
  <si>
    <t>/media/serv-bot/cebece73-ca34-45fa-ba0e-9a1a1807e5c3/TCC_Unifal/Evidencias_TCC_Unifal/relatorios_ferramentas/2026-07-13_19-07-57__validacao_tcc_unifal_r04/accessmonitor/cachoeirinha-tocantins-1703826/cachoeirinha_tocantins_1703826_r04_accessmonitor_t1_20260713_194601.json</t>
  </si>
  <si>
    <t>/media/serv-bot/cebece73-ca34-45fa-ba0e-9a1a1807e5c3/TCC_Unifal/Evidencias_TCC_Unifal/relatorios_ferramentas/2026-07-13_19-07-57__validacao_tcc_unifal_r04/amaweb/campo-grande-mato-grosso-do-sul-5002704/campo-grande_mato grosso do sul_5002704_r04_amaweb_t1_20260713_194626.pdf</t>
  </si>
  <si>
    <t>/media/serv-bot/cebece73-ca34-45fa-ba0e-9a1a1807e5c3/TCC_Unifal/Processamento_TCC_Unifal/sessoes/2026-07-13_19-07-57__validacao_tcc_unifal_r04/json/r04_5002704_4f9dbf05.json</t>
  </si>
  <si>
    <t>/media/serv-bot/cebece73-ca34-45fa-ba0e-9a1a1807e5c3/TCC_Unifal/Evidencias_TCC_Unifal/relatorios_ferramentas/2026-07-13_19-07-57__validacao_tcc_unifal_r04/accessmonitor/rio-real-bahia-2927002/rio-real_bahia_2927002_r04_accessmonitor_t1_20260713_194621.json</t>
  </si>
  <si>
    <t>/media/serv-bot/cebece73-ca34-45fa-ba0e-9a1a1807e5c3/TCC_Unifal/Evidencias_TCC_Unifal/relatorios_ferramentas/2026-07-13_19-07-57__validacao_tcc_unifal_r04/amaweb/santa-rita-de-cassia-bahia-2928406/santa-rita-de-cassia_bahia_2928406_r04_amaweb_t1_20260713_194721.pdf</t>
  </si>
  <si>
    <t>/media/serv-bot/cebece73-ca34-45fa-ba0e-9a1a1807e5c3/TCC_Unifal/Processamento_TCC_Unifal/sessoes/2026-07-13_19-07-57__validacao_tcc_unifal_r04/json/r04_2928406_9420c13c.json</t>
  </si>
  <si>
    <t>/media/serv-bot/cebece73-ca34-45fa-ba0e-9a1a1807e5c3/TCC_Unifal/Evidencias_TCC_Unifal/relatorios_ferramentas/2026-07-13_19-07-57__validacao_tcc_unifal_r04/amaweb/crixas-do-tocantins-tocantins-1706258/crixas-do-tocantins_tocantins_1706258_r04_amaweb_t1_20260713_194721.pdf</t>
  </si>
  <si>
    <t>/media/serv-bot/cebece73-ca34-45fa-ba0e-9a1a1807e5c3/TCC_Unifal/Processamento_TCC_Unifal/sessoes/2026-07-13_19-07-57__validacao_tcc_unifal_r04/json/r04_1706258_af8c7091.json</t>
  </si>
  <si>
    <t>/media/serv-bot/cebece73-ca34-45fa-ba0e-9a1a1807e5c3/TCC_Unifal/Evidencias_TCC_Unifal/relatorios_ferramentas/2026-07-13_19-07-57__validacao_tcc_unifal_r04/amaweb/campo-grande-mato-grosso-do-sul-5002704/campo-grande_mato grosso do sul_5002704_r04_amaweb_t2_20260713_194722.pdf</t>
  </si>
  <si>
    <t>/media/serv-bot/cebece73-ca34-45fa-ba0e-9a1a1807e5c3/TCC_Unifal/Evidencias_TCC_Unifal/relatorios_ferramentas/2026-07-13_19-07-57__validacao_tcc_unifal_r04/accessmonitor/crixas-do-tocantins-tocantins-1706258/crixas-do-tocantins_tocantins_1706258_r04_accessmonitor_t1_20260713_194732.json</t>
  </si>
  <si>
    <t>/media/serv-bot/cebece73-ca34-45fa-ba0e-9a1a1807e5c3/TCC_Unifal/Evidencias_TCC_Unifal/relatorios_ferramentas/2026-07-13_19-07-57__validacao_tcc_unifal_r04/accessmonitor/campo-grande-mato-grosso-do-sul-5002704/campo-grande_mato grosso do sul_5002704_r04_accessmonitor_t1_20260713_194735.json</t>
  </si>
  <si>
    <t>/media/serv-bot/cebece73-ca34-45fa-ba0e-9a1a1807e5c3/TCC_Unifal/Evidencias_TCC_Unifal/relatorios_ferramentas/2026-07-13_19-07-57__validacao_tcc_unifal_r04/accessmonitor/santa-rita-de-cassia-bahia-2928406/santa-rita-de-cassia_bahia_2928406_r04_accessmonitor_t1_20260713_194733.json</t>
  </si>
  <si>
    <t>/media/serv-bot/cebece73-ca34-45fa-ba0e-9a1a1807e5c3/TCC_Unifal/Evidencias_TCC_Unifal/relatorios_ferramentas/2026-07-13_19-07-57__validacao_tcc_unifal_r04/amaweb/guarai-tocantins-1709302/guarai_tocantins_1709302_r04_amaweb_t1_20260713_194928.pdf</t>
  </si>
  <si>
    <t>/media/serv-bot/cebece73-ca34-45fa-ba0e-9a1a1807e5c3/TCC_Unifal/Processamento_TCC_Unifal/sessoes/2026-07-13_19-07-57__validacao_tcc_unifal_r04/json/r04_1709302_7c359809.json</t>
  </si>
  <si>
    <t>/media/serv-bot/cebece73-ca34-45fa-ba0e-9a1a1807e5c3/TCC_Unifal/Evidencias_TCC_Unifal/relatorios_ferramentas/2026-07-13_19-07-57__validacao_tcc_unifal_r04/accessmonitor/guarai-tocantins-1709302/guarai_tocantins_1709302_r04_accessmonitor_t1_20260713_194941.json</t>
  </si>
  <si>
    <t>/media/serv-bot/cebece73-ca34-45fa-ba0e-9a1a1807e5c3/TCC_Unifal/Evidencias_TCC_Unifal/relatorios_ferramentas/2026-07-13_19-07-57__validacao_tcc_unifal_r04/amaweb/cassilandia-mato-grosso-do-sul-5002902/cassilandia_mato grosso do sul_5002902_r04_amaweb_t1_20260713_195000.pdf</t>
  </si>
  <si>
    <t>/media/serv-bot/cebece73-ca34-45fa-ba0e-9a1a1807e5c3/TCC_Unifal/Processamento_TCC_Unifal/sessoes/2026-07-13_19-07-57__validacao_tcc_unifal_r04/json/r04_5002902_7b48a1f5.json</t>
  </si>
  <si>
    <t>/media/serv-bot/cebece73-ca34-45fa-ba0e-9a1a1807e5c3/TCC_Unifal/Evidencias_TCC_Unifal/relatorios_ferramentas/2026-07-13_19-07-57__validacao_tcc_unifal_r04/amaweb/sao-felipe-bahia-2929107/sao-felipe_bahia_2929107_r04_amaweb_t1_20260713_195000.pdf</t>
  </si>
  <si>
    <t>/media/serv-bot/cebece73-ca34-45fa-ba0e-9a1a1807e5c3/TCC_Unifal/Processamento_TCC_Unifal/sessoes/2026-07-13_19-07-57__validacao_tcc_unifal_r04/json/r04_2929107_2b5ead40.json</t>
  </si>
  <si>
    <t>/media/serv-bot/cebece73-ca34-45fa-ba0e-9a1a1807e5c3/TCC_Unifal/Evidencias_TCC_Unifal/relatorios_ferramentas/2026-07-13_19-07-57__validacao_tcc_unifal_r04/amaweb/itaguatins-tocantins-1710706/itaguatins_tocantins_1710706_r04_amaweb_t1_20260713_195011.pdf</t>
  </si>
  <si>
    <t>/media/serv-bot/cebece73-ca34-45fa-ba0e-9a1a1807e5c3/TCC_Unifal/Processamento_TCC_Unifal/sessoes/2026-07-13_19-07-57__validacao_tcc_unifal_r04/json/r04_1710706_f07057a2.json</t>
  </si>
  <si>
    <t>/media/serv-bot/cebece73-ca34-45fa-ba0e-9a1a1807e5c3/TCC_Unifal/Evidencias_TCC_Unifal/relatorios_ferramentas/2026-07-13_19-07-57__validacao_tcc_unifal_r04/accessmonitor/sao-felipe-bahia-2929107/sao-felipe_bahia_2929107_r04_accessmonitor_t1_20260713_195013.json</t>
  </si>
  <si>
    <t>/media/serv-bot/cebece73-ca34-45fa-ba0e-9a1a1807e5c3/TCC_Unifal/Evidencias_TCC_Unifal/relatorios_ferramentas/2026-07-13_19-07-57__validacao_tcc_unifal_r04/accessmonitor/cassilandia-mato-grosso-do-sul-5002902/cassilandia_mato grosso do sul_5002902_r04_accessmonitor_t1_20260713_195013.json</t>
  </si>
  <si>
    <t>/media/serv-bot/cebece73-ca34-45fa-ba0e-9a1a1807e5c3/TCC_Unifal/Evidencias_TCC_Unifal/relatorios_ferramentas/2026-07-13_19-07-57__validacao_tcc_unifal_r04/accessmonitor/itaguatins-tocantins-1710706/itaguatins_tocantins_1710706_r04_accessmonitor_t1_20260713_195023.json</t>
  </si>
  <si>
    <t>/media/serv-bot/cebece73-ca34-45fa-ba0e-9a1a1807e5c3/TCC_Unifal/Evidencias_TCC_Unifal/relatorios_ferramentas/2026-07-13_19-07-57__validacao_tcc_unifal_r04/amaweb/sampaio-tocantins-1718808/sampaio_tocantins_1718808_r04_amaweb_t1_20260713_195105.pdf</t>
  </si>
  <si>
    <t>/media/serv-bot/cebece73-ca34-45fa-ba0e-9a1a1807e5c3/TCC_Unifal/Processamento_TCC_Unifal/sessoes/2026-07-13_19-07-57__validacao_tcc_unifal_r04/json/r04_1718808_e74e43cb.json</t>
  </si>
  <si>
    <t>/media/serv-bot/cebece73-ca34-45fa-ba0e-9a1a1807e5c3/TCC_Unifal/Evidencias_TCC_Unifal/relatorios_ferramentas/2026-07-13_19-07-57__validacao_tcc_unifal_r04/accessmonitor/sampaio-tocantins-1718808/sampaio_tocantins_1718808_r04_accessmonitor_t1_20260713_195117.json</t>
  </si>
  <si>
    <t>/media/serv-bot/cebece73-ca34-45fa-ba0e-9a1a1807e5c3/TCC_Unifal/Evidencias_TCC_Unifal/relatorios_ferramentas/2026-07-13_19-07-57__validacao_tcc_unifal_r04/amaweb/santa-maria-do-tocantins-tocantins-1718881/santa-maria-do-tocantins_tocantins_1718881_r04_amaweb_t1_20260713_195149.pdf</t>
  </si>
  <si>
    <t>/media/serv-bot/cebece73-ca34-45fa-ba0e-9a1a1807e5c3/TCC_Unifal/Processamento_TCC_Unifal/sessoes/2026-07-13_19-07-57__validacao_tcc_unifal_r04/json/r04_1718881_80ccac57.json</t>
  </si>
  <si>
    <t>/media/serv-bot/cebece73-ca34-45fa-ba0e-9a1a1807e5c3/TCC_Unifal/Evidencias_TCC_Unifal/relatorios_ferramentas/2026-07-13_19-07-57__validacao_tcc_unifal_r04/accessmonitor/santa-maria-do-tocantins-tocantins-1718881/santa-maria-do-tocantins_tocantins_1718881_r04_accessmonitor_t1_20260713_195202.json</t>
  </si>
  <si>
    <t>/media/serv-bot/cebece73-ca34-45fa-ba0e-9a1a1807e5c3/TCC_Unifal/Evidencias_TCC_Unifal/relatorios_ferramentas/2026-07-13_19-07-57__validacao_tcc_unifal_r04/amaweb/coronel-sapucaia-mato-grosso-do-sul-5003157/coronel-sapucaia_mato grosso do sul_5003157_r04_amaweb_t1_20260713_195225.pdf</t>
  </si>
  <si>
    <t>/media/serv-bot/cebece73-ca34-45fa-ba0e-9a1a1807e5c3/TCC_Unifal/Processamento_TCC_Unifal/sessoes/2026-07-13_19-07-57__validacao_tcc_unifal_r04/json/r04_5003157_1b69ee93.json</t>
  </si>
  <si>
    <t>/media/serv-bot/cebece73-ca34-45fa-ba0e-9a1a1807e5c3/TCC_Unifal/Evidencias_TCC_Unifal/relatorios_ferramentas/2026-07-13_19-07-57__validacao_tcc_unifal_r04/accessmonitor/santa-maria-do-tocantins-tocantins-1718881/santa-maria-do-tocantins_tocantins_1718881_r04_accessmonitor_t2_20260713_195224.json</t>
  </si>
  <si>
    <t>/media/serv-bot/cebece73-ca34-45fa-ba0e-9a1a1807e5c3/TCC_Unifal/Evidencias_TCC_Unifal/relatorios_ferramentas/2026-07-13_19-07-57__validacao_tcc_unifal_r04/accessmonitor/coronel-sapucaia-mato-grosso-do-sul-5003157/coronel-sapucaia_mato grosso do sul_5003157_r04_accessmonitor_t1_20260713_195238.json</t>
  </si>
  <si>
    <t>/media/serv-bot/cebece73-ca34-45fa-ba0e-9a1a1807e5c3/TCC_Unifal/Evidencias_TCC_Unifal/relatorios_ferramentas/2026-07-13_19-07-57__validacao_tcc_unifal_r04/accessmonitor/santa-maria-do-tocantins-tocantins-1718881/santa-maria-do-tocantins_tocantins_1718881_r04_accessmonitor_t3_20260713_195254.json</t>
  </si>
  <si>
    <t>/media/serv-bot/cebece73-ca34-45fa-ba0e-9a1a1807e5c3/TCC_Unifal/Evidencias_TCC_Unifal/relatorios_ferramentas/2026-07-13_19-07-57__validacao_tcc_unifal_r04/amaweb/valente-bahia-2933000/valente_bahia_2933000_r04_amaweb_t1_20260713_195340.pdf</t>
  </si>
  <si>
    <t>/media/serv-bot/cebece73-ca34-45fa-ba0e-9a1a1807e5c3/TCC_Unifal/Processamento_TCC_Unifal/sessoes/2026-07-13_19-07-57__validacao_tcc_unifal_r04/json/r04_2933000_9dcca75e.json</t>
  </si>
  <si>
    <t>/media/serv-bot/cebece73-ca34-45fa-ba0e-9a1a1807e5c3/TCC_Unifal/Evidencias_TCC_Unifal/relatorios_ferramentas/2026-07-13_19-07-57__validacao_tcc_unifal_r04/amaweb/guia-lopes-da-laguna-mato-grosso-do-sul-5004106/guia-lopes-da-laguna_mato grosso do sul_5004106_r04_amaweb_t1_20260713_195340.pdf</t>
  </si>
  <si>
    <t>/media/serv-bot/cebece73-ca34-45fa-ba0e-9a1a1807e5c3/TCC_Unifal/Processamento_TCC_Unifal/sessoes/2026-07-13_19-07-57__validacao_tcc_unifal_r04/json/r04_5004106_b5b65bf5.json</t>
  </si>
  <si>
    <t>/media/serv-bot/cebece73-ca34-45fa-ba0e-9a1a1807e5c3/TCC_Unifal/Evidencias_TCC_Unifal/relatorios_ferramentas/2026-07-13_19-07-57__validacao_tcc_unifal_r04/accessmonitor/guia-lopes-da-laguna-mato-grosso-do-sul-5004106/guia-lopes-da-laguna_mato grosso do sul_5004106_r04_accessmonitor_t1_20260713_195353.json</t>
  </si>
  <si>
    <t>/media/serv-bot/cebece73-ca34-45fa-ba0e-9a1a1807e5c3/TCC_Unifal/Evidencias_TCC_Unifal/relatorios_ferramentas/2026-07-13_19-07-57__validacao_tcc_unifal_r04/amaweb/valente-bahia-2933000/valente_bahia_2933000_r04_amaweb_t2_20260713_195417.pdf</t>
  </si>
  <si>
    <t>/media/serv-bot/cebece73-ca34-45fa-ba0e-9a1a1807e5c3/TCC_Unifal/Evidencias_TCC_Unifal/relatorios_ferramentas/2026-07-13_19-07-57__validacao_tcc_unifal_r04/amaweb/rio-brilhante-mato-grosso-do-sul-5007208/rio-brilhante_mato grosso do sul_5007208_r04_amaweb_t1_20260713_195427.pdf</t>
  </si>
  <si>
    <t>/media/serv-bot/cebece73-ca34-45fa-ba0e-9a1a1807e5c3/TCC_Unifal/Processamento_TCC_Unifal/sessoes/2026-07-13_19-07-57__validacao_tcc_unifal_r04/json/r04_5007208_1a3acc33.json</t>
  </si>
  <si>
    <t>/media/serv-bot/cebece73-ca34-45fa-ba0e-9a1a1807e5c3/TCC_Unifal/Evidencias_TCC_Unifal/relatorios_ferramentas/2026-07-13_19-07-57__validacao_tcc_unifal_r04/accessmonitor/valente-bahia-2933000/valente_bahia_2933000_r04_accessmonitor_t1_20260713_195429.json</t>
  </si>
  <si>
    <t>/media/serv-bot/cebece73-ca34-45fa-ba0e-9a1a1807e5c3/TCC_Unifal/Evidencias_TCC_Unifal/relatorios_ferramentas/2026-07-13_19-07-57__validacao_tcc_unifal_r04/accessmonitor/rio-brilhante-mato-grosso-do-sul-5007208/rio-brilhante_mato grosso do sul_5007208_r04_accessmonitor_t1_20260713_195438.json</t>
  </si>
  <si>
    <t>/media/serv-bot/cebece73-ca34-45fa-ba0e-9a1a1807e5c3/TCC_Unifal/Evidencias_TCC_Unifal/relatorios_ferramentas/2026-07-13_19-07-57__validacao_tcc_unifal_r04/amaweb/vera-cruz-bahia-2933208/vera-cruz_bahia_2933208_r04_amaweb_t1_20260713_195540.pdf</t>
  </si>
  <si>
    <t>/media/serv-bot/cebece73-ca34-45fa-ba0e-9a1a1807e5c3/TCC_Unifal/Processamento_TCC_Unifal/sessoes/2026-07-13_19-07-57__validacao_tcc_unifal_r04/json/r04_2933208_34d826c8.json</t>
  </si>
  <si>
    <t>/media/serv-bot/cebece73-ca34-45fa-ba0e-9a1a1807e5c3/TCC_Unifal/Evidencias_TCC_Unifal/relatorios_ferramentas/2026-07-13_19-07-57__validacao_tcc_unifal_r04/amaweb/xambioa-tocantins-1722107/xambioa_tocantins_1722107_r04_amaweb_t1_20260713_195541.pdf</t>
  </si>
  <si>
    <t>/media/serv-bot/cebece73-ca34-45fa-ba0e-9a1a1807e5c3/TCC_Unifal/Processamento_TCC_Unifal/sessoes/2026-07-13_19-07-57__validacao_tcc_unifal_r04/json/r04_1722107_e8956170.json</t>
  </si>
  <si>
    <t>/media/serv-bot/cebece73-ca34-45fa-ba0e-9a1a1807e5c3/TCC_Unifal/Evidencias_TCC_Unifal/relatorios_ferramentas/2026-07-13_19-07-57__validacao_tcc_unifal_r04/accessmonitor/xambioa-tocantins-1722107/xambioa_tocantins_1722107_r04_accessmonitor_t1_20260713_195553.json</t>
  </si>
  <si>
    <t>/media/serv-bot/cebece73-ca34-45fa-ba0e-9a1a1807e5c3/TCC_Unifal/Evidencias_TCC_Unifal/relatorios_ferramentas/2026-07-13_19-07-57__validacao_tcc_unifal_r04/amaweb/afonso-claudio-espirito-santo-3200102/afonso-claudio_espírito santo_3200102_r04_amaweb_t1_20260713_195607.pdf</t>
  </si>
  <si>
    <t>/media/serv-bot/cebece73-ca34-45fa-ba0e-9a1a1807e5c3/TCC_Unifal/Processamento_TCC_Unifal/sessoes/2026-07-13_19-07-57__validacao_tcc_unifal_r04/json/r04_3200102_f7bb142d.json</t>
  </si>
  <si>
    <t>/media/serv-bot/cebece73-ca34-45fa-ba0e-9a1a1807e5c3/TCC_Unifal/Evidencias_TCC_Unifal/relatorios_ferramentas/2026-07-13_19-07-57__validacao_tcc_unifal_r04/accessmonitor/vera-cruz-bahia-2933208/vera-cruz_bahia_2933208_r04_accessmonitor_t1_20260713_195552.json</t>
  </si>
  <si>
    <t>/media/serv-bot/cebece73-ca34-45fa-ba0e-9a1a1807e5c3/TCC_Unifal/Evidencias_TCC_Unifal/relatorios_ferramentas/2026-07-13_19-07-57__validacao_tcc_unifal_r04/accessmonitor/afonso-claudio-espirito-santo-3200102/afonso-claudio_espírito santo_3200102_r04_accessmonitor_t1_20260713_195620.json</t>
  </si>
  <si>
    <t>/media/serv-bot/cebece73-ca34-45fa-ba0e-9a1a1807e5c3/TCC_Unifal/Evidencias_TCC_Unifal/relatorios_ferramentas/2026-07-13_19-07-57__validacao_tcc_unifal_r04/amaweb/anchieta-espirito-santo-3200409/anchieta_espírito santo_3200409_r04_amaweb_t1_20260713_195711.pdf</t>
  </si>
  <si>
    <t>/media/serv-bot/cebece73-ca34-45fa-ba0e-9a1a1807e5c3/TCC_Unifal/Processamento_TCC_Unifal/sessoes/2026-07-13_19-07-57__validacao_tcc_unifal_r04/json/r04_3200409_fb457bef.json</t>
  </si>
  <si>
    <t>/media/serv-bot/cebece73-ca34-45fa-ba0e-9a1a1807e5c3/TCC_Unifal/Evidencias_TCC_Unifal/relatorios_ferramentas/2026-07-13_19-07-57__validacao_tcc_unifal_r04/accessmonitor/anchieta-espirito-santo-3200409/anchieta_espírito santo_3200409_r04_accessmonitor_t1_20260713_195723.json</t>
  </si>
  <si>
    <t>/media/serv-bot/cebece73-ca34-45fa-ba0e-9a1a1807e5c3/TCC_Unifal/Evidencias_TCC_Unifal/relatorios_ferramentas/2026-07-13_19-07-57__validacao_tcc_unifal_r04/amaweb/andira-parana-4101101/andira_paraná_4101101_r04_amaweb_t1_20260713_195752.pdf</t>
  </si>
  <si>
    <t>/media/serv-bot/cebece73-ca34-45fa-ba0e-9a1a1807e5c3/TCC_Unifal/Processamento_TCC_Unifal/sessoes/2026-07-13_19-07-57__validacao_tcc_unifal_r04/json/r04_4101101_170d1ab6.json</t>
  </si>
  <si>
    <t>/media/serv-bot/cebece73-ca34-45fa-ba0e-9a1a1807e5c3/TCC_Unifal/Evidencias_TCC_Unifal/relatorios_ferramentas/2026-07-13_19-07-57__validacao_tcc_unifal_r04/amaweb/dores-do-rio-preto-espirito-santo-3202009/dores-do-rio-preto_espírito santo_3202009_r04_amaweb_t1_20260713_195812.pdf</t>
  </si>
  <si>
    <t>/media/serv-bot/cebece73-ca34-45fa-ba0e-9a1a1807e5c3/TCC_Unifal/Processamento_TCC_Unifal/sessoes/2026-07-13_19-07-57__validacao_tcc_unifal_r04/json/r04_3202009_8a09834f.json</t>
  </si>
  <si>
    <t>/media/serv-bot/cebece73-ca34-45fa-ba0e-9a1a1807e5c3/TCC_Unifal/Evidencias_TCC_Unifal/relatorios_ferramentas/2026-07-13_19-07-57__validacao_tcc_unifal_r04/accessmonitor/andira-parana-4101101/andira_paraná_4101101_r04_accessmonitor_t1_20260713_195805.json</t>
  </si>
  <si>
    <t>/media/serv-bot/cebece73-ca34-45fa-ba0e-9a1a1807e5c3/TCC_Unifal/Evidencias_TCC_Unifal/relatorios_ferramentas/2026-07-13_19-07-57__validacao_tcc_unifal_r04/accessmonitor/dores-do-rio-preto-espirito-santo-3202009/dores-do-rio-preto_espírito santo_3202009_r04_accessmonitor_t1_20260713_195823.json</t>
  </si>
  <si>
    <t>/media/serv-bot/cebece73-ca34-45fa-ba0e-9a1a1807e5c3/TCC_Unifal/Evidencias_TCC_Unifal/relatorios_ferramentas/2026-07-13_19-07-57__validacao_tcc_unifal_r04/amaweb/arapua-parana-4101655/arapua_paraná_4101655_r04_amaweb_t1_20260713_195851.pdf</t>
  </si>
  <si>
    <t>/media/serv-bot/cebece73-ca34-45fa-ba0e-9a1a1807e5c3/TCC_Unifal/Processamento_TCC_Unifal/sessoes/2026-07-13_19-07-57__validacao_tcc_unifal_r04/json/r04_4101655_838cb811.json</t>
  </si>
  <si>
    <t>/media/serv-bot/cebece73-ca34-45fa-ba0e-9a1a1807e5c3/TCC_Unifal/Evidencias_TCC_Unifal/relatorios_ferramentas/2026-07-13_19-07-57__validacao_tcc_unifal_r04/amaweb/marechal-floriano-espirito-santo-3203346/marechal-floriano_espírito santo_3203346_r04_amaweb_t1_20260713_195910.pdf</t>
  </si>
  <si>
    <t>/media/serv-bot/cebece73-ca34-45fa-ba0e-9a1a1807e5c3/TCC_Unifal/Processamento_TCC_Unifal/sessoes/2026-07-13_19-07-57__validacao_tcc_unifal_r04/json/r04_3203346_8995abe4.json</t>
  </si>
  <si>
    <t>/media/serv-bot/cebece73-ca34-45fa-ba0e-9a1a1807e5c3/TCC_Unifal/Evidencias_TCC_Unifal/relatorios_ferramentas/2026-07-13_19-07-57__validacao_tcc_unifal_r04/accessmonitor/arapua-parana-4101655/arapua_paraná_4101655_r04_accessmonitor_t1_20260713_195904.json</t>
  </si>
  <si>
    <t>/media/serv-bot/cebece73-ca34-45fa-ba0e-9a1a1807e5c3/TCC_Unifal/Evidencias_TCC_Unifal/relatorios_ferramentas/2026-07-13_19-07-57__validacao_tcc_unifal_r04/amaweb/banabuiu-ceara-2301851/banabuiu_ceará_2301851_r04_amaweb_t1_20260713_195925.pdf</t>
  </si>
  <si>
    <t>/media/serv-bot/cebece73-ca34-45fa-ba0e-9a1a1807e5c3/TCC_Unifal/Processamento_TCC_Unifal/sessoes/2026-07-13_19-07-57__validacao_tcc_unifal_r04/json/r04_2301851_a7089b0b.json</t>
  </si>
  <si>
    <t>/media/serv-bot/cebece73-ca34-45fa-ba0e-9a1a1807e5c3/TCC_Unifal/Evidencias_TCC_Unifal/relatorios_ferramentas/2026-07-13_19-07-57__validacao_tcc_unifal_r04/accessmonitor/marechal-floriano-espirito-santo-3203346/marechal-floriano_espírito santo_3203346_r04_accessmonitor_t1_20260713_195923.json</t>
  </si>
  <si>
    <t>/media/serv-bot/cebece73-ca34-45fa-ba0e-9a1a1807e5c3/TCC_Unifal/Evidencias_TCC_Unifal/relatorios_ferramentas/2026-07-13_19-07-57__validacao_tcc_unifal_r04/amaweb/alagoa-minas-gerais-3101300/alagoa_minas gerais_3101300_r04_amaweb_t1_20260713_195950.pdf</t>
  </si>
  <si>
    <t>/media/serv-bot/cebece73-ca34-45fa-ba0e-9a1a1807e5c3/TCC_Unifal/Processamento_TCC_Unifal/sessoes/2026-07-13_19-07-57__validacao_tcc_unifal_r04/json/r04_3101300_3e094eed.json</t>
  </si>
  <si>
    <t>/media/serv-bot/cebece73-ca34-45fa-ba0e-9a1a1807e5c3/TCC_Unifal/Evidencias_TCC_Unifal/relatorios_ferramentas/2026-07-13_19-07-57__validacao_tcc_unifal_r04/amaweb/banabuiu-ceara-2301851/banabuiu_ceará_2301851_r04_amaweb_t2_20260713_195951.pdf</t>
  </si>
  <si>
    <t>/media/serv-bot/cebece73-ca34-45fa-ba0e-9a1a1807e5c3/TCC_Unifal/Evidencias_TCC_Unifal/relatorios_ferramentas/2026-07-13_19-07-57__validacao_tcc_unifal_r04/accessmonitor/alagoa-minas-gerais-3101300/alagoa_minas gerais_3101300_r04_accessmonitor_t1_20260713_200003.json</t>
  </si>
  <si>
    <t>/media/serv-bot/cebece73-ca34-45fa-ba0e-9a1a1807e5c3/TCC_Unifal/Evidencias_TCC_Unifal/relatorios_ferramentas/2026-07-13_19-07-57__validacao_tcc_unifal_r04/accessmonitor/banabuiu-ceara-2301851/banabuiu_ceará_2301851_r04_accessmonitor_t1_20260713_200003.json</t>
  </si>
  <si>
    <t>/media/serv-bot/cebece73-ca34-45fa-ba0e-9a1a1807e5c3/TCC_Unifal/Evidencias_TCC_Unifal/relatorios_ferramentas/2026-07-13_19-07-57__validacao_tcc_unifal_r04/amaweb/arantina-minas-gerais-3103603/arantina_minas gerais_3103603_r04_amaweb_t1_20260713_200030.pdf</t>
  </si>
  <si>
    <t>/media/serv-bot/cebece73-ca34-45fa-ba0e-9a1a1807e5c3/TCC_Unifal/Processamento_TCC_Unifal/sessoes/2026-07-13_19-07-57__validacao_tcc_unifal_r04/json/r04_3103603_bc67838d.json</t>
  </si>
  <si>
    <t>/media/serv-bot/cebece73-ca34-45fa-ba0e-9a1a1807e5c3/TCC_Unifal/Evidencias_TCC_Unifal/relatorios_ferramentas/2026-07-13_19-07-57__validacao_tcc_unifal_r04/amaweb/caridade-ceara-2303006/caridade_ceará_2303006_r04_amaweb_t1_20260713_200052.pdf</t>
  </si>
  <si>
    <t>/media/serv-bot/cebece73-ca34-45fa-ba0e-9a1a1807e5c3/TCC_Unifal/Processamento_TCC_Unifal/sessoes/2026-07-13_19-07-57__validacao_tcc_unifal_r04/json/r04_2303006_b743acfb.json</t>
  </si>
  <si>
    <t>/media/serv-bot/cebece73-ca34-45fa-ba0e-9a1a1807e5c3/TCC_Unifal/Evidencias_TCC_Unifal/relatorios_ferramentas/2026-07-13_19-07-57__validacao_tcc_unifal_r04/accessmonitor/arantina-minas-gerais-3103603/arantina_minas gerais_3103603_r04_accessmonitor_t1_20260713_200043.json</t>
  </si>
  <si>
    <t>/media/serv-bot/cebece73-ca34-45fa-ba0e-9a1a1807e5c3/TCC_Unifal/Evidencias_TCC_Unifal/relatorios_ferramentas/2026-07-13_19-07-57__validacao_tcc_unifal_r04/amaweb/arapora-minas-gerais-3103751/arapora_minas gerais_3103751_r04_amaweb_t1_20260713_200114.pdf</t>
  </si>
  <si>
    <t>/media/serv-bot/cebece73-ca34-45fa-ba0e-9a1a1807e5c3/TCC_Unifal/Processamento_TCC_Unifal/sessoes/2026-07-13_19-07-57__validacao_tcc_unifal_r04/json/r04_3103751_ca6355d4.json</t>
  </si>
  <si>
    <t>/media/serv-bot/cebece73-ca34-45fa-ba0e-9a1a1807e5c3/TCC_Unifal/Evidencias_TCC_Unifal/relatorios_ferramentas/2026-07-13_19-07-57__validacao_tcc_unifal_r04/accessmonitor/caridade-ceara-2303006/caridade_ceará_2303006_r04_accessmonitor_t1_20260713_200105.json</t>
  </si>
  <si>
    <t>/media/serv-bot/cebece73-ca34-45fa-ba0e-9a1a1807e5c3/TCC_Unifal/Evidencias_TCC_Unifal/relatorios_ferramentas/2026-07-13_19-07-57__validacao_tcc_unifal_r04/accessmonitor/arapora-minas-gerais-3103751/arapora_minas gerais_3103751_r04_accessmonitor_t1_20260713_200127.json</t>
  </si>
  <si>
    <t>/media/serv-bot/cebece73-ca34-45fa-ba0e-9a1a1807e5c3/TCC_Unifal/Evidencias_TCC_Unifal/relatorios_ferramentas/2026-07-13_19-07-57__validacao_tcc_unifal_r04/amaweb/bituruna-parana-4102901/bituruna_paraná_4102901_r04_amaweb_t1_20260713_200224.pdf</t>
  </si>
  <si>
    <t>/media/serv-bot/cebece73-ca34-45fa-ba0e-9a1a1807e5c3/TCC_Unifal/Processamento_TCC_Unifal/sessoes/2026-07-13_19-07-57__validacao_tcc_unifal_r04/json/r04_4102901_ad4b224f.json</t>
  </si>
  <si>
    <t>/media/serv-bot/cebece73-ca34-45fa-ba0e-9a1a1807e5c3/TCC_Unifal/Evidencias_TCC_Unifal/relatorios_ferramentas/2026-07-13_19-07-57__validacao_tcc_unifal_r04/amaweb/carire-ceara-2303105/carire_ceará_2303105_r04_amaweb_t1_20260713_200227.pdf</t>
  </si>
  <si>
    <t>/media/serv-bot/cebece73-ca34-45fa-ba0e-9a1a1807e5c3/TCC_Unifal/Processamento_TCC_Unifal/sessoes/2026-07-13_19-07-57__validacao_tcc_unifal_r04/json/r04_2303105_821da608.json</t>
  </si>
  <si>
    <t>/media/serv-bot/cebece73-ca34-45fa-ba0e-9a1a1807e5c3/TCC_Unifal/Evidencias_TCC_Unifal/relatorios_ferramentas/2026-07-13_19-07-57__validacao_tcc_unifal_r04/amaweb/arapua-minas-gerais-3103801/arapua_minas gerais_3103801_r04_amaweb_t1_20260713_200227.pdf</t>
  </si>
  <si>
    <t>/media/serv-bot/cebece73-ca34-45fa-ba0e-9a1a1807e5c3/TCC_Unifal/Processamento_TCC_Unifal/sessoes/2026-07-13_19-07-57__validacao_tcc_unifal_r04/json/r04_3103801_ca2e27c1.json</t>
  </si>
  <si>
    <t>/media/serv-bot/cebece73-ca34-45fa-ba0e-9a1a1807e5c3/TCC_Unifal/Evidencias_TCC_Unifal/relatorios_ferramentas/2026-07-13_19-07-57__validacao_tcc_unifal_r04/accessmonitor/carire-ceara-2303105/carire_ceará_2303105_r04_accessmonitor_t1_20260713_200240.json</t>
  </si>
  <si>
    <t>/media/serv-bot/cebece73-ca34-45fa-ba0e-9a1a1807e5c3/TCC_Unifal/Evidencias_TCC_Unifal/relatorios_ferramentas/2026-07-13_19-07-57__validacao_tcc_unifal_r04/accessmonitor/arapua-minas-gerais-3103801/arapua_minas gerais_3103801_r04_accessmonitor_t1_20260713_200241.json</t>
  </si>
  <si>
    <t>/media/serv-bot/cebece73-ca34-45fa-ba0e-9a1a1807e5c3/TCC_Unifal/Evidencias_TCC_Unifal/relatorios_ferramentas/2026-07-13_19-07-57__validacao_tcc_unifal_r04/amaweb/boa-esperanca-minas-gerais-3107109/boa-esperanca_minas gerais_3107109_r04_amaweb_t1_20260713_200315.pdf</t>
  </si>
  <si>
    <t>/media/serv-bot/cebece73-ca34-45fa-ba0e-9a1a1807e5c3/TCC_Unifal/Processamento_TCC_Unifal/sessoes/2026-07-13_19-07-57__validacao_tcc_unifal_r04/json/r04_3107109_4d41648f.json</t>
  </si>
  <si>
    <t>/media/serv-bot/cebece73-ca34-45fa-ba0e-9a1a1807e5c3/TCC_Unifal/Evidencias_TCC_Unifal/relatorios_ferramentas/2026-07-13_19-07-57__validacao_tcc_unifal_r04/accessmonitor/boa-esperanca-minas-gerais-3107109/boa-esperanca_minas gerais_3107109_r04_accessmonitor_t1_20260713_200328.json</t>
  </si>
  <si>
    <t>/media/serv-bot/cebece73-ca34-45fa-ba0e-9a1a1807e5c3/TCC_Unifal/Evidencias_TCC_Unifal/relatorios_ferramentas/2026-07-13_19-07-57__validacao_tcc_unifal_r04/amaweb/bom-sucesso-minas-gerais-3108008/bom-sucesso_minas gerais_3108008_r04_amaweb_t1_20260713_200352.pdf</t>
  </si>
  <si>
    <t>/media/serv-bot/cebece73-ca34-45fa-ba0e-9a1a1807e5c3/TCC_Unifal/Processamento_TCC_Unifal/sessoes/2026-07-13_19-07-57__validacao_tcc_unifal_r04/json/r04_3108008_22cd6adc.json</t>
  </si>
  <si>
    <t>/media/serv-bot/cebece73-ca34-45fa-ba0e-9a1a1807e5c3/TCC_Unifal/Evidencias_TCC_Unifal/relatorios_ferramentas/2026-07-13_19-07-57__validacao_tcc_unifal_r04/accessmonitor/bom-sucesso-minas-gerais-3108008/bom-sucesso_minas gerais_3108008_r04_accessmonitor_t1_20260713_200403.json</t>
  </si>
  <si>
    <t>/media/serv-bot/cebece73-ca34-45fa-ba0e-9a1a1807e5c3/TCC_Unifal/Evidencias_TCC_Unifal/relatorios_ferramentas/2026-07-13_19-07-57__validacao_tcc_unifal_r04/amaweb/bituruna-parana-4102901/bituruna_paraná_4102901_r04_amaweb_t2_20260713_200423.pdf</t>
  </si>
  <si>
    <t>/media/serv-bot/cebece73-ca34-45fa-ba0e-9a1a1807e5c3/TCC_Unifal/Evidencias_TCC_Unifal/relatorios_ferramentas/2026-07-13_19-07-57__validacao_tcc_unifal_r04/amaweb/carius-ceara-2303303/carius_ceará_2303303_r04_amaweb_t1_20260713_200423.pdf</t>
  </si>
  <si>
    <t>/media/serv-bot/cebece73-ca34-45fa-ba0e-9a1a1807e5c3/TCC_Unifal/Processamento_TCC_Unifal/sessoes/2026-07-13_19-07-57__validacao_tcc_unifal_r04/json/r04_2303303_2affeadf.json</t>
  </si>
  <si>
    <t>/media/serv-bot/cebece73-ca34-45fa-ba0e-9a1a1807e5c3/TCC_Unifal/Evidencias_TCC_Unifal/relatorios_ferramentas/2026-07-13_19-07-57__validacao_tcc_unifal_r04/amaweb/bras-pires-minas-gerais-3108701/bras-pires_minas gerais_3108701_r04_amaweb_t1_20260713_200429.pdf</t>
  </si>
  <si>
    <t>/media/serv-bot/cebece73-ca34-45fa-ba0e-9a1a1807e5c3/TCC_Unifal/Processamento_TCC_Unifal/sessoes/2026-07-13_19-07-57__validacao_tcc_unifal_r04/json/r04_3108701_673ccb60.json</t>
  </si>
  <si>
    <t>/media/serv-bot/cebece73-ca34-45fa-ba0e-9a1a1807e5c3/TCC_Unifal/Evidencias_TCC_Unifal/relatorios_ferramentas/2026-07-13_19-07-57__validacao_tcc_unifal_r04/accessmonitor/carius-ceara-2303303/carius_ceará_2303303_r04_accessmonitor_t1_20260713_200434.json</t>
  </si>
  <si>
    <t>/media/serv-bot/cebece73-ca34-45fa-ba0e-9a1a1807e5c3/TCC_Unifal/Evidencias_TCC_Unifal/relatorios_ferramentas/2026-07-13_19-07-57__validacao_tcc_unifal_r04/accessmonitor/bituruna-parana-4102901/bituruna_paraná_4102901_r04_accessmonitor_t1_20260713_200434.json</t>
  </si>
  <si>
    <t>/media/serv-bot/cebece73-ca34-45fa-ba0e-9a1a1807e5c3/TCC_Unifal/Evidencias_TCC_Unifal/relatorios_ferramentas/2026-07-13_19-07-57__validacao_tcc_unifal_r04/accessmonitor/bras-pires-minas-gerais-3108701/bras-pires_minas gerais_3108701_r04_accessmonitor_t1_20260713_200442.json</t>
  </si>
  <si>
    <t>/media/serv-bot/cebece73-ca34-45fa-ba0e-9a1a1807e5c3/TCC_Unifal/Evidencias_TCC_Unifal/relatorios_ferramentas/2026-07-13_19-07-57__validacao_tcc_unifal_r04/amaweb/bocaiuva-do-sul-parana-4103107/bocaiuva-do-sul_paraná_4103107_r04_amaweb_t1_20260713_200526.pdf</t>
  </si>
  <si>
    <t>/media/serv-bot/cebece73-ca34-45fa-ba0e-9a1a1807e5c3/TCC_Unifal/Processamento_TCC_Unifal/sessoes/2026-07-13_19-07-57__validacao_tcc_unifal_r04/json/r04_4103107_2dabd021.json</t>
  </si>
  <si>
    <t>/media/serv-bot/cebece73-ca34-45fa-ba0e-9a1a1807e5c3/TCC_Unifal/Evidencias_TCC_Unifal/relatorios_ferramentas/2026-07-13_19-07-57__validacao_tcc_unifal_r04/amaweb/cachoeira-da-prata-minas-gerais-3109600/cachoeira-da-prata_minas gerais_3109600_r04_amaweb_t1_20260713_200531.pdf</t>
  </si>
  <si>
    <t>/media/serv-bot/cebece73-ca34-45fa-ba0e-9a1a1807e5c3/TCC_Unifal/Processamento_TCC_Unifal/sessoes/2026-07-13_19-07-57__validacao_tcc_unifal_r04/json/r04_3109600_f4eec2aa.json</t>
  </si>
  <si>
    <t>/media/serv-bot/cebece73-ca34-45fa-ba0e-9a1a1807e5c3/TCC_Unifal/Evidencias_TCC_Unifal/relatorios_ferramentas/2026-07-13_19-07-57__validacao_tcc_unifal_r04/amaweb/carnaubal-ceara-2303402/carnaubal_ceará_2303402_r04_amaweb_t1_20260713_200531.pdf</t>
  </si>
  <si>
    <t>/media/serv-bot/cebece73-ca34-45fa-ba0e-9a1a1807e5c3/TCC_Unifal/Processamento_TCC_Unifal/sessoes/2026-07-13_19-07-57__validacao_tcc_unifal_r04/json/r04_2303402_da032370.json</t>
  </si>
  <si>
    <t>/media/serv-bot/cebece73-ca34-45fa-ba0e-9a1a1807e5c3/TCC_Unifal/Evidencias_TCC_Unifal/relatorios_ferramentas/2026-07-13_19-07-57__validacao_tcc_unifal_r04/accessmonitor/bocaiuva-do-sul-parana-4103107/bocaiuva-do-sul_paraná_4103107_r04_accessmonitor_t1_20260713_200539.json</t>
  </si>
  <si>
    <t>/media/serv-bot/cebece73-ca34-45fa-ba0e-9a1a1807e5c3/TCC_Unifal/Evidencias_TCC_Unifal/relatorios_ferramentas/2026-07-13_19-07-57__validacao_tcc_unifal_r04/accessmonitor/carnaubal-ceara-2303402/carnaubal_ceará_2303402_r04_accessmonitor_t1_20260713_200545.json</t>
  </si>
  <si>
    <t>/media/serv-bot/cebece73-ca34-45fa-ba0e-9a1a1807e5c3/TCC_Unifal/Evidencias_TCC_Unifal/relatorios_ferramentas/2026-07-13_19-07-57__validacao_tcc_unifal_r04/accessmonitor/cachoeira-da-prata-minas-gerais-3109600/cachoeira-da-prata_minas gerais_3109600_r04_accessmonitor_t1_20260713_200543.json</t>
  </si>
  <si>
    <t>/media/serv-bot/cebece73-ca34-45fa-ba0e-9a1a1807e5c3/TCC_Unifal/Evidencias_TCC_Unifal/relatorios_ferramentas/2026-07-13_19-07-57__validacao_tcc_unifal_r04/amaweb/cachoeira-dourada-minas-gerais-3109808/cachoeira-dourada_minas gerais_3109808_r04_amaweb_t1_20260713_200635.pdf</t>
  </si>
  <si>
    <t>/media/serv-bot/cebece73-ca34-45fa-ba0e-9a1a1807e5c3/TCC_Unifal/Processamento_TCC_Unifal/sessoes/2026-07-13_19-07-57__validacao_tcc_unifal_r04/json/r04_3109808_fd8d6a2f.json</t>
  </si>
  <si>
    <t>/media/serv-bot/cebece73-ca34-45fa-ba0e-9a1a1807e5c3/TCC_Unifal/Evidencias_TCC_Unifal/relatorios_ferramentas/2026-07-13_19-07-57__validacao_tcc_unifal_r04/amaweb/cafeara-parana-4103404/cafeara_paraná_4103404_r04_amaweb_t1_20260713_200637.pdf</t>
  </si>
  <si>
    <t>/media/serv-bot/cebece73-ca34-45fa-ba0e-9a1a1807e5c3/TCC_Unifal/Processamento_TCC_Unifal/sessoes/2026-07-13_19-07-57__validacao_tcc_unifal_r04/json/r04_4103404_70c4d1be.json</t>
  </si>
  <si>
    <t>/media/serv-bot/cebece73-ca34-45fa-ba0e-9a1a1807e5c3/TCC_Unifal/Evidencias_TCC_Unifal/relatorios_ferramentas/2026-07-13_19-07-57__validacao_tcc_unifal_r04/amaweb/chorozinho-ceara-2303956/chorozinho_ceará_2303956_r04_amaweb_t1_20260713_200649.pdf</t>
  </si>
  <si>
    <t>/media/serv-bot/cebece73-ca34-45fa-ba0e-9a1a1807e5c3/TCC_Unifal/Processamento_TCC_Unifal/sessoes/2026-07-13_19-07-57__validacao_tcc_unifal_r04/json/r04_2303956_27f4c494.json</t>
  </si>
  <si>
    <t>/media/serv-bot/cebece73-ca34-45fa-ba0e-9a1a1807e5c3/TCC_Unifal/Evidencias_TCC_Unifal/relatorios_ferramentas/2026-07-13_19-07-57__validacao_tcc_unifal_r04/accessmonitor/cachoeira-dourada-minas-gerais-3109808/cachoeira-dourada_minas gerais_3109808_r04_accessmonitor_t1_20260713_200646.json</t>
  </si>
  <si>
    <t>/media/serv-bot/cebece73-ca34-45fa-ba0e-9a1a1807e5c3/TCC_Unifal/Evidencias_TCC_Unifal/relatorios_ferramentas/2026-07-13_19-07-57__validacao_tcc_unifal_r04/accessmonitor/cafeara-parana-4103404/cafeara_paraná_4103404_r04_accessmonitor_t1_20260713_200649.json</t>
  </si>
  <si>
    <t>/media/serv-bot/cebece73-ca34-45fa-ba0e-9a1a1807e5c3/TCC_Unifal/Evidencias_TCC_Unifal/relatorios_ferramentas/2026-07-13_19-07-57__validacao_tcc_unifal_r04/accessmonitor/chorozinho-ceara-2303956/chorozinho_ceará_2303956_r04_accessmonitor_t1_20260713_200701.json</t>
  </si>
  <si>
    <t>/media/serv-bot/cebece73-ca34-45fa-ba0e-9a1a1807e5c3/TCC_Unifal/Evidencias_TCC_Unifal/relatorios_ferramentas/2026-07-13_19-07-57__validacao_tcc_unifal_r04/amaweb/cafelandia-parana-4103453/cafelandia_paraná_4103453_r04_amaweb_t1_20260713_200727.pdf</t>
  </si>
  <si>
    <t>/media/serv-bot/cebece73-ca34-45fa-ba0e-9a1a1807e5c3/TCC_Unifal/Processamento_TCC_Unifal/sessoes/2026-07-13_19-07-57__validacao_tcc_unifal_r04/json/r04_4103453_09c32c3d.json</t>
  </si>
  <si>
    <t>/media/serv-bot/cebece73-ca34-45fa-ba0e-9a1a1807e5c3/TCC_Unifal/Evidencias_TCC_Unifal/relatorios_ferramentas/2026-07-13_19-07-57__validacao_tcc_unifal_r04/accessmonitor/cafelandia-parana-4103453/cafelandia_paraná_4103453_r04_accessmonitor_t1_20260713_200740.json</t>
  </si>
  <si>
    <t>/media/serv-bot/cebece73-ca34-45fa-ba0e-9a1a1807e5c3/TCC_Unifal/Evidencias_TCC_Unifal/relatorios_ferramentas/2026-07-13_19-07-57__validacao_tcc_unifal_r04/amaweb/campo-magro-parana-4104253/campo-magro_paraná_4104253_r04_amaweb_t1_20260713_200849.pdf</t>
  </si>
  <si>
    <t>/media/serv-bot/cebece73-ca34-45fa-ba0e-9a1a1807e5c3/TCC_Unifal/Processamento_TCC_Unifal/sessoes/2026-07-13_19-07-57__validacao_tcc_unifal_r04/json/r04_4104253_14bb717a.json</t>
  </si>
  <si>
    <t>/media/serv-bot/cebece73-ca34-45fa-ba0e-9a1a1807e5c3/TCC_Unifal/Evidencias_TCC_Unifal/relatorios_ferramentas/2026-07-13_19-07-57__validacao_tcc_unifal_r04/amaweb/croata-ceara-2304236/croata_ceará_2304236_r04_amaweb_t1_20260713_200849.pdf</t>
  </si>
  <si>
    <t>/media/serv-bot/cebece73-ca34-45fa-ba0e-9a1a1807e5c3/TCC_Unifal/Processamento_TCC_Unifal/sessoes/2026-07-13_19-07-57__validacao_tcc_unifal_r04/json/r04_2304236_01a8cf30.json</t>
  </si>
  <si>
    <t>/media/serv-bot/cebece73-ca34-45fa-ba0e-9a1a1807e5c3/TCC_Unifal/Evidencias_TCC_Unifal/relatorios_ferramentas/2026-07-13_19-07-57__validacao_tcc_unifal_r04/accessmonitor/croata-ceara-2304236/croata_ceará_2304236_r04_accessmonitor_t1_20260713_200902.json</t>
  </si>
  <si>
    <t>/media/serv-bot/cebece73-ca34-45fa-ba0e-9a1a1807e5c3/TCC_Unifal/Evidencias_TCC_Unifal/relatorios_ferramentas/2026-07-13_19-07-57__validacao_tcc_unifal_r04/accessmonitor/campo-magro-parana-4104253/campo-magro_paraná_4104253_r04_accessmonitor_t1_20260713_200902.json</t>
  </si>
  <si>
    <t>/media/serv-bot/cebece73-ca34-45fa-ba0e-9a1a1807e5c3/TCC_Unifal/Evidencias_TCC_Unifal/relatorios_ferramentas/2026-07-13_19-07-57__validacao_tcc_unifal_r04/amaweb/morada-nova-ceara-2308708/morada-nova_ceará_2308708_r04_amaweb_t1_20260713_200950.pdf</t>
  </si>
  <si>
    <t>/media/serv-bot/cebece73-ca34-45fa-ba0e-9a1a1807e5c3/TCC_Unifal/Processamento_TCC_Unifal/sessoes/2026-07-13_19-07-57__validacao_tcc_unifal_r04/json/r04_2308708_75bee5c7.json</t>
  </si>
  <si>
    <t>/media/serv-bot/cebece73-ca34-45fa-ba0e-9a1a1807e5c3/TCC_Unifal/Evidencias_TCC_Unifal/relatorios_ferramentas/2026-07-13_19-07-57__validacao_tcc_unifal_r04/amaweb/campo-mourao-parana-4104303/campo-mourao_paraná_4104303_r04_amaweb_t1_20260713_200956.pdf</t>
  </si>
  <si>
    <t>/media/serv-bot/cebece73-ca34-45fa-ba0e-9a1a1807e5c3/TCC_Unifal/Processamento_TCC_Unifal/sessoes/2026-07-13_19-07-57__validacao_tcc_unifal_r04/json/r04_4104303_86550d8c.json</t>
  </si>
  <si>
    <t>/media/serv-bot/cebece73-ca34-45fa-ba0e-9a1a1807e5c3/TCC_Unifal/Evidencias_TCC_Unifal/relatorios_ferramentas/2026-07-13_19-07-57__validacao_tcc_unifal_r04/amaweb/carai-minas-gerais-3113008/carai_minas gerais_3113008_r04_amaweb_t1_20260713_201009.pdf</t>
  </si>
  <si>
    <t>/media/serv-bot/cebece73-ca34-45fa-ba0e-9a1a1807e5c3/TCC_Unifal/Processamento_TCC_Unifal/sessoes/2026-07-13_19-07-57__validacao_tcc_unifal_r04/json/r04_3113008_1cf4e59e.json</t>
  </si>
  <si>
    <t>/media/serv-bot/cebece73-ca34-45fa-ba0e-9a1a1807e5c3/TCC_Unifal/Evidencias_TCC_Unifal/relatorios_ferramentas/2026-07-13_19-07-57__validacao_tcc_unifal_r04/accessmonitor/morada-nova-ceara-2308708/morada-nova_ceará_2308708_r04_accessmonitor_t1_20260713_201002.json</t>
  </si>
  <si>
    <t>/media/serv-bot/cebece73-ca34-45fa-ba0e-9a1a1807e5c3/TCC_Unifal/Evidencias_TCC_Unifal/relatorios_ferramentas/2026-07-13_19-07-57__validacao_tcc_unifal_r04/accessmonitor/campo-mourao-parana-4104303/campo-mourao_paraná_4104303_r04_accessmonitor_t1_20260713_201008.json</t>
  </si>
  <si>
    <t>/media/serv-bot/cebece73-ca34-45fa-ba0e-9a1a1807e5c3/TCC_Unifal/Evidencias_TCC_Unifal/relatorios_ferramentas/2026-07-13_19-07-57__validacao_tcc_unifal_r04/amaweb/espigao-alto-do-iguacu-parana-4107546/espigao-alto-do-iguacu_paraná_4107546_r04_amaweb_t1_20260713_201210.pdf</t>
  </si>
  <si>
    <t>/media/serv-bot/cebece73-ca34-45fa-ba0e-9a1a1807e5c3/TCC_Unifal/Processamento_TCC_Unifal/sessoes/2026-07-13_19-07-57__validacao_tcc_unifal_r04/json/r04_4107546_4604723f.json</t>
  </si>
  <si>
    <t>/media/serv-bot/cebece73-ca34-45fa-ba0e-9a1a1807e5c3/TCC_Unifal/Evidencias_TCC_Unifal/relatorios_ferramentas/2026-07-13_19-07-57__validacao_tcc_unifal_r04/amaweb/parambu-ceara-2310308/parambu_ceará_2310308_r04_amaweb_t1_20260713_201210.pdf</t>
  </si>
  <si>
    <t>/media/serv-bot/cebece73-ca34-45fa-ba0e-9a1a1807e5c3/TCC_Unifal/Processamento_TCC_Unifal/sessoes/2026-07-13_19-07-57__validacao_tcc_unifal_r04/json/r04_2310308_f768c118.json</t>
  </si>
  <si>
    <t>/media/serv-bot/cebece73-ca34-45fa-ba0e-9a1a1807e5c3/TCC_Unifal/Evidencias_TCC_Unifal/relatorios_ferramentas/2026-07-13_19-07-57__validacao_tcc_unifal_r04/accessmonitor/espigao-alto-do-iguacu-parana-4107546/espigao-alto-do-iguacu_paraná_4107546_r04_accessmonitor_t1_20260713_201221.json</t>
  </si>
  <si>
    <t>/media/serv-bot/cebece73-ca34-45fa-ba0e-9a1a1807e5c3/TCC_Unifal/Evidencias_TCC_Unifal/relatorios_ferramentas/2026-07-13_19-07-57__validacao_tcc_unifal_r04/accessmonitor/parambu-ceara-2310308/parambu_ceará_2310308_r04_accessmonitor_t1_20260713_201223.json</t>
  </si>
  <si>
    <t>/media/serv-bot/cebece73-ca34-45fa-ba0e-9a1a1807e5c3/TCC_Unifal/Evidencias_TCC_Unifal/relatorios_ferramentas/2026-07-13_19-07-57__validacao_tcc_unifal_r04/amaweb/florestopolis-parana-4108007/florestopolis_paraná_4108007_r04_amaweb_t1_20260713_201259.pdf</t>
  </si>
  <si>
    <t>/media/serv-bot/cebece73-ca34-45fa-ba0e-9a1a1807e5c3/TCC_Unifal/Processamento_TCC_Unifal/sessoes/2026-07-13_19-07-57__validacao_tcc_unifal_r04/json/r04_4108007_ba1b6828.json</t>
  </si>
  <si>
    <t>/media/serv-bot/cebece73-ca34-45fa-ba0e-9a1a1807e5c3/TCC_Unifal/Evidencias_TCC_Unifal/relatorios_ferramentas/2026-07-13_19-07-57__validacao_tcc_unifal_r04/accessmonitor/florestopolis-parana-4108007/florestopolis_paraná_4108007_r04_accessmonitor_t1_20260713_201312.json</t>
  </si>
  <si>
    <t>/media/serv-bot/cebece73-ca34-45fa-ba0e-9a1a1807e5c3/TCC_Unifal/Evidencias_TCC_Unifal/relatorios_ferramentas/2026-07-13_19-07-57__validacao_tcc_unifal_r04/amaweb/carai-minas-gerais-3113008/carai_minas gerais_3113008_r04_amaweb_t2_20260713_201331.pdf</t>
  </si>
  <si>
    <t>/media/serv-bot/cebece73-ca34-45fa-ba0e-9a1a1807e5c3/TCC_Unifal/Evidencias_TCC_Unifal/relatorios_ferramentas/2026-07-13_19-07-57__validacao_tcc_unifal_r04/amaweb/carai-minas-gerais-3113008/carai_minas gerais_3113008_r04_amaweb_t3_20260713_201411.pdf</t>
  </si>
  <si>
    <t>/media/serv-bot/cebece73-ca34-45fa-ba0e-9a1a1807e5c3/TCC_Unifal/Evidencias_TCC_Unifal/relatorios_ferramentas/2026-07-13_19-07-57__validacao_tcc_unifal_r04/accessmonitor/carai-minas-gerais-3113008/carai_minas gerais_3113008_r04_accessmonitor_t1_20260713_201422.json</t>
  </si>
  <si>
    <t>/media/serv-bot/cebece73-ca34-45fa-ba0e-9a1a1807e5c3/TCC_Unifal/Evidencias_TCC_Unifal/relatorios_ferramentas/2026-07-13_19-07-57__validacao_tcc_unifal_r04/amaweb/paramoti-ceara-2310407/paramoti_ceará_2310407_r04_amaweb_t1_20260713_201534.pdf</t>
  </si>
  <si>
    <t>/media/serv-bot/cebece73-ca34-45fa-ba0e-9a1a1807e5c3/TCC_Unifal/Processamento_TCC_Unifal/sessoes/2026-07-13_19-07-57__validacao_tcc_unifal_r04/json/r04_2310407_516a2a62.json</t>
  </si>
  <si>
    <t>/media/serv-bot/cebece73-ca34-45fa-ba0e-9a1a1807e5c3/TCC_Unifal/Evidencias_TCC_Unifal/relatorios_ferramentas/2026-07-13_19-07-57__validacao_tcc_unifal_r04/amaweb/florida-parana-4108106/florida_paraná_4108106_r04_amaweb_t1_20260713_201534.pdf</t>
  </si>
  <si>
    <t>/media/serv-bot/cebece73-ca34-45fa-ba0e-9a1a1807e5c3/TCC_Unifal/Processamento_TCC_Unifal/sessoes/2026-07-13_19-07-57__validacao_tcc_unifal_r04/json/r04_4108106_d0a33bf8.json</t>
  </si>
  <si>
    <t>/media/serv-bot/cebece73-ca34-45fa-ba0e-9a1a1807e5c3/TCC_Unifal/Evidencias_TCC_Unifal/relatorios_ferramentas/2026-07-13_19-07-57__validacao_tcc_unifal_r04/accessmonitor/paramoti-ceara-2310407/paramoti_ceará_2310407_r04_accessmonitor_t1_20260713_201547.json</t>
  </si>
  <si>
    <t>/media/serv-bot/cebece73-ca34-45fa-ba0e-9a1a1807e5c3/TCC_Unifal/Evidencias_TCC_Unifal/relatorios_ferramentas/2026-07-13_19-07-57__validacao_tcc_unifal_r04/accessmonitor/florida-parana-4108106/florida_paraná_4108106_r04_accessmonitor_t1_20260713_201546.json</t>
  </si>
  <si>
    <t>/media/serv-bot/cebece73-ca34-45fa-ba0e-9a1a1807e5c3/TCC_Unifal/Evidencias_TCC_Unifal/relatorios_ferramentas/2026-07-13_19-07-57__validacao_tcc_unifal_r04/amaweb/santana-do-cariri-ceara-2312106/santana-do-cariri_ceará_2312106_r04_amaweb_t1_20260713_201637.pdf</t>
  </si>
  <si>
    <t>/media/serv-bot/cebece73-ca34-45fa-ba0e-9a1a1807e5c3/TCC_Unifal/Processamento_TCC_Unifal/sessoes/2026-07-13_19-07-57__validacao_tcc_unifal_r04/json/r04_2312106_f398f277.json</t>
  </si>
  <si>
    <t>/media/serv-bot/cebece73-ca34-45fa-ba0e-9a1a1807e5c3/TCC_Unifal/Evidencias_TCC_Unifal/relatorios_ferramentas/2026-07-13_19-07-57__validacao_tcc_unifal_r04/accessmonitor/santana-do-cariri-ceara-2312106/santana-do-cariri_ceará_2312106_r04_accessmonitor_t1_20260713_201649.json</t>
  </si>
  <si>
    <t>/media/serv-bot/cebece73-ca34-45fa-ba0e-9a1a1807e5c3/TCC_Unifal/Evidencias_TCC_Unifal/relatorios_ferramentas/2026-07-13_19-07-57__validacao_tcc_unifal_r04/amaweb/guaira-parana-4108809/guaira_paraná_4108809_r04_amaweb_t1_20260713_201715.pdf</t>
  </si>
  <si>
    <t>/media/serv-bot/cebece73-ca34-45fa-ba0e-9a1a1807e5c3/TCC_Unifal/Processamento_TCC_Unifal/sessoes/2026-07-13_19-07-57__validacao_tcc_unifal_r04/json/r04_4108809_0d9676b9.json</t>
  </si>
  <si>
    <t>/media/serv-bot/cebece73-ca34-45fa-ba0e-9a1a1807e5c3/TCC_Unifal/Evidencias_TCC_Unifal/relatorios_ferramentas/2026-07-13_19-07-57__validacao_tcc_unifal_r04/amaweb/tarrafas-ceara-2313252/tarrafas_ceará_2313252_r04_amaweb_t1_20260713_201725.pdf</t>
  </si>
  <si>
    <t>/media/serv-bot/cebece73-ca34-45fa-ba0e-9a1a1807e5c3/TCC_Unifal/Processamento_TCC_Unifal/sessoes/2026-07-13_19-07-57__validacao_tcc_unifal_r04/json/r04_2313252_0d1e7fbd.json</t>
  </si>
  <si>
    <t>/media/serv-bot/cebece73-ca34-45fa-ba0e-9a1a1807e5c3/TCC_Unifal/Evidencias_TCC_Unifal/relatorios_ferramentas/2026-07-13_19-07-57__validacao_tcc_unifal_r04/accessmonitor/guaira-parana-4108809/guaira_paraná_4108809_r04_accessmonitor_t1_20260713_201727.json</t>
  </si>
  <si>
    <t>/media/serv-bot/cebece73-ca34-45fa-ba0e-9a1a1807e5c3/TCC_Unifal/Evidencias_TCC_Unifal/relatorios_ferramentas/2026-07-13_19-07-57__validacao_tcc_unifal_r04/amaweb/cassia-minas-gerais-3115102/cassia_minas gerais_3115102_r04_amaweb_t1_20260713_201747.pdf</t>
  </si>
  <si>
    <t>/media/serv-bot/cebece73-ca34-45fa-ba0e-9a1a1807e5c3/TCC_Unifal/Processamento_TCC_Unifal/sessoes/2026-07-13_19-07-57__validacao_tcc_unifal_r04/json/r04_3115102_caf3febc.json</t>
  </si>
  <si>
    <t>/media/serv-bot/cebece73-ca34-45fa-ba0e-9a1a1807e5c3/TCC_Unifal/Evidencias_TCC_Unifal/relatorios_ferramentas/2026-07-13_19-07-57__validacao_tcc_unifal_r04/accessmonitor/tarrafas-ceara-2313252/tarrafas_ceará_2313252_r04_accessmonitor_t1_20260713_201738.json</t>
  </si>
  <si>
    <t>/media/serv-bot/cebece73-ca34-45fa-ba0e-9a1a1807e5c3/TCC_Unifal/Evidencias_TCC_Unifal/relatorios_ferramentas/2026-07-13_19-07-57__validacao_tcc_unifal_r04/amaweb/guaraci-parana-4109203/guaraci_paraná_4109203_r04_amaweb_t1_20260713_201836.pdf</t>
  </si>
  <si>
    <t>/media/serv-bot/cebece73-ca34-45fa-ba0e-9a1a1807e5c3/TCC_Unifal/Processamento_TCC_Unifal/sessoes/2026-07-13_19-07-57__validacao_tcc_unifal_r04/json/r04_4109203_be11b326.json</t>
  </si>
  <si>
    <t>/media/serv-bot/cebece73-ca34-45fa-ba0e-9a1a1807e5c3/TCC_Unifal/Evidencias_TCC_Unifal/relatorios_ferramentas/2026-07-13_19-07-57__validacao_tcc_unifal_r04/amaweb/cassia-minas-gerais-3115102/cassia_minas gerais_3115102_r04_amaweb_t2_20260713_201836.pdf</t>
  </si>
  <si>
    <t>/media/serv-bot/cebece73-ca34-45fa-ba0e-9a1a1807e5c3/TCC_Unifal/Evidencias_TCC_Unifal/relatorios_ferramentas/2026-07-13_19-07-57__validacao_tcc_unifal_r04/amaweb/varjota-ceara-2313955/varjota_ceará_2313955_r04_amaweb_t1_20260713_201836.pdf</t>
  </si>
  <si>
    <t>/media/serv-bot/cebece73-ca34-45fa-ba0e-9a1a1807e5c3/TCC_Unifal/Processamento_TCC_Unifal/sessoes/2026-07-13_19-07-57__validacao_tcc_unifal_r04/json/r04_2313955_ed261282.json</t>
  </si>
  <si>
    <t>/media/serv-bot/cebece73-ca34-45fa-ba0e-9a1a1807e5c3/TCC_Unifal/Evidencias_TCC_Unifal/relatorios_ferramentas/2026-07-13_19-07-57__validacao_tcc_unifal_r04/accessmonitor/cassia-minas-gerais-3115102/cassia_minas gerais_3115102_r04_accessmonitor_t1_20260713_201849.json</t>
  </si>
  <si>
    <t>/media/serv-bot/cebece73-ca34-45fa-ba0e-9a1a1807e5c3/TCC_Unifal/Evidencias_TCC_Unifal/relatorios_ferramentas/2026-07-13_19-07-57__validacao_tcc_unifal_r04/accessmonitor/varjota-ceara-2313955/varjota_ceará_2313955_r04_accessmonitor_t1_20260713_201847.json</t>
  </si>
  <si>
    <t>/media/serv-bot/cebece73-ca34-45fa-ba0e-9a1a1807e5c3/TCC_Unifal/Evidencias_TCC_Unifal/relatorios_ferramentas/2026-07-13_19-07-57__validacao_tcc_unifal_r04/accessmonitor/guaraci-parana-4109203/guaraci_paraná_4109203_r04_accessmonitor_t1_20260713_201847.json</t>
  </si>
  <si>
    <t>/media/serv-bot/cebece73-ca34-45fa-ba0e-9a1a1807e5c3/TCC_Unifal/Evidencias_TCC_Unifal/relatorios_ferramentas/2026-07-13_19-07-57__validacao_tcc_unifal_r04/amaweb/alto-alegre-do-maranhao-maranhao-2100436/alto-alegre-do-maranhao_maranhão_2100436_r04_amaweb_t1_20260713_201944.pdf</t>
  </si>
  <si>
    <t>/media/serv-bot/cebece73-ca34-45fa-ba0e-9a1a1807e5c3/TCC_Unifal/Processamento_TCC_Unifal/sessoes/2026-07-13_19-07-57__validacao_tcc_unifal_r04/json/r04_2100436_e4665861.json</t>
  </si>
  <si>
    <t>/media/serv-bot/cebece73-ca34-45fa-ba0e-9a1a1807e5c3/TCC_Unifal/Evidencias_TCC_Unifal/relatorios_ferramentas/2026-07-13_19-07-57__validacao_tcc_unifal_r04/accessmonitor/alto-alegre-do-maranhao-maranhao-2100436/alto-alegre-do-maranhao_maranhão_2100436_r04_accessmonitor_t1_20260713_201957.json</t>
  </si>
  <si>
    <t>/media/serv-bot/cebece73-ca34-45fa-ba0e-9a1a1807e5c3/TCC_Unifal/Evidencias_TCC_Unifal/relatorios_ferramentas/2026-07-13_19-07-57__validacao_tcc_unifal_r04/amaweb/alto-parnaiba-maranhao-2100501/alto-parnaiba_maranhão_2100501_r04_amaweb_t1_20260713_202042.pdf</t>
  </si>
  <si>
    <t>/media/serv-bot/cebece73-ca34-45fa-ba0e-9a1a1807e5c3/TCC_Unifal/Processamento_TCC_Unifal/sessoes/2026-07-13_19-07-57__validacao_tcc_unifal_r04/json/r04_2100501_7e49f188.json</t>
  </si>
  <si>
    <t>/media/serv-bot/cebece73-ca34-45fa-ba0e-9a1a1807e5c3/TCC_Unifal/Evidencias_TCC_Unifal/relatorios_ferramentas/2026-07-13_19-07-57__validacao_tcc_unifal_r04/accessmonitor/alto-parnaiba-maranhao-2100501/alto-parnaiba_maranhão_2100501_r04_accessmonitor_t1_20260713_202054.json</t>
  </si>
  <si>
    <t>/media/serv-bot/cebece73-ca34-45fa-ba0e-9a1a1807e5c3/TCC_Unifal/Evidencias_TCC_Unifal/relatorios_ferramentas/2026-07-13_19-07-57__validacao_tcc_unifal_r04/amaweb/arame-maranhao-2100956/arame_maranhão_2100956_r04_amaweb_t1_20260713_202141.pdf</t>
  </si>
  <si>
    <t>/media/serv-bot/cebece73-ca34-45fa-ba0e-9a1a1807e5c3/TCC_Unifal/Processamento_TCC_Unifal/sessoes/2026-07-13_19-07-57__validacao_tcc_unifal_r04/json/r04_2100956_de4e814d.json</t>
  </si>
  <si>
    <t>/media/serv-bot/cebece73-ca34-45fa-ba0e-9a1a1807e5c3/TCC_Unifal/Evidencias_TCC_Unifal/relatorios_ferramentas/2026-07-13_19-07-57__validacao_tcc_unifal_r04/accessmonitor/arame-maranhao-2100956/arame_maranhão_2100956_r04_accessmonitor_t1_20260713_202154.json</t>
  </si>
  <si>
    <t>/media/serv-bot/cebece73-ca34-45fa-ba0e-9a1a1807e5c3/TCC_Unifal/Evidencias_TCC_Unifal/relatorios_ferramentas/2026-07-13_19-07-57__validacao_tcc_unifal_r04/amaweb/catas-altas-da-noruega-minas-gerais-3115409/catas-altas-da-noruega_minas gerais_3115409_r04_amaweb_t1_20260713_202207.pdf</t>
  </si>
  <si>
    <t>/media/serv-bot/cebece73-ca34-45fa-ba0e-9a1a1807e5c3/TCC_Unifal/Processamento_TCC_Unifal/sessoes/2026-07-13_19-07-57__validacao_tcc_unifal_r04/json/r04_3115409_08647474.json</t>
  </si>
  <si>
    <t>/media/serv-bot/cebece73-ca34-45fa-ba0e-9a1a1807e5c3/TCC_Unifal/Evidencias_TCC_Unifal/relatorios_ferramentas/2026-07-13_19-07-57__validacao_tcc_unifal_r04/amaweb/guarapuava-parana-4109401/guarapuava_paraná_4109401_r04_amaweb_t1_20260713_202215.pdf</t>
  </si>
  <si>
    <t>/media/serv-bot/cebece73-ca34-45fa-ba0e-9a1a1807e5c3/TCC_Unifal/Processamento_TCC_Unifal/sessoes/2026-07-13_19-07-57__validacao_tcc_unifal_r04/json/r04_4109401_05218df8.json</t>
  </si>
  <si>
    <t>/media/serv-bot/cebece73-ca34-45fa-ba0e-9a1a1807e5c3/TCC_Unifal/Evidencias_TCC_Unifal/relatorios_ferramentas/2026-07-13_19-07-57__validacao_tcc_unifal_r04/amaweb/catas-altas-da-noruega-minas-gerais-3115409/catas-altas-da-noruega_minas gerais_3115409_r04_amaweb_t2_20260713_202230.pdf</t>
  </si>
  <si>
    <t>/media/serv-bot/cebece73-ca34-45fa-ba0e-9a1a1807e5c3/TCC_Unifal/Evidencias_TCC_Unifal/relatorios_ferramentas/2026-07-13_19-07-57__validacao_tcc_unifal_r04/accessmonitor/catas-altas-da-noruega-minas-gerais-3115409/catas-altas-da-noruega_minas gerais_3115409_r04_accessmonitor_t1_20260713_202241.json</t>
  </si>
  <si>
    <t>/media/serv-bot/cebece73-ca34-45fa-ba0e-9a1a1807e5c3/TCC_Unifal/Evidencias_TCC_Unifal/relatorios_ferramentas/2026-07-13_19-07-57__validacao_tcc_unifal_r04/amaweb/cedro-do-abaete-minas-gerais-3115607/cedro-do-abaete_minas gerais_3115607_r04_amaweb_t1_20260713_202331.pdf</t>
  </si>
  <si>
    <t>/media/serv-bot/cebece73-ca34-45fa-ba0e-9a1a1807e5c3/TCC_Unifal/Processamento_TCC_Unifal/sessoes/2026-07-13_19-07-57__validacao_tcc_unifal_r04/json/r04_3115607_a0f90952.json</t>
  </si>
  <si>
    <t>/media/serv-bot/cebece73-ca34-45fa-ba0e-9a1a1807e5c3/TCC_Unifal/Evidencias_TCC_Unifal/relatorios_ferramentas/2026-07-13_19-07-57__validacao_tcc_unifal_r04/accessmonitor/cedro-do-abaete-minas-gerais-3115607/cedro-do-abaete_minas gerais_3115607_r04_accessmonitor_t1_20260713_202343.json</t>
  </si>
  <si>
    <t>/media/serv-bot/cebece73-ca34-45fa-ba0e-9a1a1807e5c3/TCC_Unifal/Evidencias_TCC_Unifal/relatorios_ferramentas/2026-07-13_19-07-57__validacao_tcc_unifal_r04/amaweb/barra-do-corda-maranhao-2101608/barra-do-corda_maranhão_2101608_r04_amaweb_t1_20260713_202415.pdf</t>
  </si>
  <si>
    <t>/media/serv-bot/cebece73-ca34-45fa-ba0e-9a1a1807e5c3/TCC_Unifal/Processamento_TCC_Unifal/sessoes/2026-07-13_19-07-57__validacao_tcc_unifal_r04/json/r04_2101608_d3fccc75.json</t>
  </si>
  <si>
    <t>/media/serv-bot/cebece73-ca34-45fa-ba0e-9a1a1807e5c3/TCC_Unifal/Evidencias_TCC_Unifal/relatorios_ferramentas/2026-07-13_19-07-57__validacao_tcc_unifal_r04/amaweb/centralina-minas-gerais-3115805/centralina_minas gerais_3115805_r04_amaweb_t1_20260713_202428.pdf</t>
  </si>
  <si>
    <t>/media/serv-bot/cebece73-ca34-45fa-ba0e-9a1a1807e5c3/TCC_Unifal/Processamento_TCC_Unifal/sessoes/2026-07-13_19-07-57__validacao_tcc_unifal_r04/json/r04_3115805_cdb09826.json</t>
  </si>
  <si>
    <t>/media/serv-bot/cebece73-ca34-45fa-ba0e-9a1a1807e5c3/TCC_Unifal/Evidencias_TCC_Unifal/relatorios_ferramentas/2026-07-13_19-07-57__validacao_tcc_unifal_r04/accessmonitor/barra-do-corda-maranhao-2101608/barra-do-corda_maranhão_2101608_r04_accessmonitor_t1_20260713_202427.json</t>
  </si>
  <si>
    <t>/media/serv-bot/cebece73-ca34-45fa-ba0e-9a1a1807e5c3/TCC_Unifal/Evidencias_TCC_Unifal/relatorios_ferramentas/2026-07-13_19-07-57__validacao_tcc_unifal_r04/accessmonitor/centralina-minas-gerais-3115805/centralina_minas gerais_3115805_r04_accessmonitor_t1_20260713_202442.json</t>
  </si>
  <si>
    <t>/media/serv-bot/cebece73-ca34-45fa-ba0e-9a1a1807e5c3/TCC_Unifal/Evidencias_TCC_Unifal/relatorios_ferramentas/2026-07-13_19-07-57__validacao_tcc_unifal_r04/amaweb/conceicao-do-rio-verde-minas-gerais-3117702/conceicao-do-rio-verde_minas gerais_3117702_r04_amaweb_t1_20260713_202509.pdf</t>
  </si>
  <si>
    <t>/media/serv-bot/cebece73-ca34-45fa-ba0e-9a1a1807e5c3/TCC_Unifal/Processamento_TCC_Unifal/sessoes/2026-07-13_19-07-57__validacao_tcc_unifal_r04/json/r04_3117702_c2ab754b.json</t>
  </si>
  <si>
    <t>/media/serv-bot/cebece73-ca34-45fa-ba0e-9a1a1807e5c3/TCC_Unifal/Evidencias_TCC_Unifal/relatorios_ferramentas/2026-07-13_19-07-57__validacao_tcc_unifal_r04/amaweb/boa-vista-do-gurupi-maranhao-2101970/boa-vista-do-gurupi_maranhão_2101970_r04_amaweb_t1_20260713_202510.pdf</t>
  </si>
  <si>
    <t>/media/serv-bot/cebece73-ca34-45fa-ba0e-9a1a1807e5c3/TCC_Unifal/Processamento_TCC_Unifal/sessoes/2026-07-13_19-07-57__validacao_tcc_unifal_r04/json/r04_2101970_588b089a.json</t>
  </si>
  <si>
    <t>/media/serv-bot/cebece73-ca34-45fa-ba0e-9a1a1807e5c3/TCC_Unifal/Evidencias_TCC_Unifal/relatorios_ferramentas/2026-07-13_19-07-57__validacao_tcc_unifal_r04/accessmonitor/conceicao-do-rio-verde-minas-gerais-3117702/conceicao-do-rio-verde_minas gerais_3117702_r04_accessmonitor_t1_20260713_202522.json</t>
  </si>
  <si>
    <t>/media/serv-bot/cebece73-ca34-45fa-ba0e-9a1a1807e5c3/TCC_Unifal/Evidencias_TCC_Unifal/relatorios_ferramentas/2026-07-13_19-07-57__validacao_tcc_unifal_r04/accessmonitor/boa-vista-do-gurupi-maranhao-2101970/boa-vista-do-gurupi_maranhão_2101970_r04_accessmonitor_t1_20260713_202523.json</t>
  </si>
  <si>
    <t>/media/serv-bot/cebece73-ca34-45fa-ba0e-9a1a1807e5c3/TCC_Unifal/Evidencias_TCC_Unifal/relatorios_ferramentas/2026-07-13_19-07-57__validacao_tcc_unifal_r04/amaweb/guarapuava-parana-4109401/guarapuava_paraná_4109401_r04_amaweb_t2_20260713_202535.pdf</t>
  </si>
  <si>
    <t>/media/serv-bot/cebece73-ca34-45fa-ba0e-9a1a1807e5c3/TCC_Unifal/Evidencias_TCC_Unifal/relatorios_ferramentas/2026-07-13_19-07-57__validacao_tcc_unifal_r04/amaweb/congonhas-minas-gerais-3118007/congonhas_minas gerais_3118007_r04_amaweb_t1_20260713_202603.pdf</t>
  </si>
  <si>
    <t>/media/serv-bot/cebece73-ca34-45fa-ba0e-9a1a1807e5c3/TCC_Unifal/Processamento_TCC_Unifal/sessoes/2026-07-13_19-07-57__validacao_tcc_unifal_r04/json/r04_3118007_06201fdd.json</t>
  </si>
  <si>
    <t>/media/serv-bot/cebece73-ca34-45fa-ba0e-9a1a1807e5c3/TCC_Unifal/Evidencias_TCC_Unifal/relatorios_ferramentas/2026-07-13_19-07-57__validacao_tcc_unifal_r04/amaweb/cajapio-maranhao-2102408/cajapio_maranhão_2102408_r04_amaweb_t1_20260713_202611.pdf</t>
  </si>
  <si>
    <t>/media/serv-bot/cebece73-ca34-45fa-ba0e-9a1a1807e5c3/TCC_Unifal/Processamento_TCC_Unifal/sessoes/2026-07-13_19-07-57__validacao_tcc_unifal_r04/json/r04_2102408_a04795fe.json</t>
  </si>
  <si>
    <t>/media/serv-bot/cebece73-ca34-45fa-ba0e-9a1a1807e5c3/TCC_Unifal/Evidencias_TCC_Unifal/relatorios_ferramentas/2026-07-13_19-07-57__validacao_tcc_unifal_r04/amaweb/guarapuava-parana-4109401/guarapuava_paraná_4109401_r04_amaweb_t3_20260713_202615.pdf</t>
  </si>
  <si>
    <t>/media/serv-bot/cebece73-ca34-45fa-ba0e-9a1a1807e5c3/TCC_Unifal/Evidencias_TCC_Unifal/relatorios_ferramentas/2026-07-13_19-07-57__validacao_tcc_unifal_r04/accessmonitor/congonhas-minas-gerais-3118007/congonhas_minas gerais_3118007_r04_accessmonitor_t1_20260713_202616.json</t>
  </si>
  <si>
    <t>/media/serv-bot/cebece73-ca34-45fa-ba0e-9a1a1807e5c3/TCC_Unifal/Evidencias_TCC_Unifal/relatorios_ferramentas/2026-07-13_19-07-57__validacao_tcc_unifal_r04/accessmonitor/guarapuava-parana-4109401/guarapuava_paraná_4109401_r04_accessmonitor_t1_20260713_202628.json</t>
  </si>
  <si>
    <t>/media/serv-bot/cebece73-ca34-45fa-ba0e-9a1a1807e5c3/TCC_Unifal/Evidencias_TCC_Unifal/relatorios_ferramentas/2026-07-13_19-07-57__validacao_tcc_unifal_r04/accessmonitor/cajapio-maranhao-2102408/cajapio_maranhão_2102408_r04_accessmonitor_t1_20260713_202625.json</t>
  </si>
  <si>
    <t>/media/serv-bot/cebece73-ca34-45fa-ba0e-9a1a1807e5c3/TCC_Unifal/Evidencias_TCC_Unifal/relatorios_ferramentas/2026-07-13_19-07-57__validacao_tcc_unifal_r04/amaweb/contagem-minas-gerais-3118601/contagem_minas gerais_3118601_r04_amaweb_t1_20260713_202839.pdf</t>
  </si>
  <si>
    <t>/media/serv-bot/cebece73-ca34-45fa-ba0e-9a1a1807e5c3/TCC_Unifal/Processamento_TCC_Unifal/sessoes/2026-07-13_19-07-57__validacao_tcc_unifal_r04/json/r04_3118601_b9ce0e27.json</t>
  </si>
  <si>
    <t>/media/serv-bot/cebece73-ca34-45fa-ba0e-9a1a1807e5c3/TCC_Unifal/Evidencias_TCC_Unifal/relatorios_ferramentas/2026-07-13_19-07-57__validacao_tcc_unifal_r04/amaweb/ibaiti-parana-4109708/ibaiti_paraná_4109708_r04_amaweb_t1_20260713_202839.pdf</t>
  </si>
  <si>
    <t>/media/serv-bot/cebece73-ca34-45fa-ba0e-9a1a1807e5c3/TCC_Unifal/Processamento_TCC_Unifal/sessoes/2026-07-13_19-07-57__validacao_tcc_unifal_r04/json/r04_4109708_a779c63b.json</t>
  </si>
  <si>
    <t>/media/serv-bot/cebece73-ca34-45fa-ba0e-9a1a1807e5c3/TCC_Unifal/Evidencias_TCC_Unifal/relatorios_ferramentas/2026-07-13_19-07-57__validacao_tcc_unifal_r04/accessmonitor/ibaiti-parana-4109708/ibaiti_paraná_4109708_r04_accessmonitor_t1_20260713_202850.json</t>
  </si>
  <si>
    <t>/media/serv-bot/cebece73-ca34-45fa-ba0e-9a1a1807e5c3/TCC_Unifal/Evidencias_TCC_Unifal/relatorios_ferramentas/2026-07-13_19-07-57__validacao_tcc_unifal_r04/accessmonitor/contagem-minas-gerais-3118601/contagem_minas gerais_3118601_r04_accessmonitor_t1_20260713_202850.json</t>
  </si>
  <si>
    <t>/media/serv-bot/cebece73-ca34-45fa-ba0e-9a1a1807e5c3/TCC_Unifal/Evidencias_TCC_Unifal/relatorios_ferramentas/2026-07-13_19-07-57__validacao_tcc_unifal_r04/amaweb/centro-novo-do-maranhao-maranhao-2103174/centro-novo-do-maranhao_maranhão_2103174_r04_amaweb_t1_20260713_202919.pdf</t>
  </si>
  <si>
    <t>/media/serv-bot/cebece73-ca34-45fa-ba0e-9a1a1807e5c3/TCC_Unifal/Processamento_TCC_Unifal/sessoes/2026-07-13_19-07-57__validacao_tcc_unifal_r04/json/r04_2103174_ac49e534.json</t>
  </si>
  <si>
    <t>/media/serv-bot/cebece73-ca34-45fa-ba0e-9a1a1807e5c3/TCC_Unifal/Evidencias_TCC_Unifal/relatorios_ferramentas/2026-07-13_19-07-57__validacao_tcc_unifal_r04/amaweb/cristais-minas-gerais-3120201/cristais_minas gerais_3120201_r04_amaweb_t1_20260713_202921.pdf</t>
  </si>
  <si>
    <t>/media/serv-bot/cebece73-ca34-45fa-ba0e-9a1a1807e5c3/TCC_Unifal/Processamento_TCC_Unifal/sessoes/2026-07-13_19-07-57__validacao_tcc_unifal_r04/json/r04_3120201_864eb64b.json</t>
  </si>
  <si>
    <t>/media/serv-bot/cebece73-ca34-45fa-ba0e-9a1a1807e5c3/TCC_Unifal/Evidencias_TCC_Unifal/relatorios_ferramentas/2026-07-13_19-07-57__validacao_tcc_unifal_r04/accessmonitor/centro-novo-do-maranhao-maranhao-2103174/centro-novo-do-maranhao_maranhão_2103174_r04_accessmonitor_t1_20260713_202930.json</t>
  </si>
  <si>
    <t>/media/serv-bot/cebece73-ca34-45fa-ba0e-9a1a1807e5c3/TCC_Unifal/Evidencias_TCC_Unifal/relatorios_ferramentas/2026-07-13_19-07-57__validacao_tcc_unifal_r04/accessmonitor/cristais-minas-gerais-3120201/cristais_minas gerais_3120201_r04_accessmonitor_t1_20260713_202933.json</t>
  </si>
  <si>
    <t>/media/serv-bot/cebece73-ca34-45fa-ba0e-9a1a1807e5c3/TCC_Unifal/Evidencias_TCC_Unifal/relatorios_ferramentas/2026-07-13_19-07-57__validacao_tcc_unifal_r04/amaweb/coelho-neto-maranhao-2103406/coelho-neto_maranhão_2103406_r04_amaweb_t1_20260713_203030.pdf</t>
  </si>
  <si>
    <t>/media/serv-bot/cebece73-ca34-45fa-ba0e-9a1a1807e5c3/TCC_Unifal/Processamento_TCC_Unifal/sessoes/2026-07-13_19-07-57__validacao_tcc_unifal_r04/json/r04_2103406_b5745c10.json</t>
  </si>
  <si>
    <t>/media/serv-bot/cebece73-ca34-45fa-ba0e-9a1a1807e5c3/TCC_Unifal/Evidencias_TCC_Unifal/relatorios_ferramentas/2026-07-13_19-07-57__validacao_tcc_unifal_r04/amaweb/franciscopolis-minas-gerais-3126752/franciscopolis_minas gerais_3126752_r04_amaweb_t1_20260713_203036.pdf</t>
  </si>
  <si>
    <t>/media/serv-bot/cebece73-ca34-45fa-ba0e-9a1a1807e5c3/TCC_Unifal/Processamento_TCC_Unifal/sessoes/2026-07-13_19-07-57__validacao_tcc_unifal_r04/json/r04_3126752_f58df1f0.json</t>
  </si>
  <si>
    <t>/media/serv-bot/cebece73-ca34-45fa-ba0e-9a1a1807e5c3/TCC_Unifal/Evidencias_TCC_Unifal/relatorios_ferramentas/2026-07-13_19-07-57__validacao_tcc_unifal_r04/accessmonitor/coelho-neto-maranhao-2103406/coelho-neto_maranhão_2103406_r04_accessmonitor_t1_20260713_203043.json</t>
  </si>
  <si>
    <t>/media/serv-bot/cebece73-ca34-45fa-ba0e-9a1a1807e5c3/TCC_Unifal/Evidencias_TCC_Unifal/relatorios_ferramentas/2026-07-13_19-07-57__validacao_tcc_unifal_r04/accessmonitor/franciscopolis-minas-gerais-3126752/franciscopolis_minas gerais_3126752_r04_accessmonitor_t1_20260713_203047.json</t>
  </si>
  <si>
    <t>/media/serv-bot/cebece73-ca34-45fa-ba0e-9a1a1807e5c3/TCC_Unifal/Evidencias_TCC_Unifal/relatorios_ferramentas/2026-07-13_19-07-57__validacao_tcc_unifal_r04/amaweb/gameleiras-minas-gerais-3127339/gameleiras_minas gerais_3127339_r04_amaweb_t1_20260713_203116.pdf</t>
  </si>
  <si>
    <t>/media/serv-bot/cebece73-ca34-45fa-ba0e-9a1a1807e5c3/TCC_Unifal/Processamento_TCC_Unifal/sessoes/2026-07-13_19-07-57__validacao_tcc_unifal_r04/json/r04_3127339_5ebe2c28.json</t>
  </si>
  <si>
    <t>/media/serv-bot/cebece73-ca34-45fa-ba0e-9a1a1807e5c3/TCC_Unifal/Evidencias_TCC_Unifal/relatorios_ferramentas/2026-07-13_19-07-57__validacao_tcc_unifal_r04/amaweb/icatu-maranhao-2105104/icatu_maranhão_2105104_r04_amaweb_t1_20260713_203127.pdf</t>
  </si>
  <si>
    <t>/media/serv-bot/cebece73-ca34-45fa-ba0e-9a1a1807e5c3/TCC_Unifal/Processamento_TCC_Unifal/sessoes/2026-07-13_19-07-57__validacao_tcc_unifal_r04/json/r04_2105104_75d30570.json</t>
  </si>
  <si>
    <t>/media/serv-bot/cebece73-ca34-45fa-ba0e-9a1a1807e5c3/TCC_Unifal/Evidencias_TCC_Unifal/relatorios_ferramentas/2026-07-13_19-07-57__validacao_tcc_unifal_r04/accessmonitor/gameleiras-minas-gerais-3127339/gameleiras_minas gerais_3127339_r04_accessmonitor_t1_20260713_203128.json</t>
  </si>
  <si>
    <t>/media/serv-bot/cebece73-ca34-45fa-ba0e-9a1a1807e5c3/TCC_Unifal/Evidencias_TCC_Unifal/relatorios_ferramentas/2026-07-13_19-07-57__validacao_tcc_unifal_r04/accessmonitor/icatu-maranhao-2105104/icatu_maranhão_2105104_r04_accessmonitor_t1_20260713_203141.json</t>
  </si>
  <si>
    <t>/media/serv-bot/cebece73-ca34-45fa-ba0e-9a1a1807e5c3/TCC_Unifal/Evidencias_TCC_Unifal/relatorios_ferramentas/2026-07-13_19-07-57__validacao_tcc_unifal_r04/amaweb/itapejara-d-oeste-parana-4111209/itapejara-d-oeste_paraná_4111209_r04_amaweb_t1_20260713_203217.pdf</t>
  </si>
  <si>
    <t>/media/serv-bot/cebece73-ca34-45fa-ba0e-9a1a1807e5c3/TCC_Unifal/Processamento_TCC_Unifal/sessoes/2026-07-13_19-07-57__validacao_tcc_unifal_r04/json/r04_4111209_8abffa11.json</t>
  </si>
  <si>
    <t>/media/serv-bot/cebece73-ca34-45fa-ba0e-9a1a1807e5c3/TCC_Unifal/Evidencias_TCC_Unifal/relatorios_ferramentas/2026-07-13_19-07-57__validacao_tcc_unifal_r04/amaweb/goncalves-minas-gerais-3127404/goncalves_minas gerais_3127404_r04_amaweb_t1_20260713_203221.pdf</t>
  </si>
  <si>
    <t>/media/serv-bot/cebece73-ca34-45fa-ba0e-9a1a1807e5c3/TCC_Unifal/Processamento_TCC_Unifal/sessoes/2026-07-13_19-07-57__validacao_tcc_unifal_r04/json/r04_3127404_7d33d744.json</t>
  </si>
  <si>
    <t>/media/serv-bot/cebece73-ca34-45fa-ba0e-9a1a1807e5c3/TCC_Unifal/Evidencias_TCC_Unifal/relatorios_ferramentas/2026-07-13_19-07-57__validacao_tcc_unifal_r04/amaweb/igarape-grande-maranhao-2105203/igarape-grande_maranhão_2105203_r04_amaweb_t1_20260713_203231.pdf</t>
  </si>
  <si>
    <t>/media/serv-bot/cebece73-ca34-45fa-ba0e-9a1a1807e5c3/TCC_Unifal/Processamento_TCC_Unifal/sessoes/2026-07-13_19-07-57__validacao_tcc_unifal_r04/json/r04_2105203_bf761c5e.json</t>
  </si>
  <si>
    <t>/media/serv-bot/cebece73-ca34-45fa-ba0e-9a1a1807e5c3/TCC_Unifal/Evidencias_TCC_Unifal/relatorios_ferramentas/2026-07-13_19-07-57__validacao_tcc_unifal_r04/accessmonitor/goncalves-minas-gerais-3127404/goncalves_minas gerais_3127404_r04_accessmonitor_t1_20260713_203233.json</t>
  </si>
  <si>
    <t>/media/serv-bot/cebece73-ca34-45fa-ba0e-9a1a1807e5c3/TCC_Unifal/Evidencias_TCC_Unifal/relatorios_ferramentas/2026-07-13_19-07-57__validacao_tcc_unifal_r04/amaweb/itapejara-d-oeste-parana-4111209/itapejara-d-oeste_paraná_4111209_r04_amaweb_t2_20260713_203249.pdf</t>
  </si>
  <si>
    <t>/media/serv-bot/cebece73-ca34-45fa-ba0e-9a1a1807e5c3/TCC_Unifal/Evidencias_TCC_Unifal/relatorios_ferramentas/2026-07-13_19-07-57__validacao_tcc_unifal_r04/accessmonitor/igarape-grande-maranhao-2105203/igarape-grande_maranhão_2105203_r04_accessmonitor_t1_20260713_203244.json</t>
  </si>
  <si>
    <t>/media/serv-bot/cebece73-ca34-45fa-ba0e-9a1a1807e5c3/TCC_Unifal/Evidencias_TCC_Unifal/relatorios_ferramentas/2026-07-13_19-07-57__validacao_tcc_unifal_r04/amaweb/guarani-minas-gerais-3128402/guarani_minas gerais_3128402_r04_amaweb_t1_20260713_203315.pdf</t>
  </si>
  <si>
    <t>/media/serv-bot/cebece73-ca34-45fa-ba0e-9a1a1807e5c3/TCC_Unifal/Processamento_TCC_Unifal/sessoes/2026-07-13_19-07-57__validacao_tcc_unifal_r04/json/r04_3128402_042587ae.json</t>
  </si>
  <si>
    <t>Prefeitura Itapejara d’Oeste</t>
  </si>
  <si>
    <t>/media/serv-bot/cebece73-ca34-45fa-ba0e-9a1a1807e5c3/TCC_Unifal/Evidencias_TCC_Unifal/relatorios_ferramentas/2026-07-13_19-07-57__validacao_tcc_unifal_r04/accessmonitor/itapejara-d-oeste-parana-4111209/itapejara-d-oeste_paraná_4111209_r04_accessmonitor_t1_20260713_203303.json</t>
  </si>
  <si>
    <t>/media/serv-bot/cebece73-ca34-45fa-ba0e-9a1a1807e5c3/TCC_Unifal/Evidencias_TCC_Unifal/relatorios_ferramentas/2026-07-13_19-07-57__validacao_tcc_unifal_r04/amaweb/matoes-do-norte-maranhao-2106631/matoes-do-norte_maranhão_2106631_r04_amaweb_t1_20260713_203337.pdf</t>
  </si>
  <si>
    <t>/media/serv-bot/cebece73-ca34-45fa-ba0e-9a1a1807e5c3/TCC_Unifal/Processamento_TCC_Unifal/sessoes/2026-07-13_19-07-57__validacao_tcc_unifal_r04/json/r04_2106631_8e1644b8.json</t>
  </si>
  <si>
    <t>/media/serv-bot/cebece73-ca34-45fa-ba0e-9a1a1807e5c3/TCC_Unifal/Evidencias_TCC_Unifal/relatorios_ferramentas/2026-07-13_19-07-57__validacao_tcc_unifal_r04/accessmonitor/guarani-minas-gerais-3128402/guarani_minas gerais_3128402_r04_accessmonitor_t1_20260713_203327.json</t>
  </si>
  <si>
    <t>/media/serv-bot/cebece73-ca34-45fa-ba0e-9a1a1807e5c3/TCC_Unifal/Evidencias_TCC_Unifal/relatorios_ferramentas/2026-07-13_19-07-57__validacao_tcc_unifal_r04/accessmonitor/matoes-do-norte-maranhao-2106631/matoes-do-norte_maranhão_2106631_r04_accessmonitor_t1_20260713_203350.json</t>
  </si>
  <si>
    <t>/media/serv-bot/cebece73-ca34-45fa-ba0e-9a1a1807e5c3/TCC_Unifal/Evidencias_TCC_Unifal/relatorios_ferramentas/2026-07-13_19-07-57__validacao_tcc_unifal_r04/amaweb/itaperucu-parana-4111258/itaperucu_paraná_4111258_r04_amaweb_t1_20260713_203403.pdf</t>
  </si>
  <si>
    <t>/media/serv-bot/cebece73-ca34-45fa-ba0e-9a1a1807e5c3/TCC_Unifal/Processamento_TCC_Unifal/sessoes/2026-07-13_19-07-57__validacao_tcc_unifal_r04/json/r04_4111258_7870ef9c.json</t>
  </si>
  <si>
    <t>/media/serv-bot/cebece73-ca34-45fa-ba0e-9a1a1807e5c3/TCC_Unifal/Evidencias_TCC_Unifal/relatorios_ferramentas/2026-07-13_19-07-57__validacao_tcc_unifal_r04/amaweb/guarara-minas-gerais-3128501/guarara_minas gerais_3128501_r04_amaweb_t1_20260713_203421.pdf</t>
  </si>
  <si>
    <t>/media/serv-bot/cebece73-ca34-45fa-ba0e-9a1a1807e5c3/TCC_Unifal/Processamento_TCC_Unifal/sessoes/2026-07-13_19-07-57__validacao_tcc_unifal_r04/json/r04_3128501_5799c3d2.json</t>
  </si>
  <si>
    <t>/media/serv-bot/cebece73-ca34-45fa-ba0e-9a1a1807e5c3/TCC_Unifal/Evidencias_TCC_Unifal/relatorios_ferramentas/2026-07-13_19-07-57__validacao_tcc_unifal_r04/accessmonitor/itaperucu-parana-4111258/itaperucu_paraná_4111258_r04_accessmonitor_t1_20260713_203415.json</t>
  </si>
  <si>
    <t>/media/serv-bot/cebece73-ca34-45fa-ba0e-9a1a1807e5c3/TCC_Unifal/Evidencias_TCC_Unifal/relatorios_ferramentas/2026-07-13_19-07-57__validacao_tcc_unifal_r04/amaweb/palmeirandia-maranhao-2107605/palmeirandia_maranhão_2107605_r04_amaweb_t1_20260713_203441.pdf</t>
  </si>
  <si>
    <t>/media/serv-bot/cebece73-ca34-45fa-ba0e-9a1a1807e5c3/TCC_Unifal/Processamento_TCC_Unifal/sessoes/2026-07-13_19-07-57__validacao_tcc_unifal_r04/json/r04_2107605_1dee21a2.json</t>
  </si>
  <si>
    <t>/media/serv-bot/cebece73-ca34-45fa-ba0e-9a1a1807e5c3/TCC_Unifal/Evidencias_TCC_Unifal/relatorios_ferramentas/2026-07-13_19-07-57__validacao_tcc_unifal_r04/accessmonitor/guarara-minas-gerais-3128501/guarara_minas gerais_3128501_r04_accessmonitor_t1_20260713_203432.json</t>
  </si>
  <si>
    <t>/media/serv-bot/cebece73-ca34-45fa-ba0e-9a1a1807e5c3/TCC_Unifal/Evidencias_TCC_Unifal/relatorios_ferramentas/2026-07-13_19-07-57__validacao_tcc_unifal_r04/accessmonitor/palmeirandia-maranhao-2107605/palmeirandia_maranhão_2107605_r04_accessmonitor_t1_20260713_203454.json</t>
  </si>
  <si>
    <t>/media/serv-bot/cebece73-ca34-45fa-ba0e-9a1a1807e5c3/TCC_Unifal/Evidencias_TCC_Unifal/relatorios_ferramentas/2026-07-13_19-07-57__validacao_tcc_unifal_r04/amaweb/pirapemas-maranhao-2108801/pirapemas_maranhão_2108801_r04_amaweb_t1_20260713_203537.pdf</t>
  </si>
  <si>
    <t>/media/serv-bot/cebece73-ca34-45fa-ba0e-9a1a1807e5c3/TCC_Unifal/Processamento_TCC_Unifal/sessoes/2026-07-13_19-07-57__validacao_tcc_unifal_r04/json/r04_2108801_0d663667.json</t>
  </si>
  <si>
    <t>/media/serv-bot/cebece73-ca34-45fa-ba0e-9a1a1807e5c3/TCC_Unifal/Evidencias_TCC_Unifal/relatorios_ferramentas/2026-07-13_19-07-57__validacao_tcc_unifal_r04/amaweb/jaboti-parana-4111704/jaboti_paraná_4111704_r04_amaweb_t1_20260713_203537.pdf</t>
  </si>
  <si>
    <t>/media/serv-bot/cebece73-ca34-45fa-ba0e-9a1a1807e5c3/TCC_Unifal/Processamento_TCC_Unifal/sessoes/2026-07-13_19-07-57__validacao_tcc_unifal_r04/json/r04_4111704_ef518309.json</t>
  </si>
  <si>
    <t>/media/serv-bot/cebece73-ca34-45fa-ba0e-9a1a1807e5c3/TCC_Unifal/Evidencias_TCC_Unifal/relatorios_ferramentas/2026-07-13_19-07-57__validacao_tcc_unifal_r04/amaweb/ibirite-minas-gerais-3129806/ibirite_minas gerais_3129806_r04_amaweb_t1_20260713_203537.pdf</t>
  </si>
  <si>
    <t>/media/serv-bot/cebece73-ca34-45fa-ba0e-9a1a1807e5c3/TCC_Unifal/Processamento_TCC_Unifal/sessoes/2026-07-13_19-07-57__validacao_tcc_unifal_r04/json/r04_3129806_fd7e8aa8.json</t>
  </si>
  <si>
    <t>/media/serv-bot/cebece73-ca34-45fa-ba0e-9a1a1807e5c3/TCC_Unifal/Evidencias_TCC_Unifal/relatorios_ferramentas/2026-07-13_19-07-57__validacao_tcc_unifal_r04/accessmonitor/pirapemas-maranhao-2108801/pirapemas_maranhão_2108801_r04_accessmonitor_t1_20260713_203549.json</t>
  </si>
  <si>
    <t>/media/serv-bot/cebece73-ca34-45fa-ba0e-9a1a1807e5c3/TCC_Unifal/Evidencias_TCC_Unifal/relatorios_ferramentas/2026-07-13_19-07-57__validacao_tcc_unifal_r04/accessmonitor/jaboti-parana-4111704/jaboti_paraná_4111704_r04_accessmonitor_t1_20260713_203550.json</t>
  </si>
  <si>
    <t>/media/serv-bot/cebece73-ca34-45fa-ba0e-9a1a1807e5c3/TCC_Unifal/Evidencias_TCC_Unifal/relatorios_ferramentas/2026-07-13_19-07-57__validacao_tcc_unifal_r04/amaweb/santa-helena-maranhao-2109809/santa-helena_maranhão_2109809_r04_amaweb_t1_20260713_203626.pdf</t>
  </si>
  <si>
    <t>/media/serv-bot/cebece73-ca34-45fa-ba0e-9a1a1807e5c3/TCC_Unifal/Processamento_TCC_Unifal/sessoes/2026-07-13_19-07-57__validacao_tcc_unifal_r04/json/r04_2109809_7041a73b.json</t>
  </si>
  <si>
    <t>/media/serv-bot/cebece73-ca34-45fa-ba0e-9a1a1807e5c3/TCC_Unifal/Evidencias_TCC_Unifal/relatorios_ferramentas/2026-07-13_19-07-57__validacao_tcc_unifal_r04/amaweb/marmeleiro-parana-4115408/marmeleiro_paraná_4115408_r04_amaweb_t1_20260713_203634.pdf</t>
  </si>
  <si>
    <t>/media/serv-bot/cebece73-ca34-45fa-ba0e-9a1a1807e5c3/TCC_Unifal/Processamento_TCC_Unifal/sessoes/2026-07-13_19-07-57__validacao_tcc_unifal_r04/json/r04_4115408_c47f6cc9.json</t>
  </si>
  <si>
    <t>/media/serv-bot/cebece73-ca34-45fa-ba0e-9a1a1807e5c3/TCC_Unifal/Evidencias_TCC_Unifal/relatorios_ferramentas/2026-07-13_19-07-57__validacao_tcc_unifal_r04/accessmonitor/ibirite-minas-gerais-3129806/ibirite_minas gerais_3129806_r04_accessmonitor_t1_20260713_203549.json</t>
  </si>
  <si>
    <t>/media/serv-bot/cebece73-ca34-45fa-ba0e-9a1a1807e5c3/TCC_Unifal/Evidencias_TCC_Unifal/relatorios_ferramentas/2026-07-13_19-07-57__validacao_tcc_unifal_r04/accessmonitor/santa-helena-maranhao-2109809/santa-helena_maranhão_2109809_r04_accessmonitor_t1_20260713_203639.json</t>
  </si>
  <si>
    <t>/media/serv-bot/cebece73-ca34-45fa-ba0e-9a1a1807e5c3/TCC_Unifal/Evidencias_TCC_Unifal/relatorios_ferramentas/2026-07-13_19-07-57__validacao_tcc_unifal_r04/accessmonitor/marmeleiro-parana-4115408/marmeleiro_paraná_4115408_r04_accessmonitor_t1_20260713_203645.json</t>
  </si>
  <si>
    <t>/media/serv-bot/cebece73-ca34-45fa-ba0e-9a1a1807e5c3/TCC_Unifal/Evidencias_TCC_Unifal/relatorios_ferramentas/2026-07-13_19-07-57__validacao_tcc_unifal_r04/amaweb/igarape-minas-gerais-3130101/igarape_minas gerais_3130101_r04_amaweb_t1_20260713_203709.pdf</t>
  </si>
  <si>
    <t>/media/serv-bot/cebece73-ca34-45fa-ba0e-9a1a1807e5c3/TCC_Unifal/Processamento_TCC_Unifal/sessoes/2026-07-13_19-07-57__validacao_tcc_unifal_r04/json/r04_3130101_73fc4a2e.json</t>
  </si>
  <si>
    <t>/media/serv-bot/cebece73-ca34-45fa-ba0e-9a1a1807e5c3/TCC_Unifal/Evidencias_TCC_Unifal/relatorios_ferramentas/2026-07-13_19-07-57__validacao_tcc_unifal_r04/amaweb/santa-ines-maranhao-2109908/santa-ines_maranhão_2109908_r04_amaweb_t1_20260713_203718.pdf</t>
  </si>
  <si>
    <t>/media/serv-bot/cebece73-ca34-45fa-ba0e-9a1a1807e5c3/TCC_Unifal/Processamento_TCC_Unifal/sessoes/2026-07-13_19-07-57__validacao_tcc_unifal_r04/json/r04_2109908_f57dee76.json</t>
  </si>
  <si>
    <t>/media/serv-bot/cebece73-ca34-45fa-ba0e-9a1a1807e5c3/TCC_Unifal/Evidencias_TCC_Unifal/relatorios_ferramentas/2026-07-13_19-07-57__validacao_tcc_unifal_r04/amaweb/maua-da-serra-parana-4115754/maua-da-serra_paraná_4115754_r04_amaweb_t1_20260713_203724.pdf</t>
  </si>
  <si>
    <t>/media/serv-bot/cebece73-ca34-45fa-ba0e-9a1a1807e5c3/TCC_Unifal/Processamento_TCC_Unifal/sessoes/2026-07-13_19-07-57__validacao_tcc_unifal_r04/json/r04_4115754_3c17013c.json</t>
  </si>
  <si>
    <t>/media/serv-bot/cebece73-ca34-45fa-ba0e-9a1a1807e5c3/TCC_Unifal/Evidencias_TCC_Unifal/relatorios_ferramentas/2026-07-13_19-07-57__validacao_tcc_unifal_r04/accessmonitor/santa-ines-maranhao-2109908/santa-ines_maranhão_2109908_r04_accessmonitor_t1_20260713_203731.json</t>
  </si>
  <si>
    <t>/media/serv-bot/cebece73-ca34-45fa-ba0e-9a1a1807e5c3/TCC_Unifal/Evidencias_TCC_Unifal/relatorios_ferramentas/2026-07-13_19-07-57__validacao_tcc_unifal_r04/accessmonitor/igarape-minas-gerais-3130101/igarape_minas gerais_3130101_r04_accessmonitor_t1_20260713_203722.json</t>
  </si>
  <si>
    <t>/media/serv-bot/cebece73-ca34-45fa-ba0e-9a1a1807e5c3/TCC_Unifal/Evidencias_TCC_Unifal/relatorios_ferramentas/2026-07-13_19-07-57__validacao_tcc_unifal_r04/accessmonitor/maua-da-serra-parana-4115754/maua-da-serra_paraná_4115754_r04_accessmonitor_t1_20260713_203735.json</t>
  </si>
  <si>
    <t>/media/serv-bot/cebece73-ca34-45fa-ba0e-9a1a1807e5c3/TCC_Unifal/Evidencias_TCC_Unifal/relatorios_ferramentas/2026-07-13_19-07-57__validacao_tcc_unifal_r04/amaweb/ipuiuna-minas-gerais-3131505/ipuiuna_minas gerais_3131505_r04_amaweb_t1_20260713_203757.pdf</t>
  </si>
  <si>
    <t>/media/serv-bot/cebece73-ca34-45fa-ba0e-9a1a1807e5c3/TCC_Unifal/Processamento_TCC_Unifal/sessoes/2026-07-13_19-07-57__validacao_tcc_unifal_r04/json/r04_3131505_978e7ad8.json</t>
  </si>
  <si>
    <t>/media/serv-bot/cebece73-ca34-45fa-ba0e-9a1a1807e5c3/TCC_Unifal/Evidencias_TCC_Unifal/relatorios_ferramentas/2026-07-13_19-07-57__validacao_tcc_unifal_r04/amaweb/sao-francisco-do-maranhao-maranhao-2110906/sao-francisco-do-maranhao_maranhão_2110906_r04_amaweb_t1_20260713_203813.pdf</t>
  </si>
  <si>
    <t>/media/serv-bot/cebece73-ca34-45fa-ba0e-9a1a1807e5c3/TCC_Unifal/Processamento_TCC_Unifal/sessoes/2026-07-13_19-07-57__validacao_tcc_unifal_r04/json/r04_2110906_5809f16a.json</t>
  </si>
  <si>
    <t>/media/serv-bot/cebece73-ca34-45fa-ba0e-9a1a1807e5c3/TCC_Unifal/Evidencias_TCC_Unifal/relatorios_ferramentas/2026-07-13_19-07-57__validacao_tcc_unifal_r04/accessmonitor/ipuiuna-minas-gerais-3131505/ipuiuna_minas gerais_3131505_r04_accessmonitor_t1_20260713_203809.json</t>
  </si>
  <si>
    <t>/media/serv-bot/cebece73-ca34-45fa-ba0e-9a1a1807e5c3/TCC_Unifal/Evidencias_TCC_Unifal/relatorios_ferramentas/2026-07-13_19-07-57__validacao_tcc_unifal_r04/amaweb/pato-bragado-parana-4118451/pato-bragado_paraná_4118451_r04_amaweb_t1_20260713_203824.pdf</t>
  </si>
  <si>
    <t>/media/serv-bot/cebece73-ca34-45fa-ba0e-9a1a1807e5c3/TCC_Unifal/Processamento_TCC_Unifal/sessoes/2026-07-13_19-07-57__validacao_tcc_unifal_r04/json/r04_4118451_7bde9bf6.json</t>
  </si>
  <si>
    <t>/media/serv-bot/cebece73-ca34-45fa-ba0e-9a1a1807e5c3/TCC_Unifal/Evidencias_TCC_Unifal/relatorios_ferramentas/2026-07-13_19-07-57__validacao_tcc_unifal_r04/accessmonitor/sao-francisco-do-maranhao-maranhao-2110906/sao-francisco-do-maranhao_maranhão_2110906_r04_accessmonitor_t1_20260713_203827.json</t>
  </si>
  <si>
    <t>/media/serv-bot/cebece73-ca34-45fa-ba0e-9a1a1807e5c3/TCC_Unifal/Evidencias_TCC_Unifal/relatorios_ferramentas/2026-07-13_19-07-57__validacao_tcc_unifal_r04/accessmonitor/pato-bragado-parana-4118451/pato-bragado_paraná_4118451_r04_accessmonitor_t1_20260713_203835.json</t>
  </si>
  <si>
    <t>/media/serv-bot/cebece73-ca34-45fa-ba0e-9a1a1807e5c3/TCC_Unifal/Evidencias_TCC_Unifal/relatorios_ferramentas/2026-07-13_19-07-57__validacao_tcc_unifal_r04/amaweb/sitio-novo-maranhao-2111805/sitio-novo_maranhão_2111805_r04_amaweb_t1_20260713_203912.pdf</t>
  </si>
  <si>
    <t>/media/serv-bot/cebece73-ca34-45fa-ba0e-9a1a1807e5c3/TCC_Unifal/Processamento_TCC_Unifal/sessoes/2026-07-13_19-07-57__validacao_tcc_unifal_r04/json/r04_2111805_449ad641.json</t>
  </si>
  <si>
    <t>/media/serv-bot/cebece73-ca34-45fa-ba0e-9a1a1807e5c3/TCC_Unifal/Evidencias_TCC_Unifal/relatorios_ferramentas/2026-07-13_19-07-57__validacao_tcc_unifal_r04/accessmonitor/sitio-novo-maranhao-2111805/sitio-novo_maranhão_2111805_r04_accessmonitor_t1_20260713_203923.json</t>
  </si>
  <si>
    <t>/media/serv-bot/cebece73-ca34-45fa-ba0e-9a1a1807e5c3/TCC_Unifal/Evidencias_TCC_Unifal/relatorios_ferramentas/2026-07-13_19-07-57__validacao_tcc_unifal_r04/amaweb/caraubas-paraiba-2504074/caraubas_paraíba_2504074_r04_amaweb_t1_20260713_204024.pdf</t>
  </si>
  <si>
    <t>/media/serv-bot/cebece73-ca34-45fa-ba0e-9a1a1807e5c3/TCC_Unifal/Processamento_TCC_Unifal/sessoes/2026-07-13_19-07-57__validacao_tcc_unifal_r04/json/r04_2504074_a358cf58.json</t>
  </si>
  <si>
    <t>/media/serv-bot/cebece73-ca34-45fa-ba0e-9a1a1807e5c3/TCC_Unifal/Evidencias_TCC_Unifal/relatorios_ferramentas/2026-07-13_19-07-57__validacao_tcc_unifal_r04/accessmonitor/caraubas-paraiba-2504074/caraubas_paraíba_2504074_r04_accessmonitor_t1_20260713_204037.json</t>
  </si>
  <si>
    <t>/media/serv-bot/cebece73-ca34-45fa-ba0e-9a1a1807e5c3/TCC_Unifal/Evidencias_TCC_Unifal/relatorios_ferramentas/2026-07-13_19-07-57__validacao_tcc_unifal_r04/amaweb/conceicao-paraiba-2504405/conceicao_paraíba_2504405_r04_amaweb_t1_20260713_204117.pdf</t>
  </si>
  <si>
    <t>/media/serv-bot/cebece73-ca34-45fa-ba0e-9a1a1807e5c3/TCC_Unifal/Processamento_TCC_Unifal/sessoes/2026-07-13_19-07-57__validacao_tcc_unifal_r04/json/r04_2504405_497d2fd4.json</t>
  </si>
  <si>
    <t>/media/serv-bot/cebece73-ca34-45fa-ba0e-9a1a1807e5c3/TCC_Unifal/Evidencias_TCC_Unifal/relatorios_ferramentas/2026-07-13_19-07-57__validacao_tcc_unifal_r04/amaweb/itauna-minas-gerais-3133808/itauna_minas gerais_3133808_r04_amaweb_t1_20260713_204133.pdf</t>
  </si>
  <si>
    <t>/media/serv-bot/cebece73-ca34-45fa-ba0e-9a1a1807e5c3/TCC_Unifal/Processamento_TCC_Unifal/sessoes/2026-07-13_19-07-57__validacao_tcc_unifal_r04/json/r04_3133808_f82452d4.json</t>
  </si>
  <si>
    <t>/media/serv-bot/cebece73-ca34-45fa-ba0e-9a1a1807e5c3/TCC_Unifal/Evidencias_TCC_Unifal/relatorios_ferramentas/2026-07-13_19-07-57__validacao_tcc_unifal_r04/accessmonitor/conceicao-paraiba-2504405/conceicao_paraíba_2504405_r04_accessmonitor_t1_20260713_204131.json</t>
  </si>
  <si>
    <t>/media/serv-bot/cebece73-ca34-45fa-ba0e-9a1a1807e5c3/TCC_Unifal/Evidencias_TCC_Unifal/relatorios_ferramentas/2026-07-13_19-07-57__validacao_tcc_unifal_r04/amaweb/itauna-minas-gerais-3133808/itauna_minas gerais_3133808_r04_amaweb_t2_20260713_204158.pdf</t>
  </si>
  <si>
    <t>/media/serv-bot/cebece73-ca34-45fa-ba0e-9a1a1807e5c3/TCC_Unifal/Evidencias_TCC_Unifal/relatorios_ferramentas/2026-07-13_19-07-57__validacao_tcc_unifal_r04/amaweb/planalto-parana-4119806/planalto_paraná_4119806_r04_amaweb_t1_20260713_204159.pdf</t>
  </si>
  <si>
    <t>/media/serv-bot/cebece73-ca34-45fa-ba0e-9a1a1807e5c3/TCC_Unifal/Processamento_TCC_Unifal/sessoes/2026-07-13_19-07-57__validacao_tcc_unifal_r04/json/r04_4119806_ef718b6e.json</t>
  </si>
  <si>
    <t>/media/serv-bot/cebece73-ca34-45fa-ba0e-9a1a1807e5c3/TCC_Unifal/Evidencias_TCC_Unifal/relatorios_ferramentas/2026-07-13_19-07-57__validacao_tcc_unifal_r04/amaweb/planalto-parana-4119806/planalto_paraná_4119806_r04_amaweb_t2_20260713_204225.pdf</t>
  </si>
  <si>
    <t>/media/serv-bot/cebece73-ca34-45fa-ba0e-9a1a1807e5c3/TCC_Unifal/Evidencias_TCC_Unifal/relatorios_ferramentas/2026-07-13_19-07-57__validacao_tcc_unifal_r04/accessmonitor/itauna-minas-gerais-3133808/itauna_minas gerais_3133808_r04_accessmonitor_t1_20260713_204210.json</t>
  </si>
  <si>
    <t>/media/serv-bot/cebece73-ca34-45fa-ba0e-9a1a1807e5c3/TCC_Unifal/Evidencias_TCC_Unifal/relatorios_ferramentas/2026-07-13_19-07-57__validacao_tcc_unifal_r04/accessmonitor/planalto-parana-4119806/planalto_paraná_4119806_r04_accessmonitor_t1_20260713_204236.json</t>
  </si>
  <si>
    <t>/media/serv-bot/cebece73-ca34-45fa-ba0e-9a1a1807e5c3/TCC_Unifal/Evidencias_TCC_Unifal/relatorios_ferramentas/2026-07-13_19-07-57__validacao_tcc_unifal_r04/amaweb/gado-bravo-paraiba-2506251/gado-bravo_paraíba_2506251_r04_amaweb_t1_20260713_204332.pdf</t>
  </si>
  <si>
    <t>/media/serv-bot/cebece73-ca34-45fa-ba0e-9a1a1807e5c3/TCC_Unifal/Processamento_TCC_Unifal/sessoes/2026-07-13_19-07-57__validacao_tcc_unifal_r04/json/r04_2506251_8d74973a.json</t>
  </si>
  <si>
    <t>/media/serv-bot/cebece73-ca34-45fa-ba0e-9a1a1807e5c3/TCC_Unifal/Evidencias_TCC_Unifal/relatorios_ferramentas/2026-07-13_19-07-57__validacao_tcc_unifal_r04/accessmonitor/gado-bravo-paraiba-2506251/gado-bravo_paraíba_2506251_r04_accessmonitor_t1_20260713_204345.json</t>
  </si>
  <si>
    <t>/media/serv-bot/cebece73-ca34-45fa-ba0e-9a1a1807e5c3/TCC_Unifal/Evidencias_TCC_Unifal/relatorios_ferramentas/2026-07-13_19-07-57__validacao_tcc_unifal_r04/amaweb/quarto-centenario-parana-4120655/quarto-centenario_paraná_4120655_r04_amaweb_t1_20260713_204401.pdf</t>
  </si>
  <si>
    <t>/media/serv-bot/cebece73-ca34-45fa-ba0e-9a1a1807e5c3/TCC_Unifal/Processamento_TCC_Unifal/sessoes/2026-07-13_19-07-57__validacao_tcc_unifal_r04/json/r04_4120655_ab3c7d8d.json</t>
  </si>
  <si>
    <t>/media/serv-bot/cebece73-ca34-45fa-ba0e-9a1a1807e5c3/TCC_Unifal/Evidencias_TCC_Unifal/relatorios_ferramentas/2026-07-13_19-07-57__validacao_tcc_unifal_r04/amaweb/jerico-paraiba-2507408/jerico_paraíba_2507408_r04_amaweb_t1_20260713_204423.pdf</t>
  </si>
  <si>
    <t>/media/serv-bot/cebece73-ca34-45fa-ba0e-9a1a1807e5c3/TCC_Unifal/Processamento_TCC_Unifal/sessoes/2026-07-13_19-07-57__validacao_tcc_unifal_r04/json/r04_2507408_f542090d.json</t>
  </si>
  <si>
    <t>/media/serv-bot/cebece73-ca34-45fa-ba0e-9a1a1807e5c3/TCC_Unifal/Evidencias_TCC_Unifal/relatorios_ferramentas/2026-07-13_19-07-57__validacao_tcc_unifal_r04/accessmonitor/quarto-centenario-parana-4120655/quarto-centenario_paraná_4120655_r04_accessmonitor_t1_20260713_204413.json</t>
  </si>
  <si>
    <t>/media/serv-bot/cebece73-ca34-45fa-ba0e-9a1a1807e5c3/TCC_Unifal/Evidencias_TCC_Unifal/relatorios_ferramentas/2026-07-13_19-07-57__validacao_tcc_unifal_r04/accessmonitor/jerico-paraiba-2507408/jerico_paraíba_2507408_r04_accessmonitor_t1_20260713_204434.json</t>
  </si>
  <si>
    <t>/media/serv-bot/cebece73-ca34-45fa-ba0e-9a1a1807e5c3/TCC_Unifal/Evidencias_TCC_Unifal/relatorios_ferramentas/2026-07-13_19-07-57__validacao_tcc_unifal_r04/amaweb/lastro-paraiba-2508406/lastro_paraíba_2508406_r04_amaweb_t1_20260713_204521.pdf</t>
  </si>
  <si>
    <t>/media/serv-bot/cebece73-ca34-45fa-ba0e-9a1a1807e5c3/TCC_Unifal/Processamento_TCC_Unifal/sessoes/2026-07-13_19-07-57__validacao_tcc_unifal_r04/json/r04_2508406_177e970b.json</t>
  </si>
  <si>
    <t>/media/serv-bot/cebece73-ca34-45fa-ba0e-9a1a1807e5c3/TCC_Unifal/Evidencias_TCC_Unifal/relatorios_ferramentas/2026-07-13_19-07-57__validacao_tcc_unifal_r04/amaweb/jordania-minas-gerais-3136504/jordania_minas gerais_3136504_r04_amaweb_t1_20260713_204535.pdf</t>
  </si>
  <si>
    <t>/media/serv-bot/cebece73-ca34-45fa-ba0e-9a1a1807e5c3/TCC_Unifal/Processamento_TCC_Unifal/sessoes/2026-07-13_19-07-57__validacao_tcc_unifal_r04/json/r04_3136504_df54bc11.json</t>
  </si>
  <si>
    <t>/media/serv-bot/cebece73-ca34-45fa-ba0e-9a1a1807e5c3/TCC_Unifal/Evidencias_TCC_Unifal/relatorios_ferramentas/2026-07-13_19-07-57__validacao_tcc_unifal_r04/accessmonitor/lastro-paraiba-2508406/lastro_paraíba_2508406_r04_accessmonitor_t1_20260713_204533.json</t>
  </si>
  <si>
    <t>/media/serv-bot/cebece73-ca34-45fa-ba0e-9a1a1807e5c3/TCC_Unifal/Evidencias_TCC_Unifal/relatorios_ferramentas/2026-07-13_19-07-57__validacao_tcc_unifal_r04/amaweb/jordania-minas-gerais-3136504/jordania_minas gerais_3136504_r04_amaweb_t2_20260713_204603.pdf</t>
  </si>
  <si>
    <t>/media/serv-bot/cebece73-ca34-45fa-ba0e-9a1a1807e5c3/TCC_Unifal/Evidencias_TCC_Unifal/relatorios_ferramentas/2026-07-13_19-07-57__validacao_tcc_unifal_r04/amaweb/parari-paraiba-2510659/parari_paraíba_2510659_r04_amaweb_t1_20260713_204623.pdf</t>
  </si>
  <si>
    <t>/media/serv-bot/cebece73-ca34-45fa-ba0e-9a1a1807e5c3/TCC_Unifal/Processamento_TCC_Unifal/sessoes/2026-07-13_19-07-57__validacao_tcc_unifal_r04/json/r04_2510659_1f9123c6.json</t>
  </si>
  <si>
    <t>/media/serv-bot/cebece73-ca34-45fa-ba0e-9a1a1807e5c3/TCC_Unifal/Evidencias_TCC_Unifal/relatorios_ferramentas/2026-07-13_19-07-57__validacao_tcc_unifal_r04/accessmonitor/jordania-minas-gerais-3136504/jordania_minas gerais_3136504_r04_accessmonitor_t1_20260713_204614.json</t>
  </si>
  <si>
    <t>/media/serv-bot/cebece73-ca34-45fa-ba0e-9a1a1807e5c3/TCC_Unifal/Evidencias_TCC_Unifal/relatorios_ferramentas/2026-07-13_19-07-57__validacao_tcc_unifal_r04/amaweb/lagoa-dourada-minas-gerais-3137403/lagoa-dourada_minas gerais_3137403_r04_amaweb_t1_20260713_204640.pdf</t>
  </si>
  <si>
    <t>/media/serv-bot/cebece73-ca34-45fa-ba0e-9a1a1807e5c3/TCC_Unifal/Processamento_TCC_Unifal/sessoes/2026-07-13_19-07-57__validacao_tcc_unifal_r04/json/r04_3137403_4d80155e.json</t>
  </si>
  <si>
    <t>/media/serv-bot/cebece73-ca34-45fa-ba0e-9a1a1807e5c3/TCC_Unifal/Evidencias_TCC_Unifal/relatorios_ferramentas/2026-07-13_19-07-57__validacao_tcc_unifal_r04/accessmonitor/parari-paraiba-2510659/parari_paraíba_2510659_r04_accessmonitor_t1_20260713_204635.json</t>
  </si>
  <si>
    <t>/media/serv-bot/cebece73-ca34-45fa-ba0e-9a1a1807e5c3/TCC_Unifal/Evidencias_TCC_Unifal/relatorios_ferramentas/2026-07-13_19-07-57__validacao_tcc_unifal_r04/accessmonitor/lagoa-dourada-minas-gerais-3137403/lagoa-dourada_minas gerais_3137403_r04_accessmonitor_t1_20260713_204653.json</t>
  </si>
  <si>
    <t>/media/serv-bot/cebece73-ca34-45fa-ba0e-9a1a1807e5c3/TCC_Unifal/Evidencias_TCC_Unifal/relatorios_ferramentas/2026-07-13_19-07-57__validacao_tcc_unifal_r04/amaweb/quedas-do-iguacu-parana-4120903/quedas-do-iguacu_paraná_4120903_r04_amaweb_t1_20260713_204736.pdf</t>
  </si>
  <si>
    <t>/media/serv-bot/cebece73-ca34-45fa-ba0e-9a1a1807e5c3/TCC_Unifal/Processamento_TCC_Unifal/sessoes/2026-07-13_19-07-57__validacao_tcc_unifal_r04/json/r04_4120903_81161952.json</t>
  </si>
  <si>
    <t>/media/serv-bot/cebece73-ca34-45fa-ba0e-9a1a1807e5c3/TCC_Unifal/Evidencias_TCC_Unifal/relatorios_ferramentas/2026-07-13_19-07-57__validacao_tcc_unifal_r04/amaweb/lagoa-formosa-minas-gerais-3137502/lagoa-formosa_minas gerais_3137502_r04_amaweb_t1_20260713_204745.pdf</t>
  </si>
  <si>
    <t>/media/serv-bot/cebece73-ca34-45fa-ba0e-9a1a1807e5c3/TCC_Unifal/Processamento_TCC_Unifal/sessoes/2026-07-13_19-07-57__validacao_tcc_unifal_r04/json/r04_3137502_d0cfa06e.json</t>
  </si>
  <si>
    <t>/media/serv-bot/cebece73-ca34-45fa-ba0e-9a1a1807e5c3/TCC_Unifal/Evidencias_TCC_Unifal/relatorios_ferramentas/2026-07-13_19-07-57__validacao_tcc_unifal_r04/accessmonitor/quedas-do-iguacu-parana-4120903/quedas-do-iguacu_paraná_4120903_r04_accessmonitor_t1_20260713_204748.json</t>
  </si>
  <si>
    <t>/media/serv-bot/cebece73-ca34-45fa-ba0e-9a1a1807e5c3/TCC_Unifal/Evidencias_TCC_Unifal/relatorios_ferramentas/2026-07-13_19-07-57__validacao_tcc_unifal_r04/accessmonitor/lagoa-formosa-minas-gerais-3137502/lagoa-formosa_minas gerais_3137502_r04_accessmonitor_t1_20260713_204758.json</t>
  </si>
  <si>
    <t>/media/serv-bot/cebece73-ca34-45fa-ba0e-9a1a1807e5c3/TCC_Unifal/Evidencias_TCC_Unifal/relatorios_ferramentas/2026-07-13_19-07-57__validacao_tcc_unifal_r04/amaweb/ribeirao-do-pinhal-parana-4121901/ribeirao-do-pinhal_paraná_4121901_r04_amaweb_t1_20260713_204826.pdf</t>
  </si>
  <si>
    <t>/media/serv-bot/cebece73-ca34-45fa-ba0e-9a1a1807e5c3/TCC_Unifal/Processamento_TCC_Unifal/sessoes/2026-07-13_19-07-57__validacao_tcc_unifal_r04/json/r04_4121901_baa6406b.json</t>
  </si>
  <si>
    <t>/media/serv-bot/cebece73-ca34-45fa-ba0e-9a1a1807e5c3/TCC_Unifal/Evidencias_TCC_Unifal/relatorios_ferramentas/2026-07-13_19-07-57__validacao_tcc_unifal_r04/accessmonitor/ribeirao-do-pinhal-parana-4121901/ribeirao-do-pinhal_paraná_4121901_r04_accessmonitor_t1_20260713_204837.json</t>
  </si>
  <si>
    <t>/media/serv-bot/cebece73-ca34-45fa-ba0e-9a1a1807e5c3/TCC_Unifal/Evidencias_TCC_Unifal/relatorios_ferramentas/2026-07-13_19-07-57__validacao_tcc_unifal_r04/amaweb/remigio-paraiba-2512705/remigio_paraíba_2512705_r04_amaweb_t1_20260713_204959.pdf</t>
  </si>
  <si>
    <t>/media/serv-bot/cebece73-ca34-45fa-ba0e-9a1a1807e5c3/TCC_Unifal/Processamento_TCC_Unifal/sessoes/2026-07-13_19-07-57__validacao_tcc_unifal_r04/json/r04_2512705_312756ae.json</t>
  </si>
  <si>
    <t>/media/serv-bot/cebece73-ca34-45fa-ba0e-9a1a1807e5c3/TCC_Unifal/Evidencias_TCC_Unifal/relatorios_ferramentas/2026-07-13_19-07-57__validacao_tcc_unifal_r04/amaweb/martins-soares-minas-gerais-3140530/martins-soares_minas gerais_3140530_r04_amaweb_t1_20260713_205123.pdf</t>
  </si>
  <si>
    <t>/media/serv-bot/cebece73-ca34-45fa-ba0e-9a1a1807e5c3/TCC_Unifal/Processamento_TCC_Unifal/sessoes/2026-07-13_19-07-57__validacao_tcc_unifal_r04/json/r04_3140530_76dcf602.json</t>
  </si>
  <si>
    <t>/media/serv-bot/cebece73-ca34-45fa-ba0e-9a1a1807e5c3/TCC_Unifal/Evidencias_TCC_Unifal/relatorios_ferramentas/2026-07-13_19-07-57__validacao_tcc_unifal_r04/amaweb/salto-do-lontra-parana-4123006/salto-do-lontra_paraná_4123006_r04_amaweb_t1_20260713_205159.pdf</t>
  </si>
  <si>
    <t>/media/serv-bot/cebece73-ca34-45fa-ba0e-9a1a1807e5c3/TCC_Unifal/Processamento_TCC_Unifal/sessoes/2026-07-13_19-07-57__validacao_tcc_unifal_r04/json/r04_4123006_50402e6c.json</t>
  </si>
  <si>
    <t>/media/serv-bot/cebece73-ca34-45fa-ba0e-9a1a1807e5c3/TCC_Unifal/Evidencias_TCC_Unifal/relatorios_ferramentas/2026-07-13_19-07-57__validacao_tcc_unifal_r04/amaweb/martins-soares-minas-gerais-3140530/martins-soares_minas gerais_3140530_r04_amaweb_t2_20260713_205211.pdf</t>
  </si>
  <si>
    <t>/media/serv-bot/cebece73-ca34-45fa-ba0e-9a1a1807e5c3/TCC_Unifal/Evidencias_TCC_Unifal/relatorios_ferramentas/2026-07-13_19-07-57__validacao_tcc_unifal_r04/amaweb/salto-do-lontra-parana-4123006/salto-do-lontra_paraná_4123006_r04_amaweb_t2_20260713_205220.pdf</t>
  </si>
  <si>
    <t>/media/serv-bot/cebece73-ca34-45fa-ba0e-9a1a1807e5c3/TCC_Unifal/Evidencias_TCC_Unifal/relatorios_ferramentas/2026-07-13_19-07-57__validacao_tcc_unifal_r04/accessmonitor/salto-do-lontra-parana-4123006/salto-do-lontra_paraná_4123006_r04_accessmonitor_t1_20260713_205232.json</t>
  </si>
  <si>
    <t>/media/serv-bot/cebece73-ca34-45fa-ba0e-9a1a1807e5c3/TCC_Unifal/Evidencias_TCC_Unifal/relatorios_ferramentas/2026-07-13_19-07-57__validacao_tcc_unifal_r04/accessmonitor/martins-soares-minas-gerais-3140530/martins-soares_minas gerais_3140530_r04_accessmonitor_t1_20260713_205225.json</t>
  </si>
  <si>
    <t>/media/serv-bot/cebece73-ca34-45fa-ba0e-9a1a1807e5c3/TCC_Unifal/Evidencias_TCC_Unifal/relatorios_ferramentas/2026-07-13_19-07-57__validacao_tcc_unifal_r04/amaweb/santa-cecilia-do-pavao-parana-4123204/santa-cecilia-do-pavao_paraná_4123204_r04_amaweb_t1_20260713_205256.pdf</t>
  </si>
  <si>
    <t>/media/serv-bot/cebece73-ca34-45fa-ba0e-9a1a1807e5c3/TCC_Unifal/Processamento_TCC_Unifal/sessoes/2026-07-13_19-07-57__validacao_tcc_unifal_r04/json/r04_4123204_efeca6ca.json</t>
  </si>
  <si>
    <t>/media/serv-bot/cebece73-ca34-45fa-ba0e-9a1a1807e5c3/TCC_Unifal/Evidencias_TCC_Unifal/relatorios_ferramentas/2026-07-13_19-07-57__validacao_tcc_unifal_r04/amaweb/matias-cardoso-minas-gerais-3140852/matias-cardoso_minas gerais_3140852_r04_amaweb_t1_20260713_205258.pdf</t>
  </si>
  <si>
    <t>/media/serv-bot/cebece73-ca34-45fa-ba0e-9a1a1807e5c3/TCC_Unifal/Processamento_TCC_Unifal/sessoes/2026-07-13_19-07-57__validacao_tcc_unifal_r04/json/r04_3140852_51db29db.json</t>
  </si>
  <si>
    <t>/media/serv-bot/cebece73-ca34-45fa-ba0e-9a1a1807e5c3/TCC_Unifal/Evidencias_TCC_Unifal/relatorios_ferramentas/2026-07-13_19-07-57__validacao_tcc_unifal_r04/accessmonitor/santa-cecilia-do-pavao-parana-4123204/santa-cecilia-do-pavao_paraná_4123204_r04_accessmonitor_t1_20260713_205308.json</t>
  </si>
  <si>
    <t>/media/serv-bot/cebece73-ca34-45fa-ba0e-9a1a1807e5c3/TCC_Unifal/Evidencias_TCC_Unifal/relatorios_ferramentas/2026-07-13_19-07-57__validacao_tcc_unifal_r04/accessmonitor/matias-cardoso-minas-gerais-3140852/matias-cardoso_minas gerais_3140852_r04_accessmonitor_t1_20260713_205312.json</t>
  </si>
  <si>
    <t>/media/serv-bot/cebece73-ca34-45fa-ba0e-9a1a1807e5c3/TCC_Unifal/Evidencias_TCC_Unifal/relatorios_ferramentas/2026-07-13_19-07-57__validacao_tcc_unifal_r04/amaweb/remigio-paraiba-2512705/remigio_paraíba_2512705_r04_amaweb_t2_20260713_205318.pdf</t>
  </si>
  <si>
    <t>/media/serv-bot/cebece73-ca34-45fa-ba0e-9a1a1807e5c3/TCC_Unifal/Evidencias_TCC_Unifal/relatorios_ferramentas/2026-07-13_19-07-57__validacao_tcc_unifal_r04/amaweb/sao-joao-do-ivai-parana-4125001/sao-joao-do-ivai_paraná_4125001_r04_amaweb_t1_20260713_205337.pdf</t>
  </si>
  <si>
    <t>/media/serv-bot/cebece73-ca34-45fa-ba0e-9a1a1807e5c3/TCC_Unifal/Processamento_TCC_Unifal/sessoes/2026-07-13_19-07-57__validacao_tcc_unifal_r04/json/r04_4125001_ddd467f5.json</t>
  </si>
  <si>
    <t>/media/serv-bot/cebece73-ca34-45fa-ba0e-9a1a1807e5c3/TCC_Unifal/Evidencias_TCC_Unifal/relatorios_ferramentas/2026-07-13_19-07-57__validacao_tcc_unifal_r04/accessmonitor/sao-joao-do-ivai-parana-4125001/sao-joao-do-ivai_paraná_4125001_r04_accessmonitor_t1_20260713_205350.json</t>
  </si>
  <si>
    <t>/media/serv-bot/cebece73-ca34-45fa-ba0e-9a1a1807e5c3/TCC_Unifal/Evidencias_TCC_Unifal/relatorios_ferramentas/2026-07-13_19-07-57__validacao_tcc_unifal_r04/amaweb/mato-verde-minas-gerais-3141009/mato-verde_minas gerais_3141009_r04_amaweb_t1_20260713_205356.pdf</t>
  </si>
  <si>
    <t>/media/serv-bot/cebece73-ca34-45fa-ba0e-9a1a1807e5c3/TCC_Unifal/Processamento_TCC_Unifal/sessoes/2026-07-13_19-07-57__validacao_tcc_unifal_r04/json/r04_3141009_54c5e3b6.json</t>
  </si>
  <si>
    <t>/media/serv-bot/cebece73-ca34-45fa-ba0e-9a1a1807e5c3/TCC_Unifal/Evidencias_TCC_Unifal/relatorios_ferramentas/2026-07-13_19-07-57__validacao_tcc_unifal_r04/accessmonitor/mato-verde-minas-gerais-3141009/mato-verde_minas gerais_3141009_r04_accessmonitor_t1_20260713_205408.json</t>
  </si>
  <si>
    <t>/media/serv-bot/cebece73-ca34-45fa-ba0e-9a1a1807e5c3/TCC_Unifal/Evidencias_TCC_Unifal/relatorios_ferramentas/2026-07-13_19-07-57__validacao_tcc_unifal_r04/amaweb/sapopema-parana-4126207/sapopema_paraná_4126207_r04_amaweb_t1_20260713_205456.pdf</t>
  </si>
  <si>
    <t>/media/serv-bot/cebece73-ca34-45fa-ba0e-9a1a1807e5c3/TCC_Unifal/Processamento_TCC_Unifal/sessoes/2026-07-13_19-07-57__validacao_tcc_unifal_r04/json/r04_4126207_5af29e7b.json</t>
  </si>
  <si>
    <t>/media/serv-bot/cebece73-ca34-45fa-ba0e-9a1a1807e5c3/TCC_Unifal/Evidencias_TCC_Unifal/relatorios_ferramentas/2026-07-13_19-07-57__validacao_tcc_unifal_r04/amaweb/remigio-paraiba-2512705/remigio_paraíba_2512705_r04_amaweb_t3_20260713_205517.pdf</t>
  </si>
  <si>
    <t>/media/serv-bot/cebece73-ca34-45fa-ba0e-9a1a1807e5c3/TCC_Unifal/Evidencias_TCC_Unifal/relatorios_ferramentas/2026-07-13_19-07-57__validacao_tcc_unifal_r04/accessmonitor/sapopema-parana-4126207/sapopema_paraná_4126207_r04_accessmonitor_t1_20260713_205509.json</t>
  </si>
  <si>
    <t>/media/serv-bot/cebece73-ca34-45fa-ba0e-9a1a1807e5c3/TCC_Unifal/Evidencias_TCC_Unifal/relatorios_ferramentas/2026-07-13_19-07-57__validacao_tcc_unifal_r04/accessmonitor/remigio-paraiba-2512705/remigio_paraíba_2512705_r04_accessmonitor_t1_20260713_205530.json</t>
  </si>
  <si>
    <t>/media/serv-bot/cebece73-ca34-45fa-ba0e-9a1a1807e5c3/TCC_Unifal/Evidencias_TCC_Unifal/relatorios_ferramentas/2026-07-13_19-07-57__validacao_tcc_unifal_r04/amaweb/sertanopolis-parana-4126504/sertanopolis_paraná_4126504_r04_amaweb_t1_20260713_205556.pdf</t>
  </si>
  <si>
    <t>/media/serv-bot/cebece73-ca34-45fa-ba0e-9a1a1807e5c3/TCC_Unifal/Processamento_TCC_Unifal/sessoes/2026-07-13_19-07-57__validacao_tcc_unifal_r04/json/r04_4126504_e955b230.json</t>
  </si>
  <si>
    <t>/media/serv-bot/cebece73-ca34-45fa-ba0e-9a1a1807e5c3/TCC_Unifal/Evidencias_TCC_Unifal/relatorios_ferramentas/2026-07-13_19-07-57__validacao_tcc_unifal_r04/amaweb/santa-cecilia-paraiba-2513158/santa-cecilia_paraíba_2513158_r04_amaweb_t1_20260713_205619.pdf</t>
  </si>
  <si>
    <t>/media/serv-bot/cebece73-ca34-45fa-ba0e-9a1a1807e5c3/TCC_Unifal/Processamento_TCC_Unifal/sessoes/2026-07-13_19-07-57__validacao_tcc_unifal_r04/json/r04_2513158_8adeddba.json</t>
  </si>
  <si>
    <t>/media/serv-bot/cebece73-ca34-45fa-ba0e-9a1a1807e5c3/TCC_Unifal/Evidencias_TCC_Unifal/relatorios_ferramentas/2026-07-13_19-07-57__validacao_tcc_unifal_r04/accessmonitor/sertanopolis-parana-4126504/sertanopolis_paraná_4126504_r04_accessmonitor_t1_20260713_205608.json</t>
  </si>
  <si>
    <t>/media/serv-bot/cebece73-ca34-45fa-ba0e-9a1a1807e5c3/TCC_Unifal/Evidencias_TCC_Unifal/relatorios_ferramentas/2026-07-13_19-07-57__validacao_tcc_unifal_r04/accessmonitor/santa-cecilia-paraiba-2513158/santa-cecilia_paraíba_2513158_r04_accessmonitor_t1_20260713_205632.json</t>
  </si>
  <si>
    <t>/media/serv-bot/cebece73-ca34-45fa-ba0e-9a1a1807e5c3/TCC_Unifal/Evidencias_TCC_Unifal/relatorios_ferramentas/2026-07-13_19-07-57__validacao_tcc_unifal_r04/amaweb/sao-bentinho-paraiba-2513927/sao-bentinho_paraíba_2513927_r04_amaweb_t1_20260713_205726.pdf</t>
  </si>
  <si>
    <t>/media/serv-bot/cebece73-ca34-45fa-ba0e-9a1a1807e5c3/TCC_Unifal/Processamento_TCC_Unifal/sessoes/2026-07-13_19-07-57__validacao_tcc_unifal_r04/json/r04_2513927_edfb1430.json</t>
  </si>
  <si>
    <t>/media/serv-bot/cebece73-ca34-45fa-ba0e-9a1a1807e5c3/TCC_Unifal/Evidencias_TCC_Unifal/relatorios_ferramentas/2026-07-13_19-07-57__validacao_tcc_unifal_r04/amaweb/matutina-minas-gerais-3141207/matutina_minas gerais_3141207_r04_amaweb_t1_20260713_205729.pdf</t>
  </si>
  <si>
    <t>/media/serv-bot/cebece73-ca34-45fa-ba0e-9a1a1807e5c3/TCC_Unifal/Processamento_TCC_Unifal/sessoes/2026-07-13_19-07-57__validacao_tcc_unifal_r04/json/r04_3141207_aa6619f6.json</t>
  </si>
  <si>
    <t>/media/serv-bot/cebece73-ca34-45fa-ba0e-9a1a1807e5c3/TCC_Unifal/Evidencias_TCC_Unifal/relatorios_ferramentas/2026-07-13_19-07-57__validacao_tcc_unifal_r04/amaweb/siqueira-campos-parana-4126603/siqueira-campos_paraná_4126603_r04_amaweb_t1_20260713_205739.pdf</t>
  </si>
  <si>
    <t>/media/serv-bot/cebece73-ca34-45fa-ba0e-9a1a1807e5c3/TCC_Unifal/Processamento_TCC_Unifal/sessoes/2026-07-13_19-07-57__validacao_tcc_unifal_r04/json/r04_4126603_b9359cce.json</t>
  </si>
  <si>
    <t>/media/serv-bot/cebece73-ca34-45fa-ba0e-9a1a1807e5c3/TCC_Unifal/Evidencias_TCC_Unifal/relatorios_ferramentas/2026-07-13_19-07-57__validacao_tcc_unifal_r04/accessmonitor/sao-bentinho-paraiba-2513927/sao-bentinho_paraíba_2513927_r04_accessmonitor_t1_20260713_205739.json</t>
  </si>
  <si>
    <t>/media/serv-bot/cebece73-ca34-45fa-ba0e-9a1a1807e5c3/TCC_Unifal/Evidencias_TCC_Unifal/relatorios_ferramentas/2026-07-13_19-07-57__validacao_tcc_unifal_r04/amaweb/sao-bento-paraiba-2513901/sao-bento_paraíba_2513901_r04_amaweb_t1_20260713_205801.pdf</t>
  </si>
  <si>
    <t>/media/serv-bot/cebece73-ca34-45fa-ba0e-9a1a1807e5c3/TCC_Unifal/Processamento_TCC_Unifal/sessoes/2026-07-13_19-07-57__validacao_tcc_unifal_r04/json/r04_2513901_98035c2a.json</t>
  </si>
  <si>
    <t>/media/serv-bot/cebece73-ca34-45fa-ba0e-9a1a1807e5c3/TCC_Unifal/Evidencias_TCC_Unifal/relatorios_ferramentas/2026-07-13_19-07-57__validacao_tcc_unifal_r04/accessmonitor/siqueira-campos-parana-4126603/siqueira-campos_paraná_4126603_r04_accessmonitor_t1_20260713_205750.json</t>
  </si>
  <si>
    <t>/media/serv-bot/cebece73-ca34-45fa-ba0e-9a1a1807e5c3/TCC_Unifal/Evidencias_TCC_Unifal/relatorios_ferramentas/2026-07-13_19-07-57__validacao_tcc_unifal_r04/accessmonitor/sao-bento-paraiba-2513901/sao-bento_paraíba_2513901_r04_accessmonitor_t1_20260713_205814.json</t>
  </si>
  <si>
    <t>/media/serv-bot/cebece73-ca34-45fa-ba0e-9a1a1807e5c3/TCC_Unifal/Evidencias_TCC_Unifal/relatorios_ferramentas/2026-07-13_19-07-57__validacao_tcc_unifal_r04/amaweb/ventania-parana-4128534/ventania_paraná_4128534_r04_amaweb_t1_20260713_205844.pdf</t>
  </si>
  <si>
    <t>/media/serv-bot/cebece73-ca34-45fa-ba0e-9a1a1807e5c3/TCC_Unifal/Processamento_TCC_Unifal/sessoes/2026-07-13_19-07-57__validacao_tcc_unifal_r04/json/r04_4128534_eef8814b.json</t>
  </si>
  <si>
    <t>/media/serv-bot/cebece73-ca34-45fa-ba0e-9a1a1807e5c3/TCC_Unifal/Evidencias_TCC_Unifal/relatorios_ferramentas/2026-07-13_19-07-57__validacao_tcc_unifal_r04/accessmonitor/ventania-parana-4128534/ventania_paraná_4128534_r04_accessmonitor_t1_20260713_205856.json</t>
  </si>
  <si>
    <t>/media/serv-bot/cebece73-ca34-45fa-ba0e-9a1a1807e5c3/TCC_Unifal/Evidencias_TCC_Unifal/relatorios_ferramentas/2026-07-13_19-07-57__validacao_tcc_unifal_r04/amaweb/virmond-parana-4128658/virmond_paraná_4128658_r04_amaweb_t1_20260713_205928.pdf</t>
  </si>
  <si>
    <t>/media/serv-bot/cebece73-ca34-45fa-ba0e-9a1a1807e5c3/TCC_Unifal/Processamento_TCC_Unifal/sessoes/2026-07-13_19-07-57__validacao_tcc_unifal_r04/json/r04_4128658_778454d6.json</t>
  </si>
  <si>
    <t>/media/serv-bot/cebece73-ca34-45fa-ba0e-9a1a1807e5c3/TCC_Unifal/Evidencias_TCC_Unifal/relatorios_ferramentas/2026-07-13_19-07-57__validacao_tcc_unifal_r04/amaweb/sao-jose-do-bonfim-paraiba-2514602/sao-jose-do-bonfim_paraíba_2514602_r04_amaweb_t1_20260713_205929.pdf</t>
  </si>
  <si>
    <t>/media/serv-bot/cebece73-ca34-45fa-ba0e-9a1a1807e5c3/TCC_Unifal/Processamento_TCC_Unifal/sessoes/2026-07-13_19-07-57__validacao_tcc_unifal_r04/json/r04_2514602_b0930917.json</t>
  </si>
  <si>
    <t>/media/serv-bot/cebece73-ca34-45fa-ba0e-9a1a1807e5c3/TCC_Unifal/Evidencias_TCC_Unifal/relatorios_ferramentas/2026-07-13_19-07-57__validacao_tcc_unifal_r04/accessmonitor/virmond-parana-4128658/virmond_paraná_4128658_r04_accessmonitor_t1_20260713_205941.json</t>
  </si>
  <si>
    <t>/media/serv-bot/cebece73-ca34-45fa-ba0e-9a1a1807e5c3/TCC_Unifal/Evidencias_TCC_Unifal/relatorios_ferramentas/2026-07-13_19-07-57__validacao_tcc_unifal_r04/accessmonitor/sao-jose-do-bonfim-paraiba-2514602/sao-jose-do-bonfim_paraíba_2514602_r04_accessmonitor_t1_20260713_205942.json</t>
  </si>
  <si>
    <t>/media/serv-bot/cebece73-ca34-45fa-ba0e-9a1a1807e5c3/TCC_Unifal/Evidencias_TCC_Unifal/relatorios_ferramentas/2026-07-13_19-07-57__validacao_tcc_unifal_r04/amaweb/matutina-minas-gerais-3141207/matutina_minas gerais_3141207_r04_amaweb_t2_20260713_210053.pdf</t>
  </si>
  <si>
    <t>/media/serv-bot/cebece73-ca34-45fa-ba0e-9a1a1807e5c3/TCC_Unifal/Evidencias_TCC_Unifal/relatorios_ferramentas/2026-07-13_19-07-57__validacao_tcc_unifal_r04/amaweb/matutina-minas-gerais-3141207/matutina_minas gerais_3141207_r04_amaweb_t3_20260713_210135.pdf</t>
  </si>
  <si>
    <t>/media/serv-bot/cebece73-ca34-45fa-ba0e-9a1a1807e5c3/TCC_Unifal/Evidencias_TCC_Unifal/relatorios_ferramentas/2026-07-13_19-07-57__validacao_tcc_unifal_r04/accessmonitor/matutina-minas-gerais-3141207/matutina_minas gerais_3141207_r04_accessmonitor_t1_20260713_210147.json</t>
  </si>
  <si>
    <t>/media/serv-bot/cebece73-ca34-45fa-ba0e-9a1a1807e5c3/TCC_Unifal/Evidencias_TCC_Unifal/relatorios_ferramentas/2026-07-13_19-07-57__validacao_tcc_unifal_r04/amaweb/montalvania-minas-gerais-3142700/montalvania_minas gerais_3142700_r04_amaweb_t1_20260713_210224.pdf</t>
  </si>
  <si>
    <t>/media/serv-bot/cebece73-ca34-45fa-ba0e-9a1a1807e5c3/TCC_Unifal/Processamento_TCC_Unifal/sessoes/2026-07-13_19-07-57__validacao_tcc_unifal_r04/json/r04_3142700_011fba63.json</t>
  </si>
  <si>
    <t>/media/serv-bot/cebece73-ca34-45fa-ba0e-9a1a1807e5c3/TCC_Unifal/Evidencias_TCC_Unifal/relatorios_ferramentas/2026-07-13_19-07-57__validacao_tcc_unifal_r04/accessmonitor/montalvania-minas-gerais-3142700/montalvania_minas gerais_3142700_r04_accessmonitor_t1_20260713_210238.json</t>
  </si>
  <si>
    <t>/media/serv-bot/cebece73-ca34-45fa-ba0e-9a1a1807e5c3/TCC_Unifal/Evidencias_TCC_Unifal/relatorios_ferramentas/2026-07-13_19-07-57__validacao_tcc_unifal_r04/amaweb/ajuricaba-rio-grande-do-sul-4300208/ajuricaba_rio grande do sul_4300208_r04_amaweb_t1_20260713_210257.pdf</t>
  </si>
  <si>
    <t>/media/serv-bot/cebece73-ca34-45fa-ba0e-9a1a1807e5c3/TCC_Unifal/Processamento_TCC_Unifal/sessoes/2026-07-13_19-07-57__validacao_tcc_unifal_r04/json/r04_4300208_afd45fee.json</t>
  </si>
  <si>
    <t>/media/serv-bot/cebece73-ca34-45fa-ba0e-9a1a1807e5c3/TCC_Unifal/Evidencias_TCC_Unifal/relatorios_ferramentas/2026-07-13_19-07-57__validacao_tcc_unifal_r04/amaweb/sao-jose-do-sabugi-paraiba-2514701/sao-jose-do-sabugi_paraíba_2514701_r04_amaweb_t1_20260713_210305.pdf</t>
  </si>
  <si>
    <t>/media/serv-bot/cebece73-ca34-45fa-ba0e-9a1a1807e5c3/TCC_Unifal/Processamento_TCC_Unifal/sessoes/2026-07-13_19-07-57__validacao_tcc_unifal_r04/json/r04_2514701_62193bb0.json</t>
  </si>
  <si>
    <t>/media/serv-bot/cebece73-ca34-45fa-ba0e-9a1a1807e5c3/TCC_Unifal/Evidencias_TCC_Unifal/relatorios_ferramentas/2026-07-13_19-07-57__validacao_tcc_unifal_r04/amaweb/nova-modica-minas-gerais-3144904/nova-modica_minas gerais_3144904_r04_amaweb_t1_20260713_210306.pdf</t>
  </si>
  <si>
    <t>/media/serv-bot/cebece73-ca34-45fa-ba0e-9a1a1807e5c3/TCC_Unifal/Processamento_TCC_Unifal/sessoes/2026-07-13_19-07-57__validacao_tcc_unifal_r04/json/r04_3144904_c203a5a7.json</t>
  </si>
  <si>
    <t>/media/serv-bot/cebece73-ca34-45fa-ba0e-9a1a1807e5c3/TCC_Unifal/Evidencias_TCC_Unifal/relatorios_ferramentas/2026-07-13_19-07-57__validacao_tcc_unifal_r04/accessmonitor/ajuricaba-rio-grande-do-sul-4300208/ajuricaba_rio grande do sul_4300208_r04_accessmonitor_t1_20260713_210308.json</t>
  </si>
  <si>
    <t>/media/serv-bot/cebece73-ca34-45fa-ba0e-9a1a1807e5c3/TCC_Unifal/Evidencias_TCC_Unifal/relatorios_ferramentas/2026-07-13_19-07-57__validacao_tcc_unifal_r04/accessmonitor/nova-modica-minas-gerais-3144904/nova-modica_minas gerais_3144904_r04_accessmonitor_t1_20260713_210319.json</t>
  </si>
  <si>
    <t>/media/serv-bot/cebece73-ca34-45fa-ba0e-9a1a1807e5c3/TCC_Unifal/Evidencias_TCC_Unifal/relatorios_ferramentas/2026-07-13_19-07-57__validacao_tcc_unifal_r04/amaweb/novo-oriente-de-minas-minas-gerais-3145356/novo-oriente-de-minas_minas gerais_3145356_r04_amaweb_t1_20260713_210347.pdf</t>
  </si>
  <si>
    <t>/media/serv-bot/cebece73-ca34-45fa-ba0e-9a1a1807e5c3/TCC_Unifal/Processamento_TCC_Unifal/sessoes/2026-07-13_19-07-57__validacao_tcc_unifal_r04/json/r04_3145356_201ff420.json</t>
  </si>
  <si>
    <t>/media/serv-bot/cebece73-ca34-45fa-ba0e-9a1a1807e5c3/TCC_Unifal/Evidencias_TCC_Unifal/relatorios_ferramentas/2026-07-13_19-07-57__validacao_tcc_unifal_r04/amaweb/alecrim-rio-grande-do-sul-4300307/alecrim_rio grande do sul_4300307_r04_amaweb_t1_20260713_210353.pdf</t>
  </si>
  <si>
    <t>/media/serv-bot/cebece73-ca34-45fa-ba0e-9a1a1807e5c3/TCC_Unifal/Processamento_TCC_Unifal/sessoes/2026-07-13_19-07-57__validacao_tcc_unifal_r04/json/r04_4300307_452f6798.json</t>
  </si>
  <si>
    <t>/media/serv-bot/cebece73-ca34-45fa-ba0e-9a1a1807e5c3/TCC_Unifal/Evidencias_TCC_Unifal/relatorios_ferramentas/2026-07-13_19-07-57__validacao_tcc_unifal_r04/accessmonitor/novo-oriente-de-minas-minas-gerais-3145356/novo-oriente-de-minas_minas gerais_3145356_r04_accessmonitor_t1_20260713_210400.json</t>
  </si>
  <si>
    <t>/media/serv-bot/cebece73-ca34-45fa-ba0e-9a1a1807e5c3/TCC_Unifal/Evidencias_TCC_Unifal/relatorios_ferramentas/2026-07-13_19-07-57__validacao_tcc_unifal_r04/accessmonitor/alecrim-rio-grande-do-sul-4300307/alecrim_rio grande do sul_4300307_r04_accessmonitor_t1_20260713_210406.json</t>
  </si>
  <si>
    <t>/media/serv-bot/cebece73-ca34-45fa-ba0e-9a1a1807e5c3/TCC_Unifal/Evidencias_TCC_Unifal/relatorios_ferramentas/2026-07-13_19-07-57__validacao_tcc_unifal_r04/amaweb/sao-jose-do-sabugi-paraiba-2514701/sao-jose-do-sabugi_paraíba_2514701_r04_amaweb_t2_20260713_210433.pdf</t>
  </si>
  <si>
    <t>/media/serv-bot/cebece73-ca34-45fa-ba0e-9a1a1807e5c3/TCC_Unifal/Evidencias_TCC_Unifal/relatorios_ferramentas/2026-07-13_19-07-57__validacao_tcc_unifal_r04/amaweb/alegria-rio-grande-do-sul-4300455/alegria_rio grande do sul_4300455_r04_amaweb_t1_20260713_210447.pdf</t>
  </si>
  <si>
    <t>/media/serv-bot/cebece73-ca34-45fa-ba0e-9a1a1807e5c3/TCC_Unifal/Processamento_TCC_Unifal/sessoes/2026-07-13_19-07-57__validacao_tcc_unifal_r04/json/r04_4300455_41ad71d6.json</t>
  </si>
  <si>
    <t>/media/serv-bot/cebece73-ca34-45fa-ba0e-9a1a1807e5c3/TCC_Unifal/Evidencias_TCC_Unifal/relatorios_ferramentas/2026-07-13_19-07-57__validacao_tcc_unifal_r04/accessmonitor/sao-jose-do-sabugi-paraiba-2514701/sao-jose-do-sabugi_paraíba_2514701_r04_accessmonitor_t1_20260713_210444.json</t>
  </si>
  <si>
    <t>/media/serv-bot/cebece73-ca34-45fa-ba0e-9a1a1807e5c3/TCC_Unifal/Evidencias_TCC_Unifal/relatorios_ferramentas/2026-07-13_19-07-57__validacao_tcc_unifal_r04/amaweb/olimpio-noronha-minas-gerais-3145505/olimpio-noronha_minas gerais_3145505_r04_amaweb_t1_20260713_210504.pdf</t>
  </si>
  <si>
    <t>/media/serv-bot/cebece73-ca34-45fa-ba0e-9a1a1807e5c3/TCC_Unifal/Processamento_TCC_Unifal/sessoes/2026-07-13_19-07-57__validacao_tcc_unifal_r04/json/r04_3145505_a22a30ff.json</t>
  </si>
  <si>
    <t>/media/serv-bot/cebece73-ca34-45fa-ba0e-9a1a1807e5c3/TCC_Unifal/Evidencias_TCC_Unifal/relatorios_ferramentas/2026-07-13_19-07-57__validacao_tcc_unifal_r04/accessmonitor/alegria-rio-grande-do-sul-4300455/alegria_rio grande do sul_4300455_r04_accessmonitor_t1_20260713_210500.json</t>
  </si>
  <si>
    <t>/media/serv-bot/cebece73-ca34-45fa-ba0e-9a1a1807e5c3/TCC_Unifal/Evidencias_TCC_Unifal/relatorios_ferramentas/2026-07-13_19-07-57__validacao_tcc_unifal_r04/accessmonitor/olimpio-noronha-minas-gerais-3145505/olimpio-noronha_minas gerais_3145505_r04_accessmonitor_t1_20260713_210516.json</t>
  </si>
  <si>
    <t>/media/serv-bot/cebece73-ca34-45fa-ba0e-9a1a1807e5c3/TCC_Unifal/Evidencias_TCC_Unifal/relatorios_ferramentas/2026-07-13_19-07-57__validacao_tcc_unifal_r04/amaweb/alto-feliz-rio-grande-do-sul-4300570/alto-feliz_rio grande do sul_4300570_r04_amaweb_t1_20260713_210531.pdf</t>
  </si>
  <si>
    <t>/media/serv-bot/cebece73-ca34-45fa-ba0e-9a1a1807e5c3/TCC_Unifal/Processamento_TCC_Unifal/sessoes/2026-07-13_19-07-57__validacao_tcc_unifal_r04/json/r04_4300570_761000ed.json</t>
  </si>
  <si>
    <t>/media/serv-bot/cebece73-ca34-45fa-ba0e-9a1a1807e5c3/TCC_Unifal/Evidencias_TCC_Unifal/relatorios_ferramentas/2026-07-13_19-07-57__validacao_tcc_unifal_r04/amaweb/sao-jose-dos-ramos-paraiba-2514453/sao-jose-dos-ramos_paraíba_2514453_r04_amaweb_t1_20260713_210532.pdf</t>
  </si>
  <si>
    <t>/media/serv-bot/cebece73-ca34-45fa-ba0e-9a1a1807e5c3/TCC_Unifal/Processamento_TCC_Unifal/sessoes/2026-07-13_19-07-57__validacao_tcc_unifal_r04/json/r04_2514453_a617f784.json</t>
  </si>
  <si>
    <t>/media/serv-bot/cebece73-ca34-45fa-ba0e-9a1a1807e5c3/TCC_Unifal/Evidencias_TCC_Unifal/relatorios_ferramentas/2026-07-13_19-07-57__validacao_tcc_unifal_r04/accessmonitor/alto-feliz-rio-grande-do-sul-4300570/alto-feliz_rio grande do sul_4300570_r04_accessmonitor_t1_20260713_210544.json</t>
  </si>
  <si>
    <t>/media/serv-bot/cebece73-ca34-45fa-ba0e-9a1a1807e5c3/TCC_Unifal/Evidencias_TCC_Unifal/relatorios_ferramentas/2026-07-13_19-07-57__validacao_tcc_unifal_r04/accessmonitor/sao-jose-dos-ramos-paraiba-2514453/sao-jose-dos-ramos_paraíba_2514453_r04_accessmonitor_t1_20260713_210546.json</t>
  </si>
  <si>
    <t>/media/serv-bot/cebece73-ca34-45fa-ba0e-9a1a1807e5c3/TCC_Unifal/Evidencias_TCC_Unifal/relatorios_ferramentas/2026-07-13_19-07-57__validacao_tcc_unifal_r04/amaweb/ouro-branco-minas-gerais-3145901/ouro-branco_minas gerais_3145901_r04_amaweb_t1_20260713_210601.pdf</t>
  </si>
  <si>
    <t>/media/serv-bot/cebece73-ca34-45fa-ba0e-9a1a1807e5c3/TCC_Unifal/Processamento_TCC_Unifal/sessoes/2026-07-13_19-07-57__validacao_tcc_unifal_r04/json/r04_3145901_4149c995.json</t>
  </si>
  <si>
    <t>/media/serv-bot/cebece73-ca34-45fa-ba0e-9a1a1807e5c3/TCC_Unifal/Evidencias_TCC_Unifal/relatorios_ferramentas/2026-07-13_19-07-57__validacao_tcc_unifal_r04/amaweb/afranio-pernambuco-2600203/afranio_pernambuco_2600203_r04_amaweb_t1_20260713_210626.pdf</t>
  </si>
  <si>
    <t>/media/serv-bot/cebece73-ca34-45fa-ba0e-9a1a1807e5c3/TCC_Unifal/Processamento_TCC_Unifal/sessoes/2026-07-13_19-07-57__validacao_tcc_unifal_r04/json/r04_2600203_0ab824c6.json</t>
  </si>
  <si>
    <t>/media/serv-bot/cebece73-ca34-45fa-ba0e-9a1a1807e5c3/TCC_Unifal/Evidencias_TCC_Unifal/relatorios_ferramentas/2026-07-13_19-07-57__validacao_tcc_unifal_r04/accessmonitor/ouro-branco-minas-gerais-3145901/ouro-branco_minas gerais_3145901_r04_accessmonitor_t1_20260713_210614.json</t>
  </si>
  <si>
    <t>/media/serv-bot/cebece73-ca34-45fa-ba0e-9a1a1807e5c3/TCC_Unifal/Evidencias_TCC_Unifal/relatorios_ferramentas/2026-07-13_19-07-57__validacao_tcc_unifal_r04/accessmonitor/afranio-pernambuco-2600203/afranio_pernambuco_2600203_r04_accessmonitor_t1_20260713_210638.json</t>
  </si>
  <si>
    <t>/media/serv-bot/cebece73-ca34-45fa-ba0e-9a1a1807e5c3/TCC_Unifal/Evidencias_TCC_Unifal/relatorios_ferramentas/2026-07-13_19-07-57__validacao_tcc_unifal_r04/amaweb/paineiras-minas-gerais-3146404/paineiras_minas gerais_3146404_r04_amaweb_t1_20260713_210703.pdf</t>
  </si>
  <si>
    <t>/media/serv-bot/cebece73-ca34-45fa-ba0e-9a1a1807e5c3/TCC_Unifal/Processamento_TCC_Unifal/sessoes/2026-07-13_19-07-57__validacao_tcc_unifal_r04/json/r04_3146404_cbff1f3d.json</t>
  </si>
  <si>
    <t>/media/serv-bot/cebece73-ca34-45fa-ba0e-9a1a1807e5c3/TCC_Unifal/Evidencias_TCC_Unifal/relatorios_ferramentas/2026-07-13_19-07-57__validacao_tcc_unifal_r04/amaweb/arcoverde-pernambuco-2601201/arcoverde_pernambuco_2601201_r04_amaweb_t1_20260713_210709.pdf</t>
  </si>
  <si>
    <t>/media/serv-bot/cebece73-ca34-45fa-ba0e-9a1a1807e5c3/TCC_Unifal/Processamento_TCC_Unifal/sessoes/2026-07-13_19-07-57__validacao_tcc_unifal_r04/json/r04_2601201_d2ea2804.json</t>
  </si>
  <si>
    <t>/media/serv-bot/cebece73-ca34-45fa-ba0e-9a1a1807e5c3/TCC_Unifal/Evidencias_TCC_Unifal/relatorios_ferramentas/2026-07-13_19-07-57__validacao_tcc_unifal_r04/accessmonitor/arcoverde-pernambuco-2601201/arcoverde_pernambuco_2601201_r04_accessmonitor_t1_20260713_210721.json</t>
  </si>
  <si>
    <t>/media/serv-bot/cebece73-ca34-45fa-ba0e-9a1a1807e5c3/TCC_Unifal/Evidencias_TCC_Unifal/relatorios_ferramentas/2026-07-13_19-07-57__validacao_tcc_unifal_r04/accessmonitor/paineiras-minas-gerais-3146404/paineiras_minas gerais_3146404_r04_accessmonitor_t1_20260713_210716.json</t>
  </si>
  <si>
    <t>/media/serv-bot/cebece73-ca34-45fa-ba0e-9a1a1807e5c3/TCC_Unifal/Evidencias_TCC_Unifal/relatorios_ferramentas/2026-07-13_19-07-57__validacao_tcc_unifal_r04/amaweb/pedrinopolis-minas-gerais-3149200/pedrinopolis_minas gerais_3149200_r04_amaweb_t1_20260713_210810.pdf</t>
  </si>
  <si>
    <t>/media/serv-bot/cebece73-ca34-45fa-ba0e-9a1a1807e5c3/TCC_Unifal/Processamento_TCC_Unifal/sessoes/2026-07-13_19-07-57__validacao_tcc_unifal_r04/json/r04_3149200_2113e149.json</t>
  </si>
  <si>
    <t>/media/serv-bot/cebece73-ca34-45fa-ba0e-9a1a1807e5c3/TCC_Unifal/Evidencias_TCC_Unifal/relatorios_ferramentas/2026-07-13_19-07-57__validacao_tcc_unifal_r04/accessmonitor/pedrinopolis-minas-gerais-3149200/pedrinopolis_minas gerais_3149200_r04_accessmonitor_t1_20260713_210822.json</t>
  </si>
  <si>
    <t>/media/serv-bot/cebece73-ca34-45fa-ba0e-9a1a1807e5c3/TCC_Unifal/Evidencias_TCC_Unifal/relatorios_ferramentas/2026-07-13_19-07-57__validacao_tcc_unifal_r04/amaweb/amaral-ferrador-rio-grande-do-sul-4300638/amaral-ferrador_rio grande do sul_4300638_r04_amaweb_t1_20260713_210902.pdf</t>
  </si>
  <si>
    <t>/media/serv-bot/cebece73-ca34-45fa-ba0e-9a1a1807e5c3/TCC_Unifal/Processamento_TCC_Unifal/sessoes/2026-07-13_19-07-57__validacao_tcc_unifal_r04/json/r04_4300638_2ba47a66.json</t>
  </si>
  <si>
    <t>/media/serv-bot/cebece73-ca34-45fa-ba0e-9a1a1807e5c3/TCC_Unifal/Evidencias_TCC_Unifal/relatorios_ferramentas/2026-07-13_19-07-57__validacao_tcc_unifal_r04/amaweb/perdizes-minas-gerais-3149804/perdizes_minas gerais_3149804_r04_amaweb_t1_20260713_210904.pdf</t>
  </si>
  <si>
    <t>/media/serv-bot/cebece73-ca34-45fa-ba0e-9a1a1807e5c3/TCC_Unifal/Processamento_TCC_Unifal/sessoes/2026-07-13_19-07-57__validacao_tcc_unifal_r04/json/r04_3149804_9ea6d402.json</t>
  </si>
  <si>
    <t>/media/serv-bot/cebece73-ca34-45fa-ba0e-9a1a1807e5c3/TCC_Unifal/Evidencias_TCC_Unifal/relatorios_ferramentas/2026-07-13_19-07-57__validacao_tcc_unifal_r04/accessmonitor/perdizes-minas-gerais-3149804/perdizes_minas gerais_3149804_r04_accessmonitor_t1_20260713_210916.json</t>
  </si>
  <si>
    <t>/media/serv-bot/cebece73-ca34-45fa-ba0e-9a1a1807e5c3/TCC_Unifal/Evidencias_TCC_Unifal/relatorios_ferramentas/2026-07-13_19-07-57__validacao_tcc_unifal_r04/amaweb/amaral-ferrador-rio-grande-do-sul-4300638/amaral-ferrador_rio grande do sul_4300638_r04_amaweb_t2_20260713_210934.pdf</t>
  </si>
  <si>
    <t>/media/serv-bot/cebece73-ca34-45fa-ba0e-9a1a1807e5c3/TCC_Unifal/Evidencias_TCC_Unifal/relatorios_ferramentas/2026-07-13_19-07-57__validacao_tcc_unifal_r04/amaweb/ponto-chique-minas-gerais-3152131/ponto-chique_minas gerais_3152131_r04_amaweb_t1_20260713_210943.pdf</t>
  </si>
  <si>
    <t>/media/serv-bot/cebece73-ca34-45fa-ba0e-9a1a1807e5c3/TCC_Unifal/Processamento_TCC_Unifal/sessoes/2026-07-13_19-07-57__validacao_tcc_unifal_r04/json/r04_3152131_3722b491.json</t>
  </si>
  <si>
    <t>/media/serv-bot/cebece73-ca34-45fa-ba0e-9a1a1807e5c3/TCC_Unifal/Evidencias_TCC_Unifal/relatorios_ferramentas/2026-07-13_19-07-57__validacao_tcc_unifal_r04/accessmonitor/amaral-ferrador-rio-grande-do-sul-4300638/amaral-ferrador_rio grande do sul_4300638_r04_accessmonitor_t1_20260713_210945.json</t>
  </si>
  <si>
    <t>/media/serv-bot/cebece73-ca34-45fa-ba0e-9a1a1807e5c3/TCC_Unifal/Evidencias_TCC_Unifal/relatorios_ferramentas/2026-07-13_19-07-57__validacao_tcc_unifal_r04/accessmonitor/ponto-chique-minas-gerais-3152131/ponto-chique_minas gerais_3152131_r04_accessmonitor_t1_20260713_210954.json</t>
  </si>
  <si>
    <t>/media/serv-bot/cebece73-ca34-45fa-ba0e-9a1a1807e5c3/TCC_Unifal/Evidencias_TCC_Unifal/relatorios_ferramentas/2026-07-13_19-07-57__validacao_tcc_unifal_r04/amaweb/balneario-pinhal-rio-grande-do-sul-4301636/balneario-pinhal_rio grande do sul_4301636_r04_amaweb_t1_20260713_211006.pdf</t>
  </si>
  <si>
    <t>/media/serv-bot/cebece73-ca34-45fa-ba0e-9a1a1807e5c3/TCC_Unifal/Processamento_TCC_Unifal/sessoes/2026-07-13_19-07-57__validacao_tcc_unifal_r04/json/r04_4301636_575be68e.json</t>
  </si>
  <si>
    <t>/media/serv-bot/cebece73-ca34-45fa-ba0e-9a1a1807e5c3/TCC_Unifal/Evidencias_TCC_Unifal/relatorios_ferramentas/2026-07-13_19-07-57__validacao_tcc_unifal_r04/amaweb/recreio-minas-gerais-3154101/recreio_minas gerais_3154101_r04_amaweb_t1_20260713_211020.pdf</t>
  </si>
  <si>
    <t>/media/serv-bot/cebece73-ca34-45fa-ba0e-9a1a1807e5c3/TCC_Unifal/Processamento_TCC_Unifal/sessoes/2026-07-13_19-07-57__validacao_tcc_unifal_r04/json/r04_3154101_4a64590e.json</t>
  </si>
  <si>
    <t>/media/serv-bot/cebece73-ca34-45fa-ba0e-9a1a1807e5c3/TCC_Unifal/Evidencias_TCC_Unifal/relatorios_ferramentas/2026-07-13_19-07-57__validacao_tcc_unifal_r04/accessmonitor/balneario-pinhal-rio-grande-do-sul-4301636/balneario-pinhal_rio grande do sul_4301636_r04_accessmonitor_t1_20260713_211019.json</t>
  </si>
  <si>
    <t>/media/serv-bot/cebece73-ca34-45fa-ba0e-9a1a1807e5c3/TCC_Unifal/Evidencias_TCC_Unifal/relatorios_ferramentas/2026-07-13_19-07-57__validacao_tcc_unifal_r04/accessmonitor/recreio-minas-gerais-3154101/recreio_minas gerais_3154101_r04_accessmonitor_t1_20260713_211031.json</t>
  </si>
  <si>
    <t>/media/serv-bot/cebece73-ca34-45fa-ba0e-9a1a1807e5c3/TCC_Unifal/Evidencias_TCC_Unifal/relatorios_ferramentas/2026-07-13_19-07-57__validacao_tcc_unifal_r04/amaweb/cha-de-alegria-pernambuco-2604403/cha-de-alegria_pernambuco_2604403_r04_amaweb_t1_20260713_211045.pdf</t>
  </si>
  <si>
    <t>/media/serv-bot/cebece73-ca34-45fa-ba0e-9a1a1807e5c3/TCC_Unifal/Processamento_TCC_Unifal/sessoes/2026-07-13_19-07-57__validacao_tcc_unifal_r04/json/r04_2604403_fb2c85cd.json</t>
  </si>
  <si>
    <t>/media/serv-bot/cebece73-ca34-45fa-ba0e-9a1a1807e5c3/TCC_Unifal/Evidencias_TCC_Unifal/relatorios_ferramentas/2026-07-13_19-07-57__validacao_tcc_unifal_r04/amaweb/barao-do-triunfo-rio-grande-do-sul-4301750/barao-do-triunfo_rio grande do sul_4301750_r04_amaweb_t1_20260713_211123.pdf</t>
  </si>
  <si>
    <t>/media/serv-bot/cebece73-ca34-45fa-ba0e-9a1a1807e5c3/TCC_Unifal/Processamento_TCC_Unifal/sessoes/2026-07-13_19-07-57__validacao_tcc_unifal_r04/json/r04_4301750_b7496f58.json</t>
  </si>
  <si>
    <t>/media/serv-bot/cebece73-ca34-45fa-ba0e-9a1a1807e5c3/TCC_Unifal/Evidencias_TCC_Unifal/relatorios_ferramentas/2026-07-13_19-07-57__validacao_tcc_unifal_r04/amaweb/ressaquinha-minas-gerais-3154408/ressaquinha_minas gerais_3154408_r04_amaweb_t1_20260713_211129.pdf</t>
  </si>
  <si>
    <t>/media/serv-bot/cebece73-ca34-45fa-ba0e-9a1a1807e5c3/TCC_Unifal/Processamento_TCC_Unifal/sessoes/2026-07-13_19-07-57__validacao_tcc_unifal_r04/json/r04_3154408_c9aa9d35.json</t>
  </si>
  <si>
    <t>/media/serv-bot/cebece73-ca34-45fa-ba0e-9a1a1807e5c3/TCC_Unifal/Evidencias_TCC_Unifal/relatorios_ferramentas/2026-07-13_19-07-57__validacao_tcc_unifal_r04/accessmonitor/barao-do-triunfo-rio-grande-do-sul-4301750/barao-do-triunfo_rio grande do sul_4301750_r04_accessmonitor_t1_20260713_211136.json</t>
  </si>
  <si>
    <t>/media/serv-bot/cebece73-ca34-45fa-ba0e-9a1a1807e5c3/TCC_Unifal/Evidencias_TCC_Unifal/relatorios_ferramentas/2026-07-13_19-07-57__validacao_tcc_unifal_r04/accessmonitor/ressaquinha-minas-gerais-3154408/ressaquinha_minas gerais_3154408_r04_accessmonitor_t1_20260713_211142.json</t>
  </si>
  <si>
    <t>/media/serv-bot/cebece73-ca34-45fa-ba0e-9a1a1807e5c3/TCC_Unifal/Evidencias_TCC_Unifal/relatorios_ferramentas/2026-07-13_19-07-57__validacao_tcc_unifal_r04/amaweb/barros-cassal-rio-grande-do-sul-4302006/barros-cassal_rio grande do sul_4302006_r04_amaweb_t1_20260713_211211.pdf</t>
  </si>
  <si>
    <t>/media/serv-bot/cebece73-ca34-45fa-ba0e-9a1a1807e5c3/TCC_Unifal/Processamento_TCC_Unifal/sessoes/2026-07-13_19-07-57__validacao_tcc_unifal_r04/json/r04_4302006_4b2eae71.json</t>
  </si>
  <si>
    <t>/media/serv-bot/cebece73-ca34-45fa-ba0e-9a1a1807e5c3/TCC_Unifal/Evidencias_TCC_Unifal/relatorios_ferramentas/2026-07-13_19-07-57__validacao_tcc_unifal_r04/amaweb/rio-novo-minas-gerais-3155405/rio-novo_minas gerais_3155405_r04_amaweb_t1_20260713_211231.pdf</t>
  </si>
  <si>
    <t>/media/serv-bot/cebece73-ca34-45fa-ba0e-9a1a1807e5c3/TCC_Unifal/Processamento_TCC_Unifal/sessoes/2026-07-13_19-07-57__validacao_tcc_unifal_r04/json/r04_3155405_a11f8eb9.json</t>
  </si>
  <si>
    <t>/media/serv-bot/cebece73-ca34-45fa-ba0e-9a1a1807e5c3/TCC_Unifal/Evidencias_TCC_Unifal/relatorios_ferramentas/2026-07-13_19-07-57__validacao_tcc_unifal_r04/accessmonitor/barros-cassal-rio-grande-do-sul-4302006/barros-cassal_rio grande do sul_4302006_r04_accessmonitor_t1_20260713_211223.json</t>
  </si>
  <si>
    <t>/media/serv-bot/cebece73-ca34-45fa-ba0e-9a1a1807e5c3/TCC_Unifal/Evidencias_TCC_Unifal/relatorios_ferramentas/2026-07-13_19-07-57__validacao_tcc_unifal_r04/accessmonitor/rio-novo-minas-gerais-3155405/rio-novo_minas gerais_3155405_r04_accessmonitor_t1_20260713_211243.json</t>
  </si>
  <si>
    <t>/media/serv-bot/cebece73-ca34-45fa-ba0e-9a1a1807e5c3/TCC_Unifal/Evidencias_TCC_Unifal/relatorios_ferramentas/2026-07-13_19-07-57__validacao_tcc_unifal_r04/amaweb/bom-principio-rio-grande-do-sul-4302352/bom-principio_rio grande do sul_4302352_r04_amaweb_t1_20260713_211253.pdf</t>
  </si>
  <si>
    <t>/media/serv-bot/cebece73-ca34-45fa-ba0e-9a1a1807e5c3/TCC_Unifal/Processamento_TCC_Unifal/sessoes/2026-07-13_19-07-57__validacao_tcc_unifal_r04/json/r04_4302352_c24dce78.json</t>
  </si>
  <si>
    <t>/media/serv-bot/cebece73-ca34-45fa-ba0e-9a1a1807e5c3/TCC_Unifal/Evidencias_TCC_Unifal/relatorios_ferramentas/2026-07-13_19-07-57__validacao_tcc_unifal_r04/accessmonitor/bom-principio-rio-grande-do-sul-4302352/bom-principio_rio grande do sul_4302352_r04_accessmonitor_t1_20260713_211306.json</t>
  </si>
  <si>
    <t>/media/serv-bot/cebece73-ca34-45fa-ba0e-9a1a1807e5c3/TCC_Unifal/Evidencias_TCC_Unifal/relatorios_ferramentas/2026-07-13_19-07-57__validacao_tcc_unifal_r04/amaweb/rubelita-minas-gerais-3156502/rubelita_minas gerais_3156502_r04_amaweb_t1_20260713_211337.pdf</t>
  </si>
  <si>
    <t>/media/serv-bot/cebece73-ca34-45fa-ba0e-9a1a1807e5c3/TCC_Unifal/Processamento_TCC_Unifal/sessoes/2026-07-13_19-07-57__validacao_tcc_unifal_r04/json/r04_3156502_c8c1f8b6.json</t>
  </si>
  <si>
    <t>/media/serv-bot/cebece73-ca34-45fa-ba0e-9a1a1807e5c3/TCC_Unifal/Evidencias_TCC_Unifal/relatorios_ferramentas/2026-07-13_19-07-57__validacao_tcc_unifal_r04/amaweb/bom-retiro-do-sul-rio-grande-do-sul-4302402/bom-retiro-do-sul_rio grande do sul_4302402_r04_amaweb_t1_20260713_211345.pdf</t>
  </si>
  <si>
    <t>/media/serv-bot/cebece73-ca34-45fa-ba0e-9a1a1807e5c3/TCC_Unifal/Processamento_TCC_Unifal/sessoes/2026-07-13_19-07-57__validacao_tcc_unifal_r04/json/r04_4302402_cf827c28.json</t>
  </si>
  <si>
    <t>/media/serv-bot/cebece73-ca34-45fa-ba0e-9a1a1807e5c3/TCC_Unifal/Evidencias_TCC_Unifal/relatorios_ferramentas/2026-07-13_19-07-57__validacao_tcc_unifal_r04/accessmonitor/rubelita-minas-gerais-3156502/rubelita_minas gerais_3156502_r04_accessmonitor_t1_20260713_211350.json</t>
  </si>
  <si>
    <t>/media/serv-bot/cebece73-ca34-45fa-ba0e-9a1a1807e5c3/TCC_Unifal/Evidencias_TCC_Unifal/relatorios_ferramentas/2026-07-13_19-07-57__validacao_tcc_unifal_r04/accessmonitor/bom-retiro-do-sul-rio-grande-do-sul-4302402/bom-retiro-do-sul_rio grande do sul_4302402_r04_accessmonitor_t1_20260713_211356.json</t>
  </si>
  <si>
    <t>/media/serv-bot/cebece73-ca34-45fa-ba0e-9a1a1807e5c3/TCC_Unifal/Evidencias_TCC_Unifal/relatorios_ferramentas/2026-07-13_19-07-57__validacao_tcc_unifal_r04/amaweb/cha-de-alegria-pernambuco-2604403/cha-de-alegria_pernambuco_2604403_r04_amaweb_t2_20260713_211407.pdf</t>
  </si>
  <si>
    <t>/media/serv-bot/cebece73-ca34-45fa-ba0e-9a1a1807e5c3/TCC_Unifal/Evidencias_TCC_Unifal/relatorios_ferramentas/2026-07-13_19-07-57__validacao_tcc_unifal_r04/amaweb/santa-rita-de-jacutinga-minas-gerais-3159308/santa-rita-de-jacutinga_minas gerais_3159308_r04_amaweb_t1_20260713_211439.pdf</t>
  </si>
  <si>
    <t>/media/serv-bot/cebece73-ca34-45fa-ba0e-9a1a1807e5c3/TCC_Unifal/Processamento_TCC_Unifal/sessoes/2026-07-13_19-07-57__validacao_tcc_unifal_r04/json/r04_3159308_8d62dd02.json</t>
  </si>
  <si>
    <t>/media/serv-bot/cebece73-ca34-45fa-ba0e-9a1a1807e5c3/TCC_Unifal/Evidencias_TCC_Unifal/relatorios_ferramentas/2026-07-13_19-07-57__validacao_tcc_unifal_r04/amaweb/butia-rio-grande-do-sul-4302709/butia_rio grande do sul_4302709_r04_amaweb_t1_20260713_211447.pdf</t>
  </si>
  <si>
    <t>/media/serv-bot/cebece73-ca34-45fa-ba0e-9a1a1807e5c3/TCC_Unifal/Processamento_TCC_Unifal/sessoes/2026-07-13_19-07-57__validacao_tcc_unifal_r04/json/r04_4302709_f3b29ab3.json</t>
  </si>
  <si>
    <t>/media/serv-bot/cebece73-ca34-45fa-ba0e-9a1a1807e5c3/TCC_Unifal/Evidencias_TCC_Unifal/relatorios_ferramentas/2026-07-13_19-07-57__validacao_tcc_unifal_r04/accessmonitor/santa-rita-de-jacutinga-minas-gerais-3159308/santa-rita-de-jacutinga_minas gerais_3159308_r04_accessmonitor_t1_20260713_211452.json</t>
  </si>
  <si>
    <t>/media/serv-bot/cebece73-ca34-45fa-ba0e-9a1a1807e5c3/TCC_Unifal/Evidencias_TCC_Unifal/relatorios_ferramentas/2026-07-13_19-07-57__validacao_tcc_unifal_r04/accessmonitor/butia-rio-grande-do-sul-4302709/butia_rio grande do sul_4302709_r04_accessmonitor_t1_20260713_211500.json</t>
  </si>
  <si>
    <t>/media/serv-bot/cebece73-ca34-45fa-ba0e-9a1a1807e5c3/TCC_Unifal/Evidencias_TCC_Unifal/relatorios_ferramentas/2026-07-13_19-07-57__validacao_tcc_unifal_r04/amaweb/cambara-do-sul-rio-grande-do-sul-4303608/cambara-do-sul_rio grande do sul_4303608_r04_amaweb_t1_20260713_211528.pdf</t>
  </si>
  <si>
    <t>/media/serv-bot/cebece73-ca34-45fa-ba0e-9a1a1807e5c3/TCC_Unifal/Processamento_TCC_Unifal/sessoes/2026-07-13_19-07-57__validacao_tcc_unifal_r04/json/r04_4303608_f2d322c1.json</t>
  </si>
  <si>
    <t>/media/serv-bot/cebece73-ca34-45fa-ba0e-9a1a1807e5c3/TCC_Unifal/Evidencias_TCC_Unifal/relatorios_ferramentas/2026-07-13_19-07-57__validacao_tcc_unifal_r04/accessmonitor/cambara-do-sul-rio-grande-do-sul-4303608/cambara-do-sul_rio grande do sul_4303608_r04_accessmonitor_t1_20260713_211541.json</t>
  </si>
  <si>
    <t>/media/serv-bot/cebece73-ca34-45fa-ba0e-9a1a1807e5c3/TCC_Unifal/Evidencias_TCC_Unifal/relatorios_ferramentas/2026-07-13_19-07-57__validacao_tcc_unifal_r04/amaweb/santana-de-pirapama-minas-gerais-3158508/santana-de-pirapama_minas gerais_3158508_r04_amaweb_t1_20260713_211556.pdf</t>
  </si>
  <si>
    <t>/media/serv-bot/cebece73-ca34-45fa-ba0e-9a1a1807e5c3/TCC_Unifal/Processamento_TCC_Unifal/sessoes/2026-07-13_19-07-57__validacao_tcc_unifal_r04/json/r04_3158508_f3e98741.json</t>
  </si>
  <si>
    <t>/media/serv-bot/cebece73-ca34-45fa-ba0e-9a1a1807e5c3/TCC_Unifal/Evidencias_TCC_Unifal/relatorios_ferramentas/2026-07-13_19-07-57__validacao_tcc_unifal_r04/amaweb/chapada-rio-grande-do-sul-4305306/chapada_rio grande do sul_4305306_r04_amaweb_t1_20260713_211606.pdf</t>
  </si>
  <si>
    <t>/media/serv-bot/cebece73-ca34-45fa-ba0e-9a1a1807e5c3/TCC_Unifal/Processamento_TCC_Unifal/sessoes/2026-07-13_19-07-57__validacao_tcc_unifal_r04/json/r04_4305306_3467947a.json</t>
  </si>
  <si>
    <t>/media/serv-bot/cebece73-ca34-45fa-ba0e-9a1a1807e5c3/TCC_Unifal/Evidencias_TCC_Unifal/relatorios_ferramentas/2026-07-13_19-07-57__validacao_tcc_unifal_r04/accessmonitor/santana-de-pirapama-minas-gerais-3158508/santana-de-pirapama_minas gerais_3158508_r04_accessmonitor_t1_20260713_211609.json</t>
  </si>
  <si>
    <t>/media/serv-bot/cebece73-ca34-45fa-ba0e-9a1a1807e5c3/TCC_Unifal/Evidencias_TCC_Unifal/relatorios_ferramentas/2026-07-13_19-07-57__validacao_tcc_unifal_r04/accessmonitor/chapada-rio-grande-do-sul-4305306/chapada_rio grande do sul_4305306_r04_accessmonitor_t1_20260713_211619.json</t>
  </si>
  <si>
    <t>/media/serv-bot/cebece73-ca34-45fa-ba0e-9a1a1807e5c3/TCC_Unifal/Evidencias_TCC_Unifal/relatorios_ferramentas/2026-07-13_19-07-57__validacao_tcc_unifal_r04/amaweb/sao-bento-abade-minas-gerais-3160801/sao-bento-abade_minas gerais_3160801_r04_amaweb_t1_20260713_211646.pdf</t>
  </si>
  <si>
    <t>/media/serv-bot/cebece73-ca34-45fa-ba0e-9a1a1807e5c3/TCC_Unifal/Processamento_TCC_Unifal/sessoes/2026-07-13_19-07-57__validacao_tcc_unifal_r04/json/r04_3160801_487739bd.json</t>
  </si>
  <si>
    <t>/media/serv-bot/cebece73-ca34-45fa-ba0e-9a1a1807e5c3/TCC_Unifal/Evidencias_TCC_Unifal/relatorios_ferramentas/2026-07-13_19-07-57__validacao_tcc_unifal_r04/amaweb/espumoso-rio-grande-do-sul-4307500/espumoso_rio grande do sul_4307500_r04_amaweb_t1_20260713_211700.pdf</t>
  </si>
  <si>
    <t>/media/serv-bot/cebece73-ca34-45fa-ba0e-9a1a1807e5c3/TCC_Unifal/Processamento_TCC_Unifal/sessoes/2026-07-13_19-07-57__validacao_tcc_unifal_r04/json/r04_4307500_9850f097.json</t>
  </si>
  <si>
    <t>/media/serv-bot/cebece73-ca34-45fa-ba0e-9a1a1807e5c3/TCC_Unifal/Evidencias_TCC_Unifal/relatorios_ferramentas/2026-07-13_19-07-57__validacao_tcc_unifal_r04/accessmonitor/sao-bento-abade-minas-gerais-3160801/sao-bento-abade_minas gerais_3160801_r04_accessmonitor_t1_20260713_211659.json</t>
  </si>
  <si>
    <t>/media/serv-bot/cebece73-ca34-45fa-ba0e-9a1a1807e5c3/TCC_Unifal/Evidencias_TCC_Unifal/relatorios_ferramentas/2026-07-13_19-07-57__validacao_tcc_unifal_r04/accessmonitor/espumoso-rio-grande-do-sul-4307500/espumoso_rio grande do sul_4307500_r04_accessmonitor_t1_20260713_211713.json</t>
  </si>
  <si>
    <t>/media/serv-bot/cebece73-ca34-45fa-ba0e-9a1a1807e5c3/TCC_Unifal/Evidencias_TCC_Unifal/relatorios_ferramentas/2026-07-13_19-07-57__validacao_tcc_unifal_r04/amaweb/sao-francisco-de-sales-minas-gerais-3161304/sao-francisco-de-sales_minas gerais_3161304_r04_amaweb_t1_20260713_211729.pdf</t>
  </si>
  <si>
    <t>/media/serv-bot/cebece73-ca34-45fa-ba0e-9a1a1807e5c3/TCC_Unifal/Processamento_TCC_Unifal/sessoes/2026-07-13_19-07-57__validacao_tcc_unifal_r04/json/r04_3161304_69de55fd.json</t>
  </si>
  <si>
    <t>/media/serv-bot/cebece73-ca34-45fa-ba0e-9a1a1807e5c3/TCC_Unifal/Evidencias_TCC_Unifal/relatorios_ferramentas/2026-07-13_19-07-57__validacao_tcc_unifal_r04/amaweb/cha-de-alegria-pernambuco-2604403/cha-de-alegria_pernambuco_2604403_r04_amaweb_t3_20260713_211741.pdf</t>
  </si>
  <si>
    <t>/media/serv-bot/cebece73-ca34-45fa-ba0e-9a1a1807e5c3/TCC_Unifal/Evidencias_TCC_Unifal/relatorios_ferramentas/2026-07-13_19-07-57__validacao_tcc_unifal_r04/amaweb/fazenda-vilanova-rio-grande-do-sul-4308078/fazenda-vilanova_rio grande do sul_4308078_r04_amaweb_t1_20260713_211746.pdf</t>
  </si>
  <si>
    <t>/media/serv-bot/cebece73-ca34-45fa-ba0e-9a1a1807e5c3/TCC_Unifal/Processamento_TCC_Unifal/sessoes/2026-07-13_19-07-57__validacao_tcc_unifal_r04/json/r04_4308078_1705e29e.json</t>
  </si>
  <si>
    <t>/media/serv-bot/cebece73-ca34-45fa-ba0e-9a1a1807e5c3/TCC_Unifal/Evidencias_TCC_Unifal/relatorios_ferramentas/2026-07-13_19-07-57__validacao_tcc_unifal_r04/accessmonitor/sao-francisco-de-sales-minas-gerais-3161304/sao-francisco-de-sales_minas gerais_3161304_r04_accessmonitor_t1_20260713_211743.json</t>
  </si>
  <si>
    <t>/media/serv-bot/cebece73-ca34-45fa-ba0e-9a1a1807e5c3/TCC_Unifal/Evidencias_TCC_Unifal/relatorios_ferramentas/2026-07-13_19-07-57__validacao_tcc_unifal_r04/accessmonitor/cha-de-alegria-pernambuco-2604403/cha-de-alegria_pernambuco_2604403_r04_accessmonitor_t1_20260713_211753.json</t>
  </si>
  <si>
    <t>/media/serv-bot/cebece73-ca34-45fa-ba0e-9a1a1807e5c3/TCC_Unifal/Evidencias_TCC_Unifal/relatorios_ferramentas/2026-07-13_19-07-57__validacao_tcc_unifal_r04/accessmonitor/fazenda-vilanova-rio-grande-do-sul-4308078/fazenda-vilanova_rio grande do sul_4308078_r04_accessmonitor_t1_20260713_211759.json</t>
  </si>
  <si>
    <t>/media/serv-bot/cebece73-ca34-45fa-ba0e-9a1a1807e5c3/TCC_Unifal/Evidencias_TCC_Unifal/relatorios_ferramentas/2026-07-13_19-07-57__validacao_tcc_unifal_r04/amaweb/sao-joao-da-mata-minas-gerais-3162302/sao-joao-da-mata_minas gerais_3162302_r04_amaweb_t1_20260713_211823.pdf</t>
  </si>
  <si>
    <t>/media/serv-bot/cebece73-ca34-45fa-ba0e-9a1a1807e5c3/TCC_Unifal/Processamento_TCC_Unifal/sessoes/2026-07-13_19-07-57__validacao_tcc_unifal_r04/json/r04_3162302_c7f4baa2.json</t>
  </si>
  <si>
    <t>/media/serv-bot/cebece73-ca34-45fa-ba0e-9a1a1807e5c3/TCC_Unifal/Evidencias_TCC_Unifal/relatorios_ferramentas/2026-07-13_19-07-57__validacao_tcc_unifal_r04/amaweb/ilha-de-itamaraca-pernambuco-2607604/ilha-de-itamaraca_pernambuco_2607604_r04_amaweb_t1_20260713_211841.pdf</t>
  </si>
  <si>
    <t>/media/serv-bot/cebece73-ca34-45fa-ba0e-9a1a1807e5c3/TCC_Unifal/Processamento_TCC_Unifal/sessoes/2026-07-13_19-07-57__validacao_tcc_unifal_r04/json/r04_2607604_f3b298a0.json</t>
  </si>
  <si>
    <t>/media/serv-bot/cebece73-ca34-45fa-ba0e-9a1a1807e5c3/TCC_Unifal/Evidencias_TCC_Unifal/relatorios_ferramentas/2026-07-13_19-07-57__validacao_tcc_unifal_r04/accessmonitor/sao-joao-da-mata-minas-gerais-3162302/sao-joao-da-mata_minas gerais_3162302_r04_accessmonitor_t1_20260713_211835.json</t>
  </si>
  <si>
    <t>/media/serv-bot/cebece73-ca34-45fa-ba0e-9a1a1807e5c3/TCC_Unifal/Evidencias_TCC_Unifal/relatorios_ferramentas/2026-07-13_19-07-57__validacao_tcc_unifal_r04/accessmonitor/ilha-de-itamaraca-pernambuco-2607604/ilha-de-itamaraca_pernambuco_2607604_r04_accessmonitor_t1_20260713_211853.json</t>
  </si>
  <si>
    <t>/media/serv-bot/cebece73-ca34-45fa-ba0e-9a1a1807e5c3/TCC_Unifal/Evidencias_TCC_Unifal/relatorios_ferramentas/2026-07-13_19-07-57__validacao_tcc_unifal_r04/amaweb/sao-joao-do-manteninha-minas-gerais-3162575/sao-joao-do-manteninha_minas gerais_3162575_r04_amaweb_t1_20260713_211905.pdf</t>
  </si>
  <si>
    <t>/media/serv-bot/cebece73-ca34-45fa-ba0e-9a1a1807e5c3/TCC_Unifal/Processamento_TCC_Unifal/sessoes/2026-07-13_19-07-57__validacao_tcc_unifal_r04/json/r04_3162575_3b388e2b.json</t>
  </si>
  <si>
    <t>/media/serv-bot/cebece73-ca34-45fa-ba0e-9a1a1807e5c3/TCC_Unifal/Evidencias_TCC_Unifal/relatorios_ferramentas/2026-07-13_19-07-57__validacao_tcc_unifal_r04/accessmonitor/sao-joao-do-manteninha-minas-gerais-3162575/sao-joao-do-manteninha_minas gerais_3162575_r04_accessmonitor_t1_20260713_211917.json</t>
  </si>
  <si>
    <t>/media/serv-bot/cebece73-ca34-45fa-ba0e-9a1a1807e5c3/TCC_Unifal/Evidencias_TCC_Unifal/relatorios_ferramentas/2026-07-13_19-07-57__validacao_tcc_unifal_r04/amaweb/inaja-pernambuco-2607000/inaja_pernambuco_2607000_r04_amaweb_t1_20260713_211938.pdf</t>
  </si>
  <si>
    <t>/media/serv-bot/cebece73-ca34-45fa-ba0e-9a1a1807e5c3/TCC_Unifal/Processamento_TCC_Unifal/sessoes/2026-07-13_19-07-57__validacao_tcc_unifal_r04/json/r04_2607000_62f6c3f4.json</t>
  </si>
  <si>
    <t>/media/serv-bot/cebece73-ca34-45fa-ba0e-9a1a1807e5c3/TCC_Unifal/Evidencias_TCC_Unifal/relatorios_ferramentas/2026-07-13_19-07-57__validacao_tcc_unifal_r04/amaweb/sao-pedro-da-uniao-minas-gerais-3163904/sao-pedro-da-uniao_minas gerais_3163904_r04_amaweb_t1_20260713_211949.pdf</t>
  </si>
  <si>
    <t>/media/serv-bot/cebece73-ca34-45fa-ba0e-9a1a1807e5c3/TCC_Unifal/Processamento_TCC_Unifal/sessoes/2026-07-13_19-07-57__validacao_tcc_unifal_r04/json/r04_3163904_83fb0900.json</t>
  </si>
  <si>
    <t>/media/serv-bot/cebece73-ca34-45fa-ba0e-9a1a1807e5c3/TCC_Unifal/Evidencias_TCC_Unifal/relatorios_ferramentas/2026-07-13_19-07-57__validacao_tcc_unifal_r04/accessmonitor/sao-pedro-da-uniao-minas-gerais-3163904/sao-pedro-da-uniao_minas gerais_3163904_r04_accessmonitor_t1_20260713_212001.json</t>
  </si>
  <si>
    <t>/media/serv-bot/cebece73-ca34-45fa-ba0e-9a1a1807e5c3/TCC_Unifal/Evidencias_TCC_Unifal/relatorios_ferramentas/2026-07-13_19-07-57__validacao_tcc_unifal_r04/accessmonitor/inaja-pernambuco-2607000/inaja_pernambuco_2607000_r04_accessmonitor_t1_20260713_211950.json</t>
  </si>
  <si>
    <t>/media/serv-bot/cebece73-ca34-45fa-ba0e-9a1a1807e5c3/TCC_Unifal/Evidencias_TCC_Unifal/relatorios_ferramentas/2026-07-13_19-07-57__validacao_tcc_unifal_r04/amaweb/teofilo-otoni-minas-gerais-3168606/teofilo-otoni_minas gerais_3168606_r04_amaweb_t1_20260713_212029.pdf</t>
  </si>
  <si>
    <t>/media/serv-bot/cebece73-ca34-45fa-ba0e-9a1a1807e5c3/TCC_Unifal/Processamento_TCC_Unifal/sessoes/2026-07-13_19-07-57__validacao_tcc_unifal_r04/json/r04_3168606_cb9c1400.json</t>
  </si>
  <si>
    <t>/media/serv-bot/cebece73-ca34-45fa-ba0e-9a1a1807e5c3/TCC_Unifal/Evidencias_TCC_Unifal/relatorios_ferramentas/2026-07-13_19-07-57__validacao_tcc_unifal_r04/amaweb/ipubi-pernambuco-2607307/ipubi_pernambuco_2607307_r04_amaweb_t1_20260713_212054.pdf</t>
  </si>
  <si>
    <t>/media/serv-bot/cebece73-ca34-45fa-ba0e-9a1a1807e5c3/TCC_Unifal/Processamento_TCC_Unifal/sessoes/2026-07-13_19-07-57__validacao_tcc_unifal_r04/json/r04_2607307_c137ca72.json</t>
  </si>
  <si>
    <t>/media/serv-bot/cebece73-ca34-45fa-ba0e-9a1a1807e5c3/TCC_Unifal/Evidencias_TCC_Unifal/relatorios_ferramentas/2026-07-13_19-07-57__validacao_tcc_unifal_r04/accessmonitor/teofilo-otoni-minas-gerais-3168606/teofilo-otoni_minas gerais_3168606_r04_accessmonitor_t1_20260713_212042.json</t>
  </si>
  <si>
    <t>/media/serv-bot/cebece73-ca34-45fa-ba0e-9a1a1807e5c3/TCC_Unifal/Evidencias_TCC_Unifal/relatorios_ferramentas/2026-07-13_19-07-57__validacao_tcc_unifal_r04/accessmonitor/ipubi-pernambuco-2607307/ipubi_pernambuco_2607307_r04_accessmonitor_t1_20260713_212105.json</t>
  </si>
  <si>
    <t>/media/serv-bot/cebece73-ca34-45fa-ba0e-9a1a1807e5c3/TCC_Unifal/Evidencias_TCC_Unifal/relatorios_ferramentas/2026-07-13_19-07-57__validacao_tcc_unifal_r04/amaweb/getulio-vargas-rio-grande-do-sul-4308904/getulio-vargas_rio grande do sul_4308904_r04_amaweb_t1_20260713_212120.pdf</t>
  </si>
  <si>
    <t>/media/serv-bot/cebece73-ca34-45fa-ba0e-9a1a1807e5c3/TCC_Unifal/Processamento_TCC_Unifal/sessoes/2026-07-13_19-07-57__validacao_tcc_unifal_r04/json/r04_4308904_aa2168ef.json</t>
  </si>
  <si>
    <t>/media/serv-bot/cebece73-ca34-45fa-ba0e-9a1a1807e5c3/TCC_Unifal/Evidencias_TCC_Unifal/relatorios_ferramentas/2026-07-13_19-07-57__validacao_tcc_unifal_r04/amaweb/tiros-minas-gerais-3168903/tiros_minas gerais_3168903_r04_amaweb_t1_20260713_212139.pdf</t>
  </si>
  <si>
    <t>/media/serv-bot/cebece73-ca34-45fa-ba0e-9a1a1807e5c3/TCC_Unifal/Processamento_TCC_Unifal/sessoes/2026-07-13_19-07-57__validacao_tcc_unifal_r04/json/r04_3168903_a6bc6cc3.json</t>
  </si>
  <si>
    <t>/media/serv-bot/cebece73-ca34-45fa-ba0e-9a1a1807e5c3/TCC_Unifal/Evidencias_TCC_Unifal/relatorios_ferramentas/2026-07-13_19-07-57__validacao_tcc_unifal_r04/accessmonitor/tiros-minas-gerais-3168903/tiros_minas gerais_3168903_r04_accessmonitor_t1_20260713_212151.json</t>
  </si>
  <si>
    <t>/media/serv-bot/cebece73-ca34-45fa-ba0e-9a1a1807e5c3/TCC_Unifal/Evidencias_TCC_Unifal/relatorios_ferramentas/2026-07-13_19-07-57__validacao_tcc_unifal_r04/amaweb/macaparana-pernambuco-2609006/macaparana_pernambuco_2609006_r04_amaweb_t1_20260713_212201.pdf</t>
  </si>
  <si>
    <t>/media/serv-bot/cebece73-ca34-45fa-ba0e-9a1a1807e5c3/TCC_Unifal/Processamento_TCC_Unifal/sessoes/2026-07-13_19-07-57__validacao_tcc_unifal_r04/json/r04_2609006_0700bee7.json</t>
  </si>
  <si>
    <t>/media/serv-bot/cebece73-ca34-45fa-ba0e-9a1a1807e5c3/TCC_Unifal/Evidencias_TCC_Unifal/relatorios_ferramentas/2026-07-13_19-07-57__validacao_tcc_unifal_r04/accessmonitor/macaparana-pernambuco-2609006/macaparana_pernambuco_2609006_r04_accessmonitor_t1_20260713_212212.json</t>
  </si>
  <si>
    <t>/media/serv-bot/cebece73-ca34-45fa-ba0e-9a1a1807e5c3/TCC_Unifal/Evidencias_TCC_Unifal/relatorios_ferramentas/2026-07-13_19-07-57__validacao_tcc_unifal_r04/amaweb/tocos-do-moji-minas-gerais-3169059/tocos-do-moji_minas gerais_3169059_r04_amaweb_t1_20260713_212229.pdf</t>
  </si>
  <si>
    <t>/media/serv-bot/cebece73-ca34-45fa-ba0e-9a1a1807e5c3/TCC_Unifal/Processamento_TCC_Unifal/sessoes/2026-07-13_19-07-57__validacao_tcc_unifal_r04/json/r04_3169059_bff103fc.json</t>
  </si>
  <si>
    <t>/media/serv-bot/cebece73-ca34-45fa-ba0e-9a1a1807e5c3/TCC_Unifal/Evidencias_TCC_Unifal/relatorios_ferramentas/2026-07-13_19-07-57__validacao_tcc_unifal_r04/accessmonitor/tocos-do-moji-minas-gerais-3169059/tocos-do-moji_minas gerais_3169059_r04_accessmonitor_t1_20260713_212241.json</t>
  </si>
  <si>
    <t>/media/serv-bot/cebece73-ca34-45fa-ba0e-9a1a1807e5c3/TCC_Unifal/Evidencias_TCC_Unifal/relatorios_ferramentas/2026-07-13_19-07-57__validacao_tcc_unifal_r04/amaweb/riacho-das-almas-pernambuco-2611705/riacho-das-almas_pernambuco_2611705_r04_amaweb_t1_20260713_212255.pdf</t>
  </si>
  <si>
    <t>/media/serv-bot/cebece73-ca34-45fa-ba0e-9a1a1807e5c3/TCC_Unifal/Processamento_TCC_Unifal/sessoes/2026-07-13_19-07-57__validacao_tcc_unifal_r04/json/r04_2611705_0b74d1c0.json</t>
  </si>
  <si>
    <t>/media/serv-bot/cebece73-ca34-45fa-ba0e-9a1a1807e5c3/TCC_Unifal/Evidencias_TCC_Unifal/relatorios_ferramentas/2026-07-13_19-07-57__validacao_tcc_unifal_r04/accessmonitor/riacho-das-almas-pernambuco-2611705/riacho-das-almas_pernambuco_2611705_r04_accessmonitor_t1_20260713_212308.json</t>
  </si>
  <si>
    <t>/media/serv-bot/cebece73-ca34-45fa-ba0e-9a1a1807e5c3/TCC_Unifal/Evidencias_TCC_Unifal/relatorios_ferramentas/2026-07-13_19-07-57__validacao_tcc_unifal_r04/amaweb/ubai-minas-gerais-3170008/ubai_minas gerais_3170008_r04_amaweb_t1_20260713_212333.pdf</t>
  </si>
  <si>
    <t>/media/serv-bot/cebece73-ca34-45fa-ba0e-9a1a1807e5c3/TCC_Unifal/Processamento_TCC_Unifal/sessoes/2026-07-13_19-07-57__validacao_tcc_unifal_r04/json/r04_3170008_2939528b.json</t>
  </si>
  <si>
    <t>/media/serv-bot/cebece73-ca34-45fa-ba0e-9a1a1807e5c3/TCC_Unifal/Evidencias_TCC_Unifal/relatorios_ferramentas/2026-07-13_19-07-57__validacao_tcc_unifal_r04/amaweb/sao-lourenco-da-mata-pernambuco-2613701/sao-lourenco-da-mata_pernambuco_2613701_r04_amaweb_t1_20260713_212357.pdf</t>
  </si>
  <si>
    <t>/media/serv-bot/cebece73-ca34-45fa-ba0e-9a1a1807e5c3/TCC_Unifal/Processamento_TCC_Unifal/sessoes/2026-07-13_19-07-57__validacao_tcc_unifal_r04/json/r04_2613701_de7a35ca.json</t>
  </si>
  <si>
    <t>/media/serv-bot/cebece73-ca34-45fa-ba0e-9a1a1807e5c3/TCC_Unifal/Evidencias_TCC_Unifal/relatorios_ferramentas/2026-07-13_19-07-57__validacao_tcc_unifal_r04/accessmonitor/ubai-minas-gerais-3170008/ubai_minas gerais_3170008_r04_accessmonitor_t1_20260713_212345.json</t>
  </si>
  <si>
    <t>/media/serv-bot/cebece73-ca34-45fa-ba0e-9a1a1807e5c3/TCC_Unifal/Evidencias_TCC_Unifal/relatorios_ferramentas/2026-07-13_19-07-57__validacao_tcc_unifal_r04/amaweb/ubaporanga-minas-gerais-3170057/ubaporanga_minas gerais_3170057_r04_amaweb_t1_20260713_212437.pdf</t>
  </si>
  <si>
    <t>/media/serv-bot/cebece73-ca34-45fa-ba0e-9a1a1807e5c3/TCC_Unifal/Processamento_TCC_Unifal/sessoes/2026-07-13_19-07-57__validacao_tcc_unifal_r04/json/r04_3170057_b58c6525.json</t>
  </si>
  <si>
    <t>/media/serv-bot/cebece73-ca34-45fa-ba0e-9a1a1807e5c3/TCC_Unifal/Evidencias_TCC_Unifal/relatorios_ferramentas/2026-07-13_19-07-57__validacao_tcc_unifal_r04/accessmonitor/sao-lourenco-da-mata-pernambuco-2613701/sao-lourenco-da-mata_pernambuco_2613701_r04_accessmonitor_t1_20260713_212410.json</t>
  </si>
  <si>
    <t>/media/serv-bot/cebece73-ca34-45fa-ba0e-9a1a1807e5c3/TCC_Unifal/Evidencias_TCC_Unifal/relatorios_ferramentas/2026-07-13_19-07-57__validacao_tcc_unifal_r04/amaweb/getulio-vargas-rio-grande-do-sul-4308904/getulio-vargas_rio grande do sul_4308904_r04_amaweb_t2_20260713_212441.pdf</t>
  </si>
  <si>
    <t>/media/serv-bot/cebece73-ca34-45fa-ba0e-9a1a1807e5c3/TCC_Unifal/Evidencias_TCC_Unifal/relatorios_ferramentas/2026-07-13_19-07-57__validacao_tcc_unifal_r04/accessmonitor/ubaporanga-minas-gerais-3170057/ubaporanga_minas gerais_3170057_r04_accessmonitor_t1_20260713_212449.json</t>
  </si>
  <si>
    <t>/media/serv-bot/cebece73-ca34-45fa-ba0e-9a1a1807e5c3/TCC_Unifal/Evidencias_TCC_Unifal/relatorios_ferramentas/2026-07-13_19-07-57__validacao_tcc_unifal_r04/amaweb/serrita-pernambuco-2614006/serrita_pernambuco_2614006_r04_amaweb_t1_20260713_212516.pdf</t>
  </si>
  <si>
    <t>/media/serv-bot/cebece73-ca34-45fa-ba0e-9a1a1807e5c3/TCC_Unifal/Processamento_TCC_Unifal/sessoes/2026-07-13_19-07-57__validacao_tcc_unifal_r04/json/r04_2614006_847a4e52.json</t>
  </si>
  <si>
    <t>/media/serv-bot/cebece73-ca34-45fa-ba0e-9a1a1807e5c3/TCC_Unifal/Evidencias_TCC_Unifal/relatorios_ferramentas/2026-07-13_19-07-57__validacao_tcc_unifal_r04/amaweb/varginha-minas-gerais-3170701/varginha_minas gerais_3170701_r04_amaweb_t1_20260713_212523.pdf</t>
  </si>
  <si>
    <t>/media/serv-bot/cebece73-ca34-45fa-ba0e-9a1a1807e5c3/TCC_Unifal/Processamento_TCC_Unifal/sessoes/2026-07-13_19-07-57__validacao_tcc_unifal_r04/json/r04_3170701_ea136d7d.json</t>
  </si>
  <si>
    <t>/media/serv-bot/cebece73-ca34-45fa-ba0e-9a1a1807e5c3/TCC_Unifal/Evidencias_TCC_Unifal/relatorios_ferramentas/2026-07-13_19-07-57__validacao_tcc_unifal_r04/accessmonitor/serrita-pernambuco-2614006/serrita_pernambuco_2614006_r04_accessmonitor_t1_20260713_212527.json</t>
  </si>
  <si>
    <t>/media/serv-bot/cebece73-ca34-45fa-ba0e-9a1a1807e5c3/TCC_Unifal/Evidencias_TCC_Unifal/relatorios_ferramentas/2026-07-13_19-07-57__validacao_tcc_unifal_r04/accessmonitor/varginha-minas-gerais-3170701/varginha_minas gerais_3170701_r04_accessmonitor_t1_20260713_212534.json</t>
  </si>
  <si>
    <t>/media/serv-bot/cebece73-ca34-45fa-ba0e-9a1a1807e5c3/TCC_Unifal/Evidencias_TCC_Unifal/relatorios_ferramentas/2026-07-13_19-07-57__validacao_tcc_unifal_r04/amaweb/comendador-levy-gasparian-rio-de-janeiro-3300951/comendador-levy-gasparian_rio de janeiro_3300951_r04_amaweb_t1_20260713_212647.pdf</t>
  </si>
  <si>
    <t>/media/serv-bot/cebece73-ca34-45fa-ba0e-9a1a1807e5c3/TCC_Unifal/Processamento_TCC_Unifal/sessoes/2026-07-13_19-07-57__validacao_tcc_unifal_r04/json/r04_3300951_a98a1259.json</t>
  </si>
  <si>
    <t>/media/serv-bot/cebece73-ca34-45fa-ba0e-9a1a1807e5c3/TCC_Unifal/Evidencias_TCC_Unifal/relatorios_ferramentas/2026-07-13_19-07-57__validacao_tcc_unifal_r04/amaweb/surubim-pernambuco-2614501/surubim_pernambuco_2614501_r04_amaweb_t1_20260713_212647.pdf</t>
  </si>
  <si>
    <t>/media/serv-bot/cebece73-ca34-45fa-ba0e-9a1a1807e5c3/TCC_Unifal/Processamento_TCC_Unifal/sessoes/2026-07-13_19-07-57__validacao_tcc_unifal_r04/json/r04_2614501_c21951b2.json</t>
  </si>
  <si>
    <t>/media/serv-bot/cebece73-ca34-45fa-ba0e-9a1a1807e5c3/TCC_Unifal/Evidencias_TCC_Unifal/relatorios_ferramentas/2026-07-13_19-07-57__validacao_tcc_unifal_r04/accessmonitor/comendador-levy-gasparian-rio-de-janeiro-3300951/comendador-levy-gasparian_rio de janeiro_3300951_r04_accessmonitor_t1_20260713_212658.json</t>
  </si>
  <si>
    <t>/media/serv-bot/cebece73-ca34-45fa-ba0e-9a1a1807e5c3/TCC_Unifal/Evidencias_TCC_Unifal/relatorios_ferramentas/2026-07-13_19-07-57__validacao_tcc_unifal_r04/accessmonitor/surubim-pernambuco-2614501/surubim_pernambuco_2614501_r04_accessmonitor_t1_20260713_212701.json</t>
  </si>
  <si>
    <t>/media/serv-bot/cebece73-ca34-45fa-ba0e-9a1a1807e5c3/TCC_Unifal/Evidencias_TCC_Unifal/relatorios_ferramentas/2026-07-13_19-07-57__validacao_tcc_unifal_r04/amaweb/conceicao-de-macabu-rio-de-janeiro-3301405/conceicao-de-macabu_rio de janeiro_3301405_r04_amaweb_t1_20260713_212718.pdf</t>
  </si>
  <si>
    <t>/media/serv-bot/cebece73-ca34-45fa-ba0e-9a1a1807e5c3/TCC_Unifal/Processamento_TCC_Unifal/sessoes/2026-07-13_19-07-57__validacao_tcc_unifal_r04/json/r04_3301405_77d3369d.json</t>
  </si>
  <si>
    <t>/media/serv-bot/cebece73-ca34-45fa-ba0e-9a1a1807e5c3/TCC_Unifal/Evidencias_TCC_Unifal/relatorios_ferramentas/2026-07-13_19-07-57__validacao_tcc_unifal_r04/amaweb/batalha-piaui-2201507/batalha_piauí_2201507_r04_amaweb_t1_20260713_212738.pdf</t>
  </si>
  <si>
    <t>/media/serv-bot/cebece73-ca34-45fa-ba0e-9a1a1807e5c3/TCC_Unifal/Processamento_TCC_Unifal/sessoes/2026-07-13_19-07-57__validacao_tcc_unifal_r04/json/r04_2201507_332f668a.json</t>
  </si>
  <si>
    <t>/media/serv-bot/cebece73-ca34-45fa-ba0e-9a1a1807e5c3/TCC_Unifal/Evidencias_TCC_Unifal/relatorios_ferramentas/2026-07-13_19-07-57__validacao_tcc_unifal_r04/accessmonitor/conceicao-de-macabu-rio-de-janeiro-3301405/conceicao-de-macabu_rio de janeiro_3301405_r04_accessmonitor_t1_20260713_212729.json</t>
  </si>
  <si>
    <t>/media/serv-bot/cebece73-ca34-45fa-ba0e-9a1a1807e5c3/TCC_Unifal/Evidencias_TCC_Unifal/relatorios_ferramentas/2026-07-13_19-07-57__validacao_tcc_unifal_r04/accessmonitor/batalha-piaui-2201507/batalha_piauí_2201507_r04_accessmonitor_t1_20260713_212751.json</t>
  </si>
  <si>
    <t>/media/serv-bot/cebece73-ca34-45fa-ba0e-9a1a1807e5c3/TCC_Unifal/Evidencias_TCC_Unifal/relatorios_ferramentas/2026-07-13_19-07-57__validacao_tcc_unifal_r04/amaweb/getulio-vargas-rio-grande-do-sul-4308904/getulio-vargas_rio grande do sul_4308904_r04_amaweb_t3_20260713_212815.pdf</t>
  </si>
  <si>
    <t>/media/serv-bot/cebece73-ca34-45fa-ba0e-9a1a1807e5c3/TCC_Unifal/Evidencias_TCC_Unifal/relatorios_ferramentas/2026-07-13_19-07-57__validacao_tcc_unifal_r04/accessmonitor/getulio-vargas-rio-grande-do-sul-4308904/getulio-vargas_rio grande do sul_4308904_r04_accessmonitor_t1_20260713_212827.json</t>
  </si>
  <si>
    <t>/media/serv-bot/cebece73-ca34-45fa-ba0e-9a1a1807e5c3/TCC_Unifal/Evidencias_TCC_Unifal/relatorios_ferramentas/2026-07-13_19-07-57__validacao_tcc_unifal_r04/amaweb/mage-rio-de-janeiro-3302502/mage_rio de janeiro_3302502_r04_amaweb_t1_20260713_213046.pdf</t>
  </si>
  <si>
    <t>/media/serv-bot/cebece73-ca34-45fa-ba0e-9a1a1807e5c3/TCC_Unifal/Processamento_TCC_Unifal/sessoes/2026-07-13_19-07-57__validacao_tcc_unifal_r04/json/r04_3302502_3afc06fa.json</t>
  </si>
  <si>
    <t>/media/serv-bot/cebece73-ca34-45fa-ba0e-9a1a1807e5c3/TCC_Unifal/Evidencias_TCC_Unifal/relatorios_ferramentas/2026-07-13_19-07-57__validacao_tcc_unifal_r04/amaweb/glorinha-rio-grande-do-sul-4309050/glorinha_rio grande do sul_4309050_r04_amaweb_t1_20260713_213047.pdf</t>
  </si>
  <si>
    <t>/media/serv-bot/cebece73-ca34-45fa-ba0e-9a1a1807e5c3/TCC_Unifal/Processamento_TCC_Unifal/sessoes/2026-07-13_19-07-57__validacao_tcc_unifal_r04/json/r04_4309050_5efa0389.json</t>
  </si>
  <si>
    <t>Maintenance</t>
  </si>
  <si>
    <t>/media/serv-bot/cebece73-ca34-45fa-ba0e-9a1a1807e5c3/TCC_Unifal/Evidencias_TCC_Unifal/relatorios_ferramentas/2026-07-13_19-07-57__validacao_tcc_unifal_r04/accessmonitor/mage-rio-de-janeiro-3302502/mage_rio de janeiro_3302502_r04_accessmonitor_t1_20260713_213058.json</t>
  </si>
  <si>
    <t>/media/serv-bot/cebece73-ca34-45fa-ba0e-9a1a1807e5c3/TCC_Unifal/Evidencias_TCC_Unifal/relatorios_ferramentas/2026-07-13_19-07-57__validacao_tcc_unifal_r04/accessmonitor/glorinha-rio-grande-do-sul-4309050/glorinha_rio grande do sul_4309050_r04_accessmonitor_t1_20260713_213059.json</t>
  </si>
  <si>
    <t>/media/serv-bot/cebece73-ca34-45fa-ba0e-9a1a1807e5c3/TCC_Unifal/Evidencias_TCC_Unifal/relatorios_ferramentas/2026-07-13_19-07-57__validacao_tcc_unifal_r04/amaweb/corrente-piaui-2202901/corrente_piauí_2202901_r04_amaweb_t1_20260713_213116.pdf</t>
  </si>
  <si>
    <t>/media/serv-bot/cebece73-ca34-45fa-ba0e-9a1a1807e5c3/TCC_Unifal/Processamento_TCC_Unifal/sessoes/2026-07-13_19-07-57__validacao_tcc_unifal_r04/json/r04_2202901_29a0f0ea.json</t>
  </si>
  <si>
    <t>/media/serv-bot/cebece73-ca34-45fa-ba0e-9a1a1807e5c3/TCC_Unifal/Evidencias_TCC_Unifal/relatorios_ferramentas/2026-07-13_19-07-57__validacao_tcc_unifal_r04/amaweb/guarani-das-missoes-rio-grande-do-sul-4309506/guarani-das-missoes_rio grande do sul_4309506_r04_amaweb_t1_20260713_213226.pdf</t>
  </si>
  <si>
    <t>/media/serv-bot/cebece73-ca34-45fa-ba0e-9a1a1807e5c3/TCC_Unifal/Processamento_TCC_Unifal/sessoes/2026-07-13_19-07-57__validacao_tcc_unifal_r04/json/r04_4309506_fe257996.json</t>
  </si>
  <si>
    <t>/media/serv-bot/cebece73-ca34-45fa-ba0e-9a1a1807e5c3/TCC_Unifal/Evidencias_TCC_Unifal/relatorios_ferramentas/2026-07-13_19-07-57__validacao_tcc_unifal_r04/amaweb/paty-do-alferes-rio-de-janeiro-3303856/paty-do-alferes_rio de janeiro_3303856_r04_amaweb_t1_20260713_213233.pdf</t>
  </si>
  <si>
    <t>/media/serv-bot/cebece73-ca34-45fa-ba0e-9a1a1807e5c3/TCC_Unifal/Processamento_TCC_Unifal/sessoes/2026-07-13_19-07-57__validacao_tcc_unifal_r04/json/r04_3303856_beb68344.json</t>
  </si>
  <si>
    <t>/media/serv-bot/cebece73-ca34-45fa-ba0e-9a1a1807e5c3/TCC_Unifal/Evidencias_TCC_Unifal/relatorios_ferramentas/2026-07-13_19-07-57__validacao_tcc_unifal_r04/accessmonitor/guarani-das-missoes-rio-grande-do-sul-4309506/guarani-das-missoes_rio grande do sul_4309506_r04_accessmonitor_t1_20260713_213237.json</t>
  </si>
  <si>
    <t>/media/serv-bot/cebece73-ca34-45fa-ba0e-9a1a1807e5c3/TCC_Unifal/Evidencias_TCC_Unifal/relatorios_ferramentas/2026-07-13_19-07-57__validacao_tcc_unifal_r04/accessmonitor/paty-do-alferes-rio-de-janeiro-3303856/paty-do-alferes_rio de janeiro_3303856_r04_accessmonitor_t1_20260713_213246.json</t>
  </si>
  <si>
    <t>/media/serv-bot/cebece73-ca34-45fa-ba0e-9a1a1807e5c3/TCC_Unifal/Evidencias_TCC_Unifal/relatorios_ferramentas/2026-07-13_19-07-57__validacao_tcc_unifal_r04/amaweb/alfredo-marcondes-sao-paulo-3500808/alfredo-marcondes_são paulo_3500808_r04_amaweb_t1_20260713_213315.pdf</t>
  </si>
  <si>
    <t>/media/serv-bot/cebece73-ca34-45fa-ba0e-9a1a1807e5c3/TCC_Unifal/Processamento_TCC_Unifal/sessoes/2026-07-13_19-07-57__validacao_tcc_unifal_r04/json/r04_3500808_c3e903e3.json</t>
  </si>
  <si>
    <t>/media/serv-bot/cebece73-ca34-45fa-ba0e-9a1a1807e5c3/TCC_Unifal/Evidencias_TCC_Unifal/relatorios_ferramentas/2026-07-13_19-07-57__validacao_tcc_unifal_r04/amaweb/igrejinha-rio-grande-do-sul-4310108/igrejinha_rio grande do sul_4310108_r04_amaweb_t1_20260713_213318.pdf</t>
  </si>
  <si>
    <t>/media/serv-bot/cebece73-ca34-45fa-ba0e-9a1a1807e5c3/TCC_Unifal/Processamento_TCC_Unifal/sessoes/2026-07-13_19-07-57__validacao_tcc_unifal_r04/json/r04_4310108_d1cc36a2.json</t>
  </si>
  <si>
    <t>/media/serv-bot/cebece73-ca34-45fa-ba0e-9a1a1807e5c3/TCC_Unifal/Evidencias_TCC_Unifal/relatorios_ferramentas/2026-07-13_19-07-57__validacao_tcc_unifal_r04/accessmonitor/igrejinha-rio-grande-do-sul-4310108/igrejinha_rio grande do sul_4310108_r04_accessmonitor_t1_20260713_213330.json</t>
  </si>
  <si>
    <t>/media/serv-bot/cebece73-ca34-45fa-ba0e-9a1a1807e5c3/TCC_Unifal/Evidencias_TCC_Unifal/relatorios_ferramentas/2026-07-13_19-07-57__validacao_tcc_unifal_r04/accessmonitor/alfredo-marcondes-sao-paulo-3500808/alfredo-marcondes_são paulo_3500808_r04_accessmonitor_t1_20260713_213326.json</t>
  </si>
  <si>
    <t>/media/serv-bot/cebece73-ca34-45fa-ba0e-9a1a1807e5c3/TCC_Unifal/Evidencias_TCC_Unifal/relatorios_ferramentas/2026-07-13_19-07-57__validacao_tcc_unifal_r04/amaweb/corrente-piaui-2202901/corrente_piauí_2202901_r04_amaweb_t2_20260713_213435.pdf</t>
  </si>
  <si>
    <t>/media/serv-bot/cebece73-ca34-45fa-ba0e-9a1a1807e5c3/TCC_Unifal/Evidencias_TCC_Unifal/relatorios_ferramentas/2026-07-13_19-07-57__validacao_tcc_unifal_r04/amaweb/bofete-sao-paulo-3506904/bofete_são paulo_3506904_r04_amaweb_t1_20260713_213652.pdf</t>
  </si>
  <si>
    <t>/media/serv-bot/cebece73-ca34-45fa-ba0e-9a1a1807e5c3/TCC_Unifal/Processamento_TCC_Unifal/sessoes/2026-07-13_19-07-57__validacao_tcc_unifal_r04/json/r04_3506904_e5b4201c.json</t>
  </si>
  <si>
    <t>/media/serv-bot/cebece73-ca34-45fa-ba0e-9a1a1807e5c3/TCC_Unifal/Evidencias_TCC_Unifal/relatorios_ferramentas/2026-07-13_19-07-57__validacao_tcc_unifal_r04/amaweb/itapuca-rio-grande-do-sul-4310579/itapuca_rio grande do sul_4310579_r04_amaweb_t1_20260713_213652.pdf</t>
  </si>
  <si>
    <t>/media/serv-bot/cebece73-ca34-45fa-ba0e-9a1a1807e5c3/TCC_Unifal/Processamento_TCC_Unifal/sessoes/2026-07-13_19-07-57__validacao_tcc_unifal_r04/json/r04_4310579_1cc4f508.json</t>
  </si>
  <si>
    <t>/media/serv-bot/cebece73-ca34-45fa-ba0e-9a1a1807e5c3/TCC_Unifal/Evidencias_TCC_Unifal/relatorios_ferramentas/2026-07-13_19-07-57__validacao_tcc_unifal_r04/amaweb/itapuca-rio-grande-do-sul-4310579/itapuca_rio grande do sul_4310579_r04_amaweb_t2_20260713_213738.pdf</t>
  </si>
  <si>
    <t>/media/serv-bot/cebece73-ca34-45fa-ba0e-9a1a1807e5c3/TCC_Unifal/Evidencias_TCC_Unifal/relatorios_ferramentas/2026-07-13_19-07-57__validacao_tcc_unifal_r04/accessmonitor/itapuca-rio-grande-do-sul-4310579/itapuca_rio grande do sul_4310579_r04_accessmonitor_t1_20260713_213750.json</t>
  </si>
  <si>
    <t>/media/serv-bot/cebece73-ca34-45fa-ba0e-9a1a1807e5c3/TCC_Unifal/Evidencias_TCC_Unifal/relatorios_ferramentas/2026-07-13_19-07-57__validacao_tcc_unifal_r04/amaweb/corrente-piaui-2202901/corrente_piauí_2202901_r04_amaweb_t3_20260713_213809.pdf</t>
  </si>
  <si>
    <t>/media/serv-bot/cebece73-ca34-45fa-ba0e-9a1a1807e5c3/TCC_Unifal/Evidencias_TCC_Unifal/relatorios_ferramentas/2026-07-13_19-07-57__validacao_tcc_unifal_r04/accessmonitor/corrente-piaui-2202901/corrente_piauí_2202901_r04_accessmonitor_t1_20260713_213820.json</t>
  </si>
  <si>
    <t>/media/serv-bot/cebece73-ca34-45fa-ba0e-9a1a1807e5c3/TCC_Unifal/Evidencias_TCC_Unifal/relatorios_ferramentas/2026-07-13_19-07-57__validacao_tcc_unifal_r04/amaweb/lagoao-rio-grande-do-sul-4311254/lagoao_rio grande do sul_4311254_r04_amaweb_t1_20260713_213828.pdf</t>
  </si>
  <si>
    <t>/media/serv-bot/cebece73-ca34-45fa-ba0e-9a1a1807e5c3/TCC_Unifal/Processamento_TCC_Unifal/sessoes/2026-07-13_19-07-57__validacao_tcc_unifal_r04/json/r04_4311254_9e7ad36a.json</t>
  </si>
  <si>
    <t>/media/serv-bot/cebece73-ca34-45fa-ba0e-9a1a1807e5c3/TCC_Unifal/Evidencias_TCC_Unifal/relatorios_ferramentas/2026-07-13_19-07-57__validacao_tcc_unifal_r04/accessmonitor/lagoao-rio-grande-do-sul-4311254/lagoao_rio grande do sul_4311254_r04_accessmonitor_t1_20260713_213839.json</t>
  </si>
  <si>
    <t>/media/serv-bot/cebece73-ca34-45fa-ba0e-9a1a1807e5c3/TCC_Unifal/Evidencias_TCC_Unifal/relatorios_ferramentas/2026-07-13_19-07-57__validacao_tcc_unifal_r04/accessmonitor/corrente-piaui-2202901/corrente_piauí_2202901_r04_accessmonitor_t2_20260713_213839.json</t>
  </si>
  <si>
    <t>/media/serv-bot/cebece73-ca34-45fa-ba0e-9a1a1807e5c3/TCC_Unifal/Evidencias_TCC_Unifal/relatorios_ferramentas/2026-07-13_19-07-57__validacao_tcc_unifal_r04/accessmonitor/corrente-piaui-2202901/corrente_piauí_2202901_r04_accessmonitor_t3_20260713_213909.json</t>
  </si>
  <si>
    <t>/media/serv-bot/cebece73-ca34-45fa-ba0e-9a1a1807e5c3/TCC_Unifal/Evidencias_TCC_Unifal/relatorios_ferramentas/2026-07-13_19-07-57__validacao_tcc_unifal_r04/amaweb/nao-me-toque-rio-grande-do-sul-4312658/nao-me-toque_rio grande do sul_4312658_r04_amaweb_t1_20260713_213919.pdf</t>
  </si>
  <si>
    <t>/media/serv-bot/cebece73-ca34-45fa-ba0e-9a1a1807e5c3/TCC_Unifal/Processamento_TCC_Unifal/sessoes/2026-07-13_19-07-57__validacao_tcc_unifal_r04/json/r04_4312658_30a5b2ba.json</t>
  </si>
  <si>
    <t>/media/serv-bot/cebece73-ca34-45fa-ba0e-9a1a1807e5c3/TCC_Unifal/Evidencias_TCC_Unifal/relatorios_ferramentas/2026-07-13_19-07-57__validacao_tcc_unifal_r04/accessmonitor/nao-me-toque-rio-grande-do-sul-4312658/nao-me-toque_rio grande do sul_4312658_r04_accessmonitor_t1_20260713_213931.json</t>
  </si>
  <si>
    <t>/media/serv-bot/cebece73-ca34-45fa-ba0e-9a1a1807e5c3/TCC_Unifal/Evidencias_TCC_Unifal/relatorios_ferramentas/2026-07-13_19-07-57__validacao_tcc_unifal_r04/amaweb/nova-bassano-rio-grande-do-sul-4312906/nova-bassano_rio grande do sul_4312906_r04_amaweb_t1_20260713_213955.pdf</t>
  </si>
  <si>
    <t>/media/serv-bot/cebece73-ca34-45fa-ba0e-9a1a1807e5c3/TCC_Unifal/Processamento_TCC_Unifal/sessoes/2026-07-13_19-07-57__validacao_tcc_unifal_r04/json/r04_4312906_0f828c6f.json</t>
  </si>
  <si>
    <t>/media/serv-bot/cebece73-ca34-45fa-ba0e-9a1a1807e5c3/TCC_Unifal/Evidencias_TCC_Unifal/relatorios_ferramentas/2026-07-13_19-07-57__validacao_tcc_unifal_r04/amaweb/demerval-lobao-piaui-2203305/demerval-lobao_piauí_2203305_r04_amaweb_t1_20260713_213958.pdf</t>
  </si>
  <si>
    <t>/media/serv-bot/cebece73-ca34-45fa-ba0e-9a1a1807e5c3/TCC_Unifal/Processamento_TCC_Unifal/sessoes/2026-07-13_19-07-57__validacao_tcc_unifal_r04/json/r04_2203305_4c6b8398.json</t>
  </si>
  <si>
    <t>/media/serv-bot/cebece73-ca34-45fa-ba0e-9a1a1807e5c3/TCC_Unifal/Evidencias_TCC_Unifal/relatorios_ferramentas/2026-07-13_19-07-57__validacao_tcc_unifal_r04/amaweb/bofete-sao-paulo-3506904/bofete_são paulo_3506904_r04_amaweb_t2_20260713_214013.pdf</t>
  </si>
  <si>
    <t>/media/serv-bot/cebece73-ca34-45fa-ba0e-9a1a1807e5c3/TCC_Unifal/Evidencias_TCC_Unifal/relatorios_ferramentas/2026-07-13_19-07-57__validacao_tcc_unifal_r04/accessmonitor/nova-bassano-rio-grande-do-sul-4312906/nova-bassano_rio grande do sul_4312906_r04_accessmonitor_t1_20260713_214006.json</t>
  </si>
  <si>
    <t>/media/serv-bot/cebece73-ca34-45fa-ba0e-9a1a1807e5c3/TCC_Unifal/Evidencias_TCC_Unifal/relatorios_ferramentas/2026-07-13_19-07-57__validacao_tcc_unifal_r04/accessmonitor/demerval-lobao-piaui-2203305/demerval-lobao_piauí_2203305_r04_accessmonitor_t1_20260713_214009.json</t>
  </si>
  <si>
    <t>/media/serv-bot/cebece73-ca34-45fa-ba0e-9a1a1807e5c3/TCC_Unifal/Evidencias_TCC_Unifal/relatorios_ferramentas/2026-07-13_19-07-57__validacao_tcc_unifal_r04/amaweb/pedras-altas-rio-grande-do-sul-4314175/pedras-altas_rio grande do sul_4314175_r04_amaweb_t1_20260713_214035.pdf</t>
  </si>
  <si>
    <t>/media/serv-bot/cebece73-ca34-45fa-ba0e-9a1a1807e5c3/TCC_Unifal/Processamento_TCC_Unifal/sessoes/2026-07-13_19-07-57__validacao_tcc_unifal_r04/json/r04_4314175_d22e5a34.json</t>
  </si>
  <si>
    <t>/media/serv-bot/cebece73-ca34-45fa-ba0e-9a1a1807e5c3/TCC_Unifal/Evidencias_TCC_Unifal/relatorios_ferramentas/2026-07-13_19-07-57__validacao_tcc_unifal_r04/amaweb/geminiano-piaui-2204352/geminiano_piauí_2204352_r04_amaweb_t1_20260713_214048.pdf</t>
  </si>
  <si>
    <t>/media/serv-bot/cebece73-ca34-45fa-ba0e-9a1a1807e5c3/TCC_Unifal/Processamento_TCC_Unifal/sessoes/2026-07-13_19-07-57__validacao_tcc_unifal_r04/json/r04_2204352_56bb273a.json</t>
  </si>
  <si>
    <t>/media/serv-bot/cebece73-ca34-45fa-ba0e-9a1a1807e5c3/TCC_Unifal/Evidencias_TCC_Unifal/relatorios_ferramentas/2026-07-13_19-07-57__validacao_tcc_unifal_r04/accessmonitor/pedras-altas-rio-grande-do-sul-4314175/pedras-altas_rio grande do sul_4314175_r04_accessmonitor_t1_20260713_214048.json</t>
  </si>
  <si>
    <t>/media/serv-bot/cebece73-ca34-45fa-ba0e-9a1a1807e5c3/TCC_Unifal/Evidencias_TCC_Unifal/relatorios_ferramentas/2026-07-13_19-07-57__validacao_tcc_unifal_r04/accessmonitor/geminiano-piaui-2204352/geminiano_piauí_2204352_r04_accessmonitor_t1_20260713_214101.json</t>
  </si>
  <si>
    <t>/media/serv-bot/cebece73-ca34-45fa-ba0e-9a1a1807e5c3/TCC_Unifal/Evidencias_TCC_Unifal/relatorios_ferramentas/2026-07-13_19-07-57__validacao_tcc_unifal_r04/amaweb/salto-do-jacui-rio-grande-do-sul-4316451/salto-do-jacui_rio grande do sul_4316451_r04_amaweb_t1_20260713_214125.pdf</t>
  </si>
  <si>
    <t>/media/serv-bot/cebece73-ca34-45fa-ba0e-9a1a1807e5c3/TCC_Unifal/Processamento_TCC_Unifal/sessoes/2026-07-13_19-07-57__validacao_tcc_unifal_r04/json/r04_4316451_47ee2cfe.json</t>
  </si>
  <si>
    <t>/media/serv-bot/cebece73-ca34-45fa-ba0e-9a1a1807e5c3/TCC_Unifal/Evidencias_TCC_Unifal/relatorios_ferramentas/2026-07-13_19-07-57__validacao_tcc_unifal_r04/accessmonitor/geminiano-piaui-2204352/geminiano_piauí_2204352_r04_accessmonitor_t2_20260713_214133.json</t>
  </si>
  <si>
    <t>/media/serv-bot/cebece73-ca34-45fa-ba0e-9a1a1807e5c3/TCC_Unifal/Evidencias_TCC_Unifal/relatorios_ferramentas/2026-07-13_19-07-57__validacao_tcc_unifal_r04/accessmonitor/salto-do-jacui-rio-grande-do-sul-4316451/salto-do-jacui_rio grande do sul_4316451_r04_accessmonitor_t1_20260713_214138.json</t>
  </si>
  <si>
    <t>/media/serv-bot/cebece73-ca34-45fa-ba0e-9a1a1807e5c3/TCC_Unifal/Evidencias_TCC_Unifal/relatorios_ferramentas/2026-07-13_19-07-57__validacao_tcc_unifal_r04/accessmonitor/geminiano-piaui-2204352/geminiano_piauí_2204352_r04_accessmonitor_t3_20260713_214211.json</t>
  </si>
  <si>
    <t>/media/serv-bot/cebece73-ca34-45fa-ba0e-9a1a1807e5c3/TCC_Unifal/Evidencias_TCC_Unifal/relatorios_ferramentas/2026-07-13_19-07-57__validacao_tcc_unifal_r04/amaweb/sao-martinho-rio-grande-do-sul-4319109/sao-martinho_rio grande do sul_4319109_r04_amaweb_t1_20260713_214232.pdf</t>
  </si>
  <si>
    <t>/media/serv-bot/cebece73-ca34-45fa-ba0e-9a1a1807e5c3/TCC_Unifal/Processamento_TCC_Unifal/sessoes/2026-07-13_19-07-57__validacao_tcc_unifal_r04/json/r04_4319109_e8cd29ce.json</t>
  </si>
  <si>
    <t>/media/serv-bot/cebece73-ca34-45fa-ba0e-9a1a1807e5c3/TCC_Unifal/Evidencias_TCC_Unifal/relatorios_ferramentas/2026-07-13_19-07-57__validacao_tcc_unifal_r04/accessmonitor/sao-martinho-rio-grande-do-sul-4319109/sao-martinho_rio grande do sul_4319109_r04_accessmonitor_t1_20260713_214244.json</t>
  </si>
  <si>
    <t>/media/serv-bot/cebece73-ca34-45fa-ba0e-9a1a1807e5c3/TCC_Unifal/Evidencias_TCC_Unifal/relatorios_ferramentas/2026-07-13_19-07-57__validacao_tcc_unifal_r04/amaweb/seberi-rio-grande-do-sul-4320206/seberi_rio grande do sul_4320206_r04_amaweb_t1_20260713_214335.pdf</t>
  </si>
  <si>
    <t>/media/serv-bot/cebece73-ca34-45fa-ba0e-9a1a1807e5c3/TCC_Unifal/Processamento_TCC_Unifal/sessoes/2026-07-13_19-07-57__validacao_tcc_unifal_r04/json/r04_4320206_9bbd0c35.json</t>
  </si>
  <si>
    <t>/media/serv-bot/cebece73-ca34-45fa-ba0e-9a1a1807e5c3/TCC_Unifal/Evidencias_TCC_Unifal/relatorios_ferramentas/2026-07-13_19-07-57__validacao_tcc_unifal_r04/amaweb/bofete-sao-paulo-3506904/bofete_são paulo_3506904_r04_amaweb_t3_20260713_214351.pdf</t>
  </si>
  <si>
    <t>/media/serv-bot/cebece73-ca34-45fa-ba0e-9a1a1807e5c3/TCC_Unifal/Evidencias_TCC_Unifal/relatorios_ferramentas/2026-07-13_19-07-57__validacao_tcc_unifal_r04/accessmonitor/seberi-rio-grande-do-sul-4320206/seberi_rio grande do sul_4320206_r04_accessmonitor_t1_20260713_214346.json</t>
  </si>
  <si>
    <t>/media/serv-bot/cebece73-ca34-45fa-ba0e-9a1a1807e5c3/TCC_Unifal/Evidencias_TCC_Unifal/relatorios_ferramentas/2026-07-13_19-07-57__validacao_tcc_unifal_r04/amaweb/jardim-do-mulato-piaui-2205250/jardim-do-mulato_piauí_2205250_r04_amaweb_t1_20260713_214408.pdf</t>
  </si>
  <si>
    <t>/media/serv-bot/cebece73-ca34-45fa-ba0e-9a1a1807e5c3/TCC_Unifal/Processamento_TCC_Unifal/sessoes/2026-07-13_19-07-57__validacao_tcc_unifal_r04/json/r04_2205250_73c6b61f.json</t>
  </si>
  <si>
    <t>/media/serv-bot/cebece73-ca34-45fa-ba0e-9a1a1807e5c3/TCC_Unifal/Evidencias_TCC_Unifal/relatorios_ferramentas/2026-07-13_19-07-57__validacao_tcc_unifal_r04/accessmonitor/bofete-sao-paulo-3506904/bofete_são paulo_3506904_r04_accessmonitor_t1_20260713_214404.json</t>
  </si>
  <si>
    <t>/media/serv-bot/cebece73-ca34-45fa-ba0e-9a1a1807e5c3/TCC_Unifal/Evidencias_TCC_Unifal/relatorios_ferramentas/2026-07-13_19-07-57__validacao_tcc_unifal_r04/accessmonitor/jardim-do-mulato-piaui-2205250/jardim-do-mulato_piauí_2205250_r04_accessmonitor_t1_20260713_214421.json</t>
  </si>
  <si>
    <t>/media/serv-bot/cebece73-ca34-45fa-ba0e-9a1a1807e5c3/TCC_Unifal/Evidencias_TCC_Unifal/relatorios_ferramentas/2026-07-13_19-07-57__validacao_tcc_unifal_r04/amaweb/brodowski-sao-paulo-3507803/brodowski_são paulo_3507803_r04_amaweb_t1_20260713_214504.pdf</t>
  </si>
  <si>
    <t>/media/serv-bot/cebece73-ca34-45fa-ba0e-9a1a1807e5c3/TCC_Unifal/Processamento_TCC_Unifal/sessoes/2026-07-13_19-07-57__validacao_tcc_unifal_r04/json/r04_3507803_435b6a5a.json</t>
  </si>
  <si>
    <t>/media/serv-bot/cebece73-ca34-45fa-ba0e-9a1a1807e5c3/TCC_Unifal/Evidencias_TCC_Unifal/relatorios_ferramentas/2026-07-13_19-07-57__validacao_tcc_unifal_r04/amaweb/joao-costa-piaui-2205359/joao-costa_piauí_2205359_r04_amaweb_t1_20260713_214524.pdf</t>
  </si>
  <si>
    <t>/media/serv-bot/cebece73-ca34-45fa-ba0e-9a1a1807e5c3/TCC_Unifal/Processamento_TCC_Unifal/sessoes/2026-07-13_19-07-57__validacao_tcc_unifal_r04/json/r04_2205359_ee56c5a4.json</t>
  </si>
  <si>
    <t>/media/serv-bot/cebece73-ca34-45fa-ba0e-9a1a1807e5c3/TCC_Unifal/Evidencias_TCC_Unifal/relatorios_ferramentas/2026-07-13_19-07-57__validacao_tcc_unifal_r04/accessmonitor/brodowski-sao-paulo-3507803/brodowski_são paulo_3507803_r04_accessmonitor_t1_20260713_214516.json</t>
  </si>
  <si>
    <t>/media/serv-bot/cebece73-ca34-45fa-ba0e-9a1a1807e5c3/TCC_Unifal/Evidencias_TCC_Unifal/relatorios_ferramentas/2026-07-13_19-07-57__validacao_tcc_unifal_r04/accessmonitor/joao-costa-piaui-2205359/joao-costa_piauí_2205359_r04_accessmonitor_t1_20260713_214535.json</t>
  </si>
  <si>
    <t>/media/serv-bot/cebece73-ca34-45fa-ba0e-9a1a1807e5c3/TCC_Unifal/Evidencias_TCC_Unifal/relatorios_ferramentas/2026-07-13_19-07-57__validacao_tcc_unifal_r04/amaweb/monsenhor-gil-piaui-2206407/monsenhor-gil_piauí_2206407_r04_amaweb_t1_20260713_214604.pdf</t>
  </si>
  <si>
    <t>/media/serv-bot/cebece73-ca34-45fa-ba0e-9a1a1807e5c3/TCC_Unifal/Processamento_TCC_Unifal/sessoes/2026-07-13_19-07-57__validacao_tcc_unifal_r04/json/r04_2206407_39f0a2d4.json</t>
  </si>
  <si>
    <t>/media/serv-bot/cebece73-ca34-45fa-ba0e-9a1a1807e5c3/TCC_Unifal/Evidencias_TCC_Unifal/relatorios_ferramentas/2026-07-13_19-07-57__validacao_tcc_unifal_r04/accessmonitor/monsenhor-gil-piaui-2206407/monsenhor-gil_piauí_2206407_r04_accessmonitor_t1_20260713_214617.json</t>
  </si>
  <si>
    <t>/media/serv-bot/cebece73-ca34-45fa-ba0e-9a1a1807e5c3/TCC_Unifal/Evidencias_TCC_Unifal/relatorios_ferramentas/2026-07-13_19-07-57__validacao_tcc_unifal_r04/amaweb/terra-de-areia-rio-grande-do-sul-4321436/terra-de-areia_rio grande do sul_4321436_r04_amaweb_t1_20260713_214706.pdf</t>
  </si>
  <si>
    <t>/media/serv-bot/cebece73-ca34-45fa-ba0e-9a1a1807e5c3/TCC_Unifal/Processamento_TCC_Unifal/sessoes/2026-07-13_19-07-57__validacao_tcc_unifal_r04/json/r04_4321436_a545e8f7.json</t>
  </si>
  <si>
    <t>/media/serv-bot/cebece73-ca34-45fa-ba0e-9a1a1807e5c3/TCC_Unifal/Evidencias_TCC_Unifal/relatorios_ferramentas/2026-07-13_19-07-57__validacao_tcc_unifal_r04/amaweb/pavussu-piaui-2207850/pavussu_piauí_2207850_r04_amaweb_t1_20260713_214718.pdf</t>
  </si>
  <si>
    <t>/media/serv-bot/cebece73-ca34-45fa-ba0e-9a1a1807e5c3/TCC_Unifal/Processamento_TCC_Unifal/sessoes/2026-07-13_19-07-57__validacao_tcc_unifal_r04/json/r04_2207850_5d64aec5.json</t>
  </si>
  <si>
    <t>/media/serv-bot/cebece73-ca34-45fa-ba0e-9a1a1807e5c3/TCC_Unifal/Evidencias_TCC_Unifal/relatorios_ferramentas/2026-07-13_19-07-57__validacao_tcc_unifal_r04/amaweb/terra-de-areia-rio-grande-do-sul-4321436/terra-de-areia_rio grande do sul_4321436_r04_amaweb_t2_20260713_214732.pdf</t>
  </si>
  <si>
    <t>/media/serv-bot/cebece73-ca34-45fa-ba0e-9a1a1807e5c3/TCC_Unifal/Evidencias_TCC_Unifal/relatorios_ferramentas/2026-07-13_19-07-57__validacao_tcc_unifal_r04/accessmonitor/pavussu-piaui-2207850/pavussu_piauí_2207850_r04_accessmonitor_t1_20260713_214732.json</t>
  </si>
  <si>
    <t>/media/serv-bot/cebece73-ca34-45fa-ba0e-9a1a1807e5c3/TCC_Unifal/Evidencias_TCC_Unifal/relatorios_ferramentas/2026-07-13_19-07-57__validacao_tcc_unifal_r04/accessmonitor/terra-de-areia-rio-grande-do-sul-4321436/terra-de-areia_rio grande do sul_4321436_r04_accessmonitor_t1_20260713_214745.json</t>
  </si>
  <si>
    <t>/media/serv-bot/cebece73-ca34-45fa-ba0e-9a1a1807e5c3/TCC_Unifal/Evidencias_TCC_Unifal/relatorios_ferramentas/2026-07-13_19-07-57__validacao_tcc_unifal_r04/amaweb/sao-joao-do-arraial-piaui-2209971/sao-joao-do-arraial_piauí_2209971_r04_amaweb_t1_20260713_214831.pdf</t>
  </si>
  <si>
    <t>/media/serv-bot/cebece73-ca34-45fa-ba0e-9a1a1807e5c3/TCC_Unifal/Processamento_TCC_Unifal/sessoes/2026-07-13_19-07-57__validacao_tcc_unifal_r04/json/r04_2209971_56c059ab.json</t>
  </si>
  <si>
    <t>/media/serv-bot/cebece73-ca34-45fa-ba0e-9a1a1807e5c3/TCC_Unifal/Evidencias_TCC_Unifal/relatorios_ferramentas/2026-07-13_19-07-57__validacao_tcc_unifal_r04/amaweb/cachoeira-paulista-sao-paulo-3508603/cachoeira-paulista_são paulo_3508603_r04_amaweb_t1_20260713_214839.pdf</t>
  </si>
  <si>
    <t>/media/serv-bot/cebece73-ca34-45fa-ba0e-9a1a1807e5c3/TCC_Unifal/Processamento_TCC_Unifal/sessoes/2026-07-13_19-07-57__validacao_tcc_unifal_r04/json/r04_3508603_73d98c6a.json</t>
  </si>
  <si>
    <t>/media/serv-bot/cebece73-ca34-45fa-ba0e-9a1a1807e5c3/TCC_Unifal/Evidencias_TCC_Unifal/relatorios_ferramentas/2026-07-13_19-07-57__validacao_tcc_unifal_r04/accessmonitor/sao-joao-do-arraial-piaui-2209971/sao-joao-do-arraial_piauí_2209971_r04_accessmonitor_t1_20260713_214842.json</t>
  </si>
  <si>
    <t>/media/serv-bot/cebece73-ca34-45fa-ba0e-9a1a1807e5c3/TCC_Unifal/Evidencias_TCC_Unifal/relatorios_ferramentas/2026-07-13_19-07-57__validacao_tcc_unifal_r04/amaweb/cachoeira-paulista-sao-paulo-3508603/cachoeira-paulista_são paulo_3508603_r04_amaweb_t2_20260713_214915.pdf</t>
  </si>
  <si>
    <t>/media/serv-bot/cebece73-ca34-45fa-ba0e-9a1a1807e5c3/TCC_Unifal/Evidencias_TCC_Unifal/relatorios_ferramentas/2026-07-13_19-07-57__validacao_tcc_unifal_r04/accessmonitor/cachoeira-paulista-sao-paulo-3508603/cachoeira-paulista_são paulo_3508603_r04_accessmonitor_t1_20260713_214927.json</t>
  </si>
  <si>
    <t>/media/serv-bot/cebece73-ca34-45fa-ba0e-9a1a1807e5c3/TCC_Unifal/Evidencias_TCC_Unifal/relatorios_ferramentas/2026-07-13_19-07-57__validacao_tcc_unifal_r04/amaweb/caconde-sao-paulo-3508702/caconde_são paulo_3508702_r04_amaweb_t1_20260713_214955.pdf</t>
  </si>
  <si>
    <t>/media/serv-bot/cebece73-ca34-45fa-ba0e-9a1a1807e5c3/TCC_Unifal/Processamento_TCC_Unifal/sessoes/2026-07-13_19-07-57__validacao_tcc_unifal_r04/json/r04_3508702_bdd3b784.json</t>
  </si>
  <si>
    <t>/media/serv-bot/cebece73-ca34-45fa-ba0e-9a1a1807e5c3/TCC_Unifal/Evidencias_TCC_Unifal/relatorios_ferramentas/2026-07-13_19-07-57__validacao_tcc_unifal_r04/accessmonitor/caconde-sao-paulo-3508702/caconde_são paulo_3508702_r04_accessmonitor_t1_20260713_215008.json</t>
  </si>
  <si>
    <t>/media/serv-bot/cebece73-ca34-45fa-ba0e-9a1a1807e5c3/TCC_Unifal/Evidencias_TCC_Unifal/relatorios_ferramentas/2026-07-13_19-07-57__validacao_tcc_unifal_r04/amaweb/tres-arroios-rio-grande-do-sul-4321634/tres-arroios_rio grande do sul_4321634_r04_amaweb_t1_20260713_215055.pdf</t>
  </si>
  <si>
    <t>/media/serv-bot/cebece73-ca34-45fa-ba0e-9a1a1807e5c3/TCC_Unifal/Processamento_TCC_Unifal/sessoes/2026-07-13_19-07-57__validacao_tcc_unifal_r04/json/r04_4321634_e93ca991.json</t>
  </si>
  <si>
    <t>/media/serv-bot/cebece73-ca34-45fa-ba0e-9a1a1807e5c3/TCC_Unifal/Evidencias_TCC_Unifal/relatorios_ferramentas/2026-07-13_19-07-57__validacao_tcc_unifal_r04/amaweb/colombia-sao-paulo-3512100/colombia_são paulo_3512100_r04_amaweb_t1_20260713_215055.pdf</t>
  </si>
  <si>
    <t>/media/serv-bot/cebece73-ca34-45fa-ba0e-9a1a1807e5c3/TCC_Unifal/Processamento_TCC_Unifal/sessoes/2026-07-13_19-07-57__validacao_tcc_unifal_r04/json/r04_3512100_8213fc41.json</t>
  </si>
  <si>
    <t>/media/serv-bot/cebece73-ca34-45fa-ba0e-9a1a1807e5c3/TCC_Unifal/Evidencias_TCC_Unifal/relatorios_ferramentas/2026-07-13_19-07-57__validacao_tcc_unifal_r04/amaweb/sao-luis-do-piaui-piaui-2210375/sao-luis-do-piaui_piauí_2210375_r04_amaweb_t1_20260713_215104.pdf</t>
  </si>
  <si>
    <t>/media/serv-bot/cebece73-ca34-45fa-ba0e-9a1a1807e5c3/TCC_Unifal/Processamento_TCC_Unifal/sessoes/2026-07-13_19-07-57__validacao_tcc_unifal_r04/json/r04_2210375_785d7f2d.json</t>
  </si>
  <si>
    <t>/media/serv-bot/cebece73-ca34-45fa-ba0e-9a1a1807e5c3/TCC_Unifal/Evidencias_TCC_Unifal/relatorios_ferramentas/2026-07-13_19-07-57__validacao_tcc_unifal_r04/accessmonitor/colombia-sao-paulo-3512100/colombia_são paulo_3512100_r04_accessmonitor_t1_20260713_215107.json</t>
  </si>
  <si>
    <t>/media/serv-bot/cebece73-ca34-45fa-ba0e-9a1a1807e5c3/TCC_Unifal/Evidencias_TCC_Unifal/relatorios_ferramentas/2026-07-13_19-07-57__validacao_tcc_unifal_r04/accessmonitor/tres-arroios-rio-grande-do-sul-4321634/tres-arroios_rio grande do sul_4321634_r04_accessmonitor_t1_20260713_215107.json</t>
  </si>
  <si>
    <t>/media/serv-bot/cebece73-ca34-45fa-ba0e-9a1a1807e5c3/TCC_Unifal/Evidencias_TCC_Unifal/relatorios_ferramentas/2026-07-13_19-07-57__validacao_tcc_unifal_r04/accessmonitor/sao-luis-do-piaui-piaui-2210375/sao-luis-do-piaui_piauí_2210375_r04_accessmonitor_t1_20260713_215116.json</t>
  </si>
  <si>
    <t>/media/serv-bot/cebece73-ca34-45fa-ba0e-9a1a1807e5c3/TCC_Unifal/Evidencias_TCC_Unifal/relatorios_ferramentas/2026-07-13_19-07-57__validacao_tcc_unifal_r04/amaweb/turucu-rio-grande-do-sul-4322327/turucu_rio grande do sul_4322327_r04_amaweb_t1_20260713_215200.pdf</t>
  </si>
  <si>
    <t>/media/serv-bot/cebece73-ca34-45fa-ba0e-9a1a1807e5c3/TCC_Unifal/Processamento_TCC_Unifal/sessoes/2026-07-13_19-07-57__validacao_tcc_unifal_r04/json/r04_4322327_e09821d9.json</t>
  </si>
  <si>
    <t>/media/serv-bot/cebece73-ca34-45fa-ba0e-9a1a1807e5c3/TCC_Unifal/Evidencias_TCC_Unifal/relatorios_ferramentas/2026-07-13_19-07-57__validacao_tcc_unifal_r04/accessmonitor/turucu-rio-grande-do-sul-4322327/turucu_rio grande do sul_4322327_r04_accessmonitor_t1_20260713_215214.json</t>
  </si>
  <si>
    <t>/media/serv-bot/cebece73-ca34-45fa-ba0e-9a1a1807e5c3/TCC_Unifal/Evidencias_TCC_Unifal/relatorios_ferramentas/2026-07-13_19-07-57__validacao_tcc_unifal_r04/amaweb/sao-raimundo-nonato-piaui-2210607/sao-raimundo-nonato_piauí_2210607_r04_amaweb_t1_20260713_215228.pdf</t>
  </si>
  <si>
    <t>/media/serv-bot/cebece73-ca34-45fa-ba0e-9a1a1807e5c3/TCC_Unifal/Processamento_TCC_Unifal/sessoes/2026-07-13_19-07-57__validacao_tcc_unifal_r04/json/r04_2210607_aa46439c.json</t>
  </si>
  <si>
    <t>/media/serv-bot/cebece73-ca34-45fa-ba0e-9a1a1807e5c3/TCC_Unifal/Evidencias_TCC_Unifal/relatorios_ferramentas/2026-07-13_19-07-57__validacao_tcc_unifal_r04/amaweb/conchas-sao-paulo-3512308/conchas_são paulo_3512308_r04_amaweb_t1_20260713_215229.pdf</t>
  </si>
  <si>
    <t>/media/serv-bot/cebece73-ca34-45fa-ba0e-9a1a1807e5c3/TCC_Unifal/Processamento_TCC_Unifal/sessoes/2026-07-13_19-07-57__validacao_tcc_unifal_r04/json/r04_3512308_72df8e2e.json</t>
  </si>
  <si>
    <t>/media/serv-bot/cebece73-ca34-45fa-ba0e-9a1a1807e5c3/TCC_Unifal/Evidencias_TCC_Unifal/relatorios_ferramentas/2026-07-13_19-07-57__validacao_tcc_unifal_r04/amaweb/venancio-aires-rio-grande-do-sul-4322608/venancio-aires_rio grande do sul_4322608_r04_amaweb_t1_20260713_215246.pdf</t>
  </si>
  <si>
    <t>/media/serv-bot/cebece73-ca34-45fa-ba0e-9a1a1807e5c3/TCC_Unifal/Processamento_TCC_Unifal/sessoes/2026-07-13_19-07-57__validacao_tcc_unifal_r04/json/r04_4322608_4cb8d761.json</t>
  </si>
  <si>
    <t>/media/serv-bot/cebece73-ca34-45fa-ba0e-9a1a1807e5c3/TCC_Unifal/Evidencias_TCC_Unifal/relatorios_ferramentas/2026-07-13_19-07-57__validacao_tcc_unifal_r04/accessmonitor/sao-raimundo-nonato-piaui-2210607/sao-raimundo-nonato_piauí_2210607_r04_accessmonitor_t1_20260713_215240.json</t>
  </si>
  <si>
    <t>/media/serv-bot/cebece73-ca34-45fa-ba0e-9a1a1807e5c3/TCC_Unifal/Evidencias_TCC_Unifal/relatorios_ferramentas/2026-07-13_19-07-57__validacao_tcc_unifal_r04/accessmonitor/conchas-sao-paulo-3512308/conchas_são paulo_3512308_r04_accessmonitor_t1_20260713_215241.json</t>
  </si>
  <si>
    <t>/media/serv-bot/cebece73-ca34-45fa-ba0e-9a1a1807e5c3/TCC_Unifal/Evidencias_TCC_Unifal/relatorios_ferramentas/2026-07-13_19-07-57__validacao_tcc_unifal_r04/accessmonitor/venancio-aires-rio-grande-do-sul-4322608/venancio-aires_rio grande do sul_4322608_r04_accessmonitor_t1_20260713_215258.json</t>
  </si>
  <si>
    <t>/media/serv-bot/cebece73-ca34-45fa-ba0e-9a1a1807e5c3/TCC_Unifal/Evidencias_TCC_Unifal/relatorios_ferramentas/2026-07-13_19-07-57__validacao_tcc_unifal_r04/amaweb/aguas-mornas-santa-catarina-4200606/aguas-mornas_santa catarina_4200606_r04_amaweb_t1_20260713_215342.pdf</t>
  </si>
  <si>
    <t>/media/serv-bot/cebece73-ca34-45fa-ba0e-9a1a1807e5c3/TCC_Unifal/Processamento_TCC_Unifal/sessoes/2026-07-13_19-07-57__validacao_tcc_unifal_r04/json/r04_4200606_7f2924b3.json</t>
  </si>
  <si>
    <t>/media/serv-bot/cebece73-ca34-45fa-ba0e-9a1a1807e5c3/TCC_Unifal/Evidencias_TCC_Unifal/relatorios_ferramentas/2026-07-13_19-07-57__validacao_tcc_unifal_r04/amaweb/sigefredo-pacheco-piaui-2210656/sigefredo-pacheco_piauí_2210656_r04_amaweb_t1_20260713_215342.pdf</t>
  </si>
  <si>
    <t>/media/serv-bot/cebece73-ca34-45fa-ba0e-9a1a1807e5c3/TCC_Unifal/Processamento_TCC_Unifal/sessoes/2026-07-13_19-07-57__validacao_tcc_unifal_r04/json/r04_2210656_c7fc0e5c.json</t>
  </si>
  <si>
    <t>/media/serv-bot/cebece73-ca34-45fa-ba0e-9a1a1807e5c3/TCC_Unifal/Evidencias_TCC_Unifal/relatorios_ferramentas/2026-07-13_19-07-57__validacao_tcc_unifal_r04/amaweb/divinolandia-sao-paulo-3513900/divinolandia_são paulo_3513900_r04_amaweb_t1_20260713_215357.pdf</t>
  </si>
  <si>
    <t>/media/serv-bot/cebece73-ca34-45fa-ba0e-9a1a1807e5c3/TCC_Unifal/Processamento_TCC_Unifal/sessoes/2026-07-13_19-07-57__validacao_tcc_unifal_r04/json/r04_3513900_58e39f6e.json</t>
  </si>
  <si>
    <t>/media/serv-bot/cebece73-ca34-45fa-ba0e-9a1a1807e5c3/TCC_Unifal/Evidencias_TCC_Unifal/relatorios_ferramentas/2026-07-13_19-07-57__validacao_tcc_unifal_r04/accessmonitor/aguas-mornas-santa-catarina-4200606/aguas-mornas_santa catarina_4200606_r04_accessmonitor_t1_20260713_215354.json</t>
  </si>
  <si>
    <t>/media/serv-bot/cebece73-ca34-45fa-ba0e-9a1a1807e5c3/TCC_Unifal/Evidencias_TCC_Unifal/relatorios_ferramentas/2026-07-13_19-07-57__validacao_tcc_unifal_r04/accessmonitor/sigefredo-pacheco-piaui-2210656/sigefredo-pacheco_piauí_2210656_r04_accessmonitor_t1_20260713_215355.json</t>
  </si>
  <si>
    <t>/media/serv-bot/cebece73-ca34-45fa-ba0e-9a1a1807e5c3/TCC_Unifal/Evidencias_TCC_Unifal/relatorios_ferramentas/2026-07-13_19-07-57__validacao_tcc_unifal_r04/accessmonitor/divinolandia-sao-paulo-3513900/divinolandia_são paulo_3513900_r04_accessmonitor_t1_20260713_215409.json</t>
  </si>
  <si>
    <t>/media/serv-bot/cebece73-ca34-45fa-ba0e-9a1a1807e5c3/TCC_Unifal/Evidencias_TCC_Unifal/relatorios_ferramentas/2026-07-13_19-07-57__validacao_tcc_unifal_r04/amaweb/embu-guacu-sao-paulo-3515103/embu-guacu_são paulo_3515103_r04_amaweb_t1_20260713_215442.pdf</t>
  </si>
  <si>
    <t>/media/serv-bot/cebece73-ca34-45fa-ba0e-9a1a1807e5c3/TCC_Unifal/Processamento_TCC_Unifal/sessoes/2026-07-13_19-07-57__validacao_tcc_unifal_r04/json/r04_3515103_747de097.json</t>
  </si>
  <si>
    <t>/media/serv-bot/cebece73-ca34-45fa-ba0e-9a1a1807e5c3/TCC_Unifal/Evidencias_TCC_Unifal/relatorios_ferramentas/2026-07-13_19-07-57__validacao_tcc_unifal_r04/amaweb/socorro-do-piaui-piaui-2210904/socorro-do-piaui_piauí_2210904_r04_amaweb_t1_20260713_215444.pdf</t>
  </si>
  <si>
    <t>/media/serv-bot/cebece73-ca34-45fa-ba0e-9a1a1807e5c3/TCC_Unifal/Processamento_TCC_Unifal/sessoes/2026-07-13_19-07-57__validacao_tcc_unifal_r04/json/r04_2210904_7d9c6375.json</t>
  </si>
  <si>
    <t>/media/serv-bot/cebece73-ca34-45fa-ba0e-9a1a1807e5c3/TCC_Unifal/Evidencias_TCC_Unifal/relatorios_ferramentas/2026-07-13_19-07-57__validacao_tcc_unifal_r04/accessmonitor/socorro-do-piaui-piaui-2210904/socorro-do-piaui_piauí_2210904_r04_accessmonitor_t1_20260713_215455.json</t>
  </si>
  <si>
    <t>/media/serv-bot/cebece73-ca34-45fa-ba0e-9a1a1807e5c3/TCC_Unifal/Evidencias_TCC_Unifal/relatorios_ferramentas/2026-07-13_19-07-57__validacao_tcc_unifal_r04/accessmonitor/embu-guacu-sao-paulo-3515103/embu-guacu_são paulo_3515103_r04_accessmonitor_t1_20260713_215455.json</t>
  </si>
  <si>
    <t>/media/serv-bot/cebece73-ca34-45fa-ba0e-9a1a1807e5c3/TCC_Unifal/Evidencias_TCC_Unifal/relatorios_ferramentas/2026-07-13_19-07-57__validacao_tcc_unifal_r04/amaweb/wall-ferraz-piaui-2211704/wall-ferraz_piauí_2211704_r04_amaweb_t1_20260713_215544.pdf</t>
  </si>
  <si>
    <t>/media/serv-bot/cebece73-ca34-45fa-ba0e-9a1a1807e5c3/TCC_Unifal/Processamento_TCC_Unifal/sessoes/2026-07-13_19-07-57__validacao_tcc_unifal_r04/json/r04_2211704_a388fa85.json</t>
  </si>
  <si>
    <t>/media/serv-bot/cebece73-ca34-45fa-ba0e-9a1a1807e5c3/TCC_Unifal/Evidencias_TCC_Unifal/relatorios_ferramentas/2026-07-13_19-07-57__validacao_tcc_unifal_r04/amaweb/camboriu-santa-catarina-4203204/camboriu_santa catarina_4203204_r04_amaweb_t1_20260713_215559.pdf</t>
  </si>
  <si>
    <t>/media/serv-bot/cebece73-ca34-45fa-ba0e-9a1a1807e5c3/TCC_Unifal/Processamento_TCC_Unifal/sessoes/2026-07-13_19-07-57__validacao_tcc_unifal_r04/json/r04_4203204_4d36ba43.json</t>
  </si>
  <si>
    <t>/media/serv-bot/cebece73-ca34-45fa-ba0e-9a1a1807e5c3/TCC_Unifal/Evidencias_TCC_Unifal/relatorios_ferramentas/2026-07-13_19-07-57__validacao_tcc_unifal_r04/accessmonitor/wall-ferraz-piaui-2211704/wall-ferraz_piauí_2211704_r04_accessmonitor_t1_20260713_215558.json</t>
  </si>
  <si>
    <t>/media/serv-bot/cebece73-ca34-45fa-ba0e-9a1a1807e5c3/TCC_Unifal/Evidencias_TCC_Unifal/relatorios_ferramentas/2026-07-13_19-07-57__validacao_tcc_unifal_r04/accessmonitor/camboriu-santa-catarina-4203204/camboriu_santa catarina_4203204_r04_accessmonitor_t1_20260713_215611.json</t>
  </si>
  <si>
    <t>/media/serv-bot/cebece73-ca34-45fa-ba0e-9a1a1807e5c3/TCC_Unifal/Evidencias_TCC_Unifal/relatorios_ferramentas/2026-07-13_19-07-57__validacao_tcc_unifal_r04/amaweb/fernao-sao-paulo-3515657/fernao_são paulo_3515657_r04_amaweb_t1_20260713_215704.pdf</t>
  </si>
  <si>
    <t>/media/serv-bot/cebece73-ca34-45fa-ba0e-9a1a1807e5c3/TCC_Unifal/Processamento_TCC_Unifal/sessoes/2026-07-13_19-07-57__validacao_tcc_unifal_r04/json/r04_3515657_65eda973.json</t>
  </si>
  <si>
    <t>/media/serv-bot/cebece73-ca34-45fa-ba0e-9a1a1807e5c3/TCC_Unifal/Evidencias_TCC_Unifal/relatorios_ferramentas/2026-07-13_19-07-57__validacao_tcc_unifal_r04/amaweb/barauna-rio-grande-do-norte-2401453/barauna_rio grande do norte_2401453_r04_amaweb_t1_20260713_215705.pdf</t>
  </si>
  <si>
    <t>/media/serv-bot/cebece73-ca34-45fa-ba0e-9a1a1807e5c3/TCC_Unifal/Processamento_TCC_Unifal/sessoes/2026-07-13_19-07-57__validacao_tcc_unifal_r04/json/r04_2401453_77bd2ab5.json</t>
  </si>
  <si>
    <t>/media/serv-bot/cebece73-ca34-45fa-ba0e-9a1a1807e5c3/TCC_Unifal/Evidencias_TCC_Unifal/relatorios_ferramentas/2026-07-13_19-07-57__validacao_tcc_unifal_r04/amaweb/flor-do-sertao-santa-catarina-4205357/flor-do-sertao_santa catarina_4205357_r04_amaweb_t1_20260713_215717.pdf</t>
  </si>
  <si>
    <t>/media/serv-bot/cebece73-ca34-45fa-ba0e-9a1a1807e5c3/TCC_Unifal/Processamento_TCC_Unifal/sessoes/2026-07-13_19-07-57__validacao_tcc_unifal_r04/json/r04_4205357_323b0f99.json</t>
  </si>
  <si>
    <t>/media/serv-bot/cebece73-ca34-45fa-ba0e-9a1a1807e5c3/TCC_Unifal/Evidencias_TCC_Unifal/relatorios_ferramentas/2026-07-13_19-07-57__validacao_tcc_unifal_r04/accessmonitor/barauna-rio-grande-do-norte-2401453/barauna_rio grande do norte_2401453_r04_accessmonitor_t1_20260713_215718.json</t>
  </si>
  <si>
    <t>/media/serv-bot/cebece73-ca34-45fa-ba0e-9a1a1807e5c3/TCC_Unifal/Evidencias_TCC_Unifal/relatorios_ferramentas/2026-07-13_19-07-57__validacao_tcc_unifal_r04/accessmonitor/fernao-sao-paulo-3515657/fernao_são paulo_3515657_r04_accessmonitor_t1_20260713_215718.json</t>
  </si>
  <si>
    <t>/media/serv-bot/cebece73-ca34-45fa-ba0e-9a1a1807e5c3/TCC_Unifal/Evidencias_TCC_Unifal/relatorios_ferramentas/2026-07-13_19-07-57__validacao_tcc_unifal_r04/accessmonitor/flor-do-sertao-santa-catarina-4205357/flor-do-sertao_santa catarina_4205357_r04_accessmonitor_t1_20260713_215731.json</t>
  </si>
  <si>
    <t>/media/serv-bot/cebece73-ca34-45fa-ba0e-9a1a1807e5c3/TCC_Unifal/Evidencias_TCC_Unifal/relatorios_ferramentas/2026-07-13_19-07-57__validacao_tcc_unifal_r04/accessmonitor/barauna-rio-grande-do-norte-2401453/barauna_rio grande do norte_2401453_r04_accessmonitor_t2_20260713_215740.json</t>
  </si>
  <si>
    <t>/media/serv-bot/cebece73-ca34-45fa-ba0e-9a1a1807e5c3/TCC_Unifal/Evidencias_TCC_Unifal/relatorios_ferramentas/2026-07-13_19-07-57__validacao_tcc_unifal_r04/amaweb/iacri-sao-paulo-3519204/iacri_são paulo_3519204_r04_amaweb_t1_20260713_215820.pdf</t>
  </si>
  <si>
    <t>/media/serv-bot/cebece73-ca34-45fa-ba0e-9a1a1807e5c3/TCC_Unifal/Processamento_TCC_Unifal/sessoes/2026-07-13_19-07-57__validacao_tcc_unifal_r04/json/r04_3519204_ebe4cb4f.json</t>
  </si>
  <si>
    <t>/media/serv-bot/cebece73-ca34-45fa-ba0e-9a1a1807e5c3/TCC_Unifal/Evidencias_TCC_Unifal/relatorios_ferramentas/2026-07-13_19-07-57__validacao_tcc_unifal_r04/amaweb/lages-santa-catarina-4209300/lages_santa catarina_4209300_r04_amaweb_t1_20260713_215820.pdf</t>
  </si>
  <si>
    <t>/media/serv-bot/cebece73-ca34-45fa-ba0e-9a1a1807e5c3/TCC_Unifal/Processamento_TCC_Unifal/sessoes/2026-07-13_19-07-57__validacao_tcc_unifal_r04/json/r04_4209300_da346ea7.json</t>
  </si>
  <si>
    <t>/media/serv-bot/cebece73-ca34-45fa-ba0e-9a1a1807e5c3/TCC_Unifal/Evidencias_TCC_Unifal/relatorios_ferramentas/2026-07-13_19-07-57__validacao_tcc_unifal_r04/accessmonitor/barauna-rio-grande-do-norte-2401453/barauna_rio grande do norte_2401453_r04_accessmonitor_t3_20260713_215813.json</t>
  </si>
  <si>
    <t>/media/serv-bot/cebece73-ca34-45fa-ba0e-9a1a1807e5c3/TCC_Unifal/Evidencias_TCC_Unifal/relatorios_ferramentas/2026-07-13_19-07-57__validacao_tcc_unifal_r04/accessmonitor/lages-santa-catarina-4209300/lages_santa catarina_4209300_r04_accessmonitor_t1_20260713_215833.json</t>
  </si>
  <si>
    <t>/media/serv-bot/cebece73-ca34-45fa-ba0e-9a1a1807e5c3/TCC_Unifal/Evidencias_TCC_Unifal/relatorios_ferramentas/2026-07-13_19-07-57__validacao_tcc_unifal_r04/accessmonitor/iacri-sao-paulo-3519204/iacri_são paulo_3519204_r04_accessmonitor_t1_20260713_215833.json</t>
  </si>
  <si>
    <t>/media/serv-bot/cebece73-ca34-45fa-ba0e-9a1a1807e5c3/TCC_Unifal/Evidencias_TCC_Unifal/relatorios_ferramentas/2026-07-13_19-07-57__validacao_tcc_unifal_r04/amaweb/grossos-rio-grande-do-norte-2404408/grossos_rio grande do norte_2404408_r04_amaweb_t1_20260713_215856.pdf</t>
  </si>
  <si>
    <t>/media/serv-bot/cebece73-ca34-45fa-ba0e-9a1a1807e5c3/TCC_Unifal/Processamento_TCC_Unifal/sessoes/2026-07-13_19-07-57__validacao_tcc_unifal_r04/json/r04_2404408_8935779d.json</t>
  </si>
  <si>
    <t>/media/serv-bot/cebece73-ca34-45fa-ba0e-9a1a1807e5c3/TCC_Unifal/Evidencias_TCC_Unifal/relatorios_ferramentas/2026-07-13_19-07-57__validacao_tcc_unifal_r04/accessmonitor/grossos-rio-grande-do-norte-2404408/grossos_rio grande do norte_2404408_r04_accessmonitor_t1_20260713_215908.json</t>
  </si>
  <si>
    <t>/media/serv-bot/cebece73-ca34-45fa-ba0e-9a1a1807e5c3/TCC_Unifal/Evidencias_TCC_Unifal/relatorios_ferramentas/2026-07-13_19-07-57__validacao_tcc_unifal_r04/amaweb/leoberto-leal-santa-catarina-4209805/leoberto-leal_santa catarina_4209805_r04_amaweb_t1_20260713_215919.pdf</t>
  </si>
  <si>
    <t>/media/serv-bot/cebece73-ca34-45fa-ba0e-9a1a1807e5c3/TCC_Unifal/Processamento_TCC_Unifal/sessoes/2026-07-13_19-07-57__validacao_tcc_unifal_r04/json/r04_4209805_c86e7d14.json</t>
  </si>
  <si>
    <t>/media/serv-bot/cebece73-ca34-45fa-ba0e-9a1a1807e5c3/TCC_Unifal/Evidencias_TCC_Unifal/relatorios_ferramentas/2026-07-13_19-07-57__validacao_tcc_unifal_r04/accessmonitor/leoberto-leal-santa-catarina-4209805/leoberto-leal_santa catarina_4209805_r04_accessmonitor_t1_20260713_215932.json</t>
  </si>
  <si>
    <t>/media/serv-bot/cebece73-ca34-45fa-ba0e-9a1a1807e5c3/TCC_Unifal/Evidencias_TCC_Unifal/relatorios_ferramentas/2026-07-13_19-07-57__validacao_tcc_unifal_r04/amaweb/jandaira-rio-grande-do-norte-2405108/jandaira_rio grande do norte_2405108_r04_amaweb_t1_20260713_215959.pdf</t>
  </si>
  <si>
    <t>/media/serv-bot/cebece73-ca34-45fa-ba0e-9a1a1807e5c3/TCC_Unifal/Processamento_TCC_Unifal/sessoes/2026-07-13_19-07-57__validacao_tcc_unifal_r04/json/r04_2405108_7287a3ad.json</t>
  </si>
  <si>
    <t>/media/serv-bot/cebece73-ca34-45fa-ba0e-9a1a1807e5c3/TCC_Unifal/Evidencias_TCC_Unifal/relatorios_ferramentas/2026-07-13_19-07-57__validacao_tcc_unifal_r04/amaweb/ibiuna-sao-paulo-3519709/ibiuna_são paulo_3519709_r04_amaweb_t1_20260713_220000.pdf</t>
  </si>
  <si>
    <t>/media/serv-bot/cebece73-ca34-45fa-ba0e-9a1a1807e5c3/TCC_Unifal/Processamento_TCC_Unifal/sessoes/2026-07-13_19-07-57__validacao_tcc_unifal_r04/json/r04_3519709_10683daf.json</t>
  </si>
  <si>
    <t>/media/serv-bot/cebece73-ca34-45fa-ba0e-9a1a1807e5c3/TCC_Unifal/Evidencias_TCC_Unifal/relatorios_ferramentas/2026-07-13_19-07-57__validacao_tcc_unifal_r04/amaweb/major-gercino-santa-catarina-4210209/major-gercino_santa catarina_4210209_r04_amaweb_t1_20260713_220020.pdf</t>
  </si>
  <si>
    <t>/media/serv-bot/cebece73-ca34-45fa-ba0e-9a1a1807e5c3/TCC_Unifal/Processamento_TCC_Unifal/sessoes/2026-07-13_19-07-57__validacao_tcc_unifal_r04/json/r04_4210209_ec6cb463.json</t>
  </si>
  <si>
    <t>/media/serv-bot/cebece73-ca34-45fa-ba0e-9a1a1807e5c3/TCC_Unifal/Evidencias_TCC_Unifal/relatorios_ferramentas/2026-07-13_19-07-57__validacao_tcc_unifal_r04/accessmonitor/jandaira-rio-grande-do-norte-2405108/jandaira_rio grande do norte_2405108_r04_accessmonitor_t1_20260713_220011.json</t>
  </si>
  <si>
    <t>/media/serv-bot/cebece73-ca34-45fa-ba0e-9a1a1807e5c3/TCC_Unifal/Evidencias_TCC_Unifal/relatorios_ferramentas/2026-07-13_19-07-57__validacao_tcc_unifal_r04/accessmonitor/ibiuna-sao-paulo-3519709/ibiuna_são paulo_3519709_r04_accessmonitor_t1_20260713_220011.json</t>
  </si>
  <si>
    <t>/media/serv-bot/cebece73-ca34-45fa-ba0e-9a1a1807e5c3/TCC_Unifal/Evidencias_TCC_Unifal/relatorios_ferramentas/2026-07-13_19-07-57__validacao_tcc_unifal_r04/accessmonitor/major-gercino-santa-catarina-4210209/major-gercino_santa catarina_4210209_r04_accessmonitor_t1_20260713_220033.json</t>
  </si>
  <si>
    <t>/media/serv-bot/cebece73-ca34-45fa-ba0e-9a1a1807e5c3/TCC_Unifal/Evidencias_TCC_Unifal/relatorios_ferramentas/2026-07-13_19-07-57__validacao_tcc_unifal_r04/amaweb/icem-sao-paulo-3519808/icem_são paulo_3519808_r04_amaweb_t1_20260713_220056.pdf</t>
  </si>
  <si>
    <t>/media/serv-bot/cebece73-ca34-45fa-ba0e-9a1a1807e5c3/TCC_Unifal/Processamento_TCC_Unifal/sessoes/2026-07-13_19-07-57__validacao_tcc_unifal_r04/json/r04_3519808_64c71fc9.json</t>
  </si>
  <si>
    <t>/media/serv-bot/cebece73-ca34-45fa-ba0e-9a1a1807e5c3/TCC_Unifal/Evidencias_TCC_Unifal/relatorios_ferramentas/2026-07-13_19-07-57__validacao_tcc_unifal_r04/amaweb/lajes-pintadas-rio-grande-do-norte-2406809/lajes-pintadas_rio grande do norte_2406809_r04_amaweb_t1_20260713_220121.pdf</t>
  </si>
  <si>
    <t>/media/serv-bot/cebece73-ca34-45fa-ba0e-9a1a1807e5c3/TCC_Unifal/Processamento_TCC_Unifal/sessoes/2026-07-13_19-07-57__validacao_tcc_unifal_r04/json/r04_2406809_9368aca4.json</t>
  </si>
  <si>
    <t>/media/serv-bot/cebece73-ca34-45fa-ba0e-9a1a1807e5c3/TCC_Unifal/Evidencias_TCC_Unifal/relatorios_ferramentas/2026-07-13_19-07-57__validacao_tcc_unifal_r04/accessmonitor/icem-sao-paulo-3519808/icem_são paulo_3519808_r04_accessmonitor_t1_20260713_220109.json</t>
  </si>
  <si>
    <t>/media/serv-bot/cebece73-ca34-45fa-ba0e-9a1a1807e5c3/TCC_Unifal/Evidencias_TCC_Unifal/relatorios_ferramentas/2026-07-13_19-07-57__validacao_tcc_unifal_r04/amaweb/major-vieira-santa-catarina-4210308/major-vieira_santa catarina_4210308_r04_amaweb_t1_20260713_220134.pdf</t>
  </si>
  <si>
    <t>/media/serv-bot/cebece73-ca34-45fa-ba0e-9a1a1807e5c3/TCC_Unifal/Processamento_TCC_Unifal/sessoes/2026-07-13_19-07-57__validacao_tcc_unifal_r04/json/r04_4210308_b6f7758d.json</t>
  </si>
  <si>
    <t>/media/serv-bot/cebece73-ca34-45fa-ba0e-9a1a1807e5c3/TCC_Unifal/Evidencias_TCC_Unifal/relatorios_ferramentas/2026-07-13_19-07-57__validacao_tcc_unifal_r04/accessmonitor/major-vieira-santa-catarina-4210308/major-vieira_santa catarina_4210308_r04_accessmonitor_t1_20260713_220147.json</t>
  </si>
  <si>
    <t>/media/serv-bot/cebece73-ca34-45fa-ba0e-9a1a1807e5c3/TCC_Unifal/Evidencias_TCC_Unifal/relatorios_ferramentas/2026-07-13_19-07-57__validacao_tcc_unifal_r04/accessmonitor/lajes-pintadas-rio-grande-do-norte-2406809/lajes-pintadas_rio grande do norte_2406809_r04_accessmonitor_t1_20260713_220134.json</t>
  </si>
  <si>
    <t>/media/serv-bot/cebece73-ca34-45fa-ba0e-9a1a1807e5c3/TCC_Unifal/Evidencias_TCC_Unifal/relatorios_ferramentas/2026-07-13_19-07-57__validacao_tcc_unifal_r04/amaweb/igaracu-do-tiete-sao-paulo-3520004/igaracu-do-tiete_são paulo_3520004_r04_amaweb_t1_20260713_220205.pdf</t>
  </si>
  <si>
    <t>/media/serv-bot/cebece73-ca34-45fa-ba0e-9a1a1807e5c3/TCC_Unifal/Processamento_TCC_Unifal/sessoes/2026-07-13_19-07-57__validacao_tcc_unifal_r04/json/r04_3520004_558e9824.json</t>
  </si>
  <si>
    <t>/media/serv-bot/cebece73-ca34-45fa-ba0e-9a1a1807e5c3/TCC_Unifal/Evidencias_TCC_Unifal/relatorios_ferramentas/2026-07-13_19-07-57__validacao_tcc_unifal_r04/amaweb/macaiba-rio-grande-do-norte-2407104/macaiba_rio grande do norte_2407104_r04_amaweb_t1_20260713_220221.pdf</t>
  </si>
  <si>
    <t>/media/serv-bot/cebece73-ca34-45fa-ba0e-9a1a1807e5c3/TCC_Unifal/Processamento_TCC_Unifal/sessoes/2026-07-13_19-07-57__validacao_tcc_unifal_r04/json/r04_2407104_dad1f179.json</t>
  </si>
  <si>
    <t>/media/serv-bot/cebece73-ca34-45fa-ba0e-9a1a1807e5c3/TCC_Unifal/Evidencias_TCC_Unifal/relatorios_ferramentas/2026-07-13_19-07-57__validacao_tcc_unifal_r04/accessmonitor/igaracu-do-tiete-sao-paulo-3520004/igaracu-do-tiete_são paulo_3520004_r04_accessmonitor_t1_20260713_220218.json</t>
  </si>
  <si>
    <t>/media/serv-bot/cebece73-ca34-45fa-ba0e-9a1a1807e5c3/TCC_Unifal/Evidencias_TCC_Unifal/relatorios_ferramentas/2026-07-13_19-07-57__validacao_tcc_unifal_r04/amaweb/ouro-santa-catarina-4211801/ouro_santa catarina_4211801_r04_amaweb_t1_20260713_220238.pdf</t>
  </si>
  <si>
    <t>/media/serv-bot/cebece73-ca34-45fa-ba0e-9a1a1807e5c3/TCC_Unifal/Processamento_TCC_Unifal/sessoes/2026-07-13_19-07-57__validacao_tcc_unifal_r04/json/r04_4211801_927411d4.json</t>
  </si>
  <si>
    <t>/media/serv-bot/cebece73-ca34-45fa-ba0e-9a1a1807e5c3/TCC_Unifal/Evidencias_TCC_Unifal/relatorios_ferramentas/2026-07-13_19-07-57__validacao_tcc_unifal_r04/accessmonitor/macaiba-rio-grande-do-norte-2407104/macaiba_rio grande do norte_2407104_r04_accessmonitor_t1_20260713_220233.json</t>
  </si>
  <si>
    <t>/media/serv-bot/cebece73-ca34-45fa-ba0e-9a1a1807e5c3/TCC_Unifal/Evidencias_TCC_Unifal/relatorios_ferramentas/2026-07-13_19-07-57__validacao_tcc_unifal_r04/amaweb/ilha-comprida-sao-paulo-3520426/ilha-comprida_são paulo_3520426_r04_amaweb_t1_20260713_220249.pdf</t>
  </si>
  <si>
    <t>/media/serv-bot/cebece73-ca34-45fa-ba0e-9a1a1807e5c3/TCC_Unifal/Processamento_TCC_Unifal/sessoes/2026-07-13_19-07-57__validacao_tcc_unifal_r04/json/r04_3520426_728e24f6.json</t>
  </si>
  <si>
    <t>/media/serv-bot/cebece73-ca34-45fa-ba0e-9a1a1807e5c3/TCC_Unifal/Evidencias_TCC_Unifal/relatorios_ferramentas/2026-07-13_19-07-57__validacao_tcc_unifal_r04/accessmonitor/ouro-santa-catarina-4211801/ouro_santa catarina_4211801_r04_accessmonitor_t1_20260713_220251.json</t>
  </si>
  <si>
    <t>/media/serv-bot/cebece73-ca34-45fa-ba0e-9a1a1807e5c3/TCC_Unifal/Evidencias_TCC_Unifal/relatorios_ferramentas/2026-07-13_19-07-57__validacao_tcc_unifal_r04/accessmonitor/ilha-comprida-sao-paulo-3520426/ilha-comprida_são paulo_3520426_r04_accessmonitor_t1_20260713_220302.json</t>
  </si>
  <si>
    <t>/media/serv-bot/cebece73-ca34-45fa-ba0e-9a1a1807e5c3/TCC_Unifal/Evidencias_TCC_Unifal/relatorios_ferramentas/2026-07-13_19-07-57__validacao_tcc_unifal_r04/amaweb/major-sales-rio-grande-do-norte-2407252/major-sales_rio grande do norte_2407252_r04_amaweb_t1_20260713_220321.pdf</t>
  </si>
  <si>
    <t>/media/serv-bot/cebece73-ca34-45fa-ba0e-9a1a1807e5c3/TCC_Unifal/Processamento_TCC_Unifal/sessoes/2026-07-13_19-07-57__validacao_tcc_unifal_r04/json/r04_2407252_f3bd2df0.json</t>
  </si>
  <si>
    <t>/media/serv-bot/cebece73-ca34-45fa-ba0e-9a1a1807e5c3/TCC_Unifal/Evidencias_TCC_Unifal/relatorios_ferramentas/2026-07-13_19-07-57__validacao_tcc_unifal_r04/accessmonitor/major-sales-rio-grande-do-norte-2407252/major-sales_rio grande do norte_2407252_r04_accessmonitor_t1_20260713_220332.json</t>
  </si>
  <si>
    <t>/media/serv-bot/cebece73-ca34-45fa-ba0e-9a1a1807e5c3/TCC_Unifal/Evidencias_TCC_Unifal/relatorios_ferramentas/2026-07-13_19-07-57__validacao_tcc_unifal_r04/amaweb/petrolandia-santa-catarina-4212700/petrolandia_santa catarina_4212700_r04_amaweb_t1_20260713_220345.pdf</t>
  </si>
  <si>
    <t>/media/serv-bot/cebece73-ca34-45fa-ba0e-9a1a1807e5c3/TCC_Unifal/Processamento_TCC_Unifal/sessoes/2026-07-13_19-07-57__validacao_tcc_unifal_r04/json/r04_4212700_d464547c.json</t>
  </si>
  <si>
    <t>/media/serv-bot/cebece73-ca34-45fa-ba0e-9a1a1807e5c3/TCC_Unifal/Evidencias_TCC_Unifal/relatorios_ferramentas/2026-07-13_19-07-57__validacao_tcc_unifal_r04/accessmonitor/petrolandia-santa-catarina-4212700/petrolandia_santa catarina_4212700_r04_accessmonitor_t1_20260713_220359.json</t>
  </si>
  <si>
    <t>/media/serv-bot/cebece73-ca34-45fa-ba0e-9a1a1807e5c3/TCC_Unifal/Evidencias_TCC_Unifal/relatorios_ferramentas/2026-07-13_19-07-57__validacao_tcc_unifal_r04/amaweb/ipaussu-sao-paulo-3520905/ipaussu_são paulo_3520905_r04_amaweb_t1_20260713_220420.pdf</t>
  </si>
  <si>
    <t>/media/serv-bot/cebece73-ca34-45fa-ba0e-9a1a1807e5c3/TCC_Unifal/Processamento_TCC_Unifal/sessoes/2026-07-13_19-07-57__validacao_tcc_unifal_r04/json/r04_3520905_d134d177.json</t>
  </si>
  <si>
    <t>/media/serv-bot/cebece73-ca34-45fa-ba0e-9a1a1807e5c3/TCC_Unifal/Evidencias_TCC_Unifal/relatorios_ferramentas/2026-07-13_19-07-57__validacao_tcc_unifal_r04/accessmonitor/ipaussu-sao-paulo-3520905/ipaussu_são paulo_3520905_r04_accessmonitor_t1_20260713_220432.json</t>
  </si>
  <si>
    <t>/media/serv-bot/cebece73-ca34-45fa-ba0e-9a1a1807e5c3/TCC_Unifal/Evidencias_TCC_Unifal/relatorios_ferramentas/2026-07-13_19-07-57__validacao_tcc_unifal_r04/amaweb/martins-rio-grande-do-norte-2407401/martins_rio grande do norte_2407401_r04_amaweb_t1_20260713_220455.pdf</t>
  </si>
  <si>
    <t>/media/serv-bot/cebece73-ca34-45fa-ba0e-9a1a1807e5c3/TCC_Unifal/Processamento_TCC_Unifal/sessoes/2026-07-13_19-07-57__validacao_tcc_unifal_r04/json/r04_2407401_8cb1b543.json</t>
  </si>
  <si>
    <t>/media/serv-bot/cebece73-ca34-45fa-ba0e-9a1a1807e5c3/TCC_Unifal/Evidencias_TCC_Unifal/relatorios_ferramentas/2026-07-13_19-07-57__validacao_tcc_unifal_r04/amaweb/irapuru-sao-paulo-3521606/irapuru_são paulo_3521606_r04_amaweb_t1_20260713_220510.pdf</t>
  </si>
  <si>
    <t>/media/serv-bot/cebece73-ca34-45fa-ba0e-9a1a1807e5c3/TCC_Unifal/Processamento_TCC_Unifal/sessoes/2026-07-13_19-07-57__validacao_tcc_unifal_r04/json/r04_3521606_a23cc252.json</t>
  </si>
  <si>
    <t>/media/serv-bot/cebece73-ca34-45fa-ba0e-9a1a1807e5c3/TCC_Unifal/Evidencias_TCC_Unifal/relatorios_ferramentas/2026-07-13_19-07-57__validacao_tcc_unifal_r04/accessmonitor/martins-rio-grande-do-norte-2407401/martins_rio grande do norte_2407401_r04_accessmonitor_t1_20260713_220508.json</t>
  </si>
  <si>
    <t>/media/serv-bot/cebece73-ca34-45fa-ba0e-9a1a1807e5c3/TCC_Unifal/Evidencias_TCC_Unifal/relatorios_ferramentas/2026-07-13_19-07-57__validacao_tcc_unifal_r04/accessmonitor/irapuru-sao-paulo-3521606/irapuru_são paulo_3521606_r04_accessmonitor_t1_20260713_220523.json</t>
  </si>
  <si>
    <t>/media/serv-bot/cebece73-ca34-45fa-ba0e-9a1a1807e5c3/TCC_Unifal/Evidencias_TCC_Unifal/relatorios_ferramentas/2026-07-13_19-07-57__validacao_tcc_unifal_r04/amaweb/jacupiranga-sao-paulo-3524600/jacupiranga_são paulo_3524600_r04_amaweb_t1_20260713_220636.pdf</t>
  </si>
  <si>
    <t>/media/serv-bot/cebece73-ca34-45fa-ba0e-9a1a1807e5c3/TCC_Unifal/Processamento_TCC_Unifal/sessoes/2026-07-13_19-07-57__validacao_tcc_unifal_r04/json/r04_3524600_e3018534.json</t>
  </si>
  <si>
    <t>/media/serv-bot/cebece73-ca34-45fa-ba0e-9a1a1807e5c3/TCC_Unifal/Evidencias_TCC_Unifal/relatorios_ferramentas/2026-07-13_19-07-57__validacao_tcc_unifal_r04/accessmonitor/jacupiranga-sao-paulo-3524600/jacupiranga_são paulo_3524600_r04_accessmonitor_t1_20260713_220647.json</t>
  </si>
  <si>
    <t>/media/serv-bot/cebece73-ca34-45fa-ba0e-9a1a1807e5c3/TCC_Unifal/Evidencias_TCC_Unifal/relatorios_ferramentas/2026-07-13_19-07-57__validacao_tcc_unifal_r04/amaweb/jales-sao-paulo-3524808/jales_são paulo_3524808_r04_amaweb_t1_20260713_220713.pdf</t>
  </si>
  <si>
    <t>/media/serv-bot/cebece73-ca34-45fa-ba0e-9a1a1807e5c3/TCC_Unifal/Processamento_TCC_Unifal/sessoes/2026-07-13_19-07-57__validacao_tcc_unifal_r04/json/r04_3524808_0bf3ef5d.json</t>
  </si>
  <si>
    <t>/media/serv-bot/cebece73-ca34-45fa-ba0e-9a1a1807e5c3/TCC_Unifal/Evidencias_TCC_Unifal/relatorios_ferramentas/2026-07-13_19-07-57__validacao_tcc_unifal_r04/amaweb/ponte-alta-santa-catarina-4213302/ponte-alta_santa catarina_4213302_r04_amaweb_t1_20260713_220724.pdf</t>
  </si>
  <si>
    <t>/media/serv-bot/cebece73-ca34-45fa-ba0e-9a1a1807e5c3/TCC_Unifal/Processamento_TCC_Unifal/sessoes/2026-07-13_19-07-57__validacao_tcc_unifal_r04/json/r04_4213302_dd448390.json</t>
  </si>
  <si>
    <t>/media/serv-bot/cebece73-ca34-45fa-ba0e-9a1a1807e5c3/TCC_Unifal/Evidencias_TCC_Unifal/relatorios_ferramentas/2026-07-13_19-07-57__validacao_tcc_unifal_r04/accessmonitor/jales-sao-paulo-3524808/jales_são paulo_3524808_r04_accessmonitor_t1_20260713_220725.json</t>
  </si>
  <si>
    <t>/media/serv-bot/cebece73-ca34-45fa-ba0e-9a1a1807e5c3/TCC_Unifal/Evidencias_TCC_Unifal/relatorios_ferramentas/2026-07-13_19-07-57__validacao_tcc_unifal_r04/amaweb/ponte-alta-santa-catarina-4213302/ponte-alta_santa catarina_4213302_r04_amaweb_t2_20260713_220805.pdf</t>
  </si>
  <si>
    <t>/media/serv-bot/cebece73-ca34-45fa-ba0e-9a1a1807e5c3/TCC_Unifal/Evidencias_TCC_Unifal/relatorios_ferramentas/2026-07-13_19-07-57__validacao_tcc_unifal_r04/accessmonitor/ponte-alta-santa-catarina-4213302/ponte-alta_santa catarina_4213302_r04_accessmonitor_t1_20260713_220818.json</t>
  </si>
  <si>
    <t>/media/serv-bot/cebece73-ca34-45fa-ba0e-9a1a1807e5c3/TCC_Unifal/Evidencias_TCC_Unifal/relatorios_ferramentas/2026-07-13_19-07-57__validacao_tcc_unifal_r04/amaweb/maxaranguape-rio-grande-do-norte-2407500/maxaranguape_rio grande do norte_2407500_r04_amaweb_t1_20260713_220836.pdf</t>
  </si>
  <si>
    <t>/media/serv-bot/cebece73-ca34-45fa-ba0e-9a1a1807e5c3/TCC_Unifal/Processamento_TCC_Unifal/sessoes/2026-07-13_19-07-57__validacao_tcc_unifal_r04/json/r04_2407500_54e7e285.json</t>
  </si>
  <si>
    <t>/media/serv-bot/cebece73-ca34-45fa-ba0e-9a1a1807e5c3/TCC_Unifal/Evidencias_TCC_Unifal/relatorios_ferramentas/2026-07-13_19-07-57__validacao_tcc_unifal_r04/amaweb/rio-do-sul-santa-catarina-4214805/rio-do-sul_santa catarina_4214805_r04_amaweb_t1_20260713_220909.pdf</t>
  </si>
  <si>
    <t>/media/serv-bot/cebece73-ca34-45fa-ba0e-9a1a1807e5c3/TCC_Unifal/Processamento_TCC_Unifal/sessoes/2026-07-13_19-07-57__validacao_tcc_unifal_r04/json/r04_4214805_298f1901.json</t>
  </si>
  <si>
    <t>/media/serv-bot/cebece73-ca34-45fa-ba0e-9a1a1807e5c3/TCC_Unifal/Evidencias_TCC_Unifal/relatorios_ferramentas/2026-07-13_19-07-57__validacao_tcc_unifal_r04/amaweb/maxaranguape-rio-grande-do-norte-2407500/maxaranguape_rio grande do norte_2407500_r04_amaweb_t2_20260713_220909.pdf</t>
  </si>
  <si>
    <t>/media/serv-bot/cebece73-ca34-45fa-ba0e-9a1a1807e5c3/TCC_Unifal/Evidencias_TCC_Unifal/relatorios_ferramentas/2026-07-13_19-07-57__validacao_tcc_unifal_r04/amaweb/jambeiro-sao-paulo-3524907/jambeiro_são paulo_3524907_r04_amaweb_t1_20260713_220923.pdf</t>
  </si>
  <si>
    <t>/media/serv-bot/cebece73-ca34-45fa-ba0e-9a1a1807e5c3/TCC_Unifal/Processamento_TCC_Unifal/sessoes/2026-07-13_19-07-57__validacao_tcc_unifal_r04/json/r04_3524907_e91e49cd.json</t>
  </si>
  <si>
    <t>/media/serv-bot/cebece73-ca34-45fa-ba0e-9a1a1807e5c3/TCC_Unifal/Evidencias_TCC_Unifal/relatorios_ferramentas/2026-07-13_19-07-57__validacao_tcc_unifal_r04/accessmonitor/maxaranguape-rio-grande-do-norte-2407500/maxaranguape_rio grande do norte_2407500_r04_accessmonitor_t1_20260713_220920.json</t>
  </si>
  <si>
    <t>/media/serv-bot/cebece73-ca34-45fa-ba0e-9a1a1807e5c3/TCC_Unifal/Evidencias_TCC_Unifal/relatorios_ferramentas/2026-07-13_19-07-57__validacao_tcc_unifal_r04/accessmonitor/rio-do-sul-santa-catarina-4214805/rio-do-sul_santa catarina_4214805_r04_accessmonitor_t1_20260713_220922.json</t>
  </si>
  <si>
    <t>/media/serv-bot/cebece73-ca34-45fa-ba0e-9a1a1807e5c3/TCC_Unifal/Evidencias_TCC_Unifal/relatorios_ferramentas/2026-07-13_19-07-57__validacao_tcc_unifal_r04/accessmonitor/jambeiro-sao-paulo-3524907/jambeiro_são paulo_3524907_r04_accessmonitor_t1_20260713_220936.json</t>
  </si>
  <si>
    <t>/media/serv-bot/cebece73-ca34-45fa-ba0e-9a1a1807e5c3/TCC_Unifal/Evidencias_TCC_Unifal/relatorios_ferramentas/2026-07-13_19-07-57__validacao_tcc_unifal_r04/amaweb/rodolfo-fernandes-rio-grande-do-norte-2411007/rodolfo-fernandes_rio grande do norte_2411007_r04_amaweb_t1_20260713_221008.pdf</t>
  </si>
  <si>
    <t>/media/serv-bot/cebece73-ca34-45fa-ba0e-9a1a1807e5c3/TCC_Unifal/Processamento_TCC_Unifal/sessoes/2026-07-13_19-07-57__validacao_tcc_unifal_r04/json/r04_2411007_9304a626.json</t>
  </si>
  <si>
    <t>/media/serv-bot/cebece73-ca34-45fa-ba0e-9a1a1807e5c3/TCC_Unifal/Evidencias_TCC_Unifal/relatorios_ferramentas/2026-07-13_19-07-57__validacao_tcc_unifal_r04/amaweb/sangao-santa-catarina-4215455/sangao_santa catarina_4215455_r04_amaweb_t1_20260713_221015.pdf</t>
  </si>
  <si>
    <t>/media/serv-bot/cebece73-ca34-45fa-ba0e-9a1a1807e5c3/TCC_Unifal/Processamento_TCC_Unifal/sessoes/2026-07-13_19-07-57__validacao_tcc_unifal_r04/json/r04_4215455_886b82c9.json</t>
  </si>
  <si>
    <t>/media/serv-bot/cebece73-ca34-45fa-ba0e-9a1a1807e5c3/TCC_Unifal/Evidencias_TCC_Unifal/relatorios_ferramentas/2026-07-13_19-07-57__validacao_tcc_unifal_r04/accessmonitor/rodolfo-fernandes-rio-grande-do-norte-2411007/rodolfo-fernandes_rio grande do norte_2411007_r04_accessmonitor_t1_20260713_221022.json</t>
  </si>
  <si>
    <t>/media/serv-bot/cebece73-ca34-45fa-ba0e-9a1a1807e5c3/TCC_Unifal/Evidencias_TCC_Unifal/relatorios_ferramentas/2026-07-13_19-07-57__validacao_tcc_unifal_r04/amaweb/mombuca-sao-paulo-3530904/mombuca_são paulo_3530904_r04_amaweb_t1_20260713_221034.pdf</t>
  </si>
  <si>
    <t>/media/serv-bot/cebece73-ca34-45fa-ba0e-9a1a1807e5c3/TCC_Unifal/Processamento_TCC_Unifal/sessoes/2026-07-13_19-07-57__validacao_tcc_unifal_r04/json/r04_3530904_2e8cabb2.json</t>
  </si>
  <si>
    <t>/media/serv-bot/cebece73-ca34-45fa-ba0e-9a1a1807e5c3/TCC_Unifal/Evidencias_TCC_Unifal/relatorios_ferramentas/2026-07-13_19-07-57__validacao_tcc_unifal_r04/accessmonitor/sangao-santa-catarina-4215455/sangao_santa catarina_4215455_r04_accessmonitor_t1_20260713_221027.json</t>
  </si>
  <si>
    <t>/media/serv-bot/cebece73-ca34-45fa-ba0e-9a1a1807e5c3/TCC_Unifal/Evidencias_TCC_Unifal/relatorios_ferramentas/2026-07-13_19-07-57__validacao_tcc_unifal_r04/accessmonitor/mombuca-sao-paulo-3530904/mombuca_são paulo_3530904_r04_accessmonitor_t1_20260713_221045.json</t>
  </si>
  <si>
    <t>/media/serv-bot/cebece73-ca34-45fa-ba0e-9a1a1807e5c3/TCC_Unifal/Evidencias_TCC_Unifal/relatorios_ferramentas/2026-07-13_19-07-57__validacao_tcc_unifal_r04/amaweb/uniao-do-oeste-santa-catarina-4218855/uniao-do-oeste_santa catarina_4218855_r04_amaweb_t1_20260713_221117.pdf</t>
  </si>
  <si>
    <t>/media/serv-bot/cebece73-ca34-45fa-ba0e-9a1a1807e5c3/TCC_Unifal/Processamento_TCC_Unifal/sessoes/2026-07-13_19-07-57__validacao_tcc_unifal_r04/json/r04_4218855_4b3aa200.json</t>
  </si>
  <si>
    <t>/media/serv-bot/cebece73-ca34-45fa-ba0e-9a1a1807e5c3/TCC_Unifal/Evidencias_TCC_Unifal/relatorios_ferramentas/2026-07-13_19-07-57__validacao_tcc_unifal_r04/amaweb/nova-europa-sao-paulo-3532900/nova-europa_são paulo_3532900_r04_amaweb_t1_20260713_221142.pdf</t>
  </si>
  <si>
    <t>/media/serv-bot/cebece73-ca34-45fa-ba0e-9a1a1807e5c3/TCC_Unifal/Processamento_TCC_Unifal/sessoes/2026-07-13_19-07-57__validacao_tcc_unifal_r04/json/r04_3532900_09f08742.json</t>
  </si>
  <si>
    <t>/media/serv-bot/cebece73-ca34-45fa-ba0e-9a1a1807e5c3/TCC_Unifal/Evidencias_TCC_Unifal/relatorios_ferramentas/2026-07-13_19-07-57__validacao_tcc_unifal_r04/amaweb/serra-caiada-rio-grande-do-norte-2410306/serra-caiada_rio grande do norte_2410306_r04_amaweb_t1_20260713_221143.pdf</t>
  </si>
  <si>
    <t>/media/serv-bot/cebece73-ca34-45fa-ba0e-9a1a1807e5c3/TCC_Unifal/Processamento_TCC_Unifal/sessoes/2026-07-13_19-07-57__validacao_tcc_unifal_r04/json/r04_2410306_7d91381a.json</t>
  </si>
  <si>
    <t>/media/serv-bot/cebece73-ca34-45fa-ba0e-9a1a1807e5c3/TCC_Unifal/Evidencias_TCC_Unifal/relatorios_ferramentas/2026-07-13_19-07-57__validacao_tcc_unifal_r04/accessmonitor/uniao-do-oeste-santa-catarina-4218855/uniao-do-oeste_santa catarina_4218855_r04_accessmonitor_t1_20260713_221130.json</t>
  </si>
  <si>
    <t>/media/serv-bot/cebece73-ca34-45fa-ba0e-9a1a1807e5c3/TCC_Unifal/Evidencias_TCC_Unifal/relatorios_ferramentas/2026-07-13_19-07-57__validacao_tcc_unifal_r04/accessmonitor/serra-caiada-rio-grande-do-norte-2410306/serra-caiada_rio grande do norte_2410306_r04_accessmonitor_t1_20260713_221155.json</t>
  </si>
  <si>
    <t>/media/serv-bot/cebece73-ca34-45fa-ba0e-9a1a1807e5c3/TCC_Unifal/Evidencias_TCC_Unifal/relatorios_ferramentas/2026-07-13_19-07-57__validacao_tcc_unifal_r04/accessmonitor/nova-europa-sao-paulo-3532900/nova-europa_são paulo_3532900_r04_accessmonitor_t1_20260713_221156.json</t>
  </si>
  <si>
    <t>/media/serv-bot/cebece73-ca34-45fa-ba0e-9a1a1807e5c3/TCC_Unifal/Evidencias_TCC_Unifal/relatorios_ferramentas/2026-07-13_19-07-57__validacao_tcc_unifal_r04/amaweb/taipu-rio-grande-do-norte-2413904/taipu_rio grande do norte_2413904_r04_amaweb_t1_20260713_221228.pdf</t>
  </si>
  <si>
    <t>/media/serv-bot/cebece73-ca34-45fa-ba0e-9a1a1807e5c3/TCC_Unifal/Processamento_TCC_Unifal/sessoes/2026-07-13_19-07-57__validacao_tcc_unifal_r04/json/r04_2413904_c6f0827e.json</t>
  </si>
  <si>
    <t>/media/serv-bot/cebece73-ca34-45fa-ba0e-9a1a1807e5c3/TCC_Unifal/Evidencias_TCC_Unifal/relatorios_ferramentas/2026-07-13_19-07-57__validacao_tcc_unifal_r04/accessmonitor/taipu-rio-grande-do-norte-2413904/taipu_rio grande do norte_2413904_r04_accessmonitor_t1_20260713_221241.json</t>
  </si>
  <si>
    <t>/media/serv-bot/cebece73-ca34-45fa-ba0e-9a1a1807e5c3/TCC_Unifal/Evidencias_TCC_Unifal/relatorios_ferramentas/2026-07-13_19-07-57__validacao_tcc_unifal_r04/amaweb/oriente-sao-paulo-3534104/oriente_são paulo_3534104_r04_amaweb_t1_20260713_221404.pdf</t>
  </si>
  <si>
    <t>/media/serv-bot/cebece73-ca34-45fa-ba0e-9a1a1807e5c3/TCC_Unifal/Processamento_TCC_Unifal/sessoes/2026-07-13_19-07-57__validacao_tcc_unifal_r04/json/r04_3534104_fe2ecc5a.json</t>
  </si>
  <si>
    <t>/media/serv-bot/cebece73-ca34-45fa-ba0e-9a1a1807e5c3/TCC_Unifal/Evidencias_TCC_Unifal/relatorios_ferramentas/2026-07-13_19-07-57__validacao_tcc_unifal_r04/amaweb/vicosa-rio-grande-do-norte-2414902/vicosa_rio grande do norte_2414902_r04_amaweb_t1_20260713_221404.pdf</t>
  </si>
  <si>
    <t>/media/serv-bot/cebece73-ca34-45fa-ba0e-9a1a1807e5c3/TCC_Unifal/Processamento_TCC_Unifal/sessoes/2026-07-13_19-07-57__validacao_tcc_unifal_r04/json/r04_2414902_0cbd4c32.json</t>
  </si>
  <si>
    <t>/media/serv-bot/cebece73-ca34-45fa-ba0e-9a1a1807e5c3/TCC_Unifal/Evidencias_TCC_Unifal/relatorios_ferramentas/2026-07-13_19-07-57__validacao_tcc_unifal_r04/accessmonitor/oriente-sao-paulo-3534104/oriente_são paulo_3534104_r04_accessmonitor_t1_20260713_221416.json</t>
  </si>
  <si>
    <t>/media/serv-bot/cebece73-ca34-45fa-ba0e-9a1a1807e5c3/TCC_Unifal/Evidencias_TCC_Unifal/relatorios_ferramentas/2026-07-13_19-07-57__validacao_tcc_unifal_r04/accessmonitor/vicosa-rio-grande-do-norte-2414902/vicosa_rio grande do norte_2414902_r04_accessmonitor_t1_20260713_221416.json</t>
  </si>
  <si>
    <t>/media/serv-bot/cebece73-ca34-45fa-ba0e-9a1a1807e5c3/TCC_Unifal/Evidencias_TCC_Unifal/relatorios_ferramentas/2026-07-13_19-07-57__validacao_tcc_unifal_r04/amaweb/propria-sergipe-2805703/propria_sergipe_2805703_r04_amaweb_t1_20260713_221504.pdf</t>
  </si>
  <si>
    <t>/media/serv-bot/cebece73-ca34-45fa-ba0e-9a1a1807e5c3/TCC_Unifal/Processamento_TCC_Unifal/sessoes/2026-07-13_19-07-57__validacao_tcc_unifal_r04/json/r04_2805703_185e45ad.json</t>
  </si>
  <si>
    <t>/media/serv-bot/cebece73-ca34-45fa-ba0e-9a1a1807e5c3/TCC_Unifal/Evidencias_TCC_Unifal/relatorios_ferramentas/2026-07-13_19-07-57__validacao_tcc_unifal_r04/amaweb/pindorama-sao-paulo-3538105/pindorama_são paulo_3538105_r04_amaweb_t1_20260713_221511.pdf</t>
  </si>
  <si>
    <t>/media/serv-bot/cebece73-ca34-45fa-ba0e-9a1a1807e5c3/TCC_Unifal/Processamento_TCC_Unifal/sessoes/2026-07-13_19-07-57__validacao_tcc_unifal_r04/json/r04_3538105_ad0ff5d1.json</t>
  </si>
  <si>
    <t>/media/serv-bot/cebece73-ca34-45fa-ba0e-9a1a1807e5c3/TCC_Unifal/Evidencias_TCC_Unifal/relatorios_ferramentas/2026-07-13_19-07-57__validacao_tcc_unifal_r04/accessmonitor/propria-sergipe-2805703/propria_sergipe_2805703_r04_accessmonitor_t1_20260713_221516.json</t>
  </si>
  <si>
    <t>/media/serv-bot/cebece73-ca34-45fa-ba0e-9a1a1807e5c3/TCC_Unifal/Evidencias_TCC_Unifal/relatorios_ferramentas/2026-07-13_19-07-57__validacao_tcc_unifal_r04/accessmonitor/pindorama-sao-paulo-3538105/pindorama_são paulo_3538105_r04_accessmonitor_t1_20260713_221523.json</t>
  </si>
  <si>
    <t>/media/serv-bot/cebece73-ca34-45fa-ba0e-9a1a1807e5c3/TCC_Unifal/Evidencias_TCC_Unifal/relatorios_ferramentas/2026-07-13_19-07-57__validacao_tcc_unifal_r04/amaweb/riachao-do-dantas-sergipe-2805802/riachao-do-dantas_sergipe_2805802_r04_amaweb_t1_20260713_221609.pdf</t>
  </si>
  <si>
    <t>/media/serv-bot/cebece73-ca34-45fa-ba0e-9a1a1807e5c3/TCC_Unifal/Processamento_TCC_Unifal/sessoes/2026-07-13_19-07-57__validacao_tcc_unifal_r04/json/r04_2805802_0116ea1c.json</t>
  </si>
  <si>
    <t>/media/serv-bot/cebece73-ca34-45fa-ba0e-9a1a1807e5c3/TCC_Unifal/Evidencias_TCC_Unifal/relatorios_ferramentas/2026-07-13_19-07-57__validacao_tcc_unifal_r04/accessmonitor/riachao-do-dantas-sergipe-2805802/riachao-do-dantas_sergipe_2805802_r04_accessmonitor_t1_20260713_221621.json</t>
  </si>
  <si>
    <t>/media/serv-bot/cebece73-ca34-45fa-ba0e-9a1a1807e5c3/TCC_Unifal/Evidencias_TCC_Unifal/relatorios_ferramentas/2026-07-13_19-07-57__validacao_tcc_unifal_r04/amaweb/ribeiropolis-sergipe-2806008/ribeiropolis_sergipe_2806008_r04_amaweb_t1_20260713_221708.pdf</t>
  </si>
  <si>
    <t>/media/serv-bot/cebece73-ca34-45fa-ba0e-9a1a1807e5c3/TCC_Unifal/Processamento_TCC_Unifal/sessoes/2026-07-13_19-07-57__validacao_tcc_unifal_r04/json/r04_2806008_be29329b.json</t>
  </si>
  <si>
    <t>/media/serv-bot/cebece73-ca34-45fa-ba0e-9a1a1807e5c3/TCC_Unifal/Evidencias_TCC_Unifal/relatorios_ferramentas/2026-07-13_19-07-57__validacao_tcc_unifal_r04/accessmonitor/ribeiropolis-sergipe-2806008/ribeiropolis_sergipe_2806008_r04_accessmonitor_t1_20260713_221721.json</t>
  </si>
  <si>
    <t>/media/serv-bot/cebece73-ca34-45fa-ba0e-9a1a1807e5c3/TCC_Unifal/Evidencias_TCC_Unifal/relatorios_ferramentas/2026-07-13_19-07-57__validacao_tcc_unifal_r04/amaweb/planalto-sao-paulo-3539608/planalto_são paulo_3539608_r04_amaweb_t1_20260713_221845.pdf</t>
  </si>
  <si>
    <t>/media/serv-bot/cebece73-ca34-45fa-ba0e-9a1a1807e5c3/TCC_Unifal/Processamento_TCC_Unifal/sessoes/2026-07-13_19-07-57__validacao_tcc_unifal_r04/json/r04_3539608_7e675ff9.json</t>
  </si>
  <si>
    <t>/media/serv-bot/cebece73-ca34-45fa-ba0e-9a1a1807e5c3/TCC_Unifal/Evidencias_TCC_Unifal/relatorios_ferramentas/2026-07-13_19-07-57__validacao_tcc_unifal_r04/amaweb/planalto-sao-paulo-3539608/planalto_são paulo_3539608_r04_amaweb_t2_20260713_221910.pdf</t>
  </si>
  <si>
    <t>/media/serv-bot/cebece73-ca34-45fa-ba0e-9a1a1807e5c3/TCC_Unifal/Evidencias_TCC_Unifal/relatorios_ferramentas/2026-07-13_19-07-57__validacao_tcc_unifal_r04/accessmonitor/planalto-sao-paulo-3539608/planalto_são paulo_3539608_r04_accessmonitor_t1_20260713_221923.json</t>
  </si>
  <si>
    <t>/media/serv-bot/cebece73-ca34-45fa-ba0e-9a1a1807e5c3/TCC_Unifal/Evidencias_TCC_Unifal/relatorios_ferramentas/2026-07-13_19-07-57__validacao_tcc_unifal_r04/amaweb/platina-sao-paulo-3539707/platina_são paulo_3539707_r04_amaweb_t1_20260713_222244.pdf</t>
  </si>
  <si>
    <t>/media/serv-bot/cebece73-ca34-45fa-ba0e-9a1a1807e5c3/TCC_Unifal/Processamento_TCC_Unifal/sessoes/2026-07-13_19-07-57__validacao_tcc_unifal_r04/json/r04_3539707_7d92a847.json</t>
  </si>
  <si>
    <t>/media/serv-bot/cebece73-ca34-45fa-ba0e-9a1a1807e5c3/TCC_Unifal/Evidencias_TCC_Unifal/relatorios_ferramentas/2026-07-13_19-07-57__validacao_tcc_unifal_r04/amaweb/platina-sao-paulo-3539707/platina_são paulo_3539707_r04_amaweb_t2_20260713_222405.pdf</t>
  </si>
  <si>
    <t>/media/serv-bot/cebece73-ca34-45fa-ba0e-9a1a1807e5c3/TCC_Unifal/Evidencias_TCC_Unifal/relatorios_ferramentas/2026-07-13_19-07-57__validacao_tcc_unifal_r04/accessmonitor/platina-sao-paulo-3539707/platina_são paulo_3539707_r04_accessmonitor_t1_20260713_222417.json</t>
  </si>
  <si>
    <t>/media/serv-bot/cebece73-ca34-45fa-ba0e-9a1a1807e5c3/TCC_Unifal/Evidencias_TCC_Unifal/relatorios_ferramentas/2026-07-13_19-07-57__validacao_tcc_unifal_r04/amaweb/poa-sao-paulo-3539806/poa_são paulo_3539806_r04_amaweb_t1_20260713_222741.pdf</t>
  </si>
  <si>
    <t>/media/serv-bot/cebece73-ca34-45fa-ba0e-9a1a1807e5c3/TCC_Unifal/Processamento_TCC_Unifal/sessoes/2026-07-13_19-07-57__validacao_tcc_unifal_r04/json/r04_3539806_7796b4d4.json</t>
  </si>
  <si>
    <t>/media/serv-bot/cebece73-ca34-45fa-ba0e-9a1a1807e5c3/TCC_Unifal/Evidencias_TCC_Unifal/relatorios_ferramentas/2026-07-13_19-07-57__validacao_tcc_unifal_r04/amaweb/poa-sao-paulo-3539806/poa_são paulo_3539806_r04_amaweb_t2_20260713_222807.pdf</t>
  </si>
  <si>
    <t>Prefeitura Municipal de Poá – Estância Hidromineral</t>
  </si>
  <si>
    <t>/media/serv-bot/cebece73-ca34-45fa-ba0e-9a1a1807e5c3/TCC_Unifal/Evidencias_TCC_Unifal/relatorios_ferramentas/2026-07-13_19-07-57__validacao_tcc_unifal_r04/accessmonitor/poa-sao-paulo-3539806/poa_são paulo_3539806_r04_accessmonitor_t1_20260713_222821.json</t>
  </si>
  <si>
    <t>/media/serv-bot/cebece73-ca34-45fa-ba0e-9a1a1807e5c3/TCC_Unifal/Evidencias_TCC_Unifal/relatorios_ferramentas/2026-07-13_19-07-57__validacao_tcc_unifal_r04/amaweb/pongai-sao-paulo-3540101/pongai_são paulo_3540101_r04_amaweb_t1_20260713_222913.pdf</t>
  </si>
  <si>
    <t>/media/serv-bot/cebece73-ca34-45fa-ba0e-9a1a1807e5c3/TCC_Unifal/Processamento_TCC_Unifal/sessoes/2026-07-13_19-07-57__validacao_tcc_unifal_r04/json/r04_3540101_842ce7b3.json</t>
  </si>
  <si>
    <t>/media/serv-bot/cebece73-ca34-45fa-ba0e-9a1a1807e5c3/TCC_Unifal/Evidencias_TCC_Unifal/relatorios_ferramentas/2026-07-13_19-07-57__validacao_tcc_unifal_r04/accessmonitor/pongai-sao-paulo-3540101/pongai_são paulo_3540101_r04_accessmonitor_t1_20260713_222926.json</t>
  </si>
  <si>
    <t>/media/serv-bot/cebece73-ca34-45fa-ba0e-9a1a1807e5c3/TCC_Unifal/Evidencias_TCC_Unifal/relatorios_ferramentas/2026-07-13_19-07-57__validacao_tcc_unifal_r04/amaweb/pracinha-sao-paulo-3540853/pracinha_são paulo_3540853_r04_amaweb_t1_20260713_223246.pdf</t>
  </si>
  <si>
    <t>/media/serv-bot/cebece73-ca34-45fa-ba0e-9a1a1807e5c3/TCC_Unifal/Processamento_TCC_Unifal/sessoes/2026-07-13_19-07-57__validacao_tcc_unifal_r04/json/r04_3540853_0a884b82.json</t>
  </si>
  <si>
    <t>/media/serv-bot/cebece73-ca34-45fa-ba0e-9a1a1807e5c3/TCC_Unifal/Evidencias_TCC_Unifal/relatorios_ferramentas/2026-07-13_19-07-57__validacao_tcc_unifal_r04/amaweb/pracinha-sao-paulo-3540853/pracinha_são paulo_3540853_r04_amaweb_t2_20260713_223359.pdf</t>
  </si>
  <si>
    <t>/media/serv-bot/cebece73-ca34-45fa-ba0e-9a1a1807e5c3/TCC_Unifal/Evidencias_TCC_Unifal/relatorios_ferramentas/2026-07-13_19-07-57__validacao_tcc_unifal_r04/accessmonitor/pracinha-sao-paulo-3540853/pracinha_são paulo_3540853_r04_accessmonitor_t1_20260713_223412.json</t>
  </si>
  <si>
    <t>/media/serv-bot/cebece73-ca34-45fa-ba0e-9a1a1807e5c3/TCC_Unifal/Evidencias_TCC_Unifal/relatorios_ferramentas/2026-07-13_19-07-57__validacao_tcc_unifal_r04/amaweb/rio-grande-da-serra-sao-paulo-3544103/rio-grande-da-serra_são paulo_3544103_r04_amaweb_t1_20260713_223519.pdf</t>
  </si>
  <si>
    <t>/media/serv-bot/cebece73-ca34-45fa-ba0e-9a1a1807e5c3/TCC_Unifal/Processamento_TCC_Unifal/sessoes/2026-07-13_19-07-57__validacao_tcc_unifal_r04/json/r04_3544103_0ac209fb.json</t>
  </si>
  <si>
    <t>/media/serv-bot/cebece73-ca34-45fa-ba0e-9a1a1807e5c3/TCC_Unifal/Evidencias_TCC_Unifal/relatorios_ferramentas/2026-07-13_19-07-57__validacao_tcc_unifal_r04/accessmonitor/rio-grande-da-serra-sao-paulo-3544103/rio-grande-da-serra_são paulo_3544103_r04_accessmonitor_t1_20260713_223530.json</t>
  </si>
  <si>
    <t>/media/serv-bot/cebece73-ca34-45fa-ba0e-9a1a1807e5c3/TCC_Unifal/Evidencias_TCC_Unifal/relatorios_ferramentas/2026-07-13_19-07-57__validacao_tcc_unifal_r04/amaweb/rubineia-sao-paulo-3544509/rubineia_são paulo_3544509_r04_amaweb_t1_20260713_223558.pdf</t>
  </si>
  <si>
    <t>/media/serv-bot/cebece73-ca34-45fa-ba0e-9a1a1807e5c3/TCC_Unifal/Processamento_TCC_Unifal/sessoes/2026-07-13_19-07-57__validacao_tcc_unifal_r04/json/r04_3544509_344b9c7c.json</t>
  </si>
  <si>
    <t>/media/serv-bot/cebece73-ca34-45fa-ba0e-9a1a1807e5c3/TCC_Unifal/Evidencias_TCC_Unifal/relatorios_ferramentas/2026-07-13_19-07-57__validacao_tcc_unifal_r04/accessmonitor/rubineia-sao-paulo-3544509/rubineia_são paulo_3544509_r04_accessmonitor_t1_20260713_223611.json</t>
  </si>
  <si>
    <t>/media/serv-bot/cebece73-ca34-45fa-ba0e-9a1a1807e5c3/TCC_Unifal/Evidencias_TCC_Unifal/relatorios_ferramentas/2026-07-13_19-07-57__validacao_tcc_unifal_r04/amaweb/sao-lourenco-da-serra-sao-paulo-3549953/sao-lourenco-da-serra_são paulo_3549953_r04_amaweb_t1_20260713_223647.pdf</t>
  </si>
  <si>
    <t>/media/serv-bot/cebece73-ca34-45fa-ba0e-9a1a1807e5c3/TCC_Unifal/Processamento_TCC_Unifal/sessoes/2026-07-13_19-07-57__validacao_tcc_unifal_r04/json/r04_3549953_ae87b4f1.json</t>
  </si>
  <si>
    <t>/media/serv-bot/cebece73-ca34-45fa-ba0e-9a1a1807e5c3/TCC_Unifal/Evidencias_TCC_Unifal/relatorios_ferramentas/2026-07-13_19-07-57__validacao_tcc_unifal_r04/accessmonitor/sao-lourenco-da-serra-sao-paulo-3549953/sao-lourenco-da-serra_são paulo_3549953_r04_accessmonitor_t1_20260713_223700.json</t>
  </si>
  <si>
    <t>/media/serv-bot/cebece73-ca34-45fa-ba0e-9a1a1807e5c3/TCC_Unifal/Evidencias_TCC_Unifal/relatorios_ferramentas/2026-07-13_19-07-57__validacao_tcc_unifal_r04/amaweb/sao-luiz-do-paraitinga-sao-paulo-3550001/sao-luiz-do-paraitinga_são paulo_3550001_r04_amaweb_t1_20260713_224017.pdf</t>
  </si>
  <si>
    <t>/media/serv-bot/cebece73-ca34-45fa-ba0e-9a1a1807e5c3/TCC_Unifal/Processamento_TCC_Unifal/sessoes/2026-07-13_19-07-57__validacao_tcc_unifal_r04/json/r04_3550001_abd0ae90.json</t>
  </si>
  <si>
    <t>/media/serv-bot/cebece73-ca34-45fa-ba0e-9a1a1807e5c3/TCC_Unifal/Evidencias_TCC_Unifal/relatorios_ferramentas/2026-07-13_19-07-57__validacao_tcc_unifal_r04/amaweb/sao-luiz-do-paraitinga-sao-paulo-3550001/sao-luiz-do-paraitinga_são paulo_3550001_r04_amaweb_t2_20260713_224044.pdf</t>
  </si>
  <si>
    <t>/media/serv-bot/cebece73-ca34-45fa-ba0e-9a1a1807e5c3/TCC_Unifal/Evidencias_TCC_Unifal/relatorios_ferramentas/2026-07-13_19-07-57__validacao_tcc_unifal_r04/accessmonitor/sao-luiz-do-paraitinga-sao-paulo-3550001/sao-luiz-do-paraitinga_são paulo_3550001_r04_accessmonitor_t1_20260713_224055.json</t>
  </si>
  <si>
    <t>/media/serv-bot/cebece73-ca34-45fa-ba0e-9a1a1807e5c3/TCC_Unifal/Evidencias_TCC_Unifal/relatorios_ferramentas/2026-07-13_19-07-57__validacao_tcc_unifal_r04/amaweb/sao-pedro-do-turvo-sao-paulo-3550506/sao-pedro-do-turvo_são paulo_3550506_r04_amaweb_t1_20260713_224426.pdf</t>
  </si>
  <si>
    <t>/media/serv-bot/cebece73-ca34-45fa-ba0e-9a1a1807e5c3/TCC_Unifal/Processamento_TCC_Unifal/sessoes/2026-07-13_19-07-57__validacao_tcc_unifal_r04/json/r04_3550506_7e408fce.json</t>
  </si>
  <si>
    <t>/media/serv-bot/cebece73-ca34-45fa-ba0e-9a1a1807e5c3/TCC_Unifal/Evidencias_TCC_Unifal/relatorios_ferramentas/2026-07-13_19-07-57__validacao_tcc_unifal_r04/amaweb/sao-pedro-do-turvo-sao-paulo-3550506/sao-pedro-do-turvo_são paulo_3550506_r04_amaweb_t2_20260713_224747.pdf</t>
  </si>
  <si>
    <t>/media/serv-bot/cebece73-ca34-45fa-ba0e-9a1a1807e5c3/TCC_Unifal/Evidencias_TCC_Unifal/relatorios_ferramentas/2026-07-13_19-07-57__validacao_tcc_unifal_r04/amaweb/sao-pedro-do-turvo-sao-paulo-3550506/sao-pedro-do-turvo_são paulo_3550506_r04_amaweb_t3_20260713_225124.pdf</t>
  </si>
  <si>
    <t>/media/serv-bot/cebece73-ca34-45fa-ba0e-9a1a1807e5c3/TCC_Unifal/Evidencias_TCC_Unifal/relatorios_ferramentas/2026-07-13_19-07-57__validacao_tcc_unifal_r04/accessmonitor/sao-pedro-do-turvo-sao-paulo-3550506/sao-pedro-do-turvo_são paulo_3550506_r04_accessmonitor_t1_20260713_225137.json</t>
  </si>
  <si>
    <t>/media/serv-bot/cebece73-ca34-45fa-ba0e-9a1a1807e5c3/TCC_Unifal/Evidencias_TCC_Unifal/relatorios_ferramentas/2026-07-13_19-07-57__validacao_tcc_unifal_r04/amaweb/sao-roque-sao-paulo-3550605/sao-roque_são paulo_3550605_r04_amaweb_t1_20260713_225205.pdf</t>
  </si>
  <si>
    <t>/media/serv-bot/cebece73-ca34-45fa-ba0e-9a1a1807e5c3/TCC_Unifal/Processamento_TCC_Unifal/sessoes/2026-07-13_19-07-57__validacao_tcc_unifal_r04/json/r04_3550605_2185960b.json</t>
  </si>
  <si>
    <t>/media/serv-bot/cebece73-ca34-45fa-ba0e-9a1a1807e5c3/TCC_Unifal/Evidencias_TCC_Unifal/relatorios_ferramentas/2026-07-13_19-07-57__validacao_tcc_unifal_r04/accessmonitor/sao-roque-sao-paulo-3550605/sao-roque_são paulo_3550605_r04_accessmonitor_t1_20260713_225217.json</t>
  </si>
  <si>
    <t>/media/serv-bot/cebece73-ca34-45fa-ba0e-9a1a1807e5c3/TCC_Unifal/Evidencias_TCC_Unifal/relatorios_ferramentas/2026-07-13_19-07-57__validacao_tcc_unifal_r04/amaweb/silveiras-sao-paulo-3552007/silveiras_são paulo_3552007_r04_amaweb_t1_20260713_225259.pdf</t>
  </si>
  <si>
    <t>/media/serv-bot/cebece73-ca34-45fa-ba0e-9a1a1807e5c3/TCC_Unifal/Processamento_TCC_Unifal/sessoes/2026-07-13_19-07-57__validacao_tcc_unifal_r04/json/r04_3552007_2f2c4aef.json</t>
  </si>
  <si>
    <t>/media/serv-bot/cebece73-ca34-45fa-ba0e-9a1a1807e5c3/TCC_Unifal/Evidencias_TCC_Unifal/relatorios_ferramentas/2026-07-13_19-07-57__validacao_tcc_unifal_r04/accessmonitor/silveiras-sao-paulo-3552007/silveiras_são paulo_3552007_r04_accessmonitor_t1_20260713_225312.json</t>
  </si>
  <si>
    <t>/media/serv-bot/cebece73-ca34-45fa-ba0e-9a1a1807e5c3/TCC_Unifal/Evidencias_TCC_Unifal/relatorios_ferramentas/2026-07-13_19-07-57__validacao_tcc_unifal_r04/amaweb/tanabi-sao-paulo-3553401/tanabi_são paulo_3553401_r04_amaweb_t1_20260713_225340.pdf</t>
  </si>
  <si>
    <t>/media/serv-bot/cebece73-ca34-45fa-ba0e-9a1a1807e5c3/TCC_Unifal/Processamento_TCC_Unifal/sessoes/2026-07-13_19-07-57__validacao_tcc_unifal_r04/json/r04_3553401_ae89870b.json</t>
  </si>
  <si>
    <t>/media/serv-bot/cebece73-ca34-45fa-ba0e-9a1a1807e5c3/TCC_Unifal/Evidencias_TCC_Unifal/relatorios_ferramentas/2026-07-13_19-07-57__validacao_tcc_unifal_r04/accessmonitor/tanabi-sao-paulo-3553401/tanabi_são paulo_3553401_r04_accessmonitor_t1_20260713_225351.json</t>
  </si>
  <si>
    <t>/media/serv-bot/cebece73-ca34-45fa-ba0e-9a1a1807e5c3/TCC_Unifal/Evidencias_TCC_Unifal/relatorios_ferramentas/2026-07-13_19-07-57__validacao_tcc_unifal_r04/amaweb/tarabai-sao-paulo-3553906/tarabai_são paulo_3553906_r04_amaweb_t1_20260713_225419.pdf</t>
  </si>
  <si>
    <t>/media/serv-bot/cebece73-ca34-45fa-ba0e-9a1a1807e5c3/TCC_Unifal/Processamento_TCC_Unifal/sessoes/2026-07-13_19-07-57__validacao_tcc_unifal_r04/json/r04_3553906_c791fd56.json</t>
  </si>
  <si>
    <t>/media/serv-bot/cebece73-ca34-45fa-ba0e-9a1a1807e5c3/TCC_Unifal/Evidencias_TCC_Unifal/relatorios_ferramentas/2026-07-13_19-07-57__validacao_tcc_unifal_r04/accessmonitor/tarabai-sao-paulo-3553906/tarabai_são paulo_3553906_r04_accessmonitor_t1_20260713_225433.json</t>
  </si>
  <si>
    <t>/media/serv-bot/cebece73-ca34-45fa-ba0e-9a1a1807e5c3/TCC_Unifal/Evidencias_TCC_Unifal/relatorios_ferramentas/2026-07-13_19-07-57__validacao_tcc_unifal_r04/amaweb/terra-roxa-sao-paulo-3554409/terra-roxa_são paulo_3554409_r04_amaweb_t1_20260713_225529.pdf</t>
  </si>
  <si>
    <t>/media/serv-bot/cebece73-ca34-45fa-ba0e-9a1a1807e5c3/TCC_Unifal/Processamento_TCC_Unifal/sessoes/2026-07-13_19-07-57__validacao_tcc_unifal_r04/json/r04_3554409_d615f65e.json</t>
  </si>
  <si>
    <t>/media/serv-bot/cebece73-ca34-45fa-ba0e-9a1a1807e5c3/TCC_Unifal/Evidencias_TCC_Unifal/relatorios_ferramentas/2026-07-13_19-07-57__validacao_tcc_unifal_r04/accessmonitor/terra-roxa-sao-paulo-3554409/terra-roxa_são paulo_3554409_r04_accessmonitor_t1_20260713_225541.json</t>
  </si>
  <si>
    <t>/media/serv-bot/cebece73-ca34-45fa-ba0e-9a1a1807e5c3/TCC_Unifal/Evidencias_TCC_Unifal/relatorios_ferramentas/2026-07-13_19-07-57__validacao_tcc_unifal_r04/amaweb/uchoa-sao-paulo-3555604/uchoa_são paulo_3555604_r04_amaweb_t1_20260713_225623.pdf</t>
  </si>
  <si>
    <t>/media/serv-bot/cebece73-ca34-45fa-ba0e-9a1a1807e5c3/TCC_Unifal/Processamento_TCC_Unifal/sessoes/2026-07-13_19-07-57__validacao_tcc_unifal_r04/json/r04_3555604_5861e7c6.json</t>
  </si>
  <si>
    <t>/media/serv-bot/cebece73-ca34-45fa-ba0e-9a1a1807e5c3/TCC_Unifal/Evidencias_TCC_Unifal/relatorios_ferramentas/2026-07-13_19-07-57__validacao_tcc_unifal_r04/accessmonitor/uchoa-sao-paulo-3555604/uchoa_são paulo_3555604_r04_accessmonitor_t1_20260713_225635.json</t>
  </si>
  <si>
    <t>Indicador</t>
  </si>
  <si>
    <t>Resultado</t>
  </si>
  <si>
    <t>Rodada</t>
  </si>
  <si>
    <t>Registros</t>
  </si>
  <si>
    <t>Municípios na base</t>
  </si>
  <si>
    <t>Códigos IBGE únicos</t>
  </si>
  <si>
    <t>Registros de execução</t>
  </si>
  <si>
    <t>Rodadas esperadas</t>
  </si>
  <si>
    <t>Registros esperados</t>
  </si>
  <si>
    <t>Municípios por rodada</t>
  </si>
  <si>
    <t>Duplicidades município + rodada</t>
  </si>
  <si>
    <t>AMA válidas</t>
  </si>
  <si>
    <t>Access válidas</t>
  </si>
  <si>
    <t>Pares válidos</t>
  </si>
  <si>
    <t>Notas AMAWeb na base analítica</t>
  </si>
  <si>
    <t>Notas AccessMonitor na base analítica</t>
  </si>
  <si>
    <t>Pares válidos na base analítica</t>
  </si>
  <si>
    <t>município</t>
  </si>
  <si>
    <t>UF</t>
  </si>
  <si>
    <t>região</t>
  </si>
  <si>
    <t>nota AMAWeb convertida</t>
  </si>
  <si>
    <t>nota AccessMonitor convertida</t>
  </si>
  <si>
    <t>diferença AMA − Access</t>
  </si>
  <si>
    <t>média das duas ferramentas</t>
  </si>
  <si>
    <t>par válido</t>
  </si>
  <si>
    <t>variação AMA rodada anterior</t>
  </si>
  <si>
    <t>variação Access rodada anterior</t>
  </si>
  <si>
    <t>amplitude AMA</t>
  </si>
  <si>
    <t>amplitude Access</t>
  </si>
  <si>
    <t>número de rodadas válidas AMA</t>
  </si>
  <si>
    <t>número de rodadas válidas Access</t>
  </si>
  <si>
    <t>AMA r01</t>
  </si>
  <si>
    <t>AMA r02</t>
  </si>
  <si>
    <t>AMA r03</t>
  </si>
  <si>
    <t>AMA r04</t>
  </si>
  <si>
    <t>Access r01</t>
  </si>
  <si>
    <t>Access r02</t>
  </si>
  <si>
    <t>Access r03</t>
  </si>
  <si>
    <t>Access r04</t>
  </si>
  <si>
    <t>AMAweb</t>
  </si>
  <si>
    <t>Ferramenta</t>
  </si>
  <si>
    <t>n</t>
  </si>
  <si>
    <t>Média</t>
  </si>
  <si>
    <t>Mediana</t>
  </si>
  <si>
    <t>Desvio-padrão</t>
  </si>
  <si>
    <t>Mínimo</t>
  </si>
  <si>
    <t>Máximo</t>
  </si>
  <si>
    <t>Margem IC 95%</t>
  </si>
  <si>
    <t>Limite inferior</t>
  </si>
  <si>
    <t>Limite superior</t>
  </si>
  <si>
    <t>Primeiro quartil</t>
  </si>
  <si>
    <t>Terceiro quartil</t>
  </si>
  <si>
    <t>Intervalo interquartil</t>
  </si>
  <si>
    <t>Coeficiente de variação</t>
  </si>
  <si>
    <t>AMAWeb</t>
  </si>
  <si>
    <t>Erro padrão</t>
  </si>
  <si>
    <t>Modo</t>
  </si>
  <si>
    <t>AccessMonitor</t>
  </si>
  <si>
    <t>Desvio padrão</t>
  </si>
  <si>
    <t>Variância da amostra</t>
  </si>
  <si>
    <t>Curtose</t>
  </si>
  <si>
    <t>Assimetria</t>
  </si>
  <si>
    <t>Intervalo</t>
  </si>
  <si>
    <t>Soma</t>
  </si>
  <si>
    <t>Nível de confiança(95,0%)</t>
  </si>
  <si>
    <t>Código IBGE</t>
  </si>
  <si>
    <t>Município</t>
  </si>
  <si>
    <t>Região</t>
  </si>
  <si>
    <t>Média AMAWeb</t>
  </si>
  <si>
    <t>Média AccessMonitor</t>
  </si>
  <si>
    <t>Rodadas válidas AMA</t>
  </si>
  <si>
    <t>Rodadas válidas Access</t>
  </si>
  <si>
    <t>Amplitude AMA</t>
  </si>
  <si>
    <t>Amplitude Access</t>
  </si>
  <si>
    <t>Diferença média AMA − Access</t>
  </si>
  <si>
    <t>População</t>
  </si>
  <si>
    <t>Área territorial</t>
  </si>
  <si>
    <t>Densidade demográfica</t>
  </si>
  <si>
    <t>População válida</t>
  </si>
  <si>
    <t>Densidade válida</t>
  </si>
  <si>
    <t>Fórmula</t>
  </si>
  <si>
    <t>Resultado esperado</t>
  </si>
  <si>
    <t>Municípios</t>
  </si>
  <si>
    <t>Médias AMAWeb válidas</t>
  </si>
  <si>
    <t>Médias AccessMonitor válidas</t>
  </si>
  <si>
    <t>Municípios com 4 rodadas AMA</t>
  </si>
  <si>
    <t>Municípios com 4 rodadas Access</t>
  </si>
  <si>
    <t>Códigos únicos</t>
  </si>
  <si>
    <t>Q1</t>
  </si>
  <si>
    <t>Q3</t>
  </si>
  <si>
    <t>Anova: fator único</t>
  </si>
  <si>
    <t>RESUMO</t>
  </si>
  <si>
    <t>ANOVA de Welch</t>
  </si>
  <si>
    <t>Grupo</t>
  </si>
  <si>
    <t>Variância</t>
  </si>
  <si>
    <t>Peso</t>
  </si>
  <si>
    <t>1 − wi/W</t>
  </si>
  <si>
    <t>Termo A</t>
  </si>
  <si>
    <t>Termo do numerador</t>
  </si>
  <si>
    <t>Totais</t>
  </si>
  <si>
    <t>ANOVA</t>
  </si>
  <si>
    <t>k</t>
  </si>
  <si>
    <t>Fonte da variação</t>
  </si>
  <si>
    <t>SQ</t>
  </si>
  <si>
    <t>gl</t>
  </si>
  <si>
    <t>MQ</t>
  </si>
  <si>
    <t>F</t>
  </si>
  <si>
    <t>valor-P</t>
  </si>
  <si>
    <t>F crítico</t>
  </si>
  <si>
    <t>Média ponderada</t>
  </si>
  <si>
    <t>Entre grupos</t>
  </si>
  <si>
    <t>Numerador</t>
  </si>
  <si>
    <t>Dentro dos grupos</t>
  </si>
  <si>
    <t>Correção</t>
  </si>
  <si>
    <t>F de Welch</t>
  </si>
  <si>
    <t>Total</t>
  </si>
  <si>
    <t>gl1</t>
  </si>
  <si>
    <t>gl2</t>
  </si>
  <si>
    <t>valor-p</t>
  </si>
  <si>
    <t>Comparação</t>
  </si>
  <si>
    <t>Região 1</t>
  </si>
  <si>
    <t>Região 2</t>
  </si>
  <si>
    <t>p bruto</t>
  </si>
  <si>
    <t>Ordem</t>
  </si>
  <si>
    <t>p ajustado parcial</t>
  </si>
  <si>
    <t>p ajustado Holm</t>
  </si>
  <si>
    <t>Significativo</t>
  </si>
  <si>
    <t>Nordeste × Sudeste</t>
  </si>
  <si>
    <t>Sudeste × Sul</t>
  </si>
  <si>
    <t>Nordeste × Norte</t>
  </si>
  <si>
    <t>Centro-Oeste × Nordeste</t>
  </si>
  <si>
    <t>Norte × Sul</t>
  </si>
  <si>
    <t>Centro-Oeste × Sudeste</t>
  </si>
  <si>
    <t>Centro-Oeste × Sul</t>
  </si>
  <si>
    <t>Nordeste × Sul</t>
  </si>
  <si>
    <t>Centro-Oeste × Norte</t>
  </si>
  <si>
    <t>Norte × Sudeste</t>
  </si>
  <si>
    <t>Média AMA nos pares válidos</t>
  </si>
  <si>
    <t>Média Access nos pares válidos</t>
  </si>
  <si>
    <t>Número de pares válidos</t>
  </si>
  <si>
    <t>AMA pareado</t>
  </si>
  <si>
    <t>Access pareado</t>
  </si>
  <si>
    <t>Diferença pareada</t>
  </si>
  <si>
    <t>Contagem AMA pareado</t>
  </si>
  <si>
    <t>Contagem Access pareado</t>
  </si>
  <si>
    <t>teste t pareado</t>
  </si>
  <si>
    <t>Média AMA pareada</t>
  </si>
  <si>
    <t>Média Access pareada</t>
  </si>
  <si>
    <t>Diferença média</t>
  </si>
  <si>
    <t>Mediana das diferenças</t>
  </si>
  <si>
    <t>Desvio-padrão das diferenças</t>
  </si>
  <si>
    <t>AMA maior</t>
  </si>
  <si>
    <t>Access maior</t>
  </si>
  <si>
    <t>Iguais</t>
  </si>
  <si>
    <t>Correlação de Pearson</t>
  </si>
  <si>
    <t>p do teste t pareado</t>
  </si>
  <si>
    <t>AMA r02-r01</t>
  </si>
  <si>
    <t>AMA r03-r02</t>
  </si>
  <si>
    <t>AMA r04-r03</t>
  </si>
  <si>
    <t>Access r02-r01</t>
  </si>
  <si>
    <t>Access r03-r02</t>
  </si>
  <si>
    <t>Access r04-r03</t>
  </si>
  <si>
    <t>Zero</t>
  </si>
  <si>
    <t>Transição</t>
  </si>
  <si>
    <t>Aumentou</t>
  </si>
  <si>
    <t>Diminuiu</t>
  </si>
  <si>
    <t>Estável</t>
  </si>
  <si>
    <t>p teste pareado</t>
  </si>
  <si>
    <t>r02-r01</t>
  </si>
  <si>
    <t>r03-r02</t>
  </si>
  <si>
    <t>r04-r03</t>
  </si>
  <si>
    <t>Municípios com amplitude válida</t>
  </si>
  <si>
    <t>Média da amplitude</t>
  </si>
  <si>
    <t>Mediana da amplitude</t>
  </si>
  <si>
    <t>Amplitude mínima</t>
  </si>
  <si>
    <t>Amplitude máxima</t>
  </si>
  <si>
    <t>Amplitude igual a zero</t>
  </si>
  <si>
    <t>Amplitude até 0,1</t>
  </si>
  <si>
    <t>Amplitude até 0,5</t>
  </si>
  <si>
    <t>Amplitude maior que 0,5</t>
  </si>
  <si>
    <t>Amplitude maior que 1,0</t>
  </si>
  <si>
    <t>Densidade</t>
  </si>
  <si>
    <t>População AMA</t>
  </si>
  <si>
    <t>Média AMA</t>
  </si>
  <si>
    <t>Posto da população</t>
  </si>
  <si>
    <t>Posto da média AMAWeb</t>
  </si>
  <si>
    <t>Spearman população × AMAWeb</t>
  </si>
  <si>
    <t>n população</t>
  </si>
  <si>
    <t>n média AMA</t>
  </si>
  <si>
    <t>População Access</t>
  </si>
  <si>
    <t>Média Access</t>
  </si>
  <si>
    <t>Posto da média AccessMonitor</t>
  </si>
  <si>
    <t>Spearman população × AccessMonitor</t>
  </si>
  <si>
    <t>n média Access</t>
  </si>
  <si>
    <t>Densidade AMA</t>
  </si>
  <si>
    <t>Posto da densidade</t>
  </si>
  <si>
    <t>Spearman densidade × AMAWeb</t>
  </si>
  <si>
    <t>n densidade</t>
  </si>
  <si>
    <t>Densidade Access</t>
  </si>
  <si>
    <t>Spearman densidade × AccessMonitor</t>
  </si>
  <si>
    <t>Relação</t>
  </si>
  <si>
    <t>r de Spearman</t>
  </si>
  <si>
    <t>t</t>
  </si>
  <si>
    <t>População × AMAWeb</t>
  </si>
  <si>
    <t>População × AccessMonitor</t>
  </si>
  <si>
    <t>Densidade × AMAWeb</t>
  </si>
  <si>
    <t>Densidade × AccessMonitor</t>
  </si>
  <si>
    <t>1. Cobertura das rodadas oficiais</t>
  </si>
  <si>
    <t>Valor</t>
  </si>
  <si>
    <t>Percentual</t>
  </si>
  <si>
    <t>Observações esperadas</t>
  </si>
  <si>
    <t>Notas AMAWeb válidas</t>
  </si>
  <si>
    <t>Notas AccessMonitor válidas</t>
  </si>
  <si>
    <t>Notas AMAWeb ausentes</t>
  </si>
  <si>
    <t>Notas AccessMonitor ausentes</t>
  </si>
  <si>
    <t>2. Caracterização estatística das rodadas</t>
  </si>
  <si>
    <t>3. Comparação entre ferramentas</t>
  </si>
  <si>
    <t>Municípios comparados</t>
  </si>
  <si>
    <t>AMAWeb maior</t>
  </si>
  <si>
    <t>AccessMonitor maior</t>
  </si>
  <si>
    <t>Médias iguais</t>
  </si>
  <si>
    <t>4. Variação temporal</t>
  </si>
  <si>
    <t>% aumentou</t>
  </si>
  <si>
    <t>% diminuiu</t>
  </si>
  <si>
    <t>% estável</t>
  </si>
  <si>
    <t>5. Amplitudes municipais</t>
  </si>
  <si>
    <t>% AMA</t>
  </si>
  <si>
    <t>% Access</t>
  </si>
  <si>
    <t>6. Caracterização descritiva por região</t>
  </si>
  <si>
    <t>7. Diferenças regionais - ANOVA de Welch</t>
  </si>
  <si>
    <t>8. Comparações regionais significativas após correção de Holm</t>
  </si>
  <si>
    <t>9. Associação entre indicadores demográficos e pontuações</t>
  </si>
  <si>
    <t>ρ de 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</si>
</sst>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00000"/>
    <numFmt numFmtId="165" formatCode="0.000000"/>
    <numFmt numFmtId="166" formatCode="0.0000"/>
    <numFmt numFmtId="167" formatCode="0.0"/>
    <numFmt numFmtId="168" formatCode="0.000E+00"/>
    <numFmt numFmtId="169" formatCode="_-* #,##0.00000000000000000000000_-;\-* #,##0.00000000000000000000000_-;_-* &quot;-&quot;??_-;_-@_-"/>
    <numFmt numFmtId="170" formatCode="0.0000000000000000"/>
    <numFmt numFmtId="171" formatCode="0.00000000000E+00"/>
    <numFmt numFmtId="172" formatCode="0.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2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1" xfId="0" applyBorder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4" fillId="0" borderId="0" xfId="0" applyFont="1" applyAlignment="1">
      <alignment vertical="center" wrapText="1"/>
    </xf>
    <xf numFmtId="167" fontId="0" fillId="0" borderId="0" xfId="0" applyNumberFormat="1" applyAlignment="1">
      <alignment vertical="center" wrapText="1"/>
    </xf>
    <xf numFmtId="169" fontId="0" fillId="0" borderId="0" xfId="1" applyNumberFormat="1" applyFont="1"/>
    <xf numFmtId="166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170" fontId="0" fillId="0" borderId="0" xfId="0" applyNumberFormat="1"/>
    <xf numFmtId="0" fontId="0" fillId="0" borderId="0" xfId="0" applyAlignment="1">
      <alignment horizontal="center"/>
    </xf>
    <xf numFmtId="171" fontId="0" fillId="0" borderId="0" xfId="0" applyNumberFormat="1"/>
    <xf numFmtId="10" fontId="0" fillId="0" borderId="0" xfId="0" applyNumberFormat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6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11" fontId="0" fillId="0" borderId="0" xfId="0" applyNumberFormat="1"/>
    <xf numFmtId="0" fontId="2" fillId="0" borderId="0" xfId="0" applyFont="1" applyAlignment="1">
      <alignment vertical="center" wrapText="1"/>
    </xf>
    <xf numFmtId="166" fontId="0" fillId="0" borderId="0" xfId="0" applyNumberFormat="1" applyBorder="1"/>
    <xf numFmtId="166" fontId="0" fillId="0" borderId="1" xfId="0" applyNumberFormat="1" applyBorder="1"/>
    <xf numFmtId="0" fontId="3" fillId="0" borderId="3" xfId="0" applyFont="1" applyBorder="1" applyAlignment="1">
      <alignment vertical="center" wrapText="1"/>
    </xf>
    <xf numFmtId="11" fontId="3" fillId="0" borderId="0" xfId="0" applyNumberFormat="1" applyFont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6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CF2ACA3-637E-41FB-860F-4520E75416D2}" autoFormatId="16" applyNumberFormats="0" applyBorderFormats="0" applyFontFormats="0" applyPatternFormats="0" applyAlignmentFormats="0" applyWidthHeightFormats="0">
  <queryTableRefresh nextId="16">
    <queryTableFields count="15">
      <queryTableField id="1" name="codigo_municipio_completo" tableColumnId="1"/>
      <queryTableField id="2" name="codigo_uf" tableColumnId="2"/>
      <queryTableField id="3" name="nome_uf" tableColumnId="3"/>
      <queryTableField id="4" name="codigo_municipio" tableColumnId="4"/>
      <queryTableField id="5" name="nome_municipio" tableColumnId="5"/>
      <queryTableField id="6" name="regiao" tableColumnId="6"/>
      <queryTableField id="7" name="url" tableColumnId="7"/>
      <queryTableField id="8" name="site_encontrado" tableColumnId="8"/>
      <queryTableField id="9" name="url_confiavel" tableColumnId="9"/>
      <queryTableField id="10" name="status_validacao_url" tableColumnId="10"/>
      <queryTableField id="11" name="populacao_residente_2022" tableColumnId="11"/>
      <queryTableField id="12" name="area_territorial_km2" tableColumnId="12"/>
      <queryTableField id="13" name="densidade_demografica_hab_km2" tableColumnId="13"/>
      <queryTableField id="14" name="chave_aleatoria" tableColumnId="14"/>
      <queryTableField id="15" name="observacao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6FA48F96-DE37-4B0E-A318-BB367B5169D2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id_execucao" tableColumnId="1"/>
      <queryTableField id="2" name="rodada" tableColumnId="2"/>
      <queryTableField id="3" name="sessao" tableColumnId="3"/>
      <queryTableField id="4" name="codigo_municipio_completo" tableColumnId="4"/>
      <queryTableField id="5" name="nota_amaweb" tableColumnId="5"/>
      <queryTableField id="6" name="status_amaweb" tableColumnId="6"/>
      <queryTableField id="7" name="avaliado_amaweb_em" tableColumnId="7"/>
      <queryTableField id="8" name="nota_accessmonitor" tableColumnId="8"/>
      <queryTableField id="9" name="status_accessmonitor" tableColumnId="9"/>
      <queryTableField id="10" name="avaliado_accessmonitor_em" tableColumnId="10"/>
      <queryTableField id="11" name="tem_resultado_amaweb" tableColumnId="11"/>
      <queryTableField id="12" name="tem_resultado_accessmonitor" tableColumnId="12"/>
      <queryTableField id="13" name="status_geral" tableColumnId="13"/>
      <queryTableField id="14" name="observacao_analise" tableColumnId="14"/>
      <queryTableField id="15" name="criado_em" tableColumnId="15"/>
      <queryTableField id="16" name="atualizado_em" tableColumnId="16"/>
      <queryTableField id="17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10AF063B-AB45-4DB8-8BCF-F4E9710D8C8B}" autoFormatId="16" applyNumberFormats="0" applyBorderFormats="0" applyFontFormats="0" applyPatternFormats="0" applyAlignmentFormats="0" applyWidthHeightFormats="0">
  <queryTableRefresh nextId="25">
    <queryTableFields count="24">
      <queryTableField id="1" name="id_log" tableColumnId="1"/>
      <queryTableField id="2" name="rodada" tableColumnId="2"/>
      <queryTableField id="3" name="sessao" tableColumnId="3"/>
      <queryTableField id="4" name="codigo_municipio_completo" tableColumnId="4"/>
      <queryTableField id="5" name="ferramenta" tableColumnId="5"/>
      <queryTableField id="6" name="tentativa" tableColumnId="6"/>
      <queryTableField id="7" name="url_enviada" tableColumnId="7"/>
      <queryTableField id="8" name="url_final" tableColumnId="8"/>
      <queryTableField id="9" name="dominio_final" tableColumnId="9"/>
      <queryTableField id="10" name="houve_redirecionamento" tableColumnId="10"/>
      <queryTableField id="11" name="titulo_pagina" tableColumnId="11"/>
      <queryTableField id="12" name="inicio_em" tableColumnId="12"/>
      <queryTableField id="13" name="fim_em" tableColumnId="13"/>
      <queryTableField id="14" name="duracao_segundos" tableColumnId="14"/>
      <queryTableField id="15" name="status_tentativa" tableColumnId="15"/>
      <queryTableField id="16" name="nota_extraida" tableColumnId="16"/>
      <queryTableField id="17" name="nota_bruta" tableColumnId="17"/>
      <queryTableField id="18" name="caminho_pdf" tableColumnId="18"/>
      <queryTableField id="19" name="caminho_csv" tableColumnId="19"/>
      <queryTableField id="20" name="caminho_print" tableColumnId="20"/>
      <queryTableField id="21" name="caminho_json" tableColumnId="21"/>
      <queryTableField id="22" name="mensagem_erro" tableColumnId="22"/>
      <queryTableField id="23" name="traceback_resumido" tableColumnId="23"/>
      <queryTableField id="24" name="criado_em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879D7C81-9E04-454A-BDED-63972953AD2F}" autoFormatId="16" applyNumberFormats="0" applyBorderFormats="0" applyFontFormats="0" applyPatternFormats="0" applyAlignmentFormats="0" applyWidthHeightFormats="0">
  <queryTableRefresh nextId="32" unboundColumnsRight="15">
    <queryTableFields count="31">
      <queryTableField id="1" name="id_execucao" tableColumnId="1"/>
      <queryTableField id="2" name="rodada" tableColumnId="2"/>
      <queryTableField id="3" name="sessao" tableColumnId="3"/>
      <queryTableField id="4" name="codigo_municipio_completo" tableColumnId="4"/>
      <queryTableField id="5" name="nota_amaweb" tableColumnId="5"/>
      <queryTableField id="6" name="status_amaweb" tableColumnId="6"/>
      <queryTableField id="7" name="avaliado_amaweb_em" tableColumnId="7"/>
      <queryTableField id="8" name="nota_accessmonitor" tableColumnId="8"/>
      <queryTableField id="9" name="status_accessmonitor" tableColumnId="9"/>
      <queryTableField id="10" name="avaliado_accessmonitor_em" tableColumnId="10"/>
      <queryTableField id="11" name="tem_resultado_amaweb" tableColumnId="11"/>
      <queryTableField id="12" name="tem_resultado_accessmonitor" tableColumnId="12"/>
      <queryTableField id="13" name="status_geral" tableColumnId="13"/>
      <queryTableField id="14" name="observacao_analise" tableColumnId="14"/>
      <queryTableField id="15" name="criado_em" tableColumnId="15"/>
      <queryTableField id="16" name="atualizado_em" tableColumnId="16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21" dataBound="0" tableColumnId="22"/>
      <queryTableField id="22" dataBound="0" tableColumnId="23"/>
      <queryTableField id="23" dataBound="0" tableColumnId="24"/>
      <queryTableField id="24" dataBound="0" tableColumnId="25"/>
      <queryTableField id="25" dataBound="0" tableColumnId="26"/>
      <queryTableField id="26" dataBound="0" tableColumnId="27"/>
      <queryTableField id="27" dataBound="0" tableColumnId="28"/>
      <queryTableField id="28" dataBound="0" tableColumnId="29"/>
      <queryTableField id="29" dataBound="0" tableColumnId="30"/>
      <queryTableField id="30" dataBound="0" tableColumnId="31"/>
      <queryTableField id="31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1A06F-5EEA-464A-8157-DFE4B570FAB3}" name="tbBase" displayName="tbBase" ref="A1:O363" tableType="queryTable" totalsRowShown="0">
  <autoFilter ref="A1:O363" xr:uid="{6541A06F-5EEA-464A-8157-DFE4B570FAB3}"/>
  <tableColumns count="15">
    <tableColumn id="1" xr3:uid="{E4E7A75B-40F2-4EC9-AEC9-7A3E3BE7BF56}" uniqueName="1" name="codigo_municipio_completo" queryTableFieldId="1"/>
    <tableColumn id="2" xr3:uid="{32F7A9B6-0A5C-42D2-BAA0-288B46B17E9B}" uniqueName="2" name="codigo_uf" queryTableFieldId="2"/>
    <tableColumn id="3" xr3:uid="{DBD6CD9E-CFF4-49D3-B659-34DBA28BF25B}" uniqueName="3" name="nome_uf" queryTableFieldId="3" dataDxfId="63"/>
    <tableColumn id="4" xr3:uid="{DD4AE6F5-2227-4B7E-89B2-DB790D68E053}" uniqueName="4" name="codigo_municipio" queryTableFieldId="4"/>
    <tableColumn id="5" xr3:uid="{D855A0D3-C61A-4847-A098-5F219509F58F}" uniqueName="5" name="nome_municipio" queryTableFieldId="5" dataDxfId="62"/>
    <tableColumn id="6" xr3:uid="{6177A686-8D31-453F-8B89-992CA24F9E70}" uniqueName="6" name="regiao" queryTableFieldId="6" dataDxfId="61"/>
    <tableColumn id="7" xr3:uid="{E488C609-D472-42B6-9E46-68E77C74B4EB}" uniqueName="7" name="url" queryTableFieldId="7" dataDxfId="60"/>
    <tableColumn id="8" xr3:uid="{40F923C5-2570-4203-8AC5-A74E09245EAF}" uniqueName="8" name="site_encontrado" queryTableFieldId="8" dataDxfId="59"/>
    <tableColumn id="9" xr3:uid="{2D78C1C3-813E-4B3F-A373-376115BF9ACE}" uniqueName="9" name="url_confiavel" queryTableFieldId="9" dataDxfId="58"/>
    <tableColumn id="10" xr3:uid="{DB9AD347-161E-46FB-B992-55A69B87616D}" uniqueName="10" name="status_validacao_url" queryTableFieldId="10" dataDxfId="57"/>
    <tableColumn id="11" xr3:uid="{2615C2B8-88A5-44FA-B646-FC2BDC86BD0A}" uniqueName="11" name="populacao_residente_2022" queryTableFieldId="11" dataDxfId="56"/>
    <tableColumn id="12" xr3:uid="{BB1941A9-6D24-4D32-970A-AE9B425D93D4}" uniqueName="12" name="area_territorial_km2" queryTableFieldId="12" dataDxfId="55"/>
    <tableColumn id="13" xr3:uid="{FB25EF4F-EBB5-4F9B-80BE-3E7986FBF411}" uniqueName="13" name="densidade_demografica_hab_km2" queryTableFieldId="13" dataDxfId="54"/>
    <tableColumn id="14" xr3:uid="{E8EFDDAE-6A5B-4290-96F6-3F7C4000B1C5}" uniqueName="14" name="chave_aleatoria" queryTableFieldId="14" dataDxfId="53"/>
    <tableColumn id="15" xr3:uid="{94704137-A535-4EF9-BA3F-F58FE1429E7D}" uniqueName="15" name="observacao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B01FBE-CC1F-4CB8-9E70-143433C86B5E}" name="tbExecucoes" displayName="tbExecucoes" ref="A1:Q1811" tableType="queryTable" totalsRowShown="0">
  <autoFilter ref="A1:Q1811" xr:uid="{36B01FBE-CC1F-4CB8-9E70-143433C86B5E}"/>
  <tableColumns count="17">
    <tableColumn id="1" xr3:uid="{DB29986D-44AB-4E18-A11D-352B26B3D79A}" uniqueName="1" name="id_execucao" queryTableFieldId="1"/>
    <tableColumn id="2" xr3:uid="{1CD9E40F-975A-42CA-BA2C-8F635818019A}" uniqueName="2" name="rodada" queryTableFieldId="2" dataDxfId="52"/>
    <tableColumn id="3" xr3:uid="{06D2303C-BDB6-4D2D-A9E9-87B30B5B2462}" uniqueName="3" name="sessao" queryTableFieldId="3" dataDxfId="51"/>
    <tableColumn id="4" xr3:uid="{8DA9D422-B2AD-41D9-ACC1-87E52B9BCB15}" uniqueName="4" name="codigo_municipio_completo" queryTableFieldId="4"/>
    <tableColumn id="5" xr3:uid="{B077841C-2B24-41BF-A1F4-389B21E09551}" uniqueName="5" name="nota_amaweb" queryTableFieldId="5"/>
    <tableColumn id="6" xr3:uid="{933BEB6B-8052-4FF2-B66D-6A5336B75B63}" uniqueName="6" name="status_amaweb" queryTableFieldId="6" dataDxfId="50"/>
    <tableColumn id="7" xr3:uid="{C263B413-E549-4512-B1D8-D0CA4F5D0D85}" uniqueName="7" name="avaliado_amaweb_em" queryTableFieldId="7" dataDxfId="49"/>
    <tableColumn id="8" xr3:uid="{5CD7BC59-C1D1-4D7C-B2C2-28BC1E3ADE89}" uniqueName="8" name="nota_accessmonitor" queryTableFieldId="8"/>
    <tableColumn id="9" xr3:uid="{A8ACEC86-2E95-4751-A353-35159B747FAC}" uniqueName="9" name="status_accessmonitor" queryTableFieldId="9" dataDxfId="48"/>
    <tableColumn id="10" xr3:uid="{B586FD71-583D-4F60-B4B0-14F6E0F89749}" uniqueName="10" name="avaliado_accessmonitor_em" queryTableFieldId="10" dataDxfId="47"/>
    <tableColumn id="11" xr3:uid="{E6A67249-3F5A-4DF0-B87C-75837556B4CF}" uniqueName="11" name="tem_resultado_amaweb" queryTableFieldId="11"/>
    <tableColumn id="12" xr3:uid="{13A15319-5EDD-4FCC-B6C3-7FA6977BC5E2}" uniqueName="12" name="tem_resultado_accessmonitor" queryTableFieldId="12"/>
    <tableColumn id="13" xr3:uid="{FD2BEB8A-60F9-4E8A-BBC9-1966F62D09AB}" uniqueName="13" name="status_geral" queryTableFieldId="13" dataDxfId="46"/>
    <tableColumn id="14" xr3:uid="{838B24C4-FDF6-4E70-B09B-BBF1CB247E93}" uniqueName="14" name="observacao_analise" queryTableFieldId="14" dataDxfId="45"/>
    <tableColumn id="15" xr3:uid="{EF8C71CB-1796-4A0D-8384-C737F4B8FDE1}" uniqueName="15" name="criado_em" queryTableFieldId="15" dataDxfId="44"/>
    <tableColumn id="16" xr3:uid="{1C8FFB4A-F178-4A46-AEF7-C3194A68E157}" uniqueName="16" name="atualizado_em" queryTableFieldId="16" dataDxfId="43"/>
    <tableColumn id="18" xr3:uid="{DA7CE47B-AC5C-45AC-A234-A5D58AF2891E}" uniqueName="18" name="chave_municipio_rodada" queryTableFieldId="17" dataDxfId="42">
      <calculatedColumnFormula>D2&amp;"|"&amp;B2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705C2-FDA4-400E-85E6-8A0865AE4CDA}" name="tbLogs" displayName="tbLogs" ref="A1:X4201" tableType="queryTable" totalsRowShown="0">
  <autoFilter ref="A1:X4201" xr:uid="{44A705C2-FDA4-400E-85E6-8A0865AE4CDA}"/>
  <tableColumns count="24">
    <tableColumn id="1" xr3:uid="{3D3C69F5-FC84-4381-94D1-0EA909C4DEB7}" uniqueName="1" name="id_log" queryTableFieldId="1"/>
    <tableColumn id="2" xr3:uid="{1AB74088-9FD1-41E4-9731-9C5867917B51}" uniqueName="2" name="rodada" queryTableFieldId="2" dataDxfId="41"/>
    <tableColumn id="3" xr3:uid="{B8ED6D7E-B360-4822-9B06-140F7CB35811}" uniqueName="3" name="sessao" queryTableFieldId="3" dataDxfId="40"/>
    <tableColumn id="4" xr3:uid="{2044EAB3-2990-47A7-9934-694AB7A01348}" uniqueName="4" name="codigo_municipio_completo" queryTableFieldId="4"/>
    <tableColumn id="5" xr3:uid="{075A2B2A-9652-4D73-AB58-7A2CBC335F22}" uniqueName="5" name="ferramenta" queryTableFieldId="5" dataDxfId="39"/>
    <tableColumn id="6" xr3:uid="{AE2A1C66-1476-4957-8C07-29BAC8EFC2C2}" uniqueName="6" name="tentativa" queryTableFieldId="6"/>
    <tableColumn id="7" xr3:uid="{777AF67F-F2D3-4837-9D33-3C18F4CF714B}" uniqueName="7" name="url_enviada" queryTableFieldId="7" dataDxfId="38"/>
    <tableColumn id="8" xr3:uid="{0AA5B082-A4DC-4D76-9C7D-62BC6678452F}" uniqueName="8" name="url_final" queryTableFieldId="8" dataDxfId="37"/>
    <tableColumn id="9" xr3:uid="{96131B0E-334B-497F-8BB6-3CDA58228F5A}" uniqueName="9" name="dominio_final" queryTableFieldId="9" dataDxfId="36"/>
    <tableColumn id="10" xr3:uid="{96E3A5EB-5C09-48A8-844D-6831C260B7D5}" uniqueName="10" name="houve_redirecionamento" queryTableFieldId="10"/>
    <tableColumn id="11" xr3:uid="{CB21244F-2F1F-4D2B-804C-A56E3E0B8518}" uniqueName="11" name="titulo_pagina" queryTableFieldId="11" dataDxfId="35"/>
    <tableColumn id="12" xr3:uid="{BE427C82-195D-4A82-AB93-5A076948709F}" uniqueName="12" name="inicio_em" queryTableFieldId="12" dataDxfId="34"/>
    <tableColumn id="13" xr3:uid="{DDAB9135-0C00-424B-BB6B-3243F6DF342E}" uniqueName="13" name="fim_em" queryTableFieldId="13" dataDxfId="33"/>
    <tableColumn id="14" xr3:uid="{C6FC028F-5B93-4E5C-A8C3-CDCA8820219B}" uniqueName="14" name="duracao_segundos" queryTableFieldId="14"/>
    <tableColumn id="15" xr3:uid="{6A92A41B-8B4E-492B-8037-39ABE2105D99}" uniqueName="15" name="status_tentativa" queryTableFieldId="15" dataDxfId="32"/>
    <tableColumn id="16" xr3:uid="{AF2145A9-3BD6-4026-913F-AF5053F739FF}" uniqueName="16" name="nota_extraida" queryTableFieldId="16"/>
    <tableColumn id="17" xr3:uid="{4A6DD0A8-53CA-4862-99BD-2B2615EF4EDE}" uniqueName="17" name="nota_bruta" queryTableFieldId="17"/>
    <tableColumn id="18" xr3:uid="{06C460A4-8EB5-41D1-BEDD-408B95830F6D}" uniqueName="18" name="caminho_pdf" queryTableFieldId="18" dataDxfId="31"/>
    <tableColumn id="19" xr3:uid="{F4A412EC-FAA0-43E1-A34C-78C8F2F18517}" uniqueName="19" name="caminho_csv" queryTableFieldId="19" dataDxfId="30"/>
    <tableColumn id="20" xr3:uid="{18177BF3-FA0C-462A-9716-1BC7B59B7FCB}" uniqueName="20" name="caminho_print" queryTableFieldId="20" dataDxfId="29"/>
    <tableColumn id="21" xr3:uid="{B5B77C5D-5F78-4424-8A9C-2457C44921D4}" uniqueName="21" name="caminho_json" queryTableFieldId="21" dataDxfId="28"/>
    <tableColumn id="22" xr3:uid="{4A49B402-CAFA-408D-9668-E719F0FF2308}" uniqueName="22" name="mensagem_erro" queryTableFieldId="22" dataDxfId="27"/>
    <tableColumn id="23" xr3:uid="{8B82E7E4-BE5F-4A74-B4DC-F9268B5DD699}" uniqueName="23" name="traceback_resumido" queryTableFieldId="23" dataDxfId="26"/>
    <tableColumn id="24" xr3:uid="{9A3E3851-D942-4011-BEBF-B8B8E555EA85}" uniqueName="24" name="criado_em" queryTableFieldId="24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71817-80DB-4A82-9CF5-D9F8877CA1C9}" name="tbExecucoes5" displayName="tbExecucoes5" ref="A1:AE1449" tableType="queryTable" totalsRowShown="0">
  <autoFilter ref="A1:AE1449" xr:uid="{36B01FBE-CC1F-4CB8-9E70-143433C86B5E}"/>
  <sortState xmlns:xlrd2="http://schemas.microsoft.com/office/spreadsheetml/2017/richdata2" ref="A2:AE1449">
    <sortCondition ref="D2:D1449"/>
    <sortCondition ref="B2:B1449"/>
  </sortState>
  <tableColumns count="31">
    <tableColumn id="1" xr3:uid="{9DC219B8-A8A4-4B9B-96B7-0BD932EAD9F9}" uniqueName="1" name="id_execucao" queryTableFieldId="1"/>
    <tableColumn id="2" xr3:uid="{DD00C762-8872-4EEA-9495-8994CF4591B6}" uniqueName="2" name="rodada" queryTableFieldId="2" dataDxfId="24"/>
    <tableColumn id="3" xr3:uid="{8F915B3A-AADF-425B-AC52-1D400DEFFF64}" uniqueName="3" name="sessao" queryTableFieldId="3" dataDxfId="23"/>
    <tableColumn id="4" xr3:uid="{D96AAF00-4D39-4B50-B3B1-CA6DE2D1420F}" uniqueName="4" name="codigo_municipio_completo" queryTableFieldId="4"/>
    <tableColumn id="5" xr3:uid="{645CDBBF-E936-4E3A-8BA4-4762EA13AD83}" uniqueName="5" name="nota_amaweb" queryTableFieldId="5"/>
    <tableColumn id="6" xr3:uid="{5871EB0B-17E0-4567-BC6E-2F3D23E29261}" uniqueName="6" name="status_amaweb" queryTableFieldId="6" dataDxfId="22"/>
    <tableColumn id="7" xr3:uid="{E8EAE0F3-94E1-442F-AF53-1B5AD6C7D4C3}" uniqueName="7" name="avaliado_amaweb_em" queryTableFieldId="7" dataDxfId="21"/>
    <tableColumn id="8" xr3:uid="{E910B831-3F01-4CB0-94AC-BB6A2C5A502E}" uniqueName="8" name="nota_accessmonitor" queryTableFieldId="8"/>
    <tableColumn id="9" xr3:uid="{9779A4C6-73B7-49AD-A1DC-6B28C02EFC84}" uniqueName="9" name="status_accessmonitor" queryTableFieldId="9" dataDxfId="20"/>
    <tableColumn id="10" xr3:uid="{08E786A3-4745-4933-84A4-E211D32103EB}" uniqueName="10" name="avaliado_accessmonitor_em" queryTableFieldId="10" dataDxfId="19"/>
    <tableColumn id="11" xr3:uid="{4DB23FB2-5A7F-478D-9F57-1DF65690A929}" uniqueName="11" name="tem_resultado_amaweb" queryTableFieldId="11"/>
    <tableColumn id="12" xr3:uid="{1BC225B9-8D74-40DD-83D3-A62C62105C1E}" uniqueName="12" name="tem_resultado_accessmonitor" queryTableFieldId="12"/>
    <tableColumn id="13" xr3:uid="{0372756C-05D8-4A15-93BA-4E3144FED0B7}" uniqueName="13" name="status_geral" queryTableFieldId="13" dataDxfId="18"/>
    <tableColumn id="14" xr3:uid="{D9658199-7FAB-49D3-95B3-BFACF71A1461}" uniqueName="14" name="observacao_analise" queryTableFieldId="14" dataDxfId="17"/>
    <tableColumn id="15" xr3:uid="{04B80EF0-2A2E-4B65-A6E8-034B5B0D0945}" uniqueName="15" name="criado_em" queryTableFieldId="15" dataDxfId="16"/>
    <tableColumn id="16" xr3:uid="{DC0FAC0E-B25E-4EE7-AE8D-AD0F623407F5}" uniqueName="16" name="atualizado_em" queryTableFieldId="16" dataDxfId="15"/>
    <tableColumn id="18" xr3:uid="{74A65E34-0601-45F1-921A-7C708A066A17}" uniqueName="18" name="chave_municipio_rodada" queryTableFieldId="17" dataDxfId="14">
      <calculatedColumnFormula>D2&amp;"|"&amp;B2</calculatedColumnFormula>
    </tableColumn>
    <tableColumn id="19" xr3:uid="{A1CB614F-2BDE-4CF5-B761-5600E4ED9A5A}" uniqueName="19" name="município" queryTableFieldId="18" dataDxfId="13">
      <calculatedColumnFormula>VLOOKUP(D2,Base_Amostral!$A:$G,5,FALSE)</calculatedColumnFormula>
    </tableColumn>
    <tableColumn id="20" xr3:uid="{968CBA9A-BFB3-4B84-A23B-B9231CB38BAD}" uniqueName="20" name="UF" queryTableFieldId="19" dataDxfId="12">
      <calculatedColumnFormula>VLOOKUP(D2,Base_Amostral!$A:$G,3,FALSE)</calculatedColumnFormula>
    </tableColumn>
    <tableColumn id="21" xr3:uid="{939BCE20-5B95-4184-8469-8281CEA10777}" uniqueName="21" name="região" queryTableFieldId="20" dataDxfId="11">
      <calculatedColumnFormula>VLOOKUP(D2,Base_Amostral!$A:$G,6,FALSE)</calculatedColumnFormula>
    </tableColumn>
    <tableColumn id="22" xr3:uid="{E081202A-0836-48D4-BA1B-7FAEEAFBD787}" uniqueName="22" name="nota AMAWeb convertida" queryTableFieldId="21" dataDxfId="10">
      <calculatedColumnFormula>IF(E2="","",E2/10)</calculatedColumnFormula>
    </tableColumn>
    <tableColumn id="23" xr3:uid="{56A50BA0-39B3-41CD-9881-85DD0A574098}" uniqueName="23" name="nota AccessMonitor convertida" queryTableFieldId="22" dataDxfId="9">
      <calculatedColumnFormula>IF(H2="","",H2/10)</calculatedColumnFormula>
    </tableColumn>
    <tableColumn id="24" xr3:uid="{9FD0CAAE-FD19-4BF8-8B96-946BDC31AC28}" uniqueName="24" name="diferença AMA − Access" queryTableFieldId="23" dataDxfId="8">
      <calculatedColumnFormula>IF(OR(U2="",V2=""),"",U2-V2)</calculatedColumnFormula>
    </tableColumn>
    <tableColumn id="25" xr3:uid="{9BAB450D-0FAC-4814-8C8A-A3194F673881}" uniqueName="25" name="média das duas ferramentas" queryTableFieldId="24" dataDxfId="7">
      <calculatedColumnFormula>IF(OR(U2="",V2=""),"",AVERAGE(U2:V2))</calculatedColumnFormula>
    </tableColumn>
    <tableColumn id="26" xr3:uid="{CC66C36F-2A1C-440E-A4D5-B93B1AD6E0DA}" uniqueName="26" name="par válido" queryTableFieldId="25" dataDxfId="6">
      <calculatedColumnFormula>IF(AND(U2&lt;&gt;"",V2&lt;&gt;""),1,0)</calculatedColumnFormula>
    </tableColumn>
    <tableColumn id="27" xr3:uid="{1792681C-55E6-4B02-877A-4590371F064A}" uniqueName="27" name="variação AMA rodada anterior" queryTableFieldId="26" dataDxfId="5">
      <calculatedColumnFormula>IF(D2&lt;&gt;D1,"",IF(OR(U2="",U1=""),"",U2-U1))</calculatedColumnFormula>
    </tableColumn>
    <tableColumn id="28" xr3:uid="{89280DA0-26D5-4DE9-A54B-576D4A078747}" uniqueName="28" name="variação Access rodada anterior" queryTableFieldId="27" dataDxfId="4">
      <calculatedColumnFormula>IF(D2&lt;&gt;D1,"",IF(OR(V2="",V1=""),"",V2-V1))</calculatedColumnFormula>
    </tableColumn>
    <tableColumn id="29" xr3:uid="{0949AC23-C7AF-47FD-800D-214407BF75E5}" uniqueName="29" name="amplitude AMA" queryTableFieldId="28" dataDxfId="3">
      <calculatedColumnFormula>IF(B2&lt;&gt;"r04","",IF(COUNT(INDEX(U:U,ROW()-3):U2)&lt;2,"",MAX(INDEX(U:U,ROW()-3):U2)-MIN(INDEX(U:U,ROW()-3):U2)))</calculatedColumnFormula>
    </tableColumn>
    <tableColumn id="30" xr3:uid="{8F896D53-FA6A-482B-8301-322C07E4C07C}" uniqueName="30" name="amplitude Access" queryTableFieldId="29" dataDxfId="2">
      <calculatedColumnFormula>IF(B2&lt;&gt;"r04","",IF(COUNT(INDEX(V:V,ROW()-3):V2)&lt;2,"",MAX(INDEX(V:V,ROW()-3):V2)-MIN(INDEX(V:V,ROW()-3):V2)))</calculatedColumnFormula>
    </tableColumn>
    <tableColumn id="31" xr3:uid="{42FD4391-8856-4CF3-BB33-1103E71C97E7}" uniqueName="31" name="número de rodadas válidas AMA" queryTableFieldId="30" dataDxfId="1">
      <calculatedColumnFormula>IF(B2&lt;&gt;"r04","",COUNT(INDEX(U:U,ROW()-3):U2))</calculatedColumnFormula>
    </tableColumn>
    <tableColumn id="32" xr3:uid="{9C9EE791-6F64-4D8A-9B71-C1B66F78EBB1}" uniqueName="32" name="número de rodadas válidas Access" queryTableFieldId="31" dataDxfId="0">
      <calculatedColumnFormula>IF(B2&lt;&gt;"r04","",COUNT(INDEX(V:V,ROW()-3):V2))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3D5-4685-4978-8506-BE7D7046D70F}">
  <dimension ref="A1:O363"/>
  <sheetViews>
    <sheetView topLeftCell="D1" workbookViewId="0">
      <selection activeCell="K2" sqref="K2:N363"/>
    </sheetView>
  </sheetViews>
  <sheetFormatPr defaultRowHeight="15"/>
  <cols>
    <col min="1" max="1" width="29.140625" bestFit="1" customWidth="1"/>
    <col min="2" max="2" width="12" bestFit="1" customWidth="1"/>
    <col min="3" max="3" width="19" bestFit="1" customWidth="1"/>
    <col min="4" max="4" width="19.28515625" bestFit="1" customWidth="1"/>
    <col min="5" max="5" width="26.7109375" bestFit="1" customWidth="1"/>
    <col min="6" max="6" width="12.42578125" bestFit="1" customWidth="1"/>
    <col min="7" max="7" width="44.42578125" bestFit="1" customWidth="1"/>
    <col min="8" max="8" width="18" bestFit="1" customWidth="1"/>
    <col min="9" max="9" width="14.85546875" bestFit="1" customWidth="1"/>
    <col min="10" max="10" width="21.7109375" bestFit="1" customWidth="1"/>
    <col min="11" max="11" width="27.42578125" bestFit="1" customWidth="1"/>
    <col min="12" max="12" width="21.42578125" bestFit="1" customWidth="1"/>
    <col min="13" max="13" width="34.140625" bestFit="1" customWidth="1"/>
    <col min="14" max="14" width="17.42578125" bestFit="1" customWidth="1"/>
    <col min="15" max="15" width="13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5107909</v>
      </c>
      <c r="B2">
        <v>51</v>
      </c>
      <c r="C2" t="s">
        <v>15</v>
      </c>
      <c r="D2">
        <v>7909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s="4" t="s">
        <v>21</v>
      </c>
      <c r="L2" s="4" t="s">
        <v>22</v>
      </c>
      <c r="M2" s="4" t="s">
        <v>23</v>
      </c>
      <c r="N2" s="4">
        <v>2.5088860000000001E-3</v>
      </c>
      <c r="O2">
        <v>0</v>
      </c>
    </row>
    <row r="3" spans="1:15">
      <c r="A3">
        <v>5108402</v>
      </c>
      <c r="B3">
        <v>51</v>
      </c>
      <c r="C3" t="s">
        <v>15</v>
      </c>
      <c r="D3">
        <v>8402</v>
      </c>
      <c r="E3" t="s">
        <v>24</v>
      </c>
      <c r="F3" t="s">
        <v>17</v>
      </c>
      <c r="G3" t="s">
        <v>25</v>
      </c>
      <c r="H3" t="s">
        <v>19</v>
      </c>
      <c r="I3" t="s">
        <v>19</v>
      </c>
      <c r="J3" t="s">
        <v>20</v>
      </c>
      <c r="K3" s="4" t="s">
        <v>26</v>
      </c>
      <c r="L3" s="4" t="s">
        <v>27</v>
      </c>
      <c r="M3" s="4" t="s">
        <v>28</v>
      </c>
      <c r="N3" s="4">
        <v>4.2295340000000001E-3</v>
      </c>
      <c r="O3">
        <v>0</v>
      </c>
    </row>
    <row r="4" spans="1:15">
      <c r="A4">
        <v>5206602</v>
      </c>
      <c r="B4">
        <v>52</v>
      </c>
      <c r="C4" t="s">
        <v>29</v>
      </c>
      <c r="D4">
        <v>6602</v>
      </c>
      <c r="E4" t="s">
        <v>30</v>
      </c>
      <c r="F4" t="s">
        <v>17</v>
      </c>
      <c r="G4" t="s">
        <v>31</v>
      </c>
      <c r="H4" t="s">
        <v>19</v>
      </c>
      <c r="I4" t="s">
        <v>19</v>
      </c>
      <c r="J4" t="s">
        <v>20</v>
      </c>
      <c r="K4" s="4" t="s">
        <v>32</v>
      </c>
      <c r="L4" s="4" t="s">
        <v>33</v>
      </c>
      <c r="M4" s="4" t="s">
        <v>34</v>
      </c>
      <c r="N4" s="4">
        <v>5.8388119999999996E-3</v>
      </c>
      <c r="O4">
        <v>0</v>
      </c>
    </row>
    <row r="5" spans="1:15">
      <c r="A5">
        <v>5220454</v>
      </c>
      <c r="B5">
        <v>52</v>
      </c>
      <c r="C5" t="s">
        <v>29</v>
      </c>
      <c r="D5">
        <v>20454</v>
      </c>
      <c r="E5" t="s">
        <v>35</v>
      </c>
      <c r="F5" t="s">
        <v>17</v>
      </c>
      <c r="G5" t="s">
        <v>36</v>
      </c>
      <c r="H5" t="s">
        <v>19</v>
      </c>
      <c r="I5" t="s">
        <v>19</v>
      </c>
      <c r="J5" t="s">
        <v>20</v>
      </c>
      <c r="K5" s="4" t="s">
        <v>37</v>
      </c>
      <c r="L5" s="4" t="s">
        <v>38</v>
      </c>
      <c r="M5" s="4" t="s">
        <v>39</v>
      </c>
      <c r="N5" s="4">
        <v>6.2921540000000003E-3</v>
      </c>
      <c r="O5">
        <v>0</v>
      </c>
    </row>
    <row r="6" spans="1:15">
      <c r="A6">
        <v>5207253</v>
      </c>
      <c r="B6">
        <v>52</v>
      </c>
      <c r="C6" t="s">
        <v>29</v>
      </c>
      <c r="D6">
        <v>7253</v>
      </c>
      <c r="E6" t="s">
        <v>40</v>
      </c>
      <c r="F6" t="s">
        <v>17</v>
      </c>
      <c r="G6" t="s">
        <v>41</v>
      </c>
      <c r="H6" t="s">
        <v>19</v>
      </c>
      <c r="I6" t="s">
        <v>19</v>
      </c>
      <c r="J6" t="s">
        <v>20</v>
      </c>
      <c r="K6" s="4" t="s">
        <v>42</v>
      </c>
      <c r="L6" s="4" t="s">
        <v>43</v>
      </c>
      <c r="M6" s="4" t="s">
        <v>44</v>
      </c>
      <c r="N6" s="4">
        <v>6.4175889999999996E-3</v>
      </c>
      <c r="O6">
        <v>0</v>
      </c>
    </row>
    <row r="7" spans="1:15">
      <c r="A7">
        <v>5103437</v>
      </c>
      <c r="B7">
        <v>51</v>
      </c>
      <c r="C7" t="s">
        <v>15</v>
      </c>
      <c r="D7">
        <v>3437</v>
      </c>
      <c r="E7" t="s">
        <v>45</v>
      </c>
      <c r="F7" t="s">
        <v>17</v>
      </c>
      <c r="G7" t="s">
        <v>46</v>
      </c>
      <c r="H7" t="s">
        <v>19</v>
      </c>
      <c r="I7" t="s">
        <v>19</v>
      </c>
      <c r="J7" t="s">
        <v>20</v>
      </c>
      <c r="K7" s="4" t="s">
        <v>47</v>
      </c>
      <c r="L7" s="4" t="s">
        <v>48</v>
      </c>
      <c r="M7" s="4" t="s">
        <v>49</v>
      </c>
      <c r="N7" s="4">
        <v>6.5792410000000004E-3</v>
      </c>
      <c r="O7">
        <v>0</v>
      </c>
    </row>
    <row r="8" spans="1:15">
      <c r="A8">
        <v>5204656</v>
      </c>
      <c r="B8">
        <v>52</v>
      </c>
      <c r="C8" t="s">
        <v>29</v>
      </c>
      <c r="D8">
        <v>4656</v>
      </c>
      <c r="E8" t="s">
        <v>50</v>
      </c>
      <c r="F8" t="s">
        <v>17</v>
      </c>
      <c r="G8" t="s">
        <v>51</v>
      </c>
      <c r="H8" t="s">
        <v>19</v>
      </c>
      <c r="I8" t="s">
        <v>19</v>
      </c>
      <c r="J8" t="s">
        <v>20</v>
      </c>
      <c r="K8" s="4" t="s">
        <v>52</v>
      </c>
      <c r="L8" s="4" t="s">
        <v>53</v>
      </c>
      <c r="M8" s="4" t="s">
        <v>54</v>
      </c>
      <c r="N8" s="4">
        <v>8.3150840000000004E-3</v>
      </c>
      <c r="O8">
        <v>0</v>
      </c>
    </row>
    <row r="9" spans="1:15">
      <c r="A9">
        <v>5213905</v>
      </c>
      <c r="B9">
        <v>52</v>
      </c>
      <c r="C9" t="s">
        <v>29</v>
      </c>
      <c r="D9">
        <v>13905</v>
      </c>
      <c r="E9" t="s">
        <v>55</v>
      </c>
      <c r="F9" t="s">
        <v>17</v>
      </c>
      <c r="G9" t="s">
        <v>56</v>
      </c>
      <c r="H9" t="s">
        <v>19</v>
      </c>
      <c r="I9" t="s">
        <v>19</v>
      </c>
      <c r="J9" t="s">
        <v>20</v>
      </c>
      <c r="K9" s="4" t="s">
        <v>57</v>
      </c>
      <c r="L9" s="4" t="s">
        <v>58</v>
      </c>
      <c r="M9" s="4" t="s">
        <v>59</v>
      </c>
      <c r="N9" s="4">
        <v>1.0133321000000001E-2</v>
      </c>
      <c r="O9">
        <v>0</v>
      </c>
    </row>
    <row r="10" spans="1:15">
      <c r="A10">
        <v>5002704</v>
      </c>
      <c r="B10">
        <v>50</v>
      </c>
      <c r="C10" t="s">
        <v>60</v>
      </c>
      <c r="D10">
        <v>2704</v>
      </c>
      <c r="E10" t="s">
        <v>61</v>
      </c>
      <c r="F10" t="s">
        <v>17</v>
      </c>
      <c r="G10" t="s">
        <v>62</v>
      </c>
      <c r="H10" t="s">
        <v>19</v>
      </c>
      <c r="I10" t="s">
        <v>19</v>
      </c>
      <c r="J10" t="s">
        <v>20</v>
      </c>
      <c r="K10" s="4" t="s">
        <v>63</v>
      </c>
      <c r="L10" s="4" t="s">
        <v>64</v>
      </c>
      <c r="M10" s="4" t="s">
        <v>65</v>
      </c>
      <c r="N10" s="4">
        <v>1.1278E-2</v>
      </c>
      <c r="O10">
        <v>0</v>
      </c>
    </row>
    <row r="11" spans="1:15">
      <c r="A11">
        <v>5210802</v>
      </c>
      <c r="B11">
        <v>52</v>
      </c>
      <c r="C11" t="s">
        <v>29</v>
      </c>
      <c r="D11">
        <v>10802</v>
      </c>
      <c r="E11" t="s">
        <v>66</v>
      </c>
      <c r="F11" t="s">
        <v>17</v>
      </c>
      <c r="G11" t="s">
        <v>67</v>
      </c>
      <c r="H11" t="s">
        <v>19</v>
      </c>
      <c r="I11" t="s">
        <v>19</v>
      </c>
      <c r="J11" t="s">
        <v>20</v>
      </c>
      <c r="K11" s="4" t="s">
        <v>68</v>
      </c>
      <c r="L11" s="4" t="s">
        <v>69</v>
      </c>
      <c r="M11" s="4" t="s">
        <v>70</v>
      </c>
      <c r="N11" s="4">
        <v>1.2106377E-2</v>
      </c>
      <c r="O11">
        <v>0</v>
      </c>
    </row>
    <row r="12" spans="1:15">
      <c r="A12">
        <v>5007208</v>
      </c>
      <c r="B12">
        <v>50</v>
      </c>
      <c r="C12" t="s">
        <v>60</v>
      </c>
      <c r="D12">
        <v>7208</v>
      </c>
      <c r="E12" t="s">
        <v>71</v>
      </c>
      <c r="F12" t="s">
        <v>17</v>
      </c>
      <c r="G12" t="s">
        <v>72</v>
      </c>
      <c r="H12" t="s">
        <v>19</v>
      </c>
      <c r="I12" t="s">
        <v>19</v>
      </c>
      <c r="J12" t="s">
        <v>20</v>
      </c>
      <c r="K12" s="4" t="s">
        <v>73</v>
      </c>
      <c r="L12" s="4" t="s">
        <v>74</v>
      </c>
      <c r="M12" s="4" t="s">
        <v>75</v>
      </c>
      <c r="N12" s="4">
        <v>1.5918488000000001E-2</v>
      </c>
      <c r="O12">
        <v>0</v>
      </c>
    </row>
    <row r="13" spans="1:15">
      <c r="A13">
        <v>5214838</v>
      </c>
      <c r="B13">
        <v>52</v>
      </c>
      <c r="C13" t="s">
        <v>29</v>
      </c>
      <c r="D13">
        <v>14838</v>
      </c>
      <c r="E13" t="s">
        <v>76</v>
      </c>
      <c r="F13" t="s">
        <v>17</v>
      </c>
      <c r="G13" t="s">
        <v>77</v>
      </c>
      <c r="H13" t="s">
        <v>19</v>
      </c>
      <c r="I13" t="s">
        <v>19</v>
      </c>
      <c r="J13" t="s">
        <v>20</v>
      </c>
      <c r="K13" s="4" t="s">
        <v>78</v>
      </c>
      <c r="L13" s="4" t="s">
        <v>79</v>
      </c>
      <c r="M13" s="4" t="s">
        <v>80</v>
      </c>
      <c r="N13" s="4">
        <v>1.6464116000000001E-2</v>
      </c>
      <c r="O13">
        <v>0</v>
      </c>
    </row>
    <row r="14" spans="1:15">
      <c r="A14">
        <v>5213806</v>
      </c>
      <c r="B14">
        <v>52</v>
      </c>
      <c r="C14" t="s">
        <v>29</v>
      </c>
      <c r="D14">
        <v>13806</v>
      </c>
      <c r="E14" t="s">
        <v>81</v>
      </c>
      <c r="F14" t="s">
        <v>17</v>
      </c>
      <c r="G14" t="s">
        <v>82</v>
      </c>
      <c r="H14" t="s">
        <v>19</v>
      </c>
      <c r="I14" t="s">
        <v>19</v>
      </c>
      <c r="J14" t="s">
        <v>20</v>
      </c>
      <c r="K14" s="4" t="s">
        <v>83</v>
      </c>
      <c r="L14" s="4" t="s">
        <v>84</v>
      </c>
      <c r="M14" s="4" t="s">
        <v>85</v>
      </c>
      <c r="N14" s="4">
        <v>1.8167335E-2</v>
      </c>
      <c r="O14">
        <v>0</v>
      </c>
    </row>
    <row r="15" spans="1:15">
      <c r="A15">
        <v>5002902</v>
      </c>
      <c r="B15">
        <v>50</v>
      </c>
      <c r="C15" t="s">
        <v>60</v>
      </c>
      <c r="D15">
        <v>2902</v>
      </c>
      <c r="E15" t="s">
        <v>86</v>
      </c>
      <c r="F15" t="s">
        <v>17</v>
      </c>
      <c r="G15" t="s">
        <v>87</v>
      </c>
      <c r="H15" t="s">
        <v>19</v>
      </c>
      <c r="I15" t="s">
        <v>19</v>
      </c>
      <c r="J15" t="s">
        <v>20</v>
      </c>
      <c r="K15" s="4" t="s">
        <v>88</v>
      </c>
      <c r="L15" s="4" t="s">
        <v>89</v>
      </c>
      <c r="M15" s="4" t="s">
        <v>90</v>
      </c>
      <c r="N15" s="4">
        <v>1.9371619999999999E-2</v>
      </c>
      <c r="O15">
        <v>0</v>
      </c>
    </row>
    <row r="16" spans="1:15">
      <c r="A16">
        <v>5001904</v>
      </c>
      <c r="B16">
        <v>50</v>
      </c>
      <c r="C16" t="s">
        <v>60</v>
      </c>
      <c r="D16">
        <v>1904</v>
      </c>
      <c r="E16" t="s">
        <v>91</v>
      </c>
      <c r="F16" t="s">
        <v>17</v>
      </c>
      <c r="G16" t="s">
        <v>92</v>
      </c>
      <c r="H16" t="s">
        <v>19</v>
      </c>
      <c r="I16" t="s">
        <v>19</v>
      </c>
      <c r="J16" t="s">
        <v>20</v>
      </c>
      <c r="K16" s="4" t="s">
        <v>93</v>
      </c>
      <c r="L16" s="4" t="s">
        <v>94</v>
      </c>
      <c r="M16" s="4" t="s">
        <v>95</v>
      </c>
      <c r="N16" s="4">
        <v>2.2671103000000001E-2</v>
      </c>
      <c r="O16">
        <v>0</v>
      </c>
    </row>
    <row r="17" spans="1:15">
      <c r="A17">
        <v>5104807</v>
      </c>
      <c r="B17">
        <v>51</v>
      </c>
      <c r="C17" t="s">
        <v>15</v>
      </c>
      <c r="D17">
        <v>4807</v>
      </c>
      <c r="E17" t="s">
        <v>96</v>
      </c>
      <c r="F17" t="s">
        <v>17</v>
      </c>
      <c r="G17" t="s">
        <v>97</v>
      </c>
      <c r="H17" t="s">
        <v>19</v>
      </c>
      <c r="I17" t="s">
        <v>19</v>
      </c>
      <c r="J17" t="s">
        <v>20</v>
      </c>
      <c r="K17" s="4" t="s">
        <v>98</v>
      </c>
      <c r="L17" s="4" t="s">
        <v>99</v>
      </c>
      <c r="M17" s="4" t="s">
        <v>100</v>
      </c>
      <c r="N17" s="4">
        <v>2.4239065000000001E-2</v>
      </c>
      <c r="O17">
        <v>0</v>
      </c>
    </row>
    <row r="18" spans="1:15">
      <c r="A18">
        <v>5205802</v>
      </c>
      <c r="B18">
        <v>52</v>
      </c>
      <c r="C18" t="s">
        <v>29</v>
      </c>
      <c r="D18">
        <v>5802</v>
      </c>
      <c r="E18" t="s">
        <v>101</v>
      </c>
      <c r="F18" t="s">
        <v>17</v>
      </c>
      <c r="G18" t="s">
        <v>102</v>
      </c>
      <c r="H18" t="s">
        <v>19</v>
      </c>
      <c r="I18" t="s">
        <v>19</v>
      </c>
      <c r="J18" t="s">
        <v>20</v>
      </c>
      <c r="K18" s="4" t="s">
        <v>103</v>
      </c>
      <c r="L18" s="4" t="s">
        <v>104</v>
      </c>
      <c r="M18" s="4" t="s">
        <v>105</v>
      </c>
      <c r="N18" s="4">
        <v>2.5575785E-2</v>
      </c>
      <c r="O18">
        <v>0</v>
      </c>
    </row>
    <row r="19" spans="1:15">
      <c r="A19">
        <v>5100102</v>
      </c>
      <c r="B19">
        <v>51</v>
      </c>
      <c r="C19" t="s">
        <v>15</v>
      </c>
      <c r="D19">
        <v>102</v>
      </c>
      <c r="E19" t="s">
        <v>106</v>
      </c>
      <c r="F19" t="s">
        <v>17</v>
      </c>
      <c r="G19" t="s">
        <v>107</v>
      </c>
      <c r="H19" t="s">
        <v>19</v>
      </c>
      <c r="I19" t="s">
        <v>19</v>
      </c>
      <c r="J19" t="s">
        <v>20</v>
      </c>
      <c r="K19" s="4" t="s">
        <v>108</v>
      </c>
      <c r="L19" s="4" t="s">
        <v>109</v>
      </c>
      <c r="M19" s="4" t="s">
        <v>110</v>
      </c>
      <c r="N19" s="4">
        <v>3.2308056000000002E-2</v>
      </c>
      <c r="O19">
        <v>0</v>
      </c>
    </row>
    <row r="20" spans="1:15">
      <c r="A20">
        <v>5203939</v>
      </c>
      <c r="B20">
        <v>52</v>
      </c>
      <c r="C20" t="s">
        <v>29</v>
      </c>
      <c r="D20">
        <v>3939</v>
      </c>
      <c r="E20" t="s">
        <v>111</v>
      </c>
      <c r="F20" t="s">
        <v>17</v>
      </c>
      <c r="G20" t="s">
        <v>112</v>
      </c>
      <c r="H20" t="s">
        <v>19</v>
      </c>
      <c r="I20" t="s">
        <v>19</v>
      </c>
      <c r="J20" t="s">
        <v>20</v>
      </c>
      <c r="K20" s="4" t="s">
        <v>113</v>
      </c>
      <c r="L20" s="4" t="s">
        <v>114</v>
      </c>
      <c r="M20" s="4" t="s">
        <v>115</v>
      </c>
      <c r="N20" s="4">
        <v>4.3002520000000002E-2</v>
      </c>
      <c r="O20">
        <v>0</v>
      </c>
    </row>
    <row r="21" spans="1:15">
      <c r="A21">
        <v>5211800</v>
      </c>
      <c r="B21">
        <v>52</v>
      </c>
      <c r="C21" t="s">
        <v>29</v>
      </c>
      <c r="D21">
        <v>11800</v>
      </c>
      <c r="E21" t="s">
        <v>116</v>
      </c>
      <c r="F21" t="s">
        <v>17</v>
      </c>
      <c r="G21" t="s">
        <v>117</v>
      </c>
      <c r="H21" t="s">
        <v>19</v>
      </c>
      <c r="I21" t="s">
        <v>19</v>
      </c>
      <c r="J21" t="s">
        <v>20</v>
      </c>
      <c r="K21" s="4" t="s">
        <v>118</v>
      </c>
      <c r="L21" s="4" t="s">
        <v>119</v>
      </c>
      <c r="M21" s="4" t="s">
        <v>120</v>
      </c>
      <c r="N21" s="4">
        <v>4.7034213999999998E-2</v>
      </c>
      <c r="O21">
        <v>0</v>
      </c>
    </row>
    <row r="22" spans="1:15">
      <c r="A22">
        <v>5208806</v>
      </c>
      <c r="B22">
        <v>52</v>
      </c>
      <c r="C22" t="s">
        <v>29</v>
      </c>
      <c r="D22">
        <v>8806</v>
      </c>
      <c r="E22" t="s">
        <v>121</v>
      </c>
      <c r="F22" t="s">
        <v>17</v>
      </c>
      <c r="G22" t="s">
        <v>122</v>
      </c>
      <c r="H22" t="s">
        <v>19</v>
      </c>
      <c r="I22" t="s">
        <v>19</v>
      </c>
      <c r="J22" t="s">
        <v>20</v>
      </c>
      <c r="K22" s="4" t="s">
        <v>123</v>
      </c>
      <c r="L22" s="4" t="s">
        <v>124</v>
      </c>
      <c r="M22" s="4" t="s">
        <v>125</v>
      </c>
      <c r="N22" s="4">
        <v>4.9244369000000003E-2</v>
      </c>
      <c r="O22">
        <v>0</v>
      </c>
    </row>
    <row r="23" spans="1:15">
      <c r="A23">
        <v>5216908</v>
      </c>
      <c r="B23">
        <v>52</v>
      </c>
      <c r="C23" t="s">
        <v>29</v>
      </c>
      <c r="D23">
        <v>16908</v>
      </c>
      <c r="E23" t="s">
        <v>126</v>
      </c>
      <c r="F23" t="s">
        <v>17</v>
      </c>
      <c r="G23" t="s">
        <v>127</v>
      </c>
      <c r="H23" t="s">
        <v>19</v>
      </c>
      <c r="I23" t="s">
        <v>19</v>
      </c>
      <c r="J23" t="s">
        <v>20</v>
      </c>
      <c r="K23" s="4" t="s">
        <v>128</v>
      </c>
      <c r="L23" s="4" t="s">
        <v>129</v>
      </c>
      <c r="M23" s="4" t="s">
        <v>130</v>
      </c>
      <c r="N23" s="4">
        <v>5.0478264000000002E-2</v>
      </c>
      <c r="O23">
        <v>0</v>
      </c>
    </row>
    <row r="24" spans="1:15">
      <c r="A24">
        <v>5003157</v>
      </c>
      <c r="B24">
        <v>50</v>
      </c>
      <c r="C24" t="s">
        <v>60</v>
      </c>
      <c r="D24">
        <v>3157</v>
      </c>
      <c r="E24" t="s">
        <v>131</v>
      </c>
      <c r="F24" t="s">
        <v>17</v>
      </c>
      <c r="G24" t="s">
        <v>132</v>
      </c>
      <c r="H24" t="s">
        <v>19</v>
      </c>
      <c r="I24" t="s">
        <v>19</v>
      </c>
      <c r="J24" t="s">
        <v>20</v>
      </c>
      <c r="K24" s="4" t="s">
        <v>133</v>
      </c>
      <c r="L24" s="4" t="s">
        <v>134</v>
      </c>
      <c r="M24" s="4" t="s">
        <v>135</v>
      </c>
      <c r="N24" s="4">
        <v>5.1821146999999998E-2</v>
      </c>
      <c r="O24">
        <v>0</v>
      </c>
    </row>
    <row r="25" spans="1:15">
      <c r="A25">
        <v>5105580</v>
      </c>
      <c r="B25">
        <v>51</v>
      </c>
      <c r="C25" t="s">
        <v>15</v>
      </c>
      <c r="D25">
        <v>5580</v>
      </c>
      <c r="E25" t="s">
        <v>136</v>
      </c>
      <c r="F25" t="s">
        <v>17</v>
      </c>
      <c r="G25" t="s">
        <v>137</v>
      </c>
      <c r="H25" t="s">
        <v>19</v>
      </c>
      <c r="I25" t="s">
        <v>19</v>
      </c>
      <c r="J25" t="s">
        <v>20</v>
      </c>
      <c r="K25" s="4" t="s">
        <v>138</v>
      </c>
      <c r="L25" s="4" t="s">
        <v>139</v>
      </c>
      <c r="M25" s="4" t="s">
        <v>140</v>
      </c>
      <c r="N25" s="4">
        <v>5.3155690999999998E-2</v>
      </c>
      <c r="O25">
        <v>0</v>
      </c>
    </row>
    <row r="26" spans="1:15">
      <c r="A26">
        <v>5106828</v>
      </c>
      <c r="B26">
        <v>51</v>
      </c>
      <c r="C26" t="s">
        <v>15</v>
      </c>
      <c r="D26">
        <v>6828</v>
      </c>
      <c r="E26" t="s">
        <v>141</v>
      </c>
      <c r="F26" t="s">
        <v>17</v>
      </c>
      <c r="G26" t="s">
        <v>142</v>
      </c>
      <c r="H26" t="s">
        <v>19</v>
      </c>
      <c r="I26" t="s">
        <v>19</v>
      </c>
      <c r="J26" t="s">
        <v>20</v>
      </c>
      <c r="K26" s="4" t="s">
        <v>143</v>
      </c>
      <c r="L26" s="4" t="s">
        <v>144</v>
      </c>
      <c r="M26" s="4" t="s">
        <v>80</v>
      </c>
      <c r="N26" s="4">
        <v>5.5554401000000003E-2</v>
      </c>
      <c r="O26">
        <v>0</v>
      </c>
    </row>
    <row r="27" spans="1:15">
      <c r="A27">
        <v>5101902</v>
      </c>
      <c r="B27">
        <v>51</v>
      </c>
      <c r="C27" t="s">
        <v>15</v>
      </c>
      <c r="D27">
        <v>1902</v>
      </c>
      <c r="E27" t="s">
        <v>145</v>
      </c>
      <c r="F27" t="s">
        <v>17</v>
      </c>
      <c r="G27" t="s">
        <v>146</v>
      </c>
      <c r="H27" t="s">
        <v>19</v>
      </c>
      <c r="I27" t="s">
        <v>19</v>
      </c>
      <c r="J27" t="s">
        <v>20</v>
      </c>
      <c r="K27" s="4" t="s">
        <v>147</v>
      </c>
      <c r="L27" s="4" t="s">
        <v>148</v>
      </c>
      <c r="M27" s="4" t="s">
        <v>149</v>
      </c>
      <c r="N27" s="4">
        <v>5.7516337000000001E-2</v>
      </c>
      <c r="O27">
        <v>0</v>
      </c>
    </row>
    <row r="28" spans="1:15">
      <c r="A28">
        <v>5209457</v>
      </c>
      <c r="B28">
        <v>52</v>
      </c>
      <c r="C28" t="s">
        <v>29</v>
      </c>
      <c r="D28">
        <v>9457</v>
      </c>
      <c r="E28" t="s">
        <v>150</v>
      </c>
      <c r="F28" t="s">
        <v>17</v>
      </c>
      <c r="G28" t="s">
        <v>151</v>
      </c>
      <c r="H28" t="s">
        <v>19</v>
      </c>
      <c r="I28" t="s">
        <v>19</v>
      </c>
      <c r="J28" t="s">
        <v>20</v>
      </c>
      <c r="K28" s="4" t="s">
        <v>152</v>
      </c>
      <c r="L28" s="4" t="s">
        <v>153</v>
      </c>
      <c r="M28" s="4" t="s">
        <v>154</v>
      </c>
      <c r="N28" s="4">
        <v>6.0272928000000003E-2</v>
      </c>
      <c r="O28">
        <v>0</v>
      </c>
    </row>
    <row r="29" spans="1:15">
      <c r="A29">
        <v>5102504</v>
      </c>
      <c r="B29">
        <v>51</v>
      </c>
      <c r="C29" t="s">
        <v>15</v>
      </c>
      <c r="D29">
        <v>2504</v>
      </c>
      <c r="E29" t="s">
        <v>155</v>
      </c>
      <c r="F29" t="s">
        <v>17</v>
      </c>
      <c r="G29" t="s">
        <v>156</v>
      </c>
      <c r="H29" t="s">
        <v>19</v>
      </c>
      <c r="I29" t="s">
        <v>19</v>
      </c>
      <c r="J29" t="s">
        <v>20</v>
      </c>
      <c r="K29" s="4" t="s">
        <v>157</v>
      </c>
      <c r="L29" s="4" t="s">
        <v>158</v>
      </c>
      <c r="M29" s="4" t="s">
        <v>159</v>
      </c>
      <c r="N29" s="4">
        <v>6.1070171999999999E-2</v>
      </c>
      <c r="O29">
        <v>0</v>
      </c>
    </row>
    <row r="30" spans="1:15">
      <c r="A30">
        <v>5214861</v>
      </c>
      <c r="B30">
        <v>52</v>
      </c>
      <c r="C30" t="s">
        <v>29</v>
      </c>
      <c r="D30">
        <v>14861</v>
      </c>
      <c r="E30" t="s">
        <v>160</v>
      </c>
      <c r="F30" t="s">
        <v>17</v>
      </c>
      <c r="G30" t="s">
        <v>161</v>
      </c>
      <c r="H30" t="s">
        <v>19</v>
      </c>
      <c r="I30" t="s">
        <v>19</v>
      </c>
      <c r="J30" t="s">
        <v>20</v>
      </c>
      <c r="K30" s="4" t="s">
        <v>162</v>
      </c>
      <c r="L30" s="4" t="s">
        <v>163</v>
      </c>
      <c r="M30" s="4" t="s">
        <v>164</v>
      </c>
      <c r="N30" s="4">
        <v>6.2933634000000002E-2</v>
      </c>
      <c r="O30">
        <v>0</v>
      </c>
    </row>
    <row r="31" spans="1:15">
      <c r="A31">
        <v>5107107</v>
      </c>
      <c r="B31">
        <v>51</v>
      </c>
      <c r="C31" t="s">
        <v>15</v>
      </c>
      <c r="D31">
        <v>7107</v>
      </c>
      <c r="E31" t="s">
        <v>165</v>
      </c>
      <c r="F31" t="s">
        <v>17</v>
      </c>
      <c r="G31" t="s">
        <v>166</v>
      </c>
      <c r="H31" t="s">
        <v>19</v>
      </c>
      <c r="I31" t="s">
        <v>19</v>
      </c>
      <c r="J31" t="s">
        <v>20</v>
      </c>
      <c r="K31" s="4" t="s">
        <v>167</v>
      </c>
      <c r="L31" s="4" t="s">
        <v>168</v>
      </c>
      <c r="M31" s="4" t="s">
        <v>169</v>
      </c>
      <c r="N31" s="4">
        <v>6.4629904000000002E-2</v>
      </c>
      <c r="O31">
        <v>0</v>
      </c>
    </row>
    <row r="32" spans="1:15">
      <c r="A32">
        <v>5004106</v>
      </c>
      <c r="B32">
        <v>50</v>
      </c>
      <c r="C32" t="s">
        <v>60</v>
      </c>
      <c r="D32">
        <v>4106</v>
      </c>
      <c r="E32" t="s">
        <v>170</v>
      </c>
      <c r="F32" t="s">
        <v>17</v>
      </c>
      <c r="G32" t="s">
        <v>171</v>
      </c>
      <c r="H32" t="s">
        <v>19</v>
      </c>
      <c r="I32" t="s">
        <v>19</v>
      </c>
      <c r="J32" t="s">
        <v>20</v>
      </c>
      <c r="K32" s="4" t="s">
        <v>172</v>
      </c>
      <c r="L32" s="4" t="s">
        <v>173</v>
      </c>
      <c r="M32" s="4" t="s">
        <v>174</v>
      </c>
      <c r="N32" s="4">
        <v>6.7961194000000003E-2</v>
      </c>
      <c r="O32">
        <v>0</v>
      </c>
    </row>
    <row r="33" spans="1:15">
      <c r="A33">
        <v>2203305</v>
      </c>
      <c r="B33">
        <v>22</v>
      </c>
      <c r="C33" t="s">
        <v>175</v>
      </c>
      <c r="D33">
        <v>3305</v>
      </c>
      <c r="E33" t="s">
        <v>176</v>
      </c>
      <c r="F33" t="s">
        <v>177</v>
      </c>
      <c r="G33" t="s">
        <v>178</v>
      </c>
      <c r="H33" t="s">
        <v>19</v>
      </c>
      <c r="I33" t="s">
        <v>19</v>
      </c>
      <c r="J33" t="s">
        <v>20</v>
      </c>
      <c r="K33" s="4" t="s">
        <v>179</v>
      </c>
      <c r="L33" s="4" t="s">
        <v>180</v>
      </c>
      <c r="M33" s="4" t="s">
        <v>181</v>
      </c>
      <c r="N33" s="4">
        <v>3.0885599999999999E-4</v>
      </c>
      <c r="O33">
        <v>0</v>
      </c>
    </row>
    <row r="34" spans="1:15">
      <c r="A34">
        <v>2504405</v>
      </c>
      <c r="B34">
        <v>25</v>
      </c>
      <c r="C34" t="s">
        <v>182</v>
      </c>
      <c r="D34">
        <v>4405</v>
      </c>
      <c r="E34" t="s">
        <v>183</v>
      </c>
      <c r="F34" t="s">
        <v>177</v>
      </c>
      <c r="G34" t="s">
        <v>184</v>
      </c>
      <c r="H34" t="s">
        <v>19</v>
      </c>
      <c r="I34" t="s">
        <v>19</v>
      </c>
      <c r="J34" t="s">
        <v>20</v>
      </c>
      <c r="K34" s="4" t="s">
        <v>185</v>
      </c>
      <c r="L34" s="4" t="s">
        <v>186</v>
      </c>
      <c r="M34" s="4" t="s">
        <v>187</v>
      </c>
      <c r="N34" s="4">
        <v>7.5747E-4</v>
      </c>
      <c r="O34">
        <v>0</v>
      </c>
    </row>
    <row r="35" spans="1:15">
      <c r="A35">
        <v>2703304</v>
      </c>
      <c r="B35">
        <v>27</v>
      </c>
      <c r="C35" t="s">
        <v>188</v>
      </c>
      <c r="D35">
        <v>3304</v>
      </c>
      <c r="E35" t="s">
        <v>189</v>
      </c>
      <c r="F35" t="s">
        <v>177</v>
      </c>
      <c r="G35" t="s">
        <v>190</v>
      </c>
      <c r="H35" t="s">
        <v>19</v>
      </c>
      <c r="I35" t="s">
        <v>19</v>
      </c>
      <c r="J35" t="s">
        <v>20</v>
      </c>
      <c r="K35" s="4" t="s">
        <v>191</v>
      </c>
      <c r="L35" s="4" t="s">
        <v>192</v>
      </c>
      <c r="M35" s="4" t="s">
        <v>193</v>
      </c>
      <c r="N35" s="4">
        <v>9.0006400000000001E-4</v>
      </c>
      <c r="O35">
        <v>0</v>
      </c>
    </row>
    <row r="36" spans="1:15">
      <c r="A36">
        <v>2900603</v>
      </c>
      <c r="B36">
        <v>29</v>
      </c>
      <c r="C36" t="s">
        <v>194</v>
      </c>
      <c r="D36">
        <v>603</v>
      </c>
      <c r="E36" t="s">
        <v>195</v>
      </c>
      <c r="F36" t="s">
        <v>177</v>
      </c>
      <c r="G36" t="s">
        <v>196</v>
      </c>
      <c r="H36" t="s">
        <v>19</v>
      </c>
      <c r="I36" t="s">
        <v>19</v>
      </c>
      <c r="J36" t="s">
        <v>20</v>
      </c>
      <c r="K36" s="4" t="s">
        <v>197</v>
      </c>
      <c r="L36" s="4" t="s">
        <v>198</v>
      </c>
      <c r="M36" s="4" t="s">
        <v>199</v>
      </c>
      <c r="N36" s="4">
        <v>1.35199E-3</v>
      </c>
      <c r="O36">
        <v>0</v>
      </c>
    </row>
    <row r="37" spans="1:15">
      <c r="A37">
        <v>2933000</v>
      </c>
      <c r="B37">
        <v>29</v>
      </c>
      <c r="C37" t="s">
        <v>194</v>
      </c>
      <c r="D37">
        <v>33000</v>
      </c>
      <c r="E37" t="s">
        <v>200</v>
      </c>
      <c r="F37" t="s">
        <v>177</v>
      </c>
      <c r="G37" t="s">
        <v>201</v>
      </c>
      <c r="H37" t="s">
        <v>19</v>
      </c>
      <c r="I37" t="s">
        <v>19</v>
      </c>
      <c r="J37" t="s">
        <v>20</v>
      </c>
      <c r="K37" s="4" t="s">
        <v>202</v>
      </c>
      <c r="L37" s="4" t="s">
        <v>203</v>
      </c>
      <c r="M37" s="4" t="s">
        <v>204</v>
      </c>
      <c r="N37" s="4">
        <v>1.8407650000000001E-3</v>
      </c>
      <c r="O37">
        <v>0</v>
      </c>
    </row>
    <row r="38" spans="1:15">
      <c r="A38">
        <v>2413904</v>
      </c>
      <c r="B38">
        <v>24</v>
      </c>
      <c r="C38" t="s">
        <v>205</v>
      </c>
      <c r="D38">
        <v>13904</v>
      </c>
      <c r="E38" t="s">
        <v>206</v>
      </c>
      <c r="F38" t="s">
        <v>177</v>
      </c>
      <c r="G38" t="s">
        <v>207</v>
      </c>
      <c r="H38" t="s">
        <v>19</v>
      </c>
      <c r="I38" t="s">
        <v>19</v>
      </c>
      <c r="J38" t="s">
        <v>20</v>
      </c>
      <c r="K38" s="4" t="s">
        <v>208</v>
      </c>
      <c r="L38" s="4" t="s">
        <v>209</v>
      </c>
      <c r="M38" s="4" t="s">
        <v>210</v>
      </c>
      <c r="N38" s="4">
        <v>2.1399850000000001E-3</v>
      </c>
      <c r="O38">
        <v>0</v>
      </c>
    </row>
    <row r="39" spans="1:15">
      <c r="A39">
        <v>2913705</v>
      </c>
      <c r="B39">
        <v>29</v>
      </c>
      <c r="C39" t="s">
        <v>194</v>
      </c>
      <c r="D39">
        <v>13705</v>
      </c>
      <c r="E39" t="s">
        <v>211</v>
      </c>
      <c r="F39" t="s">
        <v>177</v>
      </c>
      <c r="G39" t="s">
        <v>212</v>
      </c>
      <c r="H39" t="s">
        <v>19</v>
      </c>
      <c r="I39" t="s">
        <v>19</v>
      </c>
      <c r="J39" t="s">
        <v>20</v>
      </c>
      <c r="K39" s="4" t="s">
        <v>213</v>
      </c>
      <c r="L39" s="4" t="s">
        <v>214</v>
      </c>
      <c r="M39" s="4" t="s">
        <v>215</v>
      </c>
      <c r="N39" s="4">
        <v>3.035748E-3</v>
      </c>
      <c r="O39">
        <v>0</v>
      </c>
    </row>
    <row r="40" spans="1:15">
      <c r="A40">
        <v>2922607</v>
      </c>
      <c r="B40">
        <v>29</v>
      </c>
      <c r="C40" t="s">
        <v>194</v>
      </c>
      <c r="D40">
        <v>22607</v>
      </c>
      <c r="E40" t="s">
        <v>216</v>
      </c>
      <c r="F40" t="s">
        <v>177</v>
      </c>
      <c r="G40" t="s">
        <v>217</v>
      </c>
      <c r="H40" t="s">
        <v>19</v>
      </c>
      <c r="I40" t="s">
        <v>19</v>
      </c>
      <c r="J40" t="s">
        <v>20</v>
      </c>
      <c r="K40" s="4" t="s">
        <v>218</v>
      </c>
      <c r="L40" s="4" t="s">
        <v>219</v>
      </c>
      <c r="M40" s="4" t="s">
        <v>220</v>
      </c>
      <c r="N40" s="4">
        <v>4.2854140000000004E-3</v>
      </c>
      <c r="O40">
        <v>0</v>
      </c>
    </row>
    <row r="41" spans="1:15">
      <c r="A41">
        <v>2933208</v>
      </c>
      <c r="B41">
        <v>29</v>
      </c>
      <c r="C41" t="s">
        <v>194</v>
      </c>
      <c r="D41">
        <v>33208</v>
      </c>
      <c r="E41" t="s">
        <v>221</v>
      </c>
      <c r="F41" t="s">
        <v>177</v>
      </c>
      <c r="G41" t="s">
        <v>222</v>
      </c>
      <c r="H41" t="s">
        <v>19</v>
      </c>
      <c r="I41" t="s">
        <v>19</v>
      </c>
      <c r="J41" t="s">
        <v>20</v>
      </c>
      <c r="K41" s="4" t="s">
        <v>223</v>
      </c>
      <c r="L41" s="4" t="s">
        <v>224</v>
      </c>
      <c r="M41" s="4" t="s">
        <v>225</v>
      </c>
      <c r="N41" s="4">
        <v>5.2339270000000002E-3</v>
      </c>
      <c r="O41">
        <v>0</v>
      </c>
    </row>
    <row r="42" spans="1:15">
      <c r="A42">
        <v>2513158</v>
      </c>
      <c r="B42">
        <v>25</v>
      </c>
      <c r="C42" t="s">
        <v>182</v>
      </c>
      <c r="D42">
        <v>13158</v>
      </c>
      <c r="E42" t="s">
        <v>226</v>
      </c>
      <c r="F42" t="s">
        <v>177</v>
      </c>
      <c r="G42" t="s">
        <v>227</v>
      </c>
      <c r="H42" t="s">
        <v>19</v>
      </c>
      <c r="I42" t="s">
        <v>19</v>
      </c>
      <c r="J42" t="s">
        <v>20</v>
      </c>
      <c r="K42" s="4" t="s">
        <v>228</v>
      </c>
      <c r="L42" s="4" t="s">
        <v>229</v>
      </c>
      <c r="M42" s="4" t="s">
        <v>230</v>
      </c>
      <c r="N42" s="4">
        <v>5.3597460000000003E-3</v>
      </c>
      <c r="O42">
        <v>0</v>
      </c>
    </row>
    <row r="43" spans="1:15">
      <c r="A43">
        <v>2614006</v>
      </c>
      <c r="B43">
        <v>26</v>
      </c>
      <c r="C43" t="s">
        <v>231</v>
      </c>
      <c r="D43">
        <v>14006</v>
      </c>
      <c r="E43" t="s">
        <v>232</v>
      </c>
      <c r="F43" t="s">
        <v>177</v>
      </c>
      <c r="G43" t="s">
        <v>233</v>
      </c>
      <c r="H43" t="s">
        <v>19</v>
      </c>
      <c r="I43" t="s">
        <v>19</v>
      </c>
      <c r="J43" t="s">
        <v>20</v>
      </c>
      <c r="K43" s="4" t="s">
        <v>234</v>
      </c>
      <c r="L43" s="4" t="s">
        <v>235</v>
      </c>
      <c r="M43" s="4" t="s">
        <v>236</v>
      </c>
      <c r="N43" s="4">
        <v>5.5953660000000001E-3</v>
      </c>
      <c r="O43">
        <v>0</v>
      </c>
    </row>
    <row r="44" spans="1:15">
      <c r="A44">
        <v>2110906</v>
      </c>
      <c r="B44">
        <v>21</v>
      </c>
      <c r="C44" t="s">
        <v>237</v>
      </c>
      <c r="D44">
        <v>10906</v>
      </c>
      <c r="E44" t="s">
        <v>238</v>
      </c>
      <c r="F44" t="s">
        <v>177</v>
      </c>
      <c r="G44" t="s">
        <v>239</v>
      </c>
      <c r="H44" t="s">
        <v>19</v>
      </c>
      <c r="I44" t="s">
        <v>19</v>
      </c>
      <c r="J44" t="s">
        <v>20</v>
      </c>
      <c r="K44" s="4" t="s">
        <v>240</v>
      </c>
      <c r="L44" s="4" t="s">
        <v>241</v>
      </c>
      <c r="M44" s="4" t="s">
        <v>242</v>
      </c>
      <c r="N44" s="4">
        <v>6.2700519999999999E-3</v>
      </c>
      <c r="O44">
        <v>0</v>
      </c>
    </row>
    <row r="45" spans="1:15">
      <c r="A45">
        <v>2407500</v>
      </c>
      <c r="B45">
        <v>24</v>
      </c>
      <c r="C45" t="s">
        <v>205</v>
      </c>
      <c r="D45">
        <v>7500</v>
      </c>
      <c r="E45" t="s">
        <v>243</v>
      </c>
      <c r="F45" t="s">
        <v>177</v>
      </c>
      <c r="G45" t="s">
        <v>244</v>
      </c>
      <c r="H45" t="s">
        <v>19</v>
      </c>
      <c r="I45" t="s">
        <v>19</v>
      </c>
      <c r="J45" t="s">
        <v>20</v>
      </c>
      <c r="K45" s="4" t="s">
        <v>245</v>
      </c>
      <c r="L45" s="4" t="s">
        <v>246</v>
      </c>
      <c r="M45" s="4" t="s">
        <v>247</v>
      </c>
      <c r="N45" s="4">
        <v>6.9536989999999998E-3</v>
      </c>
      <c r="O45">
        <v>0</v>
      </c>
    </row>
    <row r="46" spans="1:15">
      <c r="A46">
        <v>2209971</v>
      </c>
      <c r="B46">
        <v>22</v>
      </c>
      <c r="C46" t="s">
        <v>175</v>
      </c>
      <c r="D46">
        <v>9971</v>
      </c>
      <c r="E46" t="s">
        <v>248</v>
      </c>
      <c r="F46" t="s">
        <v>177</v>
      </c>
      <c r="G46" t="s">
        <v>249</v>
      </c>
      <c r="H46" t="s">
        <v>19</v>
      </c>
      <c r="I46" t="s">
        <v>19</v>
      </c>
      <c r="J46" t="s">
        <v>20</v>
      </c>
      <c r="K46" s="4" t="s">
        <v>250</v>
      </c>
      <c r="L46" s="4" t="s">
        <v>251</v>
      </c>
      <c r="M46" s="4" t="s">
        <v>252</v>
      </c>
      <c r="N46" s="4">
        <v>9.6880160000000007E-3</v>
      </c>
      <c r="O46">
        <v>0</v>
      </c>
    </row>
    <row r="47" spans="1:15">
      <c r="A47">
        <v>2103174</v>
      </c>
      <c r="B47">
        <v>21</v>
      </c>
      <c r="C47" t="s">
        <v>237</v>
      </c>
      <c r="D47">
        <v>3174</v>
      </c>
      <c r="E47" t="s">
        <v>253</v>
      </c>
      <c r="F47" t="s">
        <v>177</v>
      </c>
      <c r="G47" t="s">
        <v>254</v>
      </c>
      <c r="H47" t="s">
        <v>19</v>
      </c>
      <c r="I47" t="s">
        <v>19</v>
      </c>
      <c r="J47" t="s">
        <v>20</v>
      </c>
      <c r="K47" s="4" t="s">
        <v>255</v>
      </c>
      <c r="L47" s="4" t="s">
        <v>256</v>
      </c>
      <c r="M47" s="4" t="s">
        <v>257</v>
      </c>
      <c r="N47" s="4">
        <v>9.7961300000000001E-3</v>
      </c>
      <c r="O47">
        <v>0</v>
      </c>
    </row>
    <row r="48" spans="1:15">
      <c r="A48">
        <v>2313955</v>
      </c>
      <c r="B48">
        <v>23</v>
      </c>
      <c r="C48" t="s">
        <v>258</v>
      </c>
      <c r="D48">
        <v>13955</v>
      </c>
      <c r="E48" t="s">
        <v>259</v>
      </c>
      <c r="F48" t="s">
        <v>177</v>
      </c>
      <c r="G48" t="s">
        <v>260</v>
      </c>
      <c r="H48" t="s">
        <v>19</v>
      </c>
      <c r="I48" t="s">
        <v>19</v>
      </c>
      <c r="J48" t="s">
        <v>20</v>
      </c>
      <c r="K48" s="4" t="s">
        <v>261</v>
      </c>
      <c r="L48" s="4" t="s">
        <v>262</v>
      </c>
      <c r="M48" s="4" t="s">
        <v>263</v>
      </c>
      <c r="N48" s="4">
        <v>1.0117978E-2</v>
      </c>
      <c r="O48">
        <v>0</v>
      </c>
    </row>
    <row r="49" spans="1:15">
      <c r="A49">
        <v>2609006</v>
      </c>
      <c r="B49">
        <v>26</v>
      </c>
      <c r="C49" t="s">
        <v>231</v>
      </c>
      <c r="D49">
        <v>9006</v>
      </c>
      <c r="E49" t="s">
        <v>264</v>
      </c>
      <c r="F49" t="s">
        <v>177</v>
      </c>
      <c r="G49" t="s">
        <v>265</v>
      </c>
      <c r="H49" t="s">
        <v>19</v>
      </c>
      <c r="I49" t="s">
        <v>19</v>
      </c>
      <c r="J49" t="s">
        <v>20</v>
      </c>
      <c r="K49" s="4" t="s">
        <v>266</v>
      </c>
      <c r="L49" s="4" t="s">
        <v>267</v>
      </c>
      <c r="M49" s="4" t="s">
        <v>268</v>
      </c>
      <c r="N49" s="4">
        <v>1.1020208E-2</v>
      </c>
      <c r="O49">
        <v>0</v>
      </c>
    </row>
    <row r="50" spans="1:15">
      <c r="A50">
        <v>2510659</v>
      </c>
      <c r="B50">
        <v>25</v>
      </c>
      <c r="C50" t="s">
        <v>182</v>
      </c>
      <c r="D50">
        <v>10659</v>
      </c>
      <c r="E50" t="s">
        <v>269</v>
      </c>
      <c r="F50" t="s">
        <v>177</v>
      </c>
      <c r="G50" t="s">
        <v>270</v>
      </c>
      <c r="H50" t="s">
        <v>19</v>
      </c>
      <c r="I50" t="s">
        <v>19</v>
      </c>
      <c r="J50" t="s">
        <v>20</v>
      </c>
      <c r="K50" s="4" t="s">
        <v>271</v>
      </c>
      <c r="L50" s="4" t="s">
        <v>272</v>
      </c>
      <c r="M50" s="4" t="s">
        <v>273</v>
      </c>
      <c r="N50" s="4">
        <v>1.1139348E-2</v>
      </c>
      <c r="O50">
        <v>0</v>
      </c>
    </row>
    <row r="51" spans="1:15">
      <c r="A51">
        <v>2303006</v>
      </c>
      <c r="B51">
        <v>23</v>
      </c>
      <c r="C51" t="s">
        <v>258</v>
      </c>
      <c r="D51">
        <v>3006</v>
      </c>
      <c r="E51" t="s">
        <v>274</v>
      </c>
      <c r="F51" t="s">
        <v>177</v>
      </c>
      <c r="G51" t="s">
        <v>275</v>
      </c>
      <c r="H51" t="s">
        <v>19</v>
      </c>
      <c r="I51" t="s">
        <v>19</v>
      </c>
      <c r="J51" t="s">
        <v>20</v>
      </c>
      <c r="K51" s="4" t="s">
        <v>276</v>
      </c>
      <c r="L51" s="4" t="s">
        <v>277</v>
      </c>
      <c r="M51" s="4" t="s">
        <v>278</v>
      </c>
      <c r="N51" s="4">
        <v>1.1296273000000001E-2</v>
      </c>
      <c r="O51">
        <v>0</v>
      </c>
    </row>
    <row r="52" spans="1:15">
      <c r="A52">
        <v>2512705</v>
      </c>
      <c r="B52">
        <v>25</v>
      </c>
      <c r="C52" t="s">
        <v>182</v>
      </c>
      <c r="D52">
        <v>12705</v>
      </c>
      <c r="E52" t="s">
        <v>279</v>
      </c>
      <c r="F52" t="s">
        <v>177</v>
      </c>
      <c r="G52" t="s">
        <v>280</v>
      </c>
      <c r="H52" t="s">
        <v>19</v>
      </c>
      <c r="I52" t="s">
        <v>19</v>
      </c>
      <c r="J52" t="s">
        <v>20</v>
      </c>
      <c r="K52" s="4" t="s">
        <v>281</v>
      </c>
      <c r="L52" s="4" t="s">
        <v>282</v>
      </c>
      <c r="M52" s="4" t="s">
        <v>283</v>
      </c>
      <c r="N52" s="4">
        <v>1.2017221E-2</v>
      </c>
      <c r="O52">
        <v>0</v>
      </c>
    </row>
    <row r="53" spans="1:15">
      <c r="A53">
        <v>2929107</v>
      </c>
      <c r="B53">
        <v>29</v>
      </c>
      <c r="C53" t="s">
        <v>194</v>
      </c>
      <c r="D53">
        <v>29107</v>
      </c>
      <c r="E53" t="s">
        <v>284</v>
      </c>
      <c r="F53" t="s">
        <v>177</v>
      </c>
      <c r="G53" t="s">
        <v>285</v>
      </c>
      <c r="H53" t="s">
        <v>19</v>
      </c>
      <c r="I53" t="s">
        <v>19</v>
      </c>
      <c r="J53" t="s">
        <v>20</v>
      </c>
      <c r="K53" s="4" t="s">
        <v>286</v>
      </c>
      <c r="L53" s="4" t="s">
        <v>287</v>
      </c>
      <c r="M53" s="4" t="s">
        <v>288</v>
      </c>
      <c r="N53" s="4">
        <v>1.217146E-2</v>
      </c>
      <c r="O53">
        <v>0</v>
      </c>
    </row>
    <row r="54" spans="1:15">
      <c r="A54">
        <v>2404408</v>
      </c>
      <c r="B54">
        <v>24</v>
      </c>
      <c r="C54" t="s">
        <v>205</v>
      </c>
      <c r="D54">
        <v>4408</v>
      </c>
      <c r="E54" t="s">
        <v>289</v>
      </c>
      <c r="F54" t="s">
        <v>177</v>
      </c>
      <c r="G54" t="s">
        <v>290</v>
      </c>
      <c r="H54" t="s">
        <v>19</v>
      </c>
      <c r="I54" t="s">
        <v>19</v>
      </c>
      <c r="J54" t="s">
        <v>20</v>
      </c>
      <c r="K54" s="4" t="s">
        <v>291</v>
      </c>
      <c r="L54" s="4" t="s">
        <v>292</v>
      </c>
      <c r="M54" s="4" t="s">
        <v>293</v>
      </c>
      <c r="N54" s="4">
        <v>1.3497746999999999E-2</v>
      </c>
      <c r="O54">
        <v>0</v>
      </c>
    </row>
    <row r="55" spans="1:15">
      <c r="A55">
        <v>2411007</v>
      </c>
      <c r="B55">
        <v>24</v>
      </c>
      <c r="C55" t="s">
        <v>205</v>
      </c>
      <c r="D55">
        <v>11007</v>
      </c>
      <c r="E55" t="s">
        <v>294</v>
      </c>
      <c r="F55" t="s">
        <v>177</v>
      </c>
      <c r="G55" t="s">
        <v>295</v>
      </c>
      <c r="H55" t="s">
        <v>19</v>
      </c>
      <c r="I55" t="s">
        <v>19</v>
      </c>
      <c r="J55" t="s">
        <v>20</v>
      </c>
      <c r="K55" s="4" t="s">
        <v>296</v>
      </c>
      <c r="L55" s="4" t="s">
        <v>297</v>
      </c>
      <c r="M55" s="4" t="s">
        <v>298</v>
      </c>
      <c r="N55" s="4">
        <v>1.4288733E-2</v>
      </c>
      <c r="O55">
        <v>0</v>
      </c>
    </row>
    <row r="56" spans="1:15">
      <c r="A56">
        <v>2204352</v>
      </c>
      <c r="B56">
        <v>22</v>
      </c>
      <c r="C56" t="s">
        <v>175</v>
      </c>
      <c r="D56">
        <v>4352</v>
      </c>
      <c r="E56" t="s">
        <v>299</v>
      </c>
      <c r="F56" t="s">
        <v>177</v>
      </c>
      <c r="G56" t="s">
        <v>300</v>
      </c>
      <c r="H56" t="s">
        <v>19</v>
      </c>
      <c r="I56" t="s">
        <v>19</v>
      </c>
      <c r="J56" t="s">
        <v>20</v>
      </c>
      <c r="K56" s="4" t="s">
        <v>301</v>
      </c>
      <c r="L56" s="4" t="s">
        <v>302</v>
      </c>
      <c r="M56" s="4" t="s">
        <v>303</v>
      </c>
      <c r="N56" s="4">
        <v>1.4697646E-2</v>
      </c>
      <c r="O56">
        <v>0</v>
      </c>
    </row>
    <row r="57" spans="1:15">
      <c r="A57">
        <v>2918803</v>
      </c>
      <c r="B57">
        <v>29</v>
      </c>
      <c r="C57" t="s">
        <v>194</v>
      </c>
      <c r="D57">
        <v>18803</v>
      </c>
      <c r="E57" t="s">
        <v>304</v>
      </c>
      <c r="F57" t="s">
        <v>177</v>
      </c>
      <c r="G57" t="s">
        <v>305</v>
      </c>
      <c r="H57" t="s">
        <v>19</v>
      </c>
      <c r="I57" t="s">
        <v>19</v>
      </c>
      <c r="J57" t="s">
        <v>20</v>
      </c>
      <c r="K57" s="4" t="s">
        <v>306</v>
      </c>
      <c r="L57" s="4" t="s">
        <v>307</v>
      </c>
      <c r="M57" s="4" t="s">
        <v>308</v>
      </c>
      <c r="N57" s="4">
        <v>1.4827922E-2</v>
      </c>
      <c r="O57">
        <v>0</v>
      </c>
    </row>
    <row r="58" spans="1:15">
      <c r="A58">
        <v>2918555</v>
      </c>
      <c r="B58">
        <v>29</v>
      </c>
      <c r="C58" t="s">
        <v>194</v>
      </c>
      <c r="D58">
        <v>18555</v>
      </c>
      <c r="E58" t="s">
        <v>309</v>
      </c>
      <c r="F58" t="s">
        <v>177</v>
      </c>
      <c r="G58" t="s">
        <v>310</v>
      </c>
      <c r="H58" t="s">
        <v>19</v>
      </c>
      <c r="I58" t="s">
        <v>19</v>
      </c>
      <c r="J58" t="s">
        <v>20</v>
      </c>
      <c r="K58" s="4" t="s">
        <v>311</v>
      </c>
      <c r="L58" s="4" t="s">
        <v>312</v>
      </c>
      <c r="M58" s="4" t="s">
        <v>313</v>
      </c>
      <c r="N58" s="4">
        <v>1.5081429E-2</v>
      </c>
      <c r="O58">
        <v>0</v>
      </c>
    </row>
    <row r="59" spans="1:15">
      <c r="A59">
        <v>2923704</v>
      </c>
      <c r="B59">
        <v>29</v>
      </c>
      <c r="C59" t="s">
        <v>194</v>
      </c>
      <c r="D59">
        <v>23704</v>
      </c>
      <c r="E59" t="s">
        <v>314</v>
      </c>
      <c r="F59" t="s">
        <v>177</v>
      </c>
      <c r="G59" t="s">
        <v>315</v>
      </c>
      <c r="H59" t="s">
        <v>19</v>
      </c>
      <c r="I59" t="s">
        <v>19</v>
      </c>
      <c r="J59" t="s">
        <v>20</v>
      </c>
      <c r="K59" s="4" t="s">
        <v>316</v>
      </c>
      <c r="L59" s="4" t="s">
        <v>317</v>
      </c>
      <c r="M59" s="4" t="s">
        <v>318</v>
      </c>
      <c r="N59" s="4">
        <v>1.5104391E-2</v>
      </c>
      <c r="O59">
        <v>0</v>
      </c>
    </row>
    <row r="60" spans="1:15">
      <c r="A60">
        <v>2923209</v>
      </c>
      <c r="B60">
        <v>29</v>
      </c>
      <c r="C60" t="s">
        <v>194</v>
      </c>
      <c r="D60">
        <v>23209</v>
      </c>
      <c r="E60" t="s">
        <v>319</v>
      </c>
      <c r="F60" t="s">
        <v>177</v>
      </c>
      <c r="G60" t="s">
        <v>320</v>
      </c>
      <c r="H60" t="s">
        <v>19</v>
      </c>
      <c r="I60" t="s">
        <v>19</v>
      </c>
      <c r="J60" t="s">
        <v>20</v>
      </c>
      <c r="K60" s="4" t="s">
        <v>321</v>
      </c>
      <c r="L60" s="4" t="s">
        <v>322</v>
      </c>
      <c r="M60" s="4" t="s">
        <v>323</v>
      </c>
      <c r="N60" s="4">
        <v>1.5397334E-2</v>
      </c>
      <c r="O60">
        <v>0</v>
      </c>
    </row>
    <row r="61" spans="1:15">
      <c r="A61">
        <v>2919058</v>
      </c>
      <c r="B61">
        <v>29</v>
      </c>
      <c r="C61" t="s">
        <v>194</v>
      </c>
      <c r="D61">
        <v>19058</v>
      </c>
      <c r="E61" t="s">
        <v>324</v>
      </c>
      <c r="F61" t="s">
        <v>177</v>
      </c>
      <c r="G61" t="s">
        <v>325</v>
      </c>
      <c r="H61" t="s">
        <v>19</v>
      </c>
      <c r="I61" t="s">
        <v>19</v>
      </c>
      <c r="J61" t="s">
        <v>20</v>
      </c>
      <c r="K61" s="4" t="s">
        <v>326</v>
      </c>
      <c r="L61" s="4" t="s">
        <v>327</v>
      </c>
      <c r="M61" s="4" t="s">
        <v>328</v>
      </c>
      <c r="N61" s="4">
        <v>1.6766914000000001E-2</v>
      </c>
      <c r="O61">
        <v>0</v>
      </c>
    </row>
    <row r="62" spans="1:15">
      <c r="A62">
        <v>2407104</v>
      </c>
      <c r="B62">
        <v>24</v>
      </c>
      <c r="C62" t="s">
        <v>205</v>
      </c>
      <c r="D62">
        <v>7104</v>
      </c>
      <c r="E62" t="s">
        <v>329</v>
      </c>
      <c r="F62" t="s">
        <v>177</v>
      </c>
      <c r="G62" t="s">
        <v>330</v>
      </c>
      <c r="H62" t="s">
        <v>19</v>
      </c>
      <c r="I62" t="s">
        <v>19</v>
      </c>
      <c r="J62" t="s">
        <v>20</v>
      </c>
      <c r="K62" s="4" t="s">
        <v>331</v>
      </c>
      <c r="L62" s="4" t="s">
        <v>332</v>
      </c>
      <c r="M62" s="4" t="s">
        <v>333</v>
      </c>
      <c r="N62" s="4">
        <v>1.7288690999999998E-2</v>
      </c>
      <c r="O62">
        <v>0</v>
      </c>
    </row>
    <row r="63" spans="1:15">
      <c r="A63">
        <v>2210375</v>
      </c>
      <c r="B63">
        <v>22</v>
      </c>
      <c r="C63" t="s">
        <v>175</v>
      </c>
      <c r="D63">
        <v>10375</v>
      </c>
      <c r="E63" t="s">
        <v>334</v>
      </c>
      <c r="F63" t="s">
        <v>177</v>
      </c>
      <c r="G63" t="s">
        <v>335</v>
      </c>
      <c r="H63" t="s">
        <v>19</v>
      </c>
      <c r="I63" t="s">
        <v>19</v>
      </c>
      <c r="J63" t="s">
        <v>20</v>
      </c>
      <c r="K63" s="4" t="s">
        <v>336</v>
      </c>
      <c r="L63" s="4" t="s">
        <v>337</v>
      </c>
      <c r="M63" s="4" t="s">
        <v>338</v>
      </c>
      <c r="N63" s="4">
        <v>1.8306375E-2</v>
      </c>
      <c r="O63">
        <v>0</v>
      </c>
    </row>
    <row r="64" spans="1:15">
      <c r="A64">
        <v>2202901</v>
      </c>
      <c r="B64">
        <v>22</v>
      </c>
      <c r="C64" t="s">
        <v>175</v>
      </c>
      <c r="D64">
        <v>2901</v>
      </c>
      <c r="E64" t="s">
        <v>339</v>
      </c>
      <c r="F64" t="s">
        <v>177</v>
      </c>
      <c r="G64" t="s">
        <v>340</v>
      </c>
      <c r="H64" t="s">
        <v>19</v>
      </c>
      <c r="I64" t="s">
        <v>19</v>
      </c>
      <c r="J64" t="s">
        <v>20</v>
      </c>
      <c r="K64" s="4" t="s">
        <v>341</v>
      </c>
      <c r="L64" s="4" t="s">
        <v>342</v>
      </c>
      <c r="M64" s="4" t="s">
        <v>343</v>
      </c>
      <c r="N64" s="4">
        <v>1.8826734000000001E-2</v>
      </c>
      <c r="O64">
        <v>0</v>
      </c>
    </row>
    <row r="65" spans="1:15">
      <c r="A65">
        <v>2205359</v>
      </c>
      <c r="B65">
        <v>22</v>
      </c>
      <c r="C65" t="s">
        <v>175</v>
      </c>
      <c r="D65">
        <v>5359</v>
      </c>
      <c r="E65" t="s">
        <v>344</v>
      </c>
      <c r="F65" t="s">
        <v>177</v>
      </c>
      <c r="G65" t="s">
        <v>345</v>
      </c>
      <c r="H65" t="s">
        <v>19</v>
      </c>
      <c r="I65" t="s">
        <v>19</v>
      </c>
      <c r="J65" t="s">
        <v>20</v>
      </c>
      <c r="K65" s="4" t="s">
        <v>346</v>
      </c>
      <c r="L65" s="4" t="s">
        <v>347</v>
      </c>
      <c r="M65" s="4" t="s">
        <v>348</v>
      </c>
      <c r="N65" s="4">
        <v>1.9374717E-2</v>
      </c>
      <c r="O65">
        <v>0</v>
      </c>
    </row>
    <row r="66" spans="1:15">
      <c r="A66">
        <v>2308708</v>
      </c>
      <c r="B66">
        <v>23</v>
      </c>
      <c r="C66" t="s">
        <v>258</v>
      </c>
      <c r="D66">
        <v>8708</v>
      </c>
      <c r="E66" t="s">
        <v>349</v>
      </c>
      <c r="F66" t="s">
        <v>177</v>
      </c>
      <c r="G66" t="s">
        <v>350</v>
      </c>
      <c r="H66" t="s">
        <v>19</v>
      </c>
      <c r="I66" t="s">
        <v>19</v>
      </c>
      <c r="J66" t="s">
        <v>20</v>
      </c>
      <c r="K66" s="4" t="s">
        <v>351</v>
      </c>
      <c r="L66" s="4" t="s">
        <v>352</v>
      </c>
      <c r="M66" s="4" t="s">
        <v>353</v>
      </c>
      <c r="N66" s="4">
        <v>1.9434521E-2</v>
      </c>
      <c r="O66">
        <v>0</v>
      </c>
    </row>
    <row r="67" spans="1:15">
      <c r="A67">
        <v>2702900</v>
      </c>
      <c r="B67">
        <v>27</v>
      </c>
      <c r="C67" t="s">
        <v>188</v>
      </c>
      <c r="D67">
        <v>2900</v>
      </c>
      <c r="E67" t="s">
        <v>354</v>
      </c>
      <c r="F67" t="s">
        <v>177</v>
      </c>
      <c r="G67" t="s">
        <v>355</v>
      </c>
      <c r="H67" t="s">
        <v>19</v>
      </c>
      <c r="I67" t="s">
        <v>19</v>
      </c>
      <c r="J67" t="s">
        <v>20</v>
      </c>
      <c r="K67" s="4" t="s">
        <v>356</v>
      </c>
      <c r="L67" s="4" t="s">
        <v>357</v>
      </c>
      <c r="M67" s="4" t="s">
        <v>358</v>
      </c>
      <c r="N67" s="4">
        <v>2.0582969E-2</v>
      </c>
      <c r="O67">
        <v>0</v>
      </c>
    </row>
    <row r="68" spans="1:15">
      <c r="A68">
        <v>2401453</v>
      </c>
      <c r="B68">
        <v>24</v>
      </c>
      <c r="C68" t="s">
        <v>205</v>
      </c>
      <c r="D68">
        <v>1453</v>
      </c>
      <c r="E68" t="s">
        <v>359</v>
      </c>
      <c r="F68" t="s">
        <v>177</v>
      </c>
      <c r="G68" t="s">
        <v>360</v>
      </c>
      <c r="H68" t="s">
        <v>19</v>
      </c>
      <c r="I68" t="s">
        <v>19</v>
      </c>
      <c r="J68" t="s">
        <v>20</v>
      </c>
      <c r="K68" s="4" t="s">
        <v>361</v>
      </c>
      <c r="L68" s="4" t="s">
        <v>362</v>
      </c>
      <c r="M68" s="4" t="s">
        <v>363</v>
      </c>
      <c r="N68" s="4">
        <v>2.1209563000000001E-2</v>
      </c>
      <c r="O68">
        <v>0</v>
      </c>
    </row>
    <row r="69" spans="1:15">
      <c r="A69">
        <v>2706422</v>
      </c>
      <c r="B69">
        <v>27</v>
      </c>
      <c r="C69" t="s">
        <v>188</v>
      </c>
      <c r="D69">
        <v>6422</v>
      </c>
      <c r="E69" t="s">
        <v>364</v>
      </c>
      <c r="F69" t="s">
        <v>177</v>
      </c>
      <c r="G69" t="s">
        <v>365</v>
      </c>
      <c r="H69" t="s">
        <v>19</v>
      </c>
      <c r="I69" t="s">
        <v>19</v>
      </c>
      <c r="J69" t="s">
        <v>20</v>
      </c>
      <c r="K69" s="4" t="s">
        <v>366</v>
      </c>
      <c r="L69" s="4" t="s">
        <v>367</v>
      </c>
      <c r="M69" s="4" t="s">
        <v>368</v>
      </c>
      <c r="N69" s="4">
        <v>2.2546673E-2</v>
      </c>
      <c r="O69">
        <v>0</v>
      </c>
    </row>
    <row r="70" spans="1:15">
      <c r="A70">
        <v>2414902</v>
      </c>
      <c r="B70">
        <v>24</v>
      </c>
      <c r="C70" t="s">
        <v>205</v>
      </c>
      <c r="D70">
        <v>14902</v>
      </c>
      <c r="E70" t="s">
        <v>369</v>
      </c>
      <c r="F70" t="s">
        <v>177</v>
      </c>
      <c r="G70" t="s">
        <v>370</v>
      </c>
      <c r="H70" t="s">
        <v>19</v>
      </c>
      <c r="I70" t="s">
        <v>19</v>
      </c>
      <c r="J70" t="s">
        <v>20</v>
      </c>
      <c r="K70" s="4" t="s">
        <v>371</v>
      </c>
      <c r="L70" s="4" t="s">
        <v>372</v>
      </c>
      <c r="M70" s="4" t="s">
        <v>373</v>
      </c>
      <c r="N70" s="4">
        <v>2.3534818999999998E-2</v>
      </c>
      <c r="O70">
        <v>0</v>
      </c>
    </row>
    <row r="71" spans="1:15">
      <c r="A71">
        <v>2405108</v>
      </c>
      <c r="B71">
        <v>24</v>
      </c>
      <c r="C71" t="s">
        <v>205</v>
      </c>
      <c r="D71">
        <v>5108</v>
      </c>
      <c r="E71" t="s">
        <v>374</v>
      </c>
      <c r="F71" t="s">
        <v>177</v>
      </c>
      <c r="G71" t="s">
        <v>375</v>
      </c>
      <c r="H71" t="s">
        <v>19</v>
      </c>
      <c r="I71" t="s">
        <v>19</v>
      </c>
      <c r="J71" t="s">
        <v>20</v>
      </c>
      <c r="K71" s="4" t="s">
        <v>376</v>
      </c>
      <c r="L71" s="4" t="s">
        <v>377</v>
      </c>
      <c r="M71" s="4" t="s">
        <v>378</v>
      </c>
      <c r="N71" s="4">
        <v>2.4428831000000002E-2</v>
      </c>
      <c r="O71">
        <v>0</v>
      </c>
    </row>
    <row r="72" spans="1:15">
      <c r="A72">
        <v>2205250</v>
      </c>
      <c r="B72">
        <v>22</v>
      </c>
      <c r="C72" t="s">
        <v>175</v>
      </c>
      <c r="D72">
        <v>5250</v>
      </c>
      <c r="E72" t="s">
        <v>379</v>
      </c>
      <c r="F72" t="s">
        <v>177</v>
      </c>
      <c r="G72" t="s">
        <v>380</v>
      </c>
      <c r="H72" t="s">
        <v>19</v>
      </c>
      <c r="I72" t="s">
        <v>19</v>
      </c>
      <c r="J72" t="s">
        <v>20</v>
      </c>
      <c r="K72" s="4" t="s">
        <v>381</v>
      </c>
      <c r="L72" s="4" t="s">
        <v>382</v>
      </c>
      <c r="M72" s="4" t="s">
        <v>383</v>
      </c>
      <c r="N72" s="4">
        <v>2.4545645000000001E-2</v>
      </c>
      <c r="O72">
        <v>0</v>
      </c>
    </row>
    <row r="73" spans="1:15">
      <c r="A73">
        <v>2911402</v>
      </c>
      <c r="B73">
        <v>29</v>
      </c>
      <c r="C73" t="s">
        <v>194</v>
      </c>
      <c r="D73">
        <v>11402</v>
      </c>
      <c r="E73" t="s">
        <v>384</v>
      </c>
      <c r="F73" t="s">
        <v>177</v>
      </c>
      <c r="G73" t="s">
        <v>385</v>
      </c>
      <c r="H73" t="s">
        <v>19</v>
      </c>
      <c r="I73" t="s">
        <v>19</v>
      </c>
      <c r="J73" t="s">
        <v>20</v>
      </c>
      <c r="K73" s="4" t="s">
        <v>386</v>
      </c>
      <c r="L73" s="4" t="s">
        <v>387</v>
      </c>
      <c r="M73" s="4" t="s">
        <v>388</v>
      </c>
      <c r="N73" s="4">
        <v>2.5757136999999999E-2</v>
      </c>
      <c r="O73">
        <v>0</v>
      </c>
    </row>
    <row r="74" spans="1:15">
      <c r="A74">
        <v>2915007</v>
      </c>
      <c r="B74">
        <v>29</v>
      </c>
      <c r="C74" t="s">
        <v>194</v>
      </c>
      <c r="D74">
        <v>15007</v>
      </c>
      <c r="E74" t="s">
        <v>389</v>
      </c>
      <c r="F74" t="s">
        <v>177</v>
      </c>
      <c r="G74" t="s">
        <v>390</v>
      </c>
      <c r="H74" t="s">
        <v>19</v>
      </c>
      <c r="I74" t="s">
        <v>19</v>
      </c>
      <c r="J74" t="s">
        <v>20</v>
      </c>
      <c r="K74" s="4" t="s">
        <v>391</v>
      </c>
      <c r="L74" s="4" t="s">
        <v>392</v>
      </c>
      <c r="M74" s="4" t="s">
        <v>393</v>
      </c>
      <c r="N74" s="4">
        <v>2.6700062E-2</v>
      </c>
      <c r="O74">
        <v>0</v>
      </c>
    </row>
    <row r="75" spans="1:15">
      <c r="A75">
        <v>2103406</v>
      </c>
      <c r="B75">
        <v>21</v>
      </c>
      <c r="C75" t="s">
        <v>237</v>
      </c>
      <c r="D75">
        <v>3406</v>
      </c>
      <c r="E75" t="s">
        <v>394</v>
      </c>
      <c r="F75" t="s">
        <v>177</v>
      </c>
      <c r="G75" t="s">
        <v>395</v>
      </c>
      <c r="H75" t="s">
        <v>19</v>
      </c>
      <c r="I75" t="s">
        <v>19</v>
      </c>
      <c r="J75" t="s">
        <v>20</v>
      </c>
      <c r="K75" s="4" t="s">
        <v>396</v>
      </c>
      <c r="L75" s="4" t="s">
        <v>397</v>
      </c>
      <c r="M75" s="4" t="s">
        <v>398</v>
      </c>
      <c r="N75" s="4">
        <v>2.7671748999999999E-2</v>
      </c>
      <c r="O75">
        <v>0</v>
      </c>
    </row>
    <row r="76" spans="1:15">
      <c r="A76">
        <v>2806008</v>
      </c>
      <c r="B76">
        <v>28</v>
      </c>
      <c r="C76" t="s">
        <v>399</v>
      </c>
      <c r="D76">
        <v>6008</v>
      </c>
      <c r="E76" t="s">
        <v>400</v>
      </c>
      <c r="F76" t="s">
        <v>177</v>
      </c>
      <c r="G76" t="s">
        <v>401</v>
      </c>
      <c r="H76" t="s">
        <v>19</v>
      </c>
      <c r="I76" t="s">
        <v>19</v>
      </c>
      <c r="J76" t="s">
        <v>20</v>
      </c>
      <c r="K76" s="4" t="s">
        <v>402</v>
      </c>
      <c r="L76" s="4" t="s">
        <v>403</v>
      </c>
      <c r="M76" s="4" t="s">
        <v>404</v>
      </c>
      <c r="N76" s="4">
        <v>2.7690652E-2</v>
      </c>
      <c r="O76">
        <v>0</v>
      </c>
    </row>
    <row r="77" spans="1:15">
      <c r="A77">
        <v>2600203</v>
      </c>
      <c r="B77">
        <v>26</v>
      </c>
      <c r="C77" t="s">
        <v>231</v>
      </c>
      <c r="D77">
        <v>203</v>
      </c>
      <c r="E77" t="s">
        <v>405</v>
      </c>
      <c r="F77" t="s">
        <v>177</v>
      </c>
      <c r="G77" t="s">
        <v>406</v>
      </c>
      <c r="H77" t="s">
        <v>19</v>
      </c>
      <c r="I77" t="s">
        <v>19</v>
      </c>
      <c r="J77" t="s">
        <v>20</v>
      </c>
      <c r="K77" s="4" t="s">
        <v>407</v>
      </c>
      <c r="L77" s="4" t="s">
        <v>408</v>
      </c>
      <c r="M77" s="4" t="s">
        <v>409</v>
      </c>
      <c r="N77" s="4">
        <v>2.7738941999999999E-2</v>
      </c>
      <c r="O77">
        <v>0</v>
      </c>
    </row>
    <row r="78" spans="1:15">
      <c r="A78">
        <v>2100501</v>
      </c>
      <c r="B78">
        <v>21</v>
      </c>
      <c r="C78" t="s">
        <v>237</v>
      </c>
      <c r="D78">
        <v>501</v>
      </c>
      <c r="E78" t="s">
        <v>410</v>
      </c>
      <c r="F78" t="s">
        <v>177</v>
      </c>
      <c r="G78" t="s">
        <v>411</v>
      </c>
      <c r="H78" t="s">
        <v>19</v>
      </c>
      <c r="I78" t="s">
        <v>19</v>
      </c>
      <c r="J78" t="s">
        <v>20</v>
      </c>
      <c r="K78" s="4" t="s">
        <v>412</v>
      </c>
      <c r="L78" s="4" t="s">
        <v>413</v>
      </c>
      <c r="M78" s="4" t="s">
        <v>414</v>
      </c>
      <c r="N78" s="4">
        <v>2.8040738999999999E-2</v>
      </c>
      <c r="O78">
        <v>0</v>
      </c>
    </row>
    <row r="79" spans="1:15">
      <c r="A79">
        <v>2102408</v>
      </c>
      <c r="B79">
        <v>21</v>
      </c>
      <c r="C79" t="s">
        <v>237</v>
      </c>
      <c r="D79">
        <v>2408</v>
      </c>
      <c r="E79" t="s">
        <v>415</v>
      </c>
      <c r="F79" t="s">
        <v>177</v>
      </c>
      <c r="G79" t="s">
        <v>416</v>
      </c>
      <c r="H79" t="s">
        <v>19</v>
      </c>
      <c r="I79" t="s">
        <v>19</v>
      </c>
      <c r="J79" t="s">
        <v>20</v>
      </c>
      <c r="K79" s="4" t="s">
        <v>417</v>
      </c>
      <c r="L79" s="4" t="s">
        <v>418</v>
      </c>
      <c r="M79" s="4" t="s">
        <v>419</v>
      </c>
      <c r="N79" s="4">
        <v>2.8350334000000001E-2</v>
      </c>
      <c r="O79">
        <v>0</v>
      </c>
    </row>
    <row r="80" spans="1:15">
      <c r="A80">
        <v>2507408</v>
      </c>
      <c r="B80">
        <v>25</v>
      </c>
      <c r="C80" t="s">
        <v>182</v>
      </c>
      <c r="D80">
        <v>7408</v>
      </c>
      <c r="E80" t="s">
        <v>420</v>
      </c>
      <c r="F80" t="s">
        <v>177</v>
      </c>
      <c r="G80" t="s">
        <v>421</v>
      </c>
      <c r="H80" t="s">
        <v>19</v>
      </c>
      <c r="I80" t="s">
        <v>19</v>
      </c>
      <c r="J80" t="s">
        <v>20</v>
      </c>
      <c r="K80" s="4" t="s">
        <v>422</v>
      </c>
      <c r="L80" s="4" t="s">
        <v>423</v>
      </c>
      <c r="M80" s="4" t="s">
        <v>424</v>
      </c>
      <c r="N80" s="4">
        <v>2.8759395E-2</v>
      </c>
      <c r="O80">
        <v>0</v>
      </c>
    </row>
    <row r="81" spans="1:15">
      <c r="A81">
        <v>2210904</v>
      </c>
      <c r="B81">
        <v>22</v>
      </c>
      <c r="C81" t="s">
        <v>175</v>
      </c>
      <c r="D81">
        <v>10904</v>
      </c>
      <c r="E81" t="s">
        <v>425</v>
      </c>
      <c r="F81" t="s">
        <v>177</v>
      </c>
      <c r="G81" t="s">
        <v>426</v>
      </c>
      <c r="H81" t="s">
        <v>19</v>
      </c>
      <c r="I81" t="s">
        <v>19</v>
      </c>
      <c r="J81" t="s">
        <v>20</v>
      </c>
      <c r="K81" s="4" t="s">
        <v>427</v>
      </c>
      <c r="L81" s="4" t="s">
        <v>428</v>
      </c>
      <c r="M81" s="4" t="s">
        <v>429</v>
      </c>
      <c r="N81" s="4">
        <v>3.0018572E-2</v>
      </c>
      <c r="O81">
        <v>0</v>
      </c>
    </row>
    <row r="82" spans="1:15">
      <c r="A82">
        <v>2702207</v>
      </c>
      <c r="B82">
        <v>27</v>
      </c>
      <c r="C82" t="s">
        <v>188</v>
      </c>
      <c r="D82">
        <v>2207</v>
      </c>
      <c r="E82" t="s">
        <v>430</v>
      </c>
      <c r="F82" t="s">
        <v>177</v>
      </c>
      <c r="G82" t="s">
        <v>431</v>
      </c>
      <c r="H82" t="s">
        <v>19</v>
      </c>
      <c r="I82" t="s">
        <v>19</v>
      </c>
      <c r="J82" t="s">
        <v>20</v>
      </c>
      <c r="K82" s="4" t="s">
        <v>432</v>
      </c>
      <c r="L82" s="4" t="s">
        <v>433</v>
      </c>
      <c r="M82" s="4" t="s">
        <v>434</v>
      </c>
      <c r="N82" s="4">
        <v>3.1164857000000001E-2</v>
      </c>
      <c r="O82">
        <v>0</v>
      </c>
    </row>
    <row r="83" spans="1:15">
      <c r="A83">
        <v>2513901</v>
      </c>
      <c r="B83">
        <v>25</v>
      </c>
      <c r="C83" t="s">
        <v>182</v>
      </c>
      <c r="D83">
        <v>13901</v>
      </c>
      <c r="E83" t="s">
        <v>435</v>
      </c>
      <c r="F83" t="s">
        <v>177</v>
      </c>
      <c r="G83" t="s">
        <v>436</v>
      </c>
      <c r="H83" t="s">
        <v>19</v>
      </c>
      <c r="I83" t="s">
        <v>19</v>
      </c>
      <c r="J83" t="s">
        <v>20</v>
      </c>
      <c r="K83" s="4" t="s">
        <v>437</v>
      </c>
      <c r="L83" s="4" t="s">
        <v>438</v>
      </c>
      <c r="M83" s="4" t="s">
        <v>439</v>
      </c>
      <c r="N83" s="4">
        <v>3.1765703999999999E-2</v>
      </c>
      <c r="O83">
        <v>0</v>
      </c>
    </row>
    <row r="84" spans="1:15">
      <c r="A84">
        <v>2926806</v>
      </c>
      <c r="B84">
        <v>29</v>
      </c>
      <c r="C84" t="s">
        <v>194</v>
      </c>
      <c r="D84">
        <v>26806</v>
      </c>
      <c r="E84" t="s">
        <v>440</v>
      </c>
      <c r="F84" t="s">
        <v>177</v>
      </c>
      <c r="G84" t="s">
        <v>441</v>
      </c>
      <c r="H84" t="s">
        <v>19</v>
      </c>
      <c r="I84" t="s">
        <v>19</v>
      </c>
      <c r="J84" t="s">
        <v>20</v>
      </c>
      <c r="K84" s="4" t="s">
        <v>442</v>
      </c>
      <c r="L84" s="4" t="s">
        <v>443</v>
      </c>
      <c r="M84" s="4" t="s">
        <v>444</v>
      </c>
      <c r="N84" s="4">
        <v>3.2125936000000001E-2</v>
      </c>
      <c r="O84">
        <v>0</v>
      </c>
    </row>
    <row r="85" spans="1:15">
      <c r="A85">
        <v>2700102</v>
      </c>
      <c r="B85">
        <v>27</v>
      </c>
      <c r="C85" t="s">
        <v>188</v>
      </c>
      <c r="D85">
        <v>102</v>
      </c>
      <c r="E85" t="s">
        <v>445</v>
      </c>
      <c r="F85" t="s">
        <v>177</v>
      </c>
      <c r="G85" t="s">
        <v>446</v>
      </c>
      <c r="H85" t="s">
        <v>19</v>
      </c>
      <c r="I85" t="s">
        <v>19</v>
      </c>
      <c r="J85" t="s">
        <v>20</v>
      </c>
      <c r="K85" s="4" t="s">
        <v>447</v>
      </c>
      <c r="L85" s="4" t="s">
        <v>448</v>
      </c>
      <c r="M85" s="4" t="s">
        <v>449</v>
      </c>
      <c r="N85" s="4">
        <v>3.3735857000000001E-2</v>
      </c>
      <c r="O85">
        <v>0</v>
      </c>
    </row>
    <row r="86" spans="1:15">
      <c r="A86">
        <v>2310308</v>
      </c>
      <c r="B86">
        <v>23</v>
      </c>
      <c r="C86" t="s">
        <v>258</v>
      </c>
      <c r="D86">
        <v>10308</v>
      </c>
      <c r="E86" t="s">
        <v>450</v>
      </c>
      <c r="F86" t="s">
        <v>177</v>
      </c>
      <c r="G86" t="s">
        <v>451</v>
      </c>
      <c r="H86" t="s">
        <v>19</v>
      </c>
      <c r="I86" t="s">
        <v>19</v>
      </c>
      <c r="J86" t="s">
        <v>20</v>
      </c>
      <c r="K86" s="4" t="s">
        <v>452</v>
      </c>
      <c r="L86" s="4" t="s">
        <v>453</v>
      </c>
      <c r="M86" s="4" t="s">
        <v>454</v>
      </c>
      <c r="N86" s="4">
        <v>3.5801009000000002E-2</v>
      </c>
      <c r="O86">
        <v>0</v>
      </c>
    </row>
    <row r="87" spans="1:15">
      <c r="A87">
        <v>2903201</v>
      </c>
      <c r="B87">
        <v>29</v>
      </c>
      <c r="C87" t="s">
        <v>194</v>
      </c>
      <c r="D87">
        <v>3201</v>
      </c>
      <c r="E87" t="s">
        <v>455</v>
      </c>
      <c r="F87" t="s">
        <v>177</v>
      </c>
      <c r="G87" t="s">
        <v>456</v>
      </c>
      <c r="H87" t="s">
        <v>19</v>
      </c>
      <c r="I87" t="s">
        <v>19</v>
      </c>
      <c r="J87" t="s">
        <v>20</v>
      </c>
      <c r="K87" s="4" t="s">
        <v>457</v>
      </c>
      <c r="L87" s="4" t="s">
        <v>458</v>
      </c>
      <c r="M87" s="4" t="s">
        <v>459</v>
      </c>
      <c r="N87" s="4">
        <v>3.6749871000000003E-2</v>
      </c>
      <c r="O87">
        <v>0</v>
      </c>
    </row>
    <row r="88" spans="1:15">
      <c r="A88">
        <v>2923803</v>
      </c>
      <c r="B88">
        <v>29</v>
      </c>
      <c r="C88" t="s">
        <v>194</v>
      </c>
      <c r="D88">
        <v>23803</v>
      </c>
      <c r="E88" t="s">
        <v>460</v>
      </c>
      <c r="F88" t="s">
        <v>177</v>
      </c>
      <c r="G88" t="s">
        <v>461</v>
      </c>
      <c r="H88" t="s">
        <v>19</v>
      </c>
      <c r="I88" t="s">
        <v>19</v>
      </c>
      <c r="J88" t="s">
        <v>20</v>
      </c>
      <c r="K88" s="4" t="s">
        <v>462</v>
      </c>
      <c r="L88" s="4" t="s">
        <v>463</v>
      </c>
      <c r="M88" s="4" t="s">
        <v>464</v>
      </c>
      <c r="N88" s="4">
        <v>3.7204437E-2</v>
      </c>
      <c r="O88">
        <v>0</v>
      </c>
    </row>
    <row r="89" spans="1:15">
      <c r="A89">
        <v>2805703</v>
      </c>
      <c r="B89">
        <v>28</v>
      </c>
      <c r="C89" t="s">
        <v>399</v>
      </c>
      <c r="D89">
        <v>5703</v>
      </c>
      <c r="E89" t="s">
        <v>465</v>
      </c>
      <c r="F89" t="s">
        <v>177</v>
      </c>
      <c r="G89" t="s">
        <v>466</v>
      </c>
      <c r="H89" t="s">
        <v>19</v>
      </c>
      <c r="I89" t="s">
        <v>19</v>
      </c>
      <c r="J89" t="s">
        <v>20</v>
      </c>
      <c r="K89" s="4" t="s">
        <v>467</v>
      </c>
      <c r="L89" s="4" t="s">
        <v>468</v>
      </c>
      <c r="M89" s="4" t="s">
        <v>469</v>
      </c>
      <c r="N89" s="4">
        <v>3.8627117000000002E-2</v>
      </c>
      <c r="O89">
        <v>0</v>
      </c>
    </row>
    <row r="90" spans="1:15">
      <c r="A90">
        <v>2101608</v>
      </c>
      <c r="B90">
        <v>21</v>
      </c>
      <c r="C90" t="s">
        <v>237</v>
      </c>
      <c r="D90">
        <v>1608</v>
      </c>
      <c r="E90" t="s">
        <v>470</v>
      </c>
      <c r="F90" t="s">
        <v>177</v>
      </c>
      <c r="G90" t="s">
        <v>471</v>
      </c>
      <c r="H90" t="s">
        <v>19</v>
      </c>
      <c r="I90" t="s">
        <v>19</v>
      </c>
      <c r="J90" t="s">
        <v>20</v>
      </c>
      <c r="K90" s="4" t="s">
        <v>472</v>
      </c>
      <c r="L90" s="4" t="s">
        <v>473</v>
      </c>
      <c r="M90" s="4" t="s">
        <v>474</v>
      </c>
      <c r="N90" s="4">
        <v>3.8885283E-2</v>
      </c>
      <c r="O90">
        <v>0</v>
      </c>
    </row>
    <row r="91" spans="1:15">
      <c r="A91">
        <v>2912103</v>
      </c>
      <c r="B91">
        <v>29</v>
      </c>
      <c r="C91" t="s">
        <v>194</v>
      </c>
      <c r="D91">
        <v>12103</v>
      </c>
      <c r="E91" t="s">
        <v>475</v>
      </c>
      <c r="F91" t="s">
        <v>177</v>
      </c>
      <c r="G91" t="s">
        <v>476</v>
      </c>
      <c r="H91" t="s">
        <v>19</v>
      </c>
      <c r="I91" t="s">
        <v>19</v>
      </c>
      <c r="J91" t="s">
        <v>20</v>
      </c>
      <c r="K91" s="4" t="s">
        <v>477</v>
      </c>
      <c r="L91" s="4" t="s">
        <v>478</v>
      </c>
      <c r="M91" s="4" t="s">
        <v>479</v>
      </c>
      <c r="N91" s="4">
        <v>3.8914460999999997E-2</v>
      </c>
      <c r="O91">
        <v>0</v>
      </c>
    </row>
    <row r="92" spans="1:15">
      <c r="A92">
        <v>2921302</v>
      </c>
      <c r="B92">
        <v>29</v>
      </c>
      <c r="C92" t="s">
        <v>194</v>
      </c>
      <c r="D92">
        <v>21302</v>
      </c>
      <c r="E92" t="s">
        <v>480</v>
      </c>
      <c r="F92" t="s">
        <v>177</v>
      </c>
      <c r="G92" t="s">
        <v>481</v>
      </c>
      <c r="H92" t="s">
        <v>19</v>
      </c>
      <c r="I92" t="s">
        <v>19</v>
      </c>
      <c r="J92" t="s">
        <v>20</v>
      </c>
      <c r="K92" s="4" t="s">
        <v>482</v>
      </c>
      <c r="L92" s="4" t="s">
        <v>483</v>
      </c>
      <c r="M92" s="4" t="s">
        <v>484</v>
      </c>
      <c r="N92" s="4">
        <v>3.9502177999999999E-2</v>
      </c>
      <c r="O92">
        <v>0</v>
      </c>
    </row>
    <row r="93" spans="1:15">
      <c r="A93">
        <v>2210656</v>
      </c>
      <c r="B93">
        <v>22</v>
      </c>
      <c r="C93" t="s">
        <v>175</v>
      </c>
      <c r="D93">
        <v>10656</v>
      </c>
      <c r="E93" t="s">
        <v>485</v>
      </c>
      <c r="F93" t="s">
        <v>177</v>
      </c>
      <c r="G93" t="s">
        <v>486</v>
      </c>
      <c r="H93" t="s">
        <v>19</v>
      </c>
      <c r="I93" t="s">
        <v>19</v>
      </c>
      <c r="J93" t="s">
        <v>20</v>
      </c>
      <c r="K93" s="4" t="s">
        <v>487</v>
      </c>
      <c r="L93" s="4" t="s">
        <v>488</v>
      </c>
      <c r="M93" s="4" t="s">
        <v>489</v>
      </c>
      <c r="N93" s="4">
        <v>4.0032682E-2</v>
      </c>
      <c r="O93">
        <v>0</v>
      </c>
    </row>
    <row r="94" spans="1:15">
      <c r="A94">
        <v>2211704</v>
      </c>
      <c r="B94">
        <v>22</v>
      </c>
      <c r="C94" t="s">
        <v>175</v>
      </c>
      <c r="D94">
        <v>11704</v>
      </c>
      <c r="E94" t="s">
        <v>490</v>
      </c>
      <c r="F94" t="s">
        <v>177</v>
      </c>
      <c r="G94" t="s">
        <v>491</v>
      </c>
      <c r="H94" t="s">
        <v>19</v>
      </c>
      <c r="I94" t="s">
        <v>19</v>
      </c>
      <c r="J94" t="s">
        <v>20</v>
      </c>
      <c r="K94" s="4" t="s">
        <v>492</v>
      </c>
      <c r="L94" s="4" t="s">
        <v>493</v>
      </c>
      <c r="M94" s="4" t="s">
        <v>494</v>
      </c>
      <c r="N94" s="4">
        <v>4.0128058000000001E-2</v>
      </c>
      <c r="O94">
        <v>0</v>
      </c>
    </row>
    <row r="95" spans="1:15">
      <c r="A95">
        <v>2708808</v>
      </c>
      <c r="B95">
        <v>27</v>
      </c>
      <c r="C95" t="s">
        <v>188</v>
      </c>
      <c r="D95">
        <v>8808</v>
      </c>
      <c r="E95" t="s">
        <v>495</v>
      </c>
      <c r="F95" t="s">
        <v>177</v>
      </c>
      <c r="G95" t="s">
        <v>496</v>
      </c>
      <c r="H95" t="s">
        <v>19</v>
      </c>
      <c r="I95" t="s">
        <v>19</v>
      </c>
      <c r="J95" t="s">
        <v>20</v>
      </c>
      <c r="K95" s="4" t="s">
        <v>497</v>
      </c>
      <c r="L95" s="4" t="s">
        <v>498</v>
      </c>
      <c r="M95" s="4" t="s">
        <v>499</v>
      </c>
      <c r="N95" s="4">
        <v>4.0590630000000003E-2</v>
      </c>
      <c r="O95">
        <v>0</v>
      </c>
    </row>
    <row r="96" spans="1:15">
      <c r="A96">
        <v>2514701</v>
      </c>
      <c r="B96">
        <v>25</v>
      </c>
      <c r="C96" t="s">
        <v>182</v>
      </c>
      <c r="D96">
        <v>14701</v>
      </c>
      <c r="E96" t="s">
        <v>500</v>
      </c>
      <c r="F96" t="s">
        <v>177</v>
      </c>
      <c r="G96" t="s">
        <v>501</v>
      </c>
      <c r="H96" t="s">
        <v>19</v>
      </c>
      <c r="I96" t="s">
        <v>19</v>
      </c>
      <c r="J96" t="s">
        <v>20</v>
      </c>
      <c r="K96" s="4" t="s">
        <v>502</v>
      </c>
      <c r="L96" s="4" t="s">
        <v>503</v>
      </c>
      <c r="M96" s="4" t="s">
        <v>504</v>
      </c>
      <c r="N96" s="4">
        <v>4.0751126999999998E-2</v>
      </c>
      <c r="O96">
        <v>0</v>
      </c>
    </row>
    <row r="97" spans="1:15">
      <c r="A97">
        <v>2514602</v>
      </c>
      <c r="B97">
        <v>25</v>
      </c>
      <c r="C97" t="s">
        <v>182</v>
      </c>
      <c r="D97">
        <v>14602</v>
      </c>
      <c r="E97" t="s">
        <v>505</v>
      </c>
      <c r="F97" t="s">
        <v>177</v>
      </c>
      <c r="G97" t="s">
        <v>506</v>
      </c>
      <c r="H97" t="s">
        <v>19</v>
      </c>
      <c r="I97" t="s">
        <v>19</v>
      </c>
      <c r="J97" t="s">
        <v>20</v>
      </c>
      <c r="K97" s="4" t="s">
        <v>507</v>
      </c>
      <c r="L97" s="4" t="s">
        <v>508</v>
      </c>
      <c r="M97" s="4" t="s">
        <v>509</v>
      </c>
      <c r="N97" s="4">
        <v>4.1229136999999999E-2</v>
      </c>
      <c r="O97">
        <v>0</v>
      </c>
    </row>
    <row r="98" spans="1:15">
      <c r="A98">
        <v>2926202</v>
      </c>
      <c r="B98">
        <v>29</v>
      </c>
      <c r="C98" t="s">
        <v>194</v>
      </c>
      <c r="D98">
        <v>26202</v>
      </c>
      <c r="E98" t="s">
        <v>510</v>
      </c>
      <c r="F98" t="s">
        <v>177</v>
      </c>
      <c r="G98" t="s">
        <v>511</v>
      </c>
      <c r="H98" t="s">
        <v>19</v>
      </c>
      <c r="I98" t="s">
        <v>19</v>
      </c>
      <c r="J98" t="s">
        <v>20</v>
      </c>
      <c r="K98" s="4" t="s">
        <v>512</v>
      </c>
      <c r="L98" s="4" t="s">
        <v>513</v>
      </c>
      <c r="M98" s="4" t="s">
        <v>514</v>
      </c>
      <c r="N98" s="4">
        <v>4.1666579000000002E-2</v>
      </c>
      <c r="O98">
        <v>0</v>
      </c>
    </row>
    <row r="99" spans="1:15">
      <c r="A99">
        <v>2207850</v>
      </c>
      <c r="B99">
        <v>22</v>
      </c>
      <c r="C99" t="s">
        <v>175</v>
      </c>
      <c r="D99">
        <v>7850</v>
      </c>
      <c r="E99" t="s">
        <v>515</v>
      </c>
      <c r="F99" t="s">
        <v>177</v>
      </c>
      <c r="G99" t="s">
        <v>516</v>
      </c>
      <c r="H99" t="s">
        <v>19</v>
      </c>
      <c r="I99" t="s">
        <v>19</v>
      </c>
      <c r="J99" t="s">
        <v>20</v>
      </c>
      <c r="K99" s="4" t="s">
        <v>517</v>
      </c>
      <c r="L99" s="4" t="s">
        <v>518</v>
      </c>
      <c r="M99" s="4" t="s">
        <v>519</v>
      </c>
      <c r="N99" s="4">
        <v>4.2638250000000003E-2</v>
      </c>
      <c r="O99">
        <v>0</v>
      </c>
    </row>
    <row r="100" spans="1:15">
      <c r="A100">
        <v>2301851</v>
      </c>
      <c r="B100">
        <v>23</v>
      </c>
      <c r="C100" t="s">
        <v>258</v>
      </c>
      <c r="D100">
        <v>1851</v>
      </c>
      <c r="E100" t="s">
        <v>520</v>
      </c>
      <c r="F100" t="s">
        <v>177</v>
      </c>
      <c r="G100" t="s">
        <v>521</v>
      </c>
      <c r="H100" t="s">
        <v>19</v>
      </c>
      <c r="I100" t="s">
        <v>19</v>
      </c>
      <c r="J100" t="s">
        <v>20</v>
      </c>
      <c r="K100" s="4" t="s">
        <v>522</v>
      </c>
      <c r="L100" s="4" t="s">
        <v>523</v>
      </c>
      <c r="M100" s="4" t="s">
        <v>524</v>
      </c>
      <c r="N100" s="4">
        <v>4.2876358000000003E-2</v>
      </c>
      <c r="O100">
        <v>0</v>
      </c>
    </row>
    <row r="101" spans="1:15">
      <c r="A101">
        <v>2902500</v>
      </c>
      <c r="B101">
        <v>29</v>
      </c>
      <c r="C101" t="s">
        <v>194</v>
      </c>
      <c r="D101">
        <v>2500</v>
      </c>
      <c r="E101" t="s">
        <v>525</v>
      </c>
      <c r="F101" t="s">
        <v>177</v>
      </c>
      <c r="G101" t="s">
        <v>526</v>
      </c>
      <c r="H101" t="s">
        <v>19</v>
      </c>
      <c r="I101" t="s">
        <v>19</v>
      </c>
      <c r="J101" t="s">
        <v>20</v>
      </c>
      <c r="K101" s="4" t="s">
        <v>527</v>
      </c>
      <c r="L101" s="4" t="s">
        <v>528</v>
      </c>
      <c r="M101" s="4" t="s">
        <v>529</v>
      </c>
      <c r="N101" s="4">
        <v>4.3630422000000002E-2</v>
      </c>
      <c r="O101">
        <v>0</v>
      </c>
    </row>
    <row r="102" spans="1:15">
      <c r="A102">
        <v>2901106</v>
      </c>
      <c r="B102">
        <v>29</v>
      </c>
      <c r="C102" t="s">
        <v>194</v>
      </c>
      <c r="D102">
        <v>1106</v>
      </c>
      <c r="E102" t="s">
        <v>530</v>
      </c>
      <c r="F102" t="s">
        <v>177</v>
      </c>
      <c r="G102" t="s">
        <v>531</v>
      </c>
      <c r="H102" t="s">
        <v>19</v>
      </c>
      <c r="I102" t="s">
        <v>19</v>
      </c>
      <c r="J102" t="s">
        <v>20</v>
      </c>
      <c r="K102" s="4" t="s">
        <v>532</v>
      </c>
      <c r="L102" s="4" t="s">
        <v>533</v>
      </c>
      <c r="M102" s="4" t="s">
        <v>534</v>
      </c>
      <c r="N102" s="4">
        <v>4.4056053999999997E-2</v>
      </c>
      <c r="O102">
        <v>0</v>
      </c>
    </row>
    <row r="103" spans="1:15">
      <c r="A103">
        <v>2911303</v>
      </c>
      <c r="B103">
        <v>29</v>
      </c>
      <c r="C103" t="s">
        <v>194</v>
      </c>
      <c r="D103">
        <v>11303</v>
      </c>
      <c r="E103" t="s">
        <v>535</v>
      </c>
      <c r="F103" t="s">
        <v>177</v>
      </c>
      <c r="G103" t="s">
        <v>536</v>
      </c>
      <c r="H103" t="s">
        <v>19</v>
      </c>
      <c r="I103" t="s">
        <v>19</v>
      </c>
      <c r="J103" t="s">
        <v>20</v>
      </c>
      <c r="K103" s="4" t="s">
        <v>537</v>
      </c>
      <c r="L103" s="4" t="s">
        <v>538</v>
      </c>
      <c r="M103" s="4" t="s">
        <v>539</v>
      </c>
      <c r="N103" s="4">
        <v>4.4323056E-2</v>
      </c>
      <c r="O103">
        <v>0</v>
      </c>
    </row>
    <row r="104" spans="1:15">
      <c r="A104">
        <v>2100956</v>
      </c>
      <c r="B104">
        <v>21</v>
      </c>
      <c r="C104" t="s">
        <v>237</v>
      </c>
      <c r="D104">
        <v>956</v>
      </c>
      <c r="E104" t="s">
        <v>540</v>
      </c>
      <c r="F104" t="s">
        <v>177</v>
      </c>
      <c r="G104" t="s">
        <v>541</v>
      </c>
      <c r="H104" t="s">
        <v>19</v>
      </c>
      <c r="I104" t="s">
        <v>19</v>
      </c>
      <c r="J104" t="s">
        <v>20</v>
      </c>
      <c r="K104" s="4" t="s">
        <v>542</v>
      </c>
      <c r="L104" s="4" t="s">
        <v>543</v>
      </c>
      <c r="M104" s="4" t="s">
        <v>544</v>
      </c>
      <c r="N104" s="4">
        <v>4.4696621999999998E-2</v>
      </c>
      <c r="O104">
        <v>0</v>
      </c>
    </row>
    <row r="105" spans="1:15">
      <c r="A105">
        <v>2201507</v>
      </c>
      <c r="B105">
        <v>22</v>
      </c>
      <c r="C105" t="s">
        <v>175</v>
      </c>
      <c r="D105">
        <v>1507</v>
      </c>
      <c r="E105" t="s">
        <v>545</v>
      </c>
      <c r="F105" t="s">
        <v>177</v>
      </c>
      <c r="G105" t="s">
        <v>546</v>
      </c>
      <c r="H105" t="s">
        <v>19</v>
      </c>
      <c r="I105" t="s">
        <v>19</v>
      </c>
      <c r="J105" t="s">
        <v>20</v>
      </c>
      <c r="K105" s="4" t="s">
        <v>547</v>
      </c>
      <c r="L105" s="4" t="s">
        <v>548</v>
      </c>
      <c r="M105" s="4" t="s">
        <v>549</v>
      </c>
      <c r="N105" s="4">
        <v>4.6040745000000001E-2</v>
      </c>
      <c r="O105">
        <v>0</v>
      </c>
    </row>
    <row r="106" spans="1:15">
      <c r="A106">
        <v>2100436</v>
      </c>
      <c r="B106">
        <v>21</v>
      </c>
      <c r="C106" t="s">
        <v>237</v>
      </c>
      <c r="D106">
        <v>436</v>
      </c>
      <c r="E106" t="s">
        <v>550</v>
      </c>
      <c r="F106" t="s">
        <v>177</v>
      </c>
      <c r="G106" t="s">
        <v>551</v>
      </c>
      <c r="H106" t="s">
        <v>19</v>
      </c>
      <c r="I106" t="s">
        <v>19</v>
      </c>
      <c r="J106" t="s">
        <v>20</v>
      </c>
      <c r="K106" s="4" t="s">
        <v>552</v>
      </c>
      <c r="L106" s="4" t="s">
        <v>553</v>
      </c>
      <c r="M106" s="4" t="s">
        <v>554</v>
      </c>
      <c r="N106" s="4">
        <v>4.6915295000000003E-2</v>
      </c>
      <c r="O106">
        <v>0</v>
      </c>
    </row>
    <row r="107" spans="1:15">
      <c r="A107">
        <v>2109908</v>
      </c>
      <c r="B107">
        <v>21</v>
      </c>
      <c r="C107" t="s">
        <v>237</v>
      </c>
      <c r="D107">
        <v>9908</v>
      </c>
      <c r="E107" t="s">
        <v>555</v>
      </c>
      <c r="F107" t="s">
        <v>177</v>
      </c>
      <c r="G107" t="s">
        <v>556</v>
      </c>
      <c r="H107" t="s">
        <v>19</v>
      </c>
      <c r="I107" t="s">
        <v>19</v>
      </c>
      <c r="J107" t="s">
        <v>20</v>
      </c>
      <c r="K107" s="4" t="s">
        <v>557</v>
      </c>
      <c r="L107" s="4" t="s">
        <v>558</v>
      </c>
      <c r="M107" s="4" t="s">
        <v>559</v>
      </c>
      <c r="N107" s="4">
        <v>4.7817882999999999E-2</v>
      </c>
      <c r="O107">
        <v>0</v>
      </c>
    </row>
    <row r="108" spans="1:15">
      <c r="A108">
        <v>2604403</v>
      </c>
      <c r="B108">
        <v>26</v>
      </c>
      <c r="C108" t="s">
        <v>231</v>
      </c>
      <c r="D108">
        <v>4403</v>
      </c>
      <c r="E108" t="s">
        <v>560</v>
      </c>
      <c r="F108" t="s">
        <v>177</v>
      </c>
      <c r="G108" t="s">
        <v>561</v>
      </c>
      <c r="H108" t="s">
        <v>19</v>
      </c>
      <c r="I108" t="s">
        <v>19</v>
      </c>
      <c r="J108" t="s">
        <v>20</v>
      </c>
      <c r="K108" s="4" t="s">
        <v>562</v>
      </c>
      <c r="L108" s="4" t="s">
        <v>563</v>
      </c>
      <c r="M108" s="4" t="s">
        <v>564</v>
      </c>
      <c r="N108" s="4">
        <v>4.8641586000000001E-2</v>
      </c>
      <c r="O108">
        <v>0</v>
      </c>
    </row>
    <row r="109" spans="1:15">
      <c r="A109">
        <v>2303956</v>
      </c>
      <c r="B109">
        <v>23</v>
      </c>
      <c r="C109" t="s">
        <v>258</v>
      </c>
      <c r="D109">
        <v>3956</v>
      </c>
      <c r="E109" t="s">
        <v>565</v>
      </c>
      <c r="F109" t="s">
        <v>177</v>
      </c>
      <c r="G109" t="s">
        <v>566</v>
      </c>
      <c r="H109" t="s">
        <v>19</v>
      </c>
      <c r="I109" t="s">
        <v>19</v>
      </c>
      <c r="J109" t="s">
        <v>20</v>
      </c>
      <c r="K109" s="4" t="s">
        <v>567</v>
      </c>
      <c r="L109" s="4" t="s">
        <v>568</v>
      </c>
      <c r="M109" s="4" t="s">
        <v>569</v>
      </c>
      <c r="N109" s="4">
        <v>4.9195740000000002E-2</v>
      </c>
      <c r="O109">
        <v>0</v>
      </c>
    </row>
    <row r="110" spans="1:15">
      <c r="A110">
        <v>2407252</v>
      </c>
      <c r="B110">
        <v>24</v>
      </c>
      <c r="C110" t="s">
        <v>205</v>
      </c>
      <c r="D110">
        <v>7252</v>
      </c>
      <c r="E110" t="s">
        <v>570</v>
      </c>
      <c r="F110" t="s">
        <v>177</v>
      </c>
      <c r="G110" t="s">
        <v>571</v>
      </c>
      <c r="H110" t="s">
        <v>19</v>
      </c>
      <c r="I110" t="s">
        <v>19</v>
      </c>
      <c r="J110" t="s">
        <v>20</v>
      </c>
      <c r="K110" s="4" t="s">
        <v>572</v>
      </c>
      <c r="L110" s="4" t="s">
        <v>573</v>
      </c>
      <c r="M110" s="4" t="s">
        <v>574</v>
      </c>
      <c r="N110" s="4">
        <v>4.9707881000000002E-2</v>
      </c>
      <c r="O110">
        <v>0</v>
      </c>
    </row>
    <row r="111" spans="1:15">
      <c r="A111">
        <v>2506251</v>
      </c>
      <c r="B111">
        <v>25</v>
      </c>
      <c r="C111" t="s">
        <v>182</v>
      </c>
      <c r="D111">
        <v>6251</v>
      </c>
      <c r="E111" t="s">
        <v>575</v>
      </c>
      <c r="F111" t="s">
        <v>177</v>
      </c>
      <c r="G111" t="s">
        <v>576</v>
      </c>
      <c r="H111" t="s">
        <v>19</v>
      </c>
      <c r="I111" t="s">
        <v>19</v>
      </c>
      <c r="J111" t="s">
        <v>20</v>
      </c>
      <c r="K111" s="4" t="s">
        <v>577</v>
      </c>
      <c r="L111" s="4" t="s">
        <v>578</v>
      </c>
      <c r="M111" s="4" t="s">
        <v>579</v>
      </c>
      <c r="N111" s="4">
        <v>5.0573646999999999E-2</v>
      </c>
      <c r="O111">
        <v>0</v>
      </c>
    </row>
    <row r="112" spans="1:15">
      <c r="A112">
        <v>2210607</v>
      </c>
      <c r="B112">
        <v>22</v>
      </c>
      <c r="C112" t="s">
        <v>175</v>
      </c>
      <c r="D112">
        <v>10607</v>
      </c>
      <c r="E112" t="s">
        <v>580</v>
      </c>
      <c r="F112" t="s">
        <v>177</v>
      </c>
      <c r="G112" t="s">
        <v>581</v>
      </c>
      <c r="H112" t="s">
        <v>19</v>
      </c>
      <c r="I112" t="s">
        <v>19</v>
      </c>
      <c r="J112" t="s">
        <v>20</v>
      </c>
      <c r="K112" s="4" t="s">
        <v>582</v>
      </c>
      <c r="L112" s="4" t="s">
        <v>583</v>
      </c>
      <c r="M112" s="4" t="s">
        <v>584</v>
      </c>
      <c r="N112" s="4">
        <v>5.0747625999999997E-2</v>
      </c>
      <c r="O112">
        <v>0</v>
      </c>
    </row>
    <row r="113" spans="1:15">
      <c r="A113">
        <v>2607604</v>
      </c>
      <c r="B113">
        <v>26</v>
      </c>
      <c r="C113" t="s">
        <v>231</v>
      </c>
      <c r="D113">
        <v>7604</v>
      </c>
      <c r="E113" t="s">
        <v>585</v>
      </c>
      <c r="F113" t="s">
        <v>177</v>
      </c>
      <c r="G113" t="s">
        <v>586</v>
      </c>
      <c r="H113" t="s">
        <v>19</v>
      </c>
      <c r="I113" t="s">
        <v>19</v>
      </c>
      <c r="J113" t="s">
        <v>20</v>
      </c>
      <c r="K113" s="4" t="s">
        <v>587</v>
      </c>
      <c r="L113" s="4" t="s">
        <v>588</v>
      </c>
      <c r="M113" s="4" t="s">
        <v>589</v>
      </c>
      <c r="N113" s="4">
        <v>5.0966773999999999E-2</v>
      </c>
      <c r="O113">
        <v>0</v>
      </c>
    </row>
    <row r="114" spans="1:15">
      <c r="A114">
        <v>2513927</v>
      </c>
      <c r="B114">
        <v>25</v>
      </c>
      <c r="C114" t="s">
        <v>182</v>
      </c>
      <c r="D114">
        <v>13927</v>
      </c>
      <c r="E114" t="s">
        <v>590</v>
      </c>
      <c r="F114" t="s">
        <v>177</v>
      </c>
      <c r="G114" t="s">
        <v>591</v>
      </c>
      <c r="H114" t="s">
        <v>19</v>
      </c>
      <c r="I114" t="s">
        <v>19</v>
      </c>
      <c r="J114" t="s">
        <v>20</v>
      </c>
      <c r="K114" s="4" t="s">
        <v>592</v>
      </c>
      <c r="L114" s="4" t="s">
        <v>593</v>
      </c>
      <c r="M114" s="4" t="s">
        <v>594</v>
      </c>
      <c r="N114" s="4">
        <v>5.1430683999999997E-2</v>
      </c>
      <c r="O114">
        <v>0</v>
      </c>
    </row>
    <row r="115" spans="1:15">
      <c r="A115">
        <v>2303402</v>
      </c>
      <c r="B115">
        <v>23</v>
      </c>
      <c r="C115" t="s">
        <v>258</v>
      </c>
      <c r="D115">
        <v>3402</v>
      </c>
      <c r="E115" t="s">
        <v>595</v>
      </c>
      <c r="F115" t="s">
        <v>177</v>
      </c>
      <c r="G115" t="s">
        <v>596</v>
      </c>
      <c r="H115" t="s">
        <v>19</v>
      </c>
      <c r="I115" t="s">
        <v>19</v>
      </c>
      <c r="J115" t="s">
        <v>20</v>
      </c>
      <c r="K115" s="4" t="s">
        <v>597</v>
      </c>
      <c r="L115" s="4" t="s">
        <v>598</v>
      </c>
      <c r="M115" s="4" t="s">
        <v>599</v>
      </c>
      <c r="N115" s="4">
        <v>5.3004556000000001E-2</v>
      </c>
      <c r="O115">
        <v>0</v>
      </c>
    </row>
    <row r="116" spans="1:15">
      <c r="A116">
        <v>2613701</v>
      </c>
      <c r="B116">
        <v>26</v>
      </c>
      <c r="C116" t="s">
        <v>231</v>
      </c>
      <c r="D116">
        <v>13701</v>
      </c>
      <c r="E116" t="s">
        <v>600</v>
      </c>
      <c r="F116" t="s">
        <v>177</v>
      </c>
      <c r="G116" t="s">
        <v>601</v>
      </c>
      <c r="H116" t="s">
        <v>19</v>
      </c>
      <c r="I116" t="s">
        <v>19</v>
      </c>
      <c r="J116" t="s">
        <v>20</v>
      </c>
      <c r="K116" s="4" t="s">
        <v>602</v>
      </c>
      <c r="L116" s="4" t="s">
        <v>603</v>
      </c>
      <c r="M116" s="4" t="s">
        <v>604</v>
      </c>
      <c r="N116" s="4">
        <v>5.3047332000000003E-2</v>
      </c>
      <c r="O116">
        <v>0</v>
      </c>
    </row>
    <row r="117" spans="1:15">
      <c r="A117">
        <v>2407401</v>
      </c>
      <c r="B117">
        <v>24</v>
      </c>
      <c r="C117" t="s">
        <v>205</v>
      </c>
      <c r="D117">
        <v>7401</v>
      </c>
      <c r="E117" t="s">
        <v>605</v>
      </c>
      <c r="F117" t="s">
        <v>177</v>
      </c>
      <c r="G117" t="s">
        <v>606</v>
      </c>
      <c r="H117" t="s">
        <v>19</v>
      </c>
      <c r="I117" t="s">
        <v>19</v>
      </c>
      <c r="J117" t="s">
        <v>20</v>
      </c>
      <c r="K117" s="4" t="s">
        <v>577</v>
      </c>
      <c r="L117" s="4" t="s">
        <v>607</v>
      </c>
      <c r="M117" s="4" t="s">
        <v>608</v>
      </c>
      <c r="N117" s="4">
        <v>5.3089758000000001E-2</v>
      </c>
      <c r="O117">
        <v>0</v>
      </c>
    </row>
    <row r="118" spans="1:15">
      <c r="A118">
        <v>2107605</v>
      </c>
      <c r="B118">
        <v>21</v>
      </c>
      <c r="C118" t="s">
        <v>237</v>
      </c>
      <c r="D118">
        <v>7605</v>
      </c>
      <c r="E118" t="s">
        <v>609</v>
      </c>
      <c r="F118" t="s">
        <v>177</v>
      </c>
      <c r="G118" t="s">
        <v>610</v>
      </c>
      <c r="H118" t="s">
        <v>19</v>
      </c>
      <c r="I118" t="s">
        <v>19</v>
      </c>
      <c r="J118" t="s">
        <v>20</v>
      </c>
      <c r="K118" s="4" t="s">
        <v>611</v>
      </c>
      <c r="L118" s="4" t="s">
        <v>612</v>
      </c>
      <c r="M118" s="4" t="s">
        <v>613</v>
      </c>
      <c r="N118" s="4">
        <v>5.3575269000000002E-2</v>
      </c>
      <c r="O118">
        <v>0</v>
      </c>
    </row>
    <row r="119" spans="1:15">
      <c r="A119">
        <v>2106631</v>
      </c>
      <c r="B119">
        <v>21</v>
      </c>
      <c r="C119" t="s">
        <v>237</v>
      </c>
      <c r="D119">
        <v>6631</v>
      </c>
      <c r="E119" t="s">
        <v>614</v>
      </c>
      <c r="F119" t="s">
        <v>177</v>
      </c>
      <c r="G119" t="s">
        <v>615</v>
      </c>
      <c r="H119" t="s">
        <v>19</v>
      </c>
      <c r="I119" t="s">
        <v>19</v>
      </c>
      <c r="J119" t="s">
        <v>20</v>
      </c>
      <c r="K119" s="4" t="s">
        <v>616</v>
      </c>
      <c r="L119" s="4" t="s">
        <v>617</v>
      </c>
      <c r="M119" s="4" t="s">
        <v>618</v>
      </c>
      <c r="N119" s="4">
        <v>5.7130440999999997E-2</v>
      </c>
      <c r="O119">
        <v>0</v>
      </c>
    </row>
    <row r="120" spans="1:15">
      <c r="A120">
        <v>2508406</v>
      </c>
      <c r="B120">
        <v>25</v>
      </c>
      <c r="C120" t="s">
        <v>182</v>
      </c>
      <c r="D120">
        <v>8406</v>
      </c>
      <c r="E120" t="s">
        <v>619</v>
      </c>
      <c r="F120" t="s">
        <v>177</v>
      </c>
      <c r="G120" t="s">
        <v>620</v>
      </c>
      <c r="H120" t="s">
        <v>19</v>
      </c>
      <c r="I120" t="s">
        <v>19</v>
      </c>
      <c r="J120" t="s">
        <v>20</v>
      </c>
      <c r="K120" s="4" t="s">
        <v>621</v>
      </c>
      <c r="L120" s="4" t="s">
        <v>622</v>
      </c>
      <c r="M120" s="4" t="s">
        <v>623</v>
      </c>
      <c r="N120" s="4">
        <v>5.7811582E-2</v>
      </c>
      <c r="O120">
        <v>0</v>
      </c>
    </row>
    <row r="121" spans="1:15">
      <c r="A121">
        <v>2601201</v>
      </c>
      <c r="B121">
        <v>26</v>
      </c>
      <c r="C121" t="s">
        <v>231</v>
      </c>
      <c r="D121">
        <v>1201</v>
      </c>
      <c r="E121" t="s">
        <v>624</v>
      </c>
      <c r="F121" t="s">
        <v>177</v>
      </c>
      <c r="G121" t="s">
        <v>625</v>
      </c>
      <c r="H121" t="s">
        <v>19</v>
      </c>
      <c r="I121" t="s">
        <v>19</v>
      </c>
      <c r="J121" t="s">
        <v>20</v>
      </c>
      <c r="K121" s="4" t="s">
        <v>626</v>
      </c>
      <c r="L121" s="4" t="s">
        <v>627</v>
      </c>
      <c r="M121" s="4" t="s">
        <v>628</v>
      </c>
      <c r="N121" s="4">
        <v>5.8137144000000002E-2</v>
      </c>
      <c r="O121">
        <v>0</v>
      </c>
    </row>
    <row r="122" spans="1:15">
      <c r="A122">
        <v>2108801</v>
      </c>
      <c r="B122">
        <v>21</v>
      </c>
      <c r="C122" t="s">
        <v>237</v>
      </c>
      <c r="D122">
        <v>8801</v>
      </c>
      <c r="E122" t="s">
        <v>629</v>
      </c>
      <c r="F122" t="s">
        <v>177</v>
      </c>
      <c r="G122" t="s">
        <v>630</v>
      </c>
      <c r="H122" t="s">
        <v>19</v>
      </c>
      <c r="I122" t="s">
        <v>19</v>
      </c>
      <c r="J122" t="s">
        <v>20</v>
      </c>
      <c r="K122" s="4" t="s">
        <v>631</v>
      </c>
      <c r="L122" s="4" t="s">
        <v>632</v>
      </c>
      <c r="M122" s="4" t="s">
        <v>633</v>
      </c>
      <c r="N122" s="4">
        <v>5.912104E-2</v>
      </c>
      <c r="O122">
        <v>0</v>
      </c>
    </row>
    <row r="123" spans="1:15">
      <c r="A123">
        <v>2918357</v>
      </c>
      <c r="B123">
        <v>29</v>
      </c>
      <c r="C123" t="s">
        <v>194</v>
      </c>
      <c r="D123">
        <v>18357</v>
      </c>
      <c r="E123" t="s">
        <v>634</v>
      </c>
      <c r="F123" t="s">
        <v>177</v>
      </c>
      <c r="G123" t="s">
        <v>635</v>
      </c>
      <c r="H123" t="s">
        <v>19</v>
      </c>
      <c r="I123" t="s">
        <v>19</v>
      </c>
      <c r="J123" t="s">
        <v>20</v>
      </c>
      <c r="K123" s="4" t="s">
        <v>636</v>
      </c>
      <c r="L123" s="4" t="s">
        <v>637</v>
      </c>
      <c r="M123" s="4" t="s">
        <v>638</v>
      </c>
      <c r="N123" s="4">
        <v>5.9309507999999997E-2</v>
      </c>
      <c r="O123">
        <v>0</v>
      </c>
    </row>
    <row r="124" spans="1:15">
      <c r="A124">
        <v>2303303</v>
      </c>
      <c r="B124">
        <v>23</v>
      </c>
      <c r="C124" t="s">
        <v>258</v>
      </c>
      <c r="D124">
        <v>3303</v>
      </c>
      <c r="E124" t="s">
        <v>639</v>
      </c>
      <c r="F124" t="s">
        <v>177</v>
      </c>
      <c r="G124" t="s">
        <v>640</v>
      </c>
      <c r="H124" t="s">
        <v>19</v>
      </c>
      <c r="I124" t="s">
        <v>19</v>
      </c>
      <c r="J124" t="s">
        <v>20</v>
      </c>
      <c r="K124" s="4" t="s">
        <v>641</v>
      </c>
      <c r="L124" s="4" t="s">
        <v>642</v>
      </c>
      <c r="M124" s="4" t="s">
        <v>643</v>
      </c>
      <c r="N124" s="4">
        <v>6.0307146999999998E-2</v>
      </c>
      <c r="O124">
        <v>0</v>
      </c>
    </row>
    <row r="125" spans="1:15">
      <c r="A125">
        <v>2805802</v>
      </c>
      <c r="B125">
        <v>28</v>
      </c>
      <c r="C125" t="s">
        <v>399</v>
      </c>
      <c r="D125">
        <v>5802</v>
      </c>
      <c r="E125" t="s">
        <v>644</v>
      </c>
      <c r="F125" t="s">
        <v>177</v>
      </c>
      <c r="G125" t="s">
        <v>645</v>
      </c>
      <c r="H125" t="s">
        <v>19</v>
      </c>
      <c r="I125" t="s">
        <v>19</v>
      </c>
      <c r="J125" t="s">
        <v>20</v>
      </c>
      <c r="K125" s="4" t="s">
        <v>646</v>
      </c>
      <c r="L125" s="4" t="s">
        <v>647</v>
      </c>
      <c r="M125" s="4" t="s">
        <v>648</v>
      </c>
      <c r="N125" s="4">
        <v>6.1015963999999999E-2</v>
      </c>
      <c r="O125">
        <v>0</v>
      </c>
    </row>
    <row r="126" spans="1:15">
      <c r="A126">
        <v>2607000</v>
      </c>
      <c r="B126">
        <v>26</v>
      </c>
      <c r="C126" t="s">
        <v>231</v>
      </c>
      <c r="D126">
        <v>7000</v>
      </c>
      <c r="E126" t="s">
        <v>649</v>
      </c>
      <c r="F126" t="s">
        <v>177</v>
      </c>
      <c r="G126" t="s">
        <v>650</v>
      </c>
      <c r="H126" t="s">
        <v>19</v>
      </c>
      <c r="I126" t="s">
        <v>19</v>
      </c>
      <c r="J126" t="s">
        <v>20</v>
      </c>
      <c r="K126" s="4" t="s">
        <v>651</v>
      </c>
      <c r="L126" s="4" t="s">
        <v>652</v>
      </c>
      <c r="M126" s="4" t="s">
        <v>653</v>
      </c>
      <c r="N126" s="4">
        <v>6.2401950999999997E-2</v>
      </c>
      <c r="O126">
        <v>0</v>
      </c>
    </row>
    <row r="127" spans="1:15">
      <c r="A127">
        <v>2101970</v>
      </c>
      <c r="B127">
        <v>21</v>
      </c>
      <c r="C127" t="s">
        <v>237</v>
      </c>
      <c r="D127">
        <v>1970</v>
      </c>
      <c r="E127" t="s">
        <v>654</v>
      </c>
      <c r="F127" t="s">
        <v>177</v>
      </c>
      <c r="G127" t="s">
        <v>655</v>
      </c>
      <c r="H127" t="s">
        <v>19</v>
      </c>
      <c r="I127" t="s">
        <v>19</v>
      </c>
      <c r="J127" t="s">
        <v>20</v>
      </c>
      <c r="K127" s="4" t="s">
        <v>656</v>
      </c>
      <c r="L127" s="4" t="s">
        <v>657</v>
      </c>
      <c r="M127" s="4" t="s">
        <v>658</v>
      </c>
      <c r="N127" s="4">
        <v>6.2444011000000001E-2</v>
      </c>
      <c r="O127">
        <v>0</v>
      </c>
    </row>
    <row r="128" spans="1:15">
      <c r="A128">
        <v>2312106</v>
      </c>
      <c r="B128">
        <v>23</v>
      </c>
      <c r="C128" t="s">
        <v>258</v>
      </c>
      <c r="D128">
        <v>12106</v>
      </c>
      <c r="E128" t="s">
        <v>659</v>
      </c>
      <c r="F128" t="s">
        <v>177</v>
      </c>
      <c r="G128" t="s">
        <v>660</v>
      </c>
      <c r="H128" t="s">
        <v>19</v>
      </c>
      <c r="I128" t="s">
        <v>19</v>
      </c>
      <c r="J128" t="s">
        <v>20</v>
      </c>
      <c r="K128" s="4" t="s">
        <v>661</v>
      </c>
      <c r="L128" s="4" t="s">
        <v>662</v>
      </c>
      <c r="M128" s="4" t="s">
        <v>663</v>
      </c>
      <c r="N128" s="4">
        <v>6.2479742999999997E-2</v>
      </c>
      <c r="O128">
        <v>0</v>
      </c>
    </row>
    <row r="129" spans="1:15">
      <c r="A129">
        <v>2313252</v>
      </c>
      <c r="B129">
        <v>23</v>
      </c>
      <c r="C129" t="s">
        <v>258</v>
      </c>
      <c r="D129">
        <v>13252</v>
      </c>
      <c r="E129" t="s">
        <v>664</v>
      </c>
      <c r="F129" t="s">
        <v>177</v>
      </c>
      <c r="G129" t="s">
        <v>665</v>
      </c>
      <c r="H129" t="s">
        <v>19</v>
      </c>
      <c r="I129" t="s">
        <v>19</v>
      </c>
      <c r="J129" t="s">
        <v>20</v>
      </c>
      <c r="K129" s="4" t="s">
        <v>666</v>
      </c>
      <c r="L129" s="4" t="s">
        <v>667</v>
      </c>
      <c r="M129" s="4" t="s">
        <v>668</v>
      </c>
      <c r="N129" s="4">
        <v>6.3475885999999995E-2</v>
      </c>
      <c r="O129">
        <v>0</v>
      </c>
    </row>
    <row r="130" spans="1:15">
      <c r="A130">
        <v>2915106</v>
      </c>
      <c r="B130">
        <v>29</v>
      </c>
      <c r="C130" t="s">
        <v>194</v>
      </c>
      <c r="D130">
        <v>15106</v>
      </c>
      <c r="E130" t="s">
        <v>669</v>
      </c>
      <c r="F130" t="s">
        <v>177</v>
      </c>
      <c r="G130" t="s">
        <v>670</v>
      </c>
      <c r="H130" t="s">
        <v>19</v>
      </c>
      <c r="I130" t="s">
        <v>19</v>
      </c>
      <c r="J130" t="s">
        <v>20</v>
      </c>
      <c r="K130" s="4" t="s">
        <v>671</v>
      </c>
      <c r="L130" s="4" t="s">
        <v>672</v>
      </c>
      <c r="M130" s="4" t="s">
        <v>673</v>
      </c>
      <c r="N130" s="4">
        <v>6.3713697999999999E-2</v>
      </c>
      <c r="O130">
        <v>0</v>
      </c>
    </row>
    <row r="131" spans="1:15">
      <c r="A131">
        <v>2514453</v>
      </c>
      <c r="B131">
        <v>25</v>
      </c>
      <c r="C131" t="s">
        <v>182</v>
      </c>
      <c r="D131">
        <v>14453</v>
      </c>
      <c r="E131" t="s">
        <v>674</v>
      </c>
      <c r="F131" t="s">
        <v>177</v>
      </c>
      <c r="G131" t="s">
        <v>675</v>
      </c>
      <c r="H131" t="s">
        <v>19</v>
      </c>
      <c r="I131" t="s">
        <v>19</v>
      </c>
      <c r="J131" t="s">
        <v>20</v>
      </c>
      <c r="K131" s="4" t="s">
        <v>676</v>
      </c>
      <c r="L131" s="4" t="s">
        <v>677</v>
      </c>
      <c r="M131" s="4" t="s">
        <v>678</v>
      </c>
      <c r="N131" s="4">
        <v>6.4585079000000004E-2</v>
      </c>
      <c r="O131">
        <v>0</v>
      </c>
    </row>
    <row r="132" spans="1:15">
      <c r="A132">
        <v>2303105</v>
      </c>
      <c r="B132">
        <v>23</v>
      </c>
      <c r="C132" t="s">
        <v>258</v>
      </c>
      <c r="D132">
        <v>3105</v>
      </c>
      <c r="E132" t="s">
        <v>679</v>
      </c>
      <c r="F132" t="s">
        <v>177</v>
      </c>
      <c r="G132" t="s">
        <v>680</v>
      </c>
      <c r="H132" t="s">
        <v>19</v>
      </c>
      <c r="I132" t="s">
        <v>19</v>
      </c>
      <c r="J132" t="s">
        <v>20</v>
      </c>
      <c r="K132" s="4" t="s">
        <v>681</v>
      </c>
      <c r="L132" s="4" t="s">
        <v>682</v>
      </c>
      <c r="M132" s="4" t="s">
        <v>683</v>
      </c>
      <c r="N132" s="4">
        <v>6.4615142E-2</v>
      </c>
      <c r="O132">
        <v>0</v>
      </c>
    </row>
    <row r="133" spans="1:15">
      <c r="A133">
        <v>2928406</v>
      </c>
      <c r="B133">
        <v>29</v>
      </c>
      <c r="C133" t="s">
        <v>194</v>
      </c>
      <c r="D133">
        <v>28406</v>
      </c>
      <c r="E133" t="s">
        <v>684</v>
      </c>
      <c r="F133" t="s">
        <v>177</v>
      </c>
      <c r="G133" t="s">
        <v>685</v>
      </c>
      <c r="H133" t="s">
        <v>19</v>
      </c>
      <c r="I133" t="s">
        <v>19</v>
      </c>
      <c r="J133" t="s">
        <v>20</v>
      </c>
      <c r="K133" s="4" t="s">
        <v>686</v>
      </c>
      <c r="L133" s="4" t="s">
        <v>687</v>
      </c>
      <c r="M133" s="4" t="s">
        <v>688</v>
      </c>
      <c r="N133" s="4">
        <v>6.5292655000000005E-2</v>
      </c>
      <c r="O133">
        <v>0</v>
      </c>
    </row>
    <row r="134" spans="1:15">
      <c r="A134">
        <v>2611705</v>
      </c>
      <c r="B134">
        <v>26</v>
      </c>
      <c r="C134" t="s">
        <v>231</v>
      </c>
      <c r="D134">
        <v>11705</v>
      </c>
      <c r="E134" t="s">
        <v>689</v>
      </c>
      <c r="F134" t="s">
        <v>177</v>
      </c>
      <c r="G134" t="s">
        <v>690</v>
      </c>
      <c r="H134" t="s">
        <v>19</v>
      </c>
      <c r="I134" t="s">
        <v>19</v>
      </c>
      <c r="J134" t="s">
        <v>20</v>
      </c>
      <c r="K134" s="4" t="s">
        <v>691</v>
      </c>
      <c r="L134" s="4" t="s">
        <v>692</v>
      </c>
      <c r="M134" s="4" t="s">
        <v>693</v>
      </c>
      <c r="N134" s="4">
        <v>6.6992072999999999E-2</v>
      </c>
      <c r="O134">
        <v>0</v>
      </c>
    </row>
    <row r="135" spans="1:15">
      <c r="A135">
        <v>2310407</v>
      </c>
      <c r="B135">
        <v>23</v>
      </c>
      <c r="C135" t="s">
        <v>258</v>
      </c>
      <c r="D135">
        <v>10407</v>
      </c>
      <c r="E135" t="s">
        <v>694</v>
      </c>
      <c r="F135" t="s">
        <v>177</v>
      </c>
      <c r="G135" t="s">
        <v>695</v>
      </c>
      <c r="H135" t="s">
        <v>19</v>
      </c>
      <c r="I135" t="s">
        <v>19</v>
      </c>
      <c r="J135" t="s">
        <v>20</v>
      </c>
      <c r="K135" s="4" t="s">
        <v>696</v>
      </c>
      <c r="L135" s="4" t="s">
        <v>697</v>
      </c>
      <c r="M135" s="4" t="s">
        <v>698</v>
      </c>
      <c r="N135" s="4">
        <v>6.7974680999999995E-2</v>
      </c>
      <c r="O135">
        <v>0</v>
      </c>
    </row>
    <row r="136" spans="1:15">
      <c r="A136">
        <v>2406809</v>
      </c>
      <c r="B136">
        <v>24</v>
      </c>
      <c r="C136" t="s">
        <v>205</v>
      </c>
      <c r="D136">
        <v>6809</v>
      </c>
      <c r="E136" t="s">
        <v>699</v>
      </c>
      <c r="F136" t="s">
        <v>177</v>
      </c>
      <c r="G136" t="s">
        <v>700</v>
      </c>
      <c r="H136" t="s">
        <v>19</v>
      </c>
      <c r="I136" t="s">
        <v>19</v>
      </c>
      <c r="J136" t="s">
        <v>20</v>
      </c>
      <c r="K136" s="4" t="s">
        <v>701</v>
      </c>
      <c r="L136" s="4" t="s">
        <v>702</v>
      </c>
      <c r="M136" s="4" t="s">
        <v>703</v>
      </c>
      <c r="N136" s="4">
        <v>6.8000570999999996E-2</v>
      </c>
      <c r="O136">
        <v>0</v>
      </c>
    </row>
    <row r="137" spans="1:15">
      <c r="A137">
        <v>2111805</v>
      </c>
      <c r="B137">
        <v>21</v>
      </c>
      <c r="C137" t="s">
        <v>237</v>
      </c>
      <c r="D137">
        <v>11805</v>
      </c>
      <c r="E137" t="s">
        <v>704</v>
      </c>
      <c r="F137" t="s">
        <v>177</v>
      </c>
      <c r="G137" t="s">
        <v>705</v>
      </c>
      <c r="H137" t="s">
        <v>19</v>
      </c>
      <c r="I137" t="s">
        <v>19</v>
      </c>
      <c r="J137" t="s">
        <v>20</v>
      </c>
      <c r="K137" s="4" t="s">
        <v>706</v>
      </c>
      <c r="L137" s="4" t="s">
        <v>707</v>
      </c>
      <c r="M137" s="4" t="s">
        <v>708</v>
      </c>
      <c r="N137" s="4">
        <v>6.8976050999999997E-2</v>
      </c>
      <c r="O137">
        <v>0</v>
      </c>
    </row>
    <row r="138" spans="1:15">
      <c r="A138">
        <v>2924603</v>
      </c>
      <c r="B138">
        <v>29</v>
      </c>
      <c r="C138" t="s">
        <v>194</v>
      </c>
      <c r="D138">
        <v>24603</v>
      </c>
      <c r="E138" t="s">
        <v>709</v>
      </c>
      <c r="F138" t="s">
        <v>177</v>
      </c>
      <c r="G138" t="s">
        <v>710</v>
      </c>
      <c r="H138" t="s">
        <v>19</v>
      </c>
      <c r="I138" t="s">
        <v>19</v>
      </c>
      <c r="J138" t="s">
        <v>20</v>
      </c>
      <c r="K138" s="4" t="s">
        <v>711</v>
      </c>
      <c r="L138" s="4" t="s">
        <v>712</v>
      </c>
      <c r="M138" s="4" t="s">
        <v>713</v>
      </c>
      <c r="N138" s="4">
        <v>6.9134764000000001E-2</v>
      </c>
      <c r="O138">
        <v>0</v>
      </c>
    </row>
    <row r="139" spans="1:15">
      <c r="A139">
        <v>2410306</v>
      </c>
      <c r="B139">
        <v>24</v>
      </c>
      <c r="C139" t="s">
        <v>205</v>
      </c>
      <c r="D139">
        <v>10306</v>
      </c>
      <c r="E139" t="s">
        <v>714</v>
      </c>
      <c r="F139" t="s">
        <v>177</v>
      </c>
      <c r="G139" t="s">
        <v>715</v>
      </c>
      <c r="H139" t="s">
        <v>19</v>
      </c>
      <c r="I139" t="s">
        <v>19</v>
      </c>
      <c r="J139" t="s">
        <v>20</v>
      </c>
      <c r="K139" s="4" t="s">
        <v>716</v>
      </c>
      <c r="L139" s="4" t="s">
        <v>717</v>
      </c>
      <c r="M139" s="4" t="s">
        <v>718</v>
      </c>
      <c r="N139" s="4">
        <v>6.9252813999999996E-2</v>
      </c>
      <c r="O139">
        <v>0</v>
      </c>
    </row>
    <row r="140" spans="1:15">
      <c r="A140">
        <v>2607307</v>
      </c>
      <c r="B140">
        <v>26</v>
      </c>
      <c r="C140" t="s">
        <v>231</v>
      </c>
      <c r="D140">
        <v>7307</v>
      </c>
      <c r="E140" t="s">
        <v>719</v>
      </c>
      <c r="F140" t="s">
        <v>177</v>
      </c>
      <c r="G140" t="s">
        <v>720</v>
      </c>
      <c r="H140" t="s">
        <v>19</v>
      </c>
      <c r="I140" t="s">
        <v>19</v>
      </c>
      <c r="J140" t="s">
        <v>20</v>
      </c>
      <c r="K140" s="4" t="s">
        <v>721</v>
      </c>
      <c r="L140" s="4" t="s">
        <v>722</v>
      </c>
      <c r="M140" s="4" t="s">
        <v>723</v>
      </c>
      <c r="N140" s="4">
        <v>6.9879491000000002E-2</v>
      </c>
      <c r="O140">
        <v>0</v>
      </c>
    </row>
    <row r="141" spans="1:15">
      <c r="A141">
        <v>2304236</v>
      </c>
      <c r="B141">
        <v>23</v>
      </c>
      <c r="C141" t="s">
        <v>258</v>
      </c>
      <c r="D141">
        <v>4236</v>
      </c>
      <c r="E141" t="s">
        <v>724</v>
      </c>
      <c r="F141" t="s">
        <v>177</v>
      </c>
      <c r="G141" t="s">
        <v>725</v>
      </c>
      <c r="H141" t="s">
        <v>19</v>
      </c>
      <c r="I141" t="s">
        <v>19</v>
      </c>
      <c r="J141" t="s">
        <v>20</v>
      </c>
      <c r="K141" s="4" t="s">
        <v>726</v>
      </c>
      <c r="L141" s="4" t="s">
        <v>727</v>
      </c>
      <c r="M141" s="4" t="s">
        <v>728</v>
      </c>
      <c r="N141" s="4">
        <v>7.1170911000000003E-2</v>
      </c>
      <c r="O141">
        <v>0</v>
      </c>
    </row>
    <row r="142" spans="1:15">
      <c r="A142">
        <v>2206407</v>
      </c>
      <c r="B142">
        <v>22</v>
      </c>
      <c r="C142" t="s">
        <v>175</v>
      </c>
      <c r="D142">
        <v>6407</v>
      </c>
      <c r="E142" t="s">
        <v>729</v>
      </c>
      <c r="F142" t="s">
        <v>177</v>
      </c>
      <c r="G142" t="s">
        <v>730</v>
      </c>
      <c r="H142" t="s">
        <v>19</v>
      </c>
      <c r="I142" t="s">
        <v>19</v>
      </c>
      <c r="J142" t="s">
        <v>20</v>
      </c>
      <c r="K142" s="34">
        <v>10255</v>
      </c>
      <c r="L142" s="34">
        <v>567.86</v>
      </c>
      <c r="M142" s="34">
        <v>18.059999999999999</v>
      </c>
      <c r="N142" s="4">
        <v>7.1459943999999997E-2</v>
      </c>
      <c r="O142">
        <v>0</v>
      </c>
    </row>
    <row r="143" spans="1:15">
      <c r="A143">
        <v>2105203</v>
      </c>
      <c r="B143">
        <v>21</v>
      </c>
      <c r="C143" t="s">
        <v>237</v>
      </c>
      <c r="D143">
        <v>5203</v>
      </c>
      <c r="E143" t="s">
        <v>731</v>
      </c>
      <c r="F143" t="s">
        <v>177</v>
      </c>
      <c r="G143" t="s">
        <v>732</v>
      </c>
      <c r="H143" t="s">
        <v>19</v>
      </c>
      <c r="I143" t="s">
        <v>19</v>
      </c>
      <c r="J143" t="s">
        <v>20</v>
      </c>
      <c r="K143" s="34">
        <v>10231</v>
      </c>
      <c r="L143" s="34">
        <v>346.21800000000002</v>
      </c>
      <c r="M143" s="34">
        <v>29.55</v>
      </c>
      <c r="N143" s="4">
        <v>7.1777594E-2</v>
      </c>
      <c r="O143">
        <v>0</v>
      </c>
    </row>
    <row r="144" spans="1:15">
      <c r="A144">
        <v>2105104</v>
      </c>
      <c r="B144">
        <v>21</v>
      </c>
      <c r="C144" t="s">
        <v>237</v>
      </c>
      <c r="D144">
        <v>5104</v>
      </c>
      <c r="E144" t="s">
        <v>733</v>
      </c>
      <c r="F144" t="s">
        <v>177</v>
      </c>
      <c r="G144" t="s">
        <v>734</v>
      </c>
      <c r="H144" t="s">
        <v>19</v>
      </c>
      <c r="I144" t="s">
        <v>19</v>
      </c>
      <c r="J144" t="s">
        <v>20</v>
      </c>
      <c r="K144" s="34">
        <v>24794</v>
      </c>
      <c r="L144" s="34">
        <v>1124.4449999999999</v>
      </c>
      <c r="M144" s="34">
        <v>22.05</v>
      </c>
      <c r="N144" s="4">
        <v>7.2415157999999993E-2</v>
      </c>
      <c r="O144">
        <v>0</v>
      </c>
    </row>
    <row r="145" spans="1:15">
      <c r="A145">
        <v>2504074</v>
      </c>
      <c r="B145">
        <v>25</v>
      </c>
      <c r="C145" t="s">
        <v>182</v>
      </c>
      <c r="D145">
        <v>4074</v>
      </c>
      <c r="E145" t="s">
        <v>735</v>
      </c>
      <c r="F145" t="s">
        <v>177</v>
      </c>
      <c r="G145" t="s">
        <v>736</v>
      </c>
      <c r="H145" t="s">
        <v>19</v>
      </c>
      <c r="I145" t="s">
        <v>19</v>
      </c>
      <c r="J145" t="s">
        <v>20</v>
      </c>
      <c r="K145" s="34">
        <v>19727</v>
      </c>
      <c r="L145" s="34">
        <v>1095.8030000000001</v>
      </c>
      <c r="M145" s="34">
        <v>18</v>
      </c>
      <c r="N145" s="4">
        <v>7.2676516999999996E-2</v>
      </c>
      <c r="O145">
        <v>0</v>
      </c>
    </row>
    <row r="146" spans="1:15">
      <c r="A146">
        <v>2109809</v>
      </c>
      <c r="B146">
        <v>21</v>
      </c>
      <c r="C146" t="s">
        <v>237</v>
      </c>
      <c r="D146">
        <v>9809</v>
      </c>
      <c r="E146" t="s">
        <v>737</v>
      </c>
      <c r="F146" t="s">
        <v>177</v>
      </c>
      <c r="G146" t="s">
        <v>738</v>
      </c>
      <c r="H146" t="s">
        <v>19</v>
      </c>
      <c r="I146" t="s">
        <v>19</v>
      </c>
      <c r="J146" t="s">
        <v>20</v>
      </c>
      <c r="K146" s="34">
        <v>41561</v>
      </c>
      <c r="L146" s="34">
        <v>2191.1680000000001</v>
      </c>
      <c r="M146" s="34">
        <v>18.97</v>
      </c>
      <c r="N146" s="4">
        <v>7.3116643999999995E-2</v>
      </c>
      <c r="O146">
        <v>0</v>
      </c>
    </row>
    <row r="147" spans="1:15">
      <c r="A147">
        <v>2614501</v>
      </c>
      <c r="B147">
        <v>26</v>
      </c>
      <c r="C147" t="s">
        <v>231</v>
      </c>
      <c r="D147">
        <v>14501</v>
      </c>
      <c r="E147" t="s">
        <v>739</v>
      </c>
      <c r="F147" t="s">
        <v>177</v>
      </c>
      <c r="G147" t="s">
        <v>740</v>
      </c>
      <c r="H147" t="s">
        <v>19</v>
      </c>
      <c r="I147" t="s">
        <v>19</v>
      </c>
      <c r="J147" t="s">
        <v>20</v>
      </c>
      <c r="K147" s="4" t="s">
        <v>741</v>
      </c>
      <c r="L147" s="4" t="s">
        <v>742</v>
      </c>
      <c r="M147" s="4" t="s">
        <v>743</v>
      </c>
      <c r="N147" s="4">
        <v>7.3506141999999997E-2</v>
      </c>
      <c r="O147">
        <v>0</v>
      </c>
    </row>
    <row r="148" spans="1:15">
      <c r="A148">
        <v>2927002</v>
      </c>
      <c r="B148">
        <v>29</v>
      </c>
      <c r="C148" t="s">
        <v>194</v>
      </c>
      <c r="D148">
        <v>27002</v>
      </c>
      <c r="E148" t="s">
        <v>744</v>
      </c>
      <c r="F148" t="s">
        <v>177</v>
      </c>
      <c r="G148" t="s">
        <v>745</v>
      </c>
      <c r="H148" t="s">
        <v>19</v>
      </c>
      <c r="I148" t="s">
        <v>19</v>
      </c>
      <c r="J148" t="s">
        <v>20</v>
      </c>
      <c r="K148" s="4" t="s">
        <v>746</v>
      </c>
      <c r="L148" s="4" t="s">
        <v>747</v>
      </c>
      <c r="M148" s="4" t="s">
        <v>748</v>
      </c>
      <c r="N148" s="4">
        <v>7.4273743000000003E-2</v>
      </c>
      <c r="O148">
        <v>0</v>
      </c>
    </row>
    <row r="149" spans="1:15">
      <c r="A149">
        <v>1502707</v>
      </c>
      <c r="B149">
        <v>15</v>
      </c>
      <c r="C149" t="s">
        <v>749</v>
      </c>
      <c r="D149">
        <v>2707</v>
      </c>
      <c r="E149" t="s">
        <v>750</v>
      </c>
      <c r="F149" t="s">
        <v>751</v>
      </c>
      <c r="G149" t="s">
        <v>752</v>
      </c>
      <c r="H149" t="s">
        <v>19</v>
      </c>
      <c r="I149" t="s">
        <v>19</v>
      </c>
      <c r="J149" t="s">
        <v>20</v>
      </c>
      <c r="K149" s="4" t="s">
        <v>753</v>
      </c>
      <c r="L149" s="4" t="s">
        <v>754</v>
      </c>
      <c r="M149" s="4" t="s">
        <v>755</v>
      </c>
      <c r="N149" s="4">
        <v>2.0901790000000002E-3</v>
      </c>
      <c r="O149">
        <v>0</v>
      </c>
    </row>
    <row r="150" spans="1:15">
      <c r="A150">
        <v>1303403</v>
      </c>
      <c r="B150">
        <v>13</v>
      </c>
      <c r="C150" t="s">
        <v>756</v>
      </c>
      <c r="D150">
        <v>3403</v>
      </c>
      <c r="E150" t="s">
        <v>757</v>
      </c>
      <c r="F150" t="s">
        <v>751</v>
      </c>
      <c r="G150" t="s">
        <v>758</v>
      </c>
      <c r="H150" t="s">
        <v>19</v>
      </c>
      <c r="I150" t="s">
        <v>19</v>
      </c>
      <c r="J150" t="s">
        <v>20</v>
      </c>
      <c r="K150" s="4" t="s">
        <v>759</v>
      </c>
      <c r="L150" s="4" t="s">
        <v>760</v>
      </c>
      <c r="M150" s="4" t="s">
        <v>761</v>
      </c>
      <c r="N150" s="4">
        <v>3.1529610000000001E-3</v>
      </c>
      <c r="O150">
        <v>0</v>
      </c>
    </row>
    <row r="151" spans="1:15">
      <c r="A151">
        <v>1101807</v>
      </c>
      <c r="B151">
        <v>11</v>
      </c>
      <c r="C151" t="s">
        <v>762</v>
      </c>
      <c r="D151">
        <v>1807</v>
      </c>
      <c r="E151" t="s">
        <v>763</v>
      </c>
      <c r="F151" t="s">
        <v>751</v>
      </c>
      <c r="G151" t="s">
        <v>764</v>
      </c>
      <c r="H151" t="s">
        <v>19</v>
      </c>
      <c r="I151" t="s">
        <v>19</v>
      </c>
      <c r="J151" t="s">
        <v>20</v>
      </c>
      <c r="K151" s="4" t="s">
        <v>765</v>
      </c>
      <c r="L151" s="4" t="s">
        <v>766</v>
      </c>
      <c r="M151" s="4" t="s">
        <v>767</v>
      </c>
      <c r="N151" s="4">
        <v>3.8624029999999999E-3</v>
      </c>
      <c r="O151">
        <v>0</v>
      </c>
    </row>
    <row r="152" spans="1:15">
      <c r="A152">
        <v>1600550</v>
      </c>
      <c r="B152">
        <v>16</v>
      </c>
      <c r="C152" t="s">
        <v>768</v>
      </c>
      <c r="D152">
        <v>550</v>
      </c>
      <c r="E152" t="s">
        <v>769</v>
      </c>
      <c r="F152" t="s">
        <v>751</v>
      </c>
      <c r="G152" t="s">
        <v>770</v>
      </c>
      <c r="H152" t="s">
        <v>19</v>
      </c>
      <c r="I152" t="s">
        <v>19</v>
      </c>
      <c r="J152" t="s">
        <v>20</v>
      </c>
      <c r="K152" s="4" t="s">
        <v>771</v>
      </c>
      <c r="L152" s="4" t="s">
        <v>772</v>
      </c>
      <c r="M152" s="4" t="s">
        <v>773</v>
      </c>
      <c r="N152" s="4">
        <v>5.2294009999999998E-3</v>
      </c>
      <c r="O152">
        <v>0</v>
      </c>
    </row>
    <row r="153" spans="1:15">
      <c r="A153">
        <v>1718808</v>
      </c>
      <c r="B153">
        <v>17</v>
      </c>
      <c r="C153" t="s">
        <v>774</v>
      </c>
      <c r="D153">
        <v>18808</v>
      </c>
      <c r="E153" t="s">
        <v>775</v>
      </c>
      <c r="F153" t="s">
        <v>751</v>
      </c>
      <c r="G153" t="s">
        <v>776</v>
      </c>
      <c r="H153" t="s">
        <v>19</v>
      </c>
      <c r="I153" t="s">
        <v>19</v>
      </c>
      <c r="J153" t="s">
        <v>20</v>
      </c>
      <c r="K153" s="4" t="s">
        <v>777</v>
      </c>
      <c r="L153" s="4" t="s">
        <v>778</v>
      </c>
      <c r="M153" s="4" t="s">
        <v>779</v>
      </c>
      <c r="N153" s="4">
        <v>1.4196673E-2</v>
      </c>
      <c r="O153">
        <v>0</v>
      </c>
    </row>
    <row r="154" spans="1:15">
      <c r="A154">
        <v>1702208</v>
      </c>
      <c r="B154">
        <v>17</v>
      </c>
      <c r="C154" t="s">
        <v>774</v>
      </c>
      <c r="D154">
        <v>2208</v>
      </c>
      <c r="E154" t="s">
        <v>780</v>
      </c>
      <c r="F154" t="s">
        <v>751</v>
      </c>
      <c r="G154" t="s">
        <v>781</v>
      </c>
      <c r="H154" t="s">
        <v>19</v>
      </c>
      <c r="I154" t="s">
        <v>19</v>
      </c>
      <c r="J154" t="s">
        <v>20</v>
      </c>
      <c r="K154" s="4" t="s">
        <v>782</v>
      </c>
      <c r="L154" s="4" t="s">
        <v>783</v>
      </c>
      <c r="M154" s="4" t="s">
        <v>784</v>
      </c>
      <c r="N154" s="4">
        <v>1.4233899E-2</v>
      </c>
      <c r="O154">
        <v>0</v>
      </c>
    </row>
    <row r="155" spans="1:15">
      <c r="A155">
        <v>1600709</v>
      </c>
      <c r="B155">
        <v>16</v>
      </c>
      <c r="C155" t="s">
        <v>768</v>
      </c>
      <c r="D155">
        <v>709</v>
      </c>
      <c r="E155" t="s">
        <v>785</v>
      </c>
      <c r="F155" t="s">
        <v>751</v>
      </c>
      <c r="G155" t="s">
        <v>786</v>
      </c>
      <c r="H155" t="s">
        <v>19</v>
      </c>
      <c r="I155" t="s">
        <v>19</v>
      </c>
      <c r="J155" t="s">
        <v>20</v>
      </c>
      <c r="K155" s="4" t="s">
        <v>787</v>
      </c>
      <c r="L155" s="4" t="s">
        <v>788</v>
      </c>
      <c r="M155" s="4" t="s">
        <v>257</v>
      </c>
      <c r="N155" s="4">
        <v>1.4378356E-2</v>
      </c>
      <c r="O155">
        <v>0</v>
      </c>
    </row>
    <row r="156" spans="1:15">
      <c r="A156">
        <v>1200393</v>
      </c>
      <c r="B156">
        <v>12</v>
      </c>
      <c r="C156" t="s">
        <v>789</v>
      </c>
      <c r="D156">
        <v>393</v>
      </c>
      <c r="E156" t="s">
        <v>790</v>
      </c>
      <c r="F156" t="s">
        <v>751</v>
      </c>
      <c r="G156" t="s">
        <v>791</v>
      </c>
      <c r="H156" t="s">
        <v>19</v>
      </c>
      <c r="I156" t="s">
        <v>19</v>
      </c>
      <c r="J156" t="s">
        <v>20</v>
      </c>
      <c r="K156" s="4" t="s">
        <v>792</v>
      </c>
      <c r="L156" s="4" t="s">
        <v>793</v>
      </c>
      <c r="M156" s="4" t="s">
        <v>794</v>
      </c>
      <c r="N156" s="4">
        <v>1.5577227000000001E-2</v>
      </c>
      <c r="O156">
        <v>0</v>
      </c>
    </row>
    <row r="157" spans="1:15">
      <c r="A157">
        <v>1300839</v>
      </c>
      <c r="B157">
        <v>13</v>
      </c>
      <c r="C157" t="s">
        <v>756</v>
      </c>
      <c r="D157">
        <v>839</v>
      </c>
      <c r="E157" t="s">
        <v>795</v>
      </c>
      <c r="F157" t="s">
        <v>751</v>
      </c>
      <c r="G157" t="s">
        <v>796</v>
      </c>
      <c r="H157" t="s">
        <v>19</v>
      </c>
      <c r="I157" t="s">
        <v>19</v>
      </c>
      <c r="J157" t="s">
        <v>20</v>
      </c>
      <c r="K157" s="4" t="s">
        <v>797</v>
      </c>
      <c r="L157" s="4" t="s">
        <v>798</v>
      </c>
      <c r="M157" s="4" t="s">
        <v>799</v>
      </c>
      <c r="N157" s="4">
        <v>1.6174427000000002E-2</v>
      </c>
      <c r="O157">
        <v>0</v>
      </c>
    </row>
    <row r="158" spans="1:15">
      <c r="A158">
        <v>1100015</v>
      </c>
      <c r="B158">
        <v>11</v>
      </c>
      <c r="C158" t="s">
        <v>762</v>
      </c>
      <c r="D158">
        <v>15</v>
      </c>
      <c r="E158" t="s">
        <v>800</v>
      </c>
      <c r="F158" t="s">
        <v>751</v>
      </c>
      <c r="G158" t="s">
        <v>801</v>
      </c>
      <c r="H158" t="s">
        <v>19</v>
      </c>
      <c r="I158" t="s">
        <v>19</v>
      </c>
      <c r="J158" t="s">
        <v>20</v>
      </c>
      <c r="K158" s="4" t="s">
        <v>802</v>
      </c>
      <c r="L158" s="4" t="s">
        <v>803</v>
      </c>
      <c r="M158" s="4" t="s">
        <v>804</v>
      </c>
      <c r="N158" s="4">
        <v>1.6815501E-2</v>
      </c>
      <c r="O158">
        <v>0</v>
      </c>
    </row>
    <row r="159" spans="1:15">
      <c r="A159">
        <v>1100700</v>
      </c>
      <c r="B159">
        <v>11</v>
      </c>
      <c r="C159" t="s">
        <v>762</v>
      </c>
      <c r="D159">
        <v>700</v>
      </c>
      <c r="E159" t="s">
        <v>805</v>
      </c>
      <c r="F159" t="s">
        <v>751</v>
      </c>
      <c r="G159" t="s">
        <v>806</v>
      </c>
      <c r="H159" t="s">
        <v>19</v>
      </c>
      <c r="I159" t="s">
        <v>19</v>
      </c>
      <c r="J159" t="s">
        <v>20</v>
      </c>
      <c r="K159" s="4" t="s">
        <v>807</v>
      </c>
      <c r="L159" s="4" t="s">
        <v>808</v>
      </c>
      <c r="M159" s="4" t="s">
        <v>130</v>
      </c>
      <c r="N159" s="4">
        <v>1.9504094E-2</v>
      </c>
      <c r="O159">
        <v>0</v>
      </c>
    </row>
    <row r="160" spans="1:15">
      <c r="A160">
        <v>1502939</v>
      </c>
      <c r="B160">
        <v>15</v>
      </c>
      <c r="C160" t="s">
        <v>749</v>
      </c>
      <c r="D160">
        <v>2939</v>
      </c>
      <c r="E160" t="s">
        <v>809</v>
      </c>
      <c r="F160" t="s">
        <v>751</v>
      </c>
      <c r="G160" t="s">
        <v>810</v>
      </c>
      <c r="H160" t="s">
        <v>19</v>
      </c>
      <c r="I160" t="s">
        <v>19</v>
      </c>
      <c r="J160" t="s">
        <v>20</v>
      </c>
      <c r="K160" s="4" t="s">
        <v>811</v>
      </c>
      <c r="L160" s="4" t="s">
        <v>812</v>
      </c>
      <c r="M160" s="4" t="s">
        <v>813</v>
      </c>
      <c r="N160" s="4">
        <v>2.4044184999999999E-2</v>
      </c>
      <c r="O160">
        <v>0</v>
      </c>
    </row>
    <row r="161" spans="1:15">
      <c r="A161">
        <v>1100908</v>
      </c>
      <c r="B161">
        <v>11</v>
      </c>
      <c r="C161" t="s">
        <v>762</v>
      </c>
      <c r="D161">
        <v>908</v>
      </c>
      <c r="E161" t="s">
        <v>814</v>
      </c>
      <c r="F161" t="s">
        <v>751</v>
      </c>
      <c r="G161" t="s">
        <v>815</v>
      </c>
      <c r="H161" t="s">
        <v>19</v>
      </c>
      <c r="I161" t="s">
        <v>19</v>
      </c>
      <c r="J161" t="s">
        <v>20</v>
      </c>
      <c r="K161" s="4" t="s">
        <v>816</v>
      </c>
      <c r="L161" s="4" t="s">
        <v>817</v>
      </c>
      <c r="M161" s="4" t="s">
        <v>514</v>
      </c>
      <c r="N161" s="4">
        <v>2.4067972999999999E-2</v>
      </c>
      <c r="O161">
        <v>0</v>
      </c>
    </row>
    <row r="162" spans="1:15">
      <c r="A162">
        <v>1600303</v>
      </c>
      <c r="B162">
        <v>16</v>
      </c>
      <c r="C162" t="s">
        <v>768</v>
      </c>
      <c r="D162">
        <v>303</v>
      </c>
      <c r="E162" t="s">
        <v>818</v>
      </c>
      <c r="F162" t="s">
        <v>751</v>
      </c>
      <c r="G162" t="s">
        <v>819</v>
      </c>
      <c r="H162" t="s">
        <v>19</v>
      </c>
      <c r="I162" t="s">
        <v>19</v>
      </c>
      <c r="J162" t="s">
        <v>20</v>
      </c>
      <c r="K162" s="4" t="s">
        <v>820</v>
      </c>
      <c r="L162" s="4" t="s">
        <v>821</v>
      </c>
      <c r="M162" s="4" t="s">
        <v>822</v>
      </c>
      <c r="N162" s="4">
        <v>2.4986543E-2</v>
      </c>
      <c r="O162">
        <v>0</v>
      </c>
    </row>
    <row r="163" spans="1:15">
      <c r="A163">
        <v>1710706</v>
      </c>
      <c r="B163">
        <v>17</v>
      </c>
      <c r="C163" t="s">
        <v>774</v>
      </c>
      <c r="D163">
        <v>10706</v>
      </c>
      <c r="E163" t="s">
        <v>823</v>
      </c>
      <c r="F163" t="s">
        <v>751</v>
      </c>
      <c r="G163" t="s">
        <v>824</v>
      </c>
      <c r="H163" t="s">
        <v>19</v>
      </c>
      <c r="I163" t="s">
        <v>19</v>
      </c>
      <c r="J163" t="s">
        <v>20</v>
      </c>
      <c r="K163" s="4" t="s">
        <v>825</v>
      </c>
      <c r="L163" s="4" t="s">
        <v>826</v>
      </c>
      <c r="M163" s="4" t="s">
        <v>827</v>
      </c>
      <c r="N163" s="4">
        <v>2.7258705000000001E-2</v>
      </c>
      <c r="O163">
        <v>0</v>
      </c>
    </row>
    <row r="164" spans="1:15">
      <c r="A164">
        <v>1706258</v>
      </c>
      <c r="B164">
        <v>17</v>
      </c>
      <c r="C164" t="s">
        <v>774</v>
      </c>
      <c r="D164">
        <v>6258</v>
      </c>
      <c r="E164" t="s">
        <v>828</v>
      </c>
      <c r="F164" t="s">
        <v>751</v>
      </c>
      <c r="G164" t="s">
        <v>829</v>
      </c>
      <c r="H164" t="s">
        <v>19</v>
      </c>
      <c r="I164" t="s">
        <v>19</v>
      </c>
      <c r="J164" t="s">
        <v>20</v>
      </c>
      <c r="K164" s="4" t="s">
        <v>830</v>
      </c>
      <c r="L164" s="4" t="s">
        <v>831</v>
      </c>
      <c r="M164" s="4" t="s">
        <v>832</v>
      </c>
      <c r="N164" s="4">
        <v>2.8022831000000002E-2</v>
      </c>
      <c r="O164">
        <v>0</v>
      </c>
    </row>
    <row r="165" spans="1:15">
      <c r="A165">
        <v>1709302</v>
      </c>
      <c r="B165">
        <v>17</v>
      </c>
      <c r="C165" t="s">
        <v>774</v>
      </c>
      <c r="D165">
        <v>9302</v>
      </c>
      <c r="E165" t="s">
        <v>833</v>
      </c>
      <c r="F165" t="s">
        <v>751</v>
      </c>
      <c r="G165" t="s">
        <v>834</v>
      </c>
      <c r="H165" t="s">
        <v>19</v>
      </c>
      <c r="I165" t="s">
        <v>19</v>
      </c>
      <c r="J165" t="s">
        <v>20</v>
      </c>
      <c r="K165" s="4" t="s">
        <v>835</v>
      </c>
      <c r="L165" s="4" t="s">
        <v>836</v>
      </c>
      <c r="M165" s="4" t="s">
        <v>100</v>
      </c>
      <c r="N165" s="4">
        <v>2.8186266000000001E-2</v>
      </c>
      <c r="O165">
        <v>0</v>
      </c>
    </row>
    <row r="166" spans="1:15">
      <c r="A166">
        <v>1400472</v>
      </c>
      <c r="B166">
        <v>14</v>
      </c>
      <c r="C166" t="s">
        <v>837</v>
      </c>
      <c r="D166">
        <v>472</v>
      </c>
      <c r="E166" t="s">
        <v>838</v>
      </c>
      <c r="F166" t="s">
        <v>751</v>
      </c>
      <c r="G166" t="s">
        <v>839</v>
      </c>
      <c r="H166" t="s">
        <v>19</v>
      </c>
      <c r="I166" t="s">
        <v>19</v>
      </c>
      <c r="J166" t="s">
        <v>20</v>
      </c>
      <c r="K166" s="4" t="s">
        <v>840</v>
      </c>
      <c r="L166" s="4" t="s">
        <v>841</v>
      </c>
      <c r="M166" s="4" t="s">
        <v>842</v>
      </c>
      <c r="N166" s="4">
        <v>2.8879589000000001E-2</v>
      </c>
      <c r="O166">
        <v>0</v>
      </c>
    </row>
    <row r="167" spans="1:15">
      <c r="A167">
        <v>1301209</v>
      </c>
      <c r="B167">
        <v>13</v>
      </c>
      <c r="C167" t="s">
        <v>756</v>
      </c>
      <c r="D167">
        <v>1209</v>
      </c>
      <c r="E167" t="s">
        <v>843</v>
      </c>
      <c r="F167" t="s">
        <v>751</v>
      </c>
      <c r="G167" t="s">
        <v>844</v>
      </c>
      <c r="H167" t="s">
        <v>19</v>
      </c>
      <c r="I167" t="s">
        <v>19</v>
      </c>
      <c r="J167" t="s">
        <v>20</v>
      </c>
      <c r="K167" s="4" t="s">
        <v>845</v>
      </c>
      <c r="L167" s="4" t="s">
        <v>846</v>
      </c>
      <c r="M167" s="4" t="s">
        <v>847</v>
      </c>
      <c r="N167" s="4">
        <v>3.0697806000000001E-2</v>
      </c>
      <c r="O167">
        <v>0</v>
      </c>
    </row>
    <row r="168" spans="1:15">
      <c r="A168">
        <v>1703826</v>
      </c>
      <c r="B168">
        <v>17</v>
      </c>
      <c r="C168" t="s">
        <v>774</v>
      </c>
      <c r="D168">
        <v>3826</v>
      </c>
      <c r="E168" t="s">
        <v>848</v>
      </c>
      <c r="F168" t="s">
        <v>751</v>
      </c>
      <c r="G168" t="s">
        <v>849</v>
      </c>
      <c r="H168" t="s">
        <v>19</v>
      </c>
      <c r="I168" t="s">
        <v>19</v>
      </c>
      <c r="J168" t="s">
        <v>20</v>
      </c>
      <c r="K168" s="4" t="s">
        <v>850</v>
      </c>
      <c r="L168" s="4" t="s">
        <v>851</v>
      </c>
      <c r="M168" s="4" t="s">
        <v>852</v>
      </c>
      <c r="N168" s="4">
        <v>3.5651047999999998E-2</v>
      </c>
      <c r="O168">
        <v>0</v>
      </c>
    </row>
    <row r="169" spans="1:15">
      <c r="A169">
        <v>1200179</v>
      </c>
      <c r="B169">
        <v>12</v>
      </c>
      <c r="C169" t="s">
        <v>789</v>
      </c>
      <c r="D169">
        <v>179</v>
      </c>
      <c r="E169" t="s">
        <v>853</v>
      </c>
      <c r="F169" t="s">
        <v>751</v>
      </c>
      <c r="G169" t="s">
        <v>854</v>
      </c>
      <c r="H169" t="s">
        <v>19</v>
      </c>
      <c r="I169" t="s">
        <v>19</v>
      </c>
      <c r="J169" t="s">
        <v>20</v>
      </c>
      <c r="K169" s="4" t="s">
        <v>855</v>
      </c>
      <c r="L169" s="4" t="s">
        <v>856</v>
      </c>
      <c r="M169" s="4" t="s">
        <v>857</v>
      </c>
      <c r="N169" s="4">
        <v>3.7388365E-2</v>
      </c>
      <c r="O169">
        <v>0</v>
      </c>
    </row>
    <row r="170" spans="1:15">
      <c r="A170">
        <v>1505494</v>
      </c>
      <c r="B170">
        <v>15</v>
      </c>
      <c r="C170" t="s">
        <v>749</v>
      </c>
      <c r="D170">
        <v>5494</v>
      </c>
      <c r="E170" t="s">
        <v>858</v>
      </c>
      <c r="F170" t="s">
        <v>751</v>
      </c>
      <c r="G170" t="s">
        <v>859</v>
      </c>
      <c r="H170" t="s">
        <v>19</v>
      </c>
      <c r="I170" t="s">
        <v>19</v>
      </c>
      <c r="J170" t="s">
        <v>20</v>
      </c>
      <c r="K170" s="4" t="s">
        <v>860</v>
      </c>
      <c r="L170" s="4" t="s">
        <v>861</v>
      </c>
      <c r="M170" s="4" t="s">
        <v>862</v>
      </c>
      <c r="N170" s="4">
        <v>5.4995703E-2</v>
      </c>
      <c r="O170">
        <v>0</v>
      </c>
    </row>
    <row r="171" spans="1:15">
      <c r="A171">
        <v>1504422</v>
      </c>
      <c r="B171">
        <v>15</v>
      </c>
      <c r="C171" t="s">
        <v>749</v>
      </c>
      <c r="D171">
        <v>4422</v>
      </c>
      <c r="E171" t="s">
        <v>863</v>
      </c>
      <c r="F171" t="s">
        <v>751</v>
      </c>
      <c r="G171" t="s">
        <v>864</v>
      </c>
      <c r="H171" t="s">
        <v>19</v>
      </c>
      <c r="I171" t="s">
        <v>19</v>
      </c>
      <c r="J171" t="s">
        <v>20</v>
      </c>
      <c r="K171" s="4" t="s">
        <v>865</v>
      </c>
      <c r="L171" s="4" t="s">
        <v>866</v>
      </c>
      <c r="M171" s="4" t="s">
        <v>867</v>
      </c>
      <c r="N171" s="4">
        <v>5.6731934999999997E-2</v>
      </c>
      <c r="O171">
        <v>0</v>
      </c>
    </row>
    <row r="172" spans="1:15">
      <c r="A172">
        <v>1300706</v>
      </c>
      <c r="B172">
        <v>13</v>
      </c>
      <c r="C172" t="s">
        <v>756</v>
      </c>
      <c r="D172">
        <v>706</v>
      </c>
      <c r="E172" t="s">
        <v>868</v>
      </c>
      <c r="F172" t="s">
        <v>751</v>
      </c>
      <c r="G172" t="s">
        <v>869</v>
      </c>
      <c r="H172" t="s">
        <v>19</v>
      </c>
      <c r="I172" t="s">
        <v>19</v>
      </c>
      <c r="J172" t="s">
        <v>20</v>
      </c>
      <c r="K172" s="4" t="s">
        <v>870</v>
      </c>
      <c r="L172" s="4" t="s">
        <v>871</v>
      </c>
      <c r="M172" s="4" t="s">
        <v>872</v>
      </c>
      <c r="N172" s="4">
        <v>5.7157122999999997E-2</v>
      </c>
      <c r="O172">
        <v>0</v>
      </c>
    </row>
    <row r="173" spans="1:15">
      <c r="A173">
        <v>1722107</v>
      </c>
      <c r="B173">
        <v>17</v>
      </c>
      <c r="C173" t="s">
        <v>774</v>
      </c>
      <c r="D173">
        <v>22107</v>
      </c>
      <c r="E173" t="s">
        <v>873</v>
      </c>
      <c r="F173" t="s">
        <v>751</v>
      </c>
      <c r="G173" t="s">
        <v>874</v>
      </c>
      <c r="H173" t="s">
        <v>19</v>
      </c>
      <c r="I173" t="s">
        <v>19</v>
      </c>
      <c r="J173" t="s">
        <v>20</v>
      </c>
      <c r="K173" s="4" t="s">
        <v>875</v>
      </c>
      <c r="L173" s="4" t="s">
        <v>876</v>
      </c>
      <c r="M173" s="4" t="s">
        <v>877</v>
      </c>
      <c r="N173" s="4">
        <v>6.1144272999999999E-2</v>
      </c>
      <c r="O173">
        <v>0</v>
      </c>
    </row>
    <row r="174" spans="1:15">
      <c r="A174">
        <v>1300508</v>
      </c>
      <c r="B174">
        <v>13</v>
      </c>
      <c r="C174" t="s">
        <v>756</v>
      </c>
      <c r="D174">
        <v>508</v>
      </c>
      <c r="E174" t="s">
        <v>878</v>
      </c>
      <c r="F174" t="s">
        <v>751</v>
      </c>
      <c r="G174" t="s">
        <v>879</v>
      </c>
      <c r="H174" t="s">
        <v>19</v>
      </c>
      <c r="I174" t="s">
        <v>19</v>
      </c>
      <c r="J174" t="s">
        <v>20</v>
      </c>
      <c r="K174" s="4" t="s">
        <v>880</v>
      </c>
      <c r="L174" s="4" t="s">
        <v>881</v>
      </c>
      <c r="M174" s="4" t="s">
        <v>882</v>
      </c>
      <c r="N174" s="4">
        <v>6.4362995000000006E-2</v>
      </c>
      <c r="O174">
        <v>0</v>
      </c>
    </row>
    <row r="175" spans="1:15">
      <c r="A175">
        <v>1500958</v>
      </c>
      <c r="B175">
        <v>15</v>
      </c>
      <c r="C175" t="s">
        <v>749</v>
      </c>
      <c r="D175">
        <v>958</v>
      </c>
      <c r="E175" t="s">
        <v>883</v>
      </c>
      <c r="F175" t="s">
        <v>751</v>
      </c>
      <c r="G175" t="s">
        <v>884</v>
      </c>
      <c r="H175" t="s">
        <v>19</v>
      </c>
      <c r="I175" t="s">
        <v>19</v>
      </c>
      <c r="J175" t="s">
        <v>20</v>
      </c>
      <c r="K175" s="4" t="s">
        <v>885</v>
      </c>
      <c r="L175" s="4" t="s">
        <v>886</v>
      </c>
      <c r="M175" s="4" t="s">
        <v>887</v>
      </c>
      <c r="N175" s="4">
        <v>6.8734774999999998E-2</v>
      </c>
      <c r="O175">
        <v>0</v>
      </c>
    </row>
    <row r="176" spans="1:15">
      <c r="A176">
        <v>1718881</v>
      </c>
      <c r="B176">
        <v>17</v>
      </c>
      <c r="C176" t="s">
        <v>774</v>
      </c>
      <c r="D176">
        <v>18881</v>
      </c>
      <c r="E176" t="s">
        <v>888</v>
      </c>
      <c r="F176" t="s">
        <v>751</v>
      </c>
      <c r="G176" t="s">
        <v>889</v>
      </c>
      <c r="H176" t="s">
        <v>19</v>
      </c>
      <c r="I176" t="s">
        <v>19</v>
      </c>
      <c r="J176" t="s">
        <v>20</v>
      </c>
      <c r="K176" s="4" t="s">
        <v>890</v>
      </c>
      <c r="L176" s="4" t="s">
        <v>891</v>
      </c>
      <c r="M176" s="4" t="s">
        <v>892</v>
      </c>
      <c r="N176" s="4">
        <v>6.9311962000000005E-2</v>
      </c>
      <c r="O176">
        <v>0</v>
      </c>
    </row>
    <row r="177" spans="1:15">
      <c r="A177">
        <v>1100080</v>
      </c>
      <c r="B177">
        <v>11</v>
      </c>
      <c r="C177" t="s">
        <v>762</v>
      </c>
      <c r="D177">
        <v>80</v>
      </c>
      <c r="E177" t="s">
        <v>893</v>
      </c>
      <c r="F177" t="s">
        <v>751</v>
      </c>
      <c r="G177" t="s">
        <v>894</v>
      </c>
      <c r="H177" t="s">
        <v>19</v>
      </c>
      <c r="I177" t="s">
        <v>19</v>
      </c>
      <c r="J177" t="s">
        <v>20</v>
      </c>
      <c r="K177" s="4" t="s">
        <v>895</v>
      </c>
      <c r="L177" s="4" t="s">
        <v>896</v>
      </c>
      <c r="M177" s="4" t="s">
        <v>897</v>
      </c>
      <c r="N177" s="4">
        <v>7.0106433999999995E-2</v>
      </c>
      <c r="O177">
        <v>0</v>
      </c>
    </row>
    <row r="178" spans="1:15">
      <c r="A178">
        <v>1500107</v>
      </c>
      <c r="B178">
        <v>15</v>
      </c>
      <c r="C178" t="s">
        <v>749</v>
      </c>
      <c r="D178">
        <v>107</v>
      </c>
      <c r="E178" t="s">
        <v>898</v>
      </c>
      <c r="F178" t="s">
        <v>751</v>
      </c>
      <c r="G178" t="s">
        <v>899</v>
      </c>
      <c r="H178" t="s">
        <v>19</v>
      </c>
      <c r="I178" t="s">
        <v>19</v>
      </c>
      <c r="J178" t="s">
        <v>20</v>
      </c>
      <c r="K178" s="4" t="s">
        <v>900</v>
      </c>
      <c r="L178" s="4" t="s">
        <v>901</v>
      </c>
      <c r="M178" s="4" t="s">
        <v>902</v>
      </c>
      <c r="N178" s="4">
        <v>7.0176608000000001E-2</v>
      </c>
      <c r="O178">
        <v>0</v>
      </c>
    </row>
    <row r="179" spans="1:15">
      <c r="A179">
        <v>3512308</v>
      </c>
      <c r="B179">
        <v>35</v>
      </c>
      <c r="C179" t="s">
        <v>903</v>
      </c>
      <c r="D179">
        <v>12308</v>
      </c>
      <c r="E179" t="s">
        <v>904</v>
      </c>
      <c r="F179" t="s">
        <v>905</v>
      </c>
      <c r="G179" t="s">
        <v>906</v>
      </c>
      <c r="H179" t="s">
        <v>19</v>
      </c>
      <c r="I179" t="s">
        <v>19</v>
      </c>
      <c r="J179" t="s">
        <v>20</v>
      </c>
      <c r="K179" s="4" t="s">
        <v>907</v>
      </c>
      <c r="L179" s="4" t="s">
        <v>908</v>
      </c>
      <c r="M179" s="4" t="s">
        <v>909</v>
      </c>
      <c r="N179" s="4">
        <v>1.6916489999999999E-3</v>
      </c>
      <c r="O179">
        <v>0</v>
      </c>
    </row>
    <row r="180" spans="1:15">
      <c r="A180">
        <v>3303856</v>
      </c>
      <c r="B180">
        <v>33</v>
      </c>
      <c r="C180" t="s">
        <v>910</v>
      </c>
      <c r="D180">
        <v>3856</v>
      </c>
      <c r="E180" t="s">
        <v>911</v>
      </c>
      <c r="F180" t="s">
        <v>905</v>
      </c>
      <c r="G180" t="s">
        <v>912</v>
      </c>
      <c r="H180" t="s">
        <v>19</v>
      </c>
      <c r="I180" t="s">
        <v>19</v>
      </c>
      <c r="J180" t="s">
        <v>20</v>
      </c>
      <c r="K180" s="4" t="s">
        <v>913</v>
      </c>
      <c r="L180" s="4" t="s">
        <v>914</v>
      </c>
      <c r="M180" s="4" t="s">
        <v>915</v>
      </c>
      <c r="N180" s="4">
        <v>2.6046569999999998E-3</v>
      </c>
      <c r="O180">
        <v>0</v>
      </c>
    </row>
    <row r="181" spans="1:15">
      <c r="A181">
        <v>3162302</v>
      </c>
      <c r="B181">
        <v>31</v>
      </c>
      <c r="C181" t="s">
        <v>916</v>
      </c>
      <c r="D181">
        <v>62302</v>
      </c>
      <c r="E181" t="s">
        <v>917</v>
      </c>
      <c r="F181" t="s">
        <v>905</v>
      </c>
      <c r="G181" t="s">
        <v>918</v>
      </c>
      <c r="H181" t="s">
        <v>19</v>
      </c>
      <c r="I181" t="s">
        <v>19</v>
      </c>
      <c r="J181" t="s">
        <v>20</v>
      </c>
      <c r="K181" s="4" t="s">
        <v>919</v>
      </c>
      <c r="L181" s="4" t="s">
        <v>920</v>
      </c>
      <c r="M181" s="4" t="s">
        <v>921</v>
      </c>
      <c r="N181" s="4">
        <v>3.152686E-3</v>
      </c>
      <c r="O181">
        <v>0</v>
      </c>
    </row>
    <row r="182" spans="1:15">
      <c r="A182">
        <v>3115409</v>
      </c>
      <c r="B182">
        <v>31</v>
      </c>
      <c r="C182" t="s">
        <v>916</v>
      </c>
      <c r="D182">
        <v>15409</v>
      </c>
      <c r="E182" t="s">
        <v>922</v>
      </c>
      <c r="F182" t="s">
        <v>905</v>
      </c>
      <c r="G182" t="s">
        <v>923</v>
      </c>
      <c r="H182" t="s">
        <v>19</v>
      </c>
      <c r="I182" t="s">
        <v>19</v>
      </c>
      <c r="J182" t="s">
        <v>20</v>
      </c>
      <c r="K182" s="4" t="s">
        <v>924</v>
      </c>
      <c r="L182" s="4" t="s">
        <v>925</v>
      </c>
      <c r="M182" s="4" t="s">
        <v>926</v>
      </c>
      <c r="N182" s="4">
        <v>3.4627170000000001E-3</v>
      </c>
      <c r="O182">
        <v>0</v>
      </c>
    </row>
    <row r="183" spans="1:15">
      <c r="A183">
        <v>3532900</v>
      </c>
      <c r="B183">
        <v>35</v>
      </c>
      <c r="C183" t="s">
        <v>903</v>
      </c>
      <c r="D183">
        <v>32900</v>
      </c>
      <c r="E183" t="s">
        <v>927</v>
      </c>
      <c r="F183" t="s">
        <v>905</v>
      </c>
      <c r="G183" t="s">
        <v>928</v>
      </c>
      <c r="H183" t="s">
        <v>19</v>
      </c>
      <c r="I183" t="s">
        <v>19</v>
      </c>
      <c r="J183" t="s">
        <v>20</v>
      </c>
      <c r="K183" s="4" t="s">
        <v>929</v>
      </c>
      <c r="L183" s="4" t="s">
        <v>930</v>
      </c>
      <c r="M183" s="4" t="s">
        <v>931</v>
      </c>
      <c r="N183" s="4">
        <v>3.5494519999999998E-3</v>
      </c>
      <c r="O183">
        <v>0</v>
      </c>
    </row>
    <row r="184" spans="1:15">
      <c r="A184">
        <v>3515103</v>
      </c>
      <c r="B184">
        <v>35</v>
      </c>
      <c r="C184" t="s">
        <v>903</v>
      </c>
      <c r="D184">
        <v>15103</v>
      </c>
      <c r="E184" t="s">
        <v>932</v>
      </c>
      <c r="F184" t="s">
        <v>905</v>
      </c>
      <c r="G184" t="s">
        <v>933</v>
      </c>
      <c r="H184" t="s">
        <v>19</v>
      </c>
      <c r="I184" t="s">
        <v>19</v>
      </c>
      <c r="J184" t="s">
        <v>20</v>
      </c>
      <c r="K184" s="4" t="s">
        <v>934</v>
      </c>
      <c r="L184" s="4" t="s">
        <v>935</v>
      </c>
      <c r="M184" s="4" t="s">
        <v>936</v>
      </c>
      <c r="N184" s="4">
        <v>3.7776680000000001E-3</v>
      </c>
      <c r="O184">
        <v>0</v>
      </c>
    </row>
    <row r="185" spans="1:15">
      <c r="A185">
        <v>3520905</v>
      </c>
      <c r="B185">
        <v>35</v>
      </c>
      <c r="C185" t="s">
        <v>903</v>
      </c>
      <c r="D185">
        <v>20905</v>
      </c>
      <c r="E185" t="s">
        <v>937</v>
      </c>
      <c r="F185" t="s">
        <v>905</v>
      </c>
      <c r="G185" t="s">
        <v>938</v>
      </c>
      <c r="H185" t="s">
        <v>19</v>
      </c>
      <c r="I185" t="s">
        <v>19</v>
      </c>
      <c r="J185" t="s">
        <v>20</v>
      </c>
      <c r="K185" s="4" t="s">
        <v>939</v>
      </c>
      <c r="L185" s="4" t="s">
        <v>940</v>
      </c>
      <c r="M185" s="4" t="s">
        <v>941</v>
      </c>
      <c r="N185" s="4">
        <v>4.1561749999999998E-3</v>
      </c>
      <c r="O185">
        <v>0</v>
      </c>
    </row>
    <row r="186" spans="1:15">
      <c r="A186">
        <v>3554409</v>
      </c>
      <c r="B186">
        <v>35</v>
      </c>
      <c r="C186" t="s">
        <v>903</v>
      </c>
      <c r="D186">
        <v>54409</v>
      </c>
      <c r="E186" t="s">
        <v>942</v>
      </c>
      <c r="F186" t="s">
        <v>905</v>
      </c>
      <c r="G186" t="s">
        <v>943</v>
      </c>
      <c r="H186" t="s">
        <v>19</v>
      </c>
      <c r="I186" t="s">
        <v>19</v>
      </c>
      <c r="J186" t="s">
        <v>20</v>
      </c>
      <c r="K186" s="4" t="s">
        <v>944</v>
      </c>
      <c r="L186" s="4" t="s">
        <v>945</v>
      </c>
      <c r="M186" s="4" t="s">
        <v>946</v>
      </c>
      <c r="N186" s="4">
        <v>4.8067520000000001E-3</v>
      </c>
      <c r="O186">
        <v>0</v>
      </c>
    </row>
    <row r="187" spans="1:15">
      <c r="A187">
        <v>3129806</v>
      </c>
      <c r="B187">
        <v>31</v>
      </c>
      <c r="C187" t="s">
        <v>916</v>
      </c>
      <c r="D187">
        <v>29806</v>
      </c>
      <c r="E187" t="s">
        <v>947</v>
      </c>
      <c r="F187" t="s">
        <v>905</v>
      </c>
      <c r="G187" t="s">
        <v>948</v>
      </c>
      <c r="H187" t="s">
        <v>19</v>
      </c>
      <c r="I187" t="s">
        <v>19</v>
      </c>
      <c r="J187" t="s">
        <v>20</v>
      </c>
      <c r="K187" s="4" t="s">
        <v>949</v>
      </c>
      <c r="L187" s="4" t="s">
        <v>950</v>
      </c>
      <c r="M187" s="4" t="s">
        <v>951</v>
      </c>
      <c r="N187" s="4">
        <v>5.0963900000000001E-3</v>
      </c>
      <c r="O187">
        <v>0</v>
      </c>
    </row>
    <row r="188" spans="1:15">
      <c r="A188">
        <v>3200409</v>
      </c>
      <c r="B188">
        <v>32</v>
      </c>
      <c r="C188" t="s">
        <v>952</v>
      </c>
      <c r="D188">
        <v>409</v>
      </c>
      <c r="E188" t="s">
        <v>953</v>
      </c>
      <c r="F188" t="s">
        <v>905</v>
      </c>
      <c r="G188" t="s">
        <v>954</v>
      </c>
      <c r="H188" t="s">
        <v>19</v>
      </c>
      <c r="I188" t="s">
        <v>19</v>
      </c>
      <c r="J188" t="s">
        <v>20</v>
      </c>
      <c r="K188" s="4" t="s">
        <v>955</v>
      </c>
      <c r="L188" s="4" t="s">
        <v>956</v>
      </c>
      <c r="M188" s="4" t="s">
        <v>957</v>
      </c>
      <c r="N188" s="4">
        <v>5.4481809999999999E-3</v>
      </c>
      <c r="O188">
        <v>0</v>
      </c>
    </row>
    <row r="189" spans="1:15">
      <c r="A189">
        <v>3530904</v>
      </c>
      <c r="B189">
        <v>35</v>
      </c>
      <c r="C189" t="s">
        <v>903</v>
      </c>
      <c r="D189">
        <v>30904</v>
      </c>
      <c r="E189" t="s">
        <v>958</v>
      </c>
      <c r="F189" t="s">
        <v>905</v>
      </c>
      <c r="G189" t="s">
        <v>959</v>
      </c>
      <c r="H189" t="s">
        <v>19</v>
      </c>
      <c r="I189" t="s">
        <v>19</v>
      </c>
      <c r="J189" t="s">
        <v>20</v>
      </c>
      <c r="K189" s="4" t="s">
        <v>960</v>
      </c>
      <c r="L189" s="4" t="s">
        <v>961</v>
      </c>
      <c r="M189" s="4" t="s">
        <v>962</v>
      </c>
      <c r="N189" s="4">
        <v>6.3757240000000001E-3</v>
      </c>
      <c r="O189">
        <v>0</v>
      </c>
    </row>
    <row r="190" spans="1:15">
      <c r="A190">
        <v>3300951</v>
      </c>
      <c r="B190">
        <v>33</v>
      </c>
      <c r="C190" t="s">
        <v>910</v>
      </c>
      <c r="D190">
        <v>951</v>
      </c>
      <c r="E190" t="s">
        <v>963</v>
      </c>
      <c r="F190" t="s">
        <v>905</v>
      </c>
      <c r="G190" t="s">
        <v>964</v>
      </c>
      <c r="H190" t="s">
        <v>19</v>
      </c>
      <c r="I190" t="s">
        <v>19</v>
      </c>
      <c r="J190" t="s">
        <v>20</v>
      </c>
      <c r="K190" s="4" t="s">
        <v>965</v>
      </c>
      <c r="L190" s="4" t="s">
        <v>966</v>
      </c>
      <c r="M190" s="4" t="s">
        <v>967</v>
      </c>
      <c r="N190" s="4">
        <v>6.4179759999999997E-3</v>
      </c>
      <c r="O190">
        <v>0</v>
      </c>
    </row>
    <row r="191" spans="1:15">
      <c r="A191">
        <v>3128402</v>
      </c>
      <c r="B191">
        <v>31</v>
      </c>
      <c r="C191" t="s">
        <v>916</v>
      </c>
      <c r="D191">
        <v>28402</v>
      </c>
      <c r="E191" t="s">
        <v>968</v>
      </c>
      <c r="F191" t="s">
        <v>905</v>
      </c>
      <c r="G191" t="s">
        <v>969</v>
      </c>
      <c r="H191" t="s">
        <v>19</v>
      </c>
      <c r="I191" t="s">
        <v>19</v>
      </c>
      <c r="J191" t="s">
        <v>20</v>
      </c>
      <c r="K191" s="4" t="s">
        <v>970</v>
      </c>
      <c r="L191" s="4" t="s">
        <v>971</v>
      </c>
      <c r="M191" s="4" t="s">
        <v>972</v>
      </c>
      <c r="N191" s="4">
        <v>7.7052509999999998E-3</v>
      </c>
      <c r="O191">
        <v>0</v>
      </c>
    </row>
    <row r="192" spans="1:15">
      <c r="A192">
        <v>3154408</v>
      </c>
      <c r="B192">
        <v>31</v>
      </c>
      <c r="C192" t="s">
        <v>916</v>
      </c>
      <c r="D192">
        <v>54408</v>
      </c>
      <c r="E192" t="s">
        <v>973</v>
      </c>
      <c r="F192" t="s">
        <v>905</v>
      </c>
      <c r="G192" t="s">
        <v>974</v>
      </c>
      <c r="H192" t="s">
        <v>19</v>
      </c>
      <c r="I192" t="s">
        <v>19</v>
      </c>
      <c r="J192" t="s">
        <v>20</v>
      </c>
      <c r="K192" s="4" t="s">
        <v>975</v>
      </c>
      <c r="L192" s="4" t="s">
        <v>976</v>
      </c>
      <c r="M192" s="4" t="s">
        <v>977</v>
      </c>
      <c r="N192" s="4">
        <v>8.2400819999999993E-3</v>
      </c>
      <c r="O192">
        <v>0</v>
      </c>
    </row>
    <row r="193" spans="1:15">
      <c r="A193">
        <v>3149200</v>
      </c>
      <c r="B193">
        <v>31</v>
      </c>
      <c r="C193" t="s">
        <v>916</v>
      </c>
      <c r="D193">
        <v>49200</v>
      </c>
      <c r="E193" t="s">
        <v>978</v>
      </c>
      <c r="F193" t="s">
        <v>905</v>
      </c>
      <c r="G193" t="s">
        <v>979</v>
      </c>
      <c r="H193" t="s">
        <v>19</v>
      </c>
      <c r="I193" t="s">
        <v>19</v>
      </c>
      <c r="J193" t="s">
        <v>20</v>
      </c>
      <c r="K193" s="4" t="s">
        <v>980</v>
      </c>
      <c r="L193" s="4" t="s">
        <v>981</v>
      </c>
      <c r="M193" s="4" t="s">
        <v>982</v>
      </c>
      <c r="N193" s="4">
        <v>9.6653539999999993E-3</v>
      </c>
      <c r="O193">
        <v>0</v>
      </c>
    </row>
    <row r="194" spans="1:15">
      <c r="A194">
        <v>3539608</v>
      </c>
      <c r="B194">
        <v>35</v>
      </c>
      <c r="C194" t="s">
        <v>903</v>
      </c>
      <c r="D194">
        <v>39608</v>
      </c>
      <c r="E194" t="s">
        <v>983</v>
      </c>
      <c r="F194" t="s">
        <v>905</v>
      </c>
      <c r="G194" t="s">
        <v>984</v>
      </c>
      <c r="H194" t="s">
        <v>19</v>
      </c>
      <c r="I194" t="s">
        <v>19</v>
      </c>
      <c r="J194" t="s">
        <v>20</v>
      </c>
      <c r="K194" s="4" t="s">
        <v>985</v>
      </c>
      <c r="L194" s="4" t="s">
        <v>986</v>
      </c>
      <c r="M194" s="4" t="s">
        <v>987</v>
      </c>
      <c r="N194" s="4">
        <v>9.9032860000000007E-3</v>
      </c>
      <c r="O194">
        <v>0</v>
      </c>
    </row>
    <row r="195" spans="1:15">
      <c r="A195">
        <v>3142700</v>
      </c>
      <c r="B195">
        <v>31</v>
      </c>
      <c r="C195" t="s">
        <v>916</v>
      </c>
      <c r="D195">
        <v>42700</v>
      </c>
      <c r="E195" t="s">
        <v>988</v>
      </c>
      <c r="F195" t="s">
        <v>905</v>
      </c>
      <c r="G195" t="s">
        <v>989</v>
      </c>
      <c r="H195" t="s">
        <v>19</v>
      </c>
      <c r="I195" t="s">
        <v>19</v>
      </c>
      <c r="J195" t="s">
        <v>20</v>
      </c>
      <c r="K195" s="4" t="s">
        <v>990</v>
      </c>
      <c r="L195" s="4" t="s">
        <v>991</v>
      </c>
      <c r="M195" s="4" t="s">
        <v>992</v>
      </c>
      <c r="N195" s="4">
        <v>1.0811127E-2</v>
      </c>
      <c r="O195">
        <v>0</v>
      </c>
    </row>
    <row r="196" spans="1:15">
      <c r="A196">
        <v>3160801</v>
      </c>
      <c r="B196">
        <v>31</v>
      </c>
      <c r="C196" t="s">
        <v>916</v>
      </c>
      <c r="D196">
        <v>60801</v>
      </c>
      <c r="E196" t="s">
        <v>993</v>
      </c>
      <c r="F196" t="s">
        <v>905</v>
      </c>
      <c r="G196" t="s">
        <v>994</v>
      </c>
      <c r="H196" t="s">
        <v>19</v>
      </c>
      <c r="I196" t="s">
        <v>19</v>
      </c>
      <c r="J196" t="s">
        <v>20</v>
      </c>
      <c r="K196" s="4" t="s">
        <v>995</v>
      </c>
      <c r="L196" s="4" t="s">
        <v>996</v>
      </c>
      <c r="M196" s="4" t="s">
        <v>997</v>
      </c>
      <c r="N196" s="4">
        <v>1.1209009000000001E-2</v>
      </c>
      <c r="O196">
        <v>0</v>
      </c>
    </row>
    <row r="197" spans="1:15">
      <c r="A197">
        <v>3544103</v>
      </c>
      <c r="B197">
        <v>35</v>
      </c>
      <c r="C197" t="s">
        <v>903</v>
      </c>
      <c r="D197">
        <v>44103</v>
      </c>
      <c r="E197" t="s">
        <v>998</v>
      </c>
      <c r="F197" t="s">
        <v>905</v>
      </c>
      <c r="G197" t="s">
        <v>999</v>
      </c>
      <c r="H197" t="s">
        <v>19</v>
      </c>
      <c r="I197" t="s">
        <v>19</v>
      </c>
      <c r="J197" t="s">
        <v>20</v>
      </c>
      <c r="K197" s="4" t="s">
        <v>1000</v>
      </c>
      <c r="L197" s="4" t="s">
        <v>1001</v>
      </c>
      <c r="M197" s="4" t="s">
        <v>1002</v>
      </c>
      <c r="N197" s="4">
        <v>1.1435621E-2</v>
      </c>
      <c r="O197">
        <v>0</v>
      </c>
    </row>
    <row r="198" spans="1:15">
      <c r="A198">
        <v>3553906</v>
      </c>
      <c r="B198">
        <v>35</v>
      </c>
      <c r="C198" t="s">
        <v>903</v>
      </c>
      <c r="D198">
        <v>53906</v>
      </c>
      <c r="E198" t="s">
        <v>1003</v>
      </c>
      <c r="F198" t="s">
        <v>905</v>
      </c>
      <c r="G198" t="s">
        <v>1004</v>
      </c>
      <c r="H198" t="s">
        <v>19</v>
      </c>
      <c r="I198" t="s">
        <v>19</v>
      </c>
      <c r="J198" t="s">
        <v>20</v>
      </c>
      <c r="K198" s="4" t="s">
        <v>1005</v>
      </c>
      <c r="L198" s="4" t="s">
        <v>1006</v>
      </c>
      <c r="M198" s="4" t="s">
        <v>1007</v>
      </c>
      <c r="N198" s="4">
        <v>1.1961855E-2</v>
      </c>
      <c r="O198">
        <v>0</v>
      </c>
    </row>
    <row r="199" spans="1:15">
      <c r="A199">
        <v>3500808</v>
      </c>
      <c r="B199">
        <v>35</v>
      </c>
      <c r="C199" t="s">
        <v>903</v>
      </c>
      <c r="D199">
        <v>808</v>
      </c>
      <c r="E199" t="s">
        <v>1008</v>
      </c>
      <c r="F199" t="s">
        <v>905</v>
      </c>
      <c r="G199" t="s">
        <v>1009</v>
      </c>
      <c r="H199" t="s">
        <v>19</v>
      </c>
      <c r="I199" t="s">
        <v>19</v>
      </c>
      <c r="J199" t="s">
        <v>20</v>
      </c>
      <c r="K199" s="4" t="s">
        <v>1010</v>
      </c>
      <c r="L199" s="4" t="s">
        <v>1011</v>
      </c>
      <c r="M199" s="4" t="s">
        <v>1012</v>
      </c>
      <c r="N199" s="4">
        <v>1.3289182E-2</v>
      </c>
      <c r="O199">
        <v>0</v>
      </c>
    </row>
    <row r="200" spans="1:15">
      <c r="A200">
        <v>3159308</v>
      </c>
      <c r="B200">
        <v>31</v>
      </c>
      <c r="C200" t="s">
        <v>916</v>
      </c>
      <c r="D200">
        <v>59308</v>
      </c>
      <c r="E200" t="s">
        <v>1013</v>
      </c>
      <c r="F200" t="s">
        <v>905</v>
      </c>
      <c r="G200" t="s">
        <v>1014</v>
      </c>
      <c r="H200" t="s">
        <v>19</v>
      </c>
      <c r="I200" t="s">
        <v>19</v>
      </c>
      <c r="J200" t="s">
        <v>20</v>
      </c>
      <c r="K200" s="4" t="s">
        <v>1015</v>
      </c>
      <c r="L200" s="4" t="s">
        <v>1016</v>
      </c>
      <c r="M200" s="4" t="s">
        <v>1017</v>
      </c>
      <c r="N200" s="4">
        <v>1.3594297999999999E-2</v>
      </c>
      <c r="O200">
        <v>0</v>
      </c>
    </row>
    <row r="201" spans="1:15">
      <c r="A201">
        <v>3156502</v>
      </c>
      <c r="B201">
        <v>31</v>
      </c>
      <c r="C201" t="s">
        <v>916</v>
      </c>
      <c r="D201">
        <v>56502</v>
      </c>
      <c r="E201" t="s">
        <v>1018</v>
      </c>
      <c r="F201" t="s">
        <v>905</v>
      </c>
      <c r="G201" t="s">
        <v>1019</v>
      </c>
      <c r="H201" t="s">
        <v>19</v>
      </c>
      <c r="I201" t="s">
        <v>19</v>
      </c>
      <c r="J201" t="s">
        <v>20</v>
      </c>
      <c r="K201" s="4" t="s">
        <v>1020</v>
      </c>
      <c r="L201" s="4" t="s">
        <v>1021</v>
      </c>
      <c r="M201" s="4" t="s">
        <v>1022</v>
      </c>
      <c r="N201" s="4">
        <v>1.3952083000000001E-2</v>
      </c>
      <c r="O201">
        <v>0</v>
      </c>
    </row>
    <row r="202" spans="1:15">
      <c r="A202">
        <v>3149804</v>
      </c>
      <c r="B202">
        <v>31</v>
      </c>
      <c r="C202" t="s">
        <v>916</v>
      </c>
      <c r="D202">
        <v>49804</v>
      </c>
      <c r="E202" t="s">
        <v>1023</v>
      </c>
      <c r="F202" t="s">
        <v>905</v>
      </c>
      <c r="G202" t="s">
        <v>1024</v>
      </c>
      <c r="H202" t="s">
        <v>19</v>
      </c>
      <c r="I202" t="s">
        <v>19</v>
      </c>
      <c r="J202" t="s">
        <v>20</v>
      </c>
      <c r="K202" s="4" t="s">
        <v>1025</v>
      </c>
      <c r="L202" s="4" t="s">
        <v>1026</v>
      </c>
      <c r="M202" s="4" t="s">
        <v>1027</v>
      </c>
      <c r="N202" s="4">
        <v>1.4299411999999999E-2</v>
      </c>
      <c r="O202">
        <v>0</v>
      </c>
    </row>
    <row r="203" spans="1:15">
      <c r="A203">
        <v>3155405</v>
      </c>
      <c r="B203">
        <v>31</v>
      </c>
      <c r="C203" t="s">
        <v>916</v>
      </c>
      <c r="D203">
        <v>55405</v>
      </c>
      <c r="E203" t="s">
        <v>1028</v>
      </c>
      <c r="F203" t="s">
        <v>905</v>
      </c>
      <c r="G203" t="s">
        <v>1029</v>
      </c>
      <c r="H203" t="s">
        <v>19</v>
      </c>
      <c r="I203" t="s">
        <v>19</v>
      </c>
      <c r="J203" t="s">
        <v>20</v>
      </c>
      <c r="K203" s="4" t="s">
        <v>1030</v>
      </c>
      <c r="L203" s="4" t="s">
        <v>1031</v>
      </c>
      <c r="M203" s="4" t="s">
        <v>1032</v>
      </c>
      <c r="N203" s="4">
        <v>1.4509064E-2</v>
      </c>
      <c r="O203">
        <v>0</v>
      </c>
    </row>
    <row r="204" spans="1:15">
      <c r="A204">
        <v>3152131</v>
      </c>
      <c r="B204">
        <v>31</v>
      </c>
      <c r="C204" t="s">
        <v>916</v>
      </c>
      <c r="D204">
        <v>52131</v>
      </c>
      <c r="E204" t="s">
        <v>1033</v>
      </c>
      <c r="F204" t="s">
        <v>905</v>
      </c>
      <c r="G204" t="s">
        <v>1034</v>
      </c>
      <c r="H204" t="s">
        <v>19</v>
      </c>
      <c r="I204" t="s">
        <v>19</v>
      </c>
      <c r="J204" t="s">
        <v>20</v>
      </c>
      <c r="K204" s="4" t="s">
        <v>1035</v>
      </c>
      <c r="L204" s="4" t="s">
        <v>1036</v>
      </c>
      <c r="M204" s="4" t="s">
        <v>1037</v>
      </c>
      <c r="N204" s="4">
        <v>1.6021309000000001E-2</v>
      </c>
      <c r="O204">
        <v>0</v>
      </c>
    </row>
    <row r="205" spans="1:15">
      <c r="A205">
        <v>3170008</v>
      </c>
      <c r="B205">
        <v>31</v>
      </c>
      <c r="C205" t="s">
        <v>916</v>
      </c>
      <c r="D205">
        <v>70008</v>
      </c>
      <c r="E205" t="s">
        <v>1038</v>
      </c>
      <c r="F205" t="s">
        <v>905</v>
      </c>
      <c r="G205" t="s">
        <v>1039</v>
      </c>
      <c r="H205" t="s">
        <v>19</v>
      </c>
      <c r="I205" t="s">
        <v>19</v>
      </c>
      <c r="J205" t="s">
        <v>20</v>
      </c>
      <c r="K205" s="4" t="s">
        <v>1040</v>
      </c>
      <c r="L205" s="4" t="s">
        <v>1041</v>
      </c>
      <c r="M205" s="4" t="s">
        <v>1042</v>
      </c>
      <c r="N205" s="4">
        <v>1.8147610000000002E-2</v>
      </c>
      <c r="O205">
        <v>0</v>
      </c>
    </row>
    <row r="206" spans="1:15">
      <c r="A206">
        <v>3515657</v>
      </c>
      <c r="B206">
        <v>35</v>
      </c>
      <c r="C206" t="s">
        <v>903</v>
      </c>
      <c r="D206">
        <v>15657</v>
      </c>
      <c r="E206" t="s">
        <v>1043</v>
      </c>
      <c r="F206" t="s">
        <v>905</v>
      </c>
      <c r="G206" t="s">
        <v>1044</v>
      </c>
      <c r="H206" t="s">
        <v>19</v>
      </c>
      <c r="I206" t="s">
        <v>19</v>
      </c>
      <c r="J206" t="s">
        <v>20</v>
      </c>
      <c r="K206" s="4" t="s">
        <v>1045</v>
      </c>
      <c r="L206" s="4" t="s">
        <v>1046</v>
      </c>
      <c r="M206" s="4" t="s">
        <v>1047</v>
      </c>
      <c r="N206" s="4">
        <v>1.8817499000000001E-2</v>
      </c>
      <c r="O206">
        <v>0</v>
      </c>
    </row>
    <row r="207" spans="1:15">
      <c r="A207">
        <v>3145356</v>
      </c>
      <c r="B207">
        <v>31</v>
      </c>
      <c r="C207" t="s">
        <v>916</v>
      </c>
      <c r="D207">
        <v>45356</v>
      </c>
      <c r="E207" t="s">
        <v>1048</v>
      </c>
      <c r="F207" t="s">
        <v>905</v>
      </c>
      <c r="G207" t="s">
        <v>1049</v>
      </c>
      <c r="H207" t="s">
        <v>19</v>
      </c>
      <c r="I207" t="s">
        <v>19</v>
      </c>
      <c r="J207" t="s">
        <v>20</v>
      </c>
      <c r="K207" s="4" t="s">
        <v>1050</v>
      </c>
      <c r="L207" s="4" t="s">
        <v>1051</v>
      </c>
      <c r="M207" s="4" t="s">
        <v>1052</v>
      </c>
      <c r="N207" s="4">
        <v>1.9212303999999999E-2</v>
      </c>
      <c r="O207">
        <v>0</v>
      </c>
    </row>
    <row r="208" spans="1:15">
      <c r="A208">
        <v>3130101</v>
      </c>
      <c r="B208">
        <v>31</v>
      </c>
      <c r="C208" t="s">
        <v>916</v>
      </c>
      <c r="D208">
        <v>30101</v>
      </c>
      <c r="E208" t="s">
        <v>1053</v>
      </c>
      <c r="F208" t="s">
        <v>905</v>
      </c>
      <c r="G208" t="s">
        <v>1054</v>
      </c>
      <c r="H208" t="s">
        <v>19</v>
      </c>
      <c r="I208" t="s">
        <v>19</v>
      </c>
      <c r="J208" t="s">
        <v>20</v>
      </c>
      <c r="K208" s="4" t="s">
        <v>1055</v>
      </c>
      <c r="L208" s="4" t="s">
        <v>1056</v>
      </c>
      <c r="M208" s="4" t="s">
        <v>1057</v>
      </c>
      <c r="N208" s="4">
        <v>1.9518969000000001E-2</v>
      </c>
      <c r="O208">
        <v>0</v>
      </c>
    </row>
    <row r="209" spans="1:15">
      <c r="A209">
        <v>3127404</v>
      </c>
      <c r="B209">
        <v>31</v>
      </c>
      <c r="C209" t="s">
        <v>916</v>
      </c>
      <c r="D209">
        <v>27404</v>
      </c>
      <c r="E209" t="s">
        <v>1058</v>
      </c>
      <c r="F209" t="s">
        <v>905</v>
      </c>
      <c r="G209" t="s">
        <v>1059</v>
      </c>
      <c r="H209" t="s">
        <v>19</v>
      </c>
      <c r="I209" t="s">
        <v>19</v>
      </c>
      <c r="J209" t="s">
        <v>20</v>
      </c>
      <c r="K209" s="4" t="s">
        <v>1060</v>
      </c>
      <c r="L209" s="4" t="s">
        <v>1061</v>
      </c>
      <c r="M209" s="4" t="s">
        <v>1062</v>
      </c>
      <c r="N209" s="4">
        <v>1.9543946E-2</v>
      </c>
      <c r="O209">
        <v>0</v>
      </c>
    </row>
    <row r="210" spans="1:15">
      <c r="A210">
        <v>3555604</v>
      </c>
      <c r="B210">
        <v>35</v>
      </c>
      <c r="C210" t="s">
        <v>903</v>
      </c>
      <c r="D210">
        <v>55604</v>
      </c>
      <c r="E210" t="s">
        <v>1063</v>
      </c>
      <c r="F210" t="s">
        <v>905</v>
      </c>
      <c r="G210" t="s">
        <v>1064</v>
      </c>
      <c r="H210" t="s">
        <v>19</v>
      </c>
      <c r="I210" t="s">
        <v>19</v>
      </c>
      <c r="J210" t="s">
        <v>20</v>
      </c>
      <c r="K210" s="4" t="s">
        <v>1065</v>
      </c>
      <c r="L210" s="4" t="s">
        <v>1066</v>
      </c>
      <c r="M210" s="4" t="s">
        <v>1067</v>
      </c>
      <c r="N210" s="4">
        <v>1.999159E-2</v>
      </c>
      <c r="O210">
        <v>0</v>
      </c>
    </row>
    <row r="211" spans="1:15">
      <c r="A211">
        <v>3146404</v>
      </c>
      <c r="B211">
        <v>31</v>
      </c>
      <c r="C211" t="s">
        <v>916</v>
      </c>
      <c r="D211">
        <v>46404</v>
      </c>
      <c r="E211" t="s">
        <v>1068</v>
      </c>
      <c r="F211" t="s">
        <v>905</v>
      </c>
      <c r="G211" t="s">
        <v>1069</v>
      </c>
      <c r="H211" t="s">
        <v>19</v>
      </c>
      <c r="I211" t="s">
        <v>19</v>
      </c>
      <c r="J211" t="s">
        <v>20</v>
      </c>
      <c r="K211" s="4" t="s">
        <v>1070</v>
      </c>
      <c r="L211" s="4" t="s">
        <v>1071</v>
      </c>
      <c r="M211" s="4" t="s">
        <v>1072</v>
      </c>
      <c r="N211" s="4">
        <v>2.0088285000000001E-2</v>
      </c>
      <c r="O211">
        <v>0</v>
      </c>
    </row>
    <row r="212" spans="1:15">
      <c r="A212">
        <v>3127339</v>
      </c>
      <c r="B212">
        <v>31</v>
      </c>
      <c r="C212" t="s">
        <v>916</v>
      </c>
      <c r="D212">
        <v>27339</v>
      </c>
      <c r="E212" t="s">
        <v>1073</v>
      </c>
      <c r="F212" t="s">
        <v>905</v>
      </c>
      <c r="G212" t="s">
        <v>1074</v>
      </c>
      <c r="H212" t="s">
        <v>19</v>
      </c>
      <c r="I212" t="s">
        <v>19</v>
      </c>
      <c r="J212" t="s">
        <v>20</v>
      </c>
      <c r="K212" s="4" t="s">
        <v>1075</v>
      </c>
      <c r="L212" s="4" t="s">
        <v>1076</v>
      </c>
      <c r="M212" s="4" t="s">
        <v>1077</v>
      </c>
      <c r="N212" s="4">
        <v>2.0945941999999999E-2</v>
      </c>
      <c r="O212">
        <v>0</v>
      </c>
    </row>
    <row r="213" spans="1:15">
      <c r="A213">
        <v>3203346</v>
      </c>
      <c r="B213">
        <v>32</v>
      </c>
      <c r="C213" t="s">
        <v>952</v>
      </c>
      <c r="D213">
        <v>3346</v>
      </c>
      <c r="E213" t="s">
        <v>1078</v>
      </c>
      <c r="F213" t="s">
        <v>905</v>
      </c>
      <c r="G213" t="s">
        <v>1079</v>
      </c>
      <c r="H213" t="s">
        <v>19</v>
      </c>
      <c r="I213" t="s">
        <v>19</v>
      </c>
      <c r="J213" t="s">
        <v>20</v>
      </c>
      <c r="K213" s="4" t="s">
        <v>1080</v>
      </c>
      <c r="L213" s="4" t="s">
        <v>1081</v>
      </c>
      <c r="M213" s="4" t="s">
        <v>1082</v>
      </c>
      <c r="N213" s="4">
        <v>2.1092633E-2</v>
      </c>
      <c r="O213">
        <v>0</v>
      </c>
    </row>
    <row r="214" spans="1:15">
      <c r="A214">
        <v>3133808</v>
      </c>
      <c r="B214">
        <v>31</v>
      </c>
      <c r="C214" t="s">
        <v>916</v>
      </c>
      <c r="D214">
        <v>33808</v>
      </c>
      <c r="E214" t="s">
        <v>1083</v>
      </c>
      <c r="F214" t="s">
        <v>905</v>
      </c>
      <c r="G214" t="s">
        <v>1084</v>
      </c>
      <c r="H214" t="s">
        <v>19</v>
      </c>
      <c r="I214" t="s">
        <v>19</v>
      </c>
      <c r="J214" t="s">
        <v>20</v>
      </c>
      <c r="K214" s="4" t="s">
        <v>1085</v>
      </c>
      <c r="L214" s="4" t="s">
        <v>1086</v>
      </c>
      <c r="M214" s="4" t="s">
        <v>1087</v>
      </c>
      <c r="N214" s="4">
        <v>2.2746955999999999E-2</v>
      </c>
      <c r="O214">
        <v>0</v>
      </c>
    </row>
    <row r="215" spans="1:15">
      <c r="A215">
        <v>3508603</v>
      </c>
      <c r="B215">
        <v>35</v>
      </c>
      <c r="C215" t="s">
        <v>903</v>
      </c>
      <c r="D215">
        <v>8603</v>
      </c>
      <c r="E215" t="s">
        <v>1088</v>
      </c>
      <c r="F215" t="s">
        <v>905</v>
      </c>
      <c r="G215" t="s">
        <v>1089</v>
      </c>
      <c r="H215" t="s">
        <v>19</v>
      </c>
      <c r="I215" t="s">
        <v>19</v>
      </c>
      <c r="J215" t="s">
        <v>20</v>
      </c>
      <c r="K215" s="4" t="s">
        <v>1090</v>
      </c>
      <c r="L215" s="4" t="s">
        <v>1091</v>
      </c>
      <c r="M215" s="4" t="s">
        <v>1092</v>
      </c>
      <c r="N215" s="4">
        <v>2.3431648999999999E-2</v>
      </c>
      <c r="O215">
        <v>0</v>
      </c>
    </row>
    <row r="216" spans="1:15">
      <c r="A216">
        <v>3519808</v>
      </c>
      <c r="B216">
        <v>35</v>
      </c>
      <c r="C216" t="s">
        <v>903</v>
      </c>
      <c r="D216">
        <v>19808</v>
      </c>
      <c r="E216" t="s">
        <v>1093</v>
      </c>
      <c r="F216" t="s">
        <v>905</v>
      </c>
      <c r="G216" t="s">
        <v>1094</v>
      </c>
      <c r="H216" t="s">
        <v>19</v>
      </c>
      <c r="I216" t="s">
        <v>19</v>
      </c>
      <c r="J216" t="s">
        <v>20</v>
      </c>
      <c r="K216" s="4" t="s">
        <v>1095</v>
      </c>
      <c r="L216" s="4" t="s">
        <v>1096</v>
      </c>
      <c r="M216" s="4" t="s">
        <v>1097</v>
      </c>
      <c r="N216" s="4">
        <v>2.44897E-2</v>
      </c>
      <c r="O216">
        <v>0</v>
      </c>
    </row>
    <row r="217" spans="1:15">
      <c r="A217">
        <v>3145901</v>
      </c>
      <c r="B217">
        <v>31</v>
      </c>
      <c r="C217" t="s">
        <v>916</v>
      </c>
      <c r="D217">
        <v>45901</v>
      </c>
      <c r="E217" t="s">
        <v>1098</v>
      </c>
      <c r="F217" t="s">
        <v>905</v>
      </c>
      <c r="G217" t="s">
        <v>1099</v>
      </c>
      <c r="H217" t="s">
        <v>19</v>
      </c>
      <c r="I217" t="s">
        <v>19</v>
      </c>
      <c r="J217" t="s">
        <v>20</v>
      </c>
      <c r="K217" s="4" t="s">
        <v>1100</v>
      </c>
      <c r="L217" s="4" t="s">
        <v>1101</v>
      </c>
      <c r="M217" s="4" t="s">
        <v>1102</v>
      </c>
      <c r="N217" s="4">
        <v>2.5116088000000002E-2</v>
      </c>
      <c r="O217">
        <v>0</v>
      </c>
    </row>
    <row r="218" spans="1:15">
      <c r="A218">
        <v>3539707</v>
      </c>
      <c r="B218">
        <v>35</v>
      </c>
      <c r="C218" t="s">
        <v>903</v>
      </c>
      <c r="D218">
        <v>39707</v>
      </c>
      <c r="E218" t="s">
        <v>1103</v>
      </c>
      <c r="F218" t="s">
        <v>905</v>
      </c>
      <c r="G218" t="s">
        <v>1104</v>
      </c>
      <c r="H218" t="s">
        <v>19</v>
      </c>
      <c r="I218" t="s">
        <v>19</v>
      </c>
      <c r="J218" t="s">
        <v>20</v>
      </c>
      <c r="K218" s="4" t="s">
        <v>1105</v>
      </c>
      <c r="L218" s="4" t="s">
        <v>1106</v>
      </c>
      <c r="M218" s="4" t="s">
        <v>1107</v>
      </c>
      <c r="N218" s="4">
        <v>2.6275205999999999E-2</v>
      </c>
      <c r="O218">
        <v>0</v>
      </c>
    </row>
    <row r="219" spans="1:15">
      <c r="A219">
        <v>3118007</v>
      </c>
      <c r="B219">
        <v>31</v>
      </c>
      <c r="C219" t="s">
        <v>916</v>
      </c>
      <c r="D219">
        <v>18007</v>
      </c>
      <c r="E219" t="s">
        <v>1108</v>
      </c>
      <c r="F219" t="s">
        <v>905</v>
      </c>
      <c r="G219" t="s">
        <v>1109</v>
      </c>
      <c r="H219" t="s">
        <v>19</v>
      </c>
      <c r="I219" t="s">
        <v>19</v>
      </c>
      <c r="J219" t="s">
        <v>20</v>
      </c>
      <c r="K219" s="4" t="s">
        <v>1110</v>
      </c>
      <c r="L219" s="4" t="s">
        <v>1111</v>
      </c>
      <c r="M219" s="4" t="s">
        <v>1112</v>
      </c>
      <c r="N219" s="4">
        <v>2.6812202E-2</v>
      </c>
      <c r="O219">
        <v>0</v>
      </c>
    </row>
    <row r="220" spans="1:15">
      <c r="A220">
        <v>3534104</v>
      </c>
      <c r="B220">
        <v>35</v>
      </c>
      <c r="C220" t="s">
        <v>903</v>
      </c>
      <c r="D220">
        <v>34104</v>
      </c>
      <c r="E220" t="s">
        <v>1113</v>
      </c>
      <c r="F220" t="s">
        <v>905</v>
      </c>
      <c r="G220" t="s">
        <v>1114</v>
      </c>
      <c r="H220" t="s">
        <v>19</v>
      </c>
      <c r="I220" t="s">
        <v>19</v>
      </c>
      <c r="J220" t="s">
        <v>20</v>
      </c>
      <c r="K220" s="4" t="s">
        <v>1115</v>
      </c>
      <c r="L220" s="4" t="s">
        <v>1116</v>
      </c>
      <c r="M220" s="4" t="s">
        <v>1117</v>
      </c>
      <c r="N220" s="4">
        <v>2.7453880999999999E-2</v>
      </c>
      <c r="O220">
        <v>0</v>
      </c>
    </row>
    <row r="221" spans="1:15">
      <c r="A221">
        <v>3553401</v>
      </c>
      <c r="B221">
        <v>35</v>
      </c>
      <c r="C221" t="s">
        <v>903</v>
      </c>
      <c r="D221">
        <v>53401</v>
      </c>
      <c r="E221" t="s">
        <v>1118</v>
      </c>
      <c r="F221" t="s">
        <v>905</v>
      </c>
      <c r="G221" t="s">
        <v>1119</v>
      </c>
      <c r="H221" t="s">
        <v>19</v>
      </c>
      <c r="I221" t="s">
        <v>19</v>
      </c>
      <c r="J221" t="s">
        <v>20</v>
      </c>
      <c r="K221" s="4" t="s">
        <v>1120</v>
      </c>
      <c r="L221" s="4" t="s">
        <v>1121</v>
      </c>
      <c r="M221" s="4" t="s">
        <v>1122</v>
      </c>
      <c r="N221" s="4">
        <v>2.7705699E-2</v>
      </c>
      <c r="O221">
        <v>0</v>
      </c>
    </row>
    <row r="222" spans="1:15">
      <c r="A222">
        <v>3200102</v>
      </c>
      <c r="B222">
        <v>32</v>
      </c>
      <c r="C222" t="s">
        <v>952</v>
      </c>
      <c r="D222">
        <v>102</v>
      </c>
      <c r="E222" t="s">
        <v>1123</v>
      </c>
      <c r="F222" t="s">
        <v>905</v>
      </c>
      <c r="G222" t="s">
        <v>1124</v>
      </c>
      <c r="H222" t="s">
        <v>19</v>
      </c>
      <c r="I222" t="s">
        <v>19</v>
      </c>
      <c r="J222" t="s">
        <v>20</v>
      </c>
      <c r="K222" s="4" t="s">
        <v>1125</v>
      </c>
      <c r="L222" s="4" t="s">
        <v>1126</v>
      </c>
      <c r="M222" s="4" t="s">
        <v>1127</v>
      </c>
      <c r="N222" s="4">
        <v>2.7760524000000002E-2</v>
      </c>
      <c r="O222">
        <v>0</v>
      </c>
    </row>
    <row r="223" spans="1:15">
      <c r="A223">
        <v>3507803</v>
      </c>
      <c r="B223">
        <v>35</v>
      </c>
      <c r="C223" t="s">
        <v>903</v>
      </c>
      <c r="D223">
        <v>7803</v>
      </c>
      <c r="E223" t="s">
        <v>1128</v>
      </c>
      <c r="F223" t="s">
        <v>905</v>
      </c>
      <c r="G223" t="s">
        <v>1129</v>
      </c>
      <c r="H223" t="s">
        <v>19</v>
      </c>
      <c r="I223" t="s">
        <v>19</v>
      </c>
      <c r="J223" t="s">
        <v>20</v>
      </c>
      <c r="K223" s="4" t="s">
        <v>1130</v>
      </c>
      <c r="L223" s="4" t="s">
        <v>1131</v>
      </c>
      <c r="M223" s="4" t="s">
        <v>1132</v>
      </c>
      <c r="N223" s="4">
        <v>2.8285926999999999E-2</v>
      </c>
      <c r="O223">
        <v>0</v>
      </c>
    </row>
    <row r="224" spans="1:15">
      <c r="A224">
        <v>3141207</v>
      </c>
      <c r="B224">
        <v>31</v>
      </c>
      <c r="C224" t="s">
        <v>916</v>
      </c>
      <c r="D224">
        <v>41207</v>
      </c>
      <c r="E224" t="s">
        <v>1133</v>
      </c>
      <c r="F224" t="s">
        <v>905</v>
      </c>
      <c r="G224" t="s">
        <v>1134</v>
      </c>
      <c r="H224" t="s">
        <v>19</v>
      </c>
      <c r="I224" t="s">
        <v>19</v>
      </c>
      <c r="J224" t="s">
        <v>20</v>
      </c>
      <c r="K224" s="4" t="s">
        <v>1135</v>
      </c>
      <c r="L224" s="4" t="s">
        <v>1136</v>
      </c>
      <c r="M224" s="4" t="s">
        <v>1137</v>
      </c>
      <c r="N224" s="4">
        <v>2.8691244000000001E-2</v>
      </c>
      <c r="O224">
        <v>0</v>
      </c>
    </row>
    <row r="225" spans="1:15">
      <c r="A225">
        <v>3540101</v>
      </c>
      <c r="B225">
        <v>35</v>
      </c>
      <c r="C225" t="s">
        <v>903</v>
      </c>
      <c r="D225">
        <v>40101</v>
      </c>
      <c r="E225" t="s">
        <v>1138</v>
      </c>
      <c r="F225" t="s">
        <v>905</v>
      </c>
      <c r="G225" t="s">
        <v>1139</v>
      </c>
      <c r="H225" t="s">
        <v>19</v>
      </c>
      <c r="I225" t="s">
        <v>19</v>
      </c>
      <c r="J225" t="s">
        <v>20</v>
      </c>
      <c r="K225" s="4" t="s">
        <v>1140</v>
      </c>
      <c r="L225" s="4" t="s">
        <v>1141</v>
      </c>
      <c r="M225" s="4" t="s">
        <v>1142</v>
      </c>
      <c r="N225" s="4">
        <v>2.9195103E-2</v>
      </c>
      <c r="O225">
        <v>0</v>
      </c>
    </row>
    <row r="226" spans="1:15">
      <c r="A226">
        <v>3115607</v>
      </c>
      <c r="B226">
        <v>31</v>
      </c>
      <c r="C226" t="s">
        <v>916</v>
      </c>
      <c r="D226">
        <v>15607</v>
      </c>
      <c r="E226" t="s">
        <v>1143</v>
      </c>
      <c r="F226" t="s">
        <v>905</v>
      </c>
      <c r="G226" t="s">
        <v>1144</v>
      </c>
      <c r="H226" t="s">
        <v>19</v>
      </c>
      <c r="I226" t="s">
        <v>19</v>
      </c>
      <c r="J226" t="s">
        <v>20</v>
      </c>
      <c r="K226" s="4" t="s">
        <v>1145</v>
      </c>
      <c r="L226" s="4" t="s">
        <v>1146</v>
      </c>
      <c r="M226" s="4" t="s">
        <v>1147</v>
      </c>
      <c r="N226" s="4">
        <v>2.9288821999999999E-2</v>
      </c>
      <c r="O226">
        <v>0</v>
      </c>
    </row>
    <row r="227" spans="1:15">
      <c r="A227">
        <v>3519204</v>
      </c>
      <c r="B227">
        <v>35</v>
      </c>
      <c r="C227" t="s">
        <v>903</v>
      </c>
      <c r="D227">
        <v>19204</v>
      </c>
      <c r="E227" t="s">
        <v>1148</v>
      </c>
      <c r="F227" t="s">
        <v>905</v>
      </c>
      <c r="G227" t="s">
        <v>1149</v>
      </c>
      <c r="H227" t="s">
        <v>19</v>
      </c>
      <c r="I227" t="s">
        <v>19</v>
      </c>
      <c r="J227" t="s">
        <v>20</v>
      </c>
      <c r="K227" s="4" t="s">
        <v>1150</v>
      </c>
      <c r="L227" s="4" t="s">
        <v>1151</v>
      </c>
      <c r="M227" s="4" t="s">
        <v>1152</v>
      </c>
      <c r="N227" s="4">
        <v>2.9333353999999999E-2</v>
      </c>
      <c r="O227">
        <v>0</v>
      </c>
    </row>
    <row r="228" spans="1:15">
      <c r="A228">
        <v>3158508</v>
      </c>
      <c r="B228">
        <v>31</v>
      </c>
      <c r="C228" t="s">
        <v>916</v>
      </c>
      <c r="D228">
        <v>58508</v>
      </c>
      <c r="E228" t="s">
        <v>1153</v>
      </c>
      <c r="F228" t="s">
        <v>905</v>
      </c>
      <c r="G228" t="s">
        <v>1154</v>
      </c>
      <c r="H228" t="s">
        <v>19</v>
      </c>
      <c r="I228" t="s">
        <v>19</v>
      </c>
      <c r="J228" t="s">
        <v>20</v>
      </c>
      <c r="K228" s="4" t="s">
        <v>1155</v>
      </c>
      <c r="L228" s="4" t="s">
        <v>1156</v>
      </c>
      <c r="M228" s="4" t="s">
        <v>1157</v>
      </c>
      <c r="N228" s="4">
        <v>2.9647852999999998E-2</v>
      </c>
      <c r="O228">
        <v>0</v>
      </c>
    </row>
    <row r="229" spans="1:15">
      <c r="A229">
        <v>3539806</v>
      </c>
      <c r="B229">
        <v>35</v>
      </c>
      <c r="C229" t="s">
        <v>903</v>
      </c>
      <c r="D229">
        <v>39806</v>
      </c>
      <c r="E229" t="s">
        <v>1158</v>
      </c>
      <c r="F229" t="s">
        <v>905</v>
      </c>
      <c r="G229" t="s">
        <v>1159</v>
      </c>
      <c r="H229" t="s">
        <v>19</v>
      </c>
      <c r="I229" t="s">
        <v>19</v>
      </c>
      <c r="J229" t="s">
        <v>20</v>
      </c>
      <c r="K229" s="4" t="s">
        <v>1160</v>
      </c>
      <c r="L229" s="4" t="s">
        <v>1161</v>
      </c>
      <c r="M229" s="4" t="s">
        <v>1162</v>
      </c>
      <c r="N229" s="4">
        <v>2.9754830999999999E-2</v>
      </c>
      <c r="O229">
        <v>0</v>
      </c>
    </row>
    <row r="230" spans="1:15">
      <c r="A230">
        <v>3524808</v>
      </c>
      <c r="B230">
        <v>35</v>
      </c>
      <c r="C230" t="s">
        <v>903</v>
      </c>
      <c r="D230">
        <v>24808</v>
      </c>
      <c r="E230" t="s">
        <v>1163</v>
      </c>
      <c r="F230" t="s">
        <v>905</v>
      </c>
      <c r="G230" t="s">
        <v>1164</v>
      </c>
      <c r="H230" t="s">
        <v>19</v>
      </c>
      <c r="I230" t="s">
        <v>19</v>
      </c>
      <c r="J230" t="s">
        <v>20</v>
      </c>
      <c r="K230" s="4" t="s">
        <v>1165</v>
      </c>
      <c r="L230" s="4" t="s">
        <v>1166</v>
      </c>
      <c r="M230" s="4" t="s">
        <v>1167</v>
      </c>
      <c r="N230" s="4">
        <v>2.9840935999999998E-2</v>
      </c>
      <c r="O230">
        <v>0</v>
      </c>
    </row>
    <row r="231" spans="1:15">
      <c r="A231">
        <v>3154101</v>
      </c>
      <c r="B231">
        <v>31</v>
      </c>
      <c r="C231" t="s">
        <v>916</v>
      </c>
      <c r="D231">
        <v>54101</v>
      </c>
      <c r="E231" t="s">
        <v>1168</v>
      </c>
      <c r="F231" t="s">
        <v>905</v>
      </c>
      <c r="G231" t="s">
        <v>1169</v>
      </c>
      <c r="H231" t="s">
        <v>19</v>
      </c>
      <c r="I231" t="s">
        <v>19</v>
      </c>
      <c r="J231" t="s">
        <v>20</v>
      </c>
      <c r="K231" s="4" t="s">
        <v>1170</v>
      </c>
      <c r="L231" s="4" t="s">
        <v>1171</v>
      </c>
      <c r="M231" s="4" t="s">
        <v>1172</v>
      </c>
      <c r="N231" s="4">
        <v>3.0331523999999999E-2</v>
      </c>
      <c r="O231">
        <v>0</v>
      </c>
    </row>
    <row r="232" spans="1:15">
      <c r="A232">
        <v>3168606</v>
      </c>
      <c r="B232">
        <v>31</v>
      </c>
      <c r="C232" t="s">
        <v>916</v>
      </c>
      <c r="D232">
        <v>68606</v>
      </c>
      <c r="E232" t="s">
        <v>1173</v>
      </c>
      <c r="F232" t="s">
        <v>905</v>
      </c>
      <c r="G232" t="s">
        <v>1174</v>
      </c>
      <c r="H232" t="s">
        <v>19</v>
      </c>
      <c r="I232" t="s">
        <v>19</v>
      </c>
      <c r="J232" t="s">
        <v>20</v>
      </c>
      <c r="K232" s="4" t="s">
        <v>1175</v>
      </c>
      <c r="L232" s="4" t="s">
        <v>1176</v>
      </c>
      <c r="M232" s="4" t="s">
        <v>424</v>
      </c>
      <c r="N232" s="4">
        <v>3.1972937999999999E-2</v>
      </c>
      <c r="O232">
        <v>0</v>
      </c>
    </row>
    <row r="233" spans="1:15">
      <c r="A233">
        <v>3170701</v>
      </c>
      <c r="B233">
        <v>31</v>
      </c>
      <c r="C233" t="s">
        <v>916</v>
      </c>
      <c r="D233">
        <v>70701</v>
      </c>
      <c r="E233" t="s">
        <v>1177</v>
      </c>
      <c r="F233" t="s">
        <v>905</v>
      </c>
      <c r="G233" t="s">
        <v>1178</v>
      </c>
      <c r="H233" t="s">
        <v>19</v>
      </c>
      <c r="I233" t="s">
        <v>19</v>
      </c>
      <c r="J233" t="s">
        <v>20</v>
      </c>
      <c r="K233" s="4" t="s">
        <v>1179</v>
      </c>
      <c r="L233" s="4" t="s">
        <v>1180</v>
      </c>
      <c r="M233" s="4" t="s">
        <v>1181</v>
      </c>
      <c r="N233" s="4">
        <v>3.3280754000000003E-2</v>
      </c>
      <c r="O233">
        <v>0</v>
      </c>
    </row>
    <row r="234" spans="1:15">
      <c r="A234">
        <v>3109600</v>
      </c>
      <c r="B234">
        <v>31</v>
      </c>
      <c r="C234" t="s">
        <v>916</v>
      </c>
      <c r="D234">
        <v>9600</v>
      </c>
      <c r="E234" t="s">
        <v>1182</v>
      </c>
      <c r="F234" t="s">
        <v>905</v>
      </c>
      <c r="G234" t="s">
        <v>1183</v>
      </c>
      <c r="H234" t="s">
        <v>19</v>
      </c>
      <c r="I234" t="s">
        <v>19</v>
      </c>
      <c r="J234" t="s">
        <v>20</v>
      </c>
      <c r="K234" s="4" t="s">
        <v>1184</v>
      </c>
      <c r="L234" s="4" t="s">
        <v>1185</v>
      </c>
      <c r="M234" s="4" t="s">
        <v>1186</v>
      </c>
      <c r="N234" s="4">
        <v>3.4213327000000002E-2</v>
      </c>
      <c r="O234">
        <v>0</v>
      </c>
    </row>
    <row r="235" spans="1:15">
      <c r="A235">
        <v>3145505</v>
      </c>
      <c r="B235">
        <v>31</v>
      </c>
      <c r="C235" t="s">
        <v>916</v>
      </c>
      <c r="D235">
        <v>45505</v>
      </c>
      <c r="E235" t="s">
        <v>1187</v>
      </c>
      <c r="F235" t="s">
        <v>905</v>
      </c>
      <c r="G235" t="s">
        <v>1188</v>
      </c>
      <c r="H235" t="s">
        <v>19</v>
      </c>
      <c r="I235" t="s">
        <v>19</v>
      </c>
      <c r="J235" t="s">
        <v>20</v>
      </c>
      <c r="K235" s="4" t="s">
        <v>1189</v>
      </c>
      <c r="L235" s="4" t="s">
        <v>1190</v>
      </c>
      <c r="M235" s="4" t="s">
        <v>1191</v>
      </c>
      <c r="N235" s="4">
        <v>3.4710527999999997E-2</v>
      </c>
      <c r="O235">
        <v>0</v>
      </c>
    </row>
    <row r="236" spans="1:15">
      <c r="A236">
        <v>3524907</v>
      </c>
      <c r="B236">
        <v>35</v>
      </c>
      <c r="C236" t="s">
        <v>903</v>
      </c>
      <c r="D236">
        <v>24907</v>
      </c>
      <c r="E236" t="s">
        <v>1192</v>
      </c>
      <c r="F236" t="s">
        <v>905</v>
      </c>
      <c r="G236" t="s">
        <v>1193</v>
      </c>
      <c r="H236" t="s">
        <v>19</v>
      </c>
      <c r="I236" t="s">
        <v>19</v>
      </c>
      <c r="J236" t="s">
        <v>20</v>
      </c>
      <c r="K236" s="4" t="s">
        <v>1194</v>
      </c>
      <c r="L236" s="4" t="s">
        <v>1195</v>
      </c>
      <c r="M236" s="4" t="s">
        <v>1196</v>
      </c>
      <c r="N236" s="4">
        <v>3.4953705000000002E-2</v>
      </c>
      <c r="O236">
        <v>0</v>
      </c>
    </row>
    <row r="237" spans="1:15">
      <c r="A237">
        <v>3115805</v>
      </c>
      <c r="B237">
        <v>31</v>
      </c>
      <c r="C237" t="s">
        <v>916</v>
      </c>
      <c r="D237">
        <v>15805</v>
      </c>
      <c r="E237" t="s">
        <v>1197</v>
      </c>
      <c r="F237" t="s">
        <v>905</v>
      </c>
      <c r="G237" t="s">
        <v>1198</v>
      </c>
      <c r="H237" t="s">
        <v>19</v>
      </c>
      <c r="I237" t="s">
        <v>19</v>
      </c>
      <c r="J237" t="s">
        <v>20</v>
      </c>
      <c r="K237" s="4" t="s">
        <v>1199</v>
      </c>
      <c r="L237" s="4" t="s">
        <v>1200</v>
      </c>
      <c r="M237" s="4" t="s">
        <v>1201</v>
      </c>
      <c r="N237" s="4">
        <v>3.5192995999999997E-2</v>
      </c>
      <c r="O237">
        <v>0</v>
      </c>
    </row>
    <row r="238" spans="1:15">
      <c r="A238">
        <v>3115102</v>
      </c>
      <c r="B238">
        <v>31</v>
      </c>
      <c r="C238" t="s">
        <v>916</v>
      </c>
      <c r="D238">
        <v>15102</v>
      </c>
      <c r="E238" t="s">
        <v>1202</v>
      </c>
      <c r="F238" t="s">
        <v>905</v>
      </c>
      <c r="G238" t="s">
        <v>1203</v>
      </c>
      <c r="H238" t="s">
        <v>19</v>
      </c>
      <c r="I238" t="s">
        <v>19</v>
      </c>
      <c r="J238" t="s">
        <v>20</v>
      </c>
      <c r="K238" s="4" t="s">
        <v>1204</v>
      </c>
      <c r="L238" s="4" t="s">
        <v>1205</v>
      </c>
      <c r="M238" s="4" t="s">
        <v>1206</v>
      </c>
      <c r="N238" s="4">
        <v>3.5972667E-2</v>
      </c>
      <c r="O238">
        <v>0</v>
      </c>
    </row>
    <row r="239" spans="1:15">
      <c r="A239">
        <v>3540853</v>
      </c>
      <c r="B239">
        <v>35</v>
      </c>
      <c r="C239" t="s">
        <v>903</v>
      </c>
      <c r="D239">
        <v>40853</v>
      </c>
      <c r="E239" t="s">
        <v>1207</v>
      </c>
      <c r="F239" t="s">
        <v>905</v>
      </c>
      <c r="G239" t="s">
        <v>1208</v>
      </c>
      <c r="H239" t="s">
        <v>19</v>
      </c>
      <c r="I239" t="s">
        <v>19</v>
      </c>
      <c r="J239" t="s">
        <v>20</v>
      </c>
      <c r="K239" s="4" t="s">
        <v>1209</v>
      </c>
      <c r="L239" s="4" t="s">
        <v>1210</v>
      </c>
      <c r="M239" s="4" t="s">
        <v>1211</v>
      </c>
      <c r="N239" s="4">
        <v>3.6719833E-2</v>
      </c>
      <c r="O239">
        <v>0</v>
      </c>
    </row>
    <row r="240" spans="1:15">
      <c r="A240">
        <v>3108008</v>
      </c>
      <c r="B240">
        <v>31</v>
      </c>
      <c r="C240" t="s">
        <v>916</v>
      </c>
      <c r="D240">
        <v>8008</v>
      </c>
      <c r="E240" t="s">
        <v>1212</v>
      </c>
      <c r="F240" t="s">
        <v>905</v>
      </c>
      <c r="G240" t="s">
        <v>1213</v>
      </c>
      <c r="H240" t="s">
        <v>19</v>
      </c>
      <c r="I240" t="s">
        <v>19</v>
      </c>
      <c r="J240" t="s">
        <v>20</v>
      </c>
      <c r="K240" s="4" t="s">
        <v>1025</v>
      </c>
      <c r="L240" s="4" t="s">
        <v>1214</v>
      </c>
      <c r="M240" s="4" t="s">
        <v>1215</v>
      </c>
      <c r="N240" s="4">
        <v>3.8123404E-2</v>
      </c>
      <c r="O240">
        <v>0</v>
      </c>
    </row>
    <row r="241" spans="1:15">
      <c r="A241">
        <v>3117702</v>
      </c>
      <c r="B241">
        <v>31</v>
      </c>
      <c r="C241" t="s">
        <v>916</v>
      </c>
      <c r="D241">
        <v>17702</v>
      </c>
      <c r="E241" t="s">
        <v>1216</v>
      </c>
      <c r="F241" t="s">
        <v>905</v>
      </c>
      <c r="G241" t="s">
        <v>1217</v>
      </c>
      <c r="H241" t="s">
        <v>19</v>
      </c>
      <c r="I241" t="s">
        <v>19</v>
      </c>
      <c r="J241" t="s">
        <v>20</v>
      </c>
      <c r="K241" s="4" t="s">
        <v>1218</v>
      </c>
      <c r="L241" s="4" t="s">
        <v>1219</v>
      </c>
      <c r="M241" s="4" t="s">
        <v>1220</v>
      </c>
      <c r="N241" s="4">
        <v>3.8264206000000002E-2</v>
      </c>
      <c r="O241">
        <v>0</v>
      </c>
    </row>
    <row r="242" spans="1:15">
      <c r="A242">
        <v>3524600</v>
      </c>
      <c r="B242">
        <v>35</v>
      </c>
      <c r="C242" t="s">
        <v>903</v>
      </c>
      <c r="D242">
        <v>24600</v>
      </c>
      <c r="E242" t="s">
        <v>1221</v>
      </c>
      <c r="F242" t="s">
        <v>905</v>
      </c>
      <c r="G242" t="s">
        <v>1222</v>
      </c>
      <c r="H242" t="s">
        <v>19</v>
      </c>
      <c r="I242" t="s">
        <v>19</v>
      </c>
      <c r="J242" t="s">
        <v>20</v>
      </c>
      <c r="K242" s="4" t="s">
        <v>1223</v>
      </c>
      <c r="L242" s="4" t="s">
        <v>1224</v>
      </c>
      <c r="M242" s="4" t="s">
        <v>1225</v>
      </c>
      <c r="N242" s="4">
        <v>3.8342830000000001E-2</v>
      </c>
      <c r="O242">
        <v>0</v>
      </c>
    </row>
    <row r="243" spans="1:15">
      <c r="A243">
        <v>3302502</v>
      </c>
      <c r="B243">
        <v>33</v>
      </c>
      <c r="C243" t="s">
        <v>910</v>
      </c>
      <c r="D243">
        <v>2502</v>
      </c>
      <c r="E243" t="s">
        <v>1226</v>
      </c>
      <c r="F243" t="s">
        <v>905</v>
      </c>
      <c r="G243" t="s">
        <v>1227</v>
      </c>
      <c r="H243" t="s">
        <v>19</v>
      </c>
      <c r="I243" t="s">
        <v>19</v>
      </c>
      <c r="J243" t="s">
        <v>20</v>
      </c>
      <c r="K243" s="4" t="s">
        <v>1228</v>
      </c>
      <c r="L243" s="4" t="s">
        <v>1229</v>
      </c>
      <c r="M243" s="4" t="s">
        <v>1230</v>
      </c>
      <c r="N243" s="4">
        <v>3.8508261000000002E-2</v>
      </c>
      <c r="O243">
        <v>0</v>
      </c>
    </row>
    <row r="244" spans="1:15">
      <c r="A244">
        <v>3131505</v>
      </c>
      <c r="B244">
        <v>31</v>
      </c>
      <c r="C244" t="s">
        <v>916</v>
      </c>
      <c r="D244">
        <v>31505</v>
      </c>
      <c r="E244" t="s">
        <v>1231</v>
      </c>
      <c r="F244" t="s">
        <v>905</v>
      </c>
      <c r="G244" t="s">
        <v>1232</v>
      </c>
      <c r="H244" t="s">
        <v>19</v>
      </c>
      <c r="I244" t="s">
        <v>19</v>
      </c>
      <c r="J244" t="s">
        <v>20</v>
      </c>
      <c r="K244" s="4" t="s">
        <v>1233</v>
      </c>
      <c r="L244" s="4" t="s">
        <v>1234</v>
      </c>
      <c r="M244" s="4" t="s">
        <v>1235</v>
      </c>
      <c r="N244" s="4">
        <v>3.9074528999999997E-2</v>
      </c>
      <c r="O244">
        <v>0</v>
      </c>
    </row>
    <row r="245" spans="1:15">
      <c r="A245">
        <v>3202009</v>
      </c>
      <c r="B245">
        <v>32</v>
      </c>
      <c r="C245" t="s">
        <v>952</v>
      </c>
      <c r="D245">
        <v>2009</v>
      </c>
      <c r="E245" t="s">
        <v>1236</v>
      </c>
      <c r="F245" t="s">
        <v>905</v>
      </c>
      <c r="G245" t="s">
        <v>1237</v>
      </c>
      <c r="H245" t="s">
        <v>19</v>
      </c>
      <c r="I245" t="s">
        <v>19</v>
      </c>
      <c r="J245" t="s">
        <v>20</v>
      </c>
      <c r="K245" s="4" t="s">
        <v>1238</v>
      </c>
      <c r="L245" s="4" t="s">
        <v>1239</v>
      </c>
      <c r="M245" s="4" t="s">
        <v>1240</v>
      </c>
      <c r="N245" s="4">
        <v>3.9125526000000001E-2</v>
      </c>
      <c r="O245">
        <v>0</v>
      </c>
    </row>
    <row r="246" spans="1:15">
      <c r="A246">
        <v>3109808</v>
      </c>
      <c r="B246">
        <v>31</v>
      </c>
      <c r="C246" t="s">
        <v>916</v>
      </c>
      <c r="D246">
        <v>9808</v>
      </c>
      <c r="E246" t="s">
        <v>1241</v>
      </c>
      <c r="F246" t="s">
        <v>905</v>
      </c>
      <c r="G246" t="s">
        <v>1242</v>
      </c>
      <c r="H246" t="s">
        <v>19</v>
      </c>
      <c r="I246" t="s">
        <v>19</v>
      </c>
      <c r="J246" t="s">
        <v>20</v>
      </c>
      <c r="K246" s="4" t="s">
        <v>1243</v>
      </c>
      <c r="L246" s="4" t="s">
        <v>1244</v>
      </c>
      <c r="M246" s="4" t="s">
        <v>1245</v>
      </c>
      <c r="N246" s="4">
        <v>3.9585275000000003E-2</v>
      </c>
      <c r="O246">
        <v>0</v>
      </c>
    </row>
    <row r="247" spans="1:15">
      <c r="A247">
        <v>3140530</v>
      </c>
      <c r="B247">
        <v>31</v>
      </c>
      <c r="C247" t="s">
        <v>916</v>
      </c>
      <c r="D247">
        <v>40530</v>
      </c>
      <c r="E247" t="s">
        <v>1246</v>
      </c>
      <c r="F247" t="s">
        <v>905</v>
      </c>
      <c r="G247" t="s">
        <v>1247</v>
      </c>
      <c r="H247" t="s">
        <v>19</v>
      </c>
      <c r="I247" t="s">
        <v>19</v>
      </c>
      <c r="J247" t="s">
        <v>20</v>
      </c>
      <c r="K247" s="4" t="s">
        <v>1248</v>
      </c>
      <c r="L247" s="4" t="s">
        <v>1249</v>
      </c>
      <c r="M247" s="4" t="s">
        <v>1250</v>
      </c>
      <c r="N247" s="4">
        <v>3.9711927000000001E-2</v>
      </c>
      <c r="O247">
        <v>0</v>
      </c>
    </row>
    <row r="248" spans="1:15">
      <c r="A248">
        <v>3162575</v>
      </c>
      <c r="B248">
        <v>31</v>
      </c>
      <c r="C248" t="s">
        <v>916</v>
      </c>
      <c r="D248">
        <v>62575</v>
      </c>
      <c r="E248" t="s">
        <v>1251</v>
      </c>
      <c r="F248" t="s">
        <v>905</v>
      </c>
      <c r="G248" t="s">
        <v>1252</v>
      </c>
      <c r="H248" t="s">
        <v>19</v>
      </c>
      <c r="I248" t="s">
        <v>19</v>
      </c>
      <c r="J248" t="s">
        <v>20</v>
      </c>
      <c r="K248" s="4" t="s">
        <v>1253</v>
      </c>
      <c r="L248" s="4" t="s">
        <v>1254</v>
      </c>
      <c r="M248" s="4" t="s">
        <v>1255</v>
      </c>
      <c r="N248" s="4">
        <v>4.0292100999999997E-2</v>
      </c>
      <c r="O248">
        <v>0</v>
      </c>
    </row>
    <row r="249" spans="1:15">
      <c r="A249">
        <v>3144904</v>
      </c>
      <c r="B249">
        <v>31</v>
      </c>
      <c r="C249" t="s">
        <v>916</v>
      </c>
      <c r="D249">
        <v>44904</v>
      </c>
      <c r="E249" t="s">
        <v>1256</v>
      </c>
      <c r="F249" t="s">
        <v>905</v>
      </c>
      <c r="G249" t="s">
        <v>1257</v>
      </c>
      <c r="H249" t="s">
        <v>19</v>
      </c>
      <c r="I249" t="s">
        <v>19</v>
      </c>
      <c r="J249" t="s">
        <v>20</v>
      </c>
      <c r="K249" s="4" t="s">
        <v>1258</v>
      </c>
      <c r="L249" s="4" t="s">
        <v>1259</v>
      </c>
      <c r="M249" s="4" t="s">
        <v>1260</v>
      </c>
      <c r="N249" s="4">
        <v>4.0829574E-2</v>
      </c>
      <c r="O249">
        <v>0</v>
      </c>
    </row>
    <row r="250" spans="1:15">
      <c r="A250">
        <v>3170057</v>
      </c>
      <c r="B250">
        <v>31</v>
      </c>
      <c r="C250" t="s">
        <v>916</v>
      </c>
      <c r="D250">
        <v>70057</v>
      </c>
      <c r="E250" t="s">
        <v>1261</v>
      </c>
      <c r="F250" t="s">
        <v>905</v>
      </c>
      <c r="G250" t="s">
        <v>1262</v>
      </c>
      <c r="H250" t="s">
        <v>19</v>
      </c>
      <c r="I250" t="s">
        <v>19</v>
      </c>
      <c r="J250" t="s">
        <v>20</v>
      </c>
      <c r="K250" s="4" t="s">
        <v>1263</v>
      </c>
      <c r="L250" s="4" t="s">
        <v>1264</v>
      </c>
      <c r="M250" s="4" t="s">
        <v>1265</v>
      </c>
      <c r="N250" s="4">
        <v>4.1582144000000001E-2</v>
      </c>
      <c r="O250">
        <v>0</v>
      </c>
    </row>
    <row r="251" spans="1:15">
      <c r="A251">
        <v>3169059</v>
      </c>
      <c r="B251">
        <v>31</v>
      </c>
      <c r="C251" t="s">
        <v>916</v>
      </c>
      <c r="D251">
        <v>69059</v>
      </c>
      <c r="E251" t="s">
        <v>1266</v>
      </c>
      <c r="F251" t="s">
        <v>905</v>
      </c>
      <c r="G251" t="s">
        <v>1267</v>
      </c>
      <c r="H251" t="s">
        <v>19</v>
      </c>
      <c r="I251" t="s">
        <v>19</v>
      </c>
      <c r="J251" t="s">
        <v>20</v>
      </c>
      <c r="K251" s="4" t="s">
        <v>1268</v>
      </c>
      <c r="L251" s="4" t="s">
        <v>1269</v>
      </c>
      <c r="M251" s="4" t="s">
        <v>1270</v>
      </c>
      <c r="N251" s="4">
        <v>4.2265830999999997E-2</v>
      </c>
      <c r="O251">
        <v>0</v>
      </c>
    </row>
    <row r="252" spans="1:15">
      <c r="A252">
        <v>3108701</v>
      </c>
      <c r="B252">
        <v>31</v>
      </c>
      <c r="C252" t="s">
        <v>916</v>
      </c>
      <c r="D252">
        <v>8701</v>
      </c>
      <c r="E252" t="s">
        <v>1271</v>
      </c>
      <c r="F252" t="s">
        <v>905</v>
      </c>
      <c r="G252" t="s">
        <v>1272</v>
      </c>
      <c r="H252" t="s">
        <v>19</v>
      </c>
      <c r="I252" t="s">
        <v>19</v>
      </c>
      <c r="J252" t="s">
        <v>20</v>
      </c>
      <c r="K252" s="4" t="s">
        <v>1273</v>
      </c>
      <c r="L252" s="4" t="s">
        <v>1274</v>
      </c>
      <c r="M252" s="4" t="s">
        <v>1275</v>
      </c>
      <c r="N252" s="4">
        <v>4.3869502999999997E-2</v>
      </c>
      <c r="O252">
        <v>0</v>
      </c>
    </row>
    <row r="253" spans="1:15">
      <c r="A253">
        <v>3520426</v>
      </c>
      <c r="B253">
        <v>35</v>
      </c>
      <c r="C253" t="s">
        <v>903</v>
      </c>
      <c r="D253">
        <v>20426</v>
      </c>
      <c r="E253" t="s">
        <v>1276</v>
      </c>
      <c r="F253" t="s">
        <v>905</v>
      </c>
      <c r="G253" t="s">
        <v>1277</v>
      </c>
      <c r="H253" t="s">
        <v>19</v>
      </c>
      <c r="I253" t="s">
        <v>19</v>
      </c>
      <c r="J253" t="s">
        <v>20</v>
      </c>
      <c r="K253" s="4" t="s">
        <v>1278</v>
      </c>
      <c r="L253" s="4" t="s">
        <v>1279</v>
      </c>
      <c r="M253" s="4" t="s">
        <v>1280</v>
      </c>
      <c r="N253" s="4">
        <v>4.4099972000000001E-2</v>
      </c>
      <c r="O253">
        <v>0</v>
      </c>
    </row>
    <row r="254" spans="1:15">
      <c r="A254">
        <v>3103801</v>
      </c>
      <c r="B254">
        <v>31</v>
      </c>
      <c r="C254" t="s">
        <v>916</v>
      </c>
      <c r="D254">
        <v>3801</v>
      </c>
      <c r="E254" t="s">
        <v>1281</v>
      </c>
      <c r="F254" t="s">
        <v>905</v>
      </c>
      <c r="G254" t="s">
        <v>1282</v>
      </c>
      <c r="H254" t="s">
        <v>19</v>
      </c>
      <c r="I254" t="s">
        <v>19</v>
      </c>
      <c r="J254" t="s">
        <v>20</v>
      </c>
      <c r="K254" s="4" t="s">
        <v>1283</v>
      </c>
      <c r="L254" s="4" t="s">
        <v>1284</v>
      </c>
      <c r="M254" s="4" t="s">
        <v>1285</v>
      </c>
      <c r="N254" s="4">
        <v>4.4220912000000001E-2</v>
      </c>
      <c r="O254">
        <v>0</v>
      </c>
    </row>
    <row r="255" spans="1:15">
      <c r="A255">
        <v>3101300</v>
      </c>
      <c r="B255">
        <v>31</v>
      </c>
      <c r="C255" t="s">
        <v>916</v>
      </c>
      <c r="D255">
        <v>1300</v>
      </c>
      <c r="E255" t="s">
        <v>1286</v>
      </c>
      <c r="F255" t="s">
        <v>905</v>
      </c>
      <c r="G255" t="s">
        <v>1287</v>
      </c>
      <c r="H255" t="s">
        <v>19</v>
      </c>
      <c r="I255" t="s">
        <v>19</v>
      </c>
      <c r="J255" t="s">
        <v>20</v>
      </c>
      <c r="K255" s="4" t="s">
        <v>1288</v>
      </c>
      <c r="L255" s="4" t="s">
        <v>1289</v>
      </c>
      <c r="M255" s="4" t="s">
        <v>1290</v>
      </c>
      <c r="N255" s="4">
        <v>4.4368684999999998E-2</v>
      </c>
      <c r="O255">
        <v>0</v>
      </c>
    </row>
    <row r="256" spans="1:15">
      <c r="A256">
        <v>3519709</v>
      </c>
      <c r="B256">
        <v>35</v>
      </c>
      <c r="C256" t="s">
        <v>903</v>
      </c>
      <c r="D256">
        <v>19709</v>
      </c>
      <c r="E256" t="s">
        <v>1291</v>
      </c>
      <c r="F256" t="s">
        <v>905</v>
      </c>
      <c r="G256" t="s">
        <v>1292</v>
      </c>
      <c r="H256" t="s">
        <v>19</v>
      </c>
      <c r="I256" t="s">
        <v>19</v>
      </c>
      <c r="J256" t="s">
        <v>20</v>
      </c>
      <c r="K256" s="4" t="s">
        <v>1293</v>
      </c>
      <c r="L256" s="4" t="s">
        <v>1294</v>
      </c>
      <c r="M256" s="4" t="s">
        <v>1295</v>
      </c>
      <c r="N256" s="4">
        <v>4.5171284999999999E-2</v>
      </c>
      <c r="O256">
        <v>0</v>
      </c>
    </row>
    <row r="257" spans="1:15">
      <c r="A257">
        <v>3163904</v>
      </c>
      <c r="B257">
        <v>31</v>
      </c>
      <c r="C257" t="s">
        <v>916</v>
      </c>
      <c r="D257">
        <v>63904</v>
      </c>
      <c r="E257" t="s">
        <v>1296</v>
      </c>
      <c r="F257" t="s">
        <v>905</v>
      </c>
      <c r="G257" t="s">
        <v>1297</v>
      </c>
      <c r="H257" t="s">
        <v>19</v>
      </c>
      <c r="I257" t="s">
        <v>19</v>
      </c>
      <c r="J257" t="s">
        <v>20</v>
      </c>
      <c r="K257" s="4" t="s">
        <v>1298</v>
      </c>
      <c r="L257" s="4" t="s">
        <v>1299</v>
      </c>
      <c r="M257" s="4" t="s">
        <v>1300</v>
      </c>
      <c r="N257" s="4">
        <v>4.5440177999999998E-2</v>
      </c>
      <c r="O257">
        <v>0</v>
      </c>
    </row>
    <row r="258" spans="1:15">
      <c r="A258">
        <v>3126752</v>
      </c>
      <c r="B258">
        <v>31</v>
      </c>
      <c r="C258" t="s">
        <v>916</v>
      </c>
      <c r="D258">
        <v>26752</v>
      </c>
      <c r="E258" t="s">
        <v>1301</v>
      </c>
      <c r="F258" t="s">
        <v>905</v>
      </c>
      <c r="G258" t="s">
        <v>1302</v>
      </c>
      <c r="H258" t="s">
        <v>19</v>
      </c>
      <c r="I258" t="s">
        <v>19</v>
      </c>
      <c r="J258" t="s">
        <v>20</v>
      </c>
      <c r="K258" s="4" t="s">
        <v>1303</v>
      </c>
      <c r="L258" s="4" t="s">
        <v>1304</v>
      </c>
      <c r="M258" s="4" t="s">
        <v>1305</v>
      </c>
      <c r="N258" s="4">
        <v>4.5896670000000001E-2</v>
      </c>
      <c r="O258">
        <v>0</v>
      </c>
    </row>
    <row r="259" spans="1:15">
      <c r="A259">
        <v>3140852</v>
      </c>
      <c r="B259">
        <v>31</v>
      </c>
      <c r="C259" t="s">
        <v>916</v>
      </c>
      <c r="D259">
        <v>40852</v>
      </c>
      <c r="E259" t="s">
        <v>1306</v>
      </c>
      <c r="F259" t="s">
        <v>905</v>
      </c>
      <c r="G259" t="s">
        <v>1307</v>
      </c>
      <c r="H259" t="s">
        <v>19</v>
      </c>
      <c r="I259" t="s">
        <v>19</v>
      </c>
      <c r="J259" t="s">
        <v>20</v>
      </c>
      <c r="K259" s="4" t="s">
        <v>1308</v>
      </c>
      <c r="L259" s="4" t="s">
        <v>1309</v>
      </c>
      <c r="M259" s="4" t="s">
        <v>1310</v>
      </c>
      <c r="N259" s="4">
        <v>4.6023445000000003E-2</v>
      </c>
      <c r="O259">
        <v>0</v>
      </c>
    </row>
    <row r="260" spans="1:15">
      <c r="A260">
        <v>3120201</v>
      </c>
      <c r="B260">
        <v>31</v>
      </c>
      <c r="C260" t="s">
        <v>916</v>
      </c>
      <c r="D260">
        <v>20201</v>
      </c>
      <c r="E260" t="s">
        <v>1311</v>
      </c>
      <c r="F260" t="s">
        <v>905</v>
      </c>
      <c r="G260" t="s">
        <v>1312</v>
      </c>
      <c r="H260" t="s">
        <v>19</v>
      </c>
      <c r="I260" t="s">
        <v>19</v>
      </c>
      <c r="J260" t="s">
        <v>20</v>
      </c>
      <c r="K260" s="4" t="s">
        <v>1313</v>
      </c>
      <c r="L260" s="4" t="s">
        <v>1314</v>
      </c>
      <c r="M260" s="4" t="s">
        <v>1315</v>
      </c>
      <c r="N260" s="4">
        <v>4.6395858999999998E-2</v>
      </c>
      <c r="O260">
        <v>0</v>
      </c>
    </row>
    <row r="261" spans="1:15">
      <c r="A261">
        <v>3512100</v>
      </c>
      <c r="B261">
        <v>35</v>
      </c>
      <c r="C261" t="s">
        <v>903</v>
      </c>
      <c r="D261">
        <v>12100</v>
      </c>
      <c r="E261" t="s">
        <v>1316</v>
      </c>
      <c r="F261" t="s">
        <v>905</v>
      </c>
      <c r="G261" t="s">
        <v>1317</v>
      </c>
      <c r="H261" t="s">
        <v>19</v>
      </c>
      <c r="I261" t="s">
        <v>19</v>
      </c>
      <c r="J261" t="s">
        <v>20</v>
      </c>
      <c r="K261" s="4" t="s">
        <v>1318</v>
      </c>
      <c r="L261" s="4" t="s">
        <v>1319</v>
      </c>
      <c r="M261" s="4" t="s">
        <v>1320</v>
      </c>
      <c r="N261" s="4">
        <v>4.7640863999999998E-2</v>
      </c>
      <c r="O261">
        <v>0</v>
      </c>
    </row>
    <row r="262" spans="1:15">
      <c r="A262">
        <v>3136504</v>
      </c>
      <c r="B262">
        <v>31</v>
      </c>
      <c r="C262" t="s">
        <v>916</v>
      </c>
      <c r="D262">
        <v>36504</v>
      </c>
      <c r="E262" t="s">
        <v>1321</v>
      </c>
      <c r="F262" t="s">
        <v>905</v>
      </c>
      <c r="G262" t="s">
        <v>1322</v>
      </c>
      <c r="H262" t="s">
        <v>19</v>
      </c>
      <c r="I262" t="s">
        <v>19</v>
      </c>
      <c r="J262" t="s">
        <v>20</v>
      </c>
      <c r="K262" s="4" t="s">
        <v>1323</v>
      </c>
      <c r="L262" s="4" t="s">
        <v>1324</v>
      </c>
      <c r="M262" s="4" t="s">
        <v>1325</v>
      </c>
      <c r="N262" s="4">
        <v>4.8053297000000002E-2</v>
      </c>
      <c r="O262">
        <v>0</v>
      </c>
    </row>
    <row r="263" spans="1:15">
      <c r="A263">
        <v>3513900</v>
      </c>
      <c r="B263">
        <v>35</v>
      </c>
      <c r="C263" t="s">
        <v>903</v>
      </c>
      <c r="D263">
        <v>13900</v>
      </c>
      <c r="E263" t="s">
        <v>1326</v>
      </c>
      <c r="F263" t="s">
        <v>905</v>
      </c>
      <c r="G263" t="s">
        <v>1327</v>
      </c>
      <c r="H263" t="s">
        <v>19</v>
      </c>
      <c r="I263" t="s">
        <v>19</v>
      </c>
      <c r="J263" t="s">
        <v>20</v>
      </c>
      <c r="K263" s="4" t="s">
        <v>1328</v>
      </c>
      <c r="L263" s="4" t="s">
        <v>1329</v>
      </c>
      <c r="M263" s="4" t="s">
        <v>1330</v>
      </c>
      <c r="N263" s="4">
        <v>4.8205899000000003E-2</v>
      </c>
      <c r="O263">
        <v>0</v>
      </c>
    </row>
    <row r="264" spans="1:15">
      <c r="A264">
        <v>3544509</v>
      </c>
      <c r="B264">
        <v>35</v>
      </c>
      <c r="C264" t="s">
        <v>903</v>
      </c>
      <c r="D264">
        <v>44509</v>
      </c>
      <c r="E264" t="s">
        <v>1331</v>
      </c>
      <c r="F264" t="s">
        <v>905</v>
      </c>
      <c r="G264" t="s">
        <v>1332</v>
      </c>
      <c r="H264" t="s">
        <v>19</v>
      </c>
      <c r="I264" t="s">
        <v>19</v>
      </c>
      <c r="J264" t="s">
        <v>20</v>
      </c>
      <c r="K264" s="4" t="s">
        <v>1333</v>
      </c>
      <c r="L264" s="4" t="s">
        <v>1334</v>
      </c>
      <c r="M264" s="4" t="s">
        <v>1335</v>
      </c>
      <c r="N264" s="4">
        <v>4.8447587E-2</v>
      </c>
      <c r="O264">
        <v>0</v>
      </c>
    </row>
    <row r="265" spans="1:15">
      <c r="A265">
        <v>3128501</v>
      </c>
      <c r="B265">
        <v>31</v>
      </c>
      <c r="C265" t="s">
        <v>916</v>
      </c>
      <c r="D265">
        <v>28501</v>
      </c>
      <c r="E265" t="s">
        <v>1336</v>
      </c>
      <c r="F265" t="s">
        <v>905</v>
      </c>
      <c r="G265" t="s">
        <v>1337</v>
      </c>
      <c r="H265" t="s">
        <v>19</v>
      </c>
      <c r="I265" t="s">
        <v>19</v>
      </c>
      <c r="J265" t="s">
        <v>20</v>
      </c>
      <c r="K265" s="4" t="s">
        <v>1338</v>
      </c>
      <c r="L265" s="4" t="s">
        <v>1339</v>
      </c>
      <c r="M265" s="4" t="s">
        <v>1340</v>
      </c>
      <c r="N265" s="4">
        <v>4.9972051000000003E-2</v>
      </c>
      <c r="O265">
        <v>0</v>
      </c>
    </row>
    <row r="266" spans="1:15">
      <c r="A266">
        <v>3538105</v>
      </c>
      <c r="B266">
        <v>35</v>
      </c>
      <c r="C266" t="s">
        <v>903</v>
      </c>
      <c r="D266">
        <v>38105</v>
      </c>
      <c r="E266" t="s">
        <v>1341</v>
      </c>
      <c r="F266" t="s">
        <v>905</v>
      </c>
      <c r="G266" t="s">
        <v>1342</v>
      </c>
      <c r="H266" t="s">
        <v>19</v>
      </c>
      <c r="I266" t="s">
        <v>19</v>
      </c>
      <c r="J266" t="s">
        <v>20</v>
      </c>
      <c r="K266" s="4" t="s">
        <v>1343</v>
      </c>
      <c r="L266" s="4" t="s">
        <v>1344</v>
      </c>
      <c r="M266" s="4" t="s">
        <v>1345</v>
      </c>
      <c r="N266" s="4">
        <v>5.1074422000000001E-2</v>
      </c>
      <c r="O266">
        <v>0</v>
      </c>
    </row>
    <row r="267" spans="1:15">
      <c r="A267">
        <v>3550001</v>
      </c>
      <c r="B267">
        <v>35</v>
      </c>
      <c r="C267" t="s">
        <v>903</v>
      </c>
      <c r="D267">
        <v>50001</v>
      </c>
      <c r="E267" t="s">
        <v>1346</v>
      </c>
      <c r="F267" t="s">
        <v>905</v>
      </c>
      <c r="G267" t="s">
        <v>1347</v>
      </c>
      <c r="H267" t="s">
        <v>19</v>
      </c>
      <c r="I267" t="s">
        <v>19</v>
      </c>
      <c r="J267" t="s">
        <v>20</v>
      </c>
      <c r="K267" s="4" t="s">
        <v>1348</v>
      </c>
      <c r="L267" s="4" t="s">
        <v>1349</v>
      </c>
      <c r="M267" s="4" t="s">
        <v>1350</v>
      </c>
      <c r="N267" s="4">
        <v>5.1155778999999998E-2</v>
      </c>
      <c r="O267">
        <v>0</v>
      </c>
    </row>
    <row r="268" spans="1:15">
      <c r="A268">
        <v>3506904</v>
      </c>
      <c r="B268">
        <v>35</v>
      </c>
      <c r="C268" t="s">
        <v>903</v>
      </c>
      <c r="D268">
        <v>6904</v>
      </c>
      <c r="E268" t="s">
        <v>1351</v>
      </c>
      <c r="F268" t="s">
        <v>905</v>
      </c>
      <c r="G268" t="s">
        <v>1352</v>
      </c>
      <c r="H268" t="s">
        <v>19</v>
      </c>
      <c r="I268" t="s">
        <v>19</v>
      </c>
      <c r="J268" t="s">
        <v>20</v>
      </c>
      <c r="K268" s="4" t="s">
        <v>1353</v>
      </c>
      <c r="L268" s="4" t="s">
        <v>1354</v>
      </c>
      <c r="M268" s="4" t="s">
        <v>1355</v>
      </c>
      <c r="N268" s="4">
        <v>5.1635130000000001E-2</v>
      </c>
      <c r="O268">
        <v>0</v>
      </c>
    </row>
    <row r="269" spans="1:15">
      <c r="A269">
        <v>3301405</v>
      </c>
      <c r="B269">
        <v>33</v>
      </c>
      <c r="C269" t="s">
        <v>910</v>
      </c>
      <c r="D269">
        <v>1405</v>
      </c>
      <c r="E269" t="s">
        <v>1356</v>
      </c>
      <c r="F269" t="s">
        <v>905</v>
      </c>
      <c r="G269" t="s">
        <v>1357</v>
      </c>
      <c r="H269" t="s">
        <v>19</v>
      </c>
      <c r="I269" t="s">
        <v>19</v>
      </c>
      <c r="J269" t="s">
        <v>20</v>
      </c>
      <c r="K269" s="4" t="s">
        <v>1358</v>
      </c>
      <c r="L269" s="4" t="s">
        <v>1359</v>
      </c>
      <c r="M269" s="4" t="s">
        <v>1360</v>
      </c>
      <c r="N269" s="4">
        <v>5.2619047000000002E-2</v>
      </c>
      <c r="O269">
        <v>0</v>
      </c>
    </row>
    <row r="270" spans="1:15">
      <c r="A270">
        <v>3549953</v>
      </c>
      <c r="B270">
        <v>35</v>
      </c>
      <c r="C270" t="s">
        <v>903</v>
      </c>
      <c r="D270">
        <v>49953</v>
      </c>
      <c r="E270" t="s">
        <v>1361</v>
      </c>
      <c r="F270" t="s">
        <v>905</v>
      </c>
      <c r="G270" t="s">
        <v>1362</v>
      </c>
      <c r="H270" t="s">
        <v>19</v>
      </c>
      <c r="I270" t="s">
        <v>19</v>
      </c>
      <c r="J270" t="s">
        <v>20</v>
      </c>
      <c r="K270" s="4" t="s">
        <v>1363</v>
      </c>
      <c r="L270" s="4" t="s">
        <v>1364</v>
      </c>
      <c r="M270" s="4" t="s">
        <v>1365</v>
      </c>
      <c r="N270" s="4">
        <v>5.3560730000000001E-2</v>
      </c>
      <c r="O270">
        <v>0</v>
      </c>
    </row>
    <row r="271" spans="1:15">
      <c r="A271">
        <v>3550605</v>
      </c>
      <c r="B271">
        <v>35</v>
      </c>
      <c r="C271" t="s">
        <v>903</v>
      </c>
      <c r="D271">
        <v>50605</v>
      </c>
      <c r="E271" t="s">
        <v>1366</v>
      </c>
      <c r="F271" t="s">
        <v>905</v>
      </c>
      <c r="G271" t="s">
        <v>1367</v>
      </c>
      <c r="H271" t="s">
        <v>19</v>
      </c>
      <c r="I271" t="s">
        <v>19</v>
      </c>
      <c r="J271" t="s">
        <v>20</v>
      </c>
      <c r="K271" s="4" t="s">
        <v>1368</v>
      </c>
      <c r="L271" s="4" t="s">
        <v>1369</v>
      </c>
      <c r="M271" s="4" t="s">
        <v>1370</v>
      </c>
      <c r="N271" s="4">
        <v>5.5463854E-2</v>
      </c>
      <c r="O271">
        <v>0</v>
      </c>
    </row>
    <row r="272" spans="1:15">
      <c r="A272">
        <v>3137403</v>
      </c>
      <c r="B272">
        <v>31</v>
      </c>
      <c r="C272" t="s">
        <v>916</v>
      </c>
      <c r="D272">
        <v>37403</v>
      </c>
      <c r="E272" t="s">
        <v>1371</v>
      </c>
      <c r="F272" t="s">
        <v>905</v>
      </c>
      <c r="G272" t="s">
        <v>1372</v>
      </c>
      <c r="H272" t="s">
        <v>19</v>
      </c>
      <c r="I272" t="s">
        <v>19</v>
      </c>
      <c r="J272" t="s">
        <v>20</v>
      </c>
      <c r="K272" s="4" t="s">
        <v>1373</v>
      </c>
      <c r="L272" s="4" t="s">
        <v>1374</v>
      </c>
      <c r="M272" s="4" t="s">
        <v>1375</v>
      </c>
      <c r="N272" s="4">
        <v>5.5539705000000002E-2</v>
      </c>
      <c r="O272">
        <v>0</v>
      </c>
    </row>
    <row r="273" spans="1:15">
      <c r="A273">
        <v>3141009</v>
      </c>
      <c r="B273">
        <v>31</v>
      </c>
      <c r="C273" t="s">
        <v>916</v>
      </c>
      <c r="D273">
        <v>41009</v>
      </c>
      <c r="E273" t="s">
        <v>1376</v>
      </c>
      <c r="F273" t="s">
        <v>905</v>
      </c>
      <c r="G273" t="s">
        <v>1377</v>
      </c>
      <c r="H273" t="s">
        <v>19</v>
      </c>
      <c r="I273" t="s">
        <v>19</v>
      </c>
      <c r="J273" t="s">
        <v>20</v>
      </c>
      <c r="K273" s="4" t="s">
        <v>1378</v>
      </c>
      <c r="L273" s="4" t="s">
        <v>1379</v>
      </c>
      <c r="M273" s="4" t="s">
        <v>1380</v>
      </c>
      <c r="N273" s="4">
        <v>5.8126990000000003E-2</v>
      </c>
      <c r="O273">
        <v>0</v>
      </c>
    </row>
    <row r="274" spans="1:15">
      <c r="A274">
        <v>3508702</v>
      </c>
      <c r="B274">
        <v>35</v>
      </c>
      <c r="C274" t="s">
        <v>903</v>
      </c>
      <c r="D274">
        <v>8702</v>
      </c>
      <c r="E274" t="s">
        <v>1381</v>
      </c>
      <c r="F274" t="s">
        <v>905</v>
      </c>
      <c r="G274" t="s">
        <v>1382</v>
      </c>
      <c r="H274" t="s">
        <v>19</v>
      </c>
      <c r="I274" t="s">
        <v>19</v>
      </c>
      <c r="J274" t="s">
        <v>20</v>
      </c>
      <c r="K274" s="4" t="s">
        <v>1383</v>
      </c>
      <c r="L274" s="4" t="s">
        <v>1384</v>
      </c>
      <c r="M274" s="4" t="s">
        <v>1385</v>
      </c>
      <c r="N274" s="4">
        <v>5.8137270999999997E-2</v>
      </c>
      <c r="O274">
        <v>0</v>
      </c>
    </row>
    <row r="275" spans="1:15">
      <c r="A275">
        <v>3520004</v>
      </c>
      <c r="B275">
        <v>35</v>
      </c>
      <c r="C275" t="s">
        <v>903</v>
      </c>
      <c r="D275">
        <v>20004</v>
      </c>
      <c r="E275" t="s">
        <v>1386</v>
      </c>
      <c r="F275" t="s">
        <v>905</v>
      </c>
      <c r="G275" t="s">
        <v>1387</v>
      </c>
      <c r="H275" t="s">
        <v>19</v>
      </c>
      <c r="I275" t="s">
        <v>19</v>
      </c>
      <c r="J275" t="s">
        <v>20</v>
      </c>
      <c r="K275" s="4" t="s">
        <v>1388</v>
      </c>
      <c r="L275" s="4" t="s">
        <v>1389</v>
      </c>
      <c r="M275" s="4" t="s">
        <v>1390</v>
      </c>
      <c r="N275" s="4">
        <v>6.3935766000000005E-2</v>
      </c>
      <c r="O275">
        <v>0</v>
      </c>
    </row>
    <row r="276" spans="1:15">
      <c r="A276">
        <v>3168903</v>
      </c>
      <c r="B276">
        <v>31</v>
      </c>
      <c r="C276" t="s">
        <v>916</v>
      </c>
      <c r="D276">
        <v>68903</v>
      </c>
      <c r="E276" t="s">
        <v>1391</v>
      </c>
      <c r="F276" t="s">
        <v>905</v>
      </c>
      <c r="G276" t="s">
        <v>1392</v>
      </c>
      <c r="H276" t="s">
        <v>19</v>
      </c>
      <c r="I276" t="s">
        <v>19</v>
      </c>
      <c r="J276" t="s">
        <v>20</v>
      </c>
      <c r="K276" s="4" t="s">
        <v>1393</v>
      </c>
      <c r="L276" s="4" t="s">
        <v>1394</v>
      </c>
      <c r="M276" s="4" t="s">
        <v>1395</v>
      </c>
      <c r="N276" s="4">
        <v>6.4511213999999997E-2</v>
      </c>
      <c r="O276">
        <v>0</v>
      </c>
    </row>
    <row r="277" spans="1:15">
      <c r="A277">
        <v>3103751</v>
      </c>
      <c r="B277">
        <v>31</v>
      </c>
      <c r="C277" t="s">
        <v>916</v>
      </c>
      <c r="D277">
        <v>3751</v>
      </c>
      <c r="E277" t="s">
        <v>1396</v>
      </c>
      <c r="F277" t="s">
        <v>905</v>
      </c>
      <c r="G277" t="s">
        <v>1397</v>
      </c>
      <c r="H277" t="s">
        <v>19</v>
      </c>
      <c r="I277" t="s">
        <v>19</v>
      </c>
      <c r="J277" t="s">
        <v>20</v>
      </c>
      <c r="K277" s="4" t="s">
        <v>1398</v>
      </c>
      <c r="L277" s="4" t="s">
        <v>1399</v>
      </c>
      <c r="M277" s="4" t="s">
        <v>1400</v>
      </c>
      <c r="N277" s="4">
        <v>6.5165567999999993E-2</v>
      </c>
      <c r="O277">
        <v>0</v>
      </c>
    </row>
    <row r="278" spans="1:15">
      <c r="A278">
        <v>3521606</v>
      </c>
      <c r="B278">
        <v>35</v>
      </c>
      <c r="C278" t="s">
        <v>903</v>
      </c>
      <c r="D278">
        <v>21606</v>
      </c>
      <c r="E278" t="s">
        <v>1401</v>
      </c>
      <c r="F278" t="s">
        <v>905</v>
      </c>
      <c r="G278" t="s">
        <v>1402</v>
      </c>
      <c r="H278" t="s">
        <v>19</v>
      </c>
      <c r="I278" t="s">
        <v>19</v>
      </c>
      <c r="J278" t="s">
        <v>20</v>
      </c>
      <c r="K278" s="4" t="s">
        <v>1403</v>
      </c>
      <c r="L278" s="4" t="s">
        <v>1404</v>
      </c>
      <c r="M278" s="4" t="s">
        <v>1405</v>
      </c>
      <c r="N278" s="4">
        <v>6.5961226999999997E-2</v>
      </c>
      <c r="O278">
        <v>0</v>
      </c>
    </row>
    <row r="279" spans="1:15">
      <c r="A279">
        <v>3161304</v>
      </c>
      <c r="B279">
        <v>31</v>
      </c>
      <c r="C279" t="s">
        <v>916</v>
      </c>
      <c r="D279">
        <v>61304</v>
      </c>
      <c r="E279" t="s">
        <v>1406</v>
      </c>
      <c r="F279" t="s">
        <v>905</v>
      </c>
      <c r="G279" t="s">
        <v>1407</v>
      </c>
      <c r="H279" t="s">
        <v>19</v>
      </c>
      <c r="I279" t="s">
        <v>19</v>
      </c>
      <c r="J279" t="s">
        <v>20</v>
      </c>
      <c r="K279" s="4" t="s">
        <v>1408</v>
      </c>
      <c r="L279" s="4" t="s">
        <v>1409</v>
      </c>
      <c r="M279" s="4" t="s">
        <v>1410</v>
      </c>
      <c r="N279" s="4">
        <v>6.6323838999999996E-2</v>
      </c>
      <c r="O279">
        <v>0</v>
      </c>
    </row>
    <row r="280" spans="1:15">
      <c r="A280">
        <v>3137502</v>
      </c>
      <c r="B280">
        <v>31</v>
      </c>
      <c r="C280" t="s">
        <v>916</v>
      </c>
      <c r="D280">
        <v>37502</v>
      </c>
      <c r="E280" t="s">
        <v>1411</v>
      </c>
      <c r="F280" t="s">
        <v>905</v>
      </c>
      <c r="G280" t="s">
        <v>1412</v>
      </c>
      <c r="H280" t="s">
        <v>19</v>
      </c>
      <c r="I280" t="s">
        <v>19</v>
      </c>
      <c r="J280" t="s">
        <v>20</v>
      </c>
      <c r="K280" s="4" t="s">
        <v>1413</v>
      </c>
      <c r="L280" s="4" t="s">
        <v>1414</v>
      </c>
      <c r="M280" s="4" t="s">
        <v>1415</v>
      </c>
      <c r="N280" s="4">
        <v>6.7528784999999994E-2</v>
      </c>
      <c r="O280">
        <v>0</v>
      </c>
    </row>
    <row r="281" spans="1:15">
      <c r="A281">
        <v>3107109</v>
      </c>
      <c r="B281">
        <v>31</v>
      </c>
      <c r="C281" t="s">
        <v>916</v>
      </c>
      <c r="D281">
        <v>7109</v>
      </c>
      <c r="E281" t="s">
        <v>1416</v>
      </c>
      <c r="F281" t="s">
        <v>905</v>
      </c>
      <c r="G281" t="s">
        <v>1417</v>
      </c>
      <c r="H281" t="s">
        <v>19</v>
      </c>
      <c r="I281" t="s">
        <v>19</v>
      </c>
      <c r="J281" t="s">
        <v>20</v>
      </c>
      <c r="K281" s="4" t="s">
        <v>1418</v>
      </c>
      <c r="L281" s="4" t="s">
        <v>1419</v>
      </c>
      <c r="M281" s="4" t="s">
        <v>1420</v>
      </c>
      <c r="N281" s="4">
        <v>6.7610478000000002E-2</v>
      </c>
      <c r="O281">
        <v>0</v>
      </c>
    </row>
    <row r="282" spans="1:15">
      <c r="A282">
        <v>3118601</v>
      </c>
      <c r="B282">
        <v>31</v>
      </c>
      <c r="C282" t="s">
        <v>916</v>
      </c>
      <c r="D282">
        <v>18601</v>
      </c>
      <c r="E282" t="s">
        <v>1421</v>
      </c>
      <c r="F282" t="s">
        <v>905</v>
      </c>
      <c r="G282" t="s">
        <v>1422</v>
      </c>
      <c r="H282" t="s">
        <v>19</v>
      </c>
      <c r="I282" t="s">
        <v>19</v>
      </c>
      <c r="J282" t="s">
        <v>20</v>
      </c>
      <c r="K282" s="4" t="s">
        <v>1423</v>
      </c>
      <c r="L282" s="4" t="s">
        <v>1424</v>
      </c>
      <c r="M282" s="4" t="s">
        <v>1425</v>
      </c>
      <c r="N282" s="4">
        <v>6.7802430999999996E-2</v>
      </c>
      <c r="O282">
        <v>0</v>
      </c>
    </row>
    <row r="283" spans="1:15">
      <c r="A283">
        <v>3103603</v>
      </c>
      <c r="B283">
        <v>31</v>
      </c>
      <c r="C283" t="s">
        <v>916</v>
      </c>
      <c r="D283">
        <v>3603</v>
      </c>
      <c r="E283" t="s">
        <v>1426</v>
      </c>
      <c r="F283" t="s">
        <v>905</v>
      </c>
      <c r="G283" t="s">
        <v>1427</v>
      </c>
      <c r="H283" t="s">
        <v>19</v>
      </c>
      <c r="I283" t="s">
        <v>19</v>
      </c>
      <c r="J283" t="s">
        <v>20</v>
      </c>
      <c r="K283" s="4" t="s">
        <v>1428</v>
      </c>
      <c r="L283" s="4" t="s">
        <v>1429</v>
      </c>
      <c r="M283" s="4" t="s">
        <v>1127</v>
      </c>
      <c r="N283" s="4">
        <v>6.7815313000000002E-2</v>
      </c>
      <c r="O283">
        <v>0</v>
      </c>
    </row>
    <row r="284" spans="1:15">
      <c r="A284">
        <v>3113008</v>
      </c>
      <c r="B284">
        <v>31</v>
      </c>
      <c r="C284" t="s">
        <v>916</v>
      </c>
      <c r="D284">
        <v>13008</v>
      </c>
      <c r="E284" t="s">
        <v>1430</v>
      </c>
      <c r="F284" t="s">
        <v>905</v>
      </c>
      <c r="G284" t="s">
        <v>1431</v>
      </c>
      <c r="H284" t="s">
        <v>19</v>
      </c>
      <c r="I284" t="s">
        <v>19</v>
      </c>
      <c r="J284" t="s">
        <v>20</v>
      </c>
      <c r="K284" s="4" t="s">
        <v>1432</v>
      </c>
      <c r="L284" s="4" t="s">
        <v>1433</v>
      </c>
      <c r="M284" s="4" t="s">
        <v>1434</v>
      </c>
      <c r="N284" s="4">
        <v>6.9919521999999998E-2</v>
      </c>
      <c r="O284">
        <v>0</v>
      </c>
    </row>
    <row r="285" spans="1:15">
      <c r="A285">
        <v>3552007</v>
      </c>
      <c r="B285">
        <v>35</v>
      </c>
      <c r="C285" t="s">
        <v>903</v>
      </c>
      <c r="D285">
        <v>52007</v>
      </c>
      <c r="E285" t="s">
        <v>1435</v>
      </c>
      <c r="F285" t="s">
        <v>905</v>
      </c>
      <c r="G285" t="s">
        <v>1436</v>
      </c>
      <c r="H285" t="s">
        <v>19</v>
      </c>
      <c r="I285" t="s">
        <v>19</v>
      </c>
      <c r="J285" t="s">
        <v>20</v>
      </c>
      <c r="K285" s="4" t="s">
        <v>1437</v>
      </c>
      <c r="L285" s="4" t="s">
        <v>1438</v>
      </c>
      <c r="M285" s="4" t="s">
        <v>1439</v>
      </c>
      <c r="N285" s="4">
        <v>7.0203620999999994E-2</v>
      </c>
      <c r="O285">
        <v>0</v>
      </c>
    </row>
    <row r="286" spans="1:15">
      <c r="A286">
        <v>3550506</v>
      </c>
      <c r="B286">
        <v>35</v>
      </c>
      <c r="C286" t="s">
        <v>903</v>
      </c>
      <c r="D286">
        <v>50506</v>
      </c>
      <c r="E286" t="s">
        <v>1440</v>
      </c>
      <c r="F286" t="s">
        <v>905</v>
      </c>
      <c r="G286" t="s">
        <v>1441</v>
      </c>
      <c r="H286" t="s">
        <v>19</v>
      </c>
      <c r="I286" t="s">
        <v>19</v>
      </c>
      <c r="J286" t="s">
        <v>20</v>
      </c>
      <c r="K286" s="4" t="s">
        <v>1442</v>
      </c>
      <c r="L286" s="4" t="s">
        <v>1443</v>
      </c>
      <c r="M286" s="4" t="s">
        <v>1444</v>
      </c>
      <c r="N286" s="4">
        <v>7.1009369000000003E-2</v>
      </c>
      <c r="O286">
        <v>0</v>
      </c>
    </row>
    <row r="287" spans="1:15">
      <c r="A287">
        <v>4309050</v>
      </c>
      <c r="B287">
        <v>43</v>
      </c>
      <c r="C287" t="s">
        <v>1445</v>
      </c>
      <c r="D287">
        <v>9050</v>
      </c>
      <c r="E287" t="s">
        <v>1446</v>
      </c>
      <c r="F287" t="s">
        <v>1447</v>
      </c>
      <c r="G287" t="s">
        <v>1448</v>
      </c>
      <c r="H287" t="s">
        <v>19</v>
      </c>
      <c r="I287" t="s">
        <v>19</v>
      </c>
      <c r="J287" t="s">
        <v>20</v>
      </c>
      <c r="K287" s="4" t="s">
        <v>1449</v>
      </c>
      <c r="L287" s="4" t="s">
        <v>1450</v>
      </c>
      <c r="M287" s="4" t="s">
        <v>1451</v>
      </c>
      <c r="N287" s="4">
        <v>8.7587299999999994E-5</v>
      </c>
      <c r="O287">
        <v>0</v>
      </c>
    </row>
    <row r="288" spans="1:15">
      <c r="A288">
        <v>4120903</v>
      </c>
      <c r="B288">
        <v>41</v>
      </c>
      <c r="C288" t="s">
        <v>1452</v>
      </c>
      <c r="D288">
        <v>20903</v>
      </c>
      <c r="E288" t="s">
        <v>1453</v>
      </c>
      <c r="F288" t="s">
        <v>1447</v>
      </c>
      <c r="G288" t="s">
        <v>1454</v>
      </c>
      <c r="H288" t="s">
        <v>19</v>
      </c>
      <c r="I288" t="s">
        <v>19</v>
      </c>
      <c r="J288" t="s">
        <v>20</v>
      </c>
      <c r="K288" s="4" t="s">
        <v>1455</v>
      </c>
      <c r="L288" s="4" t="s">
        <v>1456</v>
      </c>
      <c r="M288" s="4" t="s">
        <v>1457</v>
      </c>
      <c r="N288" s="4">
        <v>6.1930000000000004E-4</v>
      </c>
      <c r="O288">
        <v>0</v>
      </c>
    </row>
    <row r="289" spans="1:15">
      <c r="A289">
        <v>4210308</v>
      </c>
      <c r="B289">
        <v>42</v>
      </c>
      <c r="C289" t="s">
        <v>1458</v>
      </c>
      <c r="D289">
        <v>10308</v>
      </c>
      <c r="E289" t="s">
        <v>1459</v>
      </c>
      <c r="F289" t="s">
        <v>1447</v>
      </c>
      <c r="G289" t="s">
        <v>1460</v>
      </c>
      <c r="H289" t="s">
        <v>19</v>
      </c>
      <c r="I289" t="s">
        <v>19</v>
      </c>
      <c r="J289" t="s">
        <v>20</v>
      </c>
      <c r="K289" s="4" t="s">
        <v>1461</v>
      </c>
      <c r="L289" s="4" t="s">
        <v>1462</v>
      </c>
      <c r="M289" s="4" t="s">
        <v>1463</v>
      </c>
      <c r="N289" s="4">
        <v>1.314525E-3</v>
      </c>
      <c r="O289">
        <v>0</v>
      </c>
    </row>
    <row r="290" spans="1:15">
      <c r="A290">
        <v>4301636</v>
      </c>
      <c r="B290">
        <v>43</v>
      </c>
      <c r="C290" t="s">
        <v>1445</v>
      </c>
      <c r="D290">
        <v>1636</v>
      </c>
      <c r="E290" t="s">
        <v>1464</v>
      </c>
      <c r="F290" t="s">
        <v>1447</v>
      </c>
      <c r="G290" t="s">
        <v>1465</v>
      </c>
      <c r="H290" t="s">
        <v>19</v>
      </c>
      <c r="I290" t="s">
        <v>19</v>
      </c>
      <c r="J290" t="s">
        <v>20</v>
      </c>
      <c r="K290" s="4" t="s">
        <v>1466</v>
      </c>
      <c r="L290" s="4" t="s">
        <v>1467</v>
      </c>
      <c r="M290" s="4" t="s">
        <v>1468</v>
      </c>
      <c r="N290" s="4">
        <v>2.115235E-3</v>
      </c>
      <c r="O290">
        <v>0</v>
      </c>
    </row>
    <row r="291" spans="1:15">
      <c r="A291">
        <v>4109708</v>
      </c>
      <c r="B291">
        <v>41</v>
      </c>
      <c r="C291" t="s">
        <v>1452</v>
      </c>
      <c r="D291">
        <v>9708</v>
      </c>
      <c r="E291" t="s">
        <v>1469</v>
      </c>
      <c r="F291" t="s">
        <v>1447</v>
      </c>
      <c r="G291" t="s">
        <v>1470</v>
      </c>
      <c r="H291" t="s">
        <v>19</v>
      </c>
      <c r="I291" t="s">
        <v>19</v>
      </c>
      <c r="J291" t="s">
        <v>20</v>
      </c>
      <c r="K291" s="4" t="s">
        <v>1471</v>
      </c>
      <c r="L291" s="4" t="s">
        <v>1472</v>
      </c>
      <c r="M291" s="4" t="s">
        <v>1473</v>
      </c>
      <c r="N291" s="4">
        <v>2.6114480000000002E-3</v>
      </c>
      <c r="O291">
        <v>0</v>
      </c>
    </row>
    <row r="292" spans="1:15">
      <c r="A292">
        <v>4300307</v>
      </c>
      <c r="B292">
        <v>43</v>
      </c>
      <c r="C292" t="s">
        <v>1445</v>
      </c>
      <c r="D292">
        <v>307</v>
      </c>
      <c r="E292" t="s">
        <v>1474</v>
      </c>
      <c r="F292" t="s">
        <v>1447</v>
      </c>
      <c r="G292" t="s">
        <v>1475</v>
      </c>
      <c r="H292" t="s">
        <v>19</v>
      </c>
      <c r="I292" t="s">
        <v>19</v>
      </c>
      <c r="J292" t="s">
        <v>20</v>
      </c>
      <c r="K292" s="4" t="s">
        <v>1476</v>
      </c>
      <c r="L292" s="4" t="s">
        <v>1477</v>
      </c>
      <c r="M292" s="4" t="s">
        <v>1478</v>
      </c>
      <c r="N292" s="4">
        <v>2.8660500000000002E-3</v>
      </c>
      <c r="O292">
        <v>0</v>
      </c>
    </row>
    <row r="293" spans="1:15">
      <c r="A293">
        <v>4128658</v>
      </c>
      <c r="B293">
        <v>41</v>
      </c>
      <c r="C293" t="s">
        <v>1452</v>
      </c>
      <c r="D293">
        <v>28658</v>
      </c>
      <c r="E293" t="s">
        <v>1479</v>
      </c>
      <c r="F293" t="s">
        <v>1447</v>
      </c>
      <c r="G293" t="s">
        <v>1480</v>
      </c>
      <c r="H293" t="s">
        <v>19</v>
      </c>
      <c r="I293" t="s">
        <v>19</v>
      </c>
      <c r="J293" t="s">
        <v>20</v>
      </c>
      <c r="K293" s="4" t="s">
        <v>1481</v>
      </c>
      <c r="L293" s="4" t="s">
        <v>1482</v>
      </c>
      <c r="M293" s="4" t="s">
        <v>1483</v>
      </c>
      <c r="N293" s="4">
        <v>4.4132750000000004E-3</v>
      </c>
      <c r="O293">
        <v>0</v>
      </c>
    </row>
    <row r="294" spans="1:15">
      <c r="A294">
        <v>4309506</v>
      </c>
      <c r="B294">
        <v>43</v>
      </c>
      <c r="C294" t="s">
        <v>1445</v>
      </c>
      <c r="D294">
        <v>9506</v>
      </c>
      <c r="E294" t="s">
        <v>1484</v>
      </c>
      <c r="F294" t="s">
        <v>1447</v>
      </c>
      <c r="G294" t="s">
        <v>1485</v>
      </c>
      <c r="H294" t="s">
        <v>19</v>
      </c>
      <c r="I294" t="s">
        <v>19</v>
      </c>
      <c r="J294" t="s">
        <v>20</v>
      </c>
      <c r="K294" s="4" t="s">
        <v>1486</v>
      </c>
      <c r="L294" s="4" t="s">
        <v>1487</v>
      </c>
      <c r="M294" s="4" t="s">
        <v>1488</v>
      </c>
      <c r="N294" s="4">
        <v>4.6551070000000003E-3</v>
      </c>
      <c r="O294">
        <v>0</v>
      </c>
    </row>
    <row r="295" spans="1:15">
      <c r="A295">
        <v>4302402</v>
      </c>
      <c r="B295">
        <v>43</v>
      </c>
      <c r="C295" t="s">
        <v>1445</v>
      </c>
      <c r="D295">
        <v>2402</v>
      </c>
      <c r="E295" t="s">
        <v>1489</v>
      </c>
      <c r="F295" t="s">
        <v>1447</v>
      </c>
      <c r="G295" t="s">
        <v>1490</v>
      </c>
      <c r="H295" t="s">
        <v>19</v>
      </c>
      <c r="I295" t="s">
        <v>19</v>
      </c>
      <c r="J295" t="s">
        <v>20</v>
      </c>
      <c r="K295" s="4" t="s">
        <v>1491</v>
      </c>
      <c r="L295" s="4" t="s">
        <v>1492</v>
      </c>
      <c r="M295" s="4" t="s">
        <v>1493</v>
      </c>
      <c r="N295" s="4">
        <v>4.8618740000000004E-3</v>
      </c>
      <c r="O295">
        <v>0</v>
      </c>
    </row>
    <row r="296" spans="1:15">
      <c r="A296">
        <v>4209300</v>
      </c>
      <c r="B296">
        <v>42</v>
      </c>
      <c r="C296" t="s">
        <v>1458</v>
      </c>
      <c r="D296">
        <v>9300</v>
      </c>
      <c r="E296" t="s">
        <v>1494</v>
      </c>
      <c r="F296" t="s">
        <v>1447</v>
      </c>
      <c r="G296" t="s">
        <v>1495</v>
      </c>
      <c r="H296" t="s">
        <v>19</v>
      </c>
      <c r="I296" t="s">
        <v>19</v>
      </c>
      <c r="J296" t="s">
        <v>20</v>
      </c>
      <c r="K296" s="4" t="s">
        <v>1496</v>
      </c>
      <c r="L296" s="4" t="s">
        <v>1497</v>
      </c>
      <c r="M296" s="4" t="s">
        <v>1498</v>
      </c>
      <c r="N296" s="4">
        <v>5.0860230000000003E-3</v>
      </c>
      <c r="O296">
        <v>0</v>
      </c>
    </row>
    <row r="297" spans="1:15">
      <c r="A297">
        <v>4205357</v>
      </c>
      <c r="B297">
        <v>42</v>
      </c>
      <c r="C297" t="s">
        <v>1458</v>
      </c>
      <c r="D297">
        <v>5357</v>
      </c>
      <c r="E297" t="s">
        <v>1499</v>
      </c>
      <c r="F297" t="s">
        <v>1447</v>
      </c>
      <c r="G297" t="s">
        <v>1500</v>
      </c>
      <c r="H297" t="s">
        <v>19</v>
      </c>
      <c r="I297" t="s">
        <v>19</v>
      </c>
      <c r="J297" t="s">
        <v>20</v>
      </c>
      <c r="K297" s="4" t="s">
        <v>1501</v>
      </c>
      <c r="L297" s="4" t="s">
        <v>1502</v>
      </c>
      <c r="M297" s="4" t="s">
        <v>1503</v>
      </c>
      <c r="N297" s="4">
        <v>6.4727750000000001E-3</v>
      </c>
      <c r="O297">
        <v>0</v>
      </c>
    </row>
    <row r="298" spans="1:15">
      <c r="A298">
        <v>4212700</v>
      </c>
      <c r="B298">
        <v>42</v>
      </c>
      <c r="C298" t="s">
        <v>1458</v>
      </c>
      <c r="D298">
        <v>12700</v>
      </c>
      <c r="E298" t="s">
        <v>1504</v>
      </c>
      <c r="F298" t="s">
        <v>1447</v>
      </c>
      <c r="G298" t="s">
        <v>1505</v>
      </c>
      <c r="H298" t="s">
        <v>19</v>
      </c>
      <c r="I298" t="s">
        <v>19</v>
      </c>
      <c r="J298" t="s">
        <v>20</v>
      </c>
      <c r="K298" s="4" t="s">
        <v>1506</v>
      </c>
      <c r="L298" s="4" t="s">
        <v>1507</v>
      </c>
      <c r="M298" s="4" t="s">
        <v>1508</v>
      </c>
      <c r="N298" s="4">
        <v>6.7428590000000004E-3</v>
      </c>
      <c r="O298">
        <v>0</v>
      </c>
    </row>
    <row r="299" spans="1:15">
      <c r="A299">
        <v>4200606</v>
      </c>
      <c r="B299">
        <v>42</v>
      </c>
      <c r="C299" t="s">
        <v>1458</v>
      </c>
      <c r="D299">
        <v>606</v>
      </c>
      <c r="E299" t="s">
        <v>1509</v>
      </c>
      <c r="F299" t="s">
        <v>1447</v>
      </c>
      <c r="G299" t="s">
        <v>1510</v>
      </c>
      <c r="H299" t="s">
        <v>19</v>
      </c>
      <c r="I299" t="s">
        <v>19</v>
      </c>
      <c r="J299" t="s">
        <v>20</v>
      </c>
      <c r="K299" s="4" t="s">
        <v>1511</v>
      </c>
      <c r="L299" s="4" t="s">
        <v>1512</v>
      </c>
      <c r="M299" s="4" t="s">
        <v>1513</v>
      </c>
      <c r="N299" s="4">
        <v>6.7694560000000001E-3</v>
      </c>
      <c r="O299">
        <v>0</v>
      </c>
    </row>
    <row r="300" spans="1:15">
      <c r="A300">
        <v>4307500</v>
      </c>
      <c r="B300">
        <v>43</v>
      </c>
      <c r="C300" t="s">
        <v>1445</v>
      </c>
      <c r="D300">
        <v>7500</v>
      </c>
      <c r="E300" t="s">
        <v>1514</v>
      </c>
      <c r="F300" t="s">
        <v>1447</v>
      </c>
      <c r="G300" t="s">
        <v>1515</v>
      </c>
      <c r="H300" t="s">
        <v>19</v>
      </c>
      <c r="I300" t="s">
        <v>19</v>
      </c>
      <c r="J300" t="s">
        <v>20</v>
      </c>
      <c r="K300" s="4" t="s">
        <v>1516</v>
      </c>
      <c r="L300" s="4" t="s">
        <v>1517</v>
      </c>
      <c r="M300" s="4" t="s">
        <v>1518</v>
      </c>
      <c r="N300" s="4">
        <v>7.5142919999999997E-3</v>
      </c>
      <c r="O300">
        <v>0</v>
      </c>
    </row>
    <row r="301" spans="1:15">
      <c r="A301">
        <v>4125001</v>
      </c>
      <c r="B301">
        <v>41</v>
      </c>
      <c r="C301" t="s">
        <v>1452</v>
      </c>
      <c r="D301">
        <v>25001</v>
      </c>
      <c r="E301" t="s">
        <v>1519</v>
      </c>
      <c r="F301" t="s">
        <v>1447</v>
      </c>
      <c r="G301" t="s">
        <v>1520</v>
      </c>
      <c r="H301" t="s">
        <v>19</v>
      </c>
      <c r="I301" t="s">
        <v>19</v>
      </c>
      <c r="J301" t="s">
        <v>20</v>
      </c>
      <c r="K301" s="4" t="s">
        <v>1521</v>
      </c>
      <c r="L301" s="4" t="s">
        <v>1522</v>
      </c>
      <c r="M301" s="4" t="s">
        <v>1523</v>
      </c>
      <c r="N301" s="4">
        <v>7.7771100000000003E-3</v>
      </c>
      <c r="O301">
        <v>0</v>
      </c>
    </row>
    <row r="302" spans="1:15">
      <c r="A302">
        <v>4301750</v>
      </c>
      <c r="B302">
        <v>43</v>
      </c>
      <c r="C302" t="s">
        <v>1445</v>
      </c>
      <c r="D302">
        <v>1750</v>
      </c>
      <c r="E302" t="s">
        <v>1524</v>
      </c>
      <c r="F302" t="s">
        <v>1447</v>
      </c>
      <c r="G302" t="s">
        <v>1525</v>
      </c>
      <c r="H302" t="s">
        <v>19</v>
      </c>
      <c r="I302" t="s">
        <v>19</v>
      </c>
      <c r="J302" t="s">
        <v>20</v>
      </c>
      <c r="K302" s="4" t="s">
        <v>1526</v>
      </c>
      <c r="L302" s="4" t="s">
        <v>1527</v>
      </c>
      <c r="M302" s="4" t="s">
        <v>1528</v>
      </c>
      <c r="N302" s="4">
        <v>1.0413192E-2</v>
      </c>
      <c r="O302">
        <v>0</v>
      </c>
    </row>
    <row r="303" spans="1:15">
      <c r="A303">
        <v>4107546</v>
      </c>
      <c r="B303">
        <v>41</v>
      </c>
      <c r="C303" t="s">
        <v>1452</v>
      </c>
      <c r="D303">
        <v>7546</v>
      </c>
      <c r="E303" t="s">
        <v>1529</v>
      </c>
      <c r="F303" t="s">
        <v>1447</v>
      </c>
      <c r="G303" t="s">
        <v>1530</v>
      </c>
      <c r="H303" t="s">
        <v>19</v>
      </c>
      <c r="I303" t="s">
        <v>19</v>
      </c>
      <c r="J303" t="s">
        <v>20</v>
      </c>
      <c r="K303" s="4" t="s">
        <v>1531</v>
      </c>
      <c r="L303" s="4" t="s">
        <v>1532</v>
      </c>
      <c r="M303" s="4" t="s">
        <v>1533</v>
      </c>
      <c r="N303" s="4">
        <v>1.2225437E-2</v>
      </c>
      <c r="O303">
        <v>0</v>
      </c>
    </row>
    <row r="304" spans="1:15">
      <c r="A304">
        <v>4115754</v>
      </c>
      <c r="B304">
        <v>41</v>
      </c>
      <c r="C304" t="s">
        <v>1452</v>
      </c>
      <c r="D304">
        <v>15754</v>
      </c>
      <c r="E304" t="s">
        <v>1534</v>
      </c>
      <c r="F304" t="s">
        <v>1447</v>
      </c>
      <c r="G304" t="s">
        <v>1535</v>
      </c>
      <c r="H304" t="s">
        <v>19</v>
      </c>
      <c r="I304" t="s">
        <v>19</v>
      </c>
      <c r="J304" t="s">
        <v>20</v>
      </c>
      <c r="K304" s="4" t="s">
        <v>1536</v>
      </c>
      <c r="L304" s="4" t="s">
        <v>1537</v>
      </c>
      <c r="M304" s="4" t="s">
        <v>1538</v>
      </c>
      <c r="N304" s="4">
        <v>1.2411513000000001E-2</v>
      </c>
      <c r="O304">
        <v>0</v>
      </c>
    </row>
    <row r="305" spans="1:15">
      <c r="A305">
        <v>4203204</v>
      </c>
      <c r="B305">
        <v>42</v>
      </c>
      <c r="C305" t="s">
        <v>1458</v>
      </c>
      <c r="D305">
        <v>3204</v>
      </c>
      <c r="E305" t="s">
        <v>1539</v>
      </c>
      <c r="F305" t="s">
        <v>1447</v>
      </c>
      <c r="G305" t="s">
        <v>1540</v>
      </c>
      <c r="H305" t="s">
        <v>19</v>
      </c>
      <c r="I305" t="s">
        <v>19</v>
      </c>
      <c r="J305" t="s">
        <v>20</v>
      </c>
      <c r="K305" s="4" t="s">
        <v>1541</v>
      </c>
      <c r="L305" s="4" t="s">
        <v>1542</v>
      </c>
      <c r="M305" s="4" t="s">
        <v>1543</v>
      </c>
      <c r="N305" s="4">
        <v>1.3372149999999999E-2</v>
      </c>
      <c r="O305">
        <v>0</v>
      </c>
    </row>
    <row r="306" spans="1:15">
      <c r="A306">
        <v>4215455</v>
      </c>
      <c r="B306">
        <v>42</v>
      </c>
      <c r="C306" t="s">
        <v>1458</v>
      </c>
      <c r="D306">
        <v>15455</v>
      </c>
      <c r="E306" t="s">
        <v>1544</v>
      </c>
      <c r="F306" t="s">
        <v>1447</v>
      </c>
      <c r="G306" t="s">
        <v>1545</v>
      </c>
      <c r="H306" t="s">
        <v>19</v>
      </c>
      <c r="I306" t="s">
        <v>19</v>
      </c>
      <c r="J306" t="s">
        <v>20</v>
      </c>
      <c r="K306" s="4" t="s">
        <v>1546</v>
      </c>
      <c r="L306" s="4" t="s">
        <v>1547</v>
      </c>
      <c r="M306" s="4" t="s">
        <v>1548</v>
      </c>
      <c r="N306" s="4">
        <v>1.4810207000000001E-2</v>
      </c>
      <c r="O306">
        <v>0</v>
      </c>
    </row>
    <row r="307" spans="1:15">
      <c r="A307">
        <v>4302352</v>
      </c>
      <c r="B307">
        <v>43</v>
      </c>
      <c r="C307" t="s">
        <v>1445</v>
      </c>
      <c r="D307">
        <v>2352</v>
      </c>
      <c r="E307" t="s">
        <v>1549</v>
      </c>
      <c r="F307" t="s">
        <v>1447</v>
      </c>
      <c r="G307" t="s">
        <v>1550</v>
      </c>
      <c r="H307" t="s">
        <v>19</v>
      </c>
      <c r="I307" t="s">
        <v>19</v>
      </c>
      <c r="J307" t="s">
        <v>20</v>
      </c>
      <c r="K307" s="4" t="s">
        <v>1551</v>
      </c>
      <c r="L307" s="4" t="s">
        <v>1552</v>
      </c>
      <c r="M307" s="4" t="s">
        <v>1553</v>
      </c>
      <c r="N307" s="4">
        <v>1.6768554000000001E-2</v>
      </c>
      <c r="O307">
        <v>0</v>
      </c>
    </row>
    <row r="308" spans="1:15">
      <c r="A308">
        <v>4118451</v>
      </c>
      <c r="B308">
        <v>41</v>
      </c>
      <c r="C308" t="s">
        <v>1452</v>
      </c>
      <c r="D308">
        <v>18451</v>
      </c>
      <c r="E308" t="s">
        <v>1554</v>
      </c>
      <c r="F308" t="s">
        <v>1447</v>
      </c>
      <c r="G308" t="s">
        <v>1555</v>
      </c>
      <c r="H308" t="s">
        <v>19</v>
      </c>
      <c r="I308" t="s">
        <v>19</v>
      </c>
      <c r="J308" t="s">
        <v>20</v>
      </c>
      <c r="K308" s="4" t="s">
        <v>1556</v>
      </c>
      <c r="L308" s="4" t="s">
        <v>1557</v>
      </c>
      <c r="M308" s="4" t="s">
        <v>1558</v>
      </c>
      <c r="N308" s="4">
        <v>1.8043936999999999E-2</v>
      </c>
      <c r="O308">
        <v>0</v>
      </c>
    </row>
    <row r="309" spans="1:15">
      <c r="A309">
        <v>4213302</v>
      </c>
      <c r="B309">
        <v>42</v>
      </c>
      <c r="C309" t="s">
        <v>1458</v>
      </c>
      <c r="D309">
        <v>13302</v>
      </c>
      <c r="E309" t="s">
        <v>1559</v>
      </c>
      <c r="F309" t="s">
        <v>1447</v>
      </c>
      <c r="G309" t="s">
        <v>1560</v>
      </c>
      <c r="H309" t="s">
        <v>19</v>
      </c>
      <c r="I309" t="s">
        <v>19</v>
      </c>
      <c r="J309" t="s">
        <v>20</v>
      </c>
      <c r="K309" s="4" t="s">
        <v>1561</v>
      </c>
      <c r="L309" s="4" t="s">
        <v>1562</v>
      </c>
      <c r="M309" s="4" t="s">
        <v>1563</v>
      </c>
      <c r="N309" s="4">
        <v>1.9862350000000001E-2</v>
      </c>
      <c r="O309">
        <v>0</v>
      </c>
    </row>
    <row r="310" spans="1:15">
      <c r="A310">
        <v>4126603</v>
      </c>
      <c r="B310">
        <v>41</v>
      </c>
      <c r="C310" t="s">
        <v>1452</v>
      </c>
      <c r="D310">
        <v>26603</v>
      </c>
      <c r="E310" t="s">
        <v>1564</v>
      </c>
      <c r="F310" t="s">
        <v>1447</v>
      </c>
      <c r="G310" t="s">
        <v>1565</v>
      </c>
      <c r="H310" t="s">
        <v>19</v>
      </c>
      <c r="I310" t="s">
        <v>19</v>
      </c>
      <c r="J310" t="s">
        <v>20</v>
      </c>
      <c r="K310" s="4" t="s">
        <v>1566</v>
      </c>
      <c r="L310" s="4" t="s">
        <v>1567</v>
      </c>
      <c r="M310" s="4" t="s">
        <v>1568</v>
      </c>
      <c r="N310" s="4">
        <v>2.0555581999999999E-2</v>
      </c>
      <c r="O310">
        <v>0</v>
      </c>
    </row>
    <row r="311" spans="1:15">
      <c r="A311">
        <v>4312906</v>
      </c>
      <c r="B311">
        <v>43</v>
      </c>
      <c r="C311" t="s">
        <v>1445</v>
      </c>
      <c r="D311">
        <v>12906</v>
      </c>
      <c r="E311" t="s">
        <v>1569</v>
      </c>
      <c r="F311" t="s">
        <v>1447</v>
      </c>
      <c r="G311" t="s">
        <v>1570</v>
      </c>
      <c r="H311" t="s">
        <v>19</v>
      </c>
      <c r="I311" t="s">
        <v>19</v>
      </c>
      <c r="J311" t="s">
        <v>20</v>
      </c>
      <c r="K311" s="4" t="s">
        <v>1571</v>
      </c>
      <c r="L311" s="4" t="s">
        <v>1572</v>
      </c>
      <c r="M311" s="4" t="s">
        <v>1573</v>
      </c>
      <c r="N311" s="4">
        <v>2.0772109E-2</v>
      </c>
      <c r="O311">
        <v>0</v>
      </c>
    </row>
    <row r="312" spans="1:15">
      <c r="A312">
        <v>4126207</v>
      </c>
      <c r="B312">
        <v>41</v>
      </c>
      <c r="C312" t="s">
        <v>1452</v>
      </c>
      <c r="D312">
        <v>26207</v>
      </c>
      <c r="E312" t="s">
        <v>1574</v>
      </c>
      <c r="F312" t="s">
        <v>1447</v>
      </c>
      <c r="G312" t="s">
        <v>1575</v>
      </c>
      <c r="H312" t="s">
        <v>19</v>
      </c>
      <c r="I312" t="s">
        <v>19</v>
      </c>
      <c r="J312" t="s">
        <v>20</v>
      </c>
      <c r="K312" s="4" t="s">
        <v>1576</v>
      </c>
      <c r="L312" s="4" t="s">
        <v>1577</v>
      </c>
      <c r="M312" s="4" t="s">
        <v>1578</v>
      </c>
      <c r="N312" s="4">
        <v>2.1048041E-2</v>
      </c>
      <c r="O312">
        <v>0</v>
      </c>
    </row>
    <row r="313" spans="1:15">
      <c r="A313">
        <v>4103107</v>
      </c>
      <c r="B313">
        <v>41</v>
      </c>
      <c r="C313" t="s">
        <v>1452</v>
      </c>
      <c r="D313">
        <v>3107</v>
      </c>
      <c r="E313" t="s">
        <v>1579</v>
      </c>
      <c r="F313" t="s">
        <v>1447</v>
      </c>
      <c r="G313" t="s">
        <v>1580</v>
      </c>
      <c r="H313" t="s">
        <v>19</v>
      </c>
      <c r="I313" t="s">
        <v>19</v>
      </c>
      <c r="J313" t="s">
        <v>20</v>
      </c>
      <c r="K313" s="4" t="s">
        <v>1581</v>
      </c>
      <c r="L313" s="4" t="s">
        <v>1582</v>
      </c>
      <c r="M313" s="4" t="s">
        <v>1583</v>
      </c>
      <c r="N313" s="4">
        <v>2.1568593E-2</v>
      </c>
      <c r="O313">
        <v>0</v>
      </c>
    </row>
    <row r="314" spans="1:15">
      <c r="A314">
        <v>4104303</v>
      </c>
      <c r="B314">
        <v>41</v>
      </c>
      <c r="C314" t="s">
        <v>1452</v>
      </c>
      <c r="D314">
        <v>4303</v>
      </c>
      <c r="E314" t="s">
        <v>1584</v>
      </c>
      <c r="F314" t="s">
        <v>1447</v>
      </c>
      <c r="G314" t="s">
        <v>1585</v>
      </c>
      <c r="H314" t="s">
        <v>19</v>
      </c>
      <c r="I314" t="s">
        <v>19</v>
      </c>
      <c r="J314" t="s">
        <v>20</v>
      </c>
      <c r="K314" s="4" t="s">
        <v>1586</v>
      </c>
      <c r="L314" s="4" t="s">
        <v>1587</v>
      </c>
      <c r="M314" s="4" t="s">
        <v>1588</v>
      </c>
      <c r="N314" s="4">
        <v>2.1617954000000002E-2</v>
      </c>
      <c r="O314">
        <v>0</v>
      </c>
    </row>
    <row r="315" spans="1:15">
      <c r="A315">
        <v>4210209</v>
      </c>
      <c r="B315">
        <v>42</v>
      </c>
      <c r="C315" t="s">
        <v>1458</v>
      </c>
      <c r="D315">
        <v>10209</v>
      </c>
      <c r="E315" t="s">
        <v>1589</v>
      </c>
      <c r="F315" t="s">
        <v>1447</v>
      </c>
      <c r="G315" t="s">
        <v>1590</v>
      </c>
      <c r="H315" t="s">
        <v>19</v>
      </c>
      <c r="I315" t="s">
        <v>19</v>
      </c>
      <c r="J315" t="s">
        <v>20</v>
      </c>
      <c r="K315" s="4" t="s">
        <v>1591</v>
      </c>
      <c r="L315" s="4" t="s">
        <v>1592</v>
      </c>
      <c r="M315" s="4" t="s">
        <v>1593</v>
      </c>
      <c r="N315" s="4">
        <v>2.3707948E-2</v>
      </c>
      <c r="O315">
        <v>0</v>
      </c>
    </row>
    <row r="316" spans="1:15">
      <c r="A316">
        <v>4322608</v>
      </c>
      <c r="B316">
        <v>43</v>
      </c>
      <c r="C316" t="s">
        <v>1445</v>
      </c>
      <c r="D316">
        <v>22608</v>
      </c>
      <c r="E316" t="s">
        <v>1594</v>
      </c>
      <c r="F316" t="s">
        <v>1447</v>
      </c>
      <c r="G316" t="s">
        <v>1595</v>
      </c>
      <c r="H316" t="s">
        <v>19</v>
      </c>
      <c r="I316" t="s">
        <v>19</v>
      </c>
      <c r="J316" t="s">
        <v>20</v>
      </c>
      <c r="K316" s="4" t="s">
        <v>1596</v>
      </c>
      <c r="L316" s="4" t="s">
        <v>1597</v>
      </c>
      <c r="M316" s="4" t="s">
        <v>1598</v>
      </c>
      <c r="N316" s="4">
        <v>2.4033789999999999E-2</v>
      </c>
      <c r="O316">
        <v>0</v>
      </c>
    </row>
    <row r="317" spans="1:15">
      <c r="A317">
        <v>4109203</v>
      </c>
      <c r="B317">
        <v>41</v>
      </c>
      <c r="C317" t="s">
        <v>1452</v>
      </c>
      <c r="D317">
        <v>9203</v>
      </c>
      <c r="E317" t="s">
        <v>1599</v>
      </c>
      <c r="F317" t="s">
        <v>1447</v>
      </c>
      <c r="G317" t="s">
        <v>1600</v>
      </c>
      <c r="H317" t="s">
        <v>19</v>
      </c>
      <c r="I317" t="s">
        <v>19</v>
      </c>
      <c r="J317" t="s">
        <v>20</v>
      </c>
      <c r="K317" s="4" t="s">
        <v>1601</v>
      </c>
      <c r="L317" s="4" t="s">
        <v>1602</v>
      </c>
      <c r="M317" s="4" t="s">
        <v>1603</v>
      </c>
      <c r="N317" s="4">
        <v>2.8842224E-2</v>
      </c>
      <c r="O317">
        <v>0</v>
      </c>
    </row>
    <row r="318" spans="1:15">
      <c r="A318">
        <v>4310579</v>
      </c>
      <c r="B318">
        <v>43</v>
      </c>
      <c r="C318" t="s">
        <v>1445</v>
      </c>
      <c r="D318">
        <v>10579</v>
      </c>
      <c r="E318" t="s">
        <v>1604</v>
      </c>
      <c r="F318" t="s">
        <v>1447</v>
      </c>
      <c r="G318" t="s">
        <v>1605</v>
      </c>
      <c r="H318" t="s">
        <v>19</v>
      </c>
      <c r="I318" t="s">
        <v>19</v>
      </c>
      <c r="J318" t="s">
        <v>20</v>
      </c>
      <c r="K318" s="4" t="s">
        <v>1606</v>
      </c>
      <c r="L318" s="4" t="s">
        <v>1607</v>
      </c>
      <c r="M318" s="4" t="s">
        <v>1608</v>
      </c>
      <c r="N318" s="4">
        <v>2.9450490999999999E-2</v>
      </c>
      <c r="O318">
        <v>0</v>
      </c>
    </row>
    <row r="319" spans="1:15">
      <c r="A319">
        <v>4108007</v>
      </c>
      <c r="B319">
        <v>41</v>
      </c>
      <c r="C319" t="s">
        <v>1452</v>
      </c>
      <c r="D319">
        <v>8007</v>
      </c>
      <c r="E319" t="s">
        <v>1609</v>
      </c>
      <c r="F319" t="s">
        <v>1447</v>
      </c>
      <c r="G319" t="s">
        <v>1610</v>
      </c>
      <c r="H319" t="s">
        <v>19</v>
      </c>
      <c r="I319" t="s">
        <v>19</v>
      </c>
      <c r="J319" t="s">
        <v>20</v>
      </c>
      <c r="K319" s="4" t="s">
        <v>1611</v>
      </c>
      <c r="L319" s="4" t="s">
        <v>1612</v>
      </c>
      <c r="M319" s="4" t="s">
        <v>1613</v>
      </c>
      <c r="N319" s="4">
        <v>3.1152076000000001E-2</v>
      </c>
      <c r="O319">
        <v>0</v>
      </c>
    </row>
    <row r="320" spans="1:15">
      <c r="A320">
        <v>4310108</v>
      </c>
      <c r="B320">
        <v>43</v>
      </c>
      <c r="C320" t="s">
        <v>1445</v>
      </c>
      <c r="D320">
        <v>10108</v>
      </c>
      <c r="E320" t="s">
        <v>1614</v>
      </c>
      <c r="F320" t="s">
        <v>1447</v>
      </c>
      <c r="G320" t="s">
        <v>1615</v>
      </c>
      <c r="H320" t="s">
        <v>19</v>
      </c>
      <c r="I320" t="s">
        <v>19</v>
      </c>
      <c r="J320" t="s">
        <v>20</v>
      </c>
      <c r="K320" s="4" t="s">
        <v>1616</v>
      </c>
      <c r="L320" s="4" t="s">
        <v>1617</v>
      </c>
      <c r="M320" s="4" t="s">
        <v>1618</v>
      </c>
      <c r="N320" s="4">
        <v>3.2058086E-2</v>
      </c>
      <c r="O320">
        <v>0</v>
      </c>
    </row>
    <row r="321" spans="1:15">
      <c r="A321">
        <v>4121901</v>
      </c>
      <c r="B321">
        <v>41</v>
      </c>
      <c r="C321" t="s">
        <v>1452</v>
      </c>
      <c r="D321">
        <v>21901</v>
      </c>
      <c r="E321" t="s">
        <v>1619</v>
      </c>
      <c r="F321" t="s">
        <v>1447</v>
      </c>
      <c r="G321" t="s">
        <v>1620</v>
      </c>
      <c r="H321" t="s">
        <v>19</v>
      </c>
      <c r="I321" t="s">
        <v>19</v>
      </c>
      <c r="J321" t="s">
        <v>20</v>
      </c>
      <c r="K321" s="4" t="s">
        <v>1621</v>
      </c>
      <c r="L321" s="4" t="s">
        <v>1622</v>
      </c>
      <c r="M321" s="4" t="s">
        <v>1623</v>
      </c>
      <c r="N321" s="4">
        <v>3.2151135999999997E-2</v>
      </c>
      <c r="O321">
        <v>0</v>
      </c>
    </row>
    <row r="322" spans="1:15">
      <c r="A322">
        <v>4103453</v>
      </c>
      <c r="B322">
        <v>41</v>
      </c>
      <c r="C322" t="s">
        <v>1452</v>
      </c>
      <c r="D322">
        <v>3453</v>
      </c>
      <c r="E322" t="s">
        <v>1624</v>
      </c>
      <c r="F322" t="s">
        <v>1447</v>
      </c>
      <c r="G322" t="s">
        <v>1625</v>
      </c>
      <c r="H322" t="s">
        <v>19</v>
      </c>
      <c r="I322" t="s">
        <v>19</v>
      </c>
      <c r="J322" t="s">
        <v>20</v>
      </c>
      <c r="K322" s="4" t="s">
        <v>1626</v>
      </c>
      <c r="L322" s="4" t="s">
        <v>1627</v>
      </c>
      <c r="M322" s="4" t="s">
        <v>1628</v>
      </c>
      <c r="N322" s="4">
        <v>3.26141E-2</v>
      </c>
      <c r="O322">
        <v>0</v>
      </c>
    </row>
    <row r="323" spans="1:15">
      <c r="A323">
        <v>4115408</v>
      </c>
      <c r="B323">
        <v>41</v>
      </c>
      <c r="C323" t="s">
        <v>1452</v>
      </c>
      <c r="D323">
        <v>15408</v>
      </c>
      <c r="E323" t="s">
        <v>1629</v>
      </c>
      <c r="F323" t="s">
        <v>1447</v>
      </c>
      <c r="G323" t="s">
        <v>1630</v>
      </c>
      <c r="H323" t="s">
        <v>19</v>
      </c>
      <c r="I323" t="s">
        <v>19</v>
      </c>
      <c r="J323" t="s">
        <v>20</v>
      </c>
      <c r="K323" s="4" t="s">
        <v>1631</v>
      </c>
      <c r="L323" s="4" t="s">
        <v>1632</v>
      </c>
      <c r="M323" s="4" t="s">
        <v>1633</v>
      </c>
      <c r="N323" s="4">
        <v>3.5488722E-2</v>
      </c>
      <c r="O323">
        <v>0</v>
      </c>
    </row>
    <row r="324" spans="1:15">
      <c r="A324">
        <v>4308078</v>
      </c>
      <c r="B324">
        <v>43</v>
      </c>
      <c r="C324" t="s">
        <v>1445</v>
      </c>
      <c r="D324">
        <v>8078</v>
      </c>
      <c r="E324" t="s">
        <v>1634</v>
      </c>
      <c r="F324" t="s">
        <v>1447</v>
      </c>
      <c r="G324" t="s">
        <v>1635</v>
      </c>
      <c r="H324" t="s">
        <v>19</v>
      </c>
      <c r="I324" t="s">
        <v>19</v>
      </c>
      <c r="J324" t="s">
        <v>20</v>
      </c>
      <c r="K324" s="4" t="s">
        <v>1636</v>
      </c>
      <c r="L324" s="4" t="s">
        <v>1637</v>
      </c>
      <c r="M324" s="4" t="s">
        <v>1638</v>
      </c>
      <c r="N324" s="4">
        <v>3.5875237999999997E-2</v>
      </c>
      <c r="O324">
        <v>0</v>
      </c>
    </row>
    <row r="325" spans="1:15">
      <c r="A325">
        <v>4303608</v>
      </c>
      <c r="B325">
        <v>43</v>
      </c>
      <c r="C325" t="s">
        <v>1445</v>
      </c>
      <c r="D325">
        <v>3608</v>
      </c>
      <c r="E325" t="s">
        <v>1639</v>
      </c>
      <c r="F325" t="s">
        <v>1447</v>
      </c>
      <c r="G325" t="s">
        <v>1640</v>
      </c>
      <c r="H325" t="s">
        <v>19</v>
      </c>
      <c r="I325" t="s">
        <v>19</v>
      </c>
      <c r="J325" t="s">
        <v>20</v>
      </c>
      <c r="K325" s="4" t="s">
        <v>1641</v>
      </c>
      <c r="L325" s="4" t="s">
        <v>1642</v>
      </c>
      <c r="M325" s="4" t="s">
        <v>1643</v>
      </c>
      <c r="N325" s="4">
        <v>3.6023428000000003E-2</v>
      </c>
      <c r="O325">
        <v>0</v>
      </c>
    </row>
    <row r="326" spans="1:15">
      <c r="A326">
        <v>4119806</v>
      </c>
      <c r="B326">
        <v>41</v>
      </c>
      <c r="C326" t="s">
        <v>1452</v>
      </c>
      <c r="D326">
        <v>19806</v>
      </c>
      <c r="E326" t="s">
        <v>983</v>
      </c>
      <c r="F326" t="s">
        <v>1447</v>
      </c>
      <c r="G326" t="s">
        <v>1644</v>
      </c>
      <c r="H326" t="s">
        <v>19</v>
      </c>
      <c r="I326" t="s">
        <v>19</v>
      </c>
      <c r="J326" t="s">
        <v>20</v>
      </c>
      <c r="K326" s="4" t="s">
        <v>1645</v>
      </c>
      <c r="L326" s="4" t="s">
        <v>1646</v>
      </c>
      <c r="M326" s="4" t="s">
        <v>368</v>
      </c>
      <c r="N326" s="4">
        <v>3.8124268000000003E-2</v>
      </c>
      <c r="O326">
        <v>0</v>
      </c>
    </row>
    <row r="327" spans="1:15">
      <c r="A327">
        <v>4320206</v>
      </c>
      <c r="B327">
        <v>43</v>
      </c>
      <c r="C327" t="s">
        <v>1445</v>
      </c>
      <c r="D327">
        <v>20206</v>
      </c>
      <c r="E327" t="s">
        <v>1647</v>
      </c>
      <c r="F327" t="s">
        <v>1447</v>
      </c>
      <c r="G327" t="s">
        <v>1648</v>
      </c>
      <c r="H327" t="s">
        <v>19</v>
      </c>
      <c r="I327" t="s">
        <v>19</v>
      </c>
      <c r="J327" t="s">
        <v>20</v>
      </c>
      <c r="K327" s="4" t="s">
        <v>1649</v>
      </c>
      <c r="L327" s="4" t="s">
        <v>1650</v>
      </c>
      <c r="M327" s="4" t="s">
        <v>1651</v>
      </c>
      <c r="N327" s="4">
        <v>4.0005898999999998E-2</v>
      </c>
      <c r="O327">
        <v>0</v>
      </c>
    </row>
    <row r="328" spans="1:15">
      <c r="A328">
        <v>4211801</v>
      </c>
      <c r="B328">
        <v>42</v>
      </c>
      <c r="C328" t="s">
        <v>1458</v>
      </c>
      <c r="D328">
        <v>11801</v>
      </c>
      <c r="E328" t="s">
        <v>1652</v>
      </c>
      <c r="F328" t="s">
        <v>1447</v>
      </c>
      <c r="G328" t="s">
        <v>1653</v>
      </c>
      <c r="H328" t="s">
        <v>19</v>
      </c>
      <c r="I328" t="s">
        <v>19</v>
      </c>
      <c r="J328" t="s">
        <v>20</v>
      </c>
      <c r="K328" s="4" t="s">
        <v>1654</v>
      </c>
      <c r="L328" s="4" t="s">
        <v>1655</v>
      </c>
      <c r="M328" s="4" t="s">
        <v>1656</v>
      </c>
      <c r="N328" s="4">
        <v>4.0304589000000002E-2</v>
      </c>
      <c r="O328">
        <v>0</v>
      </c>
    </row>
    <row r="329" spans="1:15">
      <c r="A329">
        <v>4308904</v>
      </c>
      <c r="B329">
        <v>43</v>
      </c>
      <c r="C329" t="s">
        <v>1445</v>
      </c>
      <c r="D329">
        <v>8904</v>
      </c>
      <c r="E329" t="s">
        <v>1657</v>
      </c>
      <c r="F329" t="s">
        <v>1447</v>
      </c>
      <c r="G329" t="s">
        <v>1658</v>
      </c>
      <c r="H329" t="s">
        <v>19</v>
      </c>
      <c r="I329" t="s">
        <v>19</v>
      </c>
      <c r="J329" t="s">
        <v>20</v>
      </c>
      <c r="K329" s="4" t="s">
        <v>1659</v>
      </c>
      <c r="L329" s="4" t="s">
        <v>1660</v>
      </c>
      <c r="M329" s="4" t="s">
        <v>1661</v>
      </c>
      <c r="N329" s="4">
        <v>4.2600125000000003E-2</v>
      </c>
      <c r="O329">
        <v>0</v>
      </c>
    </row>
    <row r="330" spans="1:15">
      <c r="A330">
        <v>4120655</v>
      </c>
      <c r="B330">
        <v>41</v>
      </c>
      <c r="C330" t="s">
        <v>1452</v>
      </c>
      <c r="D330">
        <v>20655</v>
      </c>
      <c r="E330" t="s">
        <v>1662</v>
      </c>
      <c r="F330" t="s">
        <v>1447</v>
      </c>
      <c r="G330" t="s">
        <v>1663</v>
      </c>
      <c r="H330" t="s">
        <v>19</v>
      </c>
      <c r="I330" t="s">
        <v>19</v>
      </c>
      <c r="J330" t="s">
        <v>20</v>
      </c>
      <c r="K330" s="4" t="s">
        <v>1664</v>
      </c>
      <c r="L330" s="4" t="s">
        <v>1665</v>
      </c>
      <c r="M330" s="4" t="s">
        <v>1666</v>
      </c>
      <c r="N330" s="4">
        <v>4.2749943999999998E-2</v>
      </c>
      <c r="O330">
        <v>0</v>
      </c>
    </row>
    <row r="331" spans="1:15">
      <c r="A331">
        <v>4218855</v>
      </c>
      <c r="B331">
        <v>42</v>
      </c>
      <c r="C331" t="s">
        <v>1458</v>
      </c>
      <c r="D331">
        <v>18855</v>
      </c>
      <c r="E331" t="s">
        <v>1667</v>
      </c>
      <c r="F331" t="s">
        <v>1447</v>
      </c>
      <c r="G331" t="s">
        <v>1668</v>
      </c>
      <c r="H331" t="s">
        <v>19</v>
      </c>
      <c r="I331" t="s">
        <v>19</v>
      </c>
      <c r="J331" t="s">
        <v>20</v>
      </c>
      <c r="K331" s="4" t="s">
        <v>1669</v>
      </c>
      <c r="L331" s="4" t="s">
        <v>1670</v>
      </c>
      <c r="M331" s="4" t="s">
        <v>1671</v>
      </c>
      <c r="N331" s="4">
        <v>4.3585187999999997E-2</v>
      </c>
      <c r="O331">
        <v>0</v>
      </c>
    </row>
    <row r="332" spans="1:15">
      <c r="A332">
        <v>4104253</v>
      </c>
      <c r="B332">
        <v>41</v>
      </c>
      <c r="C332" t="s">
        <v>1452</v>
      </c>
      <c r="D332">
        <v>4253</v>
      </c>
      <c r="E332" t="s">
        <v>1672</v>
      </c>
      <c r="F332" t="s">
        <v>1447</v>
      </c>
      <c r="G332" t="s">
        <v>1673</v>
      </c>
      <c r="H332" t="s">
        <v>19</v>
      </c>
      <c r="I332" t="s">
        <v>19</v>
      </c>
      <c r="J332" t="s">
        <v>20</v>
      </c>
      <c r="K332" s="4" t="s">
        <v>1674</v>
      </c>
      <c r="L332" s="4" t="s">
        <v>1675</v>
      </c>
      <c r="M332" s="4" t="s">
        <v>1676</v>
      </c>
      <c r="N332" s="4">
        <v>4.4969111999999999E-2</v>
      </c>
      <c r="O332">
        <v>0</v>
      </c>
    </row>
    <row r="333" spans="1:15">
      <c r="A333">
        <v>4302006</v>
      </c>
      <c r="B333">
        <v>43</v>
      </c>
      <c r="C333" t="s">
        <v>1445</v>
      </c>
      <c r="D333">
        <v>2006</v>
      </c>
      <c r="E333" t="s">
        <v>1677</v>
      </c>
      <c r="F333" t="s">
        <v>1447</v>
      </c>
      <c r="G333" t="s">
        <v>1678</v>
      </c>
      <c r="H333" t="s">
        <v>19</v>
      </c>
      <c r="I333" t="s">
        <v>19</v>
      </c>
      <c r="J333" t="s">
        <v>20</v>
      </c>
      <c r="K333" s="4" t="s">
        <v>1679</v>
      </c>
      <c r="L333" s="4" t="s">
        <v>1680</v>
      </c>
      <c r="M333" s="4" t="s">
        <v>1681</v>
      </c>
      <c r="N333" s="4">
        <v>4.5292446E-2</v>
      </c>
      <c r="O333">
        <v>0</v>
      </c>
    </row>
    <row r="334" spans="1:15">
      <c r="A334">
        <v>4312658</v>
      </c>
      <c r="B334">
        <v>43</v>
      </c>
      <c r="C334" t="s">
        <v>1445</v>
      </c>
      <c r="D334">
        <v>12658</v>
      </c>
      <c r="E334" t="s">
        <v>1682</v>
      </c>
      <c r="F334" t="s">
        <v>1447</v>
      </c>
      <c r="G334" t="s">
        <v>1683</v>
      </c>
      <c r="H334" t="s">
        <v>19</v>
      </c>
      <c r="I334" t="s">
        <v>19</v>
      </c>
      <c r="J334" t="s">
        <v>20</v>
      </c>
      <c r="K334" s="4" t="s">
        <v>1684</v>
      </c>
      <c r="L334" s="4" t="s">
        <v>1685</v>
      </c>
      <c r="M334" s="4" t="s">
        <v>1686</v>
      </c>
      <c r="N334" s="4">
        <v>4.6970488999999997E-2</v>
      </c>
      <c r="O334">
        <v>0</v>
      </c>
    </row>
    <row r="335" spans="1:15">
      <c r="A335">
        <v>4123006</v>
      </c>
      <c r="B335">
        <v>41</v>
      </c>
      <c r="C335" t="s">
        <v>1452</v>
      </c>
      <c r="D335">
        <v>23006</v>
      </c>
      <c r="E335" t="s">
        <v>1687</v>
      </c>
      <c r="F335" t="s">
        <v>1447</v>
      </c>
      <c r="G335" t="s">
        <v>1688</v>
      </c>
      <c r="H335" t="s">
        <v>19</v>
      </c>
      <c r="I335" t="s">
        <v>19</v>
      </c>
      <c r="J335" t="s">
        <v>20</v>
      </c>
      <c r="K335" s="4" t="s">
        <v>1689</v>
      </c>
      <c r="L335" s="4" t="s">
        <v>1690</v>
      </c>
      <c r="M335" s="4" t="s">
        <v>1691</v>
      </c>
      <c r="N335" s="4">
        <v>4.8405361000000001E-2</v>
      </c>
      <c r="O335">
        <v>0</v>
      </c>
    </row>
    <row r="336" spans="1:15">
      <c r="A336">
        <v>4108809</v>
      </c>
      <c r="B336">
        <v>41</v>
      </c>
      <c r="C336" t="s">
        <v>1452</v>
      </c>
      <c r="D336">
        <v>8809</v>
      </c>
      <c r="E336" t="s">
        <v>1692</v>
      </c>
      <c r="F336" t="s">
        <v>1447</v>
      </c>
      <c r="G336" t="s">
        <v>1693</v>
      </c>
      <c r="H336" t="s">
        <v>19</v>
      </c>
      <c r="I336" t="s">
        <v>19</v>
      </c>
      <c r="J336" t="s">
        <v>20</v>
      </c>
      <c r="K336" s="4" t="s">
        <v>1694</v>
      </c>
      <c r="L336" s="4" t="s">
        <v>1695</v>
      </c>
      <c r="M336" s="4" t="s">
        <v>1696</v>
      </c>
      <c r="N336" s="4">
        <v>4.8753568999999997E-2</v>
      </c>
      <c r="O336">
        <v>0</v>
      </c>
    </row>
    <row r="337" spans="1:15">
      <c r="A337">
        <v>4305306</v>
      </c>
      <c r="B337">
        <v>43</v>
      </c>
      <c r="C337" t="s">
        <v>1445</v>
      </c>
      <c r="D337">
        <v>5306</v>
      </c>
      <c r="E337" t="s">
        <v>1697</v>
      </c>
      <c r="F337" t="s">
        <v>1447</v>
      </c>
      <c r="G337" t="s">
        <v>1698</v>
      </c>
      <c r="H337" t="s">
        <v>19</v>
      </c>
      <c r="I337" t="s">
        <v>19</v>
      </c>
      <c r="J337" t="s">
        <v>20</v>
      </c>
      <c r="K337" s="4" t="s">
        <v>1699</v>
      </c>
      <c r="L337" s="4" t="s">
        <v>1700</v>
      </c>
      <c r="M337" s="4" t="s">
        <v>1701</v>
      </c>
      <c r="N337" s="4">
        <v>4.9187184000000002E-2</v>
      </c>
      <c r="O337">
        <v>0</v>
      </c>
    </row>
    <row r="338" spans="1:15">
      <c r="A338">
        <v>4314175</v>
      </c>
      <c r="B338">
        <v>43</v>
      </c>
      <c r="C338" t="s">
        <v>1445</v>
      </c>
      <c r="D338">
        <v>14175</v>
      </c>
      <c r="E338" t="s">
        <v>1702</v>
      </c>
      <c r="F338" t="s">
        <v>1447</v>
      </c>
      <c r="G338" t="s">
        <v>1703</v>
      </c>
      <c r="H338" t="s">
        <v>19</v>
      </c>
      <c r="I338" t="s">
        <v>19</v>
      </c>
      <c r="J338" t="s">
        <v>20</v>
      </c>
      <c r="K338" s="4" t="s">
        <v>1704</v>
      </c>
      <c r="L338" s="4" t="s">
        <v>1705</v>
      </c>
      <c r="M338" s="4" t="s">
        <v>1706</v>
      </c>
      <c r="N338" s="4">
        <v>4.9373440999999997E-2</v>
      </c>
      <c r="O338">
        <v>0</v>
      </c>
    </row>
    <row r="339" spans="1:15">
      <c r="A339">
        <v>4102901</v>
      </c>
      <c r="B339">
        <v>41</v>
      </c>
      <c r="C339" t="s">
        <v>1452</v>
      </c>
      <c r="D339">
        <v>2901</v>
      </c>
      <c r="E339" t="s">
        <v>1707</v>
      </c>
      <c r="F339" t="s">
        <v>1447</v>
      </c>
      <c r="G339" t="s">
        <v>1708</v>
      </c>
      <c r="H339" t="s">
        <v>19</v>
      </c>
      <c r="I339" t="s">
        <v>19</v>
      </c>
      <c r="J339" t="s">
        <v>20</v>
      </c>
      <c r="K339" s="4" t="s">
        <v>1709</v>
      </c>
      <c r="L339" s="4" t="s">
        <v>1710</v>
      </c>
      <c r="M339" s="4" t="s">
        <v>1711</v>
      </c>
      <c r="N339" s="4">
        <v>4.9764665E-2</v>
      </c>
      <c r="O339">
        <v>0</v>
      </c>
    </row>
    <row r="340" spans="1:15">
      <c r="A340">
        <v>4316451</v>
      </c>
      <c r="B340">
        <v>43</v>
      </c>
      <c r="C340" t="s">
        <v>1445</v>
      </c>
      <c r="D340">
        <v>16451</v>
      </c>
      <c r="E340" t="s">
        <v>1712</v>
      </c>
      <c r="F340" t="s">
        <v>1447</v>
      </c>
      <c r="G340" t="s">
        <v>1713</v>
      </c>
      <c r="H340" t="s">
        <v>19</v>
      </c>
      <c r="I340" t="s">
        <v>19</v>
      </c>
      <c r="J340" t="s">
        <v>20</v>
      </c>
      <c r="K340" s="4" t="s">
        <v>1714</v>
      </c>
      <c r="L340" s="4" t="s">
        <v>1715</v>
      </c>
      <c r="M340" s="4" t="s">
        <v>1716</v>
      </c>
      <c r="N340" s="4">
        <v>5.0293940000000002E-2</v>
      </c>
      <c r="O340">
        <v>0</v>
      </c>
    </row>
    <row r="341" spans="1:15">
      <c r="A341">
        <v>4300208</v>
      </c>
      <c r="B341">
        <v>43</v>
      </c>
      <c r="C341" t="s">
        <v>1445</v>
      </c>
      <c r="D341">
        <v>208</v>
      </c>
      <c r="E341" t="s">
        <v>1717</v>
      </c>
      <c r="F341" t="s">
        <v>1447</v>
      </c>
      <c r="G341" t="s">
        <v>1718</v>
      </c>
      <c r="H341" t="s">
        <v>19</v>
      </c>
      <c r="I341" t="s">
        <v>19</v>
      </c>
      <c r="J341" t="s">
        <v>20</v>
      </c>
      <c r="K341" s="4" t="s">
        <v>1719</v>
      </c>
      <c r="L341" s="4" t="s">
        <v>1720</v>
      </c>
      <c r="M341" s="4" t="s">
        <v>1721</v>
      </c>
      <c r="N341" s="4">
        <v>5.0703702000000003E-2</v>
      </c>
      <c r="O341">
        <v>0</v>
      </c>
    </row>
    <row r="342" spans="1:15">
      <c r="A342">
        <v>4322327</v>
      </c>
      <c r="B342">
        <v>43</v>
      </c>
      <c r="C342" t="s">
        <v>1445</v>
      </c>
      <c r="D342">
        <v>22327</v>
      </c>
      <c r="E342" t="s">
        <v>1722</v>
      </c>
      <c r="F342" t="s">
        <v>1447</v>
      </c>
      <c r="G342" t="s">
        <v>1723</v>
      </c>
      <c r="H342" t="s">
        <v>19</v>
      </c>
      <c r="I342" t="s">
        <v>19</v>
      </c>
      <c r="J342" t="s">
        <v>20</v>
      </c>
      <c r="K342" s="4" t="s">
        <v>1724</v>
      </c>
      <c r="L342" s="4" t="s">
        <v>1725</v>
      </c>
      <c r="M342" s="4" t="s">
        <v>1726</v>
      </c>
      <c r="N342" s="4">
        <v>5.1048775999999997E-2</v>
      </c>
      <c r="O342">
        <v>0</v>
      </c>
    </row>
    <row r="343" spans="1:15">
      <c r="A343">
        <v>4123204</v>
      </c>
      <c r="B343">
        <v>41</v>
      </c>
      <c r="C343" t="s">
        <v>1452</v>
      </c>
      <c r="D343">
        <v>23204</v>
      </c>
      <c r="E343" t="s">
        <v>1727</v>
      </c>
      <c r="F343" t="s">
        <v>1447</v>
      </c>
      <c r="G343" t="s">
        <v>1728</v>
      </c>
      <c r="H343" t="s">
        <v>19</v>
      </c>
      <c r="I343" t="s">
        <v>19</v>
      </c>
      <c r="J343" t="s">
        <v>20</v>
      </c>
      <c r="K343" s="4" t="s">
        <v>1729</v>
      </c>
      <c r="L343" s="4" t="s">
        <v>1730</v>
      </c>
      <c r="M343" s="4" t="s">
        <v>1731</v>
      </c>
      <c r="N343" s="4">
        <v>5.2339987999999997E-2</v>
      </c>
      <c r="O343">
        <v>0</v>
      </c>
    </row>
    <row r="344" spans="1:15">
      <c r="A344">
        <v>4126504</v>
      </c>
      <c r="B344">
        <v>41</v>
      </c>
      <c r="C344" t="s">
        <v>1452</v>
      </c>
      <c r="D344">
        <v>26504</v>
      </c>
      <c r="E344" t="s">
        <v>1732</v>
      </c>
      <c r="F344" t="s">
        <v>1447</v>
      </c>
      <c r="G344" t="s">
        <v>1733</v>
      </c>
      <c r="H344" t="s">
        <v>19</v>
      </c>
      <c r="I344" t="s">
        <v>19</v>
      </c>
      <c r="J344" t="s">
        <v>20</v>
      </c>
      <c r="K344" s="4" t="s">
        <v>1734</v>
      </c>
      <c r="L344" s="4" t="s">
        <v>1735</v>
      </c>
      <c r="M344" s="4" t="s">
        <v>1736</v>
      </c>
      <c r="N344" s="4">
        <v>5.2385880000000003E-2</v>
      </c>
      <c r="O344">
        <v>0</v>
      </c>
    </row>
    <row r="345" spans="1:15">
      <c r="A345">
        <v>4101655</v>
      </c>
      <c r="B345">
        <v>41</v>
      </c>
      <c r="C345" t="s">
        <v>1452</v>
      </c>
      <c r="D345">
        <v>1655</v>
      </c>
      <c r="E345" t="s">
        <v>1737</v>
      </c>
      <c r="F345" t="s">
        <v>1447</v>
      </c>
      <c r="G345" t="s">
        <v>1738</v>
      </c>
      <c r="H345" t="s">
        <v>19</v>
      </c>
      <c r="I345" t="s">
        <v>19</v>
      </c>
      <c r="J345" t="s">
        <v>20</v>
      </c>
      <c r="K345" s="4" t="s">
        <v>1739</v>
      </c>
      <c r="L345" s="4" t="s">
        <v>1740</v>
      </c>
      <c r="M345" s="4" t="s">
        <v>1741</v>
      </c>
      <c r="N345" s="4">
        <v>5.4652652000000003E-2</v>
      </c>
      <c r="O345">
        <v>0</v>
      </c>
    </row>
    <row r="346" spans="1:15">
      <c r="A346">
        <v>4300638</v>
      </c>
      <c r="B346">
        <v>43</v>
      </c>
      <c r="C346" t="s">
        <v>1445</v>
      </c>
      <c r="D346">
        <v>638</v>
      </c>
      <c r="E346" t="s">
        <v>1742</v>
      </c>
      <c r="F346" t="s">
        <v>1447</v>
      </c>
      <c r="G346" t="s">
        <v>1743</v>
      </c>
      <c r="H346" t="s">
        <v>19</v>
      </c>
      <c r="I346" t="s">
        <v>19</v>
      </c>
      <c r="J346" t="s">
        <v>20</v>
      </c>
      <c r="K346" s="4" t="s">
        <v>1744</v>
      </c>
      <c r="L346" s="4" t="s">
        <v>1745</v>
      </c>
      <c r="M346" s="4" t="s">
        <v>1608</v>
      </c>
      <c r="N346" s="4">
        <v>5.5654453E-2</v>
      </c>
      <c r="O346">
        <v>0</v>
      </c>
    </row>
    <row r="347" spans="1:15">
      <c r="A347">
        <v>4302709</v>
      </c>
      <c r="B347">
        <v>43</v>
      </c>
      <c r="C347" t="s">
        <v>1445</v>
      </c>
      <c r="D347">
        <v>2709</v>
      </c>
      <c r="E347" t="s">
        <v>1746</v>
      </c>
      <c r="F347" t="s">
        <v>1447</v>
      </c>
      <c r="G347" t="s">
        <v>1747</v>
      </c>
      <c r="H347" t="s">
        <v>19</v>
      </c>
      <c r="I347" t="s">
        <v>19</v>
      </c>
      <c r="J347" t="s">
        <v>20</v>
      </c>
      <c r="K347" s="4" t="s">
        <v>1748</v>
      </c>
      <c r="L347" s="4" t="s">
        <v>1749</v>
      </c>
      <c r="M347" s="4" t="s">
        <v>1750</v>
      </c>
      <c r="N347" s="4">
        <v>5.6185117E-2</v>
      </c>
      <c r="O347">
        <v>0</v>
      </c>
    </row>
    <row r="348" spans="1:15">
      <c r="A348">
        <v>4209805</v>
      </c>
      <c r="B348">
        <v>42</v>
      </c>
      <c r="C348" t="s">
        <v>1458</v>
      </c>
      <c r="D348">
        <v>9805</v>
      </c>
      <c r="E348" t="s">
        <v>1751</v>
      </c>
      <c r="F348" t="s">
        <v>1447</v>
      </c>
      <c r="G348" t="s">
        <v>1752</v>
      </c>
      <c r="H348" t="s">
        <v>19</v>
      </c>
      <c r="I348" t="s">
        <v>19</v>
      </c>
      <c r="J348" t="s">
        <v>20</v>
      </c>
      <c r="K348" s="4" t="s">
        <v>1753</v>
      </c>
      <c r="L348" s="4" t="s">
        <v>1754</v>
      </c>
      <c r="M348" s="4" t="s">
        <v>1755</v>
      </c>
      <c r="N348" s="4">
        <v>5.6299008999999997E-2</v>
      </c>
      <c r="O348">
        <v>0</v>
      </c>
    </row>
    <row r="349" spans="1:15">
      <c r="A349">
        <v>4103404</v>
      </c>
      <c r="B349">
        <v>41</v>
      </c>
      <c r="C349" t="s">
        <v>1452</v>
      </c>
      <c r="D349">
        <v>3404</v>
      </c>
      <c r="E349" t="s">
        <v>1756</v>
      </c>
      <c r="F349" t="s">
        <v>1447</v>
      </c>
      <c r="G349" t="s">
        <v>1757</v>
      </c>
      <c r="H349" t="s">
        <v>19</v>
      </c>
      <c r="I349" t="s">
        <v>19</v>
      </c>
      <c r="J349" t="s">
        <v>20</v>
      </c>
      <c r="K349" s="4" t="s">
        <v>1758</v>
      </c>
      <c r="L349" s="4" t="s">
        <v>1759</v>
      </c>
      <c r="M349" s="4" t="s">
        <v>1760</v>
      </c>
      <c r="N349" s="4">
        <v>5.8265627E-2</v>
      </c>
      <c r="O349">
        <v>0</v>
      </c>
    </row>
    <row r="350" spans="1:15">
      <c r="A350">
        <v>4128534</v>
      </c>
      <c r="B350">
        <v>41</v>
      </c>
      <c r="C350" t="s">
        <v>1452</v>
      </c>
      <c r="D350">
        <v>28534</v>
      </c>
      <c r="E350" t="s">
        <v>1761</v>
      </c>
      <c r="F350" t="s">
        <v>1447</v>
      </c>
      <c r="G350" t="s">
        <v>1762</v>
      </c>
      <c r="H350" t="s">
        <v>19</v>
      </c>
      <c r="I350" t="s">
        <v>19</v>
      </c>
      <c r="J350" t="s">
        <v>20</v>
      </c>
      <c r="K350" s="4" t="s">
        <v>1763</v>
      </c>
      <c r="L350" s="4" t="s">
        <v>1764</v>
      </c>
      <c r="M350" s="4" t="s">
        <v>1765</v>
      </c>
      <c r="N350" s="4">
        <v>5.9693067000000002E-2</v>
      </c>
      <c r="O350">
        <v>0</v>
      </c>
    </row>
    <row r="351" spans="1:15">
      <c r="A351">
        <v>4111258</v>
      </c>
      <c r="B351">
        <v>41</v>
      </c>
      <c r="C351" t="s">
        <v>1452</v>
      </c>
      <c r="D351">
        <v>11258</v>
      </c>
      <c r="E351" t="s">
        <v>1766</v>
      </c>
      <c r="F351" t="s">
        <v>1447</v>
      </c>
      <c r="G351" t="s">
        <v>1767</v>
      </c>
      <c r="H351" t="s">
        <v>19</v>
      </c>
      <c r="I351" t="s">
        <v>19</v>
      </c>
      <c r="J351" t="s">
        <v>20</v>
      </c>
      <c r="K351" s="4" t="s">
        <v>1768</v>
      </c>
      <c r="L351" s="4" t="s">
        <v>1769</v>
      </c>
      <c r="M351" s="4" t="s">
        <v>1770</v>
      </c>
      <c r="N351" s="4">
        <v>6.0634245000000003E-2</v>
      </c>
      <c r="O351">
        <v>0</v>
      </c>
    </row>
    <row r="352" spans="1:15">
      <c r="A352">
        <v>4214805</v>
      </c>
      <c r="B352">
        <v>42</v>
      </c>
      <c r="C352" t="s">
        <v>1458</v>
      </c>
      <c r="D352">
        <v>14805</v>
      </c>
      <c r="E352" t="s">
        <v>1771</v>
      </c>
      <c r="F352" t="s">
        <v>1447</v>
      </c>
      <c r="G352" t="s">
        <v>1772</v>
      </c>
      <c r="H352" t="s">
        <v>19</v>
      </c>
      <c r="I352" t="s">
        <v>19</v>
      </c>
      <c r="J352" t="s">
        <v>20</v>
      </c>
      <c r="K352" s="4" t="s">
        <v>1773</v>
      </c>
      <c r="L352" s="4" t="s">
        <v>1774</v>
      </c>
      <c r="M352" s="4" t="s">
        <v>1775</v>
      </c>
      <c r="N352" s="4">
        <v>6.1259868000000002E-2</v>
      </c>
      <c r="O352">
        <v>0</v>
      </c>
    </row>
    <row r="353" spans="1:15">
      <c r="A353">
        <v>4111209</v>
      </c>
      <c r="B353">
        <v>41</v>
      </c>
      <c r="C353" t="s">
        <v>1452</v>
      </c>
      <c r="D353">
        <v>11209</v>
      </c>
      <c r="E353" t="s">
        <v>1776</v>
      </c>
      <c r="F353" t="s">
        <v>1447</v>
      </c>
      <c r="G353" t="s">
        <v>1777</v>
      </c>
      <c r="H353" t="s">
        <v>19</v>
      </c>
      <c r="I353" t="s">
        <v>19</v>
      </c>
      <c r="J353" t="s">
        <v>20</v>
      </c>
      <c r="K353" s="4" t="s">
        <v>1778</v>
      </c>
      <c r="L353" s="4" t="s">
        <v>1779</v>
      </c>
      <c r="M353" s="4" t="s">
        <v>1780</v>
      </c>
      <c r="N353" s="4">
        <v>6.1396913999999997E-2</v>
      </c>
      <c r="O353">
        <v>0</v>
      </c>
    </row>
    <row r="354" spans="1:15">
      <c r="A354">
        <v>4311254</v>
      </c>
      <c r="B354">
        <v>43</v>
      </c>
      <c r="C354" t="s">
        <v>1445</v>
      </c>
      <c r="D354">
        <v>11254</v>
      </c>
      <c r="E354" t="s">
        <v>1781</v>
      </c>
      <c r="F354" t="s">
        <v>1447</v>
      </c>
      <c r="G354" t="s">
        <v>1782</v>
      </c>
      <c r="H354" t="s">
        <v>19</v>
      </c>
      <c r="I354" t="s">
        <v>19</v>
      </c>
      <c r="J354" t="s">
        <v>20</v>
      </c>
      <c r="K354" s="4" t="s">
        <v>1783</v>
      </c>
      <c r="L354" s="4" t="s">
        <v>1784</v>
      </c>
      <c r="M354" s="4" t="s">
        <v>1785</v>
      </c>
      <c r="N354" s="4">
        <v>6.1399427999999999E-2</v>
      </c>
      <c r="O354">
        <v>0</v>
      </c>
    </row>
    <row r="355" spans="1:15">
      <c r="A355">
        <v>4108106</v>
      </c>
      <c r="B355">
        <v>41</v>
      </c>
      <c r="C355" t="s">
        <v>1452</v>
      </c>
      <c r="D355">
        <v>8106</v>
      </c>
      <c r="E355" t="s">
        <v>1786</v>
      </c>
      <c r="F355" t="s">
        <v>1447</v>
      </c>
      <c r="G355" t="s">
        <v>1787</v>
      </c>
      <c r="H355" t="s">
        <v>19</v>
      </c>
      <c r="I355" t="s">
        <v>19</v>
      </c>
      <c r="J355" t="s">
        <v>20</v>
      </c>
      <c r="K355" s="4" t="s">
        <v>1788</v>
      </c>
      <c r="L355" s="4" t="s">
        <v>1789</v>
      </c>
      <c r="M355" s="4" t="s">
        <v>1790</v>
      </c>
      <c r="N355" s="4">
        <v>6.2257781999999998E-2</v>
      </c>
      <c r="O355">
        <v>0</v>
      </c>
    </row>
    <row r="356" spans="1:15">
      <c r="A356">
        <v>4109401</v>
      </c>
      <c r="B356">
        <v>41</v>
      </c>
      <c r="C356" t="s">
        <v>1452</v>
      </c>
      <c r="D356">
        <v>9401</v>
      </c>
      <c r="E356" t="s">
        <v>1791</v>
      </c>
      <c r="F356" t="s">
        <v>1447</v>
      </c>
      <c r="G356" t="s">
        <v>1792</v>
      </c>
      <c r="H356" t="s">
        <v>19</v>
      </c>
      <c r="I356" t="s">
        <v>19</v>
      </c>
      <c r="J356" t="s">
        <v>20</v>
      </c>
      <c r="K356" s="4" t="s">
        <v>1793</v>
      </c>
      <c r="L356" s="4" t="s">
        <v>1794</v>
      </c>
      <c r="M356" s="4" t="s">
        <v>1795</v>
      </c>
      <c r="N356" s="4">
        <v>6.3703171000000003E-2</v>
      </c>
      <c r="O356">
        <v>0</v>
      </c>
    </row>
    <row r="357" spans="1:15">
      <c r="A357">
        <v>4321634</v>
      </c>
      <c r="B357">
        <v>43</v>
      </c>
      <c r="C357" t="s">
        <v>1445</v>
      </c>
      <c r="D357">
        <v>21634</v>
      </c>
      <c r="E357" t="s">
        <v>1796</v>
      </c>
      <c r="F357" t="s">
        <v>1447</v>
      </c>
      <c r="G357" t="s">
        <v>1797</v>
      </c>
      <c r="H357" t="s">
        <v>19</v>
      </c>
      <c r="I357" t="s">
        <v>19</v>
      </c>
      <c r="J357" t="s">
        <v>20</v>
      </c>
      <c r="K357" s="4" t="s">
        <v>1798</v>
      </c>
      <c r="L357" s="4" t="s">
        <v>1799</v>
      </c>
      <c r="M357" s="4" t="s">
        <v>1800</v>
      </c>
      <c r="N357" s="4">
        <v>6.4024149000000002E-2</v>
      </c>
      <c r="O357">
        <v>0</v>
      </c>
    </row>
    <row r="358" spans="1:15">
      <c r="A358">
        <v>4111704</v>
      </c>
      <c r="B358">
        <v>41</v>
      </c>
      <c r="C358" t="s">
        <v>1452</v>
      </c>
      <c r="D358">
        <v>11704</v>
      </c>
      <c r="E358" t="s">
        <v>1801</v>
      </c>
      <c r="F358" t="s">
        <v>1447</v>
      </c>
      <c r="G358" t="s">
        <v>1802</v>
      </c>
      <c r="H358" t="s">
        <v>19</v>
      </c>
      <c r="I358" t="s">
        <v>19</v>
      </c>
      <c r="J358" t="s">
        <v>20</v>
      </c>
      <c r="K358" s="4" t="s">
        <v>1803</v>
      </c>
      <c r="L358" s="4" t="s">
        <v>1804</v>
      </c>
      <c r="M358" s="4" t="s">
        <v>1805</v>
      </c>
      <c r="N358" s="4">
        <v>6.4699150999999996E-2</v>
      </c>
      <c r="O358">
        <v>0</v>
      </c>
    </row>
    <row r="359" spans="1:15">
      <c r="A359">
        <v>4319109</v>
      </c>
      <c r="B359">
        <v>43</v>
      </c>
      <c r="C359" t="s">
        <v>1445</v>
      </c>
      <c r="D359">
        <v>19109</v>
      </c>
      <c r="E359" t="s">
        <v>1806</v>
      </c>
      <c r="F359" t="s">
        <v>1447</v>
      </c>
      <c r="G359" t="s">
        <v>1807</v>
      </c>
      <c r="H359" t="s">
        <v>19</v>
      </c>
      <c r="I359" t="s">
        <v>19</v>
      </c>
      <c r="J359" t="s">
        <v>20</v>
      </c>
      <c r="K359" s="4" t="s">
        <v>1808</v>
      </c>
      <c r="L359" s="4" t="s">
        <v>1809</v>
      </c>
      <c r="M359" s="4" t="s">
        <v>1810</v>
      </c>
      <c r="N359" s="4">
        <v>6.6381376000000006E-2</v>
      </c>
      <c r="O359">
        <v>0</v>
      </c>
    </row>
    <row r="360" spans="1:15">
      <c r="A360">
        <v>4321436</v>
      </c>
      <c r="B360">
        <v>43</v>
      </c>
      <c r="C360" t="s">
        <v>1445</v>
      </c>
      <c r="D360">
        <v>21436</v>
      </c>
      <c r="E360" t="s">
        <v>1811</v>
      </c>
      <c r="F360" t="s">
        <v>1447</v>
      </c>
      <c r="G360" t="s">
        <v>1812</v>
      </c>
      <c r="H360" t="s">
        <v>19</v>
      </c>
      <c r="I360" t="s">
        <v>19</v>
      </c>
      <c r="J360" t="s">
        <v>20</v>
      </c>
      <c r="K360" s="4" t="s">
        <v>1813</v>
      </c>
      <c r="L360" s="4" t="s">
        <v>1814</v>
      </c>
      <c r="M360" s="4" t="s">
        <v>1815</v>
      </c>
      <c r="N360" s="4">
        <v>6.6465254000000001E-2</v>
      </c>
      <c r="O360">
        <v>0</v>
      </c>
    </row>
    <row r="361" spans="1:15">
      <c r="A361">
        <v>4101101</v>
      </c>
      <c r="B361">
        <v>41</v>
      </c>
      <c r="C361" t="s">
        <v>1452</v>
      </c>
      <c r="D361">
        <v>1101</v>
      </c>
      <c r="E361" t="s">
        <v>1816</v>
      </c>
      <c r="F361" t="s">
        <v>1447</v>
      </c>
      <c r="G361" t="s">
        <v>1817</v>
      </c>
      <c r="H361" t="s">
        <v>19</v>
      </c>
      <c r="I361" t="s">
        <v>19</v>
      </c>
      <c r="J361" t="s">
        <v>20</v>
      </c>
      <c r="K361" s="4" t="s">
        <v>1818</v>
      </c>
      <c r="L361" s="4" t="s">
        <v>1819</v>
      </c>
      <c r="M361" s="4" t="s">
        <v>1820</v>
      </c>
      <c r="N361" s="4">
        <v>6.6716891E-2</v>
      </c>
      <c r="O361">
        <v>0</v>
      </c>
    </row>
    <row r="362" spans="1:15">
      <c r="A362">
        <v>4300455</v>
      </c>
      <c r="B362">
        <v>43</v>
      </c>
      <c r="C362" t="s">
        <v>1445</v>
      </c>
      <c r="D362">
        <v>455</v>
      </c>
      <c r="E362" t="s">
        <v>1821</v>
      </c>
      <c r="F362" t="s">
        <v>1447</v>
      </c>
      <c r="G362" t="s">
        <v>1822</v>
      </c>
      <c r="H362" t="s">
        <v>19</v>
      </c>
      <c r="I362" t="s">
        <v>19</v>
      </c>
      <c r="J362" t="s">
        <v>20</v>
      </c>
      <c r="K362" s="4" t="s">
        <v>1823</v>
      </c>
      <c r="L362" s="4" t="s">
        <v>1824</v>
      </c>
      <c r="M362" s="4" t="s">
        <v>1825</v>
      </c>
      <c r="N362" s="4">
        <v>6.8208814000000006E-2</v>
      </c>
      <c r="O362">
        <v>0</v>
      </c>
    </row>
    <row r="363" spans="1:15">
      <c r="A363">
        <v>4300570</v>
      </c>
      <c r="B363">
        <v>43</v>
      </c>
      <c r="C363" t="s">
        <v>1445</v>
      </c>
      <c r="D363">
        <v>570</v>
      </c>
      <c r="E363" t="s">
        <v>1826</v>
      </c>
      <c r="F363" t="s">
        <v>1447</v>
      </c>
      <c r="G363" t="s">
        <v>1827</v>
      </c>
      <c r="H363" t="s">
        <v>19</v>
      </c>
      <c r="I363" t="s">
        <v>19</v>
      </c>
      <c r="J363" t="s">
        <v>20</v>
      </c>
      <c r="K363" s="4" t="s">
        <v>1828</v>
      </c>
      <c r="L363" s="4" t="s">
        <v>1829</v>
      </c>
      <c r="M363" s="4" t="s">
        <v>1830</v>
      </c>
      <c r="N363" s="4">
        <v>6.9131890000000001E-2</v>
      </c>
      <c r="O36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0288-D656-494A-94E2-28799A7A981A}">
  <dimension ref="A1:Q1811"/>
  <sheetViews>
    <sheetView zoomScaleNormal="100" workbookViewId="0">
      <selection activeCell="Q3" sqref="Q3"/>
    </sheetView>
  </sheetViews>
  <sheetFormatPr defaultRowHeight="15"/>
  <cols>
    <col min="1" max="1" width="14.42578125" bestFit="1" customWidth="1"/>
    <col min="2" max="2" width="9.42578125" bestFit="1" customWidth="1"/>
    <col min="3" max="3" width="43.28515625" bestFit="1" customWidth="1"/>
    <col min="4" max="4" width="29.140625" bestFit="1" customWidth="1"/>
    <col min="5" max="5" width="15.7109375" bestFit="1" customWidth="1"/>
    <col min="6" max="6" width="22.140625" bestFit="1" customWidth="1"/>
    <col min="7" max="7" width="23" bestFit="1" customWidth="1"/>
    <col min="8" max="8" width="21.7109375" bestFit="1" customWidth="1"/>
    <col min="9" max="9" width="23.28515625" bestFit="1" customWidth="1"/>
    <col min="10" max="10" width="29.140625" bestFit="1" customWidth="1"/>
    <col min="11" max="11" width="25" bestFit="1" customWidth="1"/>
    <col min="12" max="12" width="31" bestFit="1" customWidth="1"/>
    <col min="13" max="13" width="14.140625" bestFit="1" customWidth="1"/>
    <col min="14" max="14" width="21.140625" bestFit="1" customWidth="1"/>
    <col min="15" max="15" width="15.5703125" bestFit="1" customWidth="1"/>
    <col min="16" max="16" width="16.28515625" bestFit="1" customWidth="1"/>
    <col min="17" max="17" width="16.28515625" customWidth="1"/>
  </cols>
  <sheetData>
    <row r="1" spans="1:17">
      <c r="A1" t="s">
        <v>1831</v>
      </c>
      <c r="B1" t="s">
        <v>1832</v>
      </c>
      <c r="C1" t="s">
        <v>1833</v>
      </c>
      <c r="D1" t="s">
        <v>0</v>
      </c>
      <c r="E1" t="s">
        <v>1834</v>
      </c>
      <c r="F1" t="s">
        <v>1835</v>
      </c>
      <c r="G1" t="s">
        <v>1836</v>
      </c>
      <c r="H1" t="s">
        <v>1837</v>
      </c>
      <c r="I1" t="s">
        <v>1838</v>
      </c>
      <c r="J1" t="s">
        <v>1839</v>
      </c>
      <c r="K1" t="s">
        <v>1840</v>
      </c>
      <c r="L1" t="s">
        <v>1841</v>
      </c>
      <c r="M1" t="s">
        <v>1842</v>
      </c>
      <c r="N1" t="s">
        <v>1843</v>
      </c>
      <c r="O1" t="s">
        <v>1844</v>
      </c>
      <c r="P1" t="s">
        <v>1845</v>
      </c>
      <c r="Q1" t="s">
        <v>1846</v>
      </c>
    </row>
    <row r="2" spans="1:17">
      <c r="A2">
        <v>1</v>
      </c>
      <c r="B2" t="s">
        <v>1847</v>
      </c>
      <c r="C2" t="s">
        <v>1848</v>
      </c>
      <c r="D2">
        <v>1200179</v>
      </c>
      <c r="E2">
        <v>61</v>
      </c>
      <c r="F2" t="s">
        <v>1849</v>
      </c>
      <c r="G2" s="1">
        <v>46193.018159722225</v>
      </c>
      <c r="H2">
        <v>61</v>
      </c>
      <c r="I2" t="s">
        <v>1849</v>
      </c>
      <c r="J2" s="1">
        <v>46193.018530092595</v>
      </c>
      <c r="K2">
        <v>1</v>
      </c>
      <c r="L2">
        <v>1</v>
      </c>
      <c r="M2" t="s">
        <v>1850</v>
      </c>
      <c r="N2" t="s">
        <v>1851</v>
      </c>
      <c r="O2" s="1">
        <v>46193.017523148148</v>
      </c>
      <c r="P2" s="1">
        <v>46193.018530092595</v>
      </c>
      <c r="Q2" s="1" t="str">
        <f t="shared" ref="Q2:Q65" si="0">D2&amp;"|"&amp;B2</f>
        <v>1200179|r00</v>
      </c>
    </row>
    <row r="3" spans="1:17">
      <c r="A3">
        <v>2</v>
      </c>
      <c r="B3" t="s">
        <v>1847</v>
      </c>
      <c r="C3" t="s">
        <v>1848</v>
      </c>
      <c r="D3">
        <v>2700102</v>
      </c>
      <c r="E3">
        <v>57</v>
      </c>
      <c r="F3" t="s">
        <v>1849</v>
      </c>
      <c r="G3" s="1">
        <v>46193.02003472222</v>
      </c>
      <c r="I3" t="s">
        <v>1852</v>
      </c>
      <c r="J3" s="1">
        <v>46193.020902777775</v>
      </c>
      <c r="K3">
        <v>1</v>
      </c>
      <c r="L3">
        <v>0</v>
      </c>
      <c r="M3" t="s">
        <v>1853</v>
      </c>
      <c r="N3" t="s">
        <v>1851</v>
      </c>
      <c r="O3" s="1">
        <v>46193.017523148148</v>
      </c>
      <c r="P3" s="1">
        <v>46193.020902777775</v>
      </c>
      <c r="Q3" s="1" t="str">
        <f t="shared" si="0"/>
        <v>2700102|r00</v>
      </c>
    </row>
    <row r="4" spans="1:17">
      <c r="A4">
        <v>3</v>
      </c>
      <c r="B4" t="s">
        <v>1847</v>
      </c>
      <c r="C4" t="s">
        <v>1848</v>
      </c>
      <c r="D4">
        <v>5203939</v>
      </c>
      <c r="E4">
        <v>75</v>
      </c>
      <c r="F4" t="s">
        <v>1849</v>
      </c>
      <c r="G4" s="1">
        <v>46193.018055555556</v>
      </c>
      <c r="H4">
        <v>72</v>
      </c>
      <c r="I4" t="s">
        <v>1849</v>
      </c>
      <c r="J4" s="1">
        <v>46193.018321759257</v>
      </c>
      <c r="K4">
        <v>1</v>
      </c>
      <c r="L4">
        <v>1</v>
      </c>
      <c r="M4" t="s">
        <v>1850</v>
      </c>
      <c r="N4" t="s">
        <v>1851</v>
      </c>
      <c r="O4" s="1">
        <v>46193.017523148148</v>
      </c>
      <c r="P4" s="1">
        <v>46193.018321759257</v>
      </c>
      <c r="Q4" s="1" t="str">
        <f t="shared" si="0"/>
        <v>5203939|r00</v>
      </c>
    </row>
    <row r="5" spans="1:17">
      <c r="A5">
        <v>4</v>
      </c>
      <c r="B5" t="s">
        <v>1847</v>
      </c>
      <c r="C5" t="s">
        <v>1848</v>
      </c>
      <c r="D5">
        <v>5204656</v>
      </c>
      <c r="E5">
        <v>69</v>
      </c>
      <c r="F5" t="s">
        <v>1849</v>
      </c>
      <c r="G5" s="1">
        <v>46193.018831018519</v>
      </c>
      <c r="H5">
        <v>69</v>
      </c>
      <c r="I5" t="s">
        <v>1849</v>
      </c>
      <c r="J5" s="1">
        <v>46193.019062500003</v>
      </c>
      <c r="K5">
        <v>1</v>
      </c>
      <c r="L5">
        <v>1</v>
      </c>
      <c r="M5" t="s">
        <v>1850</v>
      </c>
      <c r="N5" t="s">
        <v>1851</v>
      </c>
      <c r="O5" s="1">
        <v>46193.01835648148</v>
      </c>
      <c r="P5" s="1">
        <v>46193.019062500003</v>
      </c>
      <c r="Q5" s="1" t="str">
        <f t="shared" si="0"/>
        <v>5204656|r00</v>
      </c>
    </row>
    <row r="6" spans="1:17">
      <c r="A6">
        <v>5</v>
      </c>
      <c r="B6" t="s">
        <v>1847</v>
      </c>
      <c r="C6" t="s">
        <v>1848</v>
      </c>
      <c r="D6">
        <v>1200393</v>
      </c>
      <c r="E6">
        <v>61</v>
      </c>
      <c r="F6" t="s">
        <v>1849</v>
      </c>
      <c r="G6" s="1">
        <v>46193.021458333336</v>
      </c>
      <c r="H6">
        <v>61</v>
      </c>
      <c r="I6" t="s">
        <v>1849</v>
      </c>
      <c r="J6" s="1">
        <v>46193.021909722222</v>
      </c>
      <c r="K6">
        <v>1</v>
      </c>
      <c r="L6">
        <v>1</v>
      </c>
      <c r="M6" t="s">
        <v>1850</v>
      </c>
      <c r="N6" t="s">
        <v>1851</v>
      </c>
      <c r="O6" s="1">
        <v>46193.018564814818</v>
      </c>
      <c r="P6" s="1">
        <v>46193.021909722222</v>
      </c>
      <c r="Q6" s="1" t="str">
        <f t="shared" si="0"/>
        <v>1200393|r00</v>
      </c>
    </row>
    <row r="7" spans="1:17">
      <c r="A7">
        <v>6</v>
      </c>
      <c r="B7" t="s">
        <v>1847</v>
      </c>
      <c r="C7" t="s">
        <v>1848</v>
      </c>
      <c r="D7">
        <v>5205802</v>
      </c>
      <c r="E7">
        <v>74</v>
      </c>
      <c r="F7" t="s">
        <v>1849</v>
      </c>
      <c r="G7" s="1">
        <v>46193.019409722219</v>
      </c>
      <c r="H7">
        <v>74</v>
      </c>
      <c r="I7" t="s">
        <v>1849</v>
      </c>
      <c r="J7" s="1">
        <v>46193.019629629627</v>
      </c>
      <c r="K7">
        <v>1</v>
      </c>
      <c r="L7">
        <v>1</v>
      </c>
      <c r="M7" t="s">
        <v>1850</v>
      </c>
      <c r="N7" t="s">
        <v>1851</v>
      </c>
      <c r="O7" s="1">
        <v>46193.019097222219</v>
      </c>
      <c r="P7" s="1">
        <v>46193.019629629627</v>
      </c>
      <c r="Q7" s="1" t="str">
        <f t="shared" si="0"/>
        <v>5205802|r00</v>
      </c>
    </row>
    <row r="8" spans="1:17">
      <c r="A8">
        <v>7</v>
      </c>
      <c r="B8" t="s">
        <v>1847</v>
      </c>
      <c r="C8" t="s">
        <v>1848</v>
      </c>
      <c r="D8">
        <v>5206602</v>
      </c>
      <c r="E8">
        <v>70</v>
      </c>
      <c r="F8" t="s">
        <v>1849</v>
      </c>
      <c r="G8" s="1">
        <v>46193.020069444443</v>
      </c>
      <c r="H8">
        <v>69</v>
      </c>
      <c r="I8" t="s">
        <v>1849</v>
      </c>
      <c r="J8" s="1">
        <v>46193.02034722222</v>
      </c>
      <c r="K8">
        <v>1</v>
      </c>
      <c r="L8">
        <v>1</v>
      </c>
      <c r="M8" t="s">
        <v>1850</v>
      </c>
      <c r="N8" t="s">
        <v>1851</v>
      </c>
      <c r="O8" s="1">
        <v>46193.019675925927</v>
      </c>
      <c r="P8" s="1">
        <v>46193.02034722222</v>
      </c>
      <c r="Q8" s="1" t="str">
        <f t="shared" si="0"/>
        <v>5206602|r00</v>
      </c>
    </row>
    <row r="9" spans="1:17">
      <c r="A9">
        <v>8</v>
      </c>
      <c r="B9" t="s">
        <v>1847</v>
      </c>
      <c r="C9" t="s">
        <v>1848</v>
      </c>
      <c r="D9">
        <v>5207253</v>
      </c>
      <c r="E9">
        <v>76</v>
      </c>
      <c r="F9" t="s">
        <v>1849</v>
      </c>
      <c r="G9" s="1">
        <v>46193.020740740743</v>
      </c>
      <c r="H9">
        <v>78</v>
      </c>
      <c r="I9" t="s">
        <v>1849</v>
      </c>
      <c r="J9" s="1">
        <v>46193.020960648151</v>
      </c>
      <c r="K9">
        <v>1</v>
      </c>
      <c r="L9">
        <v>1</v>
      </c>
      <c r="M9" t="s">
        <v>1850</v>
      </c>
      <c r="N9" t="s">
        <v>1851</v>
      </c>
      <c r="O9" s="1">
        <v>46193.020381944443</v>
      </c>
      <c r="P9" s="1">
        <v>46193.020960648151</v>
      </c>
      <c r="Q9" s="1" t="str">
        <f t="shared" si="0"/>
        <v>5207253|r00</v>
      </c>
    </row>
    <row r="10" spans="1:17">
      <c r="A10">
        <v>9</v>
      </c>
      <c r="B10" t="s">
        <v>1847</v>
      </c>
      <c r="C10" t="s">
        <v>1848</v>
      </c>
      <c r="D10">
        <v>2702207</v>
      </c>
      <c r="E10">
        <v>54</v>
      </c>
      <c r="F10" t="s">
        <v>1849</v>
      </c>
      <c r="G10" s="1">
        <v>46193.021168981482</v>
      </c>
      <c r="H10">
        <v>58</v>
      </c>
      <c r="I10" t="s">
        <v>1849</v>
      </c>
      <c r="J10" s="1">
        <v>46193.021435185183</v>
      </c>
      <c r="K10">
        <v>1</v>
      </c>
      <c r="L10">
        <v>1</v>
      </c>
      <c r="M10" t="s">
        <v>1850</v>
      </c>
      <c r="N10" t="s">
        <v>1851</v>
      </c>
      <c r="O10" s="1">
        <v>46193.020949074074</v>
      </c>
      <c r="P10" s="1">
        <v>46193.021435185183</v>
      </c>
      <c r="Q10" s="1" t="str">
        <f t="shared" si="0"/>
        <v>2702207|r00</v>
      </c>
    </row>
    <row r="11" spans="1:17">
      <c r="A11">
        <v>10</v>
      </c>
      <c r="B11" t="s">
        <v>1847</v>
      </c>
      <c r="C11" t="s">
        <v>1848</v>
      </c>
      <c r="D11">
        <v>5208806</v>
      </c>
      <c r="E11">
        <v>70</v>
      </c>
      <c r="F11" t="s">
        <v>1849</v>
      </c>
      <c r="G11" s="1">
        <v>46193.02140046296</v>
      </c>
      <c r="H11">
        <v>72</v>
      </c>
      <c r="I11" t="s">
        <v>1849</v>
      </c>
      <c r="J11" s="1">
        <v>46193.021643518521</v>
      </c>
      <c r="K11">
        <v>1</v>
      </c>
      <c r="L11">
        <v>1</v>
      </c>
      <c r="M11" t="s">
        <v>1850</v>
      </c>
      <c r="N11" t="s">
        <v>1851</v>
      </c>
      <c r="O11" s="1">
        <v>46193.021018518521</v>
      </c>
      <c r="P11" s="1">
        <v>46193.021643518521</v>
      </c>
      <c r="Q11" s="1" t="str">
        <f t="shared" si="0"/>
        <v>5208806|r00</v>
      </c>
    </row>
    <row r="12" spans="1:17">
      <c r="A12">
        <v>11</v>
      </c>
      <c r="B12" t="s">
        <v>1847</v>
      </c>
      <c r="C12" t="s">
        <v>1848</v>
      </c>
      <c r="D12">
        <v>2702900</v>
      </c>
      <c r="E12">
        <v>64</v>
      </c>
      <c r="F12" t="s">
        <v>1849</v>
      </c>
      <c r="G12" s="1">
        <v>46193.021932870368</v>
      </c>
      <c r="H12">
        <v>68</v>
      </c>
      <c r="I12" t="s">
        <v>1849</v>
      </c>
      <c r="J12" s="1">
        <v>46193.022164351853</v>
      </c>
      <c r="K12">
        <v>1</v>
      </c>
      <c r="L12">
        <v>1</v>
      </c>
      <c r="M12" t="s">
        <v>1850</v>
      </c>
      <c r="N12" t="s">
        <v>1851</v>
      </c>
      <c r="O12" s="1">
        <v>46193.021469907406</v>
      </c>
      <c r="P12" s="1">
        <v>46193.022164351853</v>
      </c>
      <c r="Q12" s="1" t="str">
        <f t="shared" si="0"/>
        <v>2702900|r00</v>
      </c>
    </row>
    <row r="13" spans="1:17">
      <c r="A13">
        <v>12</v>
      </c>
      <c r="B13" t="s">
        <v>1847</v>
      </c>
      <c r="C13" t="s">
        <v>1848</v>
      </c>
      <c r="D13">
        <v>5209457</v>
      </c>
      <c r="E13">
        <v>73</v>
      </c>
      <c r="F13" t="s">
        <v>1849</v>
      </c>
      <c r="G13" s="1">
        <v>46193.02207175926</v>
      </c>
      <c r="H13">
        <v>72</v>
      </c>
      <c r="I13" t="s">
        <v>1849</v>
      </c>
      <c r="J13" s="1">
        <v>46193.022303240738</v>
      </c>
      <c r="K13">
        <v>1</v>
      </c>
      <c r="L13">
        <v>1</v>
      </c>
      <c r="M13" t="s">
        <v>1850</v>
      </c>
      <c r="N13" t="s">
        <v>1851</v>
      </c>
      <c r="O13" s="1">
        <v>46193.021689814814</v>
      </c>
      <c r="P13" s="1">
        <v>46193.022303240738</v>
      </c>
      <c r="Q13" s="1" t="str">
        <f t="shared" si="0"/>
        <v>5209457|r00</v>
      </c>
    </row>
    <row r="14" spans="1:17">
      <c r="A14">
        <v>13</v>
      </c>
      <c r="B14" t="s">
        <v>1847</v>
      </c>
      <c r="C14" t="s">
        <v>1848</v>
      </c>
      <c r="D14">
        <v>1600303</v>
      </c>
      <c r="E14">
        <v>92</v>
      </c>
      <c r="F14" t="s">
        <v>1849</v>
      </c>
      <c r="G14" s="1">
        <v>46193.022094907406</v>
      </c>
      <c r="I14" t="s">
        <v>1852</v>
      </c>
      <c r="J14" s="1">
        <v>46193.023159722223</v>
      </c>
      <c r="K14">
        <v>1</v>
      </c>
      <c r="L14">
        <v>0</v>
      </c>
      <c r="M14" t="s">
        <v>1853</v>
      </c>
      <c r="N14" t="s">
        <v>1851</v>
      </c>
      <c r="O14" s="1">
        <v>46193.021944444445</v>
      </c>
      <c r="P14" s="1">
        <v>46193.023159722223</v>
      </c>
      <c r="Q14" s="1" t="str">
        <f t="shared" si="0"/>
        <v>1600303|r00</v>
      </c>
    </row>
    <row r="15" spans="1:17">
      <c r="A15">
        <v>14</v>
      </c>
      <c r="B15" t="s">
        <v>1847</v>
      </c>
      <c r="C15" t="s">
        <v>1848</v>
      </c>
      <c r="D15">
        <v>2703304</v>
      </c>
      <c r="E15">
        <v>64</v>
      </c>
      <c r="F15" t="s">
        <v>1849</v>
      </c>
      <c r="G15" s="1">
        <v>46193.022569444445</v>
      </c>
      <c r="H15">
        <v>60</v>
      </c>
      <c r="I15" t="s">
        <v>1849</v>
      </c>
      <c r="J15" s="1">
        <v>46193.022812499999</v>
      </c>
      <c r="K15">
        <v>1</v>
      </c>
      <c r="L15">
        <v>1</v>
      </c>
      <c r="M15" t="s">
        <v>1850</v>
      </c>
      <c r="N15" t="s">
        <v>1851</v>
      </c>
      <c r="O15" s="1">
        <v>46193.022210648145</v>
      </c>
      <c r="P15" s="1">
        <v>46193.022812499999</v>
      </c>
      <c r="Q15" s="1" t="str">
        <f t="shared" si="0"/>
        <v>2703304|r00</v>
      </c>
    </row>
    <row r="16" spans="1:17">
      <c r="A16">
        <v>15</v>
      </c>
      <c r="B16" t="s">
        <v>1847</v>
      </c>
      <c r="C16" t="s">
        <v>1848</v>
      </c>
      <c r="D16">
        <v>5210802</v>
      </c>
      <c r="E16">
        <v>63</v>
      </c>
      <c r="F16" t="s">
        <v>1849</v>
      </c>
      <c r="G16" s="1">
        <v>46193.022777777776</v>
      </c>
      <c r="H16">
        <v>62</v>
      </c>
      <c r="I16" t="s">
        <v>1849</v>
      </c>
      <c r="J16" s="1">
        <v>46193.022997685184</v>
      </c>
      <c r="K16">
        <v>1</v>
      </c>
      <c r="L16">
        <v>1</v>
      </c>
      <c r="M16" t="s">
        <v>1850</v>
      </c>
      <c r="N16" t="s">
        <v>1851</v>
      </c>
      <c r="O16" s="1">
        <v>46193.022337962961</v>
      </c>
      <c r="P16" s="1">
        <v>46193.022997685184</v>
      </c>
      <c r="Q16" s="1" t="str">
        <f t="shared" si="0"/>
        <v>5210802|r00</v>
      </c>
    </row>
    <row r="17" spans="1:17">
      <c r="A17">
        <v>16</v>
      </c>
      <c r="B17" t="s">
        <v>1847</v>
      </c>
      <c r="C17" t="s">
        <v>1848</v>
      </c>
      <c r="D17">
        <v>2706422</v>
      </c>
      <c r="E17">
        <v>58</v>
      </c>
      <c r="F17" t="s">
        <v>1849</v>
      </c>
      <c r="G17" s="1">
        <v>46193.023159722223</v>
      </c>
      <c r="H17">
        <v>57</v>
      </c>
      <c r="I17" t="s">
        <v>1849</v>
      </c>
      <c r="J17" s="1">
        <v>46193.023402777777</v>
      </c>
      <c r="K17">
        <v>1</v>
      </c>
      <c r="L17">
        <v>1</v>
      </c>
      <c r="M17" t="s">
        <v>1850</v>
      </c>
      <c r="N17" t="s">
        <v>1851</v>
      </c>
      <c r="O17" s="1">
        <v>46193.022847222222</v>
      </c>
      <c r="P17" s="1">
        <v>46193.023402777777</v>
      </c>
      <c r="Q17" s="1" t="str">
        <f t="shared" si="0"/>
        <v>2706422|r00</v>
      </c>
    </row>
    <row r="18" spans="1:17">
      <c r="A18">
        <v>17</v>
      </c>
      <c r="B18" t="s">
        <v>1847</v>
      </c>
      <c r="C18" t="s">
        <v>1848</v>
      </c>
      <c r="D18">
        <v>5211800</v>
      </c>
      <c r="E18">
        <v>70</v>
      </c>
      <c r="F18" t="s">
        <v>1849</v>
      </c>
      <c r="G18" s="1">
        <v>46193.023368055554</v>
      </c>
      <c r="H18">
        <v>71</v>
      </c>
      <c r="I18" t="s">
        <v>1849</v>
      </c>
      <c r="J18" s="1">
        <v>46193.023634259262</v>
      </c>
      <c r="K18">
        <v>1</v>
      </c>
      <c r="L18">
        <v>1</v>
      </c>
      <c r="M18" t="s">
        <v>1850</v>
      </c>
      <c r="N18" t="s">
        <v>1851</v>
      </c>
      <c r="O18" s="1">
        <v>46193.023043981484</v>
      </c>
      <c r="P18" s="1">
        <v>46193.023634259262</v>
      </c>
      <c r="Q18" s="1" t="str">
        <f t="shared" si="0"/>
        <v>5211800|r00</v>
      </c>
    </row>
    <row r="19" spans="1:17">
      <c r="A19">
        <v>18</v>
      </c>
      <c r="B19" t="s">
        <v>1847</v>
      </c>
      <c r="C19" t="s">
        <v>1848</v>
      </c>
      <c r="D19">
        <v>1600550</v>
      </c>
      <c r="E19">
        <v>65</v>
      </c>
      <c r="F19" t="s">
        <v>1849</v>
      </c>
      <c r="G19" s="1">
        <v>46193.023611111108</v>
      </c>
      <c r="H19">
        <v>68</v>
      </c>
      <c r="I19" t="s">
        <v>1849</v>
      </c>
      <c r="J19" s="1">
        <v>46193.023877314816</v>
      </c>
      <c r="K19">
        <v>1</v>
      </c>
      <c r="L19">
        <v>1</v>
      </c>
      <c r="M19" t="s">
        <v>1850</v>
      </c>
      <c r="N19" t="s">
        <v>1851</v>
      </c>
      <c r="O19" s="1">
        <v>46193.023217592592</v>
      </c>
      <c r="P19" s="1">
        <v>46193.023877314816</v>
      </c>
      <c r="Q19" s="1" t="str">
        <f t="shared" si="0"/>
        <v>1600550|r00</v>
      </c>
    </row>
    <row r="20" spans="1:17">
      <c r="A20">
        <v>19</v>
      </c>
      <c r="B20" t="s">
        <v>1847</v>
      </c>
      <c r="C20" t="s">
        <v>1848</v>
      </c>
      <c r="D20">
        <v>2708808</v>
      </c>
      <c r="E20">
        <v>52</v>
      </c>
      <c r="F20" t="s">
        <v>1849</v>
      </c>
      <c r="G20" s="1">
        <v>46193.023993055554</v>
      </c>
      <c r="H20">
        <v>52</v>
      </c>
      <c r="I20" t="s">
        <v>1849</v>
      </c>
      <c r="J20" s="1">
        <v>46193.024247685185</v>
      </c>
      <c r="K20">
        <v>1</v>
      </c>
      <c r="L20">
        <v>1</v>
      </c>
      <c r="M20" t="s">
        <v>1850</v>
      </c>
      <c r="N20" t="s">
        <v>1851</v>
      </c>
      <c r="O20" s="1">
        <v>46193.023449074077</v>
      </c>
      <c r="P20" s="1">
        <v>46193.024247685185</v>
      </c>
      <c r="Q20" s="1" t="str">
        <f t="shared" si="0"/>
        <v>2708808|r00</v>
      </c>
    </row>
    <row r="21" spans="1:17">
      <c r="A21">
        <v>20</v>
      </c>
      <c r="B21" t="s">
        <v>1847</v>
      </c>
      <c r="C21" t="s">
        <v>1848</v>
      </c>
      <c r="D21">
        <v>5213806</v>
      </c>
      <c r="E21">
        <v>76</v>
      </c>
      <c r="F21" t="s">
        <v>1849</v>
      </c>
      <c r="G21" s="1">
        <v>46193.024050925924</v>
      </c>
      <c r="H21">
        <v>73</v>
      </c>
      <c r="I21" t="s">
        <v>1849</v>
      </c>
      <c r="J21" s="1">
        <v>46193.024282407408</v>
      </c>
      <c r="K21">
        <v>1</v>
      </c>
      <c r="L21">
        <v>1</v>
      </c>
      <c r="M21" t="s">
        <v>1850</v>
      </c>
      <c r="N21" t="s">
        <v>1851</v>
      </c>
      <c r="O21" s="1">
        <v>46193.023680555554</v>
      </c>
      <c r="P21" s="1">
        <v>46193.024282407408</v>
      </c>
      <c r="Q21" s="1" t="str">
        <f t="shared" si="0"/>
        <v>5213806|r00</v>
      </c>
    </row>
    <row r="22" spans="1:17">
      <c r="A22">
        <v>21</v>
      </c>
      <c r="B22" t="s">
        <v>1847</v>
      </c>
      <c r="C22" t="s">
        <v>1848</v>
      </c>
      <c r="D22">
        <v>1600709</v>
      </c>
      <c r="E22">
        <v>59</v>
      </c>
      <c r="F22" t="s">
        <v>1849</v>
      </c>
      <c r="G22" s="1">
        <v>46193.024259259262</v>
      </c>
      <c r="H22">
        <v>66</v>
      </c>
      <c r="I22" t="s">
        <v>1849</v>
      </c>
      <c r="J22" s="1">
        <v>46193.024537037039</v>
      </c>
      <c r="K22">
        <v>1</v>
      </c>
      <c r="L22">
        <v>1</v>
      </c>
      <c r="M22" t="s">
        <v>1850</v>
      </c>
      <c r="N22" t="s">
        <v>1851</v>
      </c>
      <c r="O22" s="1">
        <v>46193.023912037039</v>
      </c>
      <c r="P22" s="1">
        <v>46193.024537037039</v>
      </c>
      <c r="Q22" s="1" t="str">
        <f t="shared" si="0"/>
        <v>1600709|r00</v>
      </c>
    </row>
    <row r="23" spans="1:17">
      <c r="A23">
        <v>22</v>
      </c>
      <c r="B23" t="s">
        <v>1847</v>
      </c>
      <c r="C23" t="s">
        <v>1848</v>
      </c>
      <c r="D23">
        <v>2900603</v>
      </c>
      <c r="E23">
        <v>60</v>
      </c>
      <c r="F23" t="s">
        <v>1849</v>
      </c>
      <c r="G23" s="1">
        <v>46193.024548611109</v>
      </c>
      <c r="H23">
        <v>61</v>
      </c>
      <c r="I23" t="s">
        <v>1849</v>
      </c>
      <c r="J23" s="1">
        <v>46193.024791666663</v>
      </c>
      <c r="K23">
        <v>1</v>
      </c>
      <c r="L23">
        <v>1</v>
      </c>
      <c r="M23" t="s">
        <v>1850</v>
      </c>
      <c r="N23" t="s">
        <v>1851</v>
      </c>
      <c r="O23" s="1">
        <v>46193.024282407408</v>
      </c>
      <c r="P23" s="1">
        <v>46193.024791666663</v>
      </c>
      <c r="Q23" s="1" t="str">
        <f t="shared" si="0"/>
        <v>2900603|r00</v>
      </c>
    </row>
    <row r="24" spans="1:17">
      <c r="A24">
        <v>23</v>
      </c>
      <c r="B24" t="s">
        <v>1847</v>
      </c>
      <c r="C24" t="s">
        <v>1848</v>
      </c>
      <c r="D24">
        <v>5213905</v>
      </c>
      <c r="E24">
        <v>76</v>
      </c>
      <c r="F24" t="s">
        <v>1849</v>
      </c>
      <c r="G24" s="1">
        <v>46193.024652777778</v>
      </c>
      <c r="H24">
        <v>75</v>
      </c>
      <c r="I24" t="s">
        <v>1849</v>
      </c>
      <c r="J24" s="1">
        <v>46193.024872685186</v>
      </c>
      <c r="K24">
        <v>1</v>
      </c>
      <c r="L24">
        <v>1</v>
      </c>
      <c r="M24" t="s">
        <v>1850</v>
      </c>
      <c r="N24" t="s">
        <v>1851</v>
      </c>
      <c r="O24" s="1">
        <v>46193.024328703701</v>
      </c>
      <c r="P24" s="1">
        <v>46193.024872685186</v>
      </c>
      <c r="Q24" s="1" t="str">
        <f t="shared" si="0"/>
        <v>5213905|r00</v>
      </c>
    </row>
    <row r="25" spans="1:17">
      <c r="A25">
        <v>24</v>
      </c>
      <c r="B25" t="s">
        <v>1847</v>
      </c>
      <c r="C25" t="s">
        <v>1848</v>
      </c>
      <c r="D25">
        <v>1300508</v>
      </c>
      <c r="E25">
        <v>92</v>
      </c>
      <c r="F25" t="s">
        <v>1849</v>
      </c>
      <c r="G25" s="1">
        <v>46193.024722222224</v>
      </c>
      <c r="H25">
        <v>71</v>
      </c>
      <c r="I25" t="s">
        <v>1849</v>
      </c>
      <c r="J25" s="1">
        <v>46193.025000000001</v>
      </c>
      <c r="K25">
        <v>1</v>
      </c>
      <c r="L25">
        <v>1</v>
      </c>
      <c r="M25" t="s">
        <v>1850</v>
      </c>
      <c r="N25" t="s">
        <v>1851</v>
      </c>
      <c r="O25" s="1">
        <v>46193.024583333332</v>
      </c>
      <c r="P25" s="1">
        <v>46193.025000000001</v>
      </c>
      <c r="Q25" s="1" t="str">
        <f t="shared" si="0"/>
        <v>1300508|r00</v>
      </c>
    </row>
    <row r="26" spans="1:17">
      <c r="A26">
        <v>25</v>
      </c>
      <c r="B26" t="s">
        <v>1847</v>
      </c>
      <c r="C26" t="s">
        <v>1848</v>
      </c>
      <c r="D26">
        <v>2901106</v>
      </c>
      <c r="E26">
        <v>79</v>
      </c>
      <c r="F26" t="s">
        <v>1849</v>
      </c>
      <c r="G26" s="1">
        <v>46193.025046296294</v>
      </c>
      <c r="H26">
        <v>82</v>
      </c>
      <c r="I26" t="s">
        <v>1849</v>
      </c>
      <c r="J26" s="1">
        <v>46193.025254629632</v>
      </c>
      <c r="K26">
        <v>1</v>
      </c>
      <c r="L26">
        <v>1</v>
      </c>
      <c r="M26" t="s">
        <v>1850</v>
      </c>
      <c r="N26" t="s">
        <v>1851</v>
      </c>
      <c r="O26" s="1">
        <v>46193.024826388886</v>
      </c>
      <c r="P26" s="1">
        <v>46193.025254629632</v>
      </c>
      <c r="Q26" s="1" t="str">
        <f t="shared" si="0"/>
        <v>2901106|r00</v>
      </c>
    </row>
    <row r="27" spans="1:17">
      <c r="A27">
        <v>26</v>
      </c>
      <c r="B27" t="s">
        <v>1847</v>
      </c>
      <c r="C27" t="s">
        <v>1848</v>
      </c>
      <c r="D27">
        <v>5214838</v>
      </c>
      <c r="E27">
        <v>69</v>
      </c>
      <c r="F27" t="s">
        <v>1849</v>
      </c>
      <c r="G27" s="1">
        <v>46193.025381944448</v>
      </c>
      <c r="H27">
        <v>68</v>
      </c>
      <c r="I27" t="s">
        <v>1849</v>
      </c>
      <c r="J27" s="1">
        <v>46193.025671296295</v>
      </c>
      <c r="K27">
        <v>1</v>
      </c>
      <c r="L27">
        <v>1</v>
      </c>
      <c r="M27" t="s">
        <v>1850</v>
      </c>
      <c r="N27" t="s">
        <v>1851</v>
      </c>
      <c r="O27" s="1">
        <v>46193.024907407409</v>
      </c>
      <c r="P27" s="1">
        <v>46193.025671296295</v>
      </c>
      <c r="Q27" s="1" t="str">
        <f t="shared" si="0"/>
        <v>5214838|r00</v>
      </c>
    </row>
    <row r="28" spans="1:17">
      <c r="A28">
        <v>27</v>
      </c>
      <c r="B28" t="s">
        <v>1847</v>
      </c>
      <c r="C28" t="s">
        <v>1848</v>
      </c>
      <c r="D28">
        <v>1300706</v>
      </c>
      <c r="E28">
        <v>92</v>
      </c>
      <c r="F28" t="s">
        <v>1849</v>
      </c>
      <c r="G28" s="1">
        <v>46193.025219907409</v>
      </c>
      <c r="H28">
        <v>97</v>
      </c>
      <c r="I28" t="s">
        <v>1849</v>
      </c>
      <c r="J28" s="1">
        <v>46193.025451388887</v>
      </c>
      <c r="K28">
        <v>1</v>
      </c>
      <c r="L28">
        <v>1</v>
      </c>
      <c r="M28" t="s">
        <v>1850</v>
      </c>
      <c r="N28" t="s">
        <v>1851</v>
      </c>
      <c r="O28" s="1">
        <v>46193.025057870371</v>
      </c>
      <c r="P28" s="1">
        <v>46193.025451388887</v>
      </c>
      <c r="Q28" s="1" t="str">
        <f t="shared" si="0"/>
        <v>1300706|r00</v>
      </c>
    </row>
    <row r="29" spans="1:17">
      <c r="A29">
        <v>28</v>
      </c>
      <c r="B29" t="s">
        <v>1847</v>
      </c>
      <c r="C29" t="s">
        <v>1848</v>
      </c>
      <c r="D29">
        <v>2902500</v>
      </c>
      <c r="E29">
        <v>55</v>
      </c>
      <c r="F29" t="s">
        <v>1849</v>
      </c>
      <c r="G29" s="1">
        <v>46193.025555555556</v>
      </c>
      <c r="H29">
        <v>63</v>
      </c>
      <c r="I29" t="s">
        <v>1849</v>
      </c>
      <c r="J29" s="1">
        <v>46193.025740740741</v>
      </c>
      <c r="K29">
        <v>1</v>
      </c>
      <c r="L29">
        <v>1</v>
      </c>
      <c r="M29" t="s">
        <v>1850</v>
      </c>
      <c r="N29" t="s">
        <v>1851</v>
      </c>
      <c r="O29" s="1">
        <v>46193.025300925925</v>
      </c>
      <c r="P29" s="1">
        <v>46193.025740740741</v>
      </c>
      <c r="Q29" s="1" t="str">
        <f t="shared" si="0"/>
        <v>2902500|r00</v>
      </c>
    </row>
    <row r="30" spans="1:17">
      <c r="A30">
        <v>29</v>
      </c>
      <c r="B30" t="s">
        <v>1847</v>
      </c>
      <c r="C30" t="s">
        <v>1848</v>
      </c>
      <c r="D30">
        <v>1300839</v>
      </c>
      <c r="E30">
        <v>76</v>
      </c>
      <c r="F30" t="s">
        <v>1849</v>
      </c>
      <c r="G30" s="1">
        <v>46193.025729166664</v>
      </c>
      <c r="H30">
        <v>78</v>
      </c>
      <c r="I30" t="s">
        <v>1849</v>
      </c>
      <c r="J30" s="1">
        <v>46193.025937500002</v>
      </c>
      <c r="K30">
        <v>1</v>
      </c>
      <c r="L30">
        <v>1</v>
      </c>
      <c r="M30" t="s">
        <v>1850</v>
      </c>
      <c r="N30" t="s">
        <v>1851</v>
      </c>
      <c r="O30" s="1">
        <v>46193.025497685187</v>
      </c>
      <c r="P30" s="1">
        <v>46193.025937500002</v>
      </c>
      <c r="Q30" s="1" t="str">
        <f t="shared" si="0"/>
        <v>1300839|r00</v>
      </c>
    </row>
    <row r="31" spans="1:17">
      <c r="A31">
        <v>30</v>
      </c>
      <c r="B31" t="s">
        <v>1847</v>
      </c>
      <c r="C31" t="s">
        <v>1848</v>
      </c>
      <c r="D31">
        <v>5214861</v>
      </c>
      <c r="E31">
        <v>71</v>
      </c>
      <c r="F31" t="s">
        <v>1849</v>
      </c>
      <c r="G31" s="1">
        <v>46193.026064814818</v>
      </c>
      <c r="H31">
        <v>72</v>
      </c>
      <c r="I31" t="s">
        <v>1849</v>
      </c>
      <c r="J31" s="1">
        <v>46193.026273148149</v>
      </c>
      <c r="K31">
        <v>1</v>
      </c>
      <c r="L31">
        <v>1</v>
      </c>
      <c r="M31" t="s">
        <v>1850</v>
      </c>
      <c r="N31" t="s">
        <v>1851</v>
      </c>
      <c r="O31" s="1">
        <v>46193.025717592594</v>
      </c>
      <c r="P31" s="1">
        <v>46193.026273148149</v>
      </c>
      <c r="Q31" s="1" t="str">
        <f t="shared" si="0"/>
        <v>5214861|r00</v>
      </c>
    </row>
    <row r="32" spans="1:17">
      <c r="A32">
        <v>31</v>
      </c>
      <c r="B32" t="s">
        <v>1847</v>
      </c>
      <c r="C32" t="s">
        <v>1848</v>
      </c>
      <c r="D32">
        <v>2903201</v>
      </c>
      <c r="E32">
        <v>63</v>
      </c>
      <c r="F32" t="s">
        <v>1849</v>
      </c>
      <c r="G32" s="1">
        <v>46193.026053240741</v>
      </c>
      <c r="H32">
        <v>66</v>
      </c>
      <c r="I32" t="s">
        <v>1849</v>
      </c>
      <c r="J32" s="1">
        <v>46193.026238425926</v>
      </c>
      <c r="K32">
        <v>1</v>
      </c>
      <c r="L32">
        <v>1</v>
      </c>
      <c r="M32" t="s">
        <v>1850</v>
      </c>
      <c r="N32" t="s">
        <v>1851</v>
      </c>
      <c r="O32" s="1">
        <v>46193.025787037041</v>
      </c>
      <c r="P32" s="1">
        <v>46193.026250000003</v>
      </c>
      <c r="Q32" s="1" t="str">
        <f t="shared" si="0"/>
        <v>2903201|r00</v>
      </c>
    </row>
    <row r="33" spans="1:17">
      <c r="A33">
        <v>32</v>
      </c>
      <c r="B33" t="s">
        <v>1847</v>
      </c>
      <c r="C33" t="s">
        <v>1848</v>
      </c>
      <c r="D33">
        <v>1301209</v>
      </c>
      <c r="E33">
        <v>63</v>
      </c>
      <c r="F33" t="s">
        <v>1849</v>
      </c>
      <c r="G33" s="1">
        <v>46193.026620370372</v>
      </c>
      <c r="H33">
        <v>66</v>
      </c>
      <c r="I33" t="s">
        <v>1849</v>
      </c>
      <c r="J33" s="1">
        <v>46193.026967592596</v>
      </c>
      <c r="K33">
        <v>1</v>
      </c>
      <c r="L33">
        <v>1</v>
      </c>
      <c r="M33" t="s">
        <v>1850</v>
      </c>
      <c r="N33" t="s">
        <v>1851</v>
      </c>
      <c r="O33" s="1">
        <v>46193.025983796295</v>
      </c>
      <c r="P33" s="1">
        <v>46193.026967592596</v>
      </c>
      <c r="Q33" s="1" t="str">
        <f t="shared" si="0"/>
        <v>1301209|r00</v>
      </c>
    </row>
    <row r="34" spans="1:17">
      <c r="A34">
        <v>33</v>
      </c>
      <c r="B34" t="s">
        <v>1847</v>
      </c>
      <c r="C34" t="s">
        <v>1848</v>
      </c>
      <c r="D34">
        <v>2911303</v>
      </c>
      <c r="E34">
        <v>78</v>
      </c>
      <c r="F34" t="s">
        <v>1849</v>
      </c>
      <c r="G34" s="1">
        <v>46193.026724537034</v>
      </c>
      <c r="H34">
        <v>79</v>
      </c>
      <c r="I34" t="s">
        <v>1849</v>
      </c>
      <c r="J34" s="1">
        <v>46193.027013888888</v>
      </c>
      <c r="K34">
        <v>1</v>
      </c>
      <c r="L34">
        <v>1</v>
      </c>
      <c r="M34" t="s">
        <v>1850</v>
      </c>
      <c r="N34" t="s">
        <v>1851</v>
      </c>
      <c r="O34" s="1">
        <v>46193.026296296295</v>
      </c>
      <c r="P34" s="1">
        <v>46193.027013888888</v>
      </c>
      <c r="Q34" s="1" t="str">
        <f t="shared" si="0"/>
        <v>2911303|r00</v>
      </c>
    </row>
    <row r="35" spans="1:17">
      <c r="A35">
        <v>34</v>
      </c>
      <c r="B35" t="s">
        <v>1847</v>
      </c>
      <c r="C35" t="s">
        <v>1848</v>
      </c>
      <c r="D35">
        <v>5216908</v>
      </c>
      <c r="E35">
        <v>74</v>
      </c>
      <c r="F35" t="s">
        <v>1849</v>
      </c>
      <c r="G35" s="1">
        <v>46193.026747685188</v>
      </c>
      <c r="H35">
        <v>72</v>
      </c>
      <c r="I35" t="s">
        <v>1849</v>
      </c>
      <c r="J35" s="1">
        <v>46193.026967592596</v>
      </c>
      <c r="K35">
        <v>1</v>
      </c>
      <c r="L35">
        <v>1</v>
      </c>
      <c r="M35" t="s">
        <v>1850</v>
      </c>
      <c r="N35" t="s">
        <v>1851</v>
      </c>
      <c r="O35" s="1">
        <v>46193.026319444441</v>
      </c>
      <c r="P35" s="1">
        <v>46193.026967592596</v>
      </c>
      <c r="Q35" s="1" t="str">
        <f t="shared" si="0"/>
        <v>5216908|r00</v>
      </c>
    </row>
    <row r="36" spans="1:17">
      <c r="A36">
        <v>35</v>
      </c>
      <c r="B36" t="s">
        <v>1847</v>
      </c>
      <c r="C36" t="s">
        <v>1848</v>
      </c>
      <c r="D36">
        <v>1303403</v>
      </c>
      <c r="E36">
        <v>92</v>
      </c>
      <c r="F36" t="s">
        <v>1849</v>
      </c>
      <c r="G36" s="1">
        <v>46193.027233796296</v>
      </c>
      <c r="I36" t="s">
        <v>1852</v>
      </c>
      <c r="J36" s="1">
        <v>46193.028113425928</v>
      </c>
      <c r="K36">
        <v>1</v>
      </c>
      <c r="L36">
        <v>0</v>
      </c>
      <c r="M36" t="s">
        <v>1853</v>
      </c>
      <c r="N36" t="s">
        <v>1851</v>
      </c>
      <c r="O36" s="1">
        <v>46193.027013888888</v>
      </c>
      <c r="P36" s="1">
        <v>46193.028113425928</v>
      </c>
      <c r="Q36" s="1" t="str">
        <f t="shared" si="0"/>
        <v>1303403|r00</v>
      </c>
    </row>
    <row r="37" spans="1:17">
      <c r="A37">
        <v>36</v>
      </c>
      <c r="B37" t="s">
        <v>1847</v>
      </c>
      <c r="C37" t="s">
        <v>1848</v>
      </c>
      <c r="D37">
        <v>5220454</v>
      </c>
      <c r="E37">
        <v>67</v>
      </c>
      <c r="F37" t="s">
        <v>1849</v>
      </c>
      <c r="G37" s="1">
        <v>46193.027453703704</v>
      </c>
      <c r="H37">
        <v>69</v>
      </c>
      <c r="I37" t="s">
        <v>1849</v>
      </c>
      <c r="J37" s="1">
        <v>46193.027719907404</v>
      </c>
      <c r="K37">
        <v>1</v>
      </c>
      <c r="L37">
        <v>1</v>
      </c>
      <c r="M37" t="s">
        <v>1850</v>
      </c>
      <c r="N37" t="s">
        <v>1851</v>
      </c>
      <c r="O37" s="1">
        <v>46193.027025462965</v>
      </c>
      <c r="P37" s="1">
        <v>46193.027719907404</v>
      </c>
      <c r="Q37" s="1" t="str">
        <f t="shared" si="0"/>
        <v>5220454|r00</v>
      </c>
    </row>
    <row r="38" spans="1:17">
      <c r="A38">
        <v>37</v>
      </c>
      <c r="B38" t="s">
        <v>1847</v>
      </c>
      <c r="C38" t="s">
        <v>1848</v>
      </c>
      <c r="D38">
        <v>2911402</v>
      </c>
      <c r="E38">
        <v>80</v>
      </c>
      <c r="F38" t="s">
        <v>1849</v>
      </c>
      <c r="G38" s="1">
        <v>46193.027361111112</v>
      </c>
      <c r="H38">
        <v>83</v>
      </c>
      <c r="I38" t="s">
        <v>1849</v>
      </c>
      <c r="J38" s="1">
        <v>46193.027615740742</v>
      </c>
      <c r="K38">
        <v>1</v>
      </c>
      <c r="L38">
        <v>1</v>
      </c>
      <c r="M38" t="s">
        <v>1850</v>
      </c>
      <c r="N38" t="s">
        <v>1851</v>
      </c>
      <c r="O38" s="1">
        <v>46193.027083333334</v>
      </c>
      <c r="P38" s="1">
        <v>46193.027615740742</v>
      </c>
      <c r="Q38" s="1" t="str">
        <f t="shared" si="0"/>
        <v>2911402|r00</v>
      </c>
    </row>
    <row r="39" spans="1:17">
      <c r="A39">
        <v>38</v>
      </c>
      <c r="B39" t="s">
        <v>1847</v>
      </c>
      <c r="C39" t="s">
        <v>1848</v>
      </c>
      <c r="D39">
        <v>2912103</v>
      </c>
      <c r="E39">
        <v>53</v>
      </c>
      <c r="F39" t="s">
        <v>1849</v>
      </c>
      <c r="G39" s="1">
        <v>46193.027951388889</v>
      </c>
      <c r="H39">
        <v>54</v>
      </c>
      <c r="I39" t="s">
        <v>1849</v>
      </c>
      <c r="J39" s="1">
        <v>46193.028229166666</v>
      </c>
      <c r="K39">
        <v>1</v>
      </c>
      <c r="L39">
        <v>1</v>
      </c>
      <c r="M39" t="s">
        <v>1850</v>
      </c>
      <c r="N39" t="s">
        <v>1851</v>
      </c>
      <c r="O39" s="1">
        <v>46193.027662037035</v>
      </c>
      <c r="P39" s="1">
        <v>46193.028229166666</v>
      </c>
      <c r="Q39" s="1" t="str">
        <f t="shared" si="0"/>
        <v>2912103|r00</v>
      </c>
    </row>
    <row r="40" spans="1:17">
      <c r="A40">
        <v>39</v>
      </c>
      <c r="B40" t="s">
        <v>1847</v>
      </c>
      <c r="C40" t="s">
        <v>1848</v>
      </c>
      <c r="D40">
        <v>5100102</v>
      </c>
      <c r="F40" t="s">
        <v>1854</v>
      </c>
      <c r="G40" s="1">
        <v>46193.034687500003</v>
      </c>
      <c r="H40">
        <v>63</v>
      </c>
      <c r="I40" t="s">
        <v>1849</v>
      </c>
      <c r="J40" s="1">
        <v>46193.034942129627</v>
      </c>
      <c r="K40">
        <v>0</v>
      </c>
      <c r="L40">
        <v>1</v>
      </c>
      <c r="M40" t="s">
        <v>1853</v>
      </c>
      <c r="N40" t="s">
        <v>1851</v>
      </c>
      <c r="O40" s="1">
        <v>46193.027766203704</v>
      </c>
      <c r="P40" s="1">
        <v>46193.034942129627</v>
      </c>
      <c r="Q40" s="1" t="str">
        <f t="shared" si="0"/>
        <v>5100102|r00</v>
      </c>
    </row>
    <row r="41" spans="1:17">
      <c r="A41">
        <v>40</v>
      </c>
      <c r="B41" t="s">
        <v>1847</v>
      </c>
      <c r="C41" t="s">
        <v>1848</v>
      </c>
      <c r="D41">
        <v>1500107</v>
      </c>
      <c r="F41" t="s">
        <v>1854</v>
      </c>
      <c r="G41" s="1">
        <v>46193.035231481481</v>
      </c>
      <c r="H41">
        <v>60</v>
      </c>
      <c r="I41" t="s">
        <v>1849</v>
      </c>
      <c r="J41" s="1">
        <v>46193.035532407404</v>
      </c>
      <c r="K41">
        <v>0</v>
      </c>
      <c r="L41">
        <v>1</v>
      </c>
      <c r="M41" t="s">
        <v>1853</v>
      </c>
      <c r="N41" t="s">
        <v>1851</v>
      </c>
      <c r="O41" s="1">
        <v>46193.02815972222</v>
      </c>
      <c r="P41" s="1">
        <v>46193.035532407404</v>
      </c>
      <c r="Q41" s="1" t="str">
        <f t="shared" si="0"/>
        <v>1500107|r00</v>
      </c>
    </row>
    <row r="42" spans="1:17">
      <c r="A42">
        <v>41</v>
      </c>
      <c r="B42" t="s">
        <v>1847</v>
      </c>
      <c r="C42" t="s">
        <v>1848</v>
      </c>
      <c r="D42">
        <v>2913705</v>
      </c>
      <c r="E42">
        <v>50</v>
      </c>
      <c r="F42" t="s">
        <v>1849</v>
      </c>
      <c r="G42" s="1">
        <v>46193.028703703705</v>
      </c>
      <c r="H42">
        <v>57</v>
      </c>
      <c r="I42" t="s">
        <v>1849</v>
      </c>
      <c r="J42" s="1">
        <v>46193.029027777775</v>
      </c>
      <c r="K42">
        <v>1</v>
      </c>
      <c r="L42">
        <v>1</v>
      </c>
      <c r="M42" t="s">
        <v>1850</v>
      </c>
      <c r="N42" t="s">
        <v>1851</v>
      </c>
      <c r="O42" s="1">
        <v>46193.028275462966</v>
      </c>
      <c r="P42" s="1">
        <v>46193.029027777775</v>
      </c>
      <c r="Q42" s="1" t="str">
        <f t="shared" si="0"/>
        <v>2913705|r00</v>
      </c>
    </row>
    <row r="43" spans="1:17">
      <c r="A43">
        <v>42</v>
      </c>
      <c r="B43" t="s">
        <v>1847</v>
      </c>
      <c r="C43" t="s">
        <v>1848</v>
      </c>
      <c r="D43">
        <v>2915007</v>
      </c>
      <c r="F43" t="s">
        <v>1854</v>
      </c>
      <c r="G43" s="1">
        <v>46193.036064814813</v>
      </c>
      <c r="I43" t="s">
        <v>1852</v>
      </c>
      <c r="J43" s="1">
        <v>46193.036921296298</v>
      </c>
      <c r="K43">
        <v>0</v>
      </c>
      <c r="L43">
        <v>0</v>
      </c>
      <c r="M43" t="s">
        <v>1855</v>
      </c>
      <c r="N43" t="s">
        <v>1851</v>
      </c>
      <c r="O43" s="1">
        <v>46193.029062499998</v>
      </c>
      <c r="P43" s="1">
        <v>46193.036921296298</v>
      </c>
      <c r="Q43" s="1" t="str">
        <f t="shared" si="0"/>
        <v>2915007|r00</v>
      </c>
    </row>
    <row r="44" spans="1:17">
      <c r="A44">
        <v>43</v>
      </c>
      <c r="B44" t="s">
        <v>1847</v>
      </c>
      <c r="C44" t="s">
        <v>1848</v>
      </c>
      <c r="D44">
        <v>5101902</v>
      </c>
      <c r="E44">
        <v>51</v>
      </c>
      <c r="F44" t="s">
        <v>1849</v>
      </c>
      <c r="G44" s="1">
        <v>46193.036620370367</v>
      </c>
      <c r="H44">
        <v>52</v>
      </c>
      <c r="I44" t="s">
        <v>1849</v>
      </c>
      <c r="J44" s="1">
        <v>46193.036898148152</v>
      </c>
      <c r="K44">
        <v>1</v>
      </c>
      <c r="L44">
        <v>1</v>
      </c>
      <c r="M44" t="s">
        <v>1850</v>
      </c>
      <c r="N44" t="s">
        <v>1851</v>
      </c>
      <c r="O44" s="1">
        <v>46193.034988425927</v>
      </c>
      <c r="P44" s="1">
        <v>46193.036898148152</v>
      </c>
      <c r="Q44" s="1" t="str">
        <f t="shared" si="0"/>
        <v>5101902|r00</v>
      </c>
    </row>
    <row r="45" spans="1:17">
      <c r="A45">
        <v>44</v>
      </c>
      <c r="B45" t="s">
        <v>1847</v>
      </c>
      <c r="C45" t="s">
        <v>1848</v>
      </c>
      <c r="D45">
        <v>1500958</v>
      </c>
      <c r="E45">
        <v>62</v>
      </c>
      <c r="F45" t="s">
        <v>1849</v>
      </c>
      <c r="G45" s="1">
        <v>46193.035821759258</v>
      </c>
      <c r="H45">
        <v>64</v>
      </c>
      <c r="I45" t="s">
        <v>1849</v>
      </c>
      <c r="J45" s="1">
        <v>46193.036076388889</v>
      </c>
      <c r="K45">
        <v>1</v>
      </c>
      <c r="L45">
        <v>1</v>
      </c>
      <c r="M45" t="s">
        <v>1850</v>
      </c>
      <c r="N45" t="s">
        <v>1851</v>
      </c>
      <c r="O45" s="1">
        <v>46193.035567129627</v>
      </c>
      <c r="P45" s="1">
        <v>46193.036076388889</v>
      </c>
      <c r="Q45" s="1" t="str">
        <f t="shared" si="0"/>
        <v>1500958|r00</v>
      </c>
    </row>
    <row r="46" spans="1:17">
      <c r="A46">
        <v>45</v>
      </c>
      <c r="B46" t="s">
        <v>1847</v>
      </c>
      <c r="C46" t="s">
        <v>1848</v>
      </c>
      <c r="D46">
        <v>1502707</v>
      </c>
      <c r="E46">
        <v>92</v>
      </c>
      <c r="F46" t="s">
        <v>1849</v>
      </c>
      <c r="G46" s="1">
        <v>46193.039664351854</v>
      </c>
      <c r="H46">
        <v>61</v>
      </c>
      <c r="I46" t="s">
        <v>1849</v>
      </c>
      <c r="J46" s="1">
        <v>46193.039965277778</v>
      </c>
      <c r="K46">
        <v>1</v>
      </c>
      <c r="L46">
        <v>1</v>
      </c>
      <c r="M46" t="s">
        <v>1850</v>
      </c>
      <c r="N46" t="s">
        <v>1851</v>
      </c>
      <c r="O46" s="1">
        <v>46193.036122685182</v>
      </c>
      <c r="P46" s="1">
        <v>46193.039965277778</v>
      </c>
      <c r="Q46" s="1" t="str">
        <f t="shared" si="0"/>
        <v>1502707|r00</v>
      </c>
    </row>
    <row r="47" spans="1:17">
      <c r="A47">
        <v>46</v>
      </c>
      <c r="B47" t="s">
        <v>1847</v>
      </c>
      <c r="C47" t="s">
        <v>1848</v>
      </c>
      <c r="D47">
        <v>5102504</v>
      </c>
      <c r="E47">
        <v>66</v>
      </c>
      <c r="F47" t="s">
        <v>1849</v>
      </c>
      <c r="G47" s="1">
        <v>46193.037361111114</v>
      </c>
      <c r="H47">
        <v>72</v>
      </c>
      <c r="I47" t="s">
        <v>1849</v>
      </c>
      <c r="J47" s="1">
        <v>46193.037673611114</v>
      </c>
      <c r="K47">
        <v>1</v>
      </c>
      <c r="L47">
        <v>1</v>
      </c>
      <c r="M47" t="s">
        <v>1850</v>
      </c>
      <c r="N47" t="s">
        <v>1851</v>
      </c>
      <c r="O47" s="1">
        <v>46193.036932870367</v>
      </c>
      <c r="P47" s="1">
        <v>46193.037673611114</v>
      </c>
      <c r="Q47" s="1" t="str">
        <f t="shared" si="0"/>
        <v>5102504|r00</v>
      </c>
    </row>
    <row r="48" spans="1:17">
      <c r="A48">
        <v>47</v>
      </c>
      <c r="B48" t="s">
        <v>1847</v>
      </c>
      <c r="C48" t="s">
        <v>1848</v>
      </c>
      <c r="D48">
        <v>2915106</v>
      </c>
      <c r="E48">
        <v>92</v>
      </c>
      <c r="F48" t="s">
        <v>1849</v>
      </c>
      <c r="G48" s="1">
        <v>46193.039409722223</v>
      </c>
      <c r="H48">
        <v>73</v>
      </c>
      <c r="I48" t="s">
        <v>1849</v>
      </c>
      <c r="J48" s="1">
        <v>46193.039675925924</v>
      </c>
      <c r="K48">
        <v>1</v>
      </c>
      <c r="L48">
        <v>1</v>
      </c>
      <c r="M48" t="s">
        <v>1850</v>
      </c>
      <c r="N48" t="s">
        <v>1851</v>
      </c>
      <c r="O48" s="1">
        <v>46193.036956018521</v>
      </c>
      <c r="P48" s="1">
        <v>46193.039675925924</v>
      </c>
      <c r="Q48" s="1" t="str">
        <f t="shared" si="0"/>
        <v>2915106|r00</v>
      </c>
    </row>
    <row r="49" spans="1:17">
      <c r="A49">
        <v>48</v>
      </c>
      <c r="B49" t="s">
        <v>1847</v>
      </c>
      <c r="C49" t="s">
        <v>1848</v>
      </c>
      <c r="D49">
        <v>5103437</v>
      </c>
      <c r="E49">
        <v>92</v>
      </c>
      <c r="F49" t="s">
        <v>1849</v>
      </c>
      <c r="G49" s="1">
        <v>46193.037835648145</v>
      </c>
      <c r="H49">
        <v>81</v>
      </c>
      <c r="I49" t="s">
        <v>1849</v>
      </c>
      <c r="J49" s="1">
        <v>46193.038078703707</v>
      </c>
      <c r="K49">
        <v>1</v>
      </c>
      <c r="L49">
        <v>1</v>
      </c>
      <c r="M49" t="s">
        <v>1850</v>
      </c>
      <c r="N49" t="s">
        <v>1851</v>
      </c>
      <c r="O49" s="1">
        <v>46193.037708333337</v>
      </c>
      <c r="P49" s="1">
        <v>46193.038078703707</v>
      </c>
      <c r="Q49" s="1" t="str">
        <f t="shared" si="0"/>
        <v>5103437|r00</v>
      </c>
    </row>
    <row r="50" spans="1:17">
      <c r="A50">
        <v>49</v>
      </c>
      <c r="B50" t="s">
        <v>1847</v>
      </c>
      <c r="C50" t="s">
        <v>1848</v>
      </c>
      <c r="D50">
        <v>5104807</v>
      </c>
      <c r="E50">
        <v>77</v>
      </c>
      <c r="F50" t="s">
        <v>1849</v>
      </c>
      <c r="G50" s="1">
        <v>46193.038402777776</v>
      </c>
      <c r="H50">
        <v>74</v>
      </c>
      <c r="I50" t="s">
        <v>1849</v>
      </c>
      <c r="J50" s="1">
        <v>46193.03869212963</v>
      </c>
      <c r="K50">
        <v>1</v>
      </c>
      <c r="L50">
        <v>1</v>
      </c>
      <c r="M50" t="s">
        <v>1850</v>
      </c>
      <c r="N50" t="s">
        <v>1851</v>
      </c>
      <c r="O50" s="1">
        <v>46193.038124999999</v>
      </c>
      <c r="P50" s="1">
        <v>46193.03869212963</v>
      </c>
      <c r="Q50" s="1" t="str">
        <f t="shared" si="0"/>
        <v>5104807|r00</v>
      </c>
    </row>
    <row r="51" spans="1:17">
      <c r="A51">
        <v>50</v>
      </c>
      <c r="B51" t="s">
        <v>1847</v>
      </c>
      <c r="C51" t="s">
        <v>1848</v>
      </c>
      <c r="D51">
        <v>5105580</v>
      </c>
      <c r="E51">
        <v>44</v>
      </c>
      <c r="F51" t="s">
        <v>1849</v>
      </c>
      <c r="G51" s="1">
        <v>46193.038969907408</v>
      </c>
      <c r="H51">
        <v>54</v>
      </c>
      <c r="I51" t="s">
        <v>1849</v>
      </c>
      <c r="J51" s="1">
        <v>46193.039212962962</v>
      </c>
      <c r="K51">
        <v>1</v>
      </c>
      <c r="L51">
        <v>1</v>
      </c>
      <c r="M51" t="s">
        <v>1850</v>
      </c>
      <c r="N51" t="s">
        <v>1851</v>
      </c>
      <c r="O51" s="1">
        <v>46193.038726851853</v>
      </c>
      <c r="P51" s="1">
        <v>46193.039212962962</v>
      </c>
      <c r="Q51" s="1" t="str">
        <f t="shared" si="0"/>
        <v>5105580|r00</v>
      </c>
    </row>
    <row r="52" spans="1:17">
      <c r="A52">
        <v>51</v>
      </c>
      <c r="B52" t="s">
        <v>1847</v>
      </c>
      <c r="C52" t="s">
        <v>1848</v>
      </c>
      <c r="D52">
        <v>5106828</v>
      </c>
      <c r="E52">
        <v>81</v>
      </c>
      <c r="F52" t="s">
        <v>1849</v>
      </c>
      <c r="G52" s="1">
        <v>46193.039606481485</v>
      </c>
      <c r="H52">
        <v>78</v>
      </c>
      <c r="I52" t="s">
        <v>1849</v>
      </c>
      <c r="J52" s="1">
        <v>46193.039861111109</v>
      </c>
      <c r="K52">
        <v>1</v>
      </c>
      <c r="L52">
        <v>1</v>
      </c>
      <c r="M52" t="s">
        <v>1850</v>
      </c>
      <c r="N52" t="s">
        <v>1851</v>
      </c>
      <c r="O52" s="1">
        <v>46193.039247685185</v>
      </c>
      <c r="P52" s="1">
        <v>46193.039872685185</v>
      </c>
      <c r="Q52" s="1" t="str">
        <f t="shared" si="0"/>
        <v>5106828|r00</v>
      </c>
    </row>
    <row r="53" spans="1:17">
      <c r="A53">
        <v>52</v>
      </c>
      <c r="B53" t="s">
        <v>1847</v>
      </c>
      <c r="C53" t="s">
        <v>1848</v>
      </c>
      <c r="D53">
        <v>2918357</v>
      </c>
      <c r="E53">
        <v>66</v>
      </c>
      <c r="F53" t="s">
        <v>1849</v>
      </c>
      <c r="G53" s="1">
        <v>46193.044814814813</v>
      </c>
      <c r="H53">
        <v>77</v>
      </c>
      <c r="I53" t="s">
        <v>1849</v>
      </c>
      <c r="J53" s="1">
        <v>46193.045115740744</v>
      </c>
      <c r="K53">
        <v>1</v>
      </c>
      <c r="L53">
        <v>1</v>
      </c>
      <c r="M53" t="s">
        <v>1850</v>
      </c>
      <c r="N53" t="s">
        <v>1851</v>
      </c>
      <c r="O53" s="1">
        <v>46193.039710648147</v>
      </c>
      <c r="P53" s="1">
        <v>46193.045115740744</v>
      </c>
      <c r="Q53" s="1" t="str">
        <f t="shared" si="0"/>
        <v>2918357|r00</v>
      </c>
    </row>
    <row r="54" spans="1:17">
      <c r="A54">
        <v>53</v>
      </c>
      <c r="B54" t="s">
        <v>1847</v>
      </c>
      <c r="C54" t="s">
        <v>1848</v>
      </c>
      <c r="D54">
        <v>5107107</v>
      </c>
      <c r="E54">
        <v>62</v>
      </c>
      <c r="F54" t="s">
        <v>1849</v>
      </c>
      <c r="G54" s="1">
        <v>46193.040532407409</v>
      </c>
      <c r="H54">
        <v>62</v>
      </c>
      <c r="I54" t="s">
        <v>1849</v>
      </c>
      <c r="J54" s="1">
        <v>46193.040752314817</v>
      </c>
      <c r="K54">
        <v>1</v>
      </c>
      <c r="L54">
        <v>1</v>
      </c>
      <c r="M54" t="s">
        <v>1850</v>
      </c>
      <c r="N54" t="s">
        <v>1851</v>
      </c>
      <c r="O54" s="1">
        <v>46193.039907407408</v>
      </c>
      <c r="P54" s="1">
        <v>46193.040752314817</v>
      </c>
      <c r="Q54" s="1" t="str">
        <f t="shared" si="0"/>
        <v>5107107|r00</v>
      </c>
    </row>
    <row r="55" spans="1:17">
      <c r="A55">
        <v>54</v>
      </c>
      <c r="B55" t="s">
        <v>1847</v>
      </c>
      <c r="C55" t="s">
        <v>1848</v>
      </c>
      <c r="D55">
        <v>1502939</v>
      </c>
      <c r="E55">
        <v>62</v>
      </c>
      <c r="F55" t="s">
        <v>1849</v>
      </c>
      <c r="G55" s="1">
        <v>46193.040590277778</v>
      </c>
      <c r="H55">
        <v>62</v>
      </c>
      <c r="I55" t="s">
        <v>1849</v>
      </c>
      <c r="J55" s="1">
        <v>46193.041018518517</v>
      </c>
      <c r="K55">
        <v>1</v>
      </c>
      <c r="L55">
        <v>1</v>
      </c>
      <c r="M55" t="s">
        <v>1850</v>
      </c>
      <c r="N55" t="s">
        <v>1851</v>
      </c>
      <c r="O55" s="1">
        <v>46193.040011574078</v>
      </c>
      <c r="P55" s="1">
        <v>46193.041018518517</v>
      </c>
      <c r="Q55" s="1" t="str">
        <f t="shared" si="0"/>
        <v>1502939|r00</v>
      </c>
    </row>
    <row r="56" spans="1:17">
      <c r="A56">
        <v>55</v>
      </c>
      <c r="B56" t="s">
        <v>1847</v>
      </c>
      <c r="C56" t="s">
        <v>1848</v>
      </c>
      <c r="D56">
        <v>5107909</v>
      </c>
      <c r="E56">
        <v>92</v>
      </c>
      <c r="F56" t="s">
        <v>1849</v>
      </c>
      <c r="G56" s="1">
        <v>46193.040937500002</v>
      </c>
      <c r="H56">
        <v>92</v>
      </c>
      <c r="I56" t="s">
        <v>1849</v>
      </c>
      <c r="J56" s="1">
        <v>46193.041203703702</v>
      </c>
      <c r="K56">
        <v>1</v>
      </c>
      <c r="L56">
        <v>1</v>
      </c>
      <c r="M56" t="s">
        <v>1850</v>
      </c>
      <c r="N56" t="s">
        <v>1851</v>
      </c>
      <c r="O56" s="1">
        <v>46193.04078703704</v>
      </c>
      <c r="P56" s="1">
        <v>46193.041203703702</v>
      </c>
      <c r="Q56" s="1" t="str">
        <f t="shared" si="0"/>
        <v>5107909|r00</v>
      </c>
    </row>
    <row r="57" spans="1:17">
      <c r="A57">
        <v>56</v>
      </c>
      <c r="B57" t="s">
        <v>1847</v>
      </c>
      <c r="C57" t="s">
        <v>1848</v>
      </c>
      <c r="D57">
        <v>1504422</v>
      </c>
      <c r="E57">
        <v>92</v>
      </c>
      <c r="F57" t="s">
        <v>1849</v>
      </c>
      <c r="G57" s="1">
        <v>46193.04351851852</v>
      </c>
      <c r="H57">
        <v>71</v>
      </c>
      <c r="I57" t="s">
        <v>1849</v>
      </c>
      <c r="J57" s="1">
        <v>46193.043865740743</v>
      </c>
      <c r="K57">
        <v>1</v>
      </c>
      <c r="L57">
        <v>1</v>
      </c>
      <c r="M57" t="s">
        <v>1850</v>
      </c>
      <c r="N57" t="s">
        <v>1851</v>
      </c>
      <c r="O57" s="1">
        <v>46193.04105324074</v>
      </c>
      <c r="P57" s="1">
        <v>46193.043865740743</v>
      </c>
      <c r="Q57" s="1" t="str">
        <f t="shared" si="0"/>
        <v>1504422|r00</v>
      </c>
    </row>
    <row r="58" spans="1:17">
      <c r="A58">
        <v>57</v>
      </c>
      <c r="B58" t="s">
        <v>1847</v>
      </c>
      <c r="C58" t="s">
        <v>1848</v>
      </c>
      <c r="D58">
        <v>5108402</v>
      </c>
      <c r="E58">
        <v>67</v>
      </c>
      <c r="F58" t="s">
        <v>1849</v>
      </c>
      <c r="G58" s="1">
        <v>46193.041574074072</v>
      </c>
      <c r="H58">
        <v>70</v>
      </c>
      <c r="I58" t="s">
        <v>1849</v>
      </c>
      <c r="J58" s="1">
        <v>46193.041863425926</v>
      </c>
      <c r="K58">
        <v>1</v>
      </c>
      <c r="L58">
        <v>1</v>
      </c>
      <c r="M58" t="s">
        <v>1850</v>
      </c>
      <c r="N58" t="s">
        <v>1851</v>
      </c>
      <c r="O58" s="1">
        <v>46193.041250000002</v>
      </c>
      <c r="P58" s="1">
        <v>46193.041863425926</v>
      </c>
      <c r="Q58" s="1" t="str">
        <f t="shared" si="0"/>
        <v>5108402|r00</v>
      </c>
    </row>
    <row r="59" spans="1:17">
      <c r="A59">
        <v>58</v>
      </c>
      <c r="B59" t="s">
        <v>1847</v>
      </c>
      <c r="C59" t="s">
        <v>1848</v>
      </c>
      <c r="D59">
        <v>5001904</v>
      </c>
      <c r="E59">
        <v>75</v>
      </c>
      <c r="F59" t="s">
        <v>1849</v>
      </c>
      <c r="G59" s="1">
        <v>46193.042453703703</v>
      </c>
      <c r="H59">
        <v>74</v>
      </c>
      <c r="I59" t="s">
        <v>1849</v>
      </c>
      <c r="J59" s="1">
        <v>46193.04278935185</v>
      </c>
      <c r="K59">
        <v>1</v>
      </c>
      <c r="L59">
        <v>1</v>
      </c>
      <c r="M59" t="s">
        <v>1850</v>
      </c>
      <c r="N59" t="s">
        <v>1851</v>
      </c>
      <c r="O59" s="1">
        <v>46193.041898148149</v>
      </c>
      <c r="P59" s="1">
        <v>46193.04278935185</v>
      </c>
      <c r="Q59" s="1" t="str">
        <f t="shared" si="0"/>
        <v>5001904|r00</v>
      </c>
    </row>
    <row r="60" spans="1:17">
      <c r="A60">
        <v>59</v>
      </c>
      <c r="B60" t="s">
        <v>1847</v>
      </c>
      <c r="C60" t="s">
        <v>1848</v>
      </c>
      <c r="D60">
        <v>5002704</v>
      </c>
      <c r="E60">
        <v>69</v>
      </c>
      <c r="F60" t="s">
        <v>1849</v>
      </c>
      <c r="G60" s="1">
        <v>46193.043217592596</v>
      </c>
      <c r="H60">
        <v>73</v>
      </c>
      <c r="I60" t="s">
        <v>1849</v>
      </c>
      <c r="J60" s="1">
        <v>46193.04351851852</v>
      </c>
      <c r="K60">
        <v>1</v>
      </c>
      <c r="L60">
        <v>1</v>
      </c>
      <c r="M60" t="s">
        <v>1850</v>
      </c>
      <c r="N60" t="s">
        <v>1851</v>
      </c>
      <c r="O60" s="1">
        <v>46193.042824074073</v>
      </c>
      <c r="P60" s="1">
        <v>46193.04351851852</v>
      </c>
      <c r="Q60" s="1" t="str">
        <f t="shared" si="0"/>
        <v>5002704|r00</v>
      </c>
    </row>
    <row r="61" spans="1:17">
      <c r="A61">
        <v>60</v>
      </c>
      <c r="B61" t="s">
        <v>1847</v>
      </c>
      <c r="C61" t="s">
        <v>1848</v>
      </c>
      <c r="D61">
        <v>5002902</v>
      </c>
      <c r="E61">
        <v>92</v>
      </c>
      <c r="F61" t="s">
        <v>1849</v>
      </c>
      <c r="G61" s="1">
        <v>46193.043680555558</v>
      </c>
      <c r="H61">
        <v>68</v>
      </c>
      <c r="I61" t="s">
        <v>1849</v>
      </c>
      <c r="J61" s="1">
        <v>46193.043969907405</v>
      </c>
      <c r="K61">
        <v>1</v>
      </c>
      <c r="L61">
        <v>1</v>
      </c>
      <c r="M61" t="s">
        <v>1850</v>
      </c>
      <c r="N61" t="s">
        <v>1851</v>
      </c>
      <c r="O61" s="1">
        <v>46193.043553240743</v>
      </c>
      <c r="P61" s="1">
        <v>46193.043969907405</v>
      </c>
      <c r="Q61" s="1" t="str">
        <f t="shared" si="0"/>
        <v>5002902|r00</v>
      </c>
    </row>
    <row r="62" spans="1:17">
      <c r="A62">
        <v>61</v>
      </c>
      <c r="B62" t="s">
        <v>1847</v>
      </c>
      <c r="C62" t="s">
        <v>1848</v>
      </c>
      <c r="D62">
        <v>1505494</v>
      </c>
      <c r="E62">
        <v>65</v>
      </c>
      <c r="F62" t="s">
        <v>1849</v>
      </c>
      <c r="G62" s="1">
        <v>46193.044189814813</v>
      </c>
      <c r="H62">
        <v>66</v>
      </c>
      <c r="I62" t="s">
        <v>1849</v>
      </c>
      <c r="J62" s="1">
        <v>46193.044444444444</v>
      </c>
      <c r="K62">
        <v>1</v>
      </c>
      <c r="L62">
        <v>1</v>
      </c>
      <c r="M62" t="s">
        <v>1850</v>
      </c>
      <c r="N62" t="s">
        <v>1851</v>
      </c>
      <c r="O62" s="1">
        <v>46193.043912037036</v>
      </c>
      <c r="P62" s="1">
        <v>46193.044444444444</v>
      </c>
      <c r="Q62" s="1" t="str">
        <f t="shared" si="0"/>
        <v>1505494|r00</v>
      </c>
    </row>
    <row r="63" spans="1:17">
      <c r="A63">
        <v>62</v>
      </c>
      <c r="B63" t="s">
        <v>1847</v>
      </c>
      <c r="C63" t="s">
        <v>1848</v>
      </c>
      <c r="D63">
        <v>5003157</v>
      </c>
      <c r="E63">
        <v>70</v>
      </c>
      <c r="F63" t="s">
        <v>1849</v>
      </c>
      <c r="G63" s="1">
        <v>46193.044259259259</v>
      </c>
      <c r="H63">
        <v>72</v>
      </c>
      <c r="I63" t="s">
        <v>1849</v>
      </c>
      <c r="J63" s="1">
        <v>46193.044456018521</v>
      </c>
      <c r="K63">
        <v>1</v>
      </c>
      <c r="L63">
        <v>1</v>
      </c>
      <c r="M63" t="s">
        <v>1850</v>
      </c>
      <c r="N63" t="s">
        <v>1851</v>
      </c>
      <c r="O63" s="1">
        <v>46193.044004629628</v>
      </c>
      <c r="P63" s="1">
        <v>46193.044456018521</v>
      </c>
      <c r="Q63" s="1" t="str">
        <f t="shared" si="0"/>
        <v>5003157|r00</v>
      </c>
    </row>
    <row r="64" spans="1:17">
      <c r="A64">
        <v>63</v>
      </c>
      <c r="B64" t="s">
        <v>1847</v>
      </c>
      <c r="C64" t="s">
        <v>1848</v>
      </c>
      <c r="D64">
        <v>1100015</v>
      </c>
      <c r="E64">
        <v>70</v>
      </c>
      <c r="F64" t="s">
        <v>1849</v>
      </c>
      <c r="G64" s="1">
        <v>46193.044953703706</v>
      </c>
      <c r="H64">
        <v>72</v>
      </c>
      <c r="I64" t="s">
        <v>1849</v>
      </c>
      <c r="J64" s="1">
        <v>46193.045335648145</v>
      </c>
      <c r="K64">
        <v>1</v>
      </c>
      <c r="L64">
        <v>1</v>
      </c>
      <c r="M64" t="s">
        <v>1850</v>
      </c>
      <c r="N64" t="s">
        <v>1851</v>
      </c>
      <c r="O64" s="1">
        <v>46193.044490740744</v>
      </c>
      <c r="P64" s="1">
        <v>46193.045335648145</v>
      </c>
      <c r="Q64" s="1" t="str">
        <f t="shared" si="0"/>
        <v>1100015|r00</v>
      </c>
    </row>
    <row r="65" spans="1:17">
      <c r="A65">
        <v>64</v>
      </c>
      <c r="B65" t="s">
        <v>1847</v>
      </c>
      <c r="C65" t="s">
        <v>1848</v>
      </c>
      <c r="D65">
        <v>5004106</v>
      </c>
      <c r="E65">
        <v>59</v>
      </c>
      <c r="F65" t="s">
        <v>1849</v>
      </c>
      <c r="G65" s="1">
        <v>46193.044849537036</v>
      </c>
      <c r="H65">
        <v>68</v>
      </c>
      <c r="I65" t="s">
        <v>1849</v>
      </c>
      <c r="J65" s="1">
        <v>46193.045081018521</v>
      </c>
      <c r="K65">
        <v>1</v>
      </c>
      <c r="L65">
        <v>1</v>
      </c>
      <c r="M65" t="s">
        <v>1850</v>
      </c>
      <c r="N65" t="s">
        <v>1851</v>
      </c>
      <c r="O65" s="1">
        <v>46193.044490740744</v>
      </c>
      <c r="P65" s="1">
        <v>46193.045081018521</v>
      </c>
      <c r="Q65" s="1" t="str">
        <f t="shared" si="0"/>
        <v>5004106|r00</v>
      </c>
    </row>
    <row r="66" spans="1:17">
      <c r="A66">
        <v>65</v>
      </c>
      <c r="B66" t="s">
        <v>1847</v>
      </c>
      <c r="C66" t="s">
        <v>1848</v>
      </c>
      <c r="D66">
        <v>5007208</v>
      </c>
      <c r="E66">
        <v>90</v>
      </c>
      <c r="F66" t="s">
        <v>1849</v>
      </c>
      <c r="G66" s="1">
        <v>46193.045613425929</v>
      </c>
      <c r="H66">
        <v>83</v>
      </c>
      <c r="I66" t="s">
        <v>1849</v>
      </c>
      <c r="J66" s="1">
        <v>46193.045902777776</v>
      </c>
      <c r="K66">
        <v>1</v>
      </c>
      <c r="L66">
        <v>1</v>
      </c>
      <c r="M66" t="s">
        <v>1850</v>
      </c>
      <c r="N66" t="s">
        <v>1851</v>
      </c>
      <c r="O66" s="1">
        <v>46193.045115740744</v>
      </c>
      <c r="P66" s="1">
        <v>46193.045902777776</v>
      </c>
      <c r="Q66" s="1" t="str">
        <f t="shared" ref="Q66:Q129" si="1">D66&amp;"|"&amp;B66</f>
        <v>5007208|r00</v>
      </c>
    </row>
    <row r="67" spans="1:17">
      <c r="A67">
        <v>66</v>
      </c>
      <c r="B67" t="s">
        <v>1847</v>
      </c>
      <c r="C67" t="s">
        <v>1848</v>
      </c>
      <c r="D67">
        <v>2918555</v>
      </c>
      <c r="E67">
        <v>77</v>
      </c>
      <c r="F67" t="s">
        <v>1849</v>
      </c>
      <c r="G67" s="1">
        <v>46193.045613425929</v>
      </c>
      <c r="H67">
        <v>76</v>
      </c>
      <c r="I67" t="s">
        <v>1849</v>
      </c>
      <c r="J67" s="1">
        <v>46193.046134259261</v>
      </c>
      <c r="K67">
        <v>1</v>
      </c>
      <c r="L67">
        <v>1</v>
      </c>
      <c r="M67" t="s">
        <v>1850</v>
      </c>
      <c r="N67" t="s">
        <v>1851</v>
      </c>
      <c r="O67" s="1">
        <v>46193.04515046296</v>
      </c>
      <c r="P67" s="1">
        <v>46193.046134259261</v>
      </c>
      <c r="Q67" s="1" t="str">
        <f t="shared" si="1"/>
        <v>2918555|r00</v>
      </c>
    </row>
    <row r="68" spans="1:17">
      <c r="A68">
        <v>67</v>
      </c>
      <c r="B68" t="s">
        <v>1847</v>
      </c>
      <c r="C68" t="s">
        <v>1848</v>
      </c>
      <c r="D68">
        <v>1100700</v>
      </c>
      <c r="E68">
        <v>92</v>
      </c>
      <c r="F68" t="s">
        <v>1849</v>
      </c>
      <c r="G68" s="1">
        <v>46193.04550925926</v>
      </c>
      <c r="H68">
        <v>79</v>
      </c>
      <c r="I68" t="s">
        <v>1849</v>
      </c>
      <c r="J68" s="1">
        <v>46193.045798611114</v>
      </c>
      <c r="K68">
        <v>1</v>
      </c>
      <c r="L68">
        <v>1</v>
      </c>
      <c r="M68" t="s">
        <v>1850</v>
      </c>
      <c r="N68" t="s">
        <v>1851</v>
      </c>
      <c r="O68" s="1">
        <v>46193.045370370368</v>
      </c>
      <c r="P68" s="1">
        <v>46193.045798611114</v>
      </c>
      <c r="Q68" s="1" t="str">
        <f t="shared" si="1"/>
        <v>1100700|r00</v>
      </c>
    </row>
    <row r="69" spans="1:17">
      <c r="A69">
        <v>68</v>
      </c>
      <c r="B69" t="s">
        <v>1847</v>
      </c>
      <c r="C69" t="s">
        <v>1848</v>
      </c>
      <c r="D69">
        <v>1100908</v>
      </c>
      <c r="E69">
        <v>64</v>
      </c>
      <c r="F69" t="s">
        <v>1849</v>
      </c>
      <c r="G69" s="1">
        <v>46193.046249999999</v>
      </c>
      <c r="H69">
        <v>66</v>
      </c>
      <c r="I69" t="s">
        <v>1849</v>
      </c>
      <c r="J69" s="1">
        <v>46193.046620370369</v>
      </c>
      <c r="K69">
        <v>1</v>
      </c>
      <c r="L69">
        <v>1</v>
      </c>
      <c r="M69" t="s">
        <v>1850</v>
      </c>
      <c r="N69" t="s">
        <v>1851</v>
      </c>
      <c r="O69" s="1">
        <v>46193.04583333333</v>
      </c>
      <c r="P69" s="1">
        <v>46193.046620370369</v>
      </c>
      <c r="Q69" s="1" t="str">
        <f t="shared" si="1"/>
        <v>1100908|r00</v>
      </c>
    </row>
    <row r="70" spans="1:17">
      <c r="A70">
        <v>69</v>
      </c>
      <c r="B70" t="s">
        <v>1847</v>
      </c>
      <c r="C70" t="s">
        <v>1848</v>
      </c>
      <c r="D70">
        <v>2918803</v>
      </c>
      <c r="E70">
        <v>45</v>
      </c>
      <c r="F70" t="s">
        <v>1849</v>
      </c>
      <c r="G70" s="1">
        <v>46193.049502314818</v>
      </c>
      <c r="H70">
        <v>55</v>
      </c>
      <c r="I70" t="s">
        <v>1849</v>
      </c>
      <c r="J70" s="1">
        <v>46193.049849537034</v>
      </c>
      <c r="K70">
        <v>1</v>
      </c>
      <c r="L70">
        <v>1</v>
      </c>
      <c r="M70" t="s">
        <v>1850</v>
      </c>
      <c r="N70" t="s">
        <v>1851</v>
      </c>
      <c r="O70" s="1">
        <v>46193.046168981484</v>
      </c>
      <c r="P70" s="1">
        <v>46193.049849537034</v>
      </c>
      <c r="Q70" s="1" t="str">
        <f t="shared" si="1"/>
        <v>2918803|r00</v>
      </c>
    </row>
    <row r="71" spans="1:17">
      <c r="A71">
        <v>70</v>
      </c>
      <c r="B71" t="s">
        <v>1847</v>
      </c>
      <c r="C71" t="s">
        <v>1848</v>
      </c>
      <c r="D71">
        <v>3200102</v>
      </c>
      <c r="E71">
        <v>89</v>
      </c>
      <c r="F71" t="s">
        <v>1849</v>
      </c>
      <c r="G71" s="1">
        <v>46193.049490740741</v>
      </c>
      <c r="H71">
        <v>68</v>
      </c>
      <c r="I71" t="s">
        <v>1849</v>
      </c>
      <c r="J71" s="1">
        <v>46193.049780092595</v>
      </c>
      <c r="K71">
        <v>1</v>
      </c>
      <c r="L71">
        <v>1</v>
      </c>
      <c r="M71" t="s">
        <v>1850</v>
      </c>
      <c r="N71" t="s">
        <v>1851</v>
      </c>
      <c r="O71" s="1">
        <v>46193.046631944446</v>
      </c>
      <c r="P71" s="1">
        <v>46193.049780092595</v>
      </c>
      <c r="Q71" s="1" t="str">
        <f t="shared" si="1"/>
        <v>3200102|r00</v>
      </c>
    </row>
    <row r="72" spans="1:17">
      <c r="A72">
        <v>71</v>
      </c>
      <c r="B72" t="s">
        <v>1847</v>
      </c>
      <c r="C72" t="s">
        <v>1848</v>
      </c>
      <c r="D72">
        <v>1100080</v>
      </c>
      <c r="E72">
        <v>65</v>
      </c>
      <c r="F72" t="s">
        <v>1849</v>
      </c>
      <c r="G72" s="1">
        <v>46193.047199074077</v>
      </c>
      <c r="H72">
        <v>65</v>
      </c>
      <c r="I72" t="s">
        <v>1849</v>
      </c>
      <c r="J72" s="1">
        <v>46193.047546296293</v>
      </c>
      <c r="K72">
        <v>1</v>
      </c>
      <c r="L72">
        <v>1</v>
      </c>
      <c r="M72" t="s">
        <v>1850</v>
      </c>
      <c r="N72" t="s">
        <v>1851</v>
      </c>
      <c r="O72" s="1">
        <v>46193.046655092592</v>
      </c>
      <c r="P72" s="1">
        <v>46193.047546296293</v>
      </c>
      <c r="Q72" s="1" t="str">
        <f t="shared" si="1"/>
        <v>1100080|r00</v>
      </c>
    </row>
    <row r="73" spans="1:17">
      <c r="A73">
        <v>72</v>
      </c>
      <c r="B73" t="s">
        <v>1847</v>
      </c>
      <c r="C73" t="s">
        <v>1848</v>
      </c>
      <c r="D73">
        <v>1101807</v>
      </c>
      <c r="E73">
        <v>92</v>
      </c>
      <c r="F73" t="s">
        <v>1849</v>
      </c>
      <c r="G73" s="1">
        <v>46193.047731481478</v>
      </c>
      <c r="H73">
        <v>66</v>
      </c>
      <c r="I73" t="s">
        <v>1849</v>
      </c>
      <c r="J73" s="1">
        <v>46193.047974537039</v>
      </c>
      <c r="K73">
        <v>1</v>
      </c>
      <c r="L73">
        <v>1</v>
      </c>
      <c r="M73" t="s">
        <v>1850</v>
      </c>
      <c r="N73" t="s">
        <v>1851</v>
      </c>
      <c r="O73" s="1">
        <v>46193.047581018516</v>
      </c>
      <c r="P73" s="1">
        <v>46193.047974537039</v>
      </c>
      <c r="Q73" s="1" t="str">
        <f t="shared" si="1"/>
        <v>1101807|r00</v>
      </c>
    </row>
    <row r="74" spans="1:17">
      <c r="A74">
        <v>73</v>
      </c>
      <c r="B74" t="s">
        <v>1847</v>
      </c>
      <c r="C74" t="s">
        <v>1848</v>
      </c>
      <c r="D74">
        <v>1400472</v>
      </c>
      <c r="E74">
        <v>58</v>
      </c>
      <c r="F74" t="s">
        <v>1849</v>
      </c>
      <c r="G74" s="1">
        <v>46193.048368055555</v>
      </c>
      <c r="H74">
        <v>57</v>
      </c>
      <c r="I74" t="s">
        <v>1849</v>
      </c>
      <c r="J74" s="1">
        <v>46193.048680555556</v>
      </c>
      <c r="K74">
        <v>1</v>
      </c>
      <c r="L74">
        <v>1</v>
      </c>
      <c r="M74" t="s">
        <v>1850</v>
      </c>
      <c r="N74" t="s">
        <v>1851</v>
      </c>
      <c r="O74" s="1">
        <v>46193.048032407409</v>
      </c>
      <c r="P74" s="1">
        <v>46193.048680555556</v>
      </c>
      <c r="Q74" s="1" t="str">
        <f t="shared" si="1"/>
        <v>1400472|r00</v>
      </c>
    </row>
    <row r="75" spans="1:17">
      <c r="A75">
        <v>74</v>
      </c>
      <c r="B75" t="s">
        <v>1847</v>
      </c>
      <c r="C75" t="s">
        <v>1848</v>
      </c>
      <c r="D75">
        <v>1702208</v>
      </c>
      <c r="E75">
        <v>56</v>
      </c>
      <c r="F75" t="s">
        <v>1849</v>
      </c>
      <c r="G75" s="1">
        <v>46193.049375000002</v>
      </c>
      <c r="H75">
        <v>61</v>
      </c>
      <c r="I75" t="s">
        <v>1849</v>
      </c>
      <c r="J75" s="1">
        <v>46193.049687500003</v>
      </c>
      <c r="K75">
        <v>1</v>
      </c>
      <c r="L75">
        <v>1</v>
      </c>
      <c r="M75" t="s">
        <v>1850</v>
      </c>
      <c r="N75" t="s">
        <v>1851</v>
      </c>
      <c r="O75" s="1">
        <v>46193.048715277779</v>
      </c>
      <c r="P75" s="1">
        <v>46193.049687500003</v>
      </c>
      <c r="Q75" s="1" t="str">
        <f t="shared" si="1"/>
        <v>1702208|r00</v>
      </c>
    </row>
    <row r="76" spans="1:17">
      <c r="A76">
        <v>75</v>
      </c>
      <c r="B76" t="s">
        <v>1847</v>
      </c>
      <c r="C76" t="s">
        <v>1848</v>
      </c>
      <c r="D76">
        <v>1703826</v>
      </c>
      <c r="E76">
        <v>70</v>
      </c>
      <c r="F76" t="s">
        <v>1849</v>
      </c>
      <c r="G76" s="1">
        <v>46193.050046296295</v>
      </c>
      <c r="H76">
        <v>70</v>
      </c>
      <c r="I76" t="s">
        <v>1849</v>
      </c>
      <c r="J76" s="1">
        <v>46193.050300925926</v>
      </c>
      <c r="K76">
        <v>1</v>
      </c>
      <c r="L76">
        <v>1</v>
      </c>
      <c r="M76" t="s">
        <v>1850</v>
      </c>
      <c r="N76" t="s">
        <v>1851</v>
      </c>
      <c r="O76" s="1">
        <v>46193.049722222226</v>
      </c>
      <c r="P76" s="1">
        <v>46193.050300925926</v>
      </c>
      <c r="Q76" s="1" t="str">
        <f t="shared" si="1"/>
        <v>1703826|r00</v>
      </c>
    </row>
    <row r="77" spans="1:17">
      <c r="A77">
        <v>76</v>
      </c>
      <c r="B77" t="s">
        <v>1847</v>
      </c>
      <c r="C77" t="s">
        <v>1848</v>
      </c>
      <c r="D77">
        <v>3200409</v>
      </c>
      <c r="E77">
        <v>75</v>
      </c>
      <c r="F77" t="s">
        <v>1849</v>
      </c>
      <c r="G77" s="1">
        <v>46193.050219907411</v>
      </c>
      <c r="H77">
        <v>71</v>
      </c>
      <c r="I77" t="s">
        <v>1849</v>
      </c>
      <c r="J77" s="1">
        <v>46193.050497685188</v>
      </c>
      <c r="K77">
        <v>1</v>
      </c>
      <c r="L77">
        <v>1</v>
      </c>
      <c r="M77" t="s">
        <v>1850</v>
      </c>
      <c r="N77" t="s">
        <v>1851</v>
      </c>
      <c r="O77" s="1">
        <v>46193.049826388888</v>
      </c>
      <c r="P77" s="1">
        <v>46193.050497685188</v>
      </c>
      <c r="Q77" s="1" t="str">
        <f t="shared" si="1"/>
        <v>3200409|r00</v>
      </c>
    </row>
    <row r="78" spans="1:17">
      <c r="A78">
        <v>77</v>
      </c>
      <c r="B78" t="s">
        <v>1847</v>
      </c>
      <c r="C78" t="s">
        <v>1848</v>
      </c>
      <c r="D78">
        <v>2919058</v>
      </c>
      <c r="E78">
        <v>77</v>
      </c>
      <c r="F78" t="s">
        <v>1849</v>
      </c>
      <c r="G78" s="1">
        <v>46193.050335648149</v>
      </c>
      <c r="H78">
        <v>76</v>
      </c>
      <c r="I78" t="s">
        <v>1849</v>
      </c>
      <c r="J78" s="1">
        <v>46193.050879629627</v>
      </c>
      <c r="K78">
        <v>1</v>
      </c>
      <c r="L78">
        <v>1</v>
      </c>
      <c r="M78" t="s">
        <v>1850</v>
      </c>
      <c r="N78" t="s">
        <v>1851</v>
      </c>
      <c r="O78" s="1">
        <v>46193.049895833334</v>
      </c>
      <c r="P78" s="1">
        <v>46193.050879629627</v>
      </c>
      <c r="Q78" s="1" t="str">
        <f t="shared" si="1"/>
        <v>2919058|r00</v>
      </c>
    </row>
    <row r="79" spans="1:17">
      <c r="A79">
        <v>78</v>
      </c>
      <c r="B79" t="s">
        <v>1847</v>
      </c>
      <c r="C79" t="s">
        <v>1848</v>
      </c>
      <c r="D79">
        <v>1706258</v>
      </c>
      <c r="E79">
        <v>72</v>
      </c>
      <c r="F79" t="s">
        <v>1849</v>
      </c>
      <c r="G79" s="1">
        <v>46193.05091435185</v>
      </c>
      <c r="H79">
        <v>67</v>
      </c>
      <c r="I79" t="s">
        <v>1849</v>
      </c>
      <c r="J79" s="1">
        <v>46193.051111111112</v>
      </c>
      <c r="K79">
        <v>1</v>
      </c>
      <c r="L79">
        <v>1</v>
      </c>
      <c r="M79" t="s">
        <v>1850</v>
      </c>
      <c r="N79" t="s">
        <v>1851</v>
      </c>
      <c r="O79" s="1">
        <v>46193.050335648149</v>
      </c>
      <c r="P79" s="1">
        <v>46193.051111111112</v>
      </c>
      <c r="Q79" s="1" t="str">
        <f t="shared" si="1"/>
        <v>1706258|r00</v>
      </c>
    </row>
    <row r="80" spans="1:17">
      <c r="A80">
        <v>79</v>
      </c>
      <c r="B80" t="s">
        <v>1847</v>
      </c>
      <c r="C80" t="s">
        <v>1848</v>
      </c>
      <c r="D80">
        <v>3202009</v>
      </c>
      <c r="E80">
        <v>65</v>
      </c>
      <c r="F80" t="s">
        <v>1849</v>
      </c>
      <c r="G80" s="1">
        <v>46193.05091435185</v>
      </c>
      <c r="H80">
        <v>75</v>
      </c>
      <c r="I80" t="s">
        <v>1849</v>
      </c>
      <c r="J80" s="1">
        <v>46193.051261574074</v>
      </c>
      <c r="K80">
        <v>1</v>
      </c>
      <c r="L80">
        <v>1</v>
      </c>
      <c r="M80" t="s">
        <v>1850</v>
      </c>
      <c r="N80" t="s">
        <v>1851</v>
      </c>
      <c r="O80" s="1">
        <v>46193.050532407404</v>
      </c>
      <c r="P80" s="1">
        <v>46193.051261574074</v>
      </c>
      <c r="Q80" s="1" t="str">
        <f t="shared" si="1"/>
        <v>3202009|r00</v>
      </c>
    </row>
    <row r="81" spans="1:17">
      <c r="A81">
        <v>80</v>
      </c>
      <c r="B81" t="s">
        <v>1847</v>
      </c>
      <c r="C81" t="s">
        <v>1848</v>
      </c>
      <c r="D81">
        <v>2921302</v>
      </c>
      <c r="E81">
        <v>77</v>
      </c>
      <c r="F81" t="s">
        <v>1849</v>
      </c>
      <c r="G81" s="1">
        <v>46193.051620370374</v>
      </c>
      <c r="H81">
        <v>76</v>
      </c>
      <c r="I81" t="s">
        <v>1849</v>
      </c>
      <c r="J81" s="1">
        <v>46193.052175925928</v>
      </c>
      <c r="K81">
        <v>1</v>
      </c>
      <c r="L81">
        <v>1</v>
      </c>
      <c r="M81" t="s">
        <v>1850</v>
      </c>
      <c r="N81" t="s">
        <v>1851</v>
      </c>
      <c r="O81" s="1">
        <v>46193.05091435185</v>
      </c>
      <c r="P81" s="1">
        <v>46193.052175925928</v>
      </c>
      <c r="Q81" s="1" t="str">
        <f t="shared" si="1"/>
        <v>2921302|r00</v>
      </c>
    </row>
    <row r="82" spans="1:17">
      <c r="A82">
        <v>81</v>
      </c>
      <c r="B82" t="s">
        <v>1847</v>
      </c>
      <c r="C82" t="s">
        <v>1848</v>
      </c>
      <c r="D82">
        <v>1709302</v>
      </c>
      <c r="E82">
        <v>69</v>
      </c>
      <c r="F82" t="s">
        <v>1849</v>
      </c>
      <c r="G82" s="1">
        <v>46193.053252314814</v>
      </c>
      <c r="H82">
        <v>70</v>
      </c>
      <c r="I82" t="s">
        <v>1849</v>
      </c>
      <c r="J82" s="1">
        <v>46193.053576388891</v>
      </c>
      <c r="K82">
        <v>1</v>
      </c>
      <c r="L82">
        <v>1</v>
      </c>
      <c r="M82" t="s">
        <v>1850</v>
      </c>
      <c r="N82" t="s">
        <v>1851</v>
      </c>
      <c r="O82" s="1">
        <v>46193.051145833335</v>
      </c>
      <c r="P82" s="1">
        <v>46193.053576388891</v>
      </c>
      <c r="Q82" s="1" t="str">
        <f t="shared" si="1"/>
        <v>1709302|r00</v>
      </c>
    </row>
    <row r="83" spans="1:17">
      <c r="A83">
        <v>82</v>
      </c>
      <c r="B83" t="s">
        <v>1847</v>
      </c>
      <c r="C83" t="s">
        <v>1848</v>
      </c>
      <c r="D83">
        <v>3203346</v>
      </c>
      <c r="E83">
        <v>63</v>
      </c>
      <c r="F83" t="s">
        <v>1849</v>
      </c>
      <c r="G83" s="1">
        <v>46193.051562499997</v>
      </c>
      <c r="H83">
        <v>64</v>
      </c>
      <c r="I83" t="s">
        <v>1849</v>
      </c>
      <c r="J83" s="1">
        <v>46193.051840277774</v>
      </c>
      <c r="K83">
        <v>1</v>
      </c>
      <c r="L83">
        <v>1</v>
      </c>
      <c r="M83" t="s">
        <v>1850</v>
      </c>
      <c r="N83" t="s">
        <v>1851</v>
      </c>
      <c r="O83" s="1">
        <v>46193.051307870373</v>
      </c>
      <c r="P83" s="1">
        <v>46193.051840277774</v>
      </c>
      <c r="Q83" s="1" t="str">
        <f t="shared" si="1"/>
        <v>3203346|r00</v>
      </c>
    </row>
    <row r="84" spans="1:17">
      <c r="A84">
        <v>83</v>
      </c>
      <c r="B84" t="s">
        <v>1847</v>
      </c>
      <c r="C84" t="s">
        <v>1848</v>
      </c>
      <c r="D84">
        <v>3101300</v>
      </c>
      <c r="E84">
        <v>92</v>
      </c>
      <c r="F84" t="s">
        <v>1849</v>
      </c>
      <c r="G84" s="1">
        <v>46193.05201388889</v>
      </c>
      <c r="H84">
        <v>74</v>
      </c>
      <c r="I84" t="s">
        <v>1849</v>
      </c>
      <c r="J84" s="1">
        <v>46193.052222222221</v>
      </c>
      <c r="K84">
        <v>1</v>
      </c>
      <c r="L84">
        <v>1</v>
      </c>
      <c r="M84" t="s">
        <v>1850</v>
      </c>
      <c r="N84" t="s">
        <v>1851</v>
      </c>
      <c r="O84" s="1">
        <v>46193.051874999997</v>
      </c>
      <c r="P84" s="1">
        <v>46193.052222222221</v>
      </c>
      <c r="Q84" s="1" t="str">
        <f t="shared" si="1"/>
        <v>3101300|r00</v>
      </c>
    </row>
    <row r="85" spans="1:17">
      <c r="A85">
        <v>84</v>
      </c>
      <c r="B85" t="s">
        <v>1847</v>
      </c>
      <c r="C85" t="s">
        <v>1848</v>
      </c>
      <c r="D85">
        <v>2922607</v>
      </c>
      <c r="E85">
        <v>56</v>
      </c>
      <c r="F85" t="s">
        <v>1849</v>
      </c>
      <c r="G85" s="1">
        <v>46193.052488425928</v>
      </c>
      <c r="H85">
        <v>58</v>
      </c>
      <c r="I85" t="s">
        <v>1849</v>
      </c>
      <c r="J85" s="1">
        <v>46193.052858796298</v>
      </c>
      <c r="K85">
        <v>1</v>
      </c>
      <c r="L85">
        <v>1</v>
      </c>
      <c r="M85" t="s">
        <v>1850</v>
      </c>
      <c r="N85" t="s">
        <v>1851</v>
      </c>
      <c r="O85" s="1">
        <v>46193.052210648151</v>
      </c>
      <c r="P85" s="1">
        <v>46193.052858796298</v>
      </c>
      <c r="Q85" s="1" t="str">
        <f t="shared" si="1"/>
        <v>2922607|r00</v>
      </c>
    </row>
    <row r="86" spans="1:17">
      <c r="A86">
        <v>85</v>
      </c>
      <c r="B86" t="s">
        <v>1847</v>
      </c>
      <c r="C86" t="s">
        <v>1848</v>
      </c>
      <c r="D86">
        <v>3103603</v>
      </c>
      <c r="E86">
        <v>62</v>
      </c>
      <c r="F86" t="s">
        <v>1849</v>
      </c>
      <c r="G86" s="1">
        <v>46193.052476851852</v>
      </c>
      <c r="H86">
        <v>69</v>
      </c>
      <c r="I86" t="s">
        <v>1849</v>
      </c>
      <c r="J86" s="1">
        <v>46193.052708333336</v>
      </c>
      <c r="K86">
        <v>1</v>
      </c>
      <c r="L86">
        <v>1</v>
      </c>
      <c r="M86" t="s">
        <v>1850</v>
      </c>
      <c r="N86" t="s">
        <v>1851</v>
      </c>
      <c r="O86" s="1">
        <v>46193.052268518521</v>
      </c>
      <c r="P86" s="1">
        <v>46193.052708333336</v>
      </c>
      <c r="Q86" s="1" t="str">
        <f t="shared" si="1"/>
        <v>3103603|r00</v>
      </c>
    </row>
    <row r="87" spans="1:17">
      <c r="A87">
        <v>86</v>
      </c>
      <c r="B87" t="s">
        <v>1847</v>
      </c>
      <c r="C87" t="s">
        <v>1848</v>
      </c>
      <c r="D87">
        <v>3103751</v>
      </c>
      <c r="E87">
        <v>80</v>
      </c>
      <c r="F87" t="s">
        <v>1849</v>
      </c>
      <c r="G87" s="1">
        <v>46193.053055555552</v>
      </c>
      <c r="H87">
        <v>77</v>
      </c>
      <c r="I87" t="s">
        <v>1849</v>
      </c>
      <c r="J87" s="1">
        <v>46193.053263888891</v>
      </c>
      <c r="K87">
        <v>1</v>
      </c>
      <c r="L87">
        <v>1</v>
      </c>
      <c r="M87" t="s">
        <v>1850</v>
      </c>
      <c r="N87" t="s">
        <v>1851</v>
      </c>
      <c r="O87" s="1">
        <v>46193.052743055552</v>
      </c>
      <c r="P87" s="1">
        <v>46193.053263888891</v>
      </c>
      <c r="Q87" s="1" t="str">
        <f t="shared" si="1"/>
        <v>3103751|r00</v>
      </c>
    </row>
    <row r="88" spans="1:17">
      <c r="A88">
        <v>87</v>
      </c>
      <c r="B88" t="s">
        <v>1847</v>
      </c>
      <c r="C88" t="s">
        <v>1848</v>
      </c>
      <c r="D88">
        <v>2923209</v>
      </c>
      <c r="E88">
        <v>52</v>
      </c>
      <c r="F88" t="s">
        <v>1849</v>
      </c>
      <c r="G88" s="1">
        <v>46193.053240740737</v>
      </c>
      <c r="H88">
        <v>56</v>
      </c>
      <c r="I88" t="s">
        <v>1849</v>
      </c>
      <c r="J88" s="1">
        <v>46193.053518518522</v>
      </c>
      <c r="K88">
        <v>1</v>
      </c>
      <c r="L88">
        <v>1</v>
      </c>
      <c r="M88" t="s">
        <v>1850</v>
      </c>
      <c r="N88" t="s">
        <v>1851</v>
      </c>
      <c r="O88" s="1">
        <v>46193.052905092591</v>
      </c>
      <c r="P88" s="1">
        <v>46193.053518518522</v>
      </c>
      <c r="Q88" s="1" t="str">
        <f t="shared" si="1"/>
        <v>2923209|r00</v>
      </c>
    </row>
    <row r="89" spans="1:17">
      <c r="A89">
        <v>88</v>
      </c>
      <c r="B89" t="s">
        <v>1847</v>
      </c>
      <c r="C89" t="s">
        <v>1848</v>
      </c>
      <c r="D89">
        <v>3103801</v>
      </c>
      <c r="E89">
        <v>59</v>
      </c>
      <c r="F89" t="s">
        <v>1849</v>
      </c>
      <c r="G89" s="1">
        <v>46193.053738425922</v>
      </c>
      <c r="H89">
        <v>61</v>
      </c>
      <c r="I89" t="s">
        <v>1849</v>
      </c>
      <c r="J89" s="1">
        <v>46193.054085648146</v>
      </c>
      <c r="K89">
        <v>1</v>
      </c>
      <c r="L89">
        <v>1</v>
      </c>
      <c r="M89" t="s">
        <v>1850</v>
      </c>
      <c r="N89" t="s">
        <v>1851</v>
      </c>
      <c r="O89" s="1">
        <v>46193.053298611114</v>
      </c>
      <c r="P89" s="1">
        <v>46193.054085648146</v>
      </c>
      <c r="Q89" s="1" t="str">
        <f t="shared" si="1"/>
        <v>3103801|r00</v>
      </c>
    </row>
    <row r="90" spans="1:17">
      <c r="A90">
        <v>89</v>
      </c>
      <c r="B90" t="s">
        <v>1847</v>
      </c>
      <c r="C90" t="s">
        <v>1848</v>
      </c>
      <c r="D90">
        <v>2923704</v>
      </c>
      <c r="E90">
        <v>82</v>
      </c>
      <c r="F90" t="s">
        <v>1849</v>
      </c>
      <c r="G90" s="1">
        <v>46193.053749999999</v>
      </c>
      <c r="H90">
        <v>86</v>
      </c>
      <c r="I90" t="s">
        <v>1849</v>
      </c>
      <c r="J90" s="1">
        <v>46193.053981481484</v>
      </c>
      <c r="K90">
        <v>1</v>
      </c>
      <c r="L90">
        <v>1</v>
      </c>
      <c r="M90" t="s">
        <v>1850</v>
      </c>
      <c r="N90" t="s">
        <v>1851</v>
      </c>
      <c r="O90" s="1">
        <v>46193.053564814814</v>
      </c>
      <c r="P90" s="1">
        <v>46193.053981481484</v>
      </c>
      <c r="Q90" s="1" t="str">
        <f t="shared" si="1"/>
        <v>2923704|r00</v>
      </c>
    </row>
    <row r="91" spans="1:17">
      <c r="A91">
        <v>90</v>
      </c>
      <c r="B91" t="s">
        <v>1847</v>
      </c>
      <c r="C91" t="s">
        <v>1848</v>
      </c>
      <c r="D91">
        <v>1710706</v>
      </c>
      <c r="E91">
        <v>60</v>
      </c>
      <c r="F91" t="s">
        <v>1849</v>
      </c>
      <c r="G91" s="1">
        <v>46193.054224537038</v>
      </c>
      <c r="H91">
        <v>63</v>
      </c>
      <c r="I91" t="s">
        <v>1849</v>
      </c>
      <c r="J91" s="1">
        <v>46193.054537037038</v>
      </c>
      <c r="K91">
        <v>1</v>
      </c>
      <c r="L91">
        <v>1</v>
      </c>
      <c r="M91" t="s">
        <v>1850</v>
      </c>
      <c r="N91" t="s">
        <v>1851</v>
      </c>
      <c r="O91" s="1">
        <v>46193.05363425926</v>
      </c>
      <c r="P91" s="1">
        <v>46193.054537037038</v>
      </c>
      <c r="Q91" s="1" t="str">
        <f t="shared" si="1"/>
        <v>1710706|r00</v>
      </c>
    </row>
    <row r="92" spans="1:17">
      <c r="A92">
        <v>91</v>
      </c>
      <c r="B92" t="s">
        <v>1847</v>
      </c>
      <c r="C92" t="s">
        <v>1848</v>
      </c>
      <c r="D92">
        <v>2923803</v>
      </c>
      <c r="E92">
        <v>54</v>
      </c>
      <c r="F92" t="s">
        <v>1849</v>
      </c>
      <c r="G92" s="1">
        <v>46193.054293981484</v>
      </c>
      <c r="H92">
        <v>55</v>
      </c>
      <c r="I92" t="s">
        <v>1849</v>
      </c>
      <c r="J92" s="1">
        <v>46193.054548611108</v>
      </c>
      <c r="K92">
        <v>1</v>
      </c>
      <c r="L92">
        <v>1</v>
      </c>
      <c r="M92" t="s">
        <v>1850</v>
      </c>
      <c r="N92" t="s">
        <v>1851</v>
      </c>
      <c r="O92" s="1">
        <v>46193.054016203707</v>
      </c>
      <c r="P92" s="1">
        <v>46193.054548611108</v>
      </c>
      <c r="Q92" s="1" t="str">
        <f t="shared" si="1"/>
        <v>2923803|r00</v>
      </c>
    </row>
    <row r="93" spans="1:17">
      <c r="A93">
        <v>92</v>
      </c>
      <c r="B93" t="s">
        <v>1847</v>
      </c>
      <c r="C93" t="s">
        <v>1848</v>
      </c>
      <c r="D93">
        <v>3107109</v>
      </c>
      <c r="E93">
        <v>92</v>
      </c>
      <c r="F93" t="s">
        <v>1849</v>
      </c>
      <c r="G93" s="1">
        <v>46193.054293981484</v>
      </c>
      <c r="H93">
        <v>58</v>
      </c>
      <c r="I93" t="s">
        <v>1849</v>
      </c>
      <c r="J93" s="1">
        <v>46193.054548611108</v>
      </c>
      <c r="K93">
        <v>1</v>
      </c>
      <c r="L93">
        <v>1</v>
      </c>
      <c r="M93" t="s">
        <v>1850</v>
      </c>
      <c r="N93" t="s">
        <v>1851</v>
      </c>
      <c r="O93" s="1">
        <v>46193.054120370369</v>
      </c>
      <c r="P93" s="1">
        <v>46193.054548611108</v>
      </c>
      <c r="Q93" s="1" t="str">
        <f t="shared" si="1"/>
        <v>3107109|r00</v>
      </c>
    </row>
    <row r="94" spans="1:17">
      <c r="A94">
        <v>93</v>
      </c>
      <c r="B94" t="s">
        <v>1847</v>
      </c>
      <c r="C94" t="s">
        <v>1848</v>
      </c>
      <c r="D94">
        <v>1718808</v>
      </c>
      <c r="E94">
        <v>69</v>
      </c>
      <c r="F94" t="s">
        <v>1849</v>
      </c>
      <c r="G94" s="1">
        <v>46193.054918981485</v>
      </c>
      <c r="H94">
        <v>69</v>
      </c>
      <c r="I94" t="s">
        <v>1849</v>
      </c>
      <c r="J94" s="1">
        <v>46193.055208333331</v>
      </c>
      <c r="K94">
        <v>1</v>
      </c>
      <c r="L94">
        <v>1</v>
      </c>
      <c r="M94" t="s">
        <v>1850</v>
      </c>
      <c r="N94" t="s">
        <v>1851</v>
      </c>
      <c r="O94" s="1">
        <v>46193.054594907408</v>
      </c>
      <c r="P94" s="1">
        <v>46193.055208333331</v>
      </c>
      <c r="Q94" s="1" t="str">
        <f t="shared" si="1"/>
        <v>1718808|r00</v>
      </c>
    </row>
    <row r="95" spans="1:17">
      <c r="A95">
        <v>94</v>
      </c>
      <c r="B95" t="s">
        <v>1847</v>
      </c>
      <c r="C95" t="s">
        <v>1848</v>
      </c>
      <c r="D95">
        <v>2924603</v>
      </c>
      <c r="E95">
        <v>64</v>
      </c>
      <c r="F95" t="s">
        <v>1849</v>
      </c>
      <c r="G95" s="1">
        <v>46193.054895833331</v>
      </c>
      <c r="H95">
        <v>68</v>
      </c>
      <c r="I95" t="s">
        <v>1849</v>
      </c>
      <c r="J95" s="1">
        <v>46193.055092592593</v>
      </c>
      <c r="K95">
        <v>1</v>
      </c>
      <c r="L95">
        <v>1</v>
      </c>
      <c r="M95" t="s">
        <v>1850</v>
      </c>
      <c r="N95" t="s">
        <v>1851</v>
      </c>
      <c r="O95" s="1">
        <v>46193.054594907408</v>
      </c>
      <c r="P95" s="1">
        <v>46193.055092592593</v>
      </c>
      <c r="Q95" s="1" t="str">
        <f t="shared" si="1"/>
        <v>2924603|r00</v>
      </c>
    </row>
    <row r="96" spans="1:17">
      <c r="A96">
        <v>95</v>
      </c>
      <c r="B96" t="s">
        <v>1847</v>
      </c>
      <c r="C96" t="s">
        <v>1848</v>
      </c>
      <c r="D96">
        <v>3108008</v>
      </c>
      <c r="E96">
        <v>92</v>
      </c>
      <c r="F96" t="s">
        <v>1849</v>
      </c>
      <c r="G96" s="1">
        <v>46193.057129629633</v>
      </c>
      <c r="H96">
        <v>83</v>
      </c>
      <c r="I96" t="s">
        <v>1849</v>
      </c>
      <c r="J96" s="1">
        <v>46193.057395833333</v>
      </c>
      <c r="K96">
        <v>1</v>
      </c>
      <c r="L96">
        <v>1</v>
      </c>
      <c r="M96" t="s">
        <v>1850</v>
      </c>
      <c r="N96" t="s">
        <v>1851</v>
      </c>
      <c r="O96" s="1">
        <v>46193.054594907408</v>
      </c>
      <c r="P96" s="1">
        <v>46193.057395833333</v>
      </c>
      <c r="Q96" s="1" t="str">
        <f t="shared" si="1"/>
        <v>3108008|r00</v>
      </c>
    </row>
    <row r="97" spans="1:17">
      <c r="A97">
        <v>96</v>
      </c>
      <c r="B97" t="s">
        <v>1847</v>
      </c>
      <c r="C97" t="s">
        <v>1848</v>
      </c>
      <c r="D97">
        <v>2926202</v>
      </c>
      <c r="E97">
        <v>51</v>
      </c>
      <c r="F97" t="s">
        <v>1849</v>
      </c>
      <c r="G97" s="1">
        <v>46193.060243055559</v>
      </c>
      <c r="H97">
        <v>63</v>
      </c>
      <c r="I97" t="s">
        <v>1849</v>
      </c>
      <c r="J97" s="1">
        <v>46193.06050925926</v>
      </c>
      <c r="K97">
        <v>1</v>
      </c>
      <c r="L97">
        <v>1</v>
      </c>
      <c r="M97" t="s">
        <v>1850</v>
      </c>
      <c r="N97" t="s">
        <v>1851</v>
      </c>
      <c r="O97" s="1">
        <v>46193.055127314816</v>
      </c>
      <c r="P97" s="1">
        <v>46193.06050925926</v>
      </c>
      <c r="Q97" s="1" t="str">
        <f t="shared" si="1"/>
        <v>2926202|r00</v>
      </c>
    </row>
    <row r="98" spans="1:17">
      <c r="A98">
        <v>97</v>
      </c>
      <c r="B98" t="s">
        <v>1847</v>
      </c>
      <c r="C98" t="s">
        <v>1848</v>
      </c>
      <c r="D98">
        <v>1718881</v>
      </c>
      <c r="E98">
        <v>92</v>
      </c>
      <c r="F98" t="s">
        <v>1849</v>
      </c>
      <c r="G98" s="1">
        <v>46193.055381944447</v>
      </c>
      <c r="I98" t="s">
        <v>1852</v>
      </c>
      <c r="J98" s="1">
        <v>46193.056226851855</v>
      </c>
      <c r="K98">
        <v>1</v>
      </c>
      <c r="L98">
        <v>0</v>
      </c>
      <c r="M98" t="s">
        <v>1853</v>
      </c>
      <c r="N98" t="s">
        <v>1851</v>
      </c>
      <c r="O98" s="1">
        <v>46193.055243055554</v>
      </c>
      <c r="P98" s="1">
        <v>46193.056226851855</v>
      </c>
      <c r="Q98" s="1" t="str">
        <f t="shared" si="1"/>
        <v>1718881|r00</v>
      </c>
    </row>
    <row r="99" spans="1:17">
      <c r="A99">
        <v>98</v>
      </c>
      <c r="B99" t="s">
        <v>1847</v>
      </c>
      <c r="C99" t="s">
        <v>1848</v>
      </c>
      <c r="D99">
        <v>1722107</v>
      </c>
      <c r="E99">
        <v>92</v>
      </c>
      <c r="F99" t="s">
        <v>1849</v>
      </c>
      <c r="G99" s="1">
        <v>46193.058738425927</v>
      </c>
      <c r="H99">
        <v>71</v>
      </c>
      <c r="I99" t="s">
        <v>1849</v>
      </c>
      <c r="J99" s="1">
        <v>46193.058969907404</v>
      </c>
      <c r="K99">
        <v>1</v>
      </c>
      <c r="L99">
        <v>1</v>
      </c>
      <c r="M99" t="s">
        <v>1850</v>
      </c>
      <c r="N99" t="s">
        <v>1851</v>
      </c>
      <c r="O99" s="1">
        <v>46193.056273148148</v>
      </c>
      <c r="P99" s="1">
        <v>46193.058969907404</v>
      </c>
      <c r="Q99" s="1" t="str">
        <f t="shared" si="1"/>
        <v>1722107|r00</v>
      </c>
    </row>
    <row r="100" spans="1:17">
      <c r="A100">
        <v>99</v>
      </c>
      <c r="B100" t="s">
        <v>1847</v>
      </c>
      <c r="C100" t="s">
        <v>1848</v>
      </c>
      <c r="D100">
        <v>3108701</v>
      </c>
      <c r="E100">
        <v>92</v>
      </c>
      <c r="F100" t="s">
        <v>1849</v>
      </c>
      <c r="G100" s="1">
        <v>46193.059872685182</v>
      </c>
      <c r="H100">
        <v>77</v>
      </c>
      <c r="I100" t="s">
        <v>1849</v>
      </c>
      <c r="J100" s="1">
        <v>46193.060150462959</v>
      </c>
      <c r="K100">
        <v>1</v>
      </c>
      <c r="L100">
        <v>1</v>
      </c>
      <c r="M100" t="s">
        <v>1850</v>
      </c>
      <c r="N100" t="s">
        <v>1851</v>
      </c>
      <c r="O100" s="1">
        <v>46193.057430555556</v>
      </c>
      <c r="P100" s="1">
        <v>46193.060150462959</v>
      </c>
      <c r="Q100" s="1" t="str">
        <f t="shared" si="1"/>
        <v>3108701|r00</v>
      </c>
    </row>
    <row r="101" spans="1:17">
      <c r="A101">
        <v>100</v>
      </c>
      <c r="B101" t="s">
        <v>1847</v>
      </c>
      <c r="C101" t="s">
        <v>1848</v>
      </c>
      <c r="D101">
        <v>4101101</v>
      </c>
      <c r="E101">
        <v>62</v>
      </c>
      <c r="F101" t="s">
        <v>1849</v>
      </c>
      <c r="G101" s="1">
        <v>46193.060231481482</v>
      </c>
      <c r="H101">
        <v>67</v>
      </c>
      <c r="I101" t="s">
        <v>1849</v>
      </c>
      <c r="J101" s="1">
        <v>46193.060474537036</v>
      </c>
      <c r="K101">
        <v>1</v>
      </c>
      <c r="L101">
        <v>1</v>
      </c>
      <c r="M101" t="s">
        <v>1850</v>
      </c>
      <c r="N101" t="s">
        <v>1851</v>
      </c>
      <c r="O101" s="1">
        <v>46193.059120370373</v>
      </c>
      <c r="P101" s="1">
        <v>46193.060474537036</v>
      </c>
      <c r="Q101" s="1" t="str">
        <f t="shared" si="1"/>
        <v>4101101|r00</v>
      </c>
    </row>
    <row r="102" spans="1:17">
      <c r="A102">
        <v>101</v>
      </c>
      <c r="B102" t="s">
        <v>1847</v>
      </c>
      <c r="C102" t="s">
        <v>1848</v>
      </c>
      <c r="D102">
        <v>3109600</v>
      </c>
      <c r="E102">
        <v>63</v>
      </c>
      <c r="F102" t="s">
        <v>1849</v>
      </c>
      <c r="G102" s="1">
        <v>46193.060601851852</v>
      </c>
      <c r="H102">
        <v>74</v>
      </c>
      <c r="I102" t="s">
        <v>1849</v>
      </c>
      <c r="J102" s="1">
        <v>46193.060937499999</v>
      </c>
      <c r="K102">
        <v>1</v>
      </c>
      <c r="L102">
        <v>1</v>
      </c>
      <c r="M102" t="s">
        <v>1850</v>
      </c>
      <c r="N102" t="s">
        <v>1851</v>
      </c>
      <c r="O102" s="1">
        <v>46193.060185185182</v>
      </c>
      <c r="P102" s="1">
        <v>46193.060937499999</v>
      </c>
      <c r="Q102" s="1" t="str">
        <f t="shared" si="1"/>
        <v>3109600|r00</v>
      </c>
    </row>
    <row r="103" spans="1:17">
      <c r="A103">
        <v>102</v>
      </c>
      <c r="B103" t="s">
        <v>1847</v>
      </c>
      <c r="C103" t="s">
        <v>1848</v>
      </c>
      <c r="D103">
        <v>4101655</v>
      </c>
      <c r="E103">
        <v>68</v>
      </c>
      <c r="F103" t="s">
        <v>1849</v>
      </c>
      <c r="G103" s="1">
        <v>46193.060891203706</v>
      </c>
      <c r="H103">
        <v>69</v>
      </c>
      <c r="I103" t="s">
        <v>1849</v>
      </c>
      <c r="J103" s="1">
        <v>46193.061145833337</v>
      </c>
      <c r="K103">
        <v>1</v>
      </c>
      <c r="L103">
        <v>1</v>
      </c>
      <c r="M103" t="s">
        <v>1850</v>
      </c>
      <c r="N103" t="s">
        <v>1851</v>
      </c>
      <c r="O103" s="1">
        <v>46193.060520833336</v>
      </c>
      <c r="P103" s="1">
        <v>46193.061157407406</v>
      </c>
      <c r="Q103" s="1" t="str">
        <f t="shared" si="1"/>
        <v>4101655|r00</v>
      </c>
    </row>
    <row r="104" spans="1:17">
      <c r="A104">
        <v>103</v>
      </c>
      <c r="B104" t="s">
        <v>1847</v>
      </c>
      <c r="C104" t="s">
        <v>1848</v>
      </c>
      <c r="D104">
        <v>2926806</v>
      </c>
      <c r="E104">
        <v>61</v>
      </c>
      <c r="F104" t="s">
        <v>1849</v>
      </c>
      <c r="G104" s="1">
        <v>46193.060787037037</v>
      </c>
      <c r="H104">
        <v>63</v>
      </c>
      <c r="I104" t="s">
        <v>1849</v>
      </c>
      <c r="J104" s="1">
        <v>46193.061064814814</v>
      </c>
      <c r="K104">
        <v>1</v>
      </c>
      <c r="L104">
        <v>1</v>
      </c>
      <c r="M104" t="s">
        <v>1850</v>
      </c>
      <c r="N104" t="s">
        <v>1851</v>
      </c>
      <c r="O104" s="1">
        <v>46193.060555555552</v>
      </c>
      <c r="P104" s="1">
        <v>46193.061064814814</v>
      </c>
      <c r="Q104" s="1" t="str">
        <f t="shared" si="1"/>
        <v>2926806|r00</v>
      </c>
    </row>
    <row r="105" spans="1:17">
      <c r="A105">
        <v>104</v>
      </c>
      <c r="B105" t="s">
        <v>1847</v>
      </c>
      <c r="C105" t="s">
        <v>1848</v>
      </c>
      <c r="D105">
        <v>3109808</v>
      </c>
      <c r="E105">
        <v>56</v>
      </c>
      <c r="F105" t="s">
        <v>1849</v>
      </c>
      <c r="G105" s="1">
        <v>46193.061261574076</v>
      </c>
      <c r="H105">
        <v>60</v>
      </c>
      <c r="I105" t="s">
        <v>1849</v>
      </c>
      <c r="J105" s="1">
        <v>46193.061539351853</v>
      </c>
      <c r="K105">
        <v>1</v>
      </c>
      <c r="L105">
        <v>1</v>
      </c>
      <c r="M105" t="s">
        <v>1850</v>
      </c>
      <c r="N105" t="s">
        <v>1851</v>
      </c>
      <c r="O105" s="1">
        <v>46193.060983796298</v>
      </c>
      <c r="P105" s="1">
        <v>46193.061539351853</v>
      </c>
      <c r="Q105" s="1" t="str">
        <f t="shared" si="1"/>
        <v>3109808|r00</v>
      </c>
    </row>
    <row r="106" spans="1:17">
      <c r="A106">
        <v>105</v>
      </c>
      <c r="B106" t="s">
        <v>1847</v>
      </c>
      <c r="C106" t="s">
        <v>1848</v>
      </c>
      <c r="D106">
        <v>2927002</v>
      </c>
      <c r="E106">
        <v>80</v>
      </c>
      <c r="F106" t="s">
        <v>1849</v>
      </c>
      <c r="G106" s="1">
        <v>46193.061400462961</v>
      </c>
      <c r="H106">
        <v>87</v>
      </c>
      <c r="I106" t="s">
        <v>1849</v>
      </c>
      <c r="J106" s="1">
        <v>46193.061678240738</v>
      </c>
      <c r="K106">
        <v>1</v>
      </c>
      <c r="L106">
        <v>1</v>
      </c>
      <c r="M106" t="s">
        <v>1850</v>
      </c>
      <c r="N106" t="s">
        <v>1851</v>
      </c>
      <c r="O106" s="1">
        <v>46193.061111111114</v>
      </c>
      <c r="P106" s="1">
        <v>46193.061678240738</v>
      </c>
      <c r="Q106" s="1" t="str">
        <f t="shared" si="1"/>
        <v>2927002|r00</v>
      </c>
    </row>
    <row r="107" spans="1:17">
      <c r="A107">
        <v>106</v>
      </c>
      <c r="B107" t="s">
        <v>1847</v>
      </c>
      <c r="C107" t="s">
        <v>1848</v>
      </c>
      <c r="D107">
        <v>4102901</v>
      </c>
      <c r="E107">
        <v>92</v>
      </c>
      <c r="F107" t="s">
        <v>1849</v>
      </c>
      <c r="G107" s="1">
        <v>46193.063657407409</v>
      </c>
      <c r="H107">
        <v>66</v>
      </c>
      <c r="I107" t="s">
        <v>1849</v>
      </c>
      <c r="J107" s="1">
        <v>46193.063923611109</v>
      </c>
      <c r="K107">
        <v>1</v>
      </c>
      <c r="L107">
        <v>1</v>
      </c>
      <c r="M107" t="s">
        <v>1850</v>
      </c>
      <c r="N107" t="s">
        <v>1851</v>
      </c>
      <c r="O107" s="1">
        <v>46193.061203703706</v>
      </c>
      <c r="P107" s="1">
        <v>46193.063923611109</v>
      </c>
      <c r="Q107" s="1" t="str">
        <f t="shared" si="1"/>
        <v>4102901|r00</v>
      </c>
    </row>
    <row r="108" spans="1:17">
      <c r="A108">
        <v>107</v>
      </c>
      <c r="B108" t="s">
        <v>1847</v>
      </c>
      <c r="C108" t="s">
        <v>1848</v>
      </c>
      <c r="D108">
        <v>3113008</v>
      </c>
      <c r="E108">
        <v>92</v>
      </c>
      <c r="F108" t="s">
        <v>1849</v>
      </c>
      <c r="G108" s="1">
        <v>46193.061747685184</v>
      </c>
      <c r="H108">
        <v>65</v>
      </c>
      <c r="I108" t="s">
        <v>1849</v>
      </c>
      <c r="J108" s="1">
        <v>46193.062048611115</v>
      </c>
      <c r="K108">
        <v>1</v>
      </c>
      <c r="L108">
        <v>1</v>
      </c>
      <c r="M108" t="s">
        <v>1850</v>
      </c>
      <c r="N108" t="s">
        <v>1851</v>
      </c>
      <c r="O108" s="1">
        <v>46193.061585648145</v>
      </c>
      <c r="P108" s="1">
        <v>46193.062048611115</v>
      </c>
      <c r="Q108" s="1" t="str">
        <f t="shared" si="1"/>
        <v>3113008|r00</v>
      </c>
    </row>
    <row r="109" spans="1:17">
      <c r="A109">
        <v>108</v>
      </c>
      <c r="B109" t="s">
        <v>1847</v>
      </c>
      <c r="C109" t="s">
        <v>1848</v>
      </c>
      <c r="D109">
        <v>2928406</v>
      </c>
      <c r="E109">
        <v>70</v>
      </c>
      <c r="F109" t="s">
        <v>1849</v>
      </c>
      <c r="G109" s="1">
        <v>46193.062141203707</v>
      </c>
      <c r="H109">
        <v>73</v>
      </c>
      <c r="I109" t="s">
        <v>1849</v>
      </c>
      <c r="J109" s="1">
        <v>46193.062430555554</v>
      </c>
      <c r="K109">
        <v>1</v>
      </c>
      <c r="L109">
        <v>1</v>
      </c>
      <c r="M109" t="s">
        <v>1850</v>
      </c>
      <c r="N109" t="s">
        <v>1851</v>
      </c>
      <c r="O109" s="1">
        <v>46193.061724537038</v>
      </c>
      <c r="P109" s="1">
        <v>46193.062430555554</v>
      </c>
      <c r="Q109" s="1" t="str">
        <f t="shared" si="1"/>
        <v>2928406|r00</v>
      </c>
    </row>
    <row r="110" spans="1:17">
      <c r="A110">
        <v>109</v>
      </c>
      <c r="B110" t="s">
        <v>1847</v>
      </c>
      <c r="C110" t="s">
        <v>1848</v>
      </c>
      <c r="D110">
        <v>3115102</v>
      </c>
      <c r="E110">
        <v>92</v>
      </c>
      <c r="F110" t="s">
        <v>1849</v>
      </c>
      <c r="G110" s="1">
        <v>46193.062210648146</v>
      </c>
      <c r="H110">
        <v>72</v>
      </c>
      <c r="I110" t="s">
        <v>1849</v>
      </c>
      <c r="J110" s="1">
        <v>46193.062430555554</v>
      </c>
      <c r="K110">
        <v>1</v>
      </c>
      <c r="L110">
        <v>1</v>
      </c>
      <c r="M110" t="s">
        <v>1850</v>
      </c>
      <c r="N110" t="s">
        <v>1851</v>
      </c>
      <c r="O110" s="1">
        <v>46193.062071759261</v>
      </c>
      <c r="P110" s="1">
        <v>46193.062430555554</v>
      </c>
      <c r="Q110" s="1" t="str">
        <f t="shared" si="1"/>
        <v>3115102|r00</v>
      </c>
    </row>
    <row r="111" spans="1:17">
      <c r="A111">
        <v>110</v>
      </c>
      <c r="B111" t="s">
        <v>1847</v>
      </c>
      <c r="C111" t="s">
        <v>1848</v>
      </c>
      <c r="D111">
        <v>2929107</v>
      </c>
      <c r="E111">
        <v>76</v>
      </c>
      <c r="F111" t="s">
        <v>1849</v>
      </c>
      <c r="G111" s="1">
        <v>46193.06490740741</v>
      </c>
      <c r="H111">
        <v>71</v>
      </c>
      <c r="I111" t="s">
        <v>1849</v>
      </c>
      <c r="J111" s="1">
        <v>46193.065196759257</v>
      </c>
      <c r="K111">
        <v>1</v>
      </c>
      <c r="L111">
        <v>1</v>
      </c>
      <c r="M111" t="s">
        <v>1850</v>
      </c>
      <c r="N111" t="s">
        <v>1851</v>
      </c>
      <c r="O111" s="1">
        <v>46193.062476851854</v>
      </c>
      <c r="P111" s="1">
        <v>46193.065196759257</v>
      </c>
      <c r="Q111" s="1" t="str">
        <f t="shared" si="1"/>
        <v>2929107|r00</v>
      </c>
    </row>
    <row r="112" spans="1:17">
      <c r="A112">
        <v>111</v>
      </c>
      <c r="B112" t="s">
        <v>1847</v>
      </c>
      <c r="C112" t="s">
        <v>1848</v>
      </c>
      <c r="D112">
        <v>3115409</v>
      </c>
      <c r="E112">
        <v>92</v>
      </c>
      <c r="F112" t="s">
        <v>1849</v>
      </c>
      <c r="G112" s="1">
        <v>46193.062662037039</v>
      </c>
      <c r="H112">
        <v>93</v>
      </c>
      <c r="I112" t="s">
        <v>1849</v>
      </c>
      <c r="J112" s="1">
        <v>46193.063009259262</v>
      </c>
      <c r="K112">
        <v>1</v>
      </c>
      <c r="L112">
        <v>1</v>
      </c>
      <c r="M112" t="s">
        <v>1850</v>
      </c>
      <c r="N112" t="s">
        <v>1851</v>
      </c>
      <c r="O112" s="1">
        <v>46193.062476851854</v>
      </c>
      <c r="P112" s="1">
        <v>46193.063009259262</v>
      </c>
      <c r="Q112" s="1" t="str">
        <f t="shared" si="1"/>
        <v>3115409|r00</v>
      </c>
    </row>
    <row r="113" spans="1:17">
      <c r="A113">
        <v>112</v>
      </c>
      <c r="B113" t="s">
        <v>1847</v>
      </c>
      <c r="C113" t="s">
        <v>1848</v>
      </c>
      <c r="D113">
        <v>3115607</v>
      </c>
      <c r="E113">
        <v>78</v>
      </c>
      <c r="F113" t="s">
        <v>1849</v>
      </c>
      <c r="G113" s="1">
        <v>46193.063437500001</v>
      </c>
      <c r="H113">
        <v>82</v>
      </c>
      <c r="I113" t="s">
        <v>1849</v>
      </c>
      <c r="J113" s="1">
        <v>46193.063726851855</v>
      </c>
      <c r="K113">
        <v>1</v>
      </c>
      <c r="L113">
        <v>1</v>
      </c>
      <c r="M113" t="s">
        <v>1850</v>
      </c>
      <c r="N113" t="s">
        <v>1851</v>
      </c>
      <c r="O113" s="1">
        <v>46193.063043981485</v>
      </c>
      <c r="P113" s="1">
        <v>46193.063726851855</v>
      </c>
      <c r="Q113" s="1" t="str">
        <f t="shared" si="1"/>
        <v>3115607|r00</v>
      </c>
    </row>
    <row r="114" spans="1:17">
      <c r="A114">
        <v>113</v>
      </c>
      <c r="B114" t="s">
        <v>1847</v>
      </c>
      <c r="C114" t="s">
        <v>1848</v>
      </c>
      <c r="D114">
        <v>3115805</v>
      </c>
      <c r="E114">
        <v>60</v>
      </c>
      <c r="F114" t="s">
        <v>1849</v>
      </c>
      <c r="G114" s="1">
        <v>46193.064305555556</v>
      </c>
      <c r="H114">
        <v>61</v>
      </c>
      <c r="I114" t="s">
        <v>1849</v>
      </c>
      <c r="J114" s="1">
        <v>46193.064571759256</v>
      </c>
      <c r="K114">
        <v>1</v>
      </c>
      <c r="L114">
        <v>1</v>
      </c>
      <c r="M114" t="s">
        <v>1850</v>
      </c>
      <c r="N114" t="s">
        <v>1851</v>
      </c>
      <c r="O114" s="1">
        <v>46193.063773148147</v>
      </c>
      <c r="P114" s="1">
        <v>46193.064571759256</v>
      </c>
      <c r="Q114" s="1" t="str">
        <f t="shared" si="1"/>
        <v>3115805|r00</v>
      </c>
    </row>
    <row r="115" spans="1:17">
      <c r="A115">
        <v>114</v>
      </c>
      <c r="B115" t="s">
        <v>1847</v>
      </c>
      <c r="C115" t="s">
        <v>1848</v>
      </c>
      <c r="D115">
        <v>4103107</v>
      </c>
      <c r="E115">
        <v>61</v>
      </c>
      <c r="F115" t="s">
        <v>1849</v>
      </c>
      <c r="G115" s="1">
        <v>46193.064305555556</v>
      </c>
      <c r="H115">
        <v>66</v>
      </c>
      <c r="I115" t="s">
        <v>1849</v>
      </c>
      <c r="J115" s="1">
        <v>46193.064571759256</v>
      </c>
      <c r="K115">
        <v>1</v>
      </c>
      <c r="L115">
        <v>1</v>
      </c>
      <c r="M115" t="s">
        <v>1850</v>
      </c>
      <c r="N115" t="s">
        <v>1851</v>
      </c>
      <c r="O115" s="1">
        <v>46193.063981481479</v>
      </c>
      <c r="P115" s="1">
        <v>46193.064571759256</v>
      </c>
      <c r="Q115" s="1" t="str">
        <f t="shared" si="1"/>
        <v>4103107|r00</v>
      </c>
    </row>
    <row r="116" spans="1:17">
      <c r="A116">
        <v>115</v>
      </c>
      <c r="B116" t="s">
        <v>1847</v>
      </c>
      <c r="C116" t="s">
        <v>1848</v>
      </c>
      <c r="D116">
        <v>4103404</v>
      </c>
      <c r="E116">
        <v>49</v>
      </c>
      <c r="F116" t="s">
        <v>1849</v>
      </c>
      <c r="G116" s="1">
        <v>46193.065046296295</v>
      </c>
      <c r="H116">
        <v>56</v>
      </c>
      <c r="I116" t="s">
        <v>1849</v>
      </c>
      <c r="J116" s="1">
        <v>46193.065312500003</v>
      </c>
      <c r="K116">
        <v>1</v>
      </c>
      <c r="L116">
        <v>1</v>
      </c>
      <c r="M116" t="s">
        <v>1850</v>
      </c>
      <c r="N116" t="s">
        <v>1851</v>
      </c>
      <c r="O116" s="1">
        <v>46193.064618055556</v>
      </c>
      <c r="P116" s="1">
        <v>46193.065312500003</v>
      </c>
      <c r="Q116" s="1" t="str">
        <f t="shared" si="1"/>
        <v>4103404|r00</v>
      </c>
    </row>
    <row r="117" spans="1:17">
      <c r="A117">
        <v>116</v>
      </c>
      <c r="B117" t="s">
        <v>1847</v>
      </c>
      <c r="C117" t="s">
        <v>1848</v>
      </c>
      <c r="D117">
        <v>3117702</v>
      </c>
      <c r="E117">
        <v>92</v>
      </c>
      <c r="F117" t="s">
        <v>1849</v>
      </c>
      <c r="G117" s="1">
        <v>46193.065046296295</v>
      </c>
      <c r="H117">
        <v>81</v>
      </c>
      <c r="I117" t="s">
        <v>1849</v>
      </c>
      <c r="J117" s="1">
        <v>46193.065254629626</v>
      </c>
      <c r="K117">
        <v>1</v>
      </c>
      <c r="L117">
        <v>1</v>
      </c>
      <c r="M117" t="s">
        <v>1850</v>
      </c>
      <c r="N117" t="s">
        <v>1851</v>
      </c>
      <c r="O117" s="1">
        <v>46193.064618055556</v>
      </c>
      <c r="P117" s="1">
        <v>46193.065254629626</v>
      </c>
      <c r="Q117" s="1" t="str">
        <f t="shared" si="1"/>
        <v>3117702|r00</v>
      </c>
    </row>
    <row r="118" spans="1:17">
      <c r="A118">
        <v>117</v>
      </c>
      <c r="B118" t="s">
        <v>1847</v>
      </c>
      <c r="C118" t="s">
        <v>1848</v>
      </c>
      <c r="D118">
        <v>2933000</v>
      </c>
      <c r="E118">
        <v>73</v>
      </c>
      <c r="F118" t="s">
        <v>1849</v>
      </c>
      <c r="G118" s="1">
        <v>46193.06559027778</v>
      </c>
      <c r="H118">
        <v>75</v>
      </c>
      <c r="I118" t="s">
        <v>1849</v>
      </c>
      <c r="J118" s="1">
        <v>46193.065775462965</v>
      </c>
      <c r="K118">
        <v>1</v>
      </c>
      <c r="L118">
        <v>1</v>
      </c>
      <c r="M118" t="s">
        <v>1850</v>
      </c>
      <c r="N118" t="s">
        <v>1851</v>
      </c>
      <c r="O118" s="1">
        <v>46193.065243055556</v>
      </c>
      <c r="P118" s="1">
        <v>46193.065775462965</v>
      </c>
      <c r="Q118" s="1" t="str">
        <f t="shared" si="1"/>
        <v>2933000|r00</v>
      </c>
    </row>
    <row r="119" spans="1:17">
      <c r="A119">
        <v>118</v>
      </c>
      <c r="B119" t="s">
        <v>1847</v>
      </c>
      <c r="C119" t="s">
        <v>1848</v>
      </c>
      <c r="D119">
        <v>3118007</v>
      </c>
      <c r="E119">
        <v>60</v>
      </c>
      <c r="F119" t="s">
        <v>1849</v>
      </c>
      <c r="G119" s="1">
        <v>46193.065567129626</v>
      </c>
      <c r="H119">
        <v>61</v>
      </c>
      <c r="I119" t="s">
        <v>1849</v>
      </c>
      <c r="J119" s="1">
        <v>46193.065879629627</v>
      </c>
      <c r="K119">
        <v>1</v>
      </c>
      <c r="L119">
        <v>1</v>
      </c>
      <c r="M119" t="s">
        <v>1850</v>
      </c>
      <c r="N119" t="s">
        <v>1851</v>
      </c>
      <c r="O119" s="1">
        <v>46193.065312500003</v>
      </c>
      <c r="P119" s="1">
        <v>46193.065879629627</v>
      </c>
      <c r="Q119" s="1" t="str">
        <f t="shared" si="1"/>
        <v>3118007|r00</v>
      </c>
    </row>
    <row r="120" spans="1:17">
      <c r="A120">
        <v>119</v>
      </c>
      <c r="B120" t="s">
        <v>1847</v>
      </c>
      <c r="C120" t="s">
        <v>1848</v>
      </c>
      <c r="D120">
        <v>4103453</v>
      </c>
      <c r="E120">
        <v>57</v>
      </c>
      <c r="F120" t="s">
        <v>1849</v>
      </c>
      <c r="G120" s="1">
        <v>46193.06559027778</v>
      </c>
      <c r="H120">
        <v>64</v>
      </c>
      <c r="I120" t="s">
        <v>1849</v>
      </c>
      <c r="J120" s="1">
        <v>46193.065798611111</v>
      </c>
      <c r="K120">
        <v>1</v>
      </c>
      <c r="L120">
        <v>1</v>
      </c>
      <c r="M120" t="s">
        <v>1850</v>
      </c>
      <c r="N120" t="s">
        <v>1851</v>
      </c>
      <c r="O120" s="1">
        <v>46193.065370370372</v>
      </c>
      <c r="P120" s="1">
        <v>46193.065798611111</v>
      </c>
      <c r="Q120" s="1" t="str">
        <f t="shared" si="1"/>
        <v>4103453|r00</v>
      </c>
    </row>
    <row r="121" spans="1:17">
      <c r="A121">
        <v>120</v>
      </c>
      <c r="B121" t="s">
        <v>1847</v>
      </c>
      <c r="C121" t="s">
        <v>1848</v>
      </c>
      <c r="D121">
        <v>2933208</v>
      </c>
      <c r="E121">
        <v>50</v>
      </c>
      <c r="F121" t="s">
        <v>1849</v>
      </c>
      <c r="G121" s="1">
        <v>46193.066168981481</v>
      </c>
      <c r="H121">
        <v>53</v>
      </c>
      <c r="I121" t="s">
        <v>1849</v>
      </c>
      <c r="J121" s="1">
        <v>46193.066493055558</v>
      </c>
      <c r="K121">
        <v>1</v>
      </c>
      <c r="L121">
        <v>1</v>
      </c>
      <c r="M121" t="s">
        <v>1850</v>
      </c>
      <c r="N121" t="s">
        <v>1851</v>
      </c>
      <c r="O121" s="1">
        <v>46193.065821759257</v>
      </c>
      <c r="P121" s="1">
        <v>46193.066493055558</v>
      </c>
      <c r="Q121" s="1" t="str">
        <f t="shared" si="1"/>
        <v>2933208|r00</v>
      </c>
    </row>
    <row r="122" spans="1:17">
      <c r="A122">
        <v>121</v>
      </c>
      <c r="B122" t="s">
        <v>1847</v>
      </c>
      <c r="C122" t="s">
        <v>1848</v>
      </c>
      <c r="D122">
        <v>4104253</v>
      </c>
      <c r="E122">
        <v>65</v>
      </c>
      <c r="F122" t="s">
        <v>1849</v>
      </c>
      <c r="G122" s="1">
        <v>46193.066400462965</v>
      </c>
      <c r="H122">
        <v>67</v>
      </c>
      <c r="I122" t="s">
        <v>1849</v>
      </c>
      <c r="J122" s="1">
        <v>46193.066655092596</v>
      </c>
      <c r="K122">
        <v>1</v>
      </c>
      <c r="L122">
        <v>1</v>
      </c>
      <c r="M122" t="s">
        <v>1850</v>
      </c>
      <c r="N122" t="s">
        <v>1851</v>
      </c>
      <c r="O122" s="1">
        <v>46193.065833333334</v>
      </c>
      <c r="P122" s="1">
        <v>46193.066655092596</v>
      </c>
      <c r="Q122" s="1" t="str">
        <f t="shared" si="1"/>
        <v>4104253|r00</v>
      </c>
    </row>
    <row r="123" spans="1:17">
      <c r="A123">
        <v>122</v>
      </c>
      <c r="B123" t="s">
        <v>1847</v>
      </c>
      <c r="C123" t="s">
        <v>1848</v>
      </c>
      <c r="D123">
        <v>3118601</v>
      </c>
      <c r="E123">
        <v>84</v>
      </c>
      <c r="F123" t="s">
        <v>1849</v>
      </c>
      <c r="G123" s="1">
        <v>46193.066655092596</v>
      </c>
      <c r="H123">
        <v>89</v>
      </c>
      <c r="I123" t="s">
        <v>1849</v>
      </c>
      <c r="J123" s="1">
        <v>46193.066967592589</v>
      </c>
      <c r="K123">
        <v>1</v>
      </c>
      <c r="L123">
        <v>1</v>
      </c>
      <c r="M123" t="s">
        <v>1850</v>
      </c>
      <c r="N123" t="s">
        <v>1851</v>
      </c>
      <c r="O123" s="1">
        <v>46193.065949074073</v>
      </c>
      <c r="P123" s="1">
        <v>46193.066967592589</v>
      </c>
      <c r="Q123" s="1" t="str">
        <f t="shared" si="1"/>
        <v>3118601|r00</v>
      </c>
    </row>
    <row r="124" spans="1:17">
      <c r="A124">
        <v>123</v>
      </c>
      <c r="B124" t="s">
        <v>1847</v>
      </c>
      <c r="C124" t="s">
        <v>1848</v>
      </c>
      <c r="D124">
        <v>2301851</v>
      </c>
      <c r="E124">
        <v>92</v>
      </c>
      <c r="F124" t="s">
        <v>1849</v>
      </c>
      <c r="G124" s="1">
        <v>46193.068981481483</v>
      </c>
      <c r="H124">
        <v>70</v>
      </c>
      <c r="I124" t="s">
        <v>1849</v>
      </c>
      <c r="J124" s="1">
        <v>46193.069224537037</v>
      </c>
      <c r="K124">
        <v>1</v>
      </c>
      <c r="L124">
        <v>1</v>
      </c>
      <c r="M124" t="s">
        <v>1850</v>
      </c>
      <c r="N124" t="s">
        <v>1851</v>
      </c>
      <c r="O124" s="1">
        <v>46193.066527777781</v>
      </c>
      <c r="P124" s="1">
        <v>46193.069224537037</v>
      </c>
      <c r="Q124" s="1" t="str">
        <f t="shared" si="1"/>
        <v>2301851|r00</v>
      </c>
    </row>
    <row r="125" spans="1:17">
      <c r="A125">
        <v>124</v>
      </c>
      <c r="B125" t="s">
        <v>1847</v>
      </c>
      <c r="C125" t="s">
        <v>1848</v>
      </c>
      <c r="D125">
        <v>4104303</v>
      </c>
      <c r="E125">
        <v>81</v>
      </c>
      <c r="F125" t="s">
        <v>1849</v>
      </c>
      <c r="G125" s="1">
        <v>46193.067129629628</v>
      </c>
      <c r="H125">
        <v>77</v>
      </c>
      <c r="I125" t="s">
        <v>1849</v>
      </c>
      <c r="J125" s="1">
        <v>46193.067407407405</v>
      </c>
      <c r="K125">
        <v>1</v>
      </c>
      <c r="L125">
        <v>1</v>
      </c>
      <c r="M125" t="s">
        <v>1850</v>
      </c>
      <c r="N125" t="s">
        <v>1851</v>
      </c>
      <c r="O125" s="1">
        <v>46193.066701388889</v>
      </c>
      <c r="P125" s="1">
        <v>46193.067407407405</v>
      </c>
      <c r="Q125" s="1" t="str">
        <f t="shared" si="1"/>
        <v>4104303|r00</v>
      </c>
    </row>
    <row r="126" spans="1:17">
      <c r="A126">
        <v>125</v>
      </c>
      <c r="B126" t="s">
        <v>1847</v>
      </c>
      <c r="C126" t="s">
        <v>1848</v>
      </c>
      <c r="D126">
        <v>3120201</v>
      </c>
      <c r="E126">
        <v>92</v>
      </c>
      <c r="F126" t="s">
        <v>1849</v>
      </c>
      <c r="G126" s="1">
        <v>46193.071956018517</v>
      </c>
      <c r="H126">
        <v>74</v>
      </c>
      <c r="I126" t="s">
        <v>1849</v>
      </c>
      <c r="J126" s="1">
        <v>46193.072384259256</v>
      </c>
      <c r="K126">
        <v>1</v>
      </c>
      <c r="L126">
        <v>1</v>
      </c>
      <c r="M126" t="s">
        <v>1850</v>
      </c>
      <c r="N126" t="s">
        <v>1851</v>
      </c>
      <c r="O126" s="1">
        <v>46193.067013888889</v>
      </c>
      <c r="P126" s="1">
        <v>46193.072384259256</v>
      </c>
      <c r="Q126" s="1" t="str">
        <f t="shared" si="1"/>
        <v>3120201|r00</v>
      </c>
    </row>
    <row r="127" spans="1:17">
      <c r="A127">
        <v>126</v>
      </c>
      <c r="B127" t="s">
        <v>1847</v>
      </c>
      <c r="C127" t="s">
        <v>1848</v>
      </c>
      <c r="D127">
        <v>4107546</v>
      </c>
      <c r="E127">
        <v>69</v>
      </c>
      <c r="F127" t="s">
        <v>1849</v>
      </c>
      <c r="G127" s="1">
        <v>46193.070092592592</v>
      </c>
      <c r="H127">
        <v>70</v>
      </c>
      <c r="I127" t="s">
        <v>1849</v>
      </c>
      <c r="J127" s="1">
        <v>46193.070381944446</v>
      </c>
      <c r="K127">
        <v>1</v>
      </c>
      <c r="L127">
        <v>1</v>
      </c>
      <c r="M127" t="s">
        <v>1850</v>
      </c>
      <c r="N127" t="s">
        <v>1851</v>
      </c>
      <c r="O127" s="1">
        <v>46193.067465277774</v>
      </c>
      <c r="P127" s="1">
        <v>46193.070381944446</v>
      </c>
      <c r="Q127" s="1" t="str">
        <f t="shared" si="1"/>
        <v>4107546|r00</v>
      </c>
    </row>
    <row r="128" spans="1:17">
      <c r="A128">
        <v>127</v>
      </c>
      <c r="B128" t="s">
        <v>1847</v>
      </c>
      <c r="C128" t="s">
        <v>1848</v>
      </c>
      <c r="D128">
        <v>2303006</v>
      </c>
      <c r="E128">
        <v>65</v>
      </c>
      <c r="F128" t="s">
        <v>1849</v>
      </c>
      <c r="G128" s="1">
        <v>46193.069606481484</v>
      </c>
      <c r="H128">
        <v>68</v>
      </c>
      <c r="I128" t="s">
        <v>1849</v>
      </c>
      <c r="J128" s="1">
        <v>46193.069861111115</v>
      </c>
      <c r="K128">
        <v>1</v>
      </c>
      <c r="L128">
        <v>1</v>
      </c>
      <c r="M128" t="s">
        <v>1850</v>
      </c>
      <c r="N128" t="s">
        <v>1851</v>
      </c>
      <c r="O128" s="1">
        <v>46193.06927083333</v>
      </c>
      <c r="P128" s="1">
        <v>46193.069861111115</v>
      </c>
      <c r="Q128" s="1" t="str">
        <f t="shared" si="1"/>
        <v>2303006|r00</v>
      </c>
    </row>
    <row r="129" spans="1:17">
      <c r="A129">
        <v>128</v>
      </c>
      <c r="B129" t="s">
        <v>1847</v>
      </c>
      <c r="C129" t="s">
        <v>1848</v>
      </c>
      <c r="D129">
        <v>2303105</v>
      </c>
      <c r="E129">
        <v>63</v>
      </c>
      <c r="F129" t="s">
        <v>1849</v>
      </c>
      <c r="G129" s="1">
        <v>46193.0702662037</v>
      </c>
      <c r="H129">
        <v>66</v>
      </c>
      <c r="I129" t="s">
        <v>1849</v>
      </c>
      <c r="J129" s="1">
        <v>46193.070532407408</v>
      </c>
      <c r="K129">
        <v>1</v>
      </c>
      <c r="L129">
        <v>1</v>
      </c>
      <c r="M129" t="s">
        <v>1850</v>
      </c>
      <c r="N129" t="s">
        <v>1851</v>
      </c>
      <c r="O129" s="1">
        <v>46193.069907407407</v>
      </c>
      <c r="P129" s="1">
        <v>46193.070532407408</v>
      </c>
      <c r="Q129" s="1" t="str">
        <f t="shared" si="1"/>
        <v>2303105|r00</v>
      </c>
    </row>
    <row r="130" spans="1:17">
      <c r="A130">
        <v>129</v>
      </c>
      <c r="B130" t="s">
        <v>1847</v>
      </c>
      <c r="C130" t="s">
        <v>1848</v>
      </c>
      <c r="D130">
        <v>4108007</v>
      </c>
      <c r="E130">
        <v>71</v>
      </c>
      <c r="F130" t="s">
        <v>1849</v>
      </c>
      <c r="G130" s="1">
        <v>46193.070636574077</v>
      </c>
      <c r="H130">
        <v>75</v>
      </c>
      <c r="I130" t="s">
        <v>1849</v>
      </c>
      <c r="J130" s="1">
        <v>46193.070844907408</v>
      </c>
      <c r="K130">
        <v>1</v>
      </c>
      <c r="L130">
        <v>1</v>
      </c>
      <c r="M130" t="s">
        <v>1850</v>
      </c>
      <c r="N130" t="s">
        <v>1851</v>
      </c>
      <c r="O130" s="1">
        <v>46193.070416666669</v>
      </c>
      <c r="P130" s="1">
        <v>46193.070844907408</v>
      </c>
      <c r="Q130" s="1" t="str">
        <f t="shared" ref="Q130:Q193" si="2">D130&amp;"|"&amp;B130</f>
        <v>4108007|r00</v>
      </c>
    </row>
    <row r="131" spans="1:17">
      <c r="A131">
        <v>130</v>
      </c>
      <c r="B131" t="s">
        <v>1847</v>
      </c>
      <c r="C131" t="s">
        <v>1848</v>
      </c>
      <c r="D131">
        <v>2303303</v>
      </c>
      <c r="E131">
        <v>71</v>
      </c>
      <c r="F131" t="s">
        <v>1849</v>
      </c>
      <c r="G131" s="1">
        <v>46193.070902777778</v>
      </c>
      <c r="H131">
        <v>73</v>
      </c>
      <c r="I131" t="s">
        <v>1849</v>
      </c>
      <c r="J131" s="1">
        <v>46193.071168981478</v>
      </c>
      <c r="K131">
        <v>1</v>
      </c>
      <c r="L131">
        <v>1</v>
      </c>
      <c r="M131" t="s">
        <v>1850</v>
      </c>
      <c r="N131" t="s">
        <v>1851</v>
      </c>
      <c r="O131" s="1">
        <v>46193.0705787037</v>
      </c>
      <c r="P131" s="1">
        <v>46193.071168981478</v>
      </c>
      <c r="Q131" s="1" t="str">
        <f t="shared" si="2"/>
        <v>2303303|r00</v>
      </c>
    </row>
    <row r="132" spans="1:17">
      <c r="A132">
        <v>131</v>
      </c>
      <c r="B132" t="s">
        <v>1847</v>
      </c>
      <c r="C132" t="s">
        <v>1848</v>
      </c>
      <c r="D132">
        <v>4108106</v>
      </c>
      <c r="E132">
        <v>56</v>
      </c>
      <c r="F132" t="s">
        <v>1849</v>
      </c>
      <c r="G132" s="1">
        <v>46193.071145833332</v>
      </c>
      <c r="H132">
        <v>55</v>
      </c>
      <c r="I132" t="s">
        <v>1849</v>
      </c>
      <c r="J132" s="1">
        <v>46193.071412037039</v>
      </c>
      <c r="K132">
        <v>1</v>
      </c>
      <c r="L132">
        <v>1</v>
      </c>
      <c r="M132" t="s">
        <v>1850</v>
      </c>
      <c r="N132" t="s">
        <v>1851</v>
      </c>
      <c r="O132" s="1">
        <v>46193.070891203701</v>
      </c>
      <c r="P132" s="1">
        <v>46193.071412037039</v>
      </c>
      <c r="Q132" s="1" t="str">
        <f t="shared" si="2"/>
        <v>4108106|r00</v>
      </c>
    </row>
    <row r="133" spans="1:17">
      <c r="A133">
        <v>132</v>
      </c>
      <c r="B133" t="s">
        <v>1847</v>
      </c>
      <c r="C133" t="s">
        <v>1848</v>
      </c>
      <c r="D133">
        <v>2303402</v>
      </c>
      <c r="E133">
        <v>65</v>
      </c>
      <c r="F133" t="s">
        <v>1849</v>
      </c>
      <c r="G133" s="1">
        <v>46193.071539351855</v>
      </c>
      <c r="H133">
        <v>68</v>
      </c>
      <c r="I133" t="s">
        <v>1849</v>
      </c>
      <c r="J133" s="1">
        <v>46193.071770833332</v>
      </c>
      <c r="K133">
        <v>1</v>
      </c>
      <c r="L133">
        <v>1</v>
      </c>
      <c r="M133" t="s">
        <v>1850</v>
      </c>
      <c r="N133" t="s">
        <v>1851</v>
      </c>
      <c r="O133" s="1">
        <v>46193.071215277778</v>
      </c>
      <c r="P133" s="1">
        <v>46193.071770833332</v>
      </c>
      <c r="Q133" s="1" t="str">
        <f t="shared" si="2"/>
        <v>2303402|r00</v>
      </c>
    </row>
    <row r="134" spans="1:17">
      <c r="A134">
        <v>133</v>
      </c>
      <c r="B134" t="s">
        <v>1847</v>
      </c>
      <c r="C134" t="s">
        <v>1848</v>
      </c>
      <c r="D134">
        <v>4108809</v>
      </c>
      <c r="E134">
        <v>58</v>
      </c>
      <c r="F134" t="s">
        <v>1849</v>
      </c>
      <c r="G134" s="1">
        <v>46193.072928240741</v>
      </c>
      <c r="H134">
        <v>63</v>
      </c>
      <c r="I134" t="s">
        <v>1849</v>
      </c>
      <c r="J134" s="1">
        <v>46193.073194444441</v>
      </c>
      <c r="K134">
        <v>1</v>
      </c>
      <c r="L134">
        <v>1</v>
      </c>
      <c r="M134" t="s">
        <v>1850</v>
      </c>
      <c r="N134" t="s">
        <v>1851</v>
      </c>
      <c r="O134" s="1">
        <v>46193.071446759262</v>
      </c>
      <c r="P134" s="1">
        <v>46193.073194444441</v>
      </c>
      <c r="Q134" s="1" t="str">
        <f t="shared" si="2"/>
        <v>4108809|r00</v>
      </c>
    </row>
    <row r="135" spans="1:17">
      <c r="A135">
        <v>134</v>
      </c>
      <c r="B135" t="s">
        <v>1847</v>
      </c>
      <c r="C135" t="s">
        <v>1848</v>
      </c>
      <c r="D135">
        <v>2303956</v>
      </c>
      <c r="E135">
        <v>63</v>
      </c>
      <c r="F135" t="s">
        <v>1849</v>
      </c>
      <c r="G135" s="1">
        <v>46193.072928240741</v>
      </c>
      <c r="H135">
        <v>62</v>
      </c>
      <c r="I135" t="s">
        <v>1849</v>
      </c>
      <c r="J135" s="1">
        <v>46193.073217592595</v>
      </c>
      <c r="K135">
        <v>1</v>
      </c>
      <c r="L135">
        <v>1</v>
      </c>
      <c r="M135" t="s">
        <v>1850</v>
      </c>
      <c r="N135" t="s">
        <v>1851</v>
      </c>
      <c r="O135" s="1">
        <v>46193.071817129632</v>
      </c>
      <c r="P135" s="1">
        <v>46193.073217592595</v>
      </c>
      <c r="Q135" s="1" t="str">
        <f t="shared" si="2"/>
        <v>2303956|r00</v>
      </c>
    </row>
    <row r="136" spans="1:17">
      <c r="A136">
        <v>135</v>
      </c>
      <c r="B136" t="s">
        <v>1847</v>
      </c>
      <c r="C136" t="s">
        <v>1848</v>
      </c>
      <c r="D136">
        <v>3126752</v>
      </c>
      <c r="E136">
        <v>60</v>
      </c>
      <c r="F136" t="s">
        <v>1849</v>
      </c>
      <c r="G136" s="1">
        <v>46193.07335648148</v>
      </c>
      <c r="H136">
        <v>64</v>
      </c>
      <c r="I136" t="s">
        <v>1849</v>
      </c>
      <c r="J136" s="1">
        <v>46193.073657407411</v>
      </c>
      <c r="K136">
        <v>1</v>
      </c>
      <c r="L136">
        <v>1</v>
      </c>
      <c r="M136" t="s">
        <v>1850</v>
      </c>
      <c r="N136" t="s">
        <v>1851</v>
      </c>
      <c r="O136" s="1">
        <v>46193.072430555556</v>
      </c>
      <c r="P136" s="1">
        <v>46193.073657407411</v>
      </c>
      <c r="Q136" s="1" t="str">
        <f t="shared" si="2"/>
        <v>3126752|r00</v>
      </c>
    </row>
    <row r="137" spans="1:17">
      <c r="A137">
        <v>136</v>
      </c>
      <c r="B137" t="s">
        <v>1847</v>
      </c>
      <c r="C137" t="s">
        <v>1848</v>
      </c>
      <c r="D137">
        <v>4109203</v>
      </c>
      <c r="E137">
        <v>79</v>
      </c>
      <c r="F137" t="s">
        <v>1849</v>
      </c>
      <c r="G137" s="1">
        <v>46193.073541666665</v>
      </c>
      <c r="H137">
        <v>76</v>
      </c>
      <c r="I137" t="s">
        <v>1849</v>
      </c>
      <c r="J137" s="1">
        <v>46193.073807870373</v>
      </c>
      <c r="K137">
        <v>1</v>
      </c>
      <c r="L137">
        <v>1</v>
      </c>
      <c r="M137" t="s">
        <v>1850</v>
      </c>
      <c r="N137" t="s">
        <v>1851</v>
      </c>
      <c r="O137" s="1">
        <v>46193.073229166665</v>
      </c>
      <c r="P137" s="1">
        <v>46193.073807870373</v>
      </c>
      <c r="Q137" s="1" t="str">
        <f t="shared" si="2"/>
        <v>4109203|r00</v>
      </c>
    </row>
    <row r="138" spans="1:17">
      <c r="A138">
        <v>137</v>
      </c>
      <c r="B138" t="s">
        <v>1847</v>
      </c>
      <c r="C138" t="s">
        <v>1848</v>
      </c>
      <c r="D138">
        <v>2304236</v>
      </c>
      <c r="E138">
        <v>61</v>
      </c>
      <c r="F138" t="s">
        <v>1849</v>
      </c>
      <c r="G138" s="1">
        <v>46193.07613425926</v>
      </c>
      <c r="H138">
        <v>60</v>
      </c>
      <c r="I138" t="s">
        <v>1849</v>
      </c>
      <c r="J138" s="1">
        <v>46193.07640046296</v>
      </c>
      <c r="K138">
        <v>1</v>
      </c>
      <c r="L138">
        <v>1</v>
      </c>
      <c r="M138" t="s">
        <v>1850</v>
      </c>
      <c r="N138" t="s">
        <v>1851</v>
      </c>
      <c r="O138" s="1">
        <v>46193.073252314818</v>
      </c>
      <c r="P138" s="1">
        <v>46193.07640046296</v>
      </c>
      <c r="Q138" s="1" t="str">
        <f t="shared" si="2"/>
        <v>2304236|r00</v>
      </c>
    </row>
    <row r="139" spans="1:17">
      <c r="A139">
        <v>138</v>
      </c>
      <c r="B139" t="s">
        <v>1847</v>
      </c>
      <c r="C139" t="s">
        <v>1848</v>
      </c>
      <c r="D139">
        <v>3127339</v>
      </c>
      <c r="E139">
        <v>92</v>
      </c>
      <c r="F139" t="s">
        <v>1849</v>
      </c>
      <c r="G139" s="1">
        <v>46193.073831018519</v>
      </c>
      <c r="H139">
        <v>65</v>
      </c>
      <c r="I139" t="s">
        <v>1849</v>
      </c>
      <c r="J139" s="1">
        <v>46193.074108796296</v>
      </c>
      <c r="K139">
        <v>1</v>
      </c>
      <c r="L139">
        <v>1</v>
      </c>
      <c r="M139" t="s">
        <v>1850</v>
      </c>
      <c r="N139" t="s">
        <v>1851</v>
      </c>
      <c r="O139" s="1">
        <v>46193.073703703703</v>
      </c>
      <c r="P139" s="1">
        <v>46193.074108796296</v>
      </c>
      <c r="Q139" s="1" t="str">
        <f t="shared" si="2"/>
        <v>3127339|r00</v>
      </c>
    </row>
    <row r="140" spans="1:17">
      <c r="A140">
        <v>139</v>
      </c>
      <c r="B140" t="s">
        <v>1847</v>
      </c>
      <c r="C140" t="s">
        <v>1848</v>
      </c>
      <c r="D140">
        <v>4109401</v>
      </c>
      <c r="E140">
        <v>92</v>
      </c>
      <c r="F140" t="s">
        <v>1849</v>
      </c>
      <c r="G140" s="1">
        <v>46193.073981481481</v>
      </c>
      <c r="H140">
        <v>73</v>
      </c>
      <c r="I140" t="s">
        <v>1849</v>
      </c>
      <c r="J140" s="1">
        <v>46193.074178240742</v>
      </c>
      <c r="K140">
        <v>1</v>
      </c>
      <c r="L140">
        <v>1</v>
      </c>
      <c r="M140" t="s">
        <v>1850</v>
      </c>
      <c r="N140" t="s">
        <v>1851</v>
      </c>
      <c r="O140" s="1">
        <v>46193.073842592596</v>
      </c>
      <c r="P140" s="1">
        <v>46193.074178240742</v>
      </c>
      <c r="Q140" s="1" t="str">
        <f t="shared" si="2"/>
        <v>4109401|r00</v>
      </c>
    </row>
    <row r="141" spans="1:17">
      <c r="A141">
        <v>140</v>
      </c>
      <c r="B141" t="s">
        <v>1847</v>
      </c>
      <c r="C141" t="s">
        <v>1848</v>
      </c>
      <c r="D141">
        <v>3127404</v>
      </c>
      <c r="E141">
        <v>56</v>
      </c>
      <c r="F141" t="s">
        <v>1849</v>
      </c>
      <c r="G141" s="1">
        <v>46193.074826388889</v>
      </c>
      <c r="H141">
        <v>65</v>
      </c>
      <c r="I141" t="s">
        <v>1849</v>
      </c>
      <c r="J141" s="1">
        <v>46193.075162037036</v>
      </c>
      <c r="K141">
        <v>1</v>
      </c>
      <c r="L141">
        <v>1</v>
      </c>
      <c r="M141" t="s">
        <v>1850</v>
      </c>
      <c r="N141" t="s">
        <v>1851</v>
      </c>
      <c r="O141" s="1">
        <v>46193.074131944442</v>
      </c>
      <c r="P141" s="1">
        <v>46193.075162037036</v>
      </c>
      <c r="Q141" s="1" t="str">
        <f t="shared" si="2"/>
        <v>3127404|r00</v>
      </c>
    </row>
    <row r="142" spans="1:17">
      <c r="A142">
        <v>141</v>
      </c>
      <c r="B142" t="s">
        <v>1847</v>
      </c>
      <c r="C142" t="s">
        <v>1848</v>
      </c>
      <c r="D142">
        <v>4109708</v>
      </c>
      <c r="E142">
        <v>42</v>
      </c>
      <c r="F142" t="s">
        <v>1849</v>
      </c>
      <c r="G142" s="1">
        <v>46193.074826388889</v>
      </c>
      <c r="H142">
        <v>49</v>
      </c>
      <c r="I142" t="s">
        <v>1849</v>
      </c>
      <c r="J142" s="1">
        <v>46193.075127314813</v>
      </c>
      <c r="K142">
        <v>1</v>
      </c>
      <c r="L142">
        <v>1</v>
      </c>
      <c r="M142" t="s">
        <v>1850</v>
      </c>
      <c r="N142" t="s">
        <v>1851</v>
      </c>
      <c r="O142" s="1">
        <v>46193.074224537035</v>
      </c>
      <c r="P142" s="1">
        <v>46193.075127314813</v>
      </c>
      <c r="Q142" s="1" t="str">
        <f t="shared" si="2"/>
        <v>4109708|r00</v>
      </c>
    </row>
    <row r="143" spans="1:17">
      <c r="A143">
        <v>142</v>
      </c>
      <c r="B143" t="s">
        <v>1847</v>
      </c>
      <c r="C143" t="s">
        <v>1848</v>
      </c>
      <c r="D143">
        <v>4111209</v>
      </c>
      <c r="E143">
        <v>72</v>
      </c>
      <c r="F143" t="s">
        <v>1849</v>
      </c>
      <c r="G143" s="1">
        <v>46193.075949074075</v>
      </c>
      <c r="H143">
        <v>70</v>
      </c>
      <c r="I143" t="s">
        <v>1849</v>
      </c>
      <c r="J143" s="1">
        <v>46193.076273148145</v>
      </c>
      <c r="K143">
        <v>1</v>
      </c>
      <c r="L143">
        <v>1</v>
      </c>
      <c r="M143" t="s">
        <v>1850</v>
      </c>
      <c r="N143" t="s">
        <v>1851</v>
      </c>
      <c r="O143" s="1">
        <v>46193.075162037036</v>
      </c>
      <c r="P143" s="1">
        <v>46193.076273148145</v>
      </c>
      <c r="Q143" s="1" t="str">
        <f t="shared" si="2"/>
        <v>4111209|r00</v>
      </c>
    </row>
    <row r="144" spans="1:17">
      <c r="A144">
        <v>143</v>
      </c>
      <c r="B144" t="s">
        <v>1847</v>
      </c>
      <c r="C144" t="s">
        <v>1848</v>
      </c>
      <c r="D144">
        <v>3128402</v>
      </c>
      <c r="E144">
        <v>54</v>
      </c>
      <c r="F144" t="s">
        <v>1849</v>
      </c>
      <c r="G144" s="1">
        <v>46193.075462962966</v>
      </c>
      <c r="H144">
        <v>55</v>
      </c>
      <c r="I144" t="s">
        <v>1849</v>
      </c>
      <c r="J144" s="1">
        <v>46193.075740740744</v>
      </c>
      <c r="K144">
        <v>1</v>
      </c>
      <c r="L144">
        <v>1</v>
      </c>
      <c r="M144" t="s">
        <v>1850</v>
      </c>
      <c r="N144" t="s">
        <v>1851</v>
      </c>
      <c r="O144" s="1">
        <v>46193.075208333335</v>
      </c>
      <c r="P144" s="1">
        <v>46193.075740740744</v>
      </c>
      <c r="Q144" s="1" t="str">
        <f t="shared" si="2"/>
        <v>3128402|r00</v>
      </c>
    </row>
    <row r="145" spans="1:17">
      <c r="A145">
        <v>144</v>
      </c>
      <c r="B145" t="s">
        <v>1847</v>
      </c>
      <c r="C145" t="s">
        <v>1848</v>
      </c>
      <c r="D145">
        <v>3128501</v>
      </c>
      <c r="E145">
        <v>80</v>
      </c>
      <c r="F145" t="s">
        <v>1849</v>
      </c>
      <c r="G145" s="1">
        <v>46193.076168981483</v>
      </c>
      <c r="H145">
        <v>74</v>
      </c>
      <c r="I145" t="s">
        <v>1849</v>
      </c>
      <c r="J145" s="1">
        <v>46193.076423611114</v>
      </c>
      <c r="K145">
        <v>1</v>
      </c>
      <c r="L145">
        <v>1</v>
      </c>
      <c r="M145" t="s">
        <v>1850</v>
      </c>
      <c r="N145" t="s">
        <v>1851</v>
      </c>
      <c r="O145" s="1">
        <v>46193.075775462959</v>
      </c>
      <c r="P145" s="1">
        <v>46193.076423611114</v>
      </c>
      <c r="Q145" s="1" t="str">
        <f t="shared" si="2"/>
        <v>3128501|r00</v>
      </c>
    </row>
    <row r="146" spans="1:17">
      <c r="A146">
        <v>145</v>
      </c>
      <c r="B146" t="s">
        <v>1847</v>
      </c>
      <c r="C146" t="s">
        <v>1848</v>
      </c>
      <c r="D146">
        <v>4111258</v>
      </c>
      <c r="E146">
        <v>66</v>
      </c>
      <c r="F146" t="s">
        <v>1849</v>
      </c>
      <c r="G146" s="1">
        <v>46193.076863425929</v>
      </c>
      <c r="H146">
        <v>66</v>
      </c>
      <c r="I146" t="s">
        <v>1849</v>
      </c>
      <c r="J146" s="1">
        <v>46193.077210648145</v>
      </c>
      <c r="K146">
        <v>1</v>
      </c>
      <c r="L146">
        <v>1</v>
      </c>
      <c r="M146" t="s">
        <v>1850</v>
      </c>
      <c r="N146" t="s">
        <v>1851</v>
      </c>
      <c r="O146" s="1">
        <v>46193.076307870368</v>
      </c>
      <c r="P146" s="1">
        <v>46193.077210648145</v>
      </c>
      <c r="Q146" s="1" t="str">
        <f t="shared" si="2"/>
        <v>4111258|r00</v>
      </c>
    </row>
    <row r="147" spans="1:17">
      <c r="A147">
        <v>146</v>
      </c>
      <c r="B147" t="s">
        <v>1847</v>
      </c>
      <c r="C147" t="s">
        <v>1848</v>
      </c>
      <c r="D147">
        <v>2308708</v>
      </c>
      <c r="E147">
        <v>60</v>
      </c>
      <c r="F147" t="s">
        <v>1849</v>
      </c>
      <c r="G147" s="1">
        <v>46193.076979166668</v>
      </c>
      <c r="H147">
        <v>65</v>
      </c>
      <c r="I147" t="s">
        <v>1849</v>
      </c>
      <c r="J147" s="1">
        <v>46193.077233796299</v>
      </c>
      <c r="K147">
        <v>1</v>
      </c>
      <c r="L147">
        <v>1</v>
      </c>
      <c r="M147" t="s">
        <v>1850</v>
      </c>
      <c r="N147" t="s">
        <v>1851</v>
      </c>
      <c r="O147" s="1">
        <v>46193.07644675926</v>
      </c>
      <c r="P147" s="1">
        <v>46193.077233796299</v>
      </c>
      <c r="Q147" s="1" t="str">
        <f t="shared" si="2"/>
        <v>2308708|r00</v>
      </c>
    </row>
    <row r="148" spans="1:17">
      <c r="A148">
        <v>147</v>
      </c>
      <c r="B148" t="s">
        <v>1847</v>
      </c>
      <c r="C148" t="s">
        <v>1848</v>
      </c>
      <c r="D148">
        <v>3129806</v>
      </c>
      <c r="E148">
        <v>61</v>
      </c>
      <c r="F148" t="s">
        <v>1849</v>
      </c>
      <c r="G148" s="1">
        <v>46193.076979166668</v>
      </c>
      <c r="H148">
        <v>69</v>
      </c>
      <c r="I148" t="s">
        <v>1849</v>
      </c>
      <c r="J148" s="1">
        <v>46193.077314814815</v>
      </c>
      <c r="K148">
        <v>1</v>
      </c>
      <c r="L148">
        <v>1</v>
      </c>
      <c r="M148" t="s">
        <v>1850</v>
      </c>
      <c r="N148" t="s">
        <v>1851</v>
      </c>
      <c r="O148" s="1">
        <v>46193.076469907406</v>
      </c>
      <c r="P148" s="1">
        <v>46193.077314814815</v>
      </c>
      <c r="Q148" s="1" t="str">
        <f t="shared" si="2"/>
        <v>3129806|r00</v>
      </c>
    </row>
    <row r="149" spans="1:17">
      <c r="A149">
        <v>148</v>
      </c>
      <c r="B149" t="s">
        <v>1847</v>
      </c>
      <c r="C149" t="s">
        <v>1848</v>
      </c>
      <c r="D149">
        <v>4111704</v>
      </c>
      <c r="E149">
        <v>65</v>
      </c>
      <c r="F149" t="s">
        <v>1849</v>
      </c>
      <c r="G149" s="1">
        <v>46193.077662037038</v>
      </c>
      <c r="H149">
        <v>68</v>
      </c>
      <c r="I149" t="s">
        <v>1849</v>
      </c>
      <c r="J149" s="1">
        <v>46193.077962962961</v>
      </c>
      <c r="K149">
        <v>1</v>
      </c>
      <c r="L149">
        <v>1</v>
      </c>
      <c r="M149" t="s">
        <v>1850</v>
      </c>
      <c r="N149" t="s">
        <v>1851</v>
      </c>
      <c r="O149" s="1">
        <v>46193.077245370368</v>
      </c>
      <c r="P149" s="1">
        <v>46193.077962962961</v>
      </c>
      <c r="Q149" s="1" t="str">
        <f t="shared" si="2"/>
        <v>4111704|r00</v>
      </c>
    </row>
    <row r="150" spans="1:17">
      <c r="A150">
        <v>149</v>
      </c>
      <c r="B150" t="s">
        <v>1847</v>
      </c>
      <c r="C150" t="s">
        <v>1848</v>
      </c>
      <c r="D150">
        <v>2310308</v>
      </c>
      <c r="E150">
        <v>63</v>
      </c>
      <c r="F150" t="s">
        <v>1849</v>
      </c>
      <c r="G150" s="1">
        <v>46193.077581018515</v>
      </c>
      <c r="H150">
        <v>70</v>
      </c>
      <c r="I150" t="s">
        <v>1849</v>
      </c>
      <c r="J150" s="1">
        <v>46193.0778587963</v>
      </c>
      <c r="K150">
        <v>1</v>
      </c>
      <c r="L150">
        <v>1</v>
      </c>
      <c r="M150" t="s">
        <v>1850</v>
      </c>
      <c r="N150" t="s">
        <v>1851</v>
      </c>
      <c r="O150" s="1">
        <v>46193.077268518522</v>
      </c>
      <c r="P150" s="1">
        <v>46193.0778587963</v>
      </c>
      <c r="Q150" s="1" t="str">
        <f t="shared" si="2"/>
        <v>2310308|r00</v>
      </c>
    </row>
    <row r="151" spans="1:17">
      <c r="A151">
        <v>150</v>
      </c>
      <c r="B151" t="s">
        <v>1847</v>
      </c>
      <c r="C151" t="s">
        <v>1848</v>
      </c>
      <c r="D151">
        <v>3130101</v>
      </c>
      <c r="E151">
        <v>65</v>
      </c>
      <c r="F151" t="s">
        <v>1849</v>
      </c>
      <c r="G151" s="1">
        <v>46193.07775462963</v>
      </c>
      <c r="H151">
        <v>74</v>
      </c>
      <c r="I151" t="s">
        <v>1849</v>
      </c>
      <c r="J151" s="1">
        <v>46193.078101851854</v>
      </c>
      <c r="K151">
        <v>1</v>
      </c>
      <c r="L151">
        <v>1</v>
      </c>
      <c r="M151" t="s">
        <v>1850</v>
      </c>
      <c r="N151" t="s">
        <v>1851</v>
      </c>
      <c r="O151" s="1">
        <v>46193.077361111114</v>
      </c>
      <c r="P151" s="1">
        <v>46193.078101851854</v>
      </c>
      <c r="Q151" s="1" t="str">
        <f t="shared" si="2"/>
        <v>3130101|r00</v>
      </c>
    </row>
    <row r="152" spans="1:17">
      <c r="A152">
        <v>151</v>
      </c>
      <c r="B152" t="s">
        <v>1847</v>
      </c>
      <c r="C152" t="s">
        <v>1848</v>
      </c>
      <c r="D152">
        <v>2310407</v>
      </c>
      <c r="E152">
        <v>63</v>
      </c>
      <c r="F152" t="s">
        <v>1849</v>
      </c>
      <c r="G152" s="1">
        <v>46193.078263888892</v>
      </c>
      <c r="H152">
        <v>66</v>
      </c>
      <c r="I152" t="s">
        <v>1849</v>
      </c>
      <c r="J152" s="1">
        <v>46193.078530092593</v>
      </c>
      <c r="K152">
        <v>1</v>
      </c>
      <c r="L152">
        <v>1</v>
      </c>
      <c r="M152" t="s">
        <v>1850</v>
      </c>
      <c r="N152" t="s">
        <v>1851</v>
      </c>
      <c r="O152" s="1">
        <v>46193.077905092592</v>
      </c>
      <c r="P152" s="1">
        <v>46193.078530092593</v>
      </c>
      <c r="Q152" s="1" t="str">
        <f t="shared" si="2"/>
        <v>2310407|r00</v>
      </c>
    </row>
    <row r="153" spans="1:17">
      <c r="A153">
        <v>152</v>
      </c>
      <c r="B153" t="s">
        <v>1847</v>
      </c>
      <c r="C153" t="s">
        <v>1848</v>
      </c>
      <c r="D153">
        <v>4115408</v>
      </c>
      <c r="E153">
        <v>60</v>
      </c>
      <c r="F153" t="s">
        <v>1849</v>
      </c>
      <c r="G153" s="1">
        <v>46193.078287037039</v>
      </c>
      <c r="H153">
        <v>70</v>
      </c>
      <c r="I153" t="s">
        <v>1849</v>
      </c>
      <c r="J153" s="1">
        <v>46193.078518518516</v>
      </c>
      <c r="K153">
        <v>1</v>
      </c>
      <c r="L153">
        <v>1</v>
      </c>
      <c r="M153" t="s">
        <v>1850</v>
      </c>
      <c r="N153" t="s">
        <v>1851</v>
      </c>
      <c r="O153" s="1">
        <v>46193.078009259261</v>
      </c>
      <c r="P153" s="1">
        <v>46193.078518518516</v>
      </c>
      <c r="Q153" s="1" t="str">
        <f t="shared" si="2"/>
        <v>4115408|r00</v>
      </c>
    </row>
    <row r="154" spans="1:17">
      <c r="A154">
        <v>153</v>
      </c>
      <c r="B154" t="s">
        <v>1847</v>
      </c>
      <c r="C154" t="s">
        <v>1848</v>
      </c>
      <c r="D154">
        <v>3131505</v>
      </c>
      <c r="E154">
        <v>92</v>
      </c>
      <c r="F154" t="s">
        <v>1849</v>
      </c>
      <c r="G154" s="1">
        <v>46193.082037037035</v>
      </c>
      <c r="H154">
        <v>83</v>
      </c>
      <c r="I154" t="s">
        <v>1849</v>
      </c>
      <c r="J154" s="1">
        <v>46193.082326388889</v>
      </c>
      <c r="K154">
        <v>1</v>
      </c>
      <c r="L154">
        <v>1</v>
      </c>
      <c r="M154" t="s">
        <v>1850</v>
      </c>
      <c r="N154" t="s">
        <v>1851</v>
      </c>
      <c r="O154" s="1">
        <v>46193.078148148146</v>
      </c>
      <c r="P154" s="1">
        <v>46193.082326388889</v>
      </c>
      <c r="Q154" s="1" t="str">
        <f t="shared" si="2"/>
        <v>3131505|r00</v>
      </c>
    </row>
    <row r="155" spans="1:17">
      <c r="A155">
        <v>154</v>
      </c>
      <c r="B155" t="s">
        <v>1847</v>
      </c>
      <c r="C155" t="s">
        <v>1848</v>
      </c>
      <c r="D155">
        <v>4115754</v>
      </c>
      <c r="E155">
        <v>73</v>
      </c>
      <c r="F155" t="s">
        <v>1849</v>
      </c>
      <c r="G155" s="1">
        <v>46193.078923611109</v>
      </c>
      <c r="H155">
        <v>75</v>
      </c>
      <c r="I155" t="s">
        <v>1849</v>
      </c>
      <c r="J155" s="1">
        <v>46193.07917824074</v>
      </c>
      <c r="K155">
        <v>1</v>
      </c>
      <c r="L155">
        <v>1</v>
      </c>
      <c r="M155" t="s">
        <v>1850</v>
      </c>
      <c r="N155" t="s">
        <v>1851</v>
      </c>
      <c r="O155" s="1">
        <v>46193.078576388885</v>
      </c>
      <c r="P155" s="1">
        <v>46193.07917824074</v>
      </c>
      <c r="Q155" s="1" t="str">
        <f t="shared" si="2"/>
        <v>4115754|r00</v>
      </c>
    </row>
    <row r="156" spans="1:17">
      <c r="A156">
        <v>155</v>
      </c>
      <c r="B156" t="s">
        <v>1847</v>
      </c>
      <c r="C156" t="s">
        <v>1848</v>
      </c>
      <c r="D156">
        <v>2312106</v>
      </c>
      <c r="E156">
        <v>63</v>
      </c>
      <c r="F156" t="s">
        <v>1849</v>
      </c>
      <c r="G156" s="1">
        <v>46193.078923611109</v>
      </c>
      <c r="H156">
        <v>65</v>
      </c>
      <c r="I156" t="s">
        <v>1849</v>
      </c>
      <c r="J156" s="1">
        <v>46193.079189814816</v>
      </c>
      <c r="K156">
        <v>1</v>
      </c>
      <c r="L156">
        <v>1</v>
      </c>
      <c r="M156" t="s">
        <v>1850</v>
      </c>
      <c r="N156" t="s">
        <v>1851</v>
      </c>
      <c r="O156" s="1">
        <v>46193.078576388885</v>
      </c>
      <c r="P156" s="1">
        <v>46193.079189814816</v>
      </c>
      <c r="Q156" s="1" t="str">
        <f t="shared" si="2"/>
        <v>2312106|r00</v>
      </c>
    </row>
    <row r="157" spans="1:17">
      <c r="A157">
        <v>156</v>
      </c>
      <c r="B157" t="s">
        <v>1847</v>
      </c>
      <c r="C157" t="s">
        <v>1848</v>
      </c>
      <c r="D157">
        <v>4118451</v>
      </c>
      <c r="E157">
        <v>81</v>
      </c>
      <c r="F157" t="s">
        <v>1849</v>
      </c>
      <c r="G157" s="1">
        <v>46193.079606481479</v>
      </c>
      <c r="H157">
        <v>77</v>
      </c>
      <c r="I157" t="s">
        <v>1849</v>
      </c>
      <c r="J157" s="1">
        <v>46193.07984953704</v>
      </c>
      <c r="K157">
        <v>1</v>
      </c>
      <c r="L157">
        <v>1</v>
      </c>
      <c r="M157" t="s">
        <v>1850</v>
      </c>
      <c r="N157" t="s">
        <v>1851</v>
      </c>
      <c r="O157" s="1">
        <v>46193.079212962963</v>
      </c>
      <c r="P157" s="1">
        <v>46193.07984953704</v>
      </c>
      <c r="Q157" s="1" t="str">
        <f t="shared" si="2"/>
        <v>4118451|r00</v>
      </c>
    </row>
    <row r="158" spans="1:17">
      <c r="A158">
        <v>157</v>
      </c>
      <c r="B158" t="s">
        <v>1847</v>
      </c>
      <c r="C158" t="s">
        <v>1848</v>
      </c>
      <c r="D158">
        <v>2313252</v>
      </c>
      <c r="E158">
        <v>64</v>
      </c>
      <c r="F158" t="s">
        <v>1849</v>
      </c>
      <c r="G158" s="1">
        <v>46193.07953703704</v>
      </c>
      <c r="H158">
        <v>66</v>
      </c>
      <c r="I158" t="s">
        <v>1849</v>
      </c>
      <c r="J158" s="1">
        <v>46193.079814814817</v>
      </c>
      <c r="K158">
        <v>1</v>
      </c>
      <c r="L158">
        <v>1</v>
      </c>
      <c r="M158" t="s">
        <v>1850</v>
      </c>
      <c r="N158" t="s">
        <v>1851</v>
      </c>
      <c r="O158" s="1">
        <v>46193.079236111109</v>
      </c>
      <c r="P158" s="1">
        <v>46193.079814814817</v>
      </c>
      <c r="Q158" s="1" t="str">
        <f t="shared" si="2"/>
        <v>2313252|r00</v>
      </c>
    </row>
    <row r="159" spans="1:17">
      <c r="A159">
        <v>158</v>
      </c>
      <c r="B159" t="s">
        <v>1847</v>
      </c>
      <c r="C159" t="s">
        <v>1848</v>
      </c>
      <c r="D159">
        <v>2313955</v>
      </c>
      <c r="E159">
        <v>62</v>
      </c>
      <c r="F159" t="s">
        <v>1849</v>
      </c>
      <c r="G159" s="1">
        <v>46193.080208333333</v>
      </c>
      <c r="H159">
        <v>65</v>
      </c>
      <c r="I159" t="s">
        <v>1849</v>
      </c>
      <c r="J159" s="1">
        <v>46193.080451388887</v>
      </c>
      <c r="K159">
        <v>1</v>
      </c>
      <c r="L159">
        <v>1</v>
      </c>
      <c r="M159" t="s">
        <v>1850</v>
      </c>
      <c r="N159" t="s">
        <v>1851</v>
      </c>
      <c r="O159" s="1">
        <v>46193.07984953704</v>
      </c>
      <c r="P159" s="1">
        <v>46193.080451388887</v>
      </c>
      <c r="Q159" s="1" t="str">
        <f t="shared" si="2"/>
        <v>2313955|r00</v>
      </c>
    </row>
    <row r="160" spans="1:17">
      <c r="A160">
        <v>159</v>
      </c>
      <c r="B160" t="s">
        <v>1847</v>
      </c>
      <c r="C160" t="s">
        <v>1848</v>
      </c>
      <c r="D160">
        <v>4119806</v>
      </c>
      <c r="E160">
        <v>92</v>
      </c>
      <c r="F160" t="s">
        <v>1849</v>
      </c>
      <c r="G160" s="1">
        <v>46193.080046296294</v>
      </c>
      <c r="H160">
        <v>56</v>
      </c>
      <c r="I160" t="s">
        <v>1849</v>
      </c>
      <c r="J160" s="1">
        <v>46193.080300925925</v>
      </c>
      <c r="K160">
        <v>1</v>
      </c>
      <c r="L160">
        <v>1</v>
      </c>
      <c r="M160" t="s">
        <v>1850</v>
      </c>
      <c r="N160" t="s">
        <v>1851</v>
      </c>
      <c r="O160" s="1">
        <v>46193.079907407409</v>
      </c>
      <c r="P160" s="1">
        <v>46193.080300925925</v>
      </c>
      <c r="Q160" s="1" t="str">
        <f t="shared" si="2"/>
        <v>4119806|r00</v>
      </c>
    </row>
    <row r="161" spans="1:17">
      <c r="A161">
        <v>160</v>
      </c>
      <c r="B161" t="s">
        <v>1847</v>
      </c>
      <c r="C161" t="s">
        <v>1848</v>
      </c>
      <c r="D161">
        <v>4120655</v>
      </c>
      <c r="E161">
        <v>49</v>
      </c>
      <c r="F161" t="s">
        <v>1849</v>
      </c>
      <c r="G161" s="1">
        <v>46193.081736111111</v>
      </c>
      <c r="H161">
        <v>55</v>
      </c>
      <c r="I161" t="s">
        <v>1849</v>
      </c>
      <c r="J161" s="1">
        <v>46193.082002314812</v>
      </c>
      <c r="K161">
        <v>1</v>
      </c>
      <c r="L161">
        <v>1</v>
      </c>
      <c r="M161" t="s">
        <v>1850</v>
      </c>
      <c r="N161" t="s">
        <v>1851</v>
      </c>
      <c r="O161" s="1">
        <v>46193.080335648148</v>
      </c>
      <c r="P161" s="1">
        <v>46193.082002314812</v>
      </c>
      <c r="Q161" s="1" t="str">
        <f t="shared" si="2"/>
        <v>4120655|r00</v>
      </c>
    </row>
    <row r="162" spans="1:17">
      <c r="A162">
        <v>161</v>
      </c>
      <c r="B162" t="s">
        <v>1847</v>
      </c>
      <c r="C162" t="s">
        <v>1848</v>
      </c>
      <c r="D162">
        <v>2100436</v>
      </c>
      <c r="E162">
        <v>69</v>
      </c>
      <c r="F162" t="s">
        <v>1849</v>
      </c>
      <c r="G162" s="1">
        <v>46193.082037037035</v>
      </c>
      <c r="H162">
        <v>65</v>
      </c>
      <c r="I162" t="s">
        <v>1849</v>
      </c>
      <c r="J162" s="1">
        <v>46193.082361111112</v>
      </c>
      <c r="K162">
        <v>1</v>
      </c>
      <c r="L162">
        <v>1</v>
      </c>
      <c r="M162" t="s">
        <v>1850</v>
      </c>
      <c r="N162" t="s">
        <v>1851</v>
      </c>
      <c r="O162" s="1">
        <v>46193.080497685187</v>
      </c>
      <c r="P162" s="1">
        <v>46193.082361111112</v>
      </c>
      <c r="Q162" s="1" t="str">
        <f t="shared" si="2"/>
        <v>2100436|r00</v>
      </c>
    </row>
    <row r="163" spans="1:17">
      <c r="A163">
        <v>162</v>
      </c>
      <c r="B163" t="s">
        <v>1847</v>
      </c>
      <c r="C163" t="s">
        <v>1848</v>
      </c>
      <c r="D163">
        <v>4120903</v>
      </c>
      <c r="E163">
        <v>58</v>
      </c>
      <c r="F163" t="s">
        <v>1849</v>
      </c>
      <c r="G163" s="1">
        <v>46193.085243055553</v>
      </c>
      <c r="H163">
        <v>61</v>
      </c>
      <c r="I163" t="s">
        <v>1849</v>
      </c>
      <c r="J163" s="1">
        <v>46193.085555555554</v>
      </c>
      <c r="K163">
        <v>1</v>
      </c>
      <c r="L163">
        <v>1</v>
      </c>
      <c r="M163" t="s">
        <v>1850</v>
      </c>
      <c r="N163" t="s">
        <v>1851</v>
      </c>
      <c r="O163" s="1">
        <v>46193.082037037035</v>
      </c>
      <c r="P163" s="1">
        <v>46193.085555555554</v>
      </c>
      <c r="Q163" s="1" t="str">
        <f t="shared" si="2"/>
        <v>4120903|r00</v>
      </c>
    </row>
    <row r="164" spans="1:17">
      <c r="A164">
        <v>163</v>
      </c>
      <c r="B164" t="s">
        <v>1847</v>
      </c>
      <c r="C164" t="s">
        <v>1848</v>
      </c>
      <c r="D164">
        <v>3133808</v>
      </c>
      <c r="E164">
        <v>92</v>
      </c>
      <c r="F164" t="s">
        <v>1849</v>
      </c>
      <c r="G164" s="1">
        <v>46193.084861111114</v>
      </c>
      <c r="H164">
        <v>72</v>
      </c>
      <c r="I164" t="s">
        <v>1849</v>
      </c>
      <c r="J164" s="1">
        <v>46193.085150462961</v>
      </c>
      <c r="K164">
        <v>1</v>
      </c>
      <c r="L164">
        <v>1</v>
      </c>
      <c r="M164" t="s">
        <v>1850</v>
      </c>
      <c r="N164" t="s">
        <v>1851</v>
      </c>
      <c r="O164" s="1">
        <v>46193.082361111112</v>
      </c>
      <c r="P164" s="1">
        <v>46193.085150462961</v>
      </c>
      <c r="Q164" s="1" t="str">
        <f t="shared" si="2"/>
        <v>3133808|r00</v>
      </c>
    </row>
    <row r="165" spans="1:17">
      <c r="A165">
        <v>164</v>
      </c>
      <c r="B165" t="s">
        <v>1847</v>
      </c>
      <c r="C165" t="s">
        <v>1848</v>
      </c>
      <c r="D165">
        <v>2100501</v>
      </c>
      <c r="E165">
        <v>73</v>
      </c>
      <c r="F165" t="s">
        <v>1849</v>
      </c>
      <c r="G165" s="1">
        <v>46193.082638888889</v>
      </c>
      <c r="H165">
        <v>63</v>
      </c>
      <c r="I165" t="s">
        <v>1849</v>
      </c>
      <c r="J165" s="1">
        <v>46193.082905092589</v>
      </c>
      <c r="K165">
        <v>1</v>
      </c>
      <c r="L165">
        <v>1</v>
      </c>
      <c r="M165" t="s">
        <v>1850</v>
      </c>
      <c r="N165" t="s">
        <v>1851</v>
      </c>
      <c r="O165" s="1">
        <v>46193.082395833335</v>
      </c>
      <c r="P165" s="1">
        <v>46193.082905092589</v>
      </c>
      <c r="Q165" s="1" t="str">
        <f t="shared" si="2"/>
        <v>2100501|r00</v>
      </c>
    </row>
    <row r="166" spans="1:17">
      <c r="A166">
        <v>165</v>
      </c>
      <c r="B166" t="s">
        <v>1847</v>
      </c>
      <c r="C166" t="s">
        <v>1848</v>
      </c>
      <c r="D166">
        <v>2100956</v>
      </c>
      <c r="E166">
        <v>63</v>
      </c>
      <c r="F166" t="s">
        <v>1849</v>
      </c>
      <c r="G166" s="1">
        <v>46193.085601851853</v>
      </c>
      <c r="H166">
        <v>66</v>
      </c>
      <c r="I166" t="s">
        <v>1849</v>
      </c>
      <c r="J166" s="1">
        <v>46193.085868055554</v>
      </c>
      <c r="K166">
        <v>1</v>
      </c>
      <c r="L166">
        <v>1</v>
      </c>
      <c r="M166" t="s">
        <v>1850</v>
      </c>
      <c r="N166" t="s">
        <v>1851</v>
      </c>
      <c r="O166" s="1">
        <v>46193.082928240743</v>
      </c>
      <c r="P166" s="1">
        <v>46193.085868055554</v>
      </c>
      <c r="Q166" s="1" t="str">
        <f t="shared" si="2"/>
        <v>2100956|r00</v>
      </c>
    </row>
    <row r="167" spans="1:17">
      <c r="A167">
        <v>166</v>
      </c>
      <c r="B167" t="s">
        <v>1847</v>
      </c>
      <c r="C167" t="s">
        <v>1848</v>
      </c>
      <c r="D167">
        <v>3136504</v>
      </c>
      <c r="E167">
        <v>92</v>
      </c>
      <c r="F167" t="s">
        <v>1849</v>
      </c>
      <c r="G167" s="1">
        <v>46193.085335648146</v>
      </c>
      <c r="H167">
        <v>65</v>
      </c>
      <c r="I167" t="s">
        <v>1849</v>
      </c>
      <c r="J167" s="1">
        <v>46193.085590277777</v>
      </c>
      <c r="K167">
        <v>1</v>
      </c>
      <c r="L167">
        <v>1</v>
      </c>
      <c r="M167" t="s">
        <v>1850</v>
      </c>
      <c r="N167" t="s">
        <v>1851</v>
      </c>
      <c r="O167" s="1">
        <v>46193.085185185184</v>
      </c>
      <c r="P167" s="1">
        <v>46193.085590277777</v>
      </c>
      <c r="Q167" s="1" t="str">
        <f t="shared" si="2"/>
        <v>3136504|r00</v>
      </c>
    </row>
    <row r="168" spans="1:17">
      <c r="A168">
        <v>167</v>
      </c>
      <c r="B168" t="s">
        <v>1847</v>
      </c>
      <c r="C168" t="s">
        <v>1848</v>
      </c>
      <c r="D168">
        <v>4121901</v>
      </c>
      <c r="E168">
        <v>67</v>
      </c>
      <c r="F168" t="s">
        <v>1849</v>
      </c>
      <c r="G168" s="1">
        <v>46193.0858912037</v>
      </c>
      <c r="H168">
        <v>69</v>
      </c>
      <c r="I168" t="s">
        <v>1849</v>
      </c>
      <c r="J168" s="1">
        <v>46193.086168981485</v>
      </c>
      <c r="K168">
        <v>1</v>
      </c>
      <c r="L168">
        <v>1</v>
      </c>
      <c r="M168" t="s">
        <v>1850</v>
      </c>
      <c r="N168" t="s">
        <v>1851</v>
      </c>
      <c r="O168" s="1">
        <v>46193.085590277777</v>
      </c>
      <c r="P168" s="1">
        <v>46193.086168981485</v>
      </c>
      <c r="Q168" s="1" t="str">
        <f t="shared" si="2"/>
        <v>4121901|r00</v>
      </c>
    </row>
    <row r="169" spans="1:17">
      <c r="A169">
        <v>168</v>
      </c>
      <c r="B169" t="s">
        <v>1847</v>
      </c>
      <c r="C169" t="s">
        <v>1848</v>
      </c>
      <c r="D169">
        <v>3137403</v>
      </c>
      <c r="E169">
        <v>92</v>
      </c>
      <c r="F169" t="s">
        <v>1849</v>
      </c>
      <c r="G169" s="1">
        <v>46193.085787037038</v>
      </c>
      <c r="H169">
        <v>49</v>
      </c>
      <c r="I169" t="s">
        <v>1849</v>
      </c>
      <c r="J169" s="1">
        <v>46193.086018518516</v>
      </c>
      <c r="K169">
        <v>1</v>
      </c>
      <c r="L169">
        <v>1</v>
      </c>
      <c r="M169" t="s">
        <v>1850</v>
      </c>
      <c r="N169" t="s">
        <v>1851</v>
      </c>
      <c r="O169" s="1">
        <v>46193.085636574076</v>
      </c>
      <c r="P169" s="1">
        <v>46193.086018518516</v>
      </c>
      <c r="Q169" s="1" t="str">
        <f t="shared" si="2"/>
        <v>3137403|r00</v>
      </c>
    </row>
    <row r="170" spans="1:17">
      <c r="A170">
        <v>169</v>
      </c>
      <c r="B170" t="s">
        <v>1847</v>
      </c>
      <c r="C170" t="s">
        <v>1848</v>
      </c>
      <c r="D170">
        <v>2101608</v>
      </c>
      <c r="E170">
        <v>84</v>
      </c>
      <c r="F170" t="s">
        <v>1849</v>
      </c>
      <c r="G170" s="1">
        <v>46193.08861111111</v>
      </c>
      <c r="H170">
        <v>83</v>
      </c>
      <c r="I170" t="s">
        <v>1849</v>
      </c>
      <c r="J170" s="1">
        <v>46193.088865740741</v>
      </c>
      <c r="K170">
        <v>1</v>
      </c>
      <c r="L170">
        <v>1</v>
      </c>
      <c r="M170" t="s">
        <v>1850</v>
      </c>
      <c r="N170" t="s">
        <v>1851</v>
      </c>
      <c r="O170" s="1">
        <v>46193.085902777777</v>
      </c>
      <c r="P170" s="1">
        <v>46193.088865740741</v>
      </c>
      <c r="Q170" s="1" t="str">
        <f t="shared" si="2"/>
        <v>2101608|r00</v>
      </c>
    </row>
    <row r="171" spans="1:17">
      <c r="A171">
        <v>170</v>
      </c>
      <c r="B171" t="s">
        <v>1847</v>
      </c>
      <c r="C171" t="s">
        <v>1848</v>
      </c>
      <c r="D171">
        <v>3137502</v>
      </c>
      <c r="E171">
        <v>71</v>
      </c>
      <c r="F171" t="s">
        <v>1849</v>
      </c>
      <c r="G171" s="1">
        <v>46193.088842592595</v>
      </c>
      <c r="H171">
        <v>70</v>
      </c>
      <c r="I171" t="s">
        <v>1849</v>
      </c>
      <c r="J171" s="1">
        <v>46193.089120370372</v>
      </c>
      <c r="K171">
        <v>1</v>
      </c>
      <c r="L171">
        <v>1</v>
      </c>
      <c r="M171" t="s">
        <v>1850</v>
      </c>
      <c r="N171" t="s">
        <v>1851</v>
      </c>
      <c r="O171" s="1">
        <v>46193.086064814815</v>
      </c>
      <c r="P171" s="1">
        <v>46193.089120370372</v>
      </c>
      <c r="Q171" s="1" t="str">
        <f t="shared" si="2"/>
        <v>3137502|r00</v>
      </c>
    </row>
    <row r="172" spans="1:17">
      <c r="A172">
        <v>171</v>
      </c>
      <c r="B172" t="s">
        <v>1847</v>
      </c>
      <c r="C172" t="s">
        <v>1848</v>
      </c>
      <c r="D172">
        <v>4123006</v>
      </c>
      <c r="E172">
        <v>92</v>
      </c>
      <c r="F172" t="s">
        <v>1849</v>
      </c>
      <c r="G172" s="1">
        <v>46193.086354166669</v>
      </c>
      <c r="H172">
        <v>58</v>
      </c>
      <c r="I172" t="s">
        <v>1849</v>
      </c>
      <c r="J172" s="1">
        <v>46193.086724537039</v>
      </c>
      <c r="K172">
        <v>1</v>
      </c>
      <c r="L172">
        <v>1</v>
      </c>
      <c r="M172" t="s">
        <v>1850</v>
      </c>
      <c r="N172" t="s">
        <v>1851</v>
      </c>
      <c r="O172" s="1">
        <v>46193.0862037037</v>
      </c>
      <c r="P172" s="1">
        <v>46193.086724537039</v>
      </c>
      <c r="Q172" s="1" t="str">
        <f t="shared" si="2"/>
        <v>4123006|r00</v>
      </c>
    </row>
    <row r="173" spans="1:17">
      <c r="A173">
        <v>172</v>
      </c>
      <c r="B173" t="s">
        <v>1847</v>
      </c>
      <c r="C173" t="s">
        <v>1848</v>
      </c>
      <c r="D173">
        <v>4123204</v>
      </c>
      <c r="E173">
        <v>63</v>
      </c>
      <c r="F173" t="s">
        <v>1849</v>
      </c>
      <c r="G173" s="1">
        <v>46193.086921296293</v>
      </c>
      <c r="H173">
        <v>66</v>
      </c>
      <c r="I173" t="s">
        <v>1849</v>
      </c>
      <c r="J173" s="1">
        <v>46193.087141203701</v>
      </c>
      <c r="K173">
        <v>1</v>
      </c>
      <c r="L173">
        <v>1</v>
      </c>
      <c r="M173" t="s">
        <v>1850</v>
      </c>
      <c r="N173" t="s">
        <v>1851</v>
      </c>
      <c r="O173" s="1">
        <v>46193.086759259262</v>
      </c>
      <c r="P173" s="1">
        <v>46193.087141203701</v>
      </c>
      <c r="Q173" s="1" t="str">
        <f t="shared" si="2"/>
        <v>4123204|r00</v>
      </c>
    </row>
    <row r="174" spans="1:17">
      <c r="A174">
        <v>173</v>
      </c>
      <c r="B174" t="s">
        <v>1847</v>
      </c>
      <c r="C174" t="s">
        <v>1848</v>
      </c>
      <c r="D174">
        <v>4125001</v>
      </c>
      <c r="E174">
        <v>55</v>
      </c>
      <c r="F174" t="s">
        <v>1849</v>
      </c>
      <c r="G174" s="1">
        <v>46193.087361111109</v>
      </c>
      <c r="H174">
        <v>62</v>
      </c>
      <c r="I174" t="s">
        <v>1849</v>
      </c>
      <c r="J174" s="1">
        <v>46193.087546296294</v>
      </c>
      <c r="K174">
        <v>1</v>
      </c>
      <c r="L174">
        <v>1</v>
      </c>
      <c r="M174" t="s">
        <v>1850</v>
      </c>
      <c r="N174" t="s">
        <v>1851</v>
      </c>
      <c r="O174" s="1">
        <v>46193.087175925924</v>
      </c>
      <c r="P174" s="1">
        <v>46193.087546296294</v>
      </c>
      <c r="Q174" s="1" t="str">
        <f t="shared" si="2"/>
        <v>4125001|r00</v>
      </c>
    </row>
    <row r="175" spans="1:17">
      <c r="A175">
        <v>174</v>
      </c>
      <c r="B175" t="s">
        <v>1847</v>
      </c>
      <c r="C175" t="s">
        <v>1848</v>
      </c>
      <c r="D175">
        <v>4126207</v>
      </c>
      <c r="E175">
        <v>65</v>
      </c>
      <c r="F175" t="s">
        <v>1849</v>
      </c>
      <c r="G175" s="1">
        <v>46193.088159722225</v>
      </c>
      <c r="H175">
        <v>66</v>
      </c>
      <c r="I175" t="s">
        <v>1849</v>
      </c>
      <c r="J175" s="1">
        <v>46193.088460648149</v>
      </c>
      <c r="K175">
        <v>1</v>
      </c>
      <c r="L175">
        <v>1</v>
      </c>
      <c r="M175" t="s">
        <v>1850</v>
      </c>
      <c r="N175" t="s">
        <v>1851</v>
      </c>
      <c r="O175" s="1">
        <v>46193.087592592594</v>
      </c>
      <c r="P175" s="1">
        <v>46193.088460648149</v>
      </c>
      <c r="Q175" s="1" t="str">
        <f t="shared" si="2"/>
        <v>4126207|r00</v>
      </c>
    </row>
    <row r="176" spans="1:17">
      <c r="A176">
        <v>175</v>
      </c>
      <c r="B176" t="s">
        <v>1847</v>
      </c>
      <c r="C176" t="s">
        <v>1848</v>
      </c>
      <c r="D176">
        <v>4126504</v>
      </c>
      <c r="E176">
        <v>64</v>
      </c>
      <c r="F176" t="s">
        <v>1849</v>
      </c>
      <c r="G176" s="1">
        <v>46193.088854166665</v>
      </c>
      <c r="H176">
        <v>64</v>
      </c>
      <c r="I176" t="s">
        <v>1849</v>
      </c>
      <c r="J176" s="1">
        <v>46193.089166666665</v>
      </c>
      <c r="K176">
        <v>1</v>
      </c>
      <c r="L176">
        <v>1</v>
      </c>
      <c r="M176" t="s">
        <v>1850</v>
      </c>
      <c r="N176" t="s">
        <v>1851</v>
      </c>
      <c r="O176" s="1">
        <v>46193.088495370372</v>
      </c>
      <c r="P176" s="1">
        <v>46193.089166666665</v>
      </c>
      <c r="Q176" s="1" t="str">
        <f t="shared" si="2"/>
        <v>4126504|r00</v>
      </c>
    </row>
    <row r="177" spans="1:17">
      <c r="A177">
        <v>176</v>
      </c>
      <c r="B177" t="s">
        <v>1847</v>
      </c>
      <c r="C177" t="s">
        <v>1848</v>
      </c>
      <c r="D177">
        <v>2101970</v>
      </c>
      <c r="E177">
        <v>44</v>
      </c>
      <c r="F177" t="s">
        <v>1849</v>
      </c>
      <c r="G177" s="1">
        <v>46193.089247685188</v>
      </c>
      <c r="H177">
        <v>53</v>
      </c>
      <c r="I177" t="s">
        <v>1849</v>
      </c>
      <c r="J177" s="1">
        <v>46193.089537037034</v>
      </c>
      <c r="K177">
        <v>1</v>
      </c>
      <c r="L177">
        <v>1</v>
      </c>
      <c r="M177" t="s">
        <v>1850</v>
      </c>
      <c r="N177" t="s">
        <v>1851</v>
      </c>
      <c r="O177" s="1">
        <v>46193.088912037034</v>
      </c>
      <c r="P177" s="1">
        <v>46193.089537037034</v>
      </c>
      <c r="Q177" s="1" t="str">
        <f t="shared" si="2"/>
        <v>2101970|r00</v>
      </c>
    </row>
    <row r="178" spans="1:17">
      <c r="A178">
        <v>177</v>
      </c>
      <c r="B178" t="s">
        <v>1847</v>
      </c>
      <c r="C178" t="s">
        <v>1848</v>
      </c>
      <c r="D178">
        <v>3140530</v>
      </c>
      <c r="E178">
        <v>61</v>
      </c>
      <c r="F178" t="s">
        <v>1849</v>
      </c>
      <c r="G178" s="1">
        <v>46193.089629629627</v>
      </c>
      <c r="H178">
        <v>63</v>
      </c>
      <c r="I178" t="s">
        <v>1849</v>
      </c>
      <c r="J178" s="1">
        <v>46193.08997685185</v>
      </c>
      <c r="K178">
        <v>1</v>
      </c>
      <c r="L178">
        <v>1</v>
      </c>
      <c r="M178" t="s">
        <v>1850</v>
      </c>
      <c r="N178" t="s">
        <v>1851</v>
      </c>
      <c r="O178" s="1">
        <v>46193.089178240742</v>
      </c>
      <c r="P178" s="1">
        <v>46193.08997685185</v>
      </c>
      <c r="Q178" s="1" t="str">
        <f t="shared" si="2"/>
        <v>3140530|r00</v>
      </c>
    </row>
    <row r="179" spans="1:17">
      <c r="A179">
        <v>178</v>
      </c>
      <c r="B179" t="s">
        <v>1847</v>
      </c>
      <c r="C179" t="s">
        <v>1848</v>
      </c>
      <c r="D179">
        <v>4126603</v>
      </c>
      <c r="E179">
        <v>57</v>
      </c>
      <c r="F179" t="s">
        <v>1849</v>
      </c>
      <c r="G179" s="1">
        <v>46193.089953703704</v>
      </c>
      <c r="H179">
        <v>66</v>
      </c>
      <c r="I179" t="s">
        <v>1849</v>
      </c>
      <c r="J179" s="1">
        <v>46193.090266203704</v>
      </c>
      <c r="K179">
        <v>1</v>
      </c>
      <c r="L179">
        <v>1</v>
      </c>
      <c r="M179" t="s">
        <v>1850</v>
      </c>
      <c r="N179" t="s">
        <v>1851</v>
      </c>
      <c r="O179" s="1">
        <v>46193.089201388888</v>
      </c>
      <c r="P179" s="1">
        <v>46193.090266203704</v>
      </c>
      <c r="Q179" s="1" t="str">
        <f t="shared" si="2"/>
        <v>4126603|r00</v>
      </c>
    </row>
    <row r="180" spans="1:17">
      <c r="A180">
        <v>179</v>
      </c>
      <c r="B180" t="s">
        <v>1847</v>
      </c>
      <c r="C180" t="s">
        <v>1848</v>
      </c>
      <c r="D180">
        <v>2102408</v>
      </c>
      <c r="E180">
        <v>45</v>
      </c>
      <c r="F180" t="s">
        <v>1849</v>
      </c>
      <c r="G180" s="1">
        <v>46193.089918981481</v>
      </c>
      <c r="H180">
        <v>53</v>
      </c>
      <c r="I180" t="s">
        <v>1849</v>
      </c>
      <c r="J180" s="1">
        <v>46193.090208333335</v>
      </c>
      <c r="K180">
        <v>1</v>
      </c>
      <c r="L180">
        <v>1</v>
      </c>
      <c r="M180" t="s">
        <v>1850</v>
      </c>
      <c r="N180" t="s">
        <v>1851</v>
      </c>
      <c r="O180" s="1">
        <v>46193.089571759258</v>
      </c>
      <c r="P180" s="1">
        <v>46193.090208333335</v>
      </c>
      <c r="Q180" s="1" t="str">
        <f t="shared" si="2"/>
        <v>2102408|r00</v>
      </c>
    </row>
    <row r="181" spans="1:17">
      <c r="A181">
        <v>180</v>
      </c>
      <c r="B181" t="s">
        <v>1847</v>
      </c>
      <c r="C181" t="s">
        <v>1848</v>
      </c>
      <c r="D181">
        <v>3140852</v>
      </c>
      <c r="E181">
        <v>92</v>
      </c>
      <c r="F181" t="s">
        <v>1849</v>
      </c>
      <c r="G181" s="1">
        <v>46193.090150462966</v>
      </c>
      <c r="H181">
        <v>77</v>
      </c>
      <c r="I181" t="s">
        <v>1849</v>
      </c>
      <c r="J181" s="1">
        <v>46193.090358796297</v>
      </c>
      <c r="K181">
        <v>1</v>
      </c>
      <c r="L181">
        <v>1</v>
      </c>
      <c r="M181" t="s">
        <v>1850</v>
      </c>
      <c r="N181" t="s">
        <v>1851</v>
      </c>
      <c r="O181" s="1">
        <v>46193.09002314815</v>
      </c>
      <c r="P181" s="1">
        <v>46193.090358796297</v>
      </c>
      <c r="Q181" s="1" t="str">
        <f t="shared" si="2"/>
        <v>3140852|r00</v>
      </c>
    </row>
    <row r="182" spans="1:17">
      <c r="A182">
        <v>181</v>
      </c>
      <c r="B182" t="s">
        <v>1847</v>
      </c>
      <c r="C182" t="s">
        <v>1848</v>
      </c>
      <c r="D182">
        <v>2103174</v>
      </c>
      <c r="E182">
        <v>69</v>
      </c>
      <c r="F182" t="s">
        <v>1849</v>
      </c>
      <c r="G182" s="1">
        <v>46193.091087962966</v>
      </c>
      <c r="H182">
        <v>65</v>
      </c>
      <c r="I182" t="s">
        <v>1849</v>
      </c>
      <c r="J182" s="1">
        <v>46193.091423611113</v>
      </c>
      <c r="K182">
        <v>1</v>
      </c>
      <c r="L182">
        <v>1</v>
      </c>
      <c r="M182" t="s">
        <v>1850</v>
      </c>
      <c r="N182" t="s">
        <v>1851</v>
      </c>
      <c r="O182" s="1">
        <v>46193.090254629627</v>
      </c>
      <c r="P182" s="1">
        <v>46193.091423611113</v>
      </c>
      <c r="Q182" s="1" t="str">
        <f t="shared" si="2"/>
        <v>2103174|r00</v>
      </c>
    </row>
    <row r="183" spans="1:17">
      <c r="A183">
        <v>182</v>
      </c>
      <c r="B183" t="s">
        <v>1847</v>
      </c>
      <c r="C183" t="s">
        <v>1848</v>
      </c>
      <c r="D183">
        <v>4128534</v>
      </c>
      <c r="E183">
        <v>42</v>
      </c>
      <c r="F183" t="s">
        <v>1849</v>
      </c>
      <c r="G183" s="1">
        <v>46193.090821759259</v>
      </c>
      <c r="H183">
        <v>43</v>
      </c>
      <c r="I183" t="s">
        <v>1849</v>
      </c>
      <c r="J183" s="1">
        <v>46193.091111111113</v>
      </c>
      <c r="K183">
        <v>1</v>
      </c>
      <c r="L183">
        <v>1</v>
      </c>
      <c r="M183" t="s">
        <v>1850</v>
      </c>
      <c r="N183" t="s">
        <v>1851</v>
      </c>
      <c r="O183" s="1">
        <v>46193.090312499997</v>
      </c>
      <c r="P183" s="1">
        <v>46193.091111111113</v>
      </c>
      <c r="Q183" s="1" t="str">
        <f t="shared" si="2"/>
        <v>4128534|r00</v>
      </c>
    </row>
    <row r="184" spans="1:17">
      <c r="A184">
        <v>183</v>
      </c>
      <c r="B184" t="s">
        <v>1847</v>
      </c>
      <c r="C184" t="s">
        <v>1848</v>
      </c>
      <c r="D184">
        <v>3141009</v>
      </c>
      <c r="E184">
        <v>68</v>
      </c>
      <c r="F184" t="s">
        <v>1849</v>
      </c>
      <c r="G184" s="1">
        <v>46193.090821759259</v>
      </c>
      <c r="H184">
        <v>74</v>
      </c>
      <c r="I184" t="s">
        <v>1849</v>
      </c>
      <c r="J184" s="1">
        <v>46193.09101851852</v>
      </c>
      <c r="K184">
        <v>1</v>
      </c>
      <c r="L184">
        <v>1</v>
      </c>
      <c r="M184" t="s">
        <v>1850</v>
      </c>
      <c r="N184" t="s">
        <v>1851</v>
      </c>
      <c r="O184" s="1">
        <v>46193.090416666666</v>
      </c>
      <c r="P184" s="1">
        <v>46193.09101851852</v>
      </c>
      <c r="Q184" s="1" t="str">
        <f t="shared" si="2"/>
        <v>3141009|r00</v>
      </c>
    </row>
    <row r="185" spans="1:17">
      <c r="A185">
        <v>184</v>
      </c>
      <c r="B185" t="s">
        <v>1847</v>
      </c>
      <c r="C185" t="s">
        <v>1848</v>
      </c>
      <c r="D185">
        <v>3141207</v>
      </c>
      <c r="E185">
        <v>92</v>
      </c>
      <c r="F185" t="s">
        <v>1849</v>
      </c>
      <c r="G185" s="1">
        <v>46193.093541666669</v>
      </c>
      <c r="H185">
        <v>46</v>
      </c>
      <c r="I185" t="s">
        <v>1849</v>
      </c>
      <c r="J185" s="1">
        <v>46193.093807870369</v>
      </c>
      <c r="K185">
        <v>1</v>
      </c>
      <c r="L185">
        <v>1</v>
      </c>
      <c r="M185" t="s">
        <v>1850</v>
      </c>
      <c r="N185" t="s">
        <v>1851</v>
      </c>
      <c r="O185" s="1">
        <v>46193.091053240743</v>
      </c>
      <c r="P185" s="1">
        <v>46193.093807870369</v>
      </c>
      <c r="Q185" s="1" t="str">
        <f t="shared" si="2"/>
        <v>3141207|r00</v>
      </c>
    </row>
    <row r="186" spans="1:17">
      <c r="A186">
        <v>185</v>
      </c>
      <c r="B186" t="s">
        <v>1847</v>
      </c>
      <c r="C186" t="s">
        <v>1848</v>
      </c>
      <c r="D186">
        <v>4128658</v>
      </c>
      <c r="E186">
        <v>72</v>
      </c>
      <c r="F186" t="s">
        <v>1849</v>
      </c>
      <c r="G186" s="1">
        <v>46193.091331018521</v>
      </c>
      <c r="H186">
        <v>69</v>
      </c>
      <c r="I186" t="s">
        <v>1849</v>
      </c>
      <c r="J186" s="1">
        <v>46193.091574074075</v>
      </c>
      <c r="K186">
        <v>1</v>
      </c>
      <c r="L186">
        <v>1</v>
      </c>
      <c r="M186" t="s">
        <v>1850</v>
      </c>
      <c r="N186" t="s">
        <v>1851</v>
      </c>
      <c r="O186" s="1">
        <v>46193.091157407405</v>
      </c>
      <c r="P186" s="1">
        <v>46193.091574074075</v>
      </c>
      <c r="Q186" s="1" t="str">
        <f t="shared" si="2"/>
        <v>4128658|r00</v>
      </c>
    </row>
    <row r="187" spans="1:17">
      <c r="A187">
        <v>186</v>
      </c>
      <c r="B187" t="s">
        <v>1847</v>
      </c>
      <c r="C187" t="s">
        <v>1848</v>
      </c>
      <c r="D187">
        <v>2103406</v>
      </c>
      <c r="E187">
        <v>70</v>
      </c>
      <c r="F187" t="s">
        <v>1849</v>
      </c>
      <c r="G187" s="1">
        <v>46193.091898148145</v>
      </c>
      <c r="H187">
        <v>70</v>
      </c>
      <c r="I187" t="s">
        <v>1849</v>
      </c>
      <c r="J187" s="1">
        <v>46193.092152777775</v>
      </c>
      <c r="K187">
        <v>1</v>
      </c>
      <c r="L187">
        <v>1</v>
      </c>
      <c r="M187" t="s">
        <v>1850</v>
      </c>
      <c r="N187" t="s">
        <v>1851</v>
      </c>
      <c r="O187" s="1">
        <v>46193.091469907406</v>
      </c>
      <c r="P187" s="1">
        <v>46193.092152777775</v>
      </c>
      <c r="Q187" s="1" t="str">
        <f t="shared" si="2"/>
        <v>2103406|r00</v>
      </c>
    </row>
    <row r="188" spans="1:17">
      <c r="A188">
        <v>187</v>
      </c>
      <c r="B188" t="s">
        <v>1847</v>
      </c>
      <c r="C188" t="s">
        <v>1848</v>
      </c>
      <c r="D188">
        <v>4300208</v>
      </c>
      <c r="E188">
        <v>35</v>
      </c>
      <c r="F188" t="s">
        <v>1849</v>
      </c>
      <c r="G188" s="1">
        <v>46193.092407407406</v>
      </c>
      <c r="H188">
        <v>43</v>
      </c>
      <c r="I188" t="s">
        <v>1849</v>
      </c>
      <c r="J188" s="1">
        <v>46193.092719907407</v>
      </c>
      <c r="K188">
        <v>1</v>
      </c>
      <c r="L188">
        <v>1</v>
      </c>
      <c r="M188" t="s">
        <v>1850</v>
      </c>
      <c r="N188" t="s">
        <v>1851</v>
      </c>
      <c r="O188" s="1">
        <v>46193.091608796298</v>
      </c>
      <c r="P188" s="1">
        <v>46193.092719907407</v>
      </c>
      <c r="Q188" s="1" t="str">
        <f t="shared" si="2"/>
        <v>4300208|r00</v>
      </c>
    </row>
    <row r="189" spans="1:17">
      <c r="A189">
        <v>188</v>
      </c>
      <c r="B189" t="s">
        <v>1847</v>
      </c>
      <c r="C189" t="s">
        <v>1848</v>
      </c>
      <c r="D189">
        <v>2105104</v>
      </c>
      <c r="E189">
        <v>65</v>
      </c>
      <c r="F189" t="s">
        <v>1849</v>
      </c>
      <c r="G189" s="1">
        <v>46193.092581018522</v>
      </c>
      <c r="H189">
        <v>68</v>
      </c>
      <c r="I189" t="s">
        <v>1849</v>
      </c>
      <c r="J189" s="1">
        <v>46193.092835648145</v>
      </c>
      <c r="K189">
        <v>1</v>
      </c>
      <c r="L189">
        <v>1</v>
      </c>
      <c r="M189" t="s">
        <v>1850</v>
      </c>
      <c r="N189" t="s">
        <v>1851</v>
      </c>
      <c r="O189" s="1">
        <v>46193.092199074075</v>
      </c>
      <c r="P189" s="1">
        <v>46193.092835648145</v>
      </c>
      <c r="Q189" s="1" t="str">
        <f t="shared" si="2"/>
        <v>2105104|r00</v>
      </c>
    </row>
    <row r="190" spans="1:17">
      <c r="A190">
        <v>189</v>
      </c>
      <c r="B190" t="s">
        <v>1847</v>
      </c>
      <c r="C190" t="s">
        <v>1848</v>
      </c>
      <c r="D190">
        <v>4300307</v>
      </c>
      <c r="E190">
        <v>49</v>
      </c>
      <c r="F190" t="s">
        <v>1849</v>
      </c>
      <c r="G190" s="1">
        <v>46193.093078703707</v>
      </c>
      <c r="H190">
        <v>50</v>
      </c>
      <c r="I190" t="s">
        <v>1849</v>
      </c>
      <c r="J190" s="1">
        <v>46193.093321759261</v>
      </c>
      <c r="K190">
        <v>1</v>
      </c>
      <c r="L190">
        <v>1</v>
      </c>
      <c r="M190" t="s">
        <v>1850</v>
      </c>
      <c r="N190" t="s">
        <v>1851</v>
      </c>
      <c r="O190" s="1">
        <v>46193.092766203707</v>
      </c>
      <c r="P190" s="1">
        <v>46193.093321759261</v>
      </c>
      <c r="Q190" s="1" t="str">
        <f t="shared" si="2"/>
        <v>4300307|r00</v>
      </c>
    </row>
    <row r="191" spans="1:17">
      <c r="A191">
        <v>190</v>
      </c>
      <c r="B191" t="s">
        <v>1847</v>
      </c>
      <c r="C191" t="s">
        <v>1848</v>
      </c>
      <c r="D191">
        <v>2105203</v>
      </c>
      <c r="E191">
        <v>69</v>
      </c>
      <c r="F191" t="s">
        <v>1849</v>
      </c>
      <c r="G191" s="1">
        <v>46193.093807870369</v>
      </c>
      <c r="H191">
        <v>65</v>
      </c>
      <c r="I191" t="s">
        <v>1849</v>
      </c>
      <c r="J191" s="1">
        <v>46193.09412037037</v>
      </c>
      <c r="K191">
        <v>1</v>
      </c>
      <c r="L191">
        <v>1</v>
      </c>
      <c r="M191" t="s">
        <v>1850</v>
      </c>
      <c r="N191" t="s">
        <v>1851</v>
      </c>
      <c r="O191" s="1">
        <v>46193.092881944445</v>
      </c>
      <c r="P191" s="1">
        <v>46193.09412037037</v>
      </c>
      <c r="Q191" s="1" t="str">
        <f t="shared" si="2"/>
        <v>2105203|r00</v>
      </c>
    </row>
    <row r="192" spans="1:17">
      <c r="A192">
        <v>191</v>
      </c>
      <c r="B192" t="s">
        <v>1847</v>
      </c>
      <c r="C192" t="s">
        <v>1848</v>
      </c>
      <c r="D192">
        <v>4300455</v>
      </c>
      <c r="E192">
        <v>69</v>
      </c>
      <c r="F192" t="s">
        <v>1849</v>
      </c>
      <c r="G192" s="1">
        <v>46193.093645833331</v>
      </c>
      <c r="H192">
        <v>69</v>
      </c>
      <c r="I192" t="s">
        <v>1849</v>
      </c>
      <c r="J192" s="1">
        <v>46193.093912037039</v>
      </c>
      <c r="K192">
        <v>1</v>
      </c>
      <c r="L192">
        <v>1</v>
      </c>
      <c r="M192" t="s">
        <v>1850</v>
      </c>
      <c r="N192" t="s">
        <v>1851</v>
      </c>
      <c r="O192" s="1">
        <v>46193.093368055554</v>
      </c>
      <c r="P192" s="1">
        <v>46193.093912037039</v>
      </c>
      <c r="Q192" s="1" t="str">
        <f t="shared" si="2"/>
        <v>4300455|r00</v>
      </c>
    </row>
    <row r="193" spans="1:17">
      <c r="A193">
        <v>192</v>
      </c>
      <c r="B193" t="s">
        <v>1847</v>
      </c>
      <c r="C193" t="s">
        <v>1848</v>
      </c>
      <c r="D193">
        <v>3142700</v>
      </c>
      <c r="E193">
        <v>57</v>
      </c>
      <c r="F193" t="s">
        <v>1849</v>
      </c>
      <c r="G193" s="1">
        <v>46193.094131944446</v>
      </c>
      <c r="H193">
        <v>57</v>
      </c>
      <c r="I193" t="s">
        <v>1849</v>
      </c>
      <c r="J193" s="1">
        <v>46193.094317129631</v>
      </c>
      <c r="K193">
        <v>1</v>
      </c>
      <c r="L193">
        <v>1</v>
      </c>
      <c r="M193" t="s">
        <v>1850</v>
      </c>
      <c r="N193" t="s">
        <v>1851</v>
      </c>
      <c r="O193" s="1">
        <v>46193.093842592592</v>
      </c>
      <c r="P193" s="1">
        <v>46193.094317129631</v>
      </c>
      <c r="Q193" s="1" t="str">
        <f t="shared" si="2"/>
        <v>3142700|r00</v>
      </c>
    </row>
    <row r="194" spans="1:17">
      <c r="A194">
        <v>193</v>
      </c>
      <c r="B194" t="s">
        <v>1847</v>
      </c>
      <c r="C194" t="s">
        <v>1848</v>
      </c>
      <c r="D194">
        <v>4300570</v>
      </c>
      <c r="E194">
        <v>70</v>
      </c>
      <c r="F194" t="s">
        <v>1849</v>
      </c>
      <c r="G194" s="1">
        <v>46193.094606481478</v>
      </c>
      <c r="H194">
        <v>72</v>
      </c>
      <c r="I194" t="s">
        <v>1849</v>
      </c>
      <c r="J194" s="1">
        <v>46193.09480324074</v>
      </c>
      <c r="K194">
        <v>1</v>
      </c>
      <c r="L194">
        <v>1</v>
      </c>
      <c r="M194" t="s">
        <v>1850</v>
      </c>
      <c r="N194" t="s">
        <v>1851</v>
      </c>
      <c r="O194" s="1">
        <v>46193.093958333331</v>
      </c>
      <c r="P194" s="1">
        <v>46193.09480324074</v>
      </c>
      <c r="Q194" s="1" t="str">
        <f t="shared" ref="Q194:Q257" si="3">D194&amp;"|"&amp;B194</f>
        <v>4300570|r00</v>
      </c>
    </row>
    <row r="195" spans="1:17">
      <c r="A195">
        <v>194</v>
      </c>
      <c r="B195" t="s">
        <v>1847</v>
      </c>
      <c r="C195" t="s">
        <v>1848</v>
      </c>
      <c r="D195">
        <v>2106631</v>
      </c>
      <c r="E195">
        <v>60</v>
      </c>
      <c r="F195" t="s">
        <v>1849</v>
      </c>
      <c r="G195" s="1">
        <v>46193.094525462962</v>
      </c>
      <c r="H195">
        <v>65</v>
      </c>
      <c r="I195" t="s">
        <v>1849</v>
      </c>
      <c r="J195" s="1">
        <v>46193.094780092593</v>
      </c>
      <c r="K195">
        <v>1</v>
      </c>
      <c r="L195">
        <v>1</v>
      </c>
      <c r="M195" t="s">
        <v>1850</v>
      </c>
      <c r="N195" t="s">
        <v>1851</v>
      </c>
      <c r="O195" s="1">
        <v>46193.094155092593</v>
      </c>
      <c r="P195" s="1">
        <v>46193.094780092593</v>
      </c>
      <c r="Q195" s="1" t="str">
        <f t="shared" si="3"/>
        <v>2106631|r00</v>
      </c>
    </row>
    <row r="196" spans="1:17">
      <c r="A196">
        <v>195</v>
      </c>
      <c r="B196" t="s">
        <v>1847</v>
      </c>
      <c r="C196" t="s">
        <v>1848</v>
      </c>
      <c r="D196">
        <v>3144904</v>
      </c>
      <c r="E196">
        <v>83</v>
      </c>
      <c r="F196" t="s">
        <v>1849</v>
      </c>
      <c r="G196" s="1">
        <v>46193.094606481478</v>
      </c>
      <c r="H196">
        <v>81</v>
      </c>
      <c r="I196" t="s">
        <v>1849</v>
      </c>
      <c r="J196" s="1">
        <v>46193.094872685186</v>
      </c>
      <c r="K196">
        <v>1</v>
      </c>
      <c r="L196">
        <v>1</v>
      </c>
      <c r="M196" t="s">
        <v>1850</v>
      </c>
      <c r="N196" t="s">
        <v>1851</v>
      </c>
      <c r="O196" s="1">
        <v>46193.094375000001</v>
      </c>
      <c r="P196" s="1">
        <v>46193.094872685186</v>
      </c>
      <c r="Q196" s="1" t="str">
        <f t="shared" si="3"/>
        <v>3144904|r00</v>
      </c>
    </row>
    <row r="197" spans="1:17">
      <c r="A197">
        <v>196</v>
      </c>
      <c r="B197" t="s">
        <v>1847</v>
      </c>
      <c r="C197" t="s">
        <v>1848</v>
      </c>
      <c r="D197">
        <v>2107605</v>
      </c>
      <c r="E197">
        <v>63</v>
      </c>
      <c r="F197" t="s">
        <v>1849</v>
      </c>
      <c r="G197" s="1">
        <v>46193.095405092594</v>
      </c>
      <c r="H197">
        <v>63</v>
      </c>
      <c r="I197" t="s">
        <v>1849</v>
      </c>
      <c r="J197" s="1">
        <v>46193.095729166664</v>
      </c>
      <c r="K197">
        <v>1</v>
      </c>
      <c r="L197">
        <v>1</v>
      </c>
      <c r="M197" t="s">
        <v>1850</v>
      </c>
      <c r="N197" t="s">
        <v>1851</v>
      </c>
      <c r="O197" s="1">
        <v>46193.094826388886</v>
      </c>
      <c r="P197" s="1">
        <v>46193.095729166664</v>
      </c>
      <c r="Q197" s="1" t="str">
        <f t="shared" si="3"/>
        <v>2107605|r00</v>
      </c>
    </row>
    <row r="198" spans="1:17">
      <c r="A198">
        <v>197</v>
      </c>
      <c r="B198" t="s">
        <v>1847</v>
      </c>
      <c r="C198" t="s">
        <v>1848</v>
      </c>
      <c r="D198">
        <v>4300638</v>
      </c>
      <c r="F198" t="s">
        <v>1854</v>
      </c>
      <c r="G198" s="1">
        <v>46193.101863425924</v>
      </c>
      <c r="I198" t="s">
        <v>1856</v>
      </c>
      <c r="J198" s="1">
        <v>46193.102893518517</v>
      </c>
      <c r="K198">
        <v>0</v>
      </c>
      <c r="L198">
        <v>0</v>
      </c>
      <c r="M198" t="s">
        <v>1855</v>
      </c>
      <c r="N198" t="s">
        <v>1851</v>
      </c>
      <c r="O198" s="1">
        <v>46193.094849537039</v>
      </c>
      <c r="P198" s="1">
        <v>46193.102893518517</v>
      </c>
      <c r="Q198" s="1" t="str">
        <f t="shared" si="3"/>
        <v>4300638|r00</v>
      </c>
    </row>
    <row r="199" spans="1:17">
      <c r="A199">
        <v>198</v>
      </c>
      <c r="B199" t="s">
        <v>1847</v>
      </c>
      <c r="C199" t="s">
        <v>1848</v>
      </c>
      <c r="D199">
        <v>3145356</v>
      </c>
      <c r="E199">
        <v>92</v>
      </c>
      <c r="F199" t="s">
        <v>1849</v>
      </c>
      <c r="G199" s="1">
        <v>46193.095104166663</v>
      </c>
      <c r="H199">
        <v>66</v>
      </c>
      <c r="I199" t="s">
        <v>1849</v>
      </c>
      <c r="J199" s="1">
        <v>46193.095370370371</v>
      </c>
      <c r="K199">
        <v>1</v>
      </c>
      <c r="L199">
        <v>1</v>
      </c>
      <c r="M199" t="s">
        <v>1850</v>
      </c>
      <c r="N199" t="s">
        <v>1851</v>
      </c>
      <c r="O199" s="1">
        <v>46193.094930555555</v>
      </c>
      <c r="P199" s="1">
        <v>46193.095370370371</v>
      </c>
      <c r="Q199" s="1" t="str">
        <f t="shared" si="3"/>
        <v>3145356|r00</v>
      </c>
    </row>
    <row r="200" spans="1:17">
      <c r="A200">
        <v>199</v>
      </c>
      <c r="B200" t="s">
        <v>1847</v>
      </c>
      <c r="C200" t="s">
        <v>1848</v>
      </c>
      <c r="D200">
        <v>3145505</v>
      </c>
      <c r="E200">
        <v>54</v>
      </c>
      <c r="F200" t="s">
        <v>1849</v>
      </c>
      <c r="G200" s="1">
        <v>46193.096087962964</v>
      </c>
      <c r="H200">
        <v>63</v>
      </c>
      <c r="I200" t="s">
        <v>1849</v>
      </c>
      <c r="J200" s="1">
        <v>46193.096388888887</v>
      </c>
      <c r="K200">
        <v>1</v>
      </c>
      <c r="L200">
        <v>1</v>
      </c>
      <c r="M200" t="s">
        <v>1850</v>
      </c>
      <c r="N200" t="s">
        <v>1851</v>
      </c>
      <c r="O200" s="1">
        <v>46193.095405092594</v>
      </c>
      <c r="P200" s="1">
        <v>46193.096388888887</v>
      </c>
      <c r="Q200" s="1" t="str">
        <f t="shared" si="3"/>
        <v>3145505|r00</v>
      </c>
    </row>
    <row r="201" spans="1:17">
      <c r="A201">
        <v>200</v>
      </c>
      <c r="B201" t="s">
        <v>1847</v>
      </c>
      <c r="C201" t="s">
        <v>1848</v>
      </c>
      <c r="D201">
        <v>2108801</v>
      </c>
      <c r="E201">
        <v>69</v>
      </c>
      <c r="F201" t="s">
        <v>1849</v>
      </c>
      <c r="G201" s="1">
        <v>46193.096087962964</v>
      </c>
      <c r="H201">
        <v>60</v>
      </c>
      <c r="I201" t="s">
        <v>1849</v>
      </c>
      <c r="J201" s="1">
        <v>46193.096354166664</v>
      </c>
      <c r="K201">
        <v>1</v>
      </c>
      <c r="L201">
        <v>1</v>
      </c>
      <c r="M201" t="s">
        <v>1850</v>
      </c>
      <c r="N201" t="s">
        <v>1851</v>
      </c>
      <c r="O201" s="1">
        <v>46193.095763888887</v>
      </c>
      <c r="P201" s="1">
        <v>46193.096354166664</v>
      </c>
      <c r="Q201" s="1" t="str">
        <f t="shared" si="3"/>
        <v>2108801|r00</v>
      </c>
    </row>
    <row r="202" spans="1:17">
      <c r="A202">
        <v>201</v>
      </c>
      <c r="B202" t="s">
        <v>1847</v>
      </c>
      <c r="C202" t="s">
        <v>1848</v>
      </c>
      <c r="D202">
        <v>2109809</v>
      </c>
      <c r="E202">
        <v>65</v>
      </c>
      <c r="F202" t="s">
        <v>1849</v>
      </c>
      <c r="G202" s="1">
        <v>46193.096666666665</v>
      </c>
      <c r="H202">
        <v>60</v>
      </c>
      <c r="I202" t="s">
        <v>1849</v>
      </c>
      <c r="J202" s="1">
        <v>46193.096956018519</v>
      </c>
      <c r="K202">
        <v>1</v>
      </c>
      <c r="L202">
        <v>1</v>
      </c>
      <c r="M202" t="s">
        <v>1850</v>
      </c>
      <c r="N202" t="s">
        <v>1851</v>
      </c>
      <c r="O202" s="1">
        <v>46193.096388888887</v>
      </c>
      <c r="P202" s="1">
        <v>46193.096956018519</v>
      </c>
      <c r="Q202" s="1" t="str">
        <f t="shared" si="3"/>
        <v>2109809|r00</v>
      </c>
    </row>
    <row r="203" spans="1:17">
      <c r="A203">
        <v>202</v>
      </c>
      <c r="B203" t="s">
        <v>1847</v>
      </c>
      <c r="C203" t="s">
        <v>1848</v>
      </c>
      <c r="D203">
        <v>3145901</v>
      </c>
      <c r="E203">
        <v>51</v>
      </c>
      <c r="F203" t="s">
        <v>1849</v>
      </c>
      <c r="G203" s="1">
        <v>46193.096886574072</v>
      </c>
      <c r="H203">
        <v>64</v>
      </c>
      <c r="I203" t="s">
        <v>1849</v>
      </c>
      <c r="J203" s="1">
        <v>46193.097210648149</v>
      </c>
      <c r="K203">
        <v>1</v>
      </c>
      <c r="L203">
        <v>1</v>
      </c>
      <c r="M203" t="s">
        <v>1850</v>
      </c>
      <c r="N203" t="s">
        <v>1851</v>
      </c>
      <c r="O203" s="1">
        <v>46193.096435185187</v>
      </c>
      <c r="P203" s="1">
        <v>46193.097210648149</v>
      </c>
      <c r="Q203" s="1" t="str">
        <f t="shared" si="3"/>
        <v>3145901|r00</v>
      </c>
    </row>
    <row r="204" spans="1:17">
      <c r="A204">
        <v>203</v>
      </c>
      <c r="B204" t="s">
        <v>1847</v>
      </c>
      <c r="C204" t="s">
        <v>1848</v>
      </c>
      <c r="D204">
        <v>2109908</v>
      </c>
      <c r="E204">
        <v>65</v>
      </c>
      <c r="F204" t="s">
        <v>1849</v>
      </c>
      <c r="G204" s="1">
        <v>46193.097233796296</v>
      </c>
      <c r="H204">
        <v>66</v>
      </c>
      <c r="I204" t="s">
        <v>1849</v>
      </c>
      <c r="J204" s="1">
        <v>46193.097407407404</v>
      </c>
      <c r="K204">
        <v>1</v>
      </c>
      <c r="L204">
        <v>1</v>
      </c>
      <c r="M204" t="s">
        <v>1850</v>
      </c>
      <c r="N204" t="s">
        <v>1851</v>
      </c>
      <c r="O204" s="1">
        <v>46193.096990740742</v>
      </c>
      <c r="P204" s="1">
        <v>46193.097407407404</v>
      </c>
      <c r="Q204" s="1" t="str">
        <f t="shared" si="3"/>
        <v>2109908|r00</v>
      </c>
    </row>
    <row r="205" spans="1:17">
      <c r="A205">
        <v>204</v>
      </c>
      <c r="B205" t="s">
        <v>1847</v>
      </c>
      <c r="C205" t="s">
        <v>1848</v>
      </c>
      <c r="D205">
        <v>3146404</v>
      </c>
      <c r="E205">
        <v>59</v>
      </c>
      <c r="F205" t="s">
        <v>1849</v>
      </c>
      <c r="G205" s="1">
        <v>46193.09783564815</v>
      </c>
      <c r="H205">
        <v>67</v>
      </c>
      <c r="I205" t="s">
        <v>1849</v>
      </c>
      <c r="J205" s="1">
        <v>46193.09815972222</v>
      </c>
      <c r="K205">
        <v>1</v>
      </c>
      <c r="L205">
        <v>1</v>
      </c>
      <c r="M205" t="s">
        <v>1850</v>
      </c>
      <c r="N205" t="s">
        <v>1851</v>
      </c>
      <c r="O205" s="1">
        <v>46193.097268518519</v>
      </c>
      <c r="P205" s="1">
        <v>46193.09815972222</v>
      </c>
      <c r="Q205" s="1" t="str">
        <f t="shared" si="3"/>
        <v>3146404|r00</v>
      </c>
    </row>
    <row r="206" spans="1:17">
      <c r="A206">
        <v>205</v>
      </c>
      <c r="B206" t="s">
        <v>1847</v>
      </c>
      <c r="C206" t="s">
        <v>1848</v>
      </c>
      <c r="D206">
        <v>2110906</v>
      </c>
      <c r="E206">
        <v>42</v>
      </c>
      <c r="F206" t="s">
        <v>1849</v>
      </c>
      <c r="G206" s="1">
        <v>46193.097766203704</v>
      </c>
      <c r="H206">
        <v>50</v>
      </c>
      <c r="I206" t="s">
        <v>1849</v>
      </c>
      <c r="J206" s="1">
        <v>46193.098043981481</v>
      </c>
      <c r="K206">
        <v>1</v>
      </c>
      <c r="L206">
        <v>1</v>
      </c>
      <c r="M206" t="s">
        <v>1850</v>
      </c>
      <c r="N206" t="s">
        <v>1851</v>
      </c>
      <c r="O206" s="1">
        <v>46193.097442129627</v>
      </c>
      <c r="P206" s="1">
        <v>46193.098043981481</v>
      </c>
      <c r="Q206" s="1" t="str">
        <f t="shared" si="3"/>
        <v>2110906|r00</v>
      </c>
    </row>
    <row r="207" spans="1:17">
      <c r="A207">
        <v>206</v>
      </c>
      <c r="B207" t="s">
        <v>1847</v>
      </c>
      <c r="C207" t="s">
        <v>1848</v>
      </c>
      <c r="D207">
        <v>2111805</v>
      </c>
      <c r="E207">
        <v>84</v>
      </c>
      <c r="F207" t="s">
        <v>1849</v>
      </c>
      <c r="G207" s="1">
        <v>46193.098506944443</v>
      </c>
      <c r="H207">
        <v>83</v>
      </c>
      <c r="I207" t="s">
        <v>1849</v>
      </c>
      <c r="J207" s="1">
        <v>46193.098715277774</v>
      </c>
      <c r="K207">
        <v>1</v>
      </c>
      <c r="L207">
        <v>1</v>
      </c>
      <c r="M207" t="s">
        <v>1850</v>
      </c>
      <c r="N207" t="s">
        <v>1851</v>
      </c>
      <c r="O207" s="1">
        <v>46193.098090277781</v>
      </c>
      <c r="P207" s="1">
        <v>46193.098715277774</v>
      </c>
      <c r="Q207" s="1" t="str">
        <f t="shared" si="3"/>
        <v>2111805|r00</v>
      </c>
    </row>
    <row r="208" spans="1:17">
      <c r="A208">
        <v>207</v>
      </c>
      <c r="B208" t="s">
        <v>1847</v>
      </c>
      <c r="C208" t="s">
        <v>1848</v>
      </c>
      <c r="D208">
        <v>3149200</v>
      </c>
      <c r="E208">
        <v>58</v>
      </c>
      <c r="F208" t="s">
        <v>1849</v>
      </c>
      <c r="G208" s="1">
        <v>46193.09851851852</v>
      </c>
      <c r="H208">
        <v>61</v>
      </c>
      <c r="I208" t="s">
        <v>1849</v>
      </c>
      <c r="J208" s="1">
        <v>46193.098773148151</v>
      </c>
      <c r="K208">
        <v>1</v>
      </c>
      <c r="L208">
        <v>1</v>
      </c>
      <c r="M208" t="s">
        <v>1850</v>
      </c>
      <c r="N208" t="s">
        <v>1851</v>
      </c>
      <c r="O208" s="1">
        <v>46193.09820601852</v>
      </c>
      <c r="P208" s="1">
        <v>46193.098773148151</v>
      </c>
      <c r="Q208" s="1" t="str">
        <f t="shared" si="3"/>
        <v>3149200|r00</v>
      </c>
    </row>
    <row r="209" spans="1:17">
      <c r="A209">
        <v>208</v>
      </c>
      <c r="B209" t="s">
        <v>1847</v>
      </c>
      <c r="C209" t="s">
        <v>1848</v>
      </c>
      <c r="D209">
        <v>2504074</v>
      </c>
      <c r="E209">
        <v>66</v>
      </c>
      <c r="F209" t="s">
        <v>1849</v>
      </c>
      <c r="G209" s="1">
        <v>46193.099282407406</v>
      </c>
      <c r="H209">
        <v>76</v>
      </c>
      <c r="I209" t="s">
        <v>1849</v>
      </c>
      <c r="J209" s="1">
        <v>46193.09957175926</v>
      </c>
      <c r="K209">
        <v>1</v>
      </c>
      <c r="L209">
        <v>1</v>
      </c>
      <c r="M209" t="s">
        <v>1850</v>
      </c>
      <c r="N209" t="s">
        <v>1851</v>
      </c>
      <c r="O209" s="1">
        <v>46193.098761574074</v>
      </c>
      <c r="P209" s="1">
        <v>46193.09957175926</v>
      </c>
      <c r="Q209" s="1" t="str">
        <f t="shared" si="3"/>
        <v>2504074|r00</v>
      </c>
    </row>
    <row r="210" spans="1:17">
      <c r="A210">
        <v>209</v>
      </c>
      <c r="B210" t="s">
        <v>1847</v>
      </c>
      <c r="C210" t="s">
        <v>1848</v>
      </c>
      <c r="D210">
        <v>3149804</v>
      </c>
      <c r="E210">
        <v>56</v>
      </c>
      <c r="F210" t="s">
        <v>1849</v>
      </c>
      <c r="G210" s="1">
        <v>46193.099143518521</v>
      </c>
      <c r="H210">
        <v>59</v>
      </c>
      <c r="I210" t="s">
        <v>1849</v>
      </c>
      <c r="J210" s="1">
        <v>46193.099398148152</v>
      </c>
      <c r="K210">
        <v>1</v>
      </c>
      <c r="L210">
        <v>1</v>
      </c>
      <c r="M210" t="s">
        <v>1850</v>
      </c>
      <c r="N210" t="s">
        <v>1851</v>
      </c>
      <c r="O210" s="1">
        <v>46193.09883101852</v>
      </c>
      <c r="P210" s="1">
        <v>46193.099398148152</v>
      </c>
      <c r="Q210" s="1" t="str">
        <f t="shared" si="3"/>
        <v>3149804|r00</v>
      </c>
    </row>
    <row r="211" spans="1:17">
      <c r="A211">
        <v>210</v>
      </c>
      <c r="B211" t="s">
        <v>1847</v>
      </c>
      <c r="C211" t="s">
        <v>1848</v>
      </c>
      <c r="D211">
        <v>3152131</v>
      </c>
      <c r="E211">
        <v>92</v>
      </c>
      <c r="F211" t="s">
        <v>1849</v>
      </c>
      <c r="G211" s="1">
        <v>46193.099560185183</v>
      </c>
      <c r="H211">
        <v>85</v>
      </c>
      <c r="I211" t="s">
        <v>1849</v>
      </c>
      <c r="J211" s="1">
        <v>46193.099780092591</v>
      </c>
      <c r="K211">
        <v>1</v>
      </c>
      <c r="L211">
        <v>1</v>
      </c>
      <c r="M211" t="s">
        <v>1850</v>
      </c>
      <c r="N211" t="s">
        <v>1851</v>
      </c>
      <c r="O211" s="1">
        <v>46193.099432870367</v>
      </c>
      <c r="P211" s="1">
        <v>46193.099780092591</v>
      </c>
      <c r="Q211" s="1" t="str">
        <f t="shared" si="3"/>
        <v>3152131|r00</v>
      </c>
    </row>
    <row r="212" spans="1:17">
      <c r="A212">
        <v>211</v>
      </c>
      <c r="B212" t="s">
        <v>1847</v>
      </c>
      <c r="C212" t="s">
        <v>1848</v>
      </c>
      <c r="D212">
        <v>2504405</v>
      </c>
      <c r="E212">
        <v>66</v>
      </c>
      <c r="F212" t="s">
        <v>1849</v>
      </c>
      <c r="G212" s="1">
        <v>46193.099849537037</v>
      </c>
      <c r="H212">
        <v>66</v>
      </c>
      <c r="I212" t="s">
        <v>1849</v>
      </c>
      <c r="J212" s="1">
        <v>46193.100057870368</v>
      </c>
      <c r="K212">
        <v>1</v>
      </c>
      <c r="L212">
        <v>1</v>
      </c>
      <c r="M212" t="s">
        <v>1850</v>
      </c>
      <c r="N212" t="s">
        <v>1851</v>
      </c>
      <c r="O212" s="1">
        <v>46193.099606481483</v>
      </c>
      <c r="P212" s="1">
        <v>46193.100057870368</v>
      </c>
      <c r="Q212" s="1" t="str">
        <f t="shared" si="3"/>
        <v>2504405|r00</v>
      </c>
    </row>
    <row r="213" spans="1:17">
      <c r="A213">
        <v>212</v>
      </c>
      <c r="B213" t="s">
        <v>1847</v>
      </c>
      <c r="C213" t="s">
        <v>1848</v>
      </c>
      <c r="D213">
        <v>3154101</v>
      </c>
      <c r="E213">
        <v>60</v>
      </c>
      <c r="F213" t="s">
        <v>1849</v>
      </c>
      <c r="G213" s="1">
        <v>46193.099976851852</v>
      </c>
      <c r="H213">
        <v>64</v>
      </c>
      <c r="I213" t="s">
        <v>1849</v>
      </c>
      <c r="J213" s="1">
        <v>46193.100219907406</v>
      </c>
      <c r="K213">
        <v>1</v>
      </c>
      <c r="L213">
        <v>1</v>
      </c>
      <c r="M213" t="s">
        <v>1850</v>
      </c>
      <c r="N213" t="s">
        <v>1851</v>
      </c>
      <c r="O213" s="1">
        <v>46193.099814814814</v>
      </c>
      <c r="P213" s="1">
        <v>46193.100219907406</v>
      </c>
      <c r="Q213" s="1" t="str">
        <f t="shared" si="3"/>
        <v>3154101|r00</v>
      </c>
    </row>
    <row r="214" spans="1:17">
      <c r="A214">
        <v>213</v>
      </c>
      <c r="B214" t="s">
        <v>1847</v>
      </c>
      <c r="C214" t="s">
        <v>1848</v>
      </c>
      <c r="D214">
        <v>2506251</v>
      </c>
      <c r="E214">
        <v>63</v>
      </c>
      <c r="F214" t="s">
        <v>1849</v>
      </c>
      <c r="G214" s="1">
        <v>46193.100462962961</v>
      </c>
      <c r="H214">
        <v>58</v>
      </c>
      <c r="I214" t="s">
        <v>1849</v>
      </c>
      <c r="J214" s="1">
        <v>46193.100706018522</v>
      </c>
      <c r="K214">
        <v>1</v>
      </c>
      <c r="L214">
        <v>1</v>
      </c>
      <c r="M214" t="s">
        <v>1850</v>
      </c>
      <c r="N214" t="s">
        <v>1851</v>
      </c>
      <c r="O214" s="1">
        <v>46193.100104166668</v>
      </c>
      <c r="P214" s="1">
        <v>46193.100706018522</v>
      </c>
      <c r="Q214" s="1" t="str">
        <f t="shared" si="3"/>
        <v>2506251|r00</v>
      </c>
    </row>
    <row r="215" spans="1:17">
      <c r="A215">
        <v>214</v>
      </c>
      <c r="B215" t="s">
        <v>1847</v>
      </c>
      <c r="C215" t="s">
        <v>1848</v>
      </c>
      <c r="D215">
        <v>3154408</v>
      </c>
      <c r="E215">
        <v>68</v>
      </c>
      <c r="F215" t="s">
        <v>1849</v>
      </c>
      <c r="G215" s="1">
        <v>46193.100694444445</v>
      </c>
      <c r="H215">
        <v>66</v>
      </c>
      <c r="I215" t="s">
        <v>1849</v>
      </c>
      <c r="J215" s="1">
        <v>46193.101041666669</v>
      </c>
      <c r="K215">
        <v>1</v>
      </c>
      <c r="L215">
        <v>1</v>
      </c>
      <c r="M215" t="s">
        <v>1850</v>
      </c>
      <c r="N215" t="s">
        <v>1851</v>
      </c>
      <c r="O215" s="1">
        <v>46193.100266203706</v>
      </c>
      <c r="P215" s="1">
        <v>46193.101041666669</v>
      </c>
      <c r="Q215" s="1" t="str">
        <f t="shared" si="3"/>
        <v>3154408|r00</v>
      </c>
    </row>
    <row r="216" spans="1:17">
      <c r="A216">
        <v>215</v>
      </c>
      <c r="B216" t="s">
        <v>1847</v>
      </c>
      <c r="C216" t="s">
        <v>1848</v>
      </c>
      <c r="D216">
        <v>2507408</v>
      </c>
      <c r="E216">
        <v>52</v>
      </c>
      <c r="F216" t="s">
        <v>1849</v>
      </c>
      <c r="G216" s="1">
        <v>46193.101018518515</v>
      </c>
      <c r="H216">
        <v>53</v>
      </c>
      <c r="I216" t="s">
        <v>1849</v>
      </c>
      <c r="J216" s="1">
        <v>46193.10125</v>
      </c>
      <c r="K216">
        <v>1</v>
      </c>
      <c r="L216">
        <v>1</v>
      </c>
      <c r="M216" t="s">
        <v>1850</v>
      </c>
      <c r="N216" t="s">
        <v>1851</v>
      </c>
      <c r="O216" s="1">
        <v>46193.100752314815</v>
      </c>
      <c r="P216" s="1">
        <v>46193.10125</v>
      </c>
      <c r="Q216" s="1" t="str">
        <f t="shared" si="3"/>
        <v>2507408|r00</v>
      </c>
    </row>
    <row r="217" spans="1:17">
      <c r="A217">
        <v>216</v>
      </c>
      <c r="B217" t="s">
        <v>1847</v>
      </c>
      <c r="C217" t="s">
        <v>1848</v>
      </c>
      <c r="D217">
        <v>3155405</v>
      </c>
      <c r="E217">
        <v>60</v>
      </c>
      <c r="F217" t="s">
        <v>1849</v>
      </c>
      <c r="G217" s="1">
        <v>46193.101354166669</v>
      </c>
      <c r="H217">
        <v>67</v>
      </c>
      <c r="I217" t="s">
        <v>1849</v>
      </c>
      <c r="J217" s="1">
        <v>46193.101585648146</v>
      </c>
      <c r="K217">
        <v>1</v>
      </c>
      <c r="L217">
        <v>1</v>
      </c>
      <c r="M217" t="s">
        <v>1850</v>
      </c>
      <c r="N217" t="s">
        <v>1851</v>
      </c>
      <c r="O217" s="1">
        <v>46193.101076388892</v>
      </c>
      <c r="P217" s="1">
        <v>46193.101585648146</v>
      </c>
      <c r="Q217" s="1" t="str">
        <f t="shared" si="3"/>
        <v>3155405|r00</v>
      </c>
    </row>
    <row r="218" spans="1:17">
      <c r="A218">
        <v>217</v>
      </c>
      <c r="B218" t="s">
        <v>1847</v>
      </c>
      <c r="C218" t="s">
        <v>1848</v>
      </c>
      <c r="D218">
        <v>2508406</v>
      </c>
      <c r="E218">
        <v>60</v>
      </c>
      <c r="F218" t="s">
        <v>1849</v>
      </c>
      <c r="G218" s="1">
        <v>46193.102094907408</v>
      </c>
      <c r="H218">
        <v>62</v>
      </c>
      <c r="I218" t="s">
        <v>1849</v>
      </c>
      <c r="J218" s="1">
        <v>46193.102372685185</v>
      </c>
      <c r="K218">
        <v>1</v>
      </c>
      <c r="L218">
        <v>1</v>
      </c>
      <c r="M218" t="s">
        <v>1850</v>
      </c>
      <c r="N218" t="s">
        <v>1851</v>
      </c>
      <c r="O218" s="1">
        <v>46193.1012962963</v>
      </c>
      <c r="P218" s="1">
        <v>46193.102372685185</v>
      </c>
      <c r="Q218" s="1" t="str">
        <f t="shared" si="3"/>
        <v>2508406|r00</v>
      </c>
    </row>
    <row r="219" spans="1:17">
      <c r="A219">
        <v>218</v>
      </c>
      <c r="B219" t="s">
        <v>1847</v>
      </c>
      <c r="C219" t="s">
        <v>1848</v>
      </c>
      <c r="D219">
        <v>3156502</v>
      </c>
      <c r="E219">
        <v>61</v>
      </c>
      <c r="F219" t="s">
        <v>1849</v>
      </c>
      <c r="G219" s="1">
        <v>46193.102060185185</v>
      </c>
      <c r="H219">
        <v>68</v>
      </c>
      <c r="I219" t="s">
        <v>1849</v>
      </c>
      <c r="J219" s="1">
        <v>46193.102384259262</v>
      </c>
      <c r="K219">
        <v>1</v>
      </c>
      <c r="L219">
        <v>1</v>
      </c>
      <c r="M219" t="s">
        <v>1850</v>
      </c>
      <c r="N219" t="s">
        <v>1851</v>
      </c>
      <c r="O219" s="1">
        <v>46193.101631944446</v>
      </c>
      <c r="P219" s="1">
        <v>46193.102384259262</v>
      </c>
      <c r="Q219" s="1" t="str">
        <f t="shared" si="3"/>
        <v>3156502|r00</v>
      </c>
    </row>
    <row r="220" spans="1:17">
      <c r="A220">
        <v>219</v>
      </c>
      <c r="B220" t="s">
        <v>1847</v>
      </c>
      <c r="C220" t="s">
        <v>1848</v>
      </c>
      <c r="D220">
        <v>2510659</v>
      </c>
      <c r="E220">
        <v>70</v>
      </c>
      <c r="F220" t="s">
        <v>1849</v>
      </c>
      <c r="G220" s="1">
        <v>46193.102881944447</v>
      </c>
      <c r="H220">
        <v>69</v>
      </c>
      <c r="I220" t="s">
        <v>1849</v>
      </c>
      <c r="J220" s="1">
        <v>46193.103159722225</v>
      </c>
      <c r="K220">
        <v>1</v>
      </c>
      <c r="L220">
        <v>1</v>
      </c>
      <c r="M220" t="s">
        <v>1850</v>
      </c>
      <c r="N220" t="s">
        <v>1851</v>
      </c>
      <c r="O220" s="1">
        <v>46193.102418981478</v>
      </c>
      <c r="P220" s="1">
        <v>46193.103159722225</v>
      </c>
      <c r="Q220" s="1" t="str">
        <f t="shared" si="3"/>
        <v>2510659|r00</v>
      </c>
    </row>
    <row r="221" spans="1:17">
      <c r="A221">
        <v>220</v>
      </c>
      <c r="B221" t="s">
        <v>1847</v>
      </c>
      <c r="C221" t="s">
        <v>1848</v>
      </c>
      <c r="D221">
        <v>3159308</v>
      </c>
      <c r="E221">
        <v>62</v>
      </c>
      <c r="F221" t="s">
        <v>1849</v>
      </c>
      <c r="G221" s="1">
        <v>46193.102881944447</v>
      </c>
      <c r="H221">
        <v>66</v>
      </c>
      <c r="I221" t="s">
        <v>1849</v>
      </c>
      <c r="J221" s="1">
        <v>46193.103101851855</v>
      </c>
      <c r="K221">
        <v>1</v>
      </c>
      <c r="L221">
        <v>1</v>
      </c>
      <c r="M221" t="s">
        <v>1850</v>
      </c>
      <c r="N221" t="s">
        <v>1851</v>
      </c>
      <c r="O221" s="1">
        <v>46193.102442129632</v>
      </c>
      <c r="P221" s="1">
        <v>46193.103101851855</v>
      </c>
      <c r="Q221" s="1" t="str">
        <f t="shared" si="3"/>
        <v>3159308|r00</v>
      </c>
    </row>
    <row r="222" spans="1:17">
      <c r="A222">
        <v>221</v>
      </c>
      <c r="B222" t="s">
        <v>1847</v>
      </c>
      <c r="C222" t="s">
        <v>1848</v>
      </c>
      <c r="D222">
        <v>4301636</v>
      </c>
      <c r="E222">
        <v>92</v>
      </c>
      <c r="F222" t="s">
        <v>1849</v>
      </c>
      <c r="G222" s="1">
        <v>46193.103055555555</v>
      </c>
      <c r="H222">
        <v>67</v>
      </c>
      <c r="I222" t="s">
        <v>1849</v>
      </c>
      <c r="J222" s="1">
        <v>46193.103402777779</v>
      </c>
      <c r="K222">
        <v>1</v>
      </c>
      <c r="L222">
        <v>1</v>
      </c>
      <c r="M222" t="s">
        <v>1850</v>
      </c>
      <c r="N222" t="s">
        <v>1851</v>
      </c>
      <c r="O222" s="1">
        <v>46193.10292824074</v>
      </c>
      <c r="P222" s="1">
        <v>46193.103402777779</v>
      </c>
      <c r="Q222" s="1" t="str">
        <f t="shared" si="3"/>
        <v>4301636|r00</v>
      </c>
    </row>
    <row r="223" spans="1:17">
      <c r="A223">
        <v>222</v>
      </c>
      <c r="B223" t="s">
        <v>1847</v>
      </c>
      <c r="C223" t="s">
        <v>1848</v>
      </c>
      <c r="D223">
        <v>3158508</v>
      </c>
      <c r="E223">
        <v>55</v>
      </c>
      <c r="F223" t="s">
        <v>1849</v>
      </c>
      <c r="G223" s="1">
        <v>46193.103622685187</v>
      </c>
      <c r="H223">
        <v>59</v>
      </c>
      <c r="I223" t="s">
        <v>1849</v>
      </c>
      <c r="J223" s="1">
        <v>46193.103935185187</v>
      </c>
      <c r="K223">
        <v>1</v>
      </c>
      <c r="L223">
        <v>1</v>
      </c>
      <c r="M223" t="s">
        <v>1850</v>
      </c>
      <c r="N223" t="s">
        <v>1851</v>
      </c>
      <c r="O223" s="1">
        <v>46193.103136574071</v>
      </c>
      <c r="P223" s="1">
        <v>46193.103935185187</v>
      </c>
      <c r="Q223" s="1" t="str">
        <f t="shared" si="3"/>
        <v>3158508|r00</v>
      </c>
    </row>
    <row r="224" spans="1:17">
      <c r="A224">
        <v>223</v>
      </c>
      <c r="B224" t="s">
        <v>1847</v>
      </c>
      <c r="C224" t="s">
        <v>1848</v>
      </c>
      <c r="D224">
        <v>2512705</v>
      </c>
      <c r="E224">
        <v>92</v>
      </c>
      <c r="F224" t="s">
        <v>1849</v>
      </c>
      <c r="G224" s="1">
        <v>46193.103414351855</v>
      </c>
      <c r="H224">
        <v>70</v>
      </c>
      <c r="I224" t="s">
        <v>1849</v>
      </c>
      <c r="J224" s="1">
        <v>46193.103668981479</v>
      </c>
      <c r="K224">
        <v>1</v>
      </c>
      <c r="L224">
        <v>1</v>
      </c>
      <c r="M224" t="s">
        <v>1850</v>
      </c>
      <c r="N224" t="s">
        <v>1851</v>
      </c>
      <c r="O224" s="1">
        <v>46193.103229166663</v>
      </c>
      <c r="P224" s="1">
        <v>46193.103668981479</v>
      </c>
      <c r="Q224" s="1" t="str">
        <f t="shared" si="3"/>
        <v>2512705|r00</v>
      </c>
    </row>
    <row r="225" spans="1:17">
      <c r="A225">
        <v>224</v>
      </c>
      <c r="B225" t="s">
        <v>1847</v>
      </c>
      <c r="C225" t="s">
        <v>1848</v>
      </c>
      <c r="D225">
        <v>4301750</v>
      </c>
      <c r="E225">
        <v>58</v>
      </c>
      <c r="F225" t="s">
        <v>1849</v>
      </c>
      <c r="G225" s="1">
        <v>46193.10423611111</v>
      </c>
      <c r="H225">
        <v>58</v>
      </c>
      <c r="I225" t="s">
        <v>1849</v>
      </c>
      <c r="J225" s="1">
        <v>46193.104583333334</v>
      </c>
      <c r="K225">
        <v>1</v>
      </c>
      <c r="L225">
        <v>1</v>
      </c>
      <c r="M225" t="s">
        <v>1850</v>
      </c>
      <c r="N225" t="s">
        <v>1851</v>
      </c>
      <c r="O225" s="1">
        <v>46193.103437500002</v>
      </c>
      <c r="P225" s="1">
        <v>46193.104583333334</v>
      </c>
      <c r="Q225" s="1" t="str">
        <f t="shared" si="3"/>
        <v>4301750|r00</v>
      </c>
    </row>
    <row r="226" spans="1:17">
      <c r="A226">
        <v>225</v>
      </c>
      <c r="B226" t="s">
        <v>1847</v>
      </c>
      <c r="C226" t="s">
        <v>1848</v>
      </c>
      <c r="D226">
        <v>2513158</v>
      </c>
      <c r="E226">
        <v>52</v>
      </c>
      <c r="F226" t="s">
        <v>1849</v>
      </c>
      <c r="G226" s="1">
        <v>46193.104062500002</v>
      </c>
      <c r="H226">
        <v>57</v>
      </c>
      <c r="I226" t="s">
        <v>1849</v>
      </c>
      <c r="J226" s="1">
        <v>46193.104375000003</v>
      </c>
      <c r="K226">
        <v>1</v>
      </c>
      <c r="L226">
        <v>1</v>
      </c>
      <c r="M226" t="s">
        <v>1850</v>
      </c>
      <c r="N226" t="s">
        <v>1851</v>
      </c>
      <c r="O226" s="1">
        <v>46193.103715277779</v>
      </c>
      <c r="P226" s="1">
        <v>46193.104375000003</v>
      </c>
      <c r="Q226" s="1" t="str">
        <f t="shared" si="3"/>
        <v>2513158|r00</v>
      </c>
    </row>
    <row r="227" spans="1:17">
      <c r="A227">
        <v>226</v>
      </c>
      <c r="B227" t="s">
        <v>1847</v>
      </c>
      <c r="C227" t="s">
        <v>1848</v>
      </c>
      <c r="D227">
        <v>3160801</v>
      </c>
      <c r="E227">
        <v>46</v>
      </c>
      <c r="F227" t="s">
        <v>1849</v>
      </c>
      <c r="G227" s="1">
        <v>46193.10423611111</v>
      </c>
      <c r="H227">
        <v>52</v>
      </c>
      <c r="I227" t="s">
        <v>1849</v>
      </c>
      <c r="J227" s="1">
        <v>46193.104537037034</v>
      </c>
      <c r="K227">
        <v>1</v>
      </c>
      <c r="L227">
        <v>1</v>
      </c>
      <c r="M227" t="s">
        <v>1850</v>
      </c>
      <c r="N227" t="s">
        <v>1851</v>
      </c>
      <c r="O227" s="1">
        <v>46193.103993055556</v>
      </c>
      <c r="P227" s="1">
        <v>46193.104537037034</v>
      </c>
      <c r="Q227" s="1" t="str">
        <f t="shared" si="3"/>
        <v>3160801|r00</v>
      </c>
    </row>
    <row r="228" spans="1:17">
      <c r="A228">
        <v>227</v>
      </c>
      <c r="B228" t="s">
        <v>1847</v>
      </c>
      <c r="C228" t="s">
        <v>1848</v>
      </c>
      <c r="D228">
        <v>2513927</v>
      </c>
      <c r="E228">
        <v>77</v>
      </c>
      <c r="F228" t="s">
        <v>1849</v>
      </c>
      <c r="G228" s="1">
        <v>46193.104664351849</v>
      </c>
      <c r="H228">
        <v>75</v>
      </c>
      <c r="I228" t="s">
        <v>1849</v>
      </c>
      <c r="J228" s="1">
        <v>46193.104861111111</v>
      </c>
      <c r="K228">
        <v>1</v>
      </c>
      <c r="L228">
        <v>1</v>
      </c>
      <c r="M228" t="s">
        <v>1850</v>
      </c>
      <c r="N228" t="s">
        <v>1851</v>
      </c>
      <c r="O228" s="1">
        <v>46193.104421296295</v>
      </c>
      <c r="P228" s="1">
        <v>46193.104861111111</v>
      </c>
      <c r="Q228" s="1" t="str">
        <f t="shared" si="3"/>
        <v>2513927|r00</v>
      </c>
    </row>
    <row r="229" spans="1:17">
      <c r="A229">
        <v>228</v>
      </c>
      <c r="B229" t="s">
        <v>1847</v>
      </c>
      <c r="C229" t="s">
        <v>1848</v>
      </c>
      <c r="D229">
        <v>3161304</v>
      </c>
      <c r="E229">
        <v>61</v>
      </c>
      <c r="F229" t="s">
        <v>1849</v>
      </c>
      <c r="G229" s="1">
        <v>46193.104814814818</v>
      </c>
      <c r="H229">
        <v>64</v>
      </c>
      <c r="I229" t="s">
        <v>1849</v>
      </c>
      <c r="J229" s="1">
        <v>46193.105057870373</v>
      </c>
      <c r="K229">
        <v>1</v>
      </c>
      <c r="L229">
        <v>1</v>
      </c>
      <c r="M229" t="s">
        <v>1850</v>
      </c>
      <c r="N229" t="s">
        <v>1851</v>
      </c>
      <c r="O229" s="1">
        <v>46193.104571759257</v>
      </c>
      <c r="P229" s="1">
        <v>46193.105057870373</v>
      </c>
      <c r="Q229" s="1" t="str">
        <f t="shared" si="3"/>
        <v>3161304|r00</v>
      </c>
    </row>
    <row r="230" spans="1:17">
      <c r="A230">
        <v>229</v>
      </c>
      <c r="B230" t="s">
        <v>1847</v>
      </c>
      <c r="C230" t="s">
        <v>1848</v>
      </c>
      <c r="D230">
        <v>4302006</v>
      </c>
      <c r="E230">
        <v>74</v>
      </c>
      <c r="F230" t="s">
        <v>1849</v>
      </c>
      <c r="G230" s="1">
        <v>46193.104768518519</v>
      </c>
      <c r="H230">
        <v>70</v>
      </c>
      <c r="I230" t="s">
        <v>1849</v>
      </c>
      <c r="J230" s="1">
        <v>46193.105069444442</v>
      </c>
      <c r="K230">
        <v>1</v>
      </c>
      <c r="L230">
        <v>1</v>
      </c>
      <c r="M230" t="s">
        <v>1850</v>
      </c>
      <c r="N230" t="s">
        <v>1851</v>
      </c>
      <c r="O230" s="1">
        <v>46193.104641203703</v>
      </c>
      <c r="P230" s="1">
        <v>46193.105069444442</v>
      </c>
      <c r="Q230" s="1" t="str">
        <f t="shared" si="3"/>
        <v>4302006|r00</v>
      </c>
    </row>
    <row r="231" spans="1:17">
      <c r="A231">
        <v>230</v>
      </c>
      <c r="B231" t="s">
        <v>1847</v>
      </c>
      <c r="C231" t="s">
        <v>1848</v>
      </c>
      <c r="D231">
        <v>2513901</v>
      </c>
      <c r="E231">
        <v>92</v>
      </c>
      <c r="F231" t="s">
        <v>1849</v>
      </c>
      <c r="G231" s="1">
        <v>46193.105023148149</v>
      </c>
      <c r="H231">
        <v>75</v>
      </c>
      <c r="I231" t="s">
        <v>1849</v>
      </c>
      <c r="J231" s="1">
        <v>46193.105243055557</v>
      </c>
      <c r="K231">
        <v>1</v>
      </c>
      <c r="L231">
        <v>1</v>
      </c>
      <c r="M231" t="s">
        <v>1850</v>
      </c>
      <c r="N231" t="s">
        <v>1851</v>
      </c>
      <c r="O231" s="1">
        <v>46193.104895833334</v>
      </c>
      <c r="P231" s="1">
        <v>46193.105243055557</v>
      </c>
      <c r="Q231" s="1" t="str">
        <f t="shared" si="3"/>
        <v>2513901|r00</v>
      </c>
    </row>
    <row r="232" spans="1:17">
      <c r="A232">
        <v>231</v>
      </c>
      <c r="B232" t="s">
        <v>1847</v>
      </c>
      <c r="C232" t="s">
        <v>1848</v>
      </c>
      <c r="D232">
        <v>3162302</v>
      </c>
      <c r="E232">
        <v>61</v>
      </c>
      <c r="F232" t="s">
        <v>1849</v>
      </c>
      <c r="G232" s="1">
        <v>46193.105543981481</v>
      </c>
      <c r="H232">
        <v>60</v>
      </c>
      <c r="I232" t="s">
        <v>1849</v>
      </c>
      <c r="J232" s="1">
        <v>46193.105833333335</v>
      </c>
      <c r="K232">
        <v>1</v>
      </c>
      <c r="L232">
        <v>1</v>
      </c>
      <c r="M232" t="s">
        <v>1850</v>
      </c>
      <c r="N232" t="s">
        <v>1851</v>
      </c>
      <c r="O232" s="1">
        <v>46193.105104166665</v>
      </c>
      <c r="P232" s="1">
        <v>46193.105833333335</v>
      </c>
      <c r="Q232" s="1" t="str">
        <f t="shared" si="3"/>
        <v>3162302|r00</v>
      </c>
    </row>
    <row r="233" spans="1:17">
      <c r="A233">
        <v>232</v>
      </c>
      <c r="B233" t="s">
        <v>1847</v>
      </c>
      <c r="C233" t="s">
        <v>1848</v>
      </c>
      <c r="D233">
        <v>4302352</v>
      </c>
      <c r="E233">
        <v>92</v>
      </c>
      <c r="F233" t="s">
        <v>1849</v>
      </c>
      <c r="G233" s="1">
        <v>46193.10528935185</v>
      </c>
      <c r="H233">
        <v>65</v>
      </c>
      <c r="I233" t="s">
        <v>1849</v>
      </c>
      <c r="J233" s="1">
        <v>46193.105567129627</v>
      </c>
      <c r="K233">
        <v>1</v>
      </c>
      <c r="L233">
        <v>1</v>
      </c>
      <c r="M233" t="s">
        <v>1850</v>
      </c>
      <c r="N233" t="s">
        <v>1851</v>
      </c>
      <c r="O233" s="1">
        <v>46193.105104166665</v>
      </c>
      <c r="P233" s="1">
        <v>46193.105567129627</v>
      </c>
      <c r="Q233" s="1" t="str">
        <f t="shared" si="3"/>
        <v>4302352|r00</v>
      </c>
    </row>
    <row r="234" spans="1:17">
      <c r="A234">
        <v>233</v>
      </c>
      <c r="B234" t="s">
        <v>1847</v>
      </c>
      <c r="C234" t="s">
        <v>1848</v>
      </c>
      <c r="D234">
        <v>2514602</v>
      </c>
      <c r="E234">
        <v>68</v>
      </c>
      <c r="F234" t="s">
        <v>1849</v>
      </c>
      <c r="G234" s="1">
        <v>46193.10560185185</v>
      </c>
      <c r="H234">
        <v>69</v>
      </c>
      <c r="I234" t="s">
        <v>1849</v>
      </c>
      <c r="J234" s="1">
        <v>46193.105833333335</v>
      </c>
      <c r="K234">
        <v>1</v>
      </c>
      <c r="L234">
        <v>1</v>
      </c>
      <c r="M234" t="s">
        <v>1850</v>
      </c>
      <c r="N234" t="s">
        <v>1851</v>
      </c>
      <c r="O234" s="1">
        <v>46193.10527777778</v>
      </c>
      <c r="P234" s="1">
        <v>46193.105833333335</v>
      </c>
      <c r="Q234" s="1" t="str">
        <f t="shared" si="3"/>
        <v>2514602|r00</v>
      </c>
    </row>
    <row r="235" spans="1:17">
      <c r="A235">
        <v>234</v>
      </c>
      <c r="B235" t="s">
        <v>1847</v>
      </c>
      <c r="C235" t="s">
        <v>1848</v>
      </c>
      <c r="D235">
        <v>4302402</v>
      </c>
      <c r="E235">
        <v>58</v>
      </c>
      <c r="F235" t="s">
        <v>1849</v>
      </c>
      <c r="G235" s="1">
        <v>46193.105844907404</v>
      </c>
      <c r="H235">
        <v>54</v>
      </c>
      <c r="I235" t="s">
        <v>1849</v>
      </c>
      <c r="J235" s="1">
        <v>46193.106087962966</v>
      </c>
      <c r="K235">
        <v>1</v>
      </c>
      <c r="L235">
        <v>1</v>
      </c>
      <c r="M235" t="s">
        <v>1850</v>
      </c>
      <c r="N235" t="s">
        <v>1851</v>
      </c>
      <c r="O235" s="1">
        <v>46193.105613425927</v>
      </c>
      <c r="P235" s="1">
        <v>46193.106087962966</v>
      </c>
      <c r="Q235" s="1" t="str">
        <f t="shared" si="3"/>
        <v>4302402|r00</v>
      </c>
    </row>
    <row r="236" spans="1:17">
      <c r="A236">
        <v>235</v>
      </c>
      <c r="B236" t="s">
        <v>1847</v>
      </c>
      <c r="C236" t="s">
        <v>1848</v>
      </c>
      <c r="D236">
        <v>3162575</v>
      </c>
      <c r="E236">
        <v>92</v>
      </c>
      <c r="F236" t="s">
        <v>1849</v>
      </c>
      <c r="G236" s="1">
        <v>46193.106053240743</v>
      </c>
      <c r="H236">
        <v>73</v>
      </c>
      <c r="I236" t="s">
        <v>1849</v>
      </c>
      <c r="J236" s="1">
        <v>46193.106307870374</v>
      </c>
      <c r="K236">
        <v>1</v>
      </c>
      <c r="L236">
        <v>1</v>
      </c>
      <c r="M236" t="s">
        <v>1850</v>
      </c>
      <c r="N236" t="s">
        <v>1851</v>
      </c>
      <c r="O236" s="1">
        <v>46193.105879629627</v>
      </c>
      <c r="P236" s="1">
        <v>46193.106307870374</v>
      </c>
      <c r="Q236" s="1" t="str">
        <f t="shared" si="3"/>
        <v>3162575|r00</v>
      </c>
    </row>
    <row r="237" spans="1:17">
      <c r="A237">
        <v>236</v>
      </c>
      <c r="B237" t="s">
        <v>1847</v>
      </c>
      <c r="C237" t="s">
        <v>1848</v>
      </c>
      <c r="D237">
        <v>2514701</v>
      </c>
      <c r="E237">
        <v>72</v>
      </c>
      <c r="F237" t="s">
        <v>1849</v>
      </c>
      <c r="G237" s="1">
        <v>46193.106157407405</v>
      </c>
      <c r="H237">
        <v>65</v>
      </c>
      <c r="I237" t="s">
        <v>1849</v>
      </c>
      <c r="J237" s="1">
        <v>46193.106412037036</v>
      </c>
      <c r="K237">
        <v>1</v>
      </c>
      <c r="L237">
        <v>1</v>
      </c>
      <c r="M237" t="s">
        <v>1850</v>
      </c>
      <c r="N237" t="s">
        <v>1851</v>
      </c>
      <c r="O237" s="1">
        <v>46193.105879629627</v>
      </c>
      <c r="P237" s="1">
        <v>46193.106412037036</v>
      </c>
      <c r="Q237" s="1" t="str">
        <f t="shared" si="3"/>
        <v>2514701|r00</v>
      </c>
    </row>
    <row r="238" spans="1:17">
      <c r="A238">
        <v>237</v>
      </c>
      <c r="B238" t="s">
        <v>1847</v>
      </c>
      <c r="C238" t="s">
        <v>1848</v>
      </c>
      <c r="D238">
        <v>4302709</v>
      </c>
      <c r="E238">
        <v>69</v>
      </c>
      <c r="F238" t="s">
        <v>1849</v>
      </c>
      <c r="G238" s="1">
        <v>46193.106493055559</v>
      </c>
      <c r="H238">
        <v>74</v>
      </c>
      <c r="I238" t="s">
        <v>1849</v>
      </c>
      <c r="J238" s="1">
        <v>46193.106747685182</v>
      </c>
      <c r="K238">
        <v>1</v>
      </c>
      <c r="L238">
        <v>1</v>
      </c>
      <c r="M238" t="s">
        <v>1850</v>
      </c>
      <c r="N238" t="s">
        <v>1851</v>
      </c>
      <c r="O238" s="1">
        <v>46193.106122685182</v>
      </c>
      <c r="P238" s="1">
        <v>46193.106747685182</v>
      </c>
      <c r="Q238" s="1" t="str">
        <f t="shared" si="3"/>
        <v>4302709|r00</v>
      </c>
    </row>
    <row r="239" spans="1:17">
      <c r="A239">
        <v>238</v>
      </c>
      <c r="B239" t="s">
        <v>1847</v>
      </c>
      <c r="C239" t="s">
        <v>1848</v>
      </c>
      <c r="D239">
        <v>3163904</v>
      </c>
      <c r="E239">
        <v>65</v>
      </c>
      <c r="F239" t="s">
        <v>1849</v>
      </c>
      <c r="G239" s="1">
        <v>46193.106574074074</v>
      </c>
      <c r="H239">
        <v>72</v>
      </c>
      <c r="I239" t="s">
        <v>1849</v>
      </c>
      <c r="J239" s="1">
        <v>46193.106828703705</v>
      </c>
      <c r="K239">
        <v>1</v>
      </c>
      <c r="L239">
        <v>1</v>
      </c>
      <c r="M239" t="s">
        <v>1850</v>
      </c>
      <c r="N239" t="s">
        <v>1851</v>
      </c>
      <c r="O239" s="1">
        <v>46193.106354166666</v>
      </c>
      <c r="P239" s="1">
        <v>46193.106828703705</v>
      </c>
      <c r="Q239" s="1" t="str">
        <f t="shared" si="3"/>
        <v>3163904|r00</v>
      </c>
    </row>
    <row r="240" spans="1:17">
      <c r="A240">
        <v>239</v>
      </c>
      <c r="B240" t="s">
        <v>1847</v>
      </c>
      <c r="C240" t="s">
        <v>1848</v>
      </c>
      <c r="D240">
        <v>2514453</v>
      </c>
      <c r="E240">
        <v>59</v>
      </c>
      <c r="F240" t="s">
        <v>1849</v>
      </c>
      <c r="G240" s="1">
        <v>46193.106782407405</v>
      </c>
      <c r="H240">
        <v>65</v>
      </c>
      <c r="I240" t="s">
        <v>1849</v>
      </c>
      <c r="J240" s="1">
        <v>46193.107025462959</v>
      </c>
      <c r="K240">
        <v>1</v>
      </c>
      <c r="L240">
        <v>1</v>
      </c>
      <c r="M240" t="s">
        <v>1850</v>
      </c>
      <c r="N240" t="s">
        <v>1851</v>
      </c>
      <c r="O240" s="1">
        <v>46193.106446759259</v>
      </c>
      <c r="P240" s="1">
        <v>46193.107025462959</v>
      </c>
      <c r="Q240" s="1" t="str">
        <f t="shared" si="3"/>
        <v>2514453|r00</v>
      </c>
    </row>
    <row r="241" spans="1:17">
      <c r="A241">
        <v>240</v>
      </c>
      <c r="B241" t="s">
        <v>1847</v>
      </c>
      <c r="C241" t="s">
        <v>1848</v>
      </c>
      <c r="D241">
        <v>4303608</v>
      </c>
      <c r="E241">
        <v>74</v>
      </c>
      <c r="F241" t="s">
        <v>1849</v>
      </c>
      <c r="G241" s="1">
        <v>46193.106909722221</v>
      </c>
      <c r="H241">
        <v>65</v>
      </c>
      <c r="I241" t="s">
        <v>1849</v>
      </c>
      <c r="J241" s="1">
        <v>46193.107187499998</v>
      </c>
      <c r="K241">
        <v>1</v>
      </c>
      <c r="L241">
        <v>1</v>
      </c>
      <c r="M241" t="s">
        <v>1850</v>
      </c>
      <c r="N241" t="s">
        <v>1851</v>
      </c>
      <c r="O241" s="1">
        <v>46193.106782407405</v>
      </c>
      <c r="P241" s="1">
        <v>46193.107187499998</v>
      </c>
      <c r="Q241" s="1" t="str">
        <f t="shared" si="3"/>
        <v>4303608|r00</v>
      </c>
    </row>
    <row r="242" spans="1:17">
      <c r="A242">
        <v>241</v>
      </c>
      <c r="B242" t="s">
        <v>1847</v>
      </c>
      <c r="C242" t="s">
        <v>1848</v>
      </c>
      <c r="D242">
        <v>3168606</v>
      </c>
      <c r="E242">
        <v>92</v>
      </c>
      <c r="F242" t="s">
        <v>1849</v>
      </c>
      <c r="G242" s="1">
        <v>46193.10701388889</v>
      </c>
      <c r="H242">
        <v>56</v>
      </c>
      <c r="I242" t="s">
        <v>1849</v>
      </c>
      <c r="J242" s="1">
        <v>46193.107395833336</v>
      </c>
      <c r="K242">
        <v>1</v>
      </c>
      <c r="L242">
        <v>1</v>
      </c>
      <c r="M242" t="s">
        <v>1850</v>
      </c>
      <c r="N242" t="s">
        <v>1851</v>
      </c>
      <c r="O242" s="1">
        <v>46193.106874999998</v>
      </c>
      <c r="P242" s="1">
        <v>46193.107395833336</v>
      </c>
      <c r="Q242" s="1" t="str">
        <f t="shared" si="3"/>
        <v>3168606|r00</v>
      </c>
    </row>
    <row r="243" spans="1:17">
      <c r="A243">
        <v>242</v>
      </c>
      <c r="B243" t="s">
        <v>1847</v>
      </c>
      <c r="C243" t="s">
        <v>1848</v>
      </c>
      <c r="D243">
        <v>2600203</v>
      </c>
      <c r="E243">
        <v>71</v>
      </c>
      <c r="F243" t="s">
        <v>1849</v>
      </c>
      <c r="G243" s="1">
        <v>46193.10732638889</v>
      </c>
      <c r="H243">
        <v>70</v>
      </c>
      <c r="I243" t="s">
        <v>1849</v>
      </c>
      <c r="J243" s="1">
        <v>46193.107511574075</v>
      </c>
      <c r="K243">
        <v>1</v>
      </c>
      <c r="L243">
        <v>1</v>
      </c>
      <c r="M243" t="s">
        <v>1850</v>
      </c>
      <c r="N243" t="s">
        <v>1851</v>
      </c>
      <c r="O243" s="1">
        <v>46193.107094907406</v>
      </c>
      <c r="P243" s="1">
        <v>46193.107511574075</v>
      </c>
      <c r="Q243" s="1" t="str">
        <f t="shared" si="3"/>
        <v>2600203|r00</v>
      </c>
    </row>
    <row r="244" spans="1:17">
      <c r="A244">
        <v>243</v>
      </c>
      <c r="B244" t="s">
        <v>1847</v>
      </c>
      <c r="C244" t="s">
        <v>1848</v>
      </c>
      <c r="D244">
        <v>4305306</v>
      </c>
      <c r="E244">
        <v>92</v>
      </c>
      <c r="F244" t="s">
        <v>1849</v>
      </c>
      <c r="G244" s="1">
        <v>46193.107372685183</v>
      </c>
      <c r="H244">
        <v>63</v>
      </c>
      <c r="I244" t="s">
        <v>1849</v>
      </c>
      <c r="J244" s="1">
        <v>46193.107604166667</v>
      </c>
      <c r="K244">
        <v>1</v>
      </c>
      <c r="L244">
        <v>1</v>
      </c>
      <c r="M244" t="s">
        <v>1850</v>
      </c>
      <c r="N244" t="s">
        <v>1851</v>
      </c>
      <c r="O244" s="1">
        <v>46193.107222222221</v>
      </c>
      <c r="P244" s="1">
        <v>46193.107604166667</v>
      </c>
      <c r="Q244" s="1" t="str">
        <f t="shared" si="3"/>
        <v>4305306|r00</v>
      </c>
    </row>
    <row r="245" spans="1:17">
      <c r="A245">
        <v>244</v>
      </c>
      <c r="B245" t="s">
        <v>1847</v>
      </c>
      <c r="C245" t="s">
        <v>1848</v>
      </c>
      <c r="D245">
        <v>3168903</v>
      </c>
      <c r="E245">
        <v>95</v>
      </c>
      <c r="F245" t="s">
        <v>1849</v>
      </c>
      <c r="G245" s="1">
        <v>46193.107812499999</v>
      </c>
      <c r="H245">
        <v>92</v>
      </c>
      <c r="I245" t="s">
        <v>1849</v>
      </c>
      <c r="J245" s="1">
        <v>46193.108055555553</v>
      </c>
      <c r="K245">
        <v>1</v>
      </c>
      <c r="L245">
        <v>1</v>
      </c>
      <c r="M245" t="s">
        <v>1850</v>
      </c>
      <c r="N245" t="s">
        <v>1851</v>
      </c>
      <c r="O245" s="1">
        <v>46193.107453703706</v>
      </c>
      <c r="P245" s="1">
        <v>46193.108055555553</v>
      </c>
      <c r="Q245" s="1" t="str">
        <f t="shared" si="3"/>
        <v>3168903|r00</v>
      </c>
    </row>
    <row r="246" spans="1:17">
      <c r="A246">
        <v>245</v>
      </c>
      <c r="B246" t="s">
        <v>1847</v>
      </c>
      <c r="C246" t="s">
        <v>1848</v>
      </c>
      <c r="D246">
        <v>2601201</v>
      </c>
      <c r="E246">
        <v>51</v>
      </c>
      <c r="F246" t="s">
        <v>1849</v>
      </c>
      <c r="G246" s="1">
        <v>46193.107789351852</v>
      </c>
      <c r="H246">
        <v>50</v>
      </c>
      <c r="I246" t="s">
        <v>1849</v>
      </c>
      <c r="J246" s="1">
        <v>46193.108055555553</v>
      </c>
      <c r="K246">
        <v>1</v>
      </c>
      <c r="L246">
        <v>1</v>
      </c>
      <c r="M246" t="s">
        <v>1850</v>
      </c>
      <c r="N246" t="s">
        <v>1851</v>
      </c>
      <c r="O246" s="1">
        <v>46193.107569444444</v>
      </c>
      <c r="P246" s="1">
        <v>46193.108055555553</v>
      </c>
      <c r="Q246" s="1" t="str">
        <f t="shared" si="3"/>
        <v>2601201|r00</v>
      </c>
    </row>
    <row r="247" spans="1:17">
      <c r="A247">
        <v>246</v>
      </c>
      <c r="B247" t="s">
        <v>1847</v>
      </c>
      <c r="C247" t="s">
        <v>1848</v>
      </c>
      <c r="D247">
        <v>4307500</v>
      </c>
      <c r="E247">
        <v>75</v>
      </c>
      <c r="F247" t="s">
        <v>1849</v>
      </c>
      <c r="G247" s="1">
        <v>46193.10796296296</v>
      </c>
      <c r="H247">
        <v>77</v>
      </c>
      <c r="I247" t="s">
        <v>1849</v>
      </c>
      <c r="J247" s="1">
        <v>46193.108275462961</v>
      </c>
      <c r="K247">
        <v>1</v>
      </c>
      <c r="L247">
        <v>1</v>
      </c>
      <c r="M247" t="s">
        <v>1850</v>
      </c>
      <c r="N247" t="s">
        <v>1851</v>
      </c>
      <c r="O247" s="1">
        <v>46193.107662037037</v>
      </c>
      <c r="P247" s="1">
        <v>46193.108275462961</v>
      </c>
      <c r="Q247" s="1" t="str">
        <f t="shared" si="3"/>
        <v>4307500|r00</v>
      </c>
    </row>
    <row r="248" spans="1:17">
      <c r="A248">
        <v>247</v>
      </c>
      <c r="B248" t="s">
        <v>1847</v>
      </c>
      <c r="C248" t="s">
        <v>1848</v>
      </c>
      <c r="D248">
        <v>2604403</v>
      </c>
      <c r="F248" t="s">
        <v>1854</v>
      </c>
      <c r="G248" s="1">
        <v>46193.11509259259</v>
      </c>
      <c r="H248">
        <v>54</v>
      </c>
      <c r="I248" t="s">
        <v>1849</v>
      </c>
      <c r="J248" s="1">
        <v>46193.115358796298</v>
      </c>
      <c r="K248">
        <v>0</v>
      </c>
      <c r="L248">
        <v>1</v>
      </c>
      <c r="M248" t="s">
        <v>1853</v>
      </c>
      <c r="N248" t="s">
        <v>1851</v>
      </c>
      <c r="O248" s="1">
        <v>46193.108090277776</v>
      </c>
      <c r="P248" s="1">
        <v>46193.115358796298</v>
      </c>
      <c r="Q248" s="1" t="str">
        <f t="shared" si="3"/>
        <v>2604403|r00</v>
      </c>
    </row>
    <row r="249" spans="1:17">
      <c r="A249">
        <v>248</v>
      </c>
      <c r="B249" t="s">
        <v>1847</v>
      </c>
      <c r="C249" t="s">
        <v>1848</v>
      </c>
      <c r="D249">
        <v>3169059</v>
      </c>
      <c r="E249">
        <v>70</v>
      </c>
      <c r="F249" t="s">
        <v>1849</v>
      </c>
      <c r="G249" s="1">
        <v>46193.108402777776</v>
      </c>
      <c r="H249">
        <v>73</v>
      </c>
      <c r="I249" t="s">
        <v>1849</v>
      </c>
      <c r="J249" s="1">
        <v>46193.108657407407</v>
      </c>
      <c r="K249">
        <v>1</v>
      </c>
      <c r="L249">
        <v>1</v>
      </c>
      <c r="M249" t="s">
        <v>1850</v>
      </c>
      <c r="N249" t="s">
        <v>1851</v>
      </c>
      <c r="O249" s="1">
        <v>46193.108090277776</v>
      </c>
      <c r="P249" s="1">
        <v>46193.108657407407</v>
      </c>
      <c r="Q249" s="1" t="str">
        <f t="shared" si="3"/>
        <v>3169059|r00</v>
      </c>
    </row>
    <row r="250" spans="1:17">
      <c r="A250">
        <v>249</v>
      </c>
      <c r="B250" t="s">
        <v>1847</v>
      </c>
      <c r="C250" t="s">
        <v>1848</v>
      </c>
      <c r="D250">
        <v>4308078</v>
      </c>
      <c r="E250">
        <v>92</v>
      </c>
      <c r="F250" t="s">
        <v>1849</v>
      </c>
      <c r="G250" s="1">
        <v>46193.108449074076</v>
      </c>
      <c r="H250">
        <v>67</v>
      </c>
      <c r="I250" t="s">
        <v>1849</v>
      </c>
      <c r="J250" s="1">
        <v>46193.108668981484</v>
      </c>
      <c r="K250">
        <v>1</v>
      </c>
      <c r="L250">
        <v>1</v>
      </c>
      <c r="M250" t="s">
        <v>1850</v>
      </c>
      <c r="N250" t="s">
        <v>1851</v>
      </c>
      <c r="O250" s="1">
        <v>46193.108310185184</v>
      </c>
      <c r="P250" s="1">
        <v>46193.108668981484</v>
      </c>
      <c r="Q250" s="1" t="str">
        <f t="shared" si="3"/>
        <v>4308078|r00</v>
      </c>
    </row>
    <row r="251" spans="1:17">
      <c r="A251">
        <v>250</v>
      </c>
      <c r="B251" t="s">
        <v>1847</v>
      </c>
      <c r="C251" t="s">
        <v>1848</v>
      </c>
      <c r="D251">
        <v>3170008</v>
      </c>
      <c r="E251">
        <v>62</v>
      </c>
      <c r="F251" t="s">
        <v>1849</v>
      </c>
      <c r="G251" s="1">
        <v>46193.109120370369</v>
      </c>
      <c r="H251">
        <v>64</v>
      </c>
      <c r="I251" t="s">
        <v>1849</v>
      </c>
      <c r="J251" s="1">
        <v>46193.1094212963</v>
      </c>
      <c r="K251">
        <v>1</v>
      </c>
      <c r="L251">
        <v>1</v>
      </c>
      <c r="M251" t="s">
        <v>1850</v>
      </c>
      <c r="N251" t="s">
        <v>1851</v>
      </c>
      <c r="O251" s="1">
        <v>46193.108703703707</v>
      </c>
      <c r="P251" s="1">
        <v>46193.1094212963</v>
      </c>
      <c r="Q251" s="1" t="str">
        <f t="shared" si="3"/>
        <v>3170008|r00</v>
      </c>
    </row>
    <row r="252" spans="1:17">
      <c r="A252">
        <v>251</v>
      </c>
      <c r="B252" t="s">
        <v>1847</v>
      </c>
      <c r="C252" t="s">
        <v>1848</v>
      </c>
      <c r="D252">
        <v>4308904</v>
      </c>
      <c r="E252">
        <v>63</v>
      </c>
      <c r="F252" t="s">
        <v>1849</v>
      </c>
      <c r="G252" s="1">
        <v>46193.109120370369</v>
      </c>
      <c r="H252">
        <v>66</v>
      </c>
      <c r="I252" t="s">
        <v>1849</v>
      </c>
      <c r="J252" s="1">
        <v>46193.109363425923</v>
      </c>
      <c r="K252">
        <v>1</v>
      </c>
      <c r="L252">
        <v>1</v>
      </c>
      <c r="M252" t="s">
        <v>1850</v>
      </c>
      <c r="N252" t="s">
        <v>1851</v>
      </c>
      <c r="O252" s="1">
        <v>46193.108703703707</v>
      </c>
      <c r="P252" s="1">
        <v>46193.109363425923</v>
      </c>
      <c r="Q252" s="1" t="str">
        <f t="shared" si="3"/>
        <v>4308904|r00</v>
      </c>
    </row>
    <row r="253" spans="1:17">
      <c r="A253">
        <v>252</v>
      </c>
      <c r="B253" t="s">
        <v>1847</v>
      </c>
      <c r="C253" t="s">
        <v>1848</v>
      </c>
      <c r="D253">
        <v>4309050</v>
      </c>
      <c r="E253">
        <v>66</v>
      </c>
      <c r="F253" t="s">
        <v>1849</v>
      </c>
      <c r="G253" s="1">
        <v>46193.109872685185</v>
      </c>
      <c r="H253">
        <v>68</v>
      </c>
      <c r="I253" t="s">
        <v>1849</v>
      </c>
      <c r="J253" s="1">
        <v>46193.110138888886</v>
      </c>
      <c r="K253">
        <v>1</v>
      </c>
      <c r="L253">
        <v>1</v>
      </c>
      <c r="M253" t="s">
        <v>1850</v>
      </c>
      <c r="N253" t="s">
        <v>1851</v>
      </c>
      <c r="O253" s="1">
        <v>46193.109409722223</v>
      </c>
      <c r="P253" s="1">
        <v>46193.110138888886</v>
      </c>
      <c r="Q253" s="1" t="str">
        <f t="shared" si="3"/>
        <v>4309050|r00</v>
      </c>
    </row>
    <row r="254" spans="1:17">
      <c r="A254">
        <v>253</v>
      </c>
      <c r="B254" t="s">
        <v>1847</v>
      </c>
      <c r="C254" t="s">
        <v>1848</v>
      </c>
      <c r="D254">
        <v>3170057</v>
      </c>
      <c r="E254">
        <v>70</v>
      </c>
      <c r="F254" t="s">
        <v>1849</v>
      </c>
      <c r="G254" s="1">
        <v>46193.109930555554</v>
      </c>
      <c r="H254">
        <v>67</v>
      </c>
      <c r="I254" t="s">
        <v>1849</v>
      </c>
      <c r="J254" s="1">
        <v>46193.110266203701</v>
      </c>
      <c r="K254">
        <v>1</v>
      </c>
      <c r="L254">
        <v>1</v>
      </c>
      <c r="M254" t="s">
        <v>1850</v>
      </c>
      <c r="N254" t="s">
        <v>1851</v>
      </c>
      <c r="O254" s="1">
        <v>46193.109467592592</v>
      </c>
      <c r="P254" s="1">
        <v>46193.110266203701</v>
      </c>
      <c r="Q254" s="1" t="str">
        <f t="shared" si="3"/>
        <v>3170057|r00</v>
      </c>
    </row>
    <row r="255" spans="1:17">
      <c r="A255">
        <v>254</v>
      </c>
      <c r="B255" t="s">
        <v>1847</v>
      </c>
      <c r="C255" t="s">
        <v>1848</v>
      </c>
      <c r="D255">
        <v>4309506</v>
      </c>
      <c r="E255">
        <v>39</v>
      </c>
      <c r="F255" t="s">
        <v>1849</v>
      </c>
      <c r="G255" s="1">
        <v>46193.11078703704</v>
      </c>
      <c r="H255">
        <v>45</v>
      </c>
      <c r="I255" t="s">
        <v>1849</v>
      </c>
      <c r="J255" s="1">
        <v>46193.111087962963</v>
      </c>
      <c r="K255">
        <v>1</v>
      </c>
      <c r="L255">
        <v>1</v>
      </c>
      <c r="M255" t="s">
        <v>1850</v>
      </c>
      <c r="N255" t="s">
        <v>1851</v>
      </c>
      <c r="O255" s="1">
        <v>46193.110173611109</v>
      </c>
      <c r="P255" s="1">
        <v>46193.111087962963</v>
      </c>
      <c r="Q255" s="1" t="str">
        <f t="shared" si="3"/>
        <v>4309506|r00</v>
      </c>
    </row>
    <row r="256" spans="1:17">
      <c r="A256">
        <v>255</v>
      </c>
      <c r="B256" t="s">
        <v>1847</v>
      </c>
      <c r="C256" t="s">
        <v>1848</v>
      </c>
      <c r="D256">
        <v>3170701</v>
      </c>
      <c r="E256">
        <v>92</v>
      </c>
      <c r="F256" t="s">
        <v>1849</v>
      </c>
      <c r="G256" s="1">
        <v>46193.110439814816</v>
      </c>
      <c r="H256">
        <v>76</v>
      </c>
      <c r="I256" t="s">
        <v>1849</v>
      </c>
      <c r="J256" s="1">
        <v>46193.11074074074</v>
      </c>
      <c r="K256">
        <v>1</v>
      </c>
      <c r="L256">
        <v>1</v>
      </c>
      <c r="M256" t="s">
        <v>1850</v>
      </c>
      <c r="N256" t="s">
        <v>1851</v>
      </c>
      <c r="O256" s="1">
        <v>46193.110300925924</v>
      </c>
      <c r="P256" s="1">
        <v>46193.11074074074</v>
      </c>
      <c r="Q256" s="1" t="str">
        <f t="shared" si="3"/>
        <v>3170701|r00</v>
      </c>
    </row>
    <row r="257" spans="1:17">
      <c r="A257">
        <v>256</v>
      </c>
      <c r="B257" t="s">
        <v>1847</v>
      </c>
      <c r="C257" t="s">
        <v>1848</v>
      </c>
      <c r="D257">
        <v>3300951</v>
      </c>
      <c r="E257">
        <v>76</v>
      </c>
      <c r="F257" t="s">
        <v>1849</v>
      </c>
      <c r="G257" s="1">
        <v>46193.111030092594</v>
      </c>
      <c r="H257">
        <v>75</v>
      </c>
      <c r="I257" t="s">
        <v>1849</v>
      </c>
      <c r="J257" s="1">
        <v>46193.111307870371</v>
      </c>
      <c r="K257">
        <v>1</v>
      </c>
      <c r="L257">
        <v>1</v>
      </c>
      <c r="M257" t="s">
        <v>1850</v>
      </c>
      <c r="N257" t="s">
        <v>1851</v>
      </c>
      <c r="O257" s="1">
        <v>46193.110775462963</v>
      </c>
      <c r="P257" s="1">
        <v>46193.111307870371</v>
      </c>
      <c r="Q257" s="1" t="str">
        <f t="shared" si="3"/>
        <v>3300951|r00</v>
      </c>
    </row>
    <row r="258" spans="1:17">
      <c r="A258">
        <v>257</v>
      </c>
      <c r="B258" t="s">
        <v>1847</v>
      </c>
      <c r="C258" t="s">
        <v>1848</v>
      </c>
      <c r="D258">
        <v>4310108</v>
      </c>
      <c r="E258">
        <v>87</v>
      </c>
      <c r="F258" t="s">
        <v>1849</v>
      </c>
      <c r="G258" s="1">
        <v>46193.11142361111</v>
      </c>
      <c r="H258">
        <v>83</v>
      </c>
      <c r="I258" t="s">
        <v>1849</v>
      </c>
      <c r="J258" s="1">
        <v>46193.111678240741</v>
      </c>
      <c r="K258">
        <v>1</v>
      </c>
      <c r="L258">
        <v>1</v>
      </c>
      <c r="M258" t="s">
        <v>1850</v>
      </c>
      <c r="N258" t="s">
        <v>1851</v>
      </c>
      <c r="O258" s="1">
        <v>46193.111122685186</v>
      </c>
      <c r="P258" s="1">
        <v>46193.111678240741</v>
      </c>
      <c r="Q258" s="1" t="str">
        <f t="shared" ref="Q258:Q321" si="4">D258&amp;"|"&amp;B258</f>
        <v>4310108|r00</v>
      </c>
    </row>
    <row r="259" spans="1:17">
      <c r="A259">
        <v>258</v>
      </c>
      <c r="B259" t="s">
        <v>1847</v>
      </c>
      <c r="C259" t="s">
        <v>1848</v>
      </c>
      <c r="D259">
        <v>3301405</v>
      </c>
      <c r="E259">
        <v>92</v>
      </c>
      <c r="F259" t="s">
        <v>1849</v>
      </c>
      <c r="G259" s="1">
        <v>46193.111493055556</v>
      </c>
      <c r="H259">
        <v>56</v>
      </c>
      <c r="I259" t="s">
        <v>1849</v>
      </c>
      <c r="J259" s="1">
        <v>46193.11178240741</v>
      </c>
      <c r="K259">
        <v>1</v>
      </c>
      <c r="L259">
        <v>1</v>
      </c>
      <c r="M259" t="s">
        <v>1850</v>
      </c>
      <c r="N259" t="s">
        <v>1851</v>
      </c>
      <c r="O259" s="1">
        <v>46193.111354166664</v>
      </c>
      <c r="P259" s="1">
        <v>46193.11178240741</v>
      </c>
      <c r="Q259" s="1" t="str">
        <f t="shared" si="4"/>
        <v>3301405|r00</v>
      </c>
    </row>
    <row r="260" spans="1:17">
      <c r="A260">
        <v>259</v>
      </c>
      <c r="B260" t="s">
        <v>1847</v>
      </c>
      <c r="C260" t="s">
        <v>1848</v>
      </c>
      <c r="D260">
        <v>4310579</v>
      </c>
      <c r="E260">
        <v>54</v>
      </c>
      <c r="F260" t="s">
        <v>1849</v>
      </c>
      <c r="G260" s="1">
        <v>46193.112326388888</v>
      </c>
      <c r="H260">
        <v>53</v>
      </c>
      <c r="I260" t="s">
        <v>1849</v>
      </c>
      <c r="J260" s="1">
        <v>46193.112615740742</v>
      </c>
      <c r="K260">
        <v>1</v>
      </c>
      <c r="L260">
        <v>1</v>
      </c>
      <c r="M260" t="s">
        <v>1850</v>
      </c>
      <c r="N260" t="s">
        <v>1851</v>
      </c>
      <c r="O260" s="1">
        <v>46193.111712962964</v>
      </c>
      <c r="P260" s="1">
        <v>46193.112615740742</v>
      </c>
      <c r="Q260" s="1" t="str">
        <f t="shared" si="4"/>
        <v>4310579|r00</v>
      </c>
    </row>
    <row r="261" spans="1:17">
      <c r="A261">
        <v>260</v>
      </c>
      <c r="B261" t="s">
        <v>1847</v>
      </c>
      <c r="C261" t="s">
        <v>1848</v>
      </c>
      <c r="D261">
        <v>3302502</v>
      </c>
      <c r="E261">
        <v>69</v>
      </c>
      <c r="F261" t="s">
        <v>1849</v>
      </c>
      <c r="G261" s="1">
        <v>46193.112326388888</v>
      </c>
      <c r="H261">
        <v>71</v>
      </c>
      <c r="I261" t="s">
        <v>1849</v>
      </c>
      <c r="J261" s="1">
        <v>46193.112615740742</v>
      </c>
      <c r="K261">
        <v>1</v>
      </c>
      <c r="L261">
        <v>1</v>
      </c>
      <c r="M261" t="s">
        <v>1850</v>
      </c>
      <c r="N261" t="s">
        <v>1851</v>
      </c>
      <c r="O261" s="1">
        <v>46193.111828703702</v>
      </c>
      <c r="P261" s="1">
        <v>46193.112615740742</v>
      </c>
      <c r="Q261" s="1" t="str">
        <f t="shared" si="4"/>
        <v>3302502|r00</v>
      </c>
    </row>
    <row r="262" spans="1:17">
      <c r="A262">
        <v>261</v>
      </c>
      <c r="B262" t="s">
        <v>1847</v>
      </c>
      <c r="C262" t="s">
        <v>1848</v>
      </c>
      <c r="D262">
        <v>3303856</v>
      </c>
      <c r="E262">
        <v>71</v>
      </c>
      <c r="F262" t="s">
        <v>1849</v>
      </c>
      <c r="G262" s="1">
        <v>46193.11383101852</v>
      </c>
      <c r="H262">
        <v>70</v>
      </c>
      <c r="I262" t="s">
        <v>1849</v>
      </c>
      <c r="J262" s="1">
        <v>46193.114120370374</v>
      </c>
      <c r="K262">
        <v>1</v>
      </c>
      <c r="L262">
        <v>1</v>
      </c>
      <c r="M262" t="s">
        <v>1850</v>
      </c>
      <c r="N262" t="s">
        <v>1851</v>
      </c>
      <c r="O262" s="1">
        <v>46193.112650462965</v>
      </c>
      <c r="P262" s="1">
        <v>46193.114120370374</v>
      </c>
      <c r="Q262" s="1" t="str">
        <f t="shared" si="4"/>
        <v>3303856|r00</v>
      </c>
    </row>
    <row r="263" spans="1:17">
      <c r="A263">
        <v>262</v>
      </c>
      <c r="B263" t="s">
        <v>1847</v>
      </c>
      <c r="C263" t="s">
        <v>1848</v>
      </c>
      <c r="D263">
        <v>4311254</v>
      </c>
      <c r="E263">
        <v>54</v>
      </c>
      <c r="F263" t="s">
        <v>1849</v>
      </c>
      <c r="G263" s="1">
        <v>46193.113217592596</v>
      </c>
      <c r="H263">
        <v>56</v>
      </c>
      <c r="I263" t="s">
        <v>1849</v>
      </c>
      <c r="J263" s="1">
        <v>46193.11347222222</v>
      </c>
      <c r="K263">
        <v>1</v>
      </c>
      <c r="L263">
        <v>1</v>
      </c>
      <c r="M263" t="s">
        <v>1850</v>
      </c>
      <c r="N263" t="s">
        <v>1851</v>
      </c>
      <c r="O263" s="1">
        <v>46193.112662037034</v>
      </c>
      <c r="P263" s="1">
        <v>46193.11347222222</v>
      </c>
      <c r="Q263" s="1" t="str">
        <f t="shared" si="4"/>
        <v>4311254|r00</v>
      </c>
    </row>
    <row r="264" spans="1:17">
      <c r="A264">
        <v>263</v>
      </c>
      <c r="B264" t="s">
        <v>1847</v>
      </c>
      <c r="C264" t="s">
        <v>1848</v>
      </c>
      <c r="D264">
        <v>4312658</v>
      </c>
      <c r="E264">
        <v>76</v>
      </c>
      <c r="F264" t="s">
        <v>1849</v>
      </c>
      <c r="G264" s="1">
        <v>46193.11383101852</v>
      </c>
      <c r="H264">
        <v>77</v>
      </c>
      <c r="I264" t="s">
        <v>1849</v>
      </c>
      <c r="J264" s="1">
        <v>46193.11409722222</v>
      </c>
      <c r="K264">
        <v>1</v>
      </c>
      <c r="L264">
        <v>1</v>
      </c>
      <c r="M264" t="s">
        <v>1850</v>
      </c>
      <c r="N264" t="s">
        <v>1851</v>
      </c>
      <c r="O264" s="1">
        <v>46193.113506944443</v>
      </c>
      <c r="P264" s="1">
        <v>46193.11409722222</v>
      </c>
      <c r="Q264" s="1" t="str">
        <f t="shared" si="4"/>
        <v>4312658|r00</v>
      </c>
    </row>
    <row r="265" spans="1:17">
      <c r="A265">
        <v>264</v>
      </c>
      <c r="B265" t="s">
        <v>1847</v>
      </c>
      <c r="C265" t="s">
        <v>1848</v>
      </c>
      <c r="D265">
        <v>4312906</v>
      </c>
      <c r="E265">
        <v>92</v>
      </c>
      <c r="F265" t="s">
        <v>1849</v>
      </c>
      <c r="G265" s="1">
        <v>46193.114293981482</v>
      </c>
      <c r="H265">
        <v>72</v>
      </c>
      <c r="I265" t="s">
        <v>1849</v>
      </c>
      <c r="J265" s="1">
        <v>46193.114548611113</v>
      </c>
      <c r="K265">
        <v>1</v>
      </c>
      <c r="L265">
        <v>1</v>
      </c>
      <c r="M265" t="s">
        <v>1850</v>
      </c>
      <c r="N265" t="s">
        <v>1851</v>
      </c>
      <c r="O265" s="1">
        <v>46193.114131944443</v>
      </c>
      <c r="P265" s="1">
        <v>46193.114548611113</v>
      </c>
      <c r="Q265" s="1" t="str">
        <f t="shared" si="4"/>
        <v>4312906|r00</v>
      </c>
    </row>
    <row r="266" spans="1:17">
      <c r="A266">
        <v>265</v>
      </c>
      <c r="B266" t="s">
        <v>1847</v>
      </c>
      <c r="C266" t="s">
        <v>1848</v>
      </c>
      <c r="D266">
        <v>3500808</v>
      </c>
      <c r="E266">
        <v>92</v>
      </c>
      <c r="F266" t="s">
        <v>1849</v>
      </c>
      <c r="G266" s="1">
        <v>46193.114305555559</v>
      </c>
      <c r="H266">
        <v>48</v>
      </c>
      <c r="I266" t="s">
        <v>1849</v>
      </c>
      <c r="J266" s="1">
        <v>46193.114594907405</v>
      </c>
      <c r="K266">
        <v>1</v>
      </c>
      <c r="L266">
        <v>1</v>
      </c>
      <c r="M266" t="s">
        <v>1850</v>
      </c>
      <c r="N266" t="s">
        <v>1851</v>
      </c>
      <c r="O266" s="1">
        <v>46193.114155092589</v>
      </c>
      <c r="P266" s="1">
        <v>46193.114594907405</v>
      </c>
      <c r="Q266" s="1" t="str">
        <f t="shared" si="4"/>
        <v>3500808|r00</v>
      </c>
    </row>
    <row r="267" spans="1:17">
      <c r="A267">
        <v>266</v>
      </c>
      <c r="B267" t="s">
        <v>1847</v>
      </c>
      <c r="C267" t="s">
        <v>1848</v>
      </c>
      <c r="D267">
        <v>4314175</v>
      </c>
      <c r="E267">
        <v>92</v>
      </c>
      <c r="F267" t="s">
        <v>1849</v>
      </c>
      <c r="G267" s="1">
        <v>46193.117094907408</v>
      </c>
      <c r="H267">
        <v>59</v>
      </c>
      <c r="I267" t="s">
        <v>1849</v>
      </c>
      <c r="J267" s="1">
        <v>46193.117384259262</v>
      </c>
      <c r="K267">
        <v>1</v>
      </c>
      <c r="L267">
        <v>1</v>
      </c>
      <c r="M267" t="s">
        <v>1850</v>
      </c>
      <c r="N267" t="s">
        <v>1851</v>
      </c>
      <c r="O267" s="1">
        <v>46193.114594907405</v>
      </c>
      <c r="P267" s="1">
        <v>46193.117384259262</v>
      </c>
      <c r="Q267" s="1" t="str">
        <f t="shared" si="4"/>
        <v>4314175|r00</v>
      </c>
    </row>
    <row r="268" spans="1:17">
      <c r="A268">
        <v>267</v>
      </c>
      <c r="B268" t="s">
        <v>1847</v>
      </c>
      <c r="C268" t="s">
        <v>1848</v>
      </c>
      <c r="D268">
        <v>3506904</v>
      </c>
      <c r="E268">
        <v>70</v>
      </c>
      <c r="F268" t="s">
        <v>1849</v>
      </c>
      <c r="G268" s="1">
        <v>46193.119490740741</v>
      </c>
      <c r="H268">
        <v>76</v>
      </c>
      <c r="I268" t="s">
        <v>1849</v>
      </c>
      <c r="J268" s="1">
        <v>46193.119768518518</v>
      </c>
      <c r="K268">
        <v>1</v>
      </c>
      <c r="L268">
        <v>1</v>
      </c>
      <c r="M268" t="s">
        <v>1850</v>
      </c>
      <c r="N268" t="s">
        <v>1851</v>
      </c>
      <c r="O268" s="1">
        <v>46193.114641203705</v>
      </c>
      <c r="P268" s="1">
        <v>46193.119768518518</v>
      </c>
      <c r="Q268" s="1" t="str">
        <f t="shared" si="4"/>
        <v>3506904|r00</v>
      </c>
    </row>
    <row r="269" spans="1:17">
      <c r="A269">
        <v>268</v>
      </c>
      <c r="B269" t="s">
        <v>1847</v>
      </c>
      <c r="C269" t="s">
        <v>1848</v>
      </c>
      <c r="D269">
        <v>2607604</v>
      </c>
      <c r="E269">
        <v>65</v>
      </c>
      <c r="F269" t="s">
        <v>1849</v>
      </c>
      <c r="G269" s="1">
        <v>46193.11577546296</v>
      </c>
      <c r="H269">
        <v>64</v>
      </c>
      <c r="I269" t="s">
        <v>1849</v>
      </c>
      <c r="J269" s="1">
        <v>46193.115995370368</v>
      </c>
      <c r="K269">
        <v>1</v>
      </c>
      <c r="L269">
        <v>1</v>
      </c>
      <c r="M269" t="s">
        <v>1850</v>
      </c>
      <c r="N269" t="s">
        <v>1851</v>
      </c>
      <c r="O269" s="1">
        <v>46193.115405092591</v>
      </c>
      <c r="P269" s="1">
        <v>46193.115995370368</v>
      </c>
      <c r="Q269" s="1" t="str">
        <f t="shared" si="4"/>
        <v>2607604|r00</v>
      </c>
    </row>
    <row r="270" spans="1:17">
      <c r="A270">
        <v>269</v>
      </c>
      <c r="B270" t="s">
        <v>1847</v>
      </c>
      <c r="C270" t="s">
        <v>1848</v>
      </c>
      <c r="D270">
        <v>2607000</v>
      </c>
      <c r="E270">
        <v>60</v>
      </c>
      <c r="F270" t="s">
        <v>1849</v>
      </c>
      <c r="G270" s="1">
        <v>46193.116574074076</v>
      </c>
      <c r="H270">
        <v>64</v>
      </c>
      <c r="I270" t="s">
        <v>1849</v>
      </c>
      <c r="J270" s="1">
        <v>46193.116909722223</v>
      </c>
      <c r="K270">
        <v>1</v>
      </c>
      <c r="L270">
        <v>1</v>
      </c>
      <c r="M270" t="s">
        <v>1850</v>
      </c>
      <c r="N270" t="s">
        <v>1851</v>
      </c>
      <c r="O270" s="1">
        <v>46193.116041666668</v>
      </c>
      <c r="P270" s="1">
        <v>46193.116909722223</v>
      </c>
      <c r="Q270" s="1" t="str">
        <f t="shared" si="4"/>
        <v>2607000|r00</v>
      </c>
    </row>
    <row r="271" spans="1:17">
      <c r="A271">
        <v>270</v>
      </c>
      <c r="B271" t="s">
        <v>1847</v>
      </c>
      <c r="C271" t="s">
        <v>1848</v>
      </c>
      <c r="D271">
        <v>2607307</v>
      </c>
      <c r="E271">
        <v>83</v>
      </c>
      <c r="F271" t="s">
        <v>1849</v>
      </c>
      <c r="G271" s="1">
        <v>46193.117210648146</v>
      </c>
      <c r="H271">
        <v>80</v>
      </c>
      <c r="I271" t="s">
        <v>1849</v>
      </c>
      <c r="J271" s="1">
        <v>46193.117488425924</v>
      </c>
      <c r="K271">
        <v>1</v>
      </c>
      <c r="L271">
        <v>1</v>
      </c>
      <c r="M271" t="s">
        <v>1850</v>
      </c>
      <c r="N271" t="s">
        <v>1851</v>
      </c>
      <c r="O271" s="1">
        <v>46193.116956018515</v>
      </c>
      <c r="P271" s="1">
        <v>46193.117488425924</v>
      </c>
      <c r="Q271" s="1" t="str">
        <f t="shared" si="4"/>
        <v>2607307|r00</v>
      </c>
    </row>
    <row r="272" spans="1:17">
      <c r="A272">
        <v>271</v>
      </c>
      <c r="B272" t="s">
        <v>1847</v>
      </c>
      <c r="C272" t="s">
        <v>1848</v>
      </c>
      <c r="D272">
        <v>4316451</v>
      </c>
      <c r="E272">
        <v>92</v>
      </c>
      <c r="F272" t="s">
        <v>1849</v>
      </c>
      <c r="G272" s="1">
        <v>46193.11755787037</v>
      </c>
      <c r="H272">
        <v>67</v>
      </c>
      <c r="I272" t="s">
        <v>1849</v>
      </c>
      <c r="J272" s="1">
        <v>46193.117928240739</v>
      </c>
      <c r="K272">
        <v>1</v>
      </c>
      <c r="L272">
        <v>1</v>
      </c>
      <c r="M272" t="s">
        <v>1850</v>
      </c>
      <c r="N272" t="s">
        <v>1851</v>
      </c>
      <c r="O272" s="1">
        <v>46193.117430555554</v>
      </c>
      <c r="P272" s="1">
        <v>46193.117928240739</v>
      </c>
      <c r="Q272" s="1" t="str">
        <f t="shared" si="4"/>
        <v>4316451|r00</v>
      </c>
    </row>
    <row r="273" spans="1:17">
      <c r="A273">
        <v>272</v>
      </c>
      <c r="B273" t="s">
        <v>1847</v>
      </c>
      <c r="C273" t="s">
        <v>1848</v>
      </c>
      <c r="D273">
        <v>2609006</v>
      </c>
      <c r="E273">
        <v>86</v>
      </c>
      <c r="F273" t="s">
        <v>1849</v>
      </c>
      <c r="G273" s="1">
        <v>46193.117939814816</v>
      </c>
      <c r="H273">
        <v>84</v>
      </c>
      <c r="I273" t="s">
        <v>1849</v>
      </c>
      <c r="J273" s="1">
        <v>46193.11822916667</v>
      </c>
      <c r="K273">
        <v>1</v>
      </c>
      <c r="L273">
        <v>1</v>
      </c>
      <c r="M273" t="s">
        <v>1850</v>
      </c>
      <c r="N273" t="s">
        <v>1851</v>
      </c>
      <c r="O273" s="1">
        <v>46193.117534722223</v>
      </c>
      <c r="P273" s="1">
        <v>46193.11822916667</v>
      </c>
      <c r="Q273" s="1" t="str">
        <f t="shared" si="4"/>
        <v>2609006|r00</v>
      </c>
    </row>
    <row r="274" spans="1:17">
      <c r="A274">
        <v>273</v>
      </c>
      <c r="B274" t="s">
        <v>1847</v>
      </c>
      <c r="C274" t="s">
        <v>1848</v>
      </c>
      <c r="D274">
        <v>4319109</v>
      </c>
      <c r="E274">
        <v>58</v>
      </c>
      <c r="F274" t="s">
        <v>1849</v>
      </c>
      <c r="G274" s="1">
        <v>46193.119201388887</v>
      </c>
      <c r="H274">
        <v>60</v>
      </c>
      <c r="I274" t="s">
        <v>1849</v>
      </c>
      <c r="J274" s="1">
        <v>46193.119456018518</v>
      </c>
      <c r="K274">
        <v>1</v>
      </c>
      <c r="L274">
        <v>1</v>
      </c>
      <c r="M274" t="s">
        <v>1850</v>
      </c>
      <c r="N274" t="s">
        <v>1851</v>
      </c>
      <c r="O274" s="1">
        <v>46193.117974537039</v>
      </c>
      <c r="P274" s="1">
        <v>46193.119456018518</v>
      </c>
      <c r="Q274" s="1" t="str">
        <f t="shared" si="4"/>
        <v>4319109|r00</v>
      </c>
    </row>
    <row r="275" spans="1:17">
      <c r="A275">
        <v>274</v>
      </c>
      <c r="B275" t="s">
        <v>1847</v>
      </c>
      <c r="C275" t="s">
        <v>1848</v>
      </c>
      <c r="D275">
        <v>2611705</v>
      </c>
      <c r="E275">
        <v>65</v>
      </c>
      <c r="F275" t="s">
        <v>1849</v>
      </c>
      <c r="G275" s="1">
        <v>46193.118541666663</v>
      </c>
      <c r="H275">
        <v>68</v>
      </c>
      <c r="I275" t="s">
        <v>1849</v>
      </c>
      <c r="J275" s="1">
        <v>46193.118807870371</v>
      </c>
      <c r="K275">
        <v>1</v>
      </c>
      <c r="L275">
        <v>1</v>
      </c>
      <c r="M275" t="s">
        <v>1850</v>
      </c>
      <c r="N275" t="s">
        <v>1851</v>
      </c>
      <c r="O275" s="1">
        <v>46193.118263888886</v>
      </c>
      <c r="P275" s="1">
        <v>46193.118807870371</v>
      </c>
      <c r="Q275" s="1" t="str">
        <f t="shared" si="4"/>
        <v>2611705|r00</v>
      </c>
    </row>
    <row r="276" spans="1:17">
      <c r="A276">
        <v>275</v>
      </c>
      <c r="B276" t="s">
        <v>1847</v>
      </c>
      <c r="C276" t="s">
        <v>1848</v>
      </c>
      <c r="D276">
        <v>2613701</v>
      </c>
      <c r="E276">
        <v>55</v>
      </c>
      <c r="F276" t="s">
        <v>1849</v>
      </c>
      <c r="G276" s="1">
        <v>46193.121736111112</v>
      </c>
      <c r="H276">
        <v>57</v>
      </c>
      <c r="I276" t="s">
        <v>1849</v>
      </c>
      <c r="J276" s="1">
        <v>46193.122048611112</v>
      </c>
      <c r="K276">
        <v>1</v>
      </c>
      <c r="L276">
        <v>1</v>
      </c>
      <c r="M276" t="s">
        <v>1850</v>
      </c>
      <c r="N276" t="s">
        <v>1851</v>
      </c>
      <c r="O276" s="1">
        <v>46193.118854166663</v>
      </c>
      <c r="P276" s="1">
        <v>46193.122048611112</v>
      </c>
      <c r="Q276" s="1" t="str">
        <f t="shared" si="4"/>
        <v>2613701|r00</v>
      </c>
    </row>
    <row r="277" spans="1:17">
      <c r="A277">
        <v>276</v>
      </c>
      <c r="B277" t="s">
        <v>1847</v>
      </c>
      <c r="C277" t="s">
        <v>1848</v>
      </c>
      <c r="D277">
        <v>4320206</v>
      </c>
      <c r="E277">
        <v>44</v>
      </c>
      <c r="F277" t="s">
        <v>1849</v>
      </c>
      <c r="G277" s="1">
        <v>46193.12023148148</v>
      </c>
      <c r="H277">
        <v>45</v>
      </c>
      <c r="I277" t="s">
        <v>1849</v>
      </c>
      <c r="J277" s="1">
        <v>46193.120439814818</v>
      </c>
      <c r="K277">
        <v>1</v>
      </c>
      <c r="L277">
        <v>1</v>
      </c>
      <c r="M277" t="s">
        <v>1850</v>
      </c>
      <c r="N277" t="s">
        <v>1851</v>
      </c>
      <c r="O277" s="1">
        <v>46193.119502314818</v>
      </c>
      <c r="P277" s="1">
        <v>46193.120439814818</v>
      </c>
      <c r="Q277" s="1" t="str">
        <f t="shared" si="4"/>
        <v>4320206|r00</v>
      </c>
    </row>
    <row r="278" spans="1:17">
      <c r="A278">
        <v>277</v>
      </c>
      <c r="B278" t="s">
        <v>1847</v>
      </c>
      <c r="C278" t="s">
        <v>1848</v>
      </c>
      <c r="D278">
        <v>3507803</v>
      </c>
      <c r="E278">
        <v>63</v>
      </c>
      <c r="F278" t="s">
        <v>1849</v>
      </c>
      <c r="G278" s="1">
        <v>46193.12023148148</v>
      </c>
      <c r="H278">
        <v>62</v>
      </c>
      <c r="I278" t="s">
        <v>1849</v>
      </c>
      <c r="J278" s="1">
        <v>46193.120497685188</v>
      </c>
      <c r="K278">
        <v>1</v>
      </c>
      <c r="L278">
        <v>1</v>
      </c>
      <c r="M278" t="s">
        <v>1850</v>
      </c>
      <c r="N278" t="s">
        <v>1851</v>
      </c>
      <c r="O278" s="1">
        <v>46193.119803240741</v>
      </c>
      <c r="P278" s="1">
        <v>46193.120497685188</v>
      </c>
      <c r="Q278" s="1" t="str">
        <f t="shared" si="4"/>
        <v>3507803|r00</v>
      </c>
    </row>
    <row r="279" spans="1:17">
      <c r="A279">
        <v>278</v>
      </c>
      <c r="B279" t="s">
        <v>1847</v>
      </c>
      <c r="C279" t="s">
        <v>1848</v>
      </c>
      <c r="D279">
        <v>4321436</v>
      </c>
      <c r="E279">
        <v>92</v>
      </c>
      <c r="F279" t="s">
        <v>1849</v>
      </c>
      <c r="G279" s="1">
        <v>46193.120636574073</v>
      </c>
      <c r="H279">
        <v>69</v>
      </c>
      <c r="I279" t="s">
        <v>1849</v>
      </c>
      <c r="J279" s="1">
        <v>46193.120995370373</v>
      </c>
      <c r="K279">
        <v>1</v>
      </c>
      <c r="L279">
        <v>1</v>
      </c>
      <c r="M279" t="s">
        <v>1850</v>
      </c>
      <c r="N279" t="s">
        <v>1851</v>
      </c>
      <c r="O279" s="1">
        <v>46193.120497685188</v>
      </c>
      <c r="P279" s="1">
        <v>46193.120995370373</v>
      </c>
      <c r="Q279" s="1" t="str">
        <f t="shared" si="4"/>
        <v>4321436|r00</v>
      </c>
    </row>
    <row r="280" spans="1:17">
      <c r="A280">
        <v>279</v>
      </c>
      <c r="B280" t="s">
        <v>1847</v>
      </c>
      <c r="C280" t="s">
        <v>1848</v>
      </c>
      <c r="D280">
        <v>3508603</v>
      </c>
      <c r="E280">
        <v>75</v>
      </c>
      <c r="F280" t="s">
        <v>1849</v>
      </c>
      <c r="G280" s="1">
        <v>46193.120763888888</v>
      </c>
      <c r="H280">
        <v>75</v>
      </c>
      <c r="I280" t="s">
        <v>1849</v>
      </c>
      <c r="J280" s="1">
        <v>46193.120995370373</v>
      </c>
      <c r="K280">
        <v>1</v>
      </c>
      <c r="L280">
        <v>1</v>
      </c>
      <c r="M280" t="s">
        <v>1850</v>
      </c>
      <c r="N280" t="s">
        <v>1851</v>
      </c>
      <c r="O280" s="1">
        <v>46193.120555555557</v>
      </c>
      <c r="P280" s="1">
        <v>46193.120995370373</v>
      </c>
      <c r="Q280" s="1" t="str">
        <f t="shared" si="4"/>
        <v>3508603|r00</v>
      </c>
    </row>
    <row r="281" spans="1:17">
      <c r="A281">
        <v>280</v>
      </c>
      <c r="B281" t="s">
        <v>1847</v>
      </c>
      <c r="C281" t="s">
        <v>1848</v>
      </c>
      <c r="D281">
        <v>4321634</v>
      </c>
      <c r="E281">
        <v>74</v>
      </c>
      <c r="F281" t="s">
        <v>1849</v>
      </c>
      <c r="G281" s="1">
        <v>46193.121516203704</v>
      </c>
      <c r="H281">
        <v>73</v>
      </c>
      <c r="I281" t="s">
        <v>1849</v>
      </c>
      <c r="J281" s="1">
        <v>46193.121782407405</v>
      </c>
      <c r="K281">
        <v>1</v>
      </c>
      <c r="L281">
        <v>1</v>
      </c>
      <c r="M281" t="s">
        <v>1850</v>
      </c>
      <c r="N281" t="s">
        <v>1851</v>
      </c>
      <c r="O281" s="1">
        <v>46193.121041666665</v>
      </c>
      <c r="P281" s="1">
        <v>46193.121782407405</v>
      </c>
      <c r="Q281" s="1" t="str">
        <f t="shared" si="4"/>
        <v>4321634|r00</v>
      </c>
    </row>
    <row r="282" spans="1:17">
      <c r="A282">
        <v>281</v>
      </c>
      <c r="B282" t="s">
        <v>1847</v>
      </c>
      <c r="C282" t="s">
        <v>1848</v>
      </c>
      <c r="D282">
        <v>3508702</v>
      </c>
      <c r="E282">
        <v>69</v>
      </c>
      <c r="F282" t="s">
        <v>1849</v>
      </c>
      <c r="G282" s="1">
        <v>46193.121319444443</v>
      </c>
      <c r="H282">
        <v>69</v>
      </c>
      <c r="I282" t="s">
        <v>1849</v>
      </c>
      <c r="J282" s="1">
        <v>46193.121527777781</v>
      </c>
      <c r="K282">
        <v>1</v>
      </c>
      <c r="L282">
        <v>1</v>
      </c>
      <c r="M282" t="s">
        <v>1850</v>
      </c>
      <c r="N282" t="s">
        <v>1851</v>
      </c>
      <c r="O282" s="1">
        <v>46193.121041666665</v>
      </c>
      <c r="P282" s="1">
        <v>46193.121527777781</v>
      </c>
      <c r="Q282" s="1" t="str">
        <f t="shared" si="4"/>
        <v>3508702|r00</v>
      </c>
    </row>
    <row r="283" spans="1:17">
      <c r="A283">
        <v>282</v>
      </c>
      <c r="B283" t="s">
        <v>1847</v>
      </c>
      <c r="C283" t="s">
        <v>1848</v>
      </c>
      <c r="D283">
        <v>3512100</v>
      </c>
      <c r="E283">
        <v>51</v>
      </c>
      <c r="F283" t="s">
        <v>1849</v>
      </c>
      <c r="G283" s="1">
        <v>46193.121921296297</v>
      </c>
      <c r="H283">
        <v>56</v>
      </c>
      <c r="I283" t="s">
        <v>1849</v>
      </c>
      <c r="J283" s="1">
        <v>46193.122175925928</v>
      </c>
      <c r="K283">
        <v>1</v>
      </c>
      <c r="L283">
        <v>1</v>
      </c>
      <c r="M283" t="s">
        <v>1850</v>
      </c>
      <c r="N283" t="s">
        <v>1851</v>
      </c>
      <c r="O283" s="1">
        <v>46193.121562499997</v>
      </c>
      <c r="P283" s="1">
        <v>46193.122175925928</v>
      </c>
      <c r="Q283" s="1" t="str">
        <f t="shared" si="4"/>
        <v>3512100|r00</v>
      </c>
    </row>
    <row r="284" spans="1:17">
      <c r="A284">
        <v>283</v>
      </c>
      <c r="B284" t="s">
        <v>1847</v>
      </c>
      <c r="C284" t="s">
        <v>1848</v>
      </c>
      <c r="D284">
        <v>4322327</v>
      </c>
      <c r="E284">
        <v>67</v>
      </c>
      <c r="F284" t="s">
        <v>1849</v>
      </c>
      <c r="G284" s="1">
        <v>46193.122210648151</v>
      </c>
      <c r="H284">
        <v>69</v>
      </c>
      <c r="I284" t="s">
        <v>1849</v>
      </c>
      <c r="J284" s="1">
        <v>46193.122523148151</v>
      </c>
      <c r="K284">
        <v>1</v>
      </c>
      <c r="L284">
        <v>1</v>
      </c>
      <c r="M284" t="s">
        <v>1850</v>
      </c>
      <c r="N284" t="s">
        <v>1851</v>
      </c>
      <c r="O284" s="1">
        <v>46193.121828703705</v>
      </c>
      <c r="P284" s="1">
        <v>46193.122523148151</v>
      </c>
      <c r="Q284" s="1" t="str">
        <f t="shared" si="4"/>
        <v>4322327|r00</v>
      </c>
    </row>
    <row r="285" spans="1:17">
      <c r="A285">
        <v>284</v>
      </c>
      <c r="B285" t="s">
        <v>1847</v>
      </c>
      <c r="C285" t="s">
        <v>1848</v>
      </c>
      <c r="D285">
        <v>2614006</v>
      </c>
      <c r="E285">
        <v>63</v>
      </c>
      <c r="F285" t="s">
        <v>1849</v>
      </c>
      <c r="G285" s="1">
        <v>46193.122881944444</v>
      </c>
      <c r="H285">
        <v>66</v>
      </c>
      <c r="I285" t="s">
        <v>1849</v>
      </c>
      <c r="J285" s="1">
        <v>46193.123136574075</v>
      </c>
      <c r="K285">
        <v>1</v>
      </c>
      <c r="L285">
        <v>1</v>
      </c>
      <c r="M285" t="s">
        <v>1850</v>
      </c>
      <c r="N285" t="s">
        <v>1851</v>
      </c>
      <c r="O285" s="1">
        <v>46193.122083333335</v>
      </c>
      <c r="P285" s="1">
        <v>46193.123136574075</v>
      </c>
      <c r="Q285" s="1" t="str">
        <f t="shared" si="4"/>
        <v>2614006|r00</v>
      </c>
    </row>
    <row r="286" spans="1:17">
      <c r="A286">
        <v>285</v>
      </c>
      <c r="B286" t="s">
        <v>1847</v>
      </c>
      <c r="C286" t="s">
        <v>1848</v>
      </c>
      <c r="D286">
        <v>3512308</v>
      </c>
      <c r="E286">
        <v>64</v>
      </c>
      <c r="F286" t="s">
        <v>1849</v>
      </c>
      <c r="G286" s="1">
        <v>46193.122870370367</v>
      </c>
      <c r="H286">
        <v>73</v>
      </c>
      <c r="I286" t="s">
        <v>1849</v>
      </c>
      <c r="J286" s="1">
        <v>46193.123182870368</v>
      </c>
      <c r="K286">
        <v>1</v>
      </c>
      <c r="L286">
        <v>1</v>
      </c>
      <c r="M286" t="s">
        <v>1850</v>
      </c>
      <c r="N286" t="s">
        <v>1851</v>
      </c>
      <c r="O286" s="1">
        <v>46193.122233796297</v>
      </c>
      <c r="P286" s="1">
        <v>46193.123182870368</v>
      </c>
      <c r="Q286" s="1" t="str">
        <f t="shared" si="4"/>
        <v>3512308|r00</v>
      </c>
    </row>
    <row r="287" spans="1:17">
      <c r="A287">
        <v>286</v>
      </c>
      <c r="B287" t="s">
        <v>1847</v>
      </c>
      <c r="C287" t="s">
        <v>1848</v>
      </c>
      <c r="D287">
        <v>4322608</v>
      </c>
      <c r="E287">
        <v>58</v>
      </c>
      <c r="F287" t="s">
        <v>1849</v>
      </c>
      <c r="G287" s="1">
        <v>46193.122777777775</v>
      </c>
      <c r="H287">
        <v>66</v>
      </c>
      <c r="I287" t="s">
        <v>1849</v>
      </c>
      <c r="J287" s="1">
        <v>46193.123043981483</v>
      </c>
      <c r="K287">
        <v>1</v>
      </c>
      <c r="L287">
        <v>1</v>
      </c>
      <c r="M287" t="s">
        <v>1850</v>
      </c>
      <c r="N287" t="s">
        <v>1851</v>
      </c>
      <c r="O287" s="1">
        <v>46193.122557870367</v>
      </c>
      <c r="P287" s="1">
        <v>46193.123043981483</v>
      </c>
      <c r="Q287" s="1" t="str">
        <f t="shared" si="4"/>
        <v>4322608|r00</v>
      </c>
    </row>
    <row r="288" spans="1:17">
      <c r="A288">
        <v>287</v>
      </c>
      <c r="B288" t="s">
        <v>1847</v>
      </c>
      <c r="C288" t="s">
        <v>1848</v>
      </c>
      <c r="D288">
        <v>4200606</v>
      </c>
      <c r="E288">
        <v>64</v>
      </c>
      <c r="F288" t="s">
        <v>1849</v>
      </c>
      <c r="G288" s="1">
        <v>46193.123344907406</v>
      </c>
      <c r="H288">
        <v>68</v>
      </c>
      <c r="I288" t="s">
        <v>1849</v>
      </c>
      <c r="J288" s="1">
        <v>46193.123599537037</v>
      </c>
      <c r="K288">
        <v>1</v>
      </c>
      <c r="L288">
        <v>1</v>
      </c>
      <c r="M288" t="s">
        <v>1850</v>
      </c>
      <c r="N288" t="s">
        <v>1851</v>
      </c>
      <c r="O288" s="1">
        <v>46193.123090277775</v>
      </c>
      <c r="P288" s="1">
        <v>46193.123599537037</v>
      </c>
      <c r="Q288" s="1" t="str">
        <f t="shared" si="4"/>
        <v>4200606|r00</v>
      </c>
    </row>
    <row r="289" spans="1:17">
      <c r="A289">
        <v>288</v>
      </c>
      <c r="B289" t="s">
        <v>1847</v>
      </c>
      <c r="C289" t="s">
        <v>1848</v>
      </c>
      <c r="D289">
        <v>2614501</v>
      </c>
      <c r="E289">
        <v>66</v>
      </c>
      <c r="F289" t="s">
        <v>1849</v>
      </c>
      <c r="G289" s="1">
        <v>46193.123657407406</v>
      </c>
      <c r="H289">
        <v>65</v>
      </c>
      <c r="I289" t="s">
        <v>1849</v>
      </c>
      <c r="J289" s="1">
        <v>46193.123923611114</v>
      </c>
      <c r="K289">
        <v>1</v>
      </c>
      <c r="L289">
        <v>1</v>
      </c>
      <c r="M289" t="s">
        <v>1850</v>
      </c>
      <c r="N289" t="s">
        <v>1851</v>
      </c>
      <c r="O289" s="1">
        <v>46193.123182870368</v>
      </c>
      <c r="P289" s="1">
        <v>46193.123923611114</v>
      </c>
      <c r="Q289" s="1" t="str">
        <f t="shared" si="4"/>
        <v>2614501|r00</v>
      </c>
    </row>
    <row r="290" spans="1:17">
      <c r="A290">
        <v>289</v>
      </c>
      <c r="B290" t="s">
        <v>1847</v>
      </c>
      <c r="C290" t="s">
        <v>1848</v>
      </c>
      <c r="D290">
        <v>3513900</v>
      </c>
      <c r="E290">
        <v>67</v>
      </c>
      <c r="F290" t="s">
        <v>1849</v>
      </c>
      <c r="G290" s="1">
        <v>46193.124351851853</v>
      </c>
      <c r="H290">
        <v>72</v>
      </c>
      <c r="I290" t="s">
        <v>1849</v>
      </c>
      <c r="J290" s="1">
        <v>46193.124652777777</v>
      </c>
      <c r="K290">
        <v>1</v>
      </c>
      <c r="L290">
        <v>1</v>
      </c>
      <c r="M290" t="s">
        <v>1850</v>
      </c>
      <c r="N290" t="s">
        <v>1851</v>
      </c>
      <c r="O290" s="1">
        <v>46193.123252314814</v>
      </c>
      <c r="P290" s="1">
        <v>46193.124652777777</v>
      </c>
      <c r="Q290" s="1" t="str">
        <f t="shared" si="4"/>
        <v>3513900|r00</v>
      </c>
    </row>
    <row r="291" spans="1:17">
      <c r="A291">
        <v>290</v>
      </c>
      <c r="B291" t="s">
        <v>1847</v>
      </c>
      <c r="C291" t="s">
        <v>1848</v>
      </c>
      <c r="D291">
        <v>4203204</v>
      </c>
      <c r="E291">
        <v>76</v>
      </c>
      <c r="F291" t="s">
        <v>1849</v>
      </c>
      <c r="G291" s="1">
        <v>46193.124016203707</v>
      </c>
      <c r="H291">
        <v>78</v>
      </c>
      <c r="I291" t="s">
        <v>1849</v>
      </c>
      <c r="J291" s="1">
        <v>46193.12427083333</v>
      </c>
      <c r="K291">
        <v>1</v>
      </c>
      <c r="L291">
        <v>1</v>
      </c>
      <c r="M291" t="s">
        <v>1850</v>
      </c>
      <c r="N291" t="s">
        <v>1851</v>
      </c>
      <c r="O291" s="1">
        <v>46193.123645833337</v>
      </c>
      <c r="P291" s="1">
        <v>46193.12427083333</v>
      </c>
      <c r="Q291" s="1" t="str">
        <f t="shared" si="4"/>
        <v>4203204|r00</v>
      </c>
    </row>
    <row r="292" spans="1:17">
      <c r="A292">
        <v>291</v>
      </c>
      <c r="B292" t="s">
        <v>1847</v>
      </c>
      <c r="C292" t="s">
        <v>1848</v>
      </c>
      <c r="D292">
        <v>2201507</v>
      </c>
      <c r="E292">
        <v>73</v>
      </c>
      <c r="F292" t="s">
        <v>1849</v>
      </c>
      <c r="G292" s="1">
        <v>46193.124444444446</v>
      </c>
      <c r="H292">
        <v>70</v>
      </c>
      <c r="I292" t="s">
        <v>1849</v>
      </c>
      <c r="J292" s="1">
        <v>46193.124745370369</v>
      </c>
      <c r="K292">
        <v>1</v>
      </c>
      <c r="L292">
        <v>1</v>
      </c>
      <c r="M292" t="s">
        <v>1850</v>
      </c>
      <c r="N292" t="s">
        <v>1851</v>
      </c>
      <c r="O292" s="1">
        <v>46193.123969907407</v>
      </c>
      <c r="P292" s="1">
        <v>46193.124745370369</v>
      </c>
      <c r="Q292" s="1" t="str">
        <f t="shared" si="4"/>
        <v>2201507|r00</v>
      </c>
    </row>
    <row r="293" spans="1:17">
      <c r="A293">
        <v>292</v>
      </c>
      <c r="B293" t="s">
        <v>1847</v>
      </c>
      <c r="C293" t="s">
        <v>1848</v>
      </c>
      <c r="D293">
        <v>4205357</v>
      </c>
      <c r="E293">
        <v>56</v>
      </c>
      <c r="F293" t="s">
        <v>1849</v>
      </c>
      <c r="G293" s="1">
        <v>46193.124641203707</v>
      </c>
      <c r="H293">
        <v>61</v>
      </c>
      <c r="I293" t="s">
        <v>1849</v>
      </c>
      <c r="J293" s="1">
        <v>46193.124907407408</v>
      </c>
      <c r="K293">
        <v>1</v>
      </c>
      <c r="L293">
        <v>1</v>
      </c>
      <c r="M293" t="s">
        <v>1850</v>
      </c>
      <c r="N293" t="s">
        <v>1851</v>
      </c>
      <c r="O293" s="1">
        <v>46193.124305555553</v>
      </c>
      <c r="P293" s="1">
        <v>46193.124907407408</v>
      </c>
      <c r="Q293" s="1" t="str">
        <f t="shared" si="4"/>
        <v>4205357|r00</v>
      </c>
    </row>
    <row r="294" spans="1:17">
      <c r="A294">
        <v>293</v>
      </c>
      <c r="B294" t="s">
        <v>1847</v>
      </c>
      <c r="C294" t="s">
        <v>1848</v>
      </c>
      <c r="D294">
        <v>3515103</v>
      </c>
      <c r="E294">
        <v>92</v>
      </c>
      <c r="F294" t="s">
        <v>1849</v>
      </c>
      <c r="G294" s="1">
        <v>46193.124837962961</v>
      </c>
      <c r="H294">
        <v>68</v>
      </c>
      <c r="I294" t="s">
        <v>1849</v>
      </c>
      <c r="J294" s="1">
        <v>46193.125289351854</v>
      </c>
      <c r="K294">
        <v>1</v>
      </c>
      <c r="L294">
        <v>1</v>
      </c>
      <c r="M294" t="s">
        <v>1850</v>
      </c>
      <c r="N294" t="s">
        <v>1851</v>
      </c>
      <c r="O294" s="1">
        <v>46193.1246875</v>
      </c>
      <c r="P294" s="1">
        <v>46193.125289351854</v>
      </c>
      <c r="Q294" s="1" t="str">
        <f t="shared" si="4"/>
        <v>3515103|r00</v>
      </c>
    </row>
    <row r="295" spans="1:17">
      <c r="A295">
        <v>294</v>
      </c>
      <c r="B295" t="s">
        <v>1847</v>
      </c>
      <c r="C295" t="s">
        <v>1848</v>
      </c>
      <c r="D295">
        <v>2202901</v>
      </c>
      <c r="E295">
        <v>66</v>
      </c>
      <c r="F295" t="s">
        <v>1849</v>
      </c>
      <c r="G295" s="1">
        <v>46193.125219907408</v>
      </c>
      <c r="H295">
        <v>65</v>
      </c>
      <c r="I295" t="s">
        <v>1849</v>
      </c>
      <c r="J295" s="1">
        <v>46193.125497685185</v>
      </c>
      <c r="K295">
        <v>1</v>
      </c>
      <c r="L295">
        <v>1</v>
      </c>
      <c r="M295" t="s">
        <v>1850</v>
      </c>
      <c r="N295" t="s">
        <v>1851</v>
      </c>
      <c r="O295" s="1">
        <v>46193.124780092592</v>
      </c>
      <c r="P295" s="1">
        <v>46193.125497685185</v>
      </c>
      <c r="Q295" s="1" t="str">
        <f t="shared" si="4"/>
        <v>2202901|r00</v>
      </c>
    </row>
    <row r="296" spans="1:17">
      <c r="A296">
        <v>295</v>
      </c>
      <c r="B296" t="s">
        <v>1847</v>
      </c>
      <c r="C296" t="s">
        <v>1848</v>
      </c>
      <c r="D296">
        <v>4209300</v>
      </c>
      <c r="E296">
        <v>54</v>
      </c>
      <c r="F296" t="s">
        <v>1849</v>
      </c>
      <c r="G296" s="1">
        <v>46193.125277777777</v>
      </c>
      <c r="H296">
        <v>60</v>
      </c>
      <c r="I296" t="s">
        <v>1849</v>
      </c>
      <c r="J296" s="1">
        <v>46193.125486111108</v>
      </c>
      <c r="K296">
        <v>1</v>
      </c>
      <c r="L296">
        <v>1</v>
      </c>
      <c r="M296" t="s">
        <v>1850</v>
      </c>
      <c r="N296" t="s">
        <v>1851</v>
      </c>
      <c r="O296" s="1">
        <v>46193.124942129631</v>
      </c>
      <c r="P296" s="1">
        <v>46193.125486111108</v>
      </c>
      <c r="Q296" s="1" t="str">
        <f t="shared" si="4"/>
        <v>4209300|r00</v>
      </c>
    </row>
    <row r="297" spans="1:17">
      <c r="A297">
        <v>296</v>
      </c>
      <c r="B297" t="s">
        <v>1847</v>
      </c>
      <c r="C297" t="s">
        <v>1848</v>
      </c>
      <c r="D297">
        <v>3515657</v>
      </c>
      <c r="E297">
        <v>69</v>
      </c>
      <c r="F297" t="s">
        <v>1849</v>
      </c>
      <c r="G297" s="1">
        <v>46193.126539351855</v>
      </c>
      <c r="H297">
        <v>74</v>
      </c>
      <c r="I297" t="s">
        <v>1849</v>
      </c>
      <c r="J297" s="1">
        <v>46193.126840277779</v>
      </c>
      <c r="K297">
        <v>1</v>
      </c>
      <c r="L297">
        <v>1</v>
      </c>
      <c r="M297" t="s">
        <v>1850</v>
      </c>
      <c r="N297" t="s">
        <v>1851</v>
      </c>
      <c r="O297" s="1">
        <v>46193.125324074077</v>
      </c>
      <c r="P297" s="1">
        <v>46193.126840277779</v>
      </c>
      <c r="Q297" s="1" t="str">
        <f t="shared" si="4"/>
        <v>3515657|r00</v>
      </c>
    </row>
    <row r="298" spans="1:17">
      <c r="A298">
        <v>297</v>
      </c>
      <c r="B298" t="s">
        <v>1847</v>
      </c>
      <c r="C298" t="s">
        <v>1848</v>
      </c>
      <c r="D298">
        <v>4209805</v>
      </c>
      <c r="E298">
        <v>66</v>
      </c>
      <c r="F298" t="s">
        <v>1849</v>
      </c>
      <c r="G298" s="1">
        <v>46193.126006944447</v>
      </c>
      <c r="H298">
        <v>67</v>
      </c>
      <c r="I298" t="s">
        <v>1849</v>
      </c>
      <c r="J298" s="1">
        <v>46193.126261574071</v>
      </c>
      <c r="K298">
        <v>1</v>
      </c>
      <c r="L298">
        <v>1</v>
      </c>
      <c r="M298" t="s">
        <v>1850</v>
      </c>
      <c r="N298" t="s">
        <v>1851</v>
      </c>
      <c r="O298" s="1">
        <v>46193.125543981485</v>
      </c>
      <c r="P298" s="1">
        <v>46193.126261574071</v>
      </c>
      <c r="Q298" s="1" t="str">
        <f t="shared" si="4"/>
        <v>4209805|r00</v>
      </c>
    </row>
    <row r="299" spans="1:17">
      <c r="A299">
        <v>298</v>
      </c>
      <c r="B299" t="s">
        <v>1847</v>
      </c>
      <c r="C299" t="s">
        <v>1848</v>
      </c>
      <c r="D299">
        <v>2203305</v>
      </c>
      <c r="E299">
        <v>73</v>
      </c>
      <c r="F299" t="s">
        <v>1849</v>
      </c>
      <c r="G299" s="1">
        <v>46193.126145833332</v>
      </c>
      <c r="H299">
        <v>71</v>
      </c>
      <c r="I299" t="s">
        <v>1849</v>
      </c>
      <c r="J299" s="1">
        <v>46193.126469907409</v>
      </c>
      <c r="K299">
        <v>1</v>
      </c>
      <c r="L299">
        <v>1</v>
      </c>
      <c r="M299" t="s">
        <v>1850</v>
      </c>
      <c r="N299" t="s">
        <v>1851</v>
      </c>
      <c r="O299" s="1">
        <v>46193.125543981485</v>
      </c>
      <c r="P299" s="1">
        <v>46193.126469907409</v>
      </c>
      <c r="Q299" s="1" t="str">
        <f t="shared" si="4"/>
        <v>2203305|r00</v>
      </c>
    </row>
    <row r="300" spans="1:17">
      <c r="A300">
        <v>299</v>
      </c>
      <c r="B300" t="s">
        <v>1847</v>
      </c>
      <c r="C300" t="s">
        <v>1848</v>
      </c>
      <c r="D300">
        <v>4210209</v>
      </c>
      <c r="E300">
        <v>61</v>
      </c>
      <c r="F300" t="s">
        <v>1849</v>
      </c>
      <c r="G300" s="1">
        <v>46193.126608796294</v>
      </c>
      <c r="H300">
        <v>68</v>
      </c>
      <c r="I300" t="s">
        <v>1849</v>
      </c>
      <c r="J300" s="1">
        <v>46193.126875000002</v>
      </c>
      <c r="K300">
        <v>1</v>
      </c>
      <c r="L300">
        <v>1</v>
      </c>
      <c r="M300" t="s">
        <v>1850</v>
      </c>
      <c r="N300" t="s">
        <v>1851</v>
      </c>
      <c r="O300" s="1">
        <v>46193.126307870371</v>
      </c>
      <c r="P300" s="1">
        <v>46193.126875000002</v>
      </c>
      <c r="Q300" s="1" t="str">
        <f t="shared" si="4"/>
        <v>4210209|r00</v>
      </c>
    </row>
    <row r="301" spans="1:17">
      <c r="A301">
        <v>300</v>
      </c>
      <c r="B301" t="s">
        <v>1847</v>
      </c>
      <c r="C301" t="s">
        <v>1848</v>
      </c>
      <c r="D301">
        <v>2204352</v>
      </c>
      <c r="E301">
        <v>92</v>
      </c>
      <c r="F301" t="s">
        <v>1849</v>
      </c>
      <c r="G301" s="1">
        <v>46193.126643518517</v>
      </c>
      <c r="I301" t="s">
        <v>1852</v>
      </c>
      <c r="J301" s="1">
        <v>46193.127812500003</v>
      </c>
      <c r="K301">
        <v>1</v>
      </c>
      <c r="L301">
        <v>0</v>
      </c>
      <c r="M301" t="s">
        <v>1853</v>
      </c>
      <c r="N301" t="s">
        <v>1851</v>
      </c>
      <c r="O301" s="1">
        <v>46193.126504629632</v>
      </c>
      <c r="P301" s="1">
        <v>46193.127812500003</v>
      </c>
      <c r="Q301" s="1" t="str">
        <f t="shared" si="4"/>
        <v>2204352|r00</v>
      </c>
    </row>
    <row r="302" spans="1:17">
      <c r="A302">
        <v>301</v>
      </c>
      <c r="B302" t="s">
        <v>1847</v>
      </c>
      <c r="C302" t="s">
        <v>1848</v>
      </c>
      <c r="D302">
        <v>3519204</v>
      </c>
      <c r="E302">
        <v>63</v>
      </c>
      <c r="F302" t="s">
        <v>1849</v>
      </c>
      <c r="G302" s="1">
        <v>46193.127268518518</v>
      </c>
      <c r="H302">
        <v>71</v>
      </c>
      <c r="I302" t="s">
        <v>1849</v>
      </c>
      <c r="J302" s="1">
        <v>46193.127546296295</v>
      </c>
      <c r="K302">
        <v>1</v>
      </c>
      <c r="L302">
        <v>1</v>
      </c>
      <c r="M302" t="s">
        <v>1850</v>
      </c>
      <c r="N302" t="s">
        <v>1851</v>
      </c>
      <c r="O302" s="1">
        <v>46193.126875000002</v>
      </c>
      <c r="P302" s="1">
        <v>46193.127546296295</v>
      </c>
      <c r="Q302" s="1" t="str">
        <f t="shared" si="4"/>
        <v>3519204|r00</v>
      </c>
    </row>
    <row r="303" spans="1:17">
      <c r="A303">
        <v>302</v>
      </c>
      <c r="B303" t="s">
        <v>1847</v>
      </c>
      <c r="C303" t="s">
        <v>1848</v>
      </c>
      <c r="D303">
        <v>4210308</v>
      </c>
      <c r="E303">
        <v>63</v>
      </c>
      <c r="F303" t="s">
        <v>1849</v>
      </c>
      <c r="G303" s="1">
        <v>46193.12736111111</v>
      </c>
      <c r="H303">
        <v>68</v>
      </c>
      <c r="I303" t="s">
        <v>1849</v>
      </c>
      <c r="J303" s="1">
        <v>46193.127662037034</v>
      </c>
      <c r="K303">
        <v>1</v>
      </c>
      <c r="L303">
        <v>1</v>
      </c>
      <c r="M303" t="s">
        <v>1850</v>
      </c>
      <c r="N303" t="s">
        <v>1851</v>
      </c>
      <c r="O303" s="1">
        <v>46193.126932870371</v>
      </c>
      <c r="P303" s="1">
        <v>46193.127662037034</v>
      </c>
      <c r="Q303" s="1" t="str">
        <f t="shared" si="4"/>
        <v>4210308|r00</v>
      </c>
    </row>
    <row r="304" spans="1:17">
      <c r="A304">
        <v>303</v>
      </c>
      <c r="B304" t="s">
        <v>1847</v>
      </c>
      <c r="C304" t="s">
        <v>1848</v>
      </c>
      <c r="D304">
        <v>3519709</v>
      </c>
      <c r="E304">
        <v>59</v>
      </c>
      <c r="F304" t="s">
        <v>1849</v>
      </c>
      <c r="G304" s="1">
        <v>46193.130856481483</v>
      </c>
      <c r="H304">
        <v>56</v>
      </c>
      <c r="I304" t="s">
        <v>1849</v>
      </c>
      <c r="J304" s="1">
        <v>46193.131284722222</v>
      </c>
      <c r="K304">
        <v>1</v>
      </c>
      <c r="L304">
        <v>1</v>
      </c>
      <c r="M304" t="s">
        <v>1850</v>
      </c>
      <c r="N304" t="s">
        <v>1851</v>
      </c>
      <c r="O304" s="1">
        <v>46193.127581018518</v>
      </c>
      <c r="P304" s="1">
        <v>46193.131284722222</v>
      </c>
      <c r="Q304" s="1" t="str">
        <f t="shared" si="4"/>
        <v>3519709|r00</v>
      </c>
    </row>
    <row r="305" spans="1:17">
      <c r="A305">
        <v>304</v>
      </c>
      <c r="B305" t="s">
        <v>1847</v>
      </c>
      <c r="C305" t="s">
        <v>1848</v>
      </c>
      <c r="D305">
        <v>4211801</v>
      </c>
      <c r="E305">
        <v>58</v>
      </c>
      <c r="F305" t="s">
        <v>1849</v>
      </c>
      <c r="G305" s="1">
        <v>46193.12809027778</v>
      </c>
      <c r="H305">
        <v>61</v>
      </c>
      <c r="I305" t="s">
        <v>1849</v>
      </c>
      <c r="J305" s="1">
        <v>46193.128344907411</v>
      </c>
      <c r="K305">
        <v>1</v>
      </c>
      <c r="L305">
        <v>1</v>
      </c>
      <c r="M305" t="s">
        <v>1850</v>
      </c>
      <c r="N305" t="s">
        <v>1851</v>
      </c>
      <c r="O305" s="1">
        <v>46193.127696759257</v>
      </c>
      <c r="P305" s="1">
        <v>46193.128344907411</v>
      </c>
      <c r="Q305" s="1" t="str">
        <f t="shared" si="4"/>
        <v>4211801|r00</v>
      </c>
    </row>
    <row r="306" spans="1:17">
      <c r="A306">
        <v>305</v>
      </c>
      <c r="B306" t="s">
        <v>1847</v>
      </c>
      <c r="C306" t="s">
        <v>1848</v>
      </c>
      <c r="D306">
        <v>2205250</v>
      </c>
      <c r="E306">
        <v>88</v>
      </c>
      <c r="F306" t="s">
        <v>1849</v>
      </c>
      <c r="G306" s="1">
        <v>46193.12804398148</v>
      </c>
      <c r="H306">
        <v>81</v>
      </c>
      <c r="I306" t="s">
        <v>1849</v>
      </c>
      <c r="J306" s="1">
        <v>46193.128310185188</v>
      </c>
      <c r="K306">
        <v>1</v>
      </c>
      <c r="L306">
        <v>1</v>
      </c>
      <c r="M306" t="s">
        <v>1850</v>
      </c>
      <c r="N306" t="s">
        <v>1851</v>
      </c>
      <c r="O306" s="1">
        <v>46193.127858796295</v>
      </c>
      <c r="P306" s="1">
        <v>46193.128310185188</v>
      </c>
      <c r="Q306" s="1" t="str">
        <f t="shared" si="4"/>
        <v>2205250|r00</v>
      </c>
    </row>
    <row r="307" spans="1:17">
      <c r="A307">
        <v>306</v>
      </c>
      <c r="B307" t="s">
        <v>1847</v>
      </c>
      <c r="C307" t="s">
        <v>1848</v>
      </c>
      <c r="D307">
        <v>2205359</v>
      </c>
      <c r="E307">
        <v>67</v>
      </c>
      <c r="F307" t="s">
        <v>1849</v>
      </c>
      <c r="G307" s="1">
        <v>46193.13113425926</v>
      </c>
      <c r="H307">
        <v>68</v>
      </c>
      <c r="I307" t="s">
        <v>1849</v>
      </c>
      <c r="J307" s="1">
        <v>46193.131435185183</v>
      </c>
      <c r="K307">
        <v>1</v>
      </c>
      <c r="L307">
        <v>1</v>
      </c>
      <c r="M307" t="s">
        <v>1850</v>
      </c>
      <c r="N307" t="s">
        <v>1851</v>
      </c>
      <c r="O307" s="1">
        <v>46193.128344907411</v>
      </c>
      <c r="P307" s="1">
        <v>46193.131435185183</v>
      </c>
      <c r="Q307" s="1" t="str">
        <f t="shared" si="4"/>
        <v>2205359|r00</v>
      </c>
    </row>
    <row r="308" spans="1:17">
      <c r="A308">
        <v>307</v>
      </c>
      <c r="B308" t="s">
        <v>1847</v>
      </c>
      <c r="C308" t="s">
        <v>1848</v>
      </c>
      <c r="D308">
        <v>4212700</v>
      </c>
      <c r="E308">
        <v>61</v>
      </c>
      <c r="F308" t="s">
        <v>1849</v>
      </c>
      <c r="G308" s="1">
        <v>46193.128750000003</v>
      </c>
      <c r="H308">
        <v>65</v>
      </c>
      <c r="I308" t="s">
        <v>1849</v>
      </c>
      <c r="J308" s="1">
        <v>46193.129004629627</v>
      </c>
      <c r="K308">
        <v>1</v>
      </c>
      <c r="L308">
        <v>1</v>
      </c>
      <c r="M308" t="s">
        <v>1850</v>
      </c>
      <c r="N308" t="s">
        <v>1851</v>
      </c>
      <c r="O308" s="1">
        <v>46193.12840277778</v>
      </c>
      <c r="P308" s="1">
        <v>46193.129004629627</v>
      </c>
      <c r="Q308" s="1" t="str">
        <f t="shared" si="4"/>
        <v>4212700|r00</v>
      </c>
    </row>
    <row r="309" spans="1:17">
      <c r="A309">
        <v>308</v>
      </c>
      <c r="B309" t="s">
        <v>1847</v>
      </c>
      <c r="C309" t="s">
        <v>1848</v>
      </c>
      <c r="D309">
        <v>4213302</v>
      </c>
      <c r="E309">
        <v>59</v>
      </c>
      <c r="F309" t="s">
        <v>1849</v>
      </c>
      <c r="G309" s="1">
        <v>46193.129305555558</v>
      </c>
      <c r="H309">
        <v>62</v>
      </c>
      <c r="I309" t="s">
        <v>1849</v>
      </c>
      <c r="J309" s="1">
        <v>46193.129513888889</v>
      </c>
      <c r="K309">
        <v>1</v>
      </c>
      <c r="L309">
        <v>1</v>
      </c>
      <c r="M309" t="s">
        <v>1850</v>
      </c>
      <c r="N309" t="s">
        <v>1851</v>
      </c>
      <c r="O309" s="1">
        <v>46193.12903935185</v>
      </c>
      <c r="P309" s="1">
        <v>46193.129513888889</v>
      </c>
      <c r="Q309" s="1" t="str">
        <f t="shared" si="4"/>
        <v>4213302|r00</v>
      </c>
    </row>
    <row r="310" spans="1:17">
      <c r="A310">
        <v>309</v>
      </c>
      <c r="B310" t="s">
        <v>1847</v>
      </c>
      <c r="C310" t="s">
        <v>1848</v>
      </c>
      <c r="D310">
        <v>4214805</v>
      </c>
      <c r="E310">
        <v>67</v>
      </c>
      <c r="F310" t="s">
        <v>1849</v>
      </c>
      <c r="G310" s="1">
        <v>46193.129942129628</v>
      </c>
      <c r="H310">
        <v>67</v>
      </c>
      <c r="I310" t="s">
        <v>1849</v>
      </c>
      <c r="J310" s="1">
        <v>46193.130208333336</v>
      </c>
      <c r="K310">
        <v>1</v>
      </c>
      <c r="L310">
        <v>1</v>
      </c>
      <c r="M310" t="s">
        <v>1850</v>
      </c>
      <c r="N310" t="s">
        <v>1851</v>
      </c>
      <c r="O310" s="1">
        <v>46193.129560185182</v>
      </c>
      <c r="P310" s="1">
        <v>46193.130208333336</v>
      </c>
      <c r="Q310" s="1" t="str">
        <f t="shared" si="4"/>
        <v>4214805|r00</v>
      </c>
    </row>
    <row r="311" spans="1:17">
      <c r="A311">
        <v>310</v>
      </c>
      <c r="B311" t="s">
        <v>1847</v>
      </c>
      <c r="C311" t="s">
        <v>1848</v>
      </c>
      <c r="D311">
        <v>4215455</v>
      </c>
      <c r="E311">
        <v>59</v>
      </c>
      <c r="F311" t="s">
        <v>1849</v>
      </c>
      <c r="G311" s="1">
        <v>46193.130856481483</v>
      </c>
      <c r="H311">
        <v>62</v>
      </c>
      <c r="I311" t="s">
        <v>1849</v>
      </c>
      <c r="J311" s="1">
        <v>46193.131111111114</v>
      </c>
      <c r="K311">
        <v>1</v>
      </c>
      <c r="L311">
        <v>1</v>
      </c>
      <c r="M311" t="s">
        <v>1850</v>
      </c>
      <c r="N311" t="s">
        <v>1851</v>
      </c>
      <c r="O311" s="1">
        <v>46193.130243055559</v>
      </c>
      <c r="P311" s="1">
        <v>46193.131111111114</v>
      </c>
      <c r="Q311" s="1" t="str">
        <f t="shared" si="4"/>
        <v>4215455|r00</v>
      </c>
    </row>
    <row r="312" spans="1:17">
      <c r="A312">
        <v>311</v>
      </c>
      <c r="B312" t="s">
        <v>1847</v>
      </c>
      <c r="C312" t="s">
        <v>1848</v>
      </c>
      <c r="D312">
        <v>4218855</v>
      </c>
      <c r="E312">
        <v>59</v>
      </c>
      <c r="F312" t="s">
        <v>1849</v>
      </c>
      <c r="G312" s="1">
        <v>46193.13144675926</v>
      </c>
      <c r="H312">
        <v>63</v>
      </c>
      <c r="I312" t="s">
        <v>1849</v>
      </c>
      <c r="J312" s="1">
        <v>46193.131793981483</v>
      </c>
      <c r="K312">
        <v>1</v>
      </c>
      <c r="L312">
        <v>1</v>
      </c>
      <c r="M312" t="s">
        <v>1850</v>
      </c>
      <c r="N312" t="s">
        <v>1851</v>
      </c>
      <c r="O312" s="1">
        <v>46193.131145833337</v>
      </c>
      <c r="P312" s="1">
        <v>46193.131793981483</v>
      </c>
      <c r="Q312" s="1" t="str">
        <f t="shared" si="4"/>
        <v>4218855|r00</v>
      </c>
    </row>
    <row r="313" spans="1:17">
      <c r="A313">
        <v>312</v>
      </c>
      <c r="B313" t="s">
        <v>1847</v>
      </c>
      <c r="C313" t="s">
        <v>1848</v>
      </c>
      <c r="D313">
        <v>3519808</v>
      </c>
      <c r="E313">
        <v>92</v>
      </c>
      <c r="F313" t="s">
        <v>1849</v>
      </c>
      <c r="G313" s="1">
        <v>46193.131458333337</v>
      </c>
      <c r="H313">
        <v>82</v>
      </c>
      <c r="I313" t="s">
        <v>1849</v>
      </c>
      <c r="J313" s="1">
        <v>46193.13177083333</v>
      </c>
      <c r="K313">
        <v>1</v>
      </c>
      <c r="L313">
        <v>1</v>
      </c>
      <c r="M313" t="s">
        <v>1850</v>
      </c>
      <c r="N313" t="s">
        <v>1851</v>
      </c>
      <c r="O313" s="1">
        <v>46193.131331018521</v>
      </c>
      <c r="P313" s="1">
        <v>46193.13177083333</v>
      </c>
      <c r="Q313" s="1" t="str">
        <f t="shared" si="4"/>
        <v>3519808|r00</v>
      </c>
    </row>
    <row r="314" spans="1:17">
      <c r="A314">
        <v>313</v>
      </c>
      <c r="B314" t="s">
        <v>1847</v>
      </c>
      <c r="C314" t="s">
        <v>1848</v>
      </c>
      <c r="D314">
        <v>2206407</v>
      </c>
      <c r="E314">
        <v>92</v>
      </c>
      <c r="F314" t="s">
        <v>1849</v>
      </c>
      <c r="G314" s="1">
        <v>46193.131631944445</v>
      </c>
      <c r="H314">
        <v>70</v>
      </c>
      <c r="I314" t="s">
        <v>1849</v>
      </c>
      <c r="J314" s="1">
        <v>46193.132013888891</v>
      </c>
      <c r="K314">
        <v>1</v>
      </c>
      <c r="L314">
        <v>1</v>
      </c>
      <c r="M314" t="s">
        <v>1850</v>
      </c>
      <c r="N314" t="s">
        <v>1851</v>
      </c>
      <c r="O314" s="1">
        <v>46193.131481481483</v>
      </c>
      <c r="P314" s="1">
        <v>46193.132013888891</v>
      </c>
      <c r="Q314" s="1" t="str">
        <f t="shared" si="4"/>
        <v>2206407|r00</v>
      </c>
    </row>
    <row r="315" spans="1:17">
      <c r="A315">
        <v>314</v>
      </c>
      <c r="B315" t="s">
        <v>1847</v>
      </c>
      <c r="C315" t="s">
        <v>1848</v>
      </c>
      <c r="D315">
        <v>3520004</v>
      </c>
      <c r="E315">
        <v>70</v>
      </c>
      <c r="F315" t="s">
        <v>1849</v>
      </c>
      <c r="G315" s="1">
        <v>46193.132210648146</v>
      </c>
      <c r="H315">
        <v>69</v>
      </c>
      <c r="I315" t="s">
        <v>1849</v>
      </c>
      <c r="J315" s="1">
        <v>46193.132418981484</v>
      </c>
      <c r="K315">
        <v>1</v>
      </c>
      <c r="L315">
        <v>1</v>
      </c>
      <c r="M315" t="s">
        <v>1850</v>
      </c>
      <c r="N315" t="s">
        <v>1851</v>
      </c>
      <c r="O315" s="1">
        <v>46193.131805555553</v>
      </c>
      <c r="P315" s="1">
        <v>46193.132418981484</v>
      </c>
      <c r="Q315" s="1" t="str">
        <f t="shared" si="4"/>
        <v>3520004|r00</v>
      </c>
    </row>
    <row r="316" spans="1:17">
      <c r="A316">
        <v>315</v>
      </c>
      <c r="B316" t="s">
        <v>1847</v>
      </c>
      <c r="C316" t="s">
        <v>1848</v>
      </c>
      <c r="D316">
        <v>2207850</v>
      </c>
      <c r="E316">
        <v>63</v>
      </c>
      <c r="F316" t="s">
        <v>1849</v>
      </c>
      <c r="G316" s="1">
        <v>46193.132407407407</v>
      </c>
      <c r="H316">
        <v>63</v>
      </c>
      <c r="I316" t="s">
        <v>1849</v>
      </c>
      <c r="J316" s="1">
        <v>46193.132685185185</v>
      </c>
      <c r="K316">
        <v>1</v>
      </c>
      <c r="L316">
        <v>1</v>
      </c>
      <c r="M316" t="s">
        <v>1850</v>
      </c>
      <c r="N316" t="s">
        <v>1851</v>
      </c>
      <c r="O316" s="1">
        <v>46193.132048611114</v>
      </c>
      <c r="P316" s="1">
        <v>46193.132685185185</v>
      </c>
      <c r="Q316" s="1" t="str">
        <f t="shared" si="4"/>
        <v>2207850|r00</v>
      </c>
    </row>
    <row r="317" spans="1:17">
      <c r="A317">
        <v>316</v>
      </c>
      <c r="B317" t="s">
        <v>1847</v>
      </c>
      <c r="C317" t="s">
        <v>1848</v>
      </c>
      <c r="D317">
        <v>3520426</v>
      </c>
      <c r="E317">
        <v>92</v>
      </c>
      <c r="F317" t="s">
        <v>1849</v>
      </c>
      <c r="G317" s="1">
        <v>46193.132581018515</v>
      </c>
      <c r="H317">
        <v>65</v>
      </c>
      <c r="I317" t="s">
        <v>1849</v>
      </c>
      <c r="J317" s="1">
        <v>46193.132847222223</v>
      </c>
      <c r="K317">
        <v>1</v>
      </c>
      <c r="L317">
        <v>1</v>
      </c>
      <c r="M317" t="s">
        <v>1850</v>
      </c>
      <c r="N317" t="s">
        <v>1851</v>
      </c>
      <c r="O317" s="1">
        <v>46193.132453703707</v>
      </c>
      <c r="P317" s="1">
        <v>46193.132847222223</v>
      </c>
      <c r="Q317" s="1" t="str">
        <f t="shared" si="4"/>
        <v>3520426|r00</v>
      </c>
    </row>
    <row r="318" spans="1:17">
      <c r="A318">
        <v>317</v>
      </c>
      <c r="B318" t="s">
        <v>1847</v>
      </c>
      <c r="C318" t="s">
        <v>1848</v>
      </c>
      <c r="D318">
        <v>2209971</v>
      </c>
      <c r="E318">
        <v>66</v>
      </c>
      <c r="F318" t="s">
        <v>1849</v>
      </c>
      <c r="G318" s="1">
        <v>46193.133067129631</v>
      </c>
      <c r="H318">
        <v>64</v>
      </c>
      <c r="I318" t="s">
        <v>1849</v>
      </c>
      <c r="J318" s="1">
        <v>46193.133391203701</v>
      </c>
      <c r="K318">
        <v>1</v>
      </c>
      <c r="L318">
        <v>1</v>
      </c>
      <c r="M318" t="s">
        <v>1850</v>
      </c>
      <c r="N318" t="s">
        <v>1851</v>
      </c>
      <c r="O318" s="1">
        <v>46193.132719907408</v>
      </c>
      <c r="P318" s="1">
        <v>46193.133391203701</v>
      </c>
      <c r="Q318" s="1" t="str">
        <f t="shared" si="4"/>
        <v>2209971|r00</v>
      </c>
    </row>
    <row r="319" spans="1:17">
      <c r="A319">
        <v>318</v>
      </c>
      <c r="B319" t="s">
        <v>1847</v>
      </c>
      <c r="C319" t="s">
        <v>1848</v>
      </c>
      <c r="D319">
        <v>3520905</v>
      </c>
      <c r="E319">
        <v>94</v>
      </c>
      <c r="F319" t="s">
        <v>1849</v>
      </c>
      <c r="G319" s="1">
        <v>46193.133310185185</v>
      </c>
      <c r="H319">
        <v>98</v>
      </c>
      <c r="I319" t="s">
        <v>1849</v>
      </c>
      <c r="J319" s="1">
        <v>46193.133703703701</v>
      </c>
      <c r="K319">
        <v>1</v>
      </c>
      <c r="L319">
        <v>1</v>
      </c>
      <c r="M319" t="s">
        <v>1850</v>
      </c>
      <c r="N319" t="s">
        <v>1851</v>
      </c>
      <c r="O319" s="1">
        <v>46193.132881944446</v>
      </c>
      <c r="P319" s="1">
        <v>46193.133703703701</v>
      </c>
      <c r="Q319" s="1" t="str">
        <f t="shared" si="4"/>
        <v>3520905|r00</v>
      </c>
    </row>
    <row r="320" spans="1:17">
      <c r="A320">
        <v>319</v>
      </c>
      <c r="B320" t="s">
        <v>1847</v>
      </c>
      <c r="C320" t="s">
        <v>1848</v>
      </c>
      <c r="D320">
        <v>2210375</v>
      </c>
      <c r="E320">
        <v>66</v>
      </c>
      <c r="F320" t="s">
        <v>1849</v>
      </c>
      <c r="G320" s="1">
        <v>46193.133831018517</v>
      </c>
      <c r="H320">
        <v>65</v>
      </c>
      <c r="I320" t="s">
        <v>1849</v>
      </c>
      <c r="J320" s="1">
        <v>46193.134097222224</v>
      </c>
      <c r="K320">
        <v>1</v>
      </c>
      <c r="L320">
        <v>1</v>
      </c>
      <c r="M320" t="s">
        <v>1850</v>
      </c>
      <c r="N320" t="s">
        <v>1851</v>
      </c>
      <c r="O320" s="1">
        <v>46193.133425925924</v>
      </c>
      <c r="P320" s="1">
        <v>46193.134097222224</v>
      </c>
      <c r="Q320" s="1" t="str">
        <f t="shared" si="4"/>
        <v>2210375|r00</v>
      </c>
    </row>
    <row r="321" spans="1:17">
      <c r="A321">
        <v>320</v>
      </c>
      <c r="B321" t="s">
        <v>1847</v>
      </c>
      <c r="C321" t="s">
        <v>1848</v>
      </c>
      <c r="D321">
        <v>3521606</v>
      </c>
      <c r="E321">
        <v>92</v>
      </c>
      <c r="F321" t="s">
        <v>1849</v>
      </c>
      <c r="G321" s="1">
        <v>46193.133877314816</v>
      </c>
      <c r="H321">
        <v>67</v>
      </c>
      <c r="I321" t="s">
        <v>1849</v>
      </c>
      <c r="J321" s="1">
        <v>46193.134328703702</v>
      </c>
      <c r="K321">
        <v>1</v>
      </c>
      <c r="L321">
        <v>1</v>
      </c>
      <c r="M321" t="s">
        <v>1850</v>
      </c>
      <c r="N321" t="s">
        <v>1851</v>
      </c>
      <c r="O321" s="1">
        <v>46193.133738425924</v>
      </c>
      <c r="P321" s="1">
        <v>46193.134328703702</v>
      </c>
      <c r="Q321" s="1" t="str">
        <f t="shared" si="4"/>
        <v>3521606|r00</v>
      </c>
    </row>
    <row r="322" spans="1:17">
      <c r="A322">
        <v>321</v>
      </c>
      <c r="B322" t="s">
        <v>1847</v>
      </c>
      <c r="C322" t="s">
        <v>1848</v>
      </c>
      <c r="D322">
        <v>2210607</v>
      </c>
      <c r="E322">
        <v>68</v>
      </c>
      <c r="F322" t="s">
        <v>1849</v>
      </c>
      <c r="G322" s="1">
        <v>46193.134398148148</v>
      </c>
      <c r="H322">
        <v>71</v>
      </c>
      <c r="I322" t="s">
        <v>1849</v>
      </c>
      <c r="J322" s="1">
        <v>46193.134687500002</v>
      </c>
      <c r="K322">
        <v>1</v>
      </c>
      <c r="L322">
        <v>1</v>
      </c>
      <c r="M322" t="s">
        <v>1850</v>
      </c>
      <c r="N322" t="s">
        <v>1851</v>
      </c>
      <c r="O322" s="1">
        <v>46193.134131944447</v>
      </c>
      <c r="P322" s="1">
        <v>46193.134687500002</v>
      </c>
      <c r="Q322" s="1" t="str">
        <f t="shared" ref="Q322:Q385" si="5">D322&amp;"|"&amp;B322</f>
        <v>2210607|r00</v>
      </c>
    </row>
    <row r="323" spans="1:17">
      <c r="A323">
        <v>322</v>
      </c>
      <c r="B323" t="s">
        <v>1847</v>
      </c>
      <c r="C323" t="s">
        <v>1848</v>
      </c>
      <c r="D323">
        <v>3524600</v>
      </c>
      <c r="E323">
        <v>61</v>
      </c>
      <c r="F323" t="s">
        <v>1849</v>
      </c>
      <c r="G323" s="1">
        <v>46193.134942129633</v>
      </c>
      <c r="H323">
        <v>72</v>
      </c>
      <c r="I323" t="s">
        <v>1849</v>
      </c>
      <c r="J323" s="1">
        <v>46193.13521990741</v>
      </c>
      <c r="K323">
        <v>1</v>
      </c>
      <c r="L323">
        <v>1</v>
      </c>
      <c r="M323" t="s">
        <v>1850</v>
      </c>
      <c r="N323" t="s">
        <v>1851</v>
      </c>
      <c r="O323" s="1">
        <v>46193.134363425925</v>
      </c>
      <c r="P323" s="1">
        <v>46193.13521990741</v>
      </c>
      <c r="Q323" s="1" t="str">
        <f t="shared" si="5"/>
        <v>3524600|r00</v>
      </c>
    </row>
    <row r="324" spans="1:17">
      <c r="A324">
        <v>323</v>
      </c>
      <c r="B324" t="s">
        <v>1847</v>
      </c>
      <c r="C324" t="s">
        <v>1848</v>
      </c>
      <c r="D324">
        <v>2210656</v>
      </c>
      <c r="E324">
        <v>68</v>
      </c>
      <c r="F324" t="s">
        <v>1849</v>
      </c>
      <c r="G324" s="1">
        <v>46193.135023148148</v>
      </c>
      <c r="H324">
        <v>68</v>
      </c>
      <c r="I324" t="s">
        <v>1849</v>
      </c>
      <c r="J324" s="1">
        <v>46193.135254629633</v>
      </c>
      <c r="K324">
        <v>1</v>
      </c>
      <c r="L324">
        <v>1</v>
      </c>
      <c r="M324" t="s">
        <v>1850</v>
      </c>
      <c r="N324" t="s">
        <v>1851</v>
      </c>
      <c r="O324" s="1">
        <v>46193.134745370371</v>
      </c>
      <c r="P324" s="1">
        <v>46193.135254629633</v>
      </c>
      <c r="Q324" s="1" t="str">
        <f t="shared" si="5"/>
        <v>2210656|r00</v>
      </c>
    </row>
    <row r="325" spans="1:17">
      <c r="A325">
        <v>324</v>
      </c>
      <c r="B325" t="s">
        <v>1847</v>
      </c>
      <c r="C325" t="s">
        <v>1848</v>
      </c>
      <c r="D325">
        <v>3524808</v>
      </c>
      <c r="E325">
        <v>92</v>
      </c>
      <c r="F325" t="s">
        <v>1849</v>
      </c>
      <c r="G325" s="1">
        <v>46193.137708333335</v>
      </c>
      <c r="H325">
        <v>68</v>
      </c>
      <c r="I325" t="s">
        <v>1849</v>
      </c>
      <c r="J325" s="1">
        <v>46193.138101851851</v>
      </c>
      <c r="K325">
        <v>1</v>
      </c>
      <c r="L325">
        <v>1</v>
      </c>
      <c r="M325" t="s">
        <v>1850</v>
      </c>
      <c r="N325" t="s">
        <v>1851</v>
      </c>
      <c r="O325" s="1">
        <v>46193.135254629633</v>
      </c>
      <c r="P325" s="1">
        <v>46193.138101851851</v>
      </c>
      <c r="Q325" s="1" t="str">
        <f t="shared" si="5"/>
        <v>3524808|r00</v>
      </c>
    </row>
    <row r="326" spans="1:17">
      <c r="A326">
        <v>325</v>
      </c>
      <c r="B326" t="s">
        <v>1847</v>
      </c>
      <c r="C326" t="s">
        <v>1848</v>
      </c>
      <c r="D326">
        <v>2210904</v>
      </c>
      <c r="E326">
        <v>76</v>
      </c>
      <c r="F326" t="s">
        <v>1849</v>
      </c>
      <c r="G326" s="1">
        <v>46193.135625000003</v>
      </c>
      <c r="H326">
        <v>73</v>
      </c>
      <c r="I326" t="s">
        <v>1849</v>
      </c>
      <c r="J326" s="1">
        <v>46193.135914351849</v>
      </c>
      <c r="K326">
        <v>1</v>
      </c>
      <c r="L326">
        <v>1</v>
      </c>
      <c r="M326" t="s">
        <v>1850</v>
      </c>
      <c r="N326" t="s">
        <v>1851</v>
      </c>
      <c r="O326" s="1">
        <v>46193.135300925926</v>
      </c>
      <c r="P326" s="1">
        <v>46193.135914351849</v>
      </c>
      <c r="Q326" s="1" t="str">
        <f t="shared" si="5"/>
        <v>2210904|r00</v>
      </c>
    </row>
    <row r="327" spans="1:17">
      <c r="A327">
        <v>326</v>
      </c>
      <c r="B327" t="s">
        <v>1847</v>
      </c>
      <c r="C327" t="s">
        <v>1848</v>
      </c>
      <c r="D327">
        <v>2211704</v>
      </c>
      <c r="E327">
        <v>66</v>
      </c>
      <c r="F327" t="s">
        <v>1849</v>
      </c>
      <c r="G327" s="1">
        <v>46193.138553240744</v>
      </c>
      <c r="H327">
        <v>64</v>
      </c>
      <c r="I327" t="s">
        <v>1849</v>
      </c>
      <c r="J327" s="1">
        <v>46193.138831018521</v>
      </c>
      <c r="K327">
        <v>1</v>
      </c>
      <c r="L327">
        <v>1</v>
      </c>
      <c r="M327" t="s">
        <v>1850</v>
      </c>
      <c r="N327" t="s">
        <v>1851</v>
      </c>
      <c r="O327" s="1">
        <v>46193.135949074072</v>
      </c>
      <c r="P327" s="1">
        <v>46193.138831018521</v>
      </c>
      <c r="Q327" s="1" t="str">
        <f t="shared" si="5"/>
        <v>2211704|r00</v>
      </c>
    </row>
    <row r="328" spans="1:17">
      <c r="A328">
        <v>327</v>
      </c>
      <c r="B328" t="s">
        <v>1847</v>
      </c>
      <c r="C328" t="s">
        <v>1848</v>
      </c>
      <c r="D328">
        <v>3524907</v>
      </c>
      <c r="E328">
        <v>92</v>
      </c>
      <c r="F328" t="s">
        <v>1849</v>
      </c>
      <c r="G328" s="1">
        <v>46193.138275462959</v>
      </c>
      <c r="H328">
        <v>59</v>
      </c>
      <c r="I328" t="s">
        <v>1849</v>
      </c>
      <c r="J328" s="1">
        <v>46193.138668981483</v>
      </c>
      <c r="K328">
        <v>1</v>
      </c>
      <c r="L328">
        <v>1</v>
      </c>
      <c r="M328" t="s">
        <v>1850</v>
      </c>
      <c r="N328" t="s">
        <v>1851</v>
      </c>
      <c r="O328" s="1">
        <v>46193.138148148151</v>
      </c>
      <c r="P328" s="1">
        <v>46193.138668981483</v>
      </c>
      <c r="Q328" s="1" t="str">
        <f t="shared" si="5"/>
        <v>3524907|r00</v>
      </c>
    </row>
    <row r="329" spans="1:17">
      <c r="A329">
        <v>328</v>
      </c>
      <c r="B329" t="s">
        <v>1847</v>
      </c>
      <c r="C329" t="s">
        <v>1848</v>
      </c>
      <c r="D329">
        <v>3530904</v>
      </c>
      <c r="E329">
        <v>64</v>
      </c>
      <c r="F329" t="s">
        <v>1849</v>
      </c>
      <c r="G329" s="1">
        <v>46193.139027777775</v>
      </c>
      <c r="H329">
        <v>65</v>
      </c>
      <c r="I329" t="s">
        <v>1849</v>
      </c>
      <c r="J329" s="1">
        <v>46193.139224537037</v>
      </c>
      <c r="K329">
        <v>1</v>
      </c>
      <c r="L329">
        <v>1</v>
      </c>
      <c r="M329" t="s">
        <v>1850</v>
      </c>
      <c r="N329" t="s">
        <v>1851</v>
      </c>
      <c r="O329" s="1">
        <v>46193.138715277775</v>
      </c>
      <c r="P329" s="1">
        <v>46193.139224537037</v>
      </c>
      <c r="Q329" s="1" t="str">
        <f t="shared" si="5"/>
        <v>3530904|r00</v>
      </c>
    </row>
    <row r="330" spans="1:17">
      <c r="A330">
        <v>329</v>
      </c>
      <c r="B330" t="s">
        <v>1847</v>
      </c>
      <c r="C330" t="s">
        <v>1848</v>
      </c>
      <c r="D330">
        <v>2401453</v>
      </c>
      <c r="F330" t="s">
        <v>1854</v>
      </c>
      <c r="G330" s="1">
        <v>46193.145787037036</v>
      </c>
      <c r="I330" t="s">
        <v>1852</v>
      </c>
      <c r="J330" s="1">
        <v>46193.146620370368</v>
      </c>
      <c r="K330">
        <v>0</v>
      </c>
      <c r="L330">
        <v>0</v>
      </c>
      <c r="M330" t="s">
        <v>1855</v>
      </c>
      <c r="N330" t="s">
        <v>1851</v>
      </c>
      <c r="O330" s="1">
        <v>46193.138877314814</v>
      </c>
      <c r="P330" s="1">
        <v>46193.146620370368</v>
      </c>
      <c r="Q330" s="1" t="str">
        <f t="shared" si="5"/>
        <v>2401453|r00</v>
      </c>
    </row>
    <row r="331" spans="1:17">
      <c r="A331">
        <v>330</v>
      </c>
      <c r="B331" t="s">
        <v>1847</v>
      </c>
      <c r="C331" t="s">
        <v>1848</v>
      </c>
      <c r="D331">
        <v>3532900</v>
      </c>
      <c r="E331">
        <v>97</v>
      </c>
      <c r="F331" t="s">
        <v>1849</v>
      </c>
      <c r="G331" s="1">
        <v>46193.139768518522</v>
      </c>
      <c r="H331">
        <v>100</v>
      </c>
      <c r="I331" t="s">
        <v>1849</v>
      </c>
      <c r="J331" s="1">
        <v>46193.140092592592</v>
      </c>
      <c r="K331">
        <v>1</v>
      </c>
      <c r="L331">
        <v>1</v>
      </c>
      <c r="M331" t="s">
        <v>1850</v>
      </c>
      <c r="N331" t="s">
        <v>1851</v>
      </c>
      <c r="O331" s="1">
        <v>46193.13925925926</v>
      </c>
      <c r="P331" s="1">
        <v>46193.140092592592</v>
      </c>
      <c r="Q331" s="1" t="str">
        <f t="shared" si="5"/>
        <v>3532900|r00</v>
      </c>
    </row>
    <row r="332" spans="1:17">
      <c r="A332">
        <v>331</v>
      </c>
      <c r="B332" t="s">
        <v>1847</v>
      </c>
      <c r="C332" t="s">
        <v>1848</v>
      </c>
      <c r="D332">
        <v>3534104</v>
      </c>
      <c r="E332">
        <v>90</v>
      </c>
      <c r="F332" t="s">
        <v>1849</v>
      </c>
      <c r="G332" s="1">
        <v>46193.1405787037</v>
      </c>
      <c r="H332">
        <v>94</v>
      </c>
      <c r="I332" t="s">
        <v>1849</v>
      </c>
      <c r="J332" s="1">
        <v>46193.140833333331</v>
      </c>
      <c r="K332">
        <v>1</v>
      </c>
      <c r="L332">
        <v>1</v>
      </c>
      <c r="M332" t="s">
        <v>1850</v>
      </c>
      <c r="N332" t="s">
        <v>1851</v>
      </c>
      <c r="O332" s="1">
        <v>46193.140127314815</v>
      </c>
      <c r="P332" s="1">
        <v>46193.140833333331</v>
      </c>
      <c r="Q332" s="1" t="str">
        <f t="shared" si="5"/>
        <v>3534104|r00</v>
      </c>
    </row>
    <row r="333" spans="1:17">
      <c r="A333">
        <v>332</v>
      </c>
      <c r="B333" t="s">
        <v>1847</v>
      </c>
      <c r="C333" t="s">
        <v>1848</v>
      </c>
      <c r="D333">
        <v>3538105</v>
      </c>
      <c r="E333">
        <v>69</v>
      </c>
      <c r="F333" t="s">
        <v>1849</v>
      </c>
      <c r="G333" s="1">
        <v>46193.141192129631</v>
      </c>
      <c r="H333">
        <v>74</v>
      </c>
      <c r="I333" t="s">
        <v>1849</v>
      </c>
      <c r="J333" s="1">
        <v>46193.141469907408</v>
      </c>
      <c r="K333">
        <v>1</v>
      </c>
      <c r="L333">
        <v>1</v>
      </c>
      <c r="M333" t="s">
        <v>1850</v>
      </c>
      <c r="N333" t="s">
        <v>1851</v>
      </c>
      <c r="O333" s="1">
        <v>46193.140879629631</v>
      </c>
      <c r="P333" s="1">
        <v>46193.141469907408</v>
      </c>
      <c r="Q333" s="1" t="str">
        <f t="shared" si="5"/>
        <v>3538105|r00</v>
      </c>
    </row>
    <row r="334" spans="1:17">
      <c r="A334">
        <v>333</v>
      </c>
      <c r="B334" t="s">
        <v>1847</v>
      </c>
      <c r="C334" t="s">
        <v>1848</v>
      </c>
      <c r="D334">
        <v>3539608</v>
      </c>
      <c r="E334">
        <v>92</v>
      </c>
      <c r="F334" t="s">
        <v>1849</v>
      </c>
      <c r="G334" s="1">
        <v>46193.141631944447</v>
      </c>
      <c r="H334">
        <v>68</v>
      </c>
      <c r="I334" t="s">
        <v>1849</v>
      </c>
      <c r="J334" s="1">
        <v>46193.141909722224</v>
      </c>
      <c r="K334">
        <v>1</v>
      </c>
      <c r="L334">
        <v>1</v>
      </c>
      <c r="M334" t="s">
        <v>1850</v>
      </c>
      <c r="N334" t="s">
        <v>1851</v>
      </c>
      <c r="O334" s="1">
        <v>46193.141504629632</v>
      </c>
      <c r="P334" s="1">
        <v>46193.141909722224</v>
      </c>
      <c r="Q334" s="1" t="str">
        <f t="shared" si="5"/>
        <v>3539608|r00</v>
      </c>
    </row>
    <row r="335" spans="1:17">
      <c r="A335">
        <v>334</v>
      </c>
      <c r="B335" t="s">
        <v>1847</v>
      </c>
      <c r="C335" t="s">
        <v>1848</v>
      </c>
      <c r="D335">
        <v>3539707</v>
      </c>
      <c r="E335">
        <v>42</v>
      </c>
      <c r="F335" t="s">
        <v>1849</v>
      </c>
      <c r="G335" s="1">
        <v>46193.142511574071</v>
      </c>
      <c r="H335">
        <v>51</v>
      </c>
      <c r="I335" t="s">
        <v>1849</v>
      </c>
      <c r="J335" s="1">
        <v>46193.142800925925</v>
      </c>
      <c r="K335">
        <v>1</v>
      </c>
      <c r="L335">
        <v>1</v>
      </c>
      <c r="M335" t="s">
        <v>1850</v>
      </c>
      <c r="N335" t="s">
        <v>1851</v>
      </c>
      <c r="O335" s="1">
        <v>46193.141944444447</v>
      </c>
      <c r="P335" s="1">
        <v>46193.142800925925</v>
      </c>
      <c r="Q335" s="1" t="str">
        <f t="shared" si="5"/>
        <v>3539707|r00</v>
      </c>
    </row>
    <row r="336" spans="1:17">
      <c r="A336">
        <v>335</v>
      </c>
      <c r="B336" t="s">
        <v>1847</v>
      </c>
      <c r="C336" t="s">
        <v>1848</v>
      </c>
      <c r="D336">
        <v>3539806</v>
      </c>
      <c r="E336">
        <v>92</v>
      </c>
      <c r="F336" t="s">
        <v>1849</v>
      </c>
      <c r="G336" s="1">
        <v>46193.147777777776</v>
      </c>
      <c r="H336">
        <v>76</v>
      </c>
      <c r="I336" t="s">
        <v>1849</v>
      </c>
      <c r="J336" s="1">
        <v>46193.148043981484</v>
      </c>
      <c r="K336">
        <v>1</v>
      </c>
      <c r="L336">
        <v>1</v>
      </c>
      <c r="M336" t="s">
        <v>1850</v>
      </c>
      <c r="N336" t="s">
        <v>1851</v>
      </c>
      <c r="O336" s="1">
        <v>46193.142835648148</v>
      </c>
      <c r="P336" s="1">
        <v>46193.148043981484</v>
      </c>
      <c r="Q336" s="1" t="str">
        <f t="shared" si="5"/>
        <v>3539806|r00</v>
      </c>
    </row>
    <row r="337" spans="1:17">
      <c r="A337">
        <v>336</v>
      </c>
      <c r="B337" t="s">
        <v>1847</v>
      </c>
      <c r="C337" t="s">
        <v>1848</v>
      </c>
      <c r="D337">
        <v>2404408</v>
      </c>
      <c r="E337">
        <v>69</v>
      </c>
      <c r="F337" t="s">
        <v>1849</v>
      </c>
      <c r="G337" s="1">
        <v>46193.146956018521</v>
      </c>
      <c r="H337">
        <v>69</v>
      </c>
      <c r="I337" t="s">
        <v>1849</v>
      </c>
      <c r="J337" s="1">
        <v>46193.147222222222</v>
      </c>
      <c r="K337">
        <v>1</v>
      </c>
      <c r="L337">
        <v>1</v>
      </c>
      <c r="M337" t="s">
        <v>1850</v>
      </c>
      <c r="N337" t="s">
        <v>1851</v>
      </c>
      <c r="O337" s="1">
        <v>46193.146655092591</v>
      </c>
      <c r="P337" s="1">
        <v>46193.147222222222</v>
      </c>
      <c r="Q337" s="1" t="str">
        <f t="shared" si="5"/>
        <v>2404408|r00</v>
      </c>
    </row>
    <row r="338" spans="1:17">
      <c r="A338">
        <v>337</v>
      </c>
      <c r="B338" t="s">
        <v>1847</v>
      </c>
      <c r="C338" t="s">
        <v>1848</v>
      </c>
      <c r="D338">
        <v>2405108</v>
      </c>
      <c r="E338">
        <v>59</v>
      </c>
      <c r="F338" t="s">
        <v>1849</v>
      </c>
      <c r="G338" s="1">
        <v>46193.147592592592</v>
      </c>
      <c r="H338">
        <v>66</v>
      </c>
      <c r="I338" t="s">
        <v>1849</v>
      </c>
      <c r="J338" s="1">
        <v>46193.147858796299</v>
      </c>
      <c r="K338">
        <v>1</v>
      </c>
      <c r="L338">
        <v>1</v>
      </c>
      <c r="M338" t="s">
        <v>1850</v>
      </c>
      <c r="N338" t="s">
        <v>1851</v>
      </c>
      <c r="O338" s="1">
        <v>46193.147256944445</v>
      </c>
      <c r="P338" s="1">
        <v>46193.147858796299</v>
      </c>
      <c r="Q338" s="1" t="str">
        <f t="shared" si="5"/>
        <v>2405108|r00</v>
      </c>
    </row>
    <row r="339" spans="1:17">
      <c r="A339">
        <v>338</v>
      </c>
      <c r="B339" t="s">
        <v>1847</v>
      </c>
      <c r="C339" t="s">
        <v>1848</v>
      </c>
      <c r="D339">
        <v>2406809</v>
      </c>
      <c r="E339">
        <v>81</v>
      </c>
      <c r="F339" t="s">
        <v>1849</v>
      </c>
      <c r="G339" s="1">
        <v>46193.148182870369</v>
      </c>
      <c r="H339">
        <v>82</v>
      </c>
      <c r="I339" t="s">
        <v>1849</v>
      </c>
      <c r="J339" s="1">
        <v>46193.148553240739</v>
      </c>
      <c r="K339">
        <v>1</v>
      </c>
      <c r="L339">
        <v>1</v>
      </c>
      <c r="M339" t="s">
        <v>1850</v>
      </c>
      <c r="N339" t="s">
        <v>1851</v>
      </c>
      <c r="O339" s="1">
        <v>46193.147893518515</v>
      </c>
      <c r="P339" s="1">
        <v>46193.148553240739</v>
      </c>
      <c r="Q339" s="1" t="str">
        <f t="shared" si="5"/>
        <v>2406809|r00</v>
      </c>
    </row>
    <row r="340" spans="1:17">
      <c r="A340">
        <v>339</v>
      </c>
      <c r="B340" t="s">
        <v>1847</v>
      </c>
      <c r="C340" t="s">
        <v>1848</v>
      </c>
      <c r="D340">
        <v>3540101</v>
      </c>
      <c r="E340">
        <v>73</v>
      </c>
      <c r="F340" t="s">
        <v>1849</v>
      </c>
      <c r="G340" s="1">
        <v>46193.148449074077</v>
      </c>
      <c r="H340">
        <v>80</v>
      </c>
      <c r="I340" t="s">
        <v>1849</v>
      </c>
      <c r="J340" s="1">
        <v>46193.148668981485</v>
      </c>
      <c r="K340">
        <v>1</v>
      </c>
      <c r="L340">
        <v>1</v>
      </c>
      <c r="M340" t="s">
        <v>1850</v>
      </c>
      <c r="N340" t="s">
        <v>1851</v>
      </c>
      <c r="O340" s="1">
        <v>46193.148090277777</v>
      </c>
      <c r="P340" s="1">
        <v>46193.148668981485</v>
      </c>
      <c r="Q340" s="1" t="str">
        <f t="shared" si="5"/>
        <v>3540101|r00</v>
      </c>
    </row>
    <row r="341" spans="1:17">
      <c r="A341">
        <v>340</v>
      </c>
      <c r="B341" t="s">
        <v>1847</v>
      </c>
      <c r="C341" t="s">
        <v>1848</v>
      </c>
      <c r="D341">
        <v>2407104</v>
      </c>
      <c r="E341">
        <v>92</v>
      </c>
      <c r="F341" t="s">
        <v>1849</v>
      </c>
      <c r="G341" s="1">
        <v>46193.148726851854</v>
      </c>
      <c r="H341">
        <v>79</v>
      </c>
      <c r="I341" t="s">
        <v>1849</v>
      </c>
      <c r="J341" s="1">
        <v>46193.148958333331</v>
      </c>
      <c r="K341">
        <v>1</v>
      </c>
      <c r="L341">
        <v>1</v>
      </c>
      <c r="M341" t="s">
        <v>1850</v>
      </c>
      <c r="N341" t="s">
        <v>1851</v>
      </c>
      <c r="O341" s="1">
        <v>46193.148599537039</v>
      </c>
      <c r="P341" s="1">
        <v>46193.148958333331</v>
      </c>
      <c r="Q341" s="1" t="str">
        <f t="shared" si="5"/>
        <v>2407104|r00</v>
      </c>
    </row>
    <row r="342" spans="1:17">
      <c r="A342">
        <v>341</v>
      </c>
      <c r="B342" t="s">
        <v>1847</v>
      </c>
      <c r="C342" t="s">
        <v>1848</v>
      </c>
      <c r="D342">
        <v>3540853</v>
      </c>
      <c r="E342">
        <v>64</v>
      </c>
      <c r="F342" t="s">
        <v>1849</v>
      </c>
      <c r="G342" s="1">
        <v>46193.149270833332</v>
      </c>
      <c r="H342">
        <v>75</v>
      </c>
      <c r="I342" t="s">
        <v>1849</v>
      </c>
      <c r="J342" s="1">
        <v>46193.149525462963</v>
      </c>
      <c r="K342">
        <v>1</v>
      </c>
      <c r="L342">
        <v>1</v>
      </c>
      <c r="M342" t="s">
        <v>1850</v>
      </c>
      <c r="N342" t="s">
        <v>1851</v>
      </c>
      <c r="O342" s="1">
        <v>46193.1487037037</v>
      </c>
      <c r="P342" s="1">
        <v>46193.149525462963</v>
      </c>
      <c r="Q342" s="1" t="str">
        <f t="shared" si="5"/>
        <v>3540853|r00</v>
      </c>
    </row>
    <row r="343" spans="1:17">
      <c r="A343">
        <v>342</v>
      </c>
      <c r="B343" t="s">
        <v>1847</v>
      </c>
      <c r="C343" t="s">
        <v>1848</v>
      </c>
      <c r="D343">
        <v>2407252</v>
      </c>
      <c r="E343">
        <v>63</v>
      </c>
      <c r="F343" t="s">
        <v>1849</v>
      </c>
      <c r="G343" s="1">
        <v>46193.149340277778</v>
      </c>
      <c r="H343">
        <v>65</v>
      </c>
      <c r="I343" t="s">
        <v>1849</v>
      </c>
      <c r="J343" s="1">
        <v>46193.149594907409</v>
      </c>
      <c r="K343">
        <v>1</v>
      </c>
      <c r="L343">
        <v>1</v>
      </c>
      <c r="M343" t="s">
        <v>1850</v>
      </c>
      <c r="N343" t="s">
        <v>1851</v>
      </c>
      <c r="O343" s="1">
        <v>46193.148993055554</v>
      </c>
      <c r="P343" s="1">
        <v>46193.149594907409</v>
      </c>
      <c r="Q343" s="1" t="str">
        <f t="shared" si="5"/>
        <v>2407252|r00</v>
      </c>
    </row>
    <row r="344" spans="1:17">
      <c r="A344">
        <v>343</v>
      </c>
      <c r="B344" t="s">
        <v>1847</v>
      </c>
      <c r="C344" t="s">
        <v>1848</v>
      </c>
      <c r="D344">
        <v>3544103</v>
      </c>
      <c r="E344">
        <v>74</v>
      </c>
      <c r="F344" t="s">
        <v>1849</v>
      </c>
      <c r="G344" s="1">
        <v>46193.149826388886</v>
      </c>
      <c r="H344">
        <v>74</v>
      </c>
      <c r="I344" t="s">
        <v>1849</v>
      </c>
      <c r="J344" s="1">
        <v>46193.150104166663</v>
      </c>
      <c r="K344">
        <v>1</v>
      </c>
      <c r="L344">
        <v>1</v>
      </c>
      <c r="M344" t="s">
        <v>1850</v>
      </c>
      <c r="N344" t="s">
        <v>1851</v>
      </c>
      <c r="O344" s="1">
        <v>46193.149560185186</v>
      </c>
      <c r="P344" s="1">
        <v>46193.150104166663</v>
      </c>
      <c r="Q344" s="1" t="str">
        <f t="shared" si="5"/>
        <v>3544103|r00</v>
      </c>
    </row>
    <row r="345" spans="1:17">
      <c r="A345">
        <v>344</v>
      </c>
      <c r="B345" t="s">
        <v>1847</v>
      </c>
      <c r="C345" t="s">
        <v>1848</v>
      </c>
      <c r="D345">
        <v>2407401</v>
      </c>
      <c r="E345">
        <v>60</v>
      </c>
      <c r="F345" t="s">
        <v>1849</v>
      </c>
      <c r="G345" s="1">
        <v>46193.150312500002</v>
      </c>
      <c r="H345">
        <v>70</v>
      </c>
      <c r="I345" t="s">
        <v>1849</v>
      </c>
      <c r="J345" s="1">
        <v>46193.150601851848</v>
      </c>
      <c r="K345">
        <v>1</v>
      </c>
      <c r="L345">
        <v>1</v>
      </c>
      <c r="M345" t="s">
        <v>1850</v>
      </c>
      <c r="N345" t="s">
        <v>1851</v>
      </c>
      <c r="O345" s="1">
        <v>46193.149641203701</v>
      </c>
      <c r="P345" s="1">
        <v>46193.150601851848</v>
      </c>
      <c r="Q345" s="1" t="str">
        <f t="shared" si="5"/>
        <v>2407401|r00</v>
      </c>
    </row>
    <row r="346" spans="1:17">
      <c r="A346">
        <v>345</v>
      </c>
      <c r="B346" t="s">
        <v>1847</v>
      </c>
      <c r="C346" t="s">
        <v>1848</v>
      </c>
      <c r="D346">
        <v>3544509</v>
      </c>
      <c r="E346">
        <v>92</v>
      </c>
      <c r="F346" t="s">
        <v>1849</v>
      </c>
      <c r="G346" s="1">
        <v>46193.150289351855</v>
      </c>
      <c r="H346">
        <v>61</v>
      </c>
      <c r="I346" t="s">
        <v>1849</v>
      </c>
      <c r="J346" s="1">
        <v>46193.150578703702</v>
      </c>
      <c r="K346">
        <v>1</v>
      </c>
      <c r="L346">
        <v>1</v>
      </c>
      <c r="M346" t="s">
        <v>1850</v>
      </c>
      <c r="N346" t="s">
        <v>1851</v>
      </c>
      <c r="O346" s="1">
        <v>46193.15016203704</v>
      </c>
      <c r="P346" s="1">
        <v>46193.150590277779</v>
      </c>
      <c r="Q346" s="1" t="str">
        <f t="shared" si="5"/>
        <v>3544509|r00</v>
      </c>
    </row>
    <row r="347" spans="1:17">
      <c r="A347">
        <v>346</v>
      </c>
      <c r="B347" t="s">
        <v>1847</v>
      </c>
      <c r="C347" t="s">
        <v>1848</v>
      </c>
      <c r="D347">
        <v>3549953</v>
      </c>
      <c r="E347">
        <v>64</v>
      </c>
      <c r="F347" t="s">
        <v>1849</v>
      </c>
      <c r="G347" s="1">
        <v>46193.150810185187</v>
      </c>
      <c r="H347">
        <v>65</v>
      </c>
      <c r="I347" t="s">
        <v>1849</v>
      </c>
      <c r="J347" s="1">
        <v>46193.151030092595</v>
      </c>
      <c r="K347">
        <v>1</v>
      </c>
      <c r="L347">
        <v>1</v>
      </c>
      <c r="M347" t="s">
        <v>1850</v>
      </c>
      <c r="N347" t="s">
        <v>1851</v>
      </c>
      <c r="O347" s="1">
        <v>46193.150625000002</v>
      </c>
      <c r="P347" s="1">
        <v>46193.151030092595</v>
      </c>
      <c r="Q347" s="1" t="str">
        <f t="shared" si="5"/>
        <v>3549953|r00</v>
      </c>
    </row>
    <row r="348" spans="1:17">
      <c r="A348">
        <v>347</v>
      </c>
      <c r="B348" t="s">
        <v>1847</v>
      </c>
      <c r="C348" t="s">
        <v>1848</v>
      </c>
      <c r="D348">
        <v>2407500</v>
      </c>
      <c r="E348">
        <v>59</v>
      </c>
      <c r="F348" t="s">
        <v>1849</v>
      </c>
      <c r="G348" s="1">
        <v>46193.150833333333</v>
      </c>
      <c r="H348">
        <v>59</v>
      </c>
      <c r="I348" t="s">
        <v>1849</v>
      </c>
      <c r="J348" s="1">
        <v>46193.151030092595</v>
      </c>
      <c r="K348">
        <v>1</v>
      </c>
      <c r="L348">
        <v>1</v>
      </c>
      <c r="M348" t="s">
        <v>1850</v>
      </c>
      <c r="N348" t="s">
        <v>1851</v>
      </c>
      <c r="O348" s="1">
        <v>46193.150636574072</v>
      </c>
      <c r="P348" s="1">
        <v>46193.151030092595</v>
      </c>
      <c r="Q348" s="1" t="str">
        <f t="shared" si="5"/>
        <v>2407500|r00</v>
      </c>
    </row>
    <row r="349" spans="1:17">
      <c r="A349">
        <v>348</v>
      </c>
      <c r="B349" t="s">
        <v>1847</v>
      </c>
      <c r="C349" t="s">
        <v>1848</v>
      </c>
      <c r="D349">
        <v>2411007</v>
      </c>
      <c r="E349">
        <v>63</v>
      </c>
      <c r="F349" t="s">
        <v>1849</v>
      </c>
      <c r="G349" s="1">
        <v>46193.151458333334</v>
      </c>
      <c r="H349">
        <v>65</v>
      </c>
      <c r="I349" t="s">
        <v>1849</v>
      </c>
      <c r="J349" s="1">
        <v>46193.151712962965</v>
      </c>
      <c r="K349">
        <v>1</v>
      </c>
      <c r="L349">
        <v>1</v>
      </c>
      <c r="M349" t="s">
        <v>1850</v>
      </c>
      <c r="N349" t="s">
        <v>1851</v>
      </c>
      <c r="O349" s="1">
        <v>46193.151076388887</v>
      </c>
      <c r="P349" s="1">
        <v>46193.151712962965</v>
      </c>
      <c r="Q349" s="1" t="str">
        <f t="shared" si="5"/>
        <v>2411007|r00</v>
      </c>
    </row>
    <row r="350" spans="1:17">
      <c r="A350">
        <v>349</v>
      </c>
      <c r="B350" t="s">
        <v>1847</v>
      </c>
      <c r="C350" t="s">
        <v>1848</v>
      </c>
      <c r="D350">
        <v>3550001</v>
      </c>
      <c r="E350">
        <v>92</v>
      </c>
      <c r="F350" t="s">
        <v>1849</v>
      </c>
      <c r="G350" s="1">
        <v>46193.151250000003</v>
      </c>
      <c r="H350">
        <v>69</v>
      </c>
      <c r="I350" t="s">
        <v>1849</v>
      </c>
      <c r="J350" s="1">
        <v>46193.151597222219</v>
      </c>
      <c r="K350">
        <v>1</v>
      </c>
      <c r="L350">
        <v>1</v>
      </c>
      <c r="M350" t="s">
        <v>1850</v>
      </c>
      <c r="N350" t="s">
        <v>1851</v>
      </c>
      <c r="O350" s="1">
        <v>46193.151076388887</v>
      </c>
      <c r="P350" s="1">
        <v>46193.151597222219</v>
      </c>
      <c r="Q350" s="1" t="str">
        <f t="shared" si="5"/>
        <v>3550001|r00</v>
      </c>
    </row>
    <row r="351" spans="1:17">
      <c r="A351">
        <v>350</v>
      </c>
      <c r="B351" t="s">
        <v>1847</v>
      </c>
      <c r="C351" t="s">
        <v>1848</v>
      </c>
      <c r="D351">
        <v>3550506</v>
      </c>
      <c r="E351">
        <v>92</v>
      </c>
      <c r="F351" t="s">
        <v>1849</v>
      </c>
      <c r="G351" s="1">
        <v>46193.154085648152</v>
      </c>
      <c r="H351">
        <v>86</v>
      </c>
      <c r="I351" t="s">
        <v>1849</v>
      </c>
      <c r="J351" s="1">
        <v>46193.154363425929</v>
      </c>
      <c r="K351">
        <v>1</v>
      </c>
      <c r="L351">
        <v>1</v>
      </c>
      <c r="M351" t="s">
        <v>1850</v>
      </c>
      <c r="N351" t="s">
        <v>1851</v>
      </c>
      <c r="O351" s="1">
        <v>46193.151631944442</v>
      </c>
      <c r="P351" s="1">
        <v>46193.154363425929</v>
      </c>
      <c r="Q351" s="1" t="str">
        <f t="shared" si="5"/>
        <v>3550506|r00</v>
      </c>
    </row>
    <row r="352" spans="1:17">
      <c r="A352">
        <v>351</v>
      </c>
      <c r="B352" t="s">
        <v>1847</v>
      </c>
      <c r="C352" t="s">
        <v>1848</v>
      </c>
      <c r="D352">
        <v>2410306</v>
      </c>
      <c r="E352">
        <v>63</v>
      </c>
      <c r="F352" t="s">
        <v>1849</v>
      </c>
      <c r="G352" s="1">
        <v>46193.152106481481</v>
      </c>
      <c r="H352">
        <v>66</v>
      </c>
      <c r="I352" t="s">
        <v>1849</v>
      </c>
      <c r="J352" s="1">
        <v>46193.152372685188</v>
      </c>
      <c r="K352">
        <v>1</v>
      </c>
      <c r="L352">
        <v>1</v>
      </c>
      <c r="M352" t="s">
        <v>1850</v>
      </c>
      <c r="N352" t="s">
        <v>1851</v>
      </c>
      <c r="O352" s="1">
        <v>46193.151747685188</v>
      </c>
      <c r="P352" s="1">
        <v>46193.152372685188</v>
      </c>
      <c r="Q352" s="1" t="str">
        <f t="shared" si="5"/>
        <v>2410306|r00</v>
      </c>
    </row>
    <row r="353" spans="1:17">
      <c r="A353">
        <v>352</v>
      </c>
      <c r="B353" t="s">
        <v>1847</v>
      </c>
      <c r="C353" t="s">
        <v>1848</v>
      </c>
      <c r="D353">
        <v>2413904</v>
      </c>
      <c r="E353">
        <v>56</v>
      </c>
      <c r="F353" t="s">
        <v>1849</v>
      </c>
      <c r="G353" s="1">
        <v>46193.152592592596</v>
      </c>
      <c r="H353">
        <v>60</v>
      </c>
      <c r="I353" t="s">
        <v>1849</v>
      </c>
      <c r="J353" s="1">
        <v>46193.152870370373</v>
      </c>
      <c r="K353">
        <v>1</v>
      </c>
      <c r="L353">
        <v>1</v>
      </c>
      <c r="M353" t="s">
        <v>1850</v>
      </c>
      <c r="N353" t="s">
        <v>1851</v>
      </c>
      <c r="O353" s="1">
        <v>46193.152407407404</v>
      </c>
      <c r="P353" s="1">
        <v>46193.152870370373</v>
      </c>
      <c r="Q353" s="1" t="str">
        <f t="shared" si="5"/>
        <v>2413904|r00</v>
      </c>
    </row>
    <row r="354" spans="1:17">
      <c r="A354">
        <v>353</v>
      </c>
      <c r="B354" t="s">
        <v>1847</v>
      </c>
      <c r="C354" t="s">
        <v>1848</v>
      </c>
      <c r="D354">
        <v>2414902</v>
      </c>
      <c r="E354">
        <v>42</v>
      </c>
      <c r="F354" t="s">
        <v>1849</v>
      </c>
      <c r="G354" s="1">
        <v>46193.15347222222</v>
      </c>
      <c r="H354">
        <v>49</v>
      </c>
      <c r="I354" t="s">
        <v>1849</v>
      </c>
      <c r="J354" s="1">
        <v>46193.153773148151</v>
      </c>
      <c r="K354">
        <v>1</v>
      </c>
      <c r="L354">
        <v>1</v>
      </c>
      <c r="M354" t="s">
        <v>1850</v>
      </c>
      <c r="N354" t="s">
        <v>1851</v>
      </c>
      <c r="O354" s="1">
        <v>46193.152905092589</v>
      </c>
      <c r="P354" s="1">
        <v>46193.153773148151</v>
      </c>
      <c r="Q354" s="1" t="str">
        <f t="shared" si="5"/>
        <v>2414902|r00</v>
      </c>
    </row>
    <row r="355" spans="1:17">
      <c r="A355">
        <v>354</v>
      </c>
      <c r="B355" t="s">
        <v>1847</v>
      </c>
      <c r="C355" t="s">
        <v>1848</v>
      </c>
      <c r="D355">
        <v>2805703</v>
      </c>
      <c r="E355">
        <v>57</v>
      </c>
      <c r="F355" t="s">
        <v>1849</v>
      </c>
      <c r="G355" s="1">
        <v>46193.15520833333</v>
      </c>
      <c r="H355">
        <v>57</v>
      </c>
      <c r="I355" t="s">
        <v>1849</v>
      </c>
      <c r="J355" s="1">
        <v>46193.155497685184</v>
      </c>
      <c r="K355">
        <v>1</v>
      </c>
      <c r="L355">
        <v>1</v>
      </c>
      <c r="M355" t="s">
        <v>1850</v>
      </c>
      <c r="N355" t="s">
        <v>1851</v>
      </c>
      <c r="O355" s="1">
        <v>46193.153807870367</v>
      </c>
      <c r="P355" s="1">
        <v>46193.155497685184</v>
      </c>
      <c r="Q355" s="1" t="str">
        <f t="shared" si="5"/>
        <v>2805703|r00</v>
      </c>
    </row>
    <row r="356" spans="1:17">
      <c r="A356">
        <v>355</v>
      </c>
      <c r="B356" t="s">
        <v>1847</v>
      </c>
      <c r="C356" t="s">
        <v>1848</v>
      </c>
      <c r="D356">
        <v>3550605</v>
      </c>
      <c r="E356">
        <v>92</v>
      </c>
      <c r="F356" t="s">
        <v>1849</v>
      </c>
      <c r="G356" s="1">
        <v>46193.15452546296</v>
      </c>
      <c r="H356">
        <v>75</v>
      </c>
      <c r="I356" t="s">
        <v>1849</v>
      </c>
      <c r="J356" s="1">
        <v>46193.154803240737</v>
      </c>
      <c r="K356">
        <v>1</v>
      </c>
      <c r="L356">
        <v>1</v>
      </c>
      <c r="M356" t="s">
        <v>1850</v>
      </c>
      <c r="N356" t="s">
        <v>1851</v>
      </c>
      <c r="O356" s="1">
        <v>46193.154398148145</v>
      </c>
      <c r="P356" s="1">
        <v>46193.154803240737</v>
      </c>
      <c r="Q356" s="1" t="str">
        <f t="shared" si="5"/>
        <v>3550605|r00</v>
      </c>
    </row>
    <row r="357" spans="1:17">
      <c r="A357">
        <v>356</v>
      </c>
      <c r="B357" t="s">
        <v>1847</v>
      </c>
      <c r="C357" t="s">
        <v>1848</v>
      </c>
      <c r="D357">
        <v>3552007</v>
      </c>
      <c r="E357">
        <v>59</v>
      </c>
      <c r="F357" t="s">
        <v>1849</v>
      </c>
      <c r="G357" s="1">
        <v>46193.155127314814</v>
      </c>
      <c r="H357">
        <v>59</v>
      </c>
      <c r="I357" t="s">
        <v>1849</v>
      </c>
      <c r="J357" s="1">
        <v>46193.155393518522</v>
      </c>
      <c r="K357">
        <v>1</v>
      </c>
      <c r="L357">
        <v>1</v>
      </c>
      <c r="M357" t="s">
        <v>1850</v>
      </c>
      <c r="N357" t="s">
        <v>1851</v>
      </c>
      <c r="O357" s="1">
        <v>46193.154849537037</v>
      </c>
      <c r="P357" s="1">
        <v>46193.155393518522</v>
      </c>
      <c r="Q357" s="1" t="str">
        <f t="shared" si="5"/>
        <v>3552007|r00</v>
      </c>
    </row>
    <row r="358" spans="1:17">
      <c r="A358">
        <v>357</v>
      </c>
      <c r="B358" t="s">
        <v>1847</v>
      </c>
      <c r="C358" t="s">
        <v>1848</v>
      </c>
      <c r="D358">
        <v>3553401</v>
      </c>
      <c r="F358" t="s">
        <v>1854</v>
      </c>
      <c r="G358" s="1">
        <v>46193.162407407406</v>
      </c>
      <c r="H358">
        <v>59</v>
      </c>
      <c r="I358" t="s">
        <v>1849</v>
      </c>
      <c r="J358" s="1">
        <v>46193.162615740737</v>
      </c>
      <c r="K358">
        <v>0</v>
      </c>
      <c r="L358">
        <v>1</v>
      </c>
      <c r="M358" t="s">
        <v>1853</v>
      </c>
      <c r="N358" t="s">
        <v>1851</v>
      </c>
      <c r="O358" s="1">
        <v>46193.155428240738</v>
      </c>
      <c r="P358" s="1">
        <v>46193.162615740737</v>
      </c>
      <c r="Q358" s="1" t="str">
        <f t="shared" si="5"/>
        <v>3553401|r00</v>
      </c>
    </row>
    <row r="359" spans="1:17">
      <c r="A359">
        <v>358</v>
      </c>
      <c r="B359" t="s">
        <v>1847</v>
      </c>
      <c r="C359" t="s">
        <v>1848</v>
      </c>
      <c r="D359">
        <v>2805802</v>
      </c>
      <c r="E359">
        <v>57</v>
      </c>
      <c r="F359" t="s">
        <v>1849</v>
      </c>
      <c r="G359" s="1">
        <v>46193.155787037038</v>
      </c>
      <c r="H359">
        <v>57</v>
      </c>
      <c r="I359" t="s">
        <v>1849</v>
      </c>
      <c r="J359" s="1">
        <v>46193.156099537038</v>
      </c>
      <c r="K359">
        <v>1</v>
      </c>
      <c r="L359">
        <v>1</v>
      </c>
      <c r="M359" t="s">
        <v>1850</v>
      </c>
      <c r="N359" t="s">
        <v>1851</v>
      </c>
      <c r="O359" s="1">
        <v>46193.155532407407</v>
      </c>
      <c r="P359" s="1">
        <v>46193.156099537038</v>
      </c>
      <c r="Q359" s="1" t="str">
        <f t="shared" si="5"/>
        <v>2805802|r00</v>
      </c>
    </row>
    <row r="360" spans="1:17">
      <c r="A360">
        <v>359</v>
      </c>
      <c r="B360" t="s">
        <v>1847</v>
      </c>
      <c r="C360" t="s">
        <v>1848</v>
      </c>
      <c r="D360">
        <v>2806008</v>
      </c>
      <c r="E360">
        <v>54</v>
      </c>
      <c r="F360" t="s">
        <v>1849</v>
      </c>
      <c r="G360" s="1">
        <v>46193.156388888892</v>
      </c>
      <c r="H360">
        <v>55</v>
      </c>
      <c r="I360" t="s">
        <v>1849</v>
      </c>
      <c r="J360" s="1">
        <v>46193.156666666669</v>
      </c>
      <c r="K360">
        <v>1</v>
      </c>
      <c r="L360">
        <v>1</v>
      </c>
      <c r="M360" t="s">
        <v>1850</v>
      </c>
      <c r="N360" t="s">
        <v>1851</v>
      </c>
      <c r="O360" s="1">
        <v>46193.156134259261</v>
      </c>
      <c r="P360" s="1">
        <v>46193.156666666669</v>
      </c>
      <c r="Q360" s="1" t="str">
        <f t="shared" si="5"/>
        <v>2806008|r00</v>
      </c>
    </row>
    <row r="361" spans="1:17">
      <c r="A361">
        <v>360</v>
      </c>
      <c r="B361" t="s">
        <v>1847</v>
      </c>
      <c r="C361" t="s">
        <v>1848</v>
      </c>
      <c r="D361">
        <v>3553906</v>
      </c>
      <c r="E361">
        <v>88</v>
      </c>
      <c r="F361" t="s">
        <v>1849</v>
      </c>
      <c r="G361" s="1">
        <v>46193.163784722223</v>
      </c>
      <c r="H361">
        <v>90</v>
      </c>
      <c r="I361" t="s">
        <v>1849</v>
      </c>
      <c r="J361" s="1">
        <v>46193.163981481484</v>
      </c>
      <c r="K361">
        <v>1</v>
      </c>
      <c r="L361">
        <v>1</v>
      </c>
      <c r="M361" t="s">
        <v>1850</v>
      </c>
      <c r="N361" t="s">
        <v>1851</v>
      </c>
      <c r="O361" s="1">
        <v>46193.162662037037</v>
      </c>
      <c r="P361" s="1">
        <v>46193.163981481484</v>
      </c>
      <c r="Q361" s="1" t="str">
        <f t="shared" si="5"/>
        <v>3553906|r00</v>
      </c>
    </row>
    <row r="362" spans="1:17">
      <c r="A362">
        <v>361</v>
      </c>
      <c r="B362" t="s">
        <v>1847</v>
      </c>
      <c r="C362" t="s">
        <v>1848</v>
      </c>
      <c r="D362">
        <v>3554409</v>
      </c>
      <c r="E362">
        <v>82</v>
      </c>
      <c r="F362" t="s">
        <v>1849</v>
      </c>
      <c r="G362" s="1">
        <v>46193.164444444446</v>
      </c>
      <c r="H362">
        <v>79</v>
      </c>
      <c r="I362" t="s">
        <v>1849</v>
      </c>
      <c r="J362" s="1">
        <v>46193.164768518516</v>
      </c>
      <c r="K362">
        <v>1</v>
      </c>
      <c r="L362">
        <v>1</v>
      </c>
      <c r="M362" t="s">
        <v>1850</v>
      </c>
      <c r="N362" t="s">
        <v>1851</v>
      </c>
      <c r="O362" s="1">
        <v>46193.164027777777</v>
      </c>
      <c r="P362" s="1">
        <v>46193.164768518516</v>
      </c>
      <c r="Q362" s="1" t="str">
        <f t="shared" si="5"/>
        <v>3554409|r00</v>
      </c>
    </row>
    <row r="363" spans="1:17">
      <c r="A363">
        <v>362</v>
      </c>
      <c r="B363" t="s">
        <v>1847</v>
      </c>
      <c r="C363" t="s">
        <v>1848</v>
      </c>
      <c r="D363">
        <v>3555604</v>
      </c>
      <c r="E363">
        <v>62</v>
      </c>
      <c r="F363" t="s">
        <v>1849</v>
      </c>
      <c r="G363" s="1">
        <v>46193.165300925924</v>
      </c>
      <c r="H363">
        <v>66</v>
      </c>
      <c r="I363" t="s">
        <v>1849</v>
      </c>
      <c r="J363" s="1">
        <v>46193.166273148148</v>
      </c>
      <c r="K363">
        <v>1</v>
      </c>
      <c r="L363">
        <v>1</v>
      </c>
      <c r="M363" t="s">
        <v>1850</v>
      </c>
      <c r="N363" t="s">
        <v>1851</v>
      </c>
      <c r="O363" s="1">
        <v>46193.164803240739</v>
      </c>
      <c r="P363" s="1">
        <v>46193.166273148148</v>
      </c>
      <c r="Q363" s="1" t="str">
        <f t="shared" si="5"/>
        <v>3555604|r00</v>
      </c>
    </row>
    <row r="364" spans="1:17">
      <c r="A364">
        <v>363</v>
      </c>
      <c r="B364" t="s">
        <v>1857</v>
      </c>
      <c r="C364" t="s">
        <v>1858</v>
      </c>
      <c r="D364">
        <v>1200179</v>
      </c>
      <c r="E364">
        <v>61</v>
      </c>
      <c r="F364" t="s">
        <v>1849</v>
      </c>
      <c r="G364" s="1">
        <v>46195.967395833337</v>
      </c>
      <c r="H364">
        <v>63</v>
      </c>
      <c r="I364" t="s">
        <v>1849</v>
      </c>
      <c r="J364" s="1">
        <v>46195.967662037037</v>
      </c>
      <c r="K364">
        <v>1</v>
      </c>
      <c r="L364">
        <v>1</v>
      </c>
      <c r="M364" t="s">
        <v>1850</v>
      </c>
      <c r="N364" t="s">
        <v>1851</v>
      </c>
      <c r="O364" s="1">
        <v>46195.966828703706</v>
      </c>
      <c r="P364" s="1">
        <v>46195.967662037037</v>
      </c>
      <c r="Q364" s="1" t="str">
        <f t="shared" si="5"/>
        <v>1200179|r01</v>
      </c>
    </row>
    <row r="365" spans="1:17">
      <c r="A365">
        <v>364</v>
      </c>
      <c r="B365" t="s">
        <v>1857</v>
      </c>
      <c r="C365" t="s">
        <v>1858</v>
      </c>
      <c r="D365">
        <v>2700102</v>
      </c>
      <c r="E365">
        <v>57</v>
      </c>
      <c r="F365" t="s">
        <v>1849</v>
      </c>
      <c r="G365" s="1">
        <v>46195.967037037037</v>
      </c>
      <c r="I365" t="s">
        <v>1852</v>
      </c>
      <c r="J365" s="1">
        <v>46195.967951388891</v>
      </c>
      <c r="K365">
        <v>1</v>
      </c>
      <c r="L365">
        <v>0</v>
      </c>
      <c r="M365" t="s">
        <v>1853</v>
      </c>
      <c r="N365" t="s">
        <v>1851</v>
      </c>
      <c r="O365" s="1">
        <v>46195.966828703706</v>
      </c>
      <c r="P365" s="1">
        <v>46195.967951388891</v>
      </c>
      <c r="Q365" s="1" t="str">
        <f t="shared" si="5"/>
        <v>2700102|r01</v>
      </c>
    </row>
    <row r="366" spans="1:17">
      <c r="A366">
        <v>365</v>
      </c>
      <c r="B366" t="s">
        <v>1857</v>
      </c>
      <c r="C366" t="s">
        <v>1858</v>
      </c>
      <c r="D366">
        <v>5203939</v>
      </c>
      <c r="E366">
        <v>75</v>
      </c>
      <c r="F366" t="s">
        <v>1849</v>
      </c>
      <c r="G366" s="1">
        <v>46195.967268518521</v>
      </c>
      <c r="H366">
        <v>72</v>
      </c>
      <c r="I366" t="s">
        <v>1849</v>
      </c>
      <c r="J366" s="1">
        <v>46195.967534722222</v>
      </c>
      <c r="K366">
        <v>1</v>
      </c>
      <c r="L366">
        <v>1</v>
      </c>
      <c r="M366" t="s">
        <v>1850</v>
      </c>
      <c r="N366" t="s">
        <v>1851</v>
      </c>
      <c r="O366" s="1">
        <v>46195.966828703706</v>
      </c>
      <c r="P366" s="1">
        <v>46195.967534722222</v>
      </c>
      <c r="Q366" s="1" t="str">
        <f t="shared" si="5"/>
        <v>5203939|r01</v>
      </c>
    </row>
    <row r="367" spans="1:17">
      <c r="A367">
        <v>366</v>
      </c>
      <c r="B367" t="s">
        <v>1857</v>
      </c>
      <c r="C367" t="s">
        <v>1858</v>
      </c>
      <c r="D367">
        <v>5204656</v>
      </c>
      <c r="E367">
        <v>71</v>
      </c>
      <c r="F367" t="s">
        <v>1849</v>
      </c>
      <c r="G367" s="1">
        <v>46195.968391203707</v>
      </c>
      <c r="H367">
        <v>69</v>
      </c>
      <c r="I367" t="s">
        <v>1849</v>
      </c>
      <c r="J367" s="1">
        <v>46195.968611111108</v>
      </c>
      <c r="K367">
        <v>1</v>
      </c>
      <c r="L367">
        <v>1</v>
      </c>
      <c r="M367" t="s">
        <v>1850</v>
      </c>
      <c r="N367" t="s">
        <v>1851</v>
      </c>
      <c r="O367" s="1">
        <v>46195.967592592591</v>
      </c>
      <c r="P367" s="1">
        <v>46195.968611111108</v>
      </c>
      <c r="Q367" s="1" t="str">
        <f t="shared" si="5"/>
        <v>5204656|r01</v>
      </c>
    </row>
    <row r="368" spans="1:17">
      <c r="A368">
        <v>367</v>
      </c>
      <c r="B368" t="s">
        <v>1857</v>
      </c>
      <c r="C368" t="s">
        <v>1858</v>
      </c>
      <c r="D368">
        <v>1200393</v>
      </c>
      <c r="E368">
        <v>61</v>
      </c>
      <c r="F368" t="s">
        <v>1849</v>
      </c>
      <c r="G368" s="1">
        <v>46195.968206018515</v>
      </c>
      <c r="H368">
        <v>63</v>
      </c>
      <c r="I368" t="s">
        <v>1849</v>
      </c>
      <c r="J368" s="1">
        <v>46195.968495370369</v>
      </c>
      <c r="K368">
        <v>1</v>
      </c>
      <c r="L368">
        <v>1</v>
      </c>
      <c r="M368" t="s">
        <v>1850</v>
      </c>
      <c r="N368" t="s">
        <v>1851</v>
      </c>
      <c r="O368" s="1">
        <v>46195.96769675926</v>
      </c>
      <c r="P368" s="1">
        <v>46195.968495370369</v>
      </c>
      <c r="Q368" s="1" t="str">
        <f t="shared" si="5"/>
        <v>1200393|r01</v>
      </c>
    </row>
    <row r="369" spans="1:17">
      <c r="A369">
        <v>368</v>
      </c>
      <c r="B369" t="s">
        <v>1857</v>
      </c>
      <c r="C369" t="s">
        <v>1858</v>
      </c>
      <c r="D369">
        <v>2702207</v>
      </c>
      <c r="E369">
        <v>55</v>
      </c>
      <c r="F369" t="s">
        <v>1849</v>
      </c>
      <c r="G369" s="1">
        <v>46195.968206018515</v>
      </c>
      <c r="H369">
        <v>58</v>
      </c>
      <c r="I369" t="s">
        <v>1849</v>
      </c>
      <c r="J369" s="1">
        <v>46195.968460648146</v>
      </c>
      <c r="K369">
        <v>1</v>
      </c>
      <c r="L369">
        <v>1</v>
      </c>
      <c r="M369" t="s">
        <v>1850</v>
      </c>
      <c r="N369" t="s">
        <v>1851</v>
      </c>
      <c r="O369" s="1">
        <v>46195.967997685184</v>
      </c>
      <c r="P369" s="1">
        <v>46195.968460648146</v>
      </c>
      <c r="Q369" s="1" t="str">
        <f t="shared" si="5"/>
        <v>2702207|r01</v>
      </c>
    </row>
    <row r="370" spans="1:17">
      <c r="A370">
        <v>369</v>
      </c>
      <c r="B370" t="s">
        <v>1857</v>
      </c>
      <c r="C370" t="s">
        <v>1858</v>
      </c>
      <c r="D370">
        <v>2702900</v>
      </c>
      <c r="E370">
        <v>67</v>
      </c>
      <c r="F370" t="s">
        <v>1849</v>
      </c>
      <c r="G370" s="1">
        <v>46195.968923611108</v>
      </c>
      <c r="H370">
        <v>68</v>
      </c>
      <c r="I370" t="s">
        <v>1849</v>
      </c>
      <c r="J370" s="1">
        <v>46195.969224537039</v>
      </c>
      <c r="K370">
        <v>1</v>
      </c>
      <c r="L370">
        <v>1</v>
      </c>
      <c r="M370" t="s">
        <v>1850</v>
      </c>
      <c r="N370" t="s">
        <v>1851</v>
      </c>
      <c r="O370" s="1">
        <v>46195.968495370369</v>
      </c>
      <c r="P370" s="1">
        <v>46195.969224537039</v>
      </c>
      <c r="Q370" s="1" t="str">
        <f t="shared" si="5"/>
        <v>2702900|r01</v>
      </c>
    </row>
    <row r="371" spans="1:17">
      <c r="A371">
        <v>370</v>
      </c>
      <c r="B371" t="s">
        <v>1857</v>
      </c>
      <c r="C371" t="s">
        <v>1858</v>
      </c>
      <c r="D371">
        <v>1600303</v>
      </c>
      <c r="E371">
        <v>92</v>
      </c>
      <c r="F371" t="s">
        <v>1849</v>
      </c>
      <c r="G371" s="1">
        <v>46195.968692129631</v>
      </c>
      <c r="I371" t="s">
        <v>1852</v>
      </c>
      <c r="J371" s="1">
        <v>46195.969756944447</v>
      </c>
      <c r="K371">
        <v>1</v>
      </c>
      <c r="L371">
        <v>0</v>
      </c>
      <c r="M371" t="s">
        <v>1853</v>
      </c>
      <c r="N371" t="s">
        <v>1851</v>
      </c>
      <c r="O371" s="1">
        <v>46195.968553240738</v>
      </c>
      <c r="P371" s="1">
        <v>46195.969756944447</v>
      </c>
      <c r="Q371" s="1" t="str">
        <f t="shared" si="5"/>
        <v>1600303|r01</v>
      </c>
    </row>
    <row r="372" spans="1:17">
      <c r="A372">
        <v>371</v>
      </c>
      <c r="B372" t="s">
        <v>1857</v>
      </c>
      <c r="C372" t="s">
        <v>1858</v>
      </c>
      <c r="D372">
        <v>5205802</v>
      </c>
      <c r="E372">
        <v>74</v>
      </c>
      <c r="F372" t="s">
        <v>1849</v>
      </c>
      <c r="G372" s="1">
        <v>46195.968993055554</v>
      </c>
      <c r="H372">
        <v>74</v>
      </c>
      <c r="I372" t="s">
        <v>1849</v>
      </c>
      <c r="J372" s="1">
        <v>46195.969201388885</v>
      </c>
      <c r="K372">
        <v>1</v>
      </c>
      <c r="L372">
        <v>1</v>
      </c>
      <c r="M372" t="s">
        <v>1850</v>
      </c>
      <c r="N372" t="s">
        <v>1851</v>
      </c>
      <c r="O372" s="1">
        <v>46195.968657407408</v>
      </c>
      <c r="P372" s="1">
        <v>46195.969201388885</v>
      </c>
      <c r="Q372" s="1" t="str">
        <f t="shared" si="5"/>
        <v>5205802|r01</v>
      </c>
    </row>
    <row r="373" spans="1:17">
      <c r="A373">
        <v>372</v>
      </c>
      <c r="B373" t="s">
        <v>1857</v>
      </c>
      <c r="C373" t="s">
        <v>1858</v>
      </c>
      <c r="D373">
        <v>5206602</v>
      </c>
      <c r="E373">
        <v>70</v>
      </c>
      <c r="F373" t="s">
        <v>1849</v>
      </c>
      <c r="G373" s="1">
        <v>46195.969722222224</v>
      </c>
      <c r="H373">
        <v>69</v>
      </c>
      <c r="I373" t="s">
        <v>1849</v>
      </c>
      <c r="J373" s="1">
        <v>46195.970023148147</v>
      </c>
      <c r="K373">
        <v>1</v>
      </c>
      <c r="L373">
        <v>1</v>
      </c>
      <c r="M373" t="s">
        <v>1850</v>
      </c>
      <c r="N373" t="s">
        <v>1851</v>
      </c>
      <c r="O373" s="1">
        <v>46195.969247685185</v>
      </c>
      <c r="P373" s="1">
        <v>46195.970023148147</v>
      </c>
      <c r="Q373" s="1" t="str">
        <f t="shared" si="5"/>
        <v>5206602|r01</v>
      </c>
    </row>
    <row r="374" spans="1:17">
      <c r="A374">
        <v>373</v>
      </c>
      <c r="B374" t="s">
        <v>1857</v>
      </c>
      <c r="C374" t="s">
        <v>1858</v>
      </c>
      <c r="D374">
        <v>2703304</v>
      </c>
      <c r="E374">
        <v>64</v>
      </c>
      <c r="F374" t="s">
        <v>1849</v>
      </c>
      <c r="G374" s="1">
        <v>46195.969652777778</v>
      </c>
      <c r="H374">
        <v>60</v>
      </c>
      <c r="I374" t="s">
        <v>1849</v>
      </c>
      <c r="J374" s="1">
        <v>46195.969918981478</v>
      </c>
      <c r="K374">
        <v>1</v>
      </c>
      <c r="L374">
        <v>1</v>
      </c>
      <c r="M374" t="s">
        <v>1850</v>
      </c>
      <c r="N374" t="s">
        <v>1851</v>
      </c>
      <c r="O374" s="1">
        <v>46195.969259259262</v>
      </c>
      <c r="P374" s="1">
        <v>46195.969918981478</v>
      </c>
      <c r="Q374" s="1" t="str">
        <f t="shared" si="5"/>
        <v>2703304|r01</v>
      </c>
    </row>
    <row r="375" spans="1:17">
      <c r="A375">
        <v>374</v>
      </c>
      <c r="B375" t="s">
        <v>1857</v>
      </c>
      <c r="C375" t="s">
        <v>1858</v>
      </c>
      <c r="D375">
        <v>1600550</v>
      </c>
      <c r="E375">
        <v>65</v>
      </c>
      <c r="F375" t="s">
        <v>1849</v>
      </c>
      <c r="G375" s="1">
        <v>46195.97016203704</v>
      </c>
      <c r="H375">
        <v>68</v>
      </c>
      <c r="I375" t="s">
        <v>1849</v>
      </c>
      <c r="J375" s="1">
        <v>46195.970451388886</v>
      </c>
      <c r="K375">
        <v>1</v>
      </c>
      <c r="L375">
        <v>1</v>
      </c>
      <c r="M375" t="s">
        <v>1850</v>
      </c>
      <c r="N375" t="s">
        <v>1851</v>
      </c>
      <c r="O375" s="1">
        <v>46195.96980324074</v>
      </c>
      <c r="P375" s="1">
        <v>46195.970451388886</v>
      </c>
      <c r="Q375" s="1" t="str">
        <f t="shared" si="5"/>
        <v>1600550|r01</v>
      </c>
    </row>
    <row r="376" spans="1:17">
      <c r="A376">
        <v>375</v>
      </c>
      <c r="B376" t="s">
        <v>1857</v>
      </c>
      <c r="C376" t="s">
        <v>1858</v>
      </c>
      <c r="D376">
        <v>2706422</v>
      </c>
      <c r="E376">
        <v>58</v>
      </c>
      <c r="F376" t="s">
        <v>1849</v>
      </c>
      <c r="G376" s="1">
        <v>46195.970289351855</v>
      </c>
      <c r="H376">
        <v>57</v>
      </c>
      <c r="I376" t="s">
        <v>1849</v>
      </c>
      <c r="J376" s="1">
        <v>46195.970543981479</v>
      </c>
      <c r="K376">
        <v>1</v>
      </c>
      <c r="L376">
        <v>1</v>
      </c>
      <c r="M376" t="s">
        <v>1850</v>
      </c>
      <c r="N376" t="s">
        <v>1851</v>
      </c>
      <c r="O376" s="1">
        <v>46195.969953703701</v>
      </c>
      <c r="P376" s="1">
        <v>46195.970543981479</v>
      </c>
      <c r="Q376" s="1" t="str">
        <f t="shared" si="5"/>
        <v>2706422|r01</v>
      </c>
    </row>
    <row r="377" spans="1:17">
      <c r="A377">
        <v>376</v>
      </c>
      <c r="B377" t="s">
        <v>1857</v>
      </c>
      <c r="C377" t="s">
        <v>1858</v>
      </c>
      <c r="D377">
        <v>5207253</v>
      </c>
      <c r="E377">
        <v>77</v>
      </c>
      <c r="F377" t="s">
        <v>1849</v>
      </c>
      <c r="G377" s="1">
        <v>46195.970543981479</v>
      </c>
      <c r="H377">
        <v>78</v>
      </c>
      <c r="I377" t="s">
        <v>1849</v>
      </c>
      <c r="J377" s="1">
        <v>46195.970775462964</v>
      </c>
      <c r="K377">
        <v>1</v>
      </c>
      <c r="L377">
        <v>1</v>
      </c>
      <c r="M377" t="s">
        <v>1850</v>
      </c>
      <c r="N377" t="s">
        <v>1851</v>
      </c>
      <c r="O377" s="1">
        <v>46195.970069444447</v>
      </c>
      <c r="P377" s="1">
        <v>46195.970775462964</v>
      </c>
      <c r="Q377" s="1" t="str">
        <f t="shared" si="5"/>
        <v>5207253|r01</v>
      </c>
    </row>
    <row r="378" spans="1:17">
      <c r="A378">
        <v>377</v>
      </c>
      <c r="B378" t="s">
        <v>1857</v>
      </c>
      <c r="C378" t="s">
        <v>1858</v>
      </c>
      <c r="D378">
        <v>1600709</v>
      </c>
      <c r="E378">
        <v>59</v>
      </c>
      <c r="F378" t="s">
        <v>1849</v>
      </c>
      <c r="G378" s="1">
        <v>46195.971168981479</v>
      </c>
      <c r="H378">
        <v>66</v>
      </c>
      <c r="I378" t="s">
        <v>1849</v>
      </c>
      <c r="J378" s="1">
        <v>46195.971435185187</v>
      </c>
      <c r="K378">
        <v>1</v>
      </c>
      <c r="L378">
        <v>1</v>
      </c>
      <c r="M378" t="s">
        <v>1850</v>
      </c>
      <c r="N378" t="s">
        <v>1851</v>
      </c>
      <c r="O378" s="1">
        <v>46195.970486111109</v>
      </c>
      <c r="P378" s="1">
        <v>46195.971435185187</v>
      </c>
      <c r="Q378" s="1" t="str">
        <f t="shared" si="5"/>
        <v>1600709|r01</v>
      </c>
    </row>
    <row r="379" spans="1:17">
      <c r="A379">
        <v>378</v>
      </c>
      <c r="B379" t="s">
        <v>1857</v>
      </c>
      <c r="C379" t="s">
        <v>1858</v>
      </c>
      <c r="D379">
        <v>2708808</v>
      </c>
      <c r="E379">
        <v>52</v>
      </c>
      <c r="F379" t="s">
        <v>1849</v>
      </c>
      <c r="G379" s="1">
        <v>46195.971168981479</v>
      </c>
      <c r="H379">
        <v>53</v>
      </c>
      <c r="I379" t="s">
        <v>1849</v>
      </c>
      <c r="J379" s="1">
        <v>46195.971412037034</v>
      </c>
      <c r="K379">
        <v>1</v>
      </c>
      <c r="L379">
        <v>1</v>
      </c>
      <c r="M379" t="s">
        <v>1850</v>
      </c>
      <c r="N379" t="s">
        <v>1851</v>
      </c>
      <c r="O379" s="1">
        <v>46195.970601851855</v>
      </c>
      <c r="P379" s="1">
        <v>46195.971412037034</v>
      </c>
      <c r="Q379" s="1" t="str">
        <f t="shared" si="5"/>
        <v>2708808|r01</v>
      </c>
    </row>
    <row r="380" spans="1:17">
      <c r="A380">
        <v>379</v>
      </c>
      <c r="B380" t="s">
        <v>1857</v>
      </c>
      <c r="C380" t="s">
        <v>1858</v>
      </c>
      <c r="D380">
        <v>5208806</v>
      </c>
      <c r="E380">
        <v>70</v>
      </c>
      <c r="F380" t="s">
        <v>1849</v>
      </c>
      <c r="G380" s="1">
        <v>46195.971168981479</v>
      </c>
      <c r="H380">
        <v>72</v>
      </c>
      <c r="I380" t="s">
        <v>1849</v>
      </c>
      <c r="J380" s="1">
        <v>46195.971412037034</v>
      </c>
      <c r="K380">
        <v>1</v>
      </c>
      <c r="L380">
        <v>1</v>
      </c>
      <c r="M380" t="s">
        <v>1850</v>
      </c>
      <c r="N380" t="s">
        <v>1851</v>
      </c>
      <c r="O380" s="1">
        <v>46195.970821759256</v>
      </c>
      <c r="P380" s="1">
        <v>46195.971412037034</v>
      </c>
      <c r="Q380" s="1" t="str">
        <f t="shared" si="5"/>
        <v>5208806|r01</v>
      </c>
    </row>
    <row r="381" spans="1:17">
      <c r="A381">
        <v>380</v>
      </c>
      <c r="B381" t="s">
        <v>1857</v>
      </c>
      <c r="C381" t="s">
        <v>1858</v>
      </c>
      <c r="D381">
        <v>5209457</v>
      </c>
      <c r="E381">
        <v>73</v>
      </c>
      <c r="F381" t="s">
        <v>1849</v>
      </c>
      <c r="G381" s="1">
        <v>46195.971851851849</v>
      </c>
      <c r="H381">
        <v>72</v>
      </c>
      <c r="I381" t="s">
        <v>1849</v>
      </c>
      <c r="J381" s="1">
        <v>46195.972071759257</v>
      </c>
      <c r="K381">
        <v>1</v>
      </c>
      <c r="L381">
        <v>1</v>
      </c>
      <c r="M381" t="s">
        <v>1850</v>
      </c>
      <c r="N381" t="s">
        <v>1851</v>
      </c>
      <c r="O381" s="1">
        <v>46195.971458333333</v>
      </c>
      <c r="P381" s="1">
        <v>46195.972071759257</v>
      </c>
      <c r="Q381" s="1" t="str">
        <f t="shared" si="5"/>
        <v>5209457|r01</v>
      </c>
    </row>
    <row r="382" spans="1:17">
      <c r="A382">
        <v>381</v>
      </c>
      <c r="B382" t="s">
        <v>1857</v>
      </c>
      <c r="C382" t="s">
        <v>1858</v>
      </c>
      <c r="D382">
        <v>2900603</v>
      </c>
      <c r="E382">
        <v>59</v>
      </c>
      <c r="F382" t="s">
        <v>1849</v>
      </c>
      <c r="G382" s="1">
        <v>46195.971712962964</v>
      </c>
      <c r="H382">
        <v>61</v>
      </c>
      <c r="I382" t="s">
        <v>1849</v>
      </c>
      <c r="J382" s="1">
        <v>46195.971956018519</v>
      </c>
      <c r="K382">
        <v>1</v>
      </c>
      <c r="L382">
        <v>1</v>
      </c>
      <c r="M382" t="s">
        <v>1850</v>
      </c>
      <c r="N382" t="s">
        <v>1851</v>
      </c>
      <c r="O382" s="1">
        <v>46195.971458333333</v>
      </c>
      <c r="P382" s="1">
        <v>46195.971956018519</v>
      </c>
      <c r="Q382" s="1" t="str">
        <f t="shared" si="5"/>
        <v>2900603|r01</v>
      </c>
    </row>
    <row r="383" spans="1:17">
      <c r="A383">
        <v>382</v>
      </c>
      <c r="B383" t="s">
        <v>1857</v>
      </c>
      <c r="C383" t="s">
        <v>1858</v>
      </c>
      <c r="D383">
        <v>1300508</v>
      </c>
      <c r="E383">
        <v>92</v>
      </c>
      <c r="F383" t="s">
        <v>1849</v>
      </c>
      <c r="G383" s="1">
        <v>46195.971851851849</v>
      </c>
      <c r="H383">
        <v>76</v>
      </c>
      <c r="I383" t="s">
        <v>1849</v>
      </c>
      <c r="J383" s="1">
        <v>46195.972141203703</v>
      </c>
      <c r="K383">
        <v>1</v>
      </c>
      <c r="L383">
        <v>1</v>
      </c>
      <c r="M383" t="s">
        <v>1850</v>
      </c>
      <c r="N383" t="s">
        <v>1851</v>
      </c>
      <c r="O383" s="1">
        <v>46195.97148148148</v>
      </c>
      <c r="P383" s="1">
        <v>46195.972141203703</v>
      </c>
      <c r="Q383" s="1" t="str">
        <f t="shared" si="5"/>
        <v>1300508|r01</v>
      </c>
    </row>
    <row r="384" spans="1:17">
      <c r="A384">
        <v>383</v>
      </c>
      <c r="B384" t="s">
        <v>1857</v>
      </c>
      <c r="C384" t="s">
        <v>1858</v>
      </c>
      <c r="D384">
        <v>2901106</v>
      </c>
      <c r="E384">
        <v>79</v>
      </c>
      <c r="F384" t="s">
        <v>1849</v>
      </c>
      <c r="G384" s="1">
        <v>46195.972199074073</v>
      </c>
      <c r="H384">
        <v>82</v>
      </c>
      <c r="I384" t="s">
        <v>1849</v>
      </c>
      <c r="J384" s="1">
        <v>46195.972407407404</v>
      </c>
      <c r="K384">
        <v>1</v>
      </c>
      <c r="L384">
        <v>1</v>
      </c>
      <c r="M384" t="s">
        <v>1850</v>
      </c>
      <c r="N384" t="s">
        <v>1851</v>
      </c>
      <c r="O384" s="1">
        <v>46195.972013888888</v>
      </c>
      <c r="P384" s="1">
        <v>46195.972407407404</v>
      </c>
      <c r="Q384" s="1" t="str">
        <f t="shared" si="5"/>
        <v>2901106|r01</v>
      </c>
    </row>
    <row r="385" spans="1:17">
      <c r="A385">
        <v>384</v>
      </c>
      <c r="B385" t="s">
        <v>1857</v>
      </c>
      <c r="C385" t="s">
        <v>1858</v>
      </c>
      <c r="D385">
        <v>5210802</v>
      </c>
      <c r="E385">
        <v>63</v>
      </c>
      <c r="F385" t="s">
        <v>1849</v>
      </c>
      <c r="G385" s="1">
        <v>46195.97252314815</v>
      </c>
      <c r="H385">
        <v>62</v>
      </c>
      <c r="I385" t="s">
        <v>1849</v>
      </c>
      <c r="J385" s="1">
        <v>46195.972743055558</v>
      </c>
      <c r="K385">
        <v>1</v>
      </c>
      <c r="L385">
        <v>1</v>
      </c>
      <c r="M385" t="s">
        <v>1850</v>
      </c>
      <c r="N385" t="s">
        <v>1851</v>
      </c>
      <c r="O385" s="1">
        <v>46195.972118055557</v>
      </c>
      <c r="P385" s="1">
        <v>46195.972743055558</v>
      </c>
      <c r="Q385" s="1" t="str">
        <f t="shared" si="5"/>
        <v>5210802|r01</v>
      </c>
    </row>
    <row r="386" spans="1:17">
      <c r="A386">
        <v>385</v>
      </c>
      <c r="B386" t="s">
        <v>1857</v>
      </c>
      <c r="C386" t="s">
        <v>1858</v>
      </c>
      <c r="D386">
        <v>1300706</v>
      </c>
      <c r="E386">
        <v>92</v>
      </c>
      <c r="F386" t="s">
        <v>1849</v>
      </c>
      <c r="G386" s="1">
        <v>46195.974641203706</v>
      </c>
      <c r="H386">
        <v>97</v>
      </c>
      <c r="I386" t="s">
        <v>1849</v>
      </c>
      <c r="J386" s="1">
        <v>46195.974872685183</v>
      </c>
      <c r="K386">
        <v>1</v>
      </c>
      <c r="L386">
        <v>1</v>
      </c>
      <c r="M386" t="s">
        <v>1850</v>
      </c>
      <c r="N386" t="s">
        <v>1851</v>
      </c>
      <c r="O386" s="1">
        <v>46195.972199074073</v>
      </c>
      <c r="P386" s="1">
        <v>46195.974872685183</v>
      </c>
      <c r="Q386" s="1" t="str">
        <f t="shared" ref="Q386:Q449" si="6">D386&amp;"|"&amp;B386</f>
        <v>1300706|r01</v>
      </c>
    </row>
    <row r="387" spans="1:17">
      <c r="A387">
        <v>386</v>
      </c>
      <c r="B387" t="s">
        <v>1857</v>
      </c>
      <c r="C387" t="s">
        <v>1858</v>
      </c>
      <c r="D387">
        <v>2902500</v>
      </c>
      <c r="E387">
        <v>53</v>
      </c>
      <c r="F387" t="s">
        <v>1849</v>
      </c>
      <c r="G387" s="1">
        <v>46195.972650462965</v>
      </c>
      <c r="H387">
        <v>63</v>
      </c>
      <c r="I387" t="s">
        <v>1849</v>
      </c>
      <c r="J387" s="1">
        <v>46195.97283564815</v>
      </c>
      <c r="K387">
        <v>1</v>
      </c>
      <c r="L387">
        <v>1</v>
      </c>
      <c r="M387" t="s">
        <v>1850</v>
      </c>
      <c r="N387" t="s">
        <v>1851</v>
      </c>
      <c r="O387" s="1">
        <v>46195.972453703704</v>
      </c>
      <c r="P387" s="1">
        <v>46195.97283564815</v>
      </c>
      <c r="Q387" s="1" t="str">
        <f t="shared" si="6"/>
        <v>2902500|r01</v>
      </c>
    </row>
    <row r="388" spans="1:17">
      <c r="A388">
        <v>387</v>
      </c>
      <c r="B388" t="s">
        <v>1857</v>
      </c>
      <c r="C388" t="s">
        <v>1858</v>
      </c>
      <c r="D388">
        <v>5211800</v>
      </c>
      <c r="E388">
        <v>70</v>
      </c>
      <c r="F388" t="s">
        <v>1849</v>
      </c>
      <c r="G388" s="1">
        <v>46195.973090277781</v>
      </c>
      <c r="H388">
        <v>71</v>
      </c>
      <c r="I388" t="s">
        <v>1849</v>
      </c>
      <c r="J388" s="1">
        <v>46195.973344907405</v>
      </c>
      <c r="K388">
        <v>1</v>
      </c>
      <c r="L388">
        <v>1</v>
      </c>
      <c r="M388" t="s">
        <v>1850</v>
      </c>
      <c r="N388" t="s">
        <v>1851</v>
      </c>
      <c r="O388" s="1">
        <v>46195.97278935185</v>
      </c>
      <c r="P388" s="1">
        <v>46195.973344907405</v>
      </c>
      <c r="Q388" s="1" t="str">
        <f t="shared" si="6"/>
        <v>5211800|r01</v>
      </c>
    </row>
    <row r="389" spans="1:17">
      <c r="A389">
        <v>388</v>
      </c>
      <c r="B389" t="s">
        <v>1857</v>
      </c>
      <c r="C389" t="s">
        <v>1858</v>
      </c>
      <c r="D389">
        <v>2903201</v>
      </c>
      <c r="E389">
        <v>62</v>
      </c>
      <c r="F389" t="s">
        <v>1849</v>
      </c>
      <c r="G389" s="1">
        <v>46195.973136574074</v>
      </c>
      <c r="H389">
        <v>66</v>
      </c>
      <c r="I389" t="s">
        <v>1849</v>
      </c>
      <c r="J389" s="1">
        <v>46195.973391203705</v>
      </c>
      <c r="K389">
        <v>1</v>
      </c>
      <c r="L389">
        <v>1</v>
      </c>
      <c r="M389" t="s">
        <v>1850</v>
      </c>
      <c r="N389" t="s">
        <v>1851</v>
      </c>
      <c r="O389" s="1">
        <v>46195.972881944443</v>
      </c>
      <c r="P389" s="1">
        <v>46195.973391203705</v>
      </c>
      <c r="Q389" s="1" t="str">
        <f t="shared" si="6"/>
        <v>2903201|r01</v>
      </c>
    </row>
    <row r="390" spans="1:17">
      <c r="A390">
        <v>389</v>
      </c>
      <c r="B390" t="s">
        <v>1857</v>
      </c>
      <c r="C390" t="s">
        <v>1858</v>
      </c>
      <c r="D390">
        <v>5213806</v>
      </c>
      <c r="E390">
        <v>76</v>
      </c>
      <c r="F390" t="s">
        <v>1849</v>
      </c>
      <c r="G390" s="1">
        <v>46195.97384259259</v>
      </c>
      <c r="H390">
        <v>73</v>
      </c>
      <c r="I390" t="s">
        <v>1849</v>
      </c>
      <c r="J390" s="1">
        <v>46195.974050925928</v>
      </c>
      <c r="K390">
        <v>1</v>
      </c>
      <c r="L390">
        <v>1</v>
      </c>
      <c r="M390" t="s">
        <v>1850</v>
      </c>
      <c r="N390" t="s">
        <v>1851</v>
      </c>
      <c r="O390" s="1">
        <v>46195.973379629628</v>
      </c>
      <c r="P390" s="1">
        <v>46195.974050925928</v>
      </c>
      <c r="Q390" s="1" t="str">
        <f t="shared" si="6"/>
        <v>5213806|r01</v>
      </c>
    </row>
    <row r="391" spans="1:17">
      <c r="A391">
        <v>390</v>
      </c>
      <c r="B391" t="s">
        <v>1857</v>
      </c>
      <c r="C391" t="s">
        <v>1858</v>
      </c>
      <c r="D391">
        <v>2911303</v>
      </c>
      <c r="E391">
        <v>77</v>
      </c>
      <c r="F391" t="s">
        <v>1849</v>
      </c>
      <c r="G391" s="1">
        <v>46195.973773148151</v>
      </c>
      <c r="H391">
        <v>79</v>
      </c>
      <c r="I391" t="s">
        <v>1849</v>
      </c>
      <c r="J391" s="1">
        <v>46195.974062499998</v>
      </c>
      <c r="K391">
        <v>1</v>
      </c>
      <c r="L391">
        <v>1</v>
      </c>
      <c r="M391" t="s">
        <v>1850</v>
      </c>
      <c r="N391" t="s">
        <v>1851</v>
      </c>
      <c r="O391" s="1">
        <v>46195.973449074074</v>
      </c>
      <c r="P391" s="1">
        <v>46195.974062499998</v>
      </c>
      <c r="Q391" s="1" t="str">
        <f t="shared" si="6"/>
        <v>2911303|r01</v>
      </c>
    </row>
    <row r="392" spans="1:17">
      <c r="A392">
        <v>391</v>
      </c>
      <c r="B392" t="s">
        <v>1857</v>
      </c>
      <c r="C392" t="s">
        <v>1858</v>
      </c>
      <c r="D392">
        <v>5213905</v>
      </c>
      <c r="E392">
        <v>76</v>
      </c>
      <c r="F392" t="s">
        <v>1849</v>
      </c>
      <c r="G392" s="1">
        <v>46195.974479166667</v>
      </c>
      <c r="H392">
        <v>75</v>
      </c>
      <c r="I392" t="s">
        <v>1849</v>
      </c>
      <c r="J392" s="1">
        <v>46195.974710648145</v>
      </c>
      <c r="K392">
        <v>1</v>
      </c>
      <c r="L392">
        <v>1</v>
      </c>
      <c r="M392" t="s">
        <v>1850</v>
      </c>
      <c r="N392" t="s">
        <v>1851</v>
      </c>
      <c r="O392" s="1">
        <v>46195.974097222221</v>
      </c>
      <c r="P392" s="1">
        <v>46195.974710648145</v>
      </c>
      <c r="Q392" s="1" t="str">
        <f t="shared" si="6"/>
        <v>5213905|r01</v>
      </c>
    </row>
    <row r="393" spans="1:17">
      <c r="A393">
        <v>392</v>
      </c>
      <c r="B393" t="s">
        <v>1857</v>
      </c>
      <c r="C393" t="s">
        <v>1858</v>
      </c>
      <c r="D393">
        <v>2911402</v>
      </c>
      <c r="E393">
        <v>80</v>
      </c>
      <c r="F393" t="s">
        <v>1849</v>
      </c>
      <c r="G393" s="1">
        <v>46195.974374999998</v>
      </c>
      <c r="H393">
        <v>83</v>
      </c>
      <c r="I393" t="s">
        <v>1849</v>
      </c>
      <c r="J393" s="1">
        <v>46195.974641203706</v>
      </c>
      <c r="K393">
        <v>1</v>
      </c>
      <c r="L393">
        <v>1</v>
      </c>
      <c r="M393" t="s">
        <v>1850</v>
      </c>
      <c r="N393" t="s">
        <v>1851</v>
      </c>
      <c r="O393" s="1">
        <v>46195.974097222221</v>
      </c>
      <c r="P393" s="1">
        <v>46195.974641203706</v>
      </c>
      <c r="Q393" s="1" t="str">
        <f t="shared" si="6"/>
        <v>2911402|r01</v>
      </c>
    </row>
    <row r="394" spans="1:17">
      <c r="A394">
        <v>393</v>
      </c>
      <c r="B394" t="s">
        <v>1857</v>
      </c>
      <c r="C394" t="s">
        <v>1858</v>
      </c>
      <c r="D394">
        <v>2912103</v>
      </c>
      <c r="E394">
        <v>53</v>
      </c>
      <c r="F394" t="s">
        <v>1849</v>
      </c>
      <c r="G394" s="1">
        <v>46195.974976851852</v>
      </c>
      <c r="H394">
        <v>54</v>
      </c>
      <c r="I394" t="s">
        <v>1849</v>
      </c>
      <c r="J394" s="1">
        <v>46195.975416666668</v>
      </c>
      <c r="K394">
        <v>1</v>
      </c>
      <c r="L394">
        <v>1</v>
      </c>
      <c r="M394" t="s">
        <v>1850</v>
      </c>
      <c r="N394" t="s">
        <v>1851</v>
      </c>
      <c r="O394" s="1">
        <v>46195.974675925929</v>
      </c>
      <c r="P394" s="1">
        <v>46195.975416666668</v>
      </c>
      <c r="Q394" s="1" t="str">
        <f t="shared" si="6"/>
        <v>2912103|r01</v>
      </c>
    </row>
    <row r="395" spans="1:17">
      <c r="A395">
        <v>394</v>
      </c>
      <c r="B395" t="s">
        <v>1857</v>
      </c>
      <c r="C395" t="s">
        <v>1858</v>
      </c>
      <c r="D395">
        <v>5214838</v>
      </c>
      <c r="E395">
        <v>69</v>
      </c>
      <c r="F395" t="s">
        <v>1849</v>
      </c>
      <c r="G395" s="1">
        <v>46195.975347222222</v>
      </c>
      <c r="H395">
        <v>68</v>
      </c>
      <c r="I395" t="s">
        <v>1849</v>
      </c>
      <c r="J395" s="1">
        <v>46195.975636574076</v>
      </c>
      <c r="K395">
        <v>1</v>
      </c>
      <c r="L395">
        <v>1</v>
      </c>
      <c r="M395" t="s">
        <v>1850</v>
      </c>
      <c r="N395" t="s">
        <v>1851</v>
      </c>
      <c r="O395" s="1">
        <v>46195.974768518521</v>
      </c>
      <c r="P395" s="1">
        <v>46195.975636574076</v>
      </c>
      <c r="Q395" s="1" t="str">
        <f t="shared" si="6"/>
        <v>5214838|r01</v>
      </c>
    </row>
    <row r="396" spans="1:17">
      <c r="A396">
        <v>395</v>
      </c>
      <c r="B396" t="s">
        <v>1857</v>
      </c>
      <c r="C396" t="s">
        <v>1858</v>
      </c>
      <c r="D396">
        <v>1300839</v>
      </c>
      <c r="E396">
        <v>76</v>
      </c>
      <c r="F396" t="s">
        <v>1849</v>
      </c>
      <c r="G396" s="1">
        <v>46195.975347222222</v>
      </c>
      <c r="H396">
        <v>78</v>
      </c>
      <c r="I396" t="s">
        <v>1849</v>
      </c>
      <c r="J396" s="1">
        <v>46195.97556712963</v>
      </c>
      <c r="K396">
        <v>1</v>
      </c>
      <c r="L396">
        <v>1</v>
      </c>
      <c r="M396" t="s">
        <v>1850</v>
      </c>
      <c r="N396" t="s">
        <v>1851</v>
      </c>
      <c r="O396" s="1">
        <v>46195.974930555552</v>
      </c>
      <c r="P396" s="1">
        <v>46195.97556712963</v>
      </c>
      <c r="Q396" s="1" t="str">
        <f t="shared" si="6"/>
        <v>1300839|r01</v>
      </c>
    </row>
    <row r="397" spans="1:17">
      <c r="A397">
        <v>396</v>
      </c>
      <c r="B397" t="s">
        <v>1857</v>
      </c>
      <c r="C397" t="s">
        <v>1858</v>
      </c>
      <c r="D397">
        <v>2913705</v>
      </c>
      <c r="E397">
        <v>50</v>
      </c>
      <c r="F397" t="s">
        <v>1849</v>
      </c>
      <c r="G397" s="1">
        <v>46195.975821759261</v>
      </c>
      <c r="H397">
        <v>57</v>
      </c>
      <c r="I397" t="s">
        <v>1849</v>
      </c>
      <c r="J397" s="1">
        <v>46195.976145833331</v>
      </c>
      <c r="K397">
        <v>1</v>
      </c>
      <c r="L397">
        <v>1</v>
      </c>
      <c r="M397" t="s">
        <v>1850</v>
      </c>
      <c r="N397" t="s">
        <v>1851</v>
      </c>
      <c r="O397" s="1">
        <v>46195.975451388891</v>
      </c>
      <c r="P397" s="1">
        <v>46195.976145833331</v>
      </c>
      <c r="Q397" s="1" t="str">
        <f t="shared" si="6"/>
        <v>2913705|r01</v>
      </c>
    </row>
    <row r="398" spans="1:17">
      <c r="A398">
        <v>397</v>
      </c>
      <c r="B398" t="s">
        <v>1857</v>
      </c>
      <c r="C398" t="s">
        <v>1858</v>
      </c>
      <c r="D398">
        <v>1301209</v>
      </c>
      <c r="E398">
        <v>63</v>
      </c>
      <c r="F398" t="s">
        <v>1849</v>
      </c>
      <c r="G398" s="1">
        <v>46195.976238425923</v>
      </c>
      <c r="H398">
        <v>66</v>
      </c>
      <c r="I398" t="s">
        <v>1849</v>
      </c>
      <c r="J398" s="1">
        <v>46195.9765625</v>
      </c>
      <c r="K398">
        <v>1</v>
      </c>
      <c r="L398">
        <v>1</v>
      </c>
      <c r="M398" t="s">
        <v>1850</v>
      </c>
      <c r="N398" t="s">
        <v>1851</v>
      </c>
      <c r="O398" s="1">
        <v>46195.975601851853</v>
      </c>
      <c r="P398" s="1">
        <v>46195.9765625</v>
      </c>
      <c r="Q398" s="1" t="str">
        <f t="shared" si="6"/>
        <v>1301209|r01</v>
      </c>
    </row>
    <row r="399" spans="1:17">
      <c r="A399">
        <v>398</v>
      </c>
      <c r="B399" t="s">
        <v>1857</v>
      </c>
      <c r="C399" t="s">
        <v>1858</v>
      </c>
      <c r="D399">
        <v>5214861</v>
      </c>
      <c r="E399">
        <v>71</v>
      </c>
      <c r="F399" t="s">
        <v>1849</v>
      </c>
      <c r="G399" s="1">
        <v>46195.978483796294</v>
      </c>
      <c r="H399">
        <v>72</v>
      </c>
      <c r="I399" t="s">
        <v>1849</v>
      </c>
      <c r="J399" s="1">
        <v>46195.978703703702</v>
      </c>
      <c r="K399">
        <v>1</v>
      </c>
      <c r="L399">
        <v>1</v>
      </c>
      <c r="M399" t="s">
        <v>1850</v>
      </c>
      <c r="N399" t="s">
        <v>1851</v>
      </c>
      <c r="O399" s="1">
        <v>46195.975694444445</v>
      </c>
      <c r="P399" s="1">
        <v>46195.978703703702</v>
      </c>
      <c r="Q399" s="1" t="str">
        <f t="shared" si="6"/>
        <v>5214861|r01</v>
      </c>
    </row>
    <row r="400" spans="1:17">
      <c r="A400">
        <v>399</v>
      </c>
      <c r="B400" t="s">
        <v>1857</v>
      </c>
      <c r="C400" t="s">
        <v>1858</v>
      </c>
      <c r="D400">
        <v>2915007</v>
      </c>
      <c r="F400" t="s">
        <v>1854</v>
      </c>
      <c r="G400" s="1">
        <v>46195.983171296299</v>
      </c>
      <c r="I400" t="s">
        <v>1852</v>
      </c>
      <c r="J400" s="1">
        <v>46195.983935185184</v>
      </c>
      <c r="K400">
        <v>0</v>
      </c>
      <c r="L400">
        <v>0</v>
      </c>
      <c r="M400" t="s">
        <v>1855</v>
      </c>
      <c r="N400" t="s">
        <v>1851</v>
      </c>
      <c r="O400" s="1">
        <v>46195.976180555554</v>
      </c>
      <c r="P400" s="1">
        <v>46195.983935185184</v>
      </c>
      <c r="Q400" s="1" t="str">
        <f t="shared" si="6"/>
        <v>2915007|r01</v>
      </c>
    </row>
    <row r="401" spans="1:17">
      <c r="A401">
        <v>400</v>
      </c>
      <c r="B401" t="s">
        <v>1857</v>
      </c>
      <c r="C401" t="s">
        <v>1858</v>
      </c>
      <c r="D401">
        <v>1303403</v>
      </c>
      <c r="E401">
        <v>92</v>
      </c>
      <c r="F401" t="s">
        <v>1849</v>
      </c>
      <c r="G401" s="1">
        <v>46195.981585648151</v>
      </c>
      <c r="I401" t="s">
        <v>1852</v>
      </c>
      <c r="J401" s="1">
        <v>46195.982430555552</v>
      </c>
      <c r="K401">
        <v>1</v>
      </c>
      <c r="L401">
        <v>0</v>
      </c>
      <c r="M401" t="s">
        <v>1853</v>
      </c>
      <c r="N401" t="s">
        <v>1851</v>
      </c>
      <c r="O401" s="1">
        <v>46195.976597222223</v>
      </c>
      <c r="P401" s="1">
        <v>46195.982430555552</v>
      </c>
      <c r="Q401" s="1" t="str">
        <f t="shared" si="6"/>
        <v>1303403|r01</v>
      </c>
    </row>
    <row r="402" spans="1:17">
      <c r="A402">
        <v>401</v>
      </c>
      <c r="B402" t="s">
        <v>1857</v>
      </c>
      <c r="C402" t="s">
        <v>1858</v>
      </c>
      <c r="D402">
        <v>5216908</v>
      </c>
      <c r="E402">
        <v>74</v>
      </c>
      <c r="F402" t="s">
        <v>1849</v>
      </c>
      <c r="G402" s="1">
        <v>46195.981435185182</v>
      </c>
      <c r="H402">
        <v>72</v>
      </c>
      <c r="I402" t="s">
        <v>1849</v>
      </c>
      <c r="J402" s="1">
        <v>46195.98165509259</v>
      </c>
      <c r="K402">
        <v>1</v>
      </c>
      <c r="L402">
        <v>1</v>
      </c>
      <c r="M402" t="s">
        <v>1850</v>
      </c>
      <c r="N402" t="s">
        <v>1851</v>
      </c>
      <c r="O402" s="1">
        <v>46195.978750000002</v>
      </c>
      <c r="P402" s="1">
        <v>46195.98165509259</v>
      </c>
      <c r="Q402" s="1" t="str">
        <f t="shared" si="6"/>
        <v>5216908|r01</v>
      </c>
    </row>
    <row r="403" spans="1:17">
      <c r="A403">
        <v>402</v>
      </c>
      <c r="B403" t="s">
        <v>1857</v>
      </c>
      <c r="C403" t="s">
        <v>1858</v>
      </c>
      <c r="D403">
        <v>5220454</v>
      </c>
      <c r="E403">
        <v>67</v>
      </c>
      <c r="F403" t="s">
        <v>1849</v>
      </c>
      <c r="G403" s="1">
        <v>46195.982534722221</v>
      </c>
      <c r="H403">
        <v>69</v>
      </c>
      <c r="I403" t="s">
        <v>1849</v>
      </c>
      <c r="J403" s="1">
        <v>46195.982800925929</v>
      </c>
      <c r="K403">
        <v>1</v>
      </c>
      <c r="L403">
        <v>1</v>
      </c>
      <c r="M403" t="s">
        <v>1850</v>
      </c>
      <c r="N403" t="s">
        <v>1851</v>
      </c>
      <c r="O403" s="1">
        <v>46195.981689814813</v>
      </c>
      <c r="P403" s="1">
        <v>46195.982800925929</v>
      </c>
      <c r="Q403" s="1" t="str">
        <f t="shared" si="6"/>
        <v>5220454|r01</v>
      </c>
    </row>
    <row r="404" spans="1:17">
      <c r="A404">
        <v>403</v>
      </c>
      <c r="B404" t="s">
        <v>1857</v>
      </c>
      <c r="C404" t="s">
        <v>1858</v>
      </c>
      <c r="D404">
        <v>1500107</v>
      </c>
      <c r="F404" t="s">
        <v>1854</v>
      </c>
      <c r="G404" s="1">
        <v>46195.989537037036</v>
      </c>
      <c r="H404">
        <v>60</v>
      </c>
      <c r="I404" t="s">
        <v>1849</v>
      </c>
      <c r="J404" s="1">
        <v>46195.98982638889</v>
      </c>
      <c r="K404">
        <v>0</v>
      </c>
      <c r="L404">
        <v>1</v>
      </c>
      <c r="M404" t="s">
        <v>1853</v>
      </c>
      <c r="N404" t="s">
        <v>1851</v>
      </c>
      <c r="O404" s="1">
        <v>46195.982465277775</v>
      </c>
      <c r="P404" s="1">
        <v>46195.98982638889</v>
      </c>
      <c r="Q404" s="1" t="str">
        <f t="shared" si="6"/>
        <v>1500107|r01</v>
      </c>
    </row>
    <row r="405" spans="1:17">
      <c r="A405">
        <v>404</v>
      </c>
      <c r="B405" t="s">
        <v>1857</v>
      </c>
      <c r="C405" t="s">
        <v>1858</v>
      </c>
      <c r="D405">
        <v>5100102</v>
      </c>
      <c r="F405" t="s">
        <v>1854</v>
      </c>
      <c r="G405" s="1">
        <v>46195.989803240744</v>
      </c>
      <c r="H405">
        <v>63</v>
      </c>
      <c r="I405" t="s">
        <v>1849</v>
      </c>
      <c r="J405" s="1">
        <v>46195.990023148152</v>
      </c>
      <c r="K405">
        <v>0</v>
      </c>
      <c r="L405">
        <v>1</v>
      </c>
      <c r="M405" t="s">
        <v>1853</v>
      </c>
      <c r="N405" t="s">
        <v>1851</v>
      </c>
      <c r="O405" s="1">
        <v>46195.982835648145</v>
      </c>
      <c r="P405" s="1">
        <v>46195.990023148152</v>
      </c>
      <c r="Q405" s="1" t="str">
        <f t="shared" si="6"/>
        <v>5100102|r01</v>
      </c>
    </row>
    <row r="406" spans="1:17">
      <c r="A406">
        <v>405</v>
      </c>
      <c r="B406" t="s">
        <v>1857</v>
      </c>
      <c r="C406" t="s">
        <v>1858</v>
      </c>
      <c r="D406">
        <v>2915106</v>
      </c>
      <c r="E406">
        <v>92</v>
      </c>
      <c r="F406" t="s">
        <v>1849</v>
      </c>
      <c r="G406" s="1">
        <v>46195.984131944446</v>
      </c>
      <c r="H406">
        <v>73</v>
      </c>
      <c r="I406" t="s">
        <v>1849</v>
      </c>
      <c r="J406" s="1">
        <v>46195.984398148146</v>
      </c>
      <c r="K406">
        <v>1</v>
      </c>
      <c r="L406">
        <v>1</v>
      </c>
      <c r="M406" t="s">
        <v>1850</v>
      </c>
      <c r="N406" t="s">
        <v>1851</v>
      </c>
      <c r="O406" s="1">
        <v>46195.983981481484</v>
      </c>
      <c r="P406" s="1">
        <v>46195.984398148146</v>
      </c>
      <c r="Q406" s="1" t="str">
        <f t="shared" si="6"/>
        <v>2915106|r01</v>
      </c>
    </row>
    <row r="407" spans="1:17">
      <c r="A407">
        <v>406</v>
      </c>
      <c r="B407" t="s">
        <v>1857</v>
      </c>
      <c r="C407" t="s">
        <v>1858</v>
      </c>
      <c r="D407">
        <v>2918357</v>
      </c>
      <c r="E407">
        <v>66</v>
      </c>
      <c r="F407" t="s">
        <v>1849</v>
      </c>
      <c r="G407" s="1">
        <v>46195.984733796293</v>
      </c>
      <c r="H407">
        <v>77</v>
      </c>
      <c r="I407" t="s">
        <v>1849</v>
      </c>
      <c r="J407" s="1">
        <v>46195.985034722224</v>
      </c>
      <c r="K407">
        <v>1</v>
      </c>
      <c r="L407">
        <v>1</v>
      </c>
      <c r="M407" t="s">
        <v>1850</v>
      </c>
      <c r="N407" t="s">
        <v>1851</v>
      </c>
      <c r="O407" s="1">
        <v>46195.9844212963</v>
      </c>
      <c r="P407" s="1">
        <v>46195.985046296293</v>
      </c>
      <c r="Q407" s="1" t="str">
        <f t="shared" si="6"/>
        <v>2918357|r01</v>
      </c>
    </row>
    <row r="408" spans="1:17">
      <c r="A408">
        <v>407</v>
      </c>
      <c r="B408" t="s">
        <v>1857</v>
      </c>
      <c r="C408" t="s">
        <v>1858</v>
      </c>
      <c r="D408">
        <v>2918555</v>
      </c>
      <c r="E408">
        <v>54</v>
      </c>
      <c r="F408" t="s">
        <v>1849</v>
      </c>
      <c r="G408" s="1">
        <v>46195.987638888888</v>
      </c>
      <c r="H408">
        <v>55</v>
      </c>
      <c r="I408" t="s">
        <v>1849</v>
      </c>
      <c r="J408" s="1">
        <v>46195.987916666665</v>
      </c>
      <c r="K408">
        <v>1</v>
      </c>
      <c r="L408">
        <v>1</v>
      </c>
      <c r="M408" t="s">
        <v>1850</v>
      </c>
      <c r="N408" t="s">
        <v>1851</v>
      </c>
      <c r="O408" s="1">
        <v>46195.985081018516</v>
      </c>
      <c r="P408" s="1">
        <v>46195.987916666665</v>
      </c>
      <c r="Q408" s="1" t="str">
        <f t="shared" si="6"/>
        <v>2918555|r01</v>
      </c>
    </row>
    <row r="409" spans="1:17">
      <c r="A409">
        <v>408</v>
      </c>
      <c r="B409" t="s">
        <v>1857</v>
      </c>
      <c r="C409" t="s">
        <v>1858</v>
      </c>
      <c r="D409">
        <v>2918803</v>
      </c>
      <c r="E409">
        <v>45</v>
      </c>
      <c r="F409" t="s">
        <v>1849</v>
      </c>
      <c r="G409" s="1">
        <v>46195.991296296299</v>
      </c>
      <c r="H409">
        <v>55</v>
      </c>
      <c r="I409" t="s">
        <v>1849</v>
      </c>
      <c r="J409" s="1">
        <v>46195.991631944446</v>
      </c>
      <c r="K409">
        <v>1</v>
      </c>
      <c r="L409">
        <v>1</v>
      </c>
      <c r="M409" t="s">
        <v>1850</v>
      </c>
      <c r="N409" t="s">
        <v>1851</v>
      </c>
      <c r="O409" s="1">
        <v>46195.987951388888</v>
      </c>
      <c r="P409" s="1">
        <v>46195.991631944446</v>
      </c>
      <c r="Q409" s="1" t="str">
        <f t="shared" si="6"/>
        <v>2918803|r01</v>
      </c>
    </row>
    <row r="410" spans="1:17">
      <c r="A410">
        <v>409</v>
      </c>
      <c r="B410" t="s">
        <v>1857</v>
      </c>
      <c r="C410" t="s">
        <v>1858</v>
      </c>
      <c r="D410">
        <v>1500958</v>
      </c>
      <c r="E410">
        <v>62</v>
      </c>
      <c r="F410" t="s">
        <v>1849</v>
      </c>
      <c r="G410" s="1">
        <v>46195.991909722223</v>
      </c>
      <c r="H410">
        <v>64</v>
      </c>
      <c r="I410" t="s">
        <v>1849</v>
      </c>
      <c r="J410" s="1">
        <v>46195.9921412037</v>
      </c>
      <c r="K410">
        <v>1</v>
      </c>
      <c r="L410">
        <v>1</v>
      </c>
      <c r="M410" t="s">
        <v>1850</v>
      </c>
      <c r="N410" t="s">
        <v>1851</v>
      </c>
      <c r="O410" s="1">
        <v>46195.989872685182</v>
      </c>
      <c r="P410" s="1">
        <v>46195.9921412037</v>
      </c>
      <c r="Q410" s="1" t="str">
        <f t="shared" si="6"/>
        <v>1500958|r01</v>
      </c>
    </row>
    <row r="411" spans="1:17">
      <c r="A411">
        <v>410</v>
      </c>
      <c r="B411" t="s">
        <v>1857</v>
      </c>
      <c r="C411" t="s">
        <v>1858</v>
      </c>
      <c r="D411">
        <v>5101902</v>
      </c>
      <c r="E411">
        <v>51</v>
      </c>
      <c r="F411" t="s">
        <v>1849</v>
      </c>
      <c r="G411" s="1">
        <v>46195.990405092591</v>
      </c>
      <c r="H411">
        <v>52</v>
      </c>
      <c r="I411" t="s">
        <v>1849</v>
      </c>
      <c r="J411" s="1">
        <v>46195.990694444445</v>
      </c>
      <c r="K411">
        <v>1</v>
      </c>
      <c r="L411">
        <v>1</v>
      </c>
      <c r="M411" t="s">
        <v>1850</v>
      </c>
      <c r="N411" t="s">
        <v>1851</v>
      </c>
      <c r="O411" s="1">
        <v>46195.990057870367</v>
      </c>
      <c r="P411" s="1">
        <v>46195.990694444445</v>
      </c>
      <c r="Q411" s="1" t="str">
        <f t="shared" si="6"/>
        <v>5101902|r01</v>
      </c>
    </row>
    <row r="412" spans="1:17">
      <c r="A412">
        <v>411</v>
      </c>
      <c r="B412" t="s">
        <v>1857</v>
      </c>
      <c r="C412" t="s">
        <v>1858</v>
      </c>
      <c r="D412">
        <v>5102504</v>
      </c>
      <c r="E412">
        <v>66</v>
      </c>
      <c r="F412" t="s">
        <v>1849</v>
      </c>
      <c r="G412" s="1">
        <v>46195.99114583333</v>
      </c>
      <c r="H412">
        <v>72</v>
      </c>
      <c r="I412" t="s">
        <v>1849</v>
      </c>
      <c r="J412" s="1">
        <v>46195.991435185184</v>
      </c>
      <c r="K412">
        <v>1</v>
      </c>
      <c r="L412">
        <v>1</v>
      </c>
      <c r="M412" t="s">
        <v>1850</v>
      </c>
      <c r="N412" t="s">
        <v>1851</v>
      </c>
      <c r="O412" s="1">
        <v>46195.990740740737</v>
      </c>
      <c r="P412" s="1">
        <v>46195.991435185184</v>
      </c>
      <c r="Q412" s="1" t="str">
        <f t="shared" si="6"/>
        <v>5102504|r01</v>
      </c>
    </row>
    <row r="413" spans="1:17">
      <c r="A413">
        <v>412</v>
      </c>
      <c r="B413" t="s">
        <v>1857</v>
      </c>
      <c r="C413" t="s">
        <v>1858</v>
      </c>
      <c r="D413">
        <v>5103437</v>
      </c>
      <c r="E413">
        <v>92</v>
      </c>
      <c r="F413" t="s">
        <v>1849</v>
      </c>
      <c r="G413" s="1">
        <v>46195.991585648146</v>
      </c>
      <c r="H413">
        <v>81</v>
      </c>
      <c r="I413" t="s">
        <v>1849</v>
      </c>
      <c r="J413" s="1">
        <v>46195.991851851853</v>
      </c>
      <c r="K413">
        <v>1</v>
      </c>
      <c r="L413">
        <v>1</v>
      </c>
      <c r="M413" t="s">
        <v>1850</v>
      </c>
      <c r="N413" t="s">
        <v>1851</v>
      </c>
      <c r="O413" s="1">
        <v>46195.991469907407</v>
      </c>
      <c r="P413" s="1">
        <v>46195.991851851853</v>
      </c>
      <c r="Q413" s="1" t="str">
        <f t="shared" si="6"/>
        <v>5103437|r01</v>
      </c>
    </row>
    <row r="414" spans="1:17">
      <c r="A414">
        <v>413</v>
      </c>
      <c r="B414" t="s">
        <v>1857</v>
      </c>
      <c r="C414" t="s">
        <v>1858</v>
      </c>
      <c r="D414">
        <v>2919058</v>
      </c>
      <c r="E414">
        <v>54</v>
      </c>
      <c r="F414" t="s">
        <v>1849</v>
      </c>
      <c r="G414" s="1">
        <v>46195.991909722223</v>
      </c>
      <c r="H414">
        <v>55</v>
      </c>
      <c r="I414" t="s">
        <v>1849</v>
      </c>
      <c r="J414" s="1">
        <v>46195.992199074077</v>
      </c>
      <c r="K414">
        <v>1</v>
      </c>
      <c r="L414">
        <v>1</v>
      </c>
      <c r="M414" t="s">
        <v>1850</v>
      </c>
      <c r="N414" t="s">
        <v>1851</v>
      </c>
      <c r="O414" s="1">
        <v>46195.991666666669</v>
      </c>
      <c r="P414" s="1">
        <v>46195.992199074077</v>
      </c>
      <c r="Q414" s="1" t="str">
        <f t="shared" si="6"/>
        <v>2919058|r01</v>
      </c>
    </row>
    <row r="415" spans="1:17">
      <c r="A415">
        <v>414</v>
      </c>
      <c r="B415" t="s">
        <v>1857</v>
      </c>
      <c r="C415" t="s">
        <v>1858</v>
      </c>
      <c r="D415">
        <v>5104807</v>
      </c>
      <c r="E415">
        <v>77</v>
      </c>
      <c r="F415" t="s">
        <v>1849</v>
      </c>
      <c r="G415" s="1">
        <v>46195.992164351854</v>
      </c>
      <c r="H415">
        <v>74</v>
      </c>
      <c r="I415" t="s">
        <v>1849</v>
      </c>
      <c r="J415" s="1">
        <v>46195.9924537037</v>
      </c>
      <c r="K415">
        <v>1</v>
      </c>
      <c r="L415">
        <v>1</v>
      </c>
      <c r="M415" t="s">
        <v>1850</v>
      </c>
      <c r="N415" t="s">
        <v>1851</v>
      </c>
      <c r="O415" s="1">
        <v>46195.991898148146</v>
      </c>
      <c r="P415" s="1">
        <v>46195.9924537037</v>
      </c>
      <c r="Q415" s="1" t="str">
        <f t="shared" si="6"/>
        <v>5104807|r01</v>
      </c>
    </row>
    <row r="416" spans="1:17">
      <c r="A416">
        <v>415</v>
      </c>
      <c r="B416" t="s">
        <v>1857</v>
      </c>
      <c r="C416" t="s">
        <v>1858</v>
      </c>
      <c r="D416">
        <v>1502707</v>
      </c>
      <c r="E416">
        <v>92</v>
      </c>
      <c r="F416" t="s">
        <v>1849</v>
      </c>
      <c r="G416" s="1">
        <v>46195.992337962962</v>
      </c>
      <c r="H416">
        <v>61</v>
      </c>
      <c r="I416" t="s">
        <v>1849</v>
      </c>
      <c r="J416" s="1">
        <v>46195.992638888885</v>
      </c>
      <c r="K416">
        <v>1</v>
      </c>
      <c r="L416">
        <v>1</v>
      </c>
      <c r="M416" t="s">
        <v>1850</v>
      </c>
      <c r="N416" t="s">
        <v>1851</v>
      </c>
      <c r="O416" s="1">
        <v>46195.992175925923</v>
      </c>
      <c r="P416" s="1">
        <v>46195.992638888885</v>
      </c>
      <c r="Q416" s="1" t="str">
        <f t="shared" si="6"/>
        <v>1502707|r01</v>
      </c>
    </row>
    <row r="417" spans="1:17">
      <c r="A417">
        <v>416</v>
      </c>
      <c r="B417" t="s">
        <v>1857</v>
      </c>
      <c r="C417" t="s">
        <v>1858</v>
      </c>
      <c r="D417">
        <v>2921302</v>
      </c>
      <c r="E417">
        <v>54</v>
      </c>
      <c r="F417" t="s">
        <v>1849</v>
      </c>
      <c r="G417" s="1">
        <v>46195.9925</v>
      </c>
      <c r="H417">
        <v>55</v>
      </c>
      <c r="I417" t="s">
        <v>1849</v>
      </c>
      <c r="J417" s="1">
        <v>46195.992766203701</v>
      </c>
      <c r="K417">
        <v>1</v>
      </c>
      <c r="L417">
        <v>1</v>
      </c>
      <c r="M417" t="s">
        <v>1850</v>
      </c>
      <c r="N417" t="s">
        <v>1851</v>
      </c>
      <c r="O417" s="1">
        <v>46195.992245370369</v>
      </c>
      <c r="P417" s="1">
        <v>46195.992766203701</v>
      </c>
      <c r="Q417" s="1" t="str">
        <f t="shared" si="6"/>
        <v>2921302|r01</v>
      </c>
    </row>
    <row r="418" spans="1:17">
      <c r="A418">
        <v>417</v>
      </c>
      <c r="B418" t="s">
        <v>1857</v>
      </c>
      <c r="C418" t="s">
        <v>1858</v>
      </c>
      <c r="D418">
        <v>5105580</v>
      </c>
      <c r="E418">
        <v>44</v>
      </c>
      <c r="F418" t="s">
        <v>1849</v>
      </c>
      <c r="G418" s="1">
        <v>46195.992708333331</v>
      </c>
      <c r="H418">
        <v>54</v>
      </c>
      <c r="I418" t="s">
        <v>1849</v>
      </c>
      <c r="J418" s="1">
        <v>46195.992974537039</v>
      </c>
      <c r="K418">
        <v>1</v>
      </c>
      <c r="L418">
        <v>1</v>
      </c>
      <c r="M418" t="s">
        <v>1850</v>
      </c>
      <c r="N418" t="s">
        <v>1851</v>
      </c>
      <c r="O418" s="1">
        <v>46195.992488425924</v>
      </c>
      <c r="P418" s="1">
        <v>46195.992974537039</v>
      </c>
      <c r="Q418" s="1" t="str">
        <f t="shared" si="6"/>
        <v>5105580|r01</v>
      </c>
    </row>
    <row r="419" spans="1:17">
      <c r="A419">
        <v>418</v>
      </c>
      <c r="B419" t="s">
        <v>1857</v>
      </c>
      <c r="C419" t="s">
        <v>1858</v>
      </c>
      <c r="D419">
        <v>1502939</v>
      </c>
      <c r="E419">
        <v>62</v>
      </c>
      <c r="F419" t="s">
        <v>1849</v>
      </c>
      <c r="G419" s="1">
        <v>46195.993055555555</v>
      </c>
      <c r="H419">
        <v>62</v>
      </c>
      <c r="I419" t="s">
        <v>1849</v>
      </c>
      <c r="J419" s="1">
        <v>46195.993344907409</v>
      </c>
      <c r="K419">
        <v>1</v>
      </c>
      <c r="L419">
        <v>1</v>
      </c>
      <c r="M419" t="s">
        <v>1850</v>
      </c>
      <c r="N419" t="s">
        <v>1851</v>
      </c>
      <c r="O419" s="1">
        <v>46195.992673611108</v>
      </c>
      <c r="P419" s="1">
        <v>46195.993344907409</v>
      </c>
      <c r="Q419" s="1" t="str">
        <f t="shared" si="6"/>
        <v>1502939|r01</v>
      </c>
    </row>
    <row r="420" spans="1:17">
      <c r="A420">
        <v>419</v>
      </c>
      <c r="B420" t="s">
        <v>1857</v>
      </c>
      <c r="C420" t="s">
        <v>1858</v>
      </c>
      <c r="D420">
        <v>2922607</v>
      </c>
      <c r="E420">
        <v>56</v>
      </c>
      <c r="F420" t="s">
        <v>1849</v>
      </c>
      <c r="G420" s="1">
        <v>46195.993032407408</v>
      </c>
      <c r="H420">
        <v>58</v>
      </c>
      <c r="I420" t="s">
        <v>1849</v>
      </c>
      <c r="J420" s="1">
        <v>46195.993275462963</v>
      </c>
      <c r="K420">
        <v>1</v>
      </c>
      <c r="L420">
        <v>1</v>
      </c>
      <c r="M420" t="s">
        <v>1850</v>
      </c>
      <c r="N420" t="s">
        <v>1851</v>
      </c>
      <c r="O420" s="1">
        <v>46195.992800925924</v>
      </c>
      <c r="P420" s="1">
        <v>46195.993275462963</v>
      </c>
      <c r="Q420" s="1" t="str">
        <f t="shared" si="6"/>
        <v>2922607|r01</v>
      </c>
    </row>
    <row r="421" spans="1:17">
      <c r="A421">
        <v>420</v>
      </c>
      <c r="B421" t="s">
        <v>1857</v>
      </c>
      <c r="C421" t="s">
        <v>1858</v>
      </c>
      <c r="D421">
        <v>5106828</v>
      </c>
      <c r="E421">
        <v>78</v>
      </c>
      <c r="F421" t="s">
        <v>1849</v>
      </c>
      <c r="G421" s="1">
        <v>46195.993356481478</v>
      </c>
      <c r="H421">
        <v>78</v>
      </c>
      <c r="I421" t="s">
        <v>1849</v>
      </c>
      <c r="J421" s="1">
        <v>46195.99359953704</v>
      </c>
      <c r="K421">
        <v>1</v>
      </c>
      <c r="L421">
        <v>1</v>
      </c>
      <c r="M421" t="s">
        <v>1850</v>
      </c>
      <c r="N421" t="s">
        <v>1851</v>
      </c>
      <c r="O421" s="1">
        <v>46195.993009259262</v>
      </c>
      <c r="P421" s="1">
        <v>46195.99359953704</v>
      </c>
      <c r="Q421" s="1" t="str">
        <f t="shared" si="6"/>
        <v>5106828|r01</v>
      </c>
    </row>
    <row r="422" spans="1:17">
      <c r="A422">
        <v>421</v>
      </c>
      <c r="B422" t="s">
        <v>1857</v>
      </c>
      <c r="C422" t="s">
        <v>1858</v>
      </c>
      <c r="D422">
        <v>2923209</v>
      </c>
      <c r="E422">
        <v>52</v>
      </c>
      <c r="F422" t="s">
        <v>1849</v>
      </c>
      <c r="G422" s="1">
        <v>46195.993518518517</v>
      </c>
      <c r="H422">
        <v>56</v>
      </c>
      <c r="I422" t="s">
        <v>1849</v>
      </c>
      <c r="J422" s="1">
        <v>46195.993784722225</v>
      </c>
      <c r="K422">
        <v>1</v>
      </c>
      <c r="L422">
        <v>1</v>
      </c>
      <c r="M422" t="s">
        <v>1850</v>
      </c>
      <c r="N422" t="s">
        <v>1851</v>
      </c>
      <c r="O422" s="1">
        <v>46195.993310185186</v>
      </c>
      <c r="P422" s="1">
        <v>46195.993784722225</v>
      </c>
      <c r="Q422" s="1" t="str">
        <f t="shared" si="6"/>
        <v>2923209|r01</v>
      </c>
    </row>
    <row r="423" spans="1:17">
      <c r="A423">
        <v>422</v>
      </c>
      <c r="B423" t="s">
        <v>1857</v>
      </c>
      <c r="C423" t="s">
        <v>1858</v>
      </c>
      <c r="D423">
        <v>1504422</v>
      </c>
      <c r="E423">
        <v>92</v>
      </c>
      <c r="F423" t="s">
        <v>1849</v>
      </c>
      <c r="G423" s="1">
        <v>46195.993587962963</v>
      </c>
      <c r="H423">
        <v>71</v>
      </c>
      <c r="I423" t="s">
        <v>1849</v>
      </c>
      <c r="J423" s="1">
        <v>46195.993923611109</v>
      </c>
      <c r="K423">
        <v>1</v>
      </c>
      <c r="L423">
        <v>1</v>
      </c>
      <c r="M423" t="s">
        <v>1850</v>
      </c>
      <c r="N423" t="s">
        <v>1851</v>
      </c>
      <c r="O423" s="1">
        <v>46195.993402777778</v>
      </c>
      <c r="P423" s="1">
        <v>46195.993923611109</v>
      </c>
      <c r="Q423" s="1" t="str">
        <f t="shared" si="6"/>
        <v>1504422|r01</v>
      </c>
    </row>
    <row r="424" spans="1:17">
      <c r="A424">
        <v>423</v>
      </c>
      <c r="B424" t="s">
        <v>1857</v>
      </c>
      <c r="C424" t="s">
        <v>1858</v>
      </c>
      <c r="D424">
        <v>5107107</v>
      </c>
      <c r="E424">
        <v>63</v>
      </c>
      <c r="F424" t="s">
        <v>1849</v>
      </c>
      <c r="G424" s="1">
        <v>46195.99391203704</v>
      </c>
      <c r="H424">
        <v>62</v>
      </c>
      <c r="I424" t="s">
        <v>1849</v>
      </c>
      <c r="J424" s="1">
        <v>46195.994097222225</v>
      </c>
      <c r="K424">
        <v>1</v>
      </c>
      <c r="L424">
        <v>1</v>
      </c>
      <c r="M424" t="s">
        <v>1850</v>
      </c>
      <c r="N424" t="s">
        <v>1851</v>
      </c>
      <c r="O424" s="1">
        <v>46195.993634259263</v>
      </c>
      <c r="P424" s="1">
        <v>46195.994097222225</v>
      </c>
      <c r="Q424" s="1" t="str">
        <f t="shared" si="6"/>
        <v>5107107|r01</v>
      </c>
    </row>
    <row r="425" spans="1:17">
      <c r="A425">
        <v>424</v>
      </c>
      <c r="B425" t="s">
        <v>1857</v>
      </c>
      <c r="C425" t="s">
        <v>1858</v>
      </c>
      <c r="D425">
        <v>2923704</v>
      </c>
      <c r="E425">
        <v>82</v>
      </c>
      <c r="F425" t="s">
        <v>1849</v>
      </c>
      <c r="G425" s="1">
        <v>46195.994004629632</v>
      </c>
      <c r="H425">
        <v>86</v>
      </c>
      <c r="I425" t="s">
        <v>1849</v>
      </c>
      <c r="J425" s="1">
        <v>46195.99422453704</v>
      </c>
      <c r="K425">
        <v>1</v>
      </c>
      <c r="L425">
        <v>1</v>
      </c>
      <c r="M425" t="s">
        <v>1850</v>
      </c>
      <c r="N425" t="s">
        <v>1851</v>
      </c>
      <c r="O425" s="1">
        <v>46195.993842592594</v>
      </c>
      <c r="P425" s="1">
        <v>46195.99422453704</v>
      </c>
      <c r="Q425" s="1" t="str">
        <f t="shared" si="6"/>
        <v>2923704|r01</v>
      </c>
    </row>
    <row r="426" spans="1:17">
      <c r="A426">
        <v>425</v>
      </c>
      <c r="B426" t="s">
        <v>1857</v>
      </c>
      <c r="C426" t="s">
        <v>1858</v>
      </c>
      <c r="D426">
        <v>1505494</v>
      </c>
      <c r="E426">
        <v>65</v>
      </c>
      <c r="F426" t="s">
        <v>1849</v>
      </c>
      <c r="G426" s="1">
        <v>46195.99422453704</v>
      </c>
      <c r="H426">
        <v>66</v>
      </c>
      <c r="I426" t="s">
        <v>1849</v>
      </c>
      <c r="J426" s="1">
        <v>46195.99454861111</v>
      </c>
      <c r="K426">
        <v>1</v>
      </c>
      <c r="L426">
        <v>1</v>
      </c>
      <c r="M426" t="s">
        <v>1850</v>
      </c>
      <c r="N426" t="s">
        <v>1851</v>
      </c>
      <c r="O426" s="1">
        <v>46195.993958333333</v>
      </c>
      <c r="P426" s="1">
        <v>46195.99454861111</v>
      </c>
      <c r="Q426" s="1" t="str">
        <f t="shared" si="6"/>
        <v>1505494|r01</v>
      </c>
    </row>
    <row r="427" spans="1:17">
      <c r="A427">
        <v>426</v>
      </c>
      <c r="B427" t="s">
        <v>1857</v>
      </c>
      <c r="C427" t="s">
        <v>1858</v>
      </c>
      <c r="D427">
        <v>5107909</v>
      </c>
      <c r="E427">
        <v>92</v>
      </c>
      <c r="F427" t="s">
        <v>1849</v>
      </c>
      <c r="G427" s="1">
        <v>46195.99428240741</v>
      </c>
      <c r="H427">
        <v>92</v>
      </c>
      <c r="I427" t="s">
        <v>1849</v>
      </c>
      <c r="J427" s="1">
        <v>46195.994525462964</v>
      </c>
      <c r="K427">
        <v>1</v>
      </c>
      <c r="L427">
        <v>1</v>
      </c>
      <c r="M427" t="s">
        <v>1850</v>
      </c>
      <c r="N427" t="s">
        <v>1851</v>
      </c>
      <c r="O427" s="1">
        <v>46195.994131944448</v>
      </c>
      <c r="P427" s="1">
        <v>46195.994525462964</v>
      </c>
      <c r="Q427" s="1" t="str">
        <f t="shared" si="6"/>
        <v>5107909|r01</v>
      </c>
    </row>
    <row r="428" spans="1:17">
      <c r="A428">
        <v>427</v>
      </c>
      <c r="B428" t="s">
        <v>1857</v>
      </c>
      <c r="C428" t="s">
        <v>1858</v>
      </c>
      <c r="D428">
        <v>2923803</v>
      </c>
      <c r="E428">
        <v>54</v>
      </c>
      <c r="F428" t="s">
        <v>1849</v>
      </c>
      <c r="G428" s="1">
        <v>46195.994525462964</v>
      </c>
      <c r="H428">
        <v>55</v>
      </c>
      <c r="I428" t="s">
        <v>1849</v>
      </c>
      <c r="J428" s="1">
        <v>46195.994756944441</v>
      </c>
      <c r="K428">
        <v>1</v>
      </c>
      <c r="L428">
        <v>1</v>
      </c>
      <c r="M428" t="s">
        <v>1850</v>
      </c>
      <c r="N428" t="s">
        <v>1851</v>
      </c>
      <c r="O428" s="1">
        <v>46195.994270833333</v>
      </c>
      <c r="P428" s="1">
        <v>46195.994756944441</v>
      </c>
      <c r="Q428" s="1" t="str">
        <f t="shared" si="6"/>
        <v>2923803|r01</v>
      </c>
    </row>
    <row r="429" spans="1:17">
      <c r="A429">
        <v>428</v>
      </c>
      <c r="B429" t="s">
        <v>1857</v>
      </c>
      <c r="C429" t="s">
        <v>1858</v>
      </c>
      <c r="D429">
        <v>5108402</v>
      </c>
      <c r="E429">
        <v>67</v>
      </c>
      <c r="F429" t="s">
        <v>1849</v>
      </c>
      <c r="G429" s="1">
        <v>46195.994895833333</v>
      </c>
      <c r="H429">
        <v>70</v>
      </c>
      <c r="I429" t="s">
        <v>1849</v>
      </c>
      <c r="J429" s="1">
        <v>46195.995196759257</v>
      </c>
      <c r="K429">
        <v>1</v>
      </c>
      <c r="L429">
        <v>1</v>
      </c>
      <c r="M429" t="s">
        <v>1850</v>
      </c>
      <c r="N429" t="s">
        <v>1851</v>
      </c>
      <c r="O429" s="1">
        <v>46195.994560185187</v>
      </c>
      <c r="P429" s="1">
        <v>46195.995196759257</v>
      </c>
      <c r="Q429" s="1" t="str">
        <f t="shared" si="6"/>
        <v>5108402|r01</v>
      </c>
    </row>
    <row r="430" spans="1:17">
      <c r="A430">
        <v>429</v>
      </c>
      <c r="B430" t="s">
        <v>1857</v>
      </c>
      <c r="C430" t="s">
        <v>1858</v>
      </c>
      <c r="D430">
        <v>1100015</v>
      </c>
      <c r="E430">
        <v>70</v>
      </c>
      <c r="F430" t="s">
        <v>1849</v>
      </c>
      <c r="G430" s="1">
        <v>46195.995023148149</v>
      </c>
      <c r="H430">
        <v>72</v>
      </c>
      <c r="I430" t="s">
        <v>1849</v>
      </c>
      <c r="J430" s="1">
        <v>46195.995393518519</v>
      </c>
      <c r="K430">
        <v>1</v>
      </c>
      <c r="L430">
        <v>1</v>
      </c>
      <c r="M430" t="s">
        <v>1850</v>
      </c>
      <c r="N430" t="s">
        <v>1851</v>
      </c>
      <c r="O430" s="1">
        <v>46195.994583333333</v>
      </c>
      <c r="P430" s="1">
        <v>46195.995393518519</v>
      </c>
      <c r="Q430" s="1" t="str">
        <f t="shared" si="6"/>
        <v>1100015|r01</v>
      </c>
    </row>
    <row r="431" spans="1:17">
      <c r="A431">
        <v>430</v>
      </c>
      <c r="B431" t="s">
        <v>1857</v>
      </c>
      <c r="C431" t="s">
        <v>1858</v>
      </c>
      <c r="D431">
        <v>2924603</v>
      </c>
      <c r="E431">
        <v>65</v>
      </c>
      <c r="F431" t="s">
        <v>1849</v>
      </c>
      <c r="G431" s="1">
        <v>46195.995000000003</v>
      </c>
      <c r="H431">
        <v>68</v>
      </c>
      <c r="I431" t="s">
        <v>1849</v>
      </c>
      <c r="J431" s="1">
        <v>46195.995185185187</v>
      </c>
      <c r="K431">
        <v>1</v>
      </c>
      <c r="L431">
        <v>1</v>
      </c>
      <c r="M431" t="s">
        <v>1850</v>
      </c>
      <c r="N431" t="s">
        <v>1851</v>
      </c>
      <c r="O431" s="1">
        <v>46195.994803240741</v>
      </c>
      <c r="P431" s="1">
        <v>46195.995185185187</v>
      </c>
      <c r="Q431" s="1" t="str">
        <f t="shared" si="6"/>
        <v>2924603|r01</v>
      </c>
    </row>
    <row r="432" spans="1:17">
      <c r="A432">
        <v>431</v>
      </c>
      <c r="B432" t="s">
        <v>1857</v>
      </c>
      <c r="C432" t="s">
        <v>1858</v>
      </c>
      <c r="D432">
        <v>2926202</v>
      </c>
      <c r="E432">
        <v>51</v>
      </c>
      <c r="F432" t="s">
        <v>1849</v>
      </c>
      <c r="G432" s="1">
        <v>46195.995497685188</v>
      </c>
      <c r="H432">
        <v>61</v>
      </c>
      <c r="I432" t="s">
        <v>1849</v>
      </c>
      <c r="J432" s="1">
        <v>46195.995706018519</v>
      </c>
      <c r="K432">
        <v>1</v>
      </c>
      <c r="L432">
        <v>1</v>
      </c>
      <c r="M432" t="s">
        <v>1850</v>
      </c>
      <c r="N432" t="s">
        <v>1851</v>
      </c>
      <c r="O432" s="1">
        <v>46195.99523148148</v>
      </c>
      <c r="P432" s="1">
        <v>46195.995706018519</v>
      </c>
      <c r="Q432" s="1" t="str">
        <f t="shared" si="6"/>
        <v>2926202|r01</v>
      </c>
    </row>
    <row r="433" spans="1:17">
      <c r="A433">
        <v>432</v>
      </c>
      <c r="B433" t="s">
        <v>1857</v>
      </c>
      <c r="C433" t="s">
        <v>1858</v>
      </c>
      <c r="D433">
        <v>5001904</v>
      </c>
      <c r="E433">
        <v>75</v>
      </c>
      <c r="F433" t="s">
        <v>1849</v>
      </c>
      <c r="G433" s="1">
        <v>46195.995740740742</v>
      </c>
      <c r="H433">
        <v>74</v>
      </c>
      <c r="I433" t="s">
        <v>1849</v>
      </c>
      <c r="J433" s="1">
        <v>46195.996041666665</v>
      </c>
      <c r="K433">
        <v>1</v>
      </c>
      <c r="L433">
        <v>1</v>
      </c>
      <c r="M433" t="s">
        <v>1850</v>
      </c>
      <c r="N433" t="s">
        <v>1851</v>
      </c>
      <c r="O433" s="1">
        <v>46195.99523148148</v>
      </c>
      <c r="P433" s="1">
        <v>46195.996041666665</v>
      </c>
      <c r="Q433" s="1" t="str">
        <f t="shared" si="6"/>
        <v>5001904|r01</v>
      </c>
    </row>
    <row r="434" spans="1:17">
      <c r="A434">
        <v>433</v>
      </c>
      <c r="B434" t="s">
        <v>1857</v>
      </c>
      <c r="C434" t="s">
        <v>1858</v>
      </c>
      <c r="D434">
        <v>1100700</v>
      </c>
      <c r="E434">
        <v>92</v>
      </c>
      <c r="F434" t="s">
        <v>1849</v>
      </c>
      <c r="G434" s="1">
        <v>46195.995578703703</v>
      </c>
      <c r="H434">
        <v>79</v>
      </c>
      <c r="I434" t="s">
        <v>1849</v>
      </c>
      <c r="J434" s="1">
        <v>46195.995856481481</v>
      </c>
      <c r="K434">
        <v>1</v>
      </c>
      <c r="L434">
        <v>1</v>
      </c>
      <c r="M434" t="s">
        <v>1850</v>
      </c>
      <c r="N434" t="s">
        <v>1851</v>
      </c>
      <c r="O434" s="1">
        <v>46195.995428240742</v>
      </c>
      <c r="P434" s="1">
        <v>46195.995856481481</v>
      </c>
      <c r="Q434" s="1" t="str">
        <f t="shared" si="6"/>
        <v>1100700|r01</v>
      </c>
    </row>
    <row r="435" spans="1:17">
      <c r="A435">
        <v>434</v>
      </c>
      <c r="B435" t="s">
        <v>1857</v>
      </c>
      <c r="C435" t="s">
        <v>1858</v>
      </c>
      <c r="D435">
        <v>2926806</v>
      </c>
      <c r="E435">
        <v>61</v>
      </c>
      <c r="F435" t="s">
        <v>1849</v>
      </c>
      <c r="G435" s="1">
        <v>46195.995949074073</v>
      </c>
      <c r="H435">
        <v>63</v>
      </c>
      <c r="I435" t="s">
        <v>1849</v>
      </c>
      <c r="J435" s="1">
        <v>46195.996203703704</v>
      </c>
      <c r="K435">
        <v>1</v>
      </c>
      <c r="L435">
        <v>1</v>
      </c>
      <c r="M435" t="s">
        <v>1850</v>
      </c>
      <c r="N435" t="s">
        <v>1851</v>
      </c>
      <c r="O435" s="1">
        <v>46195.995740740742</v>
      </c>
      <c r="P435" s="1">
        <v>46195.996203703704</v>
      </c>
      <c r="Q435" s="1" t="str">
        <f t="shared" si="6"/>
        <v>2926806|r01</v>
      </c>
    </row>
    <row r="436" spans="1:17">
      <c r="A436">
        <v>435</v>
      </c>
      <c r="B436" t="s">
        <v>1857</v>
      </c>
      <c r="C436" t="s">
        <v>1858</v>
      </c>
      <c r="D436">
        <v>1100908</v>
      </c>
      <c r="E436">
        <v>61</v>
      </c>
      <c r="F436" t="s">
        <v>1849</v>
      </c>
      <c r="G436" s="1">
        <v>46195.996192129627</v>
      </c>
      <c r="H436">
        <v>64</v>
      </c>
      <c r="I436" t="s">
        <v>1849</v>
      </c>
      <c r="J436" s="1">
        <v>46195.996400462966</v>
      </c>
      <c r="K436">
        <v>1</v>
      </c>
      <c r="L436">
        <v>1</v>
      </c>
      <c r="M436" t="s">
        <v>1850</v>
      </c>
      <c r="N436" t="s">
        <v>1851</v>
      </c>
      <c r="O436" s="1">
        <v>46195.99590277778</v>
      </c>
      <c r="P436" s="1">
        <v>46195.996400462966</v>
      </c>
      <c r="Q436" s="1" t="str">
        <f t="shared" si="6"/>
        <v>1100908|r01</v>
      </c>
    </row>
    <row r="437" spans="1:17">
      <c r="A437">
        <v>436</v>
      </c>
      <c r="B437" t="s">
        <v>1857</v>
      </c>
      <c r="C437" t="s">
        <v>1858</v>
      </c>
      <c r="D437">
        <v>5002704</v>
      </c>
      <c r="E437">
        <v>69</v>
      </c>
      <c r="F437" t="s">
        <v>1849</v>
      </c>
      <c r="G437" s="1">
        <v>46195.99664351852</v>
      </c>
      <c r="H437">
        <v>73</v>
      </c>
      <c r="I437" t="s">
        <v>1849</v>
      </c>
      <c r="J437" s="1">
        <v>46195.996944444443</v>
      </c>
      <c r="K437">
        <v>1</v>
      </c>
      <c r="L437">
        <v>1</v>
      </c>
      <c r="M437" t="s">
        <v>1850</v>
      </c>
      <c r="N437" t="s">
        <v>1851</v>
      </c>
      <c r="O437" s="1">
        <v>46195.996076388888</v>
      </c>
      <c r="P437" s="1">
        <v>46195.996944444443</v>
      </c>
      <c r="Q437" s="1" t="str">
        <f t="shared" si="6"/>
        <v>5002704|r01</v>
      </c>
    </row>
    <row r="438" spans="1:17">
      <c r="A438">
        <v>437</v>
      </c>
      <c r="B438" t="s">
        <v>1857</v>
      </c>
      <c r="C438" t="s">
        <v>1858</v>
      </c>
      <c r="D438">
        <v>2927002</v>
      </c>
      <c r="E438">
        <v>80</v>
      </c>
      <c r="F438" t="s">
        <v>1849</v>
      </c>
      <c r="G438" s="1">
        <v>46195.99664351852</v>
      </c>
      <c r="H438">
        <v>87</v>
      </c>
      <c r="I438" t="s">
        <v>1849</v>
      </c>
      <c r="J438" s="1">
        <v>46195.99690972222</v>
      </c>
      <c r="K438">
        <v>1</v>
      </c>
      <c r="L438">
        <v>1</v>
      </c>
      <c r="M438" t="s">
        <v>1850</v>
      </c>
      <c r="N438" t="s">
        <v>1851</v>
      </c>
      <c r="O438" s="1">
        <v>46195.996238425927</v>
      </c>
      <c r="P438" s="1">
        <v>46195.99690972222</v>
      </c>
      <c r="Q438" s="1" t="str">
        <f t="shared" si="6"/>
        <v>2927002|r01</v>
      </c>
    </row>
    <row r="439" spans="1:17">
      <c r="A439">
        <v>438</v>
      </c>
      <c r="B439" t="s">
        <v>1857</v>
      </c>
      <c r="C439" t="s">
        <v>1858</v>
      </c>
      <c r="D439">
        <v>1100080</v>
      </c>
      <c r="E439">
        <v>65</v>
      </c>
      <c r="F439" t="s">
        <v>1849</v>
      </c>
      <c r="G439" s="1">
        <v>46195.996944444443</v>
      </c>
      <c r="H439">
        <v>67</v>
      </c>
      <c r="I439" t="s">
        <v>1849</v>
      </c>
      <c r="J439" s="1">
        <v>46195.997337962966</v>
      </c>
      <c r="K439">
        <v>1</v>
      </c>
      <c r="L439">
        <v>1</v>
      </c>
      <c r="M439" t="s">
        <v>1850</v>
      </c>
      <c r="N439" t="s">
        <v>1851</v>
      </c>
      <c r="O439" s="1">
        <v>46195.996446759258</v>
      </c>
      <c r="P439" s="1">
        <v>46195.997337962966</v>
      </c>
      <c r="Q439" s="1" t="str">
        <f t="shared" si="6"/>
        <v>1100080|r01</v>
      </c>
    </row>
    <row r="440" spans="1:17">
      <c r="A440">
        <v>439</v>
      </c>
      <c r="B440" t="s">
        <v>1857</v>
      </c>
      <c r="C440" t="s">
        <v>1858</v>
      </c>
      <c r="D440">
        <v>2928406</v>
      </c>
      <c r="E440">
        <v>70</v>
      </c>
      <c r="F440" t="s">
        <v>1849</v>
      </c>
      <c r="G440" s="1">
        <v>46195.997372685182</v>
      </c>
      <c r="H440">
        <v>73</v>
      </c>
      <c r="I440" t="s">
        <v>1849</v>
      </c>
      <c r="J440" s="1">
        <v>46195.997650462959</v>
      </c>
      <c r="K440">
        <v>1</v>
      </c>
      <c r="L440">
        <v>1</v>
      </c>
      <c r="M440" t="s">
        <v>1850</v>
      </c>
      <c r="N440" t="s">
        <v>1851</v>
      </c>
      <c r="O440" s="1">
        <v>46195.996944444443</v>
      </c>
      <c r="P440" s="1">
        <v>46195.997650462959</v>
      </c>
      <c r="Q440" s="1" t="str">
        <f t="shared" si="6"/>
        <v>2928406|r01</v>
      </c>
    </row>
    <row r="441" spans="1:17">
      <c r="A441">
        <v>440</v>
      </c>
      <c r="B441" t="s">
        <v>1857</v>
      </c>
      <c r="C441" t="s">
        <v>1858</v>
      </c>
      <c r="D441">
        <v>5002902</v>
      </c>
      <c r="E441">
        <v>92</v>
      </c>
      <c r="F441" t="s">
        <v>1849</v>
      </c>
      <c r="G441" s="1">
        <v>46195.997141203705</v>
      </c>
      <c r="H441">
        <v>68</v>
      </c>
      <c r="I441" t="s">
        <v>1849</v>
      </c>
      <c r="J441" s="1">
        <v>46195.997395833336</v>
      </c>
      <c r="K441">
        <v>1</v>
      </c>
      <c r="L441">
        <v>1</v>
      </c>
      <c r="M441" t="s">
        <v>1850</v>
      </c>
      <c r="N441" t="s">
        <v>1851</v>
      </c>
      <c r="O441" s="1">
        <v>46195.996990740743</v>
      </c>
      <c r="P441" s="1">
        <v>46195.997395833336</v>
      </c>
      <c r="Q441" s="1" t="str">
        <f t="shared" si="6"/>
        <v>5002902|r01</v>
      </c>
    </row>
    <row r="442" spans="1:17">
      <c r="A442">
        <v>441</v>
      </c>
      <c r="B442" t="s">
        <v>1857</v>
      </c>
      <c r="C442" t="s">
        <v>1858</v>
      </c>
      <c r="D442">
        <v>1101807</v>
      </c>
      <c r="E442">
        <v>92</v>
      </c>
      <c r="F442" t="s">
        <v>1849</v>
      </c>
      <c r="G442" s="1">
        <v>46195.999872685185</v>
      </c>
      <c r="H442">
        <v>66</v>
      </c>
      <c r="I442" t="s">
        <v>1849</v>
      </c>
      <c r="J442" s="1">
        <v>46196.000081018516</v>
      </c>
      <c r="K442">
        <v>1</v>
      </c>
      <c r="L442">
        <v>1</v>
      </c>
      <c r="M442" t="s">
        <v>1850</v>
      </c>
      <c r="N442" t="s">
        <v>1851</v>
      </c>
      <c r="O442" s="1">
        <v>46195.997384259259</v>
      </c>
      <c r="P442" s="1">
        <v>46196.000081018516</v>
      </c>
      <c r="Q442" s="1" t="str">
        <f t="shared" si="6"/>
        <v>1101807|r01</v>
      </c>
    </row>
    <row r="443" spans="1:17">
      <c r="A443">
        <v>442</v>
      </c>
      <c r="B443" t="s">
        <v>1857</v>
      </c>
      <c r="C443" t="s">
        <v>1858</v>
      </c>
      <c r="D443">
        <v>5003157</v>
      </c>
      <c r="E443">
        <v>70</v>
      </c>
      <c r="F443" t="s">
        <v>1849</v>
      </c>
      <c r="G443" s="1">
        <v>46195.997708333336</v>
      </c>
      <c r="H443">
        <v>72</v>
      </c>
      <c r="I443" t="s">
        <v>1849</v>
      </c>
      <c r="J443" s="1">
        <v>46195.99790509259</v>
      </c>
      <c r="K443">
        <v>1</v>
      </c>
      <c r="L443">
        <v>1</v>
      </c>
      <c r="M443" t="s">
        <v>1850</v>
      </c>
      <c r="N443" t="s">
        <v>1851</v>
      </c>
      <c r="O443" s="1">
        <v>46195.997465277775</v>
      </c>
      <c r="P443" s="1">
        <v>46195.99790509259</v>
      </c>
      <c r="Q443" s="1" t="str">
        <f t="shared" si="6"/>
        <v>5003157|r01</v>
      </c>
    </row>
    <row r="444" spans="1:17">
      <c r="A444">
        <v>443</v>
      </c>
      <c r="B444" t="s">
        <v>1857</v>
      </c>
      <c r="C444" t="s">
        <v>1858</v>
      </c>
      <c r="D444">
        <v>2929107</v>
      </c>
      <c r="E444">
        <v>76</v>
      </c>
      <c r="F444" t="s">
        <v>1849</v>
      </c>
      <c r="G444" s="1">
        <v>46196.001377314817</v>
      </c>
      <c r="H444">
        <v>71</v>
      </c>
      <c r="I444" t="s">
        <v>1849</v>
      </c>
      <c r="J444" s="1">
        <v>46196.001643518517</v>
      </c>
      <c r="K444">
        <v>1</v>
      </c>
      <c r="L444">
        <v>1</v>
      </c>
      <c r="M444" t="s">
        <v>1850</v>
      </c>
      <c r="N444" t="s">
        <v>1851</v>
      </c>
      <c r="O444" s="1">
        <v>46195.997708333336</v>
      </c>
      <c r="P444" s="1">
        <v>46196.001643518517</v>
      </c>
      <c r="Q444" s="1" t="str">
        <f t="shared" si="6"/>
        <v>2929107|r01</v>
      </c>
    </row>
    <row r="445" spans="1:17">
      <c r="A445">
        <v>444</v>
      </c>
      <c r="B445" t="s">
        <v>1857</v>
      </c>
      <c r="C445" t="s">
        <v>1858</v>
      </c>
      <c r="D445">
        <v>5004106</v>
      </c>
      <c r="E445">
        <v>59</v>
      </c>
      <c r="F445" t="s">
        <v>1849</v>
      </c>
      <c r="G445" s="1">
        <v>46195.998298611114</v>
      </c>
      <c r="H445">
        <v>68</v>
      </c>
      <c r="I445" t="s">
        <v>1849</v>
      </c>
      <c r="J445" s="1">
        <v>46195.998506944445</v>
      </c>
      <c r="K445">
        <v>1</v>
      </c>
      <c r="L445">
        <v>1</v>
      </c>
      <c r="M445" t="s">
        <v>1850</v>
      </c>
      <c r="N445" t="s">
        <v>1851</v>
      </c>
      <c r="O445" s="1">
        <v>46195.997939814813</v>
      </c>
      <c r="P445" s="1">
        <v>46195.998506944445</v>
      </c>
      <c r="Q445" s="1" t="str">
        <f t="shared" si="6"/>
        <v>5004106|r01</v>
      </c>
    </row>
    <row r="446" spans="1:17">
      <c r="A446">
        <v>445</v>
      </c>
      <c r="B446" t="s">
        <v>1857</v>
      </c>
      <c r="C446" t="s">
        <v>1858</v>
      </c>
      <c r="D446">
        <v>5007208</v>
      </c>
      <c r="E446">
        <v>90</v>
      </c>
      <c r="F446" t="s">
        <v>1849</v>
      </c>
      <c r="G446" s="1">
        <v>46195.998796296299</v>
      </c>
      <c r="H446">
        <v>83</v>
      </c>
      <c r="I446" t="s">
        <v>1849</v>
      </c>
      <c r="J446" s="1">
        <v>46195.999085648145</v>
      </c>
      <c r="K446">
        <v>1</v>
      </c>
      <c r="L446">
        <v>1</v>
      </c>
      <c r="M446" t="s">
        <v>1850</v>
      </c>
      <c r="N446" t="s">
        <v>1851</v>
      </c>
      <c r="O446" s="1">
        <v>46195.998553240737</v>
      </c>
      <c r="P446" s="1">
        <v>46195.999085648145</v>
      </c>
      <c r="Q446" s="1" t="str">
        <f t="shared" si="6"/>
        <v>5007208|r01</v>
      </c>
    </row>
    <row r="447" spans="1:17">
      <c r="A447">
        <v>446</v>
      </c>
      <c r="B447" t="s">
        <v>1857</v>
      </c>
      <c r="C447" t="s">
        <v>1858</v>
      </c>
      <c r="D447">
        <v>3200102</v>
      </c>
      <c r="E447">
        <v>89</v>
      </c>
      <c r="F447" t="s">
        <v>1849</v>
      </c>
      <c r="G447" s="1">
        <v>46195.999398148146</v>
      </c>
      <c r="H447">
        <v>68</v>
      </c>
      <c r="I447" t="s">
        <v>1849</v>
      </c>
      <c r="J447" s="1">
        <v>46195.999675925923</v>
      </c>
      <c r="K447">
        <v>1</v>
      </c>
      <c r="L447">
        <v>1</v>
      </c>
      <c r="M447" t="s">
        <v>1850</v>
      </c>
      <c r="N447" t="s">
        <v>1851</v>
      </c>
      <c r="O447" s="1">
        <v>46195.999259259261</v>
      </c>
      <c r="P447" s="1">
        <v>46195.999675925923</v>
      </c>
      <c r="Q447" s="1" t="str">
        <f t="shared" si="6"/>
        <v>3200102|r01</v>
      </c>
    </row>
    <row r="448" spans="1:17">
      <c r="A448">
        <v>447</v>
      </c>
      <c r="B448" t="s">
        <v>1857</v>
      </c>
      <c r="C448" t="s">
        <v>1858</v>
      </c>
      <c r="D448">
        <v>3200409</v>
      </c>
      <c r="E448">
        <v>75</v>
      </c>
      <c r="F448" t="s">
        <v>1849</v>
      </c>
      <c r="G448" s="1">
        <v>46196.001087962963</v>
      </c>
      <c r="H448">
        <v>71</v>
      </c>
      <c r="I448" t="s">
        <v>1849</v>
      </c>
      <c r="J448" s="1">
        <v>46196.001377314817</v>
      </c>
      <c r="K448">
        <v>1</v>
      </c>
      <c r="L448">
        <v>1</v>
      </c>
      <c r="M448" t="s">
        <v>1850</v>
      </c>
      <c r="N448" t="s">
        <v>1851</v>
      </c>
      <c r="O448" s="1">
        <v>46195.999710648146</v>
      </c>
      <c r="P448" s="1">
        <v>46196.001377314817</v>
      </c>
      <c r="Q448" s="1" t="str">
        <f t="shared" si="6"/>
        <v>3200409|r01</v>
      </c>
    </row>
    <row r="449" spans="1:17">
      <c r="A449">
        <v>448</v>
      </c>
      <c r="B449" t="s">
        <v>1857</v>
      </c>
      <c r="C449" t="s">
        <v>1858</v>
      </c>
      <c r="D449">
        <v>1400472</v>
      </c>
      <c r="E449">
        <v>58</v>
      </c>
      <c r="F449" t="s">
        <v>1849</v>
      </c>
      <c r="G449" s="1">
        <v>46196.001388888886</v>
      </c>
      <c r="H449">
        <v>58</v>
      </c>
      <c r="I449" t="s">
        <v>1849</v>
      </c>
      <c r="J449" s="1">
        <v>46196.001689814817</v>
      </c>
      <c r="K449">
        <v>1</v>
      </c>
      <c r="L449">
        <v>1</v>
      </c>
      <c r="M449" t="s">
        <v>1850</v>
      </c>
      <c r="N449" t="s">
        <v>1851</v>
      </c>
      <c r="O449" s="1">
        <v>46196.000138888892</v>
      </c>
      <c r="P449" s="1">
        <v>46196.001689814817</v>
      </c>
      <c r="Q449" s="1" t="str">
        <f t="shared" si="6"/>
        <v>1400472|r01</v>
      </c>
    </row>
    <row r="450" spans="1:17">
      <c r="A450">
        <v>449</v>
      </c>
      <c r="B450" t="s">
        <v>1857</v>
      </c>
      <c r="C450" t="s">
        <v>1858</v>
      </c>
      <c r="D450">
        <v>3202009</v>
      </c>
      <c r="E450">
        <v>65</v>
      </c>
      <c r="F450" t="s">
        <v>1849</v>
      </c>
      <c r="G450" s="1">
        <v>46196.001886574071</v>
      </c>
      <c r="H450">
        <v>75</v>
      </c>
      <c r="I450" t="s">
        <v>1849</v>
      </c>
      <c r="J450" s="1">
        <v>46196.002210648148</v>
      </c>
      <c r="K450">
        <v>1</v>
      </c>
      <c r="L450">
        <v>1</v>
      </c>
      <c r="M450" t="s">
        <v>1850</v>
      </c>
      <c r="N450" t="s">
        <v>1851</v>
      </c>
      <c r="O450" s="1">
        <v>46196.001423611109</v>
      </c>
      <c r="P450" s="1">
        <v>46196.002210648148</v>
      </c>
      <c r="Q450" s="1" t="str">
        <f t="shared" ref="Q450:Q513" si="7">D450&amp;"|"&amp;B450</f>
        <v>3202009|r01</v>
      </c>
    </row>
    <row r="451" spans="1:17">
      <c r="A451">
        <v>450</v>
      </c>
      <c r="B451" t="s">
        <v>1857</v>
      </c>
      <c r="C451" t="s">
        <v>1858</v>
      </c>
      <c r="D451">
        <v>2933000</v>
      </c>
      <c r="E451">
        <v>73</v>
      </c>
      <c r="F451" t="s">
        <v>1849</v>
      </c>
      <c r="G451" s="1">
        <v>46196.002465277779</v>
      </c>
      <c r="H451">
        <v>75</v>
      </c>
      <c r="I451" t="s">
        <v>1849</v>
      </c>
      <c r="J451" s="1">
        <v>46196.00267361111</v>
      </c>
      <c r="K451">
        <v>1</v>
      </c>
      <c r="L451">
        <v>1</v>
      </c>
      <c r="M451" t="s">
        <v>1850</v>
      </c>
      <c r="N451" t="s">
        <v>1851</v>
      </c>
      <c r="O451" s="1">
        <v>46196.001689814817</v>
      </c>
      <c r="P451" s="1">
        <v>46196.00267361111</v>
      </c>
      <c r="Q451" s="1" t="str">
        <f t="shared" si="7"/>
        <v>2933000|r01</v>
      </c>
    </row>
    <row r="452" spans="1:17">
      <c r="A452">
        <v>451</v>
      </c>
      <c r="B452" t="s">
        <v>1857</v>
      </c>
      <c r="C452" t="s">
        <v>1858</v>
      </c>
      <c r="D452">
        <v>1702208</v>
      </c>
      <c r="E452">
        <v>56</v>
      </c>
      <c r="F452" t="s">
        <v>1849</v>
      </c>
      <c r="G452" s="1">
        <v>46196.002465277779</v>
      </c>
      <c r="H452">
        <v>61</v>
      </c>
      <c r="I452" t="s">
        <v>1849</v>
      </c>
      <c r="J452" s="1">
        <v>46196.002766203703</v>
      </c>
      <c r="K452">
        <v>1</v>
      </c>
      <c r="L452">
        <v>1</v>
      </c>
      <c r="M452" t="s">
        <v>1850</v>
      </c>
      <c r="N452" t="s">
        <v>1851</v>
      </c>
      <c r="O452" s="1">
        <v>46196.001736111109</v>
      </c>
      <c r="P452" s="1">
        <v>46196.002766203703</v>
      </c>
      <c r="Q452" s="1" t="str">
        <f t="shared" si="7"/>
        <v>1702208|r01</v>
      </c>
    </row>
    <row r="453" spans="1:17">
      <c r="A453">
        <v>452</v>
      </c>
      <c r="B453" t="s">
        <v>1857</v>
      </c>
      <c r="C453" t="s">
        <v>1858</v>
      </c>
      <c r="D453">
        <v>3203346</v>
      </c>
      <c r="E453">
        <v>63</v>
      </c>
      <c r="F453" t="s">
        <v>1849</v>
      </c>
      <c r="G453" s="1">
        <v>46196.002523148149</v>
      </c>
      <c r="H453">
        <v>63</v>
      </c>
      <c r="I453" t="s">
        <v>1849</v>
      </c>
      <c r="J453" s="1">
        <v>46196.002800925926</v>
      </c>
      <c r="K453">
        <v>1</v>
      </c>
      <c r="L453">
        <v>1</v>
      </c>
      <c r="M453" t="s">
        <v>1850</v>
      </c>
      <c r="N453" t="s">
        <v>1851</v>
      </c>
      <c r="O453" s="1">
        <v>46196.002245370371</v>
      </c>
      <c r="P453" s="1">
        <v>46196.002800925926</v>
      </c>
      <c r="Q453" s="1" t="str">
        <f t="shared" si="7"/>
        <v>3203346|r01</v>
      </c>
    </row>
    <row r="454" spans="1:17">
      <c r="A454">
        <v>453</v>
      </c>
      <c r="B454" t="s">
        <v>1857</v>
      </c>
      <c r="C454" t="s">
        <v>1858</v>
      </c>
      <c r="D454">
        <v>2933208</v>
      </c>
      <c r="E454">
        <v>56</v>
      </c>
      <c r="F454" t="s">
        <v>1849</v>
      </c>
      <c r="G454" s="1">
        <v>46196.003472222219</v>
      </c>
      <c r="H454">
        <v>53</v>
      </c>
      <c r="I454" t="s">
        <v>1849</v>
      </c>
      <c r="J454" s="1">
        <v>46196.003831018519</v>
      </c>
      <c r="K454">
        <v>1</v>
      </c>
      <c r="L454">
        <v>1</v>
      </c>
      <c r="M454" t="s">
        <v>1850</v>
      </c>
      <c r="N454" t="s">
        <v>1851</v>
      </c>
      <c r="O454" s="1">
        <v>46196.00271990741</v>
      </c>
      <c r="P454" s="1">
        <v>46196.003831018519</v>
      </c>
      <c r="Q454" s="1" t="str">
        <f t="shared" si="7"/>
        <v>2933208|r01</v>
      </c>
    </row>
    <row r="455" spans="1:17">
      <c r="A455">
        <v>454</v>
      </c>
      <c r="B455" t="s">
        <v>1857</v>
      </c>
      <c r="C455" t="s">
        <v>1858</v>
      </c>
      <c r="D455">
        <v>1703826</v>
      </c>
      <c r="E455">
        <v>70</v>
      </c>
      <c r="F455" t="s">
        <v>1849</v>
      </c>
      <c r="G455" s="1">
        <v>46196.004733796297</v>
      </c>
      <c r="H455">
        <v>70</v>
      </c>
      <c r="I455" t="s">
        <v>1849</v>
      </c>
      <c r="J455" s="1">
        <v>46196.005011574074</v>
      </c>
      <c r="K455">
        <v>1</v>
      </c>
      <c r="L455">
        <v>1</v>
      </c>
      <c r="M455" t="s">
        <v>1850</v>
      </c>
      <c r="N455" t="s">
        <v>1851</v>
      </c>
      <c r="O455" s="1">
        <v>46196.002812500003</v>
      </c>
      <c r="P455" s="1">
        <v>46196.005011574074</v>
      </c>
      <c r="Q455" s="1" t="str">
        <f t="shared" si="7"/>
        <v>1703826|r01</v>
      </c>
    </row>
    <row r="456" spans="1:17">
      <c r="A456">
        <v>455</v>
      </c>
      <c r="B456" t="s">
        <v>1857</v>
      </c>
      <c r="C456" t="s">
        <v>1858</v>
      </c>
      <c r="D456">
        <v>3101300</v>
      </c>
      <c r="E456">
        <v>92</v>
      </c>
      <c r="F456" t="s">
        <v>1849</v>
      </c>
      <c r="G456" s="1">
        <v>46196.003032407411</v>
      </c>
      <c r="H456">
        <v>74</v>
      </c>
      <c r="I456" t="s">
        <v>1849</v>
      </c>
      <c r="J456" s="1">
        <v>46196.003252314818</v>
      </c>
      <c r="K456">
        <v>1</v>
      </c>
      <c r="L456">
        <v>1</v>
      </c>
      <c r="M456" t="s">
        <v>1850</v>
      </c>
      <c r="N456" t="s">
        <v>1851</v>
      </c>
      <c r="O456" s="1">
        <v>46196.002835648149</v>
      </c>
      <c r="P456" s="1">
        <v>46196.003252314818</v>
      </c>
      <c r="Q456" s="1" t="str">
        <f t="shared" si="7"/>
        <v>3101300|r01</v>
      </c>
    </row>
    <row r="457" spans="1:17">
      <c r="A457">
        <v>456</v>
      </c>
      <c r="B457" t="s">
        <v>1857</v>
      </c>
      <c r="C457" t="s">
        <v>1858</v>
      </c>
      <c r="D457">
        <v>3103603</v>
      </c>
      <c r="E457">
        <v>62</v>
      </c>
      <c r="F457" t="s">
        <v>1849</v>
      </c>
      <c r="G457" s="1">
        <v>46196.003495370373</v>
      </c>
      <c r="H457">
        <v>69</v>
      </c>
      <c r="I457" t="s">
        <v>1849</v>
      </c>
      <c r="J457" s="1">
        <v>46196.00371527778</v>
      </c>
      <c r="K457">
        <v>1</v>
      </c>
      <c r="L457">
        <v>1</v>
      </c>
      <c r="M457" t="s">
        <v>1850</v>
      </c>
      <c r="N457" t="s">
        <v>1851</v>
      </c>
      <c r="O457" s="1">
        <v>46196.003287037034</v>
      </c>
      <c r="P457" s="1">
        <v>46196.00371527778</v>
      </c>
      <c r="Q457" s="1" t="str">
        <f t="shared" si="7"/>
        <v>3103603|r01</v>
      </c>
    </row>
    <row r="458" spans="1:17">
      <c r="A458">
        <v>457</v>
      </c>
      <c r="B458" t="s">
        <v>1857</v>
      </c>
      <c r="C458" t="s">
        <v>1858</v>
      </c>
      <c r="D458">
        <v>3103751</v>
      </c>
      <c r="E458">
        <v>80</v>
      </c>
      <c r="F458" t="s">
        <v>1849</v>
      </c>
      <c r="G458" s="1">
        <v>46196.004050925927</v>
      </c>
      <c r="H458">
        <v>77</v>
      </c>
      <c r="I458" t="s">
        <v>1849</v>
      </c>
      <c r="J458" s="1">
        <v>46196.004247685189</v>
      </c>
      <c r="K458">
        <v>1</v>
      </c>
      <c r="L458">
        <v>1</v>
      </c>
      <c r="M458" t="s">
        <v>1850</v>
      </c>
      <c r="N458" t="s">
        <v>1851</v>
      </c>
      <c r="O458" s="1">
        <v>46196.003750000003</v>
      </c>
      <c r="P458" s="1">
        <v>46196.004247685189</v>
      </c>
      <c r="Q458" s="1" t="str">
        <f t="shared" si="7"/>
        <v>3103751|r01</v>
      </c>
    </row>
    <row r="459" spans="1:17">
      <c r="A459">
        <v>458</v>
      </c>
      <c r="B459" t="s">
        <v>1857</v>
      </c>
      <c r="C459" t="s">
        <v>1858</v>
      </c>
      <c r="D459">
        <v>2301851</v>
      </c>
      <c r="E459">
        <v>92</v>
      </c>
      <c r="F459" t="s">
        <v>1849</v>
      </c>
      <c r="G459" s="1">
        <v>46196.004016203704</v>
      </c>
      <c r="H459">
        <v>70</v>
      </c>
      <c r="I459" t="s">
        <v>1849</v>
      </c>
      <c r="J459" s="1">
        <v>46196.004282407404</v>
      </c>
      <c r="K459">
        <v>1</v>
      </c>
      <c r="L459">
        <v>1</v>
      </c>
      <c r="M459" t="s">
        <v>1850</v>
      </c>
      <c r="N459" t="s">
        <v>1851</v>
      </c>
      <c r="O459" s="1">
        <v>46196.003877314812</v>
      </c>
      <c r="P459" s="1">
        <v>46196.004282407404</v>
      </c>
      <c r="Q459" s="1" t="str">
        <f t="shared" si="7"/>
        <v>2301851|r01</v>
      </c>
    </row>
    <row r="460" spans="1:17">
      <c r="A460">
        <v>459</v>
      </c>
      <c r="B460" t="s">
        <v>1857</v>
      </c>
      <c r="C460" t="s">
        <v>1858</v>
      </c>
      <c r="D460">
        <v>3103801</v>
      </c>
      <c r="E460">
        <v>59</v>
      </c>
      <c r="F460" t="s">
        <v>1849</v>
      </c>
      <c r="G460" s="1">
        <v>46196.005115740743</v>
      </c>
      <c r="H460">
        <v>61</v>
      </c>
      <c r="I460" t="s">
        <v>1849</v>
      </c>
      <c r="J460" s="1">
        <v>46196.005474537036</v>
      </c>
      <c r="K460">
        <v>1</v>
      </c>
      <c r="L460">
        <v>1</v>
      </c>
      <c r="M460" t="s">
        <v>1850</v>
      </c>
      <c r="N460" t="s">
        <v>1851</v>
      </c>
      <c r="O460" s="1">
        <v>46196.004293981481</v>
      </c>
      <c r="P460" s="1">
        <v>46196.005474537036</v>
      </c>
      <c r="Q460" s="1" t="str">
        <f t="shared" si="7"/>
        <v>3103801|r01</v>
      </c>
    </row>
    <row r="461" spans="1:17">
      <c r="A461">
        <v>460</v>
      </c>
      <c r="B461" t="s">
        <v>1857</v>
      </c>
      <c r="C461" t="s">
        <v>1858</v>
      </c>
      <c r="D461">
        <v>2303006</v>
      </c>
      <c r="E461">
        <v>65</v>
      </c>
      <c r="F461" t="s">
        <v>1849</v>
      </c>
      <c r="G461" s="1">
        <v>46196.004733796297</v>
      </c>
      <c r="H461">
        <v>68</v>
      </c>
      <c r="I461" t="s">
        <v>1849</v>
      </c>
      <c r="J461" s="1">
        <v>46196.004988425928</v>
      </c>
      <c r="K461">
        <v>1</v>
      </c>
      <c r="L461">
        <v>1</v>
      </c>
      <c r="M461" t="s">
        <v>1850</v>
      </c>
      <c r="N461" t="s">
        <v>1851</v>
      </c>
      <c r="O461" s="1">
        <v>46196.004317129627</v>
      </c>
      <c r="P461" s="1">
        <v>46196.004988425928</v>
      </c>
      <c r="Q461" s="1" t="str">
        <f t="shared" si="7"/>
        <v>2303006|r01</v>
      </c>
    </row>
    <row r="462" spans="1:17">
      <c r="A462">
        <v>461</v>
      </c>
      <c r="B462" t="s">
        <v>1857</v>
      </c>
      <c r="C462" t="s">
        <v>1858</v>
      </c>
      <c r="D462">
        <v>2303105</v>
      </c>
      <c r="E462">
        <v>63</v>
      </c>
      <c r="F462" t="s">
        <v>1849</v>
      </c>
      <c r="G462" s="1">
        <v>46196.005416666667</v>
      </c>
      <c r="H462">
        <v>66</v>
      </c>
      <c r="I462" t="s">
        <v>1849</v>
      </c>
      <c r="J462" s="1">
        <v>46196.005694444444</v>
      </c>
      <c r="K462">
        <v>1</v>
      </c>
      <c r="L462">
        <v>1</v>
      </c>
      <c r="M462" t="s">
        <v>1850</v>
      </c>
      <c r="N462" t="s">
        <v>1851</v>
      </c>
      <c r="O462" s="1">
        <v>46196.005046296297</v>
      </c>
      <c r="P462" s="1">
        <v>46196.005694444444</v>
      </c>
      <c r="Q462" s="1" t="str">
        <f t="shared" si="7"/>
        <v>2303105|r01</v>
      </c>
    </row>
    <row r="463" spans="1:17">
      <c r="A463">
        <v>462</v>
      </c>
      <c r="B463" t="s">
        <v>1857</v>
      </c>
      <c r="C463" t="s">
        <v>1858</v>
      </c>
      <c r="D463">
        <v>1706258</v>
      </c>
      <c r="E463">
        <v>72</v>
      </c>
      <c r="F463" t="s">
        <v>1849</v>
      </c>
      <c r="G463" s="1">
        <v>46196.005706018521</v>
      </c>
      <c r="H463">
        <v>67</v>
      </c>
      <c r="I463" t="s">
        <v>1849</v>
      </c>
      <c r="J463" s="1">
        <v>46196.006192129629</v>
      </c>
      <c r="K463">
        <v>1</v>
      </c>
      <c r="L463">
        <v>1</v>
      </c>
      <c r="M463" t="s">
        <v>1850</v>
      </c>
      <c r="N463" t="s">
        <v>1851</v>
      </c>
      <c r="O463" s="1">
        <v>46196.005046296297</v>
      </c>
      <c r="P463" s="1">
        <v>46196.006192129629</v>
      </c>
      <c r="Q463" s="1" t="str">
        <f t="shared" si="7"/>
        <v>1706258|r01</v>
      </c>
    </row>
    <row r="464" spans="1:17">
      <c r="A464">
        <v>463</v>
      </c>
      <c r="B464" t="s">
        <v>1857</v>
      </c>
      <c r="C464" t="s">
        <v>1858</v>
      </c>
      <c r="D464">
        <v>3107109</v>
      </c>
      <c r="E464">
        <v>92</v>
      </c>
      <c r="F464" t="s">
        <v>1849</v>
      </c>
      <c r="G464" s="1">
        <v>46196.010428240741</v>
      </c>
      <c r="H464">
        <v>58</v>
      </c>
      <c r="I464" t="s">
        <v>1849</v>
      </c>
      <c r="J464" s="1">
        <v>46196.010694444441</v>
      </c>
      <c r="K464">
        <v>1</v>
      </c>
      <c r="L464">
        <v>1</v>
      </c>
      <c r="M464" t="s">
        <v>1850</v>
      </c>
      <c r="N464" t="s">
        <v>1851</v>
      </c>
      <c r="O464" s="1">
        <v>46196.005509259259</v>
      </c>
      <c r="P464" s="1">
        <v>46196.010694444441</v>
      </c>
      <c r="Q464" s="1" t="str">
        <f t="shared" si="7"/>
        <v>3107109|r01</v>
      </c>
    </row>
    <row r="465" spans="1:17">
      <c r="A465">
        <v>464</v>
      </c>
      <c r="B465" t="s">
        <v>1857</v>
      </c>
      <c r="C465" t="s">
        <v>1858</v>
      </c>
      <c r="D465">
        <v>2303303</v>
      </c>
      <c r="E465">
        <v>71</v>
      </c>
      <c r="F465" t="s">
        <v>1849</v>
      </c>
      <c r="G465" s="1">
        <v>46196.01090277778</v>
      </c>
      <c r="H465">
        <v>73</v>
      </c>
      <c r="I465" t="s">
        <v>1849</v>
      </c>
      <c r="J465" s="1">
        <v>46196.011192129627</v>
      </c>
      <c r="K465">
        <v>1</v>
      </c>
      <c r="L465">
        <v>1</v>
      </c>
      <c r="M465" t="s">
        <v>1850</v>
      </c>
      <c r="N465" t="s">
        <v>1851</v>
      </c>
      <c r="O465" s="1">
        <v>46196.005729166667</v>
      </c>
      <c r="P465" s="1">
        <v>46196.011192129627</v>
      </c>
      <c r="Q465" s="1" t="str">
        <f t="shared" si="7"/>
        <v>2303303|r01</v>
      </c>
    </row>
    <row r="466" spans="1:17">
      <c r="A466">
        <v>465</v>
      </c>
      <c r="B466" t="s">
        <v>1857</v>
      </c>
      <c r="C466" t="s">
        <v>1858</v>
      </c>
      <c r="D466">
        <v>1709302</v>
      </c>
      <c r="E466">
        <v>69</v>
      </c>
      <c r="F466" t="s">
        <v>1849</v>
      </c>
      <c r="G466" s="1">
        <v>46196.008310185185</v>
      </c>
      <c r="H466">
        <v>70</v>
      </c>
      <c r="I466" t="s">
        <v>1849</v>
      </c>
      <c r="J466" s="1">
        <v>46196.008622685185</v>
      </c>
      <c r="K466">
        <v>1</v>
      </c>
      <c r="L466">
        <v>1</v>
      </c>
      <c r="M466" t="s">
        <v>1850</v>
      </c>
      <c r="N466" t="s">
        <v>1851</v>
      </c>
      <c r="O466" s="1">
        <v>46196.006226851852</v>
      </c>
      <c r="P466" s="1">
        <v>46196.008622685185</v>
      </c>
      <c r="Q466" s="1" t="str">
        <f t="shared" si="7"/>
        <v>1709302|r01</v>
      </c>
    </row>
    <row r="467" spans="1:17">
      <c r="A467">
        <v>466</v>
      </c>
      <c r="B467" t="s">
        <v>1857</v>
      </c>
      <c r="C467" t="s">
        <v>1858</v>
      </c>
      <c r="D467">
        <v>1710706</v>
      </c>
      <c r="E467">
        <v>60</v>
      </c>
      <c r="F467" t="s">
        <v>1849</v>
      </c>
      <c r="G467" s="1">
        <v>46196.011493055557</v>
      </c>
      <c r="H467">
        <v>63</v>
      </c>
      <c r="I467" t="s">
        <v>1849</v>
      </c>
      <c r="J467" s="1">
        <v>46196.011793981481</v>
      </c>
      <c r="K467">
        <v>1</v>
      </c>
      <c r="L467">
        <v>1</v>
      </c>
      <c r="M467" t="s">
        <v>1850</v>
      </c>
      <c r="N467" t="s">
        <v>1851</v>
      </c>
      <c r="O467" s="1">
        <v>46196.008657407408</v>
      </c>
      <c r="P467" s="1">
        <v>46196.011793981481</v>
      </c>
      <c r="Q467" s="1" t="str">
        <f t="shared" si="7"/>
        <v>1710706|r01</v>
      </c>
    </row>
    <row r="468" spans="1:17">
      <c r="A468">
        <v>467</v>
      </c>
      <c r="B468" t="s">
        <v>1857</v>
      </c>
      <c r="C468" t="s">
        <v>1858</v>
      </c>
      <c r="D468">
        <v>3108008</v>
      </c>
      <c r="E468">
        <v>92</v>
      </c>
      <c r="F468" t="s">
        <v>1849</v>
      </c>
      <c r="G468" s="1">
        <v>46196.01090277778</v>
      </c>
      <c r="H468">
        <v>83</v>
      </c>
      <c r="I468" t="s">
        <v>1849</v>
      </c>
      <c r="J468" s="1">
        <v>46196.011145833334</v>
      </c>
      <c r="K468">
        <v>1</v>
      </c>
      <c r="L468">
        <v>1</v>
      </c>
      <c r="M468" t="s">
        <v>1850</v>
      </c>
      <c r="N468" t="s">
        <v>1851</v>
      </c>
      <c r="O468" s="1">
        <v>46196.010729166665</v>
      </c>
      <c r="P468" s="1">
        <v>46196.011145833334</v>
      </c>
      <c r="Q468" s="1" t="str">
        <f t="shared" si="7"/>
        <v>3108008|r01</v>
      </c>
    </row>
    <row r="469" spans="1:17">
      <c r="A469">
        <v>468</v>
      </c>
      <c r="B469" t="s">
        <v>1857</v>
      </c>
      <c r="C469" t="s">
        <v>1858</v>
      </c>
      <c r="D469">
        <v>3108701</v>
      </c>
      <c r="E469">
        <v>92</v>
      </c>
      <c r="F469" t="s">
        <v>1849</v>
      </c>
      <c r="G469" s="1">
        <v>46196.011354166665</v>
      </c>
      <c r="H469">
        <v>77</v>
      </c>
      <c r="I469" t="s">
        <v>1849</v>
      </c>
      <c r="J469" s="1">
        <v>46196.011620370373</v>
      </c>
      <c r="K469">
        <v>1</v>
      </c>
      <c r="L469">
        <v>1</v>
      </c>
      <c r="M469" t="s">
        <v>1850</v>
      </c>
      <c r="N469" t="s">
        <v>1851</v>
      </c>
      <c r="O469" s="1">
        <v>46196.011180555557</v>
      </c>
      <c r="P469" s="1">
        <v>46196.011620370373</v>
      </c>
      <c r="Q469" s="1" t="str">
        <f t="shared" si="7"/>
        <v>3108701|r01</v>
      </c>
    </row>
    <row r="470" spans="1:17">
      <c r="A470">
        <v>469</v>
      </c>
      <c r="B470" t="s">
        <v>1857</v>
      </c>
      <c r="C470" t="s">
        <v>1858</v>
      </c>
      <c r="D470">
        <v>2303402</v>
      </c>
      <c r="E470">
        <v>65</v>
      </c>
      <c r="F470" t="s">
        <v>1849</v>
      </c>
      <c r="G470" s="1">
        <v>46196.011620370373</v>
      </c>
      <c r="H470">
        <v>68</v>
      </c>
      <c r="I470" t="s">
        <v>1849</v>
      </c>
      <c r="J470" s="1">
        <v>46196.011874999997</v>
      </c>
      <c r="K470">
        <v>1</v>
      </c>
      <c r="L470">
        <v>1</v>
      </c>
      <c r="M470" t="s">
        <v>1850</v>
      </c>
      <c r="N470" t="s">
        <v>1851</v>
      </c>
      <c r="O470" s="1">
        <v>46196.011261574073</v>
      </c>
      <c r="P470" s="1">
        <v>46196.011874999997</v>
      </c>
      <c r="Q470" s="1" t="str">
        <f t="shared" si="7"/>
        <v>2303402|r01</v>
      </c>
    </row>
    <row r="471" spans="1:17">
      <c r="A471">
        <v>470</v>
      </c>
      <c r="B471" t="s">
        <v>1857</v>
      </c>
      <c r="C471" t="s">
        <v>1858</v>
      </c>
      <c r="D471">
        <v>3109600</v>
      </c>
      <c r="E471">
        <v>63</v>
      </c>
      <c r="F471" t="s">
        <v>1849</v>
      </c>
      <c r="G471" s="1">
        <v>46196.012048611112</v>
      </c>
      <c r="H471">
        <v>74</v>
      </c>
      <c r="I471" t="s">
        <v>1849</v>
      </c>
      <c r="J471" s="1">
        <v>46196.012349537035</v>
      </c>
      <c r="K471">
        <v>1</v>
      </c>
      <c r="L471">
        <v>1</v>
      </c>
      <c r="M471" t="s">
        <v>1850</v>
      </c>
      <c r="N471" t="s">
        <v>1851</v>
      </c>
      <c r="O471" s="1">
        <v>46196.011655092596</v>
      </c>
      <c r="P471" s="1">
        <v>46196.012349537035</v>
      </c>
      <c r="Q471" s="1" t="str">
        <f t="shared" si="7"/>
        <v>3109600|r01</v>
      </c>
    </row>
    <row r="472" spans="1:17">
      <c r="A472">
        <v>471</v>
      </c>
      <c r="B472" t="s">
        <v>1857</v>
      </c>
      <c r="C472" t="s">
        <v>1858</v>
      </c>
      <c r="D472">
        <v>1718808</v>
      </c>
      <c r="E472">
        <v>69</v>
      </c>
      <c r="F472" t="s">
        <v>1849</v>
      </c>
      <c r="G472" s="1">
        <v>46196.012106481481</v>
      </c>
      <c r="H472">
        <v>69</v>
      </c>
      <c r="I472" t="s">
        <v>1849</v>
      </c>
      <c r="J472" s="1">
        <v>46196.012511574074</v>
      </c>
      <c r="K472">
        <v>1</v>
      </c>
      <c r="L472">
        <v>1</v>
      </c>
      <c r="M472" t="s">
        <v>1850</v>
      </c>
      <c r="N472" t="s">
        <v>1851</v>
      </c>
      <c r="O472" s="1">
        <v>46196.011828703704</v>
      </c>
      <c r="P472" s="1">
        <v>46196.012511574074</v>
      </c>
      <c r="Q472" s="1" t="str">
        <f t="shared" si="7"/>
        <v>1718808|r01</v>
      </c>
    </row>
    <row r="473" spans="1:17">
      <c r="A473">
        <v>472</v>
      </c>
      <c r="B473" t="s">
        <v>1857</v>
      </c>
      <c r="C473" t="s">
        <v>1858</v>
      </c>
      <c r="D473">
        <v>2303956</v>
      </c>
      <c r="E473">
        <v>63</v>
      </c>
      <c r="F473" t="s">
        <v>1849</v>
      </c>
      <c r="G473" s="1">
        <v>46196.012430555558</v>
      </c>
      <c r="H473">
        <v>62</v>
      </c>
      <c r="I473" t="s">
        <v>1849</v>
      </c>
      <c r="J473" s="1">
        <v>46196.012754629628</v>
      </c>
      <c r="K473">
        <v>1</v>
      </c>
      <c r="L473">
        <v>1</v>
      </c>
      <c r="M473" t="s">
        <v>1850</v>
      </c>
      <c r="N473" t="s">
        <v>1851</v>
      </c>
      <c r="O473" s="1">
        <v>46196.011932870373</v>
      </c>
      <c r="P473" s="1">
        <v>46196.012754629628</v>
      </c>
      <c r="Q473" s="1" t="str">
        <f t="shared" si="7"/>
        <v>2303956|r01</v>
      </c>
    </row>
    <row r="474" spans="1:17">
      <c r="A474">
        <v>473</v>
      </c>
      <c r="B474" t="s">
        <v>1857</v>
      </c>
      <c r="C474" t="s">
        <v>1858</v>
      </c>
      <c r="D474">
        <v>3109808</v>
      </c>
      <c r="E474">
        <v>56</v>
      </c>
      <c r="F474" t="s">
        <v>1849</v>
      </c>
      <c r="G474" s="1">
        <v>46196.012673611112</v>
      </c>
      <c r="H474">
        <v>60</v>
      </c>
      <c r="I474" t="s">
        <v>1849</v>
      </c>
      <c r="J474" s="1">
        <v>46196.012974537036</v>
      </c>
      <c r="K474">
        <v>1</v>
      </c>
      <c r="L474">
        <v>1</v>
      </c>
      <c r="M474" t="s">
        <v>1850</v>
      </c>
      <c r="N474" t="s">
        <v>1851</v>
      </c>
      <c r="O474" s="1">
        <v>46196.012384259258</v>
      </c>
      <c r="P474" s="1">
        <v>46196.012974537036</v>
      </c>
      <c r="Q474" s="1" t="str">
        <f t="shared" si="7"/>
        <v>3109808|r01</v>
      </c>
    </row>
    <row r="475" spans="1:17">
      <c r="A475">
        <v>474</v>
      </c>
      <c r="B475" t="s">
        <v>1857</v>
      </c>
      <c r="C475" t="s">
        <v>1858</v>
      </c>
      <c r="D475">
        <v>1718881</v>
      </c>
      <c r="E475">
        <v>92</v>
      </c>
      <c r="F475" t="s">
        <v>1849</v>
      </c>
      <c r="G475" s="1">
        <v>46196.012708333335</v>
      </c>
      <c r="I475" t="s">
        <v>1852</v>
      </c>
      <c r="J475" s="1">
        <v>46196.013553240744</v>
      </c>
      <c r="K475">
        <v>1</v>
      </c>
      <c r="L475">
        <v>0</v>
      </c>
      <c r="M475" t="s">
        <v>1853</v>
      </c>
      <c r="N475" t="s">
        <v>1851</v>
      </c>
      <c r="O475" s="1">
        <v>46196.012569444443</v>
      </c>
      <c r="P475" s="1">
        <v>46196.013553240744</v>
      </c>
      <c r="Q475" s="1" t="str">
        <f t="shared" si="7"/>
        <v>1718881|r01</v>
      </c>
    </row>
    <row r="476" spans="1:17">
      <c r="A476">
        <v>475</v>
      </c>
      <c r="B476" t="s">
        <v>1857</v>
      </c>
      <c r="C476" t="s">
        <v>1858</v>
      </c>
      <c r="D476">
        <v>2304236</v>
      </c>
      <c r="E476">
        <v>61</v>
      </c>
      <c r="F476" t="s">
        <v>1849</v>
      </c>
      <c r="G476" s="1">
        <v>46196.013379629629</v>
      </c>
      <c r="H476">
        <v>60</v>
      </c>
      <c r="I476" t="s">
        <v>1849</v>
      </c>
      <c r="J476" s="1">
        <v>46196.013657407406</v>
      </c>
      <c r="K476">
        <v>1</v>
      </c>
      <c r="L476">
        <v>1</v>
      </c>
      <c r="M476" t="s">
        <v>1850</v>
      </c>
      <c r="N476" t="s">
        <v>1851</v>
      </c>
      <c r="O476" s="1">
        <v>46196.012812499997</v>
      </c>
      <c r="P476" s="1">
        <v>46196.013657407406</v>
      </c>
      <c r="Q476" s="1" t="str">
        <f t="shared" si="7"/>
        <v>2304236|r01</v>
      </c>
    </row>
    <row r="477" spans="1:17">
      <c r="A477">
        <v>476</v>
      </c>
      <c r="B477" t="s">
        <v>1857</v>
      </c>
      <c r="C477" t="s">
        <v>1858</v>
      </c>
      <c r="D477">
        <v>3113008</v>
      </c>
      <c r="E477">
        <v>92</v>
      </c>
      <c r="F477" t="s">
        <v>1849</v>
      </c>
      <c r="G477" s="1">
        <v>46196.013171296298</v>
      </c>
      <c r="H477">
        <v>65</v>
      </c>
      <c r="I477" t="s">
        <v>1849</v>
      </c>
      <c r="J477" s="1">
        <v>46196.013437499998</v>
      </c>
      <c r="K477">
        <v>1</v>
      </c>
      <c r="L477">
        <v>1</v>
      </c>
      <c r="M477" t="s">
        <v>1850</v>
      </c>
      <c r="N477" t="s">
        <v>1851</v>
      </c>
      <c r="O477" s="1">
        <v>46196.013009259259</v>
      </c>
      <c r="P477" s="1">
        <v>46196.013437499998</v>
      </c>
      <c r="Q477" s="1" t="str">
        <f t="shared" si="7"/>
        <v>3113008|r01</v>
      </c>
    </row>
    <row r="478" spans="1:17">
      <c r="A478">
        <v>477</v>
      </c>
      <c r="B478" t="s">
        <v>1857</v>
      </c>
      <c r="C478" t="s">
        <v>1858</v>
      </c>
      <c r="D478">
        <v>3115102</v>
      </c>
      <c r="E478">
        <v>92</v>
      </c>
      <c r="F478" t="s">
        <v>1849</v>
      </c>
      <c r="G478" s="1">
        <v>46196.013622685183</v>
      </c>
      <c r="H478">
        <v>72</v>
      </c>
      <c r="I478" t="s">
        <v>1849</v>
      </c>
      <c r="J478" s="1">
        <v>46196.013807870368</v>
      </c>
      <c r="K478">
        <v>1</v>
      </c>
      <c r="L478">
        <v>1</v>
      </c>
      <c r="M478" t="s">
        <v>1850</v>
      </c>
      <c r="N478" t="s">
        <v>1851</v>
      </c>
      <c r="O478" s="1">
        <v>46196.013472222221</v>
      </c>
      <c r="P478" s="1">
        <v>46196.013807870368</v>
      </c>
      <c r="Q478" s="1" t="str">
        <f t="shared" si="7"/>
        <v>3115102|r01</v>
      </c>
    </row>
    <row r="479" spans="1:17">
      <c r="A479">
        <v>478</v>
      </c>
      <c r="B479" t="s">
        <v>1857</v>
      </c>
      <c r="C479" t="s">
        <v>1858</v>
      </c>
      <c r="D479">
        <v>1722107</v>
      </c>
      <c r="E479">
        <v>92</v>
      </c>
      <c r="F479" t="s">
        <v>1849</v>
      </c>
      <c r="G479" s="1">
        <v>46196.013749999998</v>
      </c>
      <c r="H479">
        <v>71</v>
      </c>
      <c r="I479" t="s">
        <v>1849</v>
      </c>
      <c r="J479" s="1">
        <v>46196.013969907406</v>
      </c>
      <c r="K479">
        <v>1</v>
      </c>
      <c r="L479">
        <v>1</v>
      </c>
      <c r="M479" t="s">
        <v>1850</v>
      </c>
      <c r="N479" t="s">
        <v>1851</v>
      </c>
      <c r="O479" s="1">
        <v>46196.013599537036</v>
      </c>
      <c r="P479" s="1">
        <v>46196.013969907406</v>
      </c>
      <c r="Q479" s="1" t="str">
        <f t="shared" si="7"/>
        <v>1722107|r01</v>
      </c>
    </row>
    <row r="480" spans="1:17">
      <c r="A480">
        <v>479</v>
      </c>
      <c r="B480" t="s">
        <v>1857</v>
      </c>
      <c r="C480" t="s">
        <v>1858</v>
      </c>
      <c r="D480">
        <v>2308708</v>
      </c>
      <c r="E480">
        <v>60</v>
      </c>
      <c r="F480" t="s">
        <v>1849</v>
      </c>
      <c r="G480" s="1">
        <v>46196.014108796298</v>
      </c>
      <c r="H480">
        <v>65</v>
      </c>
      <c r="I480" t="s">
        <v>1849</v>
      </c>
      <c r="J480" s="1">
        <v>46196.014363425929</v>
      </c>
      <c r="K480">
        <v>1</v>
      </c>
      <c r="L480">
        <v>1</v>
      </c>
      <c r="M480" t="s">
        <v>1850</v>
      </c>
      <c r="N480" t="s">
        <v>1851</v>
      </c>
      <c r="O480" s="1">
        <v>46196.013715277775</v>
      </c>
      <c r="P480" s="1">
        <v>46196.014363425929</v>
      </c>
      <c r="Q480" s="1" t="str">
        <f t="shared" si="7"/>
        <v>2308708|r01</v>
      </c>
    </row>
    <row r="481" spans="1:17">
      <c r="A481">
        <v>480</v>
      </c>
      <c r="B481" t="s">
        <v>1857</v>
      </c>
      <c r="C481" t="s">
        <v>1858</v>
      </c>
      <c r="D481">
        <v>3115409</v>
      </c>
      <c r="E481">
        <v>92</v>
      </c>
      <c r="F481" t="s">
        <v>1849</v>
      </c>
      <c r="G481" s="1">
        <v>46196.014027777775</v>
      </c>
      <c r="H481">
        <v>93</v>
      </c>
      <c r="I481" t="s">
        <v>1849</v>
      </c>
      <c r="J481" s="1">
        <v>46196.014363425929</v>
      </c>
      <c r="K481">
        <v>1</v>
      </c>
      <c r="L481">
        <v>1</v>
      </c>
      <c r="M481" t="s">
        <v>1850</v>
      </c>
      <c r="N481" t="s">
        <v>1851</v>
      </c>
      <c r="O481" s="1">
        <v>46196.013877314814</v>
      </c>
      <c r="P481" s="1">
        <v>46196.014363425929</v>
      </c>
      <c r="Q481" s="1" t="str">
        <f t="shared" si="7"/>
        <v>3115409|r01</v>
      </c>
    </row>
    <row r="482" spans="1:17">
      <c r="A482">
        <v>481</v>
      </c>
      <c r="B482" t="s">
        <v>1857</v>
      </c>
      <c r="C482" t="s">
        <v>1858</v>
      </c>
      <c r="D482">
        <v>2310308</v>
      </c>
      <c r="E482">
        <v>63</v>
      </c>
      <c r="F482" t="s">
        <v>1849</v>
      </c>
      <c r="G482" s="1">
        <v>46196.014768518522</v>
      </c>
      <c r="H482">
        <v>70</v>
      </c>
      <c r="I482" t="s">
        <v>1849</v>
      </c>
      <c r="J482" s="1">
        <v>46196.015034722222</v>
      </c>
      <c r="K482">
        <v>1</v>
      </c>
      <c r="L482">
        <v>1</v>
      </c>
      <c r="M482" t="s">
        <v>1850</v>
      </c>
      <c r="N482" t="s">
        <v>1851</v>
      </c>
      <c r="O482" s="1">
        <v>46196.014409722222</v>
      </c>
      <c r="P482" s="1">
        <v>46196.015034722222</v>
      </c>
      <c r="Q482" s="1" t="str">
        <f t="shared" si="7"/>
        <v>2310308|r01</v>
      </c>
    </row>
    <row r="483" spans="1:17">
      <c r="A483">
        <v>482</v>
      </c>
      <c r="B483" t="s">
        <v>1857</v>
      </c>
      <c r="C483" t="s">
        <v>1858</v>
      </c>
      <c r="D483">
        <v>3115607</v>
      </c>
      <c r="E483">
        <v>78</v>
      </c>
      <c r="F483" t="s">
        <v>1849</v>
      </c>
      <c r="G483" s="1">
        <v>46196.014861111114</v>
      </c>
      <c r="H483">
        <v>82</v>
      </c>
      <c r="I483" t="s">
        <v>1849</v>
      </c>
      <c r="J483" s="1">
        <v>46196.015173611115</v>
      </c>
      <c r="K483">
        <v>1</v>
      </c>
      <c r="L483">
        <v>1</v>
      </c>
      <c r="M483" t="s">
        <v>1850</v>
      </c>
      <c r="N483" t="s">
        <v>1851</v>
      </c>
      <c r="O483" s="1">
        <v>46196.014409722222</v>
      </c>
      <c r="P483" s="1">
        <v>46196.015173611115</v>
      </c>
      <c r="Q483" s="1" t="str">
        <f t="shared" si="7"/>
        <v>3115607|r01</v>
      </c>
    </row>
    <row r="484" spans="1:17">
      <c r="A484">
        <v>483</v>
      </c>
      <c r="B484" t="s">
        <v>1857</v>
      </c>
      <c r="C484" t="s">
        <v>1858</v>
      </c>
      <c r="D484">
        <v>4101101</v>
      </c>
      <c r="E484">
        <v>62</v>
      </c>
      <c r="F484" t="s">
        <v>1849</v>
      </c>
      <c r="G484" s="1">
        <v>46196.014930555553</v>
      </c>
      <c r="H484">
        <v>67</v>
      </c>
      <c r="I484" t="s">
        <v>1849</v>
      </c>
      <c r="J484" s="1">
        <v>46196.015138888892</v>
      </c>
      <c r="K484">
        <v>1</v>
      </c>
      <c r="L484">
        <v>1</v>
      </c>
      <c r="M484" t="s">
        <v>1850</v>
      </c>
      <c r="N484" t="s">
        <v>1851</v>
      </c>
      <c r="O484" s="1">
        <v>46196.014745370368</v>
      </c>
      <c r="P484" s="1">
        <v>46196.015138888892</v>
      </c>
      <c r="Q484" s="1" t="str">
        <f t="shared" si="7"/>
        <v>4101101|r01</v>
      </c>
    </row>
    <row r="485" spans="1:17">
      <c r="A485">
        <v>484</v>
      </c>
      <c r="B485" t="s">
        <v>1857</v>
      </c>
      <c r="C485" t="s">
        <v>1858</v>
      </c>
      <c r="D485">
        <v>2310407</v>
      </c>
      <c r="E485">
        <v>63</v>
      </c>
      <c r="F485" t="s">
        <v>1849</v>
      </c>
      <c r="G485" s="1">
        <v>46196.015694444446</v>
      </c>
      <c r="H485">
        <v>66</v>
      </c>
      <c r="I485" t="s">
        <v>1849</v>
      </c>
      <c r="J485" s="1">
        <v>46196.0159375</v>
      </c>
      <c r="K485">
        <v>1</v>
      </c>
      <c r="L485">
        <v>1</v>
      </c>
      <c r="M485" t="s">
        <v>1850</v>
      </c>
      <c r="N485" t="s">
        <v>1851</v>
      </c>
      <c r="O485" s="1">
        <v>46196.015081018515</v>
      </c>
      <c r="P485" s="1">
        <v>46196.0159375</v>
      </c>
      <c r="Q485" s="1" t="str">
        <f t="shared" si="7"/>
        <v>2310407|r01</v>
      </c>
    </row>
    <row r="486" spans="1:17">
      <c r="A486">
        <v>485</v>
      </c>
      <c r="B486" t="s">
        <v>1857</v>
      </c>
      <c r="C486" t="s">
        <v>1858</v>
      </c>
      <c r="D486">
        <v>4101655</v>
      </c>
      <c r="E486">
        <v>68</v>
      </c>
      <c r="F486" t="s">
        <v>1849</v>
      </c>
      <c r="G486" s="1">
        <v>46196.015694444446</v>
      </c>
      <c r="H486">
        <v>69</v>
      </c>
      <c r="I486" t="s">
        <v>1849</v>
      </c>
      <c r="J486" s="1">
        <v>46196.0159375</v>
      </c>
      <c r="K486">
        <v>1</v>
      </c>
      <c r="L486">
        <v>1</v>
      </c>
      <c r="M486" t="s">
        <v>1850</v>
      </c>
      <c r="N486" t="s">
        <v>1851</v>
      </c>
      <c r="O486" s="1">
        <v>46196.015185185184</v>
      </c>
      <c r="P486" s="1">
        <v>46196.0159375</v>
      </c>
      <c r="Q486" s="1" t="str">
        <f t="shared" si="7"/>
        <v>4101655|r01</v>
      </c>
    </row>
    <row r="487" spans="1:17">
      <c r="A487">
        <v>486</v>
      </c>
      <c r="B487" t="s">
        <v>1857</v>
      </c>
      <c r="C487" t="s">
        <v>1858</v>
      </c>
      <c r="D487">
        <v>3115805</v>
      </c>
      <c r="E487">
        <v>60</v>
      </c>
      <c r="F487" t="s">
        <v>1849</v>
      </c>
      <c r="G487" s="1">
        <v>46196.015601851854</v>
      </c>
      <c r="H487">
        <v>61</v>
      </c>
      <c r="I487" t="s">
        <v>1849</v>
      </c>
      <c r="J487" s="1">
        <v>46196.015879629631</v>
      </c>
      <c r="K487">
        <v>1</v>
      </c>
      <c r="L487">
        <v>1</v>
      </c>
      <c r="M487" t="s">
        <v>1850</v>
      </c>
      <c r="N487" t="s">
        <v>1851</v>
      </c>
      <c r="O487" s="1">
        <v>46196.015208333331</v>
      </c>
      <c r="P487" s="1">
        <v>46196.015879629631</v>
      </c>
      <c r="Q487" s="1" t="str">
        <f t="shared" si="7"/>
        <v>3115805|r01</v>
      </c>
    </row>
    <row r="488" spans="1:17">
      <c r="A488">
        <v>487</v>
      </c>
      <c r="B488" t="s">
        <v>1857</v>
      </c>
      <c r="C488" t="s">
        <v>1858</v>
      </c>
      <c r="D488">
        <v>3117702</v>
      </c>
      <c r="E488">
        <v>92</v>
      </c>
      <c r="F488" t="s">
        <v>1849</v>
      </c>
      <c r="G488" s="1">
        <v>46196.018414351849</v>
      </c>
      <c r="H488">
        <v>81</v>
      </c>
      <c r="I488" t="s">
        <v>1849</v>
      </c>
      <c r="J488" s="1">
        <v>46196.018634259257</v>
      </c>
      <c r="K488">
        <v>1</v>
      </c>
      <c r="L488">
        <v>1</v>
      </c>
      <c r="M488" t="s">
        <v>1850</v>
      </c>
      <c r="N488" t="s">
        <v>1851</v>
      </c>
      <c r="O488" s="1">
        <v>46196.015914351854</v>
      </c>
      <c r="P488" s="1">
        <v>46196.018634259257</v>
      </c>
      <c r="Q488" s="1" t="str">
        <f t="shared" si="7"/>
        <v>3117702|r01</v>
      </c>
    </row>
    <row r="489" spans="1:17">
      <c r="A489">
        <v>488</v>
      </c>
      <c r="B489" t="s">
        <v>1857</v>
      </c>
      <c r="C489" t="s">
        <v>1858</v>
      </c>
      <c r="D489">
        <v>4102901</v>
      </c>
      <c r="E489">
        <v>92</v>
      </c>
      <c r="F489" t="s">
        <v>1849</v>
      </c>
      <c r="G489" s="1">
        <v>46196.019479166665</v>
      </c>
      <c r="H489">
        <v>66</v>
      </c>
      <c r="I489" t="s">
        <v>1849</v>
      </c>
      <c r="J489" s="1">
        <v>46196.019803240742</v>
      </c>
      <c r="K489">
        <v>1</v>
      </c>
      <c r="L489">
        <v>1</v>
      </c>
      <c r="M489" t="s">
        <v>1850</v>
      </c>
      <c r="N489" t="s">
        <v>1851</v>
      </c>
      <c r="O489" s="1">
        <v>46196.01599537037</v>
      </c>
      <c r="P489" s="1">
        <v>46196.019803240742</v>
      </c>
      <c r="Q489" s="1" t="str">
        <f t="shared" si="7"/>
        <v>4102901|r01</v>
      </c>
    </row>
    <row r="490" spans="1:17">
      <c r="A490">
        <v>489</v>
      </c>
      <c r="B490" t="s">
        <v>1857</v>
      </c>
      <c r="C490" t="s">
        <v>1858</v>
      </c>
      <c r="D490">
        <v>2312106</v>
      </c>
      <c r="E490">
        <v>63</v>
      </c>
      <c r="F490" t="s">
        <v>1849</v>
      </c>
      <c r="G490" s="1">
        <v>46196.018703703703</v>
      </c>
      <c r="H490">
        <v>66</v>
      </c>
      <c r="I490" t="s">
        <v>1849</v>
      </c>
      <c r="J490" s="1">
        <v>46196.01898148148</v>
      </c>
      <c r="K490">
        <v>1</v>
      </c>
      <c r="L490">
        <v>1</v>
      </c>
      <c r="M490" t="s">
        <v>1850</v>
      </c>
      <c r="N490" t="s">
        <v>1851</v>
      </c>
      <c r="O490" s="1">
        <v>46196.01599537037</v>
      </c>
      <c r="P490" s="1">
        <v>46196.01898148148</v>
      </c>
      <c r="Q490" s="1" t="str">
        <f t="shared" si="7"/>
        <v>2312106|r01</v>
      </c>
    </row>
    <row r="491" spans="1:17">
      <c r="A491">
        <v>490</v>
      </c>
      <c r="B491" t="s">
        <v>1857</v>
      </c>
      <c r="C491" t="s">
        <v>1858</v>
      </c>
      <c r="D491">
        <v>3118007</v>
      </c>
      <c r="E491">
        <v>60</v>
      </c>
      <c r="F491" t="s">
        <v>1849</v>
      </c>
      <c r="G491" s="1">
        <v>46196.018935185188</v>
      </c>
      <c r="H491">
        <v>61</v>
      </c>
      <c r="I491" t="s">
        <v>1849</v>
      </c>
      <c r="J491" s="1">
        <v>46196.019236111111</v>
      </c>
      <c r="K491">
        <v>1</v>
      </c>
      <c r="L491">
        <v>1</v>
      </c>
      <c r="M491" t="s">
        <v>1850</v>
      </c>
      <c r="N491" t="s">
        <v>1851</v>
      </c>
      <c r="O491" s="1">
        <v>46196.01866898148</v>
      </c>
      <c r="P491" s="1">
        <v>46196.019236111111</v>
      </c>
      <c r="Q491" s="1" t="str">
        <f t="shared" si="7"/>
        <v>3118007|r01</v>
      </c>
    </row>
    <row r="492" spans="1:17">
      <c r="A492">
        <v>491</v>
      </c>
      <c r="B492" t="s">
        <v>1857</v>
      </c>
      <c r="C492" t="s">
        <v>1858</v>
      </c>
      <c r="D492">
        <v>2313252</v>
      </c>
      <c r="E492">
        <v>64</v>
      </c>
      <c r="F492" t="s">
        <v>1849</v>
      </c>
      <c r="G492" s="1">
        <v>46196.019293981481</v>
      </c>
      <c r="H492">
        <v>66</v>
      </c>
      <c r="I492" t="s">
        <v>1849</v>
      </c>
      <c r="J492" s="1">
        <v>46196.019583333335</v>
      </c>
      <c r="K492">
        <v>1</v>
      </c>
      <c r="L492">
        <v>1</v>
      </c>
      <c r="M492" t="s">
        <v>1850</v>
      </c>
      <c r="N492" t="s">
        <v>1851</v>
      </c>
      <c r="O492" s="1">
        <v>46196.01902777778</v>
      </c>
      <c r="P492" s="1">
        <v>46196.019583333335</v>
      </c>
      <c r="Q492" s="1" t="str">
        <f t="shared" si="7"/>
        <v>2313252|r01</v>
      </c>
    </row>
    <row r="493" spans="1:17">
      <c r="A493">
        <v>492</v>
      </c>
      <c r="B493" t="s">
        <v>1857</v>
      </c>
      <c r="C493" t="s">
        <v>1858</v>
      </c>
      <c r="D493">
        <v>3118601</v>
      </c>
      <c r="E493">
        <v>84</v>
      </c>
      <c r="F493" t="s">
        <v>1849</v>
      </c>
      <c r="G493" s="1">
        <v>46196.020057870373</v>
      </c>
      <c r="H493">
        <v>89</v>
      </c>
      <c r="I493" t="s">
        <v>1849</v>
      </c>
      <c r="J493" s="1">
        <v>46196.020428240743</v>
      </c>
      <c r="K493">
        <v>1</v>
      </c>
      <c r="L493">
        <v>1</v>
      </c>
      <c r="M493" t="s">
        <v>1850</v>
      </c>
      <c r="N493" t="s">
        <v>1851</v>
      </c>
      <c r="O493" s="1">
        <v>46196.019270833334</v>
      </c>
      <c r="P493" s="1">
        <v>46196.020428240743</v>
      </c>
      <c r="Q493" s="1" t="str">
        <f t="shared" si="7"/>
        <v>3118601|r01</v>
      </c>
    </row>
    <row r="494" spans="1:17">
      <c r="A494">
        <v>493</v>
      </c>
      <c r="B494" t="s">
        <v>1857</v>
      </c>
      <c r="C494" t="s">
        <v>1858</v>
      </c>
      <c r="D494">
        <v>2313955</v>
      </c>
      <c r="E494">
        <v>62</v>
      </c>
      <c r="F494" t="s">
        <v>1849</v>
      </c>
      <c r="G494" s="1">
        <v>46196.020057870373</v>
      </c>
      <c r="H494">
        <v>65</v>
      </c>
      <c r="I494" t="s">
        <v>1849</v>
      </c>
      <c r="J494" s="1">
        <v>46196.020300925928</v>
      </c>
      <c r="K494">
        <v>1</v>
      </c>
      <c r="L494">
        <v>1</v>
      </c>
      <c r="M494" t="s">
        <v>1850</v>
      </c>
      <c r="N494" t="s">
        <v>1851</v>
      </c>
      <c r="O494" s="1">
        <v>46196.019618055558</v>
      </c>
      <c r="P494" s="1">
        <v>46196.020300925928</v>
      </c>
      <c r="Q494" s="1" t="str">
        <f t="shared" si="7"/>
        <v>2313955|r01</v>
      </c>
    </row>
    <row r="495" spans="1:17">
      <c r="A495">
        <v>494</v>
      </c>
      <c r="B495" t="s">
        <v>1857</v>
      </c>
      <c r="C495" t="s">
        <v>1858</v>
      </c>
      <c r="D495">
        <v>4103107</v>
      </c>
      <c r="E495">
        <v>61</v>
      </c>
      <c r="F495" t="s">
        <v>1849</v>
      </c>
      <c r="G495" s="1">
        <v>46196.020208333335</v>
      </c>
      <c r="H495">
        <v>66</v>
      </c>
      <c r="I495" t="s">
        <v>1849</v>
      </c>
      <c r="J495" s="1">
        <v>46196.020497685182</v>
      </c>
      <c r="K495">
        <v>1</v>
      </c>
      <c r="L495">
        <v>1</v>
      </c>
      <c r="M495" t="s">
        <v>1850</v>
      </c>
      <c r="N495" t="s">
        <v>1851</v>
      </c>
      <c r="O495" s="1">
        <v>46196.019837962966</v>
      </c>
      <c r="P495" s="1">
        <v>46196.020497685182</v>
      </c>
      <c r="Q495" s="1" t="str">
        <f t="shared" si="7"/>
        <v>4103107|r01</v>
      </c>
    </row>
    <row r="496" spans="1:17">
      <c r="A496">
        <v>495</v>
      </c>
      <c r="B496" t="s">
        <v>1857</v>
      </c>
      <c r="C496" t="s">
        <v>1858</v>
      </c>
      <c r="D496">
        <v>2100436</v>
      </c>
      <c r="E496">
        <v>69</v>
      </c>
      <c r="F496" t="s">
        <v>1849</v>
      </c>
      <c r="G496" s="1">
        <v>46196.021793981483</v>
      </c>
      <c r="H496">
        <v>65</v>
      </c>
      <c r="I496" t="s">
        <v>1849</v>
      </c>
      <c r="J496" s="1">
        <v>46196.022199074076</v>
      </c>
      <c r="K496">
        <v>1</v>
      </c>
      <c r="L496">
        <v>1</v>
      </c>
      <c r="M496" t="s">
        <v>1850</v>
      </c>
      <c r="N496" t="s">
        <v>1851</v>
      </c>
      <c r="O496" s="1">
        <v>46196.02034722222</v>
      </c>
      <c r="P496" s="1">
        <v>46196.022199074076</v>
      </c>
      <c r="Q496" s="1" t="str">
        <f t="shared" si="7"/>
        <v>2100436|r01</v>
      </c>
    </row>
    <row r="497" spans="1:17">
      <c r="A497">
        <v>496</v>
      </c>
      <c r="B497" t="s">
        <v>1857</v>
      </c>
      <c r="C497" t="s">
        <v>1858</v>
      </c>
      <c r="D497">
        <v>3120201</v>
      </c>
      <c r="E497">
        <v>92</v>
      </c>
      <c r="F497" t="s">
        <v>1849</v>
      </c>
      <c r="G497" s="1">
        <v>46196.021793981483</v>
      </c>
      <c r="H497">
        <v>74</v>
      </c>
      <c r="I497" t="s">
        <v>1849</v>
      </c>
      <c r="J497" s="1">
        <v>46196.022175925929</v>
      </c>
      <c r="K497">
        <v>1</v>
      </c>
      <c r="L497">
        <v>1</v>
      </c>
      <c r="M497" t="s">
        <v>1850</v>
      </c>
      <c r="N497" t="s">
        <v>1851</v>
      </c>
      <c r="O497" s="1">
        <v>46196.020486111112</v>
      </c>
      <c r="P497" s="1">
        <v>46196.022175925929</v>
      </c>
      <c r="Q497" s="1" t="str">
        <f t="shared" si="7"/>
        <v>3120201|r01</v>
      </c>
    </row>
    <row r="498" spans="1:17">
      <c r="A498">
        <v>497</v>
      </c>
      <c r="B498" t="s">
        <v>1857</v>
      </c>
      <c r="C498" t="s">
        <v>1858</v>
      </c>
      <c r="D498">
        <v>4103404</v>
      </c>
      <c r="E498">
        <v>49</v>
      </c>
      <c r="F498" t="s">
        <v>1849</v>
      </c>
      <c r="G498" s="1">
        <v>46196.020972222221</v>
      </c>
      <c r="H498">
        <v>56</v>
      </c>
      <c r="I498" t="s">
        <v>1849</v>
      </c>
      <c r="J498" s="1">
        <v>46196.021261574075</v>
      </c>
      <c r="K498">
        <v>1</v>
      </c>
      <c r="L498">
        <v>1</v>
      </c>
      <c r="M498" t="s">
        <v>1850</v>
      </c>
      <c r="N498" t="s">
        <v>1851</v>
      </c>
      <c r="O498" s="1">
        <v>46196.020555555559</v>
      </c>
      <c r="P498" s="1">
        <v>46196.021261574075</v>
      </c>
      <c r="Q498" s="1" t="str">
        <f t="shared" si="7"/>
        <v>4103404|r01</v>
      </c>
    </row>
    <row r="499" spans="1:17">
      <c r="A499">
        <v>498</v>
      </c>
      <c r="B499" t="s">
        <v>1857</v>
      </c>
      <c r="C499" t="s">
        <v>1858</v>
      </c>
      <c r="D499">
        <v>4103453</v>
      </c>
      <c r="E499">
        <v>57</v>
      </c>
      <c r="F499" t="s">
        <v>1849</v>
      </c>
      <c r="G499" s="1">
        <v>46196.021493055552</v>
      </c>
      <c r="H499">
        <v>64</v>
      </c>
      <c r="I499" t="s">
        <v>1849</v>
      </c>
      <c r="J499" s="1">
        <v>46196.021689814814</v>
      </c>
      <c r="K499">
        <v>1</v>
      </c>
      <c r="L499">
        <v>1</v>
      </c>
      <c r="M499" t="s">
        <v>1850</v>
      </c>
      <c r="N499" t="s">
        <v>1851</v>
      </c>
      <c r="O499" s="1">
        <v>46196.021296296298</v>
      </c>
      <c r="P499" s="1">
        <v>46196.021689814814</v>
      </c>
      <c r="Q499" s="1" t="str">
        <f t="shared" si="7"/>
        <v>4103453|r01</v>
      </c>
    </row>
    <row r="500" spans="1:17">
      <c r="A500">
        <v>499</v>
      </c>
      <c r="B500" t="s">
        <v>1857</v>
      </c>
      <c r="C500" t="s">
        <v>1858</v>
      </c>
      <c r="D500">
        <v>4104253</v>
      </c>
      <c r="E500">
        <v>65</v>
      </c>
      <c r="F500" t="s">
        <v>1849</v>
      </c>
      <c r="G500" s="1">
        <v>46196.022141203706</v>
      </c>
      <c r="H500">
        <v>67</v>
      </c>
      <c r="I500" t="s">
        <v>1849</v>
      </c>
      <c r="J500" s="1">
        <v>46196.022499999999</v>
      </c>
      <c r="K500">
        <v>1</v>
      </c>
      <c r="L500">
        <v>1</v>
      </c>
      <c r="M500" t="s">
        <v>1850</v>
      </c>
      <c r="N500" t="s">
        <v>1851</v>
      </c>
      <c r="O500" s="1">
        <v>46196.021736111114</v>
      </c>
      <c r="P500" s="1">
        <v>46196.022499999999</v>
      </c>
      <c r="Q500" s="1" t="str">
        <f t="shared" si="7"/>
        <v>4104253|r01</v>
      </c>
    </row>
    <row r="501" spans="1:17">
      <c r="A501">
        <v>500</v>
      </c>
      <c r="B501" t="s">
        <v>1857</v>
      </c>
      <c r="C501" t="s">
        <v>1858</v>
      </c>
      <c r="D501">
        <v>3126752</v>
      </c>
      <c r="E501">
        <v>60</v>
      </c>
      <c r="F501" t="s">
        <v>1849</v>
      </c>
      <c r="G501" s="1">
        <v>46196.022986111115</v>
      </c>
      <c r="H501">
        <v>64</v>
      </c>
      <c r="I501" t="s">
        <v>1849</v>
      </c>
      <c r="J501" s="1">
        <v>46196.023263888892</v>
      </c>
      <c r="K501">
        <v>1</v>
      </c>
      <c r="L501">
        <v>1</v>
      </c>
      <c r="M501" t="s">
        <v>1850</v>
      </c>
      <c r="N501" t="s">
        <v>1851</v>
      </c>
      <c r="O501" s="1">
        <v>46196.022210648145</v>
      </c>
      <c r="P501" s="1">
        <v>46196.023263888892</v>
      </c>
      <c r="Q501" s="1" t="str">
        <f t="shared" si="7"/>
        <v>3126752|r01</v>
      </c>
    </row>
    <row r="502" spans="1:17">
      <c r="A502">
        <v>501</v>
      </c>
      <c r="B502" t="s">
        <v>1857</v>
      </c>
      <c r="C502" t="s">
        <v>1858</v>
      </c>
      <c r="D502">
        <v>2100501</v>
      </c>
      <c r="E502">
        <v>73</v>
      </c>
      <c r="F502" t="s">
        <v>1849</v>
      </c>
      <c r="G502" s="1">
        <v>46196.022453703707</v>
      </c>
      <c r="H502">
        <v>63</v>
      </c>
      <c r="I502" t="s">
        <v>1849</v>
      </c>
      <c r="J502" s="1">
        <v>46196.022743055553</v>
      </c>
      <c r="K502">
        <v>1</v>
      </c>
      <c r="L502">
        <v>1</v>
      </c>
      <c r="M502" t="s">
        <v>1850</v>
      </c>
      <c r="N502" t="s">
        <v>1851</v>
      </c>
      <c r="O502" s="1">
        <v>46196.022233796299</v>
      </c>
      <c r="P502" s="1">
        <v>46196.022743055553</v>
      </c>
      <c r="Q502" s="1" t="str">
        <f t="shared" si="7"/>
        <v>2100501|r01</v>
      </c>
    </row>
    <row r="503" spans="1:17">
      <c r="A503">
        <v>502</v>
      </c>
      <c r="B503" t="s">
        <v>1857</v>
      </c>
      <c r="C503" t="s">
        <v>1858</v>
      </c>
      <c r="D503">
        <v>4104303</v>
      </c>
      <c r="E503">
        <v>81</v>
      </c>
      <c r="F503" t="s">
        <v>1849</v>
      </c>
      <c r="G503" s="1">
        <v>46196.022997685184</v>
      </c>
      <c r="H503">
        <v>77</v>
      </c>
      <c r="I503" t="s">
        <v>1849</v>
      </c>
      <c r="J503" s="1">
        <v>46196.023275462961</v>
      </c>
      <c r="K503">
        <v>1</v>
      </c>
      <c r="L503">
        <v>1</v>
      </c>
      <c r="M503" t="s">
        <v>1850</v>
      </c>
      <c r="N503" t="s">
        <v>1851</v>
      </c>
      <c r="O503" s="1">
        <v>46196.022534722222</v>
      </c>
      <c r="P503" s="1">
        <v>46196.023275462961</v>
      </c>
      <c r="Q503" s="1" t="str">
        <f t="shared" si="7"/>
        <v>4104303|r01</v>
      </c>
    </row>
    <row r="504" spans="1:17">
      <c r="A504">
        <v>503</v>
      </c>
      <c r="B504" t="s">
        <v>1857</v>
      </c>
      <c r="C504" t="s">
        <v>1858</v>
      </c>
      <c r="D504">
        <v>2100956</v>
      </c>
      <c r="E504">
        <v>63</v>
      </c>
      <c r="F504" t="s">
        <v>1849</v>
      </c>
      <c r="G504" s="1">
        <v>46196.023159722223</v>
      </c>
      <c r="H504">
        <v>66</v>
      </c>
      <c r="I504" t="s">
        <v>1849</v>
      </c>
      <c r="J504" s="1">
        <v>46196.023402777777</v>
      </c>
      <c r="K504">
        <v>1</v>
      </c>
      <c r="L504">
        <v>1</v>
      </c>
      <c r="M504" t="s">
        <v>1850</v>
      </c>
      <c r="N504" t="s">
        <v>1851</v>
      </c>
      <c r="O504" s="1">
        <v>46196.022777777776</v>
      </c>
      <c r="P504" s="1">
        <v>46196.023402777777</v>
      </c>
      <c r="Q504" s="1" t="str">
        <f t="shared" si="7"/>
        <v>2100956|r01</v>
      </c>
    </row>
    <row r="505" spans="1:17">
      <c r="A505">
        <v>504</v>
      </c>
      <c r="B505" t="s">
        <v>1857</v>
      </c>
      <c r="C505" t="s">
        <v>1858</v>
      </c>
      <c r="D505">
        <v>3127339</v>
      </c>
      <c r="E505">
        <v>92</v>
      </c>
      <c r="F505" t="s">
        <v>1849</v>
      </c>
      <c r="G505" s="1">
        <v>46196.023472222223</v>
      </c>
      <c r="H505">
        <v>65</v>
      </c>
      <c r="I505" t="s">
        <v>1849</v>
      </c>
      <c r="J505" s="1">
        <v>46196.02375</v>
      </c>
      <c r="K505">
        <v>1</v>
      </c>
      <c r="L505">
        <v>1</v>
      </c>
      <c r="M505" t="s">
        <v>1850</v>
      </c>
      <c r="N505" t="s">
        <v>1851</v>
      </c>
      <c r="O505" s="1">
        <v>46196.023310185185</v>
      </c>
      <c r="P505" s="1">
        <v>46196.02375</v>
      </c>
      <c r="Q505" s="1" t="str">
        <f t="shared" si="7"/>
        <v>3127339|r01</v>
      </c>
    </row>
    <row r="506" spans="1:17">
      <c r="A506">
        <v>505</v>
      </c>
      <c r="B506" t="s">
        <v>1857</v>
      </c>
      <c r="C506" t="s">
        <v>1858</v>
      </c>
      <c r="D506">
        <v>4107546</v>
      </c>
      <c r="E506">
        <v>69</v>
      </c>
      <c r="F506" t="s">
        <v>1849</v>
      </c>
      <c r="G506" s="1">
        <v>46196.023668981485</v>
      </c>
      <c r="H506">
        <v>70</v>
      </c>
      <c r="I506" t="s">
        <v>1849</v>
      </c>
      <c r="J506" s="1">
        <v>46196.023958333331</v>
      </c>
      <c r="K506">
        <v>1</v>
      </c>
      <c r="L506">
        <v>1</v>
      </c>
      <c r="M506" t="s">
        <v>1850</v>
      </c>
      <c r="N506" t="s">
        <v>1851</v>
      </c>
      <c r="O506" s="1">
        <v>46196.023321759261</v>
      </c>
      <c r="P506" s="1">
        <v>46196.023958333331</v>
      </c>
      <c r="Q506" s="1" t="str">
        <f t="shared" si="7"/>
        <v>4107546|r01</v>
      </c>
    </row>
    <row r="507" spans="1:17">
      <c r="A507">
        <v>506</v>
      </c>
      <c r="B507" t="s">
        <v>1857</v>
      </c>
      <c r="C507" t="s">
        <v>1858</v>
      </c>
      <c r="D507">
        <v>2101608</v>
      </c>
      <c r="E507">
        <v>84</v>
      </c>
      <c r="F507" t="s">
        <v>1849</v>
      </c>
      <c r="G507" s="1">
        <v>46196.023796296293</v>
      </c>
      <c r="H507">
        <v>83</v>
      </c>
      <c r="I507" t="s">
        <v>1849</v>
      </c>
      <c r="J507" s="1">
        <v>46196.024062500001</v>
      </c>
      <c r="K507">
        <v>1</v>
      </c>
      <c r="L507">
        <v>1</v>
      </c>
      <c r="M507" t="s">
        <v>1850</v>
      </c>
      <c r="N507" t="s">
        <v>1851</v>
      </c>
      <c r="O507" s="1">
        <v>46196.023460648146</v>
      </c>
      <c r="P507" s="1">
        <v>46196.024062500001</v>
      </c>
      <c r="Q507" s="1" t="str">
        <f t="shared" si="7"/>
        <v>2101608|r01</v>
      </c>
    </row>
    <row r="508" spans="1:17">
      <c r="A508">
        <v>507</v>
      </c>
      <c r="B508" t="s">
        <v>1857</v>
      </c>
      <c r="C508" t="s">
        <v>1858</v>
      </c>
      <c r="D508">
        <v>3127404</v>
      </c>
      <c r="E508">
        <v>56</v>
      </c>
      <c r="F508" t="s">
        <v>1849</v>
      </c>
      <c r="G508" s="1">
        <v>46196.024340277778</v>
      </c>
      <c r="H508">
        <v>65</v>
      </c>
      <c r="I508" t="s">
        <v>1849</v>
      </c>
      <c r="J508" s="1">
        <v>46196.024664351855</v>
      </c>
      <c r="K508">
        <v>1</v>
      </c>
      <c r="L508">
        <v>1</v>
      </c>
      <c r="M508" t="s">
        <v>1850</v>
      </c>
      <c r="N508" t="s">
        <v>1851</v>
      </c>
      <c r="O508" s="1">
        <v>46196.023784722223</v>
      </c>
      <c r="P508" s="1">
        <v>46196.024664351855</v>
      </c>
      <c r="Q508" s="1" t="str">
        <f t="shared" si="7"/>
        <v>3127404|r01</v>
      </c>
    </row>
    <row r="509" spans="1:17">
      <c r="A509">
        <v>508</v>
      </c>
      <c r="B509" t="s">
        <v>1857</v>
      </c>
      <c r="C509" t="s">
        <v>1858</v>
      </c>
      <c r="D509">
        <v>4108007</v>
      </c>
      <c r="E509">
        <v>71</v>
      </c>
      <c r="F509" t="s">
        <v>1849</v>
      </c>
      <c r="G509" s="1">
        <v>46196.024259259262</v>
      </c>
      <c r="H509">
        <v>75</v>
      </c>
      <c r="I509" t="s">
        <v>1849</v>
      </c>
      <c r="J509" s="1">
        <v>46196.024467592593</v>
      </c>
      <c r="K509">
        <v>1</v>
      </c>
      <c r="L509">
        <v>1</v>
      </c>
      <c r="M509" t="s">
        <v>1850</v>
      </c>
      <c r="N509" t="s">
        <v>1851</v>
      </c>
      <c r="O509" s="1">
        <v>46196.024004629631</v>
      </c>
      <c r="P509" s="1">
        <v>46196.024467592593</v>
      </c>
      <c r="Q509" s="1" t="str">
        <f t="shared" si="7"/>
        <v>4108007|r01</v>
      </c>
    </row>
    <row r="510" spans="1:17">
      <c r="A510">
        <v>509</v>
      </c>
      <c r="B510" t="s">
        <v>1857</v>
      </c>
      <c r="C510" t="s">
        <v>1858</v>
      </c>
      <c r="D510">
        <v>2101970</v>
      </c>
      <c r="E510">
        <v>44</v>
      </c>
      <c r="F510" t="s">
        <v>1849</v>
      </c>
      <c r="G510" s="1">
        <v>46196.024409722224</v>
      </c>
      <c r="H510">
        <v>52</v>
      </c>
      <c r="I510" t="s">
        <v>1849</v>
      </c>
      <c r="J510" s="1">
        <v>46196.024699074071</v>
      </c>
      <c r="K510">
        <v>1</v>
      </c>
      <c r="L510">
        <v>1</v>
      </c>
      <c r="M510" t="s">
        <v>1850</v>
      </c>
      <c r="N510" t="s">
        <v>1851</v>
      </c>
      <c r="O510" s="1">
        <v>46196.02412037037</v>
      </c>
      <c r="P510" s="1">
        <v>46196.024699074071</v>
      </c>
      <c r="Q510" s="1" t="str">
        <f t="shared" si="7"/>
        <v>2101970|r01</v>
      </c>
    </row>
    <row r="511" spans="1:17">
      <c r="A511">
        <v>510</v>
      </c>
      <c r="B511" t="s">
        <v>1857</v>
      </c>
      <c r="C511" t="s">
        <v>1858</v>
      </c>
      <c r="D511">
        <v>4108106</v>
      </c>
      <c r="E511">
        <v>58</v>
      </c>
      <c r="F511" t="s">
        <v>1849</v>
      </c>
      <c r="G511" s="1">
        <v>46196.024780092594</v>
      </c>
      <c r="H511">
        <v>55</v>
      </c>
      <c r="I511" t="s">
        <v>1849</v>
      </c>
      <c r="J511" s="1">
        <v>46196.025034722225</v>
      </c>
      <c r="K511">
        <v>1</v>
      </c>
      <c r="L511">
        <v>1</v>
      </c>
      <c r="M511" t="s">
        <v>1850</v>
      </c>
      <c r="N511" t="s">
        <v>1851</v>
      </c>
      <c r="O511" s="1">
        <v>46196.024502314816</v>
      </c>
      <c r="P511" s="1">
        <v>46196.025034722225</v>
      </c>
      <c r="Q511" s="1" t="str">
        <f t="shared" si="7"/>
        <v>4108106|r01</v>
      </c>
    </row>
    <row r="512" spans="1:17">
      <c r="A512">
        <v>511</v>
      </c>
      <c r="B512" t="s">
        <v>1857</v>
      </c>
      <c r="C512" t="s">
        <v>1858</v>
      </c>
      <c r="D512">
        <v>3128402</v>
      </c>
      <c r="E512">
        <v>54</v>
      </c>
      <c r="F512" t="s">
        <v>1849</v>
      </c>
      <c r="G512" s="1">
        <v>46196.024965277778</v>
      </c>
      <c r="H512">
        <v>55</v>
      </c>
      <c r="I512" t="s">
        <v>1849</v>
      </c>
      <c r="J512" s="1">
        <v>46196.025231481479</v>
      </c>
      <c r="K512">
        <v>1</v>
      </c>
      <c r="L512">
        <v>1</v>
      </c>
      <c r="M512" t="s">
        <v>1850</v>
      </c>
      <c r="N512" t="s">
        <v>1851</v>
      </c>
      <c r="O512" s="1">
        <v>46196.024710648147</v>
      </c>
      <c r="P512" s="1">
        <v>46196.025231481479</v>
      </c>
      <c r="Q512" s="1" t="str">
        <f t="shared" si="7"/>
        <v>3128402|r01</v>
      </c>
    </row>
    <row r="513" spans="1:17">
      <c r="A513">
        <v>512</v>
      </c>
      <c r="B513" t="s">
        <v>1857</v>
      </c>
      <c r="C513" t="s">
        <v>1858</v>
      </c>
      <c r="D513">
        <v>2102408</v>
      </c>
      <c r="E513">
        <v>45</v>
      </c>
      <c r="F513" t="s">
        <v>1849</v>
      </c>
      <c r="G513" s="1">
        <v>46196.025046296294</v>
      </c>
      <c r="H513">
        <v>53</v>
      </c>
      <c r="I513" t="s">
        <v>1849</v>
      </c>
      <c r="J513" s="1">
        <v>46196.025335648148</v>
      </c>
      <c r="K513">
        <v>1</v>
      </c>
      <c r="L513">
        <v>1</v>
      </c>
      <c r="M513" t="s">
        <v>1850</v>
      </c>
      <c r="N513" t="s">
        <v>1851</v>
      </c>
      <c r="O513" s="1">
        <v>46196.024733796294</v>
      </c>
      <c r="P513" s="1">
        <v>46196.025335648148</v>
      </c>
      <c r="Q513" s="1" t="str">
        <f t="shared" si="7"/>
        <v>2102408|r01</v>
      </c>
    </row>
    <row r="514" spans="1:17">
      <c r="A514">
        <v>513</v>
      </c>
      <c r="B514" t="s">
        <v>1857</v>
      </c>
      <c r="C514" t="s">
        <v>1858</v>
      </c>
      <c r="D514">
        <v>4108809</v>
      </c>
      <c r="E514">
        <v>58</v>
      </c>
      <c r="F514" t="s">
        <v>1849</v>
      </c>
      <c r="G514" s="1">
        <v>46196.026504629626</v>
      </c>
      <c r="H514">
        <v>64</v>
      </c>
      <c r="I514" t="s">
        <v>1849</v>
      </c>
      <c r="J514" s="1">
        <v>46196.026759259257</v>
      </c>
      <c r="K514">
        <v>1</v>
      </c>
      <c r="L514">
        <v>1</v>
      </c>
      <c r="M514" t="s">
        <v>1850</v>
      </c>
      <c r="N514" t="s">
        <v>1851</v>
      </c>
      <c r="O514" s="1">
        <v>46196.025081018517</v>
      </c>
      <c r="P514" s="1">
        <v>46196.026770833334</v>
      </c>
      <c r="Q514" s="1" t="str">
        <f t="shared" ref="Q514:Q577" si="8">D514&amp;"|"&amp;B514</f>
        <v>4108809|r01</v>
      </c>
    </row>
    <row r="515" spans="1:17">
      <c r="A515">
        <v>514</v>
      </c>
      <c r="B515" t="s">
        <v>1857</v>
      </c>
      <c r="C515" t="s">
        <v>1858</v>
      </c>
      <c r="D515">
        <v>3128501</v>
      </c>
      <c r="E515">
        <v>80</v>
      </c>
      <c r="F515" t="s">
        <v>1849</v>
      </c>
      <c r="G515" s="1">
        <v>46196.026504629626</v>
      </c>
      <c r="H515">
        <v>74</v>
      </c>
      <c r="I515" t="s">
        <v>1849</v>
      </c>
      <c r="J515" s="1">
        <v>46196.026770833334</v>
      </c>
      <c r="K515">
        <v>1</v>
      </c>
      <c r="L515">
        <v>1</v>
      </c>
      <c r="M515" t="s">
        <v>1850</v>
      </c>
      <c r="N515" t="s">
        <v>1851</v>
      </c>
      <c r="O515" s="1">
        <v>46196.025266203702</v>
      </c>
      <c r="P515" s="1">
        <v>46196.026782407411</v>
      </c>
      <c r="Q515" s="1" t="str">
        <f t="shared" si="8"/>
        <v>3128501|r01</v>
      </c>
    </row>
    <row r="516" spans="1:17">
      <c r="A516">
        <v>515</v>
      </c>
      <c r="B516" t="s">
        <v>1857</v>
      </c>
      <c r="C516" t="s">
        <v>1858</v>
      </c>
      <c r="D516">
        <v>2103174</v>
      </c>
      <c r="E516">
        <v>69</v>
      </c>
      <c r="F516" t="s">
        <v>1849</v>
      </c>
      <c r="G516" s="1">
        <v>46196.026203703703</v>
      </c>
      <c r="H516">
        <v>65</v>
      </c>
      <c r="I516" t="s">
        <v>1849</v>
      </c>
      <c r="J516" s="1">
        <v>46196.026516203703</v>
      </c>
      <c r="K516">
        <v>1</v>
      </c>
      <c r="L516">
        <v>1</v>
      </c>
      <c r="M516" t="s">
        <v>1850</v>
      </c>
      <c r="N516" t="s">
        <v>1851</v>
      </c>
      <c r="O516" s="1">
        <v>46196.025381944448</v>
      </c>
      <c r="P516" s="1">
        <v>46196.026516203703</v>
      </c>
      <c r="Q516" s="1" t="str">
        <f t="shared" si="8"/>
        <v>2103174|r01</v>
      </c>
    </row>
    <row r="517" spans="1:17">
      <c r="A517">
        <v>516</v>
      </c>
      <c r="B517" t="s">
        <v>1857</v>
      </c>
      <c r="C517" t="s">
        <v>1858</v>
      </c>
      <c r="D517">
        <v>2103406</v>
      </c>
      <c r="E517">
        <v>70</v>
      </c>
      <c r="F517" t="s">
        <v>1849</v>
      </c>
      <c r="G517" s="1">
        <v>46196.026932870373</v>
      </c>
      <c r="H517">
        <v>70</v>
      </c>
      <c r="I517" t="s">
        <v>1849</v>
      </c>
      <c r="J517" s="1">
        <v>46196.027187500003</v>
      </c>
      <c r="K517">
        <v>1</v>
      </c>
      <c r="L517">
        <v>1</v>
      </c>
      <c r="M517" t="s">
        <v>1850</v>
      </c>
      <c r="N517" t="s">
        <v>1851</v>
      </c>
      <c r="O517" s="1">
        <v>46196.026550925926</v>
      </c>
      <c r="P517" s="1">
        <v>46196.027187500003</v>
      </c>
      <c r="Q517" s="1" t="str">
        <f t="shared" si="8"/>
        <v>2103406|r01</v>
      </c>
    </row>
    <row r="518" spans="1:17">
      <c r="A518">
        <v>517</v>
      </c>
      <c r="B518" t="s">
        <v>1857</v>
      </c>
      <c r="C518" t="s">
        <v>1858</v>
      </c>
      <c r="D518">
        <v>4109203</v>
      </c>
      <c r="E518">
        <v>79</v>
      </c>
      <c r="F518" t="s">
        <v>1849</v>
      </c>
      <c r="G518" s="1">
        <v>46196.027094907404</v>
      </c>
      <c r="H518">
        <v>76</v>
      </c>
      <c r="I518" t="s">
        <v>1849</v>
      </c>
      <c r="J518" s="1">
        <v>46196.027349537035</v>
      </c>
      <c r="K518">
        <v>1</v>
      </c>
      <c r="L518">
        <v>1</v>
      </c>
      <c r="M518" t="s">
        <v>1850</v>
      </c>
      <c r="N518" t="s">
        <v>1851</v>
      </c>
      <c r="O518" s="1">
        <v>46196.026817129627</v>
      </c>
      <c r="P518" s="1">
        <v>46196.027349537035</v>
      </c>
      <c r="Q518" s="1" t="str">
        <f t="shared" si="8"/>
        <v>4109203|r01</v>
      </c>
    </row>
    <row r="519" spans="1:17">
      <c r="A519">
        <v>518</v>
      </c>
      <c r="B519" t="s">
        <v>1857</v>
      </c>
      <c r="C519" t="s">
        <v>1858</v>
      </c>
      <c r="D519">
        <v>3129806</v>
      </c>
      <c r="E519">
        <v>61</v>
      </c>
      <c r="F519" t="s">
        <v>1849</v>
      </c>
      <c r="G519" s="1">
        <v>46196.027326388888</v>
      </c>
      <c r="H519">
        <v>69</v>
      </c>
      <c r="I519" t="s">
        <v>1849</v>
      </c>
      <c r="J519" s="1">
        <v>46196.027650462966</v>
      </c>
      <c r="K519">
        <v>1</v>
      </c>
      <c r="L519">
        <v>1</v>
      </c>
      <c r="M519" t="s">
        <v>1850</v>
      </c>
      <c r="N519" t="s">
        <v>1851</v>
      </c>
      <c r="O519" s="1">
        <v>46196.026817129627</v>
      </c>
      <c r="P519" s="1">
        <v>46196.027650462966</v>
      </c>
      <c r="Q519" s="1" t="str">
        <f t="shared" si="8"/>
        <v>3129806|r01</v>
      </c>
    </row>
    <row r="520" spans="1:17">
      <c r="A520">
        <v>519</v>
      </c>
      <c r="B520" t="s">
        <v>1857</v>
      </c>
      <c r="C520" t="s">
        <v>1858</v>
      </c>
      <c r="D520">
        <v>2105104</v>
      </c>
      <c r="E520">
        <v>65</v>
      </c>
      <c r="F520" t="s">
        <v>1849</v>
      </c>
      <c r="G520" s="1">
        <v>46196.027569444443</v>
      </c>
      <c r="H520">
        <v>68</v>
      </c>
      <c r="I520" t="s">
        <v>1849</v>
      </c>
      <c r="J520" s="1">
        <v>46196.02783564815</v>
      </c>
      <c r="K520">
        <v>1</v>
      </c>
      <c r="L520">
        <v>1</v>
      </c>
      <c r="M520" t="s">
        <v>1850</v>
      </c>
      <c r="N520" t="s">
        <v>1851</v>
      </c>
      <c r="O520" s="1">
        <v>46196.027233796296</v>
      </c>
      <c r="P520" s="1">
        <v>46196.02783564815</v>
      </c>
      <c r="Q520" s="1" t="str">
        <f t="shared" si="8"/>
        <v>2105104|r01</v>
      </c>
    </row>
    <row r="521" spans="1:17">
      <c r="A521">
        <v>520</v>
      </c>
      <c r="B521" t="s">
        <v>1857</v>
      </c>
      <c r="C521" t="s">
        <v>1858</v>
      </c>
      <c r="D521">
        <v>4109401</v>
      </c>
      <c r="E521">
        <v>92</v>
      </c>
      <c r="F521" t="s">
        <v>1849</v>
      </c>
      <c r="G521" s="1">
        <v>46196.027569444443</v>
      </c>
      <c r="H521">
        <v>73</v>
      </c>
      <c r="I521" t="s">
        <v>1849</v>
      </c>
      <c r="J521" s="1">
        <v>46196.027743055558</v>
      </c>
      <c r="K521">
        <v>1</v>
      </c>
      <c r="L521">
        <v>1</v>
      </c>
      <c r="M521" t="s">
        <v>1850</v>
      </c>
      <c r="N521" t="s">
        <v>1851</v>
      </c>
      <c r="O521" s="1">
        <v>46196.027384259258</v>
      </c>
      <c r="P521" s="1">
        <v>46196.027743055558</v>
      </c>
      <c r="Q521" s="1" t="str">
        <f t="shared" si="8"/>
        <v>4109401|r01</v>
      </c>
    </row>
    <row r="522" spans="1:17">
      <c r="A522">
        <v>521</v>
      </c>
      <c r="B522" t="s">
        <v>1857</v>
      </c>
      <c r="C522" t="s">
        <v>1858</v>
      </c>
      <c r="D522">
        <v>3130101</v>
      </c>
      <c r="E522">
        <v>65</v>
      </c>
      <c r="F522" t="s">
        <v>1849</v>
      </c>
      <c r="G522" s="1">
        <v>46196.028055555558</v>
      </c>
      <c r="H522">
        <v>74</v>
      </c>
      <c r="I522" t="s">
        <v>1849</v>
      </c>
      <c r="J522" s="1">
        <v>46196.028391203705</v>
      </c>
      <c r="K522">
        <v>1</v>
      </c>
      <c r="L522">
        <v>1</v>
      </c>
      <c r="M522" t="s">
        <v>1850</v>
      </c>
      <c r="N522" t="s">
        <v>1851</v>
      </c>
      <c r="O522" s="1">
        <v>46196.027685185189</v>
      </c>
      <c r="P522" s="1">
        <v>46196.028391203705</v>
      </c>
      <c r="Q522" s="1" t="str">
        <f t="shared" si="8"/>
        <v>3130101|r01</v>
      </c>
    </row>
    <row r="523" spans="1:17">
      <c r="A523">
        <v>522</v>
      </c>
      <c r="B523" t="s">
        <v>1857</v>
      </c>
      <c r="C523" t="s">
        <v>1858</v>
      </c>
      <c r="D523">
        <v>4109708</v>
      </c>
      <c r="E523">
        <v>39</v>
      </c>
      <c r="F523" t="s">
        <v>1849</v>
      </c>
      <c r="G523" s="1">
        <v>46196.028460648151</v>
      </c>
      <c r="H523">
        <v>45</v>
      </c>
      <c r="I523" t="s">
        <v>1849</v>
      </c>
      <c r="J523" s="1">
        <v>46196.028761574074</v>
      </c>
      <c r="K523">
        <v>1</v>
      </c>
      <c r="L523">
        <v>1</v>
      </c>
      <c r="M523" t="s">
        <v>1850</v>
      </c>
      <c r="N523" t="s">
        <v>1851</v>
      </c>
      <c r="O523" s="1">
        <v>46196.027789351851</v>
      </c>
      <c r="P523" s="1">
        <v>46196.028761574074</v>
      </c>
      <c r="Q523" s="1" t="str">
        <f t="shared" si="8"/>
        <v>4109708|r01</v>
      </c>
    </row>
    <row r="524" spans="1:17">
      <c r="A524">
        <v>523</v>
      </c>
      <c r="B524" t="s">
        <v>1857</v>
      </c>
      <c r="C524" t="s">
        <v>1858</v>
      </c>
      <c r="D524">
        <v>2105203</v>
      </c>
      <c r="E524">
        <v>69</v>
      </c>
      <c r="F524" t="s">
        <v>1849</v>
      </c>
      <c r="G524" s="1">
        <v>46196.028935185182</v>
      </c>
      <c r="H524">
        <v>65</v>
      </c>
      <c r="I524" t="s">
        <v>1849</v>
      </c>
      <c r="J524" s="1">
        <v>46196.029236111113</v>
      </c>
      <c r="K524">
        <v>1</v>
      </c>
      <c r="L524">
        <v>1</v>
      </c>
      <c r="M524" t="s">
        <v>1850</v>
      </c>
      <c r="N524" t="s">
        <v>1851</v>
      </c>
      <c r="O524" s="1">
        <v>46196.027881944443</v>
      </c>
      <c r="P524" s="1">
        <v>46196.029236111113</v>
      </c>
      <c r="Q524" s="1" t="str">
        <f t="shared" si="8"/>
        <v>2105203|r01</v>
      </c>
    </row>
    <row r="525" spans="1:17">
      <c r="A525">
        <v>524</v>
      </c>
      <c r="B525" t="s">
        <v>1857</v>
      </c>
      <c r="C525" t="s">
        <v>1858</v>
      </c>
      <c r="D525">
        <v>3131505</v>
      </c>
      <c r="E525">
        <v>92</v>
      </c>
      <c r="F525" t="s">
        <v>1849</v>
      </c>
      <c r="G525" s="1">
        <v>46196.030902777777</v>
      </c>
      <c r="H525">
        <v>83</v>
      </c>
      <c r="I525" t="s">
        <v>1849</v>
      </c>
      <c r="J525" s="1">
        <v>46196.0312037037</v>
      </c>
      <c r="K525">
        <v>1</v>
      </c>
      <c r="L525">
        <v>1</v>
      </c>
      <c r="M525" t="s">
        <v>1850</v>
      </c>
      <c r="N525" t="s">
        <v>1851</v>
      </c>
      <c r="O525" s="1">
        <v>46196.028437499997</v>
      </c>
      <c r="P525" s="1">
        <v>46196.0312037037</v>
      </c>
      <c r="Q525" s="1" t="str">
        <f t="shared" si="8"/>
        <v>3131505|r01</v>
      </c>
    </row>
    <row r="526" spans="1:17">
      <c r="A526">
        <v>525</v>
      </c>
      <c r="B526" t="s">
        <v>1857</v>
      </c>
      <c r="C526" t="s">
        <v>1858</v>
      </c>
      <c r="D526">
        <v>4111209</v>
      </c>
      <c r="E526">
        <v>72</v>
      </c>
      <c r="F526" t="s">
        <v>1849</v>
      </c>
      <c r="G526" s="1">
        <v>46196.031365740739</v>
      </c>
      <c r="H526">
        <v>70</v>
      </c>
      <c r="I526" t="s">
        <v>1849</v>
      </c>
      <c r="J526" s="1">
        <v>46196.031608796293</v>
      </c>
      <c r="K526">
        <v>1</v>
      </c>
      <c r="L526">
        <v>1</v>
      </c>
      <c r="M526" t="s">
        <v>1850</v>
      </c>
      <c r="N526" t="s">
        <v>1851</v>
      </c>
      <c r="O526" s="1">
        <v>46196.028796296298</v>
      </c>
      <c r="P526" s="1">
        <v>46196.031608796293</v>
      </c>
      <c r="Q526" s="1" t="str">
        <f t="shared" si="8"/>
        <v>4111209|r01</v>
      </c>
    </row>
    <row r="527" spans="1:17">
      <c r="A527">
        <v>526</v>
      </c>
      <c r="B527" t="s">
        <v>1857</v>
      </c>
      <c r="C527" t="s">
        <v>1858</v>
      </c>
      <c r="D527">
        <v>2106631</v>
      </c>
      <c r="E527">
        <v>60</v>
      </c>
      <c r="F527" t="s">
        <v>1849</v>
      </c>
      <c r="G527" s="1">
        <v>46196.029594907406</v>
      </c>
      <c r="H527">
        <v>66</v>
      </c>
      <c r="I527" t="s">
        <v>1849</v>
      </c>
      <c r="J527" s="1">
        <v>46196.029849537037</v>
      </c>
      <c r="K527">
        <v>1</v>
      </c>
      <c r="L527">
        <v>1</v>
      </c>
      <c r="M527" t="s">
        <v>1850</v>
      </c>
      <c r="N527" t="s">
        <v>1851</v>
      </c>
      <c r="O527" s="1">
        <v>46196.029270833336</v>
      </c>
      <c r="P527" s="1">
        <v>46196.029849537037</v>
      </c>
      <c r="Q527" s="1" t="str">
        <f t="shared" si="8"/>
        <v>2106631|r01</v>
      </c>
    </row>
    <row r="528" spans="1:17">
      <c r="A528">
        <v>527</v>
      </c>
      <c r="B528" t="s">
        <v>1857</v>
      </c>
      <c r="C528" t="s">
        <v>1858</v>
      </c>
      <c r="D528">
        <v>2107605</v>
      </c>
      <c r="E528">
        <v>64</v>
      </c>
      <c r="F528" t="s">
        <v>1849</v>
      </c>
      <c r="G528" s="1">
        <v>46196.030995370369</v>
      </c>
      <c r="H528">
        <v>63</v>
      </c>
      <c r="I528" t="s">
        <v>1849</v>
      </c>
      <c r="J528" s="1">
        <v>46196.0312962963</v>
      </c>
      <c r="K528">
        <v>1</v>
      </c>
      <c r="L528">
        <v>1</v>
      </c>
      <c r="M528" t="s">
        <v>1850</v>
      </c>
      <c r="N528" t="s">
        <v>1851</v>
      </c>
      <c r="O528" s="1">
        <v>46196.029895833337</v>
      </c>
      <c r="P528" s="1">
        <v>46196.0312962963</v>
      </c>
      <c r="Q528" s="1" t="str">
        <f t="shared" si="8"/>
        <v>2107605|r01</v>
      </c>
    </row>
    <row r="529" spans="1:17">
      <c r="A529">
        <v>528</v>
      </c>
      <c r="B529" t="s">
        <v>1857</v>
      </c>
      <c r="C529" t="s">
        <v>1858</v>
      </c>
      <c r="D529">
        <v>3133808</v>
      </c>
      <c r="E529">
        <v>92</v>
      </c>
      <c r="F529" t="s">
        <v>1849</v>
      </c>
      <c r="G529" s="1">
        <v>46196.032002314816</v>
      </c>
      <c r="H529">
        <v>72</v>
      </c>
      <c r="I529" t="s">
        <v>1849</v>
      </c>
      <c r="J529" s="1">
        <v>46196.032256944447</v>
      </c>
      <c r="K529">
        <v>1</v>
      </c>
      <c r="L529">
        <v>1</v>
      </c>
      <c r="M529" t="s">
        <v>1850</v>
      </c>
      <c r="N529" t="s">
        <v>1851</v>
      </c>
      <c r="O529" s="1">
        <v>46196.031238425923</v>
      </c>
      <c r="P529" s="1">
        <v>46196.032256944447</v>
      </c>
      <c r="Q529" s="1" t="str">
        <f t="shared" si="8"/>
        <v>3133808|r01</v>
      </c>
    </row>
    <row r="530" spans="1:17">
      <c r="A530">
        <v>529</v>
      </c>
      <c r="B530" t="s">
        <v>1857</v>
      </c>
      <c r="C530" t="s">
        <v>1858</v>
      </c>
      <c r="D530">
        <v>2108801</v>
      </c>
      <c r="E530">
        <v>69</v>
      </c>
      <c r="F530" t="s">
        <v>1849</v>
      </c>
      <c r="G530" s="1">
        <v>46196.03162037037</v>
      </c>
      <c r="H530">
        <v>60</v>
      </c>
      <c r="I530" t="s">
        <v>1849</v>
      </c>
      <c r="J530" s="1">
        <v>46196.031898148147</v>
      </c>
      <c r="K530">
        <v>1</v>
      </c>
      <c r="L530">
        <v>1</v>
      </c>
      <c r="M530" t="s">
        <v>1850</v>
      </c>
      <c r="N530" t="s">
        <v>1851</v>
      </c>
      <c r="O530" s="1">
        <v>46196.031331018516</v>
      </c>
      <c r="P530" s="1">
        <v>46196.031898148147</v>
      </c>
      <c r="Q530" s="1" t="str">
        <f t="shared" si="8"/>
        <v>2108801|r01</v>
      </c>
    </row>
    <row r="531" spans="1:17">
      <c r="A531">
        <v>530</v>
      </c>
      <c r="B531" t="s">
        <v>1857</v>
      </c>
      <c r="C531" t="s">
        <v>1858</v>
      </c>
      <c r="D531">
        <v>4111258</v>
      </c>
      <c r="E531">
        <v>66</v>
      </c>
      <c r="F531" t="s">
        <v>1849</v>
      </c>
      <c r="G531" s="1">
        <v>46196.032118055555</v>
      </c>
      <c r="H531">
        <v>67</v>
      </c>
      <c r="I531" t="s">
        <v>1849</v>
      </c>
      <c r="J531" s="1">
        <v>46196.032430555555</v>
      </c>
      <c r="K531">
        <v>1</v>
      </c>
      <c r="L531">
        <v>1</v>
      </c>
      <c r="M531" t="s">
        <v>1850</v>
      </c>
      <c r="N531" t="s">
        <v>1851</v>
      </c>
      <c r="O531" s="1">
        <v>46196.031655092593</v>
      </c>
      <c r="P531" s="1">
        <v>46196.032430555555</v>
      </c>
      <c r="Q531" s="1" t="str">
        <f t="shared" si="8"/>
        <v>4111258|r01</v>
      </c>
    </row>
    <row r="532" spans="1:17">
      <c r="A532">
        <v>531</v>
      </c>
      <c r="B532" t="s">
        <v>1857</v>
      </c>
      <c r="C532" t="s">
        <v>1858</v>
      </c>
      <c r="D532">
        <v>2109809</v>
      </c>
      <c r="E532">
        <v>69</v>
      </c>
      <c r="F532" t="s">
        <v>1849</v>
      </c>
      <c r="G532" s="1">
        <v>46196.032256944447</v>
      </c>
      <c r="H532">
        <v>60</v>
      </c>
      <c r="I532" t="s">
        <v>1849</v>
      </c>
      <c r="J532" s="1">
        <v>46196.032523148147</v>
      </c>
      <c r="K532">
        <v>1</v>
      </c>
      <c r="L532">
        <v>1</v>
      </c>
      <c r="M532" t="s">
        <v>1850</v>
      </c>
      <c r="N532" t="s">
        <v>1851</v>
      </c>
      <c r="O532" s="1">
        <v>46196.031944444447</v>
      </c>
      <c r="P532" s="1">
        <v>46196.032523148147</v>
      </c>
      <c r="Q532" s="1" t="str">
        <f t="shared" si="8"/>
        <v>2109809|r01</v>
      </c>
    </row>
    <row r="533" spans="1:17">
      <c r="A533">
        <v>532</v>
      </c>
      <c r="B533" t="s">
        <v>1857</v>
      </c>
      <c r="C533" t="s">
        <v>1858</v>
      </c>
      <c r="D533">
        <v>3136504</v>
      </c>
      <c r="E533">
        <v>92</v>
      </c>
      <c r="F533" t="s">
        <v>1849</v>
      </c>
      <c r="G533" s="1">
        <v>46196.032453703701</v>
      </c>
      <c r="H533">
        <v>65</v>
      </c>
      <c r="I533" t="s">
        <v>1849</v>
      </c>
      <c r="J533" s="1">
        <v>46196.032731481479</v>
      </c>
      <c r="K533">
        <v>1</v>
      </c>
      <c r="L533">
        <v>1</v>
      </c>
      <c r="M533" t="s">
        <v>1850</v>
      </c>
      <c r="N533" t="s">
        <v>1851</v>
      </c>
      <c r="O533" s="1">
        <v>46196.03229166667</v>
      </c>
      <c r="P533" s="1">
        <v>46196.032731481479</v>
      </c>
      <c r="Q533" s="1" t="str">
        <f t="shared" si="8"/>
        <v>3136504|r01</v>
      </c>
    </row>
    <row r="534" spans="1:17">
      <c r="A534">
        <v>533</v>
      </c>
      <c r="B534" t="s">
        <v>1857</v>
      </c>
      <c r="C534" t="s">
        <v>1858</v>
      </c>
      <c r="D534">
        <v>4111704</v>
      </c>
      <c r="E534">
        <v>65</v>
      </c>
      <c r="F534" t="s">
        <v>1849</v>
      </c>
      <c r="G534" s="1">
        <v>46196.032870370371</v>
      </c>
      <c r="H534">
        <v>68</v>
      </c>
      <c r="I534" t="s">
        <v>1849</v>
      </c>
      <c r="J534" s="1">
        <v>46196.033194444448</v>
      </c>
      <c r="K534">
        <v>1</v>
      </c>
      <c r="L534">
        <v>1</v>
      </c>
      <c r="M534" t="s">
        <v>1850</v>
      </c>
      <c r="N534" t="s">
        <v>1851</v>
      </c>
      <c r="O534" s="1">
        <v>46196.032465277778</v>
      </c>
      <c r="P534" s="1">
        <v>46196.033194444448</v>
      </c>
      <c r="Q534" s="1" t="str">
        <f t="shared" si="8"/>
        <v>4111704|r01</v>
      </c>
    </row>
    <row r="535" spans="1:17">
      <c r="A535">
        <v>534</v>
      </c>
      <c r="B535" t="s">
        <v>1857</v>
      </c>
      <c r="C535" t="s">
        <v>1858</v>
      </c>
      <c r="D535">
        <v>2109908</v>
      </c>
      <c r="E535">
        <v>65</v>
      </c>
      <c r="F535" t="s">
        <v>1849</v>
      </c>
      <c r="G535" s="1">
        <v>46196.032951388886</v>
      </c>
      <c r="H535">
        <v>66</v>
      </c>
      <c r="I535" t="s">
        <v>1849</v>
      </c>
      <c r="J535" s="1">
        <v>46196.033148148148</v>
      </c>
      <c r="K535">
        <v>1</v>
      </c>
      <c r="L535">
        <v>1</v>
      </c>
      <c r="M535" t="s">
        <v>1850</v>
      </c>
      <c r="N535" t="s">
        <v>1851</v>
      </c>
      <c r="O535" s="1">
        <v>46196.032627314817</v>
      </c>
      <c r="P535" s="1">
        <v>46196.033148148148</v>
      </c>
      <c r="Q535" s="1" t="str">
        <f t="shared" si="8"/>
        <v>2109908|r01</v>
      </c>
    </row>
    <row r="536" spans="1:17">
      <c r="A536">
        <v>535</v>
      </c>
      <c r="B536" t="s">
        <v>1857</v>
      </c>
      <c r="C536" t="s">
        <v>1858</v>
      </c>
      <c r="D536">
        <v>3137403</v>
      </c>
      <c r="E536">
        <v>92</v>
      </c>
      <c r="F536" t="s">
        <v>1849</v>
      </c>
      <c r="G536" s="1">
        <v>46196.032962962963</v>
      </c>
      <c r="H536">
        <v>49</v>
      </c>
      <c r="I536" t="s">
        <v>1849</v>
      </c>
      <c r="J536" s="1">
        <v>46196.033206018517</v>
      </c>
      <c r="K536">
        <v>1</v>
      </c>
      <c r="L536">
        <v>1</v>
      </c>
      <c r="M536" t="s">
        <v>1850</v>
      </c>
      <c r="N536" t="s">
        <v>1851</v>
      </c>
      <c r="O536" s="1">
        <v>46196.032789351855</v>
      </c>
      <c r="P536" s="1">
        <v>46196.033206018517</v>
      </c>
      <c r="Q536" s="1" t="str">
        <f t="shared" si="8"/>
        <v>3137403|r01</v>
      </c>
    </row>
    <row r="537" spans="1:17">
      <c r="A537">
        <v>536</v>
      </c>
      <c r="B537" t="s">
        <v>1857</v>
      </c>
      <c r="C537" t="s">
        <v>1858</v>
      </c>
      <c r="D537">
        <v>2110906</v>
      </c>
      <c r="E537">
        <v>42</v>
      </c>
      <c r="F537" t="s">
        <v>1849</v>
      </c>
      <c r="G537" s="1">
        <v>46196.033553240741</v>
      </c>
      <c r="H537">
        <v>50</v>
      </c>
      <c r="I537" t="s">
        <v>1849</v>
      </c>
      <c r="J537" s="1">
        <v>46196.033854166664</v>
      </c>
      <c r="K537">
        <v>1</v>
      </c>
      <c r="L537">
        <v>1</v>
      </c>
      <c r="M537" t="s">
        <v>1850</v>
      </c>
      <c r="N537" t="s">
        <v>1851</v>
      </c>
      <c r="O537" s="1">
        <v>46196.033194444448</v>
      </c>
      <c r="P537" s="1">
        <v>46196.033854166664</v>
      </c>
      <c r="Q537" s="1" t="str">
        <f t="shared" si="8"/>
        <v>2110906|r01</v>
      </c>
    </row>
    <row r="538" spans="1:17">
      <c r="A538">
        <v>537</v>
      </c>
      <c r="B538" t="s">
        <v>1857</v>
      </c>
      <c r="C538" t="s">
        <v>1858</v>
      </c>
      <c r="D538">
        <v>4115408</v>
      </c>
      <c r="E538">
        <v>76</v>
      </c>
      <c r="F538" t="s">
        <v>1849</v>
      </c>
      <c r="G538" s="1">
        <v>46196.03361111111</v>
      </c>
      <c r="H538">
        <v>70</v>
      </c>
      <c r="I538" t="s">
        <v>1849</v>
      </c>
      <c r="J538" s="1">
        <v>46196.033900462964</v>
      </c>
      <c r="K538">
        <v>1</v>
      </c>
      <c r="L538">
        <v>1</v>
      </c>
      <c r="M538" t="s">
        <v>1850</v>
      </c>
      <c r="N538" t="s">
        <v>1851</v>
      </c>
      <c r="O538" s="1">
        <v>46196.033263888887</v>
      </c>
      <c r="P538" s="1">
        <v>46196.033900462964</v>
      </c>
      <c r="Q538" s="1" t="str">
        <f t="shared" si="8"/>
        <v>4115408|r01</v>
      </c>
    </row>
    <row r="539" spans="1:17">
      <c r="A539">
        <v>538</v>
      </c>
      <c r="B539" t="s">
        <v>1857</v>
      </c>
      <c r="C539" t="s">
        <v>1858</v>
      </c>
      <c r="D539">
        <v>3137502</v>
      </c>
      <c r="E539">
        <v>71</v>
      </c>
      <c r="F539" t="s">
        <v>1849</v>
      </c>
      <c r="G539" s="1">
        <v>46196.033796296295</v>
      </c>
      <c r="H539">
        <v>70</v>
      </c>
      <c r="I539" t="s">
        <v>1849</v>
      </c>
      <c r="J539" s="1">
        <v>46196.034085648149</v>
      </c>
      <c r="K539">
        <v>1</v>
      </c>
      <c r="L539">
        <v>1</v>
      </c>
      <c r="M539" t="s">
        <v>1850</v>
      </c>
      <c r="N539" t="s">
        <v>1851</v>
      </c>
      <c r="O539" s="1">
        <v>46196.033275462964</v>
      </c>
      <c r="P539" s="1">
        <v>46196.034085648149</v>
      </c>
      <c r="Q539" s="1" t="str">
        <f t="shared" si="8"/>
        <v>3137502|r01</v>
      </c>
    </row>
    <row r="540" spans="1:17">
      <c r="A540">
        <v>539</v>
      </c>
      <c r="B540" t="s">
        <v>1857</v>
      </c>
      <c r="C540" t="s">
        <v>1858</v>
      </c>
      <c r="D540">
        <v>2111805</v>
      </c>
      <c r="E540">
        <v>84</v>
      </c>
      <c r="F540" t="s">
        <v>1849</v>
      </c>
      <c r="G540" s="1">
        <v>46196.034305555557</v>
      </c>
      <c r="H540">
        <v>83</v>
      </c>
      <c r="I540" t="s">
        <v>1849</v>
      </c>
      <c r="J540" s="1">
        <v>46196.034513888888</v>
      </c>
      <c r="K540">
        <v>1</v>
      </c>
      <c r="L540">
        <v>1</v>
      </c>
      <c r="M540" t="s">
        <v>1850</v>
      </c>
      <c r="N540" t="s">
        <v>1851</v>
      </c>
      <c r="O540" s="1">
        <v>46196.033900462964</v>
      </c>
      <c r="P540" s="1">
        <v>46196.034513888888</v>
      </c>
      <c r="Q540" s="1" t="str">
        <f t="shared" si="8"/>
        <v>2111805|r01</v>
      </c>
    </row>
    <row r="541" spans="1:17">
      <c r="A541">
        <v>540</v>
      </c>
      <c r="B541" t="s">
        <v>1857</v>
      </c>
      <c r="C541" t="s">
        <v>1858</v>
      </c>
      <c r="D541">
        <v>4115754</v>
      </c>
      <c r="E541">
        <v>71</v>
      </c>
      <c r="F541" t="s">
        <v>1849</v>
      </c>
      <c r="G541" s="1">
        <v>46196.034212962964</v>
      </c>
      <c r="H541">
        <v>72</v>
      </c>
      <c r="I541" t="s">
        <v>1849</v>
      </c>
      <c r="J541" s="1">
        <v>46196.034479166665</v>
      </c>
      <c r="K541">
        <v>1</v>
      </c>
      <c r="L541">
        <v>1</v>
      </c>
      <c r="M541" t="s">
        <v>1850</v>
      </c>
      <c r="N541" t="s">
        <v>1851</v>
      </c>
      <c r="O541" s="1">
        <v>46196.033958333333</v>
      </c>
      <c r="P541" s="1">
        <v>46196.034479166665</v>
      </c>
      <c r="Q541" s="1" t="str">
        <f t="shared" si="8"/>
        <v>4115754|r01</v>
      </c>
    </row>
    <row r="542" spans="1:17">
      <c r="A542">
        <v>541</v>
      </c>
      <c r="B542" t="s">
        <v>1857</v>
      </c>
      <c r="C542" t="s">
        <v>1858</v>
      </c>
      <c r="D542">
        <v>3140530</v>
      </c>
      <c r="E542">
        <v>61</v>
      </c>
      <c r="F542" t="s">
        <v>1849</v>
      </c>
      <c r="G542" s="1">
        <v>46196.03460648148</v>
      </c>
      <c r="H542">
        <v>63</v>
      </c>
      <c r="I542" t="s">
        <v>1849</v>
      </c>
      <c r="J542" s="1">
        <v>46196.034953703704</v>
      </c>
      <c r="K542">
        <v>1</v>
      </c>
      <c r="L542">
        <v>1</v>
      </c>
      <c r="M542" t="s">
        <v>1850</v>
      </c>
      <c r="N542" t="s">
        <v>1851</v>
      </c>
      <c r="O542" s="1">
        <v>46196.034120370372</v>
      </c>
      <c r="P542" s="1">
        <v>46196.034953703704</v>
      </c>
      <c r="Q542" s="1" t="str">
        <f t="shared" si="8"/>
        <v>3140530|r01</v>
      </c>
    </row>
    <row r="543" spans="1:17">
      <c r="A543">
        <v>542</v>
      </c>
      <c r="B543" t="s">
        <v>1857</v>
      </c>
      <c r="C543" t="s">
        <v>1858</v>
      </c>
      <c r="D543">
        <v>4118451</v>
      </c>
      <c r="E543">
        <v>81</v>
      </c>
      <c r="F543" t="s">
        <v>1849</v>
      </c>
      <c r="G543" s="1">
        <v>46196.03497685185</v>
      </c>
      <c r="H543">
        <v>77</v>
      </c>
      <c r="I543" t="s">
        <v>1849</v>
      </c>
      <c r="J543" s="1">
        <v>46196.035243055558</v>
      </c>
      <c r="K543">
        <v>1</v>
      </c>
      <c r="L543">
        <v>1</v>
      </c>
      <c r="M543" t="s">
        <v>1850</v>
      </c>
      <c r="N543" t="s">
        <v>1851</v>
      </c>
      <c r="O543" s="1">
        <v>46196.034513888888</v>
      </c>
      <c r="P543" s="1">
        <v>46196.035243055558</v>
      </c>
      <c r="Q543" s="1" t="str">
        <f t="shared" si="8"/>
        <v>4118451|r01</v>
      </c>
    </row>
    <row r="544" spans="1:17">
      <c r="A544">
        <v>543</v>
      </c>
      <c r="B544" t="s">
        <v>1857</v>
      </c>
      <c r="C544" t="s">
        <v>1858</v>
      </c>
      <c r="D544">
        <v>2504074</v>
      </c>
      <c r="E544">
        <v>66</v>
      </c>
      <c r="F544" t="s">
        <v>1849</v>
      </c>
      <c r="G544" s="1">
        <v>46196.035138888888</v>
      </c>
      <c r="H544">
        <v>76</v>
      </c>
      <c r="I544" t="s">
        <v>1849</v>
      </c>
      <c r="J544" s="1">
        <v>46196.035428240742</v>
      </c>
      <c r="K544">
        <v>1</v>
      </c>
      <c r="L544">
        <v>1</v>
      </c>
      <c r="M544" t="s">
        <v>1850</v>
      </c>
      <c r="N544" t="s">
        <v>1851</v>
      </c>
      <c r="O544" s="1">
        <v>46196.034560185188</v>
      </c>
      <c r="P544" s="1">
        <v>46196.035428240742</v>
      </c>
      <c r="Q544" s="1" t="str">
        <f t="shared" si="8"/>
        <v>2504074|r01</v>
      </c>
    </row>
    <row r="545" spans="1:17">
      <c r="A545">
        <v>544</v>
      </c>
      <c r="B545" t="s">
        <v>1857</v>
      </c>
      <c r="C545" t="s">
        <v>1858</v>
      </c>
      <c r="D545">
        <v>3140852</v>
      </c>
      <c r="E545">
        <v>92</v>
      </c>
      <c r="F545" t="s">
        <v>1849</v>
      </c>
      <c r="G545" s="1">
        <v>46196.035162037035</v>
      </c>
      <c r="H545">
        <v>77</v>
      </c>
      <c r="I545" t="s">
        <v>1849</v>
      </c>
      <c r="J545" s="1">
        <v>46196.035393518519</v>
      </c>
      <c r="K545">
        <v>1</v>
      </c>
      <c r="L545">
        <v>1</v>
      </c>
      <c r="M545" t="s">
        <v>1850</v>
      </c>
      <c r="N545" t="s">
        <v>1851</v>
      </c>
      <c r="O545" s="1">
        <v>46196.035000000003</v>
      </c>
      <c r="P545" s="1">
        <v>46196.035393518519</v>
      </c>
      <c r="Q545" s="1" t="str">
        <f t="shared" si="8"/>
        <v>3140852|r01</v>
      </c>
    </row>
    <row r="546" spans="1:17">
      <c r="A546">
        <v>545</v>
      </c>
      <c r="B546" t="s">
        <v>1857</v>
      </c>
      <c r="C546" t="s">
        <v>1858</v>
      </c>
      <c r="D546">
        <v>4119806</v>
      </c>
      <c r="E546">
        <v>92</v>
      </c>
      <c r="F546" t="s">
        <v>1849</v>
      </c>
      <c r="G546" s="1">
        <v>46196.035439814812</v>
      </c>
      <c r="H546">
        <v>56</v>
      </c>
      <c r="I546" t="s">
        <v>1849</v>
      </c>
      <c r="J546" s="1">
        <v>46196.035694444443</v>
      </c>
      <c r="K546">
        <v>1</v>
      </c>
      <c r="L546">
        <v>1</v>
      </c>
      <c r="M546" t="s">
        <v>1850</v>
      </c>
      <c r="N546" t="s">
        <v>1851</v>
      </c>
      <c r="O546" s="1">
        <v>46196.035277777781</v>
      </c>
      <c r="P546" s="1">
        <v>46196.035694444443</v>
      </c>
      <c r="Q546" s="1" t="str">
        <f t="shared" si="8"/>
        <v>4119806|r01</v>
      </c>
    </row>
    <row r="547" spans="1:17">
      <c r="A547">
        <v>546</v>
      </c>
      <c r="B547" t="s">
        <v>1857</v>
      </c>
      <c r="C547" t="s">
        <v>1858</v>
      </c>
      <c r="D547">
        <v>3141009</v>
      </c>
      <c r="E547">
        <v>68</v>
      </c>
      <c r="F547" t="s">
        <v>1849</v>
      </c>
      <c r="G547" s="1">
        <v>46196.037326388891</v>
      </c>
      <c r="H547">
        <v>74</v>
      </c>
      <c r="I547" t="s">
        <v>1849</v>
      </c>
      <c r="J547" s="1">
        <v>46196.037592592591</v>
      </c>
      <c r="K547">
        <v>1</v>
      </c>
      <c r="L547">
        <v>1</v>
      </c>
      <c r="M547" t="s">
        <v>1850</v>
      </c>
      <c r="N547" t="s">
        <v>1851</v>
      </c>
      <c r="O547" s="1">
        <v>46196.035474537035</v>
      </c>
      <c r="P547" s="1">
        <v>46196.037592592591</v>
      </c>
      <c r="Q547" s="1" t="str">
        <f t="shared" si="8"/>
        <v>3141009|r01</v>
      </c>
    </row>
    <row r="548" spans="1:17">
      <c r="A548">
        <v>547</v>
      </c>
      <c r="B548" t="s">
        <v>1857</v>
      </c>
      <c r="C548" t="s">
        <v>1858</v>
      </c>
      <c r="D548">
        <v>2504405</v>
      </c>
      <c r="E548">
        <v>66</v>
      </c>
      <c r="F548" t="s">
        <v>1849</v>
      </c>
      <c r="G548" s="1">
        <v>46196.037326388891</v>
      </c>
      <c r="H548">
        <v>66</v>
      </c>
      <c r="I548" t="s">
        <v>1849</v>
      </c>
      <c r="J548" s="1">
        <v>46196.037569444445</v>
      </c>
      <c r="K548">
        <v>1</v>
      </c>
      <c r="L548">
        <v>1</v>
      </c>
      <c r="M548" t="s">
        <v>1850</v>
      </c>
      <c r="N548" t="s">
        <v>1851</v>
      </c>
      <c r="O548" s="1">
        <v>46196.035486111112</v>
      </c>
      <c r="P548" s="1">
        <v>46196.037569444445</v>
      </c>
      <c r="Q548" s="1" t="str">
        <f t="shared" si="8"/>
        <v>2504405|r01</v>
      </c>
    </row>
    <row r="549" spans="1:17">
      <c r="A549">
        <v>548</v>
      </c>
      <c r="B549" t="s">
        <v>1857</v>
      </c>
      <c r="C549" t="s">
        <v>1858</v>
      </c>
      <c r="D549">
        <v>4120655</v>
      </c>
      <c r="E549">
        <v>49</v>
      </c>
      <c r="F549" t="s">
        <v>1849</v>
      </c>
      <c r="G549" s="1">
        <v>46196.036122685182</v>
      </c>
      <c r="H549">
        <v>55</v>
      </c>
      <c r="I549" t="s">
        <v>1849</v>
      </c>
      <c r="J549" s="1">
        <v>46196.036423611113</v>
      </c>
      <c r="K549">
        <v>1</v>
      </c>
      <c r="L549">
        <v>1</v>
      </c>
      <c r="M549" t="s">
        <v>1850</v>
      </c>
      <c r="N549" t="s">
        <v>1851</v>
      </c>
      <c r="O549" s="1">
        <v>46196.035740740743</v>
      </c>
      <c r="P549" s="1">
        <v>46196.036423611113</v>
      </c>
      <c r="Q549" s="1" t="str">
        <f t="shared" si="8"/>
        <v>4120655|r01</v>
      </c>
    </row>
    <row r="550" spans="1:17">
      <c r="A550">
        <v>549</v>
      </c>
      <c r="B550" t="s">
        <v>1857</v>
      </c>
      <c r="C550" t="s">
        <v>1858</v>
      </c>
      <c r="D550">
        <v>4120903</v>
      </c>
      <c r="E550">
        <v>58</v>
      </c>
      <c r="F550" t="s">
        <v>1849</v>
      </c>
      <c r="G550" s="1">
        <v>46196.036736111113</v>
      </c>
      <c r="H550">
        <v>61</v>
      </c>
      <c r="I550" t="s">
        <v>1849</v>
      </c>
      <c r="J550" s="1">
        <v>46196.03701388889</v>
      </c>
      <c r="K550">
        <v>1</v>
      </c>
      <c r="L550">
        <v>1</v>
      </c>
      <c r="M550" t="s">
        <v>1850</v>
      </c>
      <c r="N550" t="s">
        <v>1851</v>
      </c>
      <c r="O550" s="1">
        <v>46196.036469907405</v>
      </c>
      <c r="P550" s="1">
        <v>46196.03701388889</v>
      </c>
      <c r="Q550" s="1" t="str">
        <f t="shared" si="8"/>
        <v>4120903|r01</v>
      </c>
    </row>
    <row r="551" spans="1:17">
      <c r="A551">
        <v>550</v>
      </c>
      <c r="B551" t="s">
        <v>1857</v>
      </c>
      <c r="C551" t="s">
        <v>1858</v>
      </c>
      <c r="D551">
        <v>4121901</v>
      </c>
      <c r="E551">
        <v>67</v>
      </c>
      <c r="F551" t="s">
        <v>1849</v>
      </c>
      <c r="G551" s="1">
        <v>46196.037430555552</v>
      </c>
      <c r="H551">
        <v>69</v>
      </c>
      <c r="I551" t="s">
        <v>1849</v>
      </c>
      <c r="J551" s="1">
        <v>46196.037719907406</v>
      </c>
      <c r="K551">
        <v>1</v>
      </c>
      <c r="L551">
        <v>1</v>
      </c>
      <c r="M551" t="s">
        <v>1850</v>
      </c>
      <c r="N551" t="s">
        <v>1851</v>
      </c>
      <c r="O551" s="1">
        <v>46196.037060185183</v>
      </c>
      <c r="P551" s="1">
        <v>46196.037719907406</v>
      </c>
      <c r="Q551" s="1" t="str">
        <f t="shared" si="8"/>
        <v>4121901|r01</v>
      </c>
    </row>
    <row r="552" spans="1:17">
      <c r="A552">
        <v>551</v>
      </c>
      <c r="B552" t="s">
        <v>1857</v>
      </c>
      <c r="C552" t="s">
        <v>1858</v>
      </c>
      <c r="D552">
        <v>2506251</v>
      </c>
      <c r="E552">
        <v>63</v>
      </c>
      <c r="F552" t="s">
        <v>1849</v>
      </c>
      <c r="G552" s="1">
        <v>46196.037916666668</v>
      </c>
      <c r="H552">
        <v>58</v>
      </c>
      <c r="I552" t="s">
        <v>1849</v>
      </c>
      <c r="J552" s="1">
        <v>46196.038206018522</v>
      </c>
      <c r="K552">
        <v>1</v>
      </c>
      <c r="L552">
        <v>1</v>
      </c>
      <c r="M552" t="s">
        <v>1850</v>
      </c>
      <c r="N552" t="s">
        <v>1851</v>
      </c>
      <c r="O552" s="1">
        <v>46196.037615740737</v>
      </c>
      <c r="P552" s="1">
        <v>46196.038206018522</v>
      </c>
      <c r="Q552" s="1" t="str">
        <f t="shared" si="8"/>
        <v>2506251|r01</v>
      </c>
    </row>
    <row r="553" spans="1:17">
      <c r="A553">
        <v>552</v>
      </c>
      <c r="B553" t="s">
        <v>1857</v>
      </c>
      <c r="C553" t="s">
        <v>1858</v>
      </c>
      <c r="D553">
        <v>3141207</v>
      </c>
      <c r="E553">
        <v>92</v>
      </c>
      <c r="F553" t="s">
        <v>1849</v>
      </c>
      <c r="G553" s="1">
        <v>46196.037800925929</v>
      </c>
      <c r="H553">
        <v>46</v>
      </c>
      <c r="I553" t="s">
        <v>1849</v>
      </c>
      <c r="J553" s="1">
        <v>46196.03806712963</v>
      </c>
      <c r="K553">
        <v>1</v>
      </c>
      <c r="L553">
        <v>1</v>
      </c>
      <c r="M553" t="s">
        <v>1850</v>
      </c>
      <c r="N553" t="s">
        <v>1851</v>
      </c>
      <c r="O553" s="1">
        <v>46196.037627314814</v>
      </c>
      <c r="P553" s="1">
        <v>46196.03806712963</v>
      </c>
      <c r="Q553" s="1" t="str">
        <f t="shared" si="8"/>
        <v>3141207|r01</v>
      </c>
    </row>
    <row r="554" spans="1:17">
      <c r="A554">
        <v>553</v>
      </c>
      <c r="B554" t="s">
        <v>1857</v>
      </c>
      <c r="C554" t="s">
        <v>1858</v>
      </c>
      <c r="D554">
        <v>4123006</v>
      </c>
      <c r="E554">
        <v>92</v>
      </c>
      <c r="F554" t="s">
        <v>1849</v>
      </c>
      <c r="G554" s="1">
        <v>46196.037939814814</v>
      </c>
      <c r="H554">
        <v>53</v>
      </c>
      <c r="I554" t="s">
        <v>1849</v>
      </c>
      <c r="J554" s="1">
        <v>46196.038298611114</v>
      </c>
      <c r="K554">
        <v>1</v>
      </c>
      <c r="L554">
        <v>1</v>
      </c>
      <c r="M554" t="s">
        <v>1850</v>
      </c>
      <c r="N554" t="s">
        <v>1851</v>
      </c>
      <c r="O554" s="1">
        <v>46196.037777777776</v>
      </c>
      <c r="P554" s="1">
        <v>46196.038298611114</v>
      </c>
      <c r="Q554" s="1" t="str">
        <f t="shared" si="8"/>
        <v>4123006|r01</v>
      </c>
    </row>
    <row r="555" spans="1:17">
      <c r="A555">
        <v>554</v>
      </c>
      <c r="B555" t="s">
        <v>1857</v>
      </c>
      <c r="C555" t="s">
        <v>1858</v>
      </c>
      <c r="D555">
        <v>3142700</v>
      </c>
      <c r="E555">
        <v>57</v>
      </c>
      <c r="F555" t="s">
        <v>1849</v>
      </c>
      <c r="G555" s="1">
        <v>46196.038587962961</v>
      </c>
      <c r="H555">
        <v>57</v>
      </c>
      <c r="I555" t="s">
        <v>1849</v>
      </c>
      <c r="J555" s="1">
        <v>46196.038784722223</v>
      </c>
      <c r="K555">
        <v>1</v>
      </c>
      <c r="L555">
        <v>1</v>
      </c>
      <c r="M555" t="s">
        <v>1850</v>
      </c>
      <c r="N555" t="s">
        <v>1851</v>
      </c>
      <c r="O555" s="1">
        <v>46196.038113425922</v>
      </c>
      <c r="P555" s="1">
        <v>46196.038784722223</v>
      </c>
      <c r="Q555" s="1" t="str">
        <f t="shared" si="8"/>
        <v>3142700|r01</v>
      </c>
    </row>
    <row r="556" spans="1:17">
      <c r="A556">
        <v>555</v>
      </c>
      <c r="B556" t="s">
        <v>1857</v>
      </c>
      <c r="C556" t="s">
        <v>1858</v>
      </c>
      <c r="D556">
        <v>2507408</v>
      </c>
      <c r="E556">
        <v>52</v>
      </c>
      <c r="F556" t="s">
        <v>1849</v>
      </c>
      <c r="G556" s="1">
        <v>46196.038587962961</v>
      </c>
      <c r="H556">
        <v>53</v>
      </c>
      <c r="I556" t="s">
        <v>1849</v>
      </c>
      <c r="J556" s="1">
        <v>46196.038819444446</v>
      </c>
      <c r="K556">
        <v>1</v>
      </c>
      <c r="L556">
        <v>1</v>
      </c>
      <c r="M556" t="s">
        <v>1850</v>
      </c>
      <c r="N556" t="s">
        <v>1851</v>
      </c>
      <c r="O556" s="1">
        <v>46196.038263888891</v>
      </c>
      <c r="P556" s="1">
        <v>46196.038819444446</v>
      </c>
      <c r="Q556" s="1" t="str">
        <f t="shared" si="8"/>
        <v>2507408|r01</v>
      </c>
    </row>
    <row r="557" spans="1:17">
      <c r="A557">
        <v>556</v>
      </c>
      <c r="B557" t="s">
        <v>1857</v>
      </c>
      <c r="C557" t="s">
        <v>1858</v>
      </c>
      <c r="D557">
        <v>4123204</v>
      </c>
      <c r="E557">
        <v>63</v>
      </c>
      <c r="F557" t="s">
        <v>1849</v>
      </c>
      <c r="G557" s="1">
        <v>46196.038576388892</v>
      </c>
      <c r="H557">
        <v>66</v>
      </c>
      <c r="I557" t="s">
        <v>1849</v>
      </c>
      <c r="J557" s="1">
        <v>46196.038784722223</v>
      </c>
      <c r="K557">
        <v>1</v>
      </c>
      <c r="L557">
        <v>1</v>
      </c>
      <c r="M557" t="s">
        <v>1850</v>
      </c>
      <c r="N557" t="s">
        <v>1851</v>
      </c>
      <c r="O557" s="1">
        <v>46196.038356481484</v>
      </c>
      <c r="P557" s="1">
        <v>46196.038784722223</v>
      </c>
      <c r="Q557" s="1" t="str">
        <f t="shared" si="8"/>
        <v>4123204|r01</v>
      </c>
    </row>
    <row r="558" spans="1:17">
      <c r="A558">
        <v>557</v>
      </c>
      <c r="B558" t="s">
        <v>1857</v>
      </c>
      <c r="C558" t="s">
        <v>1858</v>
      </c>
      <c r="D558">
        <v>4125001</v>
      </c>
      <c r="E558">
        <v>55</v>
      </c>
      <c r="F558" t="s">
        <v>1849</v>
      </c>
      <c r="G558" s="1">
        <v>46196.039178240739</v>
      </c>
      <c r="H558">
        <v>62</v>
      </c>
      <c r="I558" t="s">
        <v>1849</v>
      </c>
      <c r="J558" s="1">
        <v>46196.039398148147</v>
      </c>
      <c r="K558">
        <v>1</v>
      </c>
      <c r="L558">
        <v>1</v>
      </c>
      <c r="M558" t="s">
        <v>1850</v>
      </c>
      <c r="N558" t="s">
        <v>1851</v>
      </c>
      <c r="O558" s="1">
        <v>46196.038831018515</v>
      </c>
      <c r="P558" s="1">
        <v>46196.039398148147</v>
      </c>
      <c r="Q558" s="1" t="str">
        <f t="shared" si="8"/>
        <v>4125001|r01</v>
      </c>
    </row>
    <row r="559" spans="1:17">
      <c r="A559">
        <v>558</v>
      </c>
      <c r="B559" t="s">
        <v>1857</v>
      </c>
      <c r="C559" t="s">
        <v>1858</v>
      </c>
      <c r="D559">
        <v>3144904</v>
      </c>
      <c r="E559">
        <v>78</v>
      </c>
      <c r="F559" t="s">
        <v>1849</v>
      </c>
      <c r="G559" s="1">
        <v>46196.039178240739</v>
      </c>
      <c r="H559">
        <v>80</v>
      </c>
      <c r="I559" t="s">
        <v>1849</v>
      </c>
      <c r="J559" s="1">
        <v>46196.039444444446</v>
      </c>
      <c r="K559">
        <v>1</v>
      </c>
      <c r="L559">
        <v>1</v>
      </c>
      <c r="M559" t="s">
        <v>1850</v>
      </c>
      <c r="N559" t="s">
        <v>1851</v>
      </c>
      <c r="O559" s="1">
        <v>46196.038831018515</v>
      </c>
      <c r="P559" s="1">
        <v>46196.039444444446</v>
      </c>
      <c r="Q559" s="1" t="str">
        <f t="shared" si="8"/>
        <v>3144904|r01</v>
      </c>
    </row>
    <row r="560" spans="1:17">
      <c r="A560">
        <v>559</v>
      </c>
      <c r="B560" t="s">
        <v>1857</v>
      </c>
      <c r="C560" t="s">
        <v>1858</v>
      </c>
      <c r="D560">
        <v>2508406</v>
      </c>
      <c r="E560">
        <v>60</v>
      </c>
      <c r="F560" t="s">
        <v>1849</v>
      </c>
      <c r="G560" s="1">
        <v>46196.039293981485</v>
      </c>
      <c r="H560">
        <v>62</v>
      </c>
      <c r="I560" t="s">
        <v>1849</v>
      </c>
      <c r="J560" s="1">
        <v>46196.039560185185</v>
      </c>
      <c r="K560">
        <v>1</v>
      </c>
      <c r="L560">
        <v>1</v>
      </c>
      <c r="M560" t="s">
        <v>1850</v>
      </c>
      <c r="N560" t="s">
        <v>1851</v>
      </c>
      <c r="O560" s="1">
        <v>46196.038854166669</v>
      </c>
      <c r="P560" s="1">
        <v>46196.039560185185</v>
      </c>
      <c r="Q560" s="1" t="str">
        <f t="shared" si="8"/>
        <v>2508406|r01</v>
      </c>
    </row>
    <row r="561" spans="1:17">
      <c r="A561">
        <v>560</v>
      </c>
      <c r="B561" t="s">
        <v>1857</v>
      </c>
      <c r="C561" t="s">
        <v>1858</v>
      </c>
      <c r="D561">
        <v>4126207</v>
      </c>
      <c r="E561">
        <v>65</v>
      </c>
      <c r="F561" t="s">
        <v>1849</v>
      </c>
      <c r="G561" s="1">
        <v>46196.04005787037</v>
      </c>
      <c r="H561">
        <v>69</v>
      </c>
      <c r="I561" t="s">
        <v>1849</v>
      </c>
      <c r="J561" s="1">
        <v>46196.040358796294</v>
      </c>
      <c r="K561">
        <v>1</v>
      </c>
      <c r="L561">
        <v>1</v>
      </c>
      <c r="M561" t="s">
        <v>1850</v>
      </c>
      <c r="N561" t="s">
        <v>1851</v>
      </c>
      <c r="O561" s="1">
        <v>46196.039444444446</v>
      </c>
      <c r="P561" s="1">
        <v>46196.040358796294</v>
      </c>
      <c r="Q561" s="1" t="str">
        <f t="shared" si="8"/>
        <v>4126207|r01</v>
      </c>
    </row>
    <row r="562" spans="1:17">
      <c r="A562">
        <v>561</v>
      </c>
      <c r="B562" t="s">
        <v>1857</v>
      </c>
      <c r="C562" t="s">
        <v>1858</v>
      </c>
      <c r="D562">
        <v>3145356</v>
      </c>
      <c r="E562">
        <v>92</v>
      </c>
      <c r="F562" t="s">
        <v>1849</v>
      </c>
      <c r="G562" s="1">
        <v>46196.039664351854</v>
      </c>
      <c r="H562">
        <v>66</v>
      </c>
      <c r="I562" t="s">
        <v>1849</v>
      </c>
      <c r="J562" s="1">
        <v>46196.039918981478</v>
      </c>
      <c r="K562">
        <v>1</v>
      </c>
      <c r="L562">
        <v>1</v>
      </c>
      <c r="M562" t="s">
        <v>1850</v>
      </c>
      <c r="N562" t="s">
        <v>1851</v>
      </c>
      <c r="O562" s="1">
        <v>46196.039502314816</v>
      </c>
      <c r="P562" s="1">
        <v>46196.039918981478</v>
      </c>
      <c r="Q562" s="1" t="str">
        <f t="shared" si="8"/>
        <v>3145356|r01</v>
      </c>
    </row>
    <row r="563" spans="1:17">
      <c r="A563">
        <v>562</v>
      </c>
      <c r="B563" t="s">
        <v>1857</v>
      </c>
      <c r="C563" t="s">
        <v>1858</v>
      </c>
      <c r="D563">
        <v>2510659</v>
      </c>
      <c r="E563">
        <v>70</v>
      </c>
      <c r="F563" t="s">
        <v>1849</v>
      </c>
      <c r="G563" s="1">
        <v>46196.04047453704</v>
      </c>
      <c r="H563">
        <v>69</v>
      </c>
      <c r="I563" t="s">
        <v>1849</v>
      </c>
      <c r="J563" s="1">
        <v>46196.040752314817</v>
      </c>
      <c r="K563">
        <v>1</v>
      </c>
      <c r="L563">
        <v>1</v>
      </c>
      <c r="M563" t="s">
        <v>1850</v>
      </c>
      <c r="N563" t="s">
        <v>1851</v>
      </c>
      <c r="O563" s="1">
        <v>46196.039618055554</v>
      </c>
      <c r="P563" s="1">
        <v>46196.040752314817</v>
      </c>
      <c r="Q563" s="1" t="str">
        <f t="shared" si="8"/>
        <v>2510659|r01</v>
      </c>
    </row>
    <row r="564" spans="1:17">
      <c r="A564">
        <v>563</v>
      </c>
      <c r="B564" t="s">
        <v>1857</v>
      </c>
      <c r="C564" t="s">
        <v>1858</v>
      </c>
      <c r="D564">
        <v>3145505</v>
      </c>
      <c r="E564">
        <v>54</v>
      </c>
      <c r="F564" t="s">
        <v>1849</v>
      </c>
      <c r="G564" s="1">
        <v>46196.04047453704</v>
      </c>
      <c r="H564">
        <v>63</v>
      </c>
      <c r="I564" t="s">
        <v>1849</v>
      </c>
      <c r="J564" s="1">
        <v>46196.040763888886</v>
      </c>
      <c r="K564">
        <v>1</v>
      </c>
      <c r="L564">
        <v>1</v>
      </c>
      <c r="M564" t="s">
        <v>1850</v>
      </c>
      <c r="N564" t="s">
        <v>1851</v>
      </c>
      <c r="O564" s="1">
        <v>46196.039965277778</v>
      </c>
      <c r="P564" s="1">
        <v>46196.040763888886</v>
      </c>
      <c r="Q564" s="1" t="str">
        <f t="shared" si="8"/>
        <v>3145505|r01</v>
      </c>
    </row>
    <row r="565" spans="1:17">
      <c r="A565">
        <v>564</v>
      </c>
      <c r="B565" t="s">
        <v>1857</v>
      </c>
      <c r="C565" t="s">
        <v>1858</v>
      </c>
      <c r="D565">
        <v>4126504</v>
      </c>
      <c r="E565">
        <v>64</v>
      </c>
      <c r="F565" t="s">
        <v>1849</v>
      </c>
      <c r="G565" s="1">
        <v>46196.040763888886</v>
      </c>
      <c r="H565">
        <v>64</v>
      </c>
      <c r="I565" t="s">
        <v>1849</v>
      </c>
      <c r="J565" s="1">
        <v>46196.041087962964</v>
      </c>
      <c r="K565">
        <v>1</v>
      </c>
      <c r="L565">
        <v>1</v>
      </c>
      <c r="M565" t="s">
        <v>1850</v>
      </c>
      <c r="N565" t="s">
        <v>1851</v>
      </c>
      <c r="O565" s="1">
        <v>46196.040405092594</v>
      </c>
      <c r="P565" s="1">
        <v>46196.041087962964</v>
      </c>
      <c r="Q565" s="1" t="str">
        <f t="shared" si="8"/>
        <v>4126504|r01</v>
      </c>
    </row>
    <row r="566" spans="1:17">
      <c r="A566">
        <v>565</v>
      </c>
      <c r="B566" t="s">
        <v>1857</v>
      </c>
      <c r="C566" t="s">
        <v>1858</v>
      </c>
      <c r="D566">
        <v>3145901</v>
      </c>
      <c r="E566">
        <v>51</v>
      </c>
      <c r="F566" t="s">
        <v>1849</v>
      </c>
      <c r="G566" s="1">
        <v>46196.041192129633</v>
      </c>
      <c r="H566">
        <v>64</v>
      </c>
      <c r="I566" t="s">
        <v>1849</v>
      </c>
      <c r="J566" s="1">
        <v>46196.041527777779</v>
      </c>
      <c r="K566">
        <v>1</v>
      </c>
      <c r="L566">
        <v>1</v>
      </c>
      <c r="M566" t="s">
        <v>1850</v>
      </c>
      <c r="N566" t="s">
        <v>1851</v>
      </c>
      <c r="O566" s="1">
        <v>46196.040798611109</v>
      </c>
      <c r="P566" s="1">
        <v>46196.041527777779</v>
      </c>
      <c r="Q566" s="1" t="str">
        <f t="shared" si="8"/>
        <v>3145901|r01</v>
      </c>
    </row>
    <row r="567" spans="1:17">
      <c r="A567">
        <v>566</v>
      </c>
      <c r="B567" t="s">
        <v>1857</v>
      </c>
      <c r="C567" t="s">
        <v>1858</v>
      </c>
      <c r="D567">
        <v>2512705</v>
      </c>
      <c r="F567" t="s">
        <v>1854</v>
      </c>
      <c r="G567" s="1">
        <v>46196.047824074078</v>
      </c>
      <c r="H567">
        <v>70</v>
      </c>
      <c r="I567" t="s">
        <v>1849</v>
      </c>
      <c r="J567" s="1">
        <v>46196.048067129632</v>
      </c>
      <c r="K567">
        <v>0</v>
      </c>
      <c r="L567">
        <v>1</v>
      </c>
      <c r="M567" t="s">
        <v>1853</v>
      </c>
      <c r="N567" t="s">
        <v>1851</v>
      </c>
      <c r="O567" s="1">
        <v>46196.040798611109</v>
      </c>
      <c r="P567" s="1">
        <v>46196.048067129632</v>
      </c>
      <c r="Q567" s="1" t="str">
        <f t="shared" si="8"/>
        <v>2512705|r01</v>
      </c>
    </row>
    <row r="568" spans="1:17">
      <c r="A568">
        <v>567</v>
      </c>
      <c r="B568" t="s">
        <v>1857</v>
      </c>
      <c r="C568" t="s">
        <v>1858</v>
      </c>
      <c r="D568">
        <v>4126603</v>
      </c>
      <c r="E568">
        <v>57</v>
      </c>
      <c r="F568" t="s">
        <v>1849</v>
      </c>
      <c r="G568" s="1">
        <v>46196.041956018518</v>
      </c>
      <c r="H568">
        <v>66</v>
      </c>
      <c r="I568" t="s">
        <v>1849</v>
      </c>
      <c r="J568" s="1">
        <v>46196.042245370372</v>
      </c>
      <c r="K568">
        <v>1</v>
      </c>
      <c r="L568">
        <v>1</v>
      </c>
      <c r="M568" t="s">
        <v>1850</v>
      </c>
      <c r="N568" t="s">
        <v>1851</v>
      </c>
      <c r="O568" s="1">
        <v>46196.041122685187</v>
      </c>
      <c r="P568" s="1">
        <v>46196.042245370372</v>
      </c>
      <c r="Q568" s="1" t="str">
        <f t="shared" si="8"/>
        <v>4126603|r01</v>
      </c>
    </row>
    <row r="569" spans="1:17">
      <c r="A569">
        <v>568</v>
      </c>
      <c r="B569" t="s">
        <v>1857</v>
      </c>
      <c r="C569" t="s">
        <v>1858</v>
      </c>
      <c r="D569">
        <v>3146404</v>
      </c>
      <c r="E569">
        <v>59</v>
      </c>
      <c r="F569" t="s">
        <v>1849</v>
      </c>
      <c r="G569" s="1">
        <v>46196.042222222219</v>
      </c>
      <c r="H569">
        <v>67</v>
      </c>
      <c r="I569" t="s">
        <v>1849</v>
      </c>
      <c r="J569" s="1">
        <v>46196.042534722219</v>
      </c>
      <c r="K569">
        <v>1</v>
      </c>
      <c r="L569">
        <v>1</v>
      </c>
      <c r="M569" t="s">
        <v>1850</v>
      </c>
      <c r="N569" t="s">
        <v>1851</v>
      </c>
      <c r="O569" s="1">
        <v>46196.041562500002</v>
      </c>
      <c r="P569" s="1">
        <v>46196.042534722219</v>
      </c>
      <c r="Q569" s="1" t="str">
        <f t="shared" si="8"/>
        <v>3146404|r01</v>
      </c>
    </row>
    <row r="570" spans="1:17">
      <c r="A570">
        <v>569</v>
      </c>
      <c r="B570" t="s">
        <v>1857</v>
      </c>
      <c r="C570" t="s">
        <v>1858</v>
      </c>
      <c r="D570">
        <v>4128534</v>
      </c>
      <c r="E570">
        <v>42</v>
      </c>
      <c r="F570" t="s">
        <v>1849</v>
      </c>
      <c r="G570" s="1">
        <v>46196.044386574074</v>
      </c>
      <c r="H570">
        <v>43</v>
      </c>
      <c r="I570" t="s">
        <v>1849</v>
      </c>
      <c r="J570" s="1">
        <v>46196.044664351852</v>
      </c>
      <c r="K570">
        <v>1</v>
      </c>
      <c r="L570">
        <v>1</v>
      </c>
      <c r="M570" t="s">
        <v>1850</v>
      </c>
      <c r="N570" t="s">
        <v>1851</v>
      </c>
      <c r="O570" s="1">
        <v>46196.042291666665</v>
      </c>
      <c r="P570" s="1">
        <v>46196.044664351852</v>
      </c>
      <c r="Q570" s="1" t="str">
        <f t="shared" si="8"/>
        <v>4128534|r01</v>
      </c>
    </row>
    <row r="571" spans="1:17">
      <c r="A571">
        <v>570</v>
      </c>
      <c r="B571" t="s">
        <v>1857</v>
      </c>
      <c r="C571" t="s">
        <v>1858</v>
      </c>
      <c r="D571">
        <v>3149200</v>
      </c>
      <c r="E571">
        <v>58</v>
      </c>
      <c r="F571" t="s">
        <v>1849</v>
      </c>
      <c r="G571" s="1">
        <v>46196.042905092596</v>
      </c>
      <c r="H571">
        <v>61</v>
      </c>
      <c r="I571" t="s">
        <v>1849</v>
      </c>
      <c r="J571" s="1">
        <v>46196.04315972222</v>
      </c>
      <c r="K571">
        <v>1</v>
      </c>
      <c r="L571">
        <v>1</v>
      </c>
      <c r="M571" t="s">
        <v>1850</v>
      </c>
      <c r="N571" t="s">
        <v>1851</v>
      </c>
      <c r="O571" s="1">
        <v>46196.042569444442</v>
      </c>
      <c r="P571" s="1">
        <v>46196.04315972222</v>
      </c>
      <c r="Q571" s="1" t="str">
        <f t="shared" si="8"/>
        <v>3149200|r01</v>
      </c>
    </row>
    <row r="572" spans="1:17">
      <c r="A572">
        <v>571</v>
      </c>
      <c r="B572" t="s">
        <v>1857</v>
      </c>
      <c r="C572" t="s">
        <v>1858</v>
      </c>
      <c r="D572">
        <v>3149804</v>
      </c>
      <c r="E572">
        <v>56</v>
      </c>
      <c r="F572" t="s">
        <v>1849</v>
      </c>
      <c r="G572" s="1">
        <v>46196.04351851852</v>
      </c>
      <c r="H572">
        <v>59</v>
      </c>
      <c r="I572" t="s">
        <v>1849</v>
      </c>
      <c r="J572" s="1">
        <v>46196.043761574074</v>
      </c>
      <c r="K572">
        <v>1</v>
      </c>
      <c r="L572">
        <v>1</v>
      </c>
      <c r="M572" t="s">
        <v>1850</v>
      </c>
      <c r="N572" t="s">
        <v>1851</v>
      </c>
      <c r="O572" s="1">
        <v>46196.043206018519</v>
      </c>
      <c r="P572" s="1">
        <v>46196.043761574074</v>
      </c>
      <c r="Q572" s="1" t="str">
        <f t="shared" si="8"/>
        <v>3149804|r01</v>
      </c>
    </row>
    <row r="573" spans="1:17">
      <c r="A573">
        <v>572</v>
      </c>
      <c r="B573" t="s">
        <v>1857</v>
      </c>
      <c r="C573" t="s">
        <v>1858</v>
      </c>
      <c r="D573">
        <v>3152131</v>
      </c>
      <c r="E573">
        <v>92</v>
      </c>
      <c r="F573" t="s">
        <v>1849</v>
      </c>
      <c r="G573" s="1">
        <v>46196.043935185182</v>
      </c>
      <c r="H573">
        <v>85</v>
      </c>
      <c r="I573" t="s">
        <v>1849</v>
      </c>
      <c r="J573" s="1">
        <v>46196.044131944444</v>
      </c>
      <c r="K573">
        <v>1</v>
      </c>
      <c r="L573">
        <v>1</v>
      </c>
      <c r="M573" t="s">
        <v>1850</v>
      </c>
      <c r="N573" t="s">
        <v>1851</v>
      </c>
      <c r="O573" s="1">
        <v>46196.043796296297</v>
      </c>
      <c r="P573" s="1">
        <v>46196.044131944444</v>
      </c>
      <c r="Q573" s="1" t="str">
        <f t="shared" si="8"/>
        <v>3152131|r01</v>
      </c>
    </row>
    <row r="574" spans="1:17">
      <c r="A574">
        <v>573</v>
      </c>
      <c r="B574" t="s">
        <v>1857</v>
      </c>
      <c r="C574" t="s">
        <v>1858</v>
      </c>
      <c r="D574">
        <v>3154101</v>
      </c>
      <c r="E574">
        <v>60</v>
      </c>
      <c r="F574" t="s">
        <v>1849</v>
      </c>
      <c r="G574" s="1">
        <v>46196.044340277775</v>
      </c>
      <c r="H574">
        <v>64</v>
      </c>
      <c r="I574" t="s">
        <v>1849</v>
      </c>
      <c r="J574" s="1">
        <v>46196.044594907406</v>
      </c>
      <c r="K574">
        <v>1</v>
      </c>
      <c r="L574">
        <v>1</v>
      </c>
      <c r="M574" t="s">
        <v>1850</v>
      </c>
      <c r="N574" t="s">
        <v>1851</v>
      </c>
      <c r="O574" s="1">
        <v>46196.044178240743</v>
      </c>
      <c r="P574" s="1">
        <v>46196.044594907406</v>
      </c>
      <c r="Q574" s="1" t="str">
        <f t="shared" si="8"/>
        <v>3154101|r01</v>
      </c>
    </row>
    <row r="575" spans="1:17">
      <c r="A575">
        <v>574</v>
      </c>
      <c r="B575" t="s">
        <v>1857</v>
      </c>
      <c r="C575" t="s">
        <v>1858</v>
      </c>
      <c r="D575">
        <v>3154408</v>
      </c>
      <c r="E575">
        <v>68</v>
      </c>
      <c r="F575" t="s">
        <v>1849</v>
      </c>
      <c r="G575" s="1">
        <v>46196.045092592591</v>
      </c>
      <c r="H575">
        <v>66</v>
      </c>
      <c r="I575" t="s">
        <v>1849</v>
      </c>
      <c r="J575" s="1">
        <v>46196.045428240737</v>
      </c>
      <c r="K575">
        <v>1</v>
      </c>
      <c r="L575">
        <v>1</v>
      </c>
      <c r="M575" t="s">
        <v>1850</v>
      </c>
      <c r="N575" t="s">
        <v>1851</v>
      </c>
      <c r="O575" s="1">
        <v>46196.044629629629</v>
      </c>
      <c r="P575" s="1">
        <v>46196.045428240737</v>
      </c>
      <c r="Q575" s="1" t="str">
        <f t="shared" si="8"/>
        <v>3154408|r01</v>
      </c>
    </row>
    <row r="576" spans="1:17">
      <c r="A576">
        <v>575</v>
      </c>
      <c r="B576" t="s">
        <v>1857</v>
      </c>
      <c r="C576" t="s">
        <v>1858</v>
      </c>
      <c r="D576">
        <v>4128658</v>
      </c>
      <c r="E576">
        <v>72</v>
      </c>
      <c r="F576" t="s">
        <v>1849</v>
      </c>
      <c r="G576" s="1">
        <v>46196.044918981483</v>
      </c>
      <c r="H576">
        <v>69</v>
      </c>
      <c r="I576" t="s">
        <v>1849</v>
      </c>
      <c r="J576" s="1">
        <v>46196.045173611114</v>
      </c>
      <c r="K576">
        <v>1</v>
      </c>
      <c r="L576">
        <v>1</v>
      </c>
      <c r="M576" t="s">
        <v>1850</v>
      </c>
      <c r="N576" t="s">
        <v>1851</v>
      </c>
      <c r="O576" s="1">
        <v>46196.044710648152</v>
      </c>
      <c r="P576" s="1">
        <v>46196.045173611114</v>
      </c>
      <c r="Q576" s="1" t="str">
        <f t="shared" si="8"/>
        <v>4128658|r01</v>
      </c>
    </row>
    <row r="577" spans="1:17">
      <c r="A577">
        <v>576</v>
      </c>
      <c r="B577" t="s">
        <v>1857</v>
      </c>
      <c r="C577" t="s">
        <v>1858</v>
      </c>
      <c r="D577">
        <v>4300208</v>
      </c>
      <c r="E577">
        <v>35</v>
      </c>
      <c r="F577" t="s">
        <v>1849</v>
      </c>
      <c r="G577" s="1">
        <v>46196.046782407408</v>
      </c>
      <c r="H577">
        <v>43</v>
      </c>
      <c r="I577" t="s">
        <v>1849</v>
      </c>
      <c r="J577" s="1">
        <v>46196.047106481485</v>
      </c>
      <c r="K577">
        <v>1</v>
      </c>
      <c r="L577">
        <v>1</v>
      </c>
      <c r="M577" t="s">
        <v>1850</v>
      </c>
      <c r="N577" t="s">
        <v>1851</v>
      </c>
      <c r="O577" s="1">
        <v>46196.045208333337</v>
      </c>
      <c r="P577" s="1">
        <v>46196.047106481485</v>
      </c>
      <c r="Q577" s="1" t="str">
        <f t="shared" si="8"/>
        <v>4300208|r01</v>
      </c>
    </row>
    <row r="578" spans="1:17">
      <c r="A578">
        <v>577</v>
      </c>
      <c r="B578" t="s">
        <v>1857</v>
      </c>
      <c r="C578" t="s">
        <v>1858</v>
      </c>
      <c r="D578">
        <v>3155405</v>
      </c>
      <c r="E578">
        <v>60</v>
      </c>
      <c r="F578" t="s">
        <v>1849</v>
      </c>
      <c r="G578" s="1">
        <v>46196.048125000001</v>
      </c>
      <c r="H578">
        <v>67</v>
      </c>
      <c r="I578" t="s">
        <v>1849</v>
      </c>
      <c r="J578" s="1">
        <v>46196.048368055555</v>
      </c>
      <c r="K578">
        <v>1</v>
      </c>
      <c r="L578">
        <v>1</v>
      </c>
      <c r="M578" t="s">
        <v>1850</v>
      </c>
      <c r="N578" t="s">
        <v>1851</v>
      </c>
      <c r="O578" s="1">
        <v>46196.045474537037</v>
      </c>
      <c r="P578" s="1">
        <v>46196.048368055555</v>
      </c>
      <c r="Q578" s="1" t="str">
        <f t="shared" ref="Q578:Q641" si="9">D578&amp;"|"&amp;B578</f>
        <v>3155405|r01</v>
      </c>
    </row>
    <row r="579" spans="1:17">
      <c r="A579">
        <v>578</v>
      </c>
      <c r="B579" t="s">
        <v>1857</v>
      </c>
      <c r="C579" t="s">
        <v>1858</v>
      </c>
      <c r="D579">
        <v>4300307</v>
      </c>
      <c r="E579">
        <v>49</v>
      </c>
      <c r="F579" t="s">
        <v>1849</v>
      </c>
      <c r="G579" s="1">
        <v>46196.047893518517</v>
      </c>
      <c r="H579">
        <v>50</v>
      </c>
      <c r="I579" t="s">
        <v>1849</v>
      </c>
      <c r="J579" s="1">
        <v>46196.048159722224</v>
      </c>
      <c r="K579">
        <v>1</v>
      </c>
      <c r="L579">
        <v>1</v>
      </c>
      <c r="M579" t="s">
        <v>1850</v>
      </c>
      <c r="N579" t="s">
        <v>1851</v>
      </c>
      <c r="O579" s="1">
        <v>46196.0471412037</v>
      </c>
      <c r="P579" s="1">
        <v>46196.048159722224</v>
      </c>
      <c r="Q579" s="1" t="str">
        <f t="shared" si="9"/>
        <v>4300307|r01</v>
      </c>
    </row>
    <row r="580" spans="1:17">
      <c r="A580">
        <v>579</v>
      </c>
      <c r="B580" t="s">
        <v>1857</v>
      </c>
      <c r="C580" t="s">
        <v>1858</v>
      </c>
      <c r="D580">
        <v>2513158</v>
      </c>
      <c r="E580">
        <v>52</v>
      </c>
      <c r="F580" t="s">
        <v>1849</v>
      </c>
      <c r="G580" s="1">
        <v>46196.048483796294</v>
      </c>
      <c r="H580">
        <v>57</v>
      </c>
      <c r="I580" t="s">
        <v>1849</v>
      </c>
      <c r="J580" s="1">
        <v>46196.048796296294</v>
      </c>
      <c r="K580">
        <v>1</v>
      </c>
      <c r="L580">
        <v>1</v>
      </c>
      <c r="M580" t="s">
        <v>1850</v>
      </c>
      <c r="N580" t="s">
        <v>1851</v>
      </c>
      <c r="O580" s="1">
        <v>46196.048101851855</v>
      </c>
      <c r="P580" s="1">
        <v>46196.048796296294</v>
      </c>
      <c r="Q580" s="1" t="str">
        <f t="shared" si="9"/>
        <v>2513158|r01</v>
      </c>
    </row>
    <row r="581" spans="1:17">
      <c r="A581">
        <v>580</v>
      </c>
      <c r="B581" t="s">
        <v>1857</v>
      </c>
      <c r="C581" t="s">
        <v>1858</v>
      </c>
      <c r="D581">
        <v>4300455</v>
      </c>
      <c r="E581">
        <v>69</v>
      </c>
      <c r="F581" t="s">
        <v>1849</v>
      </c>
      <c r="G581" s="1">
        <v>46196.048483796294</v>
      </c>
      <c r="H581">
        <v>69</v>
      </c>
      <c r="I581" t="s">
        <v>1849</v>
      </c>
      <c r="J581" s="1">
        <v>46196.048738425925</v>
      </c>
      <c r="K581">
        <v>1</v>
      </c>
      <c r="L581">
        <v>1</v>
      </c>
      <c r="M581" t="s">
        <v>1850</v>
      </c>
      <c r="N581" t="s">
        <v>1851</v>
      </c>
      <c r="O581" s="1">
        <v>46196.048206018517</v>
      </c>
      <c r="P581" s="1">
        <v>46196.048738425925</v>
      </c>
      <c r="Q581" s="1" t="str">
        <f t="shared" si="9"/>
        <v>4300455|r01</v>
      </c>
    </row>
    <row r="582" spans="1:17">
      <c r="A582">
        <v>581</v>
      </c>
      <c r="B582" t="s">
        <v>1857</v>
      </c>
      <c r="C582" t="s">
        <v>1858</v>
      </c>
      <c r="D582">
        <v>3156502</v>
      </c>
      <c r="E582">
        <v>61</v>
      </c>
      <c r="F582" t="s">
        <v>1849</v>
      </c>
      <c r="G582" s="1">
        <v>46196.048819444448</v>
      </c>
      <c r="H582">
        <v>68</v>
      </c>
      <c r="I582" t="s">
        <v>1849</v>
      </c>
      <c r="J582" s="1">
        <v>46196.049108796295</v>
      </c>
      <c r="K582">
        <v>1</v>
      </c>
      <c r="L582">
        <v>1</v>
      </c>
      <c r="M582" t="s">
        <v>1850</v>
      </c>
      <c r="N582" t="s">
        <v>1851</v>
      </c>
      <c r="O582" s="1">
        <v>46196.048402777778</v>
      </c>
      <c r="P582" s="1">
        <v>46196.049108796295</v>
      </c>
      <c r="Q582" s="1" t="str">
        <f t="shared" si="9"/>
        <v>3156502|r01</v>
      </c>
    </row>
    <row r="583" spans="1:17">
      <c r="A583">
        <v>582</v>
      </c>
      <c r="B583" t="s">
        <v>1857</v>
      </c>
      <c r="C583" t="s">
        <v>1858</v>
      </c>
      <c r="D583">
        <v>4300570</v>
      </c>
      <c r="E583">
        <v>70</v>
      </c>
      <c r="F583" t="s">
        <v>1849</v>
      </c>
      <c r="G583" s="1">
        <v>46196.048981481479</v>
      </c>
      <c r="H583">
        <v>72</v>
      </c>
      <c r="I583" t="s">
        <v>1849</v>
      </c>
      <c r="J583" s="1">
        <v>46196.049189814818</v>
      </c>
      <c r="K583">
        <v>1</v>
      </c>
      <c r="L583">
        <v>1</v>
      </c>
      <c r="M583" t="s">
        <v>1850</v>
      </c>
      <c r="N583" t="s">
        <v>1851</v>
      </c>
      <c r="O583" s="1">
        <v>46196.048796296294</v>
      </c>
      <c r="P583" s="1">
        <v>46196.049189814818</v>
      </c>
      <c r="Q583" s="1" t="str">
        <f t="shared" si="9"/>
        <v>4300570|r01</v>
      </c>
    </row>
    <row r="584" spans="1:17">
      <c r="A584">
        <v>583</v>
      </c>
      <c r="B584" t="s">
        <v>1857</v>
      </c>
      <c r="C584" t="s">
        <v>1858</v>
      </c>
      <c r="D584">
        <v>2513927</v>
      </c>
      <c r="E584">
        <v>77</v>
      </c>
      <c r="F584" t="s">
        <v>1849</v>
      </c>
      <c r="G584" s="1">
        <v>46196.049097222225</v>
      </c>
      <c r="H584">
        <v>75</v>
      </c>
      <c r="I584" t="s">
        <v>1849</v>
      </c>
      <c r="J584" s="1">
        <v>46196.049293981479</v>
      </c>
      <c r="K584">
        <v>1</v>
      </c>
      <c r="L584">
        <v>1</v>
      </c>
      <c r="M584" t="s">
        <v>1850</v>
      </c>
      <c r="N584" t="s">
        <v>1851</v>
      </c>
      <c r="O584" s="1">
        <v>46196.048854166664</v>
      </c>
      <c r="P584" s="1">
        <v>46196.049293981479</v>
      </c>
      <c r="Q584" s="1" t="str">
        <f t="shared" si="9"/>
        <v>2513927|r01</v>
      </c>
    </row>
    <row r="585" spans="1:17">
      <c r="A585">
        <v>584</v>
      </c>
      <c r="B585" t="s">
        <v>1857</v>
      </c>
      <c r="C585" t="s">
        <v>1858</v>
      </c>
      <c r="D585">
        <v>3159308</v>
      </c>
      <c r="E585">
        <v>63</v>
      </c>
      <c r="F585" t="s">
        <v>1849</v>
      </c>
      <c r="G585" s="1">
        <v>46196.049479166664</v>
      </c>
      <c r="H585">
        <v>66</v>
      </c>
      <c r="I585" t="s">
        <v>1849</v>
      </c>
      <c r="J585" s="1">
        <v>46196.049699074072</v>
      </c>
      <c r="K585">
        <v>1</v>
      </c>
      <c r="L585">
        <v>1</v>
      </c>
      <c r="M585" t="s">
        <v>1850</v>
      </c>
      <c r="N585" t="s">
        <v>1851</v>
      </c>
      <c r="O585" s="1">
        <v>46196.049143518518</v>
      </c>
      <c r="P585" s="1">
        <v>46196.049699074072</v>
      </c>
      <c r="Q585" s="1" t="str">
        <f t="shared" si="9"/>
        <v>3159308|r01</v>
      </c>
    </row>
    <row r="586" spans="1:17">
      <c r="A586">
        <v>585</v>
      </c>
      <c r="B586" t="s">
        <v>1857</v>
      </c>
      <c r="C586" t="s">
        <v>1858</v>
      </c>
      <c r="D586">
        <v>4300638</v>
      </c>
      <c r="E586">
        <v>87</v>
      </c>
      <c r="F586" t="s">
        <v>1849</v>
      </c>
      <c r="G586" s="1">
        <v>46196.049479166664</v>
      </c>
      <c r="H586">
        <v>87</v>
      </c>
      <c r="I586" t="s">
        <v>1849</v>
      </c>
      <c r="J586" s="1">
        <v>46196.04965277778</v>
      </c>
      <c r="K586">
        <v>1</v>
      </c>
      <c r="L586">
        <v>1</v>
      </c>
      <c r="M586" t="s">
        <v>1850</v>
      </c>
      <c r="N586" t="s">
        <v>1851</v>
      </c>
      <c r="O586" s="1">
        <v>46196.04923611111</v>
      </c>
      <c r="P586" s="1">
        <v>46196.04965277778</v>
      </c>
      <c r="Q586" s="1" t="str">
        <f t="shared" si="9"/>
        <v>4300638|r01</v>
      </c>
    </row>
    <row r="587" spans="1:17">
      <c r="A587">
        <v>586</v>
      </c>
      <c r="B587" t="s">
        <v>1857</v>
      </c>
      <c r="C587" t="s">
        <v>1858</v>
      </c>
      <c r="D587">
        <v>2513901</v>
      </c>
      <c r="E587">
        <v>92</v>
      </c>
      <c r="F587" t="s">
        <v>1849</v>
      </c>
      <c r="G587" s="1">
        <v>46196.05431712963</v>
      </c>
      <c r="H587">
        <v>75</v>
      </c>
      <c r="I587" t="s">
        <v>1849</v>
      </c>
      <c r="J587" s="1">
        <v>46196.054548611108</v>
      </c>
      <c r="K587">
        <v>1</v>
      </c>
      <c r="L587">
        <v>1</v>
      </c>
      <c r="M587" t="s">
        <v>1850</v>
      </c>
      <c r="N587" t="s">
        <v>1851</v>
      </c>
      <c r="O587" s="1">
        <v>46196.049340277779</v>
      </c>
      <c r="P587" s="1">
        <v>46196.054548611108</v>
      </c>
      <c r="Q587" s="1" t="str">
        <f t="shared" si="9"/>
        <v>2513901|r01</v>
      </c>
    </row>
    <row r="588" spans="1:17">
      <c r="A588">
        <v>587</v>
      </c>
      <c r="B588" t="s">
        <v>1857</v>
      </c>
      <c r="C588" t="s">
        <v>1858</v>
      </c>
      <c r="D588">
        <v>4301636</v>
      </c>
      <c r="E588">
        <v>92</v>
      </c>
      <c r="F588" t="s">
        <v>1849</v>
      </c>
      <c r="G588" s="1">
        <v>46196.049837962964</v>
      </c>
      <c r="H588">
        <v>67</v>
      </c>
      <c r="I588" t="s">
        <v>1849</v>
      </c>
      <c r="J588" s="1">
        <v>46196.050196759257</v>
      </c>
      <c r="K588">
        <v>1</v>
      </c>
      <c r="L588">
        <v>1</v>
      </c>
      <c r="M588" t="s">
        <v>1850</v>
      </c>
      <c r="N588" t="s">
        <v>1851</v>
      </c>
      <c r="O588" s="1">
        <v>46196.049699074072</v>
      </c>
      <c r="P588" s="1">
        <v>46196.050196759257</v>
      </c>
      <c r="Q588" s="1" t="str">
        <f t="shared" si="9"/>
        <v>4301636|r01</v>
      </c>
    </row>
    <row r="589" spans="1:17">
      <c r="A589">
        <v>588</v>
      </c>
      <c r="B589" t="s">
        <v>1857</v>
      </c>
      <c r="C589" t="s">
        <v>1858</v>
      </c>
      <c r="D589">
        <v>3158508</v>
      </c>
      <c r="E589">
        <v>55</v>
      </c>
      <c r="F589" t="s">
        <v>1849</v>
      </c>
      <c r="G589" s="1">
        <v>46196.050243055557</v>
      </c>
      <c r="H589">
        <v>59</v>
      </c>
      <c r="I589" t="s">
        <v>1849</v>
      </c>
      <c r="J589" s="1">
        <v>46196.050555555557</v>
      </c>
      <c r="K589">
        <v>1</v>
      </c>
      <c r="L589">
        <v>1</v>
      </c>
      <c r="M589" t="s">
        <v>1850</v>
      </c>
      <c r="N589" t="s">
        <v>1851</v>
      </c>
      <c r="O589" s="1">
        <v>46196.049756944441</v>
      </c>
      <c r="P589" s="1">
        <v>46196.050555555557</v>
      </c>
      <c r="Q589" s="1" t="str">
        <f t="shared" si="9"/>
        <v>3158508|r01</v>
      </c>
    </row>
    <row r="590" spans="1:17">
      <c r="A590">
        <v>589</v>
      </c>
      <c r="B590" t="s">
        <v>1857</v>
      </c>
      <c r="C590" t="s">
        <v>1858</v>
      </c>
      <c r="D590">
        <v>4301750</v>
      </c>
      <c r="E590">
        <v>58</v>
      </c>
      <c r="F590" t="s">
        <v>1849</v>
      </c>
      <c r="G590" s="1">
        <v>46196.053090277775</v>
      </c>
      <c r="H590">
        <v>58</v>
      </c>
      <c r="I590" t="s">
        <v>1849</v>
      </c>
      <c r="J590" s="1">
        <v>46196.053437499999</v>
      </c>
      <c r="K590">
        <v>1</v>
      </c>
      <c r="L590">
        <v>1</v>
      </c>
      <c r="M590" t="s">
        <v>1850</v>
      </c>
      <c r="N590" t="s">
        <v>1851</v>
      </c>
      <c r="O590" s="1">
        <v>46196.05023148148</v>
      </c>
      <c r="P590" s="1">
        <v>46196.053437499999</v>
      </c>
      <c r="Q590" s="1" t="str">
        <f t="shared" si="9"/>
        <v>4301750|r01</v>
      </c>
    </row>
    <row r="591" spans="1:17">
      <c r="A591">
        <v>590</v>
      </c>
      <c r="B591" t="s">
        <v>1857</v>
      </c>
      <c r="C591" t="s">
        <v>1858</v>
      </c>
      <c r="D591">
        <v>3160801</v>
      </c>
      <c r="E591">
        <v>46</v>
      </c>
      <c r="F591" t="s">
        <v>1849</v>
      </c>
      <c r="G591" s="1">
        <v>46196.05296296296</v>
      </c>
      <c r="H591">
        <v>52</v>
      </c>
      <c r="I591" t="s">
        <v>1849</v>
      </c>
      <c r="J591" s="1">
        <v>46196.053252314814</v>
      </c>
      <c r="K591">
        <v>1</v>
      </c>
      <c r="L591">
        <v>1</v>
      </c>
      <c r="M591" t="s">
        <v>1850</v>
      </c>
      <c r="N591" t="s">
        <v>1851</v>
      </c>
      <c r="O591" s="1">
        <v>46196.05059027778</v>
      </c>
      <c r="P591" s="1">
        <v>46196.053252314814</v>
      </c>
      <c r="Q591" s="1" t="str">
        <f t="shared" si="9"/>
        <v>3160801|r01</v>
      </c>
    </row>
    <row r="592" spans="1:17">
      <c r="A592">
        <v>591</v>
      </c>
      <c r="B592" t="s">
        <v>1857</v>
      </c>
      <c r="C592" t="s">
        <v>1858</v>
      </c>
      <c r="D592">
        <v>3161304</v>
      </c>
      <c r="E592">
        <v>64</v>
      </c>
      <c r="F592" t="s">
        <v>1849</v>
      </c>
      <c r="G592" s="1">
        <v>46196.053483796299</v>
      </c>
      <c r="H592">
        <v>64</v>
      </c>
      <c r="I592" t="s">
        <v>1849</v>
      </c>
      <c r="J592" s="1">
        <v>46196.053703703707</v>
      </c>
      <c r="K592">
        <v>1</v>
      </c>
      <c r="L592">
        <v>1</v>
      </c>
      <c r="M592" t="s">
        <v>1850</v>
      </c>
      <c r="N592" t="s">
        <v>1851</v>
      </c>
      <c r="O592" s="1">
        <v>46196.053298611114</v>
      </c>
      <c r="P592" s="1">
        <v>46196.053703703707</v>
      </c>
      <c r="Q592" s="1" t="str">
        <f t="shared" si="9"/>
        <v>3161304|r01</v>
      </c>
    </row>
    <row r="593" spans="1:17">
      <c r="A593">
        <v>592</v>
      </c>
      <c r="B593" t="s">
        <v>1857</v>
      </c>
      <c r="C593" t="s">
        <v>1858</v>
      </c>
      <c r="D593">
        <v>4302006</v>
      </c>
      <c r="E593">
        <v>74</v>
      </c>
      <c r="F593" t="s">
        <v>1849</v>
      </c>
      <c r="G593" s="1">
        <v>46196.055208333331</v>
      </c>
      <c r="H593">
        <v>65</v>
      </c>
      <c r="I593" t="s">
        <v>1849</v>
      </c>
      <c r="J593" s="1">
        <v>46196.055520833332</v>
      </c>
      <c r="K593">
        <v>1</v>
      </c>
      <c r="L593">
        <v>1</v>
      </c>
      <c r="M593" t="s">
        <v>1850</v>
      </c>
      <c r="N593" t="s">
        <v>1851</v>
      </c>
      <c r="O593" s="1">
        <v>46196.053472222222</v>
      </c>
      <c r="P593" s="1">
        <v>46196.055520833332</v>
      </c>
      <c r="Q593" s="1" t="str">
        <f t="shared" si="9"/>
        <v>4302006|r01</v>
      </c>
    </row>
    <row r="594" spans="1:17">
      <c r="A594">
        <v>593</v>
      </c>
      <c r="B594" t="s">
        <v>1857</v>
      </c>
      <c r="C594" t="s">
        <v>1858</v>
      </c>
      <c r="D594">
        <v>3162302</v>
      </c>
      <c r="E594">
        <v>61</v>
      </c>
      <c r="F594" t="s">
        <v>1849</v>
      </c>
      <c r="G594" s="1">
        <v>46196.055208333331</v>
      </c>
      <c r="H594">
        <v>60</v>
      </c>
      <c r="I594" t="s">
        <v>1849</v>
      </c>
      <c r="J594" s="1">
        <v>46196.055497685185</v>
      </c>
      <c r="K594">
        <v>1</v>
      </c>
      <c r="L594">
        <v>1</v>
      </c>
      <c r="M594" t="s">
        <v>1850</v>
      </c>
      <c r="N594" t="s">
        <v>1851</v>
      </c>
      <c r="O594" s="1">
        <v>46196.053738425922</v>
      </c>
      <c r="P594" s="1">
        <v>46196.055497685185</v>
      </c>
      <c r="Q594" s="1" t="str">
        <f t="shared" si="9"/>
        <v>3162302|r01</v>
      </c>
    </row>
    <row r="595" spans="1:17">
      <c r="A595">
        <v>594</v>
      </c>
      <c r="B595" t="s">
        <v>1857</v>
      </c>
      <c r="C595" t="s">
        <v>1858</v>
      </c>
      <c r="D595">
        <v>2514602</v>
      </c>
      <c r="E595">
        <v>68</v>
      </c>
      <c r="F595" t="s">
        <v>1849</v>
      </c>
      <c r="G595" s="1">
        <v>46196.054895833331</v>
      </c>
      <c r="H595">
        <v>69</v>
      </c>
      <c r="I595" t="s">
        <v>1849</v>
      </c>
      <c r="J595" s="1">
        <v>46196.055138888885</v>
      </c>
      <c r="K595">
        <v>1</v>
      </c>
      <c r="L595">
        <v>1</v>
      </c>
      <c r="M595" t="s">
        <v>1850</v>
      </c>
      <c r="N595" t="s">
        <v>1851</v>
      </c>
      <c r="O595" s="1">
        <v>46196.054594907408</v>
      </c>
      <c r="P595" s="1">
        <v>46196.055138888885</v>
      </c>
      <c r="Q595" s="1" t="str">
        <f t="shared" si="9"/>
        <v>2514602|r01</v>
      </c>
    </row>
    <row r="596" spans="1:17">
      <c r="A596">
        <v>595</v>
      </c>
      <c r="B596" t="s">
        <v>1857</v>
      </c>
      <c r="C596" t="s">
        <v>1858</v>
      </c>
      <c r="D596">
        <v>2514701</v>
      </c>
      <c r="E596">
        <v>72</v>
      </c>
      <c r="F596" t="s">
        <v>1849</v>
      </c>
      <c r="G596" s="1">
        <v>46196.055405092593</v>
      </c>
      <c r="H596">
        <v>65</v>
      </c>
      <c r="I596" t="s">
        <v>1849</v>
      </c>
      <c r="J596" s="1">
        <v>46196.055671296293</v>
      </c>
      <c r="K596">
        <v>1</v>
      </c>
      <c r="L596">
        <v>1</v>
      </c>
      <c r="M596" t="s">
        <v>1850</v>
      </c>
      <c r="N596" t="s">
        <v>1851</v>
      </c>
      <c r="O596" s="1">
        <v>46196.055173611108</v>
      </c>
      <c r="P596" s="1">
        <v>46196.055671296293</v>
      </c>
      <c r="Q596" s="1" t="str">
        <f t="shared" si="9"/>
        <v>2514701|r01</v>
      </c>
    </row>
    <row r="597" spans="1:17">
      <c r="A597">
        <v>596</v>
      </c>
      <c r="B597" t="s">
        <v>1857</v>
      </c>
      <c r="C597" t="s">
        <v>1858</v>
      </c>
      <c r="D597">
        <v>3162575</v>
      </c>
      <c r="E597">
        <v>92</v>
      </c>
      <c r="F597" t="s">
        <v>1849</v>
      </c>
      <c r="G597" s="1">
        <v>46196.05568287037</v>
      </c>
      <c r="H597">
        <v>73</v>
      </c>
      <c r="I597" t="s">
        <v>1849</v>
      </c>
      <c r="J597" s="1">
        <v>46196.055949074071</v>
      </c>
      <c r="K597">
        <v>1</v>
      </c>
      <c r="L597">
        <v>1</v>
      </c>
      <c r="M597" t="s">
        <v>1850</v>
      </c>
      <c r="N597" t="s">
        <v>1851</v>
      </c>
      <c r="O597" s="1">
        <v>46196.055532407408</v>
      </c>
      <c r="P597" s="1">
        <v>46196.055949074071</v>
      </c>
      <c r="Q597" s="1" t="str">
        <f t="shared" si="9"/>
        <v>3162575|r01</v>
      </c>
    </row>
    <row r="598" spans="1:17">
      <c r="A598">
        <v>597</v>
      </c>
      <c r="B598" t="s">
        <v>1857</v>
      </c>
      <c r="C598" t="s">
        <v>1858</v>
      </c>
      <c r="D598">
        <v>4302352</v>
      </c>
      <c r="E598">
        <v>92</v>
      </c>
      <c r="F598" t="s">
        <v>1849</v>
      </c>
      <c r="G598" s="1">
        <v>46196.05572916667</v>
      </c>
      <c r="H598">
        <v>65</v>
      </c>
      <c r="I598" t="s">
        <v>1849</v>
      </c>
      <c r="J598" s="1">
        <v>46196.056041666663</v>
      </c>
      <c r="K598">
        <v>1</v>
      </c>
      <c r="L598">
        <v>1</v>
      </c>
      <c r="M598" t="s">
        <v>1850</v>
      </c>
      <c r="N598" t="s">
        <v>1851</v>
      </c>
      <c r="O598" s="1">
        <v>46196.055567129632</v>
      </c>
      <c r="P598" s="1">
        <v>46196.056041666663</v>
      </c>
      <c r="Q598" s="1" t="str">
        <f t="shared" si="9"/>
        <v>4302352|r01</v>
      </c>
    </row>
    <row r="599" spans="1:17">
      <c r="A599">
        <v>598</v>
      </c>
      <c r="B599" t="s">
        <v>1857</v>
      </c>
      <c r="C599" t="s">
        <v>1858</v>
      </c>
      <c r="D599">
        <v>2514453</v>
      </c>
      <c r="E599">
        <v>59</v>
      </c>
      <c r="F599" t="s">
        <v>1849</v>
      </c>
      <c r="G599" s="1">
        <v>46196.056064814817</v>
      </c>
      <c r="H599">
        <v>65</v>
      </c>
      <c r="I599" t="s">
        <v>1849</v>
      </c>
      <c r="J599" s="1">
        <v>46196.056331018517</v>
      </c>
      <c r="K599">
        <v>1</v>
      </c>
      <c r="L599">
        <v>1</v>
      </c>
      <c r="M599" t="s">
        <v>1850</v>
      </c>
      <c r="N599" t="s">
        <v>1851</v>
      </c>
      <c r="O599" s="1">
        <v>46196.055706018517</v>
      </c>
      <c r="P599" s="1">
        <v>46196.056331018517</v>
      </c>
      <c r="Q599" s="1" t="str">
        <f t="shared" si="9"/>
        <v>2514453|r01</v>
      </c>
    </row>
    <row r="600" spans="1:17">
      <c r="A600">
        <v>599</v>
      </c>
      <c r="B600" t="s">
        <v>1857</v>
      </c>
      <c r="C600" t="s">
        <v>1858</v>
      </c>
      <c r="D600">
        <v>3163904</v>
      </c>
      <c r="E600">
        <v>65</v>
      </c>
      <c r="F600" t="s">
        <v>1849</v>
      </c>
      <c r="G600" s="1">
        <v>46196.056180555555</v>
      </c>
      <c r="H600">
        <v>72</v>
      </c>
      <c r="I600" t="s">
        <v>1849</v>
      </c>
      <c r="J600" s="1">
        <v>46196.056446759256</v>
      </c>
      <c r="K600">
        <v>1</v>
      </c>
      <c r="L600">
        <v>1</v>
      </c>
      <c r="M600" t="s">
        <v>1850</v>
      </c>
      <c r="N600" t="s">
        <v>1851</v>
      </c>
      <c r="O600" s="1">
        <v>46196.055983796294</v>
      </c>
      <c r="P600" s="1">
        <v>46196.056446759256</v>
      </c>
      <c r="Q600" s="1" t="str">
        <f t="shared" si="9"/>
        <v>3163904|r01</v>
      </c>
    </row>
    <row r="601" spans="1:17">
      <c r="A601">
        <v>600</v>
      </c>
      <c r="B601" t="s">
        <v>1857</v>
      </c>
      <c r="C601" t="s">
        <v>1858</v>
      </c>
      <c r="D601">
        <v>4302402</v>
      </c>
      <c r="E601">
        <v>58</v>
      </c>
      <c r="F601" t="s">
        <v>1849</v>
      </c>
      <c r="G601" s="1">
        <v>46196.05636574074</v>
      </c>
      <c r="H601">
        <v>54</v>
      </c>
      <c r="I601" t="s">
        <v>1849</v>
      </c>
      <c r="J601" s="1">
        <v>46196.056620370371</v>
      </c>
      <c r="K601">
        <v>1</v>
      </c>
      <c r="L601">
        <v>1</v>
      </c>
      <c r="M601" t="s">
        <v>1850</v>
      </c>
      <c r="N601" t="s">
        <v>1851</v>
      </c>
      <c r="O601" s="1">
        <v>46196.056087962963</v>
      </c>
      <c r="P601" s="1">
        <v>46196.056620370371</v>
      </c>
      <c r="Q601" s="1" t="str">
        <f t="shared" si="9"/>
        <v>4302402|r01</v>
      </c>
    </row>
    <row r="602" spans="1:17">
      <c r="A602">
        <v>601</v>
      </c>
      <c r="B602" t="s">
        <v>1857</v>
      </c>
      <c r="C602" t="s">
        <v>1858</v>
      </c>
      <c r="D602">
        <v>2600203</v>
      </c>
      <c r="E602">
        <v>71</v>
      </c>
      <c r="F602" t="s">
        <v>1849</v>
      </c>
      <c r="G602" s="1">
        <v>46196.056643518517</v>
      </c>
      <c r="H602">
        <v>70</v>
      </c>
      <c r="I602" t="s">
        <v>1849</v>
      </c>
      <c r="J602" s="1">
        <v>46196.056851851848</v>
      </c>
      <c r="K602">
        <v>1</v>
      </c>
      <c r="L602">
        <v>1</v>
      </c>
      <c r="M602" t="s">
        <v>1850</v>
      </c>
      <c r="N602" t="s">
        <v>1851</v>
      </c>
      <c r="O602" s="1">
        <v>46196.056377314817</v>
      </c>
      <c r="P602" s="1">
        <v>46196.056851851848</v>
      </c>
      <c r="Q602" s="1" t="str">
        <f t="shared" si="9"/>
        <v>2600203|r01</v>
      </c>
    </row>
    <row r="603" spans="1:17">
      <c r="A603">
        <v>602</v>
      </c>
      <c r="B603" t="s">
        <v>1857</v>
      </c>
      <c r="C603" t="s">
        <v>1858</v>
      </c>
      <c r="D603">
        <v>3168606</v>
      </c>
      <c r="E603">
        <v>92</v>
      </c>
      <c r="F603" t="s">
        <v>1849</v>
      </c>
      <c r="G603" s="1">
        <v>46196.058900462966</v>
      </c>
      <c r="H603">
        <v>56</v>
      </c>
      <c r="I603" t="s">
        <v>1849</v>
      </c>
      <c r="J603" s="1">
        <v>46196.059293981481</v>
      </c>
      <c r="K603">
        <v>1</v>
      </c>
      <c r="L603">
        <v>1</v>
      </c>
      <c r="M603" t="s">
        <v>1850</v>
      </c>
      <c r="N603" t="s">
        <v>1851</v>
      </c>
      <c r="O603" s="1">
        <v>46196.056493055556</v>
      </c>
      <c r="P603" s="1">
        <v>46196.059293981481</v>
      </c>
      <c r="Q603" s="1" t="str">
        <f t="shared" si="9"/>
        <v>3168606|r01</v>
      </c>
    </row>
    <row r="604" spans="1:17">
      <c r="A604">
        <v>603</v>
      </c>
      <c r="B604" t="s">
        <v>1857</v>
      </c>
      <c r="C604" t="s">
        <v>1858</v>
      </c>
      <c r="D604">
        <v>4302709</v>
      </c>
      <c r="E604">
        <v>70</v>
      </c>
      <c r="F604" t="s">
        <v>1849</v>
      </c>
      <c r="G604" s="1">
        <v>46196.057118055556</v>
      </c>
      <c r="H604">
        <v>74</v>
      </c>
      <c r="I604" t="s">
        <v>1849</v>
      </c>
      <c r="J604" s="1">
        <v>46196.057372685187</v>
      </c>
      <c r="K604">
        <v>1</v>
      </c>
      <c r="L604">
        <v>1</v>
      </c>
      <c r="M604" t="s">
        <v>1850</v>
      </c>
      <c r="N604" t="s">
        <v>1851</v>
      </c>
      <c r="O604" s="1">
        <v>46196.056666666664</v>
      </c>
      <c r="P604" s="1">
        <v>46196.057372685187</v>
      </c>
      <c r="Q604" s="1" t="str">
        <f t="shared" si="9"/>
        <v>4302709|r01</v>
      </c>
    </row>
    <row r="605" spans="1:17">
      <c r="A605">
        <v>604</v>
      </c>
      <c r="B605" t="s">
        <v>1857</v>
      </c>
      <c r="C605" t="s">
        <v>1858</v>
      </c>
      <c r="D605">
        <v>2601201</v>
      </c>
      <c r="E605">
        <v>51</v>
      </c>
      <c r="F605" t="s">
        <v>1849</v>
      </c>
      <c r="G605" s="1">
        <v>46196.058703703704</v>
      </c>
      <c r="H605">
        <v>50</v>
      </c>
      <c r="I605" t="s">
        <v>1849</v>
      </c>
      <c r="J605" s="1">
        <v>46196.058969907404</v>
      </c>
      <c r="K605">
        <v>1</v>
      </c>
      <c r="L605">
        <v>1</v>
      </c>
      <c r="M605" t="s">
        <v>1850</v>
      </c>
      <c r="N605" t="s">
        <v>1851</v>
      </c>
      <c r="O605" s="1">
        <v>46196.056898148148</v>
      </c>
      <c r="P605" s="1">
        <v>46196.058969907404</v>
      </c>
      <c r="Q605" s="1" t="str">
        <f t="shared" si="9"/>
        <v>2601201|r01</v>
      </c>
    </row>
    <row r="606" spans="1:17">
      <c r="A606">
        <v>605</v>
      </c>
      <c r="B606" t="s">
        <v>1857</v>
      </c>
      <c r="C606" t="s">
        <v>1858</v>
      </c>
      <c r="D606">
        <v>4303608</v>
      </c>
      <c r="E606">
        <v>74</v>
      </c>
      <c r="F606" t="s">
        <v>1849</v>
      </c>
      <c r="G606" s="1">
        <v>46196.057523148149</v>
      </c>
      <c r="H606">
        <v>70</v>
      </c>
      <c r="I606" t="s">
        <v>1849</v>
      </c>
      <c r="J606" s="1">
        <v>46196.057789351849</v>
      </c>
      <c r="K606">
        <v>1</v>
      </c>
      <c r="L606">
        <v>1</v>
      </c>
      <c r="M606" t="s">
        <v>1850</v>
      </c>
      <c r="N606" t="s">
        <v>1851</v>
      </c>
      <c r="O606" s="1">
        <v>46196.05741898148</v>
      </c>
      <c r="P606" s="1">
        <v>46196.057789351849</v>
      </c>
      <c r="Q606" s="1" t="str">
        <f t="shared" si="9"/>
        <v>4303608|r01</v>
      </c>
    </row>
    <row r="607" spans="1:17">
      <c r="A607">
        <v>606</v>
      </c>
      <c r="B607" t="s">
        <v>1857</v>
      </c>
      <c r="C607" t="s">
        <v>1858</v>
      </c>
      <c r="D607">
        <v>4305306</v>
      </c>
      <c r="E607">
        <v>92</v>
      </c>
      <c r="F607" t="s">
        <v>1849</v>
      </c>
      <c r="G607" s="1">
        <v>46196.057951388888</v>
      </c>
      <c r="H607">
        <v>63</v>
      </c>
      <c r="I607" t="s">
        <v>1849</v>
      </c>
      <c r="J607" s="1">
        <v>46196.058217592596</v>
      </c>
      <c r="K607">
        <v>1</v>
      </c>
      <c r="L607">
        <v>1</v>
      </c>
      <c r="M607" t="s">
        <v>1850</v>
      </c>
      <c r="N607" t="s">
        <v>1851</v>
      </c>
      <c r="O607" s="1">
        <v>46196.057824074072</v>
      </c>
      <c r="P607" s="1">
        <v>46196.058217592596</v>
      </c>
      <c r="Q607" s="1" t="str">
        <f t="shared" si="9"/>
        <v>4305306|r01</v>
      </c>
    </row>
    <row r="608" spans="1:17">
      <c r="A608">
        <v>607</v>
      </c>
      <c r="B608" t="s">
        <v>1857</v>
      </c>
      <c r="C608" t="s">
        <v>1858</v>
      </c>
      <c r="D608">
        <v>4307500</v>
      </c>
      <c r="E608">
        <v>75</v>
      </c>
      <c r="F608" t="s">
        <v>1849</v>
      </c>
      <c r="G608" s="1">
        <v>46196.058703703704</v>
      </c>
      <c r="H608">
        <v>77</v>
      </c>
      <c r="I608" t="s">
        <v>1849</v>
      </c>
      <c r="J608" s="1">
        <v>46196.059016203704</v>
      </c>
      <c r="K608">
        <v>1</v>
      </c>
      <c r="L608">
        <v>1</v>
      </c>
      <c r="M608" t="s">
        <v>1850</v>
      </c>
      <c r="N608" t="s">
        <v>1851</v>
      </c>
      <c r="O608" s="1">
        <v>46196.058252314811</v>
      </c>
      <c r="P608" s="1">
        <v>46196.059016203704</v>
      </c>
      <c r="Q608" s="1" t="str">
        <f t="shared" si="9"/>
        <v>4307500|r01</v>
      </c>
    </row>
    <row r="609" spans="1:17">
      <c r="A609">
        <v>608</v>
      </c>
      <c r="B609" t="s">
        <v>1857</v>
      </c>
      <c r="C609" t="s">
        <v>1858</v>
      </c>
      <c r="D609">
        <v>2604403</v>
      </c>
      <c r="F609" t="s">
        <v>1854</v>
      </c>
      <c r="G609" s="1">
        <v>46196.065995370373</v>
      </c>
      <c r="H609">
        <v>54</v>
      </c>
      <c r="I609" t="s">
        <v>1849</v>
      </c>
      <c r="J609" s="1">
        <v>46196.06627314815</v>
      </c>
      <c r="K609">
        <v>0</v>
      </c>
      <c r="L609">
        <v>1</v>
      </c>
      <c r="M609" t="s">
        <v>1853</v>
      </c>
      <c r="N609" t="s">
        <v>1851</v>
      </c>
      <c r="O609" s="1">
        <v>46196.059016203704</v>
      </c>
      <c r="P609" s="1">
        <v>46196.06627314815</v>
      </c>
      <c r="Q609" s="1" t="str">
        <f t="shared" si="9"/>
        <v>2604403|r01</v>
      </c>
    </row>
    <row r="610" spans="1:17">
      <c r="A610">
        <v>609</v>
      </c>
      <c r="B610" t="s">
        <v>1857</v>
      </c>
      <c r="C610" t="s">
        <v>1858</v>
      </c>
      <c r="D610">
        <v>4308078</v>
      </c>
      <c r="E610">
        <v>92</v>
      </c>
      <c r="F610" t="s">
        <v>1849</v>
      </c>
      <c r="G610" s="1">
        <v>46196.059212962966</v>
      </c>
      <c r="H610">
        <v>67</v>
      </c>
      <c r="I610" t="s">
        <v>1849</v>
      </c>
      <c r="J610" s="1">
        <v>46196.05940972222</v>
      </c>
      <c r="K610">
        <v>1</v>
      </c>
      <c r="L610">
        <v>1</v>
      </c>
      <c r="M610" t="s">
        <v>1850</v>
      </c>
      <c r="N610" t="s">
        <v>1851</v>
      </c>
      <c r="O610" s="1">
        <v>46196.059062499997</v>
      </c>
      <c r="P610" s="1">
        <v>46196.05940972222</v>
      </c>
      <c r="Q610" s="1" t="str">
        <f t="shared" si="9"/>
        <v>4308078|r01</v>
      </c>
    </row>
    <row r="611" spans="1:17">
      <c r="A611">
        <v>610</v>
      </c>
      <c r="B611" t="s">
        <v>1857</v>
      </c>
      <c r="C611" t="s">
        <v>1858</v>
      </c>
      <c r="D611">
        <v>3168903</v>
      </c>
      <c r="E611">
        <v>97</v>
      </c>
      <c r="F611" t="s">
        <v>1849</v>
      </c>
      <c r="G611" s="1">
        <v>46196.059664351851</v>
      </c>
      <c r="H611">
        <v>92</v>
      </c>
      <c r="I611" t="s">
        <v>1849</v>
      </c>
      <c r="J611" s="1">
        <v>46196.059884259259</v>
      </c>
      <c r="K611">
        <v>1</v>
      </c>
      <c r="L611">
        <v>1</v>
      </c>
      <c r="M611" t="s">
        <v>1850</v>
      </c>
      <c r="N611" t="s">
        <v>1851</v>
      </c>
      <c r="O611" s="1">
        <v>46196.059328703705</v>
      </c>
      <c r="P611" s="1">
        <v>46196.059884259259</v>
      </c>
      <c r="Q611" s="1" t="str">
        <f t="shared" si="9"/>
        <v>3168903|r01</v>
      </c>
    </row>
    <row r="612" spans="1:17">
      <c r="A612">
        <v>611</v>
      </c>
      <c r="B612" t="s">
        <v>1857</v>
      </c>
      <c r="C612" t="s">
        <v>1858</v>
      </c>
      <c r="D612">
        <v>4308904</v>
      </c>
      <c r="E612">
        <v>63</v>
      </c>
      <c r="F612" t="s">
        <v>1849</v>
      </c>
      <c r="G612" s="1">
        <v>46196.05982638889</v>
      </c>
      <c r="H612">
        <v>66</v>
      </c>
      <c r="I612" t="s">
        <v>1849</v>
      </c>
      <c r="J612" s="1">
        <v>46196.060057870367</v>
      </c>
      <c r="K612">
        <v>1</v>
      </c>
      <c r="L612">
        <v>1</v>
      </c>
      <c r="M612" t="s">
        <v>1850</v>
      </c>
      <c r="N612" t="s">
        <v>1851</v>
      </c>
      <c r="O612" s="1">
        <v>46196.05945601852</v>
      </c>
      <c r="P612" s="1">
        <v>46196.060057870367</v>
      </c>
      <c r="Q612" s="1" t="str">
        <f t="shared" si="9"/>
        <v>4308904|r01</v>
      </c>
    </row>
    <row r="613" spans="1:17">
      <c r="A613">
        <v>612</v>
      </c>
      <c r="B613" t="s">
        <v>1857</v>
      </c>
      <c r="C613" t="s">
        <v>1858</v>
      </c>
      <c r="D613">
        <v>3169059</v>
      </c>
      <c r="E613">
        <v>70</v>
      </c>
      <c r="F613" t="s">
        <v>1849</v>
      </c>
      <c r="G613" s="1">
        <v>46196.060162037036</v>
      </c>
      <c r="H613">
        <v>73</v>
      </c>
      <c r="I613" t="s">
        <v>1849</v>
      </c>
      <c r="J613" s="1">
        <v>46196.06045138889</v>
      </c>
      <c r="K613">
        <v>1</v>
      </c>
      <c r="L613">
        <v>1</v>
      </c>
      <c r="M613" t="s">
        <v>1850</v>
      </c>
      <c r="N613" t="s">
        <v>1851</v>
      </c>
      <c r="O613" s="1">
        <v>46196.059930555559</v>
      </c>
      <c r="P613" s="1">
        <v>46196.06045138889</v>
      </c>
      <c r="Q613" s="1" t="str">
        <f t="shared" si="9"/>
        <v>3169059|r01</v>
      </c>
    </row>
    <row r="614" spans="1:17">
      <c r="A614">
        <v>613</v>
      </c>
      <c r="B614" t="s">
        <v>1857</v>
      </c>
      <c r="C614" t="s">
        <v>1858</v>
      </c>
      <c r="D614">
        <v>4309050</v>
      </c>
      <c r="E614">
        <v>66</v>
      </c>
      <c r="F614" t="s">
        <v>1849</v>
      </c>
      <c r="G614" s="1">
        <v>46196.060555555552</v>
      </c>
      <c r="H614">
        <v>68</v>
      </c>
      <c r="I614" t="s">
        <v>1849</v>
      </c>
      <c r="J614" s="1">
        <v>46196.060983796298</v>
      </c>
      <c r="K614">
        <v>1</v>
      </c>
      <c r="L614">
        <v>1</v>
      </c>
      <c r="M614" t="s">
        <v>1850</v>
      </c>
      <c r="N614" t="s">
        <v>1851</v>
      </c>
      <c r="O614" s="1">
        <v>46196.060104166667</v>
      </c>
      <c r="P614" s="1">
        <v>46196.060983796298</v>
      </c>
      <c r="Q614" s="1" t="str">
        <f t="shared" si="9"/>
        <v>4309050|r01</v>
      </c>
    </row>
    <row r="615" spans="1:17">
      <c r="A615">
        <v>614</v>
      </c>
      <c r="B615" t="s">
        <v>1857</v>
      </c>
      <c r="C615" t="s">
        <v>1858</v>
      </c>
      <c r="D615">
        <v>3170008</v>
      </c>
      <c r="E615">
        <v>62</v>
      </c>
      <c r="F615" t="s">
        <v>1849</v>
      </c>
      <c r="G615" s="1">
        <v>46196.060856481483</v>
      </c>
      <c r="H615">
        <v>64</v>
      </c>
      <c r="I615" t="s">
        <v>1849</v>
      </c>
      <c r="J615" s="1">
        <v>46196.061145833337</v>
      </c>
      <c r="K615">
        <v>1</v>
      </c>
      <c r="L615">
        <v>1</v>
      </c>
      <c r="M615" t="s">
        <v>1850</v>
      </c>
      <c r="N615" t="s">
        <v>1851</v>
      </c>
      <c r="O615" s="1">
        <v>46196.060497685183</v>
      </c>
      <c r="P615" s="1">
        <v>46196.061145833337</v>
      </c>
      <c r="Q615" s="1" t="str">
        <f t="shared" si="9"/>
        <v>3170008|r01</v>
      </c>
    </row>
    <row r="616" spans="1:17">
      <c r="A616">
        <v>615</v>
      </c>
      <c r="B616" t="s">
        <v>1857</v>
      </c>
      <c r="C616" t="s">
        <v>1858</v>
      </c>
      <c r="D616">
        <v>4309506</v>
      </c>
      <c r="E616">
        <v>37</v>
      </c>
      <c r="F616" t="s">
        <v>1849</v>
      </c>
      <c r="G616" s="1">
        <v>46196.062175925923</v>
      </c>
      <c r="H616">
        <v>45</v>
      </c>
      <c r="I616" t="s">
        <v>1849</v>
      </c>
      <c r="J616" s="1">
        <v>46196.062465277777</v>
      </c>
      <c r="K616">
        <v>1</v>
      </c>
      <c r="L616">
        <v>1</v>
      </c>
      <c r="M616" t="s">
        <v>1850</v>
      </c>
      <c r="N616" t="s">
        <v>1851</v>
      </c>
      <c r="O616" s="1">
        <v>46196.061018518521</v>
      </c>
      <c r="P616" s="1">
        <v>46196.062465277777</v>
      </c>
      <c r="Q616" s="1" t="str">
        <f t="shared" si="9"/>
        <v>4309506|r01</v>
      </c>
    </row>
    <row r="617" spans="1:17">
      <c r="A617">
        <v>616</v>
      </c>
      <c r="B617" t="s">
        <v>1857</v>
      </c>
      <c r="C617" t="s">
        <v>1858</v>
      </c>
      <c r="D617">
        <v>3170057</v>
      </c>
      <c r="E617">
        <v>70</v>
      </c>
      <c r="F617" t="s">
        <v>1849</v>
      </c>
      <c r="G617" s="1">
        <v>46196.062175925923</v>
      </c>
      <c r="H617">
        <v>67</v>
      </c>
      <c r="I617" t="s">
        <v>1849</v>
      </c>
      <c r="J617" s="1">
        <v>46196.062534722223</v>
      </c>
      <c r="K617">
        <v>1</v>
      </c>
      <c r="L617">
        <v>1</v>
      </c>
      <c r="M617" t="s">
        <v>1850</v>
      </c>
      <c r="N617" t="s">
        <v>1851</v>
      </c>
      <c r="O617" s="1">
        <v>46196.061180555553</v>
      </c>
      <c r="P617" s="1">
        <v>46196.062534722223</v>
      </c>
      <c r="Q617" s="1" t="str">
        <f t="shared" si="9"/>
        <v>3170057|r01</v>
      </c>
    </row>
    <row r="618" spans="1:17">
      <c r="A618">
        <v>617</v>
      </c>
      <c r="B618" t="s">
        <v>1857</v>
      </c>
      <c r="C618" t="s">
        <v>1858</v>
      </c>
      <c r="D618">
        <v>4310108</v>
      </c>
      <c r="E618">
        <v>87</v>
      </c>
      <c r="F618" t="s">
        <v>1849</v>
      </c>
      <c r="G618" s="1">
        <v>46196.062731481485</v>
      </c>
      <c r="H618">
        <v>83</v>
      </c>
      <c r="I618" t="s">
        <v>1849</v>
      </c>
      <c r="J618" s="1">
        <v>46196.062962962962</v>
      </c>
      <c r="K618">
        <v>1</v>
      </c>
      <c r="L618">
        <v>1</v>
      </c>
      <c r="M618" t="s">
        <v>1850</v>
      </c>
      <c r="N618" t="s">
        <v>1851</v>
      </c>
      <c r="O618" s="1">
        <v>46196.062511574077</v>
      </c>
      <c r="P618" s="1">
        <v>46196.062962962962</v>
      </c>
      <c r="Q618" s="1" t="str">
        <f t="shared" si="9"/>
        <v>4310108|r01</v>
      </c>
    </row>
    <row r="619" spans="1:17">
      <c r="A619">
        <v>618</v>
      </c>
      <c r="B619" t="s">
        <v>1857</v>
      </c>
      <c r="C619" t="s">
        <v>1858</v>
      </c>
      <c r="D619">
        <v>3170701</v>
      </c>
      <c r="E619">
        <v>92</v>
      </c>
      <c r="F619" t="s">
        <v>1849</v>
      </c>
      <c r="G619" s="1">
        <v>46196.065034722225</v>
      </c>
      <c r="H619">
        <v>76</v>
      </c>
      <c r="I619" t="s">
        <v>1849</v>
      </c>
      <c r="J619" s="1">
        <v>46196.065300925926</v>
      </c>
      <c r="K619">
        <v>1</v>
      </c>
      <c r="L619">
        <v>1</v>
      </c>
      <c r="M619" t="s">
        <v>1850</v>
      </c>
      <c r="N619" t="s">
        <v>1851</v>
      </c>
      <c r="O619" s="1">
        <v>46196.062581018516</v>
      </c>
      <c r="P619" s="1">
        <v>46196.065300925926</v>
      </c>
      <c r="Q619" s="1" t="str">
        <f t="shared" si="9"/>
        <v>3170701|r01</v>
      </c>
    </row>
    <row r="620" spans="1:17">
      <c r="A620">
        <v>619</v>
      </c>
      <c r="B620" t="s">
        <v>1857</v>
      </c>
      <c r="C620" t="s">
        <v>1858</v>
      </c>
      <c r="D620">
        <v>4310579</v>
      </c>
      <c r="E620">
        <v>54</v>
      </c>
      <c r="F620" t="s">
        <v>1849</v>
      </c>
      <c r="G620" s="1">
        <v>46196.063275462962</v>
      </c>
      <c r="H620">
        <v>53</v>
      </c>
      <c r="I620" t="s">
        <v>1849</v>
      </c>
      <c r="J620" s="1">
        <v>46196.06354166667</v>
      </c>
      <c r="K620">
        <v>1</v>
      </c>
      <c r="L620">
        <v>1</v>
      </c>
      <c r="M620" t="s">
        <v>1850</v>
      </c>
      <c r="N620" t="s">
        <v>1851</v>
      </c>
      <c r="O620" s="1">
        <v>46196.063009259262</v>
      </c>
      <c r="P620" s="1">
        <v>46196.06354166667</v>
      </c>
      <c r="Q620" s="1" t="str">
        <f t="shared" si="9"/>
        <v>4310579|r01</v>
      </c>
    </row>
    <row r="621" spans="1:17">
      <c r="A621">
        <v>620</v>
      </c>
      <c r="B621" t="s">
        <v>1857</v>
      </c>
      <c r="C621" t="s">
        <v>1858</v>
      </c>
      <c r="D621">
        <v>4311254</v>
      </c>
      <c r="E621">
        <v>54</v>
      </c>
      <c r="F621" t="s">
        <v>1849</v>
      </c>
      <c r="G621" s="1">
        <v>46196.063773148147</v>
      </c>
      <c r="H621">
        <v>56</v>
      </c>
      <c r="I621" t="s">
        <v>1849</v>
      </c>
      <c r="J621" s="1">
        <v>46196.064027777778</v>
      </c>
      <c r="K621">
        <v>1</v>
      </c>
      <c r="L621">
        <v>1</v>
      </c>
      <c r="M621" t="s">
        <v>1850</v>
      </c>
      <c r="N621" t="s">
        <v>1851</v>
      </c>
      <c r="O621" s="1">
        <v>46196.063576388886</v>
      </c>
      <c r="P621" s="1">
        <v>46196.064027777778</v>
      </c>
      <c r="Q621" s="1" t="str">
        <f t="shared" si="9"/>
        <v>4311254|r01</v>
      </c>
    </row>
    <row r="622" spans="1:17">
      <c r="A622">
        <v>621</v>
      </c>
      <c r="B622" t="s">
        <v>1857</v>
      </c>
      <c r="C622" t="s">
        <v>1858</v>
      </c>
      <c r="D622">
        <v>4312658</v>
      </c>
      <c r="E622">
        <v>76</v>
      </c>
      <c r="F622" t="s">
        <v>1849</v>
      </c>
      <c r="G622" s="1">
        <v>46196.064386574071</v>
      </c>
      <c r="H622">
        <v>77</v>
      </c>
      <c r="I622" t="s">
        <v>1849</v>
      </c>
      <c r="J622" s="1">
        <v>46196.064664351848</v>
      </c>
      <c r="K622">
        <v>1</v>
      </c>
      <c r="L622">
        <v>1</v>
      </c>
      <c r="M622" t="s">
        <v>1850</v>
      </c>
      <c r="N622" t="s">
        <v>1851</v>
      </c>
      <c r="O622" s="1">
        <v>46196.064062500001</v>
      </c>
      <c r="P622" s="1">
        <v>46196.064664351848</v>
      </c>
      <c r="Q622" s="1" t="str">
        <f t="shared" si="9"/>
        <v>4312658|r01</v>
      </c>
    </row>
    <row r="623" spans="1:17">
      <c r="A623">
        <v>622</v>
      </c>
      <c r="B623" t="s">
        <v>1857</v>
      </c>
      <c r="C623" t="s">
        <v>1858</v>
      </c>
      <c r="D623">
        <v>4312906</v>
      </c>
      <c r="E623">
        <v>92</v>
      </c>
      <c r="F623" t="s">
        <v>1849</v>
      </c>
      <c r="G623" s="1">
        <v>46196.067164351851</v>
      </c>
      <c r="H623">
        <v>72</v>
      </c>
      <c r="I623" t="s">
        <v>1849</v>
      </c>
      <c r="J623" s="1">
        <v>46196.067453703705</v>
      </c>
      <c r="K623">
        <v>1</v>
      </c>
      <c r="L623">
        <v>1</v>
      </c>
      <c r="M623" t="s">
        <v>1850</v>
      </c>
      <c r="N623" t="s">
        <v>1851</v>
      </c>
      <c r="O623" s="1">
        <v>46196.064710648148</v>
      </c>
      <c r="P623" s="1">
        <v>46196.067453703705</v>
      </c>
      <c r="Q623" s="1" t="str">
        <f t="shared" si="9"/>
        <v>4312906|r01</v>
      </c>
    </row>
    <row r="624" spans="1:17">
      <c r="A624">
        <v>623</v>
      </c>
      <c r="B624" t="s">
        <v>1857</v>
      </c>
      <c r="C624" t="s">
        <v>1858</v>
      </c>
      <c r="D624">
        <v>3300951</v>
      </c>
      <c r="E624">
        <v>76</v>
      </c>
      <c r="F624" t="s">
        <v>1849</v>
      </c>
      <c r="G624" s="1">
        <v>46196.065578703703</v>
      </c>
      <c r="H624">
        <v>75</v>
      </c>
      <c r="I624" t="s">
        <v>1849</v>
      </c>
      <c r="J624" s="1">
        <v>46196.065879629627</v>
      </c>
      <c r="K624">
        <v>1</v>
      </c>
      <c r="L624">
        <v>1</v>
      </c>
      <c r="M624" t="s">
        <v>1850</v>
      </c>
      <c r="N624" t="s">
        <v>1851</v>
      </c>
      <c r="O624" s="1">
        <v>46196.065347222226</v>
      </c>
      <c r="P624" s="1">
        <v>46196.065879629627</v>
      </c>
      <c r="Q624" s="1" t="str">
        <f t="shared" si="9"/>
        <v>3300951|r01</v>
      </c>
    </row>
    <row r="625" spans="1:17">
      <c r="A625">
        <v>624</v>
      </c>
      <c r="B625" t="s">
        <v>1857</v>
      </c>
      <c r="C625" t="s">
        <v>1858</v>
      </c>
      <c r="D625">
        <v>3301405</v>
      </c>
      <c r="E625">
        <v>92</v>
      </c>
      <c r="F625" t="s">
        <v>1849</v>
      </c>
      <c r="G625" s="1">
        <v>46196.068310185183</v>
      </c>
      <c r="H625">
        <v>56</v>
      </c>
      <c r="I625" t="s">
        <v>1849</v>
      </c>
      <c r="J625" s="1">
        <v>46196.06858796296</v>
      </c>
      <c r="K625">
        <v>1</v>
      </c>
      <c r="L625">
        <v>1</v>
      </c>
      <c r="M625" t="s">
        <v>1850</v>
      </c>
      <c r="N625" t="s">
        <v>1851</v>
      </c>
      <c r="O625" s="1">
        <v>46196.06591435185</v>
      </c>
      <c r="P625" s="1">
        <v>46196.06858796296</v>
      </c>
      <c r="Q625" s="1" t="str">
        <f t="shared" si="9"/>
        <v>3301405|r01</v>
      </c>
    </row>
    <row r="626" spans="1:17">
      <c r="A626">
        <v>625</v>
      </c>
      <c r="B626" t="s">
        <v>1857</v>
      </c>
      <c r="C626" t="s">
        <v>1858</v>
      </c>
      <c r="D626">
        <v>2607604</v>
      </c>
      <c r="E626">
        <v>65</v>
      </c>
      <c r="F626" t="s">
        <v>1849</v>
      </c>
      <c r="G626" s="1">
        <v>46196.066689814812</v>
      </c>
      <c r="H626">
        <v>64</v>
      </c>
      <c r="I626" t="s">
        <v>1849</v>
      </c>
      <c r="J626" s="1">
        <v>46196.066944444443</v>
      </c>
      <c r="K626">
        <v>1</v>
      </c>
      <c r="L626">
        <v>1</v>
      </c>
      <c r="M626" t="s">
        <v>1850</v>
      </c>
      <c r="N626" t="s">
        <v>1851</v>
      </c>
      <c r="O626" s="1">
        <v>46196.066307870373</v>
      </c>
      <c r="P626" s="1">
        <v>46196.066944444443</v>
      </c>
      <c r="Q626" s="1" t="str">
        <f t="shared" si="9"/>
        <v>2607604|r01</v>
      </c>
    </row>
    <row r="627" spans="1:17">
      <c r="A627">
        <v>626</v>
      </c>
      <c r="B627" t="s">
        <v>1857</v>
      </c>
      <c r="C627" t="s">
        <v>1858</v>
      </c>
      <c r="D627">
        <v>2607000</v>
      </c>
      <c r="E627">
        <v>60</v>
      </c>
      <c r="F627" t="s">
        <v>1849</v>
      </c>
      <c r="G627" s="1">
        <v>46196.067430555559</v>
      </c>
      <c r="H627">
        <v>64</v>
      </c>
      <c r="I627" t="s">
        <v>1849</v>
      </c>
      <c r="J627" s="1">
        <v>46196.067789351851</v>
      </c>
      <c r="K627">
        <v>1</v>
      </c>
      <c r="L627">
        <v>1</v>
      </c>
      <c r="M627" t="s">
        <v>1850</v>
      </c>
      <c r="N627" t="s">
        <v>1851</v>
      </c>
      <c r="O627" s="1">
        <v>46196.066979166666</v>
      </c>
      <c r="P627" s="1">
        <v>46196.067789351851</v>
      </c>
      <c r="Q627" s="1" t="str">
        <f t="shared" si="9"/>
        <v>2607000|r01</v>
      </c>
    </row>
    <row r="628" spans="1:17">
      <c r="A628">
        <v>627</v>
      </c>
      <c r="B628" t="s">
        <v>1857</v>
      </c>
      <c r="C628" t="s">
        <v>1858</v>
      </c>
      <c r="D628">
        <v>4314175</v>
      </c>
      <c r="E628">
        <v>92</v>
      </c>
      <c r="F628" t="s">
        <v>1849</v>
      </c>
      <c r="G628" s="1">
        <v>46196.067615740743</v>
      </c>
      <c r="H628">
        <v>59</v>
      </c>
      <c r="I628" t="s">
        <v>1849</v>
      </c>
      <c r="J628" s="1">
        <v>46196.06790509259</v>
      </c>
      <c r="K628">
        <v>1</v>
      </c>
      <c r="L628">
        <v>1</v>
      </c>
      <c r="M628" t="s">
        <v>1850</v>
      </c>
      <c r="N628" t="s">
        <v>1851</v>
      </c>
      <c r="O628" s="1">
        <v>46196.067488425928</v>
      </c>
      <c r="P628" s="1">
        <v>46196.06790509259</v>
      </c>
      <c r="Q628" s="1" t="str">
        <f t="shared" si="9"/>
        <v>4314175|r01</v>
      </c>
    </row>
    <row r="629" spans="1:17">
      <c r="A629">
        <v>628</v>
      </c>
      <c r="B629" t="s">
        <v>1857</v>
      </c>
      <c r="C629" t="s">
        <v>1858</v>
      </c>
      <c r="D629">
        <v>2607307</v>
      </c>
      <c r="E629">
        <v>83</v>
      </c>
      <c r="F629" t="s">
        <v>1849</v>
      </c>
      <c r="G629" s="1">
        <v>46196.068124999998</v>
      </c>
      <c r="H629">
        <v>80</v>
      </c>
      <c r="I629" t="s">
        <v>1849</v>
      </c>
      <c r="J629" s="1">
        <v>46196.068402777775</v>
      </c>
      <c r="K629">
        <v>1</v>
      </c>
      <c r="L629">
        <v>1</v>
      </c>
      <c r="M629" t="s">
        <v>1850</v>
      </c>
      <c r="N629" t="s">
        <v>1851</v>
      </c>
      <c r="O629" s="1">
        <v>46196.067847222221</v>
      </c>
      <c r="P629" s="1">
        <v>46196.068402777775</v>
      </c>
      <c r="Q629" s="1" t="str">
        <f t="shared" si="9"/>
        <v>2607307|r01</v>
      </c>
    </row>
    <row r="630" spans="1:17">
      <c r="A630">
        <v>629</v>
      </c>
      <c r="B630" t="s">
        <v>1857</v>
      </c>
      <c r="C630" t="s">
        <v>1858</v>
      </c>
      <c r="D630">
        <v>4316451</v>
      </c>
      <c r="E630">
        <v>92</v>
      </c>
      <c r="F630" t="s">
        <v>1849</v>
      </c>
      <c r="G630" s="1">
        <v>46196.068101851852</v>
      </c>
      <c r="H630">
        <v>67</v>
      </c>
      <c r="I630" t="s">
        <v>1849</v>
      </c>
      <c r="J630" s="1">
        <v>46196.068483796298</v>
      </c>
      <c r="K630">
        <v>1</v>
      </c>
      <c r="L630">
        <v>1</v>
      </c>
      <c r="M630" t="s">
        <v>1850</v>
      </c>
      <c r="N630" t="s">
        <v>1851</v>
      </c>
      <c r="O630" s="1">
        <v>46196.067939814813</v>
      </c>
      <c r="P630" s="1">
        <v>46196.068483796298</v>
      </c>
      <c r="Q630" s="1" t="str">
        <f t="shared" si="9"/>
        <v>4316451|r01</v>
      </c>
    </row>
    <row r="631" spans="1:17">
      <c r="A631">
        <v>630</v>
      </c>
      <c r="B631" t="s">
        <v>1857</v>
      </c>
      <c r="C631" t="s">
        <v>1858</v>
      </c>
      <c r="D631">
        <v>2609006</v>
      </c>
      <c r="E631">
        <v>83</v>
      </c>
      <c r="F631" t="s">
        <v>1849</v>
      </c>
      <c r="G631" s="1">
        <v>46196.069062499999</v>
      </c>
      <c r="H631">
        <v>81</v>
      </c>
      <c r="I631" t="s">
        <v>1849</v>
      </c>
      <c r="J631" s="1">
        <v>46196.069340277776</v>
      </c>
      <c r="K631">
        <v>1</v>
      </c>
      <c r="L631">
        <v>1</v>
      </c>
      <c r="M631" t="s">
        <v>1850</v>
      </c>
      <c r="N631" t="s">
        <v>1851</v>
      </c>
      <c r="O631" s="1">
        <v>46196.068437499998</v>
      </c>
      <c r="P631" s="1">
        <v>46196.069340277776</v>
      </c>
      <c r="Q631" s="1" t="str">
        <f t="shared" si="9"/>
        <v>2609006|r01</v>
      </c>
    </row>
    <row r="632" spans="1:17">
      <c r="A632">
        <v>631</v>
      </c>
      <c r="B632" t="s">
        <v>1857</v>
      </c>
      <c r="C632" t="s">
        <v>1858</v>
      </c>
      <c r="D632">
        <v>4319109</v>
      </c>
      <c r="E632">
        <v>58</v>
      </c>
      <c r="F632" t="s">
        <v>1849</v>
      </c>
      <c r="G632" s="1">
        <v>46196.068877314814</v>
      </c>
      <c r="H632">
        <v>60</v>
      </c>
      <c r="I632" t="s">
        <v>1849</v>
      </c>
      <c r="J632" s="1">
        <v>46196.069120370368</v>
      </c>
      <c r="K632">
        <v>1</v>
      </c>
      <c r="L632">
        <v>1</v>
      </c>
      <c r="M632" t="s">
        <v>1850</v>
      </c>
      <c r="N632" t="s">
        <v>1851</v>
      </c>
      <c r="O632" s="1">
        <v>46196.068553240744</v>
      </c>
      <c r="P632" s="1">
        <v>46196.069120370368</v>
      </c>
      <c r="Q632" s="1" t="str">
        <f t="shared" si="9"/>
        <v>4319109|r01</v>
      </c>
    </row>
    <row r="633" spans="1:17">
      <c r="A633">
        <v>632</v>
      </c>
      <c r="B633" t="s">
        <v>1857</v>
      </c>
      <c r="C633" t="s">
        <v>1858</v>
      </c>
      <c r="D633">
        <v>3302502</v>
      </c>
      <c r="E633">
        <v>73</v>
      </c>
      <c r="F633" t="s">
        <v>1849</v>
      </c>
      <c r="G633" s="1">
        <v>46196.069201388891</v>
      </c>
      <c r="H633">
        <v>71</v>
      </c>
      <c r="I633" t="s">
        <v>1849</v>
      </c>
      <c r="J633" s="1">
        <v>46196.069467592592</v>
      </c>
      <c r="K633">
        <v>1</v>
      </c>
      <c r="L633">
        <v>1</v>
      </c>
      <c r="M633" t="s">
        <v>1850</v>
      </c>
      <c r="N633" t="s">
        <v>1851</v>
      </c>
      <c r="O633" s="1">
        <v>46196.06863425926</v>
      </c>
      <c r="P633" s="1">
        <v>46196.069467592592</v>
      </c>
      <c r="Q633" s="1" t="str">
        <f t="shared" si="9"/>
        <v>3302502|r01</v>
      </c>
    </row>
    <row r="634" spans="1:17">
      <c r="A634">
        <v>633</v>
      </c>
      <c r="B634" t="s">
        <v>1857</v>
      </c>
      <c r="C634" t="s">
        <v>1858</v>
      </c>
      <c r="D634">
        <v>4320206</v>
      </c>
      <c r="E634">
        <v>44</v>
      </c>
      <c r="F634" t="s">
        <v>1849</v>
      </c>
      <c r="G634" s="1">
        <v>46196.069618055553</v>
      </c>
      <c r="H634">
        <v>45</v>
      </c>
      <c r="I634" t="s">
        <v>1849</v>
      </c>
      <c r="J634" s="1">
        <v>46196.069826388892</v>
      </c>
      <c r="K634">
        <v>1</v>
      </c>
      <c r="L634">
        <v>1</v>
      </c>
      <c r="M634" t="s">
        <v>1850</v>
      </c>
      <c r="N634" t="s">
        <v>1851</v>
      </c>
      <c r="O634" s="1">
        <v>46196.069166666668</v>
      </c>
      <c r="P634" s="1">
        <v>46196.069826388892</v>
      </c>
      <c r="Q634" s="1" t="str">
        <f t="shared" si="9"/>
        <v>4320206|r01</v>
      </c>
    </row>
    <row r="635" spans="1:17">
      <c r="A635">
        <v>634</v>
      </c>
      <c r="B635" t="s">
        <v>1857</v>
      </c>
      <c r="C635" t="s">
        <v>1858</v>
      </c>
      <c r="D635">
        <v>2611705</v>
      </c>
      <c r="E635">
        <v>65</v>
      </c>
      <c r="F635" t="s">
        <v>1849</v>
      </c>
      <c r="G635" s="1">
        <v>46196.069699074076</v>
      </c>
      <c r="H635">
        <v>68</v>
      </c>
      <c r="I635" t="s">
        <v>1849</v>
      </c>
      <c r="J635" s="1">
        <v>46196.069953703707</v>
      </c>
      <c r="K635">
        <v>1</v>
      </c>
      <c r="L635">
        <v>1</v>
      </c>
      <c r="M635" t="s">
        <v>1850</v>
      </c>
      <c r="N635" t="s">
        <v>1851</v>
      </c>
      <c r="O635" s="1">
        <v>46196.069386574076</v>
      </c>
      <c r="P635" s="1">
        <v>46196.069953703707</v>
      </c>
      <c r="Q635" s="1" t="str">
        <f t="shared" si="9"/>
        <v>2611705|r01</v>
      </c>
    </row>
    <row r="636" spans="1:17">
      <c r="A636">
        <v>635</v>
      </c>
      <c r="B636" t="s">
        <v>1857</v>
      </c>
      <c r="C636" t="s">
        <v>1858</v>
      </c>
      <c r="D636">
        <v>3303856</v>
      </c>
      <c r="E636">
        <v>71</v>
      </c>
      <c r="F636" t="s">
        <v>1849</v>
      </c>
      <c r="G636" s="1">
        <v>46196.070081018515</v>
      </c>
      <c r="H636">
        <v>70</v>
      </c>
      <c r="I636" t="s">
        <v>1849</v>
      </c>
      <c r="J636" s="1">
        <v>46196.070381944446</v>
      </c>
      <c r="K636">
        <v>1</v>
      </c>
      <c r="L636">
        <v>1</v>
      </c>
      <c r="M636" t="s">
        <v>1850</v>
      </c>
      <c r="N636" t="s">
        <v>1851</v>
      </c>
      <c r="O636" s="1">
        <v>46196.069513888891</v>
      </c>
      <c r="P636" s="1">
        <v>46196.070381944446</v>
      </c>
      <c r="Q636" s="1" t="str">
        <f t="shared" si="9"/>
        <v>3303856|r01</v>
      </c>
    </row>
    <row r="637" spans="1:17">
      <c r="A637">
        <v>636</v>
      </c>
      <c r="B637" t="s">
        <v>1857</v>
      </c>
      <c r="C637" t="s">
        <v>1858</v>
      </c>
      <c r="D637">
        <v>4321436</v>
      </c>
      <c r="E637">
        <v>92</v>
      </c>
      <c r="F637" t="s">
        <v>1849</v>
      </c>
      <c r="G637" s="1">
        <v>46196.070011574076</v>
      </c>
      <c r="H637">
        <v>69</v>
      </c>
      <c r="I637" t="s">
        <v>1849</v>
      </c>
      <c r="J637" s="1">
        <v>46196.070370370369</v>
      </c>
      <c r="K637">
        <v>1</v>
      </c>
      <c r="L637">
        <v>1</v>
      </c>
      <c r="M637" t="s">
        <v>1850</v>
      </c>
      <c r="N637" t="s">
        <v>1851</v>
      </c>
      <c r="O637" s="1">
        <v>46196.069861111115</v>
      </c>
      <c r="P637" s="1">
        <v>46196.070370370369</v>
      </c>
      <c r="Q637" s="1" t="str">
        <f t="shared" si="9"/>
        <v>4321436|r01</v>
      </c>
    </row>
    <row r="638" spans="1:17">
      <c r="A638">
        <v>637</v>
      </c>
      <c r="B638" t="s">
        <v>1857</v>
      </c>
      <c r="C638" t="s">
        <v>1858</v>
      </c>
      <c r="D638">
        <v>2613701</v>
      </c>
      <c r="E638">
        <v>55</v>
      </c>
      <c r="F638" t="s">
        <v>1849</v>
      </c>
      <c r="G638" s="1">
        <v>46196.070393518516</v>
      </c>
      <c r="H638">
        <v>57</v>
      </c>
      <c r="I638" t="s">
        <v>1849</v>
      </c>
      <c r="J638" s="1">
        <v>46196.07068287037</v>
      </c>
      <c r="K638">
        <v>1</v>
      </c>
      <c r="L638">
        <v>1</v>
      </c>
      <c r="M638" t="s">
        <v>1850</v>
      </c>
      <c r="N638" t="s">
        <v>1851</v>
      </c>
      <c r="O638" s="1">
        <v>46196.07</v>
      </c>
      <c r="P638" s="1">
        <v>46196.07068287037</v>
      </c>
      <c r="Q638" s="1" t="str">
        <f t="shared" si="9"/>
        <v>2613701|r01</v>
      </c>
    </row>
    <row r="639" spans="1:17">
      <c r="A639">
        <v>638</v>
      </c>
      <c r="B639" t="s">
        <v>1857</v>
      </c>
      <c r="C639" t="s">
        <v>1858</v>
      </c>
      <c r="D639">
        <v>4321634</v>
      </c>
      <c r="E639">
        <v>74</v>
      </c>
      <c r="F639" t="s">
        <v>1849</v>
      </c>
      <c r="G639" s="1">
        <v>46196.071064814816</v>
      </c>
      <c r="H639">
        <v>73</v>
      </c>
      <c r="I639" t="s">
        <v>1849</v>
      </c>
      <c r="J639" s="1">
        <v>46196.071319444447</v>
      </c>
      <c r="K639">
        <v>1</v>
      </c>
      <c r="L639">
        <v>1</v>
      </c>
      <c r="M639" t="s">
        <v>1850</v>
      </c>
      <c r="N639" t="s">
        <v>1851</v>
      </c>
      <c r="O639" s="1">
        <v>46196.070428240739</v>
      </c>
      <c r="P639" s="1">
        <v>46196.071319444447</v>
      </c>
      <c r="Q639" s="1" t="str">
        <f t="shared" si="9"/>
        <v>4321634|r01</v>
      </c>
    </row>
    <row r="640" spans="1:17">
      <c r="A640">
        <v>639</v>
      </c>
      <c r="B640" t="s">
        <v>1857</v>
      </c>
      <c r="C640" t="s">
        <v>1858</v>
      </c>
      <c r="D640">
        <v>3500808</v>
      </c>
      <c r="E640">
        <v>92</v>
      </c>
      <c r="F640" t="s">
        <v>1849</v>
      </c>
      <c r="G640" s="1">
        <v>46196.073055555556</v>
      </c>
      <c r="H640">
        <v>48</v>
      </c>
      <c r="I640" t="s">
        <v>1849</v>
      </c>
      <c r="J640" s="1">
        <v>46196.073333333334</v>
      </c>
      <c r="K640">
        <v>1</v>
      </c>
      <c r="L640">
        <v>1</v>
      </c>
      <c r="M640" t="s">
        <v>1850</v>
      </c>
      <c r="N640" t="s">
        <v>1851</v>
      </c>
      <c r="O640" s="1">
        <v>46196.070428240739</v>
      </c>
      <c r="P640" s="1">
        <v>46196.073333333334</v>
      </c>
      <c r="Q640" s="1" t="str">
        <f t="shared" si="9"/>
        <v>3500808|r01</v>
      </c>
    </row>
    <row r="641" spans="1:17">
      <c r="A641">
        <v>640</v>
      </c>
      <c r="B641" t="s">
        <v>1857</v>
      </c>
      <c r="C641" t="s">
        <v>1858</v>
      </c>
      <c r="D641">
        <v>2614006</v>
      </c>
      <c r="E641">
        <v>63</v>
      </c>
      <c r="F641" t="s">
        <v>1849</v>
      </c>
      <c r="G641" s="1">
        <v>46196.071122685185</v>
      </c>
      <c r="H641">
        <v>66</v>
      </c>
      <c r="I641" t="s">
        <v>1849</v>
      </c>
      <c r="J641" s="1">
        <v>46196.071388888886</v>
      </c>
      <c r="K641">
        <v>1</v>
      </c>
      <c r="L641">
        <v>1</v>
      </c>
      <c r="M641" t="s">
        <v>1850</v>
      </c>
      <c r="N641" t="s">
        <v>1851</v>
      </c>
      <c r="O641" s="1">
        <v>46196.070729166669</v>
      </c>
      <c r="P641" s="1">
        <v>46196.071388888886</v>
      </c>
      <c r="Q641" s="1" t="str">
        <f t="shared" si="9"/>
        <v>2614006|r01</v>
      </c>
    </row>
    <row r="642" spans="1:17">
      <c r="A642">
        <v>641</v>
      </c>
      <c r="B642" t="s">
        <v>1857</v>
      </c>
      <c r="C642" t="s">
        <v>1858</v>
      </c>
      <c r="D642">
        <v>4322327</v>
      </c>
      <c r="E642">
        <v>67</v>
      </c>
      <c r="F642" t="s">
        <v>1849</v>
      </c>
      <c r="G642" s="1">
        <v>46196.071828703702</v>
      </c>
      <c r="H642">
        <v>69</v>
      </c>
      <c r="I642" t="s">
        <v>1849</v>
      </c>
      <c r="J642" s="1">
        <v>46196.072094907409</v>
      </c>
      <c r="K642">
        <v>1</v>
      </c>
      <c r="L642">
        <v>1</v>
      </c>
      <c r="M642" t="s">
        <v>1850</v>
      </c>
      <c r="N642" t="s">
        <v>1851</v>
      </c>
      <c r="O642" s="1">
        <v>46196.07136574074</v>
      </c>
      <c r="P642" s="1">
        <v>46196.072094907409</v>
      </c>
      <c r="Q642" s="1" t="str">
        <f t="shared" ref="Q642:Q705" si="10">D642&amp;"|"&amp;B642</f>
        <v>4322327|r01</v>
      </c>
    </row>
    <row r="643" spans="1:17">
      <c r="A643">
        <v>642</v>
      </c>
      <c r="B643" t="s">
        <v>1857</v>
      </c>
      <c r="C643" t="s">
        <v>1858</v>
      </c>
      <c r="D643">
        <v>2614501</v>
      </c>
      <c r="E643">
        <v>66</v>
      </c>
      <c r="F643" t="s">
        <v>1849</v>
      </c>
      <c r="G643" s="1">
        <v>46196.074270833335</v>
      </c>
      <c r="H643">
        <v>65</v>
      </c>
      <c r="I643" t="s">
        <v>1849</v>
      </c>
      <c r="J643" s="1">
        <v>46196.074548611112</v>
      </c>
      <c r="K643">
        <v>1</v>
      </c>
      <c r="L643">
        <v>1</v>
      </c>
      <c r="M643" t="s">
        <v>1850</v>
      </c>
      <c r="N643" t="s">
        <v>1851</v>
      </c>
      <c r="O643" s="1">
        <v>46196.071435185186</v>
      </c>
      <c r="P643" s="1">
        <v>46196.074548611112</v>
      </c>
      <c r="Q643" s="1" t="str">
        <f t="shared" si="10"/>
        <v>2614501|r01</v>
      </c>
    </row>
    <row r="644" spans="1:17">
      <c r="A644">
        <v>643</v>
      </c>
      <c r="B644" t="s">
        <v>1857</v>
      </c>
      <c r="C644" t="s">
        <v>1858</v>
      </c>
      <c r="D644">
        <v>4322608</v>
      </c>
      <c r="E644">
        <v>58</v>
      </c>
      <c r="F644" t="s">
        <v>1849</v>
      </c>
      <c r="G644" s="1">
        <v>46196.072337962964</v>
      </c>
      <c r="H644">
        <v>66</v>
      </c>
      <c r="I644" t="s">
        <v>1849</v>
      </c>
      <c r="J644" s="1">
        <v>46196.07271990741</v>
      </c>
      <c r="K644">
        <v>1</v>
      </c>
      <c r="L644">
        <v>1</v>
      </c>
      <c r="M644" t="s">
        <v>1850</v>
      </c>
      <c r="N644" t="s">
        <v>1851</v>
      </c>
      <c r="O644" s="1">
        <v>46196.072129629632</v>
      </c>
      <c r="P644" s="1">
        <v>46196.072731481479</v>
      </c>
      <c r="Q644" s="1" t="str">
        <f t="shared" si="10"/>
        <v>4322608|r01</v>
      </c>
    </row>
    <row r="645" spans="1:17">
      <c r="A645">
        <v>644</v>
      </c>
      <c r="B645" t="s">
        <v>1857</v>
      </c>
      <c r="C645" t="s">
        <v>1858</v>
      </c>
      <c r="D645">
        <v>4200606</v>
      </c>
      <c r="E645">
        <v>64</v>
      </c>
      <c r="F645" t="s">
        <v>1849</v>
      </c>
      <c r="G645" s="1">
        <v>46196.073055555556</v>
      </c>
      <c r="H645">
        <v>68</v>
      </c>
      <c r="I645" t="s">
        <v>1849</v>
      </c>
      <c r="J645" s="1">
        <v>46196.073310185187</v>
      </c>
      <c r="K645">
        <v>1</v>
      </c>
      <c r="L645">
        <v>1</v>
      </c>
      <c r="M645" t="s">
        <v>1850</v>
      </c>
      <c r="N645" t="s">
        <v>1851</v>
      </c>
      <c r="O645" s="1">
        <v>46196.072766203702</v>
      </c>
      <c r="P645" s="1">
        <v>46196.073310185187</v>
      </c>
      <c r="Q645" s="1" t="str">
        <f t="shared" si="10"/>
        <v>4200606|r01</v>
      </c>
    </row>
    <row r="646" spans="1:17">
      <c r="A646">
        <v>645</v>
      </c>
      <c r="B646" t="s">
        <v>1857</v>
      </c>
      <c r="C646" t="s">
        <v>1858</v>
      </c>
      <c r="D646">
        <v>4203204</v>
      </c>
      <c r="E646">
        <v>76</v>
      </c>
      <c r="F646" t="s">
        <v>1849</v>
      </c>
      <c r="G646" s="1">
        <v>46196.074074074073</v>
      </c>
      <c r="H646">
        <v>78</v>
      </c>
      <c r="I646" t="s">
        <v>1849</v>
      </c>
      <c r="J646" s="1">
        <v>46196.074548611112</v>
      </c>
      <c r="K646">
        <v>1</v>
      </c>
      <c r="L646">
        <v>1</v>
      </c>
      <c r="M646" t="s">
        <v>1850</v>
      </c>
      <c r="N646" t="s">
        <v>1851</v>
      </c>
      <c r="O646" s="1">
        <v>46196.073344907411</v>
      </c>
      <c r="P646" s="1">
        <v>46196.074548611112</v>
      </c>
      <c r="Q646" s="1" t="str">
        <f t="shared" si="10"/>
        <v>4203204|r01</v>
      </c>
    </row>
    <row r="647" spans="1:17">
      <c r="A647">
        <v>646</v>
      </c>
      <c r="B647" t="s">
        <v>1857</v>
      </c>
      <c r="C647" t="s">
        <v>1858</v>
      </c>
      <c r="D647">
        <v>3506904</v>
      </c>
      <c r="E647">
        <v>66</v>
      </c>
      <c r="F647" t="s">
        <v>1849</v>
      </c>
      <c r="G647" s="1">
        <v>46196.074918981481</v>
      </c>
      <c r="H647">
        <v>76</v>
      </c>
      <c r="I647" t="s">
        <v>1849</v>
      </c>
      <c r="J647" s="1">
        <v>46196.075208333335</v>
      </c>
      <c r="K647">
        <v>1</v>
      </c>
      <c r="L647">
        <v>1</v>
      </c>
      <c r="M647" t="s">
        <v>1850</v>
      </c>
      <c r="N647" t="s">
        <v>1851</v>
      </c>
      <c r="O647" s="1">
        <v>46196.073391203703</v>
      </c>
      <c r="P647" s="1">
        <v>46196.075208333335</v>
      </c>
      <c r="Q647" s="1" t="str">
        <f t="shared" si="10"/>
        <v>3506904|r01</v>
      </c>
    </row>
    <row r="648" spans="1:17">
      <c r="A648">
        <v>647</v>
      </c>
      <c r="B648" t="s">
        <v>1857</v>
      </c>
      <c r="C648" t="s">
        <v>1858</v>
      </c>
      <c r="D648">
        <v>2201507</v>
      </c>
      <c r="E648">
        <v>73</v>
      </c>
      <c r="F648" t="s">
        <v>1849</v>
      </c>
      <c r="G648" s="1">
        <v>46196.074930555558</v>
      </c>
      <c r="H648">
        <v>70</v>
      </c>
      <c r="I648" t="s">
        <v>1849</v>
      </c>
      <c r="J648" s="1">
        <v>46196.075231481482</v>
      </c>
      <c r="K648">
        <v>1</v>
      </c>
      <c r="L648">
        <v>1</v>
      </c>
      <c r="M648" t="s">
        <v>1850</v>
      </c>
      <c r="N648" t="s">
        <v>1851</v>
      </c>
      <c r="O648" s="1">
        <v>46196.074594907404</v>
      </c>
      <c r="P648" s="1">
        <v>46196.075231481482</v>
      </c>
      <c r="Q648" s="1" t="str">
        <f t="shared" si="10"/>
        <v>2201507|r01</v>
      </c>
    </row>
    <row r="649" spans="1:17">
      <c r="A649">
        <v>648</v>
      </c>
      <c r="B649" t="s">
        <v>1857</v>
      </c>
      <c r="C649" t="s">
        <v>1858</v>
      </c>
      <c r="D649">
        <v>4205357</v>
      </c>
      <c r="E649">
        <v>56</v>
      </c>
      <c r="F649" t="s">
        <v>1849</v>
      </c>
      <c r="G649" s="1">
        <v>46196.074976851851</v>
      </c>
      <c r="H649">
        <v>61</v>
      </c>
      <c r="I649" t="s">
        <v>1849</v>
      </c>
      <c r="J649" s="1">
        <v>46196.075254629628</v>
      </c>
      <c r="K649">
        <v>1</v>
      </c>
      <c r="L649">
        <v>1</v>
      </c>
      <c r="M649" t="s">
        <v>1850</v>
      </c>
      <c r="N649" t="s">
        <v>1851</v>
      </c>
      <c r="O649" s="1">
        <v>46196.074594907404</v>
      </c>
      <c r="P649" s="1">
        <v>46196.075254629628</v>
      </c>
      <c r="Q649" s="1" t="str">
        <f t="shared" si="10"/>
        <v>4205357|r01</v>
      </c>
    </row>
    <row r="650" spans="1:17">
      <c r="A650">
        <v>649</v>
      </c>
      <c r="B650" t="s">
        <v>1857</v>
      </c>
      <c r="C650" t="s">
        <v>1858</v>
      </c>
      <c r="D650">
        <v>3507803</v>
      </c>
      <c r="E650">
        <v>63</v>
      </c>
      <c r="F650" t="s">
        <v>1849</v>
      </c>
      <c r="G650" s="1">
        <v>46196.07571759259</v>
      </c>
      <c r="H650">
        <v>62</v>
      </c>
      <c r="I650" t="s">
        <v>1849</v>
      </c>
      <c r="J650" s="1">
        <v>46196.075983796298</v>
      </c>
      <c r="K650">
        <v>1</v>
      </c>
      <c r="L650">
        <v>1</v>
      </c>
      <c r="M650" t="s">
        <v>1850</v>
      </c>
      <c r="N650" t="s">
        <v>1851</v>
      </c>
      <c r="O650" s="1">
        <v>46196.075243055559</v>
      </c>
      <c r="P650" s="1">
        <v>46196.075983796298</v>
      </c>
      <c r="Q650" s="1" t="str">
        <f t="shared" si="10"/>
        <v>3507803|r01</v>
      </c>
    </row>
    <row r="651" spans="1:17">
      <c r="A651">
        <v>650</v>
      </c>
      <c r="B651" t="s">
        <v>1857</v>
      </c>
      <c r="C651" t="s">
        <v>1858</v>
      </c>
      <c r="D651">
        <v>2202901</v>
      </c>
      <c r="E651">
        <v>66</v>
      </c>
      <c r="F651" t="s">
        <v>1849</v>
      </c>
      <c r="G651" s="1">
        <v>46196.07571759259</v>
      </c>
      <c r="H651">
        <v>65</v>
      </c>
      <c r="I651" t="s">
        <v>1849</v>
      </c>
      <c r="J651" s="1">
        <v>46196.076006944444</v>
      </c>
      <c r="K651">
        <v>1</v>
      </c>
      <c r="L651">
        <v>1</v>
      </c>
      <c r="M651" t="s">
        <v>1850</v>
      </c>
      <c r="N651" t="s">
        <v>1851</v>
      </c>
      <c r="O651" s="1">
        <v>46196.075266203705</v>
      </c>
      <c r="P651" s="1">
        <v>46196.076006944444</v>
      </c>
      <c r="Q651" s="1" t="str">
        <f t="shared" si="10"/>
        <v>2202901|r01</v>
      </c>
    </row>
    <row r="652" spans="1:17">
      <c r="A652">
        <v>651</v>
      </c>
      <c r="B652" t="s">
        <v>1857</v>
      </c>
      <c r="C652" t="s">
        <v>1858</v>
      </c>
      <c r="D652">
        <v>4209300</v>
      </c>
      <c r="E652">
        <v>54</v>
      </c>
      <c r="F652" t="s">
        <v>1849</v>
      </c>
      <c r="G652" s="1">
        <v>46196.075671296298</v>
      </c>
      <c r="H652">
        <v>60</v>
      </c>
      <c r="I652" t="s">
        <v>1849</v>
      </c>
      <c r="J652" s="1">
        <v>46196.075856481482</v>
      </c>
      <c r="K652">
        <v>1</v>
      </c>
      <c r="L652">
        <v>1</v>
      </c>
      <c r="M652" t="s">
        <v>1850</v>
      </c>
      <c r="N652" t="s">
        <v>1851</v>
      </c>
      <c r="O652" s="1">
        <v>46196.075300925928</v>
      </c>
      <c r="P652" s="1">
        <v>46196.075856481482</v>
      </c>
      <c r="Q652" s="1" t="str">
        <f t="shared" si="10"/>
        <v>4209300|r01</v>
      </c>
    </row>
    <row r="653" spans="1:17">
      <c r="A653">
        <v>652</v>
      </c>
      <c r="B653" t="s">
        <v>1857</v>
      </c>
      <c r="C653" t="s">
        <v>1858</v>
      </c>
      <c r="D653">
        <v>4209805</v>
      </c>
      <c r="E653">
        <v>66</v>
      </c>
      <c r="F653" t="s">
        <v>1849</v>
      </c>
      <c r="G653" s="1">
        <v>46196.076377314814</v>
      </c>
      <c r="H653">
        <v>67</v>
      </c>
      <c r="I653" t="s">
        <v>1849</v>
      </c>
      <c r="J653" s="1">
        <v>46196.076655092591</v>
      </c>
      <c r="K653">
        <v>1</v>
      </c>
      <c r="L653">
        <v>1</v>
      </c>
      <c r="M653" t="s">
        <v>1850</v>
      </c>
      <c r="N653" t="s">
        <v>1851</v>
      </c>
      <c r="O653" s="1">
        <v>46196.075891203705</v>
      </c>
      <c r="P653" s="1">
        <v>46196.076666666668</v>
      </c>
      <c r="Q653" s="1" t="str">
        <f t="shared" si="10"/>
        <v>4209805|r01</v>
      </c>
    </row>
    <row r="654" spans="1:17">
      <c r="A654">
        <v>653</v>
      </c>
      <c r="B654" t="s">
        <v>1857</v>
      </c>
      <c r="C654" t="s">
        <v>1858</v>
      </c>
      <c r="D654">
        <v>3508603</v>
      </c>
      <c r="E654">
        <v>75</v>
      </c>
      <c r="F654" t="s">
        <v>1849</v>
      </c>
      <c r="G654" s="1">
        <v>46196.076377314814</v>
      </c>
      <c r="H654">
        <v>75</v>
      </c>
      <c r="I654" t="s">
        <v>1849</v>
      </c>
      <c r="J654" s="1">
        <v>46196.076608796298</v>
      </c>
      <c r="K654">
        <v>1</v>
      </c>
      <c r="L654">
        <v>1</v>
      </c>
      <c r="M654" t="s">
        <v>1850</v>
      </c>
      <c r="N654" t="s">
        <v>1851</v>
      </c>
      <c r="O654" s="1">
        <v>46196.076018518521</v>
      </c>
      <c r="P654" s="1">
        <v>46196.076608796298</v>
      </c>
      <c r="Q654" s="1" t="str">
        <f t="shared" si="10"/>
        <v>3508603|r01</v>
      </c>
    </row>
    <row r="655" spans="1:17">
      <c r="A655">
        <v>654</v>
      </c>
      <c r="B655" t="s">
        <v>1857</v>
      </c>
      <c r="C655" t="s">
        <v>1858</v>
      </c>
      <c r="D655">
        <v>2203305</v>
      </c>
      <c r="E655">
        <v>73</v>
      </c>
      <c r="F655" t="s">
        <v>1849</v>
      </c>
      <c r="G655" s="1">
        <v>46196.076574074075</v>
      </c>
      <c r="H655">
        <v>71</v>
      </c>
      <c r="I655" t="s">
        <v>1849</v>
      </c>
      <c r="J655" s="1">
        <v>46196.076909722222</v>
      </c>
      <c r="K655">
        <v>1</v>
      </c>
      <c r="L655">
        <v>1</v>
      </c>
      <c r="M655" t="s">
        <v>1850</v>
      </c>
      <c r="N655" t="s">
        <v>1851</v>
      </c>
      <c r="O655" s="1">
        <v>46196.076053240744</v>
      </c>
      <c r="P655" s="1">
        <v>46196.076909722222</v>
      </c>
      <c r="Q655" s="1" t="str">
        <f t="shared" si="10"/>
        <v>2203305|r01</v>
      </c>
    </row>
    <row r="656" spans="1:17">
      <c r="A656">
        <v>655</v>
      </c>
      <c r="B656" t="s">
        <v>1857</v>
      </c>
      <c r="C656" t="s">
        <v>1858</v>
      </c>
      <c r="D656">
        <v>3508702</v>
      </c>
      <c r="E656">
        <v>69</v>
      </c>
      <c r="F656" t="s">
        <v>1849</v>
      </c>
      <c r="G656" s="1">
        <v>46196.076990740738</v>
      </c>
      <c r="H656">
        <v>69</v>
      </c>
      <c r="I656" t="s">
        <v>1849</v>
      </c>
      <c r="J656" s="1">
        <v>46196.077256944445</v>
      </c>
      <c r="K656">
        <v>1</v>
      </c>
      <c r="L656">
        <v>1</v>
      </c>
      <c r="M656" t="s">
        <v>1850</v>
      </c>
      <c r="N656" t="s">
        <v>1851</v>
      </c>
      <c r="O656" s="1">
        <v>46196.076643518521</v>
      </c>
      <c r="P656" s="1">
        <v>46196.077256944445</v>
      </c>
      <c r="Q656" s="1" t="str">
        <f t="shared" si="10"/>
        <v>3508702|r01</v>
      </c>
    </row>
    <row r="657" spans="1:17">
      <c r="A657">
        <v>656</v>
      </c>
      <c r="B657" t="s">
        <v>1857</v>
      </c>
      <c r="C657" t="s">
        <v>1858</v>
      </c>
      <c r="D657">
        <v>4210209</v>
      </c>
      <c r="E657">
        <v>61</v>
      </c>
      <c r="F657" t="s">
        <v>1849</v>
      </c>
      <c r="G657" s="1">
        <v>46196.076990740738</v>
      </c>
      <c r="H657">
        <v>68</v>
      </c>
      <c r="I657" t="s">
        <v>1849</v>
      </c>
      <c r="J657" s="1">
        <v>46196.077268518522</v>
      </c>
      <c r="K657">
        <v>1</v>
      </c>
      <c r="L657">
        <v>1</v>
      </c>
      <c r="M657" t="s">
        <v>1850</v>
      </c>
      <c r="N657" t="s">
        <v>1851</v>
      </c>
      <c r="O657" s="1">
        <v>46196.07671296296</v>
      </c>
      <c r="P657" s="1">
        <v>46196.077268518522</v>
      </c>
      <c r="Q657" s="1" t="str">
        <f t="shared" si="10"/>
        <v>4210209|r01</v>
      </c>
    </row>
    <row r="658" spans="1:17">
      <c r="A658">
        <v>657</v>
      </c>
      <c r="B658" t="s">
        <v>1857</v>
      </c>
      <c r="C658" t="s">
        <v>1858</v>
      </c>
      <c r="D658">
        <v>2204352</v>
      </c>
      <c r="E658">
        <v>92</v>
      </c>
      <c r="F658" t="s">
        <v>1849</v>
      </c>
      <c r="G658" s="1">
        <v>46196.077106481483</v>
      </c>
      <c r="I658" t="s">
        <v>1852</v>
      </c>
      <c r="J658" s="1">
        <v>46196.078275462962</v>
      </c>
      <c r="K658">
        <v>1</v>
      </c>
      <c r="L658">
        <v>0</v>
      </c>
      <c r="M658" t="s">
        <v>1853</v>
      </c>
      <c r="N658" t="s">
        <v>1851</v>
      </c>
      <c r="O658" s="1">
        <v>46196.076956018522</v>
      </c>
      <c r="P658" s="1">
        <v>46196.078275462962</v>
      </c>
      <c r="Q658" s="1" t="str">
        <f t="shared" si="10"/>
        <v>2204352|r01</v>
      </c>
    </row>
    <row r="659" spans="1:17">
      <c r="A659">
        <v>658</v>
      </c>
      <c r="B659" t="s">
        <v>1857</v>
      </c>
      <c r="C659" t="s">
        <v>1858</v>
      </c>
      <c r="D659">
        <v>3512100</v>
      </c>
      <c r="E659">
        <v>51</v>
      </c>
      <c r="F659" t="s">
        <v>1849</v>
      </c>
      <c r="G659" s="1">
        <v>46196.077696759261</v>
      </c>
      <c r="H659">
        <v>56</v>
      </c>
      <c r="I659" t="s">
        <v>1849</v>
      </c>
      <c r="J659" s="1">
        <v>46196.077962962961</v>
      </c>
      <c r="K659">
        <v>1</v>
      </c>
      <c r="L659">
        <v>1</v>
      </c>
      <c r="M659" t="s">
        <v>1850</v>
      </c>
      <c r="N659" t="s">
        <v>1851</v>
      </c>
      <c r="O659" s="1">
        <v>46196.077303240738</v>
      </c>
      <c r="P659" s="1">
        <v>46196.077962962961</v>
      </c>
      <c r="Q659" s="1" t="str">
        <f t="shared" si="10"/>
        <v>3512100|r01</v>
      </c>
    </row>
    <row r="660" spans="1:17">
      <c r="A660">
        <v>659</v>
      </c>
      <c r="B660" t="s">
        <v>1857</v>
      </c>
      <c r="C660" t="s">
        <v>1858</v>
      </c>
      <c r="D660">
        <v>4210308</v>
      </c>
      <c r="E660">
        <v>63</v>
      </c>
      <c r="F660" t="s">
        <v>1849</v>
      </c>
      <c r="G660" s="1">
        <v>46196.077777777777</v>
      </c>
      <c r="H660">
        <v>67</v>
      </c>
      <c r="I660" t="s">
        <v>1849</v>
      </c>
      <c r="J660" s="1">
        <v>46196.078067129631</v>
      </c>
      <c r="K660">
        <v>1</v>
      </c>
      <c r="L660">
        <v>1</v>
      </c>
      <c r="M660" t="s">
        <v>1850</v>
      </c>
      <c r="N660" t="s">
        <v>1851</v>
      </c>
      <c r="O660" s="1">
        <v>46196.077326388891</v>
      </c>
      <c r="P660" s="1">
        <v>46196.078067129631</v>
      </c>
      <c r="Q660" s="1" t="str">
        <f t="shared" si="10"/>
        <v>4210308|r01</v>
      </c>
    </row>
    <row r="661" spans="1:17">
      <c r="A661">
        <v>660</v>
      </c>
      <c r="B661" t="s">
        <v>1857</v>
      </c>
      <c r="C661" t="s">
        <v>1858</v>
      </c>
      <c r="D661">
        <v>3512308</v>
      </c>
      <c r="E661">
        <v>62</v>
      </c>
      <c r="F661" t="s">
        <v>1849</v>
      </c>
      <c r="G661" s="1">
        <v>46196.078981481478</v>
      </c>
      <c r="H661">
        <v>73</v>
      </c>
      <c r="I661" t="s">
        <v>1849</v>
      </c>
      <c r="J661" s="1">
        <v>46196.079293981478</v>
      </c>
      <c r="K661">
        <v>1</v>
      </c>
      <c r="L661">
        <v>1</v>
      </c>
      <c r="M661" t="s">
        <v>1850</v>
      </c>
      <c r="N661" t="s">
        <v>1851</v>
      </c>
      <c r="O661" s="1">
        <v>46196.077997685185</v>
      </c>
      <c r="P661" s="1">
        <v>46196.079293981478</v>
      </c>
      <c r="Q661" s="1" t="str">
        <f t="shared" si="10"/>
        <v>3512308|r01</v>
      </c>
    </row>
    <row r="662" spans="1:17">
      <c r="A662">
        <v>661</v>
      </c>
      <c r="B662" t="s">
        <v>1857</v>
      </c>
      <c r="C662" t="s">
        <v>1858</v>
      </c>
      <c r="D662">
        <v>4211801</v>
      </c>
      <c r="E662">
        <v>58</v>
      </c>
      <c r="F662" t="s">
        <v>1849</v>
      </c>
      <c r="G662" s="1">
        <v>46196.078483796293</v>
      </c>
      <c r="H662">
        <v>61</v>
      </c>
      <c r="I662" t="s">
        <v>1849</v>
      </c>
      <c r="J662" s="1">
        <v>46196.078750000001</v>
      </c>
      <c r="K662">
        <v>1</v>
      </c>
      <c r="L662">
        <v>1</v>
      </c>
      <c r="M662" t="s">
        <v>1850</v>
      </c>
      <c r="N662" t="s">
        <v>1851</v>
      </c>
      <c r="O662" s="1">
        <v>46196.078136574077</v>
      </c>
      <c r="P662" s="1">
        <v>46196.078750000001</v>
      </c>
      <c r="Q662" s="1" t="str">
        <f t="shared" si="10"/>
        <v>4211801|r01</v>
      </c>
    </row>
    <row r="663" spans="1:17">
      <c r="A663">
        <v>662</v>
      </c>
      <c r="B663" t="s">
        <v>1857</v>
      </c>
      <c r="C663" t="s">
        <v>1858</v>
      </c>
      <c r="D663">
        <v>2205250</v>
      </c>
      <c r="E663">
        <v>47</v>
      </c>
      <c r="F663" t="s">
        <v>1849</v>
      </c>
      <c r="G663" s="1">
        <v>46196.078425925924</v>
      </c>
      <c r="H663">
        <v>51</v>
      </c>
      <c r="I663" t="s">
        <v>1849</v>
      </c>
      <c r="J663" s="1">
        <v>46196.078622685185</v>
      </c>
      <c r="K663">
        <v>1</v>
      </c>
      <c r="L663">
        <v>1</v>
      </c>
      <c r="M663" t="s">
        <v>1850</v>
      </c>
      <c r="N663" t="s">
        <v>1851</v>
      </c>
      <c r="O663" s="1">
        <v>46196.078310185185</v>
      </c>
      <c r="P663" s="1">
        <v>46196.078622685185</v>
      </c>
      <c r="Q663" s="1" t="str">
        <f t="shared" si="10"/>
        <v>2205250|r01</v>
      </c>
    </row>
    <row r="664" spans="1:17">
      <c r="A664">
        <v>663</v>
      </c>
      <c r="B664" t="s">
        <v>1857</v>
      </c>
      <c r="C664" t="s">
        <v>1858</v>
      </c>
      <c r="D664">
        <v>2205359</v>
      </c>
      <c r="E664">
        <v>70</v>
      </c>
      <c r="F664" t="s">
        <v>1849</v>
      </c>
      <c r="G664" s="1">
        <v>46196.07916666667</v>
      </c>
      <c r="H664">
        <v>68</v>
      </c>
      <c r="I664" t="s">
        <v>1849</v>
      </c>
      <c r="J664" s="1">
        <v>46196.079456018517</v>
      </c>
      <c r="K664">
        <v>1</v>
      </c>
      <c r="L664">
        <v>1</v>
      </c>
      <c r="M664" t="s">
        <v>1850</v>
      </c>
      <c r="N664" t="s">
        <v>1851</v>
      </c>
      <c r="O664" s="1">
        <v>46196.078668981485</v>
      </c>
      <c r="P664" s="1">
        <v>46196.079456018517</v>
      </c>
      <c r="Q664" s="1" t="str">
        <f t="shared" si="10"/>
        <v>2205359|r01</v>
      </c>
    </row>
    <row r="665" spans="1:17">
      <c r="A665">
        <v>664</v>
      </c>
      <c r="B665" t="s">
        <v>1857</v>
      </c>
      <c r="C665" t="s">
        <v>1858</v>
      </c>
      <c r="D665">
        <v>4212700</v>
      </c>
      <c r="E665">
        <v>61</v>
      </c>
      <c r="F665" t="s">
        <v>1849</v>
      </c>
      <c r="G665" s="1">
        <v>46196.079247685186</v>
      </c>
      <c r="H665">
        <v>65</v>
      </c>
      <c r="I665" t="s">
        <v>1849</v>
      </c>
      <c r="J665" s="1">
        <v>46196.079513888886</v>
      </c>
      <c r="K665">
        <v>1</v>
      </c>
      <c r="L665">
        <v>1</v>
      </c>
      <c r="M665" t="s">
        <v>1850</v>
      </c>
      <c r="N665" t="s">
        <v>1851</v>
      </c>
      <c r="O665" s="1">
        <v>46196.078784722224</v>
      </c>
      <c r="P665" s="1">
        <v>46196.079513888886</v>
      </c>
      <c r="Q665" s="1" t="str">
        <f t="shared" si="10"/>
        <v>4212700|r01</v>
      </c>
    </row>
    <row r="666" spans="1:17">
      <c r="A666">
        <v>665</v>
      </c>
      <c r="B666" t="s">
        <v>1857</v>
      </c>
      <c r="C666" t="s">
        <v>1858</v>
      </c>
      <c r="D666">
        <v>3513900</v>
      </c>
      <c r="E666">
        <v>67</v>
      </c>
      <c r="F666" t="s">
        <v>1849</v>
      </c>
      <c r="G666" s="1">
        <v>46196.080381944441</v>
      </c>
      <c r="H666">
        <v>73</v>
      </c>
      <c r="I666" t="s">
        <v>1849</v>
      </c>
      <c r="J666" s="1">
        <v>46196.080682870372</v>
      </c>
      <c r="K666">
        <v>1</v>
      </c>
      <c r="L666">
        <v>1</v>
      </c>
      <c r="M666" t="s">
        <v>1850</v>
      </c>
      <c r="N666" t="s">
        <v>1851</v>
      </c>
      <c r="O666" s="1">
        <v>46196.079328703701</v>
      </c>
      <c r="P666" s="1">
        <v>46196.080682870372</v>
      </c>
      <c r="Q666" s="1" t="str">
        <f t="shared" si="10"/>
        <v>3513900|r01</v>
      </c>
    </row>
    <row r="667" spans="1:17">
      <c r="A667">
        <v>666</v>
      </c>
      <c r="B667" t="s">
        <v>1857</v>
      </c>
      <c r="C667" t="s">
        <v>1858</v>
      </c>
      <c r="D667">
        <v>2206407</v>
      </c>
      <c r="E667">
        <v>92</v>
      </c>
      <c r="F667" t="s">
        <v>1849</v>
      </c>
      <c r="G667" s="1">
        <v>46196.081967592596</v>
      </c>
      <c r="H667">
        <v>70</v>
      </c>
      <c r="I667" t="s">
        <v>1849</v>
      </c>
      <c r="J667" s="1">
        <v>46196.082349537035</v>
      </c>
      <c r="K667">
        <v>1</v>
      </c>
      <c r="L667">
        <v>1</v>
      </c>
      <c r="M667" t="s">
        <v>1850</v>
      </c>
      <c r="N667" t="s">
        <v>1851</v>
      </c>
      <c r="O667" s="1">
        <v>46196.079502314817</v>
      </c>
      <c r="P667" s="1">
        <v>46196.082349537035</v>
      </c>
      <c r="Q667" s="1" t="str">
        <f t="shared" si="10"/>
        <v>2206407|r01</v>
      </c>
    </row>
    <row r="668" spans="1:17">
      <c r="A668">
        <v>667</v>
      </c>
      <c r="B668" t="s">
        <v>1857</v>
      </c>
      <c r="C668" t="s">
        <v>1858</v>
      </c>
      <c r="D668">
        <v>4213302</v>
      </c>
      <c r="E668">
        <v>59</v>
      </c>
      <c r="F668" t="s">
        <v>1849</v>
      </c>
      <c r="G668" s="1">
        <v>46196.079907407409</v>
      </c>
      <c r="H668">
        <v>62</v>
      </c>
      <c r="I668" t="s">
        <v>1849</v>
      </c>
      <c r="J668" s="1">
        <v>46196.080104166664</v>
      </c>
      <c r="K668">
        <v>1</v>
      </c>
      <c r="L668">
        <v>1</v>
      </c>
      <c r="M668" t="s">
        <v>1850</v>
      </c>
      <c r="N668" t="s">
        <v>1851</v>
      </c>
      <c r="O668" s="1">
        <v>46196.079583333332</v>
      </c>
      <c r="P668" s="1">
        <v>46196.080104166664</v>
      </c>
      <c r="Q668" s="1" t="str">
        <f t="shared" si="10"/>
        <v>4213302|r01</v>
      </c>
    </row>
    <row r="669" spans="1:17">
      <c r="A669">
        <v>668</v>
      </c>
      <c r="B669" t="s">
        <v>1857</v>
      </c>
      <c r="C669" t="s">
        <v>1858</v>
      </c>
      <c r="D669">
        <v>4214805</v>
      </c>
      <c r="E669">
        <v>67</v>
      </c>
      <c r="F669" t="s">
        <v>1849</v>
      </c>
      <c r="G669" s="1">
        <v>46196.080601851849</v>
      </c>
      <c r="H669">
        <v>67</v>
      </c>
      <c r="I669" t="s">
        <v>1849</v>
      </c>
      <c r="J669" s="1">
        <v>46196.08084490741</v>
      </c>
      <c r="K669">
        <v>1</v>
      </c>
      <c r="L669">
        <v>1</v>
      </c>
      <c r="M669" t="s">
        <v>1850</v>
      </c>
      <c r="N669" t="s">
        <v>1851</v>
      </c>
      <c r="O669" s="1">
        <v>46196.080138888887</v>
      </c>
      <c r="P669" s="1">
        <v>46196.08084490741</v>
      </c>
      <c r="Q669" s="1" t="str">
        <f t="shared" si="10"/>
        <v>4214805|r01</v>
      </c>
    </row>
    <row r="670" spans="1:17">
      <c r="A670">
        <v>669</v>
      </c>
      <c r="B670" t="s">
        <v>1857</v>
      </c>
      <c r="C670" t="s">
        <v>1858</v>
      </c>
      <c r="D670">
        <v>3515103</v>
      </c>
      <c r="E670">
        <v>92</v>
      </c>
      <c r="F670" t="s">
        <v>1849</v>
      </c>
      <c r="G670" s="1">
        <v>46196.08085648148</v>
      </c>
      <c r="H670">
        <v>68</v>
      </c>
      <c r="I670" t="s">
        <v>1849</v>
      </c>
      <c r="J670" s="1">
        <v>46196.081284722219</v>
      </c>
      <c r="K670">
        <v>1</v>
      </c>
      <c r="L670">
        <v>1</v>
      </c>
      <c r="M670" t="s">
        <v>1850</v>
      </c>
      <c r="N670" t="s">
        <v>1851</v>
      </c>
      <c r="O670" s="1">
        <v>46196.080717592595</v>
      </c>
      <c r="P670" s="1">
        <v>46196.081284722219</v>
      </c>
      <c r="Q670" s="1" t="str">
        <f t="shared" si="10"/>
        <v>3515103|r01</v>
      </c>
    </row>
    <row r="671" spans="1:17">
      <c r="A671">
        <v>670</v>
      </c>
      <c r="B671" t="s">
        <v>1857</v>
      </c>
      <c r="C671" t="s">
        <v>1858</v>
      </c>
      <c r="D671">
        <v>4215455</v>
      </c>
      <c r="E671">
        <v>59</v>
      </c>
      <c r="F671" t="s">
        <v>1849</v>
      </c>
      <c r="G671" s="1">
        <v>46196.081226851849</v>
      </c>
      <c r="H671">
        <v>62</v>
      </c>
      <c r="I671" t="s">
        <v>1849</v>
      </c>
      <c r="J671" s="1">
        <v>46196.08148148148</v>
      </c>
      <c r="K671">
        <v>1</v>
      </c>
      <c r="L671">
        <v>1</v>
      </c>
      <c r="M671" t="s">
        <v>1850</v>
      </c>
      <c r="N671" t="s">
        <v>1851</v>
      </c>
      <c r="O671" s="1">
        <v>46196.080891203703</v>
      </c>
      <c r="P671" s="1">
        <v>46196.08148148148</v>
      </c>
      <c r="Q671" s="1" t="str">
        <f t="shared" si="10"/>
        <v>4215455|r01</v>
      </c>
    </row>
    <row r="672" spans="1:17">
      <c r="A672">
        <v>671</v>
      </c>
      <c r="B672" t="s">
        <v>1857</v>
      </c>
      <c r="C672" t="s">
        <v>1858</v>
      </c>
      <c r="D672">
        <v>3515657</v>
      </c>
      <c r="E672">
        <v>69</v>
      </c>
      <c r="F672" t="s">
        <v>1849</v>
      </c>
      <c r="G672" s="1">
        <v>46196.082453703704</v>
      </c>
      <c r="H672">
        <v>74</v>
      </c>
      <c r="I672" t="s">
        <v>1849</v>
      </c>
      <c r="J672" s="1">
        <v>46196.082743055558</v>
      </c>
      <c r="K672">
        <v>1</v>
      </c>
      <c r="L672">
        <v>1</v>
      </c>
      <c r="M672" t="s">
        <v>1850</v>
      </c>
      <c r="N672" t="s">
        <v>1851</v>
      </c>
      <c r="O672" s="1">
        <v>46196.081331018519</v>
      </c>
      <c r="P672" s="1">
        <v>46196.082743055558</v>
      </c>
      <c r="Q672" s="1" t="str">
        <f t="shared" si="10"/>
        <v>3515657|r01</v>
      </c>
    </row>
    <row r="673" spans="1:17">
      <c r="A673">
        <v>672</v>
      </c>
      <c r="B673" t="s">
        <v>1857</v>
      </c>
      <c r="C673" t="s">
        <v>1858</v>
      </c>
      <c r="D673">
        <v>4218855</v>
      </c>
      <c r="E673">
        <v>61</v>
      </c>
      <c r="F673" t="s">
        <v>1849</v>
      </c>
      <c r="G673" s="1">
        <v>46196.081909722219</v>
      </c>
      <c r="H673">
        <v>63</v>
      </c>
      <c r="I673" t="s">
        <v>1849</v>
      </c>
      <c r="J673" s="1">
        <v>46196.082245370373</v>
      </c>
      <c r="K673">
        <v>1</v>
      </c>
      <c r="L673">
        <v>1</v>
      </c>
      <c r="M673" t="s">
        <v>1850</v>
      </c>
      <c r="N673" t="s">
        <v>1851</v>
      </c>
      <c r="O673" s="1">
        <v>46196.081516203703</v>
      </c>
      <c r="P673" s="1">
        <v>46196.082245370373</v>
      </c>
      <c r="Q673" s="1" t="str">
        <f t="shared" si="10"/>
        <v>4218855|r01</v>
      </c>
    </row>
    <row r="674" spans="1:17">
      <c r="A674">
        <v>673</v>
      </c>
      <c r="B674" t="s">
        <v>1857</v>
      </c>
      <c r="C674" t="s">
        <v>1858</v>
      </c>
      <c r="D674">
        <v>2207850</v>
      </c>
      <c r="E674">
        <v>63</v>
      </c>
      <c r="F674" t="s">
        <v>1849</v>
      </c>
      <c r="G674" s="1">
        <v>46196.082719907405</v>
      </c>
      <c r="H674">
        <v>63</v>
      </c>
      <c r="I674" t="s">
        <v>1849</v>
      </c>
      <c r="J674" s="1">
        <v>46196.082986111112</v>
      </c>
      <c r="K674">
        <v>1</v>
      </c>
      <c r="L674">
        <v>1</v>
      </c>
      <c r="M674" t="s">
        <v>1850</v>
      </c>
      <c r="N674" t="s">
        <v>1851</v>
      </c>
      <c r="O674" s="1">
        <v>46196.082384259258</v>
      </c>
      <c r="P674" s="1">
        <v>46196.082986111112</v>
      </c>
      <c r="Q674" s="1" t="str">
        <f t="shared" si="10"/>
        <v>2207850|r01</v>
      </c>
    </row>
    <row r="675" spans="1:17">
      <c r="A675">
        <v>674</v>
      </c>
      <c r="B675" t="s">
        <v>1857</v>
      </c>
      <c r="C675" t="s">
        <v>1858</v>
      </c>
      <c r="D675">
        <v>3519204</v>
      </c>
      <c r="E675">
        <v>63</v>
      </c>
      <c r="F675" t="s">
        <v>1849</v>
      </c>
      <c r="G675" s="1">
        <v>46196.083148148151</v>
      </c>
      <c r="H675">
        <v>71</v>
      </c>
      <c r="I675" t="s">
        <v>1849</v>
      </c>
      <c r="J675" s="1">
        <v>46196.083414351851</v>
      </c>
      <c r="K675">
        <v>1</v>
      </c>
      <c r="L675">
        <v>1</v>
      </c>
      <c r="M675" t="s">
        <v>1850</v>
      </c>
      <c r="N675" t="s">
        <v>1851</v>
      </c>
      <c r="O675" s="1">
        <v>46196.082789351851</v>
      </c>
      <c r="P675" s="1">
        <v>46196.083414351851</v>
      </c>
      <c r="Q675" s="1" t="str">
        <f t="shared" si="10"/>
        <v>3519204|r01</v>
      </c>
    </row>
    <row r="676" spans="1:17">
      <c r="A676">
        <v>675</v>
      </c>
      <c r="B676" t="s">
        <v>1857</v>
      </c>
      <c r="C676" t="s">
        <v>1858</v>
      </c>
      <c r="D676">
        <v>2209971</v>
      </c>
      <c r="E676">
        <v>66</v>
      </c>
      <c r="F676" t="s">
        <v>1849</v>
      </c>
      <c r="G676" s="1">
        <v>46196.08662037037</v>
      </c>
      <c r="H676">
        <v>64</v>
      </c>
      <c r="I676" t="s">
        <v>1849</v>
      </c>
      <c r="J676" s="1">
        <v>46196.086909722224</v>
      </c>
      <c r="K676">
        <v>1</v>
      </c>
      <c r="L676">
        <v>1</v>
      </c>
      <c r="M676" t="s">
        <v>1850</v>
      </c>
      <c r="N676" t="s">
        <v>1851</v>
      </c>
      <c r="O676" s="1">
        <v>46196.083020833335</v>
      </c>
      <c r="P676" s="1">
        <v>46196.086909722224</v>
      </c>
      <c r="Q676" s="1" t="str">
        <f t="shared" si="10"/>
        <v>2209971|r01</v>
      </c>
    </row>
    <row r="677" spans="1:17">
      <c r="A677">
        <v>676</v>
      </c>
      <c r="B677" t="s">
        <v>1857</v>
      </c>
      <c r="C677" t="s">
        <v>1858</v>
      </c>
      <c r="D677">
        <v>3519709</v>
      </c>
      <c r="E677">
        <v>60</v>
      </c>
      <c r="F677" t="s">
        <v>1849</v>
      </c>
      <c r="G677" s="1">
        <v>46196.086643518516</v>
      </c>
      <c r="H677">
        <v>56</v>
      </c>
      <c r="I677" t="s">
        <v>1849</v>
      </c>
      <c r="J677" s="1">
        <v>46196.087083333332</v>
      </c>
      <c r="K677">
        <v>1</v>
      </c>
      <c r="L677">
        <v>1</v>
      </c>
      <c r="M677" t="s">
        <v>1850</v>
      </c>
      <c r="N677" t="s">
        <v>1851</v>
      </c>
      <c r="O677" s="1">
        <v>46196.083449074074</v>
      </c>
      <c r="P677" s="1">
        <v>46196.087083333332</v>
      </c>
      <c r="Q677" s="1" t="str">
        <f t="shared" si="10"/>
        <v>3519709|r01</v>
      </c>
    </row>
    <row r="678" spans="1:17">
      <c r="A678">
        <v>677</v>
      </c>
      <c r="B678" t="s">
        <v>1857</v>
      </c>
      <c r="C678" t="s">
        <v>1858</v>
      </c>
      <c r="D678">
        <v>2210375</v>
      </c>
      <c r="E678">
        <v>66</v>
      </c>
      <c r="F678" t="s">
        <v>1849</v>
      </c>
      <c r="G678" s="1">
        <v>46196.087280092594</v>
      </c>
      <c r="H678">
        <v>65</v>
      </c>
      <c r="I678" t="s">
        <v>1849</v>
      </c>
      <c r="J678" s="1">
        <v>46196.087546296294</v>
      </c>
      <c r="K678">
        <v>1</v>
      </c>
      <c r="L678">
        <v>1</v>
      </c>
      <c r="M678" t="s">
        <v>1850</v>
      </c>
      <c r="N678" t="s">
        <v>1851</v>
      </c>
      <c r="O678" s="1">
        <v>46196.086944444447</v>
      </c>
      <c r="P678" s="1">
        <v>46196.087546296294</v>
      </c>
      <c r="Q678" s="1" t="str">
        <f t="shared" si="10"/>
        <v>2210375|r01</v>
      </c>
    </row>
    <row r="679" spans="1:17">
      <c r="A679">
        <v>678</v>
      </c>
      <c r="B679" t="s">
        <v>1857</v>
      </c>
      <c r="C679" t="s">
        <v>1858</v>
      </c>
      <c r="D679">
        <v>3519808</v>
      </c>
      <c r="E679">
        <v>92</v>
      </c>
      <c r="F679" t="s">
        <v>1849</v>
      </c>
      <c r="G679" s="1">
        <v>46196.087268518517</v>
      </c>
      <c r="H679">
        <v>82</v>
      </c>
      <c r="I679" t="s">
        <v>1849</v>
      </c>
      <c r="J679" s="1">
        <v>46196.087592592594</v>
      </c>
      <c r="K679">
        <v>1</v>
      </c>
      <c r="L679">
        <v>1</v>
      </c>
      <c r="M679" t="s">
        <v>1850</v>
      </c>
      <c r="N679" t="s">
        <v>1851</v>
      </c>
      <c r="O679" s="1">
        <v>46196.087118055555</v>
      </c>
      <c r="P679" s="1">
        <v>46196.087592592594</v>
      </c>
      <c r="Q679" s="1" t="str">
        <f t="shared" si="10"/>
        <v>3519808|r01</v>
      </c>
    </row>
    <row r="680" spans="1:17">
      <c r="A680">
        <v>679</v>
      </c>
      <c r="B680" t="s">
        <v>1857</v>
      </c>
      <c r="C680" t="s">
        <v>1858</v>
      </c>
      <c r="D680">
        <v>2210607</v>
      </c>
      <c r="E680">
        <v>68</v>
      </c>
      <c r="F680" t="s">
        <v>1849</v>
      </c>
      <c r="G680" s="1">
        <v>46196.087997685187</v>
      </c>
      <c r="H680">
        <v>71</v>
      </c>
      <c r="I680" t="s">
        <v>1849</v>
      </c>
      <c r="J680" s="1">
        <v>46196.088310185187</v>
      </c>
      <c r="K680">
        <v>1</v>
      </c>
      <c r="L680">
        <v>1</v>
      </c>
      <c r="M680" t="s">
        <v>1850</v>
      </c>
      <c r="N680" t="s">
        <v>1851</v>
      </c>
      <c r="O680" s="1">
        <v>46196.087581018517</v>
      </c>
      <c r="P680" s="1">
        <v>46196.088310185187</v>
      </c>
      <c r="Q680" s="1" t="str">
        <f t="shared" si="10"/>
        <v>2210607|r01</v>
      </c>
    </row>
    <row r="681" spans="1:17">
      <c r="A681">
        <v>680</v>
      </c>
      <c r="B681" t="s">
        <v>1857</v>
      </c>
      <c r="C681" t="s">
        <v>1858</v>
      </c>
      <c r="D681">
        <v>3520004</v>
      </c>
      <c r="E681">
        <v>70</v>
      </c>
      <c r="F681" t="s">
        <v>1849</v>
      </c>
      <c r="G681" s="1">
        <v>46196.088043981479</v>
      </c>
      <c r="H681">
        <v>69</v>
      </c>
      <c r="I681" t="s">
        <v>1849</v>
      </c>
      <c r="J681" s="1">
        <v>46196.088263888887</v>
      </c>
      <c r="K681">
        <v>1</v>
      </c>
      <c r="L681">
        <v>1</v>
      </c>
      <c r="M681" t="s">
        <v>1850</v>
      </c>
      <c r="N681" t="s">
        <v>1851</v>
      </c>
      <c r="O681" s="1">
        <v>46196.087638888886</v>
      </c>
      <c r="P681" s="1">
        <v>46196.088263888887</v>
      </c>
      <c r="Q681" s="1" t="str">
        <f t="shared" si="10"/>
        <v>3520004|r01</v>
      </c>
    </row>
    <row r="682" spans="1:17">
      <c r="A682">
        <v>681</v>
      </c>
      <c r="B682" t="s">
        <v>1857</v>
      </c>
      <c r="C682" t="s">
        <v>1858</v>
      </c>
      <c r="D682">
        <v>3520426</v>
      </c>
      <c r="E682">
        <v>92</v>
      </c>
      <c r="F682" t="s">
        <v>1849</v>
      </c>
      <c r="G682" s="1">
        <v>46196.088483796295</v>
      </c>
      <c r="H682">
        <v>65</v>
      </c>
      <c r="I682" t="s">
        <v>1849</v>
      </c>
      <c r="J682" s="1">
        <v>46196.08871527778</v>
      </c>
      <c r="K682">
        <v>1</v>
      </c>
      <c r="L682">
        <v>1</v>
      </c>
      <c r="M682" t="s">
        <v>1850</v>
      </c>
      <c r="N682" t="s">
        <v>1851</v>
      </c>
      <c r="O682" s="1">
        <v>46196.088321759256</v>
      </c>
      <c r="P682" s="1">
        <v>46196.08871527778</v>
      </c>
      <c r="Q682" s="1" t="str">
        <f t="shared" si="10"/>
        <v>3520426|r01</v>
      </c>
    </row>
    <row r="683" spans="1:17">
      <c r="A683">
        <v>682</v>
      </c>
      <c r="B683" t="s">
        <v>1857</v>
      </c>
      <c r="C683" t="s">
        <v>1858</v>
      </c>
      <c r="D683">
        <v>2210656</v>
      </c>
      <c r="E683">
        <v>68</v>
      </c>
      <c r="F683" t="s">
        <v>1849</v>
      </c>
      <c r="G683" s="1">
        <v>46196.08861111111</v>
      </c>
      <c r="H683">
        <v>68</v>
      </c>
      <c r="I683" t="s">
        <v>1849</v>
      </c>
      <c r="J683" s="1">
        <v>46196.088877314818</v>
      </c>
      <c r="K683">
        <v>1</v>
      </c>
      <c r="L683">
        <v>1</v>
      </c>
      <c r="M683" t="s">
        <v>1850</v>
      </c>
      <c r="N683" t="s">
        <v>1851</v>
      </c>
      <c r="O683" s="1">
        <v>46196.08834490741</v>
      </c>
      <c r="P683" s="1">
        <v>46196.088877314818</v>
      </c>
      <c r="Q683" s="1" t="str">
        <f t="shared" si="10"/>
        <v>2210656|r01</v>
      </c>
    </row>
    <row r="684" spans="1:17">
      <c r="A684">
        <v>683</v>
      </c>
      <c r="B684" t="s">
        <v>1857</v>
      </c>
      <c r="C684" t="s">
        <v>1858</v>
      </c>
      <c r="D684">
        <v>3520905</v>
      </c>
      <c r="E684">
        <v>94</v>
      </c>
      <c r="F684" t="s">
        <v>1849</v>
      </c>
      <c r="G684" s="1">
        <v>46196.089224537034</v>
      </c>
      <c r="H684">
        <v>98</v>
      </c>
      <c r="I684" t="s">
        <v>1849</v>
      </c>
      <c r="J684" s="1">
        <v>46196.089618055557</v>
      </c>
      <c r="K684">
        <v>1</v>
      </c>
      <c r="L684">
        <v>1</v>
      </c>
      <c r="M684" t="s">
        <v>1850</v>
      </c>
      <c r="N684" t="s">
        <v>1851</v>
      </c>
      <c r="O684" s="1">
        <v>46196.088750000003</v>
      </c>
      <c r="P684" s="1">
        <v>46196.089618055557</v>
      </c>
      <c r="Q684" s="1" t="str">
        <f t="shared" si="10"/>
        <v>3520905|r01</v>
      </c>
    </row>
    <row r="685" spans="1:17">
      <c r="A685">
        <v>684</v>
      </c>
      <c r="B685" t="s">
        <v>1857</v>
      </c>
      <c r="C685" t="s">
        <v>1858</v>
      </c>
      <c r="D685">
        <v>2210904</v>
      </c>
      <c r="E685">
        <v>76</v>
      </c>
      <c r="F685" t="s">
        <v>1849</v>
      </c>
      <c r="G685" s="1">
        <v>46196.089282407411</v>
      </c>
      <c r="H685">
        <v>73</v>
      </c>
      <c r="I685" t="s">
        <v>1849</v>
      </c>
      <c r="J685" s="1">
        <v>46196.089548611111</v>
      </c>
      <c r="K685">
        <v>1</v>
      </c>
      <c r="L685">
        <v>1</v>
      </c>
      <c r="M685" t="s">
        <v>1850</v>
      </c>
      <c r="N685" t="s">
        <v>1851</v>
      </c>
      <c r="O685" s="1">
        <v>46196.088923611111</v>
      </c>
      <c r="P685" s="1">
        <v>46196.089548611111</v>
      </c>
      <c r="Q685" s="1" t="str">
        <f t="shared" si="10"/>
        <v>2210904|r01</v>
      </c>
    </row>
    <row r="686" spans="1:17">
      <c r="A686">
        <v>685</v>
      </c>
      <c r="B686" t="s">
        <v>1857</v>
      </c>
      <c r="C686" t="s">
        <v>1858</v>
      </c>
      <c r="D686">
        <v>2211704</v>
      </c>
      <c r="E686">
        <v>66</v>
      </c>
      <c r="F686" t="s">
        <v>1849</v>
      </c>
      <c r="G686" s="1">
        <v>46196.089872685188</v>
      </c>
      <c r="H686">
        <v>64</v>
      </c>
      <c r="I686" t="s">
        <v>1849</v>
      </c>
      <c r="J686" s="1">
        <v>46196.090196759258</v>
      </c>
      <c r="K686">
        <v>1</v>
      </c>
      <c r="L686">
        <v>1</v>
      </c>
      <c r="M686" t="s">
        <v>1850</v>
      </c>
      <c r="N686" t="s">
        <v>1851</v>
      </c>
      <c r="O686" s="1">
        <v>46196.089594907404</v>
      </c>
      <c r="P686" s="1">
        <v>46196.090196759258</v>
      </c>
      <c r="Q686" s="1" t="str">
        <f t="shared" si="10"/>
        <v>2211704|r01</v>
      </c>
    </row>
    <row r="687" spans="1:17">
      <c r="A687">
        <v>686</v>
      </c>
      <c r="B687" t="s">
        <v>1857</v>
      </c>
      <c r="C687" t="s">
        <v>1858</v>
      </c>
      <c r="D687">
        <v>3521606</v>
      </c>
      <c r="E687">
        <v>92</v>
      </c>
      <c r="F687" t="s">
        <v>1849</v>
      </c>
      <c r="G687" s="1">
        <v>46196.089803240742</v>
      </c>
      <c r="H687">
        <v>67</v>
      </c>
      <c r="I687" t="s">
        <v>1849</v>
      </c>
      <c r="J687" s="1">
        <v>46196.090219907404</v>
      </c>
      <c r="K687">
        <v>1</v>
      </c>
      <c r="L687">
        <v>1</v>
      </c>
      <c r="M687" t="s">
        <v>1850</v>
      </c>
      <c r="N687" t="s">
        <v>1851</v>
      </c>
      <c r="O687" s="1">
        <v>46196.08966435185</v>
      </c>
      <c r="P687" s="1">
        <v>46196.090219907404</v>
      </c>
      <c r="Q687" s="1" t="str">
        <f t="shared" si="10"/>
        <v>3521606|r01</v>
      </c>
    </row>
    <row r="688" spans="1:17">
      <c r="A688">
        <v>687</v>
      </c>
      <c r="B688" t="s">
        <v>1857</v>
      </c>
      <c r="C688" t="s">
        <v>1858</v>
      </c>
      <c r="D688">
        <v>2401453</v>
      </c>
      <c r="F688" t="s">
        <v>1854</v>
      </c>
      <c r="G688" s="1">
        <v>46196.097268518519</v>
      </c>
      <c r="I688" t="s">
        <v>1852</v>
      </c>
      <c r="J688" s="1">
        <v>46196.098101851851</v>
      </c>
      <c r="K688">
        <v>0</v>
      </c>
      <c r="L688">
        <v>0</v>
      </c>
      <c r="M688" t="s">
        <v>1855</v>
      </c>
      <c r="N688" t="s">
        <v>1851</v>
      </c>
      <c r="O688" s="1">
        <v>46196.090243055558</v>
      </c>
      <c r="P688" s="1">
        <v>46196.098101851851</v>
      </c>
      <c r="Q688" s="1" t="str">
        <f t="shared" si="10"/>
        <v>2401453|r01</v>
      </c>
    </row>
    <row r="689" spans="1:17">
      <c r="A689">
        <v>688</v>
      </c>
      <c r="B689" t="s">
        <v>1857</v>
      </c>
      <c r="C689" t="s">
        <v>1858</v>
      </c>
      <c r="D689">
        <v>3524600</v>
      </c>
      <c r="E689">
        <v>61</v>
      </c>
      <c r="F689" t="s">
        <v>1849</v>
      </c>
      <c r="G689" s="1">
        <v>46196.09101851852</v>
      </c>
      <c r="H689">
        <v>72</v>
      </c>
      <c r="I689" t="s">
        <v>1849</v>
      </c>
      <c r="J689" s="1">
        <v>46196.091261574074</v>
      </c>
      <c r="K689">
        <v>1</v>
      </c>
      <c r="L689">
        <v>1</v>
      </c>
      <c r="M689" t="s">
        <v>1850</v>
      </c>
      <c r="N689" t="s">
        <v>1851</v>
      </c>
      <c r="O689" s="1">
        <v>46196.090254629627</v>
      </c>
      <c r="P689" s="1">
        <v>46196.091261574074</v>
      </c>
      <c r="Q689" s="1" t="str">
        <f t="shared" si="10"/>
        <v>3524600|r01</v>
      </c>
    </row>
    <row r="690" spans="1:17">
      <c r="A690">
        <v>689</v>
      </c>
      <c r="B690" t="s">
        <v>1857</v>
      </c>
      <c r="C690" t="s">
        <v>1858</v>
      </c>
      <c r="D690">
        <v>3524808</v>
      </c>
      <c r="E690">
        <v>92</v>
      </c>
      <c r="F690" t="s">
        <v>1849</v>
      </c>
      <c r="G690" s="1">
        <v>46196.091446759259</v>
      </c>
      <c r="H690">
        <v>68</v>
      </c>
      <c r="I690" t="s">
        <v>1849</v>
      </c>
      <c r="J690" s="1">
        <v>46196.091828703706</v>
      </c>
      <c r="K690">
        <v>1</v>
      </c>
      <c r="L690">
        <v>1</v>
      </c>
      <c r="M690" t="s">
        <v>1850</v>
      </c>
      <c r="N690" t="s">
        <v>1851</v>
      </c>
      <c r="O690" s="1">
        <v>46196.091296296298</v>
      </c>
      <c r="P690" s="1">
        <v>46196.091828703706</v>
      </c>
      <c r="Q690" s="1" t="str">
        <f t="shared" si="10"/>
        <v>3524808|r01</v>
      </c>
    </row>
    <row r="691" spans="1:17">
      <c r="A691">
        <v>690</v>
      </c>
      <c r="B691" t="s">
        <v>1857</v>
      </c>
      <c r="C691" t="s">
        <v>1858</v>
      </c>
      <c r="D691">
        <v>3524907</v>
      </c>
      <c r="E691">
        <v>92</v>
      </c>
      <c r="F691" t="s">
        <v>1849</v>
      </c>
      <c r="G691" s="1">
        <v>46196.092013888891</v>
      </c>
      <c r="H691">
        <v>59</v>
      </c>
      <c r="I691" t="s">
        <v>1849</v>
      </c>
      <c r="J691" s="1">
        <v>46196.092407407406</v>
      </c>
      <c r="K691">
        <v>1</v>
      </c>
      <c r="L691">
        <v>1</v>
      </c>
      <c r="M691" t="s">
        <v>1850</v>
      </c>
      <c r="N691" t="s">
        <v>1851</v>
      </c>
      <c r="O691" s="1">
        <v>46196.091863425929</v>
      </c>
      <c r="P691" s="1">
        <v>46196.092407407406</v>
      </c>
      <c r="Q691" s="1" t="str">
        <f t="shared" si="10"/>
        <v>3524907|r01</v>
      </c>
    </row>
    <row r="692" spans="1:17">
      <c r="A692">
        <v>691</v>
      </c>
      <c r="B692" t="s">
        <v>1857</v>
      </c>
      <c r="C692" t="s">
        <v>1858</v>
      </c>
      <c r="D692">
        <v>3530904</v>
      </c>
      <c r="E692">
        <v>64</v>
      </c>
      <c r="F692" t="s">
        <v>1849</v>
      </c>
      <c r="G692" s="1">
        <v>46196.092777777776</v>
      </c>
      <c r="H692">
        <v>62</v>
      </c>
      <c r="I692" t="s">
        <v>1849</v>
      </c>
      <c r="J692" s="1">
        <v>46196.092986111114</v>
      </c>
      <c r="K692">
        <v>1</v>
      </c>
      <c r="L692">
        <v>1</v>
      </c>
      <c r="M692" t="s">
        <v>1850</v>
      </c>
      <c r="N692" t="s">
        <v>1851</v>
      </c>
      <c r="O692" s="1">
        <v>46196.092442129629</v>
      </c>
      <c r="P692" s="1">
        <v>46196.092986111114</v>
      </c>
      <c r="Q692" s="1" t="str">
        <f t="shared" si="10"/>
        <v>3530904|r01</v>
      </c>
    </row>
    <row r="693" spans="1:17">
      <c r="A693">
        <v>692</v>
      </c>
      <c r="B693" t="s">
        <v>1857</v>
      </c>
      <c r="C693" t="s">
        <v>1858</v>
      </c>
      <c r="D693">
        <v>3532900</v>
      </c>
      <c r="E693">
        <v>97</v>
      </c>
      <c r="F693" t="s">
        <v>1849</v>
      </c>
      <c r="G693" s="1">
        <v>46196.0934837963</v>
      </c>
      <c r="H693">
        <v>100</v>
      </c>
      <c r="I693" t="s">
        <v>1849</v>
      </c>
      <c r="J693" s="1">
        <v>46196.0937962963</v>
      </c>
      <c r="K693">
        <v>1</v>
      </c>
      <c r="L693">
        <v>1</v>
      </c>
      <c r="M693" t="s">
        <v>1850</v>
      </c>
      <c r="N693" t="s">
        <v>1851</v>
      </c>
      <c r="O693" s="1">
        <v>46196.09302083333</v>
      </c>
      <c r="P693" s="1">
        <v>46196.0937962963</v>
      </c>
      <c r="Q693" s="1" t="str">
        <f t="shared" si="10"/>
        <v>3532900|r01</v>
      </c>
    </row>
    <row r="694" spans="1:17">
      <c r="A694">
        <v>693</v>
      </c>
      <c r="B694" t="s">
        <v>1857</v>
      </c>
      <c r="C694" t="s">
        <v>1858</v>
      </c>
      <c r="D694">
        <v>3534104</v>
      </c>
      <c r="E694">
        <v>90</v>
      </c>
      <c r="F694" t="s">
        <v>1849</v>
      </c>
      <c r="G694" s="1">
        <v>46196.094293981485</v>
      </c>
      <c r="H694">
        <v>94</v>
      </c>
      <c r="I694" t="s">
        <v>1849</v>
      </c>
      <c r="J694" s="1">
        <v>46196.094548611109</v>
      </c>
      <c r="K694">
        <v>1</v>
      </c>
      <c r="L694">
        <v>1</v>
      </c>
      <c r="M694" t="s">
        <v>1850</v>
      </c>
      <c r="N694" t="s">
        <v>1851</v>
      </c>
      <c r="O694" s="1">
        <v>46196.093831018516</v>
      </c>
      <c r="P694" s="1">
        <v>46196.094548611109</v>
      </c>
      <c r="Q694" s="1" t="str">
        <f t="shared" si="10"/>
        <v>3534104|r01</v>
      </c>
    </row>
    <row r="695" spans="1:17">
      <c r="A695">
        <v>694</v>
      </c>
      <c r="B695" t="s">
        <v>1857</v>
      </c>
      <c r="C695" t="s">
        <v>1858</v>
      </c>
      <c r="D695">
        <v>3538105</v>
      </c>
      <c r="E695">
        <v>69</v>
      </c>
      <c r="F695" t="s">
        <v>1849</v>
      </c>
      <c r="G695" s="1">
        <v>46196.095034722224</v>
      </c>
      <c r="H695">
        <v>74</v>
      </c>
      <c r="I695" t="s">
        <v>1849</v>
      </c>
      <c r="J695" s="1">
        <v>46196.095324074071</v>
      </c>
      <c r="K695">
        <v>1</v>
      </c>
      <c r="L695">
        <v>1</v>
      </c>
      <c r="M695" t="s">
        <v>1850</v>
      </c>
      <c r="N695" t="s">
        <v>1851</v>
      </c>
      <c r="O695" s="1">
        <v>46196.094594907408</v>
      </c>
      <c r="P695" s="1">
        <v>46196.095324074071</v>
      </c>
      <c r="Q695" s="1" t="str">
        <f t="shared" si="10"/>
        <v>3538105|r01</v>
      </c>
    </row>
    <row r="696" spans="1:17">
      <c r="A696">
        <v>695</v>
      </c>
      <c r="B696" t="s">
        <v>1857</v>
      </c>
      <c r="C696" t="s">
        <v>1858</v>
      </c>
      <c r="D696">
        <v>3539608</v>
      </c>
      <c r="E696">
        <v>92</v>
      </c>
      <c r="F696" t="s">
        <v>1849</v>
      </c>
      <c r="G696" s="1">
        <v>46196.095520833333</v>
      </c>
      <c r="H696">
        <v>68</v>
      </c>
      <c r="I696" t="s">
        <v>1849</v>
      </c>
      <c r="J696" s="1">
        <v>46196.095763888887</v>
      </c>
      <c r="K696">
        <v>1</v>
      </c>
      <c r="L696">
        <v>1</v>
      </c>
      <c r="M696" t="s">
        <v>1850</v>
      </c>
      <c r="N696" t="s">
        <v>1851</v>
      </c>
      <c r="O696" s="1">
        <v>46196.095370370371</v>
      </c>
      <c r="P696" s="1">
        <v>46196.095763888887</v>
      </c>
      <c r="Q696" s="1" t="str">
        <f t="shared" si="10"/>
        <v>3539608|r01</v>
      </c>
    </row>
    <row r="697" spans="1:17">
      <c r="A697">
        <v>696</v>
      </c>
      <c r="B697" t="s">
        <v>1857</v>
      </c>
      <c r="C697" t="s">
        <v>1858</v>
      </c>
      <c r="D697">
        <v>3539707</v>
      </c>
      <c r="E697">
        <v>39</v>
      </c>
      <c r="F697" t="s">
        <v>1849</v>
      </c>
      <c r="G697" s="1">
        <v>46196.096435185187</v>
      </c>
      <c r="H697">
        <v>45</v>
      </c>
      <c r="I697" t="s">
        <v>1849</v>
      </c>
      <c r="J697" s="1">
        <v>46196.096747685187</v>
      </c>
      <c r="K697">
        <v>1</v>
      </c>
      <c r="L697">
        <v>1</v>
      </c>
      <c r="M697" t="s">
        <v>1850</v>
      </c>
      <c r="N697" t="s">
        <v>1851</v>
      </c>
      <c r="O697" s="1">
        <v>46196.095810185187</v>
      </c>
      <c r="P697" s="1">
        <v>46196.096747685187</v>
      </c>
      <c r="Q697" s="1" t="str">
        <f t="shared" si="10"/>
        <v>3539707|r01</v>
      </c>
    </row>
    <row r="698" spans="1:17">
      <c r="A698">
        <v>697</v>
      </c>
      <c r="B698" t="s">
        <v>1857</v>
      </c>
      <c r="C698" t="s">
        <v>1858</v>
      </c>
      <c r="D698">
        <v>3539806</v>
      </c>
      <c r="E698">
        <v>92</v>
      </c>
      <c r="F698" t="s">
        <v>1849</v>
      </c>
      <c r="G698" s="1">
        <v>46196.096932870372</v>
      </c>
      <c r="H698">
        <v>76</v>
      </c>
      <c r="I698" t="s">
        <v>1849</v>
      </c>
      <c r="J698" s="1">
        <v>46196.097187500003</v>
      </c>
      <c r="K698">
        <v>1</v>
      </c>
      <c r="L698">
        <v>1</v>
      </c>
      <c r="M698" t="s">
        <v>1850</v>
      </c>
      <c r="N698" t="s">
        <v>1851</v>
      </c>
      <c r="O698" s="1">
        <v>46196.096782407411</v>
      </c>
      <c r="P698" s="1">
        <v>46196.097187500003</v>
      </c>
      <c r="Q698" s="1" t="str">
        <f t="shared" si="10"/>
        <v>3539806|r01</v>
      </c>
    </row>
    <row r="699" spans="1:17">
      <c r="A699">
        <v>698</v>
      </c>
      <c r="B699" t="s">
        <v>1857</v>
      </c>
      <c r="C699" t="s">
        <v>1858</v>
      </c>
      <c r="D699">
        <v>3540101</v>
      </c>
      <c r="E699">
        <v>74</v>
      </c>
      <c r="F699" t="s">
        <v>1849</v>
      </c>
      <c r="G699" s="1">
        <v>46196.097569444442</v>
      </c>
      <c r="H699">
        <v>80</v>
      </c>
      <c r="I699" t="s">
        <v>1849</v>
      </c>
      <c r="J699" s="1">
        <v>46196.097812499997</v>
      </c>
      <c r="K699">
        <v>1</v>
      </c>
      <c r="L699">
        <v>1</v>
      </c>
      <c r="M699" t="s">
        <v>1850</v>
      </c>
      <c r="N699" t="s">
        <v>1851</v>
      </c>
      <c r="O699" s="1">
        <v>46196.097233796296</v>
      </c>
      <c r="P699" s="1">
        <v>46196.097812499997</v>
      </c>
      <c r="Q699" s="1" t="str">
        <f t="shared" si="10"/>
        <v>3540101|r01</v>
      </c>
    </row>
    <row r="700" spans="1:17">
      <c r="A700">
        <v>699</v>
      </c>
      <c r="B700" t="s">
        <v>1857</v>
      </c>
      <c r="C700" t="s">
        <v>1858</v>
      </c>
      <c r="D700">
        <v>3540853</v>
      </c>
      <c r="E700">
        <v>64</v>
      </c>
      <c r="F700" t="s">
        <v>1849</v>
      </c>
      <c r="G700" s="1">
        <v>46196.098553240743</v>
      </c>
      <c r="H700">
        <v>75</v>
      </c>
      <c r="I700" t="s">
        <v>1849</v>
      </c>
      <c r="J700" s="1">
        <v>46196.09883101852</v>
      </c>
      <c r="K700">
        <v>1</v>
      </c>
      <c r="L700">
        <v>1</v>
      </c>
      <c r="M700" t="s">
        <v>1850</v>
      </c>
      <c r="N700" t="s">
        <v>1851</v>
      </c>
      <c r="O700" s="1">
        <v>46196.09784722222</v>
      </c>
      <c r="P700" s="1">
        <v>46196.09883101852</v>
      </c>
      <c r="Q700" s="1" t="str">
        <f t="shared" si="10"/>
        <v>3540853|r01</v>
      </c>
    </row>
    <row r="701" spans="1:17">
      <c r="A701">
        <v>700</v>
      </c>
      <c r="B701" t="s">
        <v>1857</v>
      </c>
      <c r="C701" t="s">
        <v>1858</v>
      </c>
      <c r="D701">
        <v>2404408</v>
      </c>
      <c r="E701">
        <v>69</v>
      </c>
      <c r="F701" t="s">
        <v>1849</v>
      </c>
      <c r="G701" s="1">
        <v>46196.098553240743</v>
      </c>
      <c r="H701">
        <v>69</v>
      </c>
      <c r="I701" t="s">
        <v>1849</v>
      </c>
      <c r="J701" s="1">
        <v>46196.098796296297</v>
      </c>
      <c r="K701">
        <v>1</v>
      </c>
      <c r="L701">
        <v>1</v>
      </c>
      <c r="M701" t="s">
        <v>1850</v>
      </c>
      <c r="N701" t="s">
        <v>1851</v>
      </c>
      <c r="O701" s="1">
        <v>46196.098136574074</v>
      </c>
      <c r="P701" s="1">
        <v>46196.098796296297</v>
      </c>
      <c r="Q701" s="1" t="str">
        <f t="shared" si="10"/>
        <v>2404408|r01</v>
      </c>
    </row>
    <row r="702" spans="1:17">
      <c r="A702">
        <v>701</v>
      </c>
      <c r="B702" t="s">
        <v>1857</v>
      </c>
      <c r="C702" t="s">
        <v>1858</v>
      </c>
      <c r="D702">
        <v>2405108</v>
      </c>
      <c r="E702">
        <v>59</v>
      </c>
      <c r="F702" t="s">
        <v>1849</v>
      </c>
      <c r="G702" s="1">
        <v>46196.099178240744</v>
      </c>
      <c r="H702">
        <v>66</v>
      </c>
      <c r="I702" t="s">
        <v>1849</v>
      </c>
      <c r="J702" s="1">
        <v>46196.099456018521</v>
      </c>
      <c r="K702">
        <v>1</v>
      </c>
      <c r="L702">
        <v>1</v>
      </c>
      <c r="M702" t="s">
        <v>1850</v>
      </c>
      <c r="N702" t="s">
        <v>1851</v>
      </c>
      <c r="O702" s="1">
        <v>46196.09883101852</v>
      </c>
      <c r="P702" s="1">
        <v>46196.099456018521</v>
      </c>
      <c r="Q702" s="1" t="str">
        <f t="shared" si="10"/>
        <v>2405108|r01</v>
      </c>
    </row>
    <row r="703" spans="1:17">
      <c r="A703">
        <v>702</v>
      </c>
      <c r="B703" t="s">
        <v>1857</v>
      </c>
      <c r="C703" t="s">
        <v>1858</v>
      </c>
      <c r="D703">
        <v>3544103</v>
      </c>
      <c r="E703">
        <v>74</v>
      </c>
      <c r="F703" t="s">
        <v>1849</v>
      </c>
      <c r="G703" s="1">
        <v>46196.09915509259</v>
      </c>
      <c r="H703">
        <v>74</v>
      </c>
      <c r="I703" t="s">
        <v>1849</v>
      </c>
      <c r="J703" s="1">
        <v>46196.099421296298</v>
      </c>
      <c r="K703">
        <v>1</v>
      </c>
      <c r="L703">
        <v>1</v>
      </c>
      <c r="M703" t="s">
        <v>1850</v>
      </c>
      <c r="N703" t="s">
        <v>1851</v>
      </c>
      <c r="O703" s="1">
        <v>46196.09888888889</v>
      </c>
      <c r="P703" s="1">
        <v>46196.099421296298</v>
      </c>
      <c r="Q703" s="1" t="str">
        <f t="shared" si="10"/>
        <v>3544103|r01</v>
      </c>
    </row>
    <row r="704" spans="1:17">
      <c r="A704">
        <v>703</v>
      </c>
      <c r="B704" t="s">
        <v>1857</v>
      </c>
      <c r="C704" t="s">
        <v>1858</v>
      </c>
      <c r="D704">
        <v>3544509</v>
      </c>
      <c r="E704">
        <v>92</v>
      </c>
      <c r="F704" t="s">
        <v>1849</v>
      </c>
      <c r="G704" s="1">
        <v>46196.099594907406</v>
      </c>
      <c r="H704">
        <v>61</v>
      </c>
      <c r="I704" t="s">
        <v>1849</v>
      </c>
      <c r="J704" s="1">
        <v>46196.099814814814</v>
      </c>
      <c r="K704">
        <v>1</v>
      </c>
      <c r="L704">
        <v>1</v>
      </c>
      <c r="M704" t="s">
        <v>1850</v>
      </c>
      <c r="N704" t="s">
        <v>1851</v>
      </c>
      <c r="O704" s="1">
        <v>46196.099456018521</v>
      </c>
      <c r="P704" s="1">
        <v>46196.099814814814</v>
      </c>
      <c r="Q704" s="1" t="str">
        <f t="shared" si="10"/>
        <v>3544509|r01</v>
      </c>
    </row>
    <row r="705" spans="1:17">
      <c r="A705">
        <v>704</v>
      </c>
      <c r="B705" t="s">
        <v>1857</v>
      </c>
      <c r="C705" t="s">
        <v>1858</v>
      </c>
      <c r="D705">
        <v>2406809</v>
      </c>
      <c r="E705">
        <v>57</v>
      </c>
      <c r="F705" t="s">
        <v>1849</v>
      </c>
      <c r="G705" s="1">
        <v>46196.099675925929</v>
      </c>
      <c r="H705">
        <v>55</v>
      </c>
      <c r="I705" t="s">
        <v>1849</v>
      </c>
      <c r="J705" s="1">
        <v>46196.09988425926</v>
      </c>
      <c r="K705">
        <v>1</v>
      </c>
      <c r="L705">
        <v>1</v>
      </c>
      <c r="M705" t="s">
        <v>1850</v>
      </c>
      <c r="N705" t="s">
        <v>1851</v>
      </c>
      <c r="O705" s="1">
        <v>46196.099502314813</v>
      </c>
      <c r="P705" s="1">
        <v>46196.09988425926</v>
      </c>
      <c r="Q705" s="1" t="str">
        <f t="shared" si="10"/>
        <v>2406809|r01</v>
      </c>
    </row>
    <row r="706" spans="1:17">
      <c r="A706">
        <v>705</v>
      </c>
      <c r="B706" t="s">
        <v>1857</v>
      </c>
      <c r="C706" t="s">
        <v>1858</v>
      </c>
      <c r="D706">
        <v>3549953</v>
      </c>
      <c r="E706">
        <v>64</v>
      </c>
      <c r="F706" t="s">
        <v>1849</v>
      </c>
      <c r="G706" s="1">
        <v>46196.100115740737</v>
      </c>
      <c r="H706">
        <v>65</v>
      </c>
      <c r="I706" t="s">
        <v>1849</v>
      </c>
      <c r="J706" s="1">
        <v>46196.100300925929</v>
      </c>
      <c r="K706">
        <v>1</v>
      </c>
      <c r="L706">
        <v>1</v>
      </c>
      <c r="M706" t="s">
        <v>1850</v>
      </c>
      <c r="N706" t="s">
        <v>1851</v>
      </c>
      <c r="O706" s="1">
        <v>46196.099872685183</v>
      </c>
      <c r="P706" s="1">
        <v>46196.100300925929</v>
      </c>
      <c r="Q706" s="1" t="str">
        <f t="shared" ref="Q706:Q769" si="11">D706&amp;"|"&amp;B706</f>
        <v>3549953|r01</v>
      </c>
    </row>
    <row r="707" spans="1:17">
      <c r="A707">
        <v>706</v>
      </c>
      <c r="B707" t="s">
        <v>1857</v>
      </c>
      <c r="C707" t="s">
        <v>1858</v>
      </c>
      <c r="D707">
        <v>2407104</v>
      </c>
      <c r="E707">
        <v>92</v>
      </c>
      <c r="F707" t="s">
        <v>1849</v>
      </c>
      <c r="G707" s="1">
        <v>46196.10491898148</v>
      </c>
      <c r="H707">
        <v>79</v>
      </c>
      <c r="I707" t="s">
        <v>1849</v>
      </c>
      <c r="J707" s="1">
        <v>46196.105138888888</v>
      </c>
      <c r="K707">
        <v>1</v>
      </c>
      <c r="L707">
        <v>1</v>
      </c>
      <c r="M707" t="s">
        <v>1850</v>
      </c>
      <c r="N707" t="s">
        <v>1851</v>
      </c>
      <c r="O707" s="1">
        <v>46196.099930555552</v>
      </c>
      <c r="P707" s="1">
        <v>46196.105138888888</v>
      </c>
      <c r="Q707" s="1" t="str">
        <f t="shared" si="11"/>
        <v>2407104|r01</v>
      </c>
    </row>
    <row r="708" spans="1:17">
      <c r="A708">
        <v>707</v>
      </c>
      <c r="B708" t="s">
        <v>1857</v>
      </c>
      <c r="C708" t="s">
        <v>1858</v>
      </c>
      <c r="D708">
        <v>3550001</v>
      </c>
      <c r="E708">
        <v>92</v>
      </c>
      <c r="F708" t="s">
        <v>1849</v>
      </c>
      <c r="G708" s="1">
        <v>46196.100474537037</v>
      </c>
      <c r="H708">
        <v>69</v>
      </c>
      <c r="I708" t="s">
        <v>1849</v>
      </c>
      <c r="J708" s="1">
        <v>46196.10083333333</v>
      </c>
      <c r="K708">
        <v>1</v>
      </c>
      <c r="L708">
        <v>1</v>
      </c>
      <c r="M708" t="s">
        <v>1850</v>
      </c>
      <c r="N708" t="s">
        <v>1851</v>
      </c>
      <c r="O708" s="1">
        <v>46196.100347222222</v>
      </c>
      <c r="P708" s="1">
        <v>46196.10083333333</v>
      </c>
      <c r="Q708" s="1" t="str">
        <f t="shared" si="11"/>
        <v>3550001|r01</v>
      </c>
    </row>
    <row r="709" spans="1:17">
      <c r="A709">
        <v>708</v>
      </c>
      <c r="B709" t="s">
        <v>1857</v>
      </c>
      <c r="C709" t="s">
        <v>1858</v>
      </c>
      <c r="D709">
        <v>3550506</v>
      </c>
      <c r="E709">
        <v>92</v>
      </c>
      <c r="F709" t="s">
        <v>1849</v>
      </c>
      <c r="G709" s="1">
        <v>46196.101006944446</v>
      </c>
      <c r="H709">
        <v>86</v>
      </c>
      <c r="I709" t="s">
        <v>1849</v>
      </c>
      <c r="J709" s="1">
        <v>46196.101284722223</v>
      </c>
      <c r="K709">
        <v>1</v>
      </c>
      <c r="L709">
        <v>1</v>
      </c>
      <c r="M709" t="s">
        <v>1850</v>
      </c>
      <c r="N709" t="s">
        <v>1851</v>
      </c>
      <c r="O709" s="1">
        <v>46196.100868055553</v>
      </c>
      <c r="P709" s="1">
        <v>46196.101284722223</v>
      </c>
      <c r="Q709" s="1" t="str">
        <f t="shared" si="11"/>
        <v>3550506|r01</v>
      </c>
    </row>
    <row r="710" spans="1:17">
      <c r="A710">
        <v>709</v>
      </c>
      <c r="B710" t="s">
        <v>1857</v>
      </c>
      <c r="C710" t="s">
        <v>1858</v>
      </c>
      <c r="D710">
        <v>3550605</v>
      </c>
      <c r="E710">
        <v>92</v>
      </c>
      <c r="F710" t="s">
        <v>1849</v>
      </c>
      <c r="G710" s="1">
        <v>46196.103796296295</v>
      </c>
      <c r="H710">
        <v>75</v>
      </c>
      <c r="I710" t="s">
        <v>1849</v>
      </c>
      <c r="J710" s="1">
        <v>46196.104062500002</v>
      </c>
      <c r="K710">
        <v>1</v>
      </c>
      <c r="L710">
        <v>1</v>
      </c>
      <c r="M710" t="s">
        <v>1850</v>
      </c>
      <c r="N710" t="s">
        <v>1851</v>
      </c>
      <c r="O710" s="1">
        <v>46196.101331018515</v>
      </c>
      <c r="P710" s="1">
        <v>46196.104062500002</v>
      </c>
      <c r="Q710" s="1" t="str">
        <f t="shared" si="11"/>
        <v>3550605|r01</v>
      </c>
    </row>
    <row r="711" spans="1:17">
      <c r="A711">
        <v>710</v>
      </c>
      <c r="B711" t="s">
        <v>1857</v>
      </c>
      <c r="C711" t="s">
        <v>1858</v>
      </c>
      <c r="D711">
        <v>3552007</v>
      </c>
      <c r="E711">
        <v>59</v>
      </c>
      <c r="F711" t="s">
        <v>1849</v>
      </c>
      <c r="G711" s="1">
        <v>46196.10491898148</v>
      </c>
      <c r="H711">
        <v>59</v>
      </c>
      <c r="I711" t="s">
        <v>1849</v>
      </c>
      <c r="J711" s="1">
        <v>46196.105185185188</v>
      </c>
      <c r="K711">
        <v>1</v>
      </c>
      <c r="L711">
        <v>1</v>
      </c>
      <c r="M711" t="s">
        <v>1850</v>
      </c>
      <c r="N711" t="s">
        <v>1851</v>
      </c>
      <c r="O711" s="1">
        <v>46196.104097222225</v>
      </c>
      <c r="P711" s="1">
        <v>46196.105185185188</v>
      </c>
      <c r="Q711" s="1" t="str">
        <f t="shared" si="11"/>
        <v>3552007|r01</v>
      </c>
    </row>
    <row r="712" spans="1:17">
      <c r="A712">
        <v>711</v>
      </c>
      <c r="B712" t="s">
        <v>1857</v>
      </c>
      <c r="C712" t="s">
        <v>1858</v>
      </c>
      <c r="D712">
        <v>2407252</v>
      </c>
      <c r="E712">
        <v>63</v>
      </c>
      <c r="F712" t="s">
        <v>1849</v>
      </c>
      <c r="G712" s="1">
        <v>46196.107893518521</v>
      </c>
      <c r="H712">
        <v>66</v>
      </c>
      <c r="I712" t="s">
        <v>1849</v>
      </c>
      <c r="J712" s="1">
        <v>46196.108148148145</v>
      </c>
      <c r="K712">
        <v>1</v>
      </c>
      <c r="L712">
        <v>1</v>
      </c>
      <c r="M712" t="s">
        <v>1850</v>
      </c>
      <c r="N712" t="s">
        <v>1851</v>
      </c>
      <c r="O712" s="1">
        <v>46196.105173611111</v>
      </c>
      <c r="P712" s="1">
        <v>46196.108148148145</v>
      </c>
      <c r="Q712" s="1" t="str">
        <f t="shared" si="11"/>
        <v>2407252|r01</v>
      </c>
    </row>
    <row r="713" spans="1:17">
      <c r="A713">
        <v>712</v>
      </c>
      <c r="B713" t="s">
        <v>1857</v>
      </c>
      <c r="C713" t="s">
        <v>1858</v>
      </c>
      <c r="D713">
        <v>3553401</v>
      </c>
      <c r="E713">
        <v>92</v>
      </c>
      <c r="F713" t="s">
        <v>1849</v>
      </c>
      <c r="G713" s="1">
        <v>46196.110243055555</v>
      </c>
      <c r="H713">
        <v>59</v>
      </c>
      <c r="I713" t="s">
        <v>1849</v>
      </c>
      <c r="J713" s="1">
        <v>46196.110439814816</v>
      </c>
      <c r="K713">
        <v>1</v>
      </c>
      <c r="L713">
        <v>1</v>
      </c>
      <c r="M713" t="s">
        <v>1850</v>
      </c>
      <c r="N713" t="s">
        <v>1851</v>
      </c>
      <c r="O713" s="1">
        <v>46196.105254629627</v>
      </c>
      <c r="P713" s="1">
        <v>46196.110439814816</v>
      </c>
      <c r="Q713" s="1" t="str">
        <f t="shared" si="11"/>
        <v>3553401|r01</v>
      </c>
    </row>
    <row r="714" spans="1:17">
      <c r="A714">
        <v>713</v>
      </c>
      <c r="B714" t="s">
        <v>1857</v>
      </c>
      <c r="C714" t="s">
        <v>1858</v>
      </c>
      <c r="D714">
        <v>2407401</v>
      </c>
      <c r="E714">
        <v>60</v>
      </c>
      <c r="F714" t="s">
        <v>1849</v>
      </c>
      <c r="G714" s="1">
        <v>46196.109039351853</v>
      </c>
      <c r="H714">
        <v>70</v>
      </c>
      <c r="I714" t="s">
        <v>1849</v>
      </c>
      <c r="J714" s="1">
        <v>46196.109340277777</v>
      </c>
      <c r="K714">
        <v>1</v>
      </c>
      <c r="L714">
        <v>1</v>
      </c>
      <c r="M714" t="s">
        <v>1850</v>
      </c>
      <c r="N714" t="s">
        <v>1851</v>
      </c>
      <c r="O714" s="1">
        <v>46196.108182870368</v>
      </c>
      <c r="P714" s="1">
        <v>46196.109340277777</v>
      </c>
      <c r="Q714" s="1" t="str">
        <f t="shared" si="11"/>
        <v>2407401|r01</v>
      </c>
    </row>
    <row r="715" spans="1:17">
      <c r="A715">
        <v>714</v>
      </c>
      <c r="B715" t="s">
        <v>1857</v>
      </c>
      <c r="C715" t="s">
        <v>1858</v>
      </c>
      <c r="D715">
        <v>2407500</v>
      </c>
      <c r="E715">
        <v>59</v>
      </c>
      <c r="F715" t="s">
        <v>1849</v>
      </c>
      <c r="G715" s="1">
        <v>46196.109560185185</v>
      </c>
      <c r="H715">
        <v>59</v>
      </c>
      <c r="I715" t="s">
        <v>1849</v>
      </c>
      <c r="J715" s="1">
        <v>46196.109768518516</v>
      </c>
      <c r="K715">
        <v>1</v>
      </c>
      <c r="L715">
        <v>1</v>
      </c>
      <c r="M715" t="s">
        <v>1850</v>
      </c>
      <c r="N715" t="s">
        <v>1851</v>
      </c>
      <c r="O715" s="1">
        <v>46196.109386574077</v>
      </c>
      <c r="P715" s="1">
        <v>46196.109768518516</v>
      </c>
      <c r="Q715" s="1" t="str">
        <f t="shared" si="11"/>
        <v>2407500|r01</v>
      </c>
    </row>
    <row r="716" spans="1:17">
      <c r="A716">
        <v>715</v>
      </c>
      <c r="B716" t="s">
        <v>1857</v>
      </c>
      <c r="C716" t="s">
        <v>1858</v>
      </c>
      <c r="D716">
        <v>2411007</v>
      </c>
      <c r="E716">
        <v>63</v>
      </c>
      <c r="F716" t="s">
        <v>1849</v>
      </c>
      <c r="G716" s="1">
        <v>46196.110173611109</v>
      </c>
      <c r="H716">
        <v>65</v>
      </c>
      <c r="I716" t="s">
        <v>1849</v>
      </c>
      <c r="J716" s="1">
        <v>46196.11042824074</v>
      </c>
      <c r="K716">
        <v>1</v>
      </c>
      <c r="L716">
        <v>1</v>
      </c>
      <c r="M716" t="s">
        <v>1850</v>
      </c>
      <c r="N716" t="s">
        <v>1851</v>
      </c>
      <c r="O716" s="1">
        <v>46196.109803240739</v>
      </c>
      <c r="P716" s="1">
        <v>46196.11042824074</v>
      </c>
      <c r="Q716" s="1" t="str">
        <f t="shared" si="11"/>
        <v>2411007|r01</v>
      </c>
    </row>
    <row r="717" spans="1:17">
      <c r="A717">
        <v>716</v>
      </c>
      <c r="B717" t="s">
        <v>1857</v>
      </c>
      <c r="C717" t="s">
        <v>1858</v>
      </c>
      <c r="D717">
        <v>2410306</v>
      </c>
      <c r="E717">
        <v>63</v>
      </c>
      <c r="F717" t="s">
        <v>1849</v>
      </c>
      <c r="G717" s="1">
        <v>46196.111481481479</v>
      </c>
      <c r="H717">
        <v>66</v>
      </c>
      <c r="I717" t="s">
        <v>1849</v>
      </c>
      <c r="J717" s="1">
        <v>46196.111747685187</v>
      </c>
      <c r="K717">
        <v>1</v>
      </c>
      <c r="L717">
        <v>1</v>
      </c>
      <c r="M717" t="s">
        <v>1850</v>
      </c>
      <c r="N717" t="s">
        <v>1851</v>
      </c>
      <c r="O717" s="1">
        <v>46196.110474537039</v>
      </c>
      <c r="P717" s="1">
        <v>46196.111747685187</v>
      </c>
      <c r="Q717" s="1" t="str">
        <f t="shared" si="11"/>
        <v>2410306|r01</v>
      </c>
    </row>
    <row r="718" spans="1:17">
      <c r="A718">
        <v>717</v>
      </c>
      <c r="B718" t="s">
        <v>1857</v>
      </c>
      <c r="C718" t="s">
        <v>1858</v>
      </c>
      <c r="D718">
        <v>3553906</v>
      </c>
      <c r="E718">
        <v>88</v>
      </c>
      <c r="F718" t="s">
        <v>1849</v>
      </c>
      <c r="G718" s="1">
        <v>46196.110752314817</v>
      </c>
      <c r="H718">
        <v>90</v>
      </c>
      <c r="I718" t="s">
        <v>1849</v>
      </c>
      <c r="J718" s="1">
        <v>46196.110972222225</v>
      </c>
      <c r="K718">
        <v>1</v>
      </c>
      <c r="L718">
        <v>1</v>
      </c>
      <c r="M718" t="s">
        <v>1850</v>
      </c>
      <c r="N718" t="s">
        <v>1851</v>
      </c>
      <c r="O718" s="1">
        <v>46196.110474537039</v>
      </c>
      <c r="P718" s="1">
        <v>46196.110972222225</v>
      </c>
      <c r="Q718" s="1" t="str">
        <f t="shared" si="11"/>
        <v>3553906|r01</v>
      </c>
    </row>
    <row r="719" spans="1:17">
      <c r="A719">
        <v>718</v>
      </c>
      <c r="B719" t="s">
        <v>1857</v>
      </c>
      <c r="C719" t="s">
        <v>1858</v>
      </c>
      <c r="D719">
        <v>3554409</v>
      </c>
      <c r="E719">
        <v>82</v>
      </c>
      <c r="F719" t="s">
        <v>1849</v>
      </c>
      <c r="G719" s="1">
        <v>46196.111481481479</v>
      </c>
      <c r="H719">
        <v>79</v>
      </c>
      <c r="I719" t="s">
        <v>1849</v>
      </c>
      <c r="J719" s="1">
        <v>46196.111817129633</v>
      </c>
      <c r="K719">
        <v>1</v>
      </c>
      <c r="L719">
        <v>1</v>
      </c>
      <c r="M719" t="s">
        <v>1850</v>
      </c>
      <c r="N719" t="s">
        <v>1851</v>
      </c>
      <c r="O719" s="1">
        <v>46196.111006944448</v>
      </c>
      <c r="P719" s="1">
        <v>46196.111817129633</v>
      </c>
      <c r="Q719" s="1" t="str">
        <f t="shared" si="11"/>
        <v>3554409|r01</v>
      </c>
    </row>
    <row r="720" spans="1:17">
      <c r="A720">
        <v>719</v>
      </c>
      <c r="B720" t="s">
        <v>1857</v>
      </c>
      <c r="C720" t="s">
        <v>1858</v>
      </c>
      <c r="D720">
        <v>2413904</v>
      </c>
      <c r="E720">
        <v>56</v>
      </c>
      <c r="F720" t="s">
        <v>1849</v>
      </c>
      <c r="G720" s="1">
        <v>46196.112326388888</v>
      </c>
      <c r="H720">
        <v>60</v>
      </c>
      <c r="I720" t="s">
        <v>1849</v>
      </c>
      <c r="J720" s="1">
        <v>46196.112581018519</v>
      </c>
      <c r="K720">
        <v>1</v>
      </c>
      <c r="L720">
        <v>1</v>
      </c>
      <c r="M720" t="s">
        <v>1850</v>
      </c>
      <c r="N720" t="s">
        <v>1851</v>
      </c>
      <c r="O720" s="1">
        <v>46196.11178240741</v>
      </c>
      <c r="P720" s="1">
        <v>46196.112581018519</v>
      </c>
      <c r="Q720" s="1" t="str">
        <f t="shared" si="11"/>
        <v>2413904|r01</v>
      </c>
    </row>
    <row r="721" spans="1:17">
      <c r="A721">
        <v>720</v>
      </c>
      <c r="B721" t="s">
        <v>1857</v>
      </c>
      <c r="C721" t="s">
        <v>1858</v>
      </c>
      <c r="D721">
        <v>3555604</v>
      </c>
      <c r="E721">
        <v>62</v>
      </c>
      <c r="F721" t="s">
        <v>1849</v>
      </c>
      <c r="G721" s="1">
        <v>46196.11210648148</v>
      </c>
      <c r="H721">
        <v>66</v>
      </c>
      <c r="I721" t="s">
        <v>1849</v>
      </c>
      <c r="J721" s="1">
        <v>46196.112361111111</v>
      </c>
      <c r="K721">
        <v>1</v>
      </c>
      <c r="L721">
        <v>1</v>
      </c>
      <c r="M721" t="s">
        <v>1850</v>
      </c>
      <c r="N721" t="s">
        <v>1851</v>
      </c>
      <c r="O721" s="1">
        <v>46196.111863425926</v>
      </c>
      <c r="P721" s="1">
        <v>46196.112361111111</v>
      </c>
      <c r="Q721" s="1" t="str">
        <f t="shared" si="11"/>
        <v>3555604|r01</v>
      </c>
    </row>
    <row r="722" spans="1:17">
      <c r="A722">
        <v>721</v>
      </c>
      <c r="B722" t="s">
        <v>1857</v>
      </c>
      <c r="C722" t="s">
        <v>1858</v>
      </c>
      <c r="D722">
        <v>2414902</v>
      </c>
      <c r="E722">
        <v>38</v>
      </c>
      <c r="F722" t="s">
        <v>1849</v>
      </c>
      <c r="G722" s="1">
        <v>46196.113252314812</v>
      </c>
      <c r="H722">
        <v>45</v>
      </c>
      <c r="I722" t="s">
        <v>1849</v>
      </c>
      <c r="J722" s="1">
        <v>46196.113530092596</v>
      </c>
      <c r="K722">
        <v>1</v>
      </c>
      <c r="L722">
        <v>1</v>
      </c>
      <c r="M722" t="s">
        <v>1850</v>
      </c>
      <c r="N722" t="s">
        <v>1851</v>
      </c>
      <c r="O722" s="1">
        <v>46196.112627314818</v>
      </c>
      <c r="P722" s="1">
        <v>46196.113530092596</v>
      </c>
      <c r="Q722" s="1" t="str">
        <f t="shared" si="11"/>
        <v>2414902|r01</v>
      </c>
    </row>
    <row r="723" spans="1:17">
      <c r="A723">
        <v>722</v>
      </c>
      <c r="B723" t="s">
        <v>1857</v>
      </c>
      <c r="C723" t="s">
        <v>1858</v>
      </c>
      <c r="D723">
        <v>2805703</v>
      </c>
      <c r="E723">
        <v>57</v>
      </c>
      <c r="F723" t="s">
        <v>1849</v>
      </c>
      <c r="G723" s="1">
        <v>46196.114166666666</v>
      </c>
      <c r="H723">
        <v>57</v>
      </c>
      <c r="I723" t="s">
        <v>1849</v>
      </c>
      <c r="J723" s="1">
        <v>46196.11445601852</v>
      </c>
      <c r="K723">
        <v>1</v>
      </c>
      <c r="L723">
        <v>1</v>
      </c>
      <c r="M723" t="s">
        <v>1850</v>
      </c>
      <c r="N723" t="s">
        <v>1851</v>
      </c>
      <c r="O723" s="1">
        <v>46196.113564814812</v>
      </c>
      <c r="P723" s="1">
        <v>46196.11445601852</v>
      </c>
      <c r="Q723" s="1" t="str">
        <f t="shared" si="11"/>
        <v>2805703|r01</v>
      </c>
    </row>
    <row r="724" spans="1:17">
      <c r="A724">
        <v>723</v>
      </c>
      <c r="B724" t="s">
        <v>1857</v>
      </c>
      <c r="C724" t="s">
        <v>1858</v>
      </c>
      <c r="D724">
        <v>2805802</v>
      </c>
      <c r="E724">
        <v>57</v>
      </c>
      <c r="F724" t="s">
        <v>1849</v>
      </c>
      <c r="G724" s="1">
        <v>46196.114768518521</v>
      </c>
      <c r="H724">
        <v>57</v>
      </c>
      <c r="I724" t="s">
        <v>1849</v>
      </c>
      <c r="J724" s="1">
        <v>46196.115069444444</v>
      </c>
      <c r="K724">
        <v>1</v>
      </c>
      <c r="L724">
        <v>1</v>
      </c>
      <c r="M724" t="s">
        <v>1850</v>
      </c>
      <c r="N724" t="s">
        <v>1851</v>
      </c>
      <c r="O724" s="1">
        <v>46196.114490740743</v>
      </c>
      <c r="P724" s="1">
        <v>46196.115069444444</v>
      </c>
      <c r="Q724" s="1" t="str">
        <f t="shared" si="11"/>
        <v>2805802|r01</v>
      </c>
    </row>
    <row r="725" spans="1:17">
      <c r="A725">
        <v>724</v>
      </c>
      <c r="B725" t="s">
        <v>1857</v>
      </c>
      <c r="C725" t="s">
        <v>1858</v>
      </c>
      <c r="D725">
        <v>2806008</v>
      </c>
      <c r="E725">
        <v>54</v>
      </c>
      <c r="F725" t="s">
        <v>1849</v>
      </c>
      <c r="G725" s="1">
        <v>46196.115358796298</v>
      </c>
      <c r="H725">
        <v>55</v>
      </c>
      <c r="I725" t="s">
        <v>1849</v>
      </c>
      <c r="J725" s="1">
        <v>46196.115636574075</v>
      </c>
      <c r="K725">
        <v>1</v>
      </c>
      <c r="L725">
        <v>1</v>
      </c>
      <c r="M725" t="s">
        <v>1850</v>
      </c>
      <c r="N725" t="s">
        <v>1851</v>
      </c>
      <c r="O725" s="1">
        <v>46196.115104166667</v>
      </c>
      <c r="P725" s="1">
        <v>46196.115636574075</v>
      </c>
      <c r="Q725" s="1" t="str">
        <f t="shared" si="11"/>
        <v>2806008|r01</v>
      </c>
    </row>
    <row r="726" spans="1:17">
      <c r="A726">
        <v>725</v>
      </c>
      <c r="B726" t="s">
        <v>1859</v>
      </c>
      <c r="C726" t="s">
        <v>1860</v>
      </c>
      <c r="D726">
        <v>2700102</v>
      </c>
      <c r="E726">
        <v>57</v>
      </c>
      <c r="F726" t="s">
        <v>1849</v>
      </c>
      <c r="G726" s="1">
        <v>46203.774398148147</v>
      </c>
      <c r="I726" t="s">
        <v>1852</v>
      </c>
      <c r="J726" s="1">
        <v>46203.775300925925</v>
      </c>
      <c r="K726">
        <v>1</v>
      </c>
      <c r="L726">
        <v>0</v>
      </c>
      <c r="M726" t="s">
        <v>1853</v>
      </c>
      <c r="N726" t="s">
        <v>1851</v>
      </c>
      <c r="O726" s="1">
        <v>46203.773900462962</v>
      </c>
      <c r="P726" s="1">
        <v>46203.775300925925</v>
      </c>
      <c r="Q726" s="1" t="str">
        <f t="shared" si="11"/>
        <v>2700102|r02</v>
      </c>
    </row>
    <row r="727" spans="1:17">
      <c r="A727">
        <v>726</v>
      </c>
      <c r="B727" t="s">
        <v>1859</v>
      </c>
      <c r="C727" t="s">
        <v>1860</v>
      </c>
      <c r="D727">
        <v>5203939</v>
      </c>
      <c r="E727">
        <v>75</v>
      </c>
      <c r="F727" t="s">
        <v>1849</v>
      </c>
      <c r="G727" s="1">
        <v>46203.774398148147</v>
      </c>
      <c r="H727">
        <v>72</v>
      </c>
      <c r="I727" t="s">
        <v>1849</v>
      </c>
      <c r="J727" s="1">
        <v>46203.774687500001</v>
      </c>
      <c r="K727">
        <v>1</v>
      </c>
      <c r="L727">
        <v>1</v>
      </c>
      <c r="M727" t="s">
        <v>1850</v>
      </c>
      <c r="N727" t="s">
        <v>1851</v>
      </c>
      <c r="O727" s="1">
        <v>46203.773912037039</v>
      </c>
      <c r="P727" s="1">
        <v>46203.774687500001</v>
      </c>
      <c r="Q727" s="1" t="str">
        <f t="shared" si="11"/>
        <v>5203939|r02</v>
      </c>
    </row>
    <row r="728" spans="1:17">
      <c r="A728">
        <v>727</v>
      </c>
      <c r="B728" t="s">
        <v>1859</v>
      </c>
      <c r="C728" t="s">
        <v>1860</v>
      </c>
      <c r="D728">
        <v>1200179</v>
      </c>
      <c r="E728">
        <v>61</v>
      </c>
      <c r="F728" t="s">
        <v>1849</v>
      </c>
      <c r="G728" s="1">
        <v>46203.777395833335</v>
      </c>
      <c r="H728">
        <v>63</v>
      </c>
      <c r="I728" t="s">
        <v>1849</v>
      </c>
      <c r="J728" s="1">
        <v>46203.777685185189</v>
      </c>
      <c r="K728">
        <v>1</v>
      </c>
      <c r="L728">
        <v>1</v>
      </c>
      <c r="M728" t="s">
        <v>1850</v>
      </c>
      <c r="N728" t="s">
        <v>1851</v>
      </c>
      <c r="O728" s="1">
        <v>46203.773923611108</v>
      </c>
      <c r="P728" s="1">
        <v>46203.777685185189</v>
      </c>
      <c r="Q728" s="1" t="str">
        <f t="shared" si="11"/>
        <v>1200179|r02</v>
      </c>
    </row>
    <row r="729" spans="1:17">
      <c r="A729">
        <v>728</v>
      </c>
      <c r="B729" t="s">
        <v>1859</v>
      </c>
      <c r="C729" t="s">
        <v>1860</v>
      </c>
      <c r="D729">
        <v>5204656</v>
      </c>
      <c r="E729">
        <v>71</v>
      </c>
      <c r="F729" t="s">
        <v>1849</v>
      </c>
      <c r="G729" s="1">
        <v>46203.775462962964</v>
      </c>
      <c r="H729">
        <v>69</v>
      </c>
      <c r="I729" t="s">
        <v>1849</v>
      </c>
      <c r="J729" s="1">
        <v>46203.775706018518</v>
      </c>
      <c r="K729">
        <v>1</v>
      </c>
      <c r="L729">
        <v>1</v>
      </c>
      <c r="M729" t="s">
        <v>1850</v>
      </c>
      <c r="N729" t="s">
        <v>1851</v>
      </c>
      <c r="O729" s="1">
        <v>46203.774722222224</v>
      </c>
      <c r="P729" s="1">
        <v>46203.775706018518</v>
      </c>
      <c r="Q729" s="1" t="str">
        <f t="shared" si="11"/>
        <v>5204656|r02</v>
      </c>
    </row>
    <row r="730" spans="1:17">
      <c r="A730">
        <v>729</v>
      </c>
      <c r="B730" t="s">
        <v>1859</v>
      </c>
      <c r="C730" t="s">
        <v>1860</v>
      </c>
      <c r="D730">
        <v>2702207</v>
      </c>
      <c r="E730">
        <v>54</v>
      </c>
      <c r="F730" t="s">
        <v>1849</v>
      </c>
      <c r="G730" s="1">
        <v>46203.77553240741</v>
      </c>
      <c r="H730">
        <v>58</v>
      </c>
      <c r="I730" t="s">
        <v>1849</v>
      </c>
      <c r="J730" s="1">
        <v>46203.775787037041</v>
      </c>
      <c r="K730">
        <v>1</v>
      </c>
      <c r="L730">
        <v>1</v>
      </c>
      <c r="M730" t="s">
        <v>1850</v>
      </c>
      <c r="N730" t="s">
        <v>1851</v>
      </c>
      <c r="O730" s="1">
        <v>46203.775347222225</v>
      </c>
      <c r="P730" s="1">
        <v>46203.775787037041</v>
      </c>
      <c r="Q730" s="1" t="str">
        <f t="shared" si="11"/>
        <v>2702207|r02</v>
      </c>
    </row>
    <row r="731" spans="1:17">
      <c r="A731">
        <v>730</v>
      </c>
      <c r="B731" t="s">
        <v>1859</v>
      </c>
      <c r="C731" t="s">
        <v>1860</v>
      </c>
      <c r="D731">
        <v>5205802</v>
      </c>
      <c r="E731">
        <v>74</v>
      </c>
      <c r="F731" t="s">
        <v>1849</v>
      </c>
      <c r="G731" s="1">
        <v>46203.776296296295</v>
      </c>
      <c r="H731">
        <v>74</v>
      </c>
      <c r="I731" t="s">
        <v>1849</v>
      </c>
      <c r="J731" s="1">
        <v>46203.776493055557</v>
      </c>
      <c r="K731">
        <v>1</v>
      </c>
      <c r="L731">
        <v>1</v>
      </c>
      <c r="M731" t="s">
        <v>1850</v>
      </c>
      <c r="N731" t="s">
        <v>1851</v>
      </c>
      <c r="O731" s="1">
        <v>46203.775740740741</v>
      </c>
      <c r="P731" s="1">
        <v>46203.776493055557</v>
      </c>
      <c r="Q731" s="1" t="str">
        <f t="shared" si="11"/>
        <v>5205802|r02</v>
      </c>
    </row>
    <row r="732" spans="1:17">
      <c r="A732">
        <v>731</v>
      </c>
      <c r="B732" t="s">
        <v>1859</v>
      </c>
      <c r="C732" t="s">
        <v>1860</v>
      </c>
      <c r="D732">
        <v>2702900</v>
      </c>
      <c r="E732">
        <v>64</v>
      </c>
      <c r="F732" t="s">
        <v>1849</v>
      </c>
      <c r="G732" s="1">
        <v>46203.776296296295</v>
      </c>
      <c r="H732">
        <v>68</v>
      </c>
      <c r="I732" t="s">
        <v>1849</v>
      </c>
      <c r="J732" s="1">
        <v>46203.776550925926</v>
      </c>
      <c r="K732">
        <v>1</v>
      </c>
      <c r="L732">
        <v>1</v>
      </c>
      <c r="M732" t="s">
        <v>1850</v>
      </c>
      <c r="N732" t="s">
        <v>1851</v>
      </c>
      <c r="O732" s="1">
        <v>46203.77584490741</v>
      </c>
      <c r="P732" s="1">
        <v>46203.776550925926</v>
      </c>
      <c r="Q732" s="1" t="str">
        <f t="shared" si="11"/>
        <v>2702900|r02</v>
      </c>
    </row>
    <row r="733" spans="1:17">
      <c r="A733">
        <v>732</v>
      </c>
      <c r="B733" t="s">
        <v>1859</v>
      </c>
      <c r="C733" t="s">
        <v>1860</v>
      </c>
      <c r="D733">
        <v>5206602</v>
      </c>
      <c r="E733">
        <v>70</v>
      </c>
      <c r="F733" t="s">
        <v>1849</v>
      </c>
      <c r="G733" s="1">
        <v>46203.777384259258</v>
      </c>
      <c r="H733">
        <v>69</v>
      </c>
      <c r="I733" t="s">
        <v>1849</v>
      </c>
      <c r="J733" s="1">
        <v>46203.777650462966</v>
      </c>
      <c r="K733">
        <v>1</v>
      </c>
      <c r="L733">
        <v>1</v>
      </c>
      <c r="M733" t="s">
        <v>1850</v>
      </c>
      <c r="N733" t="s">
        <v>1851</v>
      </c>
      <c r="O733" s="1">
        <v>46203.776539351849</v>
      </c>
      <c r="P733" s="1">
        <v>46203.777650462966</v>
      </c>
      <c r="Q733" s="1" t="str">
        <f t="shared" si="11"/>
        <v>5206602|r02</v>
      </c>
    </row>
    <row r="734" spans="1:17">
      <c r="A734">
        <v>733</v>
      </c>
      <c r="B734" t="s">
        <v>1859</v>
      </c>
      <c r="C734" t="s">
        <v>1860</v>
      </c>
      <c r="D734">
        <v>2703304</v>
      </c>
      <c r="E734">
        <v>59</v>
      </c>
      <c r="F734" t="s">
        <v>1849</v>
      </c>
      <c r="G734" s="1">
        <v>46203.777395833335</v>
      </c>
      <c r="H734">
        <v>63</v>
      </c>
      <c r="I734" t="s">
        <v>1849</v>
      </c>
      <c r="J734" s="1">
        <v>46203.777673611112</v>
      </c>
      <c r="K734">
        <v>1</v>
      </c>
      <c r="L734">
        <v>1</v>
      </c>
      <c r="M734" t="s">
        <v>1850</v>
      </c>
      <c r="N734" t="s">
        <v>1851</v>
      </c>
      <c r="O734" s="1">
        <v>46203.776608796295</v>
      </c>
      <c r="P734" s="1">
        <v>46203.777673611112</v>
      </c>
      <c r="Q734" s="1" t="str">
        <f t="shared" si="11"/>
        <v>2703304|r02</v>
      </c>
    </row>
    <row r="735" spans="1:17">
      <c r="A735">
        <v>734</v>
      </c>
      <c r="B735" t="s">
        <v>1859</v>
      </c>
      <c r="C735" t="s">
        <v>1860</v>
      </c>
      <c r="D735">
        <v>5207253</v>
      </c>
      <c r="E735">
        <v>77</v>
      </c>
      <c r="F735" t="s">
        <v>1849</v>
      </c>
      <c r="G735" s="1">
        <v>46203.778275462966</v>
      </c>
      <c r="H735">
        <v>78</v>
      </c>
      <c r="I735" t="s">
        <v>1849</v>
      </c>
      <c r="J735" s="1">
        <v>46203.778495370374</v>
      </c>
      <c r="K735">
        <v>1</v>
      </c>
      <c r="L735">
        <v>1</v>
      </c>
      <c r="M735" t="s">
        <v>1850</v>
      </c>
      <c r="N735" t="s">
        <v>1851</v>
      </c>
      <c r="O735" s="1">
        <v>46203.777696759258</v>
      </c>
      <c r="P735" s="1">
        <v>46203.778495370374</v>
      </c>
      <c r="Q735" s="1" t="str">
        <f t="shared" si="11"/>
        <v>5207253|r02</v>
      </c>
    </row>
    <row r="736" spans="1:17">
      <c r="A736">
        <v>735</v>
      </c>
      <c r="B736" t="s">
        <v>1859</v>
      </c>
      <c r="C736" t="s">
        <v>1860</v>
      </c>
      <c r="D736">
        <v>2706422</v>
      </c>
      <c r="E736">
        <v>58</v>
      </c>
      <c r="F736" t="s">
        <v>1849</v>
      </c>
      <c r="G736" s="1">
        <v>46203.778148148151</v>
      </c>
      <c r="H736">
        <v>57</v>
      </c>
      <c r="I736" t="s">
        <v>1849</v>
      </c>
      <c r="J736" s="1">
        <v>46203.778391203705</v>
      </c>
      <c r="K736">
        <v>1</v>
      </c>
      <c r="L736">
        <v>1</v>
      </c>
      <c r="M736" t="s">
        <v>1850</v>
      </c>
      <c r="N736" t="s">
        <v>1851</v>
      </c>
      <c r="O736" s="1">
        <v>46203.777743055558</v>
      </c>
      <c r="P736" s="1">
        <v>46203.778391203705</v>
      </c>
      <c r="Q736" s="1" t="str">
        <f t="shared" si="11"/>
        <v>2706422|r02</v>
      </c>
    </row>
    <row r="737" spans="1:17">
      <c r="A737">
        <v>736</v>
      </c>
      <c r="B737" t="s">
        <v>1859</v>
      </c>
      <c r="C737" t="s">
        <v>1860</v>
      </c>
      <c r="D737">
        <v>1200393</v>
      </c>
      <c r="E737">
        <v>61</v>
      </c>
      <c r="F737" t="s">
        <v>1849</v>
      </c>
      <c r="G737" s="1">
        <v>46203.778368055559</v>
      </c>
      <c r="H737">
        <v>63</v>
      </c>
      <c r="I737" t="s">
        <v>1849</v>
      </c>
      <c r="J737" s="1">
        <v>46203.778634259259</v>
      </c>
      <c r="K737">
        <v>1</v>
      </c>
      <c r="L737">
        <v>1</v>
      </c>
      <c r="M737" t="s">
        <v>1850</v>
      </c>
      <c r="N737" t="s">
        <v>1851</v>
      </c>
      <c r="O737" s="1">
        <v>46203.777766203704</v>
      </c>
      <c r="P737" s="1">
        <v>46203.778634259259</v>
      </c>
      <c r="Q737" s="1" t="str">
        <f t="shared" si="11"/>
        <v>1200393|r02</v>
      </c>
    </row>
    <row r="738" spans="1:17">
      <c r="A738">
        <v>737</v>
      </c>
      <c r="B738" t="s">
        <v>1859</v>
      </c>
      <c r="C738" t="s">
        <v>1860</v>
      </c>
      <c r="D738">
        <v>2708808</v>
      </c>
      <c r="E738">
        <v>52</v>
      </c>
      <c r="F738" t="s">
        <v>1849</v>
      </c>
      <c r="G738" s="1">
        <v>46203.778622685182</v>
      </c>
      <c r="H738">
        <v>53</v>
      </c>
      <c r="I738" t="s">
        <v>1849</v>
      </c>
      <c r="J738" s="1">
        <v>46203.77888888889</v>
      </c>
      <c r="K738">
        <v>1</v>
      </c>
      <c r="L738">
        <v>1</v>
      </c>
      <c r="M738" t="s">
        <v>1850</v>
      </c>
      <c r="N738" t="s">
        <v>1851</v>
      </c>
      <c r="O738" s="1">
        <v>46203.778437499997</v>
      </c>
      <c r="P738" s="1">
        <v>46203.77888888889</v>
      </c>
      <c r="Q738" s="1" t="str">
        <f t="shared" si="11"/>
        <v>2708808|r02</v>
      </c>
    </row>
    <row r="739" spans="1:17">
      <c r="A739">
        <v>738</v>
      </c>
      <c r="B739" t="s">
        <v>1859</v>
      </c>
      <c r="C739" t="s">
        <v>1860</v>
      </c>
      <c r="D739">
        <v>5208806</v>
      </c>
      <c r="E739">
        <v>70</v>
      </c>
      <c r="F739" t="s">
        <v>1849</v>
      </c>
      <c r="G739" s="1">
        <v>46203.779016203705</v>
      </c>
      <c r="H739">
        <v>72</v>
      </c>
      <c r="I739" t="s">
        <v>1849</v>
      </c>
      <c r="J739" s="1">
        <v>46203.779270833336</v>
      </c>
      <c r="K739">
        <v>1</v>
      </c>
      <c r="L739">
        <v>1</v>
      </c>
      <c r="M739" t="s">
        <v>1850</v>
      </c>
      <c r="N739" t="s">
        <v>1851</v>
      </c>
      <c r="O739" s="1">
        <v>46203.778553240743</v>
      </c>
      <c r="P739" s="1">
        <v>46203.779270833336</v>
      </c>
      <c r="Q739" s="1" t="str">
        <f t="shared" si="11"/>
        <v>5208806|r02</v>
      </c>
    </row>
    <row r="740" spans="1:17">
      <c r="A740">
        <v>739</v>
      </c>
      <c r="B740" t="s">
        <v>1859</v>
      </c>
      <c r="C740" t="s">
        <v>1860</v>
      </c>
      <c r="D740">
        <v>1600303</v>
      </c>
      <c r="E740">
        <v>92</v>
      </c>
      <c r="F740" t="s">
        <v>1849</v>
      </c>
      <c r="G740" s="1">
        <v>46203.778831018521</v>
      </c>
      <c r="I740" t="s">
        <v>1852</v>
      </c>
      <c r="J740" s="1">
        <v>46203.779907407406</v>
      </c>
      <c r="K740">
        <v>1</v>
      </c>
      <c r="L740">
        <v>0</v>
      </c>
      <c r="M740" t="s">
        <v>1853</v>
      </c>
      <c r="N740" t="s">
        <v>1851</v>
      </c>
      <c r="O740" s="1">
        <v>46203.778680555559</v>
      </c>
      <c r="P740" s="1">
        <v>46203.779918981483</v>
      </c>
      <c r="Q740" s="1" t="str">
        <f t="shared" si="11"/>
        <v>1600303|r02</v>
      </c>
    </row>
    <row r="741" spans="1:17">
      <c r="A741">
        <v>740</v>
      </c>
      <c r="B741" t="s">
        <v>1859</v>
      </c>
      <c r="C741" t="s">
        <v>1860</v>
      </c>
      <c r="D741">
        <v>2900603</v>
      </c>
      <c r="E741">
        <v>59</v>
      </c>
      <c r="F741" t="s">
        <v>1849</v>
      </c>
      <c r="G741" s="1">
        <v>46203.779143518521</v>
      </c>
      <c r="H741">
        <v>61</v>
      </c>
      <c r="I741" t="s">
        <v>1849</v>
      </c>
      <c r="J741" s="1">
        <v>46203.779398148145</v>
      </c>
      <c r="K741">
        <v>1</v>
      </c>
      <c r="L741">
        <v>1</v>
      </c>
      <c r="M741" t="s">
        <v>1850</v>
      </c>
      <c r="N741" t="s">
        <v>1851</v>
      </c>
      <c r="O741" s="1">
        <v>46203.778935185182</v>
      </c>
      <c r="P741" s="1">
        <v>46203.779398148145</v>
      </c>
      <c r="Q741" s="1" t="str">
        <f t="shared" si="11"/>
        <v>2900603|r02</v>
      </c>
    </row>
    <row r="742" spans="1:17">
      <c r="A742">
        <v>741</v>
      </c>
      <c r="B742" t="s">
        <v>1859</v>
      </c>
      <c r="C742" t="s">
        <v>1860</v>
      </c>
      <c r="D742">
        <v>5209457</v>
      </c>
      <c r="E742">
        <v>74</v>
      </c>
      <c r="F742" t="s">
        <v>1849</v>
      </c>
      <c r="G742" s="1">
        <v>46203.78019675926</v>
      </c>
      <c r="H742">
        <v>72</v>
      </c>
      <c r="I742" t="s">
        <v>1849</v>
      </c>
      <c r="J742" s="1">
        <v>46203.780393518522</v>
      </c>
      <c r="K742">
        <v>1</v>
      </c>
      <c r="L742">
        <v>1</v>
      </c>
      <c r="M742" t="s">
        <v>1850</v>
      </c>
      <c r="N742" t="s">
        <v>1851</v>
      </c>
      <c r="O742" s="1">
        <v>46203.779351851852</v>
      </c>
      <c r="P742" s="1">
        <v>46203.780393518522</v>
      </c>
      <c r="Q742" s="1" t="str">
        <f t="shared" si="11"/>
        <v>5209457|r02</v>
      </c>
    </row>
    <row r="743" spans="1:17">
      <c r="A743">
        <v>742</v>
      </c>
      <c r="B743" t="s">
        <v>1859</v>
      </c>
      <c r="C743" t="s">
        <v>1860</v>
      </c>
      <c r="D743">
        <v>2901106</v>
      </c>
      <c r="E743">
        <v>72</v>
      </c>
      <c r="F743" t="s">
        <v>1849</v>
      </c>
      <c r="G743" s="1">
        <v>46203.77957175926</v>
      </c>
      <c r="H743">
        <v>69</v>
      </c>
      <c r="I743" t="s">
        <v>1849</v>
      </c>
      <c r="J743" s="1">
        <v>46203.779756944445</v>
      </c>
      <c r="K743">
        <v>1</v>
      </c>
      <c r="L743">
        <v>1</v>
      </c>
      <c r="M743" t="s">
        <v>1850</v>
      </c>
      <c r="N743" t="s">
        <v>1851</v>
      </c>
      <c r="O743" s="1">
        <v>46203.779444444444</v>
      </c>
      <c r="P743" s="1">
        <v>46203.779756944445</v>
      </c>
      <c r="Q743" s="1" t="str">
        <f t="shared" si="11"/>
        <v>2901106|r02</v>
      </c>
    </row>
    <row r="744" spans="1:17">
      <c r="A744">
        <v>743</v>
      </c>
      <c r="B744" t="s">
        <v>1859</v>
      </c>
      <c r="C744" t="s">
        <v>1860</v>
      </c>
      <c r="D744">
        <v>2902500</v>
      </c>
      <c r="E744">
        <v>55</v>
      </c>
      <c r="F744" t="s">
        <v>1849</v>
      </c>
      <c r="G744" s="1">
        <v>46203.780185185184</v>
      </c>
      <c r="H744">
        <v>63</v>
      </c>
      <c r="I744" t="s">
        <v>1849</v>
      </c>
      <c r="J744" s="1">
        <v>46203.780393518522</v>
      </c>
      <c r="K744">
        <v>1</v>
      </c>
      <c r="L744">
        <v>1</v>
      </c>
      <c r="M744" t="s">
        <v>1850</v>
      </c>
      <c r="N744" t="s">
        <v>1851</v>
      </c>
      <c r="O744" s="1">
        <v>46203.779791666668</v>
      </c>
      <c r="P744" s="1">
        <v>46203.780393518522</v>
      </c>
      <c r="Q744" s="1" t="str">
        <f t="shared" si="11"/>
        <v>2902500|r02</v>
      </c>
    </row>
    <row r="745" spans="1:17">
      <c r="A745">
        <v>744</v>
      </c>
      <c r="B745" t="s">
        <v>1859</v>
      </c>
      <c r="C745" t="s">
        <v>1860</v>
      </c>
      <c r="D745">
        <v>1600550</v>
      </c>
      <c r="E745">
        <v>65</v>
      </c>
      <c r="F745" t="s">
        <v>1849</v>
      </c>
      <c r="G745" s="1">
        <v>46203.780324074076</v>
      </c>
      <c r="H745">
        <v>68</v>
      </c>
      <c r="I745" t="s">
        <v>1849</v>
      </c>
      <c r="J745" s="1">
        <v>46203.780601851853</v>
      </c>
      <c r="K745">
        <v>1</v>
      </c>
      <c r="L745">
        <v>1</v>
      </c>
      <c r="M745" t="s">
        <v>1850</v>
      </c>
      <c r="N745" t="s">
        <v>1851</v>
      </c>
      <c r="O745" s="1">
        <v>46203.779953703706</v>
      </c>
      <c r="P745" s="1">
        <v>46203.780601851853</v>
      </c>
      <c r="Q745" s="1" t="str">
        <f t="shared" si="11"/>
        <v>1600550|r02</v>
      </c>
    </row>
    <row r="746" spans="1:17">
      <c r="A746">
        <v>745</v>
      </c>
      <c r="B746" t="s">
        <v>1859</v>
      </c>
      <c r="C746" t="s">
        <v>1860</v>
      </c>
      <c r="D746">
        <v>2903201</v>
      </c>
      <c r="E746">
        <v>64</v>
      </c>
      <c r="F746" t="s">
        <v>1849</v>
      </c>
      <c r="G746" s="1">
        <v>46203.781006944446</v>
      </c>
      <c r="H746">
        <v>66</v>
      </c>
      <c r="I746" t="s">
        <v>1849</v>
      </c>
      <c r="J746" s="1">
        <v>46203.7812962963</v>
      </c>
      <c r="K746">
        <v>1</v>
      </c>
      <c r="L746">
        <v>1</v>
      </c>
      <c r="M746" t="s">
        <v>1850</v>
      </c>
      <c r="N746" t="s">
        <v>1851</v>
      </c>
      <c r="O746" s="1">
        <v>46203.780439814815</v>
      </c>
      <c r="P746" s="1">
        <v>46203.7812962963</v>
      </c>
      <c r="Q746" s="1" t="str">
        <f t="shared" si="11"/>
        <v>2903201|r02</v>
      </c>
    </row>
    <row r="747" spans="1:17">
      <c r="A747">
        <v>746</v>
      </c>
      <c r="B747" t="s">
        <v>1859</v>
      </c>
      <c r="C747" t="s">
        <v>1860</v>
      </c>
      <c r="D747">
        <v>5210802</v>
      </c>
      <c r="E747">
        <v>73</v>
      </c>
      <c r="F747" t="s">
        <v>1849</v>
      </c>
      <c r="G747" s="1">
        <v>46203.78087962963</v>
      </c>
      <c r="H747">
        <v>71</v>
      </c>
      <c r="I747" t="s">
        <v>1849</v>
      </c>
      <c r="J747" s="1">
        <v>46203.781076388892</v>
      </c>
      <c r="K747">
        <v>1</v>
      </c>
      <c r="L747">
        <v>1</v>
      </c>
      <c r="M747" t="s">
        <v>1850</v>
      </c>
      <c r="N747" t="s">
        <v>1851</v>
      </c>
      <c r="O747" s="1">
        <v>46203.780439814815</v>
      </c>
      <c r="P747" s="1">
        <v>46203.781076388892</v>
      </c>
      <c r="Q747" s="1" t="str">
        <f t="shared" si="11"/>
        <v>5210802|r02</v>
      </c>
    </row>
    <row r="748" spans="1:17">
      <c r="A748">
        <v>747</v>
      </c>
      <c r="B748" t="s">
        <v>1859</v>
      </c>
      <c r="C748" t="s">
        <v>1860</v>
      </c>
      <c r="D748">
        <v>1600709</v>
      </c>
      <c r="E748">
        <v>59</v>
      </c>
      <c r="F748" t="s">
        <v>1849</v>
      </c>
      <c r="G748" s="1">
        <v>46203.781006944446</v>
      </c>
      <c r="H748">
        <v>66</v>
      </c>
      <c r="I748" t="s">
        <v>1849</v>
      </c>
      <c r="J748" s="1">
        <v>46203.78125</v>
      </c>
      <c r="K748">
        <v>1</v>
      </c>
      <c r="L748">
        <v>1</v>
      </c>
      <c r="M748" t="s">
        <v>1850</v>
      </c>
      <c r="N748" t="s">
        <v>1851</v>
      </c>
      <c r="O748" s="1">
        <v>46203.780636574076</v>
      </c>
      <c r="P748" s="1">
        <v>46203.78125</v>
      </c>
      <c r="Q748" s="1" t="str">
        <f t="shared" si="11"/>
        <v>1600709|r02</v>
      </c>
    </row>
    <row r="749" spans="1:17">
      <c r="A749">
        <v>748</v>
      </c>
      <c r="B749" t="s">
        <v>1859</v>
      </c>
      <c r="C749" t="s">
        <v>1860</v>
      </c>
      <c r="D749">
        <v>5211800</v>
      </c>
      <c r="E749">
        <v>70</v>
      </c>
      <c r="F749" t="s">
        <v>1849</v>
      </c>
      <c r="G749" s="1">
        <v>46203.781423611108</v>
      </c>
      <c r="H749">
        <v>71</v>
      </c>
      <c r="I749" t="s">
        <v>1849</v>
      </c>
      <c r="J749" s="1">
        <v>46203.781689814816</v>
      </c>
      <c r="K749">
        <v>1</v>
      </c>
      <c r="L749">
        <v>1</v>
      </c>
      <c r="M749" t="s">
        <v>1850</v>
      </c>
      <c r="N749" t="s">
        <v>1851</v>
      </c>
      <c r="O749" s="1">
        <v>46203.781122685185</v>
      </c>
      <c r="P749" s="1">
        <v>46203.781689814816</v>
      </c>
      <c r="Q749" s="1" t="str">
        <f t="shared" si="11"/>
        <v>5211800|r02</v>
      </c>
    </row>
    <row r="750" spans="1:17">
      <c r="A750">
        <v>749</v>
      </c>
      <c r="B750" t="s">
        <v>1859</v>
      </c>
      <c r="C750" t="s">
        <v>1860</v>
      </c>
      <c r="D750">
        <v>1300508</v>
      </c>
      <c r="E750">
        <v>92</v>
      </c>
      <c r="F750" t="s">
        <v>1849</v>
      </c>
      <c r="G750" s="1">
        <v>46203.783842592595</v>
      </c>
      <c r="H750">
        <v>71</v>
      </c>
      <c r="I750" t="s">
        <v>1849</v>
      </c>
      <c r="J750" s="1">
        <v>46203.784131944441</v>
      </c>
      <c r="K750">
        <v>1</v>
      </c>
      <c r="L750">
        <v>1</v>
      </c>
      <c r="M750" t="s">
        <v>1850</v>
      </c>
      <c r="N750" t="s">
        <v>1851</v>
      </c>
      <c r="O750" s="1">
        <v>46203.781307870369</v>
      </c>
      <c r="P750" s="1">
        <v>46203.784131944441</v>
      </c>
      <c r="Q750" s="1" t="str">
        <f t="shared" si="11"/>
        <v>1300508|r02</v>
      </c>
    </row>
    <row r="751" spans="1:17">
      <c r="A751">
        <v>750</v>
      </c>
      <c r="B751" t="s">
        <v>1859</v>
      </c>
      <c r="C751" t="s">
        <v>1860</v>
      </c>
      <c r="D751">
        <v>2911303</v>
      </c>
      <c r="E751">
        <v>78</v>
      </c>
      <c r="F751" t="s">
        <v>1849</v>
      </c>
      <c r="G751" s="1">
        <v>46203.781701388885</v>
      </c>
      <c r="H751">
        <v>79</v>
      </c>
      <c r="I751" t="s">
        <v>1849</v>
      </c>
      <c r="J751" s="1">
        <v>46203.78197916667</v>
      </c>
      <c r="K751">
        <v>1</v>
      </c>
      <c r="L751">
        <v>1</v>
      </c>
      <c r="M751" t="s">
        <v>1850</v>
      </c>
      <c r="N751" t="s">
        <v>1851</v>
      </c>
      <c r="O751" s="1">
        <v>46203.781331018516</v>
      </c>
      <c r="P751" s="1">
        <v>46203.78197916667</v>
      </c>
      <c r="Q751" s="1" t="str">
        <f t="shared" si="11"/>
        <v>2911303|r02</v>
      </c>
    </row>
    <row r="752" spans="1:17">
      <c r="A752">
        <v>751</v>
      </c>
      <c r="B752" t="s">
        <v>1859</v>
      </c>
      <c r="C752" t="s">
        <v>1860</v>
      </c>
      <c r="D752">
        <v>5213806</v>
      </c>
      <c r="E752">
        <v>76</v>
      </c>
      <c r="F752" t="s">
        <v>1849</v>
      </c>
      <c r="G752" s="1">
        <v>46203.782361111109</v>
      </c>
      <c r="H752">
        <v>73</v>
      </c>
      <c r="I752" t="s">
        <v>1849</v>
      </c>
      <c r="J752" s="1">
        <v>46203.782581018517</v>
      </c>
      <c r="K752">
        <v>1</v>
      </c>
      <c r="L752">
        <v>1</v>
      </c>
      <c r="M752" t="s">
        <v>1850</v>
      </c>
      <c r="N752" t="s">
        <v>1851</v>
      </c>
      <c r="O752" s="1">
        <v>46203.781747685185</v>
      </c>
      <c r="P752" s="1">
        <v>46203.782581018517</v>
      </c>
      <c r="Q752" s="1" t="str">
        <f t="shared" si="11"/>
        <v>5213806|r02</v>
      </c>
    </row>
    <row r="753" spans="1:17">
      <c r="A753">
        <v>752</v>
      </c>
      <c r="B753" t="s">
        <v>1859</v>
      </c>
      <c r="C753" t="s">
        <v>1860</v>
      </c>
      <c r="D753">
        <v>2911402</v>
      </c>
      <c r="E753">
        <v>79</v>
      </c>
      <c r="F753" t="s">
        <v>1849</v>
      </c>
      <c r="G753" s="1">
        <v>46203.782256944447</v>
      </c>
      <c r="H753">
        <v>83</v>
      </c>
      <c r="I753" t="s">
        <v>1849</v>
      </c>
      <c r="J753" s="1">
        <v>46203.782523148147</v>
      </c>
      <c r="K753">
        <v>1</v>
      </c>
      <c r="L753">
        <v>1</v>
      </c>
      <c r="M753" t="s">
        <v>1850</v>
      </c>
      <c r="N753" t="s">
        <v>1851</v>
      </c>
      <c r="O753" s="1">
        <v>46203.782025462962</v>
      </c>
      <c r="P753" s="1">
        <v>46203.782523148147</v>
      </c>
      <c r="Q753" s="1" t="str">
        <f t="shared" si="11"/>
        <v>2911402|r02</v>
      </c>
    </row>
    <row r="754" spans="1:17">
      <c r="A754">
        <v>753</v>
      </c>
      <c r="B754" t="s">
        <v>1859</v>
      </c>
      <c r="C754" t="s">
        <v>1860</v>
      </c>
      <c r="D754">
        <v>2912103</v>
      </c>
      <c r="E754">
        <v>53</v>
      </c>
      <c r="F754" t="s">
        <v>1849</v>
      </c>
      <c r="G754" s="1">
        <v>46203.782847222225</v>
      </c>
      <c r="H754">
        <v>54</v>
      </c>
      <c r="I754" t="s">
        <v>1849</v>
      </c>
      <c r="J754" s="1">
        <v>46203.783113425925</v>
      </c>
      <c r="K754">
        <v>1</v>
      </c>
      <c r="L754">
        <v>1</v>
      </c>
      <c r="M754" t="s">
        <v>1850</v>
      </c>
      <c r="N754" t="s">
        <v>1851</v>
      </c>
      <c r="O754" s="1">
        <v>46203.782557870371</v>
      </c>
      <c r="P754" s="1">
        <v>46203.783113425925</v>
      </c>
      <c r="Q754" s="1" t="str">
        <f t="shared" si="11"/>
        <v>2912103|r02</v>
      </c>
    </row>
    <row r="755" spans="1:17">
      <c r="A755">
        <v>754</v>
      </c>
      <c r="B755" t="s">
        <v>1859</v>
      </c>
      <c r="C755" t="s">
        <v>1860</v>
      </c>
      <c r="D755">
        <v>5213905</v>
      </c>
      <c r="E755">
        <v>76</v>
      </c>
      <c r="F755" t="s">
        <v>1849</v>
      </c>
      <c r="G755" s="1">
        <v>46203.782939814817</v>
      </c>
      <c r="H755">
        <v>75</v>
      </c>
      <c r="I755" t="s">
        <v>1849</v>
      </c>
      <c r="J755" s="1">
        <v>46203.783159722225</v>
      </c>
      <c r="K755">
        <v>1</v>
      </c>
      <c r="L755">
        <v>1</v>
      </c>
      <c r="M755" t="s">
        <v>1850</v>
      </c>
      <c r="N755" t="s">
        <v>1851</v>
      </c>
      <c r="O755" s="1">
        <v>46203.782627314817</v>
      </c>
      <c r="P755" s="1">
        <v>46203.783159722225</v>
      </c>
      <c r="Q755" s="1" t="str">
        <f t="shared" si="11"/>
        <v>5213905|r02</v>
      </c>
    </row>
    <row r="756" spans="1:17">
      <c r="A756">
        <v>755</v>
      </c>
      <c r="B756" t="s">
        <v>1859</v>
      </c>
      <c r="C756" t="s">
        <v>1860</v>
      </c>
      <c r="D756">
        <v>2913705</v>
      </c>
      <c r="E756">
        <v>50</v>
      </c>
      <c r="F756" t="s">
        <v>1849</v>
      </c>
      <c r="G756" s="1">
        <v>46203.783530092594</v>
      </c>
      <c r="H756">
        <v>57</v>
      </c>
      <c r="I756" t="s">
        <v>1849</v>
      </c>
      <c r="J756" s="1">
        <v>46203.783819444441</v>
      </c>
      <c r="K756">
        <v>1</v>
      </c>
      <c r="L756">
        <v>1</v>
      </c>
      <c r="M756" t="s">
        <v>1850</v>
      </c>
      <c r="N756" t="s">
        <v>1851</v>
      </c>
      <c r="O756" s="1">
        <v>46203.783148148148</v>
      </c>
      <c r="P756" s="1">
        <v>46203.783819444441</v>
      </c>
      <c r="Q756" s="1" t="str">
        <f t="shared" si="11"/>
        <v>2913705|r02</v>
      </c>
    </row>
    <row r="757" spans="1:17">
      <c r="A757">
        <v>756</v>
      </c>
      <c r="B757" t="s">
        <v>1859</v>
      </c>
      <c r="C757" t="s">
        <v>1860</v>
      </c>
      <c r="D757">
        <v>5214838</v>
      </c>
      <c r="E757">
        <v>69</v>
      </c>
      <c r="F757" t="s">
        <v>1849</v>
      </c>
      <c r="G757" s="1">
        <v>46203.783842592595</v>
      </c>
      <c r="H757">
        <v>68</v>
      </c>
      <c r="I757" t="s">
        <v>1849</v>
      </c>
      <c r="J757" s="1">
        <v>46203.784143518518</v>
      </c>
      <c r="K757">
        <v>1</v>
      </c>
      <c r="L757">
        <v>1</v>
      </c>
      <c r="M757" t="s">
        <v>1850</v>
      </c>
      <c r="N757" t="s">
        <v>1851</v>
      </c>
      <c r="O757" s="1">
        <v>46203.783206018517</v>
      </c>
      <c r="P757" s="1">
        <v>46203.784143518518</v>
      </c>
      <c r="Q757" s="1" t="str">
        <f t="shared" si="11"/>
        <v>5214838|r02</v>
      </c>
    </row>
    <row r="758" spans="1:17">
      <c r="A758">
        <v>757</v>
      </c>
      <c r="B758" t="s">
        <v>1859</v>
      </c>
      <c r="C758" t="s">
        <v>1860</v>
      </c>
      <c r="D758">
        <v>2915007</v>
      </c>
      <c r="F758" t="s">
        <v>1854</v>
      </c>
      <c r="G758" s="1">
        <v>46203.790775462963</v>
      </c>
      <c r="I758" t="s">
        <v>1852</v>
      </c>
      <c r="J758" s="1">
        <v>46203.791597222225</v>
      </c>
      <c r="K758">
        <v>0</v>
      </c>
      <c r="L758">
        <v>0</v>
      </c>
      <c r="M758" t="s">
        <v>1855</v>
      </c>
      <c r="N758" t="s">
        <v>1851</v>
      </c>
      <c r="O758" s="1">
        <v>46203.783854166664</v>
      </c>
      <c r="P758" s="1">
        <v>46203.791597222225</v>
      </c>
      <c r="Q758" s="1" t="str">
        <f t="shared" si="11"/>
        <v>2915007|r02</v>
      </c>
    </row>
    <row r="759" spans="1:17">
      <c r="A759">
        <v>758</v>
      </c>
      <c r="B759" t="s">
        <v>1859</v>
      </c>
      <c r="C759" t="s">
        <v>1860</v>
      </c>
      <c r="D759">
        <v>1300706</v>
      </c>
      <c r="E759">
        <v>92</v>
      </c>
      <c r="F759" t="s">
        <v>1849</v>
      </c>
      <c r="G759" s="1">
        <v>46203.784861111111</v>
      </c>
      <c r="H759">
        <v>97</v>
      </c>
      <c r="I759" t="s">
        <v>1849</v>
      </c>
      <c r="J759" s="1">
        <v>46203.785115740742</v>
      </c>
      <c r="K759">
        <v>1</v>
      </c>
      <c r="L759">
        <v>1</v>
      </c>
      <c r="M759" t="s">
        <v>1850</v>
      </c>
      <c r="N759" t="s">
        <v>1851</v>
      </c>
      <c r="O759" s="1">
        <v>46203.784166666665</v>
      </c>
      <c r="P759" s="1">
        <v>46203.785115740742</v>
      </c>
      <c r="Q759" s="1" t="str">
        <f t="shared" si="11"/>
        <v>1300706|r02</v>
      </c>
    </row>
    <row r="760" spans="1:17">
      <c r="A760">
        <v>759</v>
      </c>
      <c r="B760" t="s">
        <v>1859</v>
      </c>
      <c r="C760" t="s">
        <v>1860</v>
      </c>
      <c r="D760">
        <v>5214861</v>
      </c>
      <c r="E760">
        <v>71</v>
      </c>
      <c r="F760" t="s">
        <v>1849</v>
      </c>
      <c r="G760" s="1">
        <v>46203.784733796296</v>
      </c>
      <c r="H760">
        <v>72</v>
      </c>
      <c r="I760" t="s">
        <v>1849</v>
      </c>
      <c r="J760" s="1">
        <v>46203.784942129627</v>
      </c>
      <c r="K760">
        <v>1</v>
      </c>
      <c r="L760">
        <v>1</v>
      </c>
      <c r="M760" t="s">
        <v>1850</v>
      </c>
      <c r="N760" t="s">
        <v>1851</v>
      </c>
      <c r="O760" s="1">
        <v>46203.784178240741</v>
      </c>
      <c r="P760" s="1">
        <v>46203.784942129627</v>
      </c>
      <c r="Q760" s="1" t="str">
        <f t="shared" si="11"/>
        <v>5214861|r02</v>
      </c>
    </row>
    <row r="761" spans="1:17">
      <c r="A761">
        <v>760</v>
      </c>
      <c r="B761" t="s">
        <v>1859</v>
      </c>
      <c r="C761" t="s">
        <v>1860</v>
      </c>
      <c r="D761">
        <v>5216908</v>
      </c>
      <c r="E761">
        <v>74</v>
      </c>
      <c r="F761" t="s">
        <v>1849</v>
      </c>
      <c r="G761" s="1">
        <v>46203.785474537035</v>
      </c>
      <c r="H761">
        <v>72</v>
      </c>
      <c r="I761" t="s">
        <v>1849</v>
      </c>
      <c r="J761" s="1">
        <v>46203.785671296297</v>
      </c>
      <c r="K761">
        <v>1</v>
      </c>
      <c r="L761">
        <v>1</v>
      </c>
      <c r="M761" t="s">
        <v>1850</v>
      </c>
      <c r="N761" t="s">
        <v>1851</v>
      </c>
      <c r="O761" s="1">
        <v>46203.78497685185</v>
      </c>
      <c r="P761" s="1">
        <v>46203.785671296297</v>
      </c>
      <c r="Q761" s="1" t="str">
        <f t="shared" si="11"/>
        <v>5216908|r02</v>
      </c>
    </row>
    <row r="762" spans="1:17">
      <c r="A762">
        <v>761</v>
      </c>
      <c r="B762" t="s">
        <v>1859</v>
      </c>
      <c r="C762" t="s">
        <v>1860</v>
      </c>
      <c r="D762">
        <v>1300839</v>
      </c>
      <c r="E762">
        <v>76</v>
      </c>
      <c r="F762" t="s">
        <v>1849</v>
      </c>
      <c r="G762" s="1">
        <v>46203.785405092596</v>
      </c>
      <c r="H762">
        <v>78</v>
      </c>
      <c r="I762" t="s">
        <v>1849</v>
      </c>
      <c r="J762" s="1">
        <v>46203.785624999997</v>
      </c>
      <c r="K762">
        <v>1</v>
      </c>
      <c r="L762">
        <v>1</v>
      </c>
      <c r="M762" t="s">
        <v>1850</v>
      </c>
      <c r="N762" t="s">
        <v>1851</v>
      </c>
      <c r="O762" s="1">
        <v>46203.785162037035</v>
      </c>
      <c r="P762" s="1">
        <v>46203.785624999997</v>
      </c>
      <c r="Q762" s="1" t="str">
        <f t="shared" si="11"/>
        <v>1300839|r02</v>
      </c>
    </row>
    <row r="763" spans="1:17">
      <c r="A763">
        <v>762</v>
      </c>
      <c r="B763" t="s">
        <v>1859</v>
      </c>
      <c r="C763" t="s">
        <v>1860</v>
      </c>
      <c r="D763">
        <v>1301209</v>
      </c>
      <c r="E763">
        <v>63</v>
      </c>
      <c r="F763" t="s">
        <v>1849</v>
      </c>
      <c r="G763" s="1">
        <v>46203.78634259259</v>
      </c>
      <c r="H763">
        <v>66</v>
      </c>
      <c r="I763" t="s">
        <v>1849</v>
      </c>
      <c r="J763" s="1">
        <v>46203.78665509259</v>
      </c>
      <c r="K763">
        <v>1</v>
      </c>
      <c r="L763">
        <v>1</v>
      </c>
      <c r="M763" t="s">
        <v>1850</v>
      </c>
      <c r="N763" t="s">
        <v>1851</v>
      </c>
      <c r="O763" s="1">
        <v>46203.78565972222</v>
      </c>
      <c r="P763" s="1">
        <v>46203.78665509259</v>
      </c>
      <c r="Q763" s="1" t="str">
        <f t="shared" si="11"/>
        <v>1301209|r02</v>
      </c>
    </row>
    <row r="764" spans="1:17">
      <c r="A764">
        <v>763</v>
      </c>
      <c r="B764" t="s">
        <v>1859</v>
      </c>
      <c r="C764" t="s">
        <v>1860</v>
      </c>
      <c r="D764">
        <v>5220454</v>
      </c>
      <c r="E764">
        <v>67</v>
      </c>
      <c r="F764" t="s">
        <v>1849</v>
      </c>
      <c r="G764" s="1">
        <v>46203.786134259259</v>
      </c>
      <c r="H764">
        <v>69</v>
      </c>
      <c r="I764" t="s">
        <v>1849</v>
      </c>
      <c r="J764" s="1">
        <v>46203.786412037036</v>
      </c>
      <c r="K764">
        <v>1</v>
      </c>
      <c r="L764">
        <v>1</v>
      </c>
      <c r="M764" t="s">
        <v>1850</v>
      </c>
      <c r="N764" t="s">
        <v>1851</v>
      </c>
      <c r="O764" s="1">
        <v>46203.785729166666</v>
      </c>
      <c r="P764" s="1">
        <v>46203.786412037036</v>
      </c>
      <c r="Q764" s="1" t="str">
        <f t="shared" si="11"/>
        <v>5220454|r02</v>
      </c>
    </row>
    <row r="765" spans="1:17">
      <c r="A765">
        <v>764</v>
      </c>
      <c r="B765" t="s">
        <v>1859</v>
      </c>
      <c r="C765" t="s">
        <v>1860</v>
      </c>
      <c r="D765">
        <v>5100102</v>
      </c>
      <c r="F765" t="s">
        <v>1854</v>
      </c>
      <c r="G765" s="1">
        <v>46203.793437499997</v>
      </c>
      <c r="H765">
        <v>63</v>
      </c>
      <c r="I765" t="s">
        <v>1849</v>
      </c>
      <c r="J765" s="1">
        <v>46203.793634259258</v>
      </c>
      <c r="K765">
        <v>0</v>
      </c>
      <c r="L765">
        <v>1</v>
      </c>
      <c r="M765" t="s">
        <v>1853</v>
      </c>
      <c r="N765" t="s">
        <v>1851</v>
      </c>
      <c r="O765" s="1">
        <v>46203.786446759259</v>
      </c>
      <c r="P765" s="1">
        <v>46203.793634259258</v>
      </c>
      <c r="Q765" s="1" t="str">
        <f t="shared" si="11"/>
        <v>5100102|r02</v>
      </c>
    </row>
    <row r="766" spans="1:17">
      <c r="A766">
        <v>765</v>
      </c>
      <c r="B766" t="s">
        <v>1859</v>
      </c>
      <c r="C766" t="s">
        <v>1860</v>
      </c>
      <c r="D766">
        <v>1303403</v>
      </c>
      <c r="E766">
        <v>92</v>
      </c>
      <c r="F766" t="s">
        <v>1849</v>
      </c>
      <c r="G766" s="1">
        <v>46203.786886574075</v>
      </c>
      <c r="I766" t="s">
        <v>1852</v>
      </c>
      <c r="J766" s="1">
        <v>46203.787766203706</v>
      </c>
      <c r="K766">
        <v>1</v>
      </c>
      <c r="L766">
        <v>0</v>
      </c>
      <c r="M766" t="s">
        <v>1853</v>
      </c>
      <c r="N766" t="s">
        <v>1851</v>
      </c>
      <c r="O766" s="1">
        <v>46203.786689814813</v>
      </c>
      <c r="P766" s="1">
        <v>46203.787766203706</v>
      </c>
      <c r="Q766" s="1" t="str">
        <f t="shared" si="11"/>
        <v>1303403|r02</v>
      </c>
    </row>
    <row r="767" spans="1:17">
      <c r="A767">
        <v>766</v>
      </c>
      <c r="B767" t="s">
        <v>1859</v>
      </c>
      <c r="C767" t="s">
        <v>1860</v>
      </c>
      <c r="D767">
        <v>1500107</v>
      </c>
      <c r="E767">
        <v>92</v>
      </c>
      <c r="F767" t="s">
        <v>1849</v>
      </c>
      <c r="G767" s="1">
        <v>46203.787939814814</v>
      </c>
      <c r="H767">
        <v>60</v>
      </c>
      <c r="I767" t="s">
        <v>1849</v>
      </c>
      <c r="J767" s="1">
        <v>46203.788240740738</v>
      </c>
      <c r="K767">
        <v>1</v>
      </c>
      <c r="L767">
        <v>1</v>
      </c>
      <c r="M767" t="s">
        <v>1850</v>
      </c>
      <c r="N767" t="s">
        <v>1851</v>
      </c>
      <c r="O767" s="1">
        <v>46203.787800925929</v>
      </c>
      <c r="P767" s="1">
        <v>46203.788240740738</v>
      </c>
      <c r="Q767" s="1" t="str">
        <f t="shared" si="11"/>
        <v>1500107|r02</v>
      </c>
    </row>
    <row r="768" spans="1:17">
      <c r="A768">
        <v>767</v>
      </c>
      <c r="B768" t="s">
        <v>1859</v>
      </c>
      <c r="C768" t="s">
        <v>1860</v>
      </c>
      <c r="D768">
        <v>1500958</v>
      </c>
      <c r="E768">
        <v>62</v>
      </c>
      <c r="F768" t="s">
        <v>1849</v>
      </c>
      <c r="G768" s="1">
        <v>46203.788564814815</v>
      </c>
      <c r="H768">
        <v>64</v>
      </c>
      <c r="I768" t="s">
        <v>1849</v>
      </c>
      <c r="J768" s="1">
        <v>46203.788819444446</v>
      </c>
      <c r="K768">
        <v>1</v>
      </c>
      <c r="L768">
        <v>1</v>
      </c>
      <c r="M768" t="s">
        <v>1850</v>
      </c>
      <c r="N768" t="s">
        <v>1851</v>
      </c>
      <c r="O768" s="1">
        <v>46203.788275462961</v>
      </c>
      <c r="P768" s="1">
        <v>46203.788819444446</v>
      </c>
      <c r="Q768" s="1" t="str">
        <f t="shared" si="11"/>
        <v>1500958|r02</v>
      </c>
    </row>
    <row r="769" spans="1:17">
      <c r="A769">
        <v>768</v>
      </c>
      <c r="B769" t="s">
        <v>1859</v>
      </c>
      <c r="C769" t="s">
        <v>1860</v>
      </c>
      <c r="D769">
        <v>1502707</v>
      </c>
      <c r="E769">
        <v>92</v>
      </c>
      <c r="F769" t="s">
        <v>1849</v>
      </c>
      <c r="G769" s="1">
        <v>46203.789039351854</v>
      </c>
      <c r="H769">
        <v>61</v>
      </c>
      <c r="I769" t="s">
        <v>1849</v>
      </c>
      <c r="J769" s="1">
        <v>46203.7893287037</v>
      </c>
      <c r="K769">
        <v>1</v>
      </c>
      <c r="L769">
        <v>1</v>
      </c>
      <c r="M769" t="s">
        <v>1850</v>
      </c>
      <c r="N769" t="s">
        <v>1851</v>
      </c>
      <c r="O769" s="1">
        <v>46203.788865740738</v>
      </c>
      <c r="P769" s="1">
        <v>46203.7893287037</v>
      </c>
      <c r="Q769" s="1" t="str">
        <f t="shared" si="11"/>
        <v>1502707|r02</v>
      </c>
    </row>
    <row r="770" spans="1:17">
      <c r="A770">
        <v>769</v>
      </c>
      <c r="B770" t="s">
        <v>1859</v>
      </c>
      <c r="C770" t="s">
        <v>1860</v>
      </c>
      <c r="D770">
        <v>1502939</v>
      </c>
      <c r="E770">
        <v>62</v>
      </c>
      <c r="F770" t="s">
        <v>1849</v>
      </c>
      <c r="G770" s="1">
        <v>46203.789768518516</v>
      </c>
      <c r="H770">
        <v>62</v>
      </c>
      <c r="I770" t="s">
        <v>1849</v>
      </c>
      <c r="J770" s="1">
        <v>46203.790034722224</v>
      </c>
      <c r="K770">
        <v>1</v>
      </c>
      <c r="L770">
        <v>1</v>
      </c>
      <c r="M770" t="s">
        <v>1850</v>
      </c>
      <c r="N770" t="s">
        <v>1851</v>
      </c>
      <c r="O770" s="1">
        <v>46203.789363425924</v>
      </c>
      <c r="P770" s="1">
        <v>46203.790034722224</v>
      </c>
      <c r="Q770" s="1" t="str">
        <f t="shared" ref="Q770:Q833" si="12">D770&amp;"|"&amp;B770</f>
        <v>1502939|r02</v>
      </c>
    </row>
    <row r="771" spans="1:17">
      <c r="A771">
        <v>770</v>
      </c>
      <c r="B771" t="s">
        <v>1859</v>
      </c>
      <c r="C771" t="s">
        <v>1860</v>
      </c>
      <c r="D771">
        <v>1504422</v>
      </c>
      <c r="E771">
        <v>92</v>
      </c>
      <c r="F771" t="s">
        <v>1849</v>
      </c>
      <c r="G771" s="1">
        <v>46203.792523148149</v>
      </c>
      <c r="H771">
        <v>71</v>
      </c>
      <c r="I771" t="s">
        <v>1849</v>
      </c>
      <c r="J771" s="1">
        <v>46203.792847222219</v>
      </c>
      <c r="K771">
        <v>1</v>
      </c>
      <c r="L771">
        <v>1</v>
      </c>
      <c r="M771" t="s">
        <v>1850</v>
      </c>
      <c r="N771" t="s">
        <v>1851</v>
      </c>
      <c r="O771" s="1">
        <v>46203.790081018517</v>
      </c>
      <c r="P771" s="1">
        <v>46203.792847222219</v>
      </c>
      <c r="Q771" s="1" t="str">
        <f t="shared" si="12"/>
        <v>1504422|r02</v>
      </c>
    </row>
    <row r="772" spans="1:17">
      <c r="A772">
        <v>771</v>
      </c>
      <c r="B772" t="s">
        <v>1859</v>
      </c>
      <c r="C772" t="s">
        <v>1860</v>
      </c>
      <c r="D772">
        <v>2915106</v>
      </c>
      <c r="E772">
        <v>92</v>
      </c>
      <c r="F772" t="s">
        <v>1849</v>
      </c>
      <c r="G772" s="1">
        <v>46203.79178240741</v>
      </c>
      <c r="H772">
        <v>73</v>
      </c>
      <c r="I772" t="s">
        <v>1849</v>
      </c>
      <c r="J772" s="1">
        <v>46203.792037037034</v>
      </c>
      <c r="K772">
        <v>1</v>
      </c>
      <c r="L772">
        <v>1</v>
      </c>
      <c r="M772" t="s">
        <v>1850</v>
      </c>
      <c r="N772" t="s">
        <v>1851</v>
      </c>
      <c r="O772" s="1">
        <v>46203.791631944441</v>
      </c>
      <c r="P772" s="1">
        <v>46203.792037037034</v>
      </c>
      <c r="Q772" s="1" t="str">
        <f t="shared" si="12"/>
        <v>2915106|r02</v>
      </c>
    </row>
    <row r="773" spans="1:17">
      <c r="A773">
        <v>772</v>
      </c>
      <c r="B773" t="s">
        <v>1859</v>
      </c>
      <c r="C773" t="s">
        <v>1860</v>
      </c>
      <c r="D773">
        <v>2918357</v>
      </c>
      <c r="E773">
        <v>66</v>
      </c>
      <c r="F773" t="s">
        <v>1849</v>
      </c>
      <c r="G773" s="1">
        <v>46203.792326388888</v>
      </c>
      <c r="H773">
        <v>77</v>
      </c>
      <c r="I773" t="s">
        <v>1849</v>
      </c>
      <c r="J773" s="1">
        <v>46203.792627314811</v>
      </c>
      <c r="K773">
        <v>1</v>
      </c>
      <c r="L773">
        <v>1</v>
      </c>
      <c r="M773" t="s">
        <v>1850</v>
      </c>
      <c r="N773" t="s">
        <v>1851</v>
      </c>
      <c r="O773" s="1">
        <v>46203.792071759257</v>
      </c>
      <c r="P773" s="1">
        <v>46203.792627314811</v>
      </c>
      <c r="Q773" s="1" t="str">
        <f t="shared" si="12"/>
        <v>2918357|r02</v>
      </c>
    </row>
    <row r="774" spans="1:17">
      <c r="A774">
        <v>773</v>
      </c>
      <c r="B774" t="s">
        <v>1859</v>
      </c>
      <c r="C774" t="s">
        <v>1860</v>
      </c>
      <c r="D774">
        <v>2918555</v>
      </c>
      <c r="E774">
        <v>54</v>
      </c>
      <c r="F774" t="s">
        <v>1849</v>
      </c>
      <c r="G774" s="1">
        <v>46203.793958333335</v>
      </c>
      <c r="H774">
        <v>55</v>
      </c>
      <c r="I774" t="s">
        <v>1849</v>
      </c>
      <c r="J774" s="1">
        <v>46203.794212962966</v>
      </c>
      <c r="K774">
        <v>1</v>
      </c>
      <c r="L774">
        <v>1</v>
      </c>
      <c r="M774" t="s">
        <v>1850</v>
      </c>
      <c r="N774" t="s">
        <v>1851</v>
      </c>
      <c r="O774" s="1">
        <v>46203.792673611111</v>
      </c>
      <c r="P774" s="1">
        <v>46203.794212962966</v>
      </c>
      <c r="Q774" s="1" t="str">
        <f t="shared" si="12"/>
        <v>2918555|r02</v>
      </c>
    </row>
    <row r="775" spans="1:17">
      <c r="A775">
        <v>774</v>
      </c>
      <c r="B775" t="s">
        <v>1859</v>
      </c>
      <c r="C775" t="s">
        <v>1860</v>
      </c>
      <c r="D775">
        <v>1505494</v>
      </c>
      <c r="E775">
        <v>65</v>
      </c>
      <c r="F775" t="s">
        <v>1849</v>
      </c>
      <c r="G775" s="1">
        <v>46203.79315972222</v>
      </c>
      <c r="H775">
        <v>66</v>
      </c>
      <c r="I775" t="s">
        <v>1849</v>
      </c>
      <c r="J775" s="1">
        <v>46203.793495370373</v>
      </c>
      <c r="K775">
        <v>1</v>
      </c>
      <c r="L775">
        <v>1</v>
      </c>
      <c r="M775" t="s">
        <v>1850</v>
      </c>
      <c r="N775" t="s">
        <v>1851</v>
      </c>
      <c r="O775" s="1">
        <v>46203.792881944442</v>
      </c>
      <c r="P775" s="1">
        <v>46203.793495370373</v>
      </c>
      <c r="Q775" s="1" t="str">
        <f t="shared" si="12"/>
        <v>1505494|r02</v>
      </c>
    </row>
    <row r="776" spans="1:17">
      <c r="A776">
        <v>775</v>
      </c>
      <c r="B776" t="s">
        <v>1859</v>
      </c>
      <c r="C776" t="s">
        <v>1860</v>
      </c>
      <c r="D776">
        <v>1100015</v>
      </c>
      <c r="E776">
        <v>70</v>
      </c>
      <c r="F776" t="s">
        <v>1849</v>
      </c>
      <c r="G776" s="1">
        <v>46203.793958333335</v>
      </c>
      <c r="H776">
        <v>72</v>
      </c>
      <c r="I776" t="s">
        <v>1849</v>
      </c>
      <c r="J776" s="1">
        <v>46203.794305555559</v>
      </c>
      <c r="K776">
        <v>1</v>
      </c>
      <c r="L776">
        <v>1</v>
      </c>
      <c r="M776" t="s">
        <v>1850</v>
      </c>
      <c r="N776" t="s">
        <v>1851</v>
      </c>
      <c r="O776" s="1">
        <v>46203.793541666666</v>
      </c>
      <c r="P776" s="1">
        <v>46203.794305555559</v>
      </c>
      <c r="Q776" s="1" t="str">
        <f t="shared" si="12"/>
        <v>1100015|r02</v>
      </c>
    </row>
    <row r="777" spans="1:17">
      <c r="A777">
        <v>776</v>
      </c>
      <c r="B777" t="s">
        <v>1859</v>
      </c>
      <c r="C777" t="s">
        <v>1860</v>
      </c>
      <c r="D777">
        <v>5101902</v>
      </c>
      <c r="E777">
        <v>51</v>
      </c>
      <c r="F777" t="s">
        <v>1849</v>
      </c>
      <c r="G777" s="1">
        <v>46203.794027777774</v>
      </c>
      <c r="H777">
        <v>52</v>
      </c>
      <c r="I777" t="s">
        <v>1849</v>
      </c>
      <c r="J777" s="1">
        <v>46203.794305555559</v>
      </c>
      <c r="K777">
        <v>1</v>
      </c>
      <c r="L777">
        <v>1</v>
      </c>
      <c r="M777" t="s">
        <v>1850</v>
      </c>
      <c r="N777" t="s">
        <v>1851</v>
      </c>
      <c r="O777" s="1">
        <v>46203.793680555558</v>
      </c>
      <c r="P777" s="1">
        <v>46203.794305555559</v>
      </c>
      <c r="Q777" s="1" t="str">
        <f t="shared" si="12"/>
        <v>5101902|r02</v>
      </c>
    </row>
    <row r="778" spans="1:17">
      <c r="A778">
        <v>777</v>
      </c>
      <c r="B778" t="s">
        <v>1859</v>
      </c>
      <c r="C778" t="s">
        <v>1860</v>
      </c>
      <c r="D778">
        <v>2918803</v>
      </c>
      <c r="E778">
        <v>45</v>
      </c>
      <c r="F778" t="s">
        <v>1849</v>
      </c>
      <c r="G778" s="1">
        <v>46203.795312499999</v>
      </c>
      <c r="H778">
        <v>55</v>
      </c>
      <c r="I778" t="s">
        <v>1849</v>
      </c>
      <c r="J778" s="1">
        <v>46203.795648148145</v>
      </c>
      <c r="K778">
        <v>1</v>
      </c>
      <c r="L778">
        <v>1</v>
      </c>
      <c r="M778" t="s">
        <v>1850</v>
      </c>
      <c r="N778" t="s">
        <v>1851</v>
      </c>
      <c r="O778" s="1">
        <v>46203.794259259259</v>
      </c>
      <c r="P778" s="1">
        <v>46203.795648148145</v>
      </c>
      <c r="Q778" s="1" t="str">
        <f t="shared" si="12"/>
        <v>2918803|r02</v>
      </c>
    </row>
    <row r="779" spans="1:17">
      <c r="A779">
        <v>778</v>
      </c>
      <c r="B779" t="s">
        <v>1859</v>
      </c>
      <c r="C779" t="s">
        <v>1860</v>
      </c>
      <c r="D779">
        <v>5102504</v>
      </c>
      <c r="E779">
        <v>73</v>
      </c>
      <c r="F779" t="s">
        <v>1849</v>
      </c>
      <c r="G779" s="1">
        <v>46203.795312499999</v>
      </c>
      <c r="H779">
        <v>75</v>
      </c>
      <c r="I779" t="s">
        <v>1849</v>
      </c>
      <c r="J779" s="1">
        <v>46203.795775462961</v>
      </c>
      <c r="K779">
        <v>1</v>
      </c>
      <c r="L779">
        <v>1</v>
      </c>
      <c r="M779" t="s">
        <v>1850</v>
      </c>
      <c r="N779" t="s">
        <v>1851</v>
      </c>
      <c r="O779" s="1">
        <v>46203.794363425928</v>
      </c>
      <c r="P779" s="1">
        <v>46203.795775462961</v>
      </c>
      <c r="Q779" s="1" t="str">
        <f t="shared" si="12"/>
        <v>5102504|r02</v>
      </c>
    </row>
    <row r="780" spans="1:17">
      <c r="A780">
        <v>779</v>
      </c>
      <c r="B780" t="s">
        <v>1859</v>
      </c>
      <c r="C780" t="s">
        <v>1860</v>
      </c>
      <c r="D780">
        <v>1100700</v>
      </c>
      <c r="E780">
        <v>92</v>
      </c>
      <c r="F780" t="s">
        <v>1849</v>
      </c>
      <c r="G780" s="1">
        <v>46203.794571759259</v>
      </c>
      <c r="H780">
        <v>78</v>
      </c>
      <c r="I780" t="s">
        <v>1849</v>
      </c>
      <c r="J780" s="1">
        <v>46203.794872685183</v>
      </c>
      <c r="K780">
        <v>1</v>
      </c>
      <c r="L780">
        <v>1</v>
      </c>
      <c r="M780" t="s">
        <v>1850</v>
      </c>
      <c r="N780" t="s">
        <v>1851</v>
      </c>
      <c r="O780" s="1">
        <v>46203.794363425928</v>
      </c>
      <c r="P780" s="1">
        <v>46203.794872685183</v>
      </c>
      <c r="Q780" s="1" t="str">
        <f t="shared" si="12"/>
        <v>1100700|r02</v>
      </c>
    </row>
    <row r="781" spans="1:17">
      <c r="A781">
        <v>780</v>
      </c>
      <c r="B781" t="s">
        <v>1859</v>
      </c>
      <c r="C781" t="s">
        <v>1860</v>
      </c>
      <c r="D781">
        <v>1100908</v>
      </c>
      <c r="E781">
        <v>65</v>
      </c>
      <c r="F781" t="s">
        <v>1849</v>
      </c>
      <c r="G781" s="1">
        <v>46203.795335648145</v>
      </c>
      <c r="H781">
        <v>64</v>
      </c>
      <c r="I781" t="s">
        <v>1849</v>
      </c>
      <c r="J781" s="1">
        <v>46203.795520833337</v>
      </c>
      <c r="K781">
        <v>1</v>
      </c>
      <c r="L781">
        <v>1</v>
      </c>
      <c r="M781" t="s">
        <v>1850</v>
      </c>
      <c r="N781" t="s">
        <v>1851</v>
      </c>
      <c r="O781" s="1">
        <v>46203.794918981483</v>
      </c>
      <c r="P781" s="1">
        <v>46203.795520833337</v>
      </c>
      <c r="Q781" s="1" t="str">
        <f t="shared" si="12"/>
        <v>1100908|r02</v>
      </c>
    </row>
    <row r="782" spans="1:17">
      <c r="A782">
        <v>781</v>
      </c>
      <c r="B782" t="s">
        <v>1859</v>
      </c>
      <c r="C782" t="s">
        <v>1860</v>
      </c>
      <c r="D782">
        <v>1100080</v>
      </c>
      <c r="E782">
        <v>65</v>
      </c>
      <c r="F782" t="s">
        <v>1849</v>
      </c>
      <c r="G782" s="1">
        <v>46203.796261574076</v>
      </c>
      <c r="H782">
        <v>65</v>
      </c>
      <c r="I782" t="s">
        <v>1849</v>
      </c>
      <c r="J782" s="1">
        <v>46203.796863425923</v>
      </c>
      <c r="K782">
        <v>1</v>
      </c>
      <c r="L782">
        <v>1</v>
      </c>
      <c r="M782" t="s">
        <v>1850</v>
      </c>
      <c r="N782" t="s">
        <v>1851</v>
      </c>
      <c r="O782" s="1">
        <v>46203.795567129629</v>
      </c>
      <c r="P782" s="1">
        <v>46203.796863425923</v>
      </c>
      <c r="Q782" s="1" t="str">
        <f t="shared" si="12"/>
        <v>1100080|r02</v>
      </c>
    </row>
    <row r="783" spans="1:17">
      <c r="A783">
        <v>782</v>
      </c>
      <c r="B783" t="s">
        <v>1859</v>
      </c>
      <c r="C783" t="s">
        <v>1860</v>
      </c>
      <c r="D783">
        <v>2919058</v>
      </c>
      <c r="E783">
        <v>54</v>
      </c>
      <c r="F783" t="s">
        <v>1849</v>
      </c>
      <c r="G783" s="1">
        <v>46203.795960648145</v>
      </c>
      <c r="H783">
        <v>55</v>
      </c>
      <c r="I783" t="s">
        <v>1849</v>
      </c>
      <c r="J783" s="1">
        <v>46203.796226851853</v>
      </c>
      <c r="K783">
        <v>1</v>
      </c>
      <c r="L783">
        <v>1</v>
      </c>
      <c r="M783" t="s">
        <v>1850</v>
      </c>
      <c r="N783" t="s">
        <v>1851</v>
      </c>
      <c r="O783" s="1">
        <v>46203.795694444445</v>
      </c>
      <c r="P783" s="1">
        <v>46203.796226851853</v>
      </c>
      <c r="Q783" s="1" t="str">
        <f t="shared" si="12"/>
        <v>2919058|r02</v>
      </c>
    </row>
    <row r="784" spans="1:17">
      <c r="A784">
        <v>783</v>
      </c>
      <c r="B784" t="s">
        <v>1859</v>
      </c>
      <c r="C784" t="s">
        <v>1860</v>
      </c>
      <c r="D784">
        <v>5103437</v>
      </c>
      <c r="E784">
        <v>92</v>
      </c>
      <c r="F784" t="s">
        <v>1849</v>
      </c>
      <c r="G784" s="1">
        <v>46203.795972222222</v>
      </c>
      <c r="H784">
        <v>81</v>
      </c>
      <c r="I784" t="s">
        <v>1849</v>
      </c>
      <c r="J784" s="1">
        <v>46203.796226851853</v>
      </c>
      <c r="K784">
        <v>1</v>
      </c>
      <c r="L784">
        <v>1</v>
      </c>
      <c r="M784" t="s">
        <v>1850</v>
      </c>
      <c r="N784" t="s">
        <v>1851</v>
      </c>
      <c r="O784" s="1">
        <v>46203.795810185184</v>
      </c>
      <c r="P784" s="1">
        <v>46203.796226851853</v>
      </c>
      <c r="Q784" s="1" t="str">
        <f t="shared" si="12"/>
        <v>5103437|r02</v>
      </c>
    </row>
    <row r="785" spans="1:17">
      <c r="A785">
        <v>784</v>
      </c>
      <c r="B785" t="s">
        <v>1859</v>
      </c>
      <c r="C785" t="s">
        <v>1860</v>
      </c>
      <c r="D785">
        <v>2921302</v>
      </c>
      <c r="E785">
        <v>54</v>
      </c>
      <c r="F785" t="s">
        <v>1849</v>
      </c>
      <c r="G785" s="1">
        <v>46203.796631944446</v>
      </c>
      <c r="H785">
        <v>55</v>
      </c>
      <c r="I785" t="s">
        <v>1849</v>
      </c>
      <c r="J785" s="1">
        <v>46203.796898148146</v>
      </c>
      <c r="K785">
        <v>1</v>
      </c>
      <c r="L785">
        <v>1</v>
      </c>
      <c r="M785" t="s">
        <v>1850</v>
      </c>
      <c r="N785" t="s">
        <v>1851</v>
      </c>
      <c r="O785" s="1">
        <v>46203.796273148146</v>
      </c>
      <c r="P785" s="1">
        <v>46203.796898148146</v>
      </c>
      <c r="Q785" s="1" t="str">
        <f t="shared" si="12"/>
        <v>2921302|r02</v>
      </c>
    </row>
    <row r="786" spans="1:17">
      <c r="A786">
        <v>785</v>
      </c>
      <c r="B786" t="s">
        <v>1859</v>
      </c>
      <c r="C786" t="s">
        <v>1860</v>
      </c>
      <c r="D786">
        <v>5104807</v>
      </c>
      <c r="E786">
        <v>77</v>
      </c>
      <c r="F786" t="s">
        <v>1849</v>
      </c>
      <c r="G786" s="1">
        <v>46203.796631944446</v>
      </c>
      <c r="H786">
        <v>74</v>
      </c>
      <c r="I786" t="s">
        <v>1849</v>
      </c>
      <c r="J786" s="1">
        <v>46203.796898148146</v>
      </c>
      <c r="K786">
        <v>1</v>
      </c>
      <c r="L786">
        <v>1</v>
      </c>
      <c r="M786" t="s">
        <v>1850</v>
      </c>
      <c r="N786" t="s">
        <v>1851</v>
      </c>
      <c r="O786" s="1">
        <v>46203.796273148146</v>
      </c>
      <c r="P786" s="1">
        <v>46203.796898148146</v>
      </c>
      <c r="Q786" s="1" t="str">
        <f t="shared" si="12"/>
        <v>5104807|r02</v>
      </c>
    </row>
    <row r="787" spans="1:17">
      <c r="A787">
        <v>786</v>
      </c>
      <c r="B787" t="s">
        <v>1859</v>
      </c>
      <c r="C787" t="s">
        <v>1860</v>
      </c>
      <c r="D787">
        <v>1101807</v>
      </c>
      <c r="E787">
        <v>92</v>
      </c>
      <c r="F787" t="s">
        <v>1849</v>
      </c>
      <c r="G787" s="1">
        <v>46203.797407407408</v>
      </c>
      <c r="H787">
        <v>66</v>
      </c>
      <c r="I787" t="s">
        <v>1849</v>
      </c>
      <c r="J787" s="1">
        <v>46203.79760416667</v>
      </c>
      <c r="K787">
        <v>1</v>
      </c>
      <c r="L787">
        <v>1</v>
      </c>
      <c r="M787" t="s">
        <v>1850</v>
      </c>
      <c r="N787" t="s">
        <v>1851</v>
      </c>
      <c r="O787" s="1">
        <v>46203.796909722223</v>
      </c>
      <c r="P787" s="1">
        <v>46203.79760416667</v>
      </c>
      <c r="Q787" s="1" t="str">
        <f t="shared" si="12"/>
        <v>1101807|r02</v>
      </c>
    </row>
    <row r="788" spans="1:17">
      <c r="A788">
        <v>787</v>
      </c>
      <c r="B788" t="s">
        <v>1859</v>
      </c>
      <c r="C788" t="s">
        <v>1860</v>
      </c>
      <c r="D788">
        <v>5105580</v>
      </c>
      <c r="E788">
        <v>44</v>
      </c>
      <c r="F788" t="s">
        <v>1849</v>
      </c>
      <c r="G788" s="1">
        <v>46203.797407407408</v>
      </c>
      <c r="H788">
        <v>54</v>
      </c>
      <c r="I788" t="s">
        <v>1849</v>
      </c>
      <c r="J788" s="1">
        <v>46203.797858796293</v>
      </c>
      <c r="K788">
        <v>1</v>
      </c>
      <c r="L788">
        <v>1</v>
      </c>
      <c r="M788" t="s">
        <v>1850</v>
      </c>
      <c r="N788" t="s">
        <v>1851</v>
      </c>
      <c r="O788" s="1">
        <v>46203.796944444446</v>
      </c>
      <c r="P788" s="1">
        <v>46203.797858796293</v>
      </c>
      <c r="Q788" s="1" t="str">
        <f t="shared" si="12"/>
        <v>5105580|r02</v>
      </c>
    </row>
    <row r="789" spans="1:17">
      <c r="A789">
        <v>788</v>
      </c>
      <c r="B789" t="s">
        <v>1859</v>
      </c>
      <c r="C789" t="s">
        <v>1860</v>
      </c>
      <c r="D789">
        <v>2922607</v>
      </c>
      <c r="E789">
        <v>56</v>
      </c>
      <c r="F789" t="s">
        <v>1849</v>
      </c>
      <c r="G789" s="1">
        <v>46203.797233796293</v>
      </c>
      <c r="H789">
        <v>58</v>
      </c>
      <c r="I789" t="s">
        <v>1849</v>
      </c>
      <c r="J789" s="1">
        <v>46203.797465277778</v>
      </c>
      <c r="K789">
        <v>1</v>
      </c>
      <c r="L789">
        <v>1</v>
      </c>
      <c r="M789" t="s">
        <v>1850</v>
      </c>
      <c r="N789" t="s">
        <v>1851</v>
      </c>
      <c r="O789" s="1">
        <v>46203.796979166669</v>
      </c>
      <c r="P789" s="1">
        <v>46203.797465277778</v>
      </c>
      <c r="Q789" s="1" t="str">
        <f t="shared" si="12"/>
        <v>2922607|r02</v>
      </c>
    </row>
    <row r="790" spans="1:17">
      <c r="A790">
        <v>789</v>
      </c>
      <c r="B790" t="s">
        <v>1859</v>
      </c>
      <c r="C790" t="s">
        <v>1860</v>
      </c>
      <c r="D790">
        <v>2923209</v>
      </c>
      <c r="E790">
        <v>52</v>
      </c>
      <c r="F790" t="s">
        <v>1849</v>
      </c>
      <c r="G790" s="1">
        <v>46203.797743055555</v>
      </c>
      <c r="H790">
        <v>56</v>
      </c>
      <c r="I790" t="s">
        <v>1849</v>
      </c>
      <c r="J790" s="1">
        <v>46203.798009259262</v>
      </c>
      <c r="K790">
        <v>1</v>
      </c>
      <c r="L790">
        <v>1</v>
      </c>
      <c r="M790" t="s">
        <v>1850</v>
      </c>
      <c r="N790" t="s">
        <v>1851</v>
      </c>
      <c r="O790" s="1">
        <v>46203.797511574077</v>
      </c>
      <c r="P790" s="1">
        <v>46203.798009259262</v>
      </c>
      <c r="Q790" s="1" t="str">
        <f t="shared" si="12"/>
        <v>2923209|r02</v>
      </c>
    </row>
    <row r="791" spans="1:17">
      <c r="A791">
        <v>790</v>
      </c>
      <c r="B791" t="s">
        <v>1859</v>
      </c>
      <c r="C791" t="s">
        <v>1860</v>
      </c>
      <c r="D791">
        <v>1400472</v>
      </c>
      <c r="E791">
        <v>59</v>
      </c>
      <c r="F791" t="s">
        <v>1849</v>
      </c>
      <c r="G791" s="1">
        <v>46203.80201388889</v>
      </c>
      <c r="H791">
        <v>59</v>
      </c>
      <c r="I791" t="s">
        <v>1849</v>
      </c>
      <c r="J791" s="1">
        <v>46203.802418981482</v>
      </c>
      <c r="K791">
        <v>1</v>
      </c>
      <c r="L791">
        <v>1</v>
      </c>
      <c r="M791" t="s">
        <v>1850</v>
      </c>
      <c r="N791" t="s">
        <v>1851</v>
      </c>
      <c r="O791" s="1">
        <v>46203.797650462962</v>
      </c>
      <c r="P791" s="1">
        <v>46203.802418981482</v>
      </c>
      <c r="Q791" s="1" t="str">
        <f t="shared" si="12"/>
        <v>1400472|r02</v>
      </c>
    </row>
    <row r="792" spans="1:17">
      <c r="A792">
        <v>791</v>
      </c>
      <c r="B792" t="s">
        <v>1859</v>
      </c>
      <c r="C792" t="s">
        <v>1860</v>
      </c>
      <c r="D792">
        <v>5106828</v>
      </c>
      <c r="E792">
        <v>71</v>
      </c>
      <c r="F792" t="s">
        <v>1849</v>
      </c>
      <c r="G792" s="1">
        <v>46203.798495370371</v>
      </c>
      <c r="H792">
        <v>76</v>
      </c>
      <c r="I792" t="s">
        <v>1849</v>
      </c>
      <c r="J792" s="1">
        <v>46203.798807870371</v>
      </c>
      <c r="K792">
        <v>1</v>
      </c>
      <c r="L792">
        <v>1</v>
      </c>
      <c r="M792" t="s">
        <v>1850</v>
      </c>
      <c r="N792" t="s">
        <v>1851</v>
      </c>
      <c r="O792" s="1">
        <v>46203.797893518517</v>
      </c>
      <c r="P792" s="1">
        <v>46203.798807870371</v>
      </c>
      <c r="Q792" s="1" t="str">
        <f t="shared" si="12"/>
        <v>5106828|r02</v>
      </c>
    </row>
    <row r="793" spans="1:17">
      <c r="A793">
        <v>792</v>
      </c>
      <c r="B793" t="s">
        <v>1859</v>
      </c>
      <c r="C793" t="s">
        <v>1860</v>
      </c>
      <c r="D793">
        <v>2923704</v>
      </c>
      <c r="E793">
        <v>82</v>
      </c>
      <c r="F793" t="s">
        <v>1849</v>
      </c>
      <c r="G793" s="1">
        <v>46203.798495370371</v>
      </c>
      <c r="H793">
        <v>86</v>
      </c>
      <c r="I793" t="s">
        <v>1849</v>
      </c>
      <c r="J793" s="1">
        <v>46203.798692129632</v>
      </c>
      <c r="K793">
        <v>1</v>
      </c>
      <c r="L793">
        <v>1</v>
      </c>
      <c r="M793" t="s">
        <v>1850</v>
      </c>
      <c r="N793" t="s">
        <v>1851</v>
      </c>
      <c r="O793" s="1">
        <v>46203.798055555555</v>
      </c>
      <c r="P793" s="1">
        <v>46203.798692129632</v>
      </c>
      <c r="Q793" s="1" t="str">
        <f t="shared" si="12"/>
        <v>2923704|r02</v>
      </c>
    </row>
    <row r="794" spans="1:17">
      <c r="A794">
        <v>793</v>
      </c>
      <c r="B794" t="s">
        <v>1859</v>
      </c>
      <c r="C794" t="s">
        <v>1860</v>
      </c>
      <c r="D794">
        <v>2923803</v>
      </c>
      <c r="E794">
        <v>54</v>
      </c>
      <c r="F794" t="s">
        <v>1849</v>
      </c>
      <c r="G794" s="1">
        <v>46203.799120370371</v>
      </c>
      <c r="H794">
        <v>55</v>
      </c>
      <c r="I794" t="s">
        <v>1849</v>
      </c>
      <c r="J794" s="1">
        <v>46203.799398148149</v>
      </c>
      <c r="K794">
        <v>1</v>
      </c>
      <c r="L794">
        <v>1</v>
      </c>
      <c r="M794" t="s">
        <v>1850</v>
      </c>
      <c r="N794" t="s">
        <v>1851</v>
      </c>
      <c r="O794" s="1">
        <v>46203.798738425925</v>
      </c>
      <c r="P794" s="1">
        <v>46203.799398148149</v>
      </c>
      <c r="Q794" s="1" t="str">
        <f t="shared" si="12"/>
        <v>2923803|r02</v>
      </c>
    </row>
    <row r="795" spans="1:17">
      <c r="A795">
        <v>794</v>
      </c>
      <c r="B795" t="s">
        <v>1859</v>
      </c>
      <c r="C795" t="s">
        <v>1860</v>
      </c>
      <c r="D795">
        <v>5107107</v>
      </c>
      <c r="E795">
        <v>62</v>
      </c>
      <c r="F795" t="s">
        <v>1849</v>
      </c>
      <c r="G795" s="1">
        <v>46203.799120370371</v>
      </c>
      <c r="H795">
        <v>62</v>
      </c>
      <c r="I795" t="s">
        <v>1849</v>
      </c>
      <c r="J795" s="1">
        <v>46203.799317129633</v>
      </c>
      <c r="K795">
        <v>1</v>
      </c>
      <c r="L795">
        <v>1</v>
      </c>
      <c r="M795" t="s">
        <v>1850</v>
      </c>
      <c r="N795" t="s">
        <v>1851</v>
      </c>
      <c r="O795" s="1">
        <v>46203.798854166664</v>
      </c>
      <c r="P795" s="1">
        <v>46203.799317129633</v>
      </c>
      <c r="Q795" s="1" t="str">
        <f t="shared" si="12"/>
        <v>5107107|r02</v>
      </c>
    </row>
    <row r="796" spans="1:17">
      <c r="A796">
        <v>795</v>
      </c>
      <c r="B796" t="s">
        <v>1859</v>
      </c>
      <c r="C796" t="s">
        <v>1860</v>
      </c>
      <c r="D796">
        <v>5107909</v>
      </c>
      <c r="E796">
        <v>92</v>
      </c>
      <c r="F796" t="s">
        <v>1849</v>
      </c>
      <c r="G796" s="1">
        <v>46203.799502314818</v>
      </c>
      <c r="H796">
        <v>92</v>
      </c>
      <c r="I796" t="s">
        <v>1849</v>
      </c>
      <c r="J796" s="1">
        <v>46203.799768518518</v>
      </c>
      <c r="K796">
        <v>1</v>
      </c>
      <c r="L796">
        <v>1</v>
      </c>
      <c r="M796" t="s">
        <v>1850</v>
      </c>
      <c r="N796" t="s">
        <v>1851</v>
      </c>
      <c r="O796" s="1">
        <v>46203.799351851849</v>
      </c>
      <c r="P796" s="1">
        <v>46203.799768518518</v>
      </c>
      <c r="Q796" s="1" t="str">
        <f t="shared" si="12"/>
        <v>5107909|r02</v>
      </c>
    </row>
    <row r="797" spans="1:17">
      <c r="A797">
        <v>796</v>
      </c>
      <c r="B797" t="s">
        <v>1859</v>
      </c>
      <c r="C797" t="s">
        <v>1860</v>
      </c>
      <c r="D797">
        <v>2924603</v>
      </c>
      <c r="E797">
        <v>65</v>
      </c>
      <c r="F797" t="s">
        <v>1849</v>
      </c>
      <c r="G797" s="1">
        <v>46203.799664351849</v>
      </c>
      <c r="H797">
        <v>68</v>
      </c>
      <c r="I797" t="s">
        <v>1849</v>
      </c>
      <c r="J797" s="1">
        <v>46203.799861111111</v>
      </c>
      <c r="K797">
        <v>1</v>
      </c>
      <c r="L797">
        <v>1</v>
      </c>
      <c r="M797" t="s">
        <v>1850</v>
      </c>
      <c r="N797" t="s">
        <v>1851</v>
      </c>
      <c r="O797" s="1">
        <v>46203.799444444441</v>
      </c>
      <c r="P797" s="1">
        <v>46203.799861111111</v>
      </c>
      <c r="Q797" s="1" t="str">
        <f t="shared" si="12"/>
        <v>2924603|r02</v>
      </c>
    </row>
    <row r="798" spans="1:17">
      <c r="A798">
        <v>797</v>
      </c>
      <c r="B798" t="s">
        <v>1859</v>
      </c>
      <c r="C798" t="s">
        <v>1860</v>
      </c>
      <c r="D798">
        <v>5108402</v>
      </c>
      <c r="E798">
        <v>67</v>
      </c>
      <c r="F798" t="s">
        <v>1849</v>
      </c>
      <c r="G798" s="1">
        <v>46203.800208333334</v>
      </c>
      <c r="H798">
        <v>70</v>
      </c>
      <c r="I798" t="s">
        <v>1849</v>
      </c>
      <c r="J798" s="1">
        <v>46203.800509259258</v>
      </c>
      <c r="K798">
        <v>1</v>
      </c>
      <c r="L798">
        <v>1</v>
      </c>
      <c r="M798" t="s">
        <v>1850</v>
      </c>
      <c r="N798" t="s">
        <v>1851</v>
      </c>
      <c r="O798" s="1">
        <v>46203.799803240741</v>
      </c>
      <c r="P798" s="1">
        <v>46203.800509259258</v>
      </c>
      <c r="Q798" s="1" t="str">
        <f t="shared" si="12"/>
        <v>5108402|r02</v>
      </c>
    </row>
    <row r="799" spans="1:17">
      <c r="A799">
        <v>798</v>
      </c>
      <c r="B799" t="s">
        <v>1859</v>
      </c>
      <c r="C799" t="s">
        <v>1860</v>
      </c>
      <c r="D799">
        <v>2926202</v>
      </c>
      <c r="E799">
        <v>51</v>
      </c>
      <c r="F799" t="s">
        <v>1849</v>
      </c>
      <c r="G799" s="1">
        <v>46203.802511574075</v>
      </c>
      <c r="H799">
        <v>61</v>
      </c>
      <c r="I799" t="s">
        <v>1849</v>
      </c>
      <c r="J799" s="1">
        <v>46203.802708333336</v>
      </c>
      <c r="K799">
        <v>1</v>
      </c>
      <c r="L799">
        <v>1</v>
      </c>
      <c r="M799" t="s">
        <v>1850</v>
      </c>
      <c r="N799" t="s">
        <v>1851</v>
      </c>
      <c r="O799" s="1">
        <v>46203.79991898148</v>
      </c>
      <c r="P799" s="1">
        <v>46203.802708333336</v>
      </c>
      <c r="Q799" s="1" t="str">
        <f t="shared" si="12"/>
        <v>2926202|r02</v>
      </c>
    </row>
    <row r="800" spans="1:17">
      <c r="A800">
        <v>799</v>
      </c>
      <c r="B800" t="s">
        <v>1859</v>
      </c>
      <c r="C800" t="s">
        <v>1860</v>
      </c>
      <c r="D800">
        <v>5001904</v>
      </c>
      <c r="E800">
        <v>75</v>
      </c>
      <c r="F800" t="s">
        <v>1849</v>
      </c>
      <c r="G800" s="1">
        <v>46203.801053240742</v>
      </c>
      <c r="H800">
        <v>74</v>
      </c>
      <c r="I800" t="s">
        <v>1849</v>
      </c>
      <c r="J800" s="1">
        <v>46203.801354166666</v>
      </c>
      <c r="K800">
        <v>1</v>
      </c>
      <c r="L800">
        <v>1</v>
      </c>
      <c r="M800" t="s">
        <v>1850</v>
      </c>
      <c r="N800" t="s">
        <v>1851</v>
      </c>
      <c r="O800" s="1">
        <v>46203.800543981481</v>
      </c>
      <c r="P800" s="1">
        <v>46203.801354166666</v>
      </c>
      <c r="Q800" s="1" t="str">
        <f t="shared" si="12"/>
        <v>5001904|r02</v>
      </c>
    </row>
    <row r="801" spans="1:17">
      <c r="A801">
        <v>800</v>
      </c>
      <c r="B801" t="s">
        <v>1859</v>
      </c>
      <c r="C801" t="s">
        <v>1860</v>
      </c>
      <c r="D801">
        <v>5002704</v>
      </c>
      <c r="E801">
        <v>69</v>
      </c>
      <c r="F801" t="s">
        <v>1849</v>
      </c>
      <c r="G801" s="1">
        <v>46203.801770833335</v>
      </c>
      <c r="H801">
        <v>73</v>
      </c>
      <c r="I801" t="s">
        <v>1849</v>
      </c>
      <c r="J801" s="1">
        <v>46203.802060185182</v>
      </c>
      <c r="K801">
        <v>1</v>
      </c>
      <c r="L801">
        <v>1</v>
      </c>
      <c r="M801" t="s">
        <v>1850</v>
      </c>
      <c r="N801" t="s">
        <v>1851</v>
      </c>
      <c r="O801" s="1">
        <v>46203.801388888889</v>
      </c>
      <c r="P801" s="1">
        <v>46203.802060185182</v>
      </c>
      <c r="Q801" s="1" t="str">
        <f t="shared" si="12"/>
        <v>5002704|r02</v>
      </c>
    </row>
    <row r="802" spans="1:17">
      <c r="A802">
        <v>801</v>
      </c>
      <c r="B802" t="s">
        <v>1859</v>
      </c>
      <c r="C802" t="s">
        <v>1860</v>
      </c>
      <c r="D802">
        <v>5002902</v>
      </c>
      <c r="E802">
        <v>92</v>
      </c>
      <c r="F802" t="s">
        <v>1849</v>
      </c>
      <c r="G802" s="1">
        <v>46203.805648148147</v>
      </c>
      <c r="H802">
        <v>68</v>
      </c>
      <c r="I802" t="s">
        <v>1849</v>
      </c>
      <c r="J802" s="1">
        <v>46203.805925925924</v>
      </c>
      <c r="K802">
        <v>1</v>
      </c>
      <c r="L802">
        <v>1</v>
      </c>
      <c r="M802" t="s">
        <v>1850</v>
      </c>
      <c r="N802" t="s">
        <v>1851</v>
      </c>
      <c r="O802" s="1">
        <v>46203.802094907405</v>
      </c>
      <c r="P802" s="1">
        <v>46203.805925925924</v>
      </c>
      <c r="Q802" s="1" t="str">
        <f t="shared" si="12"/>
        <v>5002902|r02</v>
      </c>
    </row>
    <row r="803" spans="1:17">
      <c r="A803">
        <v>802</v>
      </c>
      <c r="B803" t="s">
        <v>1859</v>
      </c>
      <c r="C803" t="s">
        <v>1860</v>
      </c>
      <c r="D803">
        <v>1702208</v>
      </c>
      <c r="E803">
        <v>56</v>
      </c>
      <c r="F803" t="s">
        <v>1849</v>
      </c>
      <c r="G803" s="1">
        <v>46203.803217592591</v>
      </c>
      <c r="H803">
        <v>61</v>
      </c>
      <c r="I803" t="s">
        <v>1849</v>
      </c>
      <c r="J803" s="1">
        <v>46203.803506944445</v>
      </c>
      <c r="K803">
        <v>1</v>
      </c>
      <c r="L803">
        <v>1</v>
      </c>
      <c r="M803" t="s">
        <v>1850</v>
      </c>
      <c r="N803" t="s">
        <v>1851</v>
      </c>
      <c r="O803" s="1">
        <v>46203.802465277775</v>
      </c>
      <c r="P803" s="1">
        <v>46203.803506944445</v>
      </c>
      <c r="Q803" s="1" t="str">
        <f t="shared" si="12"/>
        <v>1702208|r02</v>
      </c>
    </row>
    <row r="804" spans="1:17">
      <c r="A804">
        <v>803</v>
      </c>
      <c r="B804" t="s">
        <v>1859</v>
      </c>
      <c r="C804" t="s">
        <v>1860</v>
      </c>
      <c r="D804">
        <v>2926806</v>
      </c>
      <c r="E804">
        <v>61</v>
      </c>
      <c r="F804" t="s">
        <v>1849</v>
      </c>
      <c r="G804" s="1">
        <v>46203.802986111114</v>
      </c>
      <c r="H804">
        <v>63</v>
      </c>
      <c r="I804" t="s">
        <v>1849</v>
      </c>
      <c r="J804" s="1">
        <v>46203.803240740737</v>
      </c>
      <c r="K804">
        <v>1</v>
      </c>
      <c r="L804">
        <v>1</v>
      </c>
      <c r="M804" t="s">
        <v>1850</v>
      </c>
      <c r="N804" t="s">
        <v>1851</v>
      </c>
      <c r="O804" s="1">
        <v>46203.802743055552</v>
      </c>
      <c r="P804" s="1">
        <v>46203.803240740737</v>
      </c>
      <c r="Q804" s="1" t="str">
        <f t="shared" si="12"/>
        <v>2926806|r02</v>
      </c>
    </row>
    <row r="805" spans="1:17">
      <c r="A805">
        <v>804</v>
      </c>
      <c r="B805" t="s">
        <v>1859</v>
      </c>
      <c r="C805" t="s">
        <v>1860</v>
      </c>
      <c r="D805">
        <v>2927002</v>
      </c>
      <c r="E805">
        <v>80</v>
      </c>
      <c r="F805" t="s">
        <v>1849</v>
      </c>
      <c r="G805" s="1">
        <v>46203.803587962961</v>
      </c>
      <c r="H805">
        <v>87</v>
      </c>
      <c r="I805" t="s">
        <v>1849</v>
      </c>
      <c r="J805" s="1">
        <v>46203.803854166668</v>
      </c>
      <c r="K805">
        <v>1</v>
      </c>
      <c r="L805">
        <v>1</v>
      </c>
      <c r="M805" t="s">
        <v>1850</v>
      </c>
      <c r="N805" t="s">
        <v>1851</v>
      </c>
      <c r="O805" s="1">
        <v>46203.803287037037</v>
      </c>
      <c r="P805" s="1">
        <v>46203.803854166668</v>
      </c>
      <c r="Q805" s="1" t="str">
        <f t="shared" si="12"/>
        <v>2927002|r02</v>
      </c>
    </row>
    <row r="806" spans="1:17">
      <c r="A806">
        <v>805</v>
      </c>
      <c r="B806" t="s">
        <v>1859</v>
      </c>
      <c r="C806" t="s">
        <v>1860</v>
      </c>
      <c r="D806">
        <v>1703826</v>
      </c>
      <c r="E806">
        <v>68</v>
      </c>
      <c r="F806" t="s">
        <v>1849</v>
      </c>
      <c r="G806" s="1">
        <v>46203.803842592592</v>
      </c>
      <c r="H806">
        <v>70</v>
      </c>
      <c r="I806" t="s">
        <v>1849</v>
      </c>
      <c r="J806" s="1">
        <v>46203.804108796299</v>
      </c>
      <c r="K806">
        <v>1</v>
      </c>
      <c r="L806">
        <v>1</v>
      </c>
      <c r="M806" t="s">
        <v>1850</v>
      </c>
      <c r="N806" t="s">
        <v>1851</v>
      </c>
      <c r="O806" s="1">
        <v>46203.803541666668</v>
      </c>
      <c r="P806" s="1">
        <v>46203.804108796299</v>
      </c>
      <c r="Q806" s="1" t="str">
        <f t="shared" si="12"/>
        <v>1703826|r02</v>
      </c>
    </row>
    <row r="807" spans="1:17">
      <c r="A807">
        <v>806</v>
      </c>
      <c r="B807" t="s">
        <v>1859</v>
      </c>
      <c r="C807" t="s">
        <v>1860</v>
      </c>
      <c r="D807">
        <v>2928406</v>
      </c>
      <c r="E807">
        <v>70</v>
      </c>
      <c r="F807" t="s">
        <v>1849</v>
      </c>
      <c r="G807" s="1">
        <v>46203.804513888892</v>
      </c>
      <c r="H807">
        <v>73</v>
      </c>
      <c r="I807" t="s">
        <v>1849</v>
      </c>
      <c r="J807" s="1">
        <v>46203.804837962962</v>
      </c>
      <c r="K807">
        <v>1</v>
      </c>
      <c r="L807">
        <v>1</v>
      </c>
      <c r="M807" t="s">
        <v>1850</v>
      </c>
      <c r="N807" t="s">
        <v>1851</v>
      </c>
      <c r="O807" s="1">
        <v>46203.803900462961</v>
      </c>
      <c r="P807" s="1">
        <v>46203.804837962962</v>
      </c>
      <c r="Q807" s="1" t="str">
        <f t="shared" si="12"/>
        <v>2928406|r02</v>
      </c>
    </row>
    <row r="808" spans="1:17">
      <c r="A808">
        <v>807</v>
      </c>
      <c r="B808" t="s">
        <v>1859</v>
      </c>
      <c r="C808" t="s">
        <v>1860</v>
      </c>
      <c r="D808">
        <v>1706258</v>
      </c>
      <c r="E808">
        <v>72</v>
      </c>
      <c r="F808" t="s">
        <v>1849</v>
      </c>
      <c r="G808" s="1">
        <v>46203.804629629631</v>
      </c>
      <c r="H808">
        <v>67</v>
      </c>
      <c r="I808" t="s">
        <v>1849</v>
      </c>
      <c r="J808" s="1">
        <v>46203.804814814815</v>
      </c>
      <c r="K808">
        <v>1</v>
      </c>
      <c r="L808">
        <v>1</v>
      </c>
      <c r="M808" t="s">
        <v>1850</v>
      </c>
      <c r="N808" t="s">
        <v>1851</v>
      </c>
      <c r="O808" s="1">
        <v>46203.804143518515</v>
      </c>
      <c r="P808" s="1">
        <v>46203.804814814815</v>
      </c>
      <c r="Q808" s="1" t="str">
        <f t="shared" si="12"/>
        <v>1706258|r02</v>
      </c>
    </row>
    <row r="809" spans="1:17">
      <c r="A809">
        <v>808</v>
      </c>
      <c r="B809" t="s">
        <v>1859</v>
      </c>
      <c r="C809" t="s">
        <v>1860</v>
      </c>
      <c r="D809">
        <v>1709302</v>
      </c>
      <c r="E809">
        <v>69</v>
      </c>
      <c r="F809" t="s">
        <v>1849</v>
      </c>
      <c r="G809" s="1">
        <v>46203.806898148148</v>
      </c>
      <c r="H809">
        <v>70</v>
      </c>
      <c r="I809" t="s">
        <v>1849</v>
      </c>
      <c r="J809" s="1">
        <v>46203.807210648149</v>
      </c>
      <c r="K809">
        <v>1</v>
      </c>
      <c r="L809">
        <v>1</v>
      </c>
      <c r="M809" t="s">
        <v>1850</v>
      </c>
      <c r="N809" t="s">
        <v>1851</v>
      </c>
      <c r="O809" s="1">
        <v>46203.804861111108</v>
      </c>
      <c r="P809" s="1">
        <v>46203.807210648149</v>
      </c>
      <c r="Q809" s="1" t="str">
        <f t="shared" si="12"/>
        <v>1709302|r02</v>
      </c>
    </row>
    <row r="810" spans="1:17">
      <c r="A810">
        <v>809</v>
      </c>
      <c r="B810" t="s">
        <v>1859</v>
      </c>
      <c r="C810" t="s">
        <v>1860</v>
      </c>
      <c r="D810">
        <v>2929107</v>
      </c>
      <c r="E810">
        <v>76</v>
      </c>
      <c r="F810" t="s">
        <v>1849</v>
      </c>
      <c r="G810" s="1">
        <v>46203.806192129632</v>
      </c>
      <c r="H810">
        <v>71</v>
      </c>
      <c r="I810" t="s">
        <v>1849</v>
      </c>
      <c r="J810" s="1">
        <v>46203.806469907409</v>
      </c>
      <c r="K810">
        <v>1</v>
      </c>
      <c r="L810">
        <v>1</v>
      </c>
      <c r="M810" t="s">
        <v>1850</v>
      </c>
      <c r="N810" t="s">
        <v>1851</v>
      </c>
      <c r="O810" s="1">
        <v>46203.804872685185</v>
      </c>
      <c r="P810" s="1">
        <v>46203.806469907409</v>
      </c>
      <c r="Q810" s="1" t="str">
        <f t="shared" si="12"/>
        <v>2929107|r02</v>
      </c>
    </row>
    <row r="811" spans="1:17">
      <c r="A811">
        <v>810</v>
      </c>
      <c r="B811" t="s">
        <v>1859</v>
      </c>
      <c r="C811" t="s">
        <v>1860</v>
      </c>
      <c r="D811">
        <v>5003157</v>
      </c>
      <c r="E811">
        <v>69</v>
      </c>
      <c r="F811" t="s">
        <v>1849</v>
      </c>
      <c r="G811" s="1">
        <v>46203.807071759256</v>
      </c>
      <c r="H811">
        <v>71</v>
      </c>
      <c r="I811" t="s">
        <v>1849</v>
      </c>
      <c r="J811" s="1">
        <v>46203.807291666664</v>
      </c>
      <c r="K811">
        <v>1</v>
      </c>
      <c r="L811">
        <v>1</v>
      </c>
      <c r="M811" t="s">
        <v>1850</v>
      </c>
      <c r="N811" t="s">
        <v>1851</v>
      </c>
      <c r="O811" s="1">
        <v>46203.805960648147</v>
      </c>
      <c r="P811" s="1">
        <v>46203.807291666664</v>
      </c>
      <c r="Q811" s="1" t="str">
        <f t="shared" si="12"/>
        <v>5003157|r02</v>
      </c>
    </row>
    <row r="812" spans="1:17">
      <c r="A812">
        <v>811</v>
      </c>
      <c r="B812" t="s">
        <v>1859</v>
      </c>
      <c r="C812" t="s">
        <v>1860</v>
      </c>
      <c r="D812">
        <v>2933000</v>
      </c>
      <c r="E812">
        <v>73</v>
      </c>
      <c r="F812" t="s">
        <v>1849</v>
      </c>
      <c r="G812" s="1">
        <v>46203.806898148148</v>
      </c>
      <c r="H812">
        <v>75</v>
      </c>
      <c r="I812" t="s">
        <v>1849</v>
      </c>
      <c r="J812" s="1">
        <v>46203.807118055556</v>
      </c>
      <c r="K812">
        <v>1</v>
      </c>
      <c r="L812">
        <v>1</v>
      </c>
      <c r="M812" t="s">
        <v>1850</v>
      </c>
      <c r="N812" t="s">
        <v>1851</v>
      </c>
      <c r="O812" s="1">
        <v>46203.806504629632</v>
      </c>
      <c r="P812" s="1">
        <v>46203.807118055556</v>
      </c>
      <c r="Q812" s="1" t="str">
        <f t="shared" si="12"/>
        <v>2933000|r02</v>
      </c>
    </row>
    <row r="813" spans="1:17">
      <c r="A813">
        <v>812</v>
      </c>
      <c r="B813" t="s">
        <v>1859</v>
      </c>
      <c r="C813" t="s">
        <v>1860</v>
      </c>
      <c r="D813">
        <v>2933208</v>
      </c>
      <c r="E813">
        <v>50</v>
      </c>
      <c r="F813" t="s">
        <v>1849</v>
      </c>
      <c r="G813" s="1">
        <v>46203.80746527778</v>
      </c>
      <c r="H813">
        <v>54</v>
      </c>
      <c r="I813" t="s">
        <v>1849</v>
      </c>
      <c r="J813" s="1">
        <v>46203.807858796295</v>
      </c>
      <c r="K813">
        <v>1</v>
      </c>
      <c r="L813">
        <v>1</v>
      </c>
      <c r="M813" t="s">
        <v>1850</v>
      </c>
      <c r="N813" t="s">
        <v>1851</v>
      </c>
      <c r="O813" s="1">
        <v>46203.807152777779</v>
      </c>
      <c r="P813" s="1">
        <v>46203.807858796295</v>
      </c>
      <c r="Q813" s="1" t="str">
        <f t="shared" si="12"/>
        <v>2933208|r02</v>
      </c>
    </row>
    <row r="814" spans="1:17">
      <c r="A814">
        <v>813</v>
      </c>
      <c r="B814" t="s">
        <v>1859</v>
      </c>
      <c r="C814" t="s">
        <v>1860</v>
      </c>
      <c r="D814">
        <v>1710706</v>
      </c>
      <c r="E814">
        <v>60</v>
      </c>
      <c r="F814" t="s">
        <v>1849</v>
      </c>
      <c r="G814" s="1">
        <v>46203.809166666666</v>
      </c>
      <c r="H814">
        <v>63</v>
      </c>
      <c r="I814" t="s">
        <v>1849</v>
      </c>
      <c r="J814" s="1">
        <v>46203.809490740743</v>
      </c>
      <c r="K814">
        <v>1</v>
      </c>
      <c r="L814">
        <v>1</v>
      </c>
      <c r="M814" t="s">
        <v>1850</v>
      </c>
      <c r="N814" t="s">
        <v>1851</v>
      </c>
      <c r="O814" s="1">
        <v>46203.807256944441</v>
      </c>
      <c r="P814" s="1">
        <v>46203.809490740743</v>
      </c>
      <c r="Q814" s="1" t="str">
        <f t="shared" si="12"/>
        <v>1710706|r02</v>
      </c>
    </row>
    <row r="815" spans="1:17">
      <c r="A815">
        <v>814</v>
      </c>
      <c r="B815" t="s">
        <v>1859</v>
      </c>
      <c r="C815" t="s">
        <v>1860</v>
      </c>
      <c r="D815">
        <v>5004106</v>
      </c>
      <c r="E815">
        <v>59</v>
      </c>
      <c r="F815" t="s">
        <v>1849</v>
      </c>
      <c r="G815" s="1">
        <v>46203.808263888888</v>
      </c>
      <c r="H815">
        <v>68</v>
      </c>
      <c r="I815" t="s">
        <v>1849</v>
      </c>
      <c r="J815" s="1">
        <v>46203.808599537035</v>
      </c>
      <c r="K815">
        <v>1</v>
      </c>
      <c r="L815">
        <v>1</v>
      </c>
      <c r="M815" t="s">
        <v>1850</v>
      </c>
      <c r="N815" t="s">
        <v>1851</v>
      </c>
      <c r="O815" s="1">
        <v>46203.807337962964</v>
      </c>
      <c r="P815" s="1">
        <v>46203.808599537035</v>
      </c>
      <c r="Q815" s="1" t="str">
        <f t="shared" si="12"/>
        <v>5004106|r02</v>
      </c>
    </row>
    <row r="816" spans="1:17">
      <c r="A816">
        <v>815</v>
      </c>
      <c r="B816" t="s">
        <v>1859</v>
      </c>
      <c r="C816" t="s">
        <v>1860</v>
      </c>
      <c r="D816">
        <v>2301851</v>
      </c>
      <c r="E816">
        <v>92</v>
      </c>
      <c r="F816" t="s">
        <v>1849</v>
      </c>
      <c r="G816" s="1">
        <v>46203.80804398148</v>
      </c>
      <c r="H816">
        <v>70</v>
      </c>
      <c r="I816" t="s">
        <v>1849</v>
      </c>
      <c r="J816" s="1">
        <v>46203.808321759258</v>
      </c>
      <c r="K816">
        <v>1</v>
      </c>
      <c r="L816">
        <v>1</v>
      </c>
      <c r="M816" t="s">
        <v>1850</v>
      </c>
      <c r="N816" t="s">
        <v>1851</v>
      </c>
      <c r="O816" s="1">
        <v>46203.807905092595</v>
      </c>
      <c r="P816" s="1">
        <v>46203.808321759258</v>
      </c>
      <c r="Q816" s="1" t="str">
        <f t="shared" si="12"/>
        <v>2301851|r02</v>
      </c>
    </row>
    <row r="817" spans="1:17">
      <c r="A817">
        <v>816</v>
      </c>
      <c r="B817" t="s">
        <v>1859</v>
      </c>
      <c r="C817" t="s">
        <v>1860</v>
      </c>
      <c r="D817">
        <v>2303006</v>
      </c>
      <c r="E817">
        <v>65</v>
      </c>
      <c r="F817" t="s">
        <v>1849</v>
      </c>
      <c r="G817" s="1">
        <v>46203.80872685185</v>
      </c>
      <c r="H817">
        <v>68</v>
      </c>
      <c r="I817" t="s">
        <v>1849</v>
      </c>
      <c r="J817" s="1">
        <v>46203.808981481481</v>
      </c>
      <c r="K817">
        <v>1</v>
      </c>
      <c r="L817">
        <v>1</v>
      </c>
      <c r="M817" t="s">
        <v>1850</v>
      </c>
      <c r="N817" t="s">
        <v>1851</v>
      </c>
      <c r="O817" s="1">
        <v>46203.808356481481</v>
      </c>
      <c r="P817" s="1">
        <v>46203.808981481481</v>
      </c>
      <c r="Q817" s="1" t="str">
        <f t="shared" si="12"/>
        <v>2303006|r02</v>
      </c>
    </row>
    <row r="818" spans="1:17">
      <c r="A818">
        <v>817</v>
      </c>
      <c r="B818" t="s">
        <v>1859</v>
      </c>
      <c r="C818" t="s">
        <v>1860</v>
      </c>
      <c r="D818">
        <v>5007208</v>
      </c>
      <c r="E818">
        <v>90</v>
      </c>
      <c r="F818" t="s">
        <v>1849</v>
      </c>
      <c r="G818" s="1">
        <v>46203.809166666666</v>
      </c>
      <c r="H818">
        <v>83</v>
      </c>
      <c r="I818" t="s">
        <v>1849</v>
      </c>
      <c r="J818" s="1">
        <v>46203.80945601852</v>
      </c>
      <c r="K818">
        <v>1</v>
      </c>
      <c r="L818">
        <v>1</v>
      </c>
      <c r="M818" t="s">
        <v>1850</v>
      </c>
      <c r="N818" t="s">
        <v>1851</v>
      </c>
      <c r="O818" s="1">
        <v>46203.808634259258</v>
      </c>
      <c r="P818" s="1">
        <v>46203.80945601852</v>
      </c>
      <c r="Q818" s="1" t="str">
        <f t="shared" si="12"/>
        <v>5007208|r02</v>
      </c>
    </row>
    <row r="819" spans="1:17">
      <c r="A819">
        <v>818</v>
      </c>
      <c r="B819" t="s">
        <v>1859</v>
      </c>
      <c r="C819" t="s">
        <v>1860</v>
      </c>
      <c r="D819">
        <v>2303105</v>
      </c>
      <c r="E819">
        <v>63</v>
      </c>
      <c r="F819" t="s">
        <v>1849</v>
      </c>
      <c r="G819" s="1">
        <v>46203.809363425928</v>
      </c>
      <c r="H819">
        <v>66</v>
      </c>
      <c r="I819" t="s">
        <v>1849</v>
      </c>
      <c r="J819" s="1">
        <v>46203.809629629628</v>
      </c>
      <c r="K819">
        <v>1</v>
      </c>
      <c r="L819">
        <v>1</v>
      </c>
      <c r="M819" t="s">
        <v>1850</v>
      </c>
      <c r="N819" t="s">
        <v>1851</v>
      </c>
      <c r="O819" s="1">
        <v>46203.809027777781</v>
      </c>
      <c r="P819" s="1">
        <v>46203.809629629628</v>
      </c>
      <c r="Q819" s="1" t="str">
        <f t="shared" si="12"/>
        <v>2303105|r02</v>
      </c>
    </row>
    <row r="820" spans="1:17">
      <c r="A820">
        <v>819</v>
      </c>
      <c r="B820" t="s">
        <v>1859</v>
      </c>
      <c r="C820" t="s">
        <v>1860</v>
      </c>
      <c r="D820">
        <v>1718808</v>
      </c>
      <c r="E820">
        <v>69</v>
      </c>
      <c r="F820" t="s">
        <v>1849</v>
      </c>
      <c r="G820" s="1">
        <v>46203.80978009259</v>
      </c>
      <c r="H820">
        <v>69</v>
      </c>
      <c r="I820" t="s">
        <v>1849</v>
      </c>
      <c r="J820" s="1">
        <v>46203.810127314813</v>
      </c>
      <c r="K820">
        <v>1</v>
      </c>
      <c r="L820">
        <v>1</v>
      </c>
      <c r="M820" t="s">
        <v>1850</v>
      </c>
      <c r="N820" t="s">
        <v>1851</v>
      </c>
      <c r="O820" s="1">
        <v>46203.809525462966</v>
      </c>
      <c r="P820" s="1">
        <v>46203.810127314813</v>
      </c>
      <c r="Q820" s="1" t="str">
        <f t="shared" si="12"/>
        <v>1718808|r02</v>
      </c>
    </row>
    <row r="821" spans="1:17">
      <c r="A821">
        <v>820</v>
      </c>
      <c r="B821" t="s">
        <v>1859</v>
      </c>
      <c r="C821" t="s">
        <v>1860</v>
      </c>
      <c r="D821">
        <v>2303303</v>
      </c>
      <c r="E821">
        <v>71</v>
      </c>
      <c r="F821" t="s">
        <v>1849</v>
      </c>
      <c r="G821" s="1">
        <v>46203.810034722221</v>
      </c>
      <c r="H821">
        <v>73</v>
      </c>
      <c r="I821" t="s">
        <v>1849</v>
      </c>
      <c r="J821" s="1">
        <v>46203.810289351852</v>
      </c>
      <c r="K821">
        <v>1</v>
      </c>
      <c r="L821">
        <v>1</v>
      </c>
      <c r="M821" t="s">
        <v>1850</v>
      </c>
      <c r="N821" t="s">
        <v>1851</v>
      </c>
      <c r="O821" s="1">
        <v>46203.809675925928</v>
      </c>
      <c r="P821" s="1">
        <v>46203.810289351852</v>
      </c>
      <c r="Q821" s="1" t="str">
        <f t="shared" si="12"/>
        <v>2303303|r02</v>
      </c>
    </row>
    <row r="822" spans="1:17">
      <c r="A822">
        <v>821</v>
      </c>
      <c r="B822" t="s">
        <v>1859</v>
      </c>
      <c r="C822" t="s">
        <v>1860</v>
      </c>
      <c r="D822">
        <v>1718881</v>
      </c>
      <c r="E822">
        <v>92</v>
      </c>
      <c r="F822" t="s">
        <v>1849</v>
      </c>
      <c r="G822" s="1">
        <v>46203.810312499998</v>
      </c>
      <c r="I822" t="s">
        <v>1852</v>
      </c>
      <c r="J822" s="1">
        <v>46203.811157407406</v>
      </c>
      <c r="K822">
        <v>1</v>
      </c>
      <c r="L822">
        <v>0</v>
      </c>
      <c r="M822" t="s">
        <v>1853</v>
      </c>
      <c r="N822" t="s">
        <v>1851</v>
      </c>
      <c r="O822" s="1">
        <v>46203.810162037036</v>
      </c>
      <c r="P822" s="1">
        <v>46203.811157407406</v>
      </c>
      <c r="Q822" s="1" t="str">
        <f t="shared" si="12"/>
        <v>1718881|r02</v>
      </c>
    </row>
    <row r="823" spans="1:17">
      <c r="A823">
        <v>822</v>
      </c>
      <c r="B823" t="s">
        <v>1859</v>
      </c>
      <c r="C823" t="s">
        <v>1860</v>
      </c>
      <c r="D823">
        <v>3200102</v>
      </c>
      <c r="E823">
        <v>89</v>
      </c>
      <c r="F823" t="s">
        <v>1849</v>
      </c>
      <c r="G823" s="1">
        <v>46203.812650462962</v>
      </c>
      <c r="H823">
        <v>68</v>
      </c>
      <c r="I823" t="s">
        <v>1849</v>
      </c>
      <c r="J823" s="1">
        <v>46203.812905092593</v>
      </c>
      <c r="K823">
        <v>1</v>
      </c>
      <c r="L823">
        <v>1</v>
      </c>
      <c r="M823" t="s">
        <v>1850</v>
      </c>
      <c r="N823" t="s">
        <v>1851</v>
      </c>
      <c r="O823" s="1">
        <v>46203.810196759259</v>
      </c>
      <c r="P823" s="1">
        <v>46203.812905092593</v>
      </c>
      <c r="Q823" s="1" t="str">
        <f t="shared" si="12"/>
        <v>3200102|r02</v>
      </c>
    </row>
    <row r="824" spans="1:17">
      <c r="A824">
        <v>823</v>
      </c>
      <c r="B824" t="s">
        <v>1859</v>
      </c>
      <c r="C824" t="s">
        <v>1860</v>
      </c>
      <c r="D824">
        <v>2303402</v>
      </c>
      <c r="E824">
        <v>65</v>
      </c>
      <c r="F824" t="s">
        <v>1849</v>
      </c>
      <c r="G824" s="1">
        <v>46203.810706018521</v>
      </c>
      <c r="H824">
        <v>68</v>
      </c>
      <c r="I824" t="s">
        <v>1849</v>
      </c>
      <c r="J824" s="1">
        <v>46203.810960648145</v>
      </c>
      <c r="K824">
        <v>1</v>
      </c>
      <c r="L824">
        <v>1</v>
      </c>
      <c r="M824" t="s">
        <v>1850</v>
      </c>
      <c r="N824" t="s">
        <v>1851</v>
      </c>
      <c r="O824" s="1">
        <v>46203.810335648152</v>
      </c>
      <c r="P824" s="1">
        <v>46203.810960648145</v>
      </c>
      <c r="Q824" s="1" t="str">
        <f t="shared" si="12"/>
        <v>2303402|r02</v>
      </c>
    </row>
    <row r="825" spans="1:17">
      <c r="A825">
        <v>824</v>
      </c>
      <c r="B825" t="s">
        <v>1859</v>
      </c>
      <c r="C825" t="s">
        <v>1860</v>
      </c>
      <c r="D825">
        <v>2303956</v>
      </c>
      <c r="E825">
        <v>63</v>
      </c>
      <c r="F825" t="s">
        <v>1849</v>
      </c>
      <c r="G825" s="1">
        <v>46203.811469907407</v>
      </c>
      <c r="H825">
        <v>62</v>
      </c>
      <c r="I825" t="s">
        <v>1849</v>
      </c>
      <c r="J825" s="1">
        <v>46203.811736111114</v>
      </c>
      <c r="K825">
        <v>1</v>
      </c>
      <c r="L825">
        <v>1</v>
      </c>
      <c r="M825" t="s">
        <v>1850</v>
      </c>
      <c r="N825" t="s">
        <v>1851</v>
      </c>
      <c r="O825" s="1">
        <v>46203.811006944445</v>
      </c>
      <c r="P825" s="1">
        <v>46203.811736111114</v>
      </c>
      <c r="Q825" s="1" t="str">
        <f t="shared" si="12"/>
        <v>2303956|r02</v>
      </c>
    </row>
    <row r="826" spans="1:17">
      <c r="A826">
        <v>825</v>
      </c>
      <c r="B826" t="s">
        <v>1859</v>
      </c>
      <c r="C826" t="s">
        <v>1860</v>
      </c>
      <c r="D826">
        <v>1722107</v>
      </c>
      <c r="E826">
        <v>92</v>
      </c>
      <c r="F826" t="s">
        <v>1849</v>
      </c>
      <c r="G826" s="1">
        <v>46203.813657407409</v>
      </c>
      <c r="H826">
        <v>71</v>
      </c>
      <c r="I826" t="s">
        <v>1849</v>
      </c>
      <c r="J826" s="1">
        <v>46203.813888888886</v>
      </c>
      <c r="K826">
        <v>1</v>
      </c>
      <c r="L826">
        <v>1</v>
      </c>
      <c r="M826" t="s">
        <v>1850</v>
      </c>
      <c r="N826" t="s">
        <v>1851</v>
      </c>
      <c r="O826" s="1">
        <v>46203.811203703706</v>
      </c>
      <c r="P826" s="1">
        <v>46203.813888888886</v>
      </c>
      <c r="Q826" s="1" t="str">
        <f t="shared" si="12"/>
        <v>1722107|r02</v>
      </c>
    </row>
    <row r="827" spans="1:17">
      <c r="A827">
        <v>826</v>
      </c>
      <c r="B827" t="s">
        <v>1859</v>
      </c>
      <c r="C827" t="s">
        <v>1860</v>
      </c>
      <c r="D827">
        <v>2304236</v>
      </c>
      <c r="E827">
        <v>61</v>
      </c>
      <c r="F827" t="s">
        <v>1849</v>
      </c>
      <c r="G827" s="1">
        <v>46203.812268518515</v>
      </c>
      <c r="H827">
        <v>60</v>
      </c>
      <c r="I827" t="s">
        <v>1849</v>
      </c>
      <c r="J827" s="1">
        <v>46203.8125</v>
      </c>
      <c r="K827">
        <v>1</v>
      </c>
      <c r="L827">
        <v>1</v>
      </c>
      <c r="M827" t="s">
        <v>1850</v>
      </c>
      <c r="N827" t="s">
        <v>1851</v>
      </c>
      <c r="O827" s="1">
        <v>46203.81177083333</v>
      </c>
      <c r="P827" s="1">
        <v>46203.8125</v>
      </c>
      <c r="Q827" s="1" t="str">
        <f t="shared" si="12"/>
        <v>2304236|r02</v>
      </c>
    </row>
    <row r="828" spans="1:17">
      <c r="A828">
        <v>827</v>
      </c>
      <c r="B828" t="s">
        <v>1859</v>
      </c>
      <c r="C828" t="s">
        <v>1860</v>
      </c>
      <c r="D828">
        <v>2308708</v>
      </c>
      <c r="E828">
        <v>60</v>
      </c>
      <c r="F828" t="s">
        <v>1849</v>
      </c>
      <c r="G828" s="1">
        <v>46203.812916666669</v>
      </c>
      <c r="H828">
        <v>65</v>
      </c>
      <c r="I828" t="s">
        <v>1849</v>
      </c>
      <c r="J828" s="1">
        <v>46203.81318287037</v>
      </c>
      <c r="K828">
        <v>1</v>
      </c>
      <c r="L828">
        <v>1</v>
      </c>
      <c r="M828" t="s">
        <v>1850</v>
      </c>
      <c r="N828" t="s">
        <v>1851</v>
      </c>
      <c r="O828" s="1">
        <v>46203.812557870369</v>
      </c>
      <c r="P828" s="1">
        <v>46203.81318287037</v>
      </c>
      <c r="Q828" s="1" t="str">
        <f t="shared" si="12"/>
        <v>2308708|r02</v>
      </c>
    </row>
    <row r="829" spans="1:17">
      <c r="A829">
        <v>828</v>
      </c>
      <c r="B829" t="s">
        <v>1859</v>
      </c>
      <c r="C829" t="s">
        <v>1860</v>
      </c>
      <c r="D829">
        <v>3200409</v>
      </c>
      <c r="E829">
        <v>75</v>
      </c>
      <c r="F829" t="s">
        <v>1849</v>
      </c>
      <c r="G829" s="1">
        <v>46203.813344907408</v>
      </c>
      <c r="H829">
        <v>71</v>
      </c>
      <c r="I829" t="s">
        <v>1849</v>
      </c>
      <c r="J829" s="1">
        <v>46203.813622685186</v>
      </c>
      <c r="K829">
        <v>1</v>
      </c>
      <c r="L829">
        <v>1</v>
      </c>
      <c r="M829" t="s">
        <v>1850</v>
      </c>
      <c r="N829" t="s">
        <v>1851</v>
      </c>
      <c r="O829" s="1">
        <v>46203.812951388885</v>
      </c>
      <c r="P829" s="1">
        <v>46203.813622685186</v>
      </c>
      <c r="Q829" s="1" t="str">
        <f t="shared" si="12"/>
        <v>3200409|r02</v>
      </c>
    </row>
    <row r="830" spans="1:17">
      <c r="A830">
        <v>829</v>
      </c>
      <c r="B830" t="s">
        <v>1859</v>
      </c>
      <c r="C830" t="s">
        <v>1860</v>
      </c>
      <c r="D830">
        <v>2310308</v>
      </c>
      <c r="E830">
        <v>63</v>
      </c>
      <c r="F830" t="s">
        <v>1849</v>
      </c>
      <c r="G830" s="1">
        <v>46203.813576388886</v>
      </c>
      <c r="H830">
        <v>70</v>
      </c>
      <c r="I830" t="s">
        <v>1849</v>
      </c>
      <c r="J830" s="1">
        <v>46203.813842592594</v>
      </c>
      <c r="K830">
        <v>1</v>
      </c>
      <c r="L830">
        <v>1</v>
      </c>
      <c r="M830" t="s">
        <v>1850</v>
      </c>
      <c r="N830" t="s">
        <v>1851</v>
      </c>
      <c r="O830" s="1">
        <v>46203.81322916667</v>
      </c>
      <c r="P830" s="1">
        <v>46203.813842592594</v>
      </c>
      <c r="Q830" s="1" t="str">
        <f t="shared" si="12"/>
        <v>2310308|r02</v>
      </c>
    </row>
    <row r="831" spans="1:17">
      <c r="A831">
        <v>830</v>
      </c>
      <c r="B831" t="s">
        <v>1859</v>
      </c>
      <c r="C831" t="s">
        <v>1860</v>
      </c>
      <c r="D831">
        <v>3202009</v>
      </c>
      <c r="E831">
        <v>65</v>
      </c>
      <c r="F831" t="s">
        <v>1849</v>
      </c>
      <c r="G831" s="1">
        <v>46203.814074074071</v>
      </c>
      <c r="H831">
        <v>75</v>
      </c>
      <c r="I831" t="s">
        <v>1849</v>
      </c>
      <c r="J831" s="1">
        <v>46203.814502314817</v>
      </c>
      <c r="K831">
        <v>1</v>
      </c>
      <c r="L831">
        <v>1</v>
      </c>
      <c r="M831" t="s">
        <v>1850</v>
      </c>
      <c r="N831" t="s">
        <v>1851</v>
      </c>
      <c r="O831" s="1">
        <v>46203.813668981478</v>
      </c>
      <c r="P831" s="1">
        <v>46203.814502314817</v>
      </c>
      <c r="Q831" s="1" t="str">
        <f t="shared" si="12"/>
        <v>3202009|r02</v>
      </c>
    </row>
    <row r="832" spans="1:17">
      <c r="A832">
        <v>831</v>
      </c>
      <c r="B832" t="s">
        <v>1859</v>
      </c>
      <c r="C832" t="s">
        <v>1860</v>
      </c>
      <c r="D832">
        <v>2310407</v>
      </c>
      <c r="E832">
        <v>63</v>
      </c>
      <c r="F832" t="s">
        <v>1849</v>
      </c>
      <c r="G832" s="1">
        <v>46203.814270833333</v>
      </c>
      <c r="H832">
        <v>66</v>
      </c>
      <c r="I832" t="s">
        <v>1849</v>
      </c>
      <c r="J832" s="1">
        <v>46203.814525462964</v>
      </c>
      <c r="K832">
        <v>1</v>
      </c>
      <c r="L832">
        <v>1</v>
      </c>
      <c r="M832" t="s">
        <v>1850</v>
      </c>
      <c r="N832" t="s">
        <v>1851</v>
      </c>
      <c r="O832" s="1">
        <v>46203.813877314817</v>
      </c>
      <c r="P832" s="1">
        <v>46203.814525462964</v>
      </c>
      <c r="Q832" s="1" t="str">
        <f t="shared" si="12"/>
        <v>2310407|r02</v>
      </c>
    </row>
    <row r="833" spans="1:17">
      <c r="A833">
        <v>832</v>
      </c>
      <c r="B833" t="s">
        <v>1859</v>
      </c>
      <c r="C833" t="s">
        <v>1860</v>
      </c>
      <c r="D833">
        <v>4101101</v>
      </c>
      <c r="E833">
        <v>62</v>
      </c>
      <c r="F833" t="s">
        <v>1849</v>
      </c>
      <c r="G833" s="1">
        <v>46203.814976851849</v>
      </c>
      <c r="H833">
        <v>67</v>
      </c>
      <c r="I833" t="s">
        <v>1849</v>
      </c>
      <c r="J833" s="1">
        <v>46203.815196759257</v>
      </c>
      <c r="K833">
        <v>1</v>
      </c>
      <c r="L833">
        <v>1</v>
      </c>
      <c r="M833" t="s">
        <v>1850</v>
      </c>
      <c r="N833" t="s">
        <v>1851</v>
      </c>
      <c r="O833" s="1">
        <v>46203.814131944448</v>
      </c>
      <c r="P833" s="1">
        <v>46203.815196759257</v>
      </c>
      <c r="Q833" s="1" t="str">
        <f t="shared" si="12"/>
        <v>4101101|r02</v>
      </c>
    </row>
    <row r="834" spans="1:17">
      <c r="A834">
        <v>833</v>
      </c>
      <c r="B834" t="s">
        <v>1859</v>
      </c>
      <c r="C834" t="s">
        <v>1860</v>
      </c>
      <c r="D834">
        <v>3203346</v>
      </c>
      <c r="E834">
        <v>63</v>
      </c>
      <c r="F834" t="s">
        <v>1849</v>
      </c>
      <c r="G834" s="1">
        <v>46203.814803240741</v>
      </c>
      <c r="H834">
        <v>63</v>
      </c>
      <c r="I834" t="s">
        <v>1849</v>
      </c>
      <c r="J834" s="1">
        <v>46203.815104166664</v>
      </c>
      <c r="K834">
        <v>1</v>
      </c>
      <c r="L834">
        <v>1</v>
      </c>
      <c r="M834" t="s">
        <v>1850</v>
      </c>
      <c r="N834" t="s">
        <v>1851</v>
      </c>
      <c r="O834" s="1">
        <v>46203.81454861111</v>
      </c>
      <c r="P834" s="1">
        <v>46203.815104166664</v>
      </c>
      <c r="Q834" s="1" t="str">
        <f t="shared" ref="Q834:Q897" si="13">D834&amp;"|"&amp;B834</f>
        <v>3203346|r02</v>
      </c>
    </row>
    <row r="835" spans="1:17">
      <c r="A835">
        <v>834</v>
      </c>
      <c r="B835" t="s">
        <v>1859</v>
      </c>
      <c r="C835" t="s">
        <v>1860</v>
      </c>
      <c r="D835">
        <v>2312106</v>
      </c>
      <c r="E835">
        <v>63</v>
      </c>
      <c r="F835" t="s">
        <v>1849</v>
      </c>
      <c r="G835" s="1">
        <v>46203.814942129633</v>
      </c>
      <c r="H835">
        <v>65</v>
      </c>
      <c r="I835" t="s">
        <v>1849</v>
      </c>
      <c r="J835" s="1">
        <v>46203.815185185187</v>
      </c>
      <c r="K835">
        <v>1</v>
      </c>
      <c r="L835">
        <v>1</v>
      </c>
      <c r="M835" t="s">
        <v>1850</v>
      </c>
      <c r="N835" t="s">
        <v>1851</v>
      </c>
      <c r="O835" s="1">
        <v>46203.814583333333</v>
      </c>
      <c r="P835" s="1">
        <v>46203.815185185187</v>
      </c>
      <c r="Q835" s="1" t="str">
        <f t="shared" si="13"/>
        <v>2312106|r02</v>
      </c>
    </row>
    <row r="836" spans="1:17">
      <c r="A836">
        <v>835</v>
      </c>
      <c r="B836" t="s">
        <v>1859</v>
      </c>
      <c r="C836" t="s">
        <v>1860</v>
      </c>
      <c r="D836">
        <v>3101300</v>
      </c>
      <c r="E836">
        <v>92</v>
      </c>
      <c r="F836" t="s">
        <v>1849</v>
      </c>
      <c r="G836" s="1">
        <v>46203.815266203703</v>
      </c>
      <c r="H836">
        <v>74</v>
      </c>
      <c r="I836" t="s">
        <v>1849</v>
      </c>
      <c r="J836" s="1">
        <v>46203.815486111111</v>
      </c>
      <c r="K836">
        <v>1</v>
      </c>
      <c r="L836">
        <v>1</v>
      </c>
      <c r="M836" t="s">
        <v>1850</v>
      </c>
      <c r="N836" t="s">
        <v>1851</v>
      </c>
      <c r="O836" s="1">
        <v>46203.815138888887</v>
      </c>
      <c r="P836" s="1">
        <v>46203.815486111111</v>
      </c>
      <c r="Q836" s="1" t="str">
        <f t="shared" si="13"/>
        <v>3101300|r02</v>
      </c>
    </row>
    <row r="837" spans="1:17">
      <c r="A837">
        <v>836</v>
      </c>
      <c r="B837" t="s">
        <v>1859</v>
      </c>
      <c r="C837" t="s">
        <v>1860</v>
      </c>
      <c r="D837">
        <v>2313252</v>
      </c>
      <c r="E837">
        <v>64</v>
      </c>
      <c r="F837" t="s">
        <v>1849</v>
      </c>
      <c r="G837" s="1">
        <v>46203.815567129626</v>
      </c>
      <c r="H837">
        <v>66</v>
      </c>
      <c r="I837" t="s">
        <v>1849</v>
      </c>
      <c r="J837" s="1">
        <v>46203.81585648148</v>
      </c>
      <c r="K837">
        <v>1</v>
      </c>
      <c r="L837">
        <v>1</v>
      </c>
      <c r="M837" t="s">
        <v>1850</v>
      </c>
      <c r="N837" t="s">
        <v>1851</v>
      </c>
      <c r="O837" s="1">
        <v>46203.815243055556</v>
      </c>
      <c r="P837" s="1">
        <v>46203.81585648148</v>
      </c>
      <c r="Q837" s="1" t="str">
        <f t="shared" si="13"/>
        <v>2313252|r02</v>
      </c>
    </row>
    <row r="838" spans="1:17">
      <c r="A838">
        <v>837</v>
      </c>
      <c r="B838" t="s">
        <v>1859</v>
      </c>
      <c r="C838" t="s">
        <v>1860</v>
      </c>
      <c r="D838">
        <v>4101655</v>
      </c>
      <c r="E838">
        <v>68</v>
      </c>
      <c r="F838" t="s">
        <v>1849</v>
      </c>
      <c r="G838" s="1">
        <v>46203.815659722219</v>
      </c>
      <c r="H838">
        <v>69</v>
      </c>
      <c r="I838" t="s">
        <v>1849</v>
      </c>
      <c r="J838" s="1">
        <v>46203.81590277778</v>
      </c>
      <c r="K838">
        <v>1</v>
      </c>
      <c r="L838">
        <v>1</v>
      </c>
      <c r="M838" t="s">
        <v>1850</v>
      </c>
      <c r="N838" t="s">
        <v>1851</v>
      </c>
      <c r="O838" s="1">
        <v>46203.815243055556</v>
      </c>
      <c r="P838" s="1">
        <v>46203.81590277778</v>
      </c>
      <c r="Q838" s="1" t="str">
        <f t="shared" si="13"/>
        <v>4101655|r02</v>
      </c>
    </row>
    <row r="839" spans="1:17">
      <c r="A839">
        <v>838</v>
      </c>
      <c r="B839" t="s">
        <v>1859</v>
      </c>
      <c r="C839" t="s">
        <v>1860</v>
      </c>
      <c r="D839">
        <v>3103603</v>
      </c>
      <c r="E839">
        <v>62</v>
      </c>
      <c r="F839" t="s">
        <v>1849</v>
      </c>
      <c r="G839" s="1">
        <v>46203.815740740742</v>
      </c>
      <c r="H839">
        <v>69</v>
      </c>
      <c r="I839" t="s">
        <v>1849</v>
      </c>
      <c r="J839" s="1">
        <v>46203.815972222219</v>
      </c>
      <c r="K839">
        <v>1</v>
      </c>
      <c r="L839">
        <v>1</v>
      </c>
      <c r="M839" t="s">
        <v>1850</v>
      </c>
      <c r="N839" t="s">
        <v>1851</v>
      </c>
      <c r="O839" s="1">
        <v>46203.81554398148</v>
      </c>
      <c r="P839" s="1">
        <v>46203.815972222219</v>
      </c>
      <c r="Q839" s="1" t="str">
        <f t="shared" si="13"/>
        <v>3103603|r02</v>
      </c>
    </row>
    <row r="840" spans="1:17">
      <c r="A840">
        <v>839</v>
      </c>
      <c r="B840" t="s">
        <v>1859</v>
      </c>
      <c r="C840" t="s">
        <v>1860</v>
      </c>
      <c r="D840">
        <v>2313955</v>
      </c>
      <c r="E840">
        <v>62</v>
      </c>
      <c r="F840" t="s">
        <v>1849</v>
      </c>
      <c r="G840" s="1">
        <v>46203.816250000003</v>
      </c>
      <c r="H840">
        <v>65</v>
      </c>
      <c r="I840" t="s">
        <v>1849</v>
      </c>
      <c r="J840" s="1">
        <v>46203.816493055558</v>
      </c>
      <c r="K840">
        <v>1</v>
      </c>
      <c r="L840">
        <v>1</v>
      </c>
      <c r="M840" t="s">
        <v>1850</v>
      </c>
      <c r="N840" t="s">
        <v>1851</v>
      </c>
      <c r="O840" s="1">
        <v>46203.81590277778</v>
      </c>
      <c r="P840" s="1">
        <v>46203.816493055558</v>
      </c>
      <c r="Q840" s="1" t="str">
        <f t="shared" si="13"/>
        <v>2313955|r02</v>
      </c>
    </row>
    <row r="841" spans="1:17">
      <c r="A841">
        <v>840</v>
      </c>
      <c r="B841" t="s">
        <v>1859</v>
      </c>
      <c r="C841" t="s">
        <v>1860</v>
      </c>
      <c r="D841">
        <v>4102901</v>
      </c>
      <c r="E841">
        <v>92</v>
      </c>
      <c r="F841" t="s">
        <v>1849</v>
      </c>
      <c r="G841" s="1">
        <v>46203.816145833334</v>
      </c>
      <c r="H841">
        <v>66</v>
      </c>
      <c r="I841" t="s">
        <v>1849</v>
      </c>
      <c r="J841" s="1">
        <v>46203.816458333335</v>
      </c>
      <c r="K841">
        <v>1</v>
      </c>
      <c r="L841">
        <v>1</v>
      </c>
      <c r="M841" t="s">
        <v>1850</v>
      </c>
      <c r="N841" t="s">
        <v>1851</v>
      </c>
      <c r="O841" s="1">
        <v>46203.815960648149</v>
      </c>
      <c r="P841" s="1">
        <v>46203.816458333335</v>
      </c>
      <c r="Q841" s="1" t="str">
        <f t="shared" si="13"/>
        <v>4102901|r02</v>
      </c>
    </row>
    <row r="842" spans="1:17">
      <c r="A842">
        <v>841</v>
      </c>
      <c r="B842" t="s">
        <v>1859</v>
      </c>
      <c r="C842" t="s">
        <v>1860</v>
      </c>
      <c r="D842">
        <v>3103751</v>
      </c>
      <c r="E842">
        <v>82</v>
      </c>
      <c r="F842" t="s">
        <v>1849</v>
      </c>
      <c r="G842" s="1">
        <v>46203.816250000003</v>
      </c>
      <c r="H842">
        <v>77</v>
      </c>
      <c r="I842" t="s">
        <v>1849</v>
      </c>
      <c r="J842" s="1">
        <v>46203.816446759258</v>
      </c>
      <c r="K842">
        <v>1</v>
      </c>
      <c r="L842">
        <v>1</v>
      </c>
      <c r="M842" t="s">
        <v>1850</v>
      </c>
      <c r="N842" t="s">
        <v>1851</v>
      </c>
      <c r="O842" s="1">
        <v>46203.816018518519</v>
      </c>
      <c r="P842" s="1">
        <v>46203.816446759258</v>
      </c>
      <c r="Q842" s="1" t="str">
        <f t="shared" si="13"/>
        <v>3103751|r02</v>
      </c>
    </row>
    <row r="843" spans="1:17">
      <c r="A843">
        <v>842</v>
      </c>
      <c r="B843" t="s">
        <v>1859</v>
      </c>
      <c r="C843" t="s">
        <v>1860</v>
      </c>
      <c r="D843">
        <v>3103801</v>
      </c>
      <c r="E843">
        <v>59</v>
      </c>
      <c r="F843" t="s">
        <v>1849</v>
      </c>
      <c r="G843" s="1">
        <v>46203.817303240743</v>
      </c>
      <c r="H843">
        <v>61</v>
      </c>
      <c r="I843" t="s">
        <v>1849</v>
      </c>
      <c r="J843" s="1">
        <v>46203.817650462966</v>
      </c>
      <c r="K843">
        <v>1</v>
      </c>
      <c r="L843">
        <v>1</v>
      </c>
      <c r="M843" t="s">
        <v>1850</v>
      </c>
      <c r="N843" t="s">
        <v>1851</v>
      </c>
      <c r="O843" s="1">
        <v>46203.816481481481</v>
      </c>
      <c r="P843" s="1">
        <v>46203.817650462966</v>
      </c>
      <c r="Q843" s="1" t="str">
        <f t="shared" si="13"/>
        <v>3103801|r02</v>
      </c>
    </row>
    <row r="844" spans="1:17">
      <c r="A844">
        <v>843</v>
      </c>
      <c r="B844" t="s">
        <v>1859</v>
      </c>
      <c r="C844" t="s">
        <v>1860</v>
      </c>
      <c r="D844">
        <v>4103107</v>
      </c>
      <c r="E844">
        <v>63</v>
      </c>
      <c r="F844" t="s">
        <v>1849</v>
      </c>
      <c r="G844" s="1">
        <v>46203.816921296297</v>
      </c>
      <c r="H844">
        <v>69</v>
      </c>
      <c r="I844" t="s">
        <v>1849</v>
      </c>
      <c r="J844" s="1">
        <v>46203.817175925928</v>
      </c>
      <c r="K844">
        <v>1</v>
      </c>
      <c r="L844">
        <v>1</v>
      </c>
      <c r="M844" t="s">
        <v>1850</v>
      </c>
      <c r="N844" t="s">
        <v>1851</v>
      </c>
      <c r="O844" s="1">
        <v>46203.816493055558</v>
      </c>
      <c r="P844" s="1">
        <v>46203.817175925928</v>
      </c>
      <c r="Q844" s="1" t="str">
        <f t="shared" si="13"/>
        <v>4103107|r02</v>
      </c>
    </row>
    <row r="845" spans="1:17">
      <c r="A845">
        <v>844</v>
      </c>
      <c r="B845" t="s">
        <v>1859</v>
      </c>
      <c r="C845" t="s">
        <v>1860</v>
      </c>
      <c r="D845">
        <v>2100436</v>
      </c>
      <c r="E845">
        <v>69</v>
      </c>
      <c r="F845" t="s">
        <v>1849</v>
      </c>
      <c r="G845" s="1">
        <v>46203.817766203705</v>
      </c>
      <c r="H845">
        <v>65</v>
      </c>
      <c r="I845" t="s">
        <v>1849</v>
      </c>
      <c r="J845" s="1">
        <v>46203.818101851852</v>
      </c>
      <c r="K845">
        <v>1</v>
      </c>
      <c r="L845">
        <v>1</v>
      </c>
      <c r="M845" t="s">
        <v>1850</v>
      </c>
      <c r="N845" t="s">
        <v>1851</v>
      </c>
      <c r="O845" s="1">
        <v>46203.816574074073</v>
      </c>
      <c r="P845" s="1">
        <v>46203.818101851852</v>
      </c>
      <c r="Q845" s="1" t="str">
        <f t="shared" si="13"/>
        <v>2100436|r02</v>
      </c>
    </row>
    <row r="846" spans="1:17">
      <c r="A846">
        <v>845</v>
      </c>
      <c r="B846" t="s">
        <v>1859</v>
      </c>
      <c r="C846" t="s">
        <v>1860</v>
      </c>
      <c r="D846">
        <v>4103404</v>
      </c>
      <c r="E846">
        <v>49</v>
      </c>
      <c r="F846" t="s">
        <v>1849</v>
      </c>
      <c r="G846" s="1">
        <v>46203.81763888889</v>
      </c>
      <c r="H846">
        <v>56</v>
      </c>
      <c r="I846" t="s">
        <v>1849</v>
      </c>
      <c r="J846" s="1">
        <v>46203.817916666667</v>
      </c>
      <c r="K846">
        <v>1</v>
      </c>
      <c r="L846">
        <v>1</v>
      </c>
      <c r="M846" t="s">
        <v>1850</v>
      </c>
      <c r="N846" t="s">
        <v>1851</v>
      </c>
      <c r="O846" s="1">
        <v>46203.81722222222</v>
      </c>
      <c r="P846" s="1">
        <v>46203.817916666667</v>
      </c>
      <c r="Q846" s="1" t="str">
        <f t="shared" si="13"/>
        <v>4103404|r02</v>
      </c>
    </row>
    <row r="847" spans="1:17">
      <c r="A847">
        <v>846</v>
      </c>
      <c r="B847" t="s">
        <v>1859</v>
      </c>
      <c r="C847" t="s">
        <v>1860</v>
      </c>
      <c r="D847">
        <v>3107109</v>
      </c>
      <c r="E847">
        <v>92</v>
      </c>
      <c r="F847" t="s">
        <v>1849</v>
      </c>
      <c r="G847" s="1">
        <v>46203.817824074074</v>
      </c>
      <c r="H847">
        <v>58</v>
      </c>
      <c r="I847" t="s">
        <v>1849</v>
      </c>
      <c r="J847" s="1">
        <v>46203.818171296298</v>
      </c>
      <c r="K847">
        <v>1</v>
      </c>
      <c r="L847">
        <v>1</v>
      </c>
      <c r="M847" t="s">
        <v>1850</v>
      </c>
      <c r="N847" t="s">
        <v>1851</v>
      </c>
      <c r="O847" s="1">
        <v>46203.817685185182</v>
      </c>
      <c r="P847" s="1">
        <v>46203.818171296298</v>
      </c>
      <c r="Q847" s="1" t="str">
        <f t="shared" si="13"/>
        <v>3107109|r02</v>
      </c>
    </row>
    <row r="848" spans="1:17">
      <c r="A848">
        <v>847</v>
      </c>
      <c r="B848" t="s">
        <v>1859</v>
      </c>
      <c r="C848" t="s">
        <v>1860</v>
      </c>
      <c r="D848">
        <v>4103453</v>
      </c>
      <c r="E848">
        <v>57</v>
      </c>
      <c r="F848" t="s">
        <v>1849</v>
      </c>
      <c r="G848" s="1">
        <v>46203.818171296298</v>
      </c>
      <c r="H848">
        <v>64</v>
      </c>
      <c r="I848" t="s">
        <v>1849</v>
      </c>
      <c r="J848" s="1">
        <v>46203.818356481483</v>
      </c>
      <c r="K848">
        <v>1</v>
      </c>
      <c r="L848">
        <v>1</v>
      </c>
      <c r="M848" t="s">
        <v>1850</v>
      </c>
      <c r="N848" t="s">
        <v>1851</v>
      </c>
      <c r="O848" s="1">
        <v>46203.81795138889</v>
      </c>
      <c r="P848" s="1">
        <v>46203.818356481483</v>
      </c>
      <c r="Q848" s="1" t="str">
        <f t="shared" si="13"/>
        <v>4103453|r02</v>
      </c>
    </row>
    <row r="849" spans="1:17">
      <c r="A849">
        <v>848</v>
      </c>
      <c r="B849" t="s">
        <v>1859</v>
      </c>
      <c r="C849" t="s">
        <v>1860</v>
      </c>
      <c r="D849">
        <v>2100501</v>
      </c>
      <c r="E849">
        <v>68</v>
      </c>
      <c r="F849" t="s">
        <v>1849</v>
      </c>
      <c r="G849" s="1">
        <v>46203.818379629629</v>
      </c>
      <c r="H849">
        <v>63</v>
      </c>
      <c r="I849" t="s">
        <v>1849</v>
      </c>
      <c r="J849" s="1">
        <v>46203.818645833337</v>
      </c>
      <c r="K849">
        <v>1</v>
      </c>
      <c r="L849">
        <v>1</v>
      </c>
      <c r="M849" t="s">
        <v>1850</v>
      </c>
      <c r="N849" t="s">
        <v>1851</v>
      </c>
      <c r="O849" s="1">
        <v>46203.818148148152</v>
      </c>
      <c r="P849" s="1">
        <v>46203.818645833337</v>
      </c>
      <c r="Q849" s="1" t="str">
        <f t="shared" si="13"/>
        <v>2100501|r02</v>
      </c>
    </row>
    <row r="850" spans="1:17">
      <c r="A850">
        <v>849</v>
      </c>
      <c r="B850" t="s">
        <v>1859</v>
      </c>
      <c r="C850" t="s">
        <v>1860</v>
      </c>
      <c r="D850">
        <v>3108008</v>
      </c>
      <c r="E850">
        <v>92</v>
      </c>
      <c r="F850" t="s">
        <v>1849</v>
      </c>
      <c r="G850" s="1">
        <v>46203.818379629629</v>
      </c>
      <c r="H850">
        <v>83</v>
      </c>
      <c r="I850" t="s">
        <v>1849</v>
      </c>
      <c r="J850" s="1">
        <v>46203.818645833337</v>
      </c>
      <c r="K850">
        <v>1</v>
      </c>
      <c r="L850">
        <v>1</v>
      </c>
      <c r="M850" t="s">
        <v>1850</v>
      </c>
      <c r="N850" t="s">
        <v>1851</v>
      </c>
      <c r="O850" s="1">
        <v>46203.818229166667</v>
      </c>
      <c r="P850" s="1">
        <v>46203.818645833337</v>
      </c>
      <c r="Q850" s="1" t="str">
        <f t="shared" si="13"/>
        <v>3108008|r02</v>
      </c>
    </row>
    <row r="851" spans="1:17">
      <c r="A851">
        <v>850</v>
      </c>
      <c r="B851" t="s">
        <v>1859</v>
      </c>
      <c r="C851" t="s">
        <v>1860</v>
      </c>
      <c r="D851">
        <v>4104253</v>
      </c>
      <c r="E851">
        <v>65</v>
      </c>
      <c r="F851" t="s">
        <v>1849</v>
      </c>
      <c r="G851" s="1">
        <v>46203.818958333337</v>
      </c>
      <c r="H851">
        <v>67</v>
      </c>
      <c r="I851" t="s">
        <v>1849</v>
      </c>
      <c r="J851" s="1">
        <v>46203.819247685184</v>
      </c>
      <c r="K851">
        <v>1</v>
      </c>
      <c r="L851">
        <v>1</v>
      </c>
      <c r="M851" t="s">
        <v>1850</v>
      </c>
      <c r="N851" t="s">
        <v>1851</v>
      </c>
      <c r="O851" s="1">
        <v>46203.818425925929</v>
      </c>
      <c r="P851" s="1">
        <v>46203.819247685184</v>
      </c>
      <c r="Q851" s="1" t="str">
        <f t="shared" si="13"/>
        <v>4104253|r02</v>
      </c>
    </row>
    <row r="852" spans="1:17">
      <c r="A852">
        <v>851</v>
      </c>
      <c r="B852" t="s">
        <v>1859</v>
      </c>
      <c r="C852" t="s">
        <v>1860</v>
      </c>
      <c r="D852">
        <v>2100956</v>
      </c>
      <c r="E852">
        <v>63</v>
      </c>
      <c r="F852" t="s">
        <v>1849</v>
      </c>
      <c r="G852" s="1">
        <v>46203.819120370368</v>
      </c>
      <c r="H852">
        <v>66</v>
      </c>
      <c r="I852" t="s">
        <v>1849</v>
      </c>
      <c r="J852" s="1">
        <v>46203.819363425922</v>
      </c>
      <c r="K852">
        <v>1</v>
      </c>
      <c r="L852">
        <v>1</v>
      </c>
      <c r="M852" t="s">
        <v>1850</v>
      </c>
      <c r="N852" t="s">
        <v>1851</v>
      </c>
      <c r="O852" s="1">
        <v>46203.818680555552</v>
      </c>
      <c r="P852" s="1">
        <v>46203.819363425922</v>
      </c>
      <c r="Q852" s="1" t="str">
        <f t="shared" si="13"/>
        <v>2100956|r02</v>
      </c>
    </row>
    <row r="853" spans="1:17">
      <c r="A853">
        <v>852</v>
      </c>
      <c r="B853" t="s">
        <v>1859</v>
      </c>
      <c r="C853" t="s">
        <v>1860</v>
      </c>
      <c r="D853">
        <v>3108701</v>
      </c>
      <c r="E853">
        <v>92</v>
      </c>
      <c r="F853" t="s">
        <v>1849</v>
      </c>
      <c r="G853" s="1">
        <v>46203.818958333337</v>
      </c>
      <c r="H853">
        <v>77</v>
      </c>
      <c r="I853" t="s">
        <v>1849</v>
      </c>
      <c r="J853" s="1">
        <v>46203.819236111114</v>
      </c>
      <c r="K853">
        <v>1</v>
      </c>
      <c r="L853">
        <v>1</v>
      </c>
      <c r="M853" t="s">
        <v>1850</v>
      </c>
      <c r="N853" t="s">
        <v>1851</v>
      </c>
      <c r="O853" s="1">
        <v>46203.818692129629</v>
      </c>
      <c r="P853" s="1">
        <v>46203.819236111114</v>
      </c>
      <c r="Q853" s="1" t="str">
        <f t="shared" si="13"/>
        <v>3108701|r02</v>
      </c>
    </row>
    <row r="854" spans="1:17">
      <c r="A854">
        <v>853</v>
      </c>
      <c r="B854" t="s">
        <v>1859</v>
      </c>
      <c r="C854" t="s">
        <v>1860</v>
      </c>
      <c r="D854">
        <v>3109600</v>
      </c>
      <c r="E854">
        <v>63</v>
      </c>
      <c r="F854" t="s">
        <v>1849</v>
      </c>
      <c r="G854" s="1">
        <v>46203.819722222222</v>
      </c>
      <c r="H854">
        <v>74</v>
      </c>
      <c r="I854" t="s">
        <v>1849</v>
      </c>
      <c r="J854" s="1">
        <v>46203.820173611108</v>
      </c>
      <c r="K854">
        <v>1</v>
      </c>
      <c r="L854">
        <v>1</v>
      </c>
      <c r="M854" t="s">
        <v>1850</v>
      </c>
      <c r="N854" t="s">
        <v>1851</v>
      </c>
      <c r="O854" s="1">
        <v>46203.81927083333</v>
      </c>
      <c r="P854" s="1">
        <v>46203.820173611108</v>
      </c>
      <c r="Q854" s="1" t="str">
        <f t="shared" si="13"/>
        <v>3109600|r02</v>
      </c>
    </row>
    <row r="855" spans="1:17">
      <c r="A855">
        <v>854</v>
      </c>
      <c r="B855" t="s">
        <v>1859</v>
      </c>
      <c r="C855" t="s">
        <v>1860</v>
      </c>
      <c r="D855">
        <v>4104303</v>
      </c>
      <c r="E855">
        <v>81</v>
      </c>
      <c r="F855" t="s">
        <v>1849</v>
      </c>
      <c r="G855" s="1">
        <v>46203.819837962961</v>
      </c>
      <c r="H855">
        <v>77</v>
      </c>
      <c r="I855" t="s">
        <v>1849</v>
      </c>
      <c r="J855" s="1">
        <v>46203.820104166669</v>
      </c>
      <c r="K855">
        <v>1</v>
      </c>
      <c r="L855">
        <v>1</v>
      </c>
      <c r="M855" t="s">
        <v>1850</v>
      </c>
      <c r="N855" t="s">
        <v>1851</v>
      </c>
      <c r="O855" s="1">
        <v>46203.819282407407</v>
      </c>
      <c r="P855" s="1">
        <v>46203.820104166669</v>
      </c>
      <c r="Q855" s="1" t="str">
        <f t="shared" si="13"/>
        <v>4104303|r02</v>
      </c>
    </row>
    <row r="856" spans="1:17">
      <c r="A856">
        <v>855</v>
      </c>
      <c r="B856" t="s">
        <v>1859</v>
      </c>
      <c r="C856" t="s">
        <v>1860</v>
      </c>
      <c r="D856">
        <v>2101608</v>
      </c>
      <c r="E856">
        <v>84</v>
      </c>
      <c r="F856" t="s">
        <v>1849</v>
      </c>
      <c r="G856" s="1">
        <v>46203.819826388892</v>
      </c>
      <c r="H856">
        <v>83</v>
      </c>
      <c r="I856" t="s">
        <v>1849</v>
      </c>
      <c r="J856" s="1">
        <v>46203.820092592592</v>
      </c>
      <c r="K856">
        <v>1</v>
      </c>
      <c r="L856">
        <v>1</v>
      </c>
      <c r="M856" t="s">
        <v>1850</v>
      </c>
      <c r="N856" t="s">
        <v>1851</v>
      </c>
      <c r="O856" s="1">
        <v>46203.819421296299</v>
      </c>
      <c r="P856" s="1">
        <v>46203.820092592592</v>
      </c>
      <c r="Q856" s="1" t="str">
        <f t="shared" si="13"/>
        <v>2101608|r02</v>
      </c>
    </row>
    <row r="857" spans="1:17">
      <c r="A857">
        <v>856</v>
      </c>
      <c r="B857" t="s">
        <v>1859</v>
      </c>
      <c r="C857" t="s">
        <v>1860</v>
      </c>
      <c r="D857">
        <v>2101970</v>
      </c>
      <c r="E857">
        <v>44</v>
      </c>
      <c r="F857" t="s">
        <v>1849</v>
      </c>
      <c r="G857" s="1">
        <v>46203.820486111108</v>
      </c>
      <c r="H857">
        <v>53</v>
      </c>
      <c r="I857" t="s">
        <v>1849</v>
      </c>
      <c r="J857" s="1">
        <v>46203.820752314816</v>
      </c>
      <c r="K857">
        <v>1</v>
      </c>
      <c r="L857">
        <v>1</v>
      </c>
      <c r="M857" t="s">
        <v>1850</v>
      </c>
      <c r="N857" t="s">
        <v>1851</v>
      </c>
      <c r="O857" s="1">
        <v>46203.820150462961</v>
      </c>
      <c r="P857" s="1">
        <v>46203.820752314816</v>
      </c>
      <c r="Q857" s="1" t="str">
        <f t="shared" si="13"/>
        <v>2101970|r02</v>
      </c>
    </row>
    <row r="858" spans="1:17">
      <c r="A858">
        <v>857</v>
      </c>
      <c r="B858" t="s">
        <v>1859</v>
      </c>
      <c r="C858" t="s">
        <v>1860</v>
      </c>
      <c r="D858">
        <v>4107546</v>
      </c>
      <c r="E858">
        <v>69</v>
      </c>
      <c r="F858" t="s">
        <v>1849</v>
      </c>
      <c r="G858" s="1">
        <v>46203.820555555554</v>
      </c>
      <c r="H858">
        <v>70</v>
      </c>
      <c r="I858" t="s">
        <v>1849</v>
      </c>
      <c r="J858" s="1">
        <v>46203.820833333331</v>
      </c>
      <c r="K858">
        <v>1</v>
      </c>
      <c r="L858">
        <v>1</v>
      </c>
      <c r="M858" t="s">
        <v>1850</v>
      </c>
      <c r="N858" t="s">
        <v>1851</v>
      </c>
      <c r="O858" s="1">
        <v>46203.820150462961</v>
      </c>
      <c r="P858" s="1">
        <v>46203.820833333331</v>
      </c>
      <c r="Q858" s="1" t="str">
        <f t="shared" si="13"/>
        <v>4107546|r02</v>
      </c>
    </row>
    <row r="859" spans="1:17">
      <c r="A859">
        <v>858</v>
      </c>
      <c r="B859" t="s">
        <v>1859</v>
      </c>
      <c r="C859" t="s">
        <v>1860</v>
      </c>
      <c r="D859">
        <v>3109808</v>
      </c>
      <c r="E859">
        <v>56</v>
      </c>
      <c r="F859" t="s">
        <v>1849</v>
      </c>
      <c r="G859" s="1">
        <v>46203.820590277777</v>
      </c>
      <c r="H859">
        <v>60</v>
      </c>
      <c r="I859" t="s">
        <v>1849</v>
      </c>
      <c r="J859" s="1">
        <v>46203.820856481485</v>
      </c>
      <c r="K859">
        <v>1</v>
      </c>
      <c r="L859">
        <v>1</v>
      </c>
      <c r="M859" t="s">
        <v>1850</v>
      </c>
      <c r="N859" t="s">
        <v>1851</v>
      </c>
      <c r="O859" s="1">
        <v>46203.820243055554</v>
      </c>
      <c r="P859" s="1">
        <v>46203.820856481485</v>
      </c>
      <c r="Q859" s="1" t="str">
        <f t="shared" si="13"/>
        <v>3109808|r02</v>
      </c>
    </row>
    <row r="860" spans="1:17">
      <c r="A860">
        <v>859</v>
      </c>
      <c r="B860" t="s">
        <v>1859</v>
      </c>
      <c r="C860" t="s">
        <v>1860</v>
      </c>
      <c r="D860">
        <v>2102408</v>
      </c>
      <c r="E860">
        <v>45</v>
      </c>
      <c r="F860" t="s">
        <v>1849</v>
      </c>
      <c r="G860" s="1">
        <v>46203.821087962962</v>
      </c>
      <c r="H860">
        <v>53</v>
      </c>
      <c r="I860" t="s">
        <v>1849</v>
      </c>
      <c r="J860" s="1">
        <v>46203.82135416667</v>
      </c>
      <c r="K860">
        <v>1</v>
      </c>
      <c r="L860">
        <v>1</v>
      </c>
      <c r="M860" t="s">
        <v>1850</v>
      </c>
      <c r="N860" t="s">
        <v>1851</v>
      </c>
      <c r="O860" s="1">
        <v>46203.820787037039</v>
      </c>
      <c r="P860" s="1">
        <v>46203.82135416667</v>
      </c>
      <c r="Q860" s="1" t="str">
        <f t="shared" si="13"/>
        <v>2102408|r02</v>
      </c>
    </row>
    <row r="861" spans="1:17">
      <c r="A861">
        <v>860</v>
      </c>
      <c r="B861" t="s">
        <v>1859</v>
      </c>
      <c r="C861" t="s">
        <v>1860</v>
      </c>
      <c r="D861">
        <v>4108007</v>
      </c>
      <c r="E861">
        <v>71</v>
      </c>
      <c r="F861" t="s">
        <v>1849</v>
      </c>
      <c r="G861" s="1">
        <v>46203.821099537039</v>
      </c>
      <c r="H861">
        <v>75</v>
      </c>
      <c r="I861" t="s">
        <v>1849</v>
      </c>
      <c r="J861" s="1">
        <v>46203.82130787037</v>
      </c>
      <c r="K861">
        <v>1</v>
      </c>
      <c r="L861">
        <v>1</v>
      </c>
      <c r="M861" t="s">
        <v>1850</v>
      </c>
      <c r="N861" t="s">
        <v>1851</v>
      </c>
      <c r="O861" s="1">
        <v>46203.820879629631</v>
      </c>
      <c r="P861" s="1">
        <v>46203.82130787037</v>
      </c>
      <c r="Q861" s="1" t="str">
        <f t="shared" si="13"/>
        <v>4108007|r02</v>
      </c>
    </row>
    <row r="862" spans="1:17">
      <c r="A862">
        <v>861</v>
      </c>
      <c r="B862" t="s">
        <v>1859</v>
      </c>
      <c r="C862" t="s">
        <v>1860</v>
      </c>
      <c r="D862">
        <v>3113008</v>
      </c>
      <c r="E862">
        <v>92</v>
      </c>
      <c r="F862" t="s">
        <v>1849</v>
      </c>
      <c r="G862" s="1">
        <v>46203.821064814816</v>
      </c>
      <c r="H862">
        <v>65</v>
      </c>
      <c r="I862" t="s">
        <v>1849</v>
      </c>
      <c r="J862" s="1">
        <v>46203.82136574074</v>
      </c>
      <c r="K862">
        <v>1</v>
      </c>
      <c r="L862">
        <v>1</v>
      </c>
      <c r="M862" t="s">
        <v>1850</v>
      </c>
      <c r="N862" t="s">
        <v>1851</v>
      </c>
      <c r="O862" s="1">
        <v>46203.820902777778</v>
      </c>
      <c r="P862" s="1">
        <v>46203.82136574074</v>
      </c>
      <c r="Q862" s="1" t="str">
        <f t="shared" si="13"/>
        <v>3113008|r02</v>
      </c>
    </row>
    <row r="863" spans="1:17">
      <c r="A863">
        <v>862</v>
      </c>
      <c r="B863" t="s">
        <v>1859</v>
      </c>
      <c r="C863" t="s">
        <v>1860</v>
      </c>
      <c r="D863">
        <v>4108106</v>
      </c>
      <c r="E863">
        <v>56</v>
      </c>
      <c r="F863" t="s">
        <v>1849</v>
      </c>
      <c r="G863" s="1">
        <v>46203.821689814817</v>
      </c>
      <c r="H863">
        <v>55</v>
      </c>
      <c r="I863" t="s">
        <v>1849</v>
      </c>
      <c r="J863" s="1">
        <v>46203.821956018517</v>
      </c>
      <c r="K863">
        <v>1</v>
      </c>
      <c r="L863">
        <v>1</v>
      </c>
      <c r="M863" t="s">
        <v>1850</v>
      </c>
      <c r="N863" t="s">
        <v>1851</v>
      </c>
      <c r="O863" s="1">
        <v>46203.821342592593</v>
      </c>
      <c r="P863" s="1">
        <v>46203.821956018517</v>
      </c>
      <c r="Q863" s="1" t="str">
        <f t="shared" si="13"/>
        <v>4108106|r02</v>
      </c>
    </row>
    <row r="864" spans="1:17">
      <c r="A864">
        <v>863</v>
      </c>
      <c r="B864" t="s">
        <v>1859</v>
      </c>
      <c r="C864" t="s">
        <v>1860</v>
      </c>
      <c r="D864">
        <v>3115102</v>
      </c>
      <c r="E864">
        <v>92</v>
      </c>
      <c r="F864" t="s">
        <v>1849</v>
      </c>
      <c r="G864" s="1">
        <v>46203.821620370371</v>
      </c>
      <c r="H864">
        <v>72</v>
      </c>
      <c r="I864" t="s">
        <v>1849</v>
      </c>
      <c r="J864" s="1">
        <v>46203.821817129632</v>
      </c>
      <c r="K864">
        <v>1</v>
      </c>
      <c r="L864">
        <v>1</v>
      </c>
      <c r="M864" t="s">
        <v>1850</v>
      </c>
      <c r="N864" t="s">
        <v>1851</v>
      </c>
      <c r="O864" s="1">
        <v>46203.821412037039</v>
      </c>
      <c r="P864" s="1">
        <v>46203.821817129632</v>
      </c>
      <c r="Q864" s="1" t="str">
        <f t="shared" si="13"/>
        <v>3115102|r02</v>
      </c>
    </row>
    <row r="865" spans="1:17">
      <c r="A865">
        <v>864</v>
      </c>
      <c r="B865" t="s">
        <v>1859</v>
      </c>
      <c r="C865" t="s">
        <v>1860</v>
      </c>
      <c r="D865">
        <v>2103174</v>
      </c>
      <c r="E865">
        <v>69</v>
      </c>
      <c r="F865" t="s">
        <v>1849</v>
      </c>
      <c r="G865" s="1">
        <v>46203.822453703702</v>
      </c>
      <c r="H865">
        <v>65</v>
      </c>
      <c r="I865" t="s">
        <v>1849</v>
      </c>
      <c r="J865" s="1">
        <v>46203.822766203702</v>
      </c>
      <c r="K865">
        <v>1</v>
      </c>
      <c r="L865">
        <v>1</v>
      </c>
      <c r="M865" t="s">
        <v>1850</v>
      </c>
      <c r="N865" t="s">
        <v>1851</v>
      </c>
      <c r="O865" s="1">
        <v>46203.821435185186</v>
      </c>
      <c r="P865" s="1">
        <v>46203.822766203702</v>
      </c>
      <c r="Q865" s="1" t="str">
        <f t="shared" si="13"/>
        <v>2103174|r02</v>
      </c>
    </row>
    <row r="866" spans="1:17">
      <c r="A866">
        <v>865</v>
      </c>
      <c r="B866" t="s">
        <v>1859</v>
      </c>
      <c r="C866" t="s">
        <v>1860</v>
      </c>
      <c r="D866">
        <v>3115409</v>
      </c>
      <c r="E866">
        <v>92</v>
      </c>
      <c r="F866" t="s">
        <v>1849</v>
      </c>
      <c r="G866" s="1">
        <v>46203.826805555553</v>
      </c>
      <c r="H866">
        <v>93</v>
      </c>
      <c r="I866" t="s">
        <v>1849</v>
      </c>
      <c r="J866" s="1">
        <v>46203.827152777776</v>
      </c>
      <c r="K866">
        <v>1</v>
      </c>
      <c r="L866">
        <v>1</v>
      </c>
      <c r="M866" t="s">
        <v>1850</v>
      </c>
      <c r="N866" t="s">
        <v>1851</v>
      </c>
      <c r="O866" s="1">
        <v>46203.821863425925</v>
      </c>
      <c r="P866" s="1">
        <v>46203.827152777776</v>
      </c>
      <c r="Q866" s="1" t="str">
        <f t="shared" si="13"/>
        <v>3115409|r02</v>
      </c>
    </row>
    <row r="867" spans="1:17">
      <c r="A867">
        <v>866</v>
      </c>
      <c r="B867" t="s">
        <v>1859</v>
      </c>
      <c r="C867" t="s">
        <v>1860</v>
      </c>
      <c r="D867">
        <v>4108809</v>
      </c>
      <c r="E867">
        <v>58</v>
      </c>
      <c r="F867" t="s">
        <v>1849</v>
      </c>
      <c r="G867" s="1">
        <v>46203.822453703702</v>
      </c>
      <c r="H867">
        <v>60</v>
      </c>
      <c r="I867" t="s">
        <v>1849</v>
      </c>
      <c r="J867" s="1">
        <v>46203.822731481479</v>
      </c>
      <c r="K867">
        <v>1</v>
      </c>
      <c r="L867">
        <v>1</v>
      </c>
      <c r="M867" t="s">
        <v>1850</v>
      </c>
      <c r="N867" t="s">
        <v>1851</v>
      </c>
      <c r="O867" s="1">
        <v>46203.822002314817</v>
      </c>
      <c r="P867" s="1">
        <v>46203.822731481479</v>
      </c>
      <c r="Q867" s="1" t="str">
        <f t="shared" si="13"/>
        <v>4108809|r02</v>
      </c>
    </row>
    <row r="868" spans="1:17">
      <c r="A868">
        <v>867</v>
      </c>
      <c r="B868" t="s">
        <v>1859</v>
      </c>
      <c r="C868" t="s">
        <v>1860</v>
      </c>
      <c r="D868">
        <v>4109203</v>
      </c>
      <c r="E868">
        <v>72</v>
      </c>
      <c r="F868" t="s">
        <v>1849</v>
      </c>
      <c r="G868" s="1">
        <v>46203.82303240741</v>
      </c>
      <c r="H868">
        <v>73</v>
      </c>
      <c r="I868" t="s">
        <v>1849</v>
      </c>
      <c r="J868" s="1">
        <v>46203.823298611111</v>
      </c>
      <c r="K868">
        <v>1</v>
      </c>
      <c r="L868">
        <v>1</v>
      </c>
      <c r="M868" t="s">
        <v>1850</v>
      </c>
      <c r="N868" t="s">
        <v>1851</v>
      </c>
      <c r="O868" s="1">
        <v>46203.822766203702</v>
      </c>
      <c r="P868" s="1">
        <v>46203.823298611111</v>
      </c>
      <c r="Q868" s="1" t="str">
        <f t="shared" si="13"/>
        <v>4109203|r02</v>
      </c>
    </row>
    <row r="869" spans="1:17">
      <c r="A869">
        <v>868</v>
      </c>
      <c r="B869" t="s">
        <v>1859</v>
      </c>
      <c r="C869" t="s">
        <v>1860</v>
      </c>
      <c r="D869">
        <v>2103406</v>
      </c>
      <c r="E869">
        <v>70</v>
      </c>
      <c r="F869" t="s">
        <v>1849</v>
      </c>
      <c r="G869" s="1">
        <v>46203.825509259259</v>
      </c>
      <c r="H869">
        <v>70</v>
      </c>
      <c r="I869" t="s">
        <v>1849</v>
      </c>
      <c r="J869" s="1">
        <v>46203.82576388889</v>
      </c>
      <c r="K869">
        <v>1</v>
      </c>
      <c r="L869">
        <v>1</v>
      </c>
      <c r="M869" t="s">
        <v>1850</v>
      </c>
      <c r="N869" t="s">
        <v>1851</v>
      </c>
      <c r="O869" s="1">
        <v>46203.822800925926</v>
      </c>
      <c r="P869" s="1">
        <v>46203.82576388889</v>
      </c>
      <c r="Q869" s="1" t="str">
        <f t="shared" si="13"/>
        <v>2103406|r02</v>
      </c>
    </row>
    <row r="870" spans="1:17">
      <c r="A870">
        <v>869</v>
      </c>
      <c r="B870" t="s">
        <v>1859</v>
      </c>
      <c r="C870" t="s">
        <v>1860</v>
      </c>
      <c r="D870">
        <v>4109401</v>
      </c>
      <c r="F870" t="s">
        <v>1854</v>
      </c>
      <c r="G870" s="1">
        <v>46203.830335648148</v>
      </c>
      <c r="H870">
        <v>73</v>
      </c>
      <c r="I870" t="s">
        <v>1849</v>
      </c>
      <c r="J870" s="1">
        <v>46203.830520833333</v>
      </c>
      <c r="K870">
        <v>0</v>
      </c>
      <c r="L870">
        <v>1</v>
      </c>
      <c r="M870" t="s">
        <v>1853</v>
      </c>
      <c r="N870" t="s">
        <v>1851</v>
      </c>
      <c r="O870" s="1">
        <v>46203.823333333334</v>
      </c>
      <c r="P870" s="1">
        <v>46203.830520833333</v>
      </c>
      <c r="Q870" s="1" t="str">
        <f t="shared" si="13"/>
        <v>4109401|r02</v>
      </c>
    </row>
    <row r="871" spans="1:17">
      <c r="A871">
        <v>870</v>
      </c>
      <c r="B871" t="s">
        <v>1859</v>
      </c>
      <c r="C871" t="s">
        <v>1860</v>
      </c>
      <c r="D871">
        <v>2105104</v>
      </c>
      <c r="E871">
        <v>65</v>
      </c>
      <c r="F871" t="s">
        <v>1849</v>
      </c>
      <c r="G871" s="1">
        <v>46203.828460648147</v>
      </c>
      <c r="H871">
        <v>68</v>
      </c>
      <c r="I871" t="s">
        <v>1849</v>
      </c>
      <c r="J871" s="1">
        <v>46203.828703703701</v>
      </c>
      <c r="K871">
        <v>1</v>
      </c>
      <c r="L871">
        <v>1</v>
      </c>
      <c r="M871" t="s">
        <v>1850</v>
      </c>
      <c r="N871" t="s">
        <v>1851</v>
      </c>
      <c r="O871" s="1">
        <v>46203.825798611113</v>
      </c>
      <c r="P871" s="1">
        <v>46203.828703703701</v>
      </c>
      <c r="Q871" s="1" t="str">
        <f t="shared" si="13"/>
        <v>2105104|r02</v>
      </c>
    </row>
    <row r="872" spans="1:17">
      <c r="A872">
        <v>871</v>
      </c>
      <c r="B872" t="s">
        <v>1859</v>
      </c>
      <c r="C872" t="s">
        <v>1860</v>
      </c>
      <c r="D872">
        <v>3115607</v>
      </c>
      <c r="E872">
        <v>77</v>
      </c>
      <c r="F872" t="s">
        <v>1849</v>
      </c>
      <c r="G872" s="1">
        <v>46203.827511574076</v>
      </c>
      <c r="H872">
        <v>82</v>
      </c>
      <c r="I872" t="s">
        <v>1849</v>
      </c>
      <c r="J872" s="1">
        <v>46203.827824074076</v>
      </c>
      <c r="K872">
        <v>1</v>
      </c>
      <c r="L872">
        <v>1</v>
      </c>
      <c r="M872" t="s">
        <v>1850</v>
      </c>
      <c r="N872" t="s">
        <v>1851</v>
      </c>
      <c r="O872" s="1">
        <v>46203.827187499999</v>
      </c>
      <c r="P872" s="1">
        <v>46203.827824074076</v>
      </c>
      <c r="Q872" s="1" t="str">
        <f t="shared" si="13"/>
        <v>3115607|r02</v>
      </c>
    </row>
    <row r="873" spans="1:17">
      <c r="A873">
        <v>872</v>
      </c>
      <c r="B873" t="s">
        <v>1859</v>
      </c>
      <c r="C873" t="s">
        <v>1860</v>
      </c>
      <c r="D873">
        <v>3115805</v>
      </c>
      <c r="E873">
        <v>60</v>
      </c>
      <c r="F873" t="s">
        <v>1849</v>
      </c>
      <c r="G873" s="1">
        <v>46203.829201388886</v>
      </c>
      <c r="H873">
        <v>61</v>
      </c>
      <c r="I873" t="s">
        <v>1849</v>
      </c>
      <c r="J873" s="1">
        <v>46203.829467592594</v>
      </c>
      <c r="K873">
        <v>1</v>
      </c>
      <c r="L873">
        <v>1</v>
      </c>
      <c r="M873" t="s">
        <v>1850</v>
      </c>
      <c r="N873" t="s">
        <v>1851</v>
      </c>
      <c r="O873" s="1">
        <v>46203.8278587963</v>
      </c>
      <c r="P873" s="1">
        <v>46203.829467592594</v>
      </c>
      <c r="Q873" s="1" t="str">
        <f t="shared" si="13"/>
        <v>3115805|r02</v>
      </c>
    </row>
    <row r="874" spans="1:17">
      <c r="A874">
        <v>873</v>
      </c>
      <c r="B874" t="s">
        <v>1859</v>
      </c>
      <c r="C874" t="s">
        <v>1860</v>
      </c>
      <c r="D874">
        <v>2105203</v>
      </c>
      <c r="E874">
        <v>69</v>
      </c>
      <c r="F874" t="s">
        <v>1849</v>
      </c>
      <c r="G874" s="1">
        <v>46203.829560185186</v>
      </c>
      <c r="H874">
        <v>65</v>
      </c>
      <c r="I874" t="s">
        <v>1849</v>
      </c>
      <c r="J874" s="1">
        <v>46203.829884259256</v>
      </c>
      <c r="K874">
        <v>1</v>
      </c>
      <c r="L874">
        <v>1</v>
      </c>
      <c r="M874" t="s">
        <v>1850</v>
      </c>
      <c r="N874" t="s">
        <v>1851</v>
      </c>
      <c r="O874" s="1">
        <v>46203.828738425924</v>
      </c>
      <c r="P874" s="1">
        <v>46203.829884259256</v>
      </c>
      <c r="Q874" s="1" t="str">
        <f t="shared" si="13"/>
        <v>2105203|r02</v>
      </c>
    </row>
    <row r="875" spans="1:17">
      <c r="A875">
        <v>874</v>
      </c>
      <c r="B875" t="s">
        <v>1859</v>
      </c>
      <c r="C875" t="s">
        <v>1860</v>
      </c>
      <c r="D875">
        <v>3117702</v>
      </c>
      <c r="E875">
        <v>92</v>
      </c>
      <c r="F875" t="s">
        <v>1849</v>
      </c>
      <c r="G875" s="1">
        <v>46203.831944444442</v>
      </c>
      <c r="H875">
        <v>81</v>
      </c>
      <c r="I875" t="s">
        <v>1849</v>
      </c>
      <c r="J875" s="1">
        <v>46203.832152777781</v>
      </c>
      <c r="K875">
        <v>1</v>
      </c>
      <c r="L875">
        <v>1</v>
      </c>
      <c r="M875" t="s">
        <v>1850</v>
      </c>
      <c r="N875" t="s">
        <v>1851</v>
      </c>
      <c r="O875" s="1">
        <v>46203.829502314817</v>
      </c>
      <c r="P875" s="1">
        <v>46203.832152777781</v>
      </c>
      <c r="Q875" s="1" t="str">
        <f t="shared" si="13"/>
        <v>3117702|r02</v>
      </c>
    </row>
    <row r="876" spans="1:17">
      <c r="A876">
        <v>875</v>
      </c>
      <c r="B876" t="s">
        <v>1859</v>
      </c>
      <c r="C876" t="s">
        <v>1860</v>
      </c>
      <c r="D876">
        <v>2106631</v>
      </c>
      <c r="E876">
        <v>60</v>
      </c>
      <c r="F876" t="s">
        <v>1849</v>
      </c>
      <c r="G876" s="1">
        <v>46203.830266203702</v>
      </c>
      <c r="H876">
        <v>66</v>
      </c>
      <c r="I876" t="s">
        <v>1849</v>
      </c>
      <c r="J876" s="1">
        <v>46203.830497685187</v>
      </c>
      <c r="K876">
        <v>1</v>
      </c>
      <c r="L876">
        <v>1</v>
      </c>
      <c r="M876" t="s">
        <v>1850</v>
      </c>
      <c r="N876" t="s">
        <v>1851</v>
      </c>
      <c r="O876" s="1">
        <v>46203.829918981479</v>
      </c>
      <c r="P876" s="1">
        <v>46203.830497685187</v>
      </c>
      <c r="Q876" s="1" t="str">
        <f t="shared" si="13"/>
        <v>2106631|r02</v>
      </c>
    </row>
    <row r="877" spans="1:17">
      <c r="A877">
        <v>876</v>
      </c>
      <c r="B877" t="s">
        <v>1859</v>
      </c>
      <c r="C877" t="s">
        <v>1860</v>
      </c>
      <c r="D877">
        <v>2107605</v>
      </c>
      <c r="E877">
        <v>64</v>
      </c>
      <c r="F877" t="s">
        <v>1849</v>
      </c>
      <c r="G877" s="1">
        <v>46203.832696759258</v>
      </c>
      <c r="H877">
        <v>63</v>
      </c>
      <c r="I877" t="s">
        <v>1849</v>
      </c>
      <c r="J877" s="1">
        <v>46203.833009259259</v>
      </c>
      <c r="K877">
        <v>1</v>
      </c>
      <c r="L877">
        <v>1</v>
      </c>
      <c r="M877" t="s">
        <v>1850</v>
      </c>
      <c r="N877" t="s">
        <v>1851</v>
      </c>
      <c r="O877" s="1">
        <v>46203.830543981479</v>
      </c>
      <c r="P877" s="1">
        <v>46203.833009259259</v>
      </c>
      <c r="Q877" s="1" t="str">
        <f t="shared" si="13"/>
        <v>2107605|r02</v>
      </c>
    </row>
    <row r="878" spans="1:17">
      <c r="A878">
        <v>877</v>
      </c>
      <c r="B878" t="s">
        <v>1859</v>
      </c>
      <c r="C878" t="s">
        <v>1860</v>
      </c>
      <c r="D878">
        <v>4109708</v>
      </c>
      <c r="E878">
        <v>36</v>
      </c>
      <c r="F878" t="s">
        <v>1849</v>
      </c>
      <c r="G878" s="1">
        <v>46203.831261574072</v>
      </c>
      <c r="H878">
        <v>45</v>
      </c>
      <c r="I878" t="s">
        <v>1849</v>
      </c>
      <c r="J878" s="1">
        <v>46203.831550925926</v>
      </c>
      <c r="K878">
        <v>1</v>
      </c>
      <c r="L878">
        <v>1</v>
      </c>
      <c r="M878" t="s">
        <v>1850</v>
      </c>
      <c r="N878" t="s">
        <v>1851</v>
      </c>
      <c r="O878" s="1">
        <v>46203.830567129633</v>
      </c>
      <c r="P878" s="1">
        <v>46203.831550925926</v>
      </c>
      <c r="Q878" s="1" t="str">
        <f t="shared" si="13"/>
        <v>4109708|r02</v>
      </c>
    </row>
    <row r="879" spans="1:17">
      <c r="A879">
        <v>878</v>
      </c>
      <c r="B879" t="s">
        <v>1859</v>
      </c>
      <c r="C879" t="s">
        <v>1860</v>
      </c>
      <c r="D879">
        <v>4111209</v>
      </c>
      <c r="E879">
        <v>72</v>
      </c>
      <c r="F879" t="s">
        <v>1849</v>
      </c>
      <c r="G879" s="1">
        <v>46203.832199074073</v>
      </c>
      <c r="H879">
        <v>70</v>
      </c>
      <c r="I879" t="s">
        <v>1849</v>
      </c>
      <c r="J879" s="1">
        <v>46203.832453703704</v>
      </c>
      <c r="K879">
        <v>1</v>
      </c>
      <c r="L879">
        <v>1</v>
      </c>
      <c r="M879" t="s">
        <v>1850</v>
      </c>
      <c r="N879" t="s">
        <v>1851</v>
      </c>
      <c r="O879" s="1">
        <v>46203.831585648149</v>
      </c>
      <c r="P879" s="1">
        <v>46203.832453703704</v>
      </c>
      <c r="Q879" s="1" t="str">
        <f t="shared" si="13"/>
        <v>4111209|r02</v>
      </c>
    </row>
    <row r="880" spans="1:17">
      <c r="A880">
        <v>879</v>
      </c>
      <c r="B880" t="s">
        <v>1859</v>
      </c>
      <c r="C880" t="s">
        <v>1860</v>
      </c>
      <c r="D880">
        <v>3118007</v>
      </c>
      <c r="E880">
        <v>60</v>
      </c>
      <c r="F880" t="s">
        <v>1849</v>
      </c>
      <c r="G880" s="1">
        <v>46203.832442129627</v>
      </c>
      <c r="H880">
        <v>61</v>
      </c>
      <c r="I880" t="s">
        <v>1849</v>
      </c>
      <c r="J880" s="1">
        <v>46203.832743055558</v>
      </c>
      <c r="K880">
        <v>1</v>
      </c>
      <c r="L880">
        <v>1</v>
      </c>
      <c r="M880" t="s">
        <v>1850</v>
      </c>
      <c r="N880" t="s">
        <v>1851</v>
      </c>
      <c r="O880" s="1">
        <v>46203.832199074073</v>
      </c>
      <c r="P880" s="1">
        <v>46203.832743055558</v>
      </c>
      <c r="Q880" s="1" t="str">
        <f t="shared" si="13"/>
        <v>3118007|r02</v>
      </c>
    </row>
    <row r="881" spans="1:17">
      <c r="A881">
        <v>880</v>
      </c>
      <c r="B881" t="s">
        <v>1859</v>
      </c>
      <c r="C881" t="s">
        <v>1860</v>
      </c>
      <c r="D881">
        <v>4111258</v>
      </c>
      <c r="E881">
        <v>67</v>
      </c>
      <c r="F881" t="s">
        <v>1849</v>
      </c>
      <c r="G881" s="1">
        <v>46203.833101851851</v>
      </c>
      <c r="H881">
        <v>67</v>
      </c>
      <c r="I881" t="s">
        <v>1849</v>
      </c>
      <c r="J881" s="1">
        <v>46203.833425925928</v>
      </c>
      <c r="K881">
        <v>1</v>
      </c>
      <c r="L881">
        <v>1</v>
      </c>
      <c r="M881" t="s">
        <v>1850</v>
      </c>
      <c r="N881" t="s">
        <v>1851</v>
      </c>
      <c r="O881" s="1">
        <v>46203.832488425927</v>
      </c>
      <c r="P881" s="1">
        <v>46203.833425925928</v>
      </c>
      <c r="Q881" s="1" t="str">
        <f t="shared" si="13"/>
        <v>4111258|r02</v>
      </c>
    </row>
    <row r="882" spans="1:17">
      <c r="A882">
        <v>881</v>
      </c>
      <c r="B882" t="s">
        <v>1859</v>
      </c>
      <c r="C882" t="s">
        <v>1860</v>
      </c>
      <c r="D882">
        <v>3118601</v>
      </c>
      <c r="E882">
        <v>84</v>
      </c>
      <c r="F882" t="s">
        <v>1849</v>
      </c>
      <c r="G882" s="1">
        <v>46203.833495370367</v>
      </c>
      <c r="H882">
        <v>89</v>
      </c>
      <c r="I882" t="s">
        <v>1849</v>
      </c>
      <c r="J882" s="1">
        <v>46203.833784722221</v>
      </c>
      <c r="K882">
        <v>1</v>
      </c>
      <c r="L882">
        <v>1</v>
      </c>
      <c r="M882" t="s">
        <v>1850</v>
      </c>
      <c r="N882" t="s">
        <v>1851</v>
      </c>
      <c r="O882" s="1">
        <v>46203.832777777781</v>
      </c>
      <c r="P882" s="1">
        <v>46203.833784722221</v>
      </c>
      <c r="Q882" s="1" t="str">
        <f t="shared" si="13"/>
        <v>3118601|r02</v>
      </c>
    </row>
    <row r="883" spans="1:17">
      <c r="A883">
        <v>882</v>
      </c>
      <c r="B883" t="s">
        <v>1859</v>
      </c>
      <c r="C883" t="s">
        <v>1860</v>
      </c>
      <c r="D883">
        <v>2108801</v>
      </c>
      <c r="E883">
        <v>69</v>
      </c>
      <c r="F883" t="s">
        <v>1849</v>
      </c>
      <c r="G883" s="1">
        <v>46203.833321759259</v>
      </c>
      <c r="H883">
        <v>60</v>
      </c>
      <c r="I883" t="s">
        <v>1849</v>
      </c>
      <c r="J883" s="1">
        <v>46203.833599537036</v>
      </c>
      <c r="K883">
        <v>1</v>
      </c>
      <c r="L883">
        <v>1</v>
      </c>
      <c r="M883" t="s">
        <v>1850</v>
      </c>
      <c r="N883" t="s">
        <v>1851</v>
      </c>
      <c r="O883" s="1">
        <v>46203.833043981482</v>
      </c>
      <c r="P883" s="1">
        <v>46203.833599537036</v>
      </c>
      <c r="Q883" s="1" t="str">
        <f t="shared" si="13"/>
        <v>2108801|r02</v>
      </c>
    </row>
    <row r="884" spans="1:17">
      <c r="A884">
        <v>883</v>
      </c>
      <c r="B884" t="s">
        <v>1859</v>
      </c>
      <c r="C884" t="s">
        <v>1860</v>
      </c>
      <c r="D884">
        <v>4111704</v>
      </c>
      <c r="E884">
        <v>65</v>
      </c>
      <c r="F884" t="s">
        <v>1849</v>
      </c>
      <c r="G884" s="1">
        <v>46203.833865740744</v>
      </c>
      <c r="H884">
        <v>68</v>
      </c>
      <c r="I884" t="s">
        <v>1849</v>
      </c>
      <c r="J884" s="1">
        <v>46203.834155092591</v>
      </c>
      <c r="K884">
        <v>1</v>
      </c>
      <c r="L884">
        <v>1</v>
      </c>
      <c r="M884" t="s">
        <v>1850</v>
      </c>
      <c r="N884" t="s">
        <v>1851</v>
      </c>
      <c r="O884" s="1">
        <v>46203.833460648151</v>
      </c>
      <c r="P884" s="1">
        <v>46203.834155092591</v>
      </c>
      <c r="Q884" s="1" t="str">
        <f t="shared" si="13"/>
        <v>4111704|r02</v>
      </c>
    </row>
    <row r="885" spans="1:17">
      <c r="A885">
        <v>884</v>
      </c>
      <c r="B885" t="s">
        <v>1859</v>
      </c>
      <c r="C885" t="s">
        <v>1860</v>
      </c>
      <c r="D885">
        <v>2109809</v>
      </c>
      <c r="E885">
        <v>65</v>
      </c>
      <c r="F885" t="s">
        <v>1849</v>
      </c>
      <c r="G885" s="1">
        <v>46203.83394675926</v>
      </c>
      <c r="H885">
        <v>60</v>
      </c>
      <c r="I885" t="s">
        <v>1849</v>
      </c>
      <c r="J885" s="1">
        <v>46203.83421296296</v>
      </c>
      <c r="K885">
        <v>1</v>
      </c>
      <c r="L885">
        <v>1</v>
      </c>
      <c r="M885" t="s">
        <v>1850</v>
      </c>
      <c r="N885" t="s">
        <v>1851</v>
      </c>
      <c r="O885" s="1">
        <v>46203.833634259259</v>
      </c>
      <c r="P885" s="1">
        <v>46203.83421296296</v>
      </c>
      <c r="Q885" s="1" t="str">
        <f t="shared" si="13"/>
        <v>2109809|r02</v>
      </c>
    </row>
    <row r="886" spans="1:17">
      <c r="A886">
        <v>885</v>
      </c>
      <c r="B886" t="s">
        <v>1859</v>
      </c>
      <c r="C886" t="s">
        <v>1860</v>
      </c>
      <c r="D886">
        <v>3120201</v>
      </c>
      <c r="E886">
        <v>92</v>
      </c>
      <c r="F886" t="s">
        <v>1849</v>
      </c>
      <c r="G886" s="1">
        <v>46203.833969907406</v>
      </c>
      <c r="H886">
        <v>74</v>
      </c>
      <c r="I886" t="s">
        <v>1849</v>
      </c>
      <c r="J886" s="1">
        <v>46203.834363425929</v>
      </c>
      <c r="K886">
        <v>1</v>
      </c>
      <c r="L886">
        <v>1</v>
      </c>
      <c r="M886" t="s">
        <v>1850</v>
      </c>
      <c r="N886" t="s">
        <v>1851</v>
      </c>
      <c r="O886" s="1">
        <v>46203.833819444444</v>
      </c>
      <c r="P886" s="1">
        <v>46203.834363425929</v>
      </c>
      <c r="Q886" s="1" t="str">
        <f t="shared" si="13"/>
        <v>3120201|r02</v>
      </c>
    </row>
    <row r="887" spans="1:17">
      <c r="A887">
        <v>886</v>
      </c>
      <c r="B887" t="s">
        <v>1859</v>
      </c>
      <c r="C887" t="s">
        <v>1860</v>
      </c>
      <c r="D887">
        <v>2109908</v>
      </c>
      <c r="E887">
        <v>65</v>
      </c>
      <c r="F887" t="s">
        <v>1849</v>
      </c>
      <c r="G887" s="1">
        <v>46203.834629629629</v>
      </c>
      <c r="H887">
        <v>66</v>
      </c>
      <c r="I887" t="s">
        <v>1849</v>
      </c>
      <c r="J887" s="1">
        <v>46203.834837962961</v>
      </c>
      <c r="K887">
        <v>1</v>
      </c>
      <c r="L887">
        <v>1</v>
      </c>
      <c r="M887" t="s">
        <v>1850</v>
      </c>
      <c r="N887" t="s">
        <v>1851</v>
      </c>
      <c r="O887" s="1">
        <v>46203.834270833337</v>
      </c>
      <c r="P887" s="1">
        <v>46203.834837962961</v>
      </c>
      <c r="Q887" s="1" t="str">
        <f t="shared" si="13"/>
        <v>2109908|r02</v>
      </c>
    </row>
    <row r="888" spans="1:17">
      <c r="A888">
        <v>887</v>
      </c>
      <c r="B888" t="s">
        <v>1859</v>
      </c>
      <c r="C888" t="s">
        <v>1860</v>
      </c>
      <c r="D888">
        <v>4115408</v>
      </c>
      <c r="E888">
        <v>76</v>
      </c>
      <c r="F888" t="s">
        <v>1849</v>
      </c>
      <c r="G888" s="1">
        <v>46203.834652777776</v>
      </c>
      <c r="H888">
        <v>70</v>
      </c>
      <c r="I888" t="s">
        <v>1849</v>
      </c>
      <c r="J888" s="1">
        <v>46203.834918981483</v>
      </c>
      <c r="K888">
        <v>1</v>
      </c>
      <c r="L888">
        <v>1</v>
      </c>
      <c r="M888" t="s">
        <v>1850</v>
      </c>
      <c r="N888" t="s">
        <v>1851</v>
      </c>
      <c r="O888" s="1">
        <v>46203.834270833337</v>
      </c>
      <c r="P888" s="1">
        <v>46203.834918981483</v>
      </c>
      <c r="Q888" s="1" t="str">
        <f t="shared" si="13"/>
        <v>4115408|r02</v>
      </c>
    </row>
    <row r="889" spans="1:17">
      <c r="A889">
        <v>888</v>
      </c>
      <c r="B889" t="s">
        <v>1859</v>
      </c>
      <c r="C889" t="s">
        <v>1860</v>
      </c>
      <c r="D889">
        <v>3126752</v>
      </c>
      <c r="E889">
        <v>60</v>
      </c>
      <c r="F889" t="s">
        <v>1849</v>
      </c>
      <c r="G889" s="1">
        <v>46203.835347222222</v>
      </c>
      <c r="H889">
        <v>64</v>
      </c>
      <c r="I889" t="s">
        <v>1849</v>
      </c>
      <c r="J889" s="1">
        <v>46203.835636574076</v>
      </c>
      <c r="K889">
        <v>1</v>
      </c>
      <c r="L889">
        <v>1</v>
      </c>
      <c r="M889" t="s">
        <v>1850</v>
      </c>
      <c r="N889" t="s">
        <v>1851</v>
      </c>
      <c r="O889" s="1">
        <v>46203.834444444445</v>
      </c>
      <c r="P889" s="1">
        <v>46203.835636574076</v>
      </c>
      <c r="Q889" s="1" t="str">
        <f t="shared" si="13"/>
        <v>3126752|r02</v>
      </c>
    </row>
    <row r="890" spans="1:17">
      <c r="A890">
        <v>889</v>
      </c>
      <c r="B890" t="s">
        <v>1859</v>
      </c>
      <c r="C890" t="s">
        <v>1860</v>
      </c>
      <c r="D890">
        <v>2110906</v>
      </c>
      <c r="E890">
        <v>42</v>
      </c>
      <c r="F890" t="s">
        <v>1849</v>
      </c>
      <c r="G890" s="1">
        <v>46203.835231481484</v>
      </c>
      <c r="H890">
        <v>50</v>
      </c>
      <c r="I890" t="s">
        <v>1849</v>
      </c>
      <c r="J890" s="1">
        <v>46203.835520833331</v>
      </c>
      <c r="K890">
        <v>1</v>
      </c>
      <c r="L890">
        <v>1</v>
      </c>
      <c r="M890" t="s">
        <v>1850</v>
      </c>
      <c r="N890" t="s">
        <v>1851</v>
      </c>
      <c r="O890" s="1">
        <v>46203.83488425926</v>
      </c>
      <c r="P890" s="1">
        <v>46203.835520833331</v>
      </c>
      <c r="Q890" s="1" t="str">
        <f t="shared" si="13"/>
        <v>2110906|r02</v>
      </c>
    </row>
    <row r="891" spans="1:17">
      <c r="A891">
        <v>890</v>
      </c>
      <c r="B891" t="s">
        <v>1859</v>
      </c>
      <c r="C891" t="s">
        <v>1860</v>
      </c>
      <c r="D891">
        <v>4115754</v>
      </c>
      <c r="E891">
        <v>71</v>
      </c>
      <c r="F891" t="s">
        <v>1849</v>
      </c>
      <c r="G891" s="1">
        <v>46203.835277777776</v>
      </c>
      <c r="H891">
        <v>72</v>
      </c>
      <c r="I891" t="s">
        <v>1849</v>
      </c>
      <c r="J891" s="1">
        <v>46203.835543981484</v>
      </c>
      <c r="K891">
        <v>1</v>
      </c>
      <c r="L891">
        <v>1</v>
      </c>
      <c r="M891" t="s">
        <v>1850</v>
      </c>
      <c r="N891" t="s">
        <v>1851</v>
      </c>
      <c r="O891" s="1">
        <v>46203.834976851853</v>
      </c>
      <c r="P891" s="1">
        <v>46203.835543981484</v>
      </c>
      <c r="Q891" s="1" t="str">
        <f t="shared" si="13"/>
        <v>4115754|r02</v>
      </c>
    </row>
    <row r="892" spans="1:17">
      <c r="A892">
        <v>891</v>
      </c>
      <c r="B892" t="s">
        <v>1859</v>
      </c>
      <c r="C892" t="s">
        <v>1860</v>
      </c>
      <c r="D892">
        <v>2111805</v>
      </c>
      <c r="E892">
        <v>84</v>
      </c>
      <c r="F892" t="s">
        <v>1849</v>
      </c>
      <c r="G892" s="1">
        <v>46203.835972222223</v>
      </c>
      <c r="H892">
        <v>83</v>
      </c>
      <c r="I892" t="s">
        <v>1849</v>
      </c>
      <c r="J892" s="1">
        <v>46203.836180555554</v>
      </c>
      <c r="K892">
        <v>1</v>
      </c>
      <c r="L892">
        <v>1</v>
      </c>
      <c r="M892" t="s">
        <v>1850</v>
      </c>
      <c r="N892" t="s">
        <v>1851</v>
      </c>
      <c r="O892" s="1">
        <v>46203.83556712963</v>
      </c>
      <c r="P892" s="1">
        <v>46203.836180555554</v>
      </c>
      <c r="Q892" s="1" t="str">
        <f t="shared" si="13"/>
        <v>2111805|r02</v>
      </c>
    </row>
    <row r="893" spans="1:17">
      <c r="A893">
        <v>892</v>
      </c>
      <c r="B893" t="s">
        <v>1859</v>
      </c>
      <c r="C893" t="s">
        <v>1860</v>
      </c>
      <c r="D893">
        <v>4118451</v>
      </c>
      <c r="E893">
        <v>81</v>
      </c>
      <c r="F893" t="s">
        <v>1849</v>
      </c>
      <c r="G893" s="1">
        <v>46203.836006944446</v>
      </c>
      <c r="H893">
        <v>77</v>
      </c>
      <c r="I893" t="s">
        <v>1849</v>
      </c>
      <c r="J893" s="1">
        <v>46203.83625</v>
      </c>
      <c r="K893">
        <v>1</v>
      </c>
      <c r="L893">
        <v>1</v>
      </c>
      <c r="M893" t="s">
        <v>1850</v>
      </c>
      <c r="N893" t="s">
        <v>1851</v>
      </c>
      <c r="O893" s="1">
        <v>46203.835578703707</v>
      </c>
      <c r="P893" s="1">
        <v>46203.83625</v>
      </c>
      <c r="Q893" s="1" t="str">
        <f t="shared" si="13"/>
        <v>4118451|r02</v>
      </c>
    </row>
    <row r="894" spans="1:17">
      <c r="A894">
        <v>893</v>
      </c>
      <c r="B894" t="s">
        <v>1859</v>
      </c>
      <c r="C894" t="s">
        <v>1860</v>
      </c>
      <c r="D894">
        <v>3127339</v>
      </c>
      <c r="E894">
        <v>92</v>
      </c>
      <c r="F894" t="s">
        <v>1849</v>
      </c>
      <c r="G894" s="1">
        <v>46203.835995370369</v>
      </c>
      <c r="H894">
        <v>65</v>
      </c>
      <c r="I894" t="s">
        <v>1849</v>
      </c>
      <c r="J894" s="1">
        <v>46203.836261574077</v>
      </c>
      <c r="K894">
        <v>1</v>
      </c>
      <c r="L894">
        <v>1</v>
      </c>
      <c r="M894" t="s">
        <v>1850</v>
      </c>
      <c r="N894" t="s">
        <v>1851</v>
      </c>
      <c r="O894" s="1">
        <v>46203.835706018515</v>
      </c>
      <c r="P894" s="1">
        <v>46203.836261574077</v>
      </c>
      <c r="Q894" s="1" t="str">
        <f t="shared" si="13"/>
        <v>3127339|r02</v>
      </c>
    </row>
    <row r="895" spans="1:17">
      <c r="A895">
        <v>894</v>
      </c>
      <c r="B895" t="s">
        <v>1859</v>
      </c>
      <c r="C895" t="s">
        <v>1860</v>
      </c>
      <c r="D895">
        <v>2504074</v>
      </c>
      <c r="E895">
        <v>78</v>
      </c>
      <c r="F895" t="s">
        <v>1849</v>
      </c>
      <c r="G895" s="1">
        <v>46203.836747685185</v>
      </c>
      <c r="H895">
        <v>76</v>
      </c>
      <c r="I895" t="s">
        <v>1849</v>
      </c>
      <c r="J895" s="1">
        <v>46203.837025462963</v>
      </c>
      <c r="K895">
        <v>1</v>
      </c>
      <c r="L895">
        <v>1</v>
      </c>
      <c r="M895" t="s">
        <v>1850</v>
      </c>
      <c r="N895" t="s">
        <v>1851</v>
      </c>
      <c r="O895" s="1">
        <v>46203.836226851854</v>
      </c>
      <c r="P895" s="1">
        <v>46203.837025462963</v>
      </c>
      <c r="Q895" s="1" t="str">
        <f t="shared" si="13"/>
        <v>2504074|r02</v>
      </c>
    </row>
    <row r="896" spans="1:17">
      <c r="A896">
        <v>895</v>
      </c>
      <c r="B896" t="s">
        <v>1859</v>
      </c>
      <c r="C896" t="s">
        <v>1860</v>
      </c>
      <c r="D896">
        <v>4119806</v>
      </c>
      <c r="E896">
        <v>92</v>
      </c>
      <c r="F896" t="s">
        <v>1849</v>
      </c>
      <c r="G896" s="1">
        <v>46203.838842592595</v>
      </c>
      <c r="H896">
        <v>56</v>
      </c>
      <c r="I896" t="s">
        <v>1849</v>
      </c>
      <c r="J896" s="1">
        <v>46203.839108796295</v>
      </c>
      <c r="K896">
        <v>1</v>
      </c>
      <c r="L896">
        <v>1</v>
      </c>
      <c r="M896" t="s">
        <v>1850</v>
      </c>
      <c r="N896" t="s">
        <v>1851</v>
      </c>
      <c r="O896" s="1">
        <v>46203.836319444446</v>
      </c>
      <c r="P896" s="1">
        <v>46203.839108796295</v>
      </c>
      <c r="Q896" s="1" t="str">
        <f t="shared" si="13"/>
        <v>4119806|r02</v>
      </c>
    </row>
    <row r="897" spans="1:17">
      <c r="A897">
        <v>896</v>
      </c>
      <c r="B897" t="s">
        <v>1859</v>
      </c>
      <c r="C897" t="s">
        <v>1860</v>
      </c>
      <c r="D897">
        <v>3127404</v>
      </c>
      <c r="E897">
        <v>56</v>
      </c>
      <c r="F897" t="s">
        <v>1849</v>
      </c>
      <c r="G897" s="1">
        <v>46203.836782407408</v>
      </c>
      <c r="H897">
        <v>65</v>
      </c>
      <c r="I897" t="s">
        <v>1849</v>
      </c>
      <c r="J897" s="1">
        <v>46203.837129629632</v>
      </c>
      <c r="K897">
        <v>1</v>
      </c>
      <c r="L897">
        <v>1</v>
      </c>
      <c r="M897" t="s">
        <v>1850</v>
      </c>
      <c r="N897" t="s">
        <v>1851</v>
      </c>
      <c r="O897" s="1">
        <v>46203.836331018516</v>
      </c>
      <c r="P897" s="1">
        <v>46203.837129629632</v>
      </c>
      <c r="Q897" s="1" t="str">
        <f t="shared" si="13"/>
        <v>3127404|r02</v>
      </c>
    </row>
    <row r="898" spans="1:17">
      <c r="A898">
        <v>897</v>
      </c>
      <c r="B898" t="s">
        <v>1859</v>
      </c>
      <c r="C898" t="s">
        <v>1860</v>
      </c>
      <c r="D898">
        <v>2504405</v>
      </c>
      <c r="E898">
        <v>66</v>
      </c>
      <c r="F898" t="s">
        <v>1849</v>
      </c>
      <c r="G898" s="1">
        <v>46203.837337962963</v>
      </c>
      <c r="H898">
        <v>66</v>
      </c>
      <c r="I898" t="s">
        <v>1849</v>
      </c>
      <c r="J898" s="1">
        <v>46203.837546296294</v>
      </c>
      <c r="K898">
        <v>1</v>
      </c>
      <c r="L898">
        <v>1</v>
      </c>
      <c r="M898" t="s">
        <v>1850</v>
      </c>
      <c r="N898" t="s">
        <v>1851</v>
      </c>
      <c r="O898" s="1">
        <v>46203.837060185186</v>
      </c>
      <c r="P898" s="1">
        <v>46203.837546296294</v>
      </c>
      <c r="Q898" s="1" t="str">
        <f t="shared" ref="Q898:Q961" si="14">D898&amp;"|"&amp;B898</f>
        <v>2504405|r02</v>
      </c>
    </row>
    <row r="899" spans="1:17">
      <c r="A899">
        <v>898</v>
      </c>
      <c r="B899" t="s">
        <v>1859</v>
      </c>
      <c r="C899" t="s">
        <v>1860</v>
      </c>
      <c r="D899">
        <v>3128402</v>
      </c>
      <c r="E899">
        <v>54</v>
      </c>
      <c r="F899" t="s">
        <v>1849</v>
      </c>
      <c r="G899" s="1">
        <v>46203.837418981479</v>
      </c>
      <c r="H899">
        <v>55</v>
      </c>
      <c r="I899" t="s">
        <v>1849</v>
      </c>
      <c r="J899" s="1">
        <v>46203.837696759256</v>
      </c>
      <c r="K899">
        <v>1</v>
      </c>
      <c r="L899">
        <v>1</v>
      </c>
      <c r="M899" t="s">
        <v>1850</v>
      </c>
      <c r="N899" t="s">
        <v>1851</v>
      </c>
      <c r="O899" s="1">
        <v>46203.837175925924</v>
      </c>
      <c r="P899" s="1">
        <v>46203.837696759256</v>
      </c>
      <c r="Q899" s="1" t="str">
        <f t="shared" si="14"/>
        <v>3128402|r02</v>
      </c>
    </row>
    <row r="900" spans="1:17">
      <c r="A900">
        <v>899</v>
      </c>
      <c r="B900" t="s">
        <v>1859</v>
      </c>
      <c r="C900" t="s">
        <v>1860</v>
      </c>
      <c r="D900">
        <v>2506251</v>
      </c>
      <c r="E900">
        <v>63</v>
      </c>
      <c r="F900" t="s">
        <v>1849</v>
      </c>
      <c r="G900" s="1">
        <v>46203.838113425925</v>
      </c>
      <c r="H900">
        <v>58</v>
      </c>
      <c r="I900" t="s">
        <v>1849</v>
      </c>
      <c r="J900" s="1">
        <v>46203.838379629633</v>
      </c>
      <c r="K900">
        <v>1</v>
      </c>
      <c r="L900">
        <v>1</v>
      </c>
      <c r="M900" t="s">
        <v>1850</v>
      </c>
      <c r="N900" t="s">
        <v>1851</v>
      </c>
      <c r="O900" s="1">
        <v>46203.837592592594</v>
      </c>
      <c r="P900" s="1">
        <v>46203.838379629633</v>
      </c>
      <c r="Q900" s="1" t="str">
        <f t="shared" si="14"/>
        <v>2506251|r02</v>
      </c>
    </row>
    <row r="901" spans="1:17">
      <c r="A901">
        <v>900</v>
      </c>
      <c r="B901" t="s">
        <v>1859</v>
      </c>
      <c r="C901" t="s">
        <v>1860</v>
      </c>
      <c r="D901">
        <v>3128501</v>
      </c>
      <c r="E901">
        <v>80</v>
      </c>
      <c r="F901" t="s">
        <v>1849</v>
      </c>
      <c r="G901" s="1">
        <v>46203.838125000002</v>
      </c>
      <c r="H901">
        <v>74</v>
      </c>
      <c r="I901" t="s">
        <v>1849</v>
      </c>
      <c r="J901" s="1">
        <v>46203.838379629633</v>
      </c>
      <c r="K901">
        <v>1</v>
      </c>
      <c r="L901">
        <v>1</v>
      </c>
      <c r="M901" t="s">
        <v>1850</v>
      </c>
      <c r="N901" t="s">
        <v>1851</v>
      </c>
      <c r="O901" s="1">
        <v>46203.837731481479</v>
      </c>
      <c r="P901" s="1">
        <v>46203.838379629633</v>
      </c>
      <c r="Q901" s="1" t="str">
        <f t="shared" si="14"/>
        <v>3128501|r02</v>
      </c>
    </row>
    <row r="902" spans="1:17">
      <c r="A902">
        <v>901</v>
      </c>
      <c r="B902" t="s">
        <v>1859</v>
      </c>
      <c r="C902" t="s">
        <v>1860</v>
      </c>
      <c r="D902">
        <v>3129806</v>
      </c>
      <c r="E902">
        <v>62</v>
      </c>
      <c r="F902" t="s">
        <v>1849</v>
      </c>
      <c r="G902" s="1">
        <v>46203.839953703704</v>
      </c>
      <c r="H902">
        <v>69</v>
      </c>
      <c r="I902" t="s">
        <v>1849</v>
      </c>
      <c r="J902" s="1">
        <v>46203.840266203704</v>
      </c>
      <c r="K902">
        <v>1</v>
      </c>
      <c r="L902">
        <v>1</v>
      </c>
      <c r="M902" t="s">
        <v>1850</v>
      </c>
      <c r="N902" t="s">
        <v>1851</v>
      </c>
      <c r="O902" s="1">
        <v>46203.838425925926</v>
      </c>
      <c r="P902" s="1">
        <v>46203.840266203704</v>
      </c>
      <c r="Q902" s="1" t="str">
        <f t="shared" si="14"/>
        <v>3129806|r02</v>
      </c>
    </row>
    <row r="903" spans="1:17">
      <c r="A903">
        <v>902</v>
      </c>
      <c r="B903" t="s">
        <v>1859</v>
      </c>
      <c r="C903" t="s">
        <v>1860</v>
      </c>
      <c r="D903">
        <v>2507408</v>
      </c>
      <c r="E903">
        <v>52</v>
      </c>
      <c r="F903" t="s">
        <v>1849</v>
      </c>
      <c r="G903" s="1">
        <v>46203.838726851849</v>
      </c>
      <c r="H903">
        <v>53</v>
      </c>
      <c r="I903" t="s">
        <v>1849</v>
      </c>
      <c r="J903" s="1">
        <v>46203.838958333334</v>
      </c>
      <c r="K903">
        <v>1</v>
      </c>
      <c r="L903">
        <v>1</v>
      </c>
      <c r="M903" t="s">
        <v>1850</v>
      </c>
      <c r="N903" t="s">
        <v>1851</v>
      </c>
      <c r="O903" s="1">
        <v>46203.838425925926</v>
      </c>
      <c r="P903" s="1">
        <v>46203.838958333334</v>
      </c>
      <c r="Q903" s="1" t="str">
        <f t="shared" si="14"/>
        <v>2507408|r02</v>
      </c>
    </row>
    <row r="904" spans="1:17">
      <c r="A904">
        <v>903</v>
      </c>
      <c r="B904" t="s">
        <v>1859</v>
      </c>
      <c r="C904" t="s">
        <v>1860</v>
      </c>
      <c r="D904">
        <v>2508406</v>
      </c>
      <c r="E904">
        <v>57</v>
      </c>
      <c r="F904" t="s">
        <v>1849</v>
      </c>
      <c r="G904" s="1">
        <v>46203.839953703704</v>
      </c>
      <c r="H904">
        <v>61</v>
      </c>
      <c r="I904" t="s">
        <v>1849</v>
      </c>
      <c r="J904" s="1">
        <v>46203.840243055558</v>
      </c>
      <c r="K904">
        <v>1</v>
      </c>
      <c r="L904">
        <v>1</v>
      </c>
      <c r="M904" t="s">
        <v>1850</v>
      </c>
      <c r="N904" t="s">
        <v>1851</v>
      </c>
      <c r="O904" s="1">
        <v>46203.838993055557</v>
      </c>
      <c r="P904" s="1">
        <v>46203.840243055558</v>
      </c>
      <c r="Q904" s="1" t="str">
        <f t="shared" si="14"/>
        <v>2508406|r02</v>
      </c>
    </row>
    <row r="905" spans="1:17">
      <c r="A905">
        <v>904</v>
      </c>
      <c r="B905" t="s">
        <v>1859</v>
      </c>
      <c r="C905" t="s">
        <v>1860</v>
      </c>
      <c r="D905">
        <v>4120655</v>
      </c>
      <c r="E905">
        <v>49</v>
      </c>
      <c r="F905" t="s">
        <v>1849</v>
      </c>
      <c r="G905" s="1">
        <v>46203.839537037034</v>
      </c>
      <c r="H905">
        <v>55</v>
      </c>
      <c r="I905" t="s">
        <v>1849</v>
      </c>
      <c r="J905" s="1">
        <v>46203.839803240742</v>
      </c>
      <c r="K905">
        <v>1</v>
      </c>
      <c r="L905">
        <v>1</v>
      </c>
      <c r="M905" t="s">
        <v>1850</v>
      </c>
      <c r="N905" t="s">
        <v>1851</v>
      </c>
      <c r="O905" s="1">
        <v>46203.839155092595</v>
      </c>
      <c r="P905" s="1">
        <v>46203.839803240742</v>
      </c>
      <c r="Q905" s="1" t="str">
        <f t="shared" si="14"/>
        <v>4120655|r02</v>
      </c>
    </row>
    <row r="906" spans="1:17">
      <c r="A906">
        <v>905</v>
      </c>
      <c r="B906" t="s">
        <v>1859</v>
      </c>
      <c r="C906" t="s">
        <v>1860</v>
      </c>
      <c r="D906">
        <v>4120903</v>
      </c>
      <c r="E906">
        <v>58</v>
      </c>
      <c r="F906" t="s">
        <v>1849</v>
      </c>
      <c r="G906" s="1">
        <v>46203.840115740742</v>
      </c>
      <c r="H906">
        <v>61</v>
      </c>
      <c r="I906" t="s">
        <v>1849</v>
      </c>
      <c r="J906" s="1">
        <v>46203.84039351852</v>
      </c>
      <c r="K906">
        <v>1</v>
      </c>
      <c r="L906">
        <v>1</v>
      </c>
      <c r="M906" t="s">
        <v>1850</v>
      </c>
      <c r="N906" t="s">
        <v>1851</v>
      </c>
      <c r="O906" s="1">
        <v>46203.839837962965</v>
      </c>
      <c r="P906" s="1">
        <v>46203.84039351852</v>
      </c>
      <c r="Q906" s="1" t="str">
        <f t="shared" si="14"/>
        <v>4120903|r02</v>
      </c>
    </row>
    <row r="907" spans="1:17">
      <c r="A907">
        <v>906</v>
      </c>
      <c r="B907" t="s">
        <v>1859</v>
      </c>
      <c r="C907" t="s">
        <v>1860</v>
      </c>
      <c r="D907">
        <v>2510659</v>
      </c>
      <c r="E907">
        <v>70</v>
      </c>
      <c r="F907" t="s">
        <v>1849</v>
      </c>
      <c r="G907" s="1">
        <v>46203.840821759259</v>
      </c>
      <c r="H907">
        <v>69</v>
      </c>
      <c r="I907" t="s">
        <v>1849</v>
      </c>
      <c r="J907" s="1">
        <v>46203.841122685182</v>
      </c>
      <c r="K907">
        <v>1</v>
      </c>
      <c r="L907">
        <v>1</v>
      </c>
      <c r="M907" t="s">
        <v>1850</v>
      </c>
      <c r="N907" t="s">
        <v>1851</v>
      </c>
      <c r="O907" s="1">
        <v>46203.840289351851</v>
      </c>
      <c r="P907" s="1">
        <v>46203.841122685182</v>
      </c>
      <c r="Q907" s="1" t="str">
        <f t="shared" si="14"/>
        <v>2510659|r02</v>
      </c>
    </row>
    <row r="908" spans="1:17">
      <c r="A908">
        <v>907</v>
      </c>
      <c r="B908" t="s">
        <v>1859</v>
      </c>
      <c r="C908" t="s">
        <v>1860</v>
      </c>
      <c r="D908">
        <v>3130101</v>
      </c>
      <c r="E908">
        <v>65</v>
      </c>
      <c r="F908" t="s">
        <v>1849</v>
      </c>
      <c r="G908" s="1">
        <v>46203.840763888889</v>
      </c>
      <c r="H908">
        <v>74</v>
      </c>
      <c r="I908" t="s">
        <v>1849</v>
      </c>
      <c r="J908" s="1">
        <v>46203.84107638889</v>
      </c>
      <c r="K908">
        <v>1</v>
      </c>
      <c r="L908">
        <v>1</v>
      </c>
      <c r="M908" t="s">
        <v>1850</v>
      </c>
      <c r="N908" t="s">
        <v>1851</v>
      </c>
      <c r="O908" s="1">
        <v>46203.840312499997</v>
      </c>
      <c r="P908" s="1">
        <v>46203.84107638889</v>
      </c>
      <c r="Q908" s="1" t="str">
        <f t="shared" si="14"/>
        <v>3130101|r02</v>
      </c>
    </row>
    <row r="909" spans="1:17">
      <c r="A909">
        <v>908</v>
      </c>
      <c r="B909" t="s">
        <v>1859</v>
      </c>
      <c r="C909" t="s">
        <v>1860</v>
      </c>
      <c r="D909">
        <v>4121901</v>
      </c>
      <c r="E909">
        <v>62</v>
      </c>
      <c r="F909" t="s">
        <v>1849</v>
      </c>
      <c r="G909" s="1">
        <v>46203.840821759259</v>
      </c>
      <c r="H909">
        <v>66</v>
      </c>
      <c r="I909" t="s">
        <v>1849</v>
      </c>
      <c r="J909" s="1">
        <v>46203.841099537036</v>
      </c>
      <c r="K909">
        <v>1</v>
      </c>
      <c r="L909">
        <v>1</v>
      </c>
      <c r="M909" t="s">
        <v>1850</v>
      </c>
      <c r="N909" t="s">
        <v>1851</v>
      </c>
      <c r="O909" s="1">
        <v>46203.840451388889</v>
      </c>
      <c r="P909" s="1">
        <v>46203.841099537036</v>
      </c>
      <c r="Q909" s="1" t="str">
        <f t="shared" si="14"/>
        <v>4121901|r02</v>
      </c>
    </row>
    <row r="910" spans="1:17">
      <c r="A910">
        <v>909</v>
      </c>
      <c r="B910" t="s">
        <v>1859</v>
      </c>
      <c r="C910" t="s">
        <v>1860</v>
      </c>
      <c r="D910">
        <v>3131505</v>
      </c>
      <c r="E910">
        <v>92</v>
      </c>
      <c r="F910" t="s">
        <v>1849</v>
      </c>
      <c r="G910" s="1">
        <v>46203.843680555554</v>
      </c>
      <c r="H910">
        <v>83</v>
      </c>
      <c r="I910" t="s">
        <v>1849</v>
      </c>
      <c r="J910" s="1">
        <v>46203.843969907408</v>
      </c>
      <c r="K910">
        <v>1</v>
      </c>
      <c r="L910">
        <v>1</v>
      </c>
      <c r="M910" t="s">
        <v>1850</v>
      </c>
      <c r="N910" t="s">
        <v>1851</v>
      </c>
      <c r="O910" s="1">
        <v>46203.841145833336</v>
      </c>
      <c r="P910" s="1">
        <v>46203.843969907408</v>
      </c>
      <c r="Q910" s="1" t="str">
        <f t="shared" si="14"/>
        <v>3131505|r02</v>
      </c>
    </row>
    <row r="911" spans="1:17">
      <c r="A911">
        <v>910</v>
      </c>
      <c r="B911" t="s">
        <v>1859</v>
      </c>
      <c r="C911" t="s">
        <v>1860</v>
      </c>
      <c r="D911">
        <v>4123006</v>
      </c>
      <c r="E911">
        <v>92</v>
      </c>
      <c r="F911" t="s">
        <v>1849</v>
      </c>
      <c r="G911" s="1">
        <v>46203.84474537037</v>
      </c>
      <c r="H911">
        <v>53</v>
      </c>
      <c r="I911" t="s">
        <v>1849</v>
      </c>
      <c r="J911" s="1">
        <v>46203.844965277778</v>
      </c>
      <c r="K911">
        <v>1</v>
      </c>
      <c r="L911">
        <v>1</v>
      </c>
      <c r="M911" t="s">
        <v>1850</v>
      </c>
      <c r="N911" t="s">
        <v>1851</v>
      </c>
      <c r="O911" s="1">
        <v>46203.841145833336</v>
      </c>
      <c r="P911" s="1">
        <v>46203.844965277778</v>
      </c>
      <c r="Q911" s="1" t="str">
        <f t="shared" si="14"/>
        <v>4123006|r02</v>
      </c>
    </row>
    <row r="912" spans="1:17">
      <c r="A912">
        <v>911</v>
      </c>
      <c r="B912" t="s">
        <v>1859</v>
      </c>
      <c r="C912" t="s">
        <v>1860</v>
      </c>
      <c r="D912">
        <v>2512705</v>
      </c>
      <c r="E912">
        <v>92</v>
      </c>
      <c r="F912" t="s">
        <v>1849</v>
      </c>
      <c r="G912" s="1">
        <v>46203.841412037036</v>
      </c>
      <c r="H912">
        <v>70</v>
      </c>
      <c r="I912" t="s">
        <v>1849</v>
      </c>
      <c r="J912" s="1">
        <v>46203.841689814813</v>
      </c>
      <c r="K912">
        <v>1</v>
      </c>
      <c r="L912">
        <v>1</v>
      </c>
      <c r="M912" t="s">
        <v>1850</v>
      </c>
      <c r="N912" t="s">
        <v>1851</v>
      </c>
      <c r="O912" s="1">
        <v>46203.841168981482</v>
      </c>
      <c r="P912" s="1">
        <v>46203.841689814813</v>
      </c>
      <c r="Q912" s="1" t="str">
        <f t="shared" si="14"/>
        <v>2512705|r02</v>
      </c>
    </row>
    <row r="913" spans="1:17">
      <c r="A913">
        <v>912</v>
      </c>
      <c r="B913" t="s">
        <v>1859</v>
      </c>
      <c r="C913" t="s">
        <v>1860</v>
      </c>
      <c r="D913">
        <v>2513158</v>
      </c>
      <c r="E913">
        <v>52</v>
      </c>
      <c r="F913" t="s">
        <v>1849</v>
      </c>
      <c r="G913" s="1">
        <v>46203.842314814814</v>
      </c>
      <c r="H913">
        <v>57</v>
      </c>
      <c r="I913" t="s">
        <v>1849</v>
      </c>
      <c r="J913" s="1">
        <v>46203.842638888891</v>
      </c>
      <c r="K913">
        <v>1</v>
      </c>
      <c r="L913">
        <v>1</v>
      </c>
      <c r="M913" t="s">
        <v>1850</v>
      </c>
      <c r="N913" t="s">
        <v>1851</v>
      </c>
      <c r="O913" s="1">
        <v>46203.841724537036</v>
      </c>
      <c r="P913" s="1">
        <v>46203.842638888891</v>
      </c>
      <c r="Q913" s="1" t="str">
        <f t="shared" si="14"/>
        <v>2513158|r02</v>
      </c>
    </row>
    <row r="914" spans="1:17">
      <c r="A914">
        <v>913</v>
      </c>
      <c r="B914" t="s">
        <v>1859</v>
      </c>
      <c r="C914" t="s">
        <v>1860</v>
      </c>
      <c r="D914">
        <v>2513927</v>
      </c>
      <c r="E914">
        <v>77</v>
      </c>
      <c r="F914" t="s">
        <v>1849</v>
      </c>
      <c r="G914" s="1">
        <v>46203.843460648146</v>
      </c>
      <c r="H914">
        <v>75</v>
      </c>
      <c r="I914" t="s">
        <v>1849</v>
      </c>
      <c r="J914" s="1">
        <v>46203.843680555554</v>
      </c>
      <c r="K914">
        <v>1</v>
      </c>
      <c r="L914">
        <v>1</v>
      </c>
      <c r="M914" t="s">
        <v>1850</v>
      </c>
      <c r="N914" t="s">
        <v>1851</v>
      </c>
      <c r="O914" s="1">
        <v>46203.842685185184</v>
      </c>
      <c r="P914" s="1">
        <v>46203.843680555554</v>
      </c>
      <c r="Q914" s="1" t="str">
        <f t="shared" si="14"/>
        <v>2513927|r02</v>
      </c>
    </row>
    <row r="915" spans="1:17">
      <c r="A915">
        <v>914</v>
      </c>
      <c r="B915" t="s">
        <v>1859</v>
      </c>
      <c r="C915" t="s">
        <v>1860</v>
      </c>
      <c r="D915">
        <v>2513901</v>
      </c>
      <c r="E915">
        <v>92</v>
      </c>
      <c r="F915" t="s">
        <v>1849</v>
      </c>
      <c r="G915" s="1">
        <v>46203.850347222222</v>
      </c>
      <c r="H915">
        <v>75</v>
      </c>
      <c r="I915" t="s">
        <v>1849</v>
      </c>
      <c r="J915" s="1">
        <v>46203.850578703707</v>
      </c>
      <c r="K915">
        <v>1</v>
      </c>
      <c r="L915">
        <v>1</v>
      </c>
      <c r="M915" t="s">
        <v>1850</v>
      </c>
      <c r="N915" t="s">
        <v>1851</v>
      </c>
      <c r="O915" s="1">
        <v>46203.843726851854</v>
      </c>
      <c r="P915" s="1">
        <v>46203.850578703707</v>
      </c>
      <c r="Q915" s="1" t="str">
        <f t="shared" si="14"/>
        <v>2513901|r02</v>
      </c>
    </row>
    <row r="916" spans="1:17">
      <c r="A916">
        <v>915</v>
      </c>
      <c r="B916" t="s">
        <v>1859</v>
      </c>
      <c r="C916" t="s">
        <v>1860</v>
      </c>
      <c r="D916">
        <v>3133808</v>
      </c>
      <c r="E916">
        <v>92</v>
      </c>
      <c r="F916" t="s">
        <v>1849</v>
      </c>
      <c r="G916" s="1">
        <v>46203.844166666669</v>
      </c>
      <c r="H916">
        <v>72</v>
      </c>
      <c r="I916" t="s">
        <v>1849</v>
      </c>
      <c r="J916" s="1">
        <v>46203.844456018516</v>
      </c>
      <c r="K916">
        <v>1</v>
      </c>
      <c r="L916">
        <v>1</v>
      </c>
      <c r="M916" t="s">
        <v>1850</v>
      </c>
      <c r="N916" t="s">
        <v>1851</v>
      </c>
      <c r="O916" s="1">
        <v>46203.844004629631</v>
      </c>
      <c r="P916" s="1">
        <v>46203.844456018516</v>
      </c>
      <c r="Q916" s="1" t="str">
        <f t="shared" si="14"/>
        <v>3133808|r02</v>
      </c>
    </row>
    <row r="917" spans="1:17">
      <c r="A917">
        <v>916</v>
      </c>
      <c r="B917" t="s">
        <v>1859</v>
      </c>
      <c r="C917" t="s">
        <v>1860</v>
      </c>
      <c r="D917">
        <v>3136504</v>
      </c>
      <c r="F917" t="s">
        <v>1854</v>
      </c>
      <c r="G917" s="1">
        <v>46203.8515162037</v>
      </c>
      <c r="H917">
        <v>65</v>
      </c>
      <c r="I917" t="s">
        <v>1849</v>
      </c>
      <c r="J917" s="1">
        <v>46203.851793981485</v>
      </c>
      <c r="K917">
        <v>0</v>
      </c>
      <c r="L917">
        <v>1</v>
      </c>
      <c r="M917" t="s">
        <v>1853</v>
      </c>
      <c r="N917" t="s">
        <v>1851</v>
      </c>
      <c r="O917" s="1">
        <v>46203.844502314816</v>
      </c>
      <c r="P917" s="1">
        <v>46203.851793981485</v>
      </c>
      <c r="Q917" s="1" t="str">
        <f t="shared" si="14"/>
        <v>3136504|r02</v>
      </c>
    </row>
    <row r="918" spans="1:17">
      <c r="A918">
        <v>917</v>
      </c>
      <c r="B918" t="s">
        <v>1859</v>
      </c>
      <c r="C918" t="s">
        <v>1860</v>
      </c>
      <c r="D918">
        <v>4123204</v>
      </c>
      <c r="E918">
        <v>63</v>
      </c>
      <c r="F918" t="s">
        <v>1849</v>
      </c>
      <c r="G918" s="1">
        <v>46203.845196759263</v>
      </c>
      <c r="H918">
        <v>66</v>
      </c>
      <c r="I918" t="s">
        <v>1849</v>
      </c>
      <c r="J918" s="1">
        <v>46203.845416666663</v>
      </c>
      <c r="K918">
        <v>1</v>
      </c>
      <c r="L918">
        <v>1</v>
      </c>
      <c r="M918" t="s">
        <v>1850</v>
      </c>
      <c r="N918" t="s">
        <v>1851</v>
      </c>
      <c r="O918" s="1">
        <v>46203.845011574071</v>
      </c>
      <c r="P918" s="1">
        <v>46203.845416666663</v>
      </c>
      <c r="Q918" s="1" t="str">
        <f t="shared" si="14"/>
        <v>4123204|r02</v>
      </c>
    </row>
    <row r="919" spans="1:17">
      <c r="A919">
        <v>918</v>
      </c>
      <c r="B919" t="s">
        <v>1859</v>
      </c>
      <c r="C919" t="s">
        <v>1860</v>
      </c>
      <c r="D919">
        <v>4125001</v>
      </c>
      <c r="E919">
        <v>55</v>
      </c>
      <c r="F919" t="s">
        <v>1849</v>
      </c>
      <c r="G919" s="1">
        <v>46203.847280092596</v>
      </c>
      <c r="H919">
        <v>62</v>
      </c>
      <c r="I919" t="s">
        <v>1849</v>
      </c>
      <c r="J919" s="1">
        <v>46203.84746527778</v>
      </c>
      <c r="K919">
        <v>1</v>
      </c>
      <c r="L919">
        <v>1</v>
      </c>
      <c r="M919" t="s">
        <v>1850</v>
      </c>
      <c r="N919" t="s">
        <v>1851</v>
      </c>
      <c r="O919" s="1">
        <v>46203.845451388886</v>
      </c>
      <c r="P919" s="1">
        <v>46203.84746527778</v>
      </c>
      <c r="Q919" s="1" t="str">
        <f t="shared" si="14"/>
        <v>4125001|r02</v>
      </c>
    </row>
    <row r="920" spans="1:17">
      <c r="A920">
        <v>919</v>
      </c>
      <c r="B920" t="s">
        <v>1859</v>
      </c>
      <c r="C920" t="s">
        <v>1860</v>
      </c>
      <c r="D920">
        <v>4126207</v>
      </c>
      <c r="E920">
        <v>65</v>
      </c>
      <c r="F920" t="s">
        <v>1849</v>
      </c>
      <c r="G920" s="1">
        <v>46203.848101851851</v>
      </c>
      <c r="H920">
        <v>66</v>
      </c>
      <c r="I920" t="s">
        <v>1849</v>
      </c>
      <c r="J920" s="1">
        <v>46203.848402777781</v>
      </c>
      <c r="K920">
        <v>1</v>
      </c>
      <c r="L920">
        <v>1</v>
      </c>
      <c r="M920" t="s">
        <v>1850</v>
      </c>
      <c r="N920" t="s">
        <v>1851</v>
      </c>
      <c r="O920" s="1">
        <v>46203.847500000003</v>
      </c>
      <c r="P920" s="1">
        <v>46203.848402777781</v>
      </c>
      <c r="Q920" s="1" t="str">
        <f t="shared" si="14"/>
        <v>4126207|r02</v>
      </c>
    </row>
    <row r="921" spans="1:17">
      <c r="A921">
        <v>920</v>
      </c>
      <c r="B921" t="s">
        <v>1859</v>
      </c>
      <c r="C921" t="s">
        <v>1860</v>
      </c>
      <c r="D921">
        <v>4126504</v>
      </c>
      <c r="E921">
        <v>64</v>
      </c>
      <c r="F921" t="s">
        <v>1849</v>
      </c>
      <c r="G921" s="1">
        <v>46203.851145833331</v>
      </c>
      <c r="H921">
        <v>64</v>
      </c>
      <c r="I921" t="s">
        <v>1849</v>
      </c>
      <c r="J921" s="1">
        <v>46203.851469907408</v>
      </c>
      <c r="K921">
        <v>1</v>
      </c>
      <c r="L921">
        <v>1</v>
      </c>
      <c r="M921" t="s">
        <v>1850</v>
      </c>
      <c r="N921" t="s">
        <v>1851</v>
      </c>
      <c r="O921" s="1">
        <v>46203.848449074074</v>
      </c>
      <c r="P921" s="1">
        <v>46203.851469907408</v>
      </c>
      <c r="Q921" s="1" t="str">
        <f t="shared" si="14"/>
        <v>4126504|r02</v>
      </c>
    </row>
    <row r="922" spans="1:17">
      <c r="A922">
        <v>921</v>
      </c>
      <c r="B922" t="s">
        <v>1859</v>
      </c>
      <c r="C922" t="s">
        <v>1860</v>
      </c>
      <c r="D922">
        <v>2514602</v>
      </c>
      <c r="E922">
        <v>68</v>
      </c>
      <c r="F922" t="s">
        <v>1849</v>
      </c>
      <c r="G922" s="1">
        <v>46203.850937499999</v>
      </c>
      <c r="H922">
        <v>69</v>
      </c>
      <c r="I922" t="s">
        <v>1849</v>
      </c>
      <c r="J922" s="1">
        <v>46203.851157407407</v>
      </c>
      <c r="K922">
        <v>1</v>
      </c>
      <c r="L922">
        <v>1</v>
      </c>
      <c r="M922" t="s">
        <v>1850</v>
      </c>
      <c r="N922" t="s">
        <v>1851</v>
      </c>
      <c r="O922" s="1">
        <v>46203.850613425922</v>
      </c>
      <c r="P922" s="1">
        <v>46203.851157407407</v>
      </c>
      <c r="Q922" s="1" t="str">
        <f t="shared" si="14"/>
        <v>2514602|r02</v>
      </c>
    </row>
    <row r="923" spans="1:17">
      <c r="A923">
        <v>922</v>
      </c>
      <c r="B923" t="s">
        <v>1859</v>
      </c>
      <c r="C923" t="s">
        <v>1860</v>
      </c>
      <c r="D923">
        <v>2514701</v>
      </c>
      <c r="E923">
        <v>72</v>
      </c>
      <c r="F923" t="s">
        <v>1849</v>
      </c>
      <c r="G923" s="1">
        <v>46203.852916666663</v>
      </c>
      <c r="H923">
        <v>62</v>
      </c>
      <c r="I923" t="s">
        <v>1849</v>
      </c>
      <c r="J923" s="1">
        <v>46203.853159722225</v>
      </c>
      <c r="K923">
        <v>1</v>
      </c>
      <c r="L923">
        <v>1</v>
      </c>
      <c r="M923" t="s">
        <v>1850</v>
      </c>
      <c r="N923" t="s">
        <v>1851</v>
      </c>
      <c r="O923" s="1">
        <v>46203.851203703707</v>
      </c>
      <c r="P923" s="1">
        <v>46203.853159722225</v>
      </c>
      <c r="Q923" s="1" t="str">
        <f t="shared" si="14"/>
        <v>2514701|r02</v>
      </c>
    </row>
    <row r="924" spans="1:17">
      <c r="A924">
        <v>923</v>
      </c>
      <c r="B924" t="s">
        <v>1859</v>
      </c>
      <c r="C924" t="s">
        <v>1860</v>
      </c>
      <c r="D924">
        <v>4126603</v>
      </c>
      <c r="E924">
        <v>57</v>
      </c>
      <c r="F924" t="s">
        <v>1849</v>
      </c>
      <c r="G924" s="1">
        <v>46203.852349537039</v>
      </c>
      <c r="H924">
        <v>66</v>
      </c>
      <c r="I924" t="s">
        <v>1849</v>
      </c>
      <c r="J924" s="1">
        <v>46203.852673611109</v>
      </c>
      <c r="K924">
        <v>1</v>
      </c>
      <c r="L924">
        <v>1</v>
      </c>
      <c r="M924" t="s">
        <v>1850</v>
      </c>
      <c r="N924" t="s">
        <v>1851</v>
      </c>
      <c r="O924" s="1">
        <v>46203.851504629631</v>
      </c>
      <c r="P924" s="1">
        <v>46203.852673611109</v>
      </c>
      <c r="Q924" s="1" t="str">
        <f t="shared" si="14"/>
        <v>4126603|r02</v>
      </c>
    </row>
    <row r="925" spans="1:17">
      <c r="A925">
        <v>924</v>
      </c>
      <c r="B925" t="s">
        <v>1859</v>
      </c>
      <c r="C925" t="s">
        <v>1860</v>
      </c>
      <c r="D925">
        <v>3137403</v>
      </c>
      <c r="E925">
        <v>92</v>
      </c>
      <c r="F925" t="s">
        <v>1849</v>
      </c>
      <c r="G925" s="1">
        <v>46203.852349537039</v>
      </c>
      <c r="H925">
        <v>49</v>
      </c>
      <c r="I925" t="s">
        <v>1849</v>
      </c>
      <c r="J925" s="1">
        <v>46203.85261574074</v>
      </c>
      <c r="K925">
        <v>1</v>
      </c>
      <c r="L925">
        <v>1</v>
      </c>
      <c r="M925" t="s">
        <v>1850</v>
      </c>
      <c r="N925" t="s">
        <v>1851</v>
      </c>
      <c r="O925" s="1">
        <v>46203.851840277777</v>
      </c>
      <c r="P925" s="1">
        <v>46203.85261574074</v>
      </c>
      <c r="Q925" s="1" t="str">
        <f t="shared" si="14"/>
        <v>3137403|r02</v>
      </c>
    </row>
    <row r="926" spans="1:17">
      <c r="A926">
        <v>925</v>
      </c>
      <c r="B926" t="s">
        <v>1859</v>
      </c>
      <c r="C926" t="s">
        <v>1860</v>
      </c>
      <c r="D926">
        <v>3137502</v>
      </c>
      <c r="E926">
        <v>71</v>
      </c>
      <c r="F926" t="s">
        <v>1849</v>
      </c>
      <c r="G926" s="1">
        <v>46203.853159722225</v>
      </c>
      <c r="H926">
        <v>70</v>
      </c>
      <c r="I926" t="s">
        <v>1849</v>
      </c>
      <c r="J926" s="1">
        <v>46203.853449074071</v>
      </c>
      <c r="K926">
        <v>1</v>
      </c>
      <c r="L926">
        <v>1</v>
      </c>
      <c r="M926" t="s">
        <v>1850</v>
      </c>
      <c r="N926" t="s">
        <v>1851</v>
      </c>
      <c r="O926" s="1">
        <v>46203.852662037039</v>
      </c>
      <c r="P926" s="1">
        <v>46203.853449074071</v>
      </c>
      <c r="Q926" s="1" t="str">
        <f t="shared" si="14"/>
        <v>3137502|r02</v>
      </c>
    </row>
    <row r="927" spans="1:17">
      <c r="A927">
        <v>926</v>
      </c>
      <c r="B927" t="s">
        <v>1859</v>
      </c>
      <c r="C927" t="s">
        <v>1860</v>
      </c>
      <c r="D927">
        <v>4128534</v>
      </c>
      <c r="E927">
        <v>42</v>
      </c>
      <c r="F927" t="s">
        <v>1849</v>
      </c>
      <c r="G927" s="1">
        <v>46203.853136574071</v>
      </c>
      <c r="H927">
        <v>43</v>
      </c>
      <c r="I927" t="s">
        <v>1849</v>
      </c>
      <c r="J927" s="1">
        <v>46203.853402777779</v>
      </c>
      <c r="K927">
        <v>1</v>
      </c>
      <c r="L927">
        <v>1</v>
      </c>
      <c r="M927" t="s">
        <v>1850</v>
      </c>
      <c r="N927" t="s">
        <v>1851</v>
      </c>
      <c r="O927" s="1">
        <v>46203.852731481478</v>
      </c>
      <c r="P927" s="1">
        <v>46203.853402777779</v>
      </c>
      <c r="Q927" s="1" t="str">
        <f t="shared" si="14"/>
        <v>4128534|r02</v>
      </c>
    </row>
    <row r="928" spans="1:17">
      <c r="A928">
        <v>927</v>
      </c>
      <c r="B928" t="s">
        <v>1859</v>
      </c>
      <c r="C928" t="s">
        <v>1860</v>
      </c>
      <c r="D928">
        <v>2514453</v>
      </c>
      <c r="E928">
        <v>59</v>
      </c>
      <c r="F928" t="s">
        <v>1849</v>
      </c>
      <c r="G928" s="1">
        <v>46203.853541666664</v>
      </c>
      <c r="H928">
        <v>65</v>
      </c>
      <c r="I928" t="s">
        <v>1849</v>
      </c>
      <c r="J928" s="1">
        <v>46203.853796296295</v>
      </c>
      <c r="K928">
        <v>1</v>
      </c>
      <c r="L928">
        <v>1</v>
      </c>
      <c r="M928" t="s">
        <v>1850</v>
      </c>
      <c r="N928" t="s">
        <v>1851</v>
      </c>
      <c r="O928" s="1">
        <v>46203.853206018517</v>
      </c>
      <c r="P928" s="1">
        <v>46203.853796296295</v>
      </c>
      <c r="Q928" s="1" t="str">
        <f t="shared" si="14"/>
        <v>2514453|r02</v>
      </c>
    </row>
    <row r="929" spans="1:17">
      <c r="A929">
        <v>928</v>
      </c>
      <c r="B929" t="s">
        <v>1859</v>
      </c>
      <c r="C929" t="s">
        <v>1860</v>
      </c>
      <c r="D929">
        <v>4128658</v>
      </c>
      <c r="E929">
        <v>72</v>
      </c>
      <c r="F929" t="s">
        <v>1849</v>
      </c>
      <c r="G929" s="1">
        <v>46203.853634259256</v>
      </c>
      <c r="H929">
        <v>69</v>
      </c>
      <c r="I929" t="s">
        <v>1849</v>
      </c>
      <c r="J929" s="1">
        <v>46203.853865740741</v>
      </c>
      <c r="K929">
        <v>1</v>
      </c>
      <c r="L929">
        <v>1</v>
      </c>
      <c r="M929" t="s">
        <v>1850</v>
      </c>
      <c r="N929" t="s">
        <v>1851</v>
      </c>
      <c r="O929" s="1">
        <v>46203.853437500002</v>
      </c>
      <c r="P929" s="1">
        <v>46203.853865740741</v>
      </c>
      <c r="Q929" s="1" t="str">
        <f t="shared" si="14"/>
        <v>4128658|r02</v>
      </c>
    </row>
    <row r="930" spans="1:17">
      <c r="A930">
        <v>929</v>
      </c>
      <c r="B930" t="s">
        <v>1859</v>
      </c>
      <c r="C930" t="s">
        <v>1860</v>
      </c>
      <c r="D930">
        <v>3140530</v>
      </c>
      <c r="E930">
        <v>61</v>
      </c>
      <c r="F930" t="s">
        <v>1849</v>
      </c>
      <c r="G930" s="1">
        <v>46203.854155092595</v>
      </c>
      <c r="H930">
        <v>63</v>
      </c>
      <c r="I930" t="s">
        <v>1849</v>
      </c>
      <c r="J930" s="1">
        <v>46203.854490740741</v>
      </c>
      <c r="K930">
        <v>1</v>
      </c>
      <c r="L930">
        <v>1</v>
      </c>
      <c r="M930" t="s">
        <v>1850</v>
      </c>
      <c r="N930" t="s">
        <v>1851</v>
      </c>
      <c r="O930" s="1">
        <v>46203.853506944448</v>
      </c>
      <c r="P930" s="1">
        <v>46203.854490740741</v>
      </c>
      <c r="Q930" s="1" t="str">
        <f t="shared" si="14"/>
        <v>3140530|r02</v>
      </c>
    </row>
    <row r="931" spans="1:17">
      <c r="A931">
        <v>930</v>
      </c>
      <c r="B931" t="s">
        <v>1859</v>
      </c>
      <c r="C931" t="s">
        <v>1860</v>
      </c>
      <c r="D931">
        <v>2600203</v>
      </c>
      <c r="E931">
        <v>71</v>
      </c>
      <c r="F931" t="s">
        <v>1849</v>
      </c>
      <c r="G931" s="1">
        <v>46203.854155092595</v>
      </c>
      <c r="H931">
        <v>70</v>
      </c>
      <c r="I931" t="s">
        <v>1849</v>
      </c>
      <c r="J931" s="1">
        <v>46203.854363425926</v>
      </c>
      <c r="K931">
        <v>1</v>
      </c>
      <c r="L931">
        <v>1</v>
      </c>
      <c r="M931" t="s">
        <v>1850</v>
      </c>
      <c r="N931" t="s">
        <v>1851</v>
      </c>
      <c r="O931" s="1">
        <v>46203.853842592594</v>
      </c>
      <c r="P931" s="1">
        <v>46203.854363425926</v>
      </c>
      <c r="Q931" s="1" t="str">
        <f t="shared" si="14"/>
        <v>2600203|r02</v>
      </c>
    </row>
    <row r="932" spans="1:17">
      <c r="A932">
        <v>931</v>
      </c>
      <c r="B932" t="s">
        <v>1859</v>
      </c>
      <c r="C932" t="s">
        <v>1860</v>
      </c>
      <c r="D932">
        <v>4300208</v>
      </c>
      <c r="E932">
        <v>35</v>
      </c>
      <c r="F932" t="s">
        <v>1849</v>
      </c>
      <c r="G932" s="1">
        <v>46203.854780092595</v>
      </c>
      <c r="H932">
        <v>42</v>
      </c>
      <c r="I932" t="s">
        <v>1849</v>
      </c>
      <c r="J932" s="1">
        <v>46203.855081018519</v>
      </c>
      <c r="K932">
        <v>1</v>
      </c>
      <c r="L932">
        <v>1</v>
      </c>
      <c r="M932" t="s">
        <v>1850</v>
      </c>
      <c r="N932" t="s">
        <v>1851</v>
      </c>
      <c r="O932" s="1">
        <v>46203.853912037041</v>
      </c>
      <c r="P932" s="1">
        <v>46203.855081018519</v>
      </c>
      <c r="Q932" s="1" t="str">
        <f t="shared" si="14"/>
        <v>4300208|r02</v>
      </c>
    </row>
    <row r="933" spans="1:17">
      <c r="A933">
        <v>932</v>
      </c>
      <c r="B933" t="s">
        <v>1859</v>
      </c>
      <c r="C933" t="s">
        <v>1860</v>
      </c>
      <c r="D933">
        <v>2601201</v>
      </c>
      <c r="E933">
        <v>51</v>
      </c>
      <c r="F933" t="s">
        <v>1849</v>
      </c>
      <c r="G933" s="1">
        <v>46203.854780092595</v>
      </c>
      <c r="H933">
        <v>50</v>
      </c>
      <c r="I933" t="s">
        <v>1849</v>
      </c>
      <c r="J933" s="1">
        <v>46203.855034722219</v>
      </c>
      <c r="K933">
        <v>1</v>
      </c>
      <c r="L933">
        <v>1</v>
      </c>
      <c r="M933" t="s">
        <v>1850</v>
      </c>
      <c r="N933" t="s">
        <v>1851</v>
      </c>
      <c r="O933" s="1">
        <v>46203.854409722226</v>
      </c>
      <c r="P933" s="1">
        <v>46203.855034722219</v>
      </c>
      <c r="Q933" s="1" t="str">
        <f t="shared" si="14"/>
        <v>2601201|r02</v>
      </c>
    </row>
    <row r="934" spans="1:17">
      <c r="A934">
        <v>933</v>
      </c>
      <c r="B934" t="s">
        <v>1859</v>
      </c>
      <c r="C934" t="s">
        <v>1860</v>
      </c>
      <c r="D934">
        <v>3140852</v>
      </c>
      <c r="E934">
        <v>92</v>
      </c>
      <c r="F934" t="s">
        <v>1849</v>
      </c>
      <c r="G934" s="1">
        <v>46203.854675925926</v>
      </c>
      <c r="H934">
        <v>77</v>
      </c>
      <c r="I934" t="s">
        <v>1849</v>
      </c>
      <c r="J934" s="1">
        <v>46203.854884259257</v>
      </c>
      <c r="K934">
        <v>1</v>
      </c>
      <c r="L934">
        <v>1</v>
      </c>
      <c r="M934" t="s">
        <v>1850</v>
      </c>
      <c r="N934" t="s">
        <v>1851</v>
      </c>
      <c r="O934" s="1">
        <v>46203.854525462964</v>
      </c>
      <c r="P934" s="1">
        <v>46203.854884259257</v>
      </c>
      <c r="Q934" s="1" t="str">
        <f t="shared" si="14"/>
        <v>3140852|r02</v>
      </c>
    </row>
    <row r="935" spans="1:17">
      <c r="A935">
        <v>934</v>
      </c>
      <c r="B935" t="s">
        <v>1859</v>
      </c>
      <c r="C935" t="s">
        <v>1860</v>
      </c>
      <c r="D935">
        <v>3141009</v>
      </c>
      <c r="E935">
        <v>68</v>
      </c>
      <c r="F935" t="s">
        <v>1849</v>
      </c>
      <c r="G935" s="1">
        <v>46203.85527777778</v>
      </c>
      <c r="H935">
        <v>74</v>
      </c>
      <c r="I935" t="s">
        <v>1849</v>
      </c>
      <c r="J935" s="1">
        <v>46203.855486111112</v>
      </c>
      <c r="K935">
        <v>1</v>
      </c>
      <c r="L935">
        <v>1</v>
      </c>
      <c r="M935" t="s">
        <v>1850</v>
      </c>
      <c r="N935" t="s">
        <v>1851</v>
      </c>
      <c r="O935" s="1">
        <v>46203.854930555557</v>
      </c>
      <c r="P935" s="1">
        <v>46203.855486111112</v>
      </c>
      <c r="Q935" s="1" t="str">
        <f t="shared" si="14"/>
        <v>3141009|r02</v>
      </c>
    </row>
    <row r="936" spans="1:17">
      <c r="A936">
        <v>935</v>
      </c>
      <c r="B936" t="s">
        <v>1859</v>
      </c>
      <c r="C936" t="s">
        <v>1860</v>
      </c>
      <c r="D936">
        <v>2604403</v>
      </c>
      <c r="F936" t="s">
        <v>1854</v>
      </c>
      <c r="G936" s="1">
        <v>46203.862025462964</v>
      </c>
      <c r="H936">
        <v>54</v>
      </c>
      <c r="I936" t="s">
        <v>1849</v>
      </c>
      <c r="J936" s="1">
        <v>46203.862291666665</v>
      </c>
      <c r="K936">
        <v>0</v>
      </c>
      <c r="L936">
        <v>1</v>
      </c>
      <c r="M936" t="s">
        <v>1853</v>
      </c>
      <c r="N936" t="s">
        <v>1851</v>
      </c>
      <c r="O936" s="1">
        <v>46203.855081018519</v>
      </c>
      <c r="P936" s="1">
        <v>46203.862291666665</v>
      </c>
      <c r="Q936" s="1" t="str">
        <f t="shared" si="14"/>
        <v>2604403|r02</v>
      </c>
    </row>
    <row r="937" spans="1:17">
      <c r="A937">
        <v>936</v>
      </c>
      <c r="B937" t="s">
        <v>1859</v>
      </c>
      <c r="C937" t="s">
        <v>1860</v>
      </c>
      <c r="D937">
        <v>4300307</v>
      </c>
      <c r="E937">
        <v>54</v>
      </c>
      <c r="F937" t="s">
        <v>1849</v>
      </c>
      <c r="G937" s="1">
        <v>46203.855428240742</v>
      </c>
      <c r="H937">
        <v>54</v>
      </c>
      <c r="I937" t="s">
        <v>1849</v>
      </c>
      <c r="J937" s="1">
        <v>46203.855682870373</v>
      </c>
      <c r="K937">
        <v>1</v>
      </c>
      <c r="L937">
        <v>1</v>
      </c>
      <c r="M937" t="s">
        <v>1850</v>
      </c>
      <c r="N937" t="s">
        <v>1851</v>
      </c>
      <c r="O937" s="1">
        <v>46203.855138888888</v>
      </c>
      <c r="P937" s="1">
        <v>46203.855682870373</v>
      </c>
      <c r="Q937" s="1" t="str">
        <f t="shared" si="14"/>
        <v>4300307|r02</v>
      </c>
    </row>
    <row r="938" spans="1:17">
      <c r="A938">
        <v>937</v>
      </c>
      <c r="B938" t="s">
        <v>1859</v>
      </c>
      <c r="C938" t="s">
        <v>1860</v>
      </c>
      <c r="D938">
        <v>3141207</v>
      </c>
      <c r="E938">
        <v>92</v>
      </c>
      <c r="F938" t="s">
        <v>1849</v>
      </c>
      <c r="G938" s="1">
        <v>46203.855671296296</v>
      </c>
      <c r="H938">
        <v>46</v>
      </c>
      <c r="I938" t="s">
        <v>1849</v>
      </c>
      <c r="J938" s="1">
        <v>46203.855914351851</v>
      </c>
      <c r="K938">
        <v>1</v>
      </c>
      <c r="L938">
        <v>1</v>
      </c>
      <c r="M938" t="s">
        <v>1850</v>
      </c>
      <c r="N938" t="s">
        <v>1851</v>
      </c>
      <c r="O938" s="1">
        <v>46203.855520833335</v>
      </c>
      <c r="P938" s="1">
        <v>46203.855914351851</v>
      </c>
      <c r="Q938" s="1" t="str">
        <f t="shared" si="14"/>
        <v>3141207|r02</v>
      </c>
    </row>
    <row r="939" spans="1:17">
      <c r="A939">
        <v>938</v>
      </c>
      <c r="B939" t="s">
        <v>1859</v>
      </c>
      <c r="C939" t="s">
        <v>1860</v>
      </c>
      <c r="D939">
        <v>4300455</v>
      </c>
      <c r="E939">
        <v>69</v>
      </c>
      <c r="F939" t="s">
        <v>1849</v>
      </c>
      <c r="G939" s="1">
        <v>46203.855983796297</v>
      </c>
      <c r="H939">
        <v>69</v>
      </c>
      <c r="I939" t="s">
        <v>1849</v>
      </c>
      <c r="J939" s="1">
        <v>46203.856238425928</v>
      </c>
      <c r="K939">
        <v>1</v>
      </c>
      <c r="L939">
        <v>1</v>
      </c>
      <c r="M939" t="s">
        <v>1850</v>
      </c>
      <c r="N939" t="s">
        <v>1851</v>
      </c>
      <c r="O939" s="1">
        <v>46203.855729166666</v>
      </c>
      <c r="P939" s="1">
        <v>46203.856238425928</v>
      </c>
      <c r="Q939" s="1" t="str">
        <f t="shared" si="14"/>
        <v>4300455|r02</v>
      </c>
    </row>
    <row r="940" spans="1:17">
      <c r="A940">
        <v>939</v>
      </c>
      <c r="B940" t="s">
        <v>1859</v>
      </c>
      <c r="C940" t="s">
        <v>1860</v>
      </c>
      <c r="D940">
        <v>3142700</v>
      </c>
      <c r="E940">
        <v>57</v>
      </c>
      <c r="F940" t="s">
        <v>1849</v>
      </c>
      <c r="G940" s="1">
        <v>46203.856238425928</v>
      </c>
      <c r="H940">
        <v>57</v>
      </c>
      <c r="I940" t="s">
        <v>1849</v>
      </c>
      <c r="J940" s="1">
        <v>46203.856446759259</v>
      </c>
      <c r="K940">
        <v>1</v>
      </c>
      <c r="L940">
        <v>1</v>
      </c>
      <c r="M940" t="s">
        <v>1850</v>
      </c>
      <c r="N940" t="s">
        <v>1851</v>
      </c>
      <c r="O940" s="1">
        <v>46203.85596064815</v>
      </c>
      <c r="P940" s="1">
        <v>46203.856446759259</v>
      </c>
      <c r="Q940" s="1" t="str">
        <f t="shared" si="14"/>
        <v>3142700|r02</v>
      </c>
    </row>
    <row r="941" spans="1:17">
      <c r="A941">
        <v>940</v>
      </c>
      <c r="B941" t="s">
        <v>1859</v>
      </c>
      <c r="C941" t="s">
        <v>1860</v>
      </c>
      <c r="D941">
        <v>4300570</v>
      </c>
      <c r="E941">
        <v>70</v>
      </c>
      <c r="F941" t="s">
        <v>1849</v>
      </c>
      <c r="G941" s="1">
        <v>46203.856481481482</v>
      </c>
      <c r="H941">
        <v>72</v>
      </c>
      <c r="I941" t="s">
        <v>1849</v>
      </c>
      <c r="J941" s="1">
        <v>46203.85670138889</v>
      </c>
      <c r="K941">
        <v>1</v>
      </c>
      <c r="L941">
        <v>1</v>
      </c>
      <c r="M941" t="s">
        <v>1850</v>
      </c>
      <c r="N941" t="s">
        <v>1851</v>
      </c>
      <c r="O941" s="1">
        <v>46203.85628472222</v>
      </c>
      <c r="P941" s="1">
        <v>46203.85670138889</v>
      </c>
      <c r="Q941" s="1" t="str">
        <f t="shared" si="14"/>
        <v>4300570|r02</v>
      </c>
    </row>
    <row r="942" spans="1:17">
      <c r="A942">
        <v>941</v>
      </c>
      <c r="B942" t="s">
        <v>1859</v>
      </c>
      <c r="C942" t="s">
        <v>1860</v>
      </c>
      <c r="D942">
        <v>3144904</v>
      </c>
      <c r="E942">
        <v>78</v>
      </c>
      <c r="F942" t="s">
        <v>1849</v>
      </c>
      <c r="G942" s="1">
        <v>46203.856747685182</v>
      </c>
      <c r="H942">
        <v>81</v>
      </c>
      <c r="I942" t="s">
        <v>1849</v>
      </c>
      <c r="J942" s="1">
        <v>46203.85701388889</v>
      </c>
      <c r="K942">
        <v>1</v>
      </c>
      <c r="L942">
        <v>1</v>
      </c>
      <c r="M942" t="s">
        <v>1850</v>
      </c>
      <c r="N942" t="s">
        <v>1851</v>
      </c>
      <c r="O942" s="1">
        <v>46203.856493055559</v>
      </c>
      <c r="P942" s="1">
        <v>46203.85701388889</v>
      </c>
      <c r="Q942" s="1" t="str">
        <f t="shared" si="14"/>
        <v>3144904|r02</v>
      </c>
    </row>
    <row r="943" spans="1:17">
      <c r="A943">
        <v>942</v>
      </c>
      <c r="B943" t="s">
        <v>1859</v>
      </c>
      <c r="C943" t="s">
        <v>1860</v>
      </c>
      <c r="D943">
        <v>4300638</v>
      </c>
      <c r="E943">
        <v>87</v>
      </c>
      <c r="F943" t="s">
        <v>1849</v>
      </c>
      <c r="G943" s="1">
        <v>46203.856932870367</v>
      </c>
      <c r="H943">
        <v>87</v>
      </c>
      <c r="I943" t="s">
        <v>1849</v>
      </c>
      <c r="J943" s="1">
        <v>46203.857118055559</v>
      </c>
      <c r="K943">
        <v>1</v>
      </c>
      <c r="L943">
        <v>1</v>
      </c>
      <c r="M943" t="s">
        <v>1850</v>
      </c>
      <c r="N943" t="s">
        <v>1851</v>
      </c>
      <c r="O943" s="1">
        <v>46203.856736111113</v>
      </c>
      <c r="P943" s="1">
        <v>46203.857118055559</v>
      </c>
      <c r="Q943" s="1" t="str">
        <f t="shared" si="14"/>
        <v>4300638|r02</v>
      </c>
    </row>
    <row r="944" spans="1:17">
      <c r="A944">
        <v>943</v>
      </c>
      <c r="B944" t="s">
        <v>1859</v>
      </c>
      <c r="C944" t="s">
        <v>1860</v>
      </c>
      <c r="D944">
        <v>3145356</v>
      </c>
      <c r="E944">
        <v>92</v>
      </c>
      <c r="F944" t="s">
        <v>1849</v>
      </c>
      <c r="G944" s="1">
        <v>46203.862037037034</v>
      </c>
      <c r="H944">
        <v>66</v>
      </c>
      <c r="I944" t="s">
        <v>1849</v>
      </c>
      <c r="J944" s="1">
        <v>46203.862314814818</v>
      </c>
      <c r="K944">
        <v>1</v>
      </c>
      <c r="L944">
        <v>1</v>
      </c>
      <c r="M944" t="s">
        <v>1850</v>
      </c>
      <c r="N944" t="s">
        <v>1851</v>
      </c>
      <c r="O944" s="1">
        <v>46203.857048611113</v>
      </c>
      <c r="P944" s="1">
        <v>46203.862314814818</v>
      </c>
      <c r="Q944" s="1" t="str">
        <f t="shared" si="14"/>
        <v>3145356|r02</v>
      </c>
    </row>
    <row r="945" spans="1:17">
      <c r="A945">
        <v>944</v>
      </c>
      <c r="B945" t="s">
        <v>1859</v>
      </c>
      <c r="C945" t="s">
        <v>1860</v>
      </c>
      <c r="D945">
        <v>4301636</v>
      </c>
      <c r="E945">
        <v>92</v>
      </c>
      <c r="F945" t="s">
        <v>1849</v>
      </c>
      <c r="G945" s="1">
        <v>46203.8596412037</v>
      </c>
      <c r="H945">
        <v>67</v>
      </c>
      <c r="I945" t="s">
        <v>1849</v>
      </c>
      <c r="J945" s="1">
        <v>46203.859953703701</v>
      </c>
      <c r="K945">
        <v>1</v>
      </c>
      <c r="L945">
        <v>1</v>
      </c>
      <c r="M945" t="s">
        <v>1850</v>
      </c>
      <c r="N945" t="s">
        <v>1851</v>
      </c>
      <c r="O945" s="1">
        <v>46203.857164351852</v>
      </c>
      <c r="P945" s="1">
        <v>46203.859953703701</v>
      </c>
      <c r="Q945" s="1" t="str">
        <f t="shared" si="14"/>
        <v>4301636|r02</v>
      </c>
    </row>
    <row r="946" spans="1:17">
      <c r="A946">
        <v>945</v>
      </c>
      <c r="B946" t="s">
        <v>1859</v>
      </c>
      <c r="C946" t="s">
        <v>1860</v>
      </c>
      <c r="D946">
        <v>4301750</v>
      </c>
      <c r="E946">
        <v>58</v>
      </c>
      <c r="F946" t="s">
        <v>1849</v>
      </c>
      <c r="G946" s="1">
        <v>46203.860729166663</v>
      </c>
      <c r="H946">
        <v>58</v>
      </c>
      <c r="I946" t="s">
        <v>1849</v>
      </c>
      <c r="J946" s="1">
        <v>46203.861087962963</v>
      </c>
      <c r="K946">
        <v>1</v>
      </c>
      <c r="L946">
        <v>1</v>
      </c>
      <c r="M946" t="s">
        <v>1850</v>
      </c>
      <c r="N946" t="s">
        <v>1851</v>
      </c>
      <c r="O946" s="1">
        <v>46203.859988425924</v>
      </c>
      <c r="P946" s="1">
        <v>46203.861087962963</v>
      </c>
      <c r="Q946" s="1" t="str">
        <f t="shared" si="14"/>
        <v>4301750|r02</v>
      </c>
    </row>
    <row r="947" spans="1:17">
      <c r="A947">
        <v>946</v>
      </c>
      <c r="B947" t="s">
        <v>1859</v>
      </c>
      <c r="C947" t="s">
        <v>1860</v>
      </c>
      <c r="D947">
        <v>4302006</v>
      </c>
      <c r="E947">
        <v>74</v>
      </c>
      <c r="F947" t="s">
        <v>1849</v>
      </c>
      <c r="G947" s="1">
        <v>46203.861238425925</v>
      </c>
      <c r="H947">
        <v>70</v>
      </c>
      <c r="I947" t="s">
        <v>1849</v>
      </c>
      <c r="J947" s="1">
        <v>46203.861481481479</v>
      </c>
      <c r="K947">
        <v>1</v>
      </c>
      <c r="L947">
        <v>1</v>
      </c>
      <c r="M947" t="s">
        <v>1850</v>
      </c>
      <c r="N947" t="s">
        <v>1851</v>
      </c>
      <c r="O947" s="1">
        <v>46203.861122685186</v>
      </c>
      <c r="P947" s="1">
        <v>46203.861481481479</v>
      </c>
      <c r="Q947" s="1" t="str">
        <f t="shared" si="14"/>
        <v>4302006|r02</v>
      </c>
    </row>
    <row r="948" spans="1:17">
      <c r="A948">
        <v>947</v>
      </c>
      <c r="B948" t="s">
        <v>1859</v>
      </c>
      <c r="C948" t="s">
        <v>1860</v>
      </c>
      <c r="D948">
        <v>4302352</v>
      </c>
      <c r="E948">
        <v>92</v>
      </c>
      <c r="F948" t="s">
        <v>1849</v>
      </c>
      <c r="G948" s="1">
        <v>46203.861655092594</v>
      </c>
      <c r="H948">
        <v>70</v>
      </c>
      <c r="I948" t="s">
        <v>1849</v>
      </c>
      <c r="J948" s="1">
        <v>46203.861932870372</v>
      </c>
      <c r="K948">
        <v>1</v>
      </c>
      <c r="L948">
        <v>1</v>
      </c>
      <c r="M948" t="s">
        <v>1850</v>
      </c>
      <c r="N948" t="s">
        <v>1851</v>
      </c>
      <c r="O948" s="1">
        <v>46203.861516203702</v>
      </c>
      <c r="P948" s="1">
        <v>46203.861932870372</v>
      </c>
      <c r="Q948" s="1" t="str">
        <f t="shared" si="14"/>
        <v>4302352|r02</v>
      </c>
    </row>
    <row r="949" spans="1:17">
      <c r="A949">
        <v>948</v>
      </c>
      <c r="B949" t="s">
        <v>1859</v>
      </c>
      <c r="C949" t="s">
        <v>1860</v>
      </c>
      <c r="D949">
        <v>4302402</v>
      </c>
      <c r="E949">
        <v>58</v>
      </c>
      <c r="F949" t="s">
        <v>1849</v>
      </c>
      <c r="G949" s="1">
        <v>46203.862233796295</v>
      </c>
      <c r="H949">
        <v>54</v>
      </c>
      <c r="I949" t="s">
        <v>1849</v>
      </c>
      <c r="J949" s="1">
        <v>46203.862476851849</v>
      </c>
      <c r="K949">
        <v>1</v>
      </c>
      <c r="L949">
        <v>1</v>
      </c>
      <c r="M949" t="s">
        <v>1850</v>
      </c>
      <c r="N949" t="s">
        <v>1851</v>
      </c>
      <c r="O949" s="1">
        <v>46203.861990740741</v>
      </c>
      <c r="P949" s="1">
        <v>46203.862476851849</v>
      </c>
      <c r="Q949" s="1" t="str">
        <f t="shared" si="14"/>
        <v>4302402|r02</v>
      </c>
    </row>
    <row r="950" spans="1:17">
      <c r="A950">
        <v>949</v>
      </c>
      <c r="B950" t="s">
        <v>1859</v>
      </c>
      <c r="C950" t="s">
        <v>1860</v>
      </c>
      <c r="D950">
        <v>2607604</v>
      </c>
      <c r="E950">
        <v>65</v>
      </c>
      <c r="F950" t="s">
        <v>1849</v>
      </c>
      <c r="G950" s="1">
        <v>46203.86273148148</v>
      </c>
      <c r="H950">
        <v>64</v>
      </c>
      <c r="I950" t="s">
        <v>1849</v>
      </c>
      <c r="J950" s="1">
        <v>46203.862974537034</v>
      </c>
      <c r="K950">
        <v>1</v>
      </c>
      <c r="L950">
        <v>1</v>
      </c>
      <c r="M950" t="s">
        <v>1850</v>
      </c>
      <c r="N950" t="s">
        <v>1851</v>
      </c>
      <c r="O950" s="1">
        <v>46203.862337962964</v>
      </c>
      <c r="P950" s="1">
        <v>46203.862986111111</v>
      </c>
      <c r="Q950" s="1" t="str">
        <f t="shared" si="14"/>
        <v>2607604|r02</v>
      </c>
    </row>
    <row r="951" spans="1:17">
      <c r="A951">
        <v>950</v>
      </c>
      <c r="B951" t="s">
        <v>1859</v>
      </c>
      <c r="C951" t="s">
        <v>1860</v>
      </c>
      <c r="D951">
        <v>3145505</v>
      </c>
      <c r="E951">
        <v>52</v>
      </c>
      <c r="F951" t="s">
        <v>1849</v>
      </c>
      <c r="G951" s="1">
        <v>46203.863009259258</v>
      </c>
      <c r="H951">
        <v>63</v>
      </c>
      <c r="I951" t="s">
        <v>1849</v>
      </c>
      <c r="J951" s="1">
        <v>46203.863298611112</v>
      </c>
      <c r="K951">
        <v>1</v>
      </c>
      <c r="L951">
        <v>1</v>
      </c>
      <c r="M951" t="s">
        <v>1850</v>
      </c>
      <c r="N951" t="s">
        <v>1851</v>
      </c>
      <c r="O951" s="1">
        <v>46203.862372685187</v>
      </c>
      <c r="P951" s="1">
        <v>46203.863298611112</v>
      </c>
      <c r="Q951" s="1" t="str">
        <f t="shared" si="14"/>
        <v>3145505|r02</v>
      </c>
    </row>
    <row r="952" spans="1:17">
      <c r="A952">
        <v>951</v>
      </c>
      <c r="B952" t="s">
        <v>1859</v>
      </c>
      <c r="C952" t="s">
        <v>1860</v>
      </c>
      <c r="D952">
        <v>4302709</v>
      </c>
      <c r="E952">
        <v>70</v>
      </c>
      <c r="F952" t="s">
        <v>1849</v>
      </c>
      <c r="G952" s="1">
        <v>46203.862986111111</v>
      </c>
      <c r="H952">
        <v>74</v>
      </c>
      <c r="I952" t="s">
        <v>1849</v>
      </c>
      <c r="J952" s="1">
        <v>46203.863263888888</v>
      </c>
      <c r="K952">
        <v>1</v>
      </c>
      <c r="L952">
        <v>1</v>
      </c>
      <c r="M952" t="s">
        <v>1850</v>
      </c>
      <c r="N952" t="s">
        <v>1851</v>
      </c>
      <c r="O952" s="1">
        <v>46203.862523148149</v>
      </c>
      <c r="P952" s="1">
        <v>46203.863263888888</v>
      </c>
      <c r="Q952" s="1" t="str">
        <f t="shared" si="14"/>
        <v>4302709|r02</v>
      </c>
    </row>
    <row r="953" spans="1:17">
      <c r="A953">
        <v>952</v>
      </c>
      <c r="B953" t="s">
        <v>1859</v>
      </c>
      <c r="C953" t="s">
        <v>1860</v>
      </c>
      <c r="D953">
        <v>2607000</v>
      </c>
      <c r="E953">
        <v>61</v>
      </c>
      <c r="F953" t="s">
        <v>1849</v>
      </c>
      <c r="G953" s="1">
        <v>46203.863402777781</v>
      </c>
      <c r="H953">
        <v>64</v>
      </c>
      <c r="I953" t="s">
        <v>1849</v>
      </c>
      <c r="J953" s="1">
        <v>46203.863749999997</v>
      </c>
      <c r="K953">
        <v>1</v>
      </c>
      <c r="L953">
        <v>1</v>
      </c>
      <c r="M953" t="s">
        <v>1850</v>
      </c>
      <c r="N953" t="s">
        <v>1851</v>
      </c>
      <c r="O953" s="1">
        <v>46203.863020833334</v>
      </c>
      <c r="P953" s="1">
        <v>46203.863749999997</v>
      </c>
      <c r="Q953" s="1" t="str">
        <f t="shared" si="14"/>
        <v>2607000|r02</v>
      </c>
    </row>
    <row r="954" spans="1:17">
      <c r="A954">
        <v>953</v>
      </c>
      <c r="B954" t="s">
        <v>1859</v>
      </c>
      <c r="C954" t="s">
        <v>1860</v>
      </c>
      <c r="D954">
        <v>4303608</v>
      </c>
      <c r="E954">
        <v>74</v>
      </c>
      <c r="F954" t="s">
        <v>1849</v>
      </c>
      <c r="G954" s="1">
        <v>46203.86341435185</v>
      </c>
      <c r="H954">
        <v>65</v>
      </c>
      <c r="I954" t="s">
        <v>1849</v>
      </c>
      <c r="J954" s="1">
        <v>46203.863680555558</v>
      </c>
      <c r="K954">
        <v>1</v>
      </c>
      <c r="L954">
        <v>1</v>
      </c>
      <c r="M954" t="s">
        <v>1850</v>
      </c>
      <c r="N954" t="s">
        <v>1851</v>
      </c>
      <c r="O954" s="1">
        <v>46203.863298611112</v>
      </c>
      <c r="P954" s="1">
        <v>46203.863680555558</v>
      </c>
      <c r="Q954" s="1" t="str">
        <f t="shared" si="14"/>
        <v>4303608|r02</v>
      </c>
    </row>
    <row r="955" spans="1:17">
      <c r="A955">
        <v>954</v>
      </c>
      <c r="B955" t="s">
        <v>1859</v>
      </c>
      <c r="C955" t="s">
        <v>1860</v>
      </c>
      <c r="D955">
        <v>3145901</v>
      </c>
      <c r="E955">
        <v>51</v>
      </c>
      <c r="F955" t="s">
        <v>1849</v>
      </c>
      <c r="G955" s="1">
        <v>46203.863738425927</v>
      </c>
      <c r="H955">
        <v>64</v>
      </c>
      <c r="I955" t="s">
        <v>1849</v>
      </c>
      <c r="J955" s="1">
        <v>46203.864062499997</v>
      </c>
      <c r="K955">
        <v>1</v>
      </c>
      <c r="L955">
        <v>1</v>
      </c>
      <c r="M955" t="s">
        <v>1850</v>
      </c>
      <c r="N955" t="s">
        <v>1851</v>
      </c>
      <c r="O955" s="1">
        <v>46203.863356481481</v>
      </c>
      <c r="P955" s="1">
        <v>46203.864062499997</v>
      </c>
      <c r="Q955" s="1" t="str">
        <f t="shared" si="14"/>
        <v>3145901|r02</v>
      </c>
    </row>
    <row r="956" spans="1:17">
      <c r="A956">
        <v>955</v>
      </c>
      <c r="B956" t="s">
        <v>1859</v>
      </c>
      <c r="C956" t="s">
        <v>1860</v>
      </c>
      <c r="D956">
        <v>4305306</v>
      </c>
      <c r="E956">
        <v>92</v>
      </c>
      <c r="F956" t="s">
        <v>1849</v>
      </c>
      <c r="G956" s="1">
        <v>46203.863865740743</v>
      </c>
      <c r="H956">
        <v>63</v>
      </c>
      <c r="I956" t="s">
        <v>1849</v>
      </c>
      <c r="J956" s="1">
        <v>46203.864108796297</v>
      </c>
      <c r="K956">
        <v>1</v>
      </c>
      <c r="L956">
        <v>1</v>
      </c>
      <c r="M956" t="s">
        <v>1850</v>
      </c>
      <c r="N956" t="s">
        <v>1851</v>
      </c>
      <c r="O956" s="1">
        <v>46203.863715277781</v>
      </c>
      <c r="P956" s="1">
        <v>46203.864108796297</v>
      </c>
      <c r="Q956" s="1" t="str">
        <f t="shared" si="14"/>
        <v>4305306|r02</v>
      </c>
    </row>
    <row r="957" spans="1:17">
      <c r="A957">
        <v>956</v>
      </c>
      <c r="B957" t="s">
        <v>1859</v>
      </c>
      <c r="C957" t="s">
        <v>1860</v>
      </c>
      <c r="D957">
        <v>2607307</v>
      </c>
      <c r="E957">
        <v>83</v>
      </c>
      <c r="F957" t="s">
        <v>1849</v>
      </c>
      <c r="G957" s="1">
        <v>46203.864120370374</v>
      </c>
      <c r="H957">
        <v>80</v>
      </c>
      <c r="I957" t="s">
        <v>1849</v>
      </c>
      <c r="J957" s="1">
        <v>46203.864398148151</v>
      </c>
      <c r="K957">
        <v>1</v>
      </c>
      <c r="L957">
        <v>1</v>
      </c>
      <c r="M957" t="s">
        <v>1850</v>
      </c>
      <c r="N957" t="s">
        <v>1851</v>
      </c>
      <c r="O957" s="1">
        <v>46203.863807870373</v>
      </c>
      <c r="P957" s="1">
        <v>46203.864398148151</v>
      </c>
      <c r="Q957" s="1" t="str">
        <f t="shared" si="14"/>
        <v>2607307|r02</v>
      </c>
    </row>
    <row r="958" spans="1:17">
      <c r="A958">
        <v>957</v>
      </c>
      <c r="B958" t="s">
        <v>1859</v>
      </c>
      <c r="C958" t="s">
        <v>1860</v>
      </c>
      <c r="D958">
        <v>3146404</v>
      </c>
      <c r="E958">
        <v>57</v>
      </c>
      <c r="F958" t="s">
        <v>1849</v>
      </c>
      <c r="G958" s="1">
        <v>46203.864432870374</v>
      </c>
      <c r="H958">
        <v>67</v>
      </c>
      <c r="I958" t="s">
        <v>1849</v>
      </c>
      <c r="J958" s="1">
        <v>46203.864756944444</v>
      </c>
      <c r="K958">
        <v>1</v>
      </c>
      <c r="L958">
        <v>1</v>
      </c>
      <c r="M958" t="s">
        <v>1850</v>
      </c>
      <c r="N958" t="s">
        <v>1851</v>
      </c>
      <c r="O958" s="1">
        <v>46203.86409722222</v>
      </c>
      <c r="P958" s="1">
        <v>46203.864756944444</v>
      </c>
      <c r="Q958" s="1" t="str">
        <f t="shared" si="14"/>
        <v>3146404|r02</v>
      </c>
    </row>
    <row r="959" spans="1:17">
      <c r="A959">
        <v>958</v>
      </c>
      <c r="B959" t="s">
        <v>1859</v>
      </c>
      <c r="C959" t="s">
        <v>1860</v>
      </c>
      <c r="D959">
        <v>4307500</v>
      </c>
      <c r="E959">
        <v>75</v>
      </c>
      <c r="F959" t="s">
        <v>1849</v>
      </c>
      <c r="G959" s="1">
        <v>46203.864444444444</v>
      </c>
      <c r="H959">
        <v>77</v>
      </c>
      <c r="I959" t="s">
        <v>1849</v>
      </c>
      <c r="J959" s="1">
        <v>46203.864768518521</v>
      </c>
      <c r="K959">
        <v>1</v>
      </c>
      <c r="L959">
        <v>1</v>
      </c>
      <c r="M959" t="s">
        <v>1850</v>
      </c>
      <c r="N959" t="s">
        <v>1851</v>
      </c>
      <c r="O959" s="1">
        <v>46203.864166666666</v>
      </c>
      <c r="P959" s="1">
        <v>46203.864768518521</v>
      </c>
      <c r="Q959" s="1" t="str">
        <f t="shared" si="14"/>
        <v>4307500|r02</v>
      </c>
    </row>
    <row r="960" spans="1:17">
      <c r="A960">
        <v>959</v>
      </c>
      <c r="B960" t="s">
        <v>1859</v>
      </c>
      <c r="C960" t="s">
        <v>1860</v>
      </c>
      <c r="D960">
        <v>2609006</v>
      </c>
      <c r="E960">
        <v>83</v>
      </c>
      <c r="F960" t="s">
        <v>1849</v>
      </c>
      <c r="G960" s="1">
        <v>46203.864930555559</v>
      </c>
      <c r="H960">
        <v>81</v>
      </c>
      <c r="I960" t="s">
        <v>1849</v>
      </c>
      <c r="J960" s="1">
        <v>46203.865219907406</v>
      </c>
      <c r="K960">
        <v>1</v>
      </c>
      <c r="L960">
        <v>1</v>
      </c>
      <c r="M960" t="s">
        <v>1850</v>
      </c>
      <c r="N960" t="s">
        <v>1851</v>
      </c>
      <c r="O960" s="1">
        <v>46203.864432870374</v>
      </c>
      <c r="P960" s="1">
        <v>46203.865219907406</v>
      </c>
      <c r="Q960" s="1" t="str">
        <f t="shared" si="14"/>
        <v>2609006|r02</v>
      </c>
    </row>
    <row r="961" spans="1:17">
      <c r="A961">
        <v>960</v>
      </c>
      <c r="B961" t="s">
        <v>1859</v>
      </c>
      <c r="C961" t="s">
        <v>1860</v>
      </c>
      <c r="D961">
        <v>3149200</v>
      </c>
      <c r="E961">
        <v>58</v>
      </c>
      <c r="F961" t="s">
        <v>1849</v>
      </c>
      <c r="G961" s="1">
        <v>46203.865185185183</v>
      </c>
      <c r="H961">
        <v>61</v>
      </c>
      <c r="I961" t="s">
        <v>1849</v>
      </c>
      <c r="J961" s="1">
        <v>46203.865428240744</v>
      </c>
      <c r="K961">
        <v>1</v>
      </c>
      <c r="L961">
        <v>1</v>
      </c>
      <c r="M961" t="s">
        <v>1850</v>
      </c>
      <c r="N961" t="s">
        <v>1851</v>
      </c>
      <c r="O961" s="1">
        <v>46203.864803240744</v>
      </c>
      <c r="P961" s="1">
        <v>46203.865428240744</v>
      </c>
      <c r="Q961" s="1" t="str">
        <f t="shared" si="14"/>
        <v>3149200|r02</v>
      </c>
    </row>
    <row r="962" spans="1:17">
      <c r="A962">
        <v>961</v>
      </c>
      <c r="B962" t="s">
        <v>1859</v>
      </c>
      <c r="C962" t="s">
        <v>1860</v>
      </c>
      <c r="D962">
        <v>4308078</v>
      </c>
      <c r="E962">
        <v>92</v>
      </c>
      <c r="F962" t="s">
        <v>1849</v>
      </c>
      <c r="G962" s="1">
        <v>46203.864999999998</v>
      </c>
      <c r="H962">
        <v>67</v>
      </c>
      <c r="I962" t="s">
        <v>1849</v>
      </c>
      <c r="J962" s="1">
        <v>46203.865208333336</v>
      </c>
      <c r="K962">
        <v>1</v>
      </c>
      <c r="L962">
        <v>1</v>
      </c>
      <c r="M962" t="s">
        <v>1850</v>
      </c>
      <c r="N962" t="s">
        <v>1851</v>
      </c>
      <c r="O962" s="1">
        <v>46203.864803240744</v>
      </c>
      <c r="P962" s="1">
        <v>46203.865208333336</v>
      </c>
      <c r="Q962" s="1" t="str">
        <f t="shared" ref="Q962:Q1025" si="15">D962&amp;"|"&amp;B962</f>
        <v>4308078|r02</v>
      </c>
    </row>
    <row r="963" spans="1:17">
      <c r="A963">
        <v>962</v>
      </c>
      <c r="B963" t="s">
        <v>1859</v>
      </c>
      <c r="C963" t="s">
        <v>1860</v>
      </c>
      <c r="D963">
        <v>4308904</v>
      </c>
      <c r="E963">
        <v>87</v>
      </c>
      <c r="F963" t="s">
        <v>1849</v>
      </c>
      <c r="G963" s="1">
        <v>46203.865543981483</v>
      </c>
      <c r="H963">
        <v>83</v>
      </c>
      <c r="I963" t="s">
        <v>1849</v>
      </c>
      <c r="J963" s="1">
        <v>46203.86582175926</v>
      </c>
      <c r="K963">
        <v>1</v>
      </c>
      <c r="L963">
        <v>1</v>
      </c>
      <c r="M963" t="s">
        <v>1850</v>
      </c>
      <c r="N963" t="s">
        <v>1851</v>
      </c>
      <c r="O963" s="1">
        <v>46203.865254629629</v>
      </c>
      <c r="P963" s="1">
        <v>46203.86582175926</v>
      </c>
      <c r="Q963" s="1" t="str">
        <f t="shared" si="15"/>
        <v>4308904|r02</v>
      </c>
    </row>
    <row r="964" spans="1:17">
      <c r="A964">
        <v>963</v>
      </c>
      <c r="B964" t="s">
        <v>1859</v>
      </c>
      <c r="C964" t="s">
        <v>1860</v>
      </c>
      <c r="D964">
        <v>2611705</v>
      </c>
      <c r="E964">
        <v>65</v>
      </c>
      <c r="F964" t="s">
        <v>1849</v>
      </c>
      <c r="G964" s="1">
        <v>46203.865590277775</v>
      </c>
      <c r="H964">
        <v>68</v>
      </c>
      <c r="I964" t="s">
        <v>1849</v>
      </c>
      <c r="J964" s="1">
        <v>46203.865856481483</v>
      </c>
      <c r="K964">
        <v>1</v>
      </c>
      <c r="L964">
        <v>1</v>
      </c>
      <c r="M964" t="s">
        <v>1850</v>
      </c>
      <c r="N964" t="s">
        <v>1851</v>
      </c>
      <c r="O964" s="1">
        <v>46203.865254629629</v>
      </c>
      <c r="P964" s="1">
        <v>46203.865856481483</v>
      </c>
      <c r="Q964" s="1" t="str">
        <f t="shared" si="15"/>
        <v>2611705|r02</v>
      </c>
    </row>
    <row r="965" spans="1:17">
      <c r="A965">
        <v>964</v>
      </c>
      <c r="B965" t="s">
        <v>1859</v>
      </c>
      <c r="C965" t="s">
        <v>1860</v>
      </c>
      <c r="D965">
        <v>3149804</v>
      </c>
      <c r="E965">
        <v>56</v>
      </c>
      <c r="F965" t="s">
        <v>1849</v>
      </c>
      <c r="G965" s="1">
        <v>46203.86577546296</v>
      </c>
      <c r="H965">
        <v>59</v>
      </c>
      <c r="I965" t="s">
        <v>1849</v>
      </c>
      <c r="J965" s="1">
        <v>46203.866030092591</v>
      </c>
      <c r="K965">
        <v>1</v>
      </c>
      <c r="L965">
        <v>1</v>
      </c>
      <c r="M965" t="s">
        <v>1850</v>
      </c>
      <c r="N965" t="s">
        <v>1851</v>
      </c>
      <c r="O965" s="1">
        <v>46203.865486111114</v>
      </c>
      <c r="P965" s="1">
        <v>46203.866030092591</v>
      </c>
      <c r="Q965" s="1" t="str">
        <f t="shared" si="15"/>
        <v>3149804|r02</v>
      </c>
    </row>
    <row r="966" spans="1:17">
      <c r="A966">
        <v>965</v>
      </c>
      <c r="B966" t="s">
        <v>1859</v>
      </c>
      <c r="C966" t="s">
        <v>1860</v>
      </c>
      <c r="D966">
        <v>4309050</v>
      </c>
      <c r="E966">
        <v>66</v>
      </c>
      <c r="F966" t="s">
        <v>1849</v>
      </c>
      <c r="G966" s="1">
        <v>46203.866562499999</v>
      </c>
      <c r="H966">
        <v>68</v>
      </c>
      <c r="I966" t="s">
        <v>1849</v>
      </c>
      <c r="J966" s="1">
        <v>46203.866979166669</v>
      </c>
      <c r="K966">
        <v>1</v>
      </c>
      <c r="L966">
        <v>1</v>
      </c>
      <c r="M966" t="s">
        <v>1850</v>
      </c>
      <c r="N966" t="s">
        <v>1851</v>
      </c>
      <c r="O966" s="1">
        <v>46203.865856481483</v>
      </c>
      <c r="P966" s="1">
        <v>46203.866979166669</v>
      </c>
      <c r="Q966" s="1" t="str">
        <f t="shared" si="15"/>
        <v>4309050|r02</v>
      </c>
    </row>
    <row r="967" spans="1:17">
      <c r="A967">
        <v>966</v>
      </c>
      <c r="B967" t="s">
        <v>1859</v>
      </c>
      <c r="C967" t="s">
        <v>1860</v>
      </c>
      <c r="D967">
        <v>2613701</v>
      </c>
      <c r="E967">
        <v>55</v>
      </c>
      <c r="F967" t="s">
        <v>1849</v>
      </c>
      <c r="G967" s="1">
        <v>46203.866365740738</v>
      </c>
      <c r="H967">
        <v>57</v>
      </c>
      <c r="I967" t="s">
        <v>1849</v>
      </c>
      <c r="J967" s="1">
        <v>46203.866655092592</v>
      </c>
      <c r="K967">
        <v>1</v>
      </c>
      <c r="L967">
        <v>1</v>
      </c>
      <c r="M967" t="s">
        <v>1850</v>
      </c>
      <c r="N967" t="s">
        <v>1851</v>
      </c>
      <c r="O967" s="1">
        <v>46203.865914351853</v>
      </c>
      <c r="P967" s="1">
        <v>46203.866655092592</v>
      </c>
      <c r="Q967" s="1" t="str">
        <f t="shared" si="15"/>
        <v>2613701|r02</v>
      </c>
    </row>
    <row r="968" spans="1:17">
      <c r="A968">
        <v>967</v>
      </c>
      <c r="B968" t="s">
        <v>1859</v>
      </c>
      <c r="C968" t="s">
        <v>1860</v>
      </c>
      <c r="D968">
        <v>3152131</v>
      </c>
      <c r="E968">
        <v>92</v>
      </c>
      <c r="F968" t="s">
        <v>1849</v>
      </c>
      <c r="G968" s="1">
        <v>46203.866226851853</v>
      </c>
      <c r="H968">
        <v>85</v>
      </c>
      <c r="I968" t="s">
        <v>1849</v>
      </c>
      <c r="J968" s="1">
        <v>46203.866446759261</v>
      </c>
      <c r="K968">
        <v>1</v>
      </c>
      <c r="L968">
        <v>1</v>
      </c>
      <c r="M968" t="s">
        <v>1850</v>
      </c>
      <c r="N968" t="s">
        <v>1851</v>
      </c>
      <c r="O968" s="1">
        <v>46203.866076388891</v>
      </c>
      <c r="P968" s="1">
        <v>46203.866446759261</v>
      </c>
      <c r="Q968" s="1" t="str">
        <f t="shared" si="15"/>
        <v>3152131|r02</v>
      </c>
    </row>
    <row r="969" spans="1:17">
      <c r="A969">
        <v>968</v>
      </c>
      <c r="B969" t="s">
        <v>1859</v>
      </c>
      <c r="C969" t="s">
        <v>1860</v>
      </c>
      <c r="D969">
        <v>3154101</v>
      </c>
      <c r="E969">
        <v>60</v>
      </c>
      <c r="F969" t="s">
        <v>1849</v>
      </c>
      <c r="G969" s="1">
        <v>46203.866643518515</v>
      </c>
      <c r="H969">
        <v>64</v>
      </c>
      <c r="I969" t="s">
        <v>1849</v>
      </c>
      <c r="J969" s="1">
        <v>46203.866898148146</v>
      </c>
      <c r="K969">
        <v>1</v>
      </c>
      <c r="L969">
        <v>1</v>
      </c>
      <c r="M969" t="s">
        <v>1850</v>
      </c>
      <c r="N969" t="s">
        <v>1851</v>
      </c>
      <c r="O969" s="1">
        <v>46203.866493055553</v>
      </c>
      <c r="P969" s="1">
        <v>46203.866898148146</v>
      </c>
      <c r="Q969" s="1" t="str">
        <f t="shared" si="15"/>
        <v>3154101|r02</v>
      </c>
    </row>
    <row r="970" spans="1:17">
      <c r="A970">
        <v>969</v>
      </c>
      <c r="B970" t="s">
        <v>1859</v>
      </c>
      <c r="C970" t="s">
        <v>1860</v>
      </c>
      <c r="D970">
        <v>2614006</v>
      </c>
      <c r="E970">
        <v>63</v>
      </c>
      <c r="F970" t="s">
        <v>1849</v>
      </c>
      <c r="G970" s="1">
        <v>46203.867013888892</v>
      </c>
      <c r="H970">
        <v>66</v>
      </c>
      <c r="I970" t="s">
        <v>1849</v>
      </c>
      <c r="J970" s="1">
        <v>46203.867245370369</v>
      </c>
      <c r="K970">
        <v>1</v>
      </c>
      <c r="L970">
        <v>1</v>
      </c>
      <c r="M970" t="s">
        <v>1850</v>
      </c>
      <c r="N970" t="s">
        <v>1851</v>
      </c>
      <c r="O970" s="1">
        <v>46203.866689814815</v>
      </c>
      <c r="P970" s="1">
        <v>46203.867245370369</v>
      </c>
      <c r="Q970" s="1" t="str">
        <f t="shared" si="15"/>
        <v>2614006|r02</v>
      </c>
    </row>
    <row r="971" spans="1:17">
      <c r="A971">
        <v>970</v>
      </c>
      <c r="B971" t="s">
        <v>1859</v>
      </c>
      <c r="C971" t="s">
        <v>1860</v>
      </c>
      <c r="D971">
        <v>3154408</v>
      </c>
      <c r="E971">
        <v>68</v>
      </c>
      <c r="F971" t="s">
        <v>1849</v>
      </c>
      <c r="G971" s="1">
        <v>46203.867835648147</v>
      </c>
      <c r="H971">
        <v>66</v>
      </c>
      <c r="I971" t="s">
        <v>1849</v>
      </c>
      <c r="J971" s="1">
        <v>46203.868194444447</v>
      </c>
      <c r="K971">
        <v>1</v>
      </c>
      <c r="L971">
        <v>1</v>
      </c>
      <c r="M971" t="s">
        <v>1850</v>
      </c>
      <c r="N971" t="s">
        <v>1851</v>
      </c>
      <c r="O971" s="1">
        <v>46203.866932870369</v>
      </c>
      <c r="P971" s="1">
        <v>46203.868194444447</v>
      </c>
      <c r="Q971" s="1" t="str">
        <f t="shared" si="15"/>
        <v>3154408|r02</v>
      </c>
    </row>
    <row r="972" spans="1:17">
      <c r="A972">
        <v>971</v>
      </c>
      <c r="B972" t="s">
        <v>1859</v>
      </c>
      <c r="C972" t="s">
        <v>1860</v>
      </c>
      <c r="D972">
        <v>4309506</v>
      </c>
      <c r="E972">
        <v>36</v>
      </c>
      <c r="F972" t="s">
        <v>1849</v>
      </c>
      <c r="G972" s="1">
        <v>46203.867766203701</v>
      </c>
      <c r="H972">
        <v>43</v>
      </c>
      <c r="I972" t="s">
        <v>1849</v>
      </c>
      <c r="J972" s="1">
        <v>46203.868078703701</v>
      </c>
      <c r="K972">
        <v>1</v>
      </c>
      <c r="L972">
        <v>1</v>
      </c>
      <c r="M972" t="s">
        <v>1850</v>
      </c>
      <c r="N972" t="s">
        <v>1851</v>
      </c>
      <c r="O972" s="1">
        <v>46203.867025462961</v>
      </c>
      <c r="P972" s="1">
        <v>46203.868078703701</v>
      </c>
      <c r="Q972" s="1" t="str">
        <f t="shared" si="15"/>
        <v>4309506|r02</v>
      </c>
    </row>
    <row r="973" spans="1:17">
      <c r="A973">
        <v>972</v>
      </c>
      <c r="B973" t="s">
        <v>1859</v>
      </c>
      <c r="C973" t="s">
        <v>1860</v>
      </c>
      <c r="D973">
        <v>2614501</v>
      </c>
      <c r="E973">
        <v>66</v>
      </c>
      <c r="F973" t="s">
        <v>1849</v>
      </c>
      <c r="G973" s="1">
        <v>46203.867835648147</v>
      </c>
      <c r="H973">
        <v>65</v>
      </c>
      <c r="I973" t="s">
        <v>1849</v>
      </c>
      <c r="J973" s="1">
        <v>46203.868113425924</v>
      </c>
      <c r="K973">
        <v>1</v>
      </c>
      <c r="L973">
        <v>1</v>
      </c>
      <c r="M973" t="s">
        <v>1850</v>
      </c>
      <c r="N973" t="s">
        <v>1851</v>
      </c>
      <c r="O973" s="1">
        <v>46203.867291666669</v>
      </c>
      <c r="P973" s="1">
        <v>46203.868113425924</v>
      </c>
      <c r="Q973" s="1" t="str">
        <f t="shared" si="15"/>
        <v>2614501|r02</v>
      </c>
    </row>
    <row r="974" spans="1:17">
      <c r="A974">
        <v>973</v>
      </c>
      <c r="B974" t="s">
        <v>1859</v>
      </c>
      <c r="C974" t="s">
        <v>1860</v>
      </c>
      <c r="D974">
        <v>4310108</v>
      </c>
      <c r="E974">
        <v>87</v>
      </c>
      <c r="F974" t="s">
        <v>1849</v>
      </c>
      <c r="G974" s="1">
        <v>46203.868379629632</v>
      </c>
      <c r="H974">
        <v>83</v>
      </c>
      <c r="I974" t="s">
        <v>1849</v>
      </c>
      <c r="J974" s="1">
        <v>46203.868611111109</v>
      </c>
      <c r="K974">
        <v>1</v>
      </c>
      <c r="L974">
        <v>1</v>
      </c>
      <c r="M974" t="s">
        <v>1850</v>
      </c>
      <c r="N974" t="s">
        <v>1851</v>
      </c>
      <c r="O974" s="1">
        <v>46203.868113425924</v>
      </c>
      <c r="P974" s="1">
        <v>46203.868611111109</v>
      </c>
      <c r="Q974" s="1" t="str">
        <f t="shared" si="15"/>
        <v>4310108|r02</v>
      </c>
    </row>
    <row r="975" spans="1:17">
      <c r="A975">
        <v>974</v>
      </c>
      <c r="B975" t="s">
        <v>1859</v>
      </c>
      <c r="C975" t="s">
        <v>1860</v>
      </c>
      <c r="D975">
        <v>2201507</v>
      </c>
      <c r="E975">
        <v>73</v>
      </c>
      <c r="F975" t="s">
        <v>1849</v>
      </c>
      <c r="G975" s="1">
        <v>46203.868564814817</v>
      </c>
      <c r="H975">
        <v>70</v>
      </c>
      <c r="I975" t="s">
        <v>1849</v>
      </c>
      <c r="J975" s="1">
        <v>46203.868877314817</v>
      </c>
      <c r="K975">
        <v>1</v>
      </c>
      <c r="L975">
        <v>1</v>
      </c>
      <c r="M975" t="s">
        <v>1850</v>
      </c>
      <c r="N975" t="s">
        <v>1851</v>
      </c>
      <c r="O975" s="1">
        <v>46203.86818287037</v>
      </c>
      <c r="P975" s="1">
        <v>46203.868877314817</v>
      </c>
      <c r="Q975" s="1" t="str">
        <f t="shared" si="15"/>
        <v>2201507|r02</v>
      </c>
    </row>
    <row r="976" spans="1:17">
      <c r="A976">
        <v>975</v>
      </c>
      <c r="B976" t="s">
        <v>1859</v>
      </c>
      <c r="C976" t="s">
        <v>1860</v>
      </c>
      <c r="D976">
        <v>3155405</v>
      </c>
      <c r="E976">
        <v>60</v>
      </c>
      <c r="F976" t="s">
        <v>1849</v>
      </c>
      <c r="G976" s="1">
        <v>46203.868564814817</v>
      </c>
      <c r="H976">
        <v>67</v>
      </c>
      <c r="I976" t="s">
        <v>1849</v>
      </c>
      <c r="J976" s="1">
        <v>46203.868796296294</v>
      </c>
      <c r="K976">
        <v>1</v>
      </c>
      <c r="L976">
        <v>1</v>
      </c>
      <c r="M976" t="s">
        <v>1850</v>
      </c>
      <c r="N976" t="s">
        <v>1851</v>
      </c>
      <c r="O976" s="1">
        <v>46203.86824074074</v>
      </c>
      <c r="P976" s="1">
        <v>46203.868796296294</v>
      </c>
      <c r="Q976" s="1" t="str">
        <f t="shared" si="15"/>
        <v>3155405|r02</v>
      </c>
    </row>
    <row r="977" spans="1:17">
      <c r="A977">
        <v>976</v>
      </c>
      <c r="B977" t="s">
        <v>1859</v>
      </c>
      <c r="C977" t="s">
        <v>1860</v>
      </c>
      <c r="D977">
        <v>4310579</v>
      </c>
      <c r="E977">
        <v>52</v>
      </c>
      <c r="F977" t="s">
        <v>1849</v>
      </c>
      <c r="G977" s="1">
        <v>46203.868923611109</v>
      </c>
      <c r="H977">
        <v>53</v>
      </c>
      <c r="I977" t="s">
        <v>1849</v>
      </c>
      <c r="J977" s="1">
        <v>46203.869201388887</v>
      </c>
      <c r="K977">
        <v>1</v>
      </c>
      <c r="L977">
        <v>1</v>
      </c>
      <c r="M977" t="s">
        <v>1850</v>
      </c>
      <c r="N977" t="s">
        <v>1851</v>
      </c>
      <c r="O977" s="1">
        <v>46203.868645833332</v>
      </c>
      <c r="P977" s="1">
        <v>46203.869201388887</v>
      </c>
      <c r="Q977" s="1" t="str">
        <f t="shared" si="15"/>
        <v>4310579|r02</v>
      </c>
    </row>
    <row r="978" spans="1:17">
      <c r="A978">
        <v>977</v>
      </c>
      <c r="B978" t="s">
        <v>1859</v>
      </c>
      <c r="C978" t="s">
        <v>1860</v>
      </c>
      <c r="D978">
        <v>3156502</v>
      </c>
      <c r="E978">
        <v>61</v>
      </c>
      <c r="F978" t="s">
        <v>1849</v>
      </c>
      <c r="G978" s="1">
        <v>46203.869988425926</v>
      </c>
      <c r="H978">
        <v>68</v>
      </c>
      <c r="I978" t="s">
        <v>1849</v>
      </c>
      <c r="J978" s="1">
        <v>46203.870289351849</v>
      </c>
      <c r="K978">
        <v>1</v>
      </c>
      <c r="L978">
        <v>1</v>
      </c>
      <c r="M978" t="s">
        <v>1850</v>
      </c>
      <c r="N978" t="s">
        <v>1851</v>
      </c>
      <c r="O978" s="1">
        <v>46203.868831018517</v>
      </c>
      <c r="P978" s="1">
        <v>46203.870289351849</v>
      </c>
      <c r="Q978" s="1" t="str">
        <f t="shared" si="15"/>
        <v>3156502|r02</v>
      </c>
    </row>
    <row r="979" spans="1:17">
      <c r="A979">
        <v>978</v>
      </c>
      <c r="B979" t="s">
        <v>1859</v>
      </c>
      <c r="C979" t="s">
        <v>1860</v>
      </c>
      <c r="D979">
        <v>2202901</v>
      </c>
      <c r="E979">
        <v>66</v>
      </c>
      <c r="F979" t="s">
        <v>1849</v>
      </c>
      <c r="G979" s="1">
        <v>46203.870150462964</v>
      </c>
      <c r="H979">
        <v>65</v>
      </c>
      <c r="I979" t="s">
        <v>1849</v>
      </c>
      <c r="J979" s="1">
        <v>46203.870671296296</v>
      </c>
      <c r="K979">
        <v>1</v>
      </c>
      <c r="L979">
        <v>1</v>
      </c>
      <c r="M979" t="s">
        <v>1850</v>
      </c>
      <c r="N979" t="s">
        <v>1851</v>
      </c>
      <c r="O979" s="1">
        <v>46203.86891203704</v>
      </c>
      <c r="P979" s="1">
        <v>46203.870682870373</v>
      </c>
      <c r="Q979" s="1" t="str">
        <f t="shared" si="15"/>
        <v>2202901|r02</v>
      </c>
    </row>
    <row r="980" spans="1:17">
      <c r="A980">
        <v>979</v>
      </c>
      <c r="B980" t="s">
        <v>1859</v>
      </c>
      <c r="C980" t="s">
        <v>1860</v>
      </c>
      <c r="D980">
        <v>4311254</v>
      </c>
      <c r="E980">
        <v>54</v>
      </c>
      <c r="F980" t="s">
        <v>1849</v>
      </c>
      <c r="G980" s="1">
        <v>46203.869479166664</v>
      </c>
      <c r="H980">
        <v>56</v>
      </c>
      <c r="I980" t="s">
        <v>1849</v>
      </c>
      <c r="J980" s="1">
        <v>46203.869733796295</v>
      </c>
      <c r="K980">
        <v>1</v>
      </c>
      <c r="L980">
        <v>1</v>
      </c>
      <c r="M980" t="s">
        <v>1850</v>
      </c>
      <c r="N980" t="s">
        <v>1851</v>
      </c>
      <c r="O980" s="1">
        <v>46203.869247685187</v>
      </c>
      <c r="P980" s="1">
        <v>46203.869733796295</v>
      </c>
      <c r="Q980" s="1" t="str">
        <f t="shared" si="15"/>
        <v>4311254|r02</v>
      </c>
    </row>
    <row r="981" spans="1:17">
      <c r="A981">
        <v>980</v>
      </c>
      <c r="B981" t="s">
        <v>1859</v>
      </c>
      <c r="C981" t="s">
        <v>1860</v>
      </c>
      <c r="D981">
        <v>4312658</v>
      </c>
      <c r="E981">
        <v>76</v>
      </c>
      <c r="F981" t="s">
        <v>1849</v>
      </c>
      <c r="G981" s="1">
        <v>46203.870011574072</v>
      </c>
      <c r="H981">
        <v>77</v>
      </c>
      <c r="I981" t="s">
        <v>1849</v>
      </c>
      <c r="J981" s="1">
        <v>46203.870324074072</v>
      </c>
      <c r="K981">
        <v>1</v>
      </c>
      <c r="L981">
        <v>1</v>
      </c>
      <c r="M981" t="s">
        <v>1850</v>
      </c>
      <c r="N981" t="s">
        <v>1851</v>
      </c>
      <c r="O981" s="1">
        <v>46203.869768518518</v>
      </c>
      <c r="P981" s="1">
        <v>46203.870324074072</v>
      </c>
      <c r="Q981" s="1" t="str">
        <f t="shared" si="15"/>
        <v>4312658|r02</v>
      </c>
    </row>
    <row r="982" spans="1:17">
      <c r="A982">
        <v>981</v>
      </c>
      <c r="B982" t="s">
        <v>1859</v>
      </c>
      <c r="C982" t="s">
        <v>1860</v>
      </c>
      <c r="D982">
        <v>3159308</v>
      </c>
      <c r="E982">
        <v>62</v>
      </c>
      <c r="F982" t="s">
        <v>1849</v>
      </c>
      <c r="G982" s="1">
        <v>46203.870659722219</v>
      </c>
      <c r="H982">
        <v>66</v>
      </c>
      <c r="I982" t="s">
        <v>1849</v>
      </c>
      <c r="J982" s="1">
        <v>46203.870856481481</v>
      </c>
      <c r="K982">
        <v>1</v>
      </c>
      <c r="L982">
        <v>1</v>
      </c>
      <c r="M982" t="s">
        <v>1850</v>
      </c>
      <c r="N982" t="s">
        <v>1851</v>
      </c>
      <c r="O982" s="1">
        <v>46203.870335648149</v>
      </c>
      <c r="P982" s="1">
        <v>46203.870856481481</v>
      </c>
      <c r="Q982" s="1" t="str">
        <f t="shared" si="15"/>
        <v>3159308|r02</v>
      </c>
    </row>
    <row r="983" spans="1:17">
      <c r="A983">
        <v>982</v>
      </c>
      <c r="B983" t="s">
        <v>1859</v>
      </c>
      <c r="C983" t="s">
        <v>1860</v>
      </c>
      <c r="D983">
        <v>4312906</v>
      </c>
      <c r="E983">
        <v>92</v>
      </c>
      <c r="F983" t="s">
        <v>1849</v>
      </c>
      <c r="G983" s="1">
        <v>46203.870509259257</v>
      </c>
      <c r="H983">
        <v>72</v>
      </c>
      <c r="I983" t="s">
        <v>1849</v>
      </c>
      <c r="J983" s="1">
        <v>46203.870787037034</v>
      </c>
      <c r="K983">
        <v>1</v>
      </c>
      <c r="L983">
        <v>1</v>
      </c>
      <c r="M983" t="s">
        <v>1850</v>
      </c>
      <c r="N983" t="s">
        <v>1851</v>
      </c>
      <c r="O983" s="1">
        <v>46203.870358796295</v>
      </c>
      <c r="P983" s="1">
        <v>46203.870787037034</v>
      </c>
      <c r="Q983" s="1" t="str">
        <f t="shared" si="15"/>
        <v>4312906|r02</v>
      </c>
    </row>
    <row r="984" spans="1:17">
      <c r="A984">
        <v>983</v>
      </c>
      <c r="B984" t="s">
        <v>1859</v>
      </c>
      <c r="C984" t="s">
        <v>1860</v>
      </c>
      <c r="D984">
        <v>2203305</v>
      </c>
      <c r="E984">
        <v>73</v>
      </c>
      <c r="F984" t="s">
        <v>1849</v>
      </c>
      <c r="G984" s="1">
        <v>46203.871203703704</v>
      </c>
      <c r="H984">
        <v>71</v>
      </c>
      <c r="I984" t="s">
        <v>1849</v>
      </c>
      <c r="J984" s="1">
        <v>46203.871527777781</v>
      </c>
      <c r="K984">
        <v>1</v>
      </c>
      <c r="L984">
        <v>1</v>
      </c>
      <c r="M984" t="s">
        <v>1850</v>
      </c>
      <c r="N984" t="s">
        <v>1851</v>
      </c>
      <c r="O984" s="1">
        <v>46203.870717592596</v>
      </c>
      <c r="P984" s="1">
        <v>46203.871527777781</v>
      </c>
      <c r="Q984" s="1" t="str">
        <f t="shared" si="15"/>
        <v>2203305|r02</v>
      </c>
    </row>
    <row r="985" spans="1:17">
      <c r="A985">
        <v>984</v>
      </c>
      <c r="B985" t="s">
        <v>1859</v>
      </c>
      <c r="C985" t="s">
        <v>1860</v>
      </c>
      <c r="D985">
        <v>4314175</v>
      </c>
      <c r="E985">
        <v>92</v>
      </c>
      <c r="F985" t="s">
        <v>1849</v>
      </c>
      <c r="G985" s="1">
        <v>46203.871006944442</v>
      </c>
      <c r="H985">
        <v>59</v>
      </c>
      <c r="I985" t="s">
        <v>1849</v>
      </c>
      <c r="J985" s="1">
        <v>46203.87128472222</v>
      </c>
      <c r="K985">
        <v>1</v>
      </c>
      <c r="L985">
        <v>1</v>
      </c>
      <c r="M985" t="s">
        <v>1850</v>
      </c>
      <c r="N985" t="s">
        <v>1851</v>
      </c>
      <c r="O985" s="1">
        <v>46203.870833333334</v>
      </c>
      <c r="P985" s="1">
        <v>46203.87128472222</v>
      </c>
      <c r="Q985" s="1" t="str">
        <f t="shared" si="15"/>
        <v>4314175|r02</v>
      </c>
    </row>
    <row r="986" spans="1:17">
      <c r="A986">
        <v>985</v>
      </c>
      <c r="B986" t="s">
        <v>1859</v>
      </c>
      <c r="C986" t="s">
        <v>1860</v>
      </c>
      <c r="D986">
        <v>3158508</v>
      </c>
      <c r="E986">
        <v>65</v>
      </c>
      <c r="F986" t="s">
        <v>1849</v>
      </c>
      <c r="G986" s="1">
        <v>46203.871412037035</v>
      </c>
      <c r="H986">
        <v>65</v>
      </c>
      <c r="I986" t="s">
        <v>1849</v>
      </c>
      <c r="J986" s="1">
        <v>46203.871701388889</v>
      </c>
      <c r="K986">
        <v>1</v>
      </c>
      <c r="L986">
        <v>1</v>
      </c>
      <c r="M986" t="s">
        <v>1850</v>
      </c>
      <c r="N986" t="s">
        <v>1851</v>
      </c>
      <c r="O986" s="1">
        <v>46203.870925925927</v>
      </c>
      <c r="P986" s="1">
        <v>46203.871701388889</v>
      </c>
      <c r="Q986" s="1" t="str">
        <f t="shared" si="15"/>
        <v>3158508|r02</v>
      </c>
    </row>
    <row r="987" spans="1:17">
      <c r="A987">
        <v>986</v>
      </c>
      <c r="B987" t="s">
        <v>1859</v>
      </c>
      <c r="C987" t="s">
        <v>1860</v>
      </c>
      <c r="D987">
        <v>4316451</v>
      </c>
      <c r="E987">
        <v>92</v>
      </c>
      <c r="F987" t="s">
        <v>1849</v>
      </c>
      <c r="G987" s="1">
        <v>46203.871469907404</v>
      </c>
      <c r="H987">
        <v>67</v>
      </c>
      <c r="I987" t="s">
        <v>1849</v>
      </c>
      <c r="J987" s="1">
        <v>46203.871828703705</v>
      </c>
      <c r="K987">
        <v>1</v>
      </c>
      <c r="L987">
        <v>1</v>
      </c>
      <c r="M987" t="s">
        <v>1850</v>
      </c>
      <c r="N987" t="s">
        <v>1851</v>
      </c>
      <c r="O987" s="1">
        <v>46203.871342592596</v>
      </c>
      <c r="P987" s="1">
        <v>46203.871828703705</v>
      </c>
      <c r="Q987" s="1" t="str">
        <f t="shared" si="15"/>
        <v>4316451|r02</v>
      </c>
    </row>
    <row r="988" spans="1:17">
      <c r="A988">
        <v>987</v>
      </c>
      <c r="B988" t="s">
        <v>1859</v>
      </c>
      <c r="C988" t="s">
        <v>1860</v>
      </c>
      <c r="D988">
        <v>2204352</v>
      </c>
      <c r="E988">
        <v>92</v>
      </c>
      <c r="F988" t="s">
        <v>1849</v>
      </c>
      <c r="G988" s="1">
        <v>46203.871712962966</v>
      </c>
      <c r="I988" t="s">
        <v>1852</v>
      </c>
      <c r="J988" s="1">
        <v>46203.872916666667</v>
      </c>
      <c r="K988">
        <v>1</v>
      </c>
      <c r="L988">
        <v>0</v>
      </c>
      <c r="M988" t="s">
        <v>1853</v>
      </c>
      <c r="N988" t="s">
        <v>1851</v>
      </c>
      <c r="O988" s="1">
        <v>46203.871574074074</v>
      </c>
      <c r="P988" s="1">
        <v>46203.872916666667</v>
      </c>
      <c r="Q988" s="1" t="str">
        <f t="shared" si="15"/>
        <v>2204352|r02</v>
      </c>
    </row>
    <row r="989" spans="1:17">
      <c r="A989">
        <v>988</v>
      </c>
      <c r="B989" t="s">
        <v>1859</v>
      </c>
      <c r="C989" t="s">
        <v>1860</v>
      </c>
      <c r="D989">
        <v>3160801</v>
      </c>
      <c r="E989">
        <v>44</v>
      </c>
      <c r="F989" t="s">
        <v>1849</v>
      </c>
      <c r="G989" s="1">
        <v>46203.872002314813</v>
      </c>
      <c r="H989">
        <v>50</v>
      </c>
      <c r="I989" t="s">
        <v>1849</v>
      </c>
      <c r="J989" s="1">
        <v>46203.872256944444</v>
      </c>
      <c r="K989">
        <v>1</v>
      </c>
      <c r="L989">
        <v>1</v>
      </c>
      <c r="M989" t="s">
        <v>1850</v>
      </c>
      <c r="N989" t="s">
        <v>1851</v>
      </c>
      <c r="O989" s="1">
        <v>46203.871736111112</v>
      </c>
      <c r="P989" s="1">
        <v>46203.872256944444</v>
      </c>
      <c r="Q989" s="1" t="str">
        <f t="shared" si="15"/>
        <v>3160801|r02</v>
      </c>
    </row>
    <row r="990" spans="1:17">
      <c r="A990">
        <v>989</v>
      </c>
      <c r="B990" t="s">
        <v>1859</v>
      </c>
      <c r="C990" t="s">
        <v>1860</v>
      </c>
      <c r="D990">
        <v>4319109</v>
      </c>
      <c r="E990">
        <v>58</v>
      </c>
      <c r="F990" t="s">
        <v>1849</v>
      </c>
      <c r="G990" s="1">
        <v>46203.872199074074</v>
      </c>
      <c r="H990">
        <v>60</v>
      </c>
      <c r="I990" t="s">
        <v>1849</v>
      </c>
      <c r="J990" s="1">
        <v>46203.872442129628</v>
      </c>
      <c r="K990">
        <v>1</v>
      </c>
      <c r="L990">
        <v>1</v>
      </c>
      <c r="M990" t="s">
        <v>1850</v>
      </c>
      <c r="N990" t="s">
        <v>1851</v>
      </c>
      <c r="O990" s="1">
        <v>46203.871874999997</v>
      </c>
      <c r="P990" s="1">
        <v>46203.872442129628</v>
      </c>
      <c r="Q990" s="1" t="str">
        <f t="shared" si="15"/>
        <v>4319109|r02</v>
      </c>
    </row>
    <row r="991" spans="1:17">
      <c r="A991">
        <v>990</v>
      </c>
      <c r="B991" t="s">
        <v>1859</v>
      </c>
      <c r="C991" t="s">
        <v>1860</v>
      </c>
      <c r="D991">
        <v>3161304</v>
      </c>
      <c r="E991">
        <v>61</v>
      </c>
      <c r="F991" t="s">
        <v>1849</v>
      </c>
      <c r="G991" s="1">
        <v>46203.872488425928</v>
      </c>
      <c r="H991">
        <v>64</v>
      </c>
      <c r="I991" t="s">
        <v>1849</v>
      </c>
      <c r="J991" s="1">
        <v>46203.872719907406</v>
      </c>
      <c r="K991">
        <v>1</v>
      </c>
      <c r="L991">
        <v>1</v>
      </c>
      <c r="M991" t="s">
        <v>1850</v>
      </c>
      <c r="N991" t="s">
        <v>1851</v>
      </c>
      <c r="O991" s="1">
        <v>46203.872291666667</v>
      </c>
      <c r="P991" s="1">
        <v>46203.872719907406</v>
      </c>
      <c r="Q991" s="1" t="str">
        <f t="shared" si="15"/>
        <v>3161304|r02</v>
      </c>
    </row>
    <row r="992" spans="1:17">
      <c r="A992">
        <v>991</v>
      </c>
      <c r="B992" t="s">
        <v>1859</v>
      </c>
      <c r="C992" t="s">
        <v>1860</v>
      </c>
      <c r="D992">
        <v>4320206</v>
      </c>
      <c r="E992">
        <v>42</v>
      </c>
      <c r="F992" t="s">
        <v>1849</v>
      </c>
      <c r="G992" s="1">
        <v>46203.872858796298</v>
      </c>
      <c r="H992">
        <v>45</v>
      </c>
      <c r="I992" t="s">
        <v>1849</v>
      </c>
      <c r="J992" s="1">
        <v>46203.873078703706</v>
      </c>
      <c r="K992">
        <v>1</v>
      </c>
      <c r="L992">
        <v>1</v>
      </c>
      <c r="M992" t="s">
        <v>1850</v>
      </c>
      <c r="N992" t="s">
        <v>1851</v>
      </c>
      <c r="O992" s="1">
        <v>46203.872476851851</v>
      </c>
      <c r="P992" s="1">
        <v>46203.873078703706</v>
      </c>
      <c r="Q992" s="1" t="str">
        <f t="shared" si="15"/>
        <v>4320206|r02</v>
      </c>
    </row>
    <row r="993" spans="1:17">
      <c r="A993">
        <v>992</v>
      </c>
      <c r="B993" t="s">
        <v>1859</v>
      </c>
      <c r="C993" t="s">
        <v>1860</v>
      </c>
      <c r="D993">
        <v>3162302</v>
      </c>
      <c r="E993">
        <v>73</v>
      </c>
      <c r="F993" t="s">
        <v>1849</v>
      </c>
      <c r="G993" s="1">
        <v>46203.873078703706</v>
      </c>
      <c r="H993">
        <v>74</v>
      </c>
      <c r="I993" t="s">
        <v>1849</v>
      </c>
      <c r="J993" s="1">
        <v>46203.873333333337</v>
      </c>
      <c r="K993">
        <v>1</v>
      </c>
      <c r="L993">
        <v>1</v>
      </c>
      <c r="M993" t="s">
        <v>1850</v>
      </c>
      <c r="N993" t="s">
        <v>1851</v>
      </c>
      <c r="O993" s="1">
        <v>46203.872754629629</v>
      </c>
      <c r="P993" s="1">
        <v>46203.873333333337</v>
      </c>
      <c r="Q993" s="1" t="str">
        <f t="shared" si="15"/>
        <v>3162302|r02</v>
      </c>
    </row>
    <row r="994" spans="1:17">
      <c r="A994">
        <v>993</v>
      </c>
      <c r="B994" t="s">
        <v>1859</v>
      </c>
      <c r="C994" t="s">
        <v>1860</v>
      </c>
      <c r="D994">
        <v>2205250</v>
      </c>
      <c r="E994">
        <v>88</v>
      </c>
      <c r="F994" t="s">
        <v>1849</v>
      </c>
      <c r="G994" s="1">
        <v>46203.873414351852</v>
      </c>
      <c r="H994">
        <v>81</v>
      </c>
      <c r="I994" t="s">
        <v>1849</v>
      </c>
      <c r="J994" s="1">
        <v>46203.873668981483</v>
      </c>
      <c r="K994">
        <v>1</v>
      </c>
      <c r="L994">
        <v>1</v>
      </c>
      <c r="M994" t="s">
        <v>1850</v>
      </c>
      <c r="N994" t="s">
        <v>1851</v>
      </c>
      <c r="O994" s="1">
        <v>46203.87296296296</v>
      </c>
      <c r="P994" s="1">
        <v>46203.873668981483</v>
      </c>
      <c r="Q994" s="1" t="str">
        <f t="shared" si="15"/>
        <v>2205250|r02</v>
      </c>
    </row>
    <row r="995" spans="1:17">
      <c r="A995">
        <v>994</v>
      </c>
      <c r="B995" t="s">
        <v>1859</v>
      </c>
      <c r="C995" t="s">
        <v>1860</v>
      </c>
      <c r="D995">
        <v>4321436</v>
      </c>
      <c r="E995">
        <v>92</v>
      </c>
      <c r="F995" t="s">
        <v>1849</v>
      </c>
      <c r="G995" s="1">
        <v>46203.878518518519</v>
      </c>
      <c r="H995">
        <v>69</v>
      </c>
      <c r="I995" t="s">
        <v>1849</v>
      </c>
      <c r="J995" s="1">
        <v>46203.878865740742</v>
      </c>
      <c r="K995">
        <v>1</v>
      </c>
      <c r="L995">
        <v>1</v>
      </c>
      <c r="M995" t="s">
        <v>1850</v>
      </c>
      <c r="N995" t="s">
        <v>1851</v>
      </c>
      <c r="O995" s="1">
        <v>46203.873136574075</v>
      </c>
      <c r="P995" s="1">
        <v>46203.878865740742</v>
      </c>
      <c r="Q995" s="1" t="str">
        <f t="shared" si="15"/>
        <v>4321436|r02</v>
      </c>
    </row>
    <row r="996" spans="1:17">
      <c r="A996">
        <v>995</v>
      </c>
      <c r="B996" t="s">
        <v>1859</v>
      </c>
      <c r="C996" t="s">
        <v>1860</v>
      </c>
      <c r="D996">
        <v>3162575</v>
      </c>
      <c r="E996">
        <v>92</v>
      </c>
      <c r="F996" t="s">
        <v>1849</v>
      </c>
      <c r="G996" s="1">
        <v>46203.873553240737</v>
      </c>
      <c r="H996">
        <v>73</v>
      </c>
      <c r="I996" t="s">
        <v>1849</v>
      </c>
      <c r="J996" s="1">
        <v>46203.873807870368</v>
      </c>
      <c r="K996">
        <v>1</v>
      </c>
      <c r="L996">
        <v>1</v>
      </c>
      <c r="M996" t="s">
        <v>1850</v>
      </c>
      <c r="N996" t="s">
        <v>1851</v>
      </c>
      <c r="O996" s="1">
        <v>46203.873379629629</v>
      </c>
      <c r="P996" s="1">
        <v>46203.873807870368</v>
      </c>
      <c r="Q996" s="1" t="str">
        <f t="shared" si="15"/>
        <v>3162575|r02</v>
      </c>
    </row>
    <row r="997" spans="1:17">
      <c r="A997">
        <v>996</v>
      </c>
      <c r="B997" t="s">
        <v>1859</v>
      </c>
      <c r="C997" t="s">
        <v>1860</v>
      </c>
      <c r="D997">
        <v>2205359</v>
      </c>
      <c r="E997">
        <v>67</v>
      </c>
      <c r="F997" t="s">
        <v>1849</v>
      </c>
      <c r="G997" s="1">
        <v>46203.874224537038</v>
      </c>
      <c r="H997">
        <v>68</v>
      </c>
      <c r="I997" t="s">
        <v>1849</v>
      </c>
      <c r="J997" s="1">
        <v>46203.874537037038</v>
      </c>
      <c r="K997">
        <v>1</v>
      </c>
      <c r="L997">
        <v>1</v>
      </c>
      <c r="M997" t="s">
        <v>1850</v>
      </c>
      <c r="N997" t="s">
        <v>1851</v>
      </c>
      <c r="O997" s="1">
        <v>46203.873715277776</v>
      </c>
      <c r="P997" s="1">
        <v>46203.874537037038</v>
      </c>
      <c r="Q997" s="1" t="str">
        <f t="shared" si="15"/>
        <v>2205359|r02</v>
      </c>
    </row>
    <row r="998" spans="1:17">
      <c r="A998">
        <v>997</v>
      </c>
      <c r="B998" t="s">
        <v>1859</v>
      </c>
      <c r="C998" t="s">
        <v>1860</v>
      </c>
      <c r="D998">
        <v>3163904</v>
      </c>
      <c r="E998">
        <v>66</v>
      </c>
      <c r="F998" t="s">
        <v>1849</v>
      </c>
      <c r="G998" s="1">
        <v>46203.874212962961</v>
      </c>
      <c r="H998">
        <v>72</v>
      </c>
      <c r="I998" t="s">
        <v>1849</v>
      </c>
      <c r="J998" s="1">
        <v>46203.874467592592</v>
      </c>
      <c r="K998">
        <v>1</v>
      </c>
      <c r="L998">
        <v>1</v>
      </c>
      <c r="M998" t="s">
        <v>1850</v>
      </c>
      <c r="N998" t="s">
        <v>1851</v>
      </c>
      <c r="O998" s="1">
        <v>46203.873877314814</v>
      </c>
      <c r="P998" s="1">
        <v>46203.874467592592</v>
      </c>
      <c r="Q998" s="1" t="str">
        <f t="shared" si="15"/>
        <v>3163904|r02</v>
      </c>
    </row>
    <row r="999" spans="1:17">
      <c r="A999">
        <v>998</v>
      </c>
      <c r="B999" t="s">
        <v>1859</v>
      </c>
      <c r="C999" t="s">
        <v>1860</v>
      </c>
      <c r="D999">
        <v>3168606</v>
      </c>
      <c r="E999">
        <v>92</v>
      </c>
      <c r="F999" t="s">
        <v>1849</v>
      </c>
      <c r="G999" s="1">
        <v>46203.874664351853</v>
      </c>
      <c r="H999">
        <v>56</v>
      </c>
      <c r="I999" t="s">
        <v>1849</v>
      </c>
      <c r="J999" s="1">
        <v>46203.875115740739</v>
      </c>
      <c r="K999">
        <v>1</v>
      </c>
      <c r="L999">
        <v>1</v>
      </c>
      <c r="M999" t="s">
        <v>1850</v>
      </c>
      <c r="N999" t="s">
        <v>1851</v>
      </c>
      <c r="O999" s="1">
        <v>46203.874502314815</v>
      </c>
      <c r="P999" s="1">
        <v>46203.875115740739</v>
      </c>
      <c r="Q999" s="1" t="str">
        <f t="shared" si="15"/>
        <v>3168606|r02</v>
      </c>
    </row>
    <row r="1000" spans="1:17">
      <c r="A1000">
        <v>999</v>
      </c>
      <c r="B1000" t="s">
        <v>1859</v>
      </c>
      <c r="C1000" t="s">
        <v>1860</v>
      </c>
      <c r="D1000">
        <v>2206407</v>
      </c>
      <c r="E1000">
        <v>92</v>
      </c>
      <c r="F1000" t="s">
        <v>1849</v>
      </c>
      <c r="G1000" s="1">
        <v>46203.876689814817</v>
      </c>
      <c r="H1000">
        <v>70</v>
      </c>
      <c r="I1000" t="s">
        <v>1849</v>
      </c>
      <c r="J1000" s="1">
        <v>46203.877071759256</v>
      </c>
      <c r="K1000">
        <v>1</v>
      </c>
      <c r="L1000">
        <v>1</v>
      </c>
      <c r="M1000" t="s">
        <v>1850</v>
      </c>
      <c r="N1000" t="s">
        <v>1851</v>
      </c>
      <c r="O1000" s="1">
        <v>46203.874606481484</v>
      </c>
      <c r="P1000" s="1">
        <v>46203.877071759256</v>
      </c>
      <c r="Q1000" s="1" t="str">
        <f t="shared" si="15"/>
        <v>2206407|r02</v>
      </c>
    </row>
    <row r="1001" spans="1:17">
      <c r="A1001">
        <v>1000</v>
      </c>
      <c r="B1001" t="s">
        <v>1859</v>
      </c>
      <c r="C1001" t="s">
        <v>1860</v>
      </c>
      <c r="D1001">
        <v>3168903</v>
      </c>
      <c r="E1001">
        <v>97</v>
      </c>
      <c r="F1001" t="s">
        <v>1849</v>
      </c>
      <c r="G1001" s="1">
        <v>46203.875486111108</v>
      </c>
      <c r="H1001">
        <v>92</v>
      </c>
      <c r="I1001" t="s">
        <v>1849</v>
      </c>
      <c r="J1001" s="1">
        <v>46203.875717592593</v>
      </c>
      <c r="K1001">
        <v>1</v>
      </c>
      <c r="L1001">
        <v>1</v>
      </c>
      <c r="M1001" t="s">
        <v>1850</v>
      </c>
      <c r="N1001" t="s">
        <v>1851</v>
      </c>
      <c r="O1001" s="1">
        <v>46203.875150462962</v>
      </c>
      <c r="P1001" s="1">
        <v>46203.875717592593</v>
      </c>
      <c r="Q1001" s="1" t="str">
        <f t="shared" si="15"/>
        <v>3168903|r02</v>
      </c>
    </row>
    <row r="1002" spans="1:17">
      <c r="A1002">
        <v>1001</v>
      </c>
      <c r="B1002" t="s">
        <v>1859</v>
      </c>
      <c r="C1002" t="s">
        <v>1860</v>
      </c>
      <c r="D1002">
        <v>3169059</v>
      </c>
      <c r="E1002">
        <v>70</v>
      </c>
      <c r="F1002" t="s">
        <v>1849</v>
      </c>
      <c r="G1002" s="1">
        <v>46203.880231481482</v>
      </c>
      <c r="H1002">
        <v>73</v>
      </c>
      <c r="I1002" t="s">
        <v>1849</v>
      </c>
      <c r="J1002" s="1">
        <v>46203.880520833336</v>
      </c>
      <c r="K1002">
        <v>1</v>
      </c>
      <c r="L1002">
        <v>1</v>
      </c>
      <c r="M1002" t="s">
        <v>1850</v>
      </c>
      <c r="N1002" t="s">
        <v>1851</v>
      </c>
      <c r="O1002" s="1">
        <v>46203.875763888886</v>
      </c>
      <c r="P1002" s="1">
        <v>46203.880520833336</v>
      </c>
      <c r="Q1002" s="1" t="str">
        <f t="shared" si="15"/>
        <v>3169059|r02</v>
      </c>
    </row>
    <row r="1003" spans="1:17">
      <c r="A1003">
        <v>1002</v>
      </c>
      <c r="B1003" t="s">
        <v>1859</v>
      </c>
      <c r="C1003" t="s">
        <v>1860</v>
      </c>
      <c r="D1003">
        <v>2207850</v>
      </c>
      <c r="E1003">
        <v>63</v>
      </c>
      <c r="F1003" t="s">
        <v>1849</v>
      </c>
      <c r="G1003" s="1">
        <v>46203.878518518519</v>
      </c>
      <c r="H1003">
        <v>63</v>
      </c>
      <c r="I1003" t="s">
        <v>1849</v>
      </c>
      <c r="J1003" s="1">
        <v>46203.879270833335</v>
      </c>
      <c r="K1003">
        <v>1</v>
      </c>
      <c r="L1003">
        <v>1</v>
      </c>
      <c r="M1003" t="s">
        <v>1850</v>
      </c>
      <c r="N1003" t="s">
        <v>1851</v>
      </c>
      <c r="O1003" s="1">
        <v>46203.877118055556</v>
      </c>
      <c r="P1003" s="1">
        <v>46203.879270833335</v>
      </c>
      <c r="Q1003" s="1" t="str">
        <f t="shared" si="15"/>
        <v>2207850|r02</v>
      </c>
    </row>
    <row r="1004" spans="1:17">
      <c r="A1004">
        <v>1003</v>
      </c>
      <c r="B1004" t="s">
        <v>1859</v>
      </c>
      <c r="C1004" t="s">
        <v>1860</v>
      </c>
      <c r="D1004">
        <v>4321634</v>
      </c>
      <c r="E1004">
        <v>75</v>
      </c>
      <c r="F1004" t="s">
        <v>1849</v>
      </c>
      <c r="G1004" s="1">
        <v>46203.87939814815</v>
      </c>
      <c r="H1004">
        <v>74</v>
      </c>
      <c r="I1004" t="s">
        <v>1849</v>
      </c>
      <c r="J1004" s="1">
        <v>46203.879675925928</v>
      </c>
      <c r="K1004">
        <v>1</v>
      </c>
      <c r="L1004">
        <v>1</v>
      </c>
      <c r="M1004" t="s">
        <v>1850</v>
      </c>
      <c r="N1004" t="s">
        <v>1851</v>
      </c>
      <c r="O1004" s="1">
        <v>46203.878900462965</v>
      </c>
      <c r="P1004" s="1">
        <v>46203.879675925928</v>
      </c>
      <c r="Q1004" s="1" t="str">
        <f t="shared" si="15"/>
        <v>4321634|r02</v>
      </c>
    </row>
    <row r="1005" spans="1:17">
      <c r="A1005">
        <v>1004</v>
      </c>
      <c r="B1005" t="s">
        <v>1859</v>
      </c>
      <c r="C1005" t="s">
        <v>1860</v>
      </c>
      <c r="D1005">
        <v>2209971</v>
      </c>
      <c r="E1005">
        <v>66</v>
      </c>
      <c r="F1005" t="s">
        <v>1849</v>
      </c>
      <c r="G1005" s="1">
        <v>46203.880011574074</v>
      </c>
      <c r="H1005">
        <v>64</v>
      </c>
      <c r="I1005" t="s">
        <v>1849</v>
      </c>
      <c r="J1005" s="1">
        <v>46203.880578703705</v>
      </c>
      <c r="K1005">
        <v>1</v>
      </c>
      <c r="L1005">
        <v>1</v>
      </c>
      <c r="M1005" t="s">
        <v>1850</v>
      </c>
      <c r="N1005" t="s">
        <v>1851</v>
      </c>
      <c r="O1005" s="1">
        <v>46203.879305555558</v>
      </c>
      <c r="P1005" s="1">
        <v>46203.880578703705</v>
      </c>
      <c r="Q1005" s="1" t="str">
        <f t="shared" si="15"/>
        <v>2209971|r02</v>
      </c>
    </row>
    <row r="1006" spans="1:17">
      <c r="A1006">
        <v>1005</v>
      </c>
      <c r="B1006" t="s">
        <v>1859</v>
      </c>
      <c r="C1006" t="s">
        <v>1860</v>
      </c>
      <c r="D1006">
        <v>4322327</v>
      </c>
      <c r="E1006">
        <v>67</v>
      </c>
      <c r="F1006" t="s">
        <v>1849</v>
      </c>
      <c r="G1006" s="1">
        <v>46203.880231481482</v>
      </c>
      <c r="H1006">
        <v>69</v>
      </c>
      <c r="I1006" t="s">
        <v>1849</v>
      </c>
      <c r="J1006" s="1">
        <v>46203.880428240744</v>
      </c>
      <c r="K1006">
        <v>1</v>
      </c>
      <c r="L1006">
        <v>1</v>
      </c>
      <c r="M1006" t="s">
        <v>1850</v>
      </c>
      <c r="N1006" t="s">
        <v>1851</v>
      </c>
      <c r="O1006" s="1">
        <v>46203.879710648151</v>
      </c>
      <c r="P1006" s="1">
        <v>46203.880428240744</v>
      </c>
      <c r="Q1006" s="1" t="str">
        <f t="shared" si="15"/>
        <v>4322327|r02</v>
      </c>
    </row>
    <row r="1007" spans="1:17">
      <c r="A1007">
        <v>1006</v>
      </c>
      <c r="B1007" t="s">
        <v>1859</v>
      </c>
      <c r="C1007" t="s">
        <v>1860</v>
      </c>
      <c r="D1007">
        <v>4322608</v>
      </c>
      <c r="E1007">
        <v>58</v>
      </c>
      <c r="F1007" t="s">
        <v>1849</v>
      </c>
      <c r="G1007" s="1">
        <v>46203.880682870367</v>
      </c>
      <c r="H1007">
        <v>66</v>
      </c>
      <c r="I1007" t="s">
        <v>1849</v>
      </c>
      <c r="J1007" s="1">
        <v>46203.881122685183</v>
      </c>
      <c r="K1007">
        <v>1</v>
      </c>
      <c r="L1007">
        <v>1</v>
      </c>
      <c r="M1007" t="s">
        <v>1850</v>
      </c>
      <c r="N1007" t="s">
        <v>1851</v>
      </c>
      <c r="O1007" s="1">
        <v>46203.880474537036</v>
      </c>
      <c r="P1007" s="1">
        <v>46203.881122685183</v>
      </c>
      <c r="Q1007" s="1" t="str">
        <f t="shared" si="15"/>
        <v>4322608|r02</v>
      </c>
    </row>
    <row r="1008" spans="1:17">
      <c r="A1008">
        <v>1007</v>
      </c>
      <c r="B1008" t="s">
        <v>1859</v>
      </c>
      <c r="C1008" t="s">
        <v>1860</v>
      </c>
      <c r="D1008">
        <v>3170008</v>
      </c>
      <c r="E1008">
        <v>62</v>
      </c>
      <c r="F1008" t="s">
        <v>1849</v>
      </c>
      <c r="G1008" s="1">
        <v>46203.880925925929</v>
      </c>
      <c r="H1008">
        <v>64</v>
      </c>
      <c r="I1008" t="s">
        <v>1849</v>
      </c>
      <c r="J1008" s="1">
        <v>46203.881226851852</v>
      </c>
      <c r="K1008">
        <v>1</v>
      </c>
      <c r="L1008">
        <v>1</v>
      </c>
      <c r="M1008" t="s">
        <v>1850</v>
      </c>
      <c r="N1008" t="s">
        <v>1851</v>
      </c>
      <c r="O1008" s="1">
        <v>46203.880567129629</v>
      </c>
      <c r="P1008" s="1">
        <v>46203.881226851852</v>
      </c>
      <c r="Q1008" s="1" t="str">
        <f t="shared" si="15"/>
        <v>3170008|r02</v>
      </c>
    </row>
    <row r="1009" spans="1:17">
      <c r="A1009">
        <v>1008</v>
      </c>
      <c r="B1009" t="s">
        <v>1859</v>
      </c>
      <c r="C1009" t="s">
        <v>1860</v>
      </c>
      <c r="D1009">
        <v>2210375</v>
      </c>
      <c r="E1009">
        <v>66</v>
      </c>
      <c r="F1009" t="s">
        <v>1849</v>
      </c>
      <c r="G1009" s="1">
        <v>46203.881608796299</v>
      </c>
      <c r="H1009">
        <v>65</v>
      </c>
      <c r="I1009" t="s">
        <v>1849</v>
      </c>
      <c r="J1009" s="1">
        <v>46203.882650462961</v>
      </c>
      <c r="K1009">
        <v>1</v>
      </c>
      <c r="L1009">
        <v>1</v>
      </c>
      <c r="M1009" t="s">
        <v>1850</v>
      </c>
      <c r="N1009" t="s">
        <v>1851</v>
      </c>
      <c r="O1009" s="1">
        <v>46203.880636574075</v>
      </c>
      <c r="P1009" s="1">
        <v>46203.882650462961</v>
      </c>
      <c r="Q1009" s="1" t="str">
        <f t="shared" si="15"/>
        <v>2210375|r02</v>
      </c>
    </row>
    <row r="1010" spans="1:17">
      <c r="A1010">
        <v>1009</v>
      </c>
      <c r="B1010" t="s">
        <v>1859</v>
      </c>
      <c r="C1010" t="s">
        <v>1860</v>
      </c>
      <c r="D1010">
        <v>4200606</v>
      </c>
      <c r="E1010">
        <v>64</v>
      </c>
      <c r="F1010" t="s">
        <v>1849</v>
      </c>
      <c r="G1010" s="1">
        <v>46203.881493055553</v>
      </c>
      <c r="H1010">
        <v>68</v>
      </c>
      <c r="I1010" t="s">
        <v>1849</v>
      </c>
      <c r="J1010" s="1">
        <v>46203.88175925926</v>
      </c>
      <c r="K1010">
        <v>1</v>
      </c>
      <c r="L1010">
        <v>1</v>
      </c>
      <c r="M1010" t="s">
        <v>1850</v>
      </c>
      <c r="N1010" t="s">
        <v>1851</v>
      </c>
      <c r="O1010" s="1">
        <v>46203.881168981483</v>
      </c>
      <c r="P1010" s="1">
        <v>46203.88175925926</v>
      </c>
      <c r="Q1010" s="1" t="str">
        <f t="shared" si="15"/>
        <v>4200606|r02</v>
      </c>
    </row>
    <row r="1011" spans="1:17">
      <c r="A1011">
        <v>1010</v>
      </c>
      <c r="B1011" t="s">
        <v>1859</v>
      </c>
      <c r="C1011" t="s">
        <v>1860</v>
      </c>
      <c r="D1011">
        <v>3170057</v>
      </c>
      <c r="E1011">
        <v>70</v>
      </c>
      <c r="F1011" t="s">
        <v>1849</v>
      </c>
      <c r="G1011" s="1">
        <v>46203.88175925926</v>
      </c>
      <c r="H1011">
        <v>67</v>
      </c>
      <c r="I1011" t="s">
        <v>1849</v>
      </c>
      <c r="J1011" s="1">
        <v>46203.88212962963</v>
      </c>
      <c r="K1011">
        <v>1</v>
      </c>
      <c r="L1011">
        <v>1</v>
      </c>
      <c r="M1011" t="s">
        <v>1850</v>
      </c>
      <c r="N1011" t="s">
        <v>1851</v>
      </c>
      <c r="O1011" s="1">
        <v>46203.881273148145</v>
      </c>
      <c r="P1011" s="1">
        <v>46203.88212962963</v>
      </c>
      <c r="Q1011" s="1" t="str">
        <f t="shared" si="15"/>
        <v>3170057|r02</v>
      </c>
    </row>
    <row r="1012" spans="1:17">
      <c r="A1012">
        <v>1011</v>
      </c>
      <c r="B1012" t="s">
        <v>1859</v>
      </c>
      <c r="C1012" t="s">
        <v>1860</v>
      </c>
      <c r="D1012">
        <v>4203204</v>
      </c>
      <c r="E1012">
        <v>76</v>
      </c>
      <c r="F1012" t="s">
        <v>1849</v>
      </c>
      <c r="G1012" s="1">
        <v>46203.882349537038</v>
      </c>
      <c r="H1012">
        <v>78</v>
      </c>
      <c r="I1012" t="s">
        <v>1849</v>
      </c>
      <c r="J1012" s="1">
        <v>46203.882604166669</v>
      </c>
      <c r="K1012">
        <v>1</v>
      </c>
      <c r="L1012">
        <v>1</v>
      </c>
      <c r="M1012" t="s">
        <v>1850</v>
      </c>
      <c r="N1012" t="s">
        <v>1851</v>
      </c>
      <c r="O1012" s="1">
        <v>46203.881793981483</v>
      </c>
      <c r="P1012" s="1">
        <v>46203.882604166669</v>
      </c>
      <c r="Q1012" s="1" t="str">
        <f t="shared" si="15"/>
        <v>4203204|r02</v>
      </c>
    </row>
    <row r="1013" spans="1:17">
      <c r="A1013">
        <v>1012</v>
      </c>
      <c r="B1013" t="s">
        <v>1859</v>
      </c>
      <c r="C1013" t="s">
        <v>1860</v>
      </c>
      <c r="D1013">
        <v>3170701</v>
      </c>
      <c r="E1013">
        <v>92</v>
      </c>
      <c r="F1013" t="s">
        <v>1849</v>
      </c>
      <c r="G1013" s="1">
        <v>46203.882349537038</v>
      </c>
      <c r="H1013">
        <v>76</v>
      </c>
      <c r="I1013" t="s">
        <v>1849</v>
      </c>
      <c r="J1013" s="1">
        <v>46203.882627314815</v>
      </c>
      <c r="K1013">
        <v>1</v>
      </c>
      <c r="L1013">
        <v>1</v>
      </c>
      <c r="M1013" t="s">
        <v>1850</v>
      </c>
      <c r="N1013" t="s">
        <v>1851</v>
      </c>
      <c r="O1013" s="1">
        <v>46203.882164351853</v>
      </c>
      <c r="P1013" s="1">
        <v>46203.882627314815</v>
      </c>
      <c r="Q1013" s="1" t="str">
        <f t="shared" si="15"/>
        <v>3170701|r02</v>
      </c>
    </row>
    <row r="1014" spans="1:17">
      <c r="A1014">
        <v>1013</v>
      </c>
      <c r="B1014" t="s">
        <v>1859</v>
      </c>
      <c r="C1014" t="s">
        <v>1860</v>
      </c>
      <c r="D1014">
        <v>4205357</v>
      </c>
      <c r="E1014">
        <v>56</v>
      </c>
      <c r="F1014" t="s">
        <v>1849</v>
      </c>
      <c r="G1014" s="1">
        <v>46203.883090277777</v>
      </c>
      <c r="H1014">
        <v>61</v>
      </c>
      <c r="I1014" t="s">
        <v>1849</v>
      </c>
      <c r="J1014" s="1">
        <v>46203.883368055554</v>
      </c>
      <c r="K1014">
        <v>1</v>
      </c>
      <c r="L1014">
        <v>1</v>
      </c>
      <c r="M1014" t="s">
        <v>1850</v>
      </c>
      <c r="N1014" t="s">
        <v>1851</v>
      </c>
      <c r="O1014" s="1">
        <v>46203.882650462961</v>
      </c>
      <c r="P1014" s="1">
        <v>46203.883368055554</v>
      </c>
      <c r="Q1014" s="1" t="str">
        <f t="shared" si="15"/>
        <v>4205357|r02</v>
      </c>
    </row>
    <row r="1015" spans="1:17">
      <c r="A1015">
        <v>1014</v>
      </c>
      <c r="B1015" t="s">
        <v>1859</v>
      </c>
      <c r="C1015" t="s">
        <v>1860</v>
      </c>
      <c r="D1015">
        <v>3300951</v>
      </c>
      <c r="E1015">
        <v>77</v>
      </c>
      <c r="F1015" t="s">
        <v>1849</v>
      </c>
      <c r="G1015" s="1">
        <v>46203.883009259262</v>
      </c>
      <c r="H1015">
        <v>75</v>
      </c>
      <c r="I1015" t="s">
        <v>1849</v>
      </c>
      <c r="J1015" s="1">
        <v>46203.883206018516</v>
      </c>
      <c r="K1015">
        <v>1</v>
      </c>
      <c r="L1015">
        <v>1</v>
      </c>
      <c r="M1015" t="s">
        <v>1850</v>
      </c>
      <c r="N1015" t="s">
        <v>1851</v>
      </c>
      <c r="O1015" s="1">
        <v>46203.882673611108</v>
      </c>
      <c r="P1015" s="1">
        <v>46203.883206018516</v>
      </c>
      <c r="Q1015" s="1" t="str">
        <f t="shared" si="15"/>
        <v>3300951|r02</v>
      </c>
    </row>
    <row r="1016" spans="1:17">
      <c r="A1016">
        <v>1015</v>
      </c>
      <c r="B1016" t="s">
        <v>1859</v>
      </c>
      <c r="C1016" t="s">
        <v>1860</v>
      </c>
      <c r="D1016">
        <v>2210607</v>
      </c>
      <c r="E1016">
        <v>68</v>
      </c>
      <c r="F1016" t="s">
        <v>1849</v>
      </c>
      <c r="G1016" s="1">
        <v>46203.883125</v>
      </c>
      <c r="H1016">
        <v>71</v>
      </c>
      <c r="I1016" t="s">
        <v>1849</v>
      </c>
      <c r="J1016" s="1">
        <v>46203.883425925924</v>
      </c>
      <c r="K1016">
        <v>1</v>
      </c>
      <c r="L1016">
        <v>1</v>
      </c>
      <c r="M1016" t="s">
        <v>1850</v>
      </c>
      <c r="N1016" t="s">
        <v>1851</v>
      </c>
      <c r="O1016" s="1">
        <v>46203.882696759261</v>
      </c>
      <c r="P1016" s="1">
        <v>46203.883425925924</v>
      </c>
      <c r="Q1016" s="1" t="str">
        <f t="shared" si="15"/>
        <v>2210607|r02</v>
      </c>
    </row>
    <row r="1017" spans="1:17">
      <c r="A1017">
        <v>1016</v>
      </c>
      <c r="B1017" t="s">
        <v>1859</v>
      </c>
      <c r="C1017" t="s">
        <v>1860</v>
      </c>
      <c r="D1017">
        <v>3301405</v>
      </c>
      <c r="E1017">
        <v>92</v>
      </c>
      <c r="F1017" t="s">
        <v>1849</v>
      </c>
      <c r="G1017" s="1">
        <v>46203.883402777778</v>
      </c>
      <c r="H1017">
        <v>55</v>
      </c>
      <c r="I1017" t="s">
        <v>1849</v>
      </c>
      <c r="J1017" s="1">
        <v>46203.883692129632</v>
      </c>
      <c r="K1017">
        <v>1</v>
      </c>
      <c r="L1017">
        <v>1</v>
      </c>
      <c r="M1017" t="s">
        <v>1850</v>
      </c>
      <c r="N1017" t="s">
        <v>1851</v>
      </c>
      <c r="O1017" s="1">
        <v>46203.883252314816</v>
      </c>
      <c r="P1017" s="1">
        <v>46203.883692129632</v>
      </c>
      <c r="Q1017" s="1" t="str">
        <f t="shared" si="15"/>
        <v>3301405|r02</v>
      </c>
    </row>
    <row r="1018" spans="1:17">
      <c r="A1018">
        <v>1017</v>
      </c>
      <c r="B1018" t="s">
        <v>1859</v>
      </c>
      <c r="C1018" t="s">
        <v>1860</v>
      </c>
      <c r="D1018">
        <v>4209300</v>
      </c>
      <c r="E1018">
        <v>54</v>
      </c>
      <c r="F1018" t="s">
        <v>1849</v>
      </c>
      <c r="G1018" s="1">
        <v>46203.883715277778</v>
      </c>
      <c r="H1018">
        <v>60</v>
      </c>
      <c r="I1018" t="s">
        <v>1849</v>
      </c>
      <c r="J1018" s="1">
        <v>46203.883935185186</v>
      </c>
      <c r="K1018">
        <v>1</v>
      </c>
      <c r="L1018">
        <v>1</v>
      </c>
      <c r="M1018" t="s">
        <v>1850</v>
      </c>
      <c r="N1018" t="s">
        <v>1851</v>
      </c>
      <c r="O1018" s="1">
        <v>46203.883414351854</v>
      </c>
      <c r="P1018" s="1">
        <v>46203.883935185186</v>
      </c>
      <c r="Q1018" s="1" t="str">
        <f t="shared" si="15"/>
        <v>4209300|r02</v>
      </c>
    </row>
    <row r="1019" spans="1:17">
      <c r="A1019">
        <v>1018</v>
      </c>
      <c r="B1019" t="s">
        <v>1859</v>
      </c>
      <c r="C1019" t="s">
        <v>1860</v>
      </c>
      <c r="D1019">
        <v>2210656</v>
      </c>
      <c r="E1019">
        <v>68</v>
      </c>
      <c r="F1019" t="s">
        <v>1849</v>
      </c>
      <c r="G1019" s="1">
        <v>46203.883831018517</v>
      </c>
      <c r="H1019">
        <v>68</v>
      </c>
      <c r="I1019" t="s">
        <v>1849</v>
      </c>
      <c r="J1019" s="1">
        <v>46203.884074074071</v>
      </c>
      <c r="K1019">
        <v>1</v>
      </c>
      <c r="L1019">
        <v>1</v>
      </c>
      <c r="M1019" t="s">
        <v>1850</v>
      </c>
      <c r="N1019" t="s">
        <v>1851</v>
      </c>
      <c r="O1019" s="1">
        <v>46203.88349537037</v>
      </c>
      <c r="P1019" s="1">
        <v>46203.884074074071</v>
      </c>
      <c r="Q1019" s="1" t="str">
        <f t="shared" si="15"/>
        <v>2210656|r02</v>
      </c>
    </row>
    <row r="1020" spans="1:17">
      <c r="A1020">
        <v>1019</v>
      </c>
      <c r="B1020" t="s">
        <v>1859</v>
      </c>
      <c r="C1020" t="s">
        <v>1860</v>
      </c>
      <c r="D1020">
        <v>3302502</v>
      </c>
      <c r="E1020">
        <v>69</v>
      </c>
      <c r="F1020" t="s">
        <v>1849</v>
      </c>
      <c r="G1020" s="1">
        <v>46203.884328703702</v>
      </c>
      <c r="H1020">
        <v>71</v>
      </c>
      <c r="I1020" t="s">
        <v>1849</v>
      </c>
      <c r="J1020" s="1">
        <v>46203.884571759256</v>
      </c>
      <c r="K1020">
        <v>1</v>
      </c>
      <c r="L1020">
        <v>1</v>
      </c>
      <c r="M1020" t="s">
        <v>1850</v>
      </c>
      <c r="N1020" t="s">
        <v>1851</v>
      </c>
      <c r="O1020" s="1">
        <v>46203.883738425924</v>
      </c>
      <c r="P1020" s="1">
        <v>46203.884571759256</v>
      </c>
      <c r="Q1020" s="1" t="str">
        <f t="shared" si="15"/>
        <v>3302502|r02</v>
      </c>
    </row>
    <row r="1021" spans="1:17">
      <c r="A1021">
        <v>1020</v>
      </c>
      <c r="B1021" t="s">
        <v>1859</v>
      </c>
      <c r="C1021" t="s">
        <v>1860</v>
      </c>
      <c r="D1021">
        <v>4209805</v>
      </c>
      <c r="E1021">
        <v>66</v>
      </c>
      <c r="F1021" t="s">
        <v>1849</v>
      </c>
      <c r="G1021" s="1">
        <v>46203.884398148148</v>
      </c>
      <c r="H1021">
        <v>67</v>
      </c>
      <c r="I1021" t="s">
        <v>1849</v>
      </c>
      <c r="J1021" s="1">
        <v>46203.884664351855</v>
      </c>
      <c r="K1021">
        <v>1</v>
      </c>
      <c r="L1021">
        <v>1</v>
      </c>
      <c r="M1021" t="s">
        <v>1850</v>
      </c>
      <c r="N1021" t="s">
        <v>1851</v>
      </c>
      <c r="O1021" s="1">
        <v>46203.883993055555</v>
      </c>
      <c r="P1021" s="1">
        <v>46203.884664351855</v>
      </c>
      <c r="Q1021" s="1" t="str">
        <f t="shared" si="15"/>
        <v>4209805|r02</v>
      </c>
    </row>
    <row r="1022" spans="1:17">
      <c r="A1022">
        <v>1021</v>
      </c>
      <c r="B1022" t="s">
        <v>1859</v>
      </c>
      <c r="C1022" t="s">
        <v>1860</v>
      </c>
      <c r="D1022">
        <v>2210904</v>
      </c>
      <c r="E1022">
        <v>76</v>
      </c>
      <c r="F1022" t="s">
        <v>1849</v>
      </c>
      <c r="G1022" s="1">
        <v>46203.884502314817</v>
      </c>
      <c r="H1022">
        <v>73</v>
      </c>
      <c r="I1022" t="s">
        <v>1849</v>
      </c>
      <c r="J1022" s="1">
        <v>46203.884791666664</v>
      </c>
      <c r="K1022">
        <v>1</v>
      </c>
      <c r="L1022">
        <v>1</v>
      </c>
      <c r="M1022" t="s">
        <v>1850</v>
      </c>
      <c r="N1022" t="s">
        <v>1851</v>
      </c>
      <c r="O1022" s="1">
        <v>46203.884131944447</v>
      </c>
      <c r="P1022" s="1">
        <v>46203.884791666664</v>
      </c>
      <c r="Q1022" s="1" t="str">
        <f t="shared" si="15"/>
        <v>2210904|r02</v>
      </c>
    </row>
    <row r="1023" spans="1:17">
      <c r="A1023">
        <v>1022</v>
      </c>
      <c r="B1023" t="s">
        <v>1859</v>
      </c>
      <c r="C1023" t="s">
        <v>1860</v>
      </c>
      <c r="D1023">
        <v>3303856</v>
      </c>
      <c r="E1023">
        <v>71</v>
      </c>
      <c r="F1023" t="s">
        <v>1849</v>
      </c>
      <c r="G1023" s="1">
        <v>46203.885694444441</v>
      </c>
      <c r="H1023">
        <v>70</v>
      </c>
      <c r="I1023" t="s">
        <v>1849</v>
      </c>
      <c r="J1023" s="1">
        <v>46203.885995370372</v>
      </c>
      <c r="K1023">
        <v>1</v>
      </c>
      <c r="L1023">
        <v>1</v>
      </c>
      <c r="M1023" t="s">
        <v>1850</v>
      </c>
      <c r="N1023" t="s">
        <v>1851</v>
      </c>
      <c r="O1023" s="1">
        <v>46203.884629629632</v>
      </c>
      <c r="P1023" s="1">
        <v>46203.885995370372</v>
      </c>
      <c r="Q1023" s="1" t="str">
        <f t="shared" si="15"/>
        <v>3303856|r02</v>
      </c>
    </row>
    <row r="1024" spans="1:17">
      <c r="A1024">
        <v>1023</v>
      </c>
      <c r="B1024" t="s">
        <v>1859</v>
      </c>
      <c r="C1024" t="s">
        <v>1860</v>
      </c>
      <c r="D1024">
        <v>4210209</v>
      </c>
      <c r="E1024">
        <v>61</v>
      </c>
      <c r="F1024" t="s">
        <v>1849</v>
      </c>
      <c r="G1024" s="1">
        <v>46203.885034722225</v>
      </c>
      <c r="H1024">
        <v>68</v>
      </c>
      <c r="I1024" t="s">
        <v>1849</v>
      </c>
      <c r="J1024" s="1">
        <v>46203.885300925926</v>
      </c>
      <c r="K1024">
        <v>1</v>
      </c>
      <c r="L1024">
        <v>1</v>
      </c>
      <c r="M1024" t="s">
        <v>1850</v>
      </c>
      <c r="N1024" t="s">
        <v>1851</v>
      </c>
      <c r="O1024" s="1">
        <v>46203.884710648148</v>
      </c>
      <c r="P1024" s="1">
        <v>46203.885300925926</v>
      </c>
      <c r="Q1024" s="1" t="str">
        <f t="shared" si="15"/>
        <v>4210209|r02</v>
      </c>
    </row>
    <row r="1025" spans="1:17">
      <c r="A1025">
        <v>1024</v>
      </c>
      <c r="B1025" t="s">
        <v>1859</v>
      </c>
      <c r="C1025" t="s">
        <v>1860</v>
      </c>
      <c r="D1025">
        <v>2211704</v>
      </c>
      <c r="E1025">
        <v>66</v>
      </c>
      <c r="F1025" t="s">
        <v>1849</v>
      </c>
      <c r="G1025" s="1">
        <v>46203.885694444441</v>
      </c>
      <c r="H1025">
        <v>64</v>
      </c>
      <c r="I1025" t="s">
        <v>1849</v>
      </c>
      <c r="J1025" s="1">
        <v>46203.886400462965</v>
      </c>
      <c r="K1025">
        <v>1</v>
      </c>
      <c r="L1025">
        <v>1</v>
      </c>
      <c r="M1025" t="s">
        <v>1850</v>
      </c>
      <c r="N1025" t="s">
        <v>1851</v>
      </c>
      <c r="O1025" s="1">
        <v>46203.884837962964</v>
      </c>
      <c r="P1025" s="1">
        <v>46203.886400462965</v>
      </c>
      <c r="Q1025" s="1" t="str">
        <f t="shared" si="15"/>
        <v>2211704|r02</v>
      </c>
    </row>
    <row r="1026" spans="1:17">
      <c r="A1026">
        <v>1025</v>
      </c>
      <c r="B1026" t="s">
        <v>1859</v>
      </c>
      <c r="C1026" t="s">
        <v>1860</v>
      </c>
      <c r="D1026">
        <v>4210308</v>
      </c>
      <c r="E1026">
        <v>62</v>
      </c>
      <c r="F1026" t="s">
        <v>1849</v>
      </c>
      <c r="G1026" s="1">
        <v>46203.885787037034</v>
      </c>
      <c r="H1026">
        <v>67</v>
      </c>
      <c r="I1026" t="s">
        <v>1849</v>
      </c>
      <c r="J1026" s="1">
        <v>46203.886076388888</v>
      </c>
      <c r="K1026">
        <v>1</v>
      </c>
      <c r="L1026">
        <v>1</v>
      </c>
      <c r="M1026" t="s">
        <v>1850</v>
      </c>
      <c r="N1026" t="s">
        <v>1851</v>
      </c>
      <c r="O1026" s="1">
        <v>46203.885358796295</v>
      </c>
      <c r="P1026" s="1">
        <v>46203.886076388888</v>
      </c>
      <c r="Q1026" s="1" t="str">
        <f t="shared" ref="Q1026:Q1089" si="16">D1026&amp;"|"&amp;B1026</f>
        <v>4210308|r02</v>
      </c>
    </row>
    <row r="1027" spans="1:17">
      <c r="A1027">
        <v>1026</v>
      </c>
      <c r="B1027" t="s">
        <v>1859</v>
      </c>
      <c r="C1027" t="s">
        <v>1860</v>
      </c>
      <c r="D1027">
        <v>3500808</v>
      </c>
      <c r="E1027">
        <v>92</v>
      </c>
      <c r="F1027" t="s">
        <v>1849</v>
      </c>
      <c r="G1027" s="1">
        <v>46203.888506944444</v>
      </c>
      <c r="H1027">
        <v>48</v>
      </c>
      <c r="I1027" t="s">
        <v>1849</v>
      </c>
      <c r="J1027" s="1">
        <v>46203.888784722221</v>
      </c>
      <c r="K1027">
        <v>1</v>
      </c>
      <c r="L1027">
        <v>1</v>
      </c>
      <c r="M1027" t="s">
        <v>1850</v>
      </c>
      <c r="N1027" t="s">
        <v>1851</v>
      </c>
      <c r="O1027" s="1">
        <v>46203.886030092595</v>
      </c>
      <c r="P1027" s="1">
        <v>46203.888784722221</v>
      </c>
      <c r="Q1027" s="1" t="str">
        <f t="shared" si="16"/>
        <v>3500808|r02</v>
      </c>
    </row>
    <row r="1028" spans="1:17">
      <c r="A1028">
        <v>1027</v>
      </c>
      <c r="B1028" t="s">
        <v>1859</v>
      </c>
      <c r="C1028" t="s">
        <v>1860</v>
      </c>
      <c r="D1028">
        <v>4211801</v>
      </c>
      <c r="E1028">
        <v>58</v>
      </c>
      <c r="F1028" t="s">
        <v>1849</v>
      </c>
      <c r="G1028" s="1">
        <v>46203.888773148145</v>
      </c>
      <c r="H1028">
        <v>61</v>
      </c>
      <c r="I1028" t="s">
        <v>1849</v>
      </c>
      <c r="J1028" s="1">
        <v>46203.889039351852</v>
      </c>
      <c r="K1028">
        <v>1</v>
      </c>
      <c r="L1028">
        <v>1</v>
      </c>
      <c r="M1028" t="s">
        <v>1850</v>
      </c>
      <c r="N1028" t="s">
        <v>1851</v>
      </c>
      <c r="O1028" s="1">
        <v>46203.886122685188</v>
      </c>
      <c r="P1028" s="1">
        <v>46203.889039351852</v>
      </c>
      <c r="Q1028" s="1" t="str">
        <f t="shared" si="16"/>
        <v>4211801|r02</v>
      </c>
    </row>
    <row r="1029" spans="1:17">
      <c r="A1029">
        <v>1028</v>
      </c>
      <c r="B1029" t="s">
        <v>1859</v>
      </c>
      <c r="C1029" t="s">
        <v>1860</v>
      </c>
      <c r="D1029">
        <v>2401453</v>
      </c>
      <c r="F1029" t="s">
        <v>1854</v>
      </c>
      <c r="G1029" s="1">
        <v>46203.893472222226</v>
      </c>
      <c r="I1029" t="s">
        <v>1852</v>
      </c>
      <c r="J1029" s="1">
        <v>46203.894282407404</v>
      </c>
      <c r="K1029">
        <v>0</v>
      </c>
      <c r="L1029">
        <v>0</v>
      </c>
      <c r="M1029" t="s">
        <v>1855</v>
      </c>
      <c r="N1029" t="s">
        <v>1851</v>
      </c>
      <c r="O1029" s="1">
        <v>46203.886446759258</v>
      </c>
      <c r="P1029" s="1">
        <v>46203.894282407404</v>
      </c>
      <c r="Q1029" s="1" t="str">
        <f t="shared" si="16"/>
        <v>2401453|r02</v>
      </c>
    </row>
    <row r="1030" spans="1:17">
      <c r="A1030">
        <v>1029</v>
      </c>
      <c r="B1030" t="s">
        <v>1859</v>
      </c>
      <c r="C1030" t="s">
        <v>1860</v>
      </c>
      <c r="D1030">
        <v>3506904</v>
      </c>
      <c r="E1030">
        <v>66</v>
      </c>
      <c r="F1030" t="s">
        <v>1849</v>
      </c>
      <c r="G1030" s="1">
        <v>46203.890127314815</v>
      </c>
      <c r="H1030">
        <v>76</v>
      </c>
      <c r="I1030" t="s">
        <v>1849</v>
      </c>
      <c r="J1030" s="1">
        <v>46203.890439814815</v>
      </c>
      <c r="K1030">
        <v>1</v>
      </c>
      <c r="L1030">
        <v>1</v>
      </c>
      <c r="M1030" t="s">
        <v>1850</v>
      </c>
      <c r="N1030" t="s">
        <v>1851</v>
      </c>
      <c r="O1030" s="1">
        <v>46203.888819444444</v>
      </c>
      <c r="P1030" s="1">
        <v>46203.890439814815</v>
      </c>
      <c r="Q1030" s="1" t="str">
        <f t="shared" si="16"/>
        <v>3506904|r02</v>
      </c>
    </row>
    <row r="1031" spans="1:17">
      <c r="A1031">
        <v>1030</v>
      </c>
      <c r="B1031" t="s">
        <v>1859</v>
      </c>
      <c r="C1031" t="s">
        <v>1860</v>
      </c>
      <c r="D1031">
        <v>4212700</v>
      </c>
      <c r="E1031">
        <v>61</v>
      </c>
      <c r="F1031" t="s">
        <v>1849</v>
      </c>
      <c r="G1031" s="1">
        <v>46203.889479166668</v>
      </c>
      <c r="H1031">
        <v>65</v>
      </c>
      <c r="I1031" t="s">
        <v>1849</v>
      </c>
      <c r="J1031" s="1">
        <v>46203.889756944445</v>
      </c>
      <c r="K1031">
        <v>1</v>
      </c>
      <c r="L1031">
        <v>1</v>
      </c>
      <c r="M1031" t="s">
        <v>1850</v>
      </c>
      <c r="N1031" t="s">
        <v>1851</v>
      </c>
      <c r="O1031" s="1">
        <v>46203.889074074075</v>
      </c>
      <c r="P1031" s="1">
        <v>46203.889756944445</v>
      </c>
      <c r="Q1031" s="1" t="str">
        <f t="shared" si="16"/>
        <v>4212700|r02</v>
      </c>
    </row>
    <row r="1032" spans="1:17">
      <c r="A1032">
        <v>1031</v>
      </c>
      <c r="B1032" t="s">
        <v>1859</v>
      </c>
      <c r="C1032" t="s">
        <v>1860</v>
      </c>
      <c r="D1032">
        <v>4213302</v>
      </c>
      <c r="E1032">
        <v>59</v>
      </c>
      <c r="F1032" t="s">
        <v>1849</v>
      </c>
      <c r="G1032" s="1">
        <v>46203.890034722222</v>
      </c>
      <c r="H1032">
        <v>62</v>
      </c>
      <c r="I1032" t="s">
        <v>1849</v>
      </c>
      <c r="J1032" s="1">
        <v>46203.890219907407</v>
      </c>
      <c r="K1032">
        <v>1</v>
      </c>
      <c r="L1032">
        <v>1</v>
      </c>
      <c r="M1032" t="s">
        <v>1850</v>
      </c>
      <c r="N1032" t="s">
        <v>1851</v>
      </c>
      <c r="O1032" s="1">
        <v>46203.889791666668</v>
      </c>
      <c r="P1032" s="1">
        <v>46203.890219907407</v>
      </c>
      <c r="Q1032" s="1" t="str">
        <f t="shared" si="16"/>
        <v>4213302|r02</v>
      </c>
    </row>
    <row r="1033" spans="1:17">
      <c r="A1033">
        <v>1032</v>
      </c>
      <c r="B1033" t="s">
        <v>1859</v>
      </c>
      <c r="C1033" t="s">
        <v>1860</v>
      </c>
      <c r="D1033">
        <v>4214805</v>
      </c>
      <c r="E1033">
        <v>67</v>
      </c>
      <c r="F1033" t="s">
        <v>1849</v>
      </c>
      <c r="G1033" s="1">
        <v>46203.890694444446</v>
      </c>
      <c r="H1033">
        <v>67</v>
      </c>
      <c r="I1033" t="s">
        <v>1849</v>
      </c>
      <c r="J1033" s="1">
        <v>46203.8909375</v>
      </c>
      <c r="K1033">
        <v>1</v>
      </c>
      <c r="L1033">
        <v>1</v>
      </c>
      <c r="M1033" t="s">
        <v>1850</v>
      </c>
      <c r="N1033" t="s">
        <v>1851</v>
      </c>
      <c r="O1033" s="1">
        <v>46203.89025462963</v>
      </c>
      <c r="P1033" s="1">
        <v>46203.8909375</v>
      </c>
      <c r="Q1033" s="1" t="str">
        <f t="shared" si="16"/>
        <v>4214805|r02</v>
      </c>
    </row>
    <row r="1034" spans="1:17">
      <c r="A1034">
        <v>1033</v>
      </c>
      <c r="B1034" t="s">
        <v>1859</v>
      </c>
      <c r="C1034" t="s">
        <v>1860</v>
      </c>
      <c r="D1034">
        <v>3507803</v>
      </c>
      <c r="E1034">
        <v>63</v>
      </c>
      <c r="F1034" t="s">
        <v>1849</v>
      </c>
      <c r="G1034" s="1">
        <v>46203.8908912037</v>
      </c>
      <c r="H1034">
        <v>62</v>
      </c>
      <c r="I1034" t="s">
        <v>1849</v>
      </c>
      <c r="J1034" s="1">
        <v>46203.891180555554</v>
      </c>
      <c r="K1034">
        <v>1</v>
      </c>
      <c r="L1034">
        <v>1</v>
      </c>
      <c r="M1034" t="s">
        <v>1850</v>
      </c>
      <c r="N1034" t="s">
        <v>1851</v>
      </c>
      <c r="O1034" s="1">
        <v>46203.890474537038</v>
      </c>
      <c r="P1034" s="1">
        <v>46203.891180555554</v>
      </c>
      <c r="Q1034" s="1" t="str">
        <f t="shared" si="16"/>
        <v>3507803|r02</v>
      </c>
    </row>
    <row r="1035" spans="1:17">
      <c r="A1035">
        <v>1034</v>
      </c>
      <c r="B1035" t="s">
        <v>1859</v>
      </c>
      <c r="C1035" t="s">
        <v>1860</v>
      </c>
      <c r="D1035">
        <v>4215455</v>
      </c>
      <c r="E1035">
        <v>59</v>
      </c>
      <c r="F1035" t="s">
        <v>1849</v>
      </c>
      <c r="G1035" s="1">
        <v>46203.891296296293</v>
      </c>
      <c r="H1035">
        <v>62</v>
      </c>
      <c r="I1035" t="s">
        <v>1849</v>
      </c>
      <c r="J1035" s="1">
        <v>46203.891539351855</v>
      </c>
      <c r="K1035">
        <v>1</v>
      </c>
      <c r="L1035">
        <v>1</v>
      </c>
      <c r="M1035" t="s">
        <v>1850</v>
      </c>
      <c r="N1035" t="s">
        <v>1851</v>
      </c>
      <c r="O1035" s="1">
        <v>46203.890983796293</v>
      </c>
      <c r="P1035" s="1">
        <v>46203.891539351855</v>
      </c>
      <c r="Q1035" s="1" t="str">
        <f t="shared" si="16"/>
        <v>4215455|r02</v>
      </c>
    </row>
    <row r="1036" spans="1:17">
      <c r="A1036">
        <v>1035</v>
      </c>
      <c r="B1036" t="s">
        <v>1859</v>
      </c>
      <c r="C1036" t="s">
        <v>1860</v>
      </c>
      <c r="D1036">
        <v>3508603</v>
      </c>
      <c r="E1036">
        <v>77</v>
      </c>
      <c r="F1036" t="s">
        <v>1849</v>
      </c>
      <c r="G1036" s="1">
        <v>46203.891446759262</v>
      </c>
      <c r="H1036">
        <v>75</v>
      </c>
      <c r="I1036" t="s">
        <v>1849</v>
      </c>
      <c r="J1036" s="1">
        <v>46203.89167824074</v>
      </c>
      <c r="K1036">
        <v>1</v>
      </c>
      <c r="L1036">
        <v>1</v>
      </c>
      <c r="M1036" t="s">
        <v>1850</v>
      </c>
      <c r="N1036" t="s">
        <v>1851</v>
      </c>
      <c r="O1036" s="1">
        <v>46203.891215277778</v>
      </c>
      <c r="P1036" s="1">
        <v>46203.89167824074</v>
      </c>
      <c r="Q1036" s="1" t="str">
        <f t="shared" si="16"/>
        <v>3508603|r02</v>
      </c>
    </row>
    <row r="1037" spans="1:17">
      <c r="A1037">
        <v>1036</v>
      </c>
      <c r="B1037" t="s">
        <v>1859</v>
      </c>
      <c r="C1037" t="s">
        <v>1860</v>
      </c>
      <c r="D1037">
        <v>4218855</v>
      </c>
      <c r="E1037">
        <v>59</v>
      </c>
      <c r="F1037" t="s">
        <v>1849</v>
      </c>
      <c r="G1037" s="1">
        <v>46203.891956018517</v>
      </c>
      <c r="H1037">
        <v>63</v>
      </c>
      <c r="I1037" t="s">
        <v>1849</v>
      </c>
      <c r="J1037" s="1">
        <v>46203.892268518517</v>
      </c>
      <c r="K1037">
        <v>1</v>
      </c>
      <c r="L1037">
        <v>1</v>
      </c>
      <c r="M1037" t="s">
        <v>1850</v>
      </c>
      <c r="N1037" t="s">
        <v>1851</v>
      </c>
      <c r="O1037" s="1">
        <v>46203.891585648147</v>
      </c>
      <c r="P1037" s="1">
        <v>46203.892268518517</v>
      </c>
      <c r="Q1037" s="1" t="str">
        <f t="shared" si="16"/>
        <v>4218855|r02</v>
      </c>
    </row>
    <row r="1038" spans="1:17">
      <c r="A1038">
        <v>1037</v>
      </c>
      <c r="B1038" t="s">
        <v>1859</v>
      </c>
      <c r="C1038" t="s">
        <v>1860</v>
      </c>
      <c r="D1038">
        <v>3508702</v>
      </c>
      <c r="E1038">
        <v>69</v>
      </c>
      <c r="F1038" t="s">
        <v>1849</v>
      </c>
      <c r="G1038" s="1">
        <v>46203.891956018517</v>
      </c>
      <c r="H1038">
        <v>69</v>
      </c>
      <c r="I1038" t="s">
        <v>1849</v>
      </c>
      <c r="J1038" s="1">
        <v>46203.892210648148</v>
      </c>
      <c r="K1038">
        <v>1</v>
      </c>
      <c r="L1038">
        <v>1</v>
      </c>
      <c r="M1038" t="s">
        <v>1850</v>
      </c>
      <c r="N1038" t="s">
        <v>1851</v>
      </c>
      <c r="O1038" s="1">
        <v>46203.891724537039</v>
      </c>
      <c r="P1038" s="1">
        <v>46203.892210648148</v>
      </c>
      <c r="Q1038" s="1" t="str">
        <f t="shared" si="16"/>
        <v>3508702|r02</v>
      </c>
    </row>
    <row r="1039" spans="1:17">
      <c r="A1039">
        <v>1038</v>
      </c>
      <c r="B1039" t="s">
        <v>1859</v>
      </c>
      <c r="C1039" t="s">
        <v>1860</v>
      </c>
      <c r="D1039">
        <v>3512100</v>
      </c>
      <c r="E1039">
        <v>51</v>
      </c>
      <c r="F1039" t="s">
        <v>1849</v>
      </c>
      <c r="G1039" s="1">
        <v>46203.892592592594</v>
      </c>
      <c r="H1039">
        <v>56</v>
      </c>
      <c r="I1039" t="s">
        <v>1849</v>
      </c>
      <c r="J1039" s="1">
        <v>46203.892835648148</v>
      </c>
      <c r="K1039">
        <v>1</v>
      </c>
      <c r="L1039">
        <v>1</v>
      </c>
      <c r="M1039" t="s">
        <v>1850</v>
      </c>
      <c r="N1039" t="s">
        <v>1851</v>
      </c>
      <c r="O1039" s="1">
        <v>46203.892245370371</v>
      </c>
      <c r="P1039" s="1">
        <v>46203.892835648148</v>
      </c>
      <c r="Q1039" s="1" t="str">
        <f t="shared" si="16"/>
        <v>3512100|r02</v>
      </c>
    </row>
    <row r="1040" spans="1:17">
      <c r="A1040">
        <v>1039</v>
      </c>
      <c r="B1040" t="s">
        <v>1859</v>
      </c>
      <c r="C1040" t="s">
        <v>1860</v>
      </c>
      <c r="D1040">
        <v>3512308</v>
      </c>
      <c r="E1040">
        <v>63</v>
      </c>
      <c r="F1040" t="s">
        <v>1849</v>
      </c>
      <c r="G1040" s="1">
        <v>46203.893518518518</v>
      </c>
      <c r="H1040">
        <v>71</v>
      </c>
      <c r="I1040" t="s">
        <v>1849</v>
      </c>
      <c r="J1040" s="1">
        <v>46203.893819444442</v>
      </c>
      <c r="K1040">
        <v>1</v>
      </c>
      <c r="L1040">
        <v>1</v>
      </c>
      <c r="M1040" t="s">
        <v>1850</v>
      </c>
      <c r="N1040" t="s">
        <v>1851</v>
      </c>
      <c r="O1040" s="1">
        <v>46203.892881944441</v>
      </c>
      <c r="P1040" s="1">
        <v>46203.893819444442</v>
      </c>
      <c r="Q1040" s="1" t="str">
        <f t="shared" si="16"/>
        <v>3512308|r02</v>
      </c>
    </row>
    <row r="1041" spans="1:17">
      <c r="A1041">
        <v>1040</v>
      </c>
      <c r="B1041" t="s">
        <v>1859</v>
      </c>
      <c r="C1041" t="s">
        <v>1860</v>
      </c>
      <c r="D1041">
        <v>3513900</v>
      </c>
      <c r="E1041">
        <v>65</v>
      </c>
      <c r="F1041" t="s">
        <v>1849</v>
      </c>
      <c r="G1041" s="1">
        <v>46203.894687499997</v>
      </c>
      <c r="H1041">
        <v>73</v>
      </c>
      <c r="I1041" t="s">
        <v>1849</v>
      </c>
      <c r="J1041" s="1">
        <v>46203.894976851851</v>
      </c>
      <c r="K1041">
        <v>1</v>
      </c>
      <c r="L1041">
        <v>1</v>
      </c>
      <c r="M1041" t="s">
        <v>1850</v>
      </c>
      <c r="N1041" t="s">
        <v>1851</v>
      </c>
      <c r="O1041" s="1">
        <v>46203.893865740742</v>
      </c>
      <c r="P1041" s="1">
        <v>46203.894976851851</v>
      </c>
      <c r="Q1041" s="1" t="str">
        <f t="shared" si="16"/>
        <v>3513900|r02</v>
      </c>
    </row>
    <row r="1042" spans="1:17">
      <c r="A1042">
        <v>1041</v>
      </c>
      <c r="B1042" t="s">
        <v>1859</v>
      </c>
      <c r="C1042" t="s">
        <v>1860</v>
      </c>
      <c r="D1042">
        <v>2404408</v>
      </c>
      <c r="E1042">
        <v>69</v>
      </c>
      <c r="F1042" t="s">
        <v>1849</v>
      </c>
      <c r="G1042" s="1">
        <v>46203.894687499997</v>
      </c>
      <c r="H1042">
        <v>69</v>
      </c>
      <c r="I1042" t="s">
        <v>1849</v>
      </c>
      <c r="J1042" s="1">
        <v>46203.894942129627</v>
      </c>
      <c r="K1042">
        <v>1</v>
      </c>
      <c r="L1042">
        <v>1</v>
      </c>
      <c r="M1042" t="s">
        <v>1850</v>
      </c>
      <c r="N1042" t="s">
        <v>1851</v>
      </c>
      <c r="O1042" s="1">
        <v>46203.894317129627</v>
      </c>
      <c r="P1042" s="1">
        <v>46203.894942129627</v>
      </c>
      <c r="Q1042" s="1" t="str">
        <f t="shared" si="16"/>
        <v>2404408|r02</v>
      </c>
    </row>
    <row r="1043" spans="1:17">
      <c r="A1043">
        <v>1042</v>
      </c>
      <c r="B1043" t="s">
        <v>1859</v>
      </c>
      <c r="C1043" t="s">
        <v>1860</v>
      </c>
      <c r="D1043">
        <v>2405108</v>
      </c>
      <c r="E1043">
        <v>59</v>
      </c>
      <c r="F1043" t="s">
        <v>1849</v>
      </c>
      <c r="G1043" s="1">
        <v>46203.89534722222</v>
      </c>
      <c r="H1043">
        <v>66</v>
      </c>
      <c r="I1043" t="s">
        <v>1849</v>
      </c>
      <c r="J1043" s="1">
        <v>46203.895601851851</v>
      </c>
      <c r="K1043">
        <v>1</v>
      </c>
      <c r="L1043">
        <v>1</v>
      </c>
      <c r="M1043" t="s">
        <v>1850</v>
      </c>
      <c r="N1043" t="s">
        <v>1851</v>
      </c>
      <c r="O1043" s="1">
        <v>46203.894988425927</v>
      </c>
      <c r="P1043" s="1">
        <v>46203.895601851851</v>
      </c>
      <c r="Q1043" s="1" t="str">
        <f t="shared" si="16"/>
        <v>2405108|r02</v>
      </c>
    </row>
    <row r="1044" spans="1:17">
      <c r="A1044">
        <v>1043</v>
      </c>
      <c r="B1044" t="s">
        <v>1859</v>
      </c>
      <c r="C1044" t="s">
        <v>1860</v>
      </c>
      <c r="D1044">
        <v>3515103</v>
      </c>
      <c r="E1044">
        <v>92</v>
      </c>
      <c r="F1044" t="s">
        <v>1849</v>
      </c>
      <c r="G1044" s="1">
        <v>46203.895173611112</v>
      </c>
      <c r="H1044">
        <v>68</v>
      </c>
      <c r="I1044" t="s">
        <v>1849</v>
      </c>
      <c r="J1044" s="1">
        <v>46203.895543981482</v>
      </c>
      <c r="K1044">
        <v>1</v>
      </c>
      <c r="L1044">
        <v>1</v>
      </c>
      <c r="M1044" t="s">
        <v>1850</v>
      </c>
      <c r="N1044" t="s">
        <v>1851</v>
      </c>
      <c r="O1044" s="1">
        <v>46203.89502314815</v>
      </c>
      <c r="P1044" s="1">
        <v>46203.895543981482</v>
      </c>
      <c r="Q1044" s="1" t="str">
        <f t="shared" si="16"/>
        <v>3515103|r02</v>
      </c>
    </row>
    <row r="1045" spans="1:17">
      <c r="A1045">
        <v>1044</v>
      </c>
      <c r="B1045" t="s">
        <v>1859</v>
      </c>
      <c r="C1045" t="s">
        <v>1860</v>
      </c>
      <c r="D1045">
        <v>3515657</v>
      </c>
      <c r="E1045">
        <v>66</v>
      </c>
      <c r="F1045" t="s">
        <v>1849</v>
      </c>
      <c r="G1045" s="1">
        <v>46203.896574074075</v>
      </c>
      <c r="H1045">
        <v>74</v>
      </c>
      <c r="I1045" t="s">
        <v>1849</v>
      </c>
      <c r="J1045" s="1">
        <v>46203.896909722222</v>
      </c>
      <c r="K1045">
        <v>1</v>
      </c>
      <c r="L1045">
        <v>1</v>
      </c>
      <c r="M1045" t="s">
        <v>1850</v>
      </c>
      <c r="N1045" t="s">
        <v>1851</v>
      </c>
      <c r="O1045" s="1">
        <v>46203.895578703705</v>
      </c>
      <c r="P1045" s="1">
        <v>46203.896909722222</v>
      </c>
      <c r="Q1045" s="1" t="str">
        <f t="shared" si="16"/>
        <v>3515657|r02</v>
      </c>
    </row>
    <row r="1046" spans="1:17">
      <c r="A1046">
        <v>1045</v>
      </c>
      <c r="B1046" t="s">
        <v>1859</v>
      </c>
      <c r="C1046" t="s">
        <v>1860</v>
      </c>
      <c r="D1046">
        <v>2406809</v>
      </c>
      <c r="E1046">
        <v>81</v>
      </c>
      <c r="F1046" t="s">
        <v>1849</v>
      </c>
      <c r="G1046" s="1">
        <v>46203.896273148152</v>
      </c>
      <c r="H1046">
        <v>82</v>
      </c>
      <c r="I1046" t="s">
        <v>1849</v>
      </c>
      <c r="J1046" s="1">
        <v>46203.89675925926</v>
      </c>
      <c r="K1046">
        <v>1</v>
      </c>
      <c r="L1046">
        <v>1</v>
      </c>
      <c r="M1046" t="s">
        <v>1850</v>
      </c>
      <c r="N1046" t="s">
        <v>1851</v>
      </c>
      <c r="O1046" s="1">
        <v>46203.89565972222</v>
      </c>
      <c r="P1046" s="1">
        <v>46203.89675925926</v>
      </c>
      <c r="Q1046" s="1" t="str">
        <f t="shared" si="16"/>
        <v>2406809|r02</v>
      </c>
    </row>
    <row r="1047" spans="1:17">
      <c r="A1047">
        <v>1046</v>
      </c>
      <c r="B1047" t="s">
        <v>1859</v>
      </c>
      <c r="C1047" t="s">
        <v>1860</v>
      </c>
      <c r="D1047">
        <v>2407104</v>
      </c>
      <c r="E1047">
        <v>92</v>
      </c>
      <c r="F1047" t="s">
        <v>1849</v>
      </c>
      <c r="G1047" s="1">
        <v>46203.899247685185</v>
      </c>
      <c r="H1047">
        <v>79</v>
      </c>
      <c r="I1047" t="s">
        <v>1849</v>
      </c>
      <c r="J1047" s="1">
        <v>46203.899467592593</v>
      </c>
      <c r="K1047">
        <v>1</v>
      </c>
      <c r="L1047">
        <v>1</v>
      </c>
      <c r="M1047" t="s">
        <v>1850</v>
      </c>
      <c r="N1047" t="s">
        <v>1851</v>
      </c>
      <c r="O1047" s="1">
        <v>46203.896805555552</v>
      </c>
      <c r="P1047" s="1">
        <v>46203.899467592593</v>
      </c>
      <c r="Q1047" s="1" t="str">
        <f t="shared" si="16"/>
        <v>2407104|r02</v>
      </c>
    </row>
    <row r="1048" spans="1:17">
      <c r="A1048">
        <v>1047</v>
      </c>
      <c r="B1048" t="s">
        <v>1859</v>
      </c>
      <c r="C1048" t="s">
        <v>1860</v>
      </c>
      <c r="D1048">
        <v>3519204</v>
      </c>
      <c r="E1048">
        <v>63</v>
      </c>
      <c r="F1048" t="s">
        <v>1849</v>
      </c>
      <c r="G1048" s="1">
        <v>46203.899629629632</v>
      </c>
      <c r="H1048">
        <v>71</v>
      </c>
      <c r="I1048" t="s">
        <v>1849</v>
      </c>
      <c r="J1048" s="1">
        <v>46203.899918981479</v>
      </c>
      <c r="K1048">
        <v>1</v>
      </c>
      <c r="L1048">
        <v>1</v>
      </c>
      <c r="M1048" t="s">
        <v>1850</v>
      </c>
      <c r="N1048" t="s">
        <v>1851</v>
      </c>
      <c r="O1048" s="1">
        <v>46203.896944444445</v>
      </c>
      <c r="P1048" s="1">
        <v>46203.899918981479</v>
      </c>
      <c r="Q1048" s="1" t="str">
        <f t="shared" si="16"/>
        <v>3519204|r02</v>
      </c>
    </row>
    <row r="1049" spans="1:17">
      <c r="A1049">
        <v>1048</v>
      </c>
      <c r="B1049" t="s">
        <v>1859</v>
      </c>
      <c r="C1049" t="s">
        <v>1860</v>
      </c>
      <c r="D1049">
        <v>2407252</v>
      </c>
      <c r="E1049">
        <v>63</v>
      </c>
      <c r="F1049" t="s">
        <v>1849</v>
      </c>
      <c r="G1049" s="1">
        <v>46203.899861111109</v>
      </c>
      <c r="H1049">
        <v>66</v>
      </c>
      <c r="I1049" t="s">
        <v>1849</v>
      </c>
      <c r="J1049" s="1">
        <v>46203.900138888886</v>
      </c>
      <c r="K1049">
        <v>1</v>
      </c>
      <c r="L1049">
        <v>1</v>
      </c>
      <c r="M1049" t="s">
        <v>1850</v>
      </c>
      <c r="N1049" t="s">
        <v>1851</v>
      </c>
      <c r="O1049" s="1">
        <v>46203.899513888886</v>
      </c>
      <c r="P1049" s="1">
        <v>46203.900138888886</v>
      </c>
      <c r="Q1049" s="1" t="str">
        <f t="shared" si="16"/>
        <v>2407252|r02</v>
      </c>
    </row>
    <row r="1050" spans="1:17">
      <c r="A1050">
        <v>1049</v>
      </c>
      <c r="B1050" t="s">
        <v>1859</v>
      </c>
      <c r="C1050" t="s">
        <v>1860</v>
      </c>
      <c r="D1050">
        <v>3519709</v>
      </c>
      <c r="E1050">
        <v>59</v>
      </c>
      <c r="F1050" t="s">
        <v>1849</v>
      </c>
      <c r="G1050" s="1">
        <v>46203.900949074072</v>
      </c>
      <c r="H1050">
        <v>56</v>
      </c>
      <c r="I1050" t="s">
        <v>1849</v>
      </c>
      <c r="J1050" s="1">
        <v>46203.901412037034</v>
      </c>
      <c r="K1050">
        <v>1</v>
      </c>
      <c r="L1050">
        <v>1</v>
      </c>
      <c r="M1050" t="s">
        <v>1850</v>
      </c>
      <c r="N1050" t="s">
        <v>1851</v>
      </c>
      <c r="O1050" s="1">
        <v>46203.899953703702</v>
      </c>
      <c r="P1050" s="1">
        <v>46203.901412037034</v>
      </c>
      <c r="Q1050" s="1" t="str">
        <f t="shared" si="16"/>
        <v>3519709|r02</v>
      </c>
    </row>
    <row r="1051" spans="1:17">
      <c r="A1051">
        <v>1050</v>
      </c>
      <c r="B1051" t="s">
        <v>1859</v>
      </c>
      <c r="C1051" t="s">
        <v>1860</v>
      </c>
      <c r="D1051">
        <v>2407401</v>
      </c>
      <c r="E1051">
        <v>60</v>
      </c>
      <c r="F1051" t="s">
        <v>1849</v>
      </c>
      <c r="G1051" s="1">
        <v>46203.901030092595</v>
      </c>
      <c r="H1051">
        <v>70</v>
      </c>
      <c r="I1051" t="s">
        <v>1849</v>
      </c>
      <c r="J1051" s="1">
        <v>46203.901342592595</v>
      </c>
      <c r="K1051">
        <v>1</v>
      </c>
      <c r="L1051">
        <v>1</v>
      </c>
      <c r="M1051" t="s">
        <v>1850</v>
      </c>
      <c r="N1051" t="s">
        <v>1851</v>
      </c>
      <c r="O1051" s="1">
        <v>46203.900173611109</v>
      </c>
      <c r="P1051" s="1">
        <v>46203.901342592595</v>
      </c>
      <c r="Q1051" s="1" t="str">
        <f t="shared" si="16"/>
        <v>2407401|r02</v>
      </c>
    </row>
    <row r="1052" spans="1:17">
      <c r="A1052">
        <v>1051</v>
      </c>
      <c r="B1052" t="s">
        <v>1859</v>
      </c>
      <c r="C1052" t="s">
        <v>1860</v>
      </c>
      <c r="D1052">
        <v>2407500</v>
      </c>
      <c r="E1052">
        <v>58</v>
      </c>
      <c r="F1052" t="s">
        <v>1849</v>
      </c>
      <c r="G1052" s="1">
        <v>46203.901620370372</v>
      </c>
      <c r="H1052">
        <v>59</v>
      </c>
      <c r="I1052" t="s">
        <v>1849</v>
      </c>
      <c r="J1052" s="1">
        <v>46203.90184027778</v>
      </c>
      <c r="K1052">
        <v>1</v>
      </c>
      <c r="L1052">
        <v>1</v>
      </c>
      <c r="M1052" t="s">
        <v>1850</v>
      </c>
      <c r="N1052" t="s">
        <v>1851</v>
      </c>
      <c r="O1052" s="1">
        <v>46203.901388888888</v>
      </c>
      <c r="P1052" s="1">
        <v>46203.90184027778</v>
      </c>
      <c r="Q1052" s="1" t="str">
        <f t="shared" si="16"/>
        <v>2407500|r02</v>
      </c>
    </row>
    <row r="1053" spans="1:17">
      <c r="A1053">
        <v>1052</v>
      </c>
      <c r="B1053" t="s">
        <v>1859</v>
      </c>
      <c r="C1053" t="s">
        <v>1860</v>
      </c>
      <c r="D1053">
        <v>3519808</v>
      </c>
      <c r="E1053">
        <v>92</v>
      </c>
      <c r="F1053" t="s">
        <v>1849</v>
      </c>
      <c r="G1053" s="1">
        <v>46203.904456018521</v>
      </c>
      <c r="H1053">
        <v>82</v>
      </c>
      <c r="I1053" t="s">
        <v>1849</v>
      </c>
      <c r="J1053" s="1">
        <v>46203.904756944445</v>
      </c>
      <c r="K1053">
        <v>1</v>
      </c>
      <c r="L1053">
        <v>1</v>
      </c>
      <c r="M1053" t="s">
        <v>1850</v>
      </c>
      <c r="N1053" t="s">
        <v>1851</v>
      </c>
      <c r="O1053" s="1">
        <v>46203.901458333334</v>
      </c>
      <c r="P1053" s="1">
        <v>46203.904756944445</v>
      </c>
      <c r="Q1053" s="1" t="str">
        <f t="shared" si="16"/>
        <v>3519808|r02</v>
      </c>
    </row>
    <row r="1054" spans="1:17">
      <c r="A1054">
        <v>1053</v>
      </c>
      <c r="B1054" t="s">
        <v>1859</v>
      </c>
      <c r="C1054" t="s">
        <v>1860</v>
      </c>
      <c r="D1054">
        <v>2411007</v>
      </c>
      <c r="E1054">
        <v>63</v>
      </c>
      <c r="F1054" t="s">
        <v>1849</v>
      </c>
      <c r="G1054" s="1">
        <v>46203.904606481483</v>
      </c>
      <c r="H1054">
        <v>65</v>
      </c>
      <c r="I1054" t="s">
        <v>1849</v>
      </c>
      <c r="J1054" s="1">
        <v>46203.90483796296</v>
      </c>
      <c r="K1054">
        <v>1</v>
      </c>
      <c r="L1054">
        <v>1</v>
      </c>
      <c r="M1054" t="s">
        <v>1850</v>
      </c>
      <c r="N1054" t="s">
        <v>1851</v>
      </c>
      <c r="O1054" s="1">
        <v>46203.901886574073</v>
      </c>
      <c r="P1054" s="1">
        <v>46203.90483796296</v>
      </c>
      <c r="Q1054" s="1" t="str">
        <f t="shared" si="16"/>
        <v>2411007|r02</v>
      </c>
    </row>
    <row r="1055" spans="1:17">
      <c r="A1055">
        <v>1054</v>
      </c>
      <c r="B1055" t="s">
        <v>1859</v>
      </c>
      <c r="C1055" t="s">
        <v>1860</v>
      </c>
      <c r="D1055">
        <v>3520004</v>
      </c>
      <c r="E1055">
        <v>70</v>
      </c>
      <c r="F1055" t="s">
        <v>1849</v>
      </c>
      <c r="G1055" s="1">
        <v>46203.905300925922</v>
      </c>
      <c r="H1055">
        <v>69</v>
      </c>
      <c r="I1055" t="s">
        <v>1849</v>
      </c>
      <c r="J1055" s="1">
        <v>46203.905578703707</v>
      </c>
      <c r="K1055">
        <v>1</v>
      </c>
      <c r="L1055">
        <v>1</v>
      </c>
      <c r="M1055" t="s">
        <v>1850</v>
      </c>
      <c r="N1055" t="s">
        <v>1851</v>
      </c>
      <c r="O1055" s="1">
        <v>46203.904803240737</v>
      </c>
      <c r="P1055" s="1">
        <v>46203.905578703707</v>
      </c>
      <c r="Q1055" s="1" t="str">
        <f t="shared" si="16"/>
        <v>3520004|r02</v>
      </c>
    </row>
    <row r="1056" spans="1:17">
      <c r="A1056">
        <v>1055</v>
      </c>
      <c r="B1056" t="s">
        <v>1859</v>
      </c>
      <c r="C1056" t="s">
        <v>1860</v>
      </c>
      <c r="D1056">
        <v>2410306</v>
      </c>
      <c r="E1056">
        <v>63</v>
      </c>
      <c r="F1056" t="s">
        <v>1849</v>
      </c>
      <c r="G1056" s="1">
        <v>46203.905300925922</v>
      </c>
      <c r="H1056">
        <v>66</v>
      </c>
      <c r="I1056" t="s">
        <v>1849</v>
      </c>
      <c r="J1056" s="1">
        <v>46203.905543981484</v>
      </c>
      <c r="K1056">
        <v>1</v>
      </c>
      <c r="L1056">
        <v>1</v>
      </c>
      <c r="M1056" t="s">
        <v>1850</v>
      </c>
      <c r="N1056" t="s">
        <v>1851</v>
      </c>
      <c r="O1056" s="1">
        <v>46203.90488425926</v>
      </c>
      <c r="P1056" s="1">
        <v>46203.905543981484</v>
      </c>
      <c r="Q1056" s="1" t="str">
        <f t="shared" si="16"/>
        <v>2410306|r02</v>
      </c>
    </row>
    <row r="1057" spans="1:17">
      <c r="A1057">
        <v>1056</v>
      </c>
      <c r="B1057" t="s">
        <v>1859</v>
      </c>
      <c r="C1057" t="s">
        <v>1860</v>
      </c>
      <c r="D1057">
        <v>2413904</v>
      </c>
      <c r="E1057">
        <v>56</v>
      </c>
      <c r="F1057" t="s">
        <v>1849</v>
      </c>
      <c r="G1057" s="1">
        <v>46203.908182870371</v>
      </c>
      <c r="H1057">
        <v>60</v>
      </c>
      <c r="I1057" t="s">
        <v>1849</v>
      </c>
      <c r="J1057" s="1">
        <v>46203.908449074072</v>
      </c>
      <c r="K1057">
        <v>1</v>
      </c>
      <c r="L1057">
        <v>1</v>
      </c>
      <c r="M1057" t="s">
        <v>1850</v>
      </c>
      <c r="N1057" t="s">
        <v>1851</v>
      </c>
      <c r="O1057" s="1">
        <v>46203.905590277776</v>
      </c>
      <c r="P1057" s="1">
        <v>46203.908449074072</v>
      </c>
      <c r="Q1057" s="1" t="str">
        <f t="shared" si="16"/>
        <v>2413904|r02</v>
      </c>
    </row>
    <row r="1058" spans="1:17">
      <c r="A1058">
        <v>1057</v>
      </c>
      <c r="B1058" t="s">
        <v>1859</v>
      </c>
      <c r="C1058" t="s">
        <v>1860</v>
      </c>
      <c r="D1058">
        <v>3520426</v>
      </c>
      <c r="E1058">
        <v>92</v>
      </c>
      <c r="F1058" t="s">
        <v>1849</v>
      </c>
      <c r="G1058" s="1">
        <v>46203.911516203705</v>
      </c>
      <c r="H1058">
        <v>66</v>
      </c>
      <c r="I1058" t="s">
        <v>1849</v>
      </c>
      <c r="J1058" s="1">
        <v>46203.911747685182</v>
      </c>
      <c r="K1058">
        <v>1</v>
      </c>
      <c r="L1058">
        <v>1</v>
      </c>
      <c r="M1058" t="s">
        <v>1850</v>
      </c>
      <c r="N1058" t="s">
        <v>1851</v>
      </c>
      <c r="O1058" s="1">
        <v>46203.905636574076</v>
      </c>
      <c r="P1058" s="1">
        <v>46203.911747685182</v>
      </c>
      <c r="Q1058" s="1" t="str">
        <f t="shared" si="16"/>
        <v>3520426|r02</v>
      </c>
    </row>
    <row r="1059" spans="1:17">
      <c r="A1059">
        <v>1058</v>
      </c>
      <c r="B1059" t="s">
        <v>1859</v>
      </c>
      <c r="C1059" t="s">
        <v>1860</v>
      </c>
      <c r="D1059">
        <v>2414902</v>
      </c>
      <c r="E1059">
        <v>38</v>
      </c>
      <c r="F1059" t="s">
        <v>1849</v>
      </c>
      <c r="G1059" s="1">
        <v>46203.909108796295</v>
      </c>
      <c r="H1059">
        <v>44</v>
      </c>
      <c r="I1059" t="s">
        <v>1849</v>
      </c>
      <c r="J1059" s="1">
        <v>46203.909398148149</v>
      </c>
      <c r="K1059">
        <v>1</v>
      </c>
      <c r="L1059">
        <v>1</v>
      </c>
      <c r="M1059" t="s">
        <v>1850</v>
      </c>
      <c r="N1059" t="s">
        <v>1851</v>
      </c>
      <c r="O1059" s="1">
        <v>46203.908483796295</v>
      </c>
      <c r="P1059" s="1">
        <v>46203.909398148149</v>
      </c>
      <c r="Q1059" s="1" t="str">
        <f t="shared" si="16"/>
        <v>2414902|r02</v>
      </c>
    </row>
    <row r="1060" spans="1:17">
      <c r="A1060">
        <v>1059</v>
      </c>
      <c r="B1060" t="s">
        <v>1859</v>
      </c>
      <c r="C1060" t="s">
        <v>1860</v>
      </c>
      <c r="D1060">
        <v>2805703</v>
      </c>
      <c r="E1060">
        <v>57</v>
      </c>
      <c r="F1060" t="s">
        <v>1849</v>
      </c>
      <c r="G1060" s="1">
        <v>46203.910057870373</v>
      </c>
      <c r="H1060">
        <v>57</v>
      </c>
      <c r="I1060" t="s">
        <v>1849</v>
      </c>
      <c r="J1060" s="1">
        <v>46203.910370370373</v>
      </c>
      <c r="K1060">
        <v>1</v>
      </c>
      <c r="L1060">
        <v>1</v>
      </c>
      <c r="M1060" t="s">
        <v>1850</v>
      </c>
      <c r="N1060" t="s">
        <v>1851</v>
      </c>
      <c r="O1060" s="1">
        <v>46203.909432870372</v>
      </c>
      <c r="P1060" s="1">
        <v>46203.910370370373</v>
      </c>
      <c r="Q1060" s="1" t="str">
        <f t="shared" si="16"/>
        <v>2805703|r02</v>
      </c>
    </row>
    <row r="1061" spans="1:17">
      <c r="A1061">
        <v>1060</v>
      </c>
      <c r="B1061" t="s">
        <v>1859</v>
      </c>
      <c r="C1061" t="s">
        <v>1860</v>
      </c>
      <c r="D1061">
        <v>2805802</v>
      </c>
      <c r="E1061">
        <v>57</v>
      </c>
      <c r="F1061" t="s">
        <v>1849</v>
      </c>
      <c r="G1061" s="1">
        <v>46203.910914351851</v>
      </c>
      <c r="H1061">
        <v>57</v>
      </c>
      <c r="I1061" t="s">
        <v>1849</v>
      </c>
      <c r="J1061" s="1">
        <v>46203.911215277774</v>
      </c>
      <c r="K1061">
        <v>1</v>
      </c>
      <c r="L1061">
        <v>1</v>
      </c>
      <c r="M1061" t="s">
        <v>1850</v>
      </c>
      <c r="N1061" t="s">
        <v>1851</v>
      </c>
      <c r="O1061" s="1">
        <v>46203.910405092596</v>
      </c>
      <c r="P1061" s="1">
        <v>46203.911215277774</v>
      </c>
      <c r="Q1061" s="1" t="str">
        <f t="shared" si="16"/>
        <v>2805802|r02</v>
      </c>
    </row>
    <row r="1062" spans="1:17">
      <c r="A1062">
        <v>1061</v>
      </c>
      <c r="B1062" t="s">
        <v>1859</v>
      </c>
      <c r="C1062" t="s">
        <v>1860</v>
      </c>
      <c r="D1062">
        <v>2806008</v>
      </c>
      <c r="E1062">
        <v>54</v>
      </c>
      <c r="F1062" t="s">
        <v>1849</v>
      </c>
      <c r="G1062" s="1">
        <v>46203.911504629628</v>
      </c>
      <c r="H1062">
        <v>55</v>
      </c>
      <c r="I1062" t="s">
        <v>1849</v>
      </c>
      <c r="J1062" s="1">
        <v>46203.911770833336</v>
      </c>
      <c r="K1062">
        <v>1</v>
      </c>
      <c r="L1062">
        <v>1</v>
      </c>
      <c r="M1062" t="s">
        <v>1850</v>
      </c>
      <c r="N1062" t="s">
        <v>1851</v>
      </c>
      <c r="O1062" s="1">
        <v>46203.911249999997</v>
      </c>
      <c r="P1062" s="1">
        <v>46203.911770833336</v>
      </c>
      <c r="Q1062" s="1" t="str">
        <f t="shared" si="16"/>
        <v>2806008|r02</v>
      </c>
    </row>
    <row r="1063" spans="1:17">
      <c r="A1063">
        <v>1062</v>
      </c>
      <c r="B1063" t="s">
        <v>1859</v>
      </c>
      <c r="C1063" t="s">
        <v>1860</v>
      </c>
      <c r="D1063">
        <v>3520905</v>
      </c>
      <c r="E1063">
        <v>94</v>
      </c>
      <c r="F1063" t="s">
        <v>1849</v>
      </c>
      <c r="G1063" s="1">
        <v>46203.91505787037</v>
      </c>
      <c r="H1063">
        <v>98</v>
      </c>
      <c r="I1063" t="s">
        <v>1849</v>
      </c>
      <c r="J1063" s="1">
        <v>46203.915439814817</v>
      </c>
      <c r="K1063">
        <v>1</v>
      </c>
      <c r="L1063">
        <v>1</v>
      </c>
      <c r="M1063" t="s">
        <v>1850</v>
      </c>
      <c r="N1063" t="s">
        <v>1851</v>
      </c>
      <c r="O1063" s="1">
        <v>46203.911793981482</v>
      </c>
      <c r="P1063" s="1">
        <v>46203.915451388886</v>
      </c>
      <c r="Q1063" s="1" t="str">
        <f t="shared" si="16"/>
        <v>3520905|r02</v>
      </c>
    </row>
    <row r="1064" spans="1:17">
      <c r="A1064">
        <v>1063</v>
      </c>
      <c r="B1064" t="s">
        <v>1859</v>
      </c>
      <c r="C1064" t="s">
        <v>1860</v>
      </c>
      <c r="D1064">
        <v>3521606</v>
      </c>
      <c r="E1064">
        <v>92</v>
      </c>
      <c r="F1064" t="s">
        <v>1849</v>
      </c>
      <c r="G1064" s="1">
        <v>46203.917939814812</v>
      </c>
      <c r="H1064">
        <v>67</v>
      </c>
      <c r="I1064" t="s">
        <v>1849</v>
      </c>
      <c r="J1064" s="1">
        <v>46203.918379629627</v>
      </c>
      <c r="K1064">
        <v>1</v>
      </c>
      <c r="L1064">
        <v>1</v>
      </c>
      <c r="M1064" t="s">
        <v>1850</v>
      </c>
      <c r="N1064" t="s">
        <v>1851</v>
      </c>
      <c r="O1064" s="1">
        <v>46203.915486111109</v>
      </c>
      <c r="P1064" s="1">
        <v>46203.918379629627</v>
      </c>
      <c r="Q1064" s="1" t="str">
        <f t="shared" si="16"/>
        <v>3521606|r02</v>
      </c>
    </row>
    <row r="1065" spans="1:17">
      <c r="A1065">
        <v>1064</v>
      </c>
      <c r="B1065" t="s">
        <v>1859</v>
      </c>
      <c r="C1065" t="s">
        <v>1860</v>
      </c>
      <c r="D1065">
        <v>3524600</v>
      </c>
      <c r="E1065">
        <v>61</v>
      </c>
      <c r="F1065" t="s">
        <v>1849</v>
      </c>
      <c r="G1065" s="1">
        <v>46203.919166666667</v>
      </c>
      <c r="H1065">
        <v>72</v>
      </c>
      <c r="I1065" t="s">
        <v>1849</v>
      </c>
      <c r="J1065" s="1">
        <v>46203.919456018521</v>
      </c>
      <c r="K1065">
        <v>1</v>
      </c>
      <c r="L1065">
        <v>1</v>
      </c>
      <c r="M1065" t="s">
        <v>1850</v>
      </c>
      <c r="N1065" t="s">
        <v>1851</v>
      </c>
      <c r="O1065" s="1">
        <v>46203.918414351851</v>
      </c>
      <c r="P1065" s="1">
        <v>46203.919456018521</v>
      </c>
      <c r="Q1065" s="1" t="str">
        <f t="shared" si="16"/>
        <v>3524600|r02</v>
      </c>
    </row>
    <row r="1066" spans="1:17">
      <c r="A1066">
        <v>1065</v>
      </c>
      <c r="B1066" t="s">
        <v>1859</v>
      </c>
      <c r="C1066" t="s">
        <v>1860</v>
      </c>
      <c r="D1066">
        <v>3524808</v>
      </c>
      <c r="E1066">
        <v>92</v>
      </c>
      <c r="F1066" t="s">
        <v>1849</v>
      </c>
      <c r="G1066" s="1">
        <v>46203.919664351852</v>
      </c>
      <c r="H1066">
        <v>68</v>
      </c>
      <c r="I1066" t="s">
        <v>1849</v>
      </c>
      <c r="J1066" s="1">
        <v>46203.920046296298</v>
      </c>
      <c r="K1066">
        <v>1</v>
      </c>
      <c r="L1066">
        <v>1</v>
      </c>
      <c r="M1066" t="s">
        <v>1850</v>
      </c>
      <c r="N1066" t="s">
        <v>1851</v>
      </c>
      <c r="O1066" s="1">
        <v>46203.919490740744</v>
      </c>
      <c r="P1066" s="1">
        <v>46203.920046296298</v>
      </c>
      <c r="Q1066" s="1" t="str">
        <f t="shared" si="16"/>
        <v>3524808|r02</v>
      </c>
    </row>
    <row r="1067" spans="1:17">
      <c r="A1067">
        <v>1066</v>
      </c>
      <c r="B1067" t="s">
        <v>1859</v>
      </c>
      <c r="C1067" t="s">
        <v>1860</v>
      </c>
      <c r="D1067">
        <v>3524907</v>
      </c>
      <c r="E1067">
        <v>92</v>
      </c>
      <c r="F1067" t="s">
        <v>1849</v>
      </c>
      <c r="G1067" s="1">
        <v>46203.920219907406</v>
      </c>
      <c r="H1067">
        <v>59</v>
      </c>
      <c r="I1067" t="s">
        <v>1849</v>
      </c>
      <c r="J1067" s="1">
        <v>46203.920613425929</v>
      </c>
      <c r="K1067">
        <v>1</v>
      </c>
      <c r="L1067">
        <v>1</v>
      </c>
      <c r="M1067" t="s">
        <v>1850</v>
      </c>
      <c r="N1067" t="s">
        <v>1851</v>
      </c>
      <c r="O1067" s="1">
        <v>46203.920081018521</v>
      </c>
      <c r="P1067" s="1">
        <v>46203.920613425929</v>
      </c>
      <c r="Q1067" s="1" t="str">
        <f t="shared" si="16"/>
        <v>3524907|r02</v>
      </c>
    </row>
    <row r="1068" spans="1:17">
      <c r="A1068">
        <v>1067</v>
      </c>
      <c r="B1068" t="s">
        <v>1859</v>
      </c>
      <c r="C1068" t="s">
        <v>1860</v>
      </c>
      <c r="D1068">
        <v>3530904</v>
      </c>
      <c r="E1068">
        <v>64</v>
      </c>
      <c r="F1068" t="s">
        <v>1849</v>
      </c>
      <c r="G1068" s="1">
        <v>46203.920914351853</v>
      </c>
      <c r="H1068">
        <v>65</v>
      </c>
      <c r="I1068" t="s">
        <v>1849</v>
      </c>
      <c r="J1068" s="1">
        <v>46203.921111111114</v>
      </c>
      <c r="K1068">
        <v>1</v>
      </c>
      <c r="L1068">
        <v>1</v>
      </c>
      <c r="M1068" t="s">
        <v>1850</v>
      </c>
      <c r="N1068" t="s">
        <v>1851</v>
      </c>
      <c r="O1068" s="1">
        <v>46203.920648148145</v>
      </c>
      <c r="P1068" s="1">
        <v>46203.921111111114</v>
      </c>
      <c r="Q1068" s="1" t="str">
        <f t="shared" si="16"/>
        <v>3530904|r02</v>
      </c>
    </row>
    <row r="1069" spans="1:17">
      <c r="A1069">
        <v>1068</v>
      </c>
      <c r="B1069" t="s">
        <v>1859</v>
      </c>
      <c r="C1069" t="s">
        <v>1860</v>
      </c>
      <c r="D1069">
        <v>3532900</v>
      </c>
      <c r="E1069">
        <v>97</v>
      </c>
      <c r="F1069" t="s">
        <v>1849</v>
      </c>
      <c r="G1069" s="1">
        <v>46203.921574074076</v>
      </c>
      <c r="H1069">
        <v>100</v>
      </c>
      <c r="I1069" t="s">
        <v>1849</v>
      </c>
      <c r="J1069" s="1">
        <v>46203.921851851854</v>
      </c>
      <c r="K1069">
        <v>1</v>
      </c>
      <c r="L1069">
        <v>1</v>
      </c>
      <c r="M1069" t="s">
        <v>1850</v>
      </c>
      <c r="N1069" t="s">
        <v>1851</v>
      </c>
      <c r="O1069" s="1">
        <v>46203.92114583333</v>
      </c>
      <c r="P1069" s="1">
        <v>46203.921851851854</v>
      </c>
      <c r="Q1069" s="1" t="str">
        <f t="shared" si="16"/>
        <v>3532900|r02</v>
      </c>
    </row>
    <row r="1070" spans="1:17">
      <c r="A1070">
        <v>1069</v>
      </c>
      <c r="B1070" t="s">
        <v>1859</v>
      </c>
      <c r="C1070" t="s">
        <v>1860</v>
      </c>
      <c r="D1070">
        <v>3534104</v>
      </c>
      <c r="E1070">
        <v>90</v>
      </c>
      <c r="F1070" t="s">
        <v>1849</v>
      </c>
      <c r="G1070" s="1">
        <v>46203.922453703701</v>
      </c>
      <c r="H1070">
        <v>94</v>
      </c>
      <c r="I1070" t="s">
        <v>1849</v>
      </c>
      <c r="J1070" s="1">
        <v>46203.922812500001</v>
      </c>
      <c r="K1070">
        <v>1</v>
      </c>
      <c r="L1070">
        <v>1</v>
      </c>
      <c r="M1070" t="s">
        <v>1850</v>
      </c>
      <c r="N1070" t="s">
        <v>1851</v>
      </c>
      <c r="O1070" s="1">
        <v>46203.921886574077</v>
      </c>
      <c r="P1070" s="1">
        <v>46203.922812500001</v>
      </c>
      <c r="Q1070" s="1" t="str">
        <f t="shared" si="16"/>
        <v>3534104|r02</v>
      </c>
    </row>
    <row r="1071" spans="1:17">
      <c r="A1071">
        <v>1070</v>
      </c>
      <c r="B1071" t="s">
        <v>1859</v>
      </c>
      <c r="C1071" t="s">
        <v>1860</v>
      </c>
      <c r="D1071">
        <v>3538105</v>
      </c>
      <c r="E1071">
        <v>69</v>
      </c>
      <c r="F1071" t="s">
        <v>1849</v>
      </c>
      <c r="G1071" s="1">
        <v>46203.923194444447</v>
      </c>
      <c r="H1071">
        <v>74</v>
      </c>
      <c r="I1071" t="s">
        <v>1849</v>
      </c>
      <c r="J1071" s="1">
        <v>46203.923425925925</v>
      </c>
      <c r="K1071">
        <v>1</v>
      </c>
      <c r="L1071">
        <v>1</v>
      </c>
      <c r="M1071" t="s">
        <v>1850</v>
      </c>
      <c r="N1071" t="s">
        <v>1851</v>
      </c>
      <c r="O1071" s="1">
        <v>46203.922858796293</v>
      </c>
      <c r="P1071" s="1">
        <v>46203.923425925925</v>
      </c>
      <c r="Q1071" s="1" t="str">
        <f t="shared" si="16"/>
        <v>3538105|r02</v>
      </c>
    </row>
    <row r="1072" spans="1:17">
      <c r="A1072">
        <v>1071</v>
      </c>
      <c r="B1072" t="s">
        <v>1859</v>
      </c>
      <c r="C1072" t="s">
        <v>1860</v>
      </c>
      <c r="D1072">
        <v>3539608</v>
      </c>
      <c r="E1072">
        <v>92</v>
      </c>
      <c r="F1072" t="s">
        <v>1849</v>
      </c>
      <c r="G1072" s="1">
        <v>46203.92359953704</v>
      </c>
      <c r="H1072">
        <v>68</v>
      </c>
      <c r="I1072" t="s">
        <v>1849</v>
      </c>
      <c r="J1072" s="1">
        <v>46203.923854166664</v>
      </c>
      <c r="K1072">
        <v>1</v>
      </c>
      <c r="L1072">
        <v>1</v>
      </c>
      <c r="M1072" t="s">
        <v>1850</v>
      </c>
      <c r="N1072" t="s">
        <v>1851</v>
      </c>
      <c r="O1072" s="1">
        <v>46203.923472222225</v>
      </c>
      <c r="P1072" s="1">
        <v>46203.923854166664</v>
      </c>
      <c r="Q1072" s="1" t="str">
        <f t="shared" si="16"/>
        <v>3539608|r02</v>
      </c>
    </row>
    <row r="1073" spans="1:17">
      <c r="A1073">
        <v>1072</v>
      </c>
      <c r="B1073" t="s">
        <v>1859</v>
      </c>
      <c r="C1073" t="s">
        <v>1860</v>
      </c>
      <c r="D1073">
        <v>3539707</v>
      </c>
      <c r="E1073">
        <v>39</v>
      </c>
      <c r="F1073" t="s">
        <v>1849</v>
      </c>
      <c r="G1073" s="1">
        <v>46203.92454861111</v>
      </c>
      <c r="H1073">
        <v>46</v>
      </c>
      <c r="I1073" t="s">
        <v>1849</v>
      </c>
      <c r="J1073" s="1">
        <v>46203.924837962964</v>
      </c>
      <c r="K1073">
        <v>1</v>
      </c>
      <c r="L1073">
        <v>1</v>
      </c>
      <c r="M1073" t="s">
        <v>1850</v>
      </c>
      <c r="N1073" t="s">
        <v>1851</v>
      </c>
      <c r="O1073" s="1">
        <v>46203.923900462964</v>
      </c>
      <c r="P1073" s="1">
        <v>46203.924837962964</v>
      </c>
      <c r="Q1073" s="1" t="str">
        <f t="shared" si="16"/>
        <v>3539707|r02</v>
      </c>
    </row>
    <row r="1074" spans="1:17">
      <c r="A1074">
        <v>1073</v>
      </c>
      <c r="B1074" t="s">
        <v>1859</v>
      </c>
      <c r="C1074" t="s">
        <v>1860</v>
      </c>
      <c r="D1074">
        <v>3539806</v>
      </c>
      <c r="E1074">
        <v>92</v>
      </c>
      <c r="F1074" t="s">
        <v>1849</v>
      </c>
      <c r="G1074" s="1">
        <v>46203.927361111113</v>
      </c>
      <c r="H1074">
        <v>76</v>
      </c>
      <c r="I1074" t="s">
        <v>1849</v>
      </c>
      <c r="J1074" s="1">
        <v>46203.927615740744</v>
      </c>
      <c r="K1074">
        <v>1</v>
      </c>
      <c r="L1074">
        <v>1</v>
      </c>
      <c r="M1074" t="s">
        <v>1850</v>
      </c>
      <c r="N1074" t="s">
        <v>1851</v>
      </c>
      <c r="O1074" s="1">
        <v>46203.924872685187</v>
      </c>
      <c r="P1074" s="1">
        <v>46203.927615740744</v>
      </c>
      <c r="Q1074" s="1" t="str">
        <f t="shared" si="16"/>
        <v>3539806|r02</v>
      </c>
    </row>
    <row r="1075" spans="1:17">
      <c r="A1075">
        <v>1074</v>
      </c>
      <c r="B1075" t="s">
        <v>1859</v>
      </c>
      <c r="C1075" t="s">
        <v>1860</v>
      </c>
      <c r="D1075">
        <v>3540101</v>
      </c>
      <c r="E1075">
        <v>73</v>
      </c>
      <c r="F1075" t="s">
        <v>1849</v>
      </c>
      <c r="G1075" s="1">
        <v>46203.928043981483</v>
      </c>
      <c r="H1075">
        <v>80</v>
      </c>
      <c r="I1075" t="s">
        <v>1849</v>
      </c>
      <c r="J1075" s="1">
        <v>46203.92832175926</v>
      </c>
      <c r="K1075">
        <v>1</v>
      </c>
      <c r="L1075">
        <v>1</v>
      </c>
      <c r="M1075" t="s">
        <v>1850</v>
      </c>
      <c r="N1075" t="s">
        <v>1851</v>
      </c>
      <c r="O1075" s="1">
        <v>46203.92765046296</v>
      </c>
      <c r="P1075" s="1">
        <v>46203.92832175926</v>
      </c>
      <c r="Q1075" s="1" t="str">
        <f t="shared" si="16"/>
        <v>3540101|r02</v>
      </c>
    </row>
    <row r="1076" spans="1:17">
      <c r="A1076">
        <v>1075</v>
      </c>
      <c r="B1076" t="s">
        <v>1859</v>
      </c>
      <c r="C1076" t="s">
        <v>1860</v>
      </c>
      <c r="D1076">
        <v>3540853</v>
      </c>
      <c r="E1076">
        <v>64</v>
      </c>
      <c r="F1076" t="s">
        <v>1849</v>
      </c>
      <c r="G1076" s="1">
        <v>46203.92895833333</v>
      </c>
      <c r="H1076">
        <v>75</v>
      </c>
      <c r="I1076" t="s">
        <v>1849</v>
      </c>
      <c r="J1076" s="1">
        <v>46203.929236111115</v>
      </c>
      <c r="K1076">
        <v>1</v>
      </c>
      <c r="L1076">
        <v>1</v>
      </c>
      <c r="M1076" t="s">
        <v>1850</v>
      </c>
      <c r="N1076" t="s">
        <v>1851</v>
      </c>
      <c r="O1076" s="1">
        <v>46203.928356481483</v>
      </c>
      <c r="P1076" s="1">
        <v>46203.929236111115</v>
      </c>
      <c r="Q1076" s="1" t="str">
        <f t="shared" si="16"/>
        <v>3540853|r02</v>
      </c>
    </row>
    <row r="1077" spans="1:17">
      <c r="A1077">
        <v>1076</v>
      </c>
      <c r="B1077" t="s">
        <v>1859</v>
      </c>
      <c r="C1077" t="s">
        <v>1860</v>
      </c>
      <c r="D1077">
        <v>3544103</v>
      </c>
      <c r="F1077" t="s">
        <v>1854</v>
      </c>
      <c r="G1077" s="1">
        <v>46203.936215277776</v>
      </c>
      <c r="I1077" t="s">
        <v>1856</v>
      </c>
      <c r="J1077" s="1">
        <v>46203.936736111114</v>
      </c>
      <c r="K1077">
        <v>0</v>
      </c>
      <c r="L1077">
        <v>0</v>
      </c>
      <c r="M1077" t="s">
        <v>1855</v>
      </c>
      <c r="N1077" t="s">
        <v>1851</v>
      </c>
      <c r="O1077" s="1">
        <v>46203.929282407407</v>
      </c>
      <c r="P1077" s="1">
        <v>46203.936736111114</v>
      </c>
      <c r="Q1077" s="1" t="str">
        <f t="shared" si="16"/>
        <v>3544103|r02</v>
      </c>
    </row>
    <row r="1078" spans="1:17">
      <c r="A1078">
        <v>1077</v>
      </c>
      <c r="B1078" t="s">
        <v>1859</v>
      </c>
      <c r="C1078" t="s">
        <v>1860</v>
      </c>
      <c r="D1078">
        <v>3544509</v>
      </c>
      <c r="E1078">
        <v>92</v>
      </c>
      <c r="F1078" t="s">
        <v>1849</v>
      </c>
      <c r="G1078" s="1">
        <v>46203.936898148146</v>
      </c>
      <c r="H1078">
        <v>61</v>
      </c>
      <c r="I1078" t="s">
        <v>1849</v>
      </c>
      <c r="J1078" s="1">
        <v>46203.937118055554</v>
      </c>
      <c r="K1078">
        <v>1</v>
      </c>
      <c r="L1078">
        <v>1</v>
      </c>
      <c r="M1078" t="s">
        <v>1850</v>
      </c>
      <c r="N1078" t="s">
        <v>1851</v>
      </c>
      <c r="O1078" s="1">
        <v>46203.936759259261</v>
      </c>
      <c r="P1078" s="1">
        <v>46203.937118055554</v>
      </c>
      <c r="Q1078" s="1" t="str">
        <f t="shared" si="16"/>
        <v>3544509|r02</v>
      </c>
    </row>
    <row r="1079" spans="1:17">
      <c r="A1079">
        <v>1078</v>
      </c>
      <c r="B1079" t="s">
        <v>1859</v>
      </c>
      <c r="C1079" t="s">
        <v>1860</v>
      </c>
      <c r="D1079">
        <v>3549953</v>
      </c>
      <c r="E1079">
        <v>64</v>
      </c>
      <c r="F1079" t="s">
        <v>1849</v>
      </c>
      <c r="G1079" s="1">
        <v>46203.937372685185</v>
      </c>
      <c r="H1079">
        <v>65</v>
      </c>
      <c r="I1079" t="s">
        <v>1849</v>
      </c>
      <c r="J1079" s="1">
        <v>46203.937581018516</v>
      </c>
      <c r="K1079">
        <v>1</v>
      </c>
      <c r="L1079">
        <v>1</v>
      </c>
      <c r="M1079" t="s">
        <v>1850</v>
      </c>
      <c r="N1079" t="s">
        <v>1851</v>
      </c>
      <c r="O1079" s="1">
        <v>46203.937175925923</v>
      </c>
      <c r="P1079" s="1">
        <v>46203.937581018516</v>
      </c>
      <c r="Q1079" s="1" t="str">
        <f t="shared" si="16"/>
        <v>3549953|r02</v>
      </c>
    </row>
    <row r="1080" spans="1:17">
      <c r="A1080">
        <v>1079</v>
      </c>
      <c r="B1080" t="s">
        <v>1859</v>
      </c>
      <c r="C1080" t="s">
        <v>1860</v>
      </c>
      <c r="D1080">
        <v>3550001</v>
      </c>
      <c r="E1080">
        <v>92</v>
      </c>
      <c r="F1080" t="s">
        <v>1849</v>
      </c>
      <c r="G1080" s="1">
        <v>46203.940104166664</v>
      </c>
      <c r="H1080">
        <v>69</v>
      </c>
      <c r="I1080" t="s">
        <v>1849</v>
      </c>
      <c r="J1080" s="1">
        <v>46203.940451388888</v>
      </c>
      <c r="K1080">
        <v>1</v>
      </c>
      <c r="L1080">
        <v>1</v>
      </c>
      <c r="M1080" t="s">
        <v>1850</v>
      </c>
      <c r="N1080" t="s">
        <v>1851</v>
      </c>
      <c r="O1080" s="1">
        <v>46203.937615740739</v>
      </c>
      <c r="P1080" s="1">
        <v>46203.940451388888</v>
      </c>
      <c r="Q1080" s="1" t="str">
        <f t="shared" si="16"/>
        <v>3550001|r02</v>
      </c>
    </row>
    <row r="1081" spans="1:17">
      <c r="A1081">
        <v>1080</v>
      </c>
      <c r="B1081" t="s">
        <v>1859</v>
      </c>
      <c r="C1081" t="s">
        <v>1860</v>
      </c>
      <c r="D1081">
        <v>3550506</v>
      </c>
      <c r="E1081">
        <v>92</v>
      </c>
      <c r="F1081" t="s">
        <v>1849</v>
      </c>
      <c r="G1081" s="1">
        <v>46203.940625000003</v>
      </c>
      <c r="H1081">
        <v>86</v>
      </c>
      <c r="I1081" t="s">
        <v>1849</v>
      </c>
      <c r="J1081" s="1">
        <v>46203.940891203703</v>
      </c>
      <c r="K1081">
        <v>1</v>
      </c>
      <c r="L1081">
        <v>1</v>
      </c>
      <c r="M1081" t="s">
        <v>1850</v>
      </c>
      <c r="N1081" t="s">
        <v>1851</v>
      </c>
      <c r="O1081" s="1">
        <v>46203.940497685187</v>
      </c>
      <c r="P1081" s="1">
        <v>46203.940891203703</v>
      </c>
      <c r="Q1081" s="1" t="str">
        <f t="shared" si="16"/>
        <v>3550506|r02</v>
      </c>
    </row>
    <row r="1082" spans="1:17">
      <c r="A1082">
        <v>1081</v>
      </c>
      <c r="B1082" t="s">
        <v>1859</v>
      </c>
      <c r="C1082" t="s">
        <v>1860</v>
      </c>
      <c r="D1082">
        <v>3550605</v>
      </c>
      <c r="E1082">
        <v>92</v>
      </c>
      <c r="F1082" t="s">
        <v>1849</v>
      </c>
      <c r="G1082" s="1">
        <v>46203.941076388888</v>
      </c>
      <c r="H1082">
        <v>75</v>
      </c>
      <c r="I1082" t="s">
        <v>1849</v>
      </c>
      <c r="J1082" s="1">
        <v>46203.941342592596</v>
      </c>
      <c r="K1082">
        <v>1</v>
      </c>
      <c r="L1082">
        <v>1</v>
      </c>
      <c r="M1082" t="s">
        <v>1850</v>
      </c>
      <c r="N1082" t="s">
        <v>1851</v>
      </c>
      <c r="O1082" s="1">
        <v>46203.940937500003</v>
      </c>
      <c r="P1082" s="1">
        <v>46203.941342592596</v>
      </c>
      <c r="Q1082" s="1" t="str">
        <f t="shared" si="16"/>
        <v>3550605|r02</v>
      </c>
    </row>
    <row r="1083" spans="1:17">
      <c r="A1083">
        <v>1082</v>
      </c>
      <c r="B1083" t="s">
        <v>1859</v>
      </c>
      <c r="C1083" t="s">
        <v>1860</v>
      </c>
      <c r="D1083">
        <v>3552007</v>
      </c>
      <c r="E1083">
        <v>59</v>
      </c>
      <c r="F1083" t="s">
        <v>1849</v>
      </c>
      <c r="G1083" s="1">
        <v>46203.941701388889</v>
      </c>
      <c r="H1083">
        <v>59</v>
      </c>
      <c r="I1083" t="s">
        <v>1849</v>
      </c>
      <c r="J1083" s="1">
        <v>46203.941967592589</v>
      </c>
      <c r="K1083">
        <v>1</v>
      </c>
      <c r="L1083">
        <v>1</v>
      </c>
      <c r="M1083" t="s">
        <v>1850</v>
      </c>
      <c r="N1083" t="s">
        <v>1851</v>
      </c>
      <c r="O1083" s="1">
        <v>46203.941377314812</v>
      </c>
      <c r="P1083" s="1">
        <v>46203.941967592589</v>
      </c>
      <c r="Q1083" s="1" t="str">
        <f t="shared" si="16"/>
        <v>3552007|r02</v>
      </c>
    </row>
    <row r="1084" spans="1:17">
      <c r="A1084">
        <v>1083</v>
      </c>
      <c r="B1084" t="s">
        <v>1859</v>
      </c>
      <c r="C1084" t="s">
        <v>1860</v>
      </c>
      <c r="D1084">
        <v>3553401</v>
      </c>
      <c r="E1084">
        <v>92</v>
      </c>
      <c r="F1084" t="s">
        <v>1849</v>
      </c>
      <c r="G1084" s="1">
        <v>46203.942141203705</v>
      </c>
      <c r="H1084">
        <v>59</v>
      </c>
      <c r="I1084" t="s">
        <v>1849</v>
      </c>
      <c r="J1084" s="1">
        <v>46203.942326388889</v>
      </c>
      <c r="K1084">
        <v>1</v>
      </c>
      <c r="L1084">
        <v>1</v>
      </c>
      <c r="M1084" t="s">
        <v>1850</v>
      </c>
      <c r="N1084" t="s">
        <v>1851</v>
      </c>
      <c r="O1084" s="1">
        <v>46203.942002314812</v>
      </c>
      <c r="P1084" s="1">
        <v>46203.942326388889</v>
      </c>
      <c r="Q1084" s="1" t="str">
        <f t="shared" si="16"/>
        <v>3553401|r02</v>
      </c>
    </row>
    <row r="1085" spans="1:17">
      <c r="A1085">
        <v>1084</v>
      </c>
      <c r="B1085" t="s">
        <v>1859</v>
      </c>
      <c r="C1085" t="s">
        <v>1860</v>
      </c>
      <c r="D1085">
        <v>3553906</v>
      </c>
      <c r="E1085">
        <v>88</v>
      </c>
      <c r="F1085" t="s">
        <v>1849</v>
      </c>
      <c r="G1085" s="1">
        <v>46203.942569444444</v>
      </c>
      <c r="H1085">
        <v>90</v>
      </c>
      <c r="I1085" t="s">
        <v>1849</v>
      </c>
      <c r="J1085" s="1">
        <v>46203.942800925928</v>
      </c>
      <c r="K1085">
        <v>1</v>
      </c>
      <c r="L1085">
        <v>1</v>
      </c>
      <c r="M1085" t="s">
        <v>1850</v>
      </c>
      <c r="N1085" t="s">
        <v>1851</v>
      </c>
      <c r="O1085" s="1">
        <v>46203.942361111112</v>
      </c>
      <c r="P1085" s="1">
        <v>46203.942800925928</v>
      </c>
      <c r="Q1085" s="1" t="str">
        <f t="shared" si="16"/>
        <v>3553906|r02</v>
      </c>
    </row>
    <row r="1086" spans="1:17">
      <c r="A1086">
        <v>1085</v>
      </c>
      <c r="B1086" t="s">
        <v>1859</v>
      </c>
      <c r="C1086" t="s">
        <v>1860</v>
      </c>
      <c r="D1086">
        <v>3554409</v>
      </c>
      <c r="E1086">
        <v>82</v>
      </c>
      <c r="F1086" t="s">
        <v>1849</v>
      </c>
      <c r="G1086" s="1">
        <v>46203.943287037036</v>
      </c>
      <c r="H1086">
        <v>79</v>
      </c>
      <c r="I1086" t="s">
        <v>1849</v>
      </c>
      <c r="J1086" s="1">
        <v>46203.943599537037</v>
      </c>
      <c r="K1086">
        <v>1</v>
      </c>
      <c r="L1086">
        <v>1</v>
      </c>
      <c r="M1086" t="s">
        <v>1850</v>
      </c>
      <c r="N1086" t="s">
        <v>1851</v>
      </c>
      <c r="O1086" s="1">
        <v>46203.942835648151</v>
      </c>
      <c r="P1086" s="1">
        <v>46203.943599537037</v>
      </c>
      <c r="Q1086" s="1" t="str">
        <f t="shared" si="16"/>
        <v>3554409|r02</v>
      </c>
    </row>
    <row r="1087" spans="1:17">
      <c r="A1087">
        <v>1086</v>
      </c>
      <c r="B1087" t="s">
        <v>1859</v>
      </c>
      <c r="C1087" t="s">
        <v>1860</v>
      </c>
      <c r="D1087">
        <v>3555604</v>
      </c>
      <c r="E1087">
        <v>62</v>
      </c>
      <c r="F1087" t="s">
        <v>1849</v>
      </c>
      <c r="G1087" s="1">
        <v>46203.94390046296</v>
      </c>
      <c r="H1087">
        <v>66</v>
      </c>
      <c r="I1087" t="s">
        <v>1849</v>
      </c>
      <c r="J1087" s="1">
        <v>46203.944131944445</v>
      </c>
      <c r="K1087">
        <v>1</v>
      </c>
      <c r="L1087">
        <v>1</v>
      </c>
      <c r="M1087" t="s">
        <v>1850</v>
      </c>
      <c r="N1087" t="s">
        <v>1851</v>
      </c>
      <c r="O1087" s="1">
        <v>46203.94363425926</v>
      </c>
      <c r="P1087" s="1">
        <v>46203.944131944445</v>
      </c>
      <c r="Q1087" s="1" t="str">
        <f t="shared" si="16"/>
        <v>3555604|r02</v>
      </c>
    </row>
    <row r="1088" spans="1:17">
      <c r="A1088">
        <v>1087</v>
      </c>
      <c r="B1088" t="s">
        <v>1861</v>
      </c>
      <c r="C1088" t="s">
        <v>1862</v>
      </c>
      <c r="D1088">
        <v>5203939</v>
      </c>
      <c r="E1088">
        <v>75</v>
      </c>
      <c r="F1088" t="s">
        <v>1849</v>
      </c>
      <c r="G1088" s="1">
        <v>46209.811469907407</v>
      </c>
      <c r="H1088">
        <v>72</v>
      </c>
      <c r="I1088" t="s">
        <v>1849</v>
      </c>
      <c r="J1088" s="1">
        <v>46209.811759259261</v>
      </c>
      <c r="K1088">
        <v>1</v>
      </c>
      <c r="L1088">
        <v>1</v>
      </c>
      <c r="M1088" t="s">
        <v>1850</v>
      </c>
      <c r="N1088" t="s">
        <v>1851</v>
      </c>
      <c r="O1088" s="1">
        <v>46209.811076388891</v>
      </c>
      <c r="P1088" s="1">
        <v>46209.811759259261</v>
      </c>
      <c r="Q1088" s="1" t="str">
        <f t="shared" si="16"/>
        <v>5203939|r03</v>
      </c>
    </row>
    <row r="1089" spans="1:17">
      <c r="A1089">
        <v>1088</v>
      </c>
      <c r="B1089" t="s">
        <v>1861</v>
      </c>
      <c r="C1089" t="s">
        <v>1862</v>
      </c>
      <c r="D1089">
        <v>1200179</v>
      </c>
      <c r="E1089">
        <v>62</v>
      </c>
      <c r="F1089" t="s">
        <v>1849</v>
      </c>
      <c r="G1089" s="1">
        <v>46209.813958333332</v>
      </c>
      <c r="H1089">
        <v>64</v>
      </c>
      <c r="I1089" t="s">
        <v>1849</v>
      </c>
      <c r="J1089" s="1">
        <v>46209.81422453704</v>
      </c>
      <c r="K1089">
        <v>1</v>
      </c>
      <c r="L1089">
        <v>1</v>
      </c>
      <c r="M1089" t="s">
        <v>1850</v>
      </c>
      <c r="N1089" t="s">
        <v>1851</v>
      </c>
      <c r="O1089" s="1">
        <v>46209.81108796296</v>
      </c>
      <c r="P1089" s="1">
        <v>46209.81422453704</v>
      </c>
      <c r="Q1089" s="1" t="str">
        <f t="shared" si="16"/>
        <v>1200179|r03</v>
      </c>
    </row>
    <row r="1090" spans="1:17">
      <c r="A1090">
        <v>1089</v>
      </c>
      <c r="B1090" t="s">
        <v>1861</v>
      </c>
      <c r="C1090" t="s">
        <v>1862</v>
      </c>
      <c r="D1090">
        <v>2700102</v>
      </c>
      <c r="E1090">
        <v>57</v>
      </c>
      <c r="F1090" t="s">
        <v>1849</v>
      </c>
      <c r="G1090" s="1">
        <v>46209.814050925925</v>
      </c>
      <c r="I1090" t="s">
        <v>1852</v>
      </c>
      <c r="J1090" s="1">
        <v>46209.814942129633</v>
      </c>
      <c r="K1090">
        <v>1</v>
      </c>
      <c r="L1090">
        <v>0</v>
      </c>
      <c r="M1090" t="s">
        <v>1853</v>
      </c>
      <c r="N1090" t="s">
        <v>1851</v>
      </c>
      <c r="O1090" s="1">
        <v>46209.811099537037</v>
      </c>
      <c r="P1090" s="1">
        <v>46209.814942129633</v>
      </c>
      <c r="Q1090" s="1" t="str">
        <f t="shared" ref="Q1090:Q1153" si="17">D1090&amp;"|"&amp;B1090</f>
        <v>2700102|r03</v>
      </c>
    </row>
    <row r="1091" spans="1:17">
      <c r="A1091">
        <v>1090</v>
      </c>
      <c r="B1091" t="s">
        <v>1861</v>
      </c>
      <c r="C1091" t="s">
        <v>1862</v>
      </c>
      <c r="D1091">
        <v>5204656</v>
      </c>
      <c r="E1091">
        <v>69</v>
      </c>
      <c r="F1091" t="s">
        <v>1849</v>
      </c>
      <c r="G1091" s="1">
        <v>46209.812199074076</v>
      </c>
      <c r="H1091">
        <v>69</v>
      </c>
      <c r="I1091" t="s">
        <v>1849</v>
      </c>
      <c r="J1091" s="1">
        <v>46209.812418981484</v>
      </c>
      <c r="K1091">
        <v>1</v>
      </c>
      <c r="L1091">
        <v>1</v>
      </c>
      <c r="M1091" t="s">
        <v>1850</v>
      </c>
      <c r="N1091" t="s">
        <v>1851</v>
      </c>
      <c r="O1091" s="1">
        <v>46209.811793981484</v>
      </c>
      <c r="P1091" s="1">
        <v>46209.812418981484</v>
      </c>
      <c r="Q1091" s="1" t="str">
        <f t="shared" si="17"/>
        <v>5204656|r03</v>
      </c>
    </row>
    <row r="1092" spans="1:17">
      <c r="A1092">
        <v>1091</v>
      </c>
      <c r="B1092" t="s">
        <v>1861</v>
      </c>
      <c r="C1092" t="s">
        <v>1862</v>
      </c>
      <c r="D1092">
        <v>5205802</v>
      </c>
      <c r="E1092">
        <v>74</v>
      </c>
      <c r="F1092" t="s">
        <v>1849</v>
      </c>
      <c r="G1092" s="1">
        <v>46209.8127662037</v>
      </c>
      <c r="H1092">
        <v>74</v>
      </c>
      <c r="I1092" t="s">
        <v>1849</v>
      </c>
      <c r="J1092" s="1">
        <v>46209.812962962962</v>
      </c>
      <c r="K1092">
        <v>1</v>
      </c>
      <c r="L1092">
        <v>1</v>
      </c>
      <c r="M1092" t="s">
        <v>1850</v>
      </c>
      <c r="N1092" t="s">
        <v>1851</v>
      </c>
      <c r="O1092" s="1">
        <v>46209.8124537037</v>
      </c>
      <c r="P1092" s="1">
        <v>46209.812962962962</v>
      </c>
      <c r="Q1092" s="1" t="str">
        <f t="shared" si="17"/>
        <v>5205802|r03</v>
      </c>
    </row>
    <row r="1093" spans="1:17">
      <c r="A1093">
        <v>1092</v>
      </c>
      <c r="B1093" t="s">
        <v>1861</v>
      </c>
      <c r="C1093" t="s">
        <v>1862</v>
      </c>
      <c r="D1093">
        <v>5206602</v>
      </c>
      <c r="E1093">
        <v>70</v>
      </c>
      <c r="F1093" t="s">
        <v>1849</v>
      </c>
      <c r="G1093" s="1">
        <v>46209.813449074078</v>
      </c>
      <c r="H1093">
        <v>69</v>
      </c>
      <c r="I1093" t="s">
        <v>1849</v>
      </c>
      <c r="J1093" s="1">
        <v>46209.813715277778</v>
      </c>
      <c r="K1093">
        <v>1</v>
      </c>
      <c r="L1093">
        <v>1</v>
      </c>
      <c r="M1093" t="s">
        <v>1850</v>
      </c>
      <c r="N1093" t="s">
        <v>1851</v>
      </c>
      <c r="O1093" s="1">
        <v>46209.813009259262</v>
      </c>
      <c r="P1093" s="1">
        <v>46209.813715277778</v>
      </c>
      <c r="Q1093" s="1" t="str">
        <f t="shared" si="17"/>
        <v>5206602|r03</v>
      </c>
    </row>
    <row r="1094" spans="1:17">
      <c r="A1094">
        <v>1093</v>
      </c>
      <c r="B1094" t="s">
        <v>1861</v>
      </c>
      <c r="C1094" t="s">
        <v>1862</v>
      </c>
      <c r="D1094">
        <v>5207253</v>
      </c>
      <c r="E1094">
        <v>77</v>
      </c>
      <c r="F1094" t="s">
        <v>1849</v>
      </c>
      <c r="G1094" s="1">
        <v>46209.814108796294</v>
      </c>
      <c r="H1094">
        <v>78</v>
      </c>
      <c r="I1094" t="s">
        <v>1849</v>
      </c>
      <c r="J1094" s="1">
        <v>46209.814305555556</v>
      </c>
      <c r="K1094">
        <v>1</v>
      </c>
      <c r="L1094">
        <v>1</v>
      </c>
      <c r="M1094" t="s">
        <v>1850</v>
      </c>
      <c r="N1094" t="s">
        <v>1851</v>
      </c>
      <c r="O1094" s="1">
        <v>46209.813761574071</v>
      </c>
      <c r="P1094" s="1">
        <v>46209.814305555556</v>
      </c>
      <c r="Q1094" s="1" t="str">
        <f t="shared" si="17"/>
        <v>5207253|r03</v>
      </c>
    </row>
    <row r="1095" spans="1:17">
      <c r="A1095">
        <v>1094</v>
      </c>
      <c r="B1095" t="s">
        <v>1861</v>
      </c>
      <c r="C1095" t="s">
        <v>1862</v>
      </c>
      <c r="D1095">
        <v>1200393</v>
      </c>
      <c r="E1095">
        <v>61</v>
      </c>
      <c r="F1095" t="s">
        <v>1849</v>
      </c>
      <c r="G1095" s="1">
        <v>46209.814803240741</v>
      </c>
      <c r="H1095">
        <v>63</v>
      </c>
      <c r="I1095" t="s">
        <v>1849</v>
      </c>
      <c r="J1095" s="1">
        <v>46209.815057870372</v>
      </c>
      <c r="K1095">
        <v>1</v>
      </c>
      <c r="L1095">
        <v>1</v>
      </c>
      <c r="M1095" t="s">
        <v>1850</v>
      </c>
      <c r="N1095" t="s">
        <v>1851</v>
      </c>
      <c r="O1095" s="1">
        <v>46209.814270833333</v>
      </c>
      <c r="P1095" s="1">
        <v>46209.815057870372</v>
      </c>
      <c r="Q1095" s="1" t="str">
        <f t="shared" si="17"/>
        <v>1200393|r03</v>
      </c>
    </row>
    <row r="1096" spans="1:17">
      <c r="A1096">
        <v>1095</v>
      </c>
      <c r="B1096" t="s">
        <v>1861</v>
      </c>
      <c r="C1096" t="s">
        <v>1862</v>
      </c>
      <c r="D1096">
        <v>5208806</v>
      </c>
      <c r="E1096">
        <v>70</v>
      </c>
      <c r="F1096" t="s">
        <v>1849</v>
      </c>
      <c r="G1096" s="1">
        <v>46209.814803240741</v>
      </c>
      <c r="H1096">
        <v>72</v>
      </c>
      <c r="I1096" t="s">
        <v>1849</v>
      </c>
      <c r="J1096" s="1">
        <v>46209.81521990741</v>
      </c>
      <c r="K1096">
        <v>1</v>
      </c>
      <c r="L1096">
        <v>1</v>
      </c>
      <c r="M1096" t="s">
        <v>1850</v>
      </c>
      <c r="N1096" t="s">
        <v>1851</v>
      </c>
      <c r="O1096" s="1">
        <v>46209.814363425925</v>
      </c>
      <c r="P1096" s="1">
        <v>46209.81521990741</v>
      </c>
      <c r="Q1096" s="1" t="str">
        <f t="shared" si="17"/>
        <v>5208806|r03</v>
      </c>
    </row>
    <row r="1097" spans="1:17">
      <c r="A1097">
        <v>1096</v>
      </c>
      <c r="B1097" t="s">
        <v>1861</v>
      </c>
      <c r="C1097" t="s">
        <v>1862</v>
      </c>
      <c r="D1097">
        <v>2702207</v>
      </c>
      <c r="E1097">
        <v>55</v>
      </c>
      <c r="F1097" t="s">
        <v>1849</v>
      </c>
      <c r="G1097" s="1">
        <v>46209.81517361111</v>
      </c>
      <c r="H1097">
        <v>58</v>
      </c>
      <c r="I1097" t="s">
        <v>1849</v>
      </c>
      <c r="J1097" s="1">
        <v>46209.815416666665</v>
      </c>
      <c r="K1097">
        <v>1</v>
      </c>
      <c r="L1097">
        <v>1</v>
      </c>
      <c r="M1097" t="s">
        <v>1850</v>
      </c>
      <c r="N1097" t="s">
        <v>1851</v>
      </c>
      <c r="O1097" s="1">
        <v>46209.814988425926</v>
      </c>
      <c r="P1097" s="1">
        <v>46209.815416666665</v>
      </c>
      <c r="Q1097" s="1" t="str">
        <f t="shared" si="17"/>
        <v>2702207|r03</v>
      </c>
    </row>
    <row r="1098" spans="1:17">
      <c r="A1098">
        <v>1097</v>
      </c>
      <c r="B1098" t="s">
        <v>1861</v>
      </c>
      <c r="C1098" t="s">
        <v>1862</v>
      </c>
      <c r="D1098">
        <v>1600303</v>
      </c>
      <c r="F1098" t="s">
        <v>1854</v>
      </c>
      <c r="G1098" s="1">
        <v>46209.822083333333</v>
      </c>
      <c r="I1098" t="s">
        <v>1852</v>
      </c>
      <c r="J1098" s="1">
        <v>46209.823078703703</v>
      </c>
      <c r="K1098">
        <v>0</v>
      </c>
      <c r="L1098">
        <v>0</v>
      </c>
      <c r="M1098" t="s">
        <v>1855</v>
      </c>
      <c r="N1098" t="s">
        <v>1851</v>
      </c>
      <c r="O1098" s="1">
        <v>46209.815115740741</v>
      </c>
      <c r="P1098" s="1">
        <v>46209.823078703703</v>
      </c>
      <c r="Q1098" s="1" t="str">
        <f t="shared" si="17"/>
        <v>1600303|r03</v>
      </c>
    </row>
    <row r="1099" spans="1:17">
      <c r="A1099">
        <v>1098</v>
      </c>
      <c r="B1099" t="s">
        <v>1861</v>
      </c>
      <c r="C1099" t="s">
        <v>1862</v>
      </c>
      <c r="D1099">
        <v>5209457</v>
      </c>
      <c r="E1099">
        <v>73</v>
      </c>
      <c r="F1099" t="s">
        <v>1849</v>
      </c>
      <c r="G1099" s="1">
        <v>46209.815613425926</v>
      </c>
      <c r="H1099">
        <v>72</v>
      </c>
      <c r="I1099" t="s">
        <v>1849</v>
      </c>
      <c r="J1099" s="1">
        <v>46209.815833333334</v>
      </c>
      <c r="K1099">
        <v>1</v>
      </c>
      <c r="L1099">
        <v>1</v>
      </c>
      <c r="M1099" t="s">
        <v>1850</v>
      </c>
      <c r="N1099" t="s">
        <v>1851</v>
      </c>
      <c r="O1099" s="1">
        <v>46209.815266203703</v>
      </c>
      <c r="P1099" s="1">
        <v>46209.815833333334</v>
      </c>
      <c r="Q1099" s="1" t="str">
        <f t="shared" si="17"/>
        <v>5209457|r03</v>
      </c>
    </row>
    <row r="1100" spans="1:17">
      <c r="A1100">
        <v>1099</v>
      </c>
      <c r="B1100" t="s">
        <v>1861</v>
      </c>
      <c r="C1100" t="s">
        <v>1862</v>
      </c>
      <c r="D1100">
        <v>2702900</v>
      </c>
      <c r="E1100">
        <v>67</v>
      </c>
      <c r="F1100" t="s">
        <v>1849</v>
      </c>
      <c r="G1100" s="1">
        <v>46209.815868055557</v>
      </c>
      <c r="H1100">
        <v>68</v>
      </c>
      <c r="I1100" t="s">
        <v>1849</v>
      </c>
      <c r="J1100" s="1">
        <v>46209.816157407404</v>
      </c>
      <c r="K1100">
        <v>1</v>
      </c>
      <c r="L1100">
        <v>1</v>
      </c>
      <c r="M1100" t="s">
        <v>1850</v>
      </c>
      <c r="N1100" t="s">
        <v>1851</v>
      </c>
      <c r="O1100" s="1">
        <v>46209.815474537034</v>
      </c>
      <c r="P1100" s="1">
        <v>46209.816157407404</v>
      </c>
      <c r="Q1100" s="1" t="str">
        <f t="shared" si="17"/>
        <v>2702900|r03</v>
      </c>
    </row>
    <row r="1101" spans="1:17">
      <c r="A1101">
        <v>1100</v>
      </c>
      <c r="B1101" t="s">
        <v>1861</v>
      </c>
      <c r="C1101" t="s">
        <v>1862</v>
      </c>
      <c r="D1101">
        <v>5210802</v>
      </c>
      <c r="E1101">
        <v>73</v>
      </c>
      <c r="F1101" t="s">
        <v>1849</v>
      </c>
      <c r="G1101" s="1">
        <v>46209.816423611112</v>
      </c>
      <c r="H1101">
        <v>71</v>
      </c>
      <c r="I1101" t="s">
        <v>1849</v>
      </c>
      <c r="J1101" s="1">
        <v>46209.816620370373</v>
      </c>
      <c r="K1101">
        <v>1</v>
      </c>
      <c r="L1101">
        <v>1</v>
      </c>
      <c r="M1101" t="s">
        <v>1850</v>
      </c>
      <c r="N1101" t="s">
        <v>1851</v>
      </c>
      <c r="O1101" s="1">
        <v>46209.815868055557</v>
      </c>
      <c r="P1101" s="1">
        <v>46209.816620370373</v>
      </c>
      <c r="Q1101" s="1" t="str">
        <f t="shared" si="17"/>
        <v>5210802|r03</v>
      </c>
    </row>
    <row r="1102" spans="1:17">
      <c r="A1102">
        <v>1101</v>
      </c>
      <c r="B1102" t="s">
        <v>1861</v>
      </c>
      <c r="C1102" t="s">
        <v>1862</v>
      </c>
      <c r="D1102">
        <v>2703304</v>
      </c>
      <c r="E1102">
        <v>59</v>
      </c>
      <c r="F1102" t="s">
        <v>1849</v>
      </c>
      <c r="G1102" s="1">
        <v>46209.81658564815</v>
      </c>
      <c r="H1102">
        <v>63</v>
      </c>
      <c r="I1102" t="s">
        <v>1849</v>
      </c>
      <c r="J1102" s="1">
        <v>46209.816863425927</v>
      </c>
      <c r="K1102">
        <v>1</v>
      </c>
      <c r="L1102">
        <v>1</v>
      </c>
      <c r="M1102" t="s">
        <v>1850</v>
      </c>
      <c r="N1102" t="s">
        <v>1851</v>
      </c>
      <c r="O1102" s="1">
        <v>46209.816203703704</v>
      </c>
      <c r="P1102" s="1">
        <v>46209.816863425927</v>
      </c>
      <c r="Q1102" s="1" t="str">
        <f t="shared" si="17"/>
        <v>2703304|r03</v>
      </c>
    </row>
    <row r="1103" spans="1:17">
      <c r="A1103">
        <v>1102</v>
      </c>
      <c r="B1103" t="s">
        <v>1861</v>
      </c>
      <c r="C1103" t="s">
        <v>1862</v>
      </c>
      <c r="D1103">
        <v>5211800</v>
      </c>
      <c r="E1103">
        <v>70</v>
      </c>
      <c r="F1103" t="s">
        <v>1849</v>
      </c>
      <c r="G1103" s="1">
        <v>46209.816979166666</v>
      </c>
      <c r="H1103">
        <v>71</v>
      </c>
      <c r="I1103" t="s">
        <v>1849</v>
      </c>
      <c r="J1103" s="1">
        <v>46209.817233796297</v>
      </c>
      <c r="K1103">
        <v>1</v>
      </c>
      <c r="L1103">
        <v>1</v>
      </c>
      <c r="M1103" t="s">
        <v>1850</v>
      </c>
      <c r="N1103" t="s">
        <v>1851</v>
      </c>
      <c r="O1103" s="1">
        <v>46209.816666666666</v>
      </c>
      <c r="P1103" s="1">
        <v>46209.817233796297</v>
      </c>
      <c r="Q1103" s="1" t="str">
        <f t="shared" si="17"/>
        <v>5211800|r03</v>
      </c>
    </row>
    <row r="1104" spans="1:17">
      <c r="A1104">
        <v>1103</v>
      </c>
      <c r="B1104" t="s">
        <v>1861</v>
      </c>
      <c r="C1104" t="s">
        <v>1862</v>
      </c>
      <c r="D1104">
        <v>2706422</v>
      </c>
      <c r="E1104">
        <v>58</v>
      </c>
      <c r="F1104" t="s">
        <v>1849</v>
      </c>
      <c r="G1104" s="1">
        <v>46209.817210648151</v>
      </c>
      <c r="H1104">
        <v>57</v>
      </c>
      <c r="I1104" t="s">
        <v>1849</v>
      </c>
      <c r="J1104" s="1">
        <v>46209.817453703705</v>
      </c>
      <c r="K1104">
        <v>1</v>
      </c>
      <c r="L1104">
        <v>1</v>
      </c>
      <c r="M1104" t="s">
        <v>1850</v>
      </c>
      <c r="N1104" t="s">
        <v>1851</v>
      </c>
      <c r="O1104" s="1">
        <v>46209.81689814815</v>
      </c>
      <c r="P1104" s="1">
        <v>46209.817453703705</v>
      </c>
      <c r="Q1104" s="1" t="str">
        <f t="shared" si="17"/>
        <v>2706422|r03</v>
      </c>
    </row>
    <row r="1105" spans="1:17">
      <c r="A1105">
        <v>1104</v>
      </c>
      <c r="B1105" t="s">
        <v>1861</v>
      </c>
      <c r="C1105" t="s">
        <v>1862</v>
      </c>
      <c r="D1105">
        <v>5213806</v>
      </c>
      <c r="E1105">
        <v>76</v>
      </c>
      <c r="F1105" t="s">
        <v>1849</v>
      </c>
      <c r="G1105" s="1">
        <v>46209.817824074074</v>
      </c>
      <c r="H1105">
        <v>73</v>
      </c>
      <c r="I1105" t="s">
        <v>1849</v>
      </c>
      <c r="J1105" s="1">
        <v>46209.818043981482</v>
      </c>
      <c r="K1105">
        <v>1</v>
      </c>
      <c r="L1105">
        <v>1</v>
      </c>
      <c r="M1105" t="s">
        <v>1850</v>
      </c>
      <c r="N1105" t="s">
        <v>1851</v>
      </c>
      <c r="O1105" s="1">
        <v>46209.817280092589</v>
      </c>
      <c r="P1105" s="1">
        <v>46209.818043981482</v>
      </c>
      <c r="Q1105" s="1" t="str">
        <f t="shared" si="17"/>
        <v>5213806|r03</v>
      </c>
    </row>
    <row r="1106" spans="1:17">
      <c r="A1106">
        <v>1105</v>
      </c>
      <c r="B1106" t="s">
        <v>1861</v>
      </c>
      <c r="C1106" t="s">
        <v>1862</v>
      </c>
      <c r="D1106">
        <v>2708808</v>
      </c>
      <c r="E1106">
        <v>52</v>
      </c>
      <c r="F1106" t="s">
        <v>1849</v>
      </c>
      <c r="G1106" s="1">
        <v>46209.817870370367</v>
      </c>
      <c r="H1106">
        <v>53</v>
      </c>
      <c r="I1106" t="s">
        <v>1849</v>
      </c>
      <c r="J1106" s="1">
        <v>46209.818124999998</v>
      </c>
      <c r="K1106">
        <v>1</v>
      </c>
      <c r="L1106">
        <v>1</v>
      </c>
      <c r="M1106" t="s">
        <v>1850</v>
      </c>
      <c r="N1106" t="s">
        <v>1851</v>
      </c>
      <c r="O1106" s="1">
        <v>46209.817499999997</v>
      </c>
      <c r="P1106" s="1">
        <v>46209.818124999998</v>
      </c>
      <c r="Q1106" s="1" t="str">
        <f t="shared" si="17"/>
        <v>2708808|r03</v>
      </c>
    </row>
    <row r="1107" spans="1:17">
      <c r="A1107">
        <v>1106</v>
      </c>
      <c r="B1107" t="s">
        <v>1861</v>
      </c>
      <c r="C1107" t="s">
        <v>1862</v>
      </c>
      <c r="D1107">
        <v>5213905</v>
      </c>
      <c r="E1107">
        <v>73</v>
      </c>
      <c r="F1107" t="s">
        <v>1849</v>
      </c>
      <c r="G1107" s="1">
        <v>46209.818414351852</v>
      </c>
      <c r="H1107">
        <v>73</v>
      </c>
      <c r="I1107" t="s">
        <v>1849</v>
      </c>
      <c r="J1107" s="1">
        <v>46209.81863425926</v>
      </c>
      <c r="K1107">
        <v>1</v>
      </c>
      <c r="L1107">
        <v>1</v>
      </c>
      <c r="M1107" t="s">
        <v>1850</v>
      </c>
      <c r="N1107" t="s">
        <v>1851</v>
      </c>
      <c r="O1107" s="1">
        <v>46209.818090277775</v>
      </c>
      <c r="P1107" s="1">
        <v>46209.81863425926</v>
      </c>
      <c r="Q1107" s="1" t="str">
        <f t="shared" si="17"/>
        <v>5213905|r03</v>
      </c>
    </row>
    <row r="1108" spans="1:17">
      <c r="A1108">
        <v>1107</v>
      </c>
      <c r="B1108" t="s">
        <v>1861</v>
      </c>
      <c r="C1108" t="s">
        <v>1862</v>
      </c>
      <c r="D1108">
        <v>2900603</v>
      </c>
      <c r="E1108">
        <v>68</v>
      </c>
      <c r="F1108" t="s">
        <v>1849</v>
      </c>
      <c r="G1108" s="1">
        <v>46209.818425925929</v>
      </c>
      <c r="H1108">
        <v>67</v>
      </c>
      <c r="I1108" t="s">
        <v>1849</v>
      </c>
      <c r="J1108" s="1">
        <v>46209.818680555552</v>
      </c>
      <c r="K1108">
        <v>1</v>
      </c>
      <c r="L1108">
        <v>1</v>
      </c>
      <c r="M1108" t="s">
        <v>1850</v>
      </c>
      <c r="N1108" t="s">
        <v>1851</v>
      </c>
      <c r="O1108" s="1">
        <v>46209.818171296298</v>
      </c>
      <c r="P1108" s="1">
        <v>46209.818680555552</v>
      </c>
      <c r="Q1108" s="1" t="str">
        <f t="shared" si="17"/>
        <v>2900603|r03</v>
      </c>
    </row>
    <row r="1109" spans="1:17">
      <c r="A1109">
        <v>1108</v>
      </c>
      <c r="B1109" t="s">
        <v>1861</v>
      </c>
      <c r="C1109" t="s">
        <v>1862</v>
      </c>
      <c r="D1109">
        <v>5214838</v>
      </c>
      <c r="E1109">
        <v>69</v>
      </c>
      <c r="F1109" t="s">
        <v>1849</v>
      </c>
      <c r="G1109" s="1">
        <v>46209.819351851853</v>
      </c>
      <c r="H1109">
        <v>68</v>
      </c>
      <c r="I1109" t="s">
        <v>1849</v>
      </c>
      <c r="J1109" s="1">
        <v>46209.819618055553</v>
      </c>
      <c r="K1109">
        <v>1</v>
      </c>
      <c r="L1109">
        <v>1</v>
      </c>
      <c r="M1109" t="s">
        <v>1850</v>
      </c>
      <c r="N1109" t="s">
        <v>1851</v>
      </c>
      <c r="O1109" s="1">
        <v>46209.818668981483</v>
      </c>
      <c r="P1109" s="1">
        <v>46209.819618055553</v>
      </c>
      <c r="Q1109" s="1" t="str">
        <f t="shared" si="17"/>
        <v>5214838|r03</v>
      </c>
    </row>
    <row r="1110" spans="1:17">
      <c r="A1110">
        <v>1109</v>
      </c>
      <c r="B1110" t="s">
        <v>1861</v>
      </c>
      <c r="C1110" t="s">
        <v>1862</v>
      </c>
      <c r="D1110">
        <v>2901106</v>
      </c>
      <c r="E1110">
        <v>72</v>
      </c>
      <c r="F1110" t="s">
        <v>1849</v>
      </c>
      <c r="G1110" s="1">
        <v>46209.818854166668</v>
      </c>
      <c r="H1110">
        <v>69</v>
      </c>
      <c r="I1110" t="s">
        <v>1849</v>
      </c>
      <c r="J1110" s="1">
        <v>46209.819050925929</v>
      </c>
      <c r="K1110">
        <v>1</v>
      </c>
      <c r="L1110">
        <v>1</v>
      </c>
      <c r="M1110" t="s">
        <v>1850</v>
      </c>
      <c r="N1110" t="s">
        <v>1851</v>
      </c>
      <c r="O1110" s="1">
        <v>46209.818738425929</v>
      </c>
      <c r="P1110" s="1">
        <v>46209.819050925929</v>
      </c>
      <c r="Q1110" s="1" t="str">
        <f t="shared" si="17"/>
        <v>2901106|r03</v>
      </c>
    </row>
    <row r="1111" spans="1:17">
      <c r="A1111">
        <v>1110</v>
      </c>
      <c r="B1111" t="s">
        <v>1861</v>
      </c>
      <c r="C1111" t="s">
        <v>1862</v>
      </c>
      <c r="D1111">
        <v>2902500</v>
      </c>
      <c r="E1111">
        <v>55</v>
      </c>
      <c r="F1111" t="s">
        <v>1849</v>
      </c>
      <c r="G1111" s="1">
        <v>46209.819722222222</v>
      </c>
      <c r="H1111">
        <v>63</v>
      </c>
      <c r="I1111" t="s">
        <v>1849</v>
      </c>
      <c r="J1111" s="1">
        <v>46209.819930555554</v>
      </c>
      <c r="K1111">
        <v>1</v>
      </c>
      <c r="L1111">
        <v>1</v>
      </c>
      <c r="M1111" t="s">
        <v>1850</v>
      </c>
      <c r="N1111" t="s">
        <v>1851</v>
      </c>
      <c r="O1111" s="1">
        <v>46209.819097222222</v>
      </c>
      <c r="P1111" s="1">
        <v>46209.819930555554</v>
      </c>
      <c r="Q1111" s="1" t="str">
        <f t="shared" si="17"/>
        <v>2902500|r03</v>
      </c>
    </row>
    <row r="1112" spans="1:17">
      <c r="A1112">
        <v>1111</v>
      </c>
      <c r="B1112" t="s">
        <v>1861</v>
      </c>
      <c r="C1112" t="s">
        <v>1862</v>
      </c>
      <c r="D1112">
        <v>5214861</v>
      </c>
      <c r="E1112">
        <v>71</v>
      </c>
      <c r="F1112" t="s">
        <v>1849</v>
      </c>
      <c r="G1112" s="1">
        <v>46209.820011574076</v>
      </c>
      <c r="H1112">
        <v>72</v>
      </c>
      <c r="I1112" t="s">
        <v>1849</v>
      </c>
      <c r="J1112" s="1">
        <v>46209.820231481484</v>
      </c>
      <c r="K1112">
        <v>1</v>
      </c>
      <c r="L1112">
        <v>1</v>
      </c>
      <c r="M1112" t="s">
        <v>1850</v>
      </c>
      <c r="N1112" t="s">
        <v>1851</v>
      </c>
      <c r="O1112" s="1">
        <v>46209.819664351853</v>
      </c>
      <c r="P1112" s="1">
        <v>46209.820231481484</v>
      </c>
      <c r="Q1112" s="1" t="str">
        <f t="shared" si="17"/>
        <v>5214861|r03</v>
      </c>
    </row>
    <row r="1113" spans="1:17">
      <c r="A1113">
        <v>1112</v>
      </c>
      <c r="B1113" t="s">
        <v>1861</v>
      </c>
      <c r="C1113" t="s">
        <v>1862</v>
      </c>
      <c r="D1113">
        <v>2903201</v>
      </c>
      <c r="E1113">
        <v>63</v>
      </c>
      <c r="F1113" t="s">
        <v>1849</v>
      </c>
      <c r="G1113" s="1">
        <v>46209.820219907408</v>
      </c>
      <c r="H1113">
        <v>66</v>
      </c>
      <c r="I1113" t="s">
        <v>1849</v>
      </c>
      <c r="J1113" s="1">
        <v>46209.820497685185</v>
      </c>
      <c r="K1113">
        <v>1</v>
      </c>
      <c r="L1113">
        <v>1</v>
      </c>
      <c r="M1113" t="s">
        <v>1850</v>
      </c>
      <c r="N1113" t="s">
        <v>1851</v>
      </c>
      <c r="O1113" s="1">
        <v>46209.819965277777</v>
      </c>
      <c r="P1113" s="1">
        <v>46209.820509259262</v>
      </c>
      <c r="Q1113" s="1" t="str">
        <f t="shared" si="17"/>
        <v>2903201|r03</v>
      </c>
    </row>
    <row r="1114" spans="1:17">
      <c r="A1114">
        <v>1113</v>
      </c>
      <c r="B1114" t="s">
        <v>1861</v>
      </c>
      <c r="C1114" t="s">
        <v>1862</v>
      </c>
      <c r="D1114">
        <v>5216908</v>
      </c>
      <c r="E1114">
        <v>74</v>
      </c>
      <c r="F1114" t="s">
        <v>1849</v>
      </c>
      <c r="G1114" s="1">
        <v>46209.820648148147</v>
      </c>
      <c r="H1114">
        <v>72</v>
      </c>
      <c r="I1114" t="s">
        <v>1849</v>
      </c>
      <c r="J1114" s="1">
        <v>46209.820856481485</v>
      </c>
      <c r="K1114">
        <v>1</v>
      </c>
      <c r="L1114">
        <v>1</v>
      </c>
      <c r="M1114" t="s">
        <v>1850</v>
      </c>
      <c r="N1114" t="s">
        <v>1851</v>
      </c>
      <c r="O1114" s="1">
        <v>46209.820277777777</v>
      </c>
      <c r="P1114" s="1">
        <v>46209.820856481485</v>
      </c>
      <c r="Q1114" s="1" t="str">
        <f t="shared" si="17"/>
        <v>5216908|r03</v>
      </c>
    </row>
    <row r="1115" spans="1:17">
      <c r="A1115">
        <v>1114</v>
      </c>
      <c r="B1115" t="s">
        <v>1861</v>
      </c>
      <c r="C1115" t="s">
        <v>1862</v>
      </c>
      <c r="D1115">
        <v>2911303</v>
      </c>
      <c r="E1115">
        <v>78</v>
      </c>
      <c r="F1115" t="s">
        <v>1849</v>
      </c>
      <c r="G1115" s="1">
        <v>46209.824189814812</v>
      </c>
      <c r="H1115">
        <v>79</v>
      </c>
      <c r="I1115" t="s">
        <v>1849</v>
      </c>
      <c r="J1115" s="1">
        <v>46209.824456018519</v>
      </c>
      <c r="K1115">
        <v>1</v>
      </c>
      <c r="L1115">
        <v>1</v>
      </c>
      <c r="M1115" t="s">
        <v>1850</v>
      </c>
      <c r="N1115" t="s">
        <v>1851</v>
      </c>
      <c r="O1115" s="1">
        <v>46209.820543981485</v>
      </c>
      <c r="P1115" s="1">
        <v>46209.824456018519</v>
      </c>
      <c r="Q1115" s="1" t="str">
        <f t="shared" si="17"/>
        <v>2911303|r03</v>
      </c>
    </row>
    <row r="1116" spans="1:17">
      <c r="A1116">
        <v>1115</v>
      </c>
      <c r="B1116" t="s">
        <v>1861</v>
      </c>
      <c r="C1116" t="s">
        <v>1862</v>
      </c>
      <c r="D1116">
        <v>5220454</v>
      </c>
      <c r="E1116">
        <v>67</v>
      </c>
      <c r="F1116" t="s">
        <v>1849</v>
      </c>
      <c r="G1116" s="1">
        <v>46209.821539351855</v>
      </c>
      <c r="H1116">
        <v>69</v>
      </c>
      <c r="I1116" t="s">
        <v>1849</v>
      </c>
      <c r="J1116" s="1">
        <v>46209.821817129632</v>
      </c>
      <c r="K1116">
        <v>1</v>
      </c>
      <c r="L1116">
        <v>1</v>
      </c>
      <c r="M1116" t="s">
        <v>1850</v>
      </c>
      <c r="N1116" t="s">
        <v>1851</v>
      </c>
      <c r="O1116" s="1">
        <v>46209.820902777778</v>
      </c>
      <c r="P1116" s="1">
        <v>46209.821817129632</v>
      </c>
      <c r="Q1116" s="1" t="str">
        <f t="shared" si="17"/>
        <v>5220454|r03</v>
      </c>
    </row>
    <row r="1117" spans="1:17">
      <c r="A1117">
        <v>1116</v>
      </c>
      <c r="B1117" t="s">
        <v>1861</v>
      </c>
      <c r="C1117" t="s">
        <v>1862</v>
      </c>
      <c r="D1117">
        <v>5100102</v>
      </c>
      <c r="F1117" t="s">
        <v>1854</v>
      </c>
      <c r="G1117" s="1">
        <v>46209.828773148147</v>
      </c>
      <c r="H1117">
        <v>61</v>
      </c>
      <c r="I1117" t="s">
        <v>1849</v>
      </c>
      <c r="J1117" s="1">
        <v>46209.828993055555</v>
      </c>
      <c r="K1117">
        <v>0</v>
      </c>
      <c r="L1117">
        <v>1</v>
      </c>
      <c r="M1117" t="s">
        <v>1853</v>
      </c>
      <c r="N1117" t="s">
        <v>1851</v>
      </c>
      <c r="O1117" s="1">
        <v>46209.821863425925</v>
      </c>
      <c r="P1117" s="1">
        <v>46209.828993055555</v>
      </c>
      <c r="Q1117" s="1" t="str">
        <f t="shared" si="17"/>
        <v>5100102|r03</v>
      </c>
    </row>
    <row r="1118" spans="1:17">
      <c r="A1118">
        <v>1117</v>
      </c>
      <c r="B1118" t="s">
        <v>1861</v>
      </c>
      <c r="C1118" t="s">
        <v>1862</v>
      </c>
      <c r="D1118">
        <v>1600550</v>
      </c>
      <c r="E1118">
        <v>65</v>
      </c>
      <c r="F1118" t="s">
        <v>1849</v>
      </c>
      <c r="G1118" s="1">
        <v>46209.824189814812</v>
      </c>
      <c r="H1118">
        <v>68</v>
      </c>
      <c r="I1118" t="s">
        <v>1849</v>
      </c>
      <c r="J1118" s="1">
        <v>46209.824479166666</v>
      </c>
      <c r="K1118">
        <v>1</v>
      </c>
      <c r="L1118">
        <v>1</v>
      </c>
      <c r="M1118" t="s">
        <v>1850</v>
      </c>
      <c r="N1118" t="s">
        <v>1851</v>
      </c>
      <c r="O1118" s="1">
        <v>46209.823113425926</v>
      </c>
      <c r="P1118" s="1">
        <v>46209.824479166666</v>
      </c>
      <c r="Q1118" s="1" t="str">
        <f t="shared" si="17"/>
        <v>1600550|r03</v>
      </c>
    </row>
    <row r="1119" spans="1:17">
      <c r="A1119">
        <v>1118</v>
      </c>
      <c r="B1119" t="s">
        <v>1861</v>
      </c>
      <c r="C1119" t="s">
        <v>1862</v>
      </c>
      <c r="D1119">
        <v>2911402</v>
      </c>
      <c r="E1119">
        <v>79</v>
      </c>
      <c r="F1119" t="s">
        <v>1849</v>
      </c>
      <c r="G1119" s="1">
        <v>46209.824803240743</v>
      </c>
      <c r="H1119">
        <v>83</v>
      </c>
      <c r="I1119" t="s">
        <v>1849</v>
      </c>
      <c r="J1119" s="1">
        <v>46209.825057870374</v>
      </c>
      <c r="K1119">
        <v>1</v>
      </c>
      <c r="L1119">
        <v>1</v>
      </c>
      <c r="M1119" t="s">
        <v>1850</v>
      </c>
      <c r="N1119" t="s">
        <v>1851</v>
      </c>
      <c r="O1119" s="1">
        <v>46209.824502314812</v>
      </c>
      <c r="P1119" s="1">
        <v>46209.825057870374</v>
      </c>
      <c r="Q1119" s="1" t="str">
        <f t="shared" si="17"/>
        <v>2911402|r03</v>
      </c>
    </row>
    <row r="1120" spans="1:17">
      <c r="A1120">
        <v>1119</v>
      </c>
      <c r="B1120" t="s">
        <v>1861</v>
      </c>
      <c r="C1120" t="s">
        <v>1862</v>
      </c>
      <c r="D1120">
        <v>1600709</v>
      </c>
      <c r="E1120">
        <v>59</v>
      </c>
      <c r="F1120" t="s">
        <v>1849</v>
      </c>
      <c r="G1120" s="1">
        <v>46209.824907407405</v>
      </c>
      <c r="H1120">
        <v>66</v>
      </c>
      <c r="I1120" t="s">
        <v>1849</v>
      </c>
      <c r="J1120" s="1">
        <v>46209.825162037036</v>
      </c>
      <c r="K1120">
        <v>1</v>
      </c>
      <c r="L1120">
        <v>1</v>
      </c>
      <c r="M1120" t="s">
        <v>1850</v>
      </c>
      <c r="N1120" t="s">
        <v>1851</v>
      </c>
      <c r="O1120" s="1">
        <v>46209.824513888889</v>
      </c>
      <c r="P1120" s="1">
        <v>46209.825162037036</v>
      </c>
      <c r="Q1120" s="1" t="str">
        <f t="shared" si="17"/>
        <v>1600709|r03</v>
      </c>
    </row>
    <row r="1121" spans="1:17">
      <c r="A1121">
        <v>1120</v>
      </c>
      <c r="B1121" t="s">
        <v>1861</v>
      </c>
      <c r="C1121" t="s">
        <v>1862</v>
      </c>
      <c r="D1121">
        <v>2912103</v>
      </c>
      <c r="E1121">
        <v>57</v>
      </c>
      <c r="F1121" t="s">
        <v>1849</v>
      </c>
      <c r="G1121" s="1">
        <v>46209.825381944444</v>
      </c>
      <c r="H1121">
        <v>57</v>
      </c>
      <c r="I1121" t="s">
        <v>1849</v>
      </c>
      <c r="J1121" s="1">
        <v>46209.825636574074</v>
      </c>
      <c r="K1121">
        <v>1</v>
      </c>
      <c r="L1121">
        <v>1</v>
      </c>
      <c r="M1121" t="s">
        <v>1850</v>
      </c>
      <c r="N1121" t="s">
        <v>1851</v>
      </c>
      <c r="O1121" s="1">
        <v>46209.825104166666</v>
      </c>
      <c r="P1121" s="1">
        <v>46209.825636574074</v>
      </c>
      <c r="Q1121" s="1" t="str">
        <f t="shared" si="17"/>
        <v>2912103|r03</v>
      </c>
    </row>
    <row r="1122" spans="1:17">
      <c r="A1122">
        <v>1121</v>
      </c>
      <c r="B1122" t="s">
        <v>1861</v>
      </c>
      <c r="C1122" t="s">
        <v>1862</v>
      </c>
      <c r="D1122">
        <v>1300508</v>
      </c>
      <c r="E1122">
        <v>92</v>
      </c>
      <c r="F1122" t="s">
        <v>1849</v>
      </c>
      <c r="G1122" s="1">
        <v>46209.82534722222</v>
      </c>
      <c r="H1122">
        <v>71</v>
      </c>
      <c r="I1122" t="s">
        <v>1849</v>
      </c>
      <c r="J1122" s="1">
        <v>46209.825613425928</v>
      </c>
      <c r="K1122">
        <v>1</v>
      </c>
      <c r="L1122">
        <v>1</v>
      </c>
      <c r="M1122" t="s">
        <v>1850</v>
      </c>
      <c r="N1122" t="s">
        <v>1851</v>
      </c>
      <c r="O1122" s="1">
        <v>46209.825208333335</v>
      </c>
      <c r="P1122" s="1">
        <v>46209.825613425928</v>
      </c>
      <c r="Q1122" s="1" t="str">
        <f t="shared" si="17"/>
        <v>1300508|r03</v>
      </c>
    </row>
    <row r="1123" spans="1:17">
      <c r="A1123">
        <v>1122</v>
      </c>
      <c r="B1123" t="s">
        <v>1861</v>
      </c>
      <c r="C1123" t="s">
        <v>1862</v>
      </c>
      <c r="D1123">
        <v>1300706</v>
      </c>
      <c r="E1123">
        <v>92</v>
      </c>
      <c r="F1123" t="s">
        <v>1849</v>
      </c>
      <c r="G1123" s="1">
        <v>46209.825787037036</v>
      </c>
      <c r="H1123">
        <v>97</v>
      </c>
      <c r="I1123" t="s">
        <v>1849</v>
      </c>
      <c r="J1123" s="1">
        <v>46209.826018518521</v>
      </c>
      <c r="K1123">
        <v>1</v>
      </c>
      <c r="L1123">
        <v>1</v>
      </c>
      <c r="M1123" t="s">
        <v>1850</v>
      </c>
      <c r="N1123" t="s">
        <v>1851</v>
      </c>
      <c r="O1123" s="1">
        <v>46209.825648148151</v>
      </c>
      <c r="P1123" s="1">
        <v>46209.826018518521</v>
      </c>
      <c r="Q1123" s="1" t="str">
        <f t="shared" si="17"/>
        <v>1300706|r03</v>
      </c>
    </row>
    <row r="1124" spans="1:17">
      <c r="A1124">
        <v>1123</v>
      </c>
      <c r="B1124" t="s">
        <v>1861</v>
      </c>
      <c r="C1124" t="s">
        <v>1862</v>
      </c>
      <c r="D1124">
        <v>2913705</v>
      </c>
      <c r="E1124">
        <v>50</v>
      </c>
      <c r="F1124" t="s">
        <v>1849</v>
      </c>
      <c r="G1124" s="1">
        <v>46209.82613425926</v>
      </c>
      <c r="H1124">
        <v>57</v>
      </c>
      <c r="I1124" t="s">
        <v>1849</v>
      </c>
      <c r="J1124" s="1">
        <v>46209.82640046296</v>
      </c>
      <c r="K1124">
        <v>1</v>
      </c>
      <c r="L1124">
        <v>1</v>
      </c>
      <c r="M1124" t="s">
        <v>1850</v>
      </c>
      <c r="N1124" t="s">
        <v>1851</v>
      </c>
      <c r="O1124" s="1">
        <v>46209.825682870367</v>
      </c>
      <c r="P1124" s="1">
        <v>46209.82640046296</v>
      </c>
      <c r="Q1124" s="1" t="str">
        <f t="shared" si="17"/>
        <v>2913705|r03</v>
      </c>
    </row>
    <row r="1125" spans="1:17">
      <c r="A1125">
        <v>1124</v>
      </c>
      <c r="B1125" t="s">
        <v>1861</v>
      </c>
      <c r="C1125" t="s">
        <v>1862</v>
      </c>
      <c r="D1125">
        <v>1300839</v>
      </c>
      <c r="E1125">
        <v>76</v>
      </c>
      <c r="F1125" t="s">
        <v>1849</v>
      </c>
      <c r="G1125" s="1">
        <v>46209.826307870368</v>
      </c>
      <c r="H1125">
        <v>78</v>
      </c>
      <c r="I1125" t="s">
        <v>1849</v>
      </c>
      <c r="J1125" s="1">
        <v>46209.826516203706</v>
      </c>
      <c r="K1125">
        <v>1</v>
      </c>
      <c r="L1125">
        <v>1</v>
      </c>
      <c r="M1125" t="s">
        <v>1850</v>
      </c>
      <c r="N1125" t="s">
        <v>1851</v>
      </c>
      <c r="O1125" s="1">
        <v>46209.826064814813</v>
      </c>
      <c r="P1125" s="1">
        <v>46209.826516203706</v>
      </c>
      <c r="Q1125" s="1" t="str">
        <f t="shared" si="17"/>
        <v>1300839|r03</v>
      </c>
    </row>
    <row r="1126" spans="1:17">
      <c r="A1126">
        <v>1125</v>
      </c>
      <c r="B1126" t="s">
        <v>1861</v>
      </c>
      <c r="C1126" t="s">
        <v>1862</v>
      </c>
      <c r="D1126">
        <v>2915007</v>
      </c>
      <c r="F1126" t="s">
        <v>1854</v>
      </c>
      <c r="G1126" s="1">
        <v>46209.833402777775</v>
      </c>
      <c r="I1126" t="s">
        <v>1852</v>
      </c>
      <c r="J1126" s="1">
        <v>46209.834270833337</v>
      </c>
      <c r="K1126">
        <v>0</v>
      </c>
      <c r="L1126">
        <v>0</v>
      </c>
      <c r="M1126" t="s">
        <v>1855</v>
      </c>
      <c r="N1126" t="s">
        <v>1851</v>
      </c>
      <c r="O1126" s="1">
        <v>46209.82644675926</v>
      </c>
      <c r="P1126" s="1">
        <v>46209.834270833337</v>
      </c>
      <c r="Q1126" s="1" t="str">
        <f t="shared" si="17"/>
        <v>2915007|r03</v>
      </c>
    </row>
    <row r="1127" spans="1:17">
      <c r="A1127">
        <v>1126</v>
      </c>
      <c r="B1127" t="s">
        <v>1861</v>
      </c>
      <c r="C1127" t="s">
        <v>1862</v>
      </c>
      <c r="D1127">
        <v>1301209</v>
      </c>
      <c r="E1127">
        <v>63</v>
      </c>
      <c r="F1127" t="s">
        <v>1849</v>
      </c>
      <c r="G1127" s="1">
        <v>46209.827233796299</v>
      </c>
      <c r="H1127">
        <v>66</v>
      </c>
      <c r="I1127" t="s">
        <v>1849</v>
      </c>
      <c r="J1127" s="1">
        <v>46209.827557870369</v>
      </c>
      <c r="K1127">
        <v>1</v>
      </c>
      <c r="L1127">
        <v>1</v>
      </c>
      <c r="M1127" t="s">
        <v>1850</v>
      </c>
      <c r="N1127" t="s">
        <v>1851</v>
      </c>
      <c r="O1127" s="1">
        <v>46209.826562499999</v>
      </c>
      <c r="P1127" s="1">
        <v>46209.827557870369</v>
      </c>
      <c r="Q1127" s="1" t="str">
        <f t="shared" si="17"/>
        <v>1301209|r03</v>
      </c>
    </row>
    <row r="1128" spans="1:17">
      <c r="A1128">
        <v>1127</v>
      </c>
      <c r="B1128" t="s">
        <v>1861</v>
      </c>
      <c r="C1128" t="s">
        <v>1862</v>
      </c>
      <c r="D1128">
        <v>1303403</v>
      </c>
      <c r="E1128">
        <v>92</v>
      </c>
      <c r="F1128" t="s">
        <v>1849</v>
      </c>
      <c r="G1128" s="1">
        <v>46209.827719907407</v>
      </c>
      <c r="I1128" t="s">
        <v>1852</v>
      </c>
      <c r="J1128" s="1">
        <v>46209.828680555554</v>
      </c>
      <c r="K1128">
        <v>1</v>
      </c>
      <c r="L1128">
        <v>0</v>
      </c>
      <c r="M1128" t="s">
        <v>1853</v>
      </c>
      <c r="N1128" t="s">
        <v>1851</v>
      </c>
      <c r="O1128" s="1">
        <v>46209.827592592592</v>
      </c>
      <c r="P1128" s="1">
        <v>46209.828680555554</v>
      </c>
      <c r="Q1128" s="1" t="str">
        <f t="shared" si="17"/>
        <v>1303403|r03</v>
      </c>
    </row>
    <row r="1129" spans="1:17">
      <c r="A1129">
        <v>1128</v>
      </c>
      <c r="B1129" t="s">
        <v>1861</v>
      </c>
      <c r="C1129" t="s">
        <v>1862</v>
      </c>
      <c r="D1129">
        <v>1500107</v>
      </c>
      <c r="E1129">
        <v>60</v>
      </c>
      <c r="F1129" t="s">
        <v>1849</v>
      </c>
      <c r="G1129" s="1">
        <v>46209.82916666667</v>
      </c>
      <c r="H1129">
        <v>60</v>
      </c>
      <c r="I1129" t="s">
        <v>1849</v>
      </c>
      <c r="J1129" s="1">
        <v>46209.829444444447</v>
      </c>
      <c r="K1129">
        <v>1</v>
      </c>
      <c r="L1129">
        <v>1</v>
      </c>
      <c r="M1129" t="s">
        <v>1850</v>
      </c>
      <c r="N1129" t="s">
        <v>1851</v>
      </c>
      <c r="O1129" s="1">
        <v>46209.828715277778</v>
      </c>
      <c r="P1129" s="1">
        <v>46209.829456018517</v>
      </c>
      <c r="Q1129" s="1" t="str">
        <f t="shared" si="17"/>
        <v>1500107|r03</v>
      </c>
    </row>
    <row r="1130" spans="1:17">
      <c r="A1130">
        <v>1129</v>
      </c>
      <c r="B1130" t="s">
        <v>1861</v>
      </c>
      <c r="C1130" t="s">
        <v>1862</v>
      </c>
      <c r="D1130">
        <v>5101902</v>
      </c>
      <c r="E1130">
        <v>51</v>
      </c>
      <c r="F1130" t="s">
        <v>1849</v>
      </c>
      <c r="G1130" s="1">
        <v>46209.829340277778</v>
      </c>
      <c r="H1130">
        <v>52</v>
      </c>
      <c r="I1130" t="s">
        <v>1849</v>
      </c>
      <c r="J1130" s="1">
        <v>46209.829606481479</v>
      </c>
      <c r="K1130">
        <v>1</v>
      </c>
      <c r="L1130">
        <v>1</v>
      </c>
      <c r="M1130" t="s">
        <v>1850</v>
      </c>
      <c r="N1130" t="s">
        <v>1851</v>
      </c>
      <c r="O1130" s="1">
        <v>46209.829027777778</v>
      </c>
      <c r="P1130" s="1">
        <v>46209.829606481479</v>
      </c>
      <c r="Q1130" s="1" t="str">
        <f t="shared" si="17"/>
        <v>5101902|r03</v>
      </c>
    </row>
    <row r="1131" spans="1:17">
      <c r="A1131">
        <v>1130</v>
      </c>
      <c r="B1131" t="s">
        <v>1861</v>
      </c>
      <c r="C1131" t="s">
        <v>1862</v>
      </c>
      <c r="D1131">
        <v>1500958</v>
      </c>
      <c r="E1131">
        <v>62</v>
      </c>
      <c r="F1131" t="s">
        <v>1849</v>
      </c>
      <c r="G1131" s="1">
        <v>46209.830034722225</v>
      </c>
      <c r="H1131">
        <v>64</v>
      </c>
      <c r="I1131" t="s">
        <v>1849</v>
      </c>
      <c r="J1131" s="1">
        <v>46209.830300925925</v>
      </c>
      <c r="K1131">
        <v>1</v>
      </c>
      <c r="L1131">
        <v>1</v>
      </c>
      <c r="M1131" t="s">
        <v>1850</v>
      </c>
      <c r="N1131" t="s">
        <v>1851</v>
      </c>
      <c r="O1131" s="1">
        <v>46209.82949074074</v>
      </c>
      <c r="P1131" s="1">
        <v>46209.830300925925</v>
      </c>
      <c r="Q1131" s="1" t="str">
        <f t="shared" si="17"/>
        <v>1500958|r03</v>
      </c>
    </row>
    <row r="1132" spans="1:17">
      <c r="A1132">
        <v>1131</v>
      </c>
      <c r="B1132" t="s">
        <v>1861</v>
      </c>
      <c r="C1132" t="s">
        <v>1862</v>
      </c>
      <c r="D1132">
        <v>5102504</v>
      </c>
      <c r="E1132">
        <v>73</v>
      </c>
      <c r="F1132" t="s">
        <v>1849</v>
      </c>
      <c r="G1132" s="1">
        <v>46209.830034722225</v>
      </c>
      <c r="H1132">
        <v>75</v>
      </c>
      <c r="I1132" t="s">
        <v>1849</v>
      </c>
      <c r="J1132" s="1">
        <v>46209.830300925925</v>
      </c>
      <c r="K1132">
        <v>1</v>
      </c>
      <c r="L1132">
        <v>1</v>
      </c>
      <c r="M1132" t="s">
        <v>1850</v>
      </c>
      <c r="N1132" t="s">
        <v>1851</v>
      </c>
      <c r="O1132" s="1">
        <v>46209.829652777778</v>
      </c>
      <c r="P1132" s="1">
        <v>46209.830300925925</v>
      </c>
      <c r="Q1132" s="1" t="str">
        <f t="shared" si="17"/>
        <v>5102504|r03</v>
      </c>
    </row>
    <row r="1133" spans="1:17">
      <c r="A1133">
        <v>1132</v>
      </c>
      <c r="B1133" t="s">
        <v>1861</v>
      </c>
      <c r="C1133" t="s">
        <v>1862</v>
      </c>
      <c r="D1133">
        <v>1502707</v>
      </c>
      <c r="E1133">
        <v>61</v>
      </c>
      <c r="F1133" t="s">
        <v>1849</v>
      </c>
      <c r="G1133" s="1">
        <v>46209.83079861111</v>
      </c>
      <c r="H1133">
        <v>61</v>
      </c>
      <c r="I1133" t="s">
        <v>1849</v>
      </c>
      <c r="J1133" s="1">
        <v>46209.831064814818</v>
      </c>
      <c r="K1133">
        <v>1</v>
      </c>
      <c r="L1133">
        <v>1</v>
      </c>
      <c r="M1133" t="s">
        <v>1850</v>
      </c>
      <c r="N1133" t="s">
        <v>1851</v>
      </c>
      <c r="O1133" s="1">
        <v>46209.830347222225</v>
      </c>
      <c r="P1133" s="1">
        <v>46209.831064814818</v>
      </c>
      <c r="Q1133" s="1" t="str">
        <f t="shared" si="17"/>
        <v>1502707|r03</v>
      </c>
    </row>
    <row r="1134" spans="1:17">
      <c r="A1134">
        <v>1133</v>
      </c>
      <c r="B1134" t="s">
        <v>1861</v>
      </c>
      <c r="C1134" t="s">
        <v>1862</v>
      </c>
      <c r="D1134">
        <v>5103437</v>
      </c>
      <c r="E1134">
        <v>92</v>
      </c>
      <c r="F1134" t="s">
        <v>1849</v>
      </c>
      <c r="G1134" s="1">
        <v>46209.836238425924</v>
      </c>
      <c r="H1134">
        <v>72</v>
      </c>
      <c r="I1134" t="s">
        <v>1849</v>
      </c>
      <c r="J1134" s="1">
        <v>46209.836493055554</v>
      </c>
      <c r="K1134">
        <v>1</v>
      </c>
      <c r="L1134">
        <v>1</v>
      </c>
      <c r="M1134" t="s">
        <v>1850</v>
      </c>
      <c r="N1134" t="s">
        <v>1851</v>
      </c>
      <c r="O1134" s="1">
        <v>46209.830358796295</v>
      </c>
      <c r="P1134" s="1">
        <v>46209.836493055554</v>
      </c>
      <c r="Q1134" s="1" t="str">
        <f t="shared" si="17"/>
        <v>5103437|r03</v>
      </c>
    </row>
    <row r="1135" spans="1:17">
      <c r="A1135">
        <v>1134</v>
      </c>
      <c r="B1135" t="s">
        <v>1861</v>
      </c>
      <c r="C1135" t="s">
        <v>1862</v>
      </c>
      <c r="D1135">
        <v>1502939</v>
      </c>
      <c r="E1135">
        <v>62</v>
      </c>
      <c r="F1135" t="s">
        <v>1849</v>
      </c>
      <c r="G1135" s="1">
        <v>46209.831516203703</v>
      </c>
      <c r="H1135">
        <v>62</v>
      </c>
      <c r="I1135" t="s">
        <v>1849</v>
      </c>
      <c r="J1135" s="1">
        <v>46209.831805555557</v>
      </c>
      <c r="K1135">
        <v>1</v>
      </c>
      <c r="L1135">
        <v>1</v>
      </c>
      <c r="M1135" t="s">
        <v>1850</v>
      </c>
      <c r="N1135" t="s">
        <v>1851</v>
      </c>
      <c r="O1135" s="1">
        <v>46209.831111111111</v>
      </c>
      <c r="P1135" s="1">
        <v>46209.831805555557</v>
      </c>
      <c r="Q1135" s="1" t="str">
        <f t="shared" si="17"/>
        <v>1502939|r03</v>
      </c>
    </row>
    <row r="1136" spans="1:17">
      <c r="A1136">
        <v>1135</v>
      </c>
      <c r="B1136" t="s">
        <v>1861</v>
      </c>
      <c r="C1136" t="s">
        <v>1862</v>
      </c>
      <c r="D1136">
        <v>1504422</v>
      </c>
      <c r="E1136">
        <v>76</v>
      </c>
      <c r="F1136" t="s">
        <v>1849</v>
      </c>
      <c r="G1136" s="1">
        <v>46209.832245370373</v>
      </c>
      <c r="H1136">
        <v>68</v>
      </c>
      <c r="I1136" t="s">
        <v>1849</v>
      </c>
      <c r="J1136" s="1">
        <v>46209.832511574074</v>
      </c>
      <c r="K1136">
        <v>1</v>
      </c>
      <c r="L1136">
        <v>1</v>
      </c>
      <c r="M1136" t="s">
        <v>1850</v>
      </c>
      <c r="N1136" t="s">
        <v>1851</v>
      </c>
      <c r="O1136" s="1">
        <v>46209.83185185185</v>
      </c>
      <c r="P1136" s="1">
        <v>46209.832511574074</v>
      </c>
      <c r="Q1136" s="1" t="str">
        <f t="shared" si="17"/>
        <v>1504422|r03</v>
      </c>
    </row>
    <row r="1137" spans="1:17">
      <c r="A1137">
        <v>1136</v>
      </c>
      <c r="B1137" t="s">
        <v>1861</v>
      </c>
      <c r="C1137" t="s">
        <v>1862</v>
      </c>
      <c r="D1137">
        <v>1505494</v>
      </c>
      <c r="E1137">
        <v>65</v>
      </c>
      <c r="F1137" t="s">
        <v>1849</v>
      </c>
      <c r="G1137" s="1">
        <v>46209.833923611113</v>
      </c>
      <c r="H1137">
        <v>66</v>
      </c>
      <c r="I1137" t="s">
        <v>1849</v>
      </c>
      <c r="J1137" s="1">
        <v>46209.834247685183</v>
      </c>
      <c r="K1137">
        <v>1</v>
      </c>
      <c r="L1137">
        <v>1</v>
      </c>
      <c r="M1137" t="s">
        <v>1850</v>
      </c>
      <c r="N1137" t="s">
        <v>1851</v>
      </c>
      <c r="O1137" s="1">
        <v>46209.832557870373</v>
      </c>
      <c r="P1137" s="1">
        <v>46209.834247685183</v>
      </c>
      <c r="Q1137" s="1" t="str">
        <f t="shared" si="17"/>
        <v>1505494|r03</v>
      </c>
    </row>
    <row r="1138" spans="1:17">
      <c r="A1138">
        <v>1137</v>
      </c>
      <c r="B1138" t="s">
        <v>1861</v>
      </c>
      <c r="C1138" t="s">
        <v>1862</v>
      </c>
      <c r="D1138">
        <v>1100015</v>
      </c>
      <c r="E1138">
        <v>70</v>
      </c>
      <c r="F1138" t="s">
        <v>1849</v>
      </c>
      <c r="G1138" s="1">
        <v>46209.834664351853</v>
      </c>
      <c r="H1138">
        <v>72</v>
      </c>
      <c r="I1138" t="s">
        <v>1849</v>
      </c>
      <c r="J1138" s="1">
        <v>46209.835046296299</v>
      </c>
      <c r="K1138">
        <v>1</v>
      </c>
      <c r="L1138">
        <v>1</v>
      </c>
      <c r="M1138" t="s">
        <v>1850</v>
      </c>
      <c r="N1138" t="s">
        <v>1851</v>
      </c>
      <c r="O1138" s="1">
        <v>46209.834282407406</v>
      </c>
      <c r="P1138" s="1">
        <v>46209.835046296299</v>
      </c>
      <c r="Q1138" s="1" t="str">
        <f t="shared" si="17"/>
        <v>1100015|r03</v>
      </c>
    </row>
    <row r="1139" spans="1:17">
      <c r="A1139">
        <v>1138</v>
      </c>
      <c r="B1139" t="s">
        <v>1861</v>
      </c>
      <c r="C1139" t="s">
        <v>1862</v>
      </c>
      <c r="D1139">
        <v>2915106</v>
      </c>
      <c r="E1139">
        <v>92</v>
      </c>
      <c r="F1139" t="s">
        <v>1849</v>
      </c>
      <c r="G1139" s="1">
        <v>46209.834664351853</v>
      </c>
      <c r="H1139">
        <v>73</v>
      </c>
      <c r="I1139" t="s">
        <v>1849</v>
      </c>
      <c r="J1139" s="1">
        <v>46209.834965277776</v>
      </c>
      <c r="K1139">
        <v>1</v>
      </c>
      <c r="L1139">
        <v>1</v>
      </c>
      <c r="M1139" t="s">
        <v>1850</v>
      </c>
      <c r="N1139" t="s">
        <v>1851</v>
      </c>
      <c r="O1139" s="1">
        <v>46209.834305555552</v>
      </c>
      <c r="P1139" s="1">
        <v>46209.834965277776</v>
      </c>
      <c r="Q1139" s="1" t="str">
        <f t="shared" si="17"/>
        <v>2915106|r03</v>
      </c>
    </row>
    <row r="1140" spans="1:17">
      <c r="A1140">
        <v>1139</v>
      </c>
      <c r="B1140" t="s">
        <v>1861</v>
      </c>
      <c r="C1140" t="s">
        <v>1862</v>
      </c>
      <c r="D1140">
        <v>2918357</v>
      </c>
      <c r="E1140">
        <v>66</v>
      </c>
      <c r="F1140" t="s">
        <v>1849</v>
      </c>
      <c r="G1140" s="1">
        <v>46209.835243055553</v>
      </c>
      <c r="H1140">
        <v>77</v>
      </c>
      <c r="I1140" t="s">
        <v>1849</v>
      </c>
      <c r="J1140" s="1">
        <v>46209.835543981484</v>
      </c>
      <c r="K1140">
        <v>1</v>
      </c>
      <c r="L1140">
        <v>1</v>
      </c>
      <c r="M1140" t="s">
        <v>1850</v>
      </c>
      <c r="N1140" t="s">
        <v>1851</v>
      </c>
      <c r="O1140" s="1">
        <v>46209.835011574076</v>
      </c>
      <c r="P1140" s="1">
        <v>46209.835543981484</v>
      </c>
      <c r="Q1140" s="1" t="str">
        <f t="shared" si="17"/>
        <v>2918357|r03</v>
      </c>
    </row>
    <row r="1141" spans="1:17">
      <c r="A1141">
        <v>1140</v>
      </c>
      <c r="B1141" t="s">
        <v>1861</v>
      </c>
      <c r="C1141" t="s">
        <v>1862</v>
      </c>
      <c r="D1141">
        <v>1100700</v>
      </c>
      <c r="E1141">
        <v>92</v>
      </c>
      <c r="F1141" t="s">
        <v>1849</v>
      </c>
      <c r="G1141" s="1">
        <v>46209.837581018517</v>
      </c>
      <c r="H1141">
        <v>78</v>
      </c>
      <c r="I1141" t="s">
        <v>1849</v>
      </c>
      <c r="J1141" s="1">
        <v>46209.837870370371</v>
      </c>
      <c r="K1141">
        <v>1</v>
      </c>
      <c r="L1141">
        <v>1</v>
      </c>
      <c r="M1141" t="s">
        <v>1850</v>
      </c>
      <c r="N1141" t="s">
        <v>1851</v>
      </c>
      <c r="O1141" s="1">
        <v>46209.835092592592</v>
      </c>
      <c r="P1141" s="1">
        <v>46209.837870370371</v>
      </c>
      <c r="Q1141" s="1" t="str">
        <f t="shared" si="17"/>
        <v>1100700|r03</v>
      </c>
    </row>
    <row r="1142" spans="1:17">
      <c r="A1142">
        <v>1141</v>
      </c>
      <c r="B1142" t="s">
        <v>1861</v>
      </c>
      <c r="C1142" t="s">
        <v>1862</v>
      </c>
      <c r="D1142">
        <v>2918555</v>
      </c>
      <c r="E1142">
        <v>58</v>
      </c>
      <c r="F1142" t="s">
        <v>1849</v>
      </c>
      <c r="G1142" s="1">
        <v>46209.838333333333</v>
      </c>
      <c r="H1142">
        <v>59</v>
      </c>
      <c r="I1142" t="s">
        <v>1849</v>
      </c>
      <c r="J1142" s="1">
        <v>46209.83861111111</v>
      </c>
      <c r="K1142">
        <v>1</v>
      </c>
      <c r="L1142">
        <v>1</v>
      </c>
      <c r="M1142" t="s">
        <v>1850</v>
      </c>
      <c r="N1142" t="s">
        <v>1851</v>
      </c>
      <c r="O1142" s="1">
        <v>46209.835578703707</v>
      </c>
      <c r="P1142" s="1">
        <v>46209.83861111111</v>
      </c>
      <c r="Q1142" s="1" t="str">
        <f t="shared" si="17"/>
        <v>2918555|r03</v>
      </c>
    </row>
    <row r="1143" spans="1:17">
      <c r="A1143">
        <v>1142</v>
      </c>
      <c r="B1143" t="s">
        <v>1861</v>
      </c>
      <c r="C1143" t="s">
        <v>1862</v>
      </c>
      <c r="D1143">
        <v>5104807</v>
      </c>
      <c r="E1143">
        <v>77</v>
      </c>
      <c r="F1143" t="s">
        <v>1849</v>
      </c>
      <c r="G1143" s="1">
        <v>46209.836805555555</v>
      </c>
      <c r="H1143">
        <v>74</v>
      </c>
      <c r="I1143" t="s">
        <v>1849</v>
      </c>
      <c r="J1143" s="1">
        <v>46209.837083333332</v>
      </c>
      <c r="K1143">
        <v>1</v>
      </c>
      <c r="L1143">
        <v>1</v>
      </c>
      <c r="M1143" t="s">
        <v>1850</v>
      </c>
      <c r="N1143" t="s">
        <v>1851</v>
      </c>
      <c r="O1143" s="1">
        <v>46209.836527777778</v>
      </c>
      <c r="P1143" s="1">
        <v>46209.837083333332</v>
      </c>
      <c r="Q1143" s="1" t="str">
        <f t="shared" si="17"/>
        <v>5104807|r03</v>
      </c>
    </row>
    <row r="1144" spans="1:17">
      <c r="A1144">
        <v>1143</v>
      </c>
      <c r="B1144" t="s">
        <v>1861</v>
      </c>
      <c r="C1144" t="s">
        <v>1862</v>
      </c>
      <c r="D1144">
        <v>5105580</v>
      </c>
      <c r="E1144">
        <v>44</v>
      </c>
      <c r="F1144" t="s">
        <v>1849</v>
      </c>
      <c r="G1144" s="1">
        <v>46209.837372685186</v>
      </c>
      <c r="H1144">
        <v>54</v>
      </c>
      <c r="I1144" t="s">
        <v>1849</v>
      </c>
      <c r="J1144" s="1">
        <v>46209.837638888886</v>
      </c>
      <c r="K1144">
        <v>1</v>
      </c>
      <c r="L1144">
        <v>1</v>
      </c>
      <c r="M1144" t="s">
        <v>1850</v>
      </c>
      <c r="N1144" t="s">
        <v>1851</v>
      </c>
      <c r="O1144" s="1">
        <v>46209.837118055555</v>
      </c>
      <c r="P1144" s="1">
        <v>46209.837638888886</v>
      </c>
      <c r="Q1144" s="1" t="str">
        <f t="shared" si="17"/>
        <v>5105580|r03</v>
      </c>
    </row>
    <row r="1145" spans="1:17">
      <c r="A1145">
        <v>1144</v>
      </c>
      <c r="B1145" t="s">
        <v>1861</v>
      </c>
      <c r="C1145" t="s">
        <v>1862</v>
      </c>
      <c r="D1145">
        <v>5106828</v>
      </c>
      <c r="E1145">
        <v>82</v>
      </c>
      <c r="F1145" t="s">
        <v>1849</v>
      </c>
      <c r="G1145" s="1">
        <v>46209.83866898148</v>
      </c>
      <c r="H1145">
        <v>83</v>
      </c>
      <c r="I1145" t="s">
        <v>1849</v>
      </c>
      <c r="J1145" s="1">
        <v>46209.838923611111</v>
      </c>
      <c r="K1145">
        <v>1</v>
      </c>
      <c r="L1145">
        <v>1</v>
      </c>
      <c r="M1145" t="s">
        <v>1850</v>
      </c>
      <c r="N1145" t="s">
        <v>1851</v>
      </c>
      <c r="O1145" s="1">
        <v>46209.837673611109</v>
      </c>
      <c r="P1145" s="1">
        <v>46209.838923611111</v>
      </c>
      <c r="Q1145" s="1" t="str">
        <f t="shared" si="17"/>
        <v>5106828|r03</v>
      </c>
    </row>
    <row r="1146" spans="1:17">
      <c r="A1146">
        <v>1145</v>
      </c>
      <c r="B1146" t="s">
        <v>1861</v>
      </c>
      <c r="C1146" t="s">
        <v>1862</v>
      </c>
      <c r="D1146">
        <v>1100908</v>
      </c>
      <c r="E1146">
        <v>65</v>
      </c>
      <c r="F1146" t="s">
        <v>1849</v>
      </c>
      <c r="G1146" s="1">
        <v>46209.838333333333</v>
      </c>
      <c r="H1146">
        <v>64</v>
      </c>
      <c r="I1146" t="s">
        <v>1849</v>
      </c>
      <c r="J1146" s="1">
        <v>46209.838553240741</v>
      </c>
      <c r="K1146">
        <v>1</v>
      </c>
      <c r="L1146">
        <v>1</v>
      </c>
      <c r="M1146" t="s">
        <v>1850</v>
      </c>
      <c r="N1146" t="s">
        <v>1851</v>
      </c>
      <c r="O1146" s="1">
        <v>46209.837905092594</v>
      </c>
      <c r="P1146" s="1">
        <v>46209.838553240741</v>
      </c>
      <c r="Q1146" s="1" t="str">
        <f t="shared" si="17"/>
        <v>1100908|r03</v>
      </c>
    </row>
    <row r="1147" spans="1:17">
      <c r="A1147">
        <v>1146</v>
      </c>
      <c r="B1147" t="s">
        <v>1861</v>
      </c>
      <c r="C1147" t="s">
        <v>1862</v>
      </c>
      <c r="D1147">
        <v>1100080</v>
      </c>
      <c r="E1147">
        <v>62</v>
      </c>
      <c r="F1147" t="s">
        <v>1849</v>
      </c>
      <c r="G1147" s="1">
        <v>46209.839131944442</v>
      </c>
      <c r="H1147">
        <v>66</v>
      </c>
      <c r="I1147" t="s">
        <v>1849</v>
      </c>
      <c r="J1147" s="1">
        <v>46209.839444444442</v>
      </c>
      <c r="K1147">
        <v>1</v>
      </c>
      <c r="L1147">
        <v>1</v>
      </c>
      <c r="M1147" t="s">
        <v>1850</v>
      </c>
      <c r="N1147" t="s">
        <v>1851</v>
      </c>
      <c r="O1147" s="1">
        <v>46209.838599537034</v>
      </c>
      <c r="P1147" s="1">
        <v>46209.839444444442</v>
      </c>
      <c r="Q1147" s="1" t="str">
        <f t="shared" si="17"/>
        <v>1100080|r03</v>
      </c>
    </row>
    <row r="1148" spans="1:17">
      <c r="A1148">
        <v>1147</v>
      </c>
      <c r="B1148" t="s">
        <v>1861</v>
      </c>
      <c r="C1148" t="s">
        <v>1862</v>
      </c>
      <c r="D1148">
        <v>2918803</v>
      </c>
      <c r="E1148">
        <v>45</v>
      </c>
      <c r="F1148" t="s">
        <v>1849</v>
      </c>
      <c r="G1148" s="1">
        <v>46209.839803240742</v>
      </c>
      <c r="H1148">
        <v>55</v>
      </c>
      <c r="I1148" t="s">
        <v>1849</v>
      </c>
      <c r="J1148" s="1">
        <v>46209.840138888889</v>
      </c>
      <c r="K1148">
        <v>1</v>
      </c>
      <c r="L1148">
        <v>1</v>
      </c>
      <c r="M1148" t="s">
        <v>1850</v>
      </c>
      <c r="N1148" t="s">
        <v>1851</v>
      </c>
      <c r="O1148" s="1">
        <v>46209.83865740741</v>
      </c>
      <c r="P1148" s="1">
        <v>46209.840138888889</v>
      </c>
      <c r="Q1148" s="1" t="str">
        <f t="shared" si="17"/>
        <v>2918803|r03</v>
      </c>
    </row>
    <row r="1149" spans="1:17">
      <c r="A1149">
        <v>1148</v>
      </c>
      <c r="B1149" t="s">
        <v>1861</v>
      </c>
      <c r="C1149" t="s">
        <v>1862</v>
      </c>
      <c r="D1149">
        <v>5107107</v>
      </c>
      <c r="E1149">
        <v>62</v>
      </c>
      <c r="F1149" t="s">
        <v>1849</v>
      </c>
      <c r="G1149" s="1">
        <v>46209.839317129627</v>
      </c>
      <c r="H1149">
        <v>62</v>
      </c>
      <c r="I1149" t="s">
        <v>1849</v>
      </c>
      <c r="J1149" s="1">
        <v>46209.839513888888</v>
      </c>
      <c r="K1149">
        <v>1</v>
      </c>
      <c r="L1149">
        <v>1</v>
      </c>
      <c r="M1149" t="s">
        <v>1850</v>
      </c>
      <c r="N1149" t="s">
        <v>1851</v>
      </c>
      <c r="O1149" s="1">
        <v>46209.838958333334</v>
      </c>
      <c r="P1149" s="1">
        <v>46209.839513888888</v>
      </c>
      <c r="Q1149" s="1" t="str">
        <f t="shared" si="17"/>
        <v>5107107|r03</v>
      </c>
    </row>
    <row r="1150" spans="1:17">
      <c r="A1150">
        <v>1149</v>
      </c>
      <c r="B1150" t="s">
        <v>1861</v>
      </c>
      <c r="C1150" t="s">
        <v>1862</v>
      </c>
      <c r="D1150">
        <v>1101807</v>
      </c>
      <c r="E1150">
        <v>92</v>
      </c>
      <c r="F1150" t="s">
        <v>1849</v>
      </c>
      <c r="G1150" s="1">
        <v>46209.843032407407</v>
      </c>
      <c r="H1150">
        <v>66</v>
      </c>
      <c r="I1150" t="s">
        <v>1849</v>
      </c>
      <c r="J1150" s="1">
        <v>46209.843263888892</v>
      </c>
      <c r="K1150">
        <v>1</v>
      </c>
      <c r="L1150">
        <v>1</v>
      </c>
      <c r="M1150" t="s">
        <v>1850</v>
      </c>
      <c r="N1150" t="s">
        <v>1851</v>
      </c>
      <c r="O1150" s="1">
        <v>46209.839479166665</v>
      </c>
      <c r="P1150" s="1">
        <v>46209.843263888892</v>
      </c>
      <c r="Q1150" s="1" t="str">
        <f t="shared" si="17"/>
        <v>1101807|r03</v>
      </c>
    </row>
    <row r="1151" spans="1:17">
      <c r="A1151">
        <v>1150</v>
      </c>
      <c r="B1151" t="s">
        <v>1861</v>
      </c>
      <c r="C1151" t="s">
        <v>1862</v>
      </c>
      <c r="D1151">
        <v>5107909</v>
      </c>
      <c r="E1151">
        <v>92</v>
      </c>
      <c r="F1151" t="s">
        <v>1849</v>
      </c>
      <c r="G1151" s="1">
        <v>46209.842037037037</v>
      </c>
      <c r="H1151">
        <v>92</v>
      </c>
      <c r="I1151" t="s">
        <v>1849</v>
      </c>
      <c r="J1151" s="1">
        <v>46209.842303240737</v>
      </c>
      <c r="K1151">
        <v>1</v>
      </c>
      <c r="L1151">
        <v>1</v>
      </c>
      <c r="M1151" t="s">
        <v>1850</v>
      </c>
      <c r="N1151" t="s">
        <v>1851</v>
      </c>
      <c r="O1151" s="1">
        <v>46209.839560185188</v>
      </c>
      <c r="P1151" s="1">
        <v>46209.842303240737</v>
      </c>
      <c r="Q1151" s="1" t="str">
        <f t="shared" si="17"/>
        <v>5107909|r03</v>
      </c>
    </row>
    <row r="1152" spans="1:17">
      <c r="A1152">
        <v>1151</v>
      </c>
      <c r="B1152" t="s">
        <v>1861</v>
      </c>
      <c r="C1152" t="s">
        <v>1862</v>
      </c>
      <c r="D1152">
        <v>2919058</v>
      </c>
      <c r="E1152">
        <v>55</v>
      </c>
      <c r="F1152" t="s">
        <v>1849</v>
      </c>
      <c r="G1152" s="1">
        <v>46209.840416666666</v>
      </c>
      <c r="H1152">
        <v>57</v>
      </c>
      <c r="I1152" t="s">
        <v>1849</v>
      </c>
      <c r="J1152" s="1">
        <v>46209.84065972222</v>
      </c>
      <c r="K1152">
        <v>1</v>
      </c>
      <c r="L1152">
        <v>1</v>
      </c>
      <c r="M1152" t="s">
        <v>1850</v>
      </c>
      <c r="N1152" t="s">
        <v>1851</v>
      </c>
      <c r="O1152" s="1">
        <v>46209.840185185189</v>
      </c>
      <c r="P1152" s="1">
        <v>46209.84065972222</v>
      </c>
      <c r="Q1152" s="1" t="str">
        <f t="shared" si="17"/>
        <v>2919058|r03</v>
      </c>
    </row>
    <row r="1153" spans="1:17">
      <c r="A1153">
        <v>1152</v>
      </c>
      <c r="B1153" t="s">
        <v>1861</v>
      </c>
      <c r="C1153" t="s">
        <v>1862</v>
      </c>
      <c r="D1153">
        <v>2921302</v>
      </c>
      <c r="E1153">
        <v>56</v>
      </c>
      <c r="F1153" t="s">
        <v>1849</v>
      </c>
      <c r="G1153" s="1">
        <v>46209.840937499997</v>
      </c>
      <c r="H1153">
        <v>57</v>
      </c>
      <c r="I1153" t="s">
        <v>1849</v>
      </c>
      <c r="J1153" s="1">
        <v>46209.841203703705</v>
      </c>
      <c r="K1153">
        <v>1</v>
      </c>
      <c r="L1153">
        <v>1</v>
      </c>
      <c r="M1153" t="s">
        <v>1850</v>
      </c>
      <c r="N1153" t="s">
        <v>1851</v>
      </c>
      <c r="O1153" s="1">
        <v>46209.840694444443</v>
      </c>
      <c r="P1153" s="1">
        <v>46209.841203703705</v>
      </c>
      <c r="Q1153" s="1" t="str">
        <f t="shared" si="17"/>
        <v>2921302|r03</v>
      </c>
    </row>
    <row r="1154" spans="1:17">
      <c r="A1154">
        <v>1153</v>
      </c>
      <c r="B1154" t="s">
        <v>1861</v>
      </c>
      <c r="C1154" t="s">
        <v>1862</v>
      </c>
      <c r="D1154">
        <v>2922607</v>
      </c>
      <c r="E1154">
        <v>58</v>
      </c>
      <c r="F1154" t="s">
        <v>1849</v>
      </c>
      <c r="G1154" s="1">
        <v>46209.843032407407</v>
      </c>
      <c r="H1154">
        <v>59</v>
      </c>
      <c r="I1154" t="s">
        <v>1849</v>
      </c>
      <c r="J1154" s="1">
        <v>46209.843287037038</v>
      </c>
      <c r="K1154">
        <v>1</v>
      </c>
      <c r="L1154">
        <v>1</v>
      </c>
      <c r="M1154" t="s">
        <v>1850</v>
      </c>
      <c r="N1154" t="s">
        <v>1851</v>
      </c>
      <c r="O1154" s="1">
        <v>46209.841249999998</v>
      </c>
      <c r="P1154" s="1">
        <v>46209.843298611115</v>
      </c>
      <c r="Q1154" s="1" t="str">
        <f t="shared" ref="Q1154:Q1217" si="18">D1154&amp;"|"&amp;B1154</f>
        <v>2922607|r03</v>
      </c>
    </row>
    <row r="1155" spans="1:17">
      <c r="A1155">
        <v>1154</v>
      </c>
      <c r="B1155" t="s">
        <v>1861</v>
      </c>
      <c r="C1155" t="s">
        <v>1862</v>
      </c>
      <c r="D1155">
        <v>5108402</v>
      </c>
      <c r="E1155">
        <v>64</v>
      </c>
      <c r="F1155" t="s">
        <v>1849</v>
      </c>
      <c r="G1155" s="1">
        <v>46209.842615740738</v>
      </c>
      <c r="H1155">
        <v>66</v>
      </c>
      <c r="I1155" t="s">
        <v>1849</v>
      </c>
      <c r="J1155" s="1">
        <v>46209.842916666668</v>
      </c>
      <c r="K1155">
        <v>1</v>
      </c>
      <c r="L1155">
        <v>1</v>
      </c>
      <c r="M1155" t="s">
        <v>1850</v>
      </c>
      <c r="N1155" t="s">
        <v>1851</v>
      </c>
      <c r="O1155" s="1">
        <v>46209.84233796296</v>
      </c>
      <c r="P1155" s="1">
        <v>46209.842916666668</v>
      </c>
      <c r="Q1155" s="1" t="str">
        <f t="shared" si="18"/>
        <v>5108402|r03</v>
      </c>
    </row>
    <row r="1156" spans="1:17">
      <c r="A1156">
        <v>1155</v>
      </c>
      <c r="B1156" t="s">
        <v>1861</v>
      </c>
      <c r="C1156" t="s">
        <v>1862</v>
      </c>
      <c r="D1156">
        <v>5001904</v>
      </c>
      <c r="E1156">
        <v>75</v>
      </c>
      <c r="F1156" t="s">
        <v>1849</v>
      </c>
      <c r="G1156" s="1">
        <v>46209.843449074076</v>
      </c>
      <c r="H1156">
        <v>74</v>
      </c>
      <c r="I1156" t="s">
        <v>1849</v>
      </c>
      <c r="J1156" s="1">
        <v>46209.84375</v>
      </c>
      <c r="K1156">
        <v>1</v>
      </c>
      <c r="L1156">
        <v>1</v>
      </c>
      <c r="M1156" t="s">
        <v>1850</v>
      </c>
      <c r="N1156" t="s">
        <v>1851</v>
      </c>
      <c r="O1156" s="1">
        <v>46209.842951388891</v>
      </c>
      <c r="P1156" s="1">
        <v>46209.84375</v>
      </c>
      <c r="Q1156" s="1" t="str">
        <f t="shared" si="18"/>
        <v>5001904|r03</v>
      </c>
    </row>
    <row r="1157" spans="1:17">
      <c r="A1157">
        <v>1156</v>
      </c>
      <c r="B1157" t="s">
        <v>1861</v>
      </c>
      <c r="C1157" t="s">
        <v>1862</v>
      </c>
      <c r="D1157">
        <v>1400472</v>
      </c>
      <c r="E1157">
        <v>61</v>
      </c>
      <c r="F1157" t="s">
        <v>1849</v>
      </c>
      <c r="G1157" s="1">
        <v>46209.843657407408</v>
      </c>
      <c r="H1157">
        <v>60</v>
      </c>
      <c r="I1157" t="s">
        <v>1849</v>
      </c>
      <c r="J1157" s="1">
        <v>46209.843993055554</v>
      </c>
      <c r="K1157">
        <v>1</v>
      </c>
      <c r="L1157">
        <v>1</v>
      </c>
      <c r="M1157" t="s">
        <v>1850</v>
      </c>
      <c r="N1157" t="s">
        <v>1851</v>
      </c>
      <c r="O1157" s="1">
        <v>46209.843298611115</v>
      </c>
      <c r="P1157" s="1">
        <v>46209.843993055554</v>
      </c>
      <c r="Q1157" s="1" t="str">
        <f t="shared" si="18"/>
        <v>1400472|r03</v>
      </c>
    </row>
    <row r="1158" spans="1:17">
      <c r="A1158">
        <v>1157</v>
      </c>
      <c r="B1158" t="s">
        <v>1861</v>
      </c>
      <c r="C1158" t="s">
        <v>1862</v>
      </c>
      <c r="D1158">
        <v>2923209</v>
      </c>
      <c r="E1158">
        <v>54</v>
      </c>
      <c r="F1158" t="s">
        <v>1849</v>
      </c>
      <c r="G1158" s="1">
        <v>46209.843622685185</v>
      </c>
      <c r="H1158">
        <v>56</v>
      </c>
      <c r="I1158" t="s">
        <v>1849</v>
      </c>
      <c r="J1158" s="1">
        <v>46209.843888888892</v>
      </c>
      <c r="K1158">
        <v>1</v>
      </c>
      <c r="L1158">
        <v>1</v>
      </c>
      <c r="M1158" t="s">
        <v>1850</v>
      </c>
      <c r="N1158" t="s">
        <v>1851</v>
      </c>
      <c r="O1158" s="1">
        <v>46209.843344907407</v>
      </c>
      <c r="P1158" s="1">
        <v>46209.843888888892</v>
      </c>
      <c r="Q1158" s="1" t="str">
        <f t="shared" si="18"/>
        <v>2923209|r03</v>
      </c>
    </row>
    <row r="1159" spans="1:17">
      <c r="A1159">
        <v>1158</v>
      </c>
      <c r="B1159" t="s">
        <v>1861</v>
      </c>
      <c r="C1159" t="s">
        <v>1862</v>
      </c>
      <c r="D1159">
        <v>5002704</v>
      </c>
      <c r="E1159">
        <v>70</v>
      </c>
      <c r="F1159" t="s">
        <v>1849</v>
      </c>
      <c r="G1159" s="1">
        <v>46209.844618055555</v>
      </c>
      <c r="H1159">
        <v>73</v>
      </c>
      <c r="I1159" t="s">
        <v>1849</v>
      </c>
      <c r="J1159" s="1">
        <v>46209.844907407409</v>
      </c>
      <c r="K1159">
        <v>1</v>
      </c>
      <c r="L1159">
        <v>1</v>
      </c>
      <c r="M1159" t="s">
        <v>1850</v>
      </c>
      <c r="N1159" t="s">
        <v>1851</v>
      </c>
      <c r="O1159" s="1">
        <v>46209.843784722223</v>
      </c>
      <c r="P1159" s="1">
        <v>46209.844907407409</v>
      </c>
      <c r="Q1159" s="1" t="str">
        <f t="shared" si="18"/>
        <v>5002704|r03</v>
      </c>
    </row>
    <row r="1160" spans="1:17">
      <c r="A1160">
        <v>1159</v>
      </c>
      <c r="B1160" t="s">
        <v>1861</v>
      </c>
      <c r="C1160" t="s">
        <v>1862</v>
      </c>
      <c r="D1160">
        <v>2923704</v>
      </c>
      <c r="E1160">
        <v>82</v>
      </c>
      <c r="F1160" t="s">
        <v>1849</v>
      </c>
      <c r="G1160" s="1">
        <v>46209.844293981485</v>
      </c>
      <c r="H1160">
        <v>86</v>
      </c>
      <c r="I1160" t="s">
        <v>1849</v>
      </c>
      <c r="J1160" s="1">
        <v>46209.844490740739</v>
      </c>
      <c r="K1160">
        <v>1</v>
      </c>
      <c r="L1160">
        <v>1</v>
      </c>
      <c r="M1160" t="s">
        <v>1850</v>
      </c>
      <c r="N1160" t="s">
        <v>1851</v>
      </c>
      <c r="O1160" s="1">
        <v>46209.843923611108</v>
      </c>
      <c r="P1160" s="1">
        <v>46209.844490740739</v>
      </c>
      <c r="Q1160" s="1" t="str">
        <f t="shared" si="18"/>
        <v>2923704|r03</v>
      </c>
    </row>
    <row r="1161" spans="1:17">
      <c r="A1161">
        <v>1160</v>
      </c>
      <c r="B1161" t="s">
        <v>1861</v>
      </c>
      <c r="C1161" t="s">
        <v>1862</v>
      </c>
      <c r="D1161">
        <v>1702208</v>
      </c>
      <c r="E1161">
        <v>56</v>
      </c>
      <c r="F1161" t="s">
        <v>1849</v>
      </c>
      <c r="G1161" s="1">
        <v>46209.844618055555</v>
      </c>
      <c r="H1161">
        <v>61</v>
      </c>
      <c r="I1161" t="s">
        <v>1849</v>
      </c>
      <c r="J1161" s="1">
        <v>46209.844872685186</v>
      </c>
      <c r="K1161">
        <v>1</v>
      </c>
      <c r="L1161">
        <v>1</v>
      </c>
      <c r="M1161" t="s">
        <v>1850</v>
      </c>
      <c r="N1161" t="s">
        <v>1851</v>
      </c>
      <c r="O1161" s="1">
        <v>46209.844027777777</v>
      </c>
      <c r="P1161" s="1">
        <v>46209.844872685186</v>
      </c>
      <c r="Q1161" s="1" t="str">
        <f t="shared" si="18"/>
        <v>1702208|r03</v>
      </c>
    </row>
    <row r="1162" spans="1:17">
      <c r="A1162">
        <v>1161</v>
      </c>
      <c r="B1162" t="s">
        <v>1861</v>
      </c>
      <c r="C1162" t="s">
        <v>1862</v>
      </c>
      <c r="D1162">
        <v>2923803</v>
      </c>
      <c r="E1162">
        <v>55</v>
      </c>
      <c r="F1162" t="s">
        <v>1849</v>
      </c>
      <c r="G1162" s="1">
        <v>46209.844756944447</v>
      </c>
      <c r="H1162">
        <v>56</v>
      </c>
      <c r="I1162" t="s">
        <v>1849</v>
      </c>
      <c r="J1162" s="1">
        <v>46209.845011574071</v>
      </c>
      <c r="K1162">
        <v>1</v>
      </c>
      <c r="L1162">
        <v>1</v>
      </c>
      <c r="M1162" t="s">
        <v>1850</v>
      </c>
      <c r="N1162" t="s">
        <v>1851</v>
      </c>
      <c r="O1162" s="1">
        <v>46209.844548611109</v>
      </c>
      <c r="P1162" s="1">
        <v>46209.845011574071</v>
      </c>
      <c r="Q1162" s="1" t="str">
        <f t="shared" si="18"/>
        <v>2923803|r03</v>
      </c>
    </row>
    <row r="1163" spans="1:17">
      <c r="A1163">
        <v>1162</v>
      </c>
      <c r="B1163" t="s">
        <v>1861</v>
      </c>
      <c r="C1163" t="s">
        <v>1862</v>
      </c>
      <c r="D1163">
        <v>1703826</v>
      </c>
      <c r="E1163">
        <v>68</v>
      </c>
      <c r="F1163" t="s">
        <v>1849</v>
      </c>
      <c r="G1163" s="1">
        <v>46209.845358796294</v>
      </c>
      <c r="H1163">
        <v>70</v>
      </c>
      <c r="I1163" t="s">
        <v>1849</v>
      </c>
      <c r="J1163" s="1">
        <v>46209.845625000002</v>
      </c>
      <c r="K1163">
        <v>1</v>
      </c>
      <c r="L1163">
        <v>1</v>
      </c>
      <c r="M1163" t="s">
        <v>1850</v>
      </c>
      <c r="N1163" t="s">
        <v>1851</v>
      </c>
      <c r="O1163" s="1">
        <v>46209.844918981478</v>
      </c>
      <c r="P1163" s="1">
        <v>46209.845625000002</v>
      </c>
      <c r="Q1163" s="1" t="str">
        <f t="shared" si="18"/>
        <v>1703826|r03</v>
      </c>
    </row>
    <row r="1164" spans="1:17">
      <c r="A1164">
        <v>1163</v>
      </c>
      <c r="B1164" t="s">
        <v>1861</v>
      </c>
      <c r="C1164" t="s">
        <v>1862</v>
      </c>
      <c r="D1164">
        <v>5002902</v>
      </c>
      <c r="E1164">
        <v>92</v>
      </c>
      <c r="F1164" t="s">
        <v>1849</v>
      </c>
      <c r="G1164" s="1">
        <v>46209.847442129627</v>
      </c>
      <c r="H1164">
        <v>68</v>
      </c>
      <c r="I1164" t="s">
        <v>1849</v>
      </c>
      <c r="J1164" s="1">
        <v>46209.847743055558</v>
      </c>
      <c r="K1164">
        <v>1</v>
      </c>
      <c r="L1164">
        <v>1</v>
      </c>
      <c r="M1164" t="s">
        <v>1850</v>
      </c>
      <c r="N1164" t="s">
        <v>1851</v>
      </c>
      <c r="O1164" s="1">
        <v>46209.844942129632</v>
      </c>
      <c r="P1164" s="1">
        <v>46209.847743055558</v>
      </c>
      <c r="Q1164" s="1" t="str">
        <f t="shared" si="18"/>
        <v>5002902|r03</v>
      </c>
    </row>
    <row r="1165" spans="1:17">
      <c r="A1165">
        <v>1164</v>
      </c>
      <c r="B1165" t="s">
        <v>1861</v>
      </c>
      <c r="C1165" t="s">
        <v>1862</v>
      </c>
      <c r="D1165">
        <v>2924603</v>
      </c>
      <c r="E1165">
        <v>65</v>
      </c>
      <c r="F1165" t="s">
        <v>1849</v>
      </c>
      <c r="G1165" s="1">
        <v>46209.845358796294</v>
      </c>
      <c r="H1165">
        <v>68</v>
      </c>
      <c r="I1165" t="s">
        <v>1849</v>
      </c>
      <c r="J1165" s="1">
        <v>46209.845555555556</v>
      </c>
      <c r="K1165">
        <v>1</v>
      </c>
      <c r="L1165">
        <v>1</v>
      </c>
      <c r="M1165" t="s">
        <v>1850</v>
      </c>
      <c r="N1165" t="s">
        <v>1851</v>
      </c>
      <c r="O1165" s="1">
        <v>46209.845057870371</v>
      </c>
      <c r="P1165" s="1">
        <v>46209.845555555556</v>
      </c>
      <c r="Q1165" s="1" t="str">
        <f t="shared" si="18"/>
        <v>2924603|r03</v>
      </c>
    </row>
    <row r="1166" spans="1:17">
      <c r="A1166">
        <v>1165</v>
      </c>
      <c r="B1166" t="s">
        <v>1861</v>
      </c>
      <c r="C1166" t="s">
        <v>1862</v>
      </c>
      <c r="D1166">
        <v>2926202</v>
      </c>
      <c r="E1166">
        <v>51</v>
      </c>
      <c r="F1166" t="s">
        <v>1849</v>
      </c>
      <c r="G1166" s="1">
        <v>46209.848506944443</v>
      </c>
      <c r="H1166">
        <v>61</v>
      </c>
      <c r="I1166" t="s">
        <v>1849</v>
      </c>
      <c r="J1166" s="1">
        <v>46209.848703703705</v>
      </c>
      <c r="K1166">
        <v>1</v>
      </c>
      <c r="L1166">
        <v>1</v>
      </c>
      <c r="M1166" t="s">
        <v>1850</v>
      </c>
      <c r="N1166" t="s">
        <v>1851</v>
      </c>
      <c r="O1166" s="1">
        <v>46209.845590277779</v>
      </c>
      <c r="P1166" s="1">
        <v>46209.848703703705</v>
      </c>
      <c r="Q1166" s="1" t="str">
        <f t="shared" si="18"/>
        <v>2926202|r03</v>
      </c>
    </row>
    <row r="1167" spans="1:17">
      <c r="A1167">
        <v>1166</v>
      </c>
      <c r="B1167" t="s">
        <v>1861</v>
      </c>
      <c r="C1167" t="s">
        <v>1862</v>
      </c>
      <c r="D1167">
        <v>1706258</v>
      </c>
      <c r="E1167">
        <v>72</v>
      </c>
      <c r="F1167" t="s">
        <v>1849</v>
      </c>
      <c r="G1167" s="1">
        <v>46209.846122685187</v>
      </c>
      <c r="H1167">
        <v>67</v>
      </c>
      <c r="I1167" t="s">
        <v>1849</v>
      </c>
      <c r="J1167" s="1">
        <v>46209.846331018518</v>
      </c>
      <c r="K1167">
        <v>1</v>
      </c>
      <c r="L1167">
        <v>1</v>
      </c>
      <c r="M1167" t="s">
        <v>1850</v>
      </c>
      <c r="N1167" t="s">
        <v>1851</v>
      </c>
      <c r="O1167" s="1">
        <v>46209.845682870371</v>
      </c>
      <c r="P1167" s="1">
        <v>46209.846331018518</v>
      </c>
      <c r="Q1167" s="1" t="str">
        <f t="shared" si="18"/>
        <v>1706258|r03</v>
      </c>
    </row>
    <row r="1168" spans="1:17">
      <c r="A1168">
        <v>1167</v>
      </c>
      <c r="B1168" t="s">
        <v>1861</v>
      </c>
      <c r="C1168" t="s">
        <v>1862</v>
      </c>
      <c r="D1168">
        <v>1709302</v>
      </c>
      <c r="E1168">
        <v>69</v>
      </c>
      <c r="F1168" t="s">
        <v>1849</v>
      </c>
      <c r="G1168" s="1">
        <v>46209.848506944443</v>
      </c>
      <c r="H1168">
        <v>70</v>
      </c>
      <c r="I1168" t="s">
        <v>1849</v>
      </c>
      <c r="J1168" s="1">
        <v>46209.84883101852</v>
      </c>
      <c r="K1168">
        <v>1</v>
      </c>
      <c r="L1168">
        <v>1</v>
      </c>
      <c r="M1168" t="s">
        <v>1850</v>
      </c>
      <c r="N1168" t="s">
        <v>1851</v>
      </c>
      <c r="O1168" s="1">
        <v>46209.846388888887</v>
      </c>
      <c r="P1168" s="1">
        <v>46209.84883101852</v>
      </c>
      <c r="Q1168" s="1" t="str">
        <f t="shared" si="18"/>
        <v>1709302|r03</v>
      </c>
    </row>
    <row r="1169" spans="1:17">
      <c r="A1169">
        <v>1168</v>
      </c>
      <c r="B1169" t="s">
        <v>1861</v>
      </c>
      <c r="C1169" t="s">
        <v>1862</v>
      </c>
      <c r="D1169">
        <v>5003157</v>
      </c>
      <c r="E1169">
        <v>69</v>
      </c>
      <c r="F1169" t="s">
        <v>1849</v>
      </c>
      <c r="G1169" s="1">
        <v>46209.849120370367</v>
      </c>
      <c r="H1169">
        <v>71</v>
      </c>
      <c r="I1169" t="s">
        <v>1849</v>
      </c>
      <c r="J1169" s="1">
        <v>46209.849351851852</v>
      </c>
      <c r="K1169">
        <v>1</v>
      </c>
      <c r="L1169">
        <v>1</v>
      </c>
      <c r="M1169" t="s">
        <v>1850</v>
      </c>
      <c r="N1169" t="s">
        <v>1851</v>
      </c>
      <c r="O1169" s="1">
        <v>46209.847777777781</v>
      </c>
      <c r="P1169" s="1">
        <v>46209.849363425928</v>
      </c>
      <c r="Q1169" s="1" t="str">
        <f t="shared" si="18"/>
        <v>5003157|r03</v>
      </c>
    </row>
    <row r="1170" spans="1:17">
      <c r="A1170">
        <v>1169</v>
      </c>
      <c r="B1170" t="s">
        <v>1861</v>
      </c>
      <c r="C1170" t="s">
        <v>1862</v>
      </c>
      <c r="D1170">
        <v>2926806</v>
      </c>
      <c r="E1170">
        <v>64</v>
      </c>
      <c r="F1170" t="s">
        <v>1849</v>
      </c>
      <c r="G1170" s="1">
        <v>46209.849131944444</v>
      </c>
      <c r="H1170">
        <v>65</v>
      </c>
      <c r="I1170" t="s">
        <v>1849</v>
      </c>
      <c r="J1170" s="1">
        <v>46209.849386574075</v>
      </c>
      <c r="K1170">
        <v>1</v>
      </c>
      <c r="L1170">
        <v>1</v>
      </c>
      <c r="M1170" t="s">
        <v>1850</v>
      </c>
      <c r="N1170" t="s">
        <v>1851</v>
      </c>
      <c r="O1170" s="1">
        <v>46209.848749999997</v>
      </c>
      <c r="P1170" s="1">
        <v>46209.849386574075</v>
      </c>
      <c r="Q1170" s="1" t="str">
        <f t="shared" si="18"/>
        <v>2926806|r03</v>
      </c>
    </row>
    <row r="1171" spans="1:17">
      <c r="A1171">
        <v>1170</v>
      </c>
      <c r="B1171" t="s">
        <v>1861</v>
      </c>
      <c r="C1171" t="s">
        <v>1862</v>
      </c>
      <c r="D1171">
        <v>1710706</v>
      </c>
      <c r="E1171">
        <v>60</v>
      </c>
      <c r="F1171" t="s">
        <v>1849</v>
      </c>
      <c r="G1171" s="1">
        <v>46209.849409722221</v>
      </c>
      <c r="H1171">
        <v>63</v>
      </c>
      <c r="I1171" t="s">
        <v>1849</v>
      </c>
      <c r="J1171" s="1">
        <v>46209.849675925929</v>
      </c>
      <c r="K1171">
        <v>1</v>
      </c>
      <c r="L1171">
        <v>1</v>
      </c>
      <c r="M1171" t="s">
        <v>1850</v>
      </c>
      <c r="N1171" t="s">
        <v>1851</v>
      </c>
      <c r="O1171" s="1">
        <v>46209.848865740743</v>
      </c>
      <c r="P1171" s="1">
        <v>46209.849675925929</v>
      </c>
      <c r="Q1171" s="1" t="str">
        <f t="shared" si="18"/>
        <v>1710706|r03</v>
      </c>
    </row>
    <row r="1172" spans="1:17">
      <c r="A1172">
        <v>1171</v>
      </c>
      <c r="B1172" t="s">
        <v>1861</v>
      </c>
      <c r="C1172" t="s">
        <v>1862</v>
      </c>
      <c r="D1172">
        <v>5004106</v>
      </c>
      <c r="E1172">
        <v>59</v>
      </c>
      <c r="F1172" t="s">
        <v>1849</v>
      </c>
      <c r="G1172" s="1">
        <v>46209.849861111114</v>
      </c>
      <c r="H1172">
        <v>68</v>
      </c>
      <c r="I1172" t="s">
        <v>1849</v>
      </c>
      <c r="J1172" s="1">
        <v>46209.850092592591</v>
      </c>
      <c r="K1172">
        <v>1</v>
      </c>
      <c r="L1172">
        <v>1</v>
      </c>
      <c r="M1172" t="s">
        <v>1850</v>
      </c>
      <c r="N1172" t="s">
        <v>1851</v>
      </c>
      <c r="O1172" s="1">
        <v>46209.849398148152</v>
      </c>
      <c r="P1172" s="1">
        <v>46209.850092592591</v>
      </c>
      <c r="Q1172" s="1" t="str">
        <f t="shared" si="18"/>
        <v>5004106|r03</v>
      </c>
    </row>
    <row r="1173" spans="1:17">
      <c r="A1173">
        <v>1172</v>
      </c>
      <c r="B1173" t="s">
        <v>1861</v>
      </c>
      <c r="C1173" t="s">
        <v>1862</v>
      </c>
      <c r="D1173">
        <v>2927002</v>
      </c>
      <c r="E1173">
        <v>80</v>
      </c>
      <c r="F1173" t="s">
        <v>1849</v>
      </c>
      <c r="G1173" s="1">
        <v>46209.849861111114</v>
      </c>
      <c r="H1173">
        <v>87</v>
      </c>
      <c r="I1173" t="s">
        <v>1849</v>
      </c>
      <c r="J1173" s="1">
        <v>46209.85015046296</v>
      </c>
      <c r="K1173">
        <v>1</v>
      </c>
      <c r="L1173">
        <v>1</v>
      </c>
      <c r="M1173" t="s">
        <v>1850</v>
      </c>
      <c r="N1173" t="s">
        <v>1851</v>
      </c>
      <c r="O1173" s="1">
        <v>46209.849432870367</v>
      </c>
      <c r="P1173" s="1">
        <v>46209.85015046296</v>
      </c>
      <c r="Q1173" s="1" t="str">
        <f t="shared" si="18"/>
        <v>2927002|r03</v>
      </c>
    </row>
    <row r="1174" spans="1:17">
      <c r="A1174">
        <v>1173</v>
      </c>
      <c r="B1174" t="s">
        <v>1861</v>
      </c>
      <c r="C1174" t="s">
        <v>1862</v>
      </c>
      <c r="D1174">
        <v>1718808</v>
      </c>
      <c r="E1174">
        <v>69</v>
      </c>
      <c r="F1174" t="s">
        <v>1849</v>
      </c>
      <c r="G1174" s="1">
        <v>46209.850023148145</v>
      </c>
      <c r="H1174">
        <v>69</v>
      </c>
      <c r="I1174" t="s">
        <v>1849</v>
      </c>
      <c r="J1174" s="1">
        <v>46209.850370370368</v>
      </c>
      <c r="K1174">
        <v>1</v>
      </c>
      <c r="L1174">
        <v>1</v>
      </c>
      <c r="M1174" t="s">
        <v>1850</v>
      </c>
      <c r="N1174" t="s">
        <v>1851</v>
      </c>
      <c r="O1174" s="1">
        <v>46209.849710648145</v>
      </c>
      <c r="P1174" s="1">
        <v>46209.850370370368</v>
      </c>
      <c r="Q1174" s="1" t="str">
        <f t="shared" si="18"/>
        <v>1718808|r03</v>
      </c>
    </row>
    <row r="1175" spans="1:17">
      <c r="A1175">
        <v>1174</v>
      </c>
      <c r="B1175" t="s">
        <v>1861</v>
      </c>
      <c r="C1175" t="s">
        <v>1862</v>
      </c>
      <c r="D1175">
        <v>5007208</v>
      </c>
      <c r="E1175">
        <v>90</v>
      </c>
      <c r="F1175" t="s">
        <v>1849</v>
      </c>
      <c r="G1175" s="1">
        <v>46209.850729166668</v>
      </c>
      <c r="H1175">
        <v>83</v>
      </c>
      <c r="I1175" t="s">
        <v>1849</v>
      </c>
      <c r="J1175" s="1">
        <v>46209.851018518515</v>
      </c>
      <c r="K1175">
        <v>1</v>
      </c>
      <c r="L1175">
        <v>1</v>
      </c>
      <c r="M1175" t="s">
        <v>1850</v>
      </c>
      <c r="N1175" t="s">
        <v>1851</v>
      </c>
      <c r="O1175" s="1">
        <v>46209.850138888891</v>
      </c>
      <c r="P1175" s="1">
        <v>46209.851018518515</v>
      </c>
      <c r="Q1175" s="1" t="str">
        <f t="shared" si="18"/>
        <v>5007208|r03</v>
      </c>
    </row>
    <row r="1176" spans="1:17">
      <c r="A1176">
        <v>1175</v>
      </c>
      <c r="B1176" t="s">
        <v>1861</v>
      </c>
      <c r="C1176" t="s">
        <v>1862</v>
      </c>
      <c r="D1176">
        <v>2928406</v>
      </c>
      <c r="E1176">
        <v>70</v>
      </c>
      <c r="F1176" t="s">
        <v>1849</v>
      </c>
      <c r="G1176" s="1">
        <v>46209.850740740738</v>
      </c>
      <c r="H1176">
        <v>73</v>
      </c>
      <c r="I1176" t="s">
        <v>1849</v>
      </c>
      <c r="J1176" s="1">
        <v>46209.851053240738</v>
      </c>
      <c r="K1176">
        <v>1</v>
      </c>
      <c r="L1176">
        <v>1</v>
      </c>
      <c r="M1176" t="s">
        <v>1850</v>
      </c>
      <c r="N1176" t="s">
        <v>1851</v>
      </c>
      <c r="O1176" s="1">
        <v>46209.850208333337</v>
      </c>
      <c r="P1176" s="1">
        <v>46209.851053240738</v>
      </c>
      <c r="Q1176" s="1" t="str">
        <f t="shared" si="18"/>
        <v>2928406|r03</v>
      </c>
    </row>
    <row r="1177" spans="1:17">
      <c r="A1177">
        <v>1176</v>
      </c>
      <c r="B1177" t="s">
        <v>1861</v>
      </c>
      <c r="C1177" t="s">
        <v>1862</v>
      </c>
      <c r="D1177">
        <v>1718881</v>
      </c>
      <c r="E1177">
        <v>92</v>
      </c>
      <c r="F1177" t="s">
        <v>1849</v>
      </c>
      <c r="G1177" s="1">
        <v>46209.852916666663</v>
      </c>
      <c r="I1177" t="s">
        <v>1852</v>
      </c>
      <c r="J1177" s="1">
        <v>46209.853738425925</v>
      </c>
      <c r="K1177">
        <v>1</v>
      </c>
      <c r="L1177">
        <v>0</v>
      </c>
      <c r="M1177" t="s">
        <v>1853</v>
      </c>
      <c r="N1177" t="s">
        <v>1851</v>
      </c>
      <c r="O1177" s="1">
        <v>46209.850405092591</v>
      </c>
      <c r="P1177" s="1">
        <v>46209.853738425925</v>
      </c>
      <c r="Q1177" s="1" t="str">
        <f t="shared" si="18"/>
        <v>1718881|r03</v>
      </c>
    </row>
    <row r="1178" spans="1:17">
      <c r="A1178">
        <v>1177</v>
      </c>
      <c r="B1178" t="s">
        <v>1861</v>
      </c>
      <c r="C1178" t="s">
        <v>1862</v>
      </c>
      <c r="D1178">
        <v>2929107</v>
      </c>
      <c r="E1178">
        <v>76</v>
      </c>
      <c r="F1178" t="s">
        <v>1849</v>
      </c>
      <c r="G1178" s="1">
        <v>46209.852534722224</v>
      </c>
      <c r="H1178">
        <v>71</v>
      </c>
      <c r="I1178" t="s">
        <v>1849</v>
      </c>
      <c r="J1178" s="1">
        <v>46209.852800925924</v>
      </c>
      <c r="K1178">
        <v>1</v>
      </c>
      <c r="L1178">
        <v>1</v>
      </c>
      <c r="M1178" t="s">
        <v>1850</v>
      </c>
      <c r="N1178" t="s">
        <v>1851</v>
      </c>
      <c r="O1178" s="1">
        <v>46209.851087962961</v>
      </c>
      <c r="P1178" s="1">
        <v>46209.852800925924</v>
      </c>
      <c r="Q1178" s="1" t="str">
        <f t="shared" si="18"/>
        <v>2929107|r03</v>
      </c>
    </row>
    <row r="1179" spans="1:17">
      <c r="A1179">
        <v>1178</v>
      </c>
      <c r="B1179" t="s">
        <v>1861</v>
      </c>
      <c r="C1179" t="s">
        <v>1862</v>
      </c>
      <c r="D1179">
        <v>3200102</v>
      </c>
      <c r="E1179">
        <v>89</v>
      </c>
      <c r="F1179" t="s">
        <v>1849</v>
      </c>
      <c r="G1179" s="1">
        <v>46209.852534722224</v>
      </c>
      <c r="H1179">
        <v>68</v>
      </c>
      <c r="I1179" t="s">
        <v>1849</v>
      </c>
      <c r="J1179" s="1">
        <v>46209.852812500001</v>
      </c>
      <c r="K1179">
        <v>1</v>
      </c>
      <c r="L1179">
        <v>1</v>
      </c>
      <c r="M1179" t="s">
        <v>1850</v>
      </c>
      <c r="N1179" t="s">
        <v>1851</v>
      </c>
      <c r="O1179" s="1">
        <v>46209.851782407408</v>
      </c>
      <c r="P1179" s="1">
        <v>46209.852812500001</v>
      </c>
      <c r="Q1179" s="1" t="str">
        <f t="shared" si="18"/>
        <v>3200102|r03</v>
      </c>
    </row>
    <row r="1180" spans="1:17">
      <c r="A1180">
        <v>1179</v>
      </c>
      <c r="B1180" t="s">
        <v>1861</v>
      </c>
      <c r="C1180" t="s">
        <v>1862</v>
      </c>
      <c r="D1180">
        <v>2933000</v>
      </c>
      <c r="E1180">
        <v>73</v>
      </c>
      <c r="F1180" t="s">
        <v>1849</v>
      </c>
      <c r="G1180" s="1">
        <v>46209.85396990741</v>
      </c>
      <c r="H1180">
        <v>75</v>
      </c>
      <c r="I1180" t="s">
        <v>1849</v>
      </c>
      <c r="J1180" s="1">
        <v>46209.854178240741</v>
      </c>
      <c r="K1180">
        <v>1</v>
      </c>
      <c r="L1180">
        <v>1</v>
      </c>
      <c r="M1180" t="s">
        <v>1850</v>
      </c>
      <c r="N1180" t="s">
        <v>1851</v>
      </c>
      <c r="O1180" s="1">
        <v>46209.852847222224</v>
      </c>
      <c r="P1180" s="1">
        <v>46209.854178240741</v>
      </c>
      <c r="Q1180" s="1" t="str">
        <f t="shared" si="18"/>
        <v>2933000|r03</v>
      </c>
    </row>
    <row r="1181" spans="1:17">
      <c r="A1181">
        <v>1180</v>
      </c>
      <c r="B1181" t="s">
        <v>1861</v>
      </c>
      <c r="C1181" t="s">
        <v>1862</v>
      </c>
      <c r="D1181">
        <v>3200409</v>
      </c>
      <c r="E1181">
        <v>75</v>
      </c>
      <c r="F1181" t="s">
        <v>1849</v>
      </c>
      <c r="G1181" s="1">
        <v>46209.853321759256</v>
      </c>
      <c r="H1181">
        <v>71</v>
      </c>
      <c r="I1181" t="s">
        <v>1849</v>
      </c>
      <c r="J1181" s="1">
        <v>46209.853622685187</v>
      </c>
      <c r="K1181">
        <v>1</v>
      </c>
      <c r="L1181">
        <v>1</v>
      </c>
      <c r="M1181" t="s">
        <v>1850</v>
      </c>
      <c r="N1181" t="s">
        <v>1851</v>
      </c>
      <c r="O1181" s="1">
        <v>46209.852858796294</v>
      </c>
      <c r="P1181" s="1">
        <v>46209.853622685187</v>
      </c>
      <c r="Q1181" s="1" t="str">
        <f t="shared" si="18"/>
        <v>3200409|r03</v>
      </c>
    </row>
    <row r="1182" spans="1:17">
      <c r="A1182">
        <v>1181</v>
      </c>
      <c r="B1182" t="s">
        <v>1861</v>
      </c>
      <c r="C1182" t="s">
        <v>1862</v>
      </c>
      <c r="D1182">
        <v>3202009</v>
      </c>
      <c r="E1182">
        <v>65</v>
      </c>
      <c r="F1182" t="s">
        <v>1849</v>
      </c>
      <c r="G1182" s="1">
        <v>46209.854050925926</v>
      </c>
      <c r="H1182">
        <v>75</v>
      </c>
      <c r="I1182" t="s">
        <v>1849</v>
      </c>
      <c r="J1182" s="1">
        <v>46209.854386574072</v>
      </c>
      <c r="K1182">
        <v>1</v>
      </c>
      <c r="L1182">
        <v>1</v>
      </c>
      <c r="M1182" t="s">
        <v>1850</v>
      </c>
      <c r="N1182" t="s">
        <v>1851</v>
      </c>
      <c r="O1182" s="1">
        <v>46209.85365740741</v>
      </c>
      <c r="P1182" s="1">
        <v>46209.854386574072</v>
      </c>
      <c r="Q1182" s="1" t="str">
        <f t="shared" si="18"/>
        <v>3202009|r03</v>
      </c>
    </row>
    <row r="1183" spans="1:17">
      <c r="A1183">
        <v>1182</v>
      </c>
      <c r="B1183" t="s">
        <v>1861</v>
      </c>
      <c r="C1183" t="s">
        <v>1862</v>
      </c>
      <c r="D1183">
        <v>1722107</v>
      </c>
      <c r="E1183">
        <v>92</v>
      </c>
      <c r="F1183" t="s">
        <v>1849</v>
      </c>
      <c r="G1183" s="1">
        <v>46209.85392361111</v>
      </c>
      <c r="H1183">
        <v>71</v>
      </c>
      <c r="I1183" t="s">
        <v>1849</v>
      </c>
      <c r="J1183" s="1">
        <v>46209.854143518518</v>
      </c>
      <c r="K1183">
        <v>1</v>
      </c>
      <c r="L1183">
        <v>1</v>
      </c>
      <c r="M1183" t="s">
        <v>1850</v>
      </c>
      <c r="N1183" t="s">
        <v>1851</v>
      </c>
      <c r="O1183" s="1">
        <v>46209.853784722225</v>
      </c>
      <c r="P1183" s="1">
        <v>46209.854143518518</v>
      </c>
      <c r="Q1183" s="1" t="str">
        <f t="shared" si="18"/>
        <v>1722107|r03</v>
      </c>
    </row>
    <row r="1184" spans="1:17">
      <c r="A1184">
        <v>1183</v>
      </c>
      <c r="B1184" t="s">
        <v>1861</v>
      </c>
      <c r="C1184" t="s">
        <v>1862</v>
      </c>
      <c r="D1184">
        <v>2933208</v>
      </c>
      <c r="E1184">
        <v>50</v>
      </c>
      <c r="F1184" t="s">
        <v>1849</v>
      </c>
      <c r="G1184" s="1">
        <v>46209.854930555557</v>
      </c>
      <c r="H1184">
        <v>53</v>
      </c>
      <c r="I1184" t="s">
        <v>1849</v>
      </c>
      <c r="J1184" s="1">
        <v>46209.855312500003</v>
      </c>
      <c r="K1184">
        <v>1</v>
      </c>
      <c r="L1184">
        <v>1</v>
      </c>
      <c r="M1184" t="s">
        <v>1850</v>
      </c>
      <c r="N1184" t="s">
        <v>1851</v>
      </c>
      <c r="O1184" s="1">
        <v>46209.854212962964</v>
      </c>
      <c r="P1184" s="1">
        <v>46209.855312500003</v>
      </c>
      <c r="Q1184" s="1" t="str">
        <f t="shared" si="18"/>
        <v>2933208|r03</v>
      </c>
    </row>
    <row r="1185" spans="1:17">
      <c r="A1185">
        <v>1184</v>
      </c>
      <c r="B1185" t="s">
        <v>1861</v>
      </c>
      <c r="C1185" t="s">
        <v>1862</v>
      </c>
      <c r="D1185">
        <v>3203346</v>
      </c>
      <c r="E1185">
        <v>63</v>
      </c>
      <c r="F1185" t="s">
        <v>1849</v>
      </c>
      <c r="G1185" s="1">
        <v>46209.854756944442</v>
      </c>
      <c r="H1185">
        <v>63</v>
      </c>
      <c r="I1185" t="s">
        <v>1849</v>
      </c>
      <c r="J1185" s="1">
        <v>46209.855034722219</v>
      </c>
      <c r="K1185">
        <v>1</v>
      </c>
      <c r="L1185">
        <v>1</v>
      </c>
      <c r="M1185" t="s">
        <v>1850</v>
      </c>
      <c r="N1185" t="s">
        <v>1851</v>
      </c>
      <c r="O1185" s="1">
        <v>46209.854432870372</v>
      </c>
      <c r="P1185" s="1">
        <v>46209.855034722219</v>
      </c>
      <c r="Q1185" s="1" t="str">
        <f t="shared" si="18"/>
        <v>3203346|r03</v>
      </c>
    </row>
    <row r="1186" spans="1:17">
      <c r="A1186">
        <v>1185</v>
      </c>
      <c r="B1186" t="s">
        <v>1861</v>
      </c>
      <c r="C1186" t="s">
        <v>1862</v>
      </c>
      <c r="D1186">
        <v>4101101</v>
      </c>
      <c r="E1186">
        <v>62</v>
      </c>
      <c r="F1186" t="s">
        <v>1849</v>
      </c>
      <c r="G1186" s="1">
        <v>46209.855752314812</v>
      </c>
      <c r="H1186">
        <v>67</v>
      </c>
      <c r="I1186" t="s">
        <v>1849</v>
      </c>
      <c r="J1186" s="1">
        <v>46209.855949074074</v>
      </c>
      <c r="K1186">
        <v>1</v>
      </c>
      <c r="L1186">
        <v>1</v>
      </c>
      <c r="M1186" t="s">
        <v>1850</v>
      </c>
      <c r="N1186" t="s">
        <v>1851</v>
      </c>
      <c r="O1186" s="1">
        <v>46209.854895833334</v>
      </c>
      <c r="P1186" s="1">
        <v>46209.855949074074</v>
      </c>
      <c r="Q1186" s="1" t="str">
        <f t="shared" si="18"/>
        <v>4101101|r03</v>
      </c>
    </row>
    <row r="1187" spans="1:17">
      <c r="A1187">
        <v>1186</v>
      </c>
      <c r="B1187" t="s">
        <v>1861</v>
      </c>
      <c r="C1187" t="s">
        <v>1862</v>
      </c>
      <c r="D1187">
        <v>3101300</v>
      </c>
      <c r="E1187">
        <v>92</v>
      </c>
      <c r="F1187" t="s">
        <v>1849</v>
      </c>
      <c r="G1187" s="1">
        <v>46209.855208333334</v>
      </c>
      <c r="H1187">
        <v>74</v>
      </c>
      <c r="I1187" t="s">
        <v>1849</v>
      </c>
      <c r="J1187" s="1">
        <v>46209.855416666665</v>
      </c>
      <c r="K1187">
        <v>1</v>
      </c>
      <c r="L1187">
        <v>1</v>
      </c>
      <c r="M1187" t="s">
        <v>1850</v>
      </c>
      <c r="N1187" t="s">
        <v>1851</v>
      </c>
      <c r="O1187" s="1">
        <v>46209.855069444442</v>
      </c>
      <c r="P1187" s="1">
        <v>46209.855416666665</v>
      </c>
      <c r="Q1187" s="1" t="str">
        <f t="shared" si="18"/>
        <v>3101300|r03</v>
      </c>
    </row>
    <row r="1188" spans="1:17">
      <c r="A1188">
        <v>1187</v>
      </c>
      <c r="B1188" t="s">
        <v>1861</v>
      </c>
      <c r="C1188" t="s">
        <v>1862</v>
      </c>
      <c r="D1188">
        <v>2301851</v>
      </c>
      <c r="E1188">
        <v>92</v>
      </c>
      <c r="F1188" t="s">
        <v>1849</v>
      </c>
      <c r="G1188" s="1">
        <v>46209.855509259258</v>
      </c>
      <c r="H1188">
        <v>70</v>
      </c>
      <c r="I1188" t="s">
        <v>1849</v>
      </c>
      <c r="J1188" s="1">
        <v>46209.855763888889</v>
      </c>
      <c r="K1188">
        <v>1</v>
      </c>
      <c r="L1188">
        <v>1</v>
      </c>
      <c r="M1188" t="s">
        <v>1850</v>
      </c>
      <c r="N1188" t="s">
        <v>1851</v>
      </c>
      <c r="O1188" s="1">
        <v>46209.855358796296</v>
      </c>
      <c r="P1188" s="1">
        <v>46209.855763888889</v>
      </c>
      <c r="Q1188" s="1" t="str">
        <f t="shared" si="18"/>
        <v>2301851|r03</v>
      </c>
    </row>
    <row r="1189" spans="1:17">
      <c r="A1189">
        <v>1188</v>
      </c>
      <c r="B1189" t="s">
        <v>1861</v>
      </c>
      <c r="C1189" t="s">
        <v>1862</v>
      </c>
      <c r="D1189">
        <v>3103603</v>
      </c>
      <c r="E1189">
        <v>57</v>
      </c>
      <c r="F1189" t="s">
        <v>1849</v>
      </c>
      <c r="G1189" s="1">
        <v>46209.855740740742</v>
      </c>
      <c r="H1189">
        <v>63</v>
      </c>
      <c r="I1189" t="s">
        <v>1849</v>
      </c>
      <c r="J1189" s="1">
        <v>46209.855983796297</v>
      </c>
      <c r="K1189">
        <v>1</v>
      </c>
      <c r="L1189">
        <v>1</v>
      </c>
      <c r="M1189" t="s">
        <v>1850</v>
      </c>
      <c r="N1189" t="s">
        <v>1851</v>
      </c>
      <c r="O1189" s="1">
        <v>46209.855474537035</v>
      </c>
      <c r="P1189" s="1">
        <v>46209.855983796297</v>
      </c>
      <c r="Q1189" s="1" t="str">
        <f t="shared" si="18"/>
        <v>3103603|r03</v>
      </c>
    </row>
    <row r="1190" spans="1:17">
      <c r="A1190">
        <v>1189</v>
      </c>
      <c r="B1190" t="s">
        <v>1861</v>
      </c>
      <c r="C1190" t="s">
        <v>1862</v>
      </c>
      <c r="D1190">
        <v>2303006</v>
      </c>
      <c r="E1190">
        <v>65</v>
      </c>
      <c r="F1190" t="s">
        <v>1849</v>
      </c>
      <c r="G1190" s="1">
        <v>46209.856168981481</v>
      </c>
      <c r="H1190">
        <v>68</v>
      </c>
      <c r="I1190" t="s">
        <v>1849</v>
      </c>
      <c r="J1190" s="1">
        <v>46209.856435185182</v>
      </c>
      <c r="K1190">
        <v>1</v>
      </c>
      <c r="L1190">
        <v>1</v>
      </c>
      <c r="M1190" t="s">
        <v>1850</v>
      </c>
      <c r="N1190" t="s">
        <v>1851</v>
      </c>
      <c r="O1190" s="1">
        <v>46209.855810185189</v>
      </c>
      <c r="P1190" s="1">
        <v>46209.856435185182</v>
      </c>
      <c r="Q1190" s="1" t="str">
        <f t="shared" si="18"/>
        <v>2303006|r03</v>
      </c>
    </row>
    <row r="1191" spans="1:17">
      <c r="A1191">
        <v>1190</v>
      </c>
      <c r="B1191" t="s">
        <v>1861</v>
      </c>
      <c r="C1191" t="s">
        <v>1862</v>
      </c>
      <c r="D1191">
        <v>4101655</v>
      </c>
      <c r="E1191">
        <v>68</v>
      </c>
      <c r="F1191" t="s">
        <v>1849</v>
      </c>
      <c r="G1191" s="1">
        <v>46209.856365740743</v>
      </c>
      <c r="H1191">
        <v>69</v>
      </c>
      <c r="I1191" t="s">
        <v>1849</v>
      </c>
      <c r="J1191" s="1">
        <v>46209.856608796297</v>
      </c>
      <c r="K1191">
        <v>1</v>
      </c>
      <c r="L1191">
        <v>1</v>
      </c>
      <c r="M1191" t="s">
        <v>1850</v>
      </c>
      <c r="N1191" t="s">
        <v>1851</v>
      </c>
      <c r="O1191" s="1">
        <v>46209.855995370373</v>
      </c>
      <c r="P1191" s="1">
        <v>46209.856608796297</v>
      </c>
      <c r="Q1191" s="1" t="str">
        <f t="shared" si="18"/>
        <v>4101655|r03</v>
      </c>
    </row>
    <row r="1192" spans="1:17">
      <c r="A1192">
        <v>1191</v>
      </c>
      <c r="B1192" t="s">
        <v>1861</v>
      </c>
      <c r="C1192" t="s">
        <v>1862</v>
      </c>
      <c r="D1192">
        <v>3103751</v>
      </c>
      <c r="E1192">
        <v>78</v>
      </c>
      <c r="F1192" t="s">
        <v>1849</v>
      </c>
      <c r="G1192" s="1">
        <v>46209.856342592589</v>
      </c>
      <c r="H1192">
        <v>77</v>
      </c>
      <c r="I1192" t="s">
        <v>1849</v>
      </c>
      <c r="J1192" s="1">
        <v>46209.856527777774</v>
      </c>
      <c r="K1192">
        <v>1</v>
      </c>
      <c r="L1192">
        <v>1</v>
      </c>
      <c r="M1192" t="s">
        <v>1850</v>
      </c>
      <c r="N1192" t="s">
        <v>1851</v>
      </c>
      <c r="O1192" s="1">
        <v>46209.856041666666</v>
      </c>
      <c r="P1192" s="1">
        <v>46209.856527777774</v>
      </c>
      <c r="Q1192" s="1" t="str">
        <f t="shared" si="18"/>
        <v>3103751|r03</v>
      </c>
    </row>
    <row r="1193" spans="1:17">
      <c r="A1193">
        <v>1192</v>
      </c>
      <c r="B1193" t="s">
        <v>1861</v>
      </c>
      <c r="C1193" t="s">
        <v>1862</v>
      </c>
      <c r="D1193">
        <v>2303105</v>
      </c>
      <c r="E1193">
        <v>63</v>
      </c>
      <c r="F1193" t="s">
        <v>1849</v>
      </c>
      <c r="G1193" s="1">
        <v>46209.856840277775</v>
      </c>
      <c r="H1193">
        <v>66</v>
      </c>
      <c r="I1193" t="s">
        <v>1849</v>
      </c>
      <c r="J1193" s="1">
        <v>46209.857106481482</v>
      </c>
      <c r="K1193">
        <v>1</v>
      </c>
      <c r="L1193">
        <v>1</v>
      </c>
      <c r="M1193" t="s">
        <v>1850</v>
      </c>
      <c r="N1193" t="s">
        <v>1851</v>
      </c>
      <c r="O1193" s="1">
        <v>46209.856469907405</v>
      </c>
      <c r="P1193" s="1">
        <v>46209.857106481482</v>
      </c>
      <c r="Q1193" s="1" t="str">
        <f t="shared" si="18"/>
        <v>2303105|r03</v>
      </c>
    </row>
    <row r="1194" spans="1:17">
      <c r="A1194">
        <v>1193</v>
      </c>
      <c r="B1194" t="s">
        <v>1861</v>
      </c>
      <c r="C1194" t="s">
        <v>1862</v>
      </c>
      <c r="D1194">
        <v>3103801</v>
      </c>
      <c r="E1194">
        <v>59</v>
      </c>
      <c r="F1194" t="s">
        <v>1849</v>
      </c>
      <c r="G1194" s="1">
        <v>46209.857210648152</v>
      </c>
      <c r="H1194">
        <v>61</v>
      </c>
      <c r="I1194" t="s">
        <v>1849</v>
      </c>
      <c r="J1194" s="1">
        <v>46209.857534722221</v>
      </c>
      <c r="K1194">
        <v>1</v>
      </c>
      <c r="L1194">
        <v>1</v>
      </c>
      <c r="M1194" t="s">
        <v>1850</v>
      </c>
      <c r="N1194" t="s">
        <v>1851</v>
      </c>
      <c r="O1194" s="1">
        <v>46209.856585648151</v>
      </c>
      <c r="P1194" s="1">
        <v>46209.857534722221</v>
      </c>
      <c r="Q1194" s="1" t="str">
        <f t="shared" si="18"/>
        <v>3103801|r03</v>
      </c>
    </row>
    <row r="1195" spans="1:17">
      <c r="A1195">
        <v>1194</v>
      </c>
      <c r="B1195" t="s">
        <v>1861</v>
      </c>
      <c r="C1195" t="s">
        <v>1862</v>
      </c>
      <c r="D1195">
        <v>4102901</v>
      </c>
      <c r="E1195">
        <v>92</v>
      </c>
      <c r="F1195" t="s">
        <v>1849</v>
      </c>
      <c r="G1195" s="1">
        <v>46209.859166666669</v>
      </c>
      <c r="H1195">
        <v>66</v>
      </c>
      <c r="I1195" t="s">
        <v>1849</v>
      </c>
      <c r="J1195" s="1">
        <v>46209.859432870369</v>
      </c>
      <c r="K1195">
        <v>1</v>
      </c>
      <c r="L1195">
        <v>1</v>
      </c>
      <c r="M1195" t="s">
        <v>1850</v>
      </c>
      <c r="N1195" t="s">
        <v>1851</v>
      </c>
      <c r="O1195" s="1">
        <v>46209.856666666667</v>
      </c>
      <c r="P1195" s="1">
        <v>46209.859432870369</v>
      </c>
      <c r="Q1195" s="1" t="str">
        <f t="shared" si="18"/>
        <v>4102901|r03</v>
      </c>
    </row>
    <row r="1196" spans="1:17">
      <c r="A1196">
        <v>1195</v>
      </c>
      <c r="B1196" t="s">
        <v>1861</v>
      </c>
      <c r="C1196" t="s">
        <v>1862</v>
      </c>
      <c r="D1196">
        <v>2303303</v>
      </c>
      <c r="E1196">
        <v>71</v>
      </c>
      <c r="F1196" t="s">
        <v>1849</v>
      </c>
      <c r="G1196" s="1">
        <v>46209.857465277775</v>
      </c>
      <c r="H1196">
        <v>73</v>
      </c>
      <c r="I1196" t="s">
        <v>1849</v>
      </c>
      <c r="J1196" s="1">
        <v>46209.857731481483</v>
      </c>
      <c r="K1196">
        <v>1</v>
      </c>
      <c r="L1196">
        <v>1</v>
      </c>
      <c r="M1196" t="s">
        <v>1850</v>
      </c>
      <c r="N1196" t="s">
        <v>1851</v>
      </c>
      <c r="O1196" s="1">
        <v>46209.857152777775</v>
      </c>
      <c r="P1196" s="1">
        <v>46209.857731481483</v>
      </c>
      <c r="Q1196" s="1" t="str">
        <f t="shared" si="18"/>
        <v>2303303|r03</v>
      </c>
    </row>
    <row r="1197" spans="1:17">
      <c r="A1197">
        <v>1196</v>
      </c>
      <c r="B1197" t="s">
        <v>1861</v>
      </c>
      <c r="C1197" t="s">
        <v>1862</v>
      </c>
      <c r="D1197">
        <v>3107109</v>
      </c>
      <c r="E1197">
        <v>92</v>
      </c>
      <c r="F1197" t="s">
        <v>1849</v>
      </c>
      <c r="G1197" s="1">
        <v>46209.86005787037</v>
      </c>
      <c r="H1197">
        <v>58</v>
      </c>
      <c r="I1197" t="s">
        <v>1849</v>
      </c>
      <c r="J1197" s="1">
        <v>46209.860300925924</v>
      </c>
      <c r="K1197">
        <v>1</v>
      </c>
      <c r="L1197">
        <v>1</v>
      </c>
      <c r="M1197" t="s">
        <v>1850</v>
      </c>
      <c r="N1197" t="s">
        <v>1851</v>
      </c>
      <c r="O1197" s="1">
        <v>46209.857569444444</v>
      </c>
      <c r="P1197" s="1">
        <v>46209.860300925924</v>
      </c>
      <c r="Q1197" s="1" t="str">
        <f t="shared" si="18"/>
        <v>3107109|r03</v>
      </c>
    </row>
    <row r="1198" spans="1:17">
      <c r="A1198">
        <v>1197</v>
      </c>
      <c r="B1198" t="s">
        <v>1861</v>
      </c>
      <c r="C1198" t="s">
        <v>1862</v>
      </c>
      <c r="D1198">
        <v>2303402</v>
      </c>
      <c r="E1198">
        <v>65</v>
      </c>
      <c r="F1198" t="s">
        <v>1849</v>
      </c>
      <c r="G1198" s="1">
        <v>46209.858124999999</v>
      </c>
      <c r="H1198">
        <v>68</v>
      </c>
      <c r="I1198" t="s">
        <v>1849</v>
      </c>
      <c r="J1198" s="1">
        <v>46209.85837962963</v>
      </c>
      <c r="K1198">
        <v>1</v>
      </c>
      <c r="L1198">
        <v>1</v>
      </c>
      <c r="M1198" t="s">
        <v>1850</v>
      </c>
      <c r="N1198" t="s">
        <v>1851</v>
      </c>
      <c r="O1198" s="1">
        <v>46209.857789351852</v>
      </c>
      <c r="P1198" s="1">
        <v>46209.85837962963</v>
      </c>
      <c r="Q1198" s="1" t="str">
        <f t="shared" si="18"/>
        <v>2303402|r03</v>
      </c>
    </row>
    <row r="1199" spans="1:17">
      <c r="A1199">
        <v>1198</v>
      </c>
      <c r="B1199" t="s">
        <v>1861</v>
      </c>
      <c r="C1199" t="s">
        <v>1862</v>
      </c>
      <c r="D1199">
        <v>2303956</v>
      </c>
      <c r="E1199">
        <v>64</v>
      </c>
      <c r="F1199" t="s">
        <v>1849</v>
      </c>
      <c r="G1199" s="1">
        <v>46209.860879629632</v>
      </c>
      <c r="H1199">
        <v>55</v>
      </c>
      <c r="I1199" t="s">
        <v>1849</v>
      </c>
      <c r="J1199" s="1">
        <v>46209.861076388886</v>
      </c>
      <c r="K1199">
        <v>1</v>
      </c>
      <c r="L1199">
        <v>1</v>
      </c>
      <c r="M1199" t="s">
        <v>1850</v>
      </c>
      <c r="N1199" t="s">
        <v>1851</v>
      </c>
      <c r="O1199" s="1">
        <v>46209.858425925922</v>
      </c>
      <c r="P1199" s="1">
        <v>46209.861076388886</v>
      </c>
      <c r="Q1199" s="1" t="str">
        <f t="shared" si="18"/>
        <v>2303956|r03</v>
      </c>
    </row>
    <row r="1200" spans="1:17">
      <c r="A1200">
        <v>1199</v>
      </c>
      <c r="B1200" t="s">
        <v>1861</v>
      </c>
      <c r="C1200" t="s">
        <v>1862</v>
      </c>
      <c r="D1200">
        <v>4103107</v>
      </c>
      <c r="E1200">
        <v>63</v>
      </c>
      <c r="F1200" t="s">
        <v>1849</v>
      </c>
      <c r="G1200" s="1">
        <v>46209.859814814816</v>
      </c>
      <c r="H1200">
        <v>69</v>
      </c>
      <c r="I1200" t="s">
        <v>1849</v>
      </c>
      <c r="J1200" s="1">
        <v>46209.860092592593</v>
      </c>
      <c r="K1200">
        <v>1</v>
      </c>
      <c r="L1200">
        <v>1</v>
      </c>
      <c r="M1200" t="s">
        <v>1850</v>
      </c>
      <c r="N1200" t="s">
        <v>1851</v>
      </c>
      <c r="O1200" s="1">
        <v>46209.859479166669</v>
      </c>
      <c r="P1200" s="1">
        <v>46209.860092592593</v>
      </c>
      <c r="Q1200" s="1" t="str">
        <f t="shared" si="18"/>
        <v>4103107|r03</v>
      </c>
    </row>
    <row r="1201" spans="1:17">
      <c r="A1201">
        <v>1200</v>
      </c>
      <c r="B1201" t="s">
        <v>1861</v>
      </c>
      <c r="C1201" t="s">
        <v>1862</v>
      </c>
      <c r="D1201">
        <v>4103404</v>
      </c>
      <c r="E1201">
        <v>49</v>
      </c>
      <c r="F1201" t="s">
        <v>1849</v>
      </c>
      <c r="G1201" s="1">
        <v>46209.861168981479</v>
      </c>
      <c r="H1201">
        <v>56</v>
      </c>
      <c r="I1201" t="s">
        <v>1849</v>
      </c>
      <c r="J1201" s="1">
        <v>46209.861446759256</v>
      </c>
      <c r="K1201">
        <v>1</v>
      </c>
      <c r="L1201">
        <v>1</v>
      </c>
      <c r="M1201" t="s">
        <v>1850</v>
      </c>
      <c r="N1201" t="s">
        <v>1851</v>
      </c>
      <c r="O1201" s="1">
        <v>46209.860138888886</v>
      </c>
      <c r="P1201" s="1">
        <v>46209.861446759256</v>
      </c>
      <c r="Q1201" s="1" t="str">
        <f t="shared" si="18"/>
        <v>4103404|r03</v>
      </c>
    </row>
    <row r="1202" spans="1:17">
      <c r="A1202">
        <v>1201</v>
      </c>
      <c r="B1202" t="s">
        <v>1861</v>
      </c>
      <c r="C1202" t="s">
        <v>1862</v>
      </c>
      <c r="D1202">
        <v>3108008</v>
      </c>
      <c r="E1202">
        <v>92</v>
      </c>
      <c r="F1202" t="s">
        <v>1849</v>
      </c>
      <c r="G1202" s="1">
        <v>46209.860497685186</v>
      </c>
      <c r="H1202">
        <v>83</v>
      </c>
      <c r="I1202" t="s">
        <v>1849</v>
      </c>
      <c r="J1202" s="1">
        <v>46209.860729166663</v>
      </c>
      <c r="K1202">
        <v>1</v>
      </c>
      <c r="L1202">
        <v>1</v>
      </c>
      <c r="M1202" t="s">
        <v>1850</v>
      </c>
      <c r="N1202" t="s">
        <v>1851</v>
      </c>
      <c r="O1202" s="1">
        <v>46209.860347222224</v>
      </c>
      <c r="P1202" s="1">
        <v>46209.860729166663</v>
      </c>
      <c r="Q1202" s="1" t="str">
        <f t="shared" si="18"/>
        <v>3108008|r03</v>
      </c>
    </row>
    <row r="1203" spans="1:17">
      <c r="A1203">
        <v>1202</v>
      </c>
      <c r="B1203" t="s">
        <v>1861</v>
      </c>
      <c r="C1203" t="s">
        <v>1862</v>
      </c>
      <c r="D1203">
        <v>3108701</v>
      </c>
      <c r="E1203">
        <v>92</v>
      </c>
      <c r="F1203" t="s">
        <v>1849</v>
      </c>
      <c r="G1203" s="1">
        <v>46209.863287037035</v>
      </c>
      <c r="H1203">
        <v>77</v>
      </c>
      <c r="I1203" t="s">
        <v>1849</v>
      </c>
      <c r="J1203" s="1">
        <v>46209.863564814812</v>
      </c>
      <c r="K1203">
        <v>1</v>
      </c>
      <c r="L1203">
        <v>1</v>
      </c>
      <c r="M1203" t="s">
        <v>1850</v>
      </c>
      <c r="N1203" t="s">
        <v>1851</v>
      </c>
      <c r="O1203" s="1">
        <v>46209.860775462963</v>
      </c>
      <c r="P1203" s="1">
        <v>46209.863564814812</v>
      </c>
      <c r="Q1203" s="1" t="str">
        <f t="shared" si="18"/>
        <v>3108701|r03</v>
      </c>
    </row>
    <row r="1204" spans="1:17">
      <c r="A1204">
        <v>1203</v>
      </c>
      <c r="B1204" t="s">
        <v>1861</v>
      </c>
      <c r="C1204" t="s">
        <v>1862</v>
      </c>
      <c r="D1204">
        <v>2304236</v>
      </c>
      <c r="E1204">
        <v>61</v>
      </c>
      <c r="F1204" t="s">
        <v>1849</v>
      </c>
      <c r="G1204" s="1">
        <v>46209.861712962964</v>
      </c>
      <c r="H1204">
        <v>60</v>
      </c>
      <c r="I1204" t="s">
        <v>1849</v>
      </c>
      <c r="J1204" s="1">
        <v>46209.861956018518</v>
      </c>
      <c r="K1204">
        <v>1</v>
      </c>
      <c r="L1204">
        <v>1</v>
      </c>
      <c r="M1204" t="s">
        <v>1850</v>
      </c>
      <c r="N1204" t="s">
        <v>1851</v>
      </c>
      <c r="O1204" s="1">
        <v>46209.861111111109</v>
      </c>
      <c r="P1204" s="1">
        <v>46209.861956018518</v>
      </c>
      <c r="Q1204" s="1" t="str">
        <f t="shared" si="18"/>
        <v>2304236|r03</v>
      </c>
    </row>
    <row r="1205" spans="1:17">
      <c r="A1205">
        <v>1204</v>
      </c>
      <c r="B1205" t="s">
        <v>1861</v>
      </c>
      <c r="C1205" t="s">
        <v>1862</v>
      </c>
      <c r="D1205">
        <v>4103453</v>
      </c>
      <c r="E1205">
        <v>57</v>
      </c>
      <c r="F1205" t="s">
        <v>1849</v>
      </c>
      <c r="G1205" s="1">
        <v>46209.861747685187</v>
      </c>
      <c r="H1205">
        <v>64</v>
      </c>
      <c r="I1205" t="s">
        <v>1849</v>
      </c>
      <c r="J1205" s="1">
        <v>46209.861979166664</v>
      </c>
      <c r="K1205">
        <v>1</v>
      </c>
      <c r="L1205">
        <v>1</v>
      </c>
      <c r="M1205" t="s">
        <v>1850</v>
      </c>
      <c r="N1205" t="s">
        <v>1851</v>
      </c>
      <c r="O1205" s="1">
        <v>46209.861481481479</v>
      </c>
      <c r="P1205" s="1">
        <v>46209.861979166664</v>
      </c>
      <c r="Q1205" s="1" t="str">
        <f t="shared" si="18"/>
        <v>4103453|r03</v>
      </c>
    </row>
    <row r="1206" spans="1:17">
      <c r="A1206">
        <v>1205</v>
      </c>
      <c r="B1206" t="s">
        <v>1861</v>
      </c>
      <c r="C1206" t="s">
        <v>1862</v>
      </c>
      <c r="D1206">
        <v>2308708</v>
      </c>
      <c r="E1206">
        <v>60</v>
      </c>
      <c r="F1206" t="s">
        <v>1849</v>
      </c>
      <c r="G1206" s="1">
        <v>46209.862361111111</v>
      </c>
      <c r="H1206">
        <v>66</v>
      </c>
      <c r="I1206" t="s">
        <v>1849</v>
      </c>
      <c r="J1206" s="1">
        <v>46209.862604166665</v>
      </c>
      <c r="K1206">
        <v>1</v>
      </c>
      <c r="L1206">
        <v>1</v>
      </c>
      <c r="M1206" t="s">
        <v>1850</v>
      </c>
      <c r="N1206" t="s">
        <v>1851</v>
      </c>
      <c r="O1206" s="1">
        <v>46209.861990740741</v>
      </c>
      <c r="P1206" s="1">
        <v>46209.862604166665</v>
      </c>
      <c r="Q1206" s="1" t="str">
        <f t="shared" si="18"/>
        <v>2308708|r03</v>
      </c>
    </row>
    <row r="1207" spans="1:17">
      <c r="A1207">
        <v>1206</v>
      </c>
      <c r="B1207" t="s">
        <v>1861</v>
      </c>
      <c r="C1207" t="s">
        <v>1862</v>
      </c>
      <c r="D1207">
        <v>4104253</v>
      </c>
      <c r="E1207">
        <v>65</v>
      </c>
      <c r="F1207" t="s">
        <v>1849</v>
      </c>
      <c r="G1207" s="1">
        <v>46209.862546296295</v>
      </c>
      <c r="H1207">
        <v>67</v>
      </c>
      <c r="I1207" t="s">
        <v>1849</v>
      </c>
      <c r="J1207" s="1">
        <v>46209.862824074073</v>
      </c>
      <c r="K1207">
        <v>1</v>
      </c>
      <c r="L1207">
        <v>1</v>
      </c>
      <c r="M1207" t="s">
        <v>1850</v>
      </c>
      <c r="N1207" t="s">
        <v>1851</v>
      </c>
      <c r="O1207" s="1">
        <v>46209.862013888887</v>
      </c>
      <c r="P1207" s="1">
        <v>46209.862824074073</v>
      </c>
      <c r="Q1207" s="1" t="str">
        <f t="shared" si="18"/>
        <v>4104253|r03</v>
      </c>
    </row>
    <row r="1208" spans="1:17">
      <c r="A1208">
        <v>1207</v>
      </c>
      <c r="B1208" t="s">
        <v>1861</v>
      </c>
      <c r="C1208" t="s">
        <v>1862</v>
      </c>
      <c r="D1208">
        <v>2310308</v>
      </c>
      <c r="E1208">
        <v>60</v>
      </c>
      <c r="F1208" t="s">
        <v>1849</v>
      </c>
      <c r="G1208" s="1">
        <v>46209.864803240744</v>
      </c>
      <c r="H1208">
        <v>67</v>
      </c>
      <c r="I1208" t="s">
        <v>1849</v>
      </c>
      <c r="J1208" s="1">
        <v>46209.865057870367</v>
      </c>
      <c r="K1208">
        <v>1</v>
      </c>
      <c r="L1208">
        <v>1</v>
      </c>
      <c r="M1208" t="s">
        <v>1850</v>
      </c>
      <c r="N1208" t="s">
        <v>1851</v>
      </c>
      <c r="O1208" s="1">
        <v>46209.862650462965</v>
      </c>
      <c r="P1208" s="1">
        <v>46209.865057870367</v>
      </c>
      <c r="Q1208" s="1" t="str">
        <f t="shared" si="18"/>
        <v>2310308|r03</v>
      </c>
    </row>
    <row r="1209" spans="1:17">
      <c r="A1209">
        <v>1208</v>
      </c>
      <c r="B1209" t="s">
        <v>1861</v>
      </c>
      <c r="C1209" t="s">
        <v>1862</v>
      </c>
      <c r="D1209">
        <v>4104303</v>
      </c>
      <c r="E1209">
        <v>79</v>
      </c>
      <c r="F1209" t="s">
        <v>1849</v>
      </c>
      <c r="G1209" s="1">
        <v>46209.863287037035</v>
      </c>
      <c r="H1209">
        <v>77</v>
      </c>
      <c r="I1209" t="s">
        <v>1849</v>
      </c>
      <c r="J1209" s="1">
        <v>46209.863541666666</v>
      </c>
      <c r="K1209">
        <v>1</v>
      </c>
      <c r="L1209">
        <v>1</v>
      </c>
      <c r="M1209" t="s">
        <v>1850</v>
      </c>
      <c r="N1209" t="s">
        <v>1851</v>
      </c>
      <c r="O1209" s="1">
        <v>46209.862858796296</v>
      </c>
      <c r="P1209" s="1">
        <v>46209.863541666666</v>
      </c>
      <c r="Q1209" s="1" t="str">
        <f t="shared" si="18"/>
        <v>4104303|r03</v>
      </c>
    </row>
    <row r="1210" spans="1:17">
      <c r="A1210">
        <v>1209</v>
      </c>
      <c r="B1210" t="s">
        <v>1861</v>
      </c>
      <c r="C1210" t="s">
        <v>1862</v>
      </c>
      <c r="D1210">
        <v>4107546</v>
      </c>
      <c r="E1210">
        <v>69</v>
      </c>
      <c r="F1210" t="s">
        <v>1849</v>
      </c>
      <c r="G1210" s="1">
        <v>46209.863981481481</v>
      </c>
      <c r="H1210">
        <v>70</v>
      </c>
      <c r="I1210" t="s">
        <v>1849</v>
      </c>
      <c r="J1210" s="1">
        <v>46209.864247685182</v>
      </c>
      <c r="K1210">
        <v>1</v>
      </c>
      <c r="L1210">
        <v>1</v>
      </c>
      <c r="M1210" t="s">
        <v>1850</v>
      </c>
      <c r="N1210" t="s">
        <v>1851</v>
      </c>
      <c r="O1210" s="1">
        <v>46209.863587962966</v>
      </c>
      <c r="P1210" s="1">
        <v>46209.864247685182</v>
      </c>
      <c r="Q1210" s="1" t="str">
        <f t="shared" si="18"/>
        <v>4107546|r03</v>
      </c>
    </row>
    <row r="1211" spans="1:17">
      <c r="A1211">
        <v>1210</v>
      </c>
      <c r="B1211" t="s">
        <v>1861</v>
      </c>
      <c r="C1211" t="s">
        <v>1862</v>
      </c>
      <c r="D1211">
        <v>3109600</v>
      </c>
      <c r="E1211">
        <v>63</v>
      </c>
      <c r="F1211" t="s">
        <v>1849</v>
      </c>
      <c r="G1211" s="1">
        <v>46209.864571759259</v>
      </c>
      <c r="H1211">
        <v>74</v>
      </c>
      <c r="I1211" t="s">
        <v>1849</v>
      </c>
      <c r="J1211" s="1">
        <v>46209.864884259259</v>
      </c>
      <c r="K1211">
        <v>1</v>
      </c>
      <c r="L1211">
        <v>1</v>
      </c>
      <c r="M1211" t="s">
        <v>1850</v>
      </c>
      <c r="N1211" t="s">
        <v>1851</v>
      </c>
      <c r="O1211" s="1">
        <v>46209.863599537035</v>
      </c>
      <c r="P1211" s="1">
        <v>46209.864884259259</v>
      </c>
      <c r="Q1211" s="1" t="str">
        <f t="shared" si="18"/>
        <v>3109600|r03</v>
      </c>
    </row>
    <row r="1212" spans="1:17">
      <c r="A1212">
        <v>1211</v>
      </c>
      <c r="B1212" t="s">
        <v>1861</v>
      </c>
      <c r="C1212" t="s">
        <v>1862</v>
      </c>
      <c r="D1212">
        <v>4108007</v>
      </c>
      <c r="E1212">
        <v>71</v>
      </c>
      <c r="F1212" t="s">
        <v>1849</v>
      </c>
      <c r="G1212" s="1">
        <v>46209.864490740743</v>
      </c>
      <c r="H1212">
        <v>75</v>
      </c>
      <c r="I1212" t="s">
        <v>1849</v>
      </c>
      <c r="J1212" s="1">
        <v>46209.864722222221</v>
      </c>
      <c r="K1212">
        <v>1</v>
      </c>
      <c r="L1212">
        <v>1</v>
      </c>
      <c r="M1212" t="s">
        <v>1850</v>
      </c>
      <c r="N1212" t="s">
        <v>1851</v>
      </c>
      <c r="O1212" s="1">
        <v>46209.864282407405</v>
      </c>
      <c r="P1212" s="1">
        <v>46209.864722222221</v>
      </c>
      <c r="Q1212" s="1" t="str">
        <f t="shared" si="18"/>
        <v>4108007|r03</v>
      </c>
    </row>
    <row r="1213" spans="1:17">
      <c r="A1213">
        <v>1212</v>
      </c>
      <c r="B1213" t="s">
        <v>1861</v>
      </c>
      <c r="C1213" t="s">
        <v>1862</v>
      </c>
      <c r="D1213">
        <v>4108106</v>
      </c>
      <c r="E1213">
        <v>56</v>
      </c>
      <c r="F1213" t="s">
        <v>1849</v>
      </c>
      <c r="G1213" s="1">
        <v>46209.865069444444</v>
      </c>
      <c r="H1213">
        <v>55</v>
      </c>
      <c r="I1213" t="s">
        <v>1849</v>
      </c>
      <c r="J1213" s="1">
        <v>46209.865335648145</v>
      </c>
      <c r="K1213">
        <v>1</v>
      </c>
      <c r="L1213">
        <v>1</v>
      </c>
      <c r="M1213" t="s">
        <v>1850</v>
      </c>
      <c r="N1213" t="s">
        <v>1851</v>
      </c>
      <c r="O1213" s="1">
        <v>46209.864756944444</v>
      </c>
      <c r="P1213" s="1">
        <v>46209.865335648145</v>
      </c>
      <c r="Q1213" s="1" t="str">
        <f t="shared" si="18"/>
        <v>4108106|r03</v>
      </c>
    </row>
    <row r="1214" spans="1:17">
      <c r="A1214">
        <v>1213</v>
      </c>
      <c r="B1214" t="s">
        <v>1861</v>
      </c>
      <c r="C1214" t="s">
        <v>1862</v>
      </c>
      <c r="D1214">
        <v>3109808</v>
      </c>
      <c r="E1214">
        <v>56</v>
      </c>
      <c r="F1214" t="s">
        <v>1849</v>
      </c>
      <c r="G1214" s="1">
        <v>46209.865219907406</v>
      </c>
      <c r="H1214">
        <v>60</v>
      </c>
      <c r="I1214" t="s">
        <v>1849</v>
      </c>
      <c r="J1214" s="1">
        <v>46209.865474537037</v>
      </c>
      <c r="K1214">
        <v>1</v>
      </c>
      <c r="L1214">
        <v>1</v>
      </c>
      <c r="M1214" t="s">
        <v>1850</v>
      </c>
      <c r="N1214" t="s">
        <v>1851</v>
      </c>
      <c r="O1214" s="1">
        <v>46209.864930555559</v>
      </c>
      <c r="P1214" s="1">
        <v>46209.865474537037</v>
      </c>
      <c r="Q1214" s="1" t="str">
        <f t="shared" si="18"/>
        <v>3109808|r03</v>
      </c>
    </row>
    <row r="1215" spans="1:17">
      <c r="A1215">
        <v>1214</v>
      </c>
      <c r="B1215" t="s">
        <v>1861</v>
      </c>
      <c r="C1215" t="s">
        <v>1862</v>
      </c>
      <c r="D1215">
        <v>2310407</v>
      </c>
      <c r="E1215">
        <v>63</v>
      </c>
      <c r="F1215" t="s">
        <v>1849</v>
      </c>
      <c r="G1215" s="1">
        <v>46209.865497685183</v>
      </c>
      <c r="H1215">
        <v>66</v>
      </c>
      <c r="I1215" t="s">
        <v>1849</v>
      </c>
      <c r="J1215" s="1">
        <v>46209.865763888891</v>
      </c>
      <c r="K1215">
        <v>1</v>
      </c>
      <c r="L1215">
        <v>1</v>
      </c>
      <c r="M1215" t="s">
        <v>1850</v>
      </c>
      <c r="N1215" t="s">
        <v>1851</v>
      </c>
      <c r="O1215" s="1">
        <v>46209.86509259259</v>
      </c>
      <c r="P1215" s="1">
        <v>46209.865763888891</v>
      </c>
      <c r="Q1215" s="1" t="str">
        <f t="shared" si="18"/>
        <v>2310407|r03</v>
      </c>
    </row>
    <row r="1216" spans="1:17">
      <c r="A1216">
        <v>1215</v>
      </c>
      <c r="B1216" t="s">
        <v>1861</v>
      </c>
      <c r="C1216" t="s">
        <v>1862</v>
      </c>
      <c r="D1216">
        <v>4108809</v>
      </c>
      <c r="E1216">
        <v>58</v>
      </c>
      <c r="F1216" t="s">
        <v>1849</v>
      </c>
      <c r="G1216" s="1">
        <v>46209.869143518517</v>
      </c>
      <c r="H1216">
        <v>63</v>
      </c>
      <c r="I1216" t="s">
        <v>1849</v>
      </c>
      <c r="J1216" s="1">
        <v>46209.869409722225</v>
      </c>
      <c r="K1216">
        <v>1</v>
      </c>
      <c r="L1216">
        <v>1</v>
      </c>
      <c r="M1216" t="s">
        <v>1850</v>
      </c>
      <c r="N1216" t="s">
        <v>1851</v>
      </c>
      <c r="O1216" s="1">
        <v>46209.865381944444</v>
      </c>
      <c r="P1216" s="1">
        <v>46209.869409722225</v>
      </c>
      <c r="Q1216" s="1" t="str">
        <f t="shared" si="18"/>
        <v>4108809|r03</v>
      </c>
    </row>
    <row r="1217" spans="1:17">
      <c r="A1217">
        <v>1216</v>
      </c>
      <c r="B1217" t="s">
        <v>1861</v>
      </c>
      <c r="C1217" t="s">
        <v>1862</v>
      </c>
      <c r="D1217">
        <v>3113008</v>
      </c>
      <c r="E1217">
        <v>92</v>
      </c>
      <c r="F1217" t="s">
        <v>1849</v>
      </c>
      <c r="G1217" s="1">
        <v>46209.870567129627</v>
      </c>
      <c r="H1217">
        <v>65</v>
      </c>
      <c r="I1217" t="s">
        <v>1849</v>
      </c>
      <c r="J1217" s="1">
        <v>46209.870868055557</v>
      </c>
      <c r="K1217">
        <v>1</v>
      </c>
      <c r="L1217">
        <v>1</v>
      </c>
      <c r="M1217" t="s">
        <v>1850</v>
      </c>
      <c r="N1217" t="s">
        <v>1851</v>
      </c>
      <c r="O1217" s="1">
        <v>46209.86550925926</v>
      </c>
      <c r="P1217" s="1">
        <v>46209.870868055557</v>
      </c>
      <c r="Q1217" s="1" t="str">
        <f t="shared" si="18"/>
        <v>3113008|r03</v>
      </c>
    </row>
    <row r="1218" spans="1:17">
      <c r="A1218">
        <v>1217</v>
      </c>
      <c r="B1218" t="s">
        <v>1861</v>
      </c>
      <c r="C1218" t="s">
        <v>1862</v>
      </c>
      <c r="D1218">
        <v>2312106</v>
      </c>
      <c r="E1218">
        <v>63</v>
      </c>
      <c r="F1218" t="s">
        <v>1849</v>
      </c>
      <c r="G1218" s="1">
        <v>46209.86619212963</v>
      </c>
      <c r="H1218">
        <v>66</v>
      </c>
      <c r="I1218" t="s">
        <v>1849</v>
      </c>
      <c r="J1218" s="1">
        <v>46209.86645833333</v>
      </c>
      <c r="K1218">
        <v>1</v>
      </c>
      <c r="L1218">
        <v>1</v>
      </c>
      <c r="M1218" t="s">
        <v>1850</v>
      </c>
      <c r="N1218" t="s">
        <v>1851</v>
      </c>
      <c r="O1218" s="1">
        <v>46209.865810185183</v>
      </c>
      <c r="P1218" s="1">
        <v>46209.86645833333</v>
      </c>
      <c r="Q1218" s="1" t="str">
        <f t="shared" ref="Q1218:Q1281" si="19">D1218&amp;"|"&amp;B1218</f>
        <v>2312106|r03</v>
      </c>
    </row>
    <row r="1219" spans="1:17">
      <c r="A1219">
        <v>1218</v>
      </c>
      <c r="B1219" t="s">
        <v>1861</v>
      </c>
      <c r="C1219" t="s">
        <v>1862</v>
      </c>
      <c r="D1219">
        <v>2313252</v>
      </c>
      <c r="E1219">
        <v>64</v>
      </c>
      <c r="F1219" t="s">
        <v>1849</v>
      </c>
      <c r="G1219" s="1">
        <v>46209.866747685184</v>
      </c>
      <c r="H1219">
        <v>66</v>
      </c>
      <c r="I1219" t="s">
        <v>1849</v>
      </c>
      <c r="J1219" s="1">
        <v>46209.867037037038</v>
      </c>
      <c r="K1219">
        <v>1</v>
      </c>
      <c r="L1219">
        <v>1</v>
      </c>
      <c r="M1219" t="s">
        <v>1850</v>
      </c>
      <c r="N1219" t="s">
        <v>1851</v>
      </c>
      <c r="O1219" s="1">
        <v>46209.866493055553</v>
      </c>
      <c r="P1219" s="1">
        <v>46209.867037037038</v>
      </c>
      <c r="Q1219" s="1" t="str">
        <f t="shared" si="19"/>
        <v>2313252|r03</v>
      </c>
    </row>
    <row r="1220" spans="1:17">
      <c r="A1220">
        <v>1219</v>
      </c>
      <c r="B1220" t="s">
        <v>1861</v>
      </c>
      <c r="C1220" t="s">
        <v>1862</v>
      </c>
      <c r="D1220">
        <v>2313955</v>
      </c>
      <c r="E1220">
        <v>62</v>
      </c>
      <c r="F1220" t="s">
        <v>1849</v>
      </c>
      <c r="G1220" s="1">
        <v>46209.867395833331</v>
      </c>
      <c r="H1220">
        <v>65</v>
      </c>
      <c r="I1220" t="s">
        <v>1849</v>
      </c>
      <c r="J1220" s="1">
        <v>46209.867650462962</v>
      </c>
      <c r="K1220">
        <v>1</v>
      </c>
      <c r="L1220">
        <v>1</v>
      </c>
      <c r="M1220" t="s">
        <v>1850</v>
      </c>
      <c r="N1220" t="s">
        <v>1851</v>
      </c>
      <c r="O1220" s="1">
        <v>46209.867071759261</v>
      </c>
      <c r="P1220" s="1">
        <v>46209.867650462962</v>
      </c>
      <c r="Q1220" s="1" t="str">
        <f t="shared" si="19"/>
        <v>2313955|r03</v>
      </c>
    </row>
    <row r="1221" spans="1:17">
      <c r="A1221">
        <v>1220</v>
      </c>
      <c r="B1221" t="s">
        <v>1861</v>
      </c>
      <c r="C1221" t="s">
        <v>1862</v>
      </c>
      <c r="D1221">
        <v>2100436</v>
      </c>
      <c r="E1221">
        <v>69</v>
      </c>
      <c r="F1221" t="s">
        <v>1849</v>
      </c>
      <c r="G1221" s="1">
        <v>46209.868946759256</v>
      </c>
      <c r="H1221">
        <v>65</v>
      </c>
      <c r="I1221" t="s">
        <v>1849</v>
      </c>
      <c r="J1221" s="1">
        <v>46209.869421296295</v>
      </c>
      <c r="K1221">
        <v>1</v>
      </c>
      <c r="L1221">
        <v>1</v>
      </c>
      <c r="M1221" t="s">
        <v>1850</v>
      </c>
      <c r="N1221" t="s">
        <v>1851</v>
      </c>
      <c r="O1221" s="1">
        <v>46209.867685185185</v>
      </c>
      <c r="P1221" s="1">
        <v>46209.869421296295</v>
      </c>
      <c r="Q1221" s="1" t="str">
        <f t="shared" si="19"/>
        <v>2100436|r03</v>
      </c>
    </row>
    <row r="1222" spans="1:17">
      <c r="A1222">
        <v>1221</v>
      </c>
      <c r="B1222" t="s">
        <v>1861</v>
      </c>
      <c r="C1222" t="s">
        <v>1862</v>
      </c>
      <c r="D1222">
        <v>4109203</v>
      </c>
      <c r="E1222">
        <v>72</v>
      </c>
      <c r="F1222" t="s">
        <v>1849</v>
      </c>
      <c r="G1222" s="1">
        <v>46209.869756944441</v>
      </c>
      <c r="H1222">
        <v>73</v>
      </c>
      <c r="I1222" t="s">
        <v>1849</v>
      </c>
      <c r="J1222" s="1">
        <v>46209.870023148149</v>
      </c>
      <c r="K1222">
        <v>1</v>
      </c>
      <c r="L1222">
        <v>1</v>
      </c>
      <c r="M1222" t="s">
        <v>1850</v>
      </c>
      <c r="N1222" t="s">
        <v>1851</v>
      </c>
      <c r="O1222" s="1">
        <v>46209.869444444441</v>
      </c>
      <c r="P1222" s="1">
        <v>46209.870023148149</v>
      </c>
      <c r="Q1222" s="1" t="str">
        <f t="shared" si="19"/>
        <v>4109203|r03</v>
      </c>
    </row>
    <row r="1223" spans="1:17">
      <c r="A1223">
        <v>1222</v>
      </c>
      <c r="B1223" t="s">
        <v>1861</v>
      </c>
      <c r="C1223" t="s">
        <v>1862</v>
      </c>
      <c r="D1223">
        <v>2100501</v>
      </c>
      <c r="E1223">
        <v>73</v>
      </c>
      <c r="F1223" t="s">
        <v>1849</v>
      </c>
      <c r="G1223" s="1">
        <v>46209.871446759258</v>
      </c>
      <c r="H1223">
        <v>68</v>
      </c>
      <c r="I1223" t="s">
        <v>1849</v>
      </c>
      <c r="J1223" s="1">
        <v>46209.871840277781</v>
      </c>
      <c r="K1223">
        <v>1</v>
      </c>
      <c r="L1223">
        <v>1</v>
      </c>
      <c r="M1223" t="s">
        <v>1850</v>
      </c>
      <c r="N1223" t="s">
        <v>1851</v>
      </c>
      <c r="O1223" s="1">
        <v>46209.869467592594</v>
      </c>
      <c r="P1223" s="1">
        <v>46209.871840277781</v>
      </c>
      <c r="Q1223" s="1" t="str">
        <f t="shared" si="19"/>
        <v>2100501|r03</v>
      </c>
    </row>
    <row r="1224" spans="1:17">
      <c r="A1224">
        <v>1223</v>
      </c>
      <c r="B1224" t="s">
        <v>1861</v>
      </c>
      <c r="C1224" t="s">
        <v>1862</v>
      </c>
      <c r="D1224">
        <v>4109401</v>
      </c>
      <c r="E1224">
        <v>92</v>
      </c>
      <c r="F1224" t="s">
        <v>1849</v>
      </c>
      <c r="G1224" s="1">
        <v>46209.872534722221</v>
      </c>
      <c r="H1224">
        <v>73</v>
      </c>
      <c r="I1224" t="s">
        <v>1849</v>
      </c>
      <c r="J1224" s="1">
        <v>46209.872719907406</v>
      </c>
      <c r="K1224">
        <v>1</v>
      </c>
      <c r="L1224">
        <v>1</v>
      </c>
      <c r="M1224" t="s">
        <v>1850</v>
      </c>
      <c r="N1224" t="s">
        <v>1851</v>
      </c>
      <c r="O1224" s="1">
        <v>46209.870057870372</v>
      </c>
      <c r="P1224" s="1">
        <v>46209.872719907406</v>
      </c>
      <c r="Q1224" s="1" t="str">
        <f t="shared" si="19"/>
        <v>4109401|r03</v>
      </c>
    </row>
    <row r="1225" spans="1:17">
      <c r="A1225">
        <v>1224</v>
      </c>
      <c r="B1225" t="s">
        <v>1861</v>
      </c>
      <c r="C1225" t="s">
        <v>1862</v>
      </c>
      <c r="D1225">
        <v>3115102</v>
      </c>
      <c r="E1225">
        <v>92</v>
      </c>
      <c r="F1225" t="s">
        <v>1849</v>
      </c>
      <c r="G1225" s="1">
        <v>46209.871030092596</v>
      </c>
      <c r="H1225">
        <v>72</v>
      </c>
      <c r="I1225" t="s">
        <v>1849</v>
      </c>
      <c r="J1225" s="1">
        <v>46209.87122685185</v>
      </c>
      <c r="K1225">
        <v>1</v>
      </c>
      <c r="L1225">
        <v>1</v>
      </c>
      <c r="M1225" t="s">
        <v>1850</v>
      </c>
      <c r="N1225" t="s">
        <v>1851</v>
      </c>
      <c r="O1225" s="1">
        <v>46209.87090277778</v>
      </c>
      <c r="P1225" s="1">
        <v>46209.87122685185</v>
      </c>
      <c r="Q1225" s="1" t="str">
        <f t="shared" si="19"/>
        <v>3115102|r03</v>
      </c>
    </row>
    <row r="1226" spans="1:17">
      <c r="A1226">
        <v>1225</v>
      </c>
      <c r="B1226" t="s">
        <v>1861</v>
      </c>
      <c r="C1226" t="s">
        <v>1862</v>
      </c>
      <c r="D1226">
        <v>3115409</v>
      </c>
      <c r="E1226">
        <v>92</v>
      </c>
      <c r="F1226" t="s">
        <v>1849</v>
      </c>
      <c r="G1226" s="1">
        <v>46209.871412037035</v>
      </c>
      <c r="H1226">
        <v>93</v>
      </c>
      <c r="I1226" t="s">
        <v>1849</v>
      </c>
      <c r="J1226" s="1">
        <v>46209.871759259258</v>
      </c>
      <c r="K1226">
        <v>1</v>
      </c>
      <c r="L1226">
        <v>1</v>
      </c>
      <c r="M1226" t="s">
        <v>1850</v>
      </c>
      <c r="N1226" t="s">
        <v>1851</v>
      </c>
      <c r="O1226" s="1">
        <v>46209.87127314815</v>
      </c>
      <c r="P1226" s="1">
        <v>46209.871759259258</v>
      </c>
      <c r="Q1226" s="1" t="str">
        <f t="shared" si="19"/>
        <v>3115409|r03</v>
      </c>
    </row>
    <row r="1227" spans="1:17">
      <c r="A1227">
        <v>1226</v>
      </c>
      <c r="B1227" t="s">
        <v>1861</v>
      </c>
      <c r="C1227" t="s">
        <v>1862</v>
      </c>
      <c r="D1227">
        <v>3115607</v>
      </c>
      <c r="E1227">
        <v>78</v>
      </c>
      <c r="F1227" t="s">
        <v>1849</v>
      </c>
      <c r="G1227" s="1">
        <v>46209.87263888889</v>
      </c>
      <c r="H1227">
        <v>82</v>
      </c>
      <c r="I1227" t="s">
        <v>1849</v>
      </c>
      <c r="J1227" s="1">
        <v>46209.872928240744</v>
      </c>
      <c r="K1227">
        <v>1</v>
      </c>
      <c r="L1227">
        <v>1</v>
      </c>
      <c r="M1227" t="s">
        <v>1850</v>
      </c>
      <c r="N1227" t="s">
        <v>1851</v>
      </c>
      <c r="O1227" s="1">
        <v>46209.871793981481</v>
      </c>
      <c r="P1227" s="1">
        <v>46209.872928240744</v>
      </c>
      <c r="Q1227" s="1" t="str">
        <f t="shared" si="19"/>
        <v>3115607|r03</v>
      </c>
    </row>
    <row r="1228" spans="1:17">
      <c r="A1228">
        <v>1227</v>
      </c>
      <c r="B1228" t="s">
        <v>1861</v>
      </c>
      <c r="C1228" t="s">
        <v>1862</v>
      </c>
      <c r="D1228">
        <v>2100956</v>
      </c>
      <c r="E1228">
        <v>63</v>
      </c>
      <c r="F1228" t="s">
        <v>1849</v>
      </c>
      <c r="G1228" s="1">
        <v>46209.872256944444</v>
      </c>
      <c r="H1228">
        <v>66</v>
      </c>
      <c r="I1228" t="s">
        <v>1849</v>
      </c>
      <c r="J1228" s="1">
        <v>46209.872523148151</v>
      </c>
      <c r="K1228">
        <v>1</v>
      </c>
      <c r="L1228">
        <v>1</v>
      </c>
      <c r="M1228" t="s">
        <v>1850</v>
      </c>
      <c r="N1228" t="s">
        <v>1851</v>
      </c>
      <c r="O1228" s="1">
        <v>46209.871874999997</v>
      </c>
      <c r="P1228" s="1">
        <v>46209.872523148151</v>
      </c>
      <c r="Q1228" s="1" t="str">
        <f t="shared" si="19"/>
        <v>2100956|r03</v>
      </c>
    </row>
    <row r="1229" spans="1:17">
      <c r="A1229">
        <v>1228</v>
      </c>
      <c r="B1229" t="s">
        <v>1861</v>
      </c>
      <c r="C1229" t="s">
        <v>1862</v>
      </c>
      <c r="D1229">
        <v>2101608</v>
      </c>
      <c r="E1229">
        <v>84</v>
      </c>
      <c r="F1229" t="s">
        <v>1849</v>
      </c>
      <c r="G1229" s="1">
        <v>46209.872916666667</v>
      </c>
      <c r="H1229">
        <v>83</v>
      </c>
      <c r="I1229" t="s">
        <v>1849</v>
      </c>
      <c r="J1229" s="1">
        <v>46209.873171296298</v>
      </c>
      <c r="K1229">
        <v>1</v>
      </c>
      <c r="L1229">
        <v>1</v>
      </c>
      <c r="M1229" t="s">
        <v>1850</v>
      </c>
      <c r="N1229" t="s">
        <v>1851</v>
      </c>
      <c r="O1229" s="1">
        <v>46209.872557870367</v>
      </c>
      <c r="P1229" s="1">
        <v>46209.873171296298</v>
      </c>
      <c r="Q1229" s="1" t="str">
        <f t="shared" si="19"/>
        <v>2101608|r03</v>
      </c>
    </row>
    <row r="1230" spans="1:17">
      <c r="A1230">
        <v>1229</v>
      </c>
      <c r="B1230" t="s">
        <v>1861</v>
      </c>
      <c r="C1230" t="s">
        <v>1862</v>
      </c>
      <c r="D1230">
        <v>4109708</v>
      </c>
      <c r="E1230">
        <v>39</v>
      </c>
      <c r="F1230" t="s">
        <v>1849</v>
      </c>
      <c r="G1230" s="1">
        <v>46209.873657407406</v>
      </c>
      <c r="H1230">
        <v>45</v>
      </c>
      <c r="I1230" t="s">
        <v>1849</v>
      </c>
      <c r="J1230" s="1">
        <v>46209.873935185184</v>
      </c>
      <c r="K1230">
        <v>1</v>
      </c>
      <c r="L1230">
        <v>1</v>
      </c>
      <c r="M1230" t="s">
        <v>1850</v>
      </c>
      <c r="N1230" t="s">
        <v>1851</v>
      </c>
      <c r="O1230" s="1">
        <v>46209.872777777775</v>
      </c>
      <c r="P1230" s="1">
        <v>46209.873935185184</v>
      </c>
      <c r="Q1230" s="1" t="str">
        <f t="shared" si="19"/>
        <v>4109708|r03</v>
      </c>
    </row>
    <row r="1231" spans="1:17">
      <c r="A1231">
        <v>1230</v>
      </c>
      <c r="B1231" t="s">
        <v>1861</v>
      </c>
      <c r="C1231" t="s">
        <v>1862</v>
      </c>
      <c r="D1231">
        <v>3115805</v>
      </c>
      <c r="E1231">
        <v>60</v>
      </c>
      <c r="F1231" t="s">
        <v>1849</v>
      </c>
      <c r="G1231" s="1">
        <v>46209.87327546296</v>
      </c>
      <c r="H1231">
        <v>61</v>
      </c>
      <c r="I1231" t="s">
        <v>1849</v>
      </c>
      <c r="J1231" s="1">
        <v>46209.873518518521</v>
      </c>
      <c r="K1231">
        <v>1</v>
      </c>
      <c r="L1231">
        <v>1</v>
      </c>
      <c r="M1231" t="s">
        <v>1850</v>
      </c>
      <c r="N1231" t="s">
        <v>1851</v>
      </c>
      <c r="O1231" s="1">
        <v>46209.872974537036</v>
      </c>
      <c r="P1231" s="1">
        <v>46209.873518518521</v>
      </c>
      <c r="Q1231" s="1" t="str">
        <f t="shared" si="19"/>
        <v>3115805|r03</v>
      </c>
    </row>
    <row r="1232" spans="1:17">
      <c r="A1232">
        <v>1231</v>
      </c>
      <c r="B1232" t="s">
        <v>1861</v>
      </c>
      <c r="C1232" t="s">
        <v>1862</v>
      </c>
      <c r="D1232">
        <v>2101970</v>
      </c>
      <c r="E1232">
        <v>44</v>
      </c>
      <c r="F1232" t="s">
        <v>1849</v>
      </c>
      <c r="G1232" s="1">
        <v>46209.873506944445</v>
      </c>
      <c r="H1232">
        <v>53</v>
      </c>
      <c r="I1232" t="s">
        <v>1849</v>
      </c>
      <c r="J1232" s="1">
        <v>46209.873796296299</v>
      </c>
      <c r="K1232">
        <v>1</v>
      </c>
      <c r="L1232">
        <v>1</v>
      </c>
      <c r="M1232" t="s">
        <v>1850</v>
      </c>
      <c r="N1232" t="s">
        <v>1851</v>
      </c>
      <c r="O1232" s="1">
        <v>46209.873217592591</v>
      </c>
      <c r="P1232" s="1">
        <v>46209.873796296299</v>
      </c>
      <c r="Q1232" s="1" t="str">
        <f t="shared" si="19"/>
        <v>2101970|r03</v>
      </c>
    </row>
    <row r="1233" spans="1:17">
      <c r="A1233">
        <v>1232</v>
      </c>
      <c r="B1233" t="s">
        <v>1861</v>
      </c>
      <c r="C1233" t="s">
        <v>1862</v>
      </c>
      <c r="D1233">
        <v>3117702</v>
      </c>
      <c r="E1233">
        <v>92</v>
      </c>
      <c r="F1233" t="s">
        <v>1849</v>
      </c>
      <c r="G1233" s="1">
        <v>46209.873692129629</v>
      </c>
      <c r="H1233">
        <v>81</v>
      </c>
      <c r="I1233" t="s">
        <v>1849</v>
      </c>
      <c r="J1233" s="1">
        <v>46209.873912037037</v>
      </c>
      <c r="K1233">
        <v>1</v>
      </c>
      <c r="L1233">
        <v>1</v>
      </c>
      <c r="M1233" t="s">
        <v>1850</v>
      </c>
      <c r="N1233" t="s">
        <v>1851</v>
      </c>
      <c r="O1233" s="1">
        <v>46209.873564814814</v>
      </c>
      <c r="P1233" s="1">
        <v>46209.873912037037</v>
      </c>
      <c r="Q1233" s="1" t="str">
        <f t="shared" si="19"/>
        <v>3117702|r03</v>
      </c>
    </row>
    <row r="1234" spans="1:17">
      <c r="A1234">
        <v>1233</v>
      </c>
      <c r="B1234" t="s">
        <v>1861</v>
      </c>
      <c r="C1234" t="s">
        <v>1862</v>
      </c>
      <c r="D1234">
        <v>2102408</v>
      </c>
      <c r="E1234">
        <v>44</v>
      </c>
      <c r="F1234" t="s">
        <v>1849</v>
      </c>
      <c r="G1234" s="1">
        <v>46209.874143518522</v>
      </c>
      <c r="H1234">
        <v>53</v>
      </c>
      <c r="I1234" t="s">
        <v>1849</v>
      </c>
      <c r="J1234" s="1">
        <v>46209.874409722222</v>
      </c>
      <c r="K1234">
        <v>1</v>
      </c>
      <c r="L1234">
        <v>1</v>
      </c>
      <c r="M1234" t="s">
        <v>1850</v>
      </c>
      <c r="N1234" t="s">
        <v>1851</v>
      </c>
      <c r="O1234" s="1">
        <v>46209.873842592591</v>
      </c>
      <c r="P1234" s="1">
        <v>46209.874409722222</v>
      </c>
      <c r="Q1234" s="1" t="str">
        <f t="shared" si="19"/>
        <v>2102408|r03</v>
      </c>
    </row>
    <row r="1235" spans="1:17">
      <c r="A1235">
        <v>1234</v>
      </c>
      <c r="B1235" t="s">
        <v>1861</v>
      </c>
      <c r="C1235" t="s">
        <v>1862</v>
      </c>
      <c r="D1235">
        <v>3118007</v>
      </c>
      <c r="E1235">
        <v>60</v>
      </c>
      <c r="F1235" t="s">
        <v>1849</v>
      </c>
      <c r="G1235" s="1">
        <v>46209.874236111114</v>
      </c>
      <c r="H1235">
        <v>61</v>
      </c>
      <c r="I1235" t="s">
        <v>1849</v>
      </c>
      <c r="J1235" s="1">
        <v>46209.874537037038</v>
      </c>
      <c r="K1235">
        <v>1</v>
      </c>
      <c r="L1235">
        <v>1</v>
      </c>
      <c r="M1235" t="s">
        <v>1850</v>
      </c>
      <c r="N1235" t="s">
        <v>1851</v>
      </c>
      <c r="O1235" s="1">
        <v>46209.87395833333</v>
      </c>
      <c r="P1235" s="1">
        <v>46209.874537037038</v>
      </c>
      <c r="Q1235" s="1" t="str">
        <f t="shared" si="19"/>
        <v>3118007|r03</v>
      </c>
    </row>
    <row r="1236" spans="1:17">
      <c r="A1236">
        <v>1235</v>
      </c>
      <c r="B1236" t="s">
        <v>1861</v>
      </c>
      <c r="C1236" t="s">
        <v>1862</v>
      </c>
      <c r="D1236">
        <v>4111209</v>
      </c>
      <c r="E1236">
        <v>72</v>
      </c>
      <c r="F1236" t="s">
        <v>1849</v>
      </c>
      <c r="G1236" s="1">
        <v>46209.874444444446</v>
      </c>
      <c r="H1236">
        <v>70</v>
      </c>
      <c r="I1236" t="s">
        <v>1849</v>
      </c>
      <c r="J1236" s="1">
        <v>46209.874745370369</v>
      </c>
      <c r="K1236">
        <v>1</v>
      </c>
      <c r="L1236">
        <v>1</v>
      </c>
      <c r="M1236" t="s">
        <v>1850</v>
      </c>
      <c r="N1236" t="s">
        <v>1851</v>
      </c>
      <c r="O1236" s="1">
        <v>46209.873981481483</v>
      </c>
      <c r="P1236" s="1">
        <v>46209.874745370369</v>
      </c>
      <c r="Q1236" s="1" t="str">
        <f t="shared" si="19"/>
        <v>4111209|r03</v>
      </c>
    </row>
    <row r="1237" spans="1:17">
      <c r="A1237">
        <v>1236</v>
      </c>
      <c r="B1237" t="s">
        <v>1861</v>
      </c>
      <c r="C1237" t="s">
        <v>1862</v>
      </c>
      <c r="D1237">
        <v>2103174</v>
      </c>
      <c r="E1237">
        <v>69</v>
      </c>
      <c r="F1237" t="s">
        <v>1849</v>
      </c>
      <c r="G1237" s="1">
        <v>46209.875381944446</v>
      </c>
      <c r="H1237">
        <v>65</v>
      </c>
      <c r="I1237" t="s">
        <v>1849</v>
      </c>
      <c r="J1237" s="1">
        <v>46209.875706018516</v>
      </c>
      <c r="K1237">
        <v>1</v>
      </c>
      <c r="L1237">
        <v>1</v>
      </c>
      <c r="M1237" t="s">
        <v>1850</v>
      </c>
      <c r="N1237" t="s">
        <v>1851</v>
      </c>
      <c r="O1237" s="1">
        <v>46209.874444444446</v>
      </c>
      <c r="P1237" s="1">
        <v>46209.875706018516</v>
      </c>
      <c r="Q1237" s="1" t="str">
        <f t="shared" si="19"/>
        <v>2103174|r03</v>
      </c>
    </row>
    <row r="1238" spans="1:17">
      <c r="A1238">
        <v>1237</v>
      </c>
      <c r="B1238" t="s">
        <v>1861</v>
      </c>
      <c r="C1238" t="s">
        <v>1862</v>
      </c>
      <c r="D1238">
        <v>3118601</v>
      </c>
      <c r="E1238">
        <v>84</v>
      </c>
      <c r="F1238" t="s">
        <v>1849</v>
      </c>
      <c r="G1238" s="1">
        <v>46209.875335648147</v>
      </c>
      <c r="H1238">
        <v>89</v>
      </c>
      <c r="I1238" t="s">
        <v>1849</v>
      </c>
      <c r="J1238" s="1">
        <v>46209.875613425924</v>
      </c>
      <c r="K1238">
        <v>1</v>
      </c>
      <c r="L1238">
        <v>1</v>
      </c>
      <c r="M1238" t="s">
        <v>1850</v>
      </c>
      <c r="N1238" t="s">
        <v>1851</v>
      </c>
      <c r="O1238" s="1">
        <v>46209.874583333331</v>
      </c>
      <c r="P1238" s="1">
        <v>46209.875613425924</v>
      </c>
      <c r="Q1238" s="1" t="str">
        <f t="shared" si="19"/>
        <v>3118601|r03</v>
      </c>
    </row>
    <row r="1239" spans="1:17">
      <c r="A1239">
        <v>1238</v>
      </c>
      <c r="B1239" t="s">
        <v>1861</v>
      </c>
      <c r="C1239" t="s">
        <v>1862</v>
      </c>
      <c r="D1239">
        <v>4111258</v>
      </c>
      <c r="E1239">
        <v>67</v>
      </c>
      <c r="F1239" t="s">
        <v>1849</v>
      </c>
      <c r="G1239" s="1">
        <v>46209.875381944446</v>
      </c>
      <c r="H1239">
        <v>67</v>
      </c>
      <c r="I1239" t="s">
        <v>1849</v>
      </c>
      <c r="J1239" s="1">
        <v>46209.875694444447</v>
      </c>
      <c r="K1239">
        <v>1</v>
      </c>
      <c r="L1239">
        <v>1</v>
      </c>
      <c r="M1239" t="s">
        <v>1850</v>
      </c>
      <c r="N1239" t="s">
        <v>1851</v>
      </c>
      <c r="O1239" s="1">
        <v>46209.874780092592</v>
      </c>
      <c r="P1239" s="1">
        <v>46209.875694444447</v>
      </c>
      <c r="Q1239" s="1" t="str">
        <f t="shared" si="19"/>
        <v>4111258|r03</v>
      </c>
    </row>
    <row r="1240" spans="1:17">
      <c r="A1240">
        <v>1239</v>
      </c>
      <c r="B1240" t="s">
        <v>1861</v>
      </c>
      <c r="C1240" t="s">
        <v>1862</v>
      </c>
      <c r="D1240">
        <v>3120201</v>
      </c>
      <c r="E1240">
        <v>92</v>
      </c>
      <c r="F1240" t="s">
        <v>1849</v>
      </c>
      <c r="G1240" s="1">
        <v>46209.879236111112</v>
      </c>
      <c r="H1240">
        <v>74</v>
      </c>
      <c r="I1240" t="s">
        <v>1849</v>
      </c>
      <c r="J1240" s="1">
        <v>46209.879675925928</v>
      </c>
      <c r="K1240">
        <v>1</v>
      </c>
      <c r="L1240">
        <v>1</v>
      </c>
      <c r="M1240" t="s">
        <v>1850</v>
      </c>
      <c r="N1240" t="s">
        <v>1851</v>
      </c>
      <c r="O1240" s="1">
        <v>46209.875648148147</v>
      </c>
      <c r="P1240" s="1">
        <v>46209.879675925928</v>
      </c>
      <c r="Q1240" s="1" t="str">
        <f t="shared" si="19"/>
        <v>3120201|r03</v>
      </c>
    </row>
    <row r="1241" spans="1:17">
      <c r="A1241">
        <v>1240</v>
      </c>
      <c r="B1241" t="s">
        <v>1861</v>
      </c>
      <c r="C1241" t="s">
        <v>1862</v>
      </c>
      <c r="D1241">
        <v>4111704</v>
      </c>
      <c r="E1241">
        <v>65</v>
      </c>
      <c r="F1241" t="s">
        <v>1849</v>
      </c>
      <c r="G1241" s="1">
        <v>46209.878472222219</v>
      </c>
      <c r="H1241">
        <v>68</v>
      </c>
      <c r="I1241" t="s">
        <v>1849</v>
      </c>
      <c r="J1241" s="1">
        <v>46209.878761574073</v>
      </c>
      <c r="K1241">
        <v>1</v>
      </c>
      <c r="L1241">
        <v>1</v>
      </c>
      <c r="M1241" t="s">
        <v>1850</v>
      </c>
      <c r="N1241" t="s">
        <v>1851</v>
      </c>
      <c r="O1241" s="1">
        <v>46209.875740740739</v>
      </c>
      <c r="P1241" s="1">
        <v>46209.878761574073</v>
      </c>
      <c r="Q1241" s="1" t="str">
        <f t="shared" si="19"/>
        <v>4111704|r03</v>
      </c>
    </row>
    <row r="1242" spans="1:17">
      <c r="A1242">
        <v>1241</v>
      </c>
      <c r="B1242" t="s">
        <v>1861</v>
      </c>
      <c r="C1242" t="s">
        <v>1862</v>
      </c>
      <c r="D1242">
        <v>2103406</v>
      </c>
      <c r="E1242">
        <v>70</v>
      </c>
      <c r="F1242" t="s">
        <v>1849</v>
      </c>
      <c r="G1242" s="1">
        <v>46209.876168981478</v>
      </c>
      <c r="H1242">
        <v>70</v>
      </c>
      <c r="I1242" t="s">
        <v>1849</v>
      </c>
      <c r="J1242" s="1">
        <v>46209.876423611109</v>
      </c>
      <c r="K1242">
        <v>1</v>
      </c>
      <c r="L1242">
        <v>1</v>
      </c>
      <c r="M1242" t="s">
        <v>1850</v>
      </c>
      <c r="N1242" t="s">
        <v>1851</v>
      </c>
      <c r="O1242" s="1">
        <v>46209.875763888886</v>
      </c>
      <c r="P1242" s="1">
        <v>46209.876423611109</v>
      </c>
      <c r="Q1242" s="1" t="str">
        <f t="shared" si="19"/>
        <v>2103406|r03</v>
      </c>
    </row>
    <row r="1243" spans="1:17">
      <c r="A1243">
        <v>1242</v>
      </c>
      <c r="B1243" t="s">
        <v>1861</v>
      </c>
      <c r="C1243" t="s">
        <v>1862</v>
      </c>
      <c r="D1243">
        <v>2105104</v>
      </c>
      <c r="E1243">
        <v>65</v>
      </c>
      <c r="F1243" t="s">
        <v>1849</v>
      </c>
      <c r="G1243" s="1">
        <v>46209.876805555556</v>
      </c>
      <c r="H1243">
        <v>68</v>
      </c>
      <c r="I1243" t="s">
        <v>1849</v>
      </c>
      <c r="J1243" s="1">
        <v>46209.877071759256</v>
      </c>
      <c r="K1243">
        <v>1</v>
      </c>
      <c r="L1243">
        <v>1</v>
      </c>
      <c r="M1243" t="s">
        <v>1850</v>
      </c>
      <c r="N1243" t="s">
        <v>1851</v>
      </c>
      <c r="O1243" s="1">
        <v>46209.876458333332</v>
      </c>
      <c r="P1243" s="1">
        <v>46209.877071759256</v>
      </c>
      <c r="Q1243" s="1" t="str">
        <f t="shared" si="19"/>
        <v>2105104|r03</v>
      </c>
    </row>
    <row r="1244" spans="1:17">
      <c r="A1244">
        <v>1243</v>
      </c>
      <c r="B1244" t="s">
        <v>1861</v>
      </c>
      <c r="C1244" t="s">
        <v>1862</v>
      </c>
      <c r="D1244">
        <v>2105203</v>
      </c>
      <c r="E1244">
        <v>69</v>
      </c>
      <c r="F1244" t="s">
        <v>1849</v>
      </c>
      <c r="G1244" s="1">
        <v>46209.878136574072</v>
      </c>
      <c r="H1244">
        <v>65</v>
      </c>
      <c r="I1244" t="s">
        <v>1849</v>
      </c>
      <c r="J1244" s="1">
        <v>46209.878437500003</v>
      </c>
      <c r="K1244">
        <v>1</v>
      </c>
      <c r="L1244">
        <v>1</v>
      </c>
      <c r="M1244" t="s">
        <v>1850</v>
      </c>
      <c r="N1244" t="s">
        <v>1851</v>
      </c>
      <c r="O1244" s="1">
        <v>46209.877106481479</v>
      </c>
      <c r="P1244" s="1">
        <v>46209.878437500003</v>
      </c>
      <c r="Q1244" s="1" t="str">
        <f t="shared" si="19"/>
        <v>2105203|r03</v>
      </c>
    </row>
    <row r="1245" spans="1:17">
      <c r="A1245">
        <v>1244</v>
      </c>
      <c r="B1245" t="s">
        <v>1861</v>
      </c>
      <c r="C1245" t="s">
        <v>1862</v>
      </c>
      <c r="D1245">
        <v>2106631</v>
      </c>
      <c r="E1245">
        <v>60</v>
      </c>
      <c r="F1245" t="s">
        <v>1849</v>
      </c>
      <c r="G1245" s="1">
        <v>46209.878819444442</v>
      </c>
      <c r="H1245">
        <v>66</v>
      </c>
      <c r="I1245" t="s">
        <v>1849</v>
      </c>
      <c r="J1245" s="1">
        <v>46209.879074074073</v>
      </c>
      <c r="K1245">
        <v>1</v>
      </c>
      <c r="L1245">
        <v>1</v>
      </c>
      <c r="M1245" t="s">
        <v>1850</v>
      </c>
      <c r="N1245" t="s">
        <v>1851</v>
      </c>
      <c r="O1245" s="1">
        <v>46209.878472222219</v>
      </c>
      <c r="P1245" s="1">
        <v>46209.879074074073</v>
      </c>
      <c r="Q1245" s="1" t="str">
        <f t="shared" si="19"/>
        <v>2106631|r03</v>
      </c>
    </row>
    <row r="1246" spans="1:17">
      <c r="A1246">
        <v>1245</v>
      </c>
      <c r="B1246" t="s">
        <v>1861</v>
      </c>
      <c r="C1246" t="s">
        <v>1862</v>
      </c>
      <c r="D1246">
        <v>4115408</v>
      </c>
      <c r="E1246">
        <v>76</v>
      </c>
      <c r="F1246" t="s">
        <v>1849</v>
      </c>
      <c r="G1246" s="1">
        <v>46209.87908564815</v>
      </c>
      <c r="H1246">
        <v>70</v>
      </c>
      <c r="I1246" t="s">
        <v>1849</v>
      </c>
      <c r="J1246" s="1">
        <v>46209.879340277781</v>
      </c>
      <c r="K1246">
        <v>1</v>
      </c>
      <c r="L1246">
        <v>1</v>
      </c>
      <c r="M1246" t="s">
        <v>1850</v>
      </c>
      <c r="N1246" t="s">
        <v>1851</v>
      </c>
      <c r="O1246" s="1">
        <v>46209.878807870373</v>
      </c>
      <c r="P1246" s="1">
        <v>46209.879340277781</v>
      </c>
      <c r="Q1246" s="1" t="str">
        <f t="shared" si="19"/>
        <v>4115408|r03</v>
      </c>
    </row>
    <row r="1247" spans="1:17">
      <c r="A1247">
        <v>1246</v>
      </c>
      <c r="B1247" t="s">
        <v>1861</v>
      </c>
      <c r="C1247" t="s">
        <v>1862</v>
      </c>
      <c r="D1247">
        <v>2107605</v>
      </c>
      <c r="E1247">
        <v>64</v>
      </c>
      <c r="F1247" t="s">
        <v>1849</v>
      </c>
      <c r="G1247" s="1">
        <v>46209.879861111112</v>
      </c>
      <c r="H1247">
        <v>63</v>
      </c>
      <c r="I1247" t="s">
        <v>1849</v>
      </c>
      <c r="J1247" s="1">
        <v>46209.880173611113</v>
      </c>
      <c r="K1247">
        <v>1</v>
      </c>
      <c r="L1247">
        <v>1</v>
      </c>
      <c r="M1247" t="s">
        <v>1850</v>
      </c>
      <c r="N1247" t="s">
        <v>1851</v>
      </c>
      <c r="O1247" s="1">
        <v>46209.879108796296</v>
      </c>
      <c r="P1247" s="1">
        <v>46209.880173611113</v>
      </c>
      <c r="Q1247" s="1" t="str">
        <f t="shared" si="19"/>
        <v>2107605|r03</v>
      </c>
    </row>
    <row r="1248" spans="1:17">
      <c r="A1248">
        <v>1247</v>
      </c>
      <c r="B1248" t="s">
        <v>1861</v>
      </c>
      <c r="C1248" t="s">
        <v>1862</v>
      </c>
      <c r="D1248">
        <v>4115754</v>
      </c>
      <c r="E1248">
        <v>68</v>
      </c>
      <c r="F1248" t="s">
        <v>1849</v>
      </c>
      <c r="G1248" s="1">
        <v>46209.879872685182</v>
      </c>
      <c r="H1248">
        <v>72</v>
      </c>
      <c r="I1248" t="s">
        <v>1849</v>
      </c>
      <c r="J1248" s="1">
        <v>46209.880127314813</v>
      </c>
      <c r="K1248">
        <v>1</v>
      </c>
      <c r="L1248">
        <v>1</v>
      </c>
      <c r="M1248" t="s">
        <v>1850</v>
      </c>
      <c r="N1248" t="s">
        <v>1851</v>
      </c>
      <c r="O1248" s="1">
        <v>46209.879374999997</v>
      </c>
      <c r="P1248" s="1">
        <v>46209.880127314813</v>
      </c>
      <c r="Q1248" s="1" t="str">
        <f t="shared" si="19"/>
        <v>4115754|r03</v>
      </c>
    </row>
    <row r="1249" spans="1:17">
      <c r="A1249">
        <v>1248</v>
      </c>
      <c r="B1249" t="s">
        <v>1861</v>
      </c>
      <c r="C1249" t="s">
        <v>1862</v>
      </c>
      <c r="D1249">
        <v>3126752</v>
      </c>
      <c r="E1249">
        <v>60</v>
      </c>
      <c r="F1249" t="s">
        <v>1849</v>
      </c>
      <c r="G1249" s="1">
        <v>46209.880462962959</v>
      </c>
      <c r="H1249">
        <v>64</v>
      </c>
      <c r="I1249" t="s">
        <v>1849</v>
      </c>
      <c r="J1249" s="1">
        <v>46209.880740740744</v>
      </c>
      <c r="K1249">
        <v>1</v>
      </c>
      <c r="L1249">
        <v>1</v>
      </c>
      <c r="M1249" t="s">
        <v>1850</v>
      </c>
      <c r="N1249" t="s">
        <v>1851</v>
      </c>
      <c r="O1249" s="1">
        <v>46209.879710648151</v>
      </c>
      <c r="P1249" s="1">
        <v>46209.880740740744</v>
      </c>
      <c r="Q1249" s="1" t="str">
        <f t="shared" si="19"/>
        <v>3126752|r03</v>
      </c>
    </row>
    <row r="1250" spans="1:17">
      <c r="A1250">
        <v>1249</v>
      </c>
      <c r="B1250" t="s">
        <v>1861</v>
      </c>
      <c r="C1250" t="s">
        <v>1862</v>
      </c>
      <c r="D1250">
        <v>4118451</v>
      </c>
      <c r="E1250">
        <v>79</v>
      </c>
      <c r="F1250" t="s">
        <v>1849</v>
      </c>
      <c r="G1250" s="1">
        <v>46209.880555555559</v>
      </c>
      <c r="H1250">
        <v>77</v>
      </c>
      <c r="I1250" t="s">
        <v>1849</v>
      </c>
      <c r="J1250" s="1">
        <v>46209.880798611113</v>
      </c>
      <c r="K1250">
        <v>1</v>
      </c>
      <c r="L1250">
        <v>1</v>
      </c>
      <c r="M1250" t="s">
        <v>1850</v>
      </c>
      <c r="N1250" t="s">
        <v>1851</v>
      </c>
      <c r="O1250" s="1">
        <v>46209.880173611113</v>
      </c>
      <c r="P1250" s="1">
        <v>46209.880798611113</v>
      </c>
      <c r="Q1250" s="1" t="str">
        <f t="shared" si="19"/>
        <v>4118451|r03</v>
      </c>
    </row>
    <row r="1251" spans="1:17">
      <c r="A1251">
        <v>1250</v>
      </c>
      <c r="B1251" t="s">
        <v>1861</v>
      </c>
      <c r="C1251" t="s">
        <v>1862</v>
      </c>
      <c r="D1251">
        <v>2108801</v>
      </c>
      <c r="E1251">
        <v>69</v>
      </c>
      <c r="F1251" t="s">
        <v>1849</v>
      </c>
      <c r="G1251" s="1">
        <v>46209.880486111113</v>
      </c>
      <c r="H1251">
        <v>65</v>
      </c>
      <c r="I1251" t="s">
        <v>1849</v>
      </c>
      <c r="J1251" s="1">
        <v>46209.880891203706</v>
      </c>
      <c r="K1251">
        <v>1</v>
      </c>
      <c r="L1251">
        <v>1</v>
      </c>
      <c r="M1251" t="s">
        <v>1850</v>
      </c>
      <c r="N1251" t="s">
        <v>1851</v>
      </c>
      <c r="O1251" s="1">
        <v>46209.880208333336</v>
      </c>
      <c r="P1251" s="1">
        <v>46209.880891203706</v>
      </c>
      <c r="Q1251" s="1" t="str">
        <f t="shared" si="19"/>
        <v>2108801|r03</v>
      </c>
    </row>
    <row r="1252" spans="1:17">
      <c r="A1252">
        <v>1251</v>
      </c>
      <c r="B1252" t="s">
        <v>1861</v>
      </c>
      <c r="C1252" t="s">
        <v>1862</v>
      </c>
      <c r="D1252">
        <v>3127339</v>
      </c>
      <c r="E1252">
        <v>92</v>
      </c>
      <c r="F1252" t="s">
        <v>1849</v>
      </c>
      <c r="G1252" s="1">
        <v>46209.884351851855</v>
      </c>
      <c r="H1252">
        <v>65</v>
      </c>
      <c r="I1252" t="s">
        <v>1849</v>
      </c>
      <c r="J1252" s="1">
        <v>46209.884618055556</v>
      </c>
      <c r="K1252">
        <v>1</v>
      </c>
      <c r="L1252">
        <v>1</v>
      </c>
      <c r="M1252" t="s">
        <v>1850</v>
      </c>
      <c r="N1252" t="s">
        <v>1851</v>
      </c>
      <c r="O1252" s="1">
        <v>46209.880787037036</v>
      </c>
      <c r="P1252" s="1">
        <v>46209.884618055556</v>
      </c>
      <c r="Q1252" s="1" t="str">
        <f t="shared" si="19"/>
        <v>3127339|r03</v>
      </c>
    </row>
    <row r="1253" spans="1:17">
      <c r="A1253">
        <v>1252</v>
      </c>
      <c r="B1253" t="s">
        <v>1861</v>
      </c>
      <c r="C1253" t="s">
        <v>1862</v>
      </c>
      <c r="D1253">
        <v>4119806</v>
      </c>
      <c r="E1253">
        <v>92</v>
      </c>
      <c r="F1253" t="s">
        <v>1849</v>
      </c>
      <c r="G1253" s="1">
        <v>46209.880983796298</v>
      </c>
      <c r="H1253">
        <v>56</v>
      </c>
      <c r="I1253" t="s">
        <v>1849</v>
      </c>
      <c r="J1253" s="1">
        <v>46209.881238425929</v>
      </c>
      <c r="K1253">
        <v>1</v>
      </c>
      <c r="L1253">
        <v>1</v>
      </c>
      <c r="M1253" t="s">
        <v>1850</v>
      </c>
      <c r="N1253" t="s">
        <v>1851</v>
      </c>
      <c r="O1253" s="1">
        <v>46209.880844907406</v>
      </c>
      <c r="P1253" s="1">
        <v>46209.881238425929</v>
      </c>
      <c r="Q1253" s="1" t="str">
        <f t="shared" si="19"/>
        <v>4119806|r03</v>
      </c>
    </row>
    <row r="1254" spans="1:17">
      <c r="A1254">
        <v>1253</v>
      </c>
      <c r="B1254" t="s">
        <v>1861</v>
      </c>
      <c r="C1254" t="s">
        <v>1862</v>
      </c>
      <c r="D1254">
        <v>2109809</v>
      </c>
      <c r="E1254">
        <v>69</v>
      </c>
      <c r="F1254" t="s">
        <v>1849</v>
      </c>
      <c r="G1254" s="1">
        <v>46209.881238425929</v>
      </c>
      <c r="H1254">
        <v>65</v>
      </c>
      <c r="I1254" t="s">
        <v>1849</v>
      </c>
      <c r="J1254" s="1">
        <v>46209.881620370368</v>
      </c>
      <c r="K1254">
        <v>1</v>
      </c>
      <c r="L1254">
        <v>1</v>
      </c>
      <c r="M1254" t="s">
        <v>1850</v>
      </c>
      <c r="N1254" t="s">
        <v>1851</v>
      </c>
      <c r="O1254" s="1">
        <v>46209.880937499998</v>
      </c>
      <c r="P1254" s="1">
        <v>46209.881620370368</v>
      </c>
      <c r="Q1254" s="1" t="str">
        <f t="shared" si="19"/>
        <v>2109809|r03</v>
      </c>
    </row>
    <row r="1255" spans="1:17">
      <c r="A1255">
        <v>1254</v>
      </c>
      <c r="B1255" t="s">
        <v>1861</v>
      </c>
      <c r="C1255" t="s">
        <v>1862</v>
      </c>
      <c r="D1255">
        <v>4120655</v>
      </c>
      <c r="E1255">
        <v>51</v>
      </c>
      <c r="F1255" t="s">
        <v>1849</v>
      </c>
      <c r="G1255" s="1">
        <v>46209.881736111114</v>
      </c>
      <c r="H1255">
        <v>56</v>
      </c>
      <c r="I1255" t="s">
        <v>1849</v>
      </c>
      <c r="J1255" s="1">
        <v>46209.881990740738</v>
      </c>
      <c r="K1255">
        <v>1</v>
      </c>
      <c r="L1255">
        <v>1</v>
      </c>
      <c r="M1255" t="s">
        <v>1850</v>
      </c>
      <c r="N1255" t="s">
        <v>1851</v>
      </c>
      <c r="O1255" s="1">
        <v>46209.881284722222</v>
      </c>
      <c r="P1255" s="1">
        <v>46209.881990740738</v>
      </c>
      <c r="Q1255" s="1" t="str">
        <f t="shared" si="19"/>
        <v>4120655|r03</v>
      </c>
    </row>
    <row r="1256" spans="1:17">
      <c r="A1256">
        <v>1255</v>
      </c>
      <c r="B1256" t="s">
        <v>1861</v>
      </c>
      <c r="C1256" t="s">
        <v>1862</v>
      </c>
      <c r="D1256">
        <v>2109908</v>
      </c>
      <c r="E1256">
        <v>65</v>
      </c>
      <c r="F1256" t="s">
        <v>1849</v>
      </c>
      <c r="G1256" s="1">
        <v>46209.881886574076</v>
      </c>
      <c r="H1256">
        <v>66</v>
      </c>
      <c r="I1256" t="s">
        <v>1849</v>
      </c>
      <c r="J1256" s="1">
        <v>46209.882106481484</v>
      </c>
      <c r="K1256">
        <v>1</v>
      </c>
      <c r="L1256">
        <v>1</v>
      </c>
      <c r="M1256" t="s">
        <v>1850</v>
      </c>
      <c r="N1256" t="s">
        <v>1851</v>
      </c>
      <c r="O1256" s="1">
        <v>46209.881655092591</v>
      </c>
      <c r="P1256" s="1">
        <v>46209.882106481484</v>
      </c>
      <c r="Q1256" s="1" t="str">
        <f t="shared" si="19"/>
        <v>2109908|r03</v>
      </c>
    </row>
    <row r="1257" spans="1:17">
      <c r="A1257">
        <v>1256</v>
      </c>
      <c r="B1257" t="s">
        <v>1861</v>
      </c>
      <c r="C1257" t="s">
        <v>1862</v>
      </c>
      <c r="D1257">
        <v>4120903</v>
      </c>
      <c r="E1257">
        <v>58</v>
      </c>
      <c r="F1257" t="s">
        <v>1849</v>
      </c>
      <c r="G1257" s="1">
        <v>46209.882303240738</v>
      </c>
      <c r="H1257">
        <v>61</v>
      </c>
      <c r="I1257" t="s">
        <v>1849</v>
      </c>
      <c r="J1257" s="1">
        <v>46209.882557870369</v>
      </c>
      <c r="K1257">
        <v>1</v>
      </c>
      <c r="L1257">
        <v>1</v>
      </c>
      <c r="M1257" t="s">
        <v>1850</v>
      </c>
      <c r="N1257" t="s">
        <v>1851</v>
      </c>
      <c r="O1257" s="1">
        <v>46209.882025462961</v>
      </c>
      <c r="P1257" s="1">
        <v>46209.882557870369</v>
      </c>
      <c r="Q1257" s="1" t="str">
        <f t="shared" si="19"/>
        <v>4120903|r03</v>
      </c>
    </row>
    <row r="1258" spans="1:17">
      <c r="A1258">
        <v>1257</v>
      </c>
      <c r="B1258" t="s">
        <v>1861</v>
      </c>
      <c r="C1258" t="s">
        <v>1862</v>
      </c>
      <c r="D1258">
        <v>2110906</v>
      </c>
      <c r="E1258">
        <v>42</v>
      </c>
      <c r="F1258" t="s">
        <v>1849</v>
      </c>
      <c r="G1258" s="1">
        <v>46209.882430555554</v>
      </c>
      <c r="H1258">
        <v>50</v>
      </c>
      <c r="I1258" t="s">
        <v>1849</v>
      </c>
      <c r="J1258" s="1">
        <v>46209.882719907408</v>
      </c>
      <c r="K1258">
        <v>1</v>
      </c>
      <c r="L1258">
        <v>1</v>
      </c>
      <c r="M1258" t="s">
        <v>1850</v>
      </c>
      <c r="N1258" t="s">
        <v>1851</v>
      </c>
      <c r="O1258" s="1">
        <v>46209.882141203707</v>
      </c>
      <c r="P1258" s="1">
        <v>46209.882719907408</v>
      </c>
      <c r="Q1258" s="1" t="str">
        <f t="shared" si="19"/>
        <v>2110906|r03</v>
      </c>
    </row>
    <row r="1259" spans="1:17">
      <c r="A1259">
        <v>1258</v>
      </c>
      <c r="B1259" t="s">
        <v>1861</v>
      </c>
      <c r="C1259" t="s">
        <v>1862</v>
      </c>
      <c r="D1259">
        <v>4121901</v>
      </c>
      <c r="E1259">
        <v>71</v>
      </c>
      <c r="F1259" t="s">
        <v>1849</v>
      </c>
      <c r="G1259" s="1">
        <v>46209.882905092592</v>
      </c>
      <c r="H1259">
        <v>75</v>
      </c>
      <c r="I1259" t="s">
        <v>1849</v>
      </c>
      <c r="J1259" s="1">
        <v>46209.883194444446</v>
      </c>
      <c r="K1259">
        <v>1</v>
      </c>
      <c r="L1259">
        <v>1</v>
      </c>
      <c r="M1259" t="s">
        <v>1850</v>
      </c>
      <c r="N1259" t="s">
        <v>1851</v>
      </c>
      <c r="O1259" s="1">
        <v>46209.882604166669</v>
      </c>
      <c r="P1259" s="1">
        <v>46209.883194444446</v>
      </c>
      <c r="Q1259" s="1" t="str">
        <f t="shared" si="19"/>
        <v>4121901|r03</v>
      </c>
    </row>
    <row r="1260" spans="1:17">
      <c r="A1260">
        <v>1259</v>
      </c>
      <c r="B1260" t="s">
        <v>1861</v>
      </c>
      <c r="C1260" t="s">
        <v>1862</v>
      </c>
      <c r="D1260">
        <v>2111805</v>
      </c>
      <c r="E1260">
        <v>84</v>
      </c>
      <c r="F1260" t="s">
        <v>1849</v>
      </c>
      <c r="G1260" s="1">
        <v>46209.884351851855</v>
      </c>
      <c r="H1260">
        <v>83</v>
      </c>
      <c r="I1260" t="s">
        <v>1849</v>
      </c>
      <c r="J1260" s="1">
        <v>46209.884606481479</v>
      </c>
      <c r="K1260">
        <v>1</v>
      </c>
      <c r="L1260">
        <v>1</v>
      </c>
      <c r="M1260" t="s">
        <v>1850</v>
      </c>
      <c r="N1260" t="s">
        <v>1851</v>
      </c>
      <c r="O1260" s="1">
        <v>46209.8827662037</v>
      </c>
      <c r="P1260" s="1">
        <v>46209.884606481479</v>
      </c>
      <c r="Q1260" s="1" t="str">
        <f t="shared" si="19"/>
        <v>2111805|r03</v>
      </c>
    </row>
    <row r="1261" spans="1:17">
      <c r="A1261">
        <v>1260</v>
      </c>
      <c r="B1261" t="s">
        <v>1861</v>
      </c>
      <c r="C1261" t="s">
        <v>1862</v>
      </c>
      <c r="D1261">
        <v>4123006</v>
      </c>
      <c r="E1261">
        <v>92</v>
      </c>
      <c r="F1261" t="s">
        <v>1849</v>
      </c>
      <c r="G1261" s="1">
        <v>46209.884351851855</v>
      </c>
      <c r="H1261">
        <v>53</v>
      </c>
      <c r="I1261" t="s">
        <v>1849</v>
      </c>
      <c r="J1261" s="1">
        <v>46209.884560185186</v>
      </c>
      <c r="K1261">
        <v>1</v>
      </c>
      <c r="L1261">
        <v>1</v>
      </c>
      <c r="M1261" t="s">
        <v>1850</v>
      </c>
      <c r="N1261" t="s">
        <v>1851</v>
      </c>
      <c r="O1261" s="1">
        <v>46209.883229166669</v>
      </c>
      <c r="P1261" s="1">
        <v>46209.884560185186</v>
      </c>
      <c r="Q1261" s="1" t="str">
        <f t="shared" si="19"/>
        <v>4123006|r03</v>
      </c>
    </row>
    <row r="1262" spans="1:17">
      <c r="A1262">
        <v>1261</v>
      </c>
      <c r="B1262" t="s">
        <v>1861</v>
      </c>
      <c r="C1262" t="s">
        <v>1862</v>
      </c>
      <c r="D1262">
        <v>4123204</v>
      </c>
      <c r="E1262">
        <v>63</v>
      </c>
      <c r="F1262" t="s">
        <v>1849</v>
      </c>
      <c r="G1262" s="1">
        <v>46209.884780092594</v>
      </c>
      <c r="H1262">
        <v>66</v>
      </c>
      <c r="I1262" t="s">
        <v>1849</v>
      </c>
      <c r="J1262" s="1">
        <v>46209.884988425925</v>
      </c>
      <c r="K1262">
        <v>1</v>
      </c>
      <c r="L1262">
        <v>1</v>
      </c>
      <c r="M1262" t="s">
        <v>1850</v>
      </c>
      <c r="N1262" t="s">
        <v>1851</v>
      </c>
      <c r="O1262" s="1">
        <v>46209.884594907409</v>
      </c>
      <c r="P1262" s="1">
        <v>46209.884988425925</v>
      </c>
      <c r="Q1262" s="1" t="str">
        <f t="shared" si="19"/>
        <v>4123204|r03</v>
      </c>
    </row>
    <row r="1263" spans="1:17">
      <c r="A1263">
        <v>1262</v>
      </c>
      <c r="B1263" t="s">
        <v>1861</v>
      </c>
      <c r="C1263" t="s">
        <v>1862</v>
      </c>
      <c r="D1263">
        <v>2504074</v>
      </c>
      <c r="E1263">
        <v>76</v>
      </c>
      <c r="F1263" t="s">
        <v>1849</v>
      </c>
      <c r="G1263" s="1">
        <v>46209.885266203702</v>
      </c>
      <c r="H1263">
        <v>76</v>
      </c>
      <c r="I1263" t="s">
        <v>1849</v>
      </c>
      <c r="J1263" s="1">
        <v>46209.88553240741</v>
      </c>
      <c r="K1263">
        <v>1</v>
      </c>
      <c r="L1263">
        <v>1</v>
      </c>
      <c r="M1263" t="s">
        <v>1850</v>
      </c>
      <c r="N1263" t="s">
        <v>1851</v>
      </c>
      <c r="O1263" s="1">
        <v>46209.884675925925</v>
      </c>
      <c r="P1263" s="1">
        <v>46209.88553240741</v>
      </c>
      <c r="Q1263" s="1" t="str">
        <f t="shared" si="19"/>
        <v>2504074|r03</v>
      </c>
    </row>
    <row r="1264" spans="1:17">
      <c r="A1264">
        <v>1263</v>
      </c>
      <c r="B1264" t="s">
        <v>1861</v>
      </c>
      <c r="C1264" t="s">
        <v>1862</v>
      </c>
      <c r="D1264">
        <v>3127404</v>
      </c>
      <c r="E1264">
        <v>56</v>
      </c>
      <c r="F1264" t="s">
        <v>1849</v>
      </c>
      <c r="G1264" s="1">
        <v>46209.88517361111</v>
      </c>
      <c r="H1264">
        <v>65</v>
      </c>
      <c r="I1264" t="s">
        <v>1849</v>
      </c>
      <c r="J1264" s="1">
        <v>46209.885497685187</v>
      </c>
      <c r="K1264">
        <v>1</v>
      </c>
      <c r="L1264">
        <v>1</v>
      </c>
      <c r="M1264" t="s">
        <v>1850</v>
      </c>
      <c r="N1264" t="s">
        <v>1851</v>
      </c>
      <c r="O1264" s="1">
        <v>46209.884687500002</v>
      </c>
      <c r="P1264" s="1">
        <v>46209.885497685187</v>
      </c>
      <c r="Q1264" s="1" t="str">
        <f t="shared" si="19"/>
        <v>3127404|r03</v>
      </c>
    </row>
    <row r="1265" spans="1:17">
      <c r="A1265">
        <v>1264</v>
      </c>
      <c r="B1265" t="s">
        <v>1861</v>
      </c>
      <c r="C1265" t="s">
        <v>1862</v>
      </c>
      <c r="D1265">
        <v>4125001</v>
      </c>
      <c r="E1265">
        <v>56</v>
      </c>
      <c r="F1265" t="s">
        <v>1849</v>
      </c>
      <c r="G1265" s="1">
        <v>46209.885243055556</v>
      </c>
      <c r="H1265">
        <v>62</v>
      </c>
      <c r="I1265" t="s">
        <v>1849</v>
      </c>
      <c r="J1265" s="1">
        <v>46209.885439814818</v>
      </c>
      <c r="K1265">
        <v>1</v>
      </c>
      <c r="L1265">
        <v>1</v>
      </c>
      <c r="M1265" t="s">
        <v>1850</v>
      </c>
      <c r="N1265" t="s">
        <v>1851</v>
      </c>
      <c r="O1265" s="1">
        <v>46209.885034722225</v>
      </c>
      <c r="P1265" s="1">
        <v>46209.885439814818</v>
      </c>
      <c r="Q1265" s="1" t="str">
        <f t="shared" si="19"/>
        <v>4125001|r03</v>
      </c>
    </row>
    <row r="1266" spans="1:17">
      <c r="A1266">
        <v>1265</v>
      </c>
      <c r="B1266" t="s">
        <v>1861</v>
      </c>
      <c r="C1266" t="s">
        <v>1862</v>
      </c>
      <c r="D1266">
        <v>4126207</v>
      </c>
      <c r="E1266">
        <v>65</v>
      </c>
      <c r="F1266" t="s">
        <v>1849</v>
      </c>
      <c r="G1266" s="1">
        <v>46209.886064814818</v>
      </c>
      <c r="H1266">
        <v>69</v>
      </c>
      <c r="I1266" t="s">
        <v>1849</v>
      </c>
      <c r="J1266" s="1">
        <v>46209.886388888888</v>
      </c>
      <c r="K1266">
        <v>1</v>
      </c>
      <c r="L1266">
        <v>1</v>
      </c>
      <c r="M1266" t="s">
        <v>1850</v>
      </c>
      <c r="N1266" t="s">
        <v>1851</v>
      </c>
      <c r="O1266" s="1">
        <v>46209.885474537034</v>
      </c>
      <c r="P1266" s="1">
        <v>46209.886388888888</v>
      </c>
      <c r="Q1266" s="1" t="str">
        <f t="shared" si="19"/>
        <v>4126207|r03</v>
      </c>
    </row>
    <row r="1267" spans="1:17">
      <c r="A1267">
        <v>1266</v>
      </c>
      <c r="B1267" t="s">
        <v>1861</v>
      </c>
      <c r="C1267" t="s">
        <v>1862</v>
      </c>
      <c r="D1267">
        <v>3128402</v>
      </c>
      <c r="E1267">
        <v>54</v>
      </c>
      <c r="F1267" t="s">
        <v>1849</v>
      </c>
      <c r="G1267" s="1">
        <v>46209.885868055557</v>
      </c>
      <c r="H1267">
        <v>55</v>
      </c>
      <c r="I1267" t="s">
        <v>1849</v>
      </c>
      <c r="J1267" s="1">
        <v>46209.886134259257</v>
      </c>
      <c r="K1267">
        <v>1</v>
      </c>
      <c r="L1267">
        <v>1</v>
      </c>
      <c r="M1267" t="s">
        <v>1850</v>
      </c>
      <c r="N1267" t="s">
        <v>1851</v>
      </c>
      <c r="O1267" s="1">
        <v>46209.88554398148</v>
      </c>
      <c r="P1267" s="1">
        <v>46209.886134259257</v>
      </c>
      <c r="Q1267" s="1" t="str">
        <f t="shared" si="19"/>
        <v>3128402|r03</v>
      </c>
    </row>
    <row r="1268" spans="1:17">
      <c r="A1268">
        <v>1267</v>
      </c>
      <c r="B1268" t="s">
        <v>1861</v>
      </c>
      <c r="C1268" t="s">
        <v>1862</v>
      </c>
      <c r="D1268">
        <v>2504405</v>
      </c>
      <c r="E1268">
        <v>66</v>
      </c>
      <c r="F1268" t="s">
        <v>1849</v>
      </c>
      <c r="G1268" s="1">
        <v>46209.885925925926</v>
      </c>
      <c r="H1268">
        <v>66</v>
      </c>
      <c r="I1268" t="s">
        <v>1849</v>
      </c>
      <c r="J1268" s="1">
        <v>46209.886180555557</v>
      </c>
      <c r="K1268">
        <v>1</v>
      </c>
      <c r="L1268">
        <v>1</v>
      </c>
      <c r="M1268" t="s">
        <v>1850</v>
      </c>
      <c r="N1268" t="s">
        <v>1851</v>
      </c>
      <c r="O1268" s="1">
        <v>46209.885578703703</v>
      </c>
      <c r="P1268" s="1">
        <v>46209.886180555557</v>
      </c>
      <c r="Q1268" s="1" t="str">
        <f t="shared" si="19"/>
        <v>2504405|r03</v>
      </c>
    </row>
    <row r="1269" spans="1:17">
      <c r="A1269">
        <v>1268</v>
      </c>
      <c r="B1269" t="s">
        <v>1861</v>
      </c>
      <c r="C1269" t="s">
        <v>1862</v>
      </c>
      <c r="D1269">
        <v>3128501</v>
      </c>
      <c r="E1269">
        <v>80</v>
      </c>
      <c r="F1269" t="s">
        <v>1849</v>
      </c>
      <c r="G1269" s="1">
        <v>46209.886574074073</v>
      </c>
      <c r="H1269">
        <v>74</v>
      </c>
      <c r="I1269" t="s">
        <v>1849</v>
      </c>
      <c r="J1269" s="1">
        <v>46209.886840277781</v>
      </c>
      <c r="K1269">
        <v>1</v>
      </c>
      <c r="L1269">
        <v>1</v>
      </c>
      <c r="M1269" t="s">
        <v>1850</v>
      </c>
      <c r="N1269" t="s">
        <v>1851</v>
      </c>
      <c r="O1269" s="1">
        <v>46209.88616898148</v>
      </c>
      <c r="P1269" s="1">
        <v>46209.886840277781</v>
      </c>
      <c r="Q1269" s="1" t="str">
        <f t="shared" si="19"/>
        <v>3128501|r03</v>
      </c>
    </row>
    <row r="1270" spans="1:17">
      <c r="A1270">
        <v>1269</v>
      </c>
      <c r="B1270" t="s">
        <v>1861</v>
      </c>
      <c r="C1270" t="s">
        <v>1862</v>
      </c>
      <c r="D1270">
        <v>2506251</v>
      </c>
      <c r="E1270">
        <v>63</v>
      </c>
      <c r="F1270" t="s">
        <v>1849</v>
      </c>
      <c r="G1270" s="1">
        <v>46209.886689814812</v>
      </c>
      <c r="H1270">
        <v>58</v>
      </c>
      <c r="I1270" t="s">
        <v>1849</v>
      </c>
      <c r="J1270" s="1">
        <v>46209.886944444443</v>
      </c>
      <c r="K1270">
        <v>1</v>
      </c>
      <c r="L1270">
        <v>1</v>
      </c>
      <c r="M1270" t="s">
        <v>1850</v>
      </c>
      <c r="N1270" t="s">
        <v>1851</v>
      </c>
      <c r="O1270" s="1">
        <v>46209.88622685185</v>
      </c>
      <c r="P1270" s="1">
        <v>46209.886944444443</v>
      </c>
      <c r="Q1270" s="1" t="str">
        <f t="shared" si="19"/>
        <v>2506251|r03</v>
      </c>
    </row>
    <row r="1271" spans="1:17">
      <c r="A1271">
        <v>1270</v>
      </c>
      <c r="B1271" t="s">
        <v>1861</v>
      </c>
      <c r="C1271" t="s">
        <v>1862</v>
      </c>
      <c r="D1271">
        <v>4126504</v>
      </c>
      <c r="E1271">
        <v>64</v>
      </c>
      <c r="F1271" t="s">
        <v>1849</v>
      </c>
      <c r="G1271" s="1">
        <v>46209.88685185185</v>
      </c>
      <c r="H1271">
        <v>64</v>
      </c>
      <c r="I1271" t="s">
        <v>1849</v>
      </c>
      <c r="J1271" s="1">
        <v>46209.887187499997</v>
      </c>
      <c r="K1271">
        <v>1</v>
      </c>
      <c r="L1271">
        <v>1</v>
      </c>
      <c r="M1271" t="s">
        <v>1850</v>
      </c>
      <c r="N1271" t="s">
        <v>1851</v>
      </c>
      <c r="O1271" s="1">
        <v>46209.886423611111</v>
      </c>
      <c r="P1271" s="1">
        <v>46209.887187499997</v>
      </c>
      <c r="Q1271" s="1" t="str">
        <f t="shared" si="19"/>
        <v>4126504|r03</v>
      </c>
    </row>
    <row r="1272" spans="1:17">
      <c r="A1272">
        <v>1271</v>
      </c>
      <c r="B1272" t="s">
        <v>1861</v>
      </c>
      <c r="C1272" t="s">
        <v>1862</v>
      </c>
      <c r="D1272">
        <v>3129806</v>
      </c>
      <c r="E1272">
        <v>62</v>
      </c>
      <c r="F1272" t="s">
        <v>1849</v>
      </c>
      <c r="G1272" s="1">
        <v>46209.887280092589</v>
      </c>
      <c r="H1272">
        <v>69</v>
      </c>
      <c r="I1272" t="s">
        <v>1849</v>
      </c>
      <c r="J1272" s="1">
        <v>46209.887604166666</v>
      </c>
      <c r="K1272">
        <v>1</v>
      </c>
      <c r="L1272">
        <v>1</v>
      </c>
      <c r="M1272" t="s">
        <v>1850</v>
      </c>
      <c r="N1272" t="s">
        <v>1851</v>
      </c>
      <c r="O1272" s="1">
        <v>46209.886886574073</v>
      </c>
      <c r="P1272" s="1">
        <v>46209.887604166666</v>
      </c>
      <c r="Q1272" s="1" t="str">
        <f t="shared" si="19"/>
        <v>3129806|r03</v>
      </c>
    </row>
    <row r="1273" spans="1:17">
      <c r="A1273">
        <v>1272</v>
      </c>
      <c r="B1273" t="s">
        <v>1861</v>
      </c>
      <c r="C1273" t="s">
        <v>1862</v>
      </c>
      <c r="D1273">
        <v>2507408</v>
      </c>
      <c r="E1273">
        <v>52</v>
      </c>
      <c r="F1273" t="s">
        <v>1849</v>
      </c>
      <c r="G1273" s="1">
        <v>46209.887256944443</v>
      </c>
      <c r="H1273">
        <v>53</v>
      </c>
      <c r="I1273" t="s">
        <v>1849</v>
      </c>
      <c r="J1273" s="1">
        <v>46209.887511574074</v>
      </c>
      <c r="K1273">
        <v>1</v>
      </c>
      <c r="L1273">
        <v>1</v>
      </c>
      <c r="M1273" t="s">
        <v>1850</v>
      </c>
      <c r="N1273" t="s">
        <v>1851</v>
      </c>
      <c r="O1273" s="1">
        <v>46209.886990740742</v>
      </c>
      <c r="P1273" s="1">
        <v>46209.887511574074</v>
      </c>
      <c r="Q1273" s="1" t="str">
        <f t="shared" si="19"/>
        <v>2507408|r03</v>
      </c>
    </row>
    <row r="1274" spans="1:17">
      <c r="A1274">
        <v>1273</v>
      </c>
      <c r="B1274" t="s">
        <v>1861</v>
      </c>
      <c r="C1274" t="s">
        <v>1862</v>
      </c>
      <c r="D1274">
        <v>4126603</v>
      </c>
      <c r="E1274">
        <v>57</v>
      </c>
      <c r="F1274" t="s">
        <v>1849</v>
      </c>
      <c r="G1274" s="1">
        <v>46209.887939814813</v>
      </c>
      <c r="H1274">
        <v>66</v>
      </c>
      <c r="I1274" t="s">
        <v>1849</v>
      </c>
      <c r="J1274" s="1">
        <v>46209.888229166667</v>
      </c>
      <c r="K1274">
        <v>1</v>
      </c>
      <c r="L1274">
        <v>1</v>
      </c>
      <c r="M1274" t="s">
        <v>1850</v>
      </c>
      <c r="N1274" t="s">
        <v>1851</v>
      </c>
      <c r="O1274" s="1">
        <v>46209.88722222222</v>
      </c>
      <c r="P1274" s="1">
        <v>46209.888229166667</v>
      </c>
      <c r="Q1274" s="1" t="str">
        <f t="shared" si="19"/>
        <v>4126603|r03</v>
      </c>
    </row>
    <row r="1275" spans="1:17">
      <c r="A1275">
        <v>1274</v>
      </c>
      <c r="B1275" t="s">
        <v>1861</v>
      </c>
      <c r="C1275" t="s">
        <v>1862</v>
      </c>
      <c r="D1275">
        <v>2508406</v>
      </c>
      <c r="E1275">
        <v>57</v>
      </c>
      <c r="F1275" t="s">
        <v>1849</v>
      </c>
      <c r="G1275" s="1">
        <v>46209.88795138889</v>
      </c>
      <c r="H1275">
        <v>61</v>
      </c>
      <c r="I1275" t="s">
        <v>1849</v>
      </c>
      <c r="J1275" s="1">
        <v>46209.888240740744</v>
      </c>
      <c r="K1275">
        <v>1</v>
      </c>
      <c r="L1275">
        <v>1</v>
      </c>
      <c r="M1275" t="s">
        <v>1850</v>
      </c>
      <c r="N1275" t="s">
        <v>1851</v>
      </c>
      <c r="O1275" s="1">
        <v>46209.887557870374</v>
      </c>
      <c r="P1275" s="1">
        <v>46209.888240740744</v>
      </c>
      <c r="Q1275" s="1" t="str">
        <f t="shared" si="19"/>
        <v>2508406|r03</v>
      </c>
    </row>
    <row r="1276" spans="1:17">
      <c r="A1276">
        <v>1275</v>
      </c>
      <c r="B1276" t="s">
        <v>1861</v>
      </c>
      <c r="C1276" t="s">
        <v>1862</v>
      </c>
      <c r="D1276">
        <v>3130101</v>
      </c>
      <c r="E1276">
        <v>65</v>
      </c>
      <c r="F1276" t="s">
        <v>1849</v>
      </c>
      <c r="G1276" s="1">
        <v>46209.888090277775</v>
      </c>
      <c r="H1276">
        <v>74</v>
      </c>
      <c r="I1276" t="s">
        <v>1849</v>
      </c>
      <c r="J1276" s="1">
        <v>46209.888449074075</v>
      </c>
      <c r="K1276">
        <v>1</v>
      </c>
      <c r="L1276">
        <v>1</v>
      </c>
      <c r="M1276" t="s">
        <v>1850</v>
      </c>
      <c r="N1276" t="s">
        <v>1851</v>
      </c>
      <c r="O1276" s="1">
        <v>46209.887650462966</v>
      </c>
      <c r="P1276" s="1">
        <v>46209.888449074075</v>
      </c>
      <c r="Q1276" s="1" t="str">
        <f t="shared" si="19"/>
        <v>3130101|r03</v>
      </c>
    </row>
    <row r="1277" spans="1:17">
      <c r="A1277">
        <v>1276</v>
      </c>
      <c r="B1277" t="s">
        <v>1861</v>
      </c>
      <c r="C1277" t="s">
        <v>1862</v>
      </c>
      <c r="D1277">
        <v>4128534</v>
      </c>
      <c r="E1277">
        <v>42</v>
      </c>
      <c r="F1277" t="s">
        <v>1849</v>
      </c>
      <c r="G1277" s="1">
        <v>46209.890983796293</v>
      </c>
      <c r="H1277">
        <v>43</v>
      </c>
      <c r="I1277" t="s">
        <v>1849</v>
      </c>
      <c r="J1277" s="1">
        <v>46209.891273148147</v>
      </c>
      <c r="K1277">
        <v>1</v>
      </c>
      <c r="L1277">
        <v>1</v>
      </c>
      <c r="M1277" t="s">
        <v>1850</v>
      </c>
      <c r="N1277" t="s">
        <v>1851</v>
      </c>
      <c r="O1277" s="1">
        <v>46209.88826388889</v>
      </c>
      <c r="P1277" s="1">
        <v>46209.891273148147</v>
      </c>
      <c r="Q1277" s="1" t="str">
        <f t="shared" si="19"/>
        <v>4128534|r03</v>
      </c>
    </row>
    <row r="1278" spans="1:17">
      <c r="A1278">
        <v>1277</v>
      </c>
      <c r="B1278" t="s">
        <v>1861</v>
      </c>
      <c r="C1278" t="s">
        <v>1862</v>
      </c>
      <c r="D1278">
        <v>2510659</v>
      </c>
      <c r="E1278">
        <v>70</v>
      </c>
      <c r="F1278" t="s">
        <v>1849</v>
      </c>
      <c r="G1278" s="1">
        <v>46209.888726851852</v>
      </c>
      <c r="H1278">
        <v>69</v>
      </c>
      <c r="I1278" t="s">
        <v>1849</v>
      </c>
      <c r="J1278" s="1">
        <v>46209.889016203706</v>
      </c>
      <c r="K1278">
        <v>1</v>
      </c>
      <c r="L1278">
        <v>1</v>
      </c>
      <c r="M1278" t="s">
        <v>1850</v>
      </c>
      <c r="N1278" t="s">
        <v>1851</v>
      </c>
      <c r="O1278" s="1">
        <v>46209.888275462959</v>
      </c>
      <c r="P1278" s="1">
        <v>46209.889016203706</v>
      </c>
      <c r="Q1278" s="1" t="str">
        <f t="shared" si="19"/>
        <v>2510659|r03</v>
      </c>
    </row>
    <row r="1279" spans="1:17">
      <c r="A1279">
        <v>1278</v>
      </c>
      <c r="B1279" t="s">
        <v>1861</v>
      </c>
      <c r="C1279" t="s">
        <v>1862</v>
      </c>
      <c r="D1279">
        <v>3131505</v>
      </c>
      <c r="E1279">
        <v>92</v>
      </c>
      <c r="F1279" t="s">
        <v>1849</v>
      </c>
      <c r="G1279" s="1">
        <v>46209.890960648147</v>
      </c>
      <c r="H1279">
        <v>83</v>
      </c>
      <c r="I1279" t="s">
        <v>1849</v>
      </c>
      <c r="J1279" s="1">
        <v>46209.891250000001</v>
      </c>
      <c r="K1279">
        <v>1</v>
      </c>
      <c r="L1279">
        <v>1</v>
      </c>
      <c r="M1279" t="s">
        <v>1850</v>
      </c>
      <c r="N1279" t="s">
        <v>1851</v>
      </c>
      <c r="O1279" s="1">
        <v>46209.888495370367</v>
      </c>
      <c r="P1279" s="1">
        <v>46209.891250000001</v>
      </c>
      <c r="Q1279" s="1" t="str">
        <f t="shared" si="19"/>
        <v>3131505|r03</v>
      </c>
    </row>
    <row r="1280" spans="1:17">
      <c r="A1280">
        <v>1279</v>
      </c>
      <c r="B1280" t="s">
        <v>1861</v>
      </c>
      <c r="C1280" t="s">
        <v>1862</v>
      </c>
      <c r="D1280">
        <v>2512705</v>
      </c>
      <c r="E1280">
        <v>92</v>
      </c>
      <c r="F1280" t="s">
        <v>1849</v>
      </c>
      <c r="G1280" s="1">
        <v>46209.88925925926</v>
      </c>
      <c r="H1280">
        <v>70</v>
      </c>
      <c r="I1280" t="s">
        <v>1849</v>
      </c>
      <c r="J1280" s="1">
        <v>46209.889537037037</v>
      </c>
      <c r="K1280">
        <v>1</v>
      </c>
      <c r="L1280">
        <v>1</v>
      </c>
      <c r="M1280" t="s">
        <v>1850</v>
      </c>
      <c r="N1280" t="s">
        <v>1851</v>
      </c>
      <c r="O1280" s="1">
        <v>46209.889050925929</v>
      </c>
      <c r="P1280" s="1">
        <v>46209.889537037037</v>
      </c>
      <c r="Q1280" s="1" t="str">
        <f t="shared" si="19"/>
        <v>2512705|r03</v>
      </c>
    </row>
    <row r="1281" spans="1:17">
      <c r="A1281">
        <v>1280</v>
      </c>
      <c r="B1281" t="s">
        <v>1861</v>
      </c>
      <c r="C1281" t="s">
        <v>1862</v>
      </c>
      <c r="D1281">
        <v>2513158</v>
      </c>
      <c r="E1281">
        <v>52</v>
      </c>
      <c r="F1281" t="s">
        <v>1849</v>
      </c>
      <c r="G1281" s="1">
        <v>46209.889976851853</v>
      </c>
      <c r="H1281">
        <v>57</v>
      </c>
      <c r="I1281" t="s">
        <v>1849</v>
      </c>
      <c r="J1281" s="1">
        <v>46209.890405092592</v>
      </c>
      <c r="K1281">
        <v>1</v>
      </c>
      <c r="L1281">
        <v>1</v>
      </c>
      <c r="M1281" t="s">
        <v>1850</v>
      </c>
      <c r="N1281" t="s">
        <v>1851</v>
      </c>
      <c r="O1281" s="1">
        <v>46209.88957175926</v>
      </c>
      <c r="P1281" s="1">
        <v>46209.890405092592</v>
      </c>
      <c r="Q1281" s="1" t="str">
        <f t="shared" si="19"/>
        <v>2513158|r03</v>
      </c>
    </row>
    <row r="1282" spans="1:17">
      <c r="A1282">
        <v>1281</v>
      </c>
      <c r="B1282" t="s">
        <v>1861</v>
      </c>
      <c r="C1282" t="s">
        <v>1862</v>
      </c>
      <c r="D1282">
        <v>2513927</v>
      </c>
      <c r="E1282">
        <v>77</v>
      </c>
      <c r="F1282" t="s">
        <v>1849</v>
      </c>
      <c r="G1282" s="1">
        <v>46209.890706018516</v>
      </c>
      <c r="H1282">
        <v>75</v>
      </c>
      <c r="I1282" t="s">
        <v>1849</v>
      </c>
      <c r="J1282" s="1">
        <v>46209.890914351854</v>
      </c>
      <c r="K1282">
        <v>1</v>
      </c>
      <c r="L1282">
        <v>1</v>
      </c>
      <c r="M1282" t="s">
        <v>1850</v>
      </c>
      <c r="N1282" t="s">
        <v>1851</v>
      </c>
      <c r="O1282" s="1">
        <v>46209.890451388892</v>
      </c>
      <c r="P1282" s="1">
        <v>46209.890914351854</v>
      </c>
      <c r="Q1282" s="1" t="str">
        <f t="shared" ref="Q1282:Q1345" si="20">D1282&amp;"|"&amp;B1282</f>
        <v>2513927|r03</v>
      </c>
    </row>
    <row r="1283" spans="1:17">
      <c r="A1283">
        <v>1282</v>
      </c>
      <c r="B1283" t="s">
        <v>1861</v>
      </c>
      <c r="C1283" t="s">
        <v>1862</v>
      </c>
      <c r="D1283">
        <v>2513901</v>
      </c>
      <c r="E1283">
        <v>92</v>
      </c>
      <c r="F1283" t="s">
        <v>1849</v>
      </c>
      <c r="G1283" s="1">
        <v>46209.891099537039</v>
      </c>
      <c r="H1283">
        <v>75</v>
      </c>
      <c r="I1283" t="s">
        <v>1849</v>
      </c>
      <c r="J1283" s="1">
        <v>46209.89130787037</v>
      </c>
      <c r="K1283">
        <v>1</v>
      </c>
      <c r="L1283">
        <v>1</v>
      </c>
      <c r="M1283" t="s">
        <v>1850</v>
      </c>
      <c r="N1283" t="s">
        <v>1851</v>
      </c>
      <c r="O1283" s="1">
        <v>46209.890949074077</v>
      </c>
      <c r="P1283" s="1">
        <v>46209.89130787037</v>
      </c>
      <c r="Q1283" s="1" t="str">
        <f t="shared" si="20"/>
        <v>2513901|r03</v>
      </c>
    </row>
    <row r="1284" spans="1:17">
      <c r="A1284">
        <v>1283</v>
      </c>
      <c r="B1284" t="s">
        <v>1861</v>
      </c>
      <c r="C1284" t="s">
        <v>1862</v>
      </c>
      <c r="D1284">
        <v>3133808</v>
      </c>
      <c r="E1284">
        <v>92</v>
      </c>
      <c r="F1284" t="s">
        <v>1849</v>
      </c>
      <c r="G1284" s="1">
        <v>46209.891504629632</v>
      </c>
      <c r="H1284">
        <v>72</v>
      </c>
      <c r="I1284" t="s">
        <v>1849</v>
      </c>
      <c r="J1284" s="1">
        <v>46209.891793981478</v>
      </c>
      <c r="K1284">
        <v>1</v>
      </c>
      <c r="L1284">
        <v>1</v>
      </c>
      <c r="M1284" t="s">
        <v>1850</v>
      </c>
      <c r="N1284" t="s">
        <v>1851</v>
      </c>
      <c r="O1284" s="1">
        <v>46209.891296296293</v>
      </c>
      <c r="P1284" s="1">
        <v>46209.891793981478</v>
      </c>
      <c r="Q1284" s="1" t="str">
        <f t="shared" si="20"/>
        <v>3133808|r03</v>
      </c>
    </row>
    <row r="1285" spans="1:17">
      <c r="A1285">
        <v>1284</v>
      </c>
      <c r="B1285" t="s">
        <v>1861</v>
      </c>
      <c r="C1285" t="s">
        <v>1862</v>
      </c>
      <c r="D1285">
        <v>4128658</v>
      </c>
      <c r="E1285">
        <v>72</v>
      </c>
      <c r="F1285" t="s">
        <v>1849</v>
      </c>
      <c r="G1285" s="1">
        <v>46209.891539351855</v>
      </c>
      <c r="H1285">
        <v>69</v>
      </c>
      <c r="I1285" t="s">
        <v>1849</v>
      </c>
      <c r="J1285" s="1">
        <v>46209.891782407409</v>
      </c>
      <c r="K1285">
        <v>1</v>
      </c>
      <c r="L1285">
        <v>1</v>
      </c>
      <c r="M1285" t="s">
        <v>1850</v>
      </c>
      <c r="N1285" t="s">
        <v>1851</v>
      </c>
      <c r="O1285" s="1">
        <v>46209.89130787037</v>
      </c>
      <c r="P1285" s="1">
        <v>46209.891782407409</v>
      </c>
      <c r="Q1285" s="1" t="str">
        <f t="shared" si="20"/>
        <v>4128658|r03</v>
      </c>
    </row>
    <row r="1286" spans="1:17">
      <c r="A1286">
        <v>1285</v>
      </c>
      <c r="B1286" t="s">
        <v>1861</v>
      </c>
      <c r="C1286" t="s">
        <v>1862</v>
      </c>
      <c r="D1286">
        <v>2514602</v>
      </c>
      <c r="E1286">
        <v>68</v>
      </c>
      <c r="F1286" t="s">
        <v>1849</v>
      </c>
      <c r="G1286" s="1">
        <v>46209.892627314817</v>
      </c>
      <c r="H1286">
        <v>70</v>
      </c>
      <c r="I1286" t="s">
        <v>1849</v>
      </c>
      <c r="J1286" s="1">
        <v>46209.892835648148</v>
      </c>
      <c r="K1286">
        <v>1</v>
      </c>
      <c r="L1286">
        <v>1</v>
      </c>
      <c r="M1286" t="s">
        <v>1850</v>
      </c>
      <c r="N1286" t="s">
        <v>1851</v>
      </c>
      <c r="O1286" s="1">
        <v>46209.891388888886</v>
      </c>
      <c r="P1286" s="1">
        <v>46209.892835648148</v>
      </c>
      <c r="Q1286" s="1" t="str">
        <f t="shared" si="20"/>
        <v>2514602|r03</v>
      </c>
    </row>
    <row r="1287" spans="1:17">
      <c r="A1287">
        <v>1286</v>
      </c>
      <c r="B1287" t="s">
        <v>1861</v>
      </c>
      <c r="C1287" t="s">
        <v>1862</v>
      </c>
      <c r="D1287">
        <v>4300208</v>
      </c>
      <c r="E1287">
        <v>35</v>
      </c>
      <c r="F1287" t="s">
        <v>1849</v>
      </c>
      <c r="G1287" s="1">
        <v>46209.892627314817</v>
      </c>
      <c r="H1287">
        <v>43</v>
      </c>
      <c r="I1287" t="s">
        <v>1849</v>
      </c>
      <c r="J1287" s="1">
        <v>46209.892916666664</v>
      </c>
      <c r="K1287">
        <v>1</v>
      </c>
      <c r="L1287">
        <v>1</v>
      </c>
      <c r="M1287" t="s">
        <v>1850</v>
      </c>
      <c r="N1287" t="s">
        <v>1851</v>
      </c>
      <c r="O1287" s="1">
        <v>46209.891828703701</v>
      </c>
      <c r="P1287" s="1">
        <v>46209.892916666664</v>
      </c>
      <c r="Q1287" s="1" t="str">
        <f t="shared" si="20"/>
        <v>4300208|r03</v>
      </c>
    </row>
    <row r="1288" spans="1:17">
      <c r="A1288">
        <v>1287</v>
      </c>
      <c r="B1288" t="s">
        <v>1861</v>
      </c>
      <c r="C1288" t="s">
        <v>1862</v>
      </c>
      <c r="D1288">
        <v>3136504</v>
      </c>
      <c r="E1288">
        <v>92</v>
      </c>
      <c r="F1288" t="s">
        <v>1849</v>
      </c>
      <c r="G1288" s="1">
        <v>46209.892013888886</v>
      </c>
      <c r="H1288">
        <v>65</v>
      </c>
      <c r="I1288" t="s">
        <v>1849</v>
      </c>
      <c r="J1288" s="1">
        <v>46209.892291666663</v>
      </c>
      <c r="K1288">
        <v>1</v>
      </c>
      <c r="L1288">
        <v>1</v>
      </c>
      <c r="M1288" t="s">
        <v>1850</v>
      </c>
      <c r="N1288" t="s">
        <v>1851</v>
      </c>
      <c r="O1288" s="1">
        <v>46209.891828703701</v>
      </c>
      <c r="P1288" s="1">
        <v>46209.892291666663</v>
      </c>
      <c r="Q1288" s="1" t="str">
        <f t="shared" si="20"/>
        <v>3136504|r03</v>
      </c>
    </row>
    <row r="1289" spans="1:17">
      <c r="A1289">
        <v>1288</v>
      </c>
      <c r="B1289" t="s">
        <v>1861</v>
      </c>
      <c r="C1289" t="s">
        <v>1862</v>
      </c>
      <c r="D1289">
        <v>3137403</v>
      </c>
      <c r="E1289">
        <v>92</v>
      </c>
      <c r="F1289" t="s">
        <v>1849</v>
      </c>
      <c r="G1289" s="1">
        <v>46209.892488425925</v>
      </c>
      <c r="H1289">
        <v>49</v>
      </c>
      <c r="I1289" t="s">
        <v>1849</v>
      </c>
      <c r="J1289" s="1">
        <v>46209.892731481479</v>
      </c>
      <c r="K1289">
        <v>1</v>
      </c>
      <c r="L1289">
        <v>1</v>
      </c>
      <c r="M1289" t="s">
        <v>1850</v>
      </c>
      <c r="N1289" t="s">
        <v>1851</v>
      </c>
      <c r="O1289" s="1">
        <v>46209.892337962963</v>
      </c>
      <c r="P1289" s="1">
        <v>46209.892731481479</v>
      </c>
      <c r="Q1289" s="1" t="str">
        <f t="shared" si="20"/>
        <v>3137403|r03</v>
      </c>
    </row>
    <row r="1290" spans="1:17">
      <c r="A1290">
        <v>1289</v>
      </c>
      <c r="B1290" t="s">
        <v>1861</v>
      </c>
      <c r="C1290" t="s">
        <v>1862</v>
      </c>
      <c r="D1290">
        <v>3137502</v>
      </c>
      <c r="E1290">
        <v>71</v>
      </c>
      <c r="F1290" t="s">
        <v>1849</v>
      </c>
      <c r="G1290" s="1">
        <v>46209.893287037034</v>
      </c>
      <c r="H1290">
        <v>70</v>
      </c>
      <c r="I1290" t="s">
        <v>1849</v>
      </c>
      <c r="J1290" s="1">
        <v>46209.893564814818</v>
      </c>
      <c r="K1290">
        <v>1</v>
      </c>
      <c r="L1290">
        <v>1</v>
      </c>
      <c r="M1290" t="s">
        <v>1850</v>
      </c>
      <c r="N1290" t="s">
        <v>1851</v>
      </c>
      <c r="O1290" s="1">
        <v>46209.892777777779</v>
      </c>
      <c r="P1290" s="1">
        <v>46209.893564814818</v>
      </c>
      <c r="Q1290" s="1" t="str">
        <f t="shared" si="20"/>
        <v>3137502|r03</v>
      </c>
    </row>
    <row r="1291" spans="1:17">
      <c r="A1291">
        <v>1290</v>
      </c>
      <c r="B1291" t="s">
        <v>1861</v>
      </c>
      <c r="C1291" t="s">
        <v>1862</v>
      </c>
      <c r="D1291">
        <v>2514701</v>
      </c>
      <c r="E1291">
        <v>72</v>
      </c>
      <c r="F1291" t="s">
        <v>1849</v>
      </c>
      <c r="G1291" s="1">
        <v>46209.893206018518</v>
      </c>
      <c r="H1291">
        <v>62</v>
      </c>
      <c r="I1291" t="s">
        <v>1849</v>
      </c>
      <c r="J1291" s="1">
        <v>46209.893449074072</v>
      </c>
      <c r="K1291">
        <v>1</v>
      </c>
      <c r="L1291">
        <v>1</v>
      </c>
      <c r="M1291" t="s">
        <v>1850</v>
      </c>
      <c r="N1291" t="s">
        <v>1851</v>
      </c>
      <c r="O1291" s="1">
        <v>46209.892881944441</v>
      </c>
      <c r="P1291" s="1">
        <v>46209.893449074072</v>
      </c>
      <c r="Q1291" s="1" t="str">
        <f t="shared" si="20"/>
        <v>2514701|r03</v>
      </c>
    </row>
    <row r="1292" spans="1:17">
      <c r="A1292">
        <v>1291</v>
      </c>
      <c r="B1292" t="s">
        <v>1861</v>
      </c>
      <c r="C1292" t="s">
        <v>1862</v>
      </c>
      <c r="D1292">
        <v>4300307</v>
      </c>
      <c r="E1292">
        <v>54</v>
      </c>
      <c r="F1292" t="s">
        <v>1849</v>
      </c>
      <c r="G1292" s="1">
        <v>46209.893333333333</v>
      </c>
      <c r="H1292">
        <v>54</v>
      </c>
      <c r="I1292" t="s">
        <v>1849</v>
      </c>
      <c r="J1292" s="1">
        <v>46209.893622685187</v>
      </c>
      <c r="K1292">
        <v>1</v>
      </c>
      <c r="L1292">
        <v>1</v>
      </c>
      <c r="M1292" t="s">
        <v>1850</v>
      </c>
      <c r="N1292" t="s">
        <v>1851</v>
      </c>
      <c r="O1292" s="1">
        <v>46209.892974537041</v>
      </c>
      <c r="P1292" s="1">
        <v>46209.893622685187</v>
      </c>
      <c r="Q1292" s="1" t="str">
        <f t="shared" si="20"/>
        <v>4300307|r03</v>
      </c>
    </row>
    <row r="1293" spans="1:17">
      <c r="A1293">
        <v>1292</v>
      </c>
      <c r="B1293" t="s">
        <v>1861</v>
      </c>
      <c r="C1293" t="s">
        <v>1862</v>
      </c>
      <c r="D1293">
        <v>2514453</v>
      </c>
      <c r="E1293">
        <v>59</v>
      </c>
      <c r="F1293" t="s">
        <v>1849</v>
      </c>
      <c r="G1293" s="1">
        <v>46209.893877314818</v>
      </c>
      <c r="H1293">
        <v>65</v>
      </c>
      <c r="I1293" t="s">
        <v>1849</v>
      </c>
      <c r="J1293" s="1">
        <v>46209.894143518519</v>
      </c>
      <c r="K1293">
        <v>1</v>
      </c>
      <c r="L1293">
        <v>1</v>
      </c>
      <c r="M1293" t="s">
        <v>1850</v>
      </c>
      <c r="N1293" t="s">
        <v>1851</v>
      </c>
      <c r="O1293" s="1">
        <v>46209.893495370372</v>
      </c>
      <c r="P1293" s="1">
        <v>46209.894143518519</v>
      </c>
      <c r="Q1293" s="1" t="str">
        <f t="shared" si="20"/>
        <v>2514453|r03</v>
      </c>
    </row>
    <row r="1294" spans="1:17">
      <c r="A1294">
        <v>1293</v>
      </c>
      <c r="B1294" t="s">
        <v>1861</v>
      </c>
      <c r="C1294" t="s">
        <v>1862</v>
      </c>
      <c r="D1294">
        <v>3140530</v>
      </c>
      <c r="E1294">
        <v>61</v>
      </c>
      <c r="F1294" t="s">
        <v>1849</v>
      </c>
      <c r="G1294" s="1">
        <v>46209.894108796296</v>
      </c>
      <c r="H1294">
        <v>63</v>
      </c>
      <c r="I1294" t="s">
        <v>1849</v>
      </c>
      <c r="J1294" s="1">
        <v>46209.894444444442</v>
      </c>
      <c r="K1294">
        <v>1</v>
      </c>
      <c r="L1294">
        <v>1</v>
      </c>
      <c r="M1294" t="s">
        <v>1850</v>
      </c>
      <c r="N1294" t="s">
        <v>1851</v>
      </c>
      <c r="O1294" s="1">
        <v>46209.893611111111</v>
      </c>
      <c r="P1294" s="1">
        <v>46209.894444444442</v>
      </c>
      <c r="Q1294" s="1" t="str">
        <f t="shared" si="20"/>
        <v>3140530|r03</v>
      </c>
    </row>
    <row r="1295" spans="1:17">
      <c r="A1295">
        <v>1294</v>
      </c>
      <c r="B1295" t="s">
        <v>1861</v>
      </c>
      <c r="C1295" t="s">
        <v>1862</v>
      </c>
      <c r="D1295">
        <v>4300455</v>
      </c>
      <c r="E1295">
        <v>69</v>
      </c>
      <c r="F1295" t="s">
        <v>1849</v>
      </c>
      <c r="G1295" s="1">
        <v>46209.894108796296</v>
      </c>
      <c r="H1295">
        <v>69</v>
      </c>
      <c r="I1295" t="s">
        <v>1849</v>
      </c>
      <c r="J1295" s="1">
        <v>46209.89439814815</v>
      </c>
      <c r="K1295">
        <v>1</v>
      </c>
      <c r="L1295">
        <v>1</v>
      </c>
      <c r="M1295" t="s">
        <v>1850</v>
      </c>
      <c r="N1295" t="s">
        <v>1851</v>
      </c>
      <c r="O1295" s="1">
        <v>46209.893680555557</v>
      </c>
      <c r="P1295" s="1">
        <v>46209.89439814815</v>
      </c>
      <c r="Q1295" s="1" t="str">
        <f t="shared" si="20"/>
        <v>4300455|r03</v>
      </c>
    </row>
    <row r="1296" spans="1:17">
      <c r="A1296">
        <v>1295</v>
      </c>
      <c r="B1296" t="s">
        <v>1861</v>
      </c>
      <c r="C1296" t="s">
        <v>1862</v>
      </c>
      <c r="D1296">
        <v>2600203</v>
      </c>
      <c r="E1296">
        <v>71</v>
      </c>
      <c r="F1296" t="s">
        <v>1849</v>
      </c>
      <c r="G1296" s="1">
        <v>46209.894421296296</v>
      </c>
      <c r="H1296">
        <v>70</v>
      </c>
      <c r="I1296" t="s">
        <v>1849</v>
      </c>
      <c r="J1296" s="1">
        <v>46209.894606481481</v>
      </c>
      <c r="K1296">
        <v>1</v>
      </c>
      <c r="L1296">
        <v>1</v>
      </c>
      <c r="M1296" t="s">
        <v>1850</v>
      </c>
      <c r="N1296" t="s">
        <v>1851</v>
      </c>
      <c r="O1296" s="1">
        <v>46209.894178240742</v>
      </c>
      <c r="P1296" s="1">
        <v>46209.894606481481</v>
      </c>
      <c r="Q1296" s="1" t="str">
        <f t="shared" si="20"/>
        <v>2600203|r03</v>
      </c>
    </row>
    <row r="1297" spans="1:17">
      <c r="A1297">
        <v>1296</v>
      </c>
      <c r="B1297" t="s">
        <v>1861</v>
      </c>
      <c r="C1297" t="s">
        <v>1862</v>
      </c>
      <c r="D1297">
        <v>4300570</v>
      </c>
      <c r="E1297">
        <v>70</v>
      </c>
      <c r="F1297" t="s">
        <v>1849</v>
      </c>
      <c r="G1297" s="1">
        <v>46209.894641203704</v>
      </c>
      <c r="H1297">
        <v>72</v>
      </c>
      <c r="I1297" t="s">
        <v>1849</v>
      </c>
      <c r="J1297" s="1">
        <v>46209.894837962966</v>
      </c>
      <c r="K1297">
        <v>1</v>
      </c>
      <c r="L1297">
        <v>1</v>
      </c>
      <c r="M1297" t="s">
        <v>1850</v>
      </c>
      <c r="N1297" t="s">
        <v>1851</v>
      </c>
      <c r="O1297" s="1">
        <v>46209.894444444442</v>
      </c>
      <c r="P1297" s="1">
        <v>46209.894837962966</v>
      </c>
      <c r="Q1297" s="1" t="str">
        <f t="shared" si="20"/>
        <v>4300570|r03</v>
      </c>
    </row>
    <row r="1298" spans="1:17">
      <c r="A1298">
        <v>1297</v>
      </c>
      <c r="B1298" t="s">
        <v>1861</v>
      </c>
      <c r="C1298" t="s">
        <v>1862</v>
      </c>
      <c r="D1298">
        <v>3140852</v>
      </c>
      <c r="E1298">
        <v>92</v>
      </c>
      <c r="F1298" t="s">
        <v>1849</v>
      </c>
      <c r="G1298" s="1">
        <v>46209.894652777781</v>
      </c>
      <c r="H1298">
        <v>77</v>
      </c>
      <c r="I1298" t="s">
        <v>1849</v>
      </c>
      <c r="J1298" s="1">
        <v>46209.894837962966</v>
      </c>
      <c r="K1298">
        <v>1</v>
      </c>
      <c r="L1298">
        <v>1</v>
      </c>
      <c r="M1298" t="s">
        <v>1850</v>
      </c>
      <c r="N1298" t="s">
        <v>1851</v>
      </c>
      <c r="O1298" s="1">
        <v>46209.894490740742</v>
      </c>
      <c r="P1298" s="1">
        <v>46209.894837962966</v>
      </c>
      <c r="Q1298" s="1" t="str">
        <f t="shared" si="20"/>
        <v>3140852|r03</v>
      </c>
    </row>
    <row r="1299" spans="1:17">
      <c r="A1299">
        <v>1298</v>
      </c>
      <c r="B1299" t="s">
        <v>1861</v>
      </c>
      <c r="C1299" t="s">
        <v>1862</v>
      </c>
      <c r="D1299">
        <v>2601201</v>
      </c>
      <c r="E1299">
        <v>51</v>
      </c>
      <c r="F1299" t="s">
        <v>1849</v>
      </c>
      <c r="G1299" s="1">
        <v>46209.894872685189</v>
      </c>
      <c r="H1299">
        <v>50</v>
      </c>
      <c r="I1299" t="s">
        <v>1849</v>
      </c>
      <c r="J1299" s="1">
        <v>46209.895150462966</v>
      </c>
      <c r="K1299">
        <v>1</v>
      </c>
      <c r="L1299">
        <v>1</v>
      </c>
      <c r="M1299" t="s">
        <v>1850</v>
      </c>
      <c r="N1299" t="s">
        <v>1851</v>
      </c>
      <c r="O1299" s="1">
        <v>46209.894652777781</v>
      </c>
      <c r="P1299" s="1">
        <v>46209.895150462966</v>
      </c>
      <c r="Q1299" s="1" t="str">
        <f t="shared" si="20"/>
        <v>2601201|r03</v>
      </c>
    </row>
    <row r="1300" spans="1:17">
      <c r="A1300">
        <v>1299</v>
      </c>
      <c r="B1300" t="s">
        <v>1861</v>
      </c>
      <c r="C1300" t="s">
        <v>1862</v>
      </c>
      <c r="D1300">
        <v>3141009</v>
      </c>
      <c r="E1300">
        <v>68</v>
      </c>
      <c r="F1300" t="s">
        <v>1849</v>
      </c>
      <c r="G1300" s="1">
        <v>46209.895324074074</v>
      </c>
      <c r="H1300">
        <v>74</v>
      </c>
      <c r="I1300" t="s">
        <v>1849</v>
      </c>
      <c r="J1300" s="1">
        <v>46209.895578703705</v>
      </c>
      <c r="K1300">
        <v>1</v>
      </c>
      <c r="L1300">
        <v>1</v>
      </c>
      <c r="M1300" t="s">
        <v>1850</v>
      </c>
      <c r="N1300" t="s">
        <v>1851</v>
      </c>
      <c r="O1300" s="1">
        <v>46209.894907407404</v>
      </c>
      <c r="P1300" s="1">
        <v>46209.895578703705</v>
      </c>
      <c r="Q1300" s="1" t="str">
        <f t="shared" si="20"/>
        <v>3141009|r03</v>
      </c>
    </row>
    <row r="1301" spans="1:17">
      <c r="A1301">
        <v>1300</v>
      </c>
      <c r="B1301" t="s">
        <v>1861</v>
      </c>
      <c r="C1301" t="s">
        <v>1862</v>
      </c>
      <c r="D1301">
        <v>4300638</v>
      </c>
      <c r="E1301">
        <v>87</v>
      </c>
      <c r="F1301" t="s">
        <v>1849</v>
      </c>
      <c r="G1301" s="1">
        <v>46209.895243055558</v>
      </c>
      <c r="H1301">
        <v>87</v>
      </c>
      <c r="I1301" t="s">
        <v>1849</v>
      </c>
      <c r="J1301" s="1">
        <v>46209.895451388889</v>
      </c>
      <c r="K1301">
        <v>1</v>
      </c>
      <c r="L1301">
        <v>1</v>
      </c>
      <c r="M1301" t="s">
        <v>1850</v>
      </c>
      <c r="N1301" t="s">
        <v>1851</v>
      </c>
      <c r="O1301" s="1">
        <v>46209.894907407404</v>
      </c>
      <c r="P1301" s="1">
        <v>46209.895451388889</v>
      </c>
      <c r="Q1301" s="1" t="str">
        <f t="shared" si="20"/>
        <v>4300638|r03</v>
      </c>
    </row>
    <row r="1302" spans="1:17">
      <c r="A1302">
        <v>1301</v>
      </c>
      <c r="B1302" t="s">
        <v>1861</v>
      </c>
      <c r="C1302" t="s">
        <v>1862</v>
      </c>
      <c r="D1302">
        <v>2604403</v>
      </c>
      <c r="F1302" t="s">
        <v>1854</v>
      </c>
      <c r="G1302" s="1">
        <v>46209.902094907404</v>
      </c>
      <c r="H1302">
        <v>54</v>
      </c>
      <c r="I1302" t="s">
        <v>1849</v>
      </c>
      <c r="J1302" s="1">
        <v>46209.902349537035</v>
      </c>
      <c r="K1302">
        <v>0</v>
      </c>
      <c r="L1302">
        <v>1</v>
      </c>
      <c r="M1302" t="s">
        <v>1853</v>
      </c>
      <c r="N1302" t="s">
        <v>1851</v>
      </c>
      <c r="O1302" s="1">
        <v>46209.895185185182</v>
      </c>
      <c r="P1302" s="1">
        <v>46209.902349537035</v>
      </c>
      <c r="Q1302" s="1" t="str">
        <f t="shared" si="20"/>
        <v>2604403|r03</v>
      </c>
    </row>
    <row r="1303" spans="1:17">
      <c r="A1303">
        <v>1302</v>
      </c>
      <c r="B1303" t="s">
        <v>1861</v>
      </c>
      <c r="C1303" t="s">
        <v>1862</v>
      </c>
      <c r="D1303">
        <v>4301636</v>
      </c>
      <c r="E1303">
        <v>92</v>
      </c>
      <c r="F1303" t="s">
        <v>1849</v>
      </c>
      <c r="G1303" s="1">
        <v>46209.895624999997</v>
      </c>
      <c r="H1303">
        <v>67</v>
      </c>
      <c r="I1303" t="s">
        <v>1849</v>
      </c>
      <c r="J1303" s="1">
        <v>46209.895914351851</v>
      </c>
      <c r="K1303">
        <v>1</v>
      </c>
      <c r="L1303">
        <v>1</v>
      </c>
      <c r="M1303" t="s">
        <v>1850</v>
      </c>
      <c r="N1303" t="s">
        <v>1851</v>
      </c>
      <c r="O1303" s="1">
        <v>46209.895497685182</v>
      </c>
      <c r="P1303" s="1">
        <v>46209.895914351851</v>
      </c>
      <c r="Q1303" s="1" t="str">
        <f t="shared" si="20"/>
        <v>4301636|r03</v>
      </c>
    </row>
    <row r="1304" spans="1:17">
      <c r="A1304">
        <v>1303</v>
      </c>
      <c r="B1304" t="s">
        <v>1861</v>
      </c>
      <c r="C1304" t="s">
        <v>1862</v>
      </c>
      <c r="D1304">
        <v>3141207</v>
      </c>
      <c r="E1304">
        <v>92</v>
      </c>
      <c r="F1304" t="s">
        <v>1849</v>
      </c>
      <c r="G1304" s="1">
        <v>46209.89576388889</v>
      </c>
      <c r="H1304">
        <v>48</v>
      </c>
      <c r="I1304" t="s">
        <v>1849</v>
      </c>
      <c r="J1304" s="1">
        <v>46209.896018518521</v>
      </c>
      <c r="K1304">
        <v>1</v>
      </c>
      <c r="L1304">
        <v>1</v>
      </c>
      <c r="M1304" t="s">
        <v>1850</v>
      </c>
      <c r="N1304" t="s">
        <v>1851</v>
      </c>
      <c r="O1304" s="1">
        <v>46209.895613425928</v>
      </c>
      <c r="P1304" s="1">
        <v>46209.896018518521</v>
      </c>
      <c r="Q1304" s="1" t="str">
        <f t="shared" si="20"/>
        <v>3141207|r03</v>
      </c>
    </row>
    <row r="1305" spans="1:17">
      <c r="A1305">
        <v>1304</v>
      </c>
      <c r="B1305" t="s">
        <v>1861</v>
      </c>
      <c r="C1305" t="s">
        <v>1862</v>
      </c>
      <c r="D1305">
        <v>4301750</v>
      </c>
      <c r="E1305">
        <v>58</v>
      </c>
      <c r="F1305" t="s">
        <v>1849</v>
      </c>
      <c r="G1305" s="1">
        <v>46209.896435185183</v>
      </c>
      <c r="H1305">
        <v>58</v>
      </c>
      <c r="I1305" t="s">
        <v>1849</v>
      </c>
      <c r="J1305" s="1">
        <v>46209.89675925926</v>
      </c>
      <c r="K1305">
        <v>1</v>
      </c>
      <c r="L1305">
        <v>1</v>
      </c>
      <c r="M1305" t="s">
        <v>1850</v>
      </c>
      <c r="N1305" t="s">
        <v>1851</v>
      </c>
      <c r="O1305" s="1">
        <v>46209.895949074074</v>
      </c>
      <c r="P1305" s="1">
        <v>46209.89675925926</v>
      </c>
      <c r="Q1305" s="1" t="str">
        <f t="shared" si="20"/>
        <v>4301750|r03</v>
      </c>
    </row>
    <row r="1306" spans="1:17">
      <c r="A1306">
        <v>1305</v>
      </c>
      <c r="B1306" t="s">
        <v>1861</v>
      </c>
      <c r="C1306" t="s">
        <v>1862</v>
      </c>
      <c r="D1306">
        <v>3142700</v>
      </c>
      <c r="E1306">
        <v>57</v>
      </c>
      <c r="F1306" t="s">
        <v>1849</v>
      </c>
      <c r="G1306" s="1">
        <v>46209.896365740744</v>
      </c>
      <c r="H1306">
        <v>57</v>
      </c>
      <c r="I1306" t="s">
        <v>1849</v>
      </c>
      <c r="J1306" s="1">
        <v>46209.896574074075</v>
      </c>
      <c r="K1306">
        <v>1</v>
      </c>
      <c r="L1306">
        <v>1</v>
      </c>
      <c r="M1306" t="s">
        <v>1850</v>
      </c>
      <c r="N1306" t="s">
        <v>1851</v>
      </c>
      <c r="O1306" s="1">
        <v>46209.896064814813</v>
      </c>
      <c r="P1306" s="1">
        <v>46209.896574074075</v>
      </c>
      <c r="Q1306" s="1" t="str">
        <f t="shared" si="20"/>
        <v>3142700|r03</v>
      </c>
    </row>
    <row r="1307" spans="1:17">
      <c r="A1307">
        <v>1306</v>
      </c>
      <c r="B1307" t="s">
        <v>1861</v>
      </c>
      <c r="C1307" t="s">
        <v>1862</v>
      </c>
      <c r="D1307">
        <v>3144904</v>
      </c>
      <c r="E1307">
        <v>78</v>
      </c>
      <c r="F1307" t="s">
        <v>1849</v>
      </c>
      <c r="G1307" s="1">
        <v>46209.896863425929</v>
      </c>
      <c r="H1307">
        <v>81</v>
      </c>
      <c r="I1307" t="s">
        <v>1849</v>
      </c>
      <c r="J1307" s="1">
        <v>46209.897118055553</v>
      </c>
      <c r="K1307">
        <v>1</v>
      </c>
      <c r="L1307">
        <v>1</v>
      </c>
      <c r="M1307" t="s">
        <v>1850</v>
      </c>
      <c r="N1307" t="s">
        <v>1851</v>
      </c>
      <c r="O1307" s="1">
        <v>46209.896608796298</v>
      </c>
      <c r="P1307" s="1">
        <v>46209.897118055553</v>
      </c>
      <c r="Q1307" s="1" t="str">
        <f t="shared" si="20"/>
        <v>3144904|r03</v>
      </c>
    </row>
    <row r="1308" spans="1:17">
      <c r="A1308">
        <v>1307</v>
      </c>
      <c r="B1308" t="s">
        <v>1861</v>
      </c>
      <c r="C1308" t="s">
        <v>1862</v>
      </c>
      <c r="D1308">
        <v>4302006</v>
      </c>
      <c r="E1308">
        <v>74</v>
      </c>
      <c r="F1308" t="s">
        <v>1849</v>
      </c>
      <c r="G1308" s="1">
        <v>46209.896909722222</v>
      </c>
      <c r="H1308">
        <v>65</v>
      </c>
      <c r="I1308" t="s">
        <v>1849</v>
      </c>
      <c r="J1308" s="1">
        <v>46209.897199074076</v>
      </c>
      <c r="K1308">
        <v>1</v>
      </c>
      <c r="L1308">
        <v>1</v>
      </c>
      <c r="M1308" t="s">
        <v>1850</v>
      </c>
      <c r="N1308" t="s">
        <v>1851</v>
      </c>
      <c r="O1308" s="1">
        <v>46209.896805555552</v>
      </c>
      <c r="P1308" s="1">
        <v>46209.897199074076</v>
      </c>
      <c r="Q1308" s="1" t="str">
        <f t="shared" si="20"/>
        <v>4302006|r03</v>
      </c>
    </row>
    <row r="1309" spans="1:17">
      <c r="A1309">
        <v>1308</v>
      </c>
      <c r="B1309" t="s">
        <v>1861</v>
      </c>
      <c r="C1309" t="s">
        <v>1862</v>
      </c>
      <c r="D1309">
        <v>3145356</v>
      </c>
      <c r="E1309">
        <v>92</v>
      </c>
      <c r="F1309" t="s">
        <v>1849</v>
      </c>
      <c r="G1309" s="1">
        <v>46209.897291666668</v>
      </c>
      <c r="H1309">
        <v>66</v>
      </c>
      <c r="I1309" t="s">
        <v>1849</v>
      </c>
      <c r="J1309" s="1">
        <v>46209.897546296299</v>
      </c>
      <c r="K1309">
        <v>1</v>
      </c>
      <c r="L1309">
        <v>1</v>
      </c>
      <c r="M1309" t="s">
        <v>1850</v>
      </c>
      <c r="N1309" t="s">
        <v>1851</v>
      </c>
      <c r="O1309" s="1">
        <v>46209.897152777776</v>
      </c>
      <c r="P1309" s="1">
        <v>46209.897546296299</v>
      </c>
      <c r="Q1309" s="1" t="str">
        <f t="shared" si="20"/>
        <v>3145356|r03</v>
      </c>
    </row>
    <row r="1310" spans="1:17">
      <c r="A1310">
        <v>1309</v>
      </c>
      <c r="B1310" t="s">
        <v>1861</v>
      </c>
      <c r="C1310" t="s">
        <v>1862</v>
      </c>
      <c r="D1310">
        <v>4302352</v>
      </c>
      <c r="E1310">
        <v>92</v>
      </c>
      <c r="F1310" t="s">
        <v>1849</v>
      </c>
      <c r="G1310" s="1">
        <v>46209.89739583333</v>
      </c>
      <c r="H1310">
        <v>70</v>
      </c>
      <c r="I1310" t="s">
        <v>1849</v>
      </c>
      <c r="J1310" s="1">
        <v>46209.897685185184</v>
      </c>
      <c r="K1310">
        <v>1</v>
      </c>
      <c r="L1310">
        <v>1</v>
      </c>
      <c r="M1310" t="s">
        <v>1850</v>
      </c>
      <c r="N1310" t="s">
        <v>1851</v>
      </c>
      <c r="O1310" s="1">
        <v>46209.897245370368</v>
      </c>
      <c r="P1310" s="1">
        <v>46209.897685185184</v>
      </c>
      <c r="Q1310" s="1" t="str">
        <f t="shared" si="20"/>
        <v>4302352|r03</v>
      </c>
    </row>
    <row r="1311" spans="1:17">
      <c r="A1311">
        <v>1310</v>
      </c>
      <c r="B1311" t="s">
        <v>1861</v>
      </c>
      <c r="C1311" t="s">
        <v>1862</v>
      </c>
      <c r="D1311">
        <v>3145505</v>
      </c>
      <c r="E1311">
        <v>52</v>
      </c>
      <c r="F1311" t="s">
        <v>1849</v>
      </c>
      <c r="G1311" s="1">
        <v>46209.898148148146</v>
      </c>
      <c r="H1311">
        <v>63</v>
      </c>
      <c r="I1311" t="s">
        <v>1849</v>
      </c>
      <c r="J1311" s="1">
        <v>46209.898414351854</v>
      </c>
      <c r="K1311">
        <v>1</v>
      </c>
      <c r="L1311">
        <v>1</v>
      </c>
      <c r="M1311" t="s">
        <v>1850</v>
      </c>
      <c r="N1311" t="s">
        <v>1851</v>
      </c>
      <c r="O1311" s="1">
        <v>46209.897592592592</v>
      </c>
      <c r="P1311" s="1">
        <v>46209.898414351854</v>
      </c>
      <c r="Q1311" s="1" t="str">
        <f t="shared" si="20"/>
        <v>3145505|r03</v>
      </c>
    </row>
    <row r="1312" spans="1:17">
      <c r="A1312">
        <v>1311</v>
      </c>
      <c r="B1312" t="s">
        <v>1861</v>
      </c>
      <c r="C1312" t="s">
        <v>1862</v>
      </c>
      <c r="D1312">
        <v>4302402</v>
      </c>
      <c r="E1312">
        <v>58</v>
      </c>
      <c r="F1312" t="s">
        <v>1849</v>
      </c>
      <c r="G1312" s="1">
        <v>46209.897986111115</v>
      </c>
      <c r="H1312">
        <v>54</v>
      </c>
      <c r="I1312" t="s">
        <v>1849</v>
      </c>
      <c r="J1312" s="1">
        <v>46209.898229166669</v>
      </c>
      <c r="K1312">
        <v>1</v>
      </c>
      <c r="L1312">
        <v>1</v>
      </c>
      <c r="M1312" t="s">
        <v>1850</v>
      </c>
      <c r="N1312" t="s">
        <v>1851</v>
      </c>
      <c r="O1312" s="1">
        <v>46209.897719907407</v>
      </c>
      <c r="P1312" s="1">
        <v>46209.898229166669</v>
      </c>
      <c r="Q1312" s="1" t="str">
        <f t="shared" si="20"/>
        <v>4302402|r03</v>
      </c>
    </row>
    <row r="1313" spans="1:17">
      <c r="A1313">
        <v>1312</v>
      </c>
      <c r="B1313" t="s">
        <v>1861</v>
      </c>
      <c r="C1313" t="s">
        <v>1862</v>
      </c>
      <c r="D1313">
        <v>4302709</v>
      </c>
      <c r="E1313">
        <v>70</v>
      </c>
      <c r="F1313" t="s">
        <v>1849</v>
      </c>
      <c r="G1313" s="1">
        <v>46209.898680555554</v>
      </c>
      <c r="H1313">
        <v>74</v>
      </c>
      <c r="I1313" t="s">
        <v>1849</v>
      </c>
      <c r="J1313" s="1">
        <v>46209.898946759262</v>
      </c>
      <c r="K1313">
        <v>1</v>
      </c>
      <c r="L1313">
        <v>1</v>
      </c>
      <c r="M1313" t="s">
        <v>1850</v>
      </c>
      <c r="N1313" t="s">
        <v>1851</v>
      </c>
      <c r="O1313" s="1">
        <v>46209.898275462961</v>
      </c>
      <c r="P1313" s="1">
        <v>46209.898946759262</v>
      </c>
      <c r="Q1313" s="1" t="str">
        <f t="shared" si="20"/>
        <v>4302709|r03</v>
      </c>
    </row>
    <row r="1314" spans="1:17">
      <c r="A1314">
        <v>1313</v>
      </c>
      <c r="B1314" t="s">
        <v>1861</v>
      </c>
      <c r="C1314" t="s">
        <v>1862</v>
      </c>
      <c r="D1314">
        <v>3145901</v>
      </c>
      <c r="E1314">
        <v>51</v>
      </c>
      <c r="F1314" t="s">
        <v>1849</v>
      </c>
      <c r="G1314" s="1">
        <v>46209.89880787037</v>
      </c>
      <c r="H1314">
        <v>64</v>
      </c>
      <c r="I1314" t="s">
        <v>1849</v>
      </c>
      <c r="J1314" s="1">
        <v>46209.899143518516</v>
      </c>
      <c r="K1314">
        <v>1</v>
      </c>
      <c r="L1314">
        <v>1</v>
      </c>
      <c r="M1314" t="s">
        <v>1850</v>
      </c>
      <c r="N1314" t="s">
        <v>1851</v>
      </c>
      <c r="O1314" s="1">
        <v>46209.898460648146</v>
      </c>
      <c r="P1314" s="1">
        <v>46209.899143518516</v>
      </c>
      <c r="Q1314" s="1" t="str">
        <f t="shared" si="20"/>
        <v>3145901|r03</v>
      </c>
    </row>
    <row r="1315" spans="1:17">
      <c r="A1315">
        <v>1314</v>
      </c>
      <c r="B1315" t="s">
        <v>1861</v>
      </c>
      <c r="C1315" t="s">
        <v>1862</v>
      </c>
      <c r="D1315">
        <v>4303608</v>
      </c>
      <c r="E1315">
        <v>74</v>
      </c>
      <c r="F1315" t="s">
        <v>1849</v>
      </c>
      <c r="G1315" s="1">
        <v>46209.899108796293</v>
      </c>
      <c r="H1315">
        <v>70</v>
      </c>
      <c r="I1315" t="s">
        <v>1849</v>
      </c>
      <c r="J1315" s="1">
        <v>46209.899363425924</v>
      </c>
      <c r="K1315">
        <v>1</v>
      </c>
      <c r="L1315">
        <v>1</v>
      </c>
      <c r="M1315" t="s">
        <v>1850</v>
      </c>
      <c r="N1315" t="s">
        <v>1851</v>
      </c>
      <c r="O1315" s="1">
        <v>46209.898993055554</v>
      </c>
      <c r="P1315" s="1">
        <v>46209.899363425924</v>
      </c>
      <c r="Q1315" s="1" t="str">
        <f t="shared" si="20"/>
        <v>4303608|r03</v>
      </c>
    </row>
    <row r="1316" spans="1:17">
      <c r="A1316">
        <v>1315</v>
      </c>
      <c r="B1316" t="s">
        <v>1861</v>
      </c>
      <c r="C1316" t="s">
        <v>1862</v>
      </c>
      <c r="D1316">
        <v>3146404</v>
      </c>
      <c r="E1316">
        <v>57</v>
      </c>
      <c r="F1316" t="s">
        <v>1849</v>
      </c>
      <c r="G1316" s="1">
        <v>46209.899745370371</v>
      </c>
      <c r="H1316">
        <v>66</v>
      </c>
      <c r="I1316" t="s">
        <v>1849</v>
      </c>
      <c r="J1316" s="1">
        <v>46209.900069444448</v>
      </c>
      <c r="K1316">
        <v>1</v>
      </c>
      <c r="L1316">
        <v>1</v>
      </c>
      <c r="M1316" t="s">
        <v>1850</v>
      </c>
      <c r="N1316" t="s">
        <v>1851</v>
      </c>
      <c r="O1316" s="1">
        <v>46209.899178240739</v>
      </c>
      <c r="P1316" s="1">
        <v>46209.900069444448</v>
      </c>
      <c r="Q1316" s="1" t="str">
        <f t="shared" si="20"/>
        <v>3146404|r03</v>
      </c>
    </row>
    <row r="1317" spans="1:17">
      <c r="A1317">
        <v>1316</v>
      </c>
      <c r="B1317" t="s">
        <v>1861</v>
      </c>
      <c r="C1317" t="s">
        <v>1862</v>
      </c>
      <c r="D1317">
        <v>4305306</v>
      </c>
      <c r="E1317">
        <v>92</v>
      </c>
      <c r="F1317" t="s">
        <v>1849</v>
      </c>
      <c r="G1317" s="1">
        <v>46209.90185185185</v>
      </c>
      <c r="H1317">
        <v>63</v>
      </c>
      <c r="I1317" t="s">
        <v>1849</v>
      </c>
      <c r="J1317" s="1">
        <v>46209.902106481481</v>
      </c>
      <c r="K1317">
        <v>1</v>
      </c>
      <c r="L1317">
        <v>1</v>
      </c>
      <c r="M1317" t="s">
        <v>1850</v>
      </c>
      <c r="N1317" t="s">
        <v>1851</v>
      </c>
      <c r="O1317" s="1">
        <v>46209.899409722224</v>
      </c>
      <c r="P1317" s="1">
        <v>46209.902106481481</v>
      </c>
      <c r="Q1317" s="1" t="str">
        <f t="shared" si="20"/>
        <v>4305306|r03</v>
      </c>
    </row>
    <row r="1318" spans="1:17">
      <c r="A1318">
        <v>1317</v>
      </c>
      <c r="B1318" t="s">
        <v>1861</v>
      </c>
      <c r="C1318" t="s">
        <v>1862</v>
      </c>
      <c r="D1318">
        <v>3149200</v>
      </c>
      <c r="E1318">
        <v>58</v>
      </c>
      <c r="F1318" t="s">
        <v>1849</v>
      </c>
      <c r="G1318" s="1">
        <v>46209.90042824074</v>
      </c>
      <c r="H1318">
        <v>61</v>
      </c>
      <c r="I1318" t="s">
        <v>1849</v>
      </c>
      <c r="J1318" s="1">
        <v>46209.900694444441</v>
      </c>
      <c r="K1318">
        <v>1</v>
      </c>
      <c r="L1318">
        <v>1</v>
      </c>
      <c r="M1318" t="s">
        <v>1850</v>
      </c>
      <c r="N1318" t="s">
        <v>1851</v>
      </c>
      <c r="O1318" s="1">
        <v>46209.90011574074</v>
      </c>
      <c r="P1318" s="1">
        <v>46209.900694444441</v>
      </c>
      <c r="Q1318" s="1" t="str">
        <f t="shared" si="20"/>
        <v>3149200|r03</v>
      </c>
    </row>
    <row r="1319" spans="1:17">
      <c r="A1319">
        <v>1318</v>
      </c>
      <c r="B1319" t="s">
        <v>1861</v>
      </c>
      <c r="C1319" t="s">
        <v>1862</v>
      </c>
      <c r="D1319">
        <v>3149804</v>
      </c>
      <c r="E1319">
        <v>56</v>
      </c>
      <c r="F1319" t="s">
        <v>1849</v>
      </c>
      <c r="G1319" s="1">
        <v>46209.901006944441</v>
      </c>
      <c r="H1319">
        <v>59</v>
      </c>
      <c r="I1319" t="s">
        <v>1849</v>
      </c>
      <c r="J1319" s="1">
        <v>46209.901273148149</v>
      </c>
      <c r="K1319">
        <v>1</v>
      </c>
      <c r="L1319">
        <v>1</v>
      </c>
      <c r="M1319" t="s">
        <v>1850</v>
      </c>
      <c r="N1319" t="s">
        <v>1851</v>
      </c>
      <c r="O1319" s="1">
        <v>46209.900740740741</v>
      </c>
      <c r="P1319" s="1">
        <v>46209.901273148149</v>
      </c>
      <c r="Q1319" s="1" t="str">
        <f t="shared" si="20"/>
        <v>3149804|r03</v>
      </c>
    </row>
    <row r="1320" spans="1:17">
      <c r="A1320">
        <v>1319</v>
      </c>
      <c r="B1320" t="s">
        <v>1861</v>
      </c>
      <c r="C1320" t="s">
        <v>1862</v>
      </c>
      <c r="D1320">
        <v>3152131</v>
      </c>
      <c r="E1320">
        <v>92</v>
      </c>
      <c r="F1320" t="s">
        <v>1849</v>
      </c>
      <c r="G1320" s="1">
        <v>46209.902951388889</v>
      </c>
      <c r="H1320">
        <v>85</v>
      </c>
      <c r="I1320" t="s">
        <v>1849</v>
      </c>
      <c r="J1320" s="1">
        <v>46209.903171296297</v>
      </c>
      <c r="K1320">
        <v>1</v>
      </c>
      <c r="L1320">
        <v>1</v>
      </c>
      <c r="M1320" t="s">
        <v>1850</v>
      </c>
      <c r="N1320" t="s">
        <v>1851</v>
      </c>
      <c r="O1320" s="1">
        <v>46209.901307870372</v>
      </c>
      <c r="P1320" s="1">
        <v>46209.903171296297</v>
      </c>
      <c r="Q1320" s="1" t="str">
        <f t="shared" si="20"/>
        <v>3152131|r03</v>
      </c>
    </row>
    <row r="1321" spans="1:17">
      <c r="A1321">
        <v>1320</v>
      </c>
      <c r="B1321" t="s">
        <v>1861</v>
      </c>
      <c r="C1321" t="s">
        <v>1862</v>
      </c>
      <c r="D1321">
        <v>4307500</v>
      </c>
      <c r="E1321">
        <v>75</v>
      </c>
      <c r="F1321" t="s">
        <v>1849</v>
      </c>
      <c r="G1321" s="1">
        <v>46209.902430555558</v>
      </c>
      <c r="H1321">
        <v>77</v>
      </c>
      <c r="I1321" t="s">
        <v>1849</v>
      </c>
      <c r="J1321" s="1">
        <v>46209.902754629627</v>
      </c>
      <c r="K1321">
        <v>1</v>
      </c>
      <c r="L1321">
        <v>1</v>
      </c>
      <c r="M1321" t="s">
        <v>1850</v>
      </c>
      <c r="N1321" t="s">
        <v>1851</v>
      </c>
      <c r="O1321" s="1">
        <v>46209.902141203704</v>
      </c>
      <c r="P1321" s="1">
        <v>46209.902754629627</v>
      </c>
      <c r="Q1321" s="1" t="str">
        <f t="shared" si="20"/>
        <v>4307500|r03</v>
      </c>
    </row>
    <row r="1322" spans="1:17">
      <c r="A1322">
        <v>1321</v>
      </c>
      <c r="B1322" t="s">
        <v>1861</v>
      </c>
      <c r="C1322" t="s">
        <v>1862</v>
      </c>
      <c r="D1322">
        <v>2607604</v>
      </c>
      <c r="E1322">
        <v>65</v>
      </c>
      <c r="F1322" t="s">
        <v>1849</v>
      </c>
      <c r="G1322" s="1">
        <v>46209.902789351851</v>
      </c>
      <c r="H1322">
        <v>64</v>
      </c>
      <c r="I1322" t="s">
        <v>1849</v>
      </c>
      <c r="J1322" s="1">
        <v>46209.903009259258</v>
      </c>
      <c r="K1322">
        <v>1</v>
      </c>
      <c r="L1322">
        <v>1</v>
      </c>
      <c r="M1322" t="s">
        <v>1850</v>
      </c>
      <c r="N1322" t="s">
        <v>1851</v>
      </c>
      <c r="O1322" s="1">
        <v>46209.902395833335</v>
      </c>
      <c r="P1322" s="1">
        <v>46209.903009259258</v>
      </c>
      <c r="Q1322" s="1" t="str">
        <f t="shared" si="20"/>
        <v>2607604|r03</v>
      </c>
    </row>
    <row r="1323" spans="1:17">
      <c r="A1323">
        <v>1322</v>
      </c>
      <c r="B1323" t="s">
        <v>1861</v>
      </c>
      <c r="C1323" t="s">
        <v>1862</v>
      </c>
      <c r="D1323">
        <v>4308078</v>
      </c>
      <c r="E1323">
        <v>92</v>
      </c>
      <c r="F1323" t="s">
        <v>1849</v>
      </c>
      <c r="G1323" s="1">
        <v>46209.905219907407</v>
      </c>
      <c r="H1323">
        <v>67</v>
      </c>
      <c r="I1323" t="s">
        <v>1849</v>
      </c>
      <c r="J1323" s="1">
        <v>46209.905439814815</v>
      </c>
      <c r="K1323">
        <v>1</v>
      </c>
      <c r="L1323">
        <v>1</v>
      </c>
      <c r="M1323" t="s">
        <v>1850</v>
      </c>
      <c r="N1323" t="s">
        <v>1851</v>
      </c>
      <c r="O1323" s="1">
        <v>46209.902789351851</v>
      </c>
      <c r="P1323" s="1">
        <v>46209.905439814815</v>
      </c>
      <c r="Q1323" s="1" t="str">
        <f t="shared" si="20"/>
        <v>4308078|r03</v>
      </c>
    </row>
    <row r="1324" spans="1:17">
      <c r="A1324">
        <v>1323</v>
      </c>
      <c r="B1324" t="s">
        <v>1861</v>
      </c>
      <c r="C1324" t="s">
        <v>1862</v>
      </c>
      <c r="D1324">
        <v>2607000</v>
      </c>
      <c r="E1324">
        <v>60</v>
      </c>
      <c r="F1324" t="s">
        <v>1849</v>
      </c>
      <c r="G1324" s="1">
        <v>46209.90353009259</v>
      </c>
      <c r="H1324">
        <v>64</v>
      </c>
      <c r="I1324" t="s">
        <v>1849</v>
      </c>
      <c r="J1324" s="1">
        <v>46209.903912037036</v>
      </c>
      <c r="K1324">
        <v>1</v>
      </c>
      <c r="L1324">
        <v>1</v>
      </c>
      <c r="M1324" t="s">
        <v>1850</v>
      </c>
      <c r="N1324" t="s">
        <v>1851</v>
      </c>
      <c r="O1324" s="1">
        <v>46209.903055555558</v>
      </c>
      <c r="P1324" s="1">
        <v>46209.903912037036</v>
      </c>
      <c r="Q1324" s="1" t="str">
        <f t="shared" si="20"/>
        <v>2607000|r03</v>
      </c>
    </row>
    <row r="1325" spans="1:17">
      <c r="A1325">
        <v>1324</v>
      </c>
      <c r="B1325" t="s">
        <v>1861</v>
      </c>
      <c r="C1325" t="s">
        <v>1862</v>
      </c>
      <c r="D1325">
        <v>3154101</v>
      </c>
      <c r="E1325">
        <v>60</v>
      </c>
      <c r="F1325" t="s">
        <v>1849</v>
      </c>
      <c r="G1325" s="1">
        <v>46209.905717592592</v>
      </c>
      <c r="H1325">
        <v>64</v>
      </c>
      <c r="I1325" t="s">
        <v>1849</v>
      </c>
      <c r="J1325" s="1">
        <v>46209.9059837963</v>
      </c>
      <c r="K1325">
        <v>1</v>
      </c>
      <c r="L1325">
        <v>1</v>
      </c>
      <c r="M1325" t="s">
        <v>1850</v>
      </c>
      <c r="N1325" t="s">
        <v>1851</v>
      </c>
      <c r="O1325" s="1">
        <v>46209.90320601852</v>
      </c>
      <c r="P1325" s="1">
        <v>46209.9059837963</v>
      </c>
      <c r="Q1325" s="1" t="str">
        <f t="shared" si="20"/>
        <v>3154101|r03</v>
      </c>
    </row>
    <row r="1326" spans="1:17">
      <c r="A1326">
        <v>1325</v>
      </c>
      <c r="B1326" t="s">
        <v>1861</v>
      </c>
      <c r="C1326" t="s">
        <v>1862</v>
      </c>
      <c r="D1326">
        <v>2607307</v>
      </c>
      <c r="E1326">
        <v>83</v>
      </c>
      <c r="F1326" t="s">
        <v>1849</v>
      </c>
      <c r="G1326" s="1">
        <v>46209.90421296296</v>
      </c>
      <c r="H1326">
        <v>80</v>
      </c>
      <c r="I1326" t="s">
        <v>1849</v>
      </c>
      <c r="J1326" s="1">
        <v>46209.904479166667</v>
      </c>
      <c r="K1326">
        <v>1</v>
      </c>
      <c r="L1326">
        <v>1</v>
      </c>
      <c r="M1326" t="s">
        <v>1850</v>
      </c>
      <c r="N1326" t="s">
        <v>1851</v>
      </c>
      <c r="O1326" s="1">
        <v>46209.903946759259</v>
      </c>
      <c r="P1326" s="1">
        <v>46209.904479166667</v>
      </c>
      <c r="Q1326" s="1" t="str">
        <f t="shared" si="20"/>
        <v>2607307|r03</v>
      </c>
    </row>
    <row r="1327" spans="1:17">
      <c r="A1327">
        <v>1326</v>
      </c>
      <c r="B1327" t="s">
        <v>1861</v>
      </c>
      <c r="C1327" t="s">
        <v>1862</v>
      </c>
      <c r="D1327">
        <v>2609006</v>
      </c>
      <c r="E1327">
        <v>83</v>
      </c>
      <c r="F1327" t="s">
        <v>1849</v>
      </c>
      <c r="G1327" s="1">
        <v>46209.905011574076</v>
      </c>
      <c r="H1327">
        <v>81</v>
      </c>
      <c r="I1327" t="s">
        <v>1849</v>
      </c>
      <c r="J1327" s="1">
        <v>46209.905300925922</v>
      </c>
      <c r="K1327">
        <v>1</v>
      </c>
      <c r="L1327">
        <v>1</v>
      </c>
      <c r="M1327" t="s">
        <v>1850</v>
      </c>
      <c r="N1327" t="s">
        <v>1851</v>
      </c>
      <c r="O1327" s="1">
        <v>46209.904513888891</v>
      </c>
      <c r="P1327" s="1">
        <v>46209.905300925922</v>
      </c>
      <c r="Q1327" s="1" t="str">
        <f t="shared" si="20"/>
        <v>2609006|r03</v>
      </c>
    </row>
    <row r="1328" spans="1:17">
      <c r="A1328">
        <v>1327</v>
      </c>
      <c r="B1328" t="s">
        <v>1861</v>
      </c>
      <c r="C1328" t="s">
        <v>1862</v>
      </c>
      <c r="D1328">
        <v>2611705</v>
      </c>
      <c r="E1328">
        <v>65</v>
      </c>
      <c r="F1328" t="s">
        <v>1849</v>
      </c>
      <c r="G1328" s="1">
        <v>46209.905613425923</v>
      </c>
      <c r="H1328">
        <v>68</v>
      </c>
      <c r="I1328" t="s">
        <v>1849</v>
      </c>
      <c r="J1328" s="1">
        <v>46209.905856481484</v>
      </c>
      <c r="K1328">
        <v>1</v>
      </c>
      <c r="L1328">
        <v>1</v>
      </c>
      <c r="M1328" t="s">
        <v>1850</v>
      </c>
      <c r="N1328" t="s">
        <v>1851</v>
      </c>
      <c r="O1328" s="1">
        <v>46209.905335648145</v>
      </c>
      <c r="P1328" s="1">
        <v>46209.905856481484</v>
      </c>
      <c r="Q1328" s="1" t="str">
        <f t="shared" si="20"/>
        <v>2611705|r03</v>
      </c>
    </row>
    <row r="1329" spans="1:17">
      <c r="A1329">
        <v>1328</v>
      </c>
      <c r="B1329" t="s">
        <v>1861</v>
      </c>
      <c r="C1329" t="s">
        <v>1862</v>
      </c>
      <c r="D1329">
        <v>4308904</v>
      </c>
      <c r="E1329">
        <v>87</v>
      </c>
      <c r="F1329" t="s">
        <v>1849</v>
      </c>
      <c r="G1329" s="1">
        <v>46209.908043981479</v>
      </c>
      <c r="H1329">
        <v>83</v>
      </c>
      <c r="I1329" t="s">
        <v>1849</v>
      </c>
      <c r="J1329" s="1">
        <v>46209.908333333333</v>
      </c>
      <c r="K1329">
        <v>1</v>
      </c>
      <c r="L1329">
        <v>1</v>
      </c>
      <c r="M1329" t="s">
        <v>1850</v>
      </c>
      <c r="N1329" t="s">
        <v>1851</v>
      </c>
      <c r="O1329" s="1">
        <v>46209.905486111114</v>
      </c>
      <c r="P1329" s="1">
        <v>46209.908333333333</v>
      </c>
      <c r="Q1329" s="1" t="str">
        <f t="shared" si="20"/>
        <v>4308904|r03</v>
      </c>
    </row>
    <row r="1330" spans="1:17">
      <c r="A1330">
        <v>1329</v>
      </c>
      <c r="B1330" t="s">
        <v>1861</v>
      </c>
      <c r="C1330" t="s">
        <v>1862</v>
      </c>
      <c r="D1330">
        <v>2613701</v>
      </c>
      <c r="E1330">
        <v>55</v>
      </c>
      <c r="F1330" t="s">
        <v>1849</v>
      </c>
      <c r="G1330" s="1">
        <v>46209.906377314815</v>
      </c>
      <c r="H1330">
        <v>57</v>
      </c>
      <c r="I1330" t="s">
        <v>1849</v>
      </c>
      <c r="J1330" s="1">
        <v>46209.906689814816</v>
      </c>
      <c r="K1330">
        <v>1</v>
      </c>
      <c r="L1330">
        <v>1</v>
      </c>
      <c r="M1330" t="s">
        <v>1850</v>
      </c>
      <c r="N1330" t="s">
        <v>1851</v>
      </c>
      <c r="O1330" s="1">
        <v>46209.905902777777</v>
      </c>
      <c r="P1330" s="1">
        <v>46209.906689814816</v>
      </c>
      <c r="Q1330" s="1" t="str">
        <f t="shared" si="20"/>
        <v>2613701|r03</v>
      </c>
    </row>
    <row r="1331" spans="1:17">
      <c r="A1331">
        <v>1330</v>
      </c>
      <c r="B1331" t="s">
        <v>1861</v>
      </c>
      <c r="C1331" t="s">
        <v>1862</v>
      </c>
      <c r="D1331">
        <v>3154408</v>
      </c>
      <c r="E1331">
        <v>68</v>
      </c>
      <c r="F1331" t="s">
        <v>1849</v>
      </c>
      <c r="G1331" s="1">
        <v>46209.906493055554</v>
      </c>
      <c r="H1331">
        <v>66</v>
      </c>
      <c r="I1331" t="s">
        <v>1849</v>
      </c>
      <c r="J1331" s="1">
        <v>46209.906828703701</v>
      </c>
      <c r="K1331">
        <v>1</v>
      </c>
      <c r="L1331">
        <v>1</v>
      </c>
      <c r="M1331" t="s">
        <v>1850</v>
      </c>
      <c r="N1331" t="s">
        <v>1851</v>
      </c>
      <c r="O1331" s="1">
        <v>46209.906018518515</v>
      </c>
      <c r="P1331" s="1">
        <v>46209.906828703701</v>
      </c>
      <c r="Q1331" s="1" t="str">
        <f t="shared" si="20"/>
        <v>3154408|r03</v>
      </c>
    </row>
    <row r="1332" spans="1:17">
      <c r="A1332">
        <v>1331</v>
      </c>
      <c r="B1332" t="s">
        <v>1861</v>
      </c>
      <c r="C1332" t="s">
        <v>1862</v>
      </c>
      <c r="D1332">
        <v>2614006</v>
      </c>
      <c r="E1332">
        <v>63</v>
      </c>
      <c r="F1332" t="s">
        <v>1849</v>
      </c>
      <c r="G1332" s="1">
        <v>46209.907048611109</v>
      </c>
      <c r="H1332">
        <v>65</v>
      </c>
      <c r="I1332" t="s">
        <v>1849</v>
      </c>
      <c r="J1332" s="1">
        <v>46209.90730324074</v>
      </c>
      <c r="K1332">
        <v>1</v>
      </c>
      <c r="L1332">
        <v>1</v>
      </c>
      <c r="M1332" t="s">
        <v>1850</v>
      </c>
      <c r="N1332" t="s">
        <v>1851</v>
      </c>
      <c r="O1332" s="1">
        <v>46209.906724537039</v>
      </c>
      <c r="P1332" s="1">
        <v>46209.90730324074</v>
      </c>
      <c r="Q1332" s="1" t="str">
        <f t="shared" si="20"/>
        <v>2614006|r03</v>
      </c>
    </row>
    <row r="1333" spans="1:17">
      <c r="A1333">
        <v>1332</v>
      </c>
      <c r="B1333" t="s">
        <v>1861</v>
      </c>
      <c r="C1333" t="s">
        <v>1862</v>
      </c>
      <c r="D1333">
        <v>3155405</v>
      </c>
      <c r="E1333">
        <v>60</v>
      </c>
      <c r="F1333" t="s">
        <v>1849</v>
      </c>
      <c r="G1333" s="1">
        <v>46209.907141203701</v>
      </c>
      <c r="H1333">
        <v>67</v>
      </c>
      <c r="I1333" t="s">
        <v>1849</v>
      </c>
      <c r="J1333" s="1">
        <v>46209.907395833332</v>
      </c>
      <c r="K1333">
        <v>1</v>
      </c>
      <c r="L1333">
        <v>1</v>
      </c>
      <c r="M1333" t="s">
        <v>1850</v>
      </c>
      <c r="N1333" t="s">
        <v>1851</v>
      </c>
      <c r="O1333" s="1">
        <v>46209.906863425924</v>
      </c>
      <c r="P1333" s="1">
        <v>46209.907395833332</v>
      </c>
      <c r="Q1333" s="1" t="str">
        <f t="shared" si="20"/>
        <v>3155405|r03</v>
      </c>
    </row>
    <row r="1334" spans="1:17">
      <c r="A1334">
        <v>1333</v>
      </c>
      <c r="B1334" t="s">
        <v>1861</v>
      </c>
      <c r="C1334" t="s">
        <v>1862</v>
      </c>
      <c r="D1334">
        <v>2614501</v>
      </c>
      <c r="E1334">
        <v>66</v>
      </c>
      <c r="F1334" t="s">
        <v>1849</v>
      </c>
      <c r="G1334" s="1">
        <v>46209.907766203702</v>
      </c>
      <c r="H1334">
        <v>65</v>
      </c>
      <c r="I1334" t="s">
        <v>1849</v>
      </c>
      <c r="J1334" s="1">
        <v>46209.908032407409</v>
      </c>
      <c r="K1334">
        <v>1</v>
      </c>
      <c r="L1334">
        <v>1</v>
      </c>
      <c r="M1334" t="s">
        <v>1850</v>
      </c>
      <c r="N1334" t="s">
        <v>1851</v>
      </c>
      <c r="O1334" s="1">
        <v>46209.907337962963</v>
      </c>
      <c r="P1334" s="1">
        <v>46209.908032407409</v>
      </c>
      <c r="Q1334" s="1" t="str">
        <f t="shared" si="20"/>
        <v>2614501|r03</v>
      </c>
    </row>
    <row r="1335" spans="1:17">
      <c r="A1335">
        <v>1334</v>
      </c>
      <c r="B1335" t="s">
        <v>1861</v>
      </c>
      <c r="C1335" t="s">
        <v>1862</v>
      </c>
      <c r="D1335">
        <v>3156502</v>
      </c>
      <c r="E1335">
        <v>61</v>
      </c>
      <c r="F1335" t="s">
        <v>1849</v>
      </c>
      <c r="G1335" s="1">
        <v>46209.90861111111</v>
      </c>
      <c r="H1335">
        <v>68</v>
      </c>
      <c r="I1335" t="s">
        <v>1849</v>
      </c>
      <c r="J1335" s="1">
        <v>46209.908900462964</v>
      </c>
      <c r="K1335">
        <v>1</v>
      </c>
      <c r="L1335">
        <v>1</v>
      </c>
      <c r="M1335" t="s">
        <v>1850</v>
      </c>
      <c r="N1335" t="s">
        <v>1851</v>
      </c>
      <c r="O1335" s="1">
        <v>46209.907430555555</v>
      </c>
      <c r="P1335" s="1">
        <v>46209.908900462964</v>
      </c>
      <c r="Q1335" s="1" t="str">
        <f t="shared" si="20"/>
        <v>3156502|r03</v>
      </c>
    </row>
    <row r="1336" spans="1:17">
      <c r="A1336">
        <v>1335</v>
      </c>
      <c r="B1336" t="s">
        <v>1861</v>
      </c>
      <c r="C1336" t="s">
        <v>1862</v>
      </c>
      <c r="D1336">
        <v>2201507</v>
      </c>
      <c r="E1336">
        <v>73</v>
      </c>
      <c r="F1336" t="s">
        <v>1849</v>
      </c>
      <c r="G1336" s="1">
        <v>46209.908414351848</v>
      </c>
      <c r="H1336">
        <v>70</v>
      </c>
      <c r="I1336" t="s">
        <v>1849</v>
      </c>
      <c r="J1336" s="1">
        <v>46209.908726851849</v>
      </c>
      <c r="K1336">
        <v>1</v>
      </c>
      <c r="L1336">
        <v>1</v>
      </c>
      <c r="M1336" t="s">
        <v>1850</v>
      </c>
      <c r="N1336" t="s">
        <v>1851</v>
      </c>
      <c r="O1336" s="1">
        <v>46209.908067129632</v>
      </c>
      <c r="P1336" s="1">
        <v>46209.908726851849</v>
      </c>
      <c r="Q1336" s="1" t="str">
        <f t="shared" si="20"/>
        <v>2201507|r03</v>
      </c>
    </row>
    <row r="1337" spans="1:17">
      <c r="A1337">
        <v>1336</v>
      </c>
      <c r="B1337" t="s">
        <v>1861</v>
      </c>
      <c r="C1337" t="s">
        <v>1862</v>
      </c>
      <c r="D1337">
        <v>4309050</v>
      </c>
      <c r="E1337">
        <v>66</v>
      </c>
      <c r="F1337" t="s">
        <v>1849</v>
      </c>
      <c r="G1337" s="1">
        <v>46209.908703703702</v>
      </c>
      <c r="H1337">
        <v>68</v>
      </c>
      <c r="I1337" t="s">
        <v>1849</v>
      </c>
      <c r="J1337" s="1">
        <v>46209.908912037034</v>
      </c>
      <c r="K1337">
        <v>1</v>
      </c>
      <c r="L1337">
        <v>1</v>
      </c>
      <c r="M1337" t="s">
        <v>1850</v>
      </c>
      <c r="N1337" t="s">
        <v>1851</v>
      </c>
      <c r="O1337" s="1">
        <v>46209.908368055556</v>
      </c>
      <c r="P1337" s="1">
        <v>46209.908912037034</v>
      </c>
      <c r="Q1337" s="1" t="str">
        <f t="shared" si="20"/>
        <v>4309050|r03</v>
      </c>
    </row>
    <row r="1338" spans="1:17">
      <c r="A1338">
        <v>1337</v>
      </c>
      <c r="B1338" t="s">
        <v>1861</v>
      </c>
      <c r="C1338" t="s">
        <v>1862</v>
      </c>
      <c r="D1338">
        <v>2202901</v>
      </c>
      <c r="E1338">
        <v>66</v>
      </c>
      <c r="F1338" t="s">
        <v>1849</v>
      </c>
      <c r="G1338" s="1">
        <v>46209.909351851849</v>
      </c>
      <c r="H1338">
        <v>65</v>
      </c>
      <c r="I1338" t="s">
        <v>1849</v>
      </c>
      <c r="J1338" s="1">
        <v>46209.909629629627</v>
      </c>
      <c r="K1338">
        <v>1</v>
      </c>
      <c r="L1338">
        <v>1</v>
      </c>
      <c r="M1338" t="s">
        <v>1850</v>
      </c>
      <c r="N1338" t="s">
        <v>1851</v>
      </c>
      <c r="O1338" s="1">
        <v>46209.908773148149</v>
      </c>
      <c r="P1338" s="1">
        <v>46209.909629629627</v>
      </c>
      <c r="Q1338" s="1" t="str">
        <f t="shared" si="20"/>
        <v>2202901|r03</v>
      </c>
    </row>
    <row r="1339" spans="1:17">
      <c r="A1339">
        <v>1338</v>
      </c>
      <c r="B1339" t="s">
        <v>1861</v>
      </c>
      <c r="C1339" t="s">
        <v>1862</v>
      </c>
      <c r="D1339">
        <v>3159308</v>
      </c>
      <c r="E1339">
        <v>63</v>
      </c>
      <c r="F1339" t="s">
        <v>1849</v>
      </c>
      <c r="G1339" s="1">
        <v>46209.909351851849</v>
      </c>
      <c r="H1339">
        <v>66</v>
      </c>
      <c r="I1339" t="s">
        <v>1849</v>
      </c>
      <c r="J1339" s="1">
        <v>46209.909537037034</v>
      </c>
      <c r="K1339">
        <v>1</v>
      </c>
      <c r="L1339">
        <v>1</v>
      </c>
      <c r="M1339" t="s">
        <v>1850</v>
      </c>
      <c r="N1339" t="s">
        <v>1851</v>
      </c>
      <c r="O1339" s="1">
        <v>46209.908935185187</v>
      </c>
      <c r="P1339" s="1">
        <v>46209.909537037034</v>
      </c>
      <c r="Q1339" s="1" t="str">
        <f t="shared" si="20"/>
        <v>3159308|r03</v>
      </c>
    </row>
    <row r="1340" spans="1:17">
      <c r="A1340">
        <v>1339</v>
      </c>
      <c r="B1340" t="s">
        <v>1861</v>
      </c>
      <c r="C1340" t="s">
        <v>1862</v>
      </c>
      <c r="D1340">
        <v>4309506</v>
      </c>
      <c r="E1340">
        <v>36</v>
      </c>
      <c r="F1340" t="s">
        <v>1849</v>
      </c>
      <c r="G1340" s="1">
        <v>46209.909710648149</v>
      </c>
      <c r="H1340">
        <v>43</v>
      </c>
      <c r="I1340" t="s">
        <v>1849</v>
      </c>
      <c r="J1340" s="1">
        <v>46209.91</v>
      </c>
      <c r="K1340">
        <v>1</v>
      </c>
      <c r="L1340">
        <v>1</v>
      </c>
      <c r="M1340" t="s">
        <v>1850</v>
      </c>
      <c r="N1340" t="s">
        <v>1851</v>
      </c>
      <c r="O1340" s="1">
        <v>46209.908946759257</v>
      </c>
      <c r="P1340" s="1">
        <v>46209.91</v>
      </c>
      <c r="Q1340" s="1" t="str">
        <f t="shared" si="20"/>
        <v>4309506|r03</v>
      </c>
    </row>
    <row r="1341" spans="1:17">
      <c r="A1341">
        <v>1340</v>
      </c>
      <c r="B1341" t="s">
        <v>1861</v>
      </c>
      <c r="C1341" t="s">
        <v>1862</v>
      </c>
      <c r="D1341">
        <v>3158508</v>
      </c>
      <c r="E1341">
        <v>65</v>
      </c>
      <c r="F1341" t="s">
        <v>1849</v>
      </c>
      <c r="G1341" s="1">
        <v>46209.910173611112</v>
      </c>
      <c r="H1341">
        <v>65</v>
      </c>
      <c r="I1341" t="s">
        <v>1849</v>
      </c>
      <c r="J1341" s="1">
        <v>46209.910451388889</v>
      </c>
      <c r="K1341">
        <v>1</v>
      </c>
      <c r="L1341">
        <v>1</v>
      </c>
      <c r="M1341" t="s">
        <v>1850</v>
      </c>
      <c r="N1341" t="s">
        <v>1851</v>
      </c>
      <c r="O1341" s="1">
        <v>46209.909583333334</v>
      </c>
      <c r="P1341" s="1">
        <v>46209.910451388889</v>
      </c>
      <c r="Q1341" s="1" t="str">
        <f t="shared" si="20"/>
        <v>3158508|r03</v>
      </c>
    </row>
    <row r="1342" spans="1:17">
      <c r="A1342">
        <v>1341</v>
      </c>
      <c r="B1342" t="s">
        <v>1861</v>
      </c>
      <c r="C1342" t="s">
        <v>1862</v>
      </c>
      <c r="D1342">
        <v>2203305</v>
      </c>
      <c r="E1342">
        <v>73</v>
      </c>
      <c r="F1342" t="s">
        <v>1849</v>
      </c>
      <c r="G1342" s="1">
        <v>46209.910162037035</v>
      </c>
      <c r="H1342">
        <v>71</v>
      </c>
      <c r="I1342" t="s">
        <v>1849</v>
      </c>
      <c r="J1342" s="1">
        <v>46209.910474537035</v>
      </c>
      <c r="K1342">
        <v>1</v>
      </c>
      <c r="L1342">
        <v>1</v>
      </c>
      <c r="M1342" t="s">
        <v>1850</v>
      </c>
      <c r="N1342" t="s">
        <v>1851</v>
      </c>
      <c r="O1342" s="1">
        <v>46209.909675925926</v>
      </c>
      <c r="P1342" s="1">
        <v>46209.910474537035</v>
      </c>
      <c r="Q1342" s="1" t="str">
        <f t="shared" si="20"/>
        <v>2203305|r03</v>
      </c>
    </row>
    <row r="1343" spans="1:17">
      <c r="A1343">
        <v>1342</v>
      </c>
      <c r="B1343" t="s">
        <v>1861</v>
      </c>
      <c r="C1343" t="s">
        <v>1862</v>
      </c>
      <c r="D1343">
        <v>4310108</v>
      </c>
      <c r="E1343">
        <v>87</v>
      </c>
      <c r="F1343" t="s">
        <v>1849</v>
      </c>
      <c r="G1343" s="1">
        <v>46209.910358796296</v>
      </c>
      <c r="H1343">
        <v>83</v>
      </c>
      <c r="I1343" t="s">
        <v>1849</v>
      </c>
      <c r="J1343" s="1">
        <v>46209.910601851851</v>
      </c>
      <c r="K1343">
        <v>1</v>
      </c>
      <c r="L1343">
        <v>1</v>
      </c>
      <c r="M1343" t="s">
        <v>1850</v>
      </c>
      <c r="N1343" t="s">
        <v>1851</v>
      </c>
      <c r="O1343" s="1">
        <v>46209.910046296296</v>
      </c>
      <c r="P1343" s="1">
        <v>46209.910601851851</v>
      </c>
      <c r="Q1343" s="1" t="str">
        <f t="shared" si="20"/>
        <v>4310108|r03</v>
      </c>
    </row>
    <row r="1344" spans="1:17">
      <c r="A1344">
        <v>1343</v>
      </c>
      <c r="B1344" t="s">
        <v>1861</v>
      </c>
      <c r="C1344" t="s">
        <v>1862</v>
      </c>
      <c r="D1344">
        <v>3160801</v>
      </c>
      <c r="E1344">
        <v>42</v>
      </c>
      <c r="F1344" t="s">
        <v>1849</v>
      </c>
      <c r="G1344" s="1">
        <v>46209.910729166666</v>
      </c>
      <c r="H1344">
        <v>50</v>
      </c>
      <c r="I1344" t="s">
        <v>1849</v>
      </c>
      <c r="J1344" s="1">
        <v>46209.91101851852</v>
      </c>
      <c r="K1344">
        <v>1</v>
      </c>
      <c r="L1344">
        <v>1</v>
      </c>
      <c r="M1344" t="s">
        <v>1850</v>
      </c>
      <c r="N1344" t="s">
        <v>1851</v>
      </c>
      <c r="O1344" s="1">
        <v>46209.910497685189</v>
      </c>
      <c r="P1344" s="1">
        <v>46209.91101851852</v>
      </c>
      <c r="Q1344" s="1" t="str">
        <f t="shared" si="20"/>
        <v>3160801|r03</v>
      </c>
    </row>
    <row r="1345" spans="1:17">
      <c r="A1345">
        <v>1344</v>
      </c>
      <c r="B1345" t="s">
        <v>1861</v>
      </c>
      <c r="C1345" t="s">
        <v>1862</v>
      </c>
      <c r="D1345">
        <v>2204352</v>
      </c>
      <c r="E1345">
        <v>92</v>
      </c>
      <c r="F1345" t="s">
        <v>1849</v>
      </c>
      <c r="G1345" s="1">
        <v>46209.910671296297</v>
      </c>
      <c r="I1345" t="s">
        <v>1852</v>
      </c>
      <c r="J1345" s="1">
        <v>46209.911817129629</v>
      </c>
      <c r="K1345">
        <v>1</v>
      </c>
      <c r="L1345">
        <v>0</v>
      </c>
      <c r="M1345" t="s">
        <v>1853</v>
      </c>
      <c r="N1345" t="s">
        <v>1851</v>
      </c>
      <c r="O1345" s="1">
        <v>46209.910509259258</v>
      </c>
      <c r="P1345" s="1">
        <v>46209.911817129629</v>
      </c>
      <c r="Q1345" s="1" t="str">
        <f t="shared" si="20"/>
        <v>2204352|r03</v>
      </c>
    </row>
    <row r="1346" spans="1:17">
      <c r="A1346">
        <v>1345</v>
      </c>
      <c r="B1346" t="s">
        <v>1861</v>
      </c>
      <c r="C1346" t="s">
        <v>1862</v>
      </c>
      <c r="D1346">
        <v>4310579</v>
      </c>
      <c r="E1346">
        <v>54</v>
      </c>
      <c r="F1346" t="s">
        <v>1849</v>
      </c>
      <c r="G1346" s="1">
        <v>46209.910937499997</v>
      </c>
      <c r="H1346">
        <v>53</v>
      </c>
      <c r="I1346" t="s">
        <v>1849</v>
      </c>
      <c r="J1346" s="1">
        <v>46209.911203703705</v>
      </c>
      <c r="K1346">
        <v>1</v>
      </c>
      <c r="L1346">
        <v>1</v>
      </c>
      <c r="M1346" t="s">
        <v>1850</v>
      </c>
      <c r="N1346" t="s">
        <v>1851</v>
      </c>
      <c r="O1346" s="1">
        <v>46209.91064814815</v>
      </c>
      <c r="P1346" s="1">
        <v>46209.911203703705</v>
      </c>
      <c r="Q1346" s="1" t="str">
        <f t="shared" ref="Q1346:Q1409" si="21">D1346&amp;"|"&amp;B1346</f>
        <v>4310579|r03</v>
      </c>
    </row>
    <row r="1347" spans="1:17">
      <c r="A1347">
        <v>1346</v>
      </c>
      <c r="B1347" t="s">
        <v>1861</v>
      </c>
      <c r="C1347" t="s">
        <v>1862</v>
      </c>
      <c r="D1347">
        <v>3161304</v>
      </c>
      <c r="E1347">
        <v>61</v>
      </c>
      <c r="F1347" t="s">
        <v>1849</v>
      </c>
      <c r="G1347" s="1">
        <v>46209.911249999997</v>
      </c>
      <c r="H1347">
        <v>64</v>
      </c>
      <c r="I1347" t="s">
        <v>1849</v>
      </c>
      <c r="J1347" s="1">
        <v>46209.911481481482</v>
      </c>
      <c r="K1347">
        <v>1</v>
      </c>
      <c r="L1347">
        <v>1</v>
      </c>
      <c r="M1347" t="s">
        <v>1850</v>
      </c>
      <c r="N1347" t="s">
        <v>1851</v>
      </c>
      <c r="O1347" s="1">
        <v>46209.911064814813</v>
      </c>
      <c r="P1347" s="1">
        <v>46209.911481481482</v>
      </c>
      <c r="Q1347" s="1" t="str">
        <f t="shared" si="21"/>
        <v>3161304|r03</v>
      </c>
    </row>
    <row r="1348" spans="1:17">
      <c r="A1348">
        <v>1347</v>
      </c>
      <c r="B1348" t="s">
        <v>1861</v>
      </c>
      <c r="C1348" t="s">
        <v>1862</v>
      </c>
      <c r="D1348">
        <v>4311254</v>
      </c>
      <c r="E1348">
        <v>54</v>
      </c>
      <c r="F1348" t="s">
        <v>1849</v>
      </c>
      <c r="G1348" s="1">
        <v>46209.911458333336</v>
      </c>
      <c r="H1348">
        <v>56</v>
      </c>
      <c r="I1348" t="s">
        <v>1849</v>
      </c>
      <c r="J1348" s="1">
        <v>46209.91170138889</v>
      </c>
      <c r="K1348">
        <v>1</v>
      </c>
      <c r="L1348">
        <v>1</v>
      </c>
      <c r="M1348" t="s">
        <v>1850</v>
      </c>
      <c r="N1348" t="s">
        <v>1851</v>
      </c>
      <c r="O1348" s="1">
        <v>46209.911261574074</v>
      </c>
      <c r="P1348" s="1">
        <v>46209.91170138889</v>
      </c>
      <c r="Q1348" s="1" t="str">
        <f t="shared" si="21"/>
        <v>4311254|r03</v>
      </c>
    </row>
    <row r="1349" spans="1:17">
      <c r="A1349">
        <v>1348</v>
      </c>
      <c r="B1349" t="s">
        <v>1861</v>
      </c>
      <c r="C1349" t="s">
        <v>1862</v>
      </c>
      <c r="D1349">
        <v>3162302</v>
      </c>
      <c r="E1349">
        <v>73</v>
      </c>
      <c r="F1349" t="s">
        <v>1849</v>
      </c>
      <c r="G1349" s="1">
        <v>46209.912048611113</v>
      </c>
      <c r="H1349">
        <v>74</v>
      </c>
      <c r="I1349" t="s">
        <v>1849</v>
      </c>
      <c r="J1349" s="1">
        <v>46209.912349537037</v>
      </c>
      <c r="K1349">
        <v>1</v>
      </c>
      <c r="L1349">
        <v>1</v>
      </c>
      <c r="M1349" t="s">
        <v>1850</v>
      </c>
      <c r="N1349" t="s">
        <v>1851</v>
      </c>
      <c r="O1349" s="1">
        <v>46209.911516203705</v>
      </c>
      <c r="P1349" s="1">
        <v>46209.912349537037</v>
      </c>
      <c r="Q1349" s="1" t="str">
        <f t="shared" si="21"/>
        <v>3162302|r03</v>
      </c>
    </row>
    <row r="1350" spans="1:17">
      <c r="A1350">
        <v>1349</v>
      </c>
      <c r="B1350" t="s">
        <v>1861</v>
      </c>
      <c r="C1350" t="s">
        <v>1862</v>
      </c>
      <c r="D1350">
        <v>4312658</v>
      </c>
      <c r="E1350">
        <v>76</v>
      </c>
      <c r="F1350" t="s">
        <v>1849</v>
      </c>
      <c r="G1350" s="1">
        <v>46209.912048611113</v>
      </c>
      <c r="H1350">
        <v>77</v>
      </c>
      <c r="I1350" t="s">
        <v>1849</v>
      </c>
      <c r="J1350" s="1">
        <v>46209.912326388891</v>
      </c>
      <c r="K1350">
        <v>1</v>
      </c>
      <c r="L1350">
        <v>1</v>
      </c>
      <c r="M1350" t="s">
        <v>1850</v>
      </c>
      <c r="N1350" t="s">
        <v>1851</v>
      </c>
      <c r="O1350" s="1">
        <v>46209.911736111113</v>
      </c>
      <c r="P1350" s="1">
        <v>46209.912326388891</v>
      </c>
      <c r="Q1350" s="1" t="str">
        <f t="shared" si="21"/>
        <v>4312658|r03</v>
      </c>
    </row>
    <row r="1351" spans="1:17">
      <c r="A1351">
        <v>1350</v>
      </c>
      <c r="B1351" t="s">
        <v>1861</v>
      </c>
      <c r="C1351" t="s">
        <v>1862</v>
      </c>
      <c r="D1351">
        <v>2205250</v>
      </c>
      <c r="E1351">
        <v>88</v>
      </c>
      <c r="F1351" t="s">
        <v>1849</v>
      </c>
      <c r="G1351" s="1">
        <v>46209.912106481483</v>
      </c>
      <c r="H1351">
        <v>81</v>
      </c>
      <c r="I1351" t="s">
        <v>1849</v>
      </c>
      <c r="J1351" s="1">
        <v>46209.912349537037</v>
      </c>
      <c r="K1351">
        <v>1</v>
      </c>
      <c r="L1351">
        <v>1</v>
      </c>
      <c r="M1351" t="s">
        <v>1850</v>
      </c>
      <c r="N1351" t="s">
        <v>1851</v>
      </c>
      <c r="O1351" s="1">
        <v>46209.911851851852</v>
      </c>
      <c r="P1351" s="1">
        <v>46209.912349537037</v>
      </c>
      <c r="Q1351" s="1" t="str">
        <f t="shared" si="21"/>
        <v>2205250|r03</v>
      </c>
    </row>
    <row r="1352" spans="1:17">
      <c r="A1352">
        <v>1351</v>
      </c>
      <c r="B1352" t="s">
        <v>1861</v>
      </c>
      <c r="C1352" t="s">
        <v>1862</v>
      </c>
      <c r="D1352">
        <v>4312906</v>
      </c>
      <c r="E1352">
        <v>92</v>
      </c>
      <c r="F1352" t="s">
        <v>1849</v>
      </c>
      <c r="G1352" s="1">
        <v>46209.912488425929</v>
      </c>
      <c r="H1352">
        <v>72</v>
      </c>
      <c r="I1352" t="s">
        <v>1849</v>
      </c>
      <c r="J1352" s="1">
        <v>46209.912766203706</v>
      </c>
      <c r="K1352">
        <v>1</v>
      </c>
      <c r="L1352">
        <v>1</v>
      </c>
      <c r="M1352" t="s">
        <v>1850</v>
      </c>
      <c r="N1352" t="s">
        <v>1851</v>
      </c>
      <c r="O1352" s="1">
        <v>46209.912361111114</v>
      </c>
      <c r="P1352" s="1">
        <v>46209.912766203706</v>
      </c>
      <c r="Q1352" s="1" t="str">
        <f t="shared" si="21"/>
        <v>4312906|r03</v>
      </c>
    </row>
    <row r="1353" spans="1:17">
      <c r="A1353">
        <v>1352</v>
      </c>
      <c r="B1353" t="s">
        <v>1861</v>
      </c>
      <c r="C1353" t="s">
        <v>1862</v>
      </c>
      <c r="D1353">
        <v>3162575</v>
      </c>
      <c r="E1353">
        <v>92</v>
      </c>
      <c r="F1353" t="s">
        <v>1849</v>
      </c>
      <c r="G1353" s="1">
        <v>46209.914884259262</v>
      </c>
      <c r="H1353">
        <v>73</v>
      </c>
      <c r="I1353" t="s">
        <v>1849</v>
      </c>
      <c r="J1353" s="1">
        <v>46209.915162037039</v>
      </c>
      <c r="K1353">
        <v>1</v>
      </c>
      <c r="L1353">
        <v>1</v>
      </c>
      <c r="M1353" t="s">
        <v>1850</v>
      </c>
      <c r="N1353" t="s">
        <v>1851</v>
      </c>
      <c r="O1353" s="1">
        <v>46209.912395833337</v>
      </c>
      <c r="P1353" s="1">
        <v>46209.915162037039</v>
      </c>
      <c r="Q1353" s="1" t="str">
        <f t="shared" si="21"/>
        <v>3162575|r03</v>
      </c>
    </row>
    <row r="1354" spans="1:17">
      <c r="A1354">
        <v>1353</v>
      </c>
      <c r="B1354" t="s">
        <v>1861</v>
      </c>
      <c r="C1354" t="s">
        <v>1862</v>
      </c>
      <c r="D1354">
        <v>2205359</v>
      </c>
      <c r="E1354">
        <v>67</v>
      </c>
      <c r="F1354" t="s">
        <v>1849</v>
      </c>
      <c r="G1354" s="1">
        <v>46209.912962962961</v>
      </c>
      <c r="H1354">
        <v>68</v>
      </c>
      <c r="I1354" t="s">
        <v>1849</v>
      </c>
      <c r="J1354" s="1">
        <v>46209.913252314815</v>
      </c>
      <c r="K1354">
        <v>1</v>
      </c>
      <c r="L1354">
        <v>1</v>
      </c>
      <c r="M1354" t="s">
        <v>1850</v>
      </c>
      <c r="N1354" t="s">
        <v>1851</v>
      </c>
      <c r="O1354" s="1">
        <v>46209.912395833337</v>
      </c>
      <c r="P1354" s="1">
        <v>46209.913252314815</v>
      </c>
      <c r="Q1354" s="1" t="str">
        <f t="shared" si="21"/>
        <v>2205359|r03</v>
      </c>
    </row>
    <row r="1355" spans="1:17">
      <c r="A1355">
        <v>1354</v>
      </c>
      <c r="B1355" t="s">
        <v>1861</v>
      </c>
      <c r="C1355" t="s">
        <v>1862</v>
      </c>
      <c r="D1355">
        <v>4314175</v>
      </c>
      <c r="E1355">
        <v>92</v>
      </c>
      <c r="F1355" t="s">
        <v>1849</v>
      </c>
      <c r="G1355" s="1">
        <v>46209.912939814814</v>
      </c>
      <c r="H1355">
        <v>59</v>
      </c>
      <c r="I1355" t="s">
        <v>1849</v>
      </c>
      <c r="J1355" s="1">
        <v>46209.913217592592</v>
      </c>
      <c r="K1355">
        <v>1</v>
      </c>
      <c r="L1355">
        <v>1</v>
      </c>
      <c r="M1355" t="s">
        <v>1850</v>
      </c>
      <c r="N1355" t="s">
        <v>1851</v>
      </c>
      <c r="O1355" s="1">
        <v>46209.912812499999</v>
      </c>
      <c r="P1355" s="1">
        <v>46209.913217592592</v>
      </c>
      <c r="Q1355" s="1" t="str">
        <f t="shared" si="21"/>
        <v>4314175|r03</v>
      </c>
    </row>
    <row r="1356" spans="1:17">
      <c r="A1356">
        <v>1355</v>
      </c>
      <c r="B1356" t="s">
        <v>1861</v>
      </c>
      <c r="C1356" t="s">
        <v>1862</v>
      </c>
      <c r="D1356">
        <v>4316451</v>
      </c>
      <c r="E1356">
        <v>92</v>
      </c>
      <c r="F1356" t="s">
        <v>1849</v>
      </c>
      <c r="G1356" s="1">
        <v>46209.913425925923</v>
      </c>
      <c r="H1356">
        <v>67</v>
      </c>
      <c r="I1356" t="s">
        <v>1849</v>
      </c>
      <c r="J1356" s="1">
        <v>46209.913784722223</v>
      </c>
      <c r="K1356">
        <v>1</v>
      </c>
      <c r="L1356">
        <v>1</v>
      </c>
      <c r="M1356" t="s">
        <v>1850</v>
      </c>
      <c r="N1356" t="s">
        <v>1851</v>
      </c>
      <c r="O1356" s="1">
        <v>46209.913263888891</v>
      </c>
      <c r="P1356" s="1">
        <v>46209.913784722223</v>
      </c>
      <c r="Q1356" s="1" t="str">
        <f t="shared" si="21"/>
        <v>4316451|r03</v>
      </c>
    </row>
    <row r="1357" spans="1:17">
      <c r="A1357">
        <v>1356</v>
      </c>
      <c r="B1357" t="s">
        <v>1861</v>
      </c>
      <c r="C1357" t="s">
        <v>1862</v>
      </c>
      <c r="D1357">
        <v>2206407</v>
      </c>
      <c r="E1357">
        <v>92</v>
      </c>
      <c r="F1357" t="s">
        <v>1849</v>
      </c>
      <c r="G1357" s="1">
        <v>46209.918263888889</v>
      </c>
      <c r="H1357">
        <v>74</v>
      </c>
      <c r="I1357" t="s">
        <v>1849</v>
      </c>
      <c r="J1357" s="1">
        <v>46209.918645833335</v>
      </c>
      <c r="K1357">
        <v>1</v>
      </c>
      <c r="L1357">
        <v>1</v>
      </c>
      <c r="M1357" t="s">
        <v>1850</v>
      </c>
      <c r="N1357" t="s">
        <v>1851</v>
      </c>
      <c r="O1357" s="1">
        <v>46209.913287037038</v>
      </c>
      <c r="P1357" s="1">
        <v>46209.918645833335</v>
      </c>
      <c r="Q1357" s="1" t="str">
        <f t="shared" si="21"/>
        <v>2206407|r03</v>
      </c>
    </row>
    <row r="1358" spans="1:17">
      <c r="A1358">
        <v>1357</v>
      </c>
      <c r="B1358" t="s">
        <v>1861</v>
      </c>
      <c r="C1358" t="s">
        <v>1862</v>
      </c>
      <c r="D1358">
        <v>4319109</v>
      </c>
      <c r="E1358">
        <v>58</v>
      </c>
      <c r="F1358" t="s">
        <v>1849</v>
      </c>
      <c r="G1358" s="1">
        <v>46209.914131944446</v>
      </c>
      <c r="H1358">
        <v>60</v>
      </c>
      <c r="I1358" t="s">
        <v>1849</v>
      </c>
      <c r="J1358" s="1">
        <v>46209.914386574077</v>
      </c>
      <c r="K1358">
        <v>1</v>
      </c>
      <c r="L1358">
        <v>1</v>
      </c>
      <c r="M1358" t="s">
        <v>1850</v>
      </c>
      <c r="N1358" t="s">
        <v>1851</v>
      </c>
      <c r="O1358" s="1">
        <v>46209.913819444446</v>
      </c>
      <c r="P1358" s="1">
        <v>46209.914386574077</v>
      </c>
      <c r="Q1358" s="1" t="str">
        <f t="shared" si="21"/>
        <v>4319109|r03</v>
      </c>
    </row>
    <row r="1359" spans="1:17">
      <c r="A1359">
        <v>1358</v>
      </c>
      <c r="B1359" t="s">
        <v>1861</v>
      </c>
      <c r="C1359" t="s">
        <v>1862</v>
      </c>
      <c r="D1359">
        <v>4320206</v>
      </c>
      <c r="E1359">
        <v>42</v>
      </c>
      <c r="F1359" t="s">
        <v>1849</v>
      </c>
      <c r="G1359" s="1">
        <v>46209.914826388886</v>
      </c>
      <c r="H1359">
        <v>45</v>
      </c>
      <c r="I1359" t="s">
        <v>1849</v>
      </c>
      <c r="J1359" s="1">
        <v>46209.91505787037</v>
      </c>
      <c r="K1359">
        <v>1</v>
      </c>
      <c r="L1359">
        <v>1</v>
      </c>
      <c r="M1359" t="s">
        <v>1850</v>
      </c>
      <c r="N1359" t="s">
        <v>1851</v>
      </c>
      <c r="O1359" s="1">
        <v>46209.91443287037</v>
      </c>
      <c r="P1359" s="1">
        <v>46209.91505787037</v>
      </c>
      <c r="Q1359" s="1" t="str">
        <f t="shared" si="21"/>
        <v>4320206|r03</v>
      </c>
    </row>
    <row r="1360" spans="1:17">
      <c r="A1360">
        <v>1359</v>
      </c>
      <c r="B1360" t="s">
        <v>1861</v>
      </c>
      <c r="C1360" t="s">
        <v>1862</v>
      </c>
      <c r="D1360">
        <v>4321436</v>
      </c>
      <c r="E1360">
        <v>92</v>
      </c>
      <c r="F1360" t="s">
        <v>1849</v>
      </c>
      <c r="G1360" s="1">
        <v>46209.915231481478</v>
      </c>
      <c r="H1360">
        <v>69</v>
      </c>
      <c r="I1360" t="s">
        <v>1849</v>
      </c>
      <c r="J1360" s="1">
        <v>46209.915590277778</v>
      </c>
      <c r="K1360">
        <v>1</v>
      </c>
      <c r="L1360">
        <v>1</v>
      </c>
      <c r="M1360" t="s">
        <v>1850</v>
      </c>
      <c r="N1360" t="s">
        <v>1851</v>
      </c>
      <c r="O1360" s="1">
        <v>46209.91510416667</v>
      </c>
      <c r="P1360" s="1">
        <v>46209.915590277778</v>
      </c>
      <c r="Q1360" s="1" t="str">
        <f t="shared" si="21"/>
        <v>4321436|r03</v>
      </c>
    </row>
    <row r="1361" spans="1:17">
      <c r="A1361">
        <v>1360</v>
      </c>
      <c r="B1361" t="s">
        <v>1861</v>
      </c>
      <c r="C1361" t="s">
        <v>1862</v>
      </c>
      <c r="D1361">
        <v>3163904</v>
      </c>
      <c r="E1361">
        <v>65</v>
      </c>
      <c r="F1361" t="s">
        <v>1849</v>
      </c>
      <c r="G1361" s="1">
        <v>46209.916006944448</v>
      </c>
      <c r="H1361">
        <v>72</v>
      </c>
      <c r="I1361" t="s">
        <v>1849</v>
      </c>
      <c r="J1361" s="1">
        <v>46209.916261574072</v>
      </c>
      <c r="K1361">
        <v>1</v>
      </c>
      <c r="L1361">
        <v>1</v>
      </c>
      <c r="M1361" t="s">
        <v>1850</v>
      </c>
      <c r="N1361" t="s">
        <v>1851</v>
      </c>
      <c r="O1361" s="1">
        <v>46209.915196759262</v>
      </c>
      <c r="P1361" s="1">
        <v>46209.916261574072</v>
      </c>
      <c r="Q1361" s="1" t="str">
        <f t="shared" si="21"/>
        <v>3163904|r03</v>
      </c>
    </row>
    <row r="1362" spans="1:17">
      <c r="A1362">
        <v>1361</v>
      </c>
      <c r="B1362" t="s">
        <v>1861</v>
      </c>
      <c r="C1362" t="s">
        <v>1862</v>
      </c>
      <c r="D1362">
        <v>4321634</v>
      </c>
      <c r="E1362">
        <v>75</v>
      </c>
      <c r="F1362" t="s">
        <v>1849</v>
      </c>
      <c r="G1362" s="1">
        <v>46209.916122685187</v>
      </c>
      <c r="H1362">
        <v>74</v>
      </c>
      <c r="I1362" t="s">
        <v>1849</v>
      </c>
      <c r="J1362" s="1">
        <v>46209.916412037041</v>
      </c>
      <c r="K1362">
        <v>1</v>
      </c>
      <c r="L1362">
        <v>1</v>
      </c>
      <c r="M1362" t="s">
        <v>1850</v>
      </c>
      <c r="N1362" t="s">
        <v>1851</v>
      </c>
      <c r="O1362" s="1">
        <v>46209.915625000001</v>
      </c>
      <c r="P1362" s="1">
        <v>46209.916412037041</v>
      </c>
      <c r="Q1362" s="1" t="str">
        <f t="shared" si="21"/>
        <v>4321634|r03</v>
      </c>
    </row>
    <row r="1363" spans="1:17">
      <c r="A1363">
        <v>1362</v>
      </c>
      <c r="B1363" t="s">
        <v>1861</v>
      </c>
      <c r="C1363" t="s">
        <v>1862</v>
      </c>
      <c r="D1363">
        <v>3168606</v>
      </c>
      <c r="E1363">
        <v>92</v>
      </c>
      <c r="F1363" t="s">
        <v>1849</v>
      </c>
      <c r="G1363" s="1">
        <v>46209.916435185187</v>
      </c>
      <c r="H1363">
        <v>56</v>
      </c>
      <c r="I1363" t="s">
        <v>1849</v>
      </c>
      <c r="J1363" s="1">
        <v>46209.91679398148</v>
      </c>
      <c r="K1363">
        <v>1</v>
      </c>
      <c r="L1363">
        <v>1</v>
      </c>
      <c r="M1363" t="s">
        <v>1850</v>
      </c>
      <c r="N1363" t="s">
        <v>1851</v>
      </c>
      <c r="O1363" s="1">
        <v>46209.916296296295</v>
      </c>
      <c r="P1363" s="1">
        <v>46209.91679398148</v>
      </c>
      <c r="Q1363" s="1" t="str">
        <f t="shared" si="21"/>
        <v>3168606|r03</v>
      </c>
    </row>
    <row r="1364" spans="1:17">
      <c r="A1364">
        <v>1363</v>
      </c>
      <c r="B1364" t="s">
        <v>1861</v>
      </c>
      <c r="C1364" t="s">
        <v>1862</v>
      </c>
      <c r="D1364">
        <v>4322327</v>
      </c>
      <c r="E1364">
        <v>67</v>
      </c>
      <c r="F1364" t="s">
        <v>1849</v>
      </c>
      <c r="G1364" s="1">
        <v>46209.916932870372</v>
      </c>
      <c r="H1364">
        <v>69</v>
      </c>
      <c r="I1364" t="s">
        <v>1849</v>
      </c>
      <c r="J1364" s="1">
        <v>46209.917245370372</v>
      </c>
      <c r="K1364">
        <v>1</v>
      </c>
      <c r="L1364">
        <v>1</v>
      </c>
      <c r="M1364" t="s">
        <v>1850</v>
      </c>
      <c r="N1364" t="s">
        <v>1851</v>
      </c>
      <c r="O1364" s="1">
        <v>46209.916458333333</v>
      </c>
      <c r="P1364" s="1">
        <v>46209.917245370372</v>
      </c>
      <c r="Q1364" s="1" t="str">
        <f t="shared" si="21"/>
        <v>4322327|r03</v>
      </c>
    </row>
    <row r="1365" spans="1:17">
      <c r="A1365">
        <v>1364</v>
      </c>
      <c r="B1365" t="s">
        <v>1861</v>
      </c>
      <c r="C1365" t="s">
        <v>1862</v>
      </c>
      <c r="D1365">
        <v>3168903</v>
      </c>
      <c r="E1365">
        <v>97</v>
      </c>
      <c r="F1365" t="s">
        <v>1849</v>
      </c>
      <c r="G1365" s="1">
        <v>46209.917175925926</v>
      </c>
      <c r="H1365">
        <v>94</v>
      </c>
      <c r="I1365" t="s">
        <v>1849</v>
      </c>
      <c r="J1365" s="1">
        <v>46209.917442129627</v>
      </c>
      <c r="K1365">
        <v>1</v>
      </c>
      <c r="L1365">
        <v>1</v>
      </c>
      <c r="M1365" t="s">
        <v>1850</v>
      </c>
      <c r="N1365" t="s">
        <v>1851</v>
      </c>
      <c r="O1365" s="1">
        <v>46209.916817129626</v>
      </c>
      <c r="P1365" s="1">
        <v>46209.917442129627</v>
      </c>
      <c r="Q1365" s="1" t="str">
        <f t="shared" si="21"/>
        <v>3168903|r03</v>
      </c>
    </row>
    <row r="1366" spans="1:17">
      <c r="A1366">
        <v>1365</v>
      </c>
      <c r="B1366" t="s">
        <v>1861</v>
      </c>
      <c r="C1366" t="s">
        <v>1862</v>
      </c>
      <c r="D1366">
        <v>4322608</v>
      </c>
      <c r="E1366">
        <v>58</v>
      </c>
      <c r="F1366" t="s">
        <v>1849</v>
      </c>
      <c r="G1366" s="1">
        <v>46209.91920138889</v>
      </c>
      <c r="H1366">
        <v>66</v>
      </c>
      <c r="I1366" t="s">
        <v>1849</v>
      </c>
      <c r="J1366" s="1">
        <v>46209.91946759259</v>
      </c>
      <c r="K1366">
        <v>1</v>
      </c>
      <c r="L1366">
        <v>1</v>
      </c>
      <c r="M1366" t="s">
        <v>1850</v>
      </c>
      <c r="N1366" t="s">
        <v>1851</v>
      </c>
      <c r="O1366" s="1">
        <v>46209.917291666665</v>
      </c>
      <c r="P1366" s="1">
        <v>46209.91946759259</v>
      </c>
      <c r="Q1366" s="1" t="str">
        <f t="shared" si="21"/>
        <v>4322608|r03</v>
      </c>
    </row>
    <row r="1367" spans="1:17">
      <c r="A1367">
        <v>1366</v>
      </c>
      <c r="B1367" t="s">
        <v>1861</v>
      </c>
      <c r="C1367" t="s">
        <v>1862</v>
      </c>
      <c r="D1367">
        <v>3169059</v>
      </c>
      <c r="E1367">
        <v>70</v>
      </c>
      <c r="F1367" t="s">
        <v>1849</v>
      </c>
      <c r="G1367" s="1">
        <v>46209.917800925927</v>
      </c>
      <c r="H1367">
        <v>73</v>
      </c>
      <c r="I1367" t="s">
        <v>1849</v>
      </c>
      <c r="J1367" s="1">
        <v>46209.918055555558</v>
      </c>
      <c r="K1367">
        <v>1</v>
      </c>
      <c r="L1367">
        <v>1</v>
      </c>
      <c r="M1367" t="s">
        <v>1850</v>
      </c>
      <c r="N1367" t="s">
        <v>1851</v>
      </c>
      <c r="O1367" s="1">
        <v>46209.91747685185</v>
      </c>
      <c r="P1367" s="1">
        <v>46209.918055555558</v>
      </c>
      <c r="Q1367" s="1" t="str">
        <f t="shared" si="21"/>
        <v>3169059|r03</v>
      </c>
    </row>
    <row r="1368" spans="1:17">
      <c r="A1368">
        <v>1367</v>
      </c>
      <c r="B1368" t="s">
        <v>1861</v>
      </c>
      <c r="C1368" t="s">
        <v>1862</v>
      </c>
      <c r="D1368">
        <v>3170008</v>
      </c>
      <c r="E1368">
        <v>63</v>
      </c>
      <c r="F1368" t="s">
        <v>1849</v>
      </c>
      <c r="G1368" s="1">
        <v>46209.918483796297</v>
      </c>
      <c r="H1368">
        <v>64</v>
      </c>
      <c r="I1368" t="s">
        <v>1849</v>
      </c>
      <c r="J1368" s="1">
        <v>46209.918761574074</v>
      </c>
      <c r="K1368">
        <v>1</v>
      </c>
      <c r="L1368">
        <v>1</v>
      </c>
      <c r="M1368" t="s">
        <v>1850</v>
      </c>
      <c r="N1368" t="s">
        <v>1851</v>
      </c>
      <c r="O1368" s="1">
        <v>46209.918090277781</v>
      </c>
      <c r="P1368" s="1">
        <v>46209.918761574074</v>
      </c>
      <c r="Q1368" s="1" t="str">
        <f t="shared" si="21"/>
        <v>3170008|r03</v>
      </c>
    </row>
    <row r="1369" spans="1:17">
      <c r="A1369">
        <v>1368</v>
      </c>
      <c r="B1369" t="s">
        <v>1861</v>
      </c>
      <c r="C1369" t="s">
        <v>1862</v>
      </c>
      <c r="D1369">
        <v>2207850</v>
      </c>
      <c r="E1369">
        <v>63</v>
      </c>
      <c r="F1369" t="s">
        <v>1849</v>
      </c>
      <c r="G1369" s="1">
        <v>46209.91920138889</v>
      </c>
      <c r="H1369">
        <v>63</v>
      </c>
      <c r="I1369" t="s">
        <v>1849</v>
      </c>
      <c r="J1369" s="1">
        <v>46209.91951388889</v>
      </c>
      <c r="K1369">
        <v>1</v>
      </c>
      <c r="L1369">
        <v>1</v>
      </c>
      <c r="M1369" t="s">
        <v>1850</v>
      </c>
      <c r="N1369" t="s">
        <v>1851</v>
      </c>
      <c r="O1369" s="1">
        <v>46209.918680555558</v>
      </c>
      <c r="P1369" s="1">
        <v>46209.91951388889</v>
      </c>
      <c r="Q1369" s="1" t="str">
        <f t="shared" si="21"/>
        <v>2207850|r03</v>
      </c>
    </row>
    <row r="1370" spans="1:17">
      <c r="A1370">
        <v>1369</v>
      </c>
      <c r="B1370" t="s">
        <v>1861</v>
      </c>
      <c r="C1370" t="s">
        <v>1862</v>
      </c>
      <c r="D1370">
        <v>3170057</v>
      </c>
      <c r="E1370">
        <v>70</v>
      </c>
      <c r="F1370" t="s">
        <v>1849</v>
      </c>
      <c r="G1370" s="1">
        <v>46209.919687499998</v>
      </c>
      <c r="H1370">
        <v>67</v>
      </c>
      <c r="I1370" t="s">
        <v>1849</v>
      </c>
      <c r="J1370" s="1">
        <v>46209.920011574075</v>
      </c>
      <c r="K1370">
        <v>1</v>
      </c>
      <c r="L1370">
        <v>1</v>
      </c>
      <c r="M1370" t="s">
        <v>1850</v>
      </c>
      <c r="N1370" t="s">
        <v>1851</v>
      </c>
      <c r="O1370" s="1">
        <v>46209.918807870374</v>
      </c>
      <c r="P1370" s="1">
        <v>46209.920011574075</v>
      </c>
      <c r="Q1370" s="1" t="str">
        <f t="shared" si="21"/>
        <v>3170057|r03</v>
      </c>
    </row>
    <row r="1371" spans="1:17">
      <c r="A1371">
        <v>1370</v>
      </c>
      <c r="B1371" t="s">
        <v>1861</v>
      </c>
      <c r="C1371" t="s">
        <v>1862</v>
      </c>
      <c r="D1371">
        <v>4200606</v>
      </c>
      <c r="E1371">
        <v>64</v>
      </c>
      <c r="F1371" t="s">
        <v>1849</v>
      </c>
      <c r="G1371" s="1">
        <v>46209.91982638889</v>
      </c>
      <c r="H1371">
        <v>68</v>
      </c>
      <c r="I1371" t="s">
        <v>1849</v>
      </c>
      <c r="J1371" s="1">
        <v>46209.920081018521</v>
      </c>
      <c r="K1371">
        <v>1</v>
      </c>
      <c r="L1371">
        <v>1</v>
      </c>
      <c r="M1371" t="s">
        <v>1850</v>
      </c>
      <c r="N1371" t="s">
        <v>1851</v>
      </c>
      <c r="O1371" s="1">
        <v>46209.919502314813</v>
      </c>
      <c r="P1371" s="1">
        <v>46209.920081018521</v>
      </c>
      <c r="Q1371" s="1" t="str">
        <f t="shared" si="21"/>
        <v>4200606|r03</v>
      </c>
    </row>
    <row r="1372" spans="1:17">
      <c r="A1372">
        <v>1371</v>
      </c>
      <c r="B1372" t="s">
        <v>1861</v>
      </c>
      <c r="C1372" t="s">
        <v>1862</v>
      </c>
      <c r="D1372">
        <v>2209971</v>
      </c>
      <c r="E1372">
        <v>66</v>
      </c>
      <c r="F1372" t="s">
        <v>1849</v>
      </c>
      <c r="G1372" s="1">
        <v>46209.920034722221</v>
      </c>
      <c r="H1372">
        <v>64</v>
      </c>
      <c r="I1372" t="s">
        <v>1849</v>
      </c>
      <c r="J1372" s="1">
        <v>46209.920312499999</v>
      </c>
      <c r="K1372">
        <v>1</v>
      </c>
      <c r="L1372">
        <v>1</v>
      </c>
      <c r="M1372" t="s">
        <v>1850</v>
      </c>
      <c r="N1372" t="s">
        <v>1851</v>
      </c>
      <c r="O1372" s="1">
        <v>46209.919571759259</v>
      </c>
      <c r="P1372" s="1">
        <v>46209.920312499999</v>
      </c>
      <c r="Q1372" s="1" t="str">
        <f t="shared" si="21"/>
        <v>2209971|r03</v>
      </c>
    </row>
    <row r="1373" spans="1:17">
      <c r="A1373">
        <v>1372</v>
      </c>
      <c r="B1373" t="s">
        <v>1861</v>
      </c>
      <c r="C1373" t="s">
        <v>1862</v>
      </c>
      <c r="D1373">
        <v>3170701</v>
      </c>
      <c r="E1373">
        <v>92</v>
      </c>
      <c r="F1373" t="s">
        <v>1849</v>
      </c>
      <c r="G1373" s="1">
        <v>46209.92255787037</v>
      </c>
      <c r="H1373">
        <v>76</v>
      </c>
      <c r="I1373" t="s">
        <v>1849</v>
      </c>
      <c r="J1373" s="1">
        <v>46209.922824074078</v>
      </c>
      <c r="K1373">
        <v>1</v>
      </c>
      <c r="L1373">
        <v>1</v>
      </c>
      <c r="M1373" t="s">
        <v>1850</v>
      </c>
      <c r="N1373" t="s">
        <v>1851</v>
      </c>
      <c r="O1373" s="1">
        <v>46209.920046296298</v>
      </c>
      <c r="P1373" s="1">
        <v>46209.922824074078</v>
      </c>
      <c r="Q1373" s="1" t="str">
        <f t="shared" si="21"/>
        <v>3170701|r03</v>
      </c>
    </row>
    <row r="1374" spans="1:17">
      <c r="A1374">
        <v>1373</v>
      </c>
      <c r="B1374" t="s">
        <v>1861</v>
      </c>
      <c r="C1374" t="s">
        <v>1862</v>
      </c>
      <c r="D1374">
        <v>4203204</v>
      </c>
      <c r="E1374">
        <v>65</v>
      </c>
      <c r="F1374" t="s">
        <v>1849</v>
      </c>
      <c r="G1374" s="1">
        <v>46209.920960648145</v>
      </c>
      <c r="H1374">
        <v>64</v>
      </c>
      <c r="I1374" t="s">
        <v>1849</v>
      </c>
      <c r="J1374" s="1">
        <v>46209.921840277777</v>
      </c>
      <c r="K1374">
        <v>1</v>
      </c>
      <c r="L1374">
        <v>1</v>
      </c>
      <c r="M1374" t="s">
        <v>1850</v>
      </c>
      <c r="N1374" t="s">
        <v>1851</v>
      </c>
      <c r="O1374" s="1">
        <v>46209.920127314814</v>
      </c>
      <c r="P1374" s="1">
        <v>46209.921840277777</v>
      </c>
      <c r="Q1374" s="1" t="str">
        <f t="shared" si="21"/>
        <v>4203204|r03</v>
      </c>
    </row>
    <row r="1375" spans="1:17">
      <c r="A1375">
        <v>1374</v>
      </c>
      <c r="B1375" t="s">
        <v>1861</v>
      </c>
      <c r="C1375" t="s">
        <v>1862</v>
      </c>
      <c r="D1375">
        <v>2210375</v>
      </c>
      <c r="E1375">
        <v>66</v>
      </c>
      <c r="F1375" t="s">
        <v>1849</v>
      </c>
      <c r="G1375" s="1">
        <v>46209.920868055553</v>
      </c>
      <c r="H1375">
        <v>65</v>
      </c>
      <c r="I1375" t="s">
        <v>1849</v>
      </c>
      <c r="J1375" s="1">
        <v>46209.921122685184</v>
      </c>
      <c r="K1375">
        <v>1</v>
      </c>
      <c r="L1375">
        <v>1</v>
      </c>
      <c r="M1375" t="s">
        <v>1850</v>
      </c>
      <c r="N1375" t="s">
        <v>1851</v>
      </c>
      <c r="O1375" s="1">
        <v>46209.920370370368</v>
      </c>
      <c r="P1375" s="1">
        <v>46209.921122685184</v>
      </c>
      <c r="Q1375" s="1" t="str">
        <f t="shared" si="21"/>
        <v>2210375|r03</v>
      </c>
    </row>
    <row r="1376" spans="1:17">
      <c r="A1376">
        <v>1375</v>
      </c>
      <c r="B1376" t="s">
        <v>1861</v>
      </c>
      <c r="C1376" t="s">
        <v>1862</v>
      </c>
      <c r="D1376">
        <v>2210607</v>
      </c>
      <c r="E1376">
        <v>68</v>
      </c>
      <c r="F1376" t="s">
        <v>1849</v>
      </c>
      <c r="G1376" s="1">
        <v>46209.921539351853</v>
      </c>
      <c r="H1376">
        <v>71</v>
      </c>
      <c r="I1376" t="s">
        <v>1849</v>
      </c>
      <c r="J1376" s="1">
        <v>46209.921817129631</v>
      </c>
      <c r="K1376">
        <v>1</v>
      </c>
      <c r="L1376">
        <v>1</v>
      </c>
      <c r="M1376" t="s">
        <v>1850</v>
      </c>
      <c r="N1376" t="s">
        <v>1851</v>
      </c>
      <c r="O1376" s="1">
        <v>46209.921168981484</v>
      </c>
      <c r="P1376" s="1">
        <v>46209.921817129631</v>
      </c>
      <c r="Q1376" s="1" t="str">
        <f t="shared" si="21"/>
        <v>2210607|r03</v>
      </c>
    </row>
    <row r="1377" spans="1:17">
      <c r="A1377">
        <v>1376</v>
      </c>
      <c r="B1377" t="s">
        <v>1861</v>
      </c>
      <c r="C1377" t="s">
        <v>1862</v>
      </c>
      <c r="D1377">
        <v>2210656</v>
      </c>
      <c r="E1377">
        <v>68</v>
      </c>
      <c r="F1377" t="s">
        <v>1849</v>
      </c>
      <c r="G1377" s="1">
        <v>46209.922164351854</v>
      </c>
      <c r="H1377">
        <v>68</v>
      </c>
      <c r="I1377" t="s">
        <v>1849</v>
      </c>
      <c r="J1377" s="1">
        <v>46209.922592592593</v>
      </c>
      <c r="K1377">
        <v>1</v>
      </c>
      <c r="L1377">
        <v>1</v>
      </c>
      <c r="M1377" t="s">
        <v>1850</v>
      </c>
      <c r="N1377" t="s">
        <v>1851</v>
      </c>
      <c r="O1377" s="1">
        <v>46209.921851851854</v>
      </c>
      <c r="P1377" s="1">
        <v>46209.922592592593</v>
      </c>
      <c r="Q1377" s="1" t="str">
        <f t="shared" si="21"/>
        <v>2210656|r03</v>
      </c>
    </row>
    <row r="1378" spans="1:17">
      <c r="A1378">
        <v>1377</v>
      </c>
      <c r="B1378" t="s">
        <v>1861</v>
      </c>
      <c r="C1378" t="s">
        <v>1862</v>
      </c>
      <c r="D1378">
        <v>4205357</v>
      </c>
      <c r="E1378">
        <v>56</v>
      </c>
      <c r="F1378" t="s">
        <v>1849</v>
      </c>
      <c r="G1378" s="1">
        <v>46209.92224537037</v>
      </c>
      <c r="H1378">
        <v>62</v>
      </c>
      <c r="I1378" t="s">
        <v>1849</v>
      </c>
      <c r="J1378" s="1">
        <v>46209.922511574077</v>
      </c>
      <c r="K1378">
        <v>1</v>
      </c>
      <c r="L1378">
        <v>1</v>
      </c>
      <c r="M1378" t="s">
        <v>1850</v>
      </c>
      <c r="N1378" t="s">
        <v>1851</v>
      </c>
      <c r="O1378" s="1">
        <v>46209.921875</v>
      </c>
      <c r="P1378" s="1">
        <v>46209.922511574077</v>
      </c>
      <c r="Q1378" s="1" t="str">
        <f t="shared" si="21"/>
        <v>4205357|r03</v>
      </c>
    </row>
    <row r="1379" spans="1:17">
      <c r="A1379">
        <v>1378</v>
      </c>
      <c r="B1379" t="s">
        <v>1861</v>
      </c>
      <c r="C1379" t="s">
        <v>1862</v>
      </c>
      <c r="D1379">
        <v>4209300</v>
      </c>
      <c r="E1379">
        <v>54</v>
      </c>
      <c r="F1379" t="s">
        <v>1849</v>
      </c>
      <c r="G1379" s="1">
        <v>46209.922847222224</v>
      </c>
      <c r="H1379">
        <v>60</v>
      </c>
      <c r="I1379" t="s">
        <v>1849</v>
      </c>
      <c r="J1379" s="1">
        <v>46209.923043981478</v>
      </c>
      <c r="K1379">
        <v>1</v>
      </c>
      <c r="L1379">
        <v>1</v>
      </c>
      <c r="M1379" t="s">
        <v>1850</v>
      </c>
      <c r="N1379" t="s">
        <v>1851</v>
      </c>
      <c r="O1379" s="1">
        <v>46209.922546296293</v>
      </c>
      <c r="P1379" s="1">
        <v>46209.923043981478</v>
      </c>
      <c r="Q1379" s="1" t="str">
        <f t="shared" si="21"/>
        <v>4209300|r03</v>
      </c>
    </row>
    <row r="1380" spans="1:17">
      <c r="A1380">
        <v>1379</v>
      </c>
      <c r="B1380" t="s">
        <v>1861</v>
      </c>
      <c r="C1380" t="s">
        <v>1862</v>
      </c>
      <c r="D1380">
        <v>2210904</v>
      </c>
      <c r="E1380">
        <v>76</v>
      </c>
      <c r="F1380" t="s">
        <v>1849</v>
      </c>
      <c r="G1380" s="1">
        <v>46209.923055555555</v>
      </c>
      <c r="H1380">
        <v>73</v>
      </c>
      <c r="I1380" t="s">
        <v>1849</v>
      </c>
      <c r="J1380" s="1">
        <v>46209.923333333332</v>
      </c>
      <c r="K1380">
        <v>1</v>
      </c>
      <c r="L1380">
        <v>1</v>
      </c>
      <c r="M1380" t="s">
        <v>1850</v>
      </c>
      <c r="N1380" t="s">
        <v>1851</v>
      </c>
      <c r="O1380" s="1">
        <v>46209.922650462962</v>
      </c>
      <c r="P1380" s="1">
        <v>46209.923333333332</v>
      </c>
      <c r="Q1380" s="1" t="str">
        <f t="shared" si="21"/>
        <v>2210904|r03</v>
      </c>
    </row>
    <row r="1381" spans="1:17">
      <c r="A1381">
        <v>1380</v>
      </c>
      <c r="B1381" t="s">
        <v>1861</v>
      </c>
      <c r="C1381" t="s">
        <v>1862</v>
      </c>
      <c r="D1381">
        <v>3300951</v>
      </c>
      <c r="E1381">
        <v>76</v>
      </c>
      <c r="F1381" t="s">
        <v>1849</v>
      </c>
      <c r="G1381" s="1">
        <v>46209.923113425924</v>
      </c>
      <c r="H1381">
        <v>75</v>
      </c>
      <c r="I1381" t="s">
        <v>1849</v>
      </c>
      <c r="J1381" s="1">
        <v>46209.923321759263</v>
      </c>
      <c r="K1381">
        <v>1</v>
      </c>
      <c r="L1381">
        <v>1</v>
      </c>
      <c r="M1381" t="s">
        <v>1850</v>
      </c>
      <c r="N1381" t="s">
        <v>1851</v>
      </c>
      <c r="O1381" s="1">
        <v>46209.92287037037</v>
      </c>
      <c r="P1381" s="1">
        <v>46209.923321759263</v>
      </c>
      <c r="Q1381" s="1" t="str">
        <f t="shared" si="21"/>
        <v>3300951|r03</v>
      </c>
    </row>
    <row r="1382" spans="1:17">
      <c r="A1382">
        <v>1381</v>
      </c>
      <c r="B1382" t="s">
        <v>1861</v>
      </c>
      <c r="C1382" t="s">
        <v>1862</v>
      </c>
      <c r="D1382">
        <v>4209805</v>
      </c>
      <c r="E1382">
        <v>66</v>
      </c>
      <c r="F1382" t="s">
        <v>1849</v>
      </c>
      <c r="G1382" s="1">
        <v>46209.923634259256</v>
      </c>
      <c r="H1382">
        <v>67</v>
      </c>
      <c r="I1382" t="s">
        <v>1849</v>
      </c>
      <c r="J1382" s="1">
        <v>46209.923900462964</v>
      </c>
      <c r="K1382">
        <v>1</v>
      </c>
      <c r="L1382">
        <v>1</v>
      </c>
      <c r="M1382" t="s">
        <v>1850</v>
      </c>
      <c r="N1382" t="s">
        <v>1851</v>
      </c>
      <c r="O1382" s="1">
        <v>46209.923078703701</v>
      </c>
      <c r="P1382" s="1">
        <v>46209.923900462964</v>
      </c>
      <c r="Q1382" s="1" t="str">
        <f t="shared" si="21"/>
        <v>4209805|r03</v>
      </c>
    </row>
    <row r="1383" spans="1:17">
      <c r="A1383">
        <v>1382</v>
      </c>
      <c r="B1383" t="s">
        <v>1861</v>
      </c>
      <c r="C1383" t="s">
        <v>1862</v>
      </c>
      <c r="D1383">
        <v>3301405</v>
      </c>
      <c r="E1383">
        <v>92</v>
      </c>
      <c r="F1383" t="s">
        <v>1849</v>
      </c>
      <c r="G1383" s="1">
        <v>46209.923634259256</v>
      </c>
      <c r="H1383">
        <v>55</v>
      </c>
      <c r="I1383" t="s">
        <v>1849</v>
      </c>
      <c r="J1383" s="1">
        <v>46209.923935185187</v>
      </c>
      <c r="K1383">
        <v>1</v>
      </c>
      <c r="L1383">
        <v>1</v>
      </c>
      <c r="M1383" t="s">
        <v>1850</v>
      </c>
      <c r="N1383" t="s">
        <v>1851</v>
      </c>
      <c r="O1383" s="1">
        <v>46209.923368055555</v>
      </c>
      <c r="P1383" s="1">
        <v>46209.923935185187</v>
      </c>
      <c r="Q1383" s="1" t="str">
        <f t="shared" si="21"/>
        <v>3301405|r03</v>
      </c>
    </row>
    <row r="1384" spans="1:17">
      <c r="A1384">
        <v>1383</v>
      </c>
      <c r="B1384" t="s">
        <v>1861</v>
      </c>
      <c r="C1384" t="s">
        <v>1862</v>
      </c>
      <c r="D1384">
        <v>2211704</v>
      </c>
      <c r="E1384">
        <v>66</v>
      </c>
      <c r="F1384" t="s">
        <v>1849</v>
      </c>
      <c r="G1384" s="1">
        <v>46209.923761574071</v>
      </c>
      <c r="H1384">
        <v>64</v>
      </c>
      <c r="I1384" t="s">
        <v>1849</v>
      </c>
      <c r="J1384" s="1">
        <v>46209.924027777779</v>
      </c>
      <c r="K1384">
        <v>1</v>
      </c>
      <c r="L1384">
        <v>1</v>
      </c>
      <c r="M1384" t="s">
        <v>1850</v>
      </c>
      <c r="N1384" t="s">
        <v>1851</v>
      </c>
      <c r="O1384" s="1">
        <v>46209.923368055555</v>
      </c>
      <c r="P1384" s="1">
        <v>46209.924027777779</v>
      </c>
      <c r="Q1384" s="1" t="str">
        <f t="shared" si="21"/>
        <v>2211704|r03</v>
      </c>
    </row>
    <row r="1385" spans="1:17">
      <c r="A1385">
        <v>1384</v>
      </c>
      <c r="B1385" t="s">
        <v>1861</v>
      </c>
      <c r="C1385" t="s">
        <v>1862</v>
      </c>
      <c r="D1385">
        <v>4210209</v>
      </c>
      <c r="E1385">
        <v>61</v>
      </c>
      <c r="F1385" t="s">
        <v>1849</v>
      </c>
      <c r="G1385" s="1">
        <v>46209.924444444441</v>
      </c>
      <c r="H1385">
        <v>68</v>
      </c>
      <c r="I1385" t="s">
        <v>1849</v>
      </c>
      <c r="J1385" s="1">
        <v>46209.924710648149</v>
      </c>
      <c r="K1385">
        <v>1</v>
      </c>
      <c r="L1385">
        <v>1</v>
      </c>
      <c r="M1385" t="s">
        <v>1850</v>
      </c>
      <c r="N1385" t="s">
        <v>1851</v>
      </c>
      <c r="O1385" s="1">
        <v>46209.923946759256</v>
      </c>
      <c r="P1385" s="1">
        <v>46209.924710648149</v>
      </c>
      <c r="Q1385" s="1" t="str">
        <f t="shared" si="21"/>
        <v>4210209|r03</v>
      </c>
    </row>
    <row r="1386" spans="1:17">
      <c r="A1386">
        <v>1385</v>
      </c>
      <c r="B1386" t="s">
        <v>1861</v>
      </c>
      <c r="C1386" t="s">
        <v>1862</v>
      </c>
      <c r="D1386">
        <v>3302502</v>
      </c>
      <c r="E1386">
        <v>69</v>
      </c>
      <c r="F1386" t="s">
        <v>1849</v>
      </c>
      <c r="G1386" s="1">
        <v>46209.924722222226</v>
      </c>
      <c r="H1386">
        <v>71</v>
      </c>
      <c r="I1386" t="s">
        <v>1849</v>
      </c>
      <c r="J1386" s="1">
        <v>46209.924988425926</v>
      </c>
      <c r="K1386">
        <v>1</v>
      </c>
      <c r="L1386">
        <v>1</v>
      </c>
      <c r="M1386" t="s">
        <v>1850</v>
      </c>
      <c r="N1386" t="s">
        <v>1851</v>
      </c>
      <c r="O1386" s="1">
        <v>46209.923981481479</v>
      </c>
      <c r="P1386" s="1">
        <v>46209.924988425926</v>
      </c>
      <c r="Q1386" s="1" t="str">
        <f t="shared" si="21"/>
        <v>3302502|r03</v>
      </c>
    </row>
    <row r="1387" spans="1:17">
      <c r="A1387">
        <v>1386</v>
      </c>
      <c r="B1387" t="s">
        <v>1861</v>
      </c>
      <c r="C1387" t="s">
        <v>1862</v>
      </c>
      <c r="D1387">
        <v>2401453</v>
      </c>
      <c r="F1387" t="s">
        <v>1854</v>
      </c>
      <c r="G1387" s="1">
        <v>46209.93105324074</v>
      </c>
      <c r="I1387" t="s">
        <v>1852</v>
      </c>
      <c r="J1387" s="1">
        <v>46209.931944444441</v>
      </c>
      <c r="K1387">
        <v>0</v>
      </c>
      <c r="L1387">
        <v>0</v>
      </c>
      <c r="M1387" t="s">
        <v>1855</v>
      </c>
      <c r="N1387" t="s">
        <v>1851</v>
      </c>
      <c r="O1387" s="1">
        <v>46209.924074074072</v>
      </c>
      <c r="P1387" s="1">
        <v>46209.931944444441</v>
      </c>
      <c r="Q1387" s="1" t="str">
        <f t="shared" si="21"/>
        <v>2401453|r03</v>
      </c>
    </row>
    <row r="1388" spans="1:17">
      <c r="A1388">
        <v>1387</v>
      </c>
      <c r="B1388" t="s">
        <v>1861</v>
      </c>
      <c r="C1388" t="s">
        <v>1862</v>
      </c>
      <c r="D1388">
        <v>4210308</v>
      </c>
      <c r="E1388">
        <v>62</v>
      </c>
      <c r="F1388" t="s">
        <v>1849</v>
      </c>
      <c r="G1388" s="1">
        <v>46209.925185185188</v>
      </c>
      <c r="H1388">
        <v>67</v>
      </c>
      <c r="I1388" t="s">
        <v>1849</v>
      </c>
      <c r="J1388" s="1">
        <v>46209.925462962965</v>
      </c>
      <c r="K1388">
        <v>1</v>
      </c>
      <c r="L1388">
        <v>1</v>
      </c>
      <c r="M1388" t="s">
        <v>1850</v>
      </c>
      <c r="N1388" t="s">
        <v>1851</v>
      </c>
      <c r="O1388" s="1">
        <v>46209.924756944441</v>
      </c>
      <c r="P1388" s="1">
        <v>46209.925462962965</v>
      </c>
      <c r="Q1388" s="1" t="str">
        <f t="shared" si="21"/>
        <v>4210308|r03</v>
      </c>
    </row>
    <row r="1389" spans="1:17">
      <c r="A1389">
        <v>1388</v>
      </c>
      <c r="B1389" t="s">
        <v>1861</v>
      </c>
      <c r="C1389" t="s">
        <v>1862</v>
      </c>
      <c r="D1389">
        <v>3303856</v>
      </c>
      <c r="E1389">
        <v>71</v>
      </c>
      <c r="F1389" t="s">
        <v>1849</v>
      </c>
      <c r="G1389" s="1">
        <v>46209.925694444442</v>
      </c>
      <c r="H1389">
        <v>70</v>
      </c>
      <c r="I1389" t="s">
        <v>1849</v>
      </c>
      <c r="J1389" s="1">
        <v>46209.925983796296</v>
      </c>
      <c r="K1389">
        <v>1</v>
      </c>
      <c r="L1389">
        <v>1</v>
      </c>
      <c r="M1389" t="s">
        <v>1850</v>
      </c>
      <c r="N1389" t="s">
        <v>1851</v>
      </c>
      <c r="O1389" s="1">
        <v>46209.925034722219</v>
      </c>
      <c r="P1389" s="1">
        <v>46209.925983796296</v>
      </c>
      <c r="Q1389" s="1" t="str">
        <f t="shared" si="21"/>
        <v>3303856|r03</v>
      </c>
    </row>
    <row r="1390" spans="1:17">
      <c r="A1390">
        <v>1389</v>
      </c>
      <c r="B1390" t="s">
        <v>1861</v>
      </c>
      <c r="C1390" t="s">
        <v>1862</v>
      </c>
      <c r="D1390">
        <v>4211801</v>
      </c>
      <c r="E1390">
        <v>58</v>
      </c>
      <c r="F1390" t="s">
        <v>1849</v>
      </c>
      <c r="G1390" s="1">
        <v>46209.925879629627</v>
      </c>
      <c r="H1390">
        <v>61</v>
      </c>
      <c r="I1390" t="s">
        <v>1849</v>
      </c>
      <c r="J1390" s="1">
        <v>46209.926157407404</v>
      </c>
      <c r="K1390">
        <v>1</v>
      </c>
      <c r="L1390">
        <v>1</v>
      </c>
      <c r="M1390" t="s">
        <v>1850</v>
      </c>
      <c r="N1390" t="s">
        <v>1851</v>
      </c>
      <c r="O1390" s="1">
        <v>46209.925497685188</v>
      </c>
      <c r="P1390" s="1">
        <v>46209.926157407404</v>
      </c>
      <c r="Q1390" s="1" t="str">
        <f t="shared" si="21"/>
        <v>4211801|r03</v>
      </c>
    </row>
    <row r="1391" spans="1:17">
      <c r="A1391">
        <v>1390</v>
      </c>
      <c r="B1391" t="s">
        <v>1861</v>
      </c>
      <c r="C1391" t="s">
        <v>1862</v>
      </c>
      <c r="D1391">
        <v>3500808</v>
      </c>
      <c r="F1391" t="s">
        <v>1854</v>
      </c>
      <c r="G1391" s="1">
        <v>46209.933020833334</v>
      </c>
      <c r="H1391">
        <v>48</v>
      </c>
      <c r="I1391" t="s">
        <v>1849</v>
      </c>
      <c r="J1391" s="1">
        <v>46209.933298611111</v>
      </c>
      <c r="K1391">
        <v>0</v>
      </c>
      <c r="L1391">
        <v>1</v>
      </c>
      <c r="M1391" t="s">
        <v>1853</v>
      </c>
      <c r="N1391" t="s">
        <v>1851</v>
      </c>
      <c r="O1391" s="1">
        <v>46209.926030092596</v>
      </c>
      <c r="P1391" s="1">
        <v>46209.933298611111</v>
      </c>
      <c r="Q1391" s="1" t="str">
        <f t="shared" si="21"/>
        <v>3500808|r03</v>
      </c>
    </row>
    <row r="1392" spans="1:17">
      <c r="A1392">
        <v>1391</v>
      </c>
      <c r="B1392" t="s">
        <v>1861</v>
      </c>
      <c r="C1392" t="s">
        <v>1862</v>
      </c>
      <c r="D1392">
        <v>4212700</v>
      </c>
      <c r="E1392">
        <v>61</v>
      </c>
      <c r="F1392" t="s">
        <v>1849</v>
      </c>
      <c r="G1392" s="1">
        <v>46209.92659722222</v>
      </c>
      <c r="H1392">
        <v>65</v>
      </c>
      <c r="I1392" t="s">
        <v>1849</v>
      </c>
      <c r="J1392" s="1">
        <v>46209.926863425928</v>
      </c>
      <c r="K1392">
        <v>1</v>
      </c>
      <c r="L1392">
        <v>1</v>
      </c>
      <c r="M1392" t="s">
        <v>1850</v>
      </c>
      <c r="N1392" t="s">
        <v>1851</v>
      </c>
      <c r="O1392" s="1">
        <v>46209.926203703704</v>
      </c>
      <c r="P1392" s="1">
        <v>46209.926863425928</v>
      </c>
      <c r="Q1392" s="1" t="str">
        <f t="shared" si="21"/>
        <v>4212700|r03</v>
      </c>
    </row>
    <row r="1393" spans="1:17">
      <c r="A1393">
        <v>1392</v>
      </c>
      <c r="B1393" t="s">
        <v>1861</v>
      </c>
      <c r="C1393" t="s">
        <v>1862</v>
      </c>
      <c r="D1393">
        <v>4213302</v>
      </c>
      <c r="E1393">
        <v>59</v>
      </c>
      <c r="F1393" t="s">
        <v>1849</v>
      </c>
      <c r="G1393" s="1">
        <v>46209.927152777775</v>
      </c>
      <c r="H1393">
        <v>62</v>
      </c>
      <c r="I1393" t="s">
        <v>1849</v>
      </c>
      <c r="J1393" s="1">
        <v>46209.927361111113</v>
      </c>
      <c r="K1393">
        <v>1</v>
      </c>
      <c r="L1393">
        <v>1</v>
      </c>
      <c r="M1393" t="s">
        <v>1850</v>
      </c>
      <c r="N1393" t="s">
        <v>1851</v>
      </c>
      <c r="O1393" s="1">
        <v>46209.92690972222</v>
      </c>
      <c r="P1393" s="1">
        <v>46209.927361111113</v>
      </c>
      <c r="Q1393" s="1" t="str">
        <f t="shared" si="21"/>
        <v>4213302|r03</v>
      </c>
    </row>
    <row r="1394" spans="1:17">
      <c r="A1394">
        <v>1393</v>
      </c>
      <c r="B1394" t="s">
        <v>1861</v>
      </c>
      <c r="C1394" t="s">
        <v>1862</v>
      </c>
      <c r="D1394">
        <v>4214805</v>
      </c>
      <c r="E1394">
        <v>67</v>
      </c>
      <c r="F1394" t="s">
        <v>1849</v>
      </c>
      <c r="G1394" s="1">
        <v>46209.927916666667</v>
      </c>
      <c r="H1394">
        <v>67</v>
      </c>
      <c r="I1394" t="s">
        <v>1849</v>
      </c>
      <c r="J1394" s="1">
        <v>46209.928171296298</v>
      </c>
      <c r="K1394">
        <v>1</v>
      </c>
      <c r="L1394">
        <v>1</v>
      </c>
      <c r="M1394" t="s">
        <v>1850</v>
      </c>
      <c r="N1394" t="s">
        <v>1851</v>
      </c>
      <c r="O1394" s="1">
        <v>46209.927395833336</v>
      </c>
      <c r="P1394" s="1">
        <v>46209.928171296298</v>
      </c>
      <c r="Q1394" s="1" t="str">
        <f t="shared" si="21"/>
        <v>4214805|r03</v>
      </c>
    </row>
    <row r="1395" spans="1:17">
      <c r="A1395">
        <v>1394</v>
      </c>
      <c r="B1395" t="s">
        <v>1861</v>
      </c>
      <c r="C1395" t="s">
        <v>1862</v>
      </c>
      <c r="D1395">
        <v>4215455</v>
      </c>
      <c r="E1395">
        <v>60</v>
      </c>
      <c r="F1395" t="s">
        <v>1849</v>
      </c>
      <c r="G1395" s="1">
        <v>46209.930937500001</v>
      </c>
      <c r="H1395">
        <v>63</v>
      </c>
      <c r="I1395" t="s">
        <v>1849</v>
      </c>
      <c r="J1395" s="1">
        <v>46209.931203703702</v>
      </c>
      <c r="K1395">
        <v>1</v>
      </c>
      <c r="L1395">
        <v>1</v>
      </c>
      <c r="M1395" t="s">
        <v>1850</v>
      </c>
      <c r="N1395" t="s">
        <v>1851</v>
      </c>
      <c r="O1395" s="1">
        <v>46209.928217592591</v>
      </c>
      <c r="P1395" s="1">
        <v>46209.931203703702</v>
      </c>
      <c r="Q1395" s="1" t="str">
        <f t="shared" si="21"/>
        <v>4215455|r03</v>
      </c>
    </row>
    <row r="1396" spans="1:17">
      <c r="A1396">
        <v>1395</v>
      </c>
      <c r="B1396" t="s">
        <v>1861</v>
      </c>
      <c r="C1396" t="s">
        <v>1862</v>
      </c>
      <c r="D1396">
        <v>4218855</v>
      </c>
      <c r="E1396">
        <v>61</v>
      </c>
      <c r="F1396" t="s">
        <v>1849</v>
      </c>
      <c r="G1396" s="1">
        <v>46209.931793981479</v>
      </c>
      <c r="H1396">
        <v>63</v>
      </c>
      <c r="I1396" t="s">
        <v>1849</v>
      </c>
      <c r="J1396" s="1">
        <v>46209.932141203702</v>
      </c>
      <c r="K1396">
        <v>1</v>
      </c>
      <c r="L1396">
        <v>1</v>
      </c>
      <c r="M1396" t="s">
        <v>1850</v>
      </c>
      <c r="N1396" t="s">
        <v>1851</v>
      </c>
      <c r="O1396" s="1">
        <v>46209.931238425925</v>
      </c>
      <c r="P1396" s="1">
        <v>46209.932141203702</v>
      </c>
      <c r="Q1396" s="1" t="str">
        <f t="shared" si="21"/>
        <v>4218855|r03</v>
      </c>
    </row>
    <row r="1397" spans="1:17">
      <c r="A1397">
        <v>1396</v>
      </c>
      <c r="B1397" t="s">
        <v>1861</v>
      </c>
      <c r="C1397" t="s">
        <v>1862</v>
      </c>
      <c r="D1397">
        <v>2404408</v>
      </c>
      <c r="E1397">
        <v>69</v>
      </c>
      <c r="F1397" t="s">
        <v>1849</v>
      </c>
      <c r="G1397" s="1">
        <v>46209.932326388887</v>
      </c>
      <c r="H1397">
        <v>69</v>
      </c>
      <c r="I1397" t="s">
        <v>1849</v>
      </c>
      <c r="J1397" s="1">
        <v>46209.932581018518</v>
      </c>
      <c r="K1397">
        <v>1</v>
      </c>
      <c r="L1397">
        <v>1</v>
      </c>
      <c r="M1397" t="s">
        <v>1850</v>
      </c>
      <c r="N1397" t="s">
        <v>1851</v>
      </c>
      <c r="O1397" s="1">
        <v>46209.931979166664</v>
      </c>
      <c r="P1397" s="1">
        <v>46209.932581018518</v>
      </c>
      <c r="Q1397" s="1" t="str">
        <f t="shared" si="21"/>
        <v>2404408|r03</v>
      </c>
    </row>
    <row r="1398" spans="1:17">
      <c r="A1398">
        <v>1397</v>
      </c>
      <c r="B1398" t="s">
        <v>1861</v>
      </c>
      <c r="C1398" t="s">
        <v>1862</v>
      </c>
      <c r="D1398">
        <v>2405108</v>
      </c>
      <c r="E1398">
        <v>59</v>
      </c>
      <c r="F1398" t="s">
        <v>1849</v>
      </c>
      <c r="G1398" s="1">
        <v>46209.934432870374</v>
      </c>
      <c r="H1398">
        <v>66</v>
      </c>
      <c r="I1398" t="s">
        <v>1849</v>
      </c>
      <c r="J1398" s="1">
        <v>46209.934710648151</v>
      </c>
      <c r="K1398">
        <v>1</v>
      </c>
      <c r="L1398">
        <v>1</v>
      </c>
      <c r="M1398" t="s">
        <v>1850</v>
      </c>
      <c r="N1398" t="s">
        <v>1851</v>
      </c>
      <c r="O1398" s="1">
        <v>46209.932615740741</v>
      </c>
      <c r="P1398" s="1">
        <v>46209.934710648151</v>
      </c>
      <c r="Q1398" s="1" t="str">
        <f t="shared" si="21"/>
        <v>2405108|r03</v>
      </c>
    </row>
    <row r="1399" spans="1:17">
      <c r="A1399">
        <v>1398</v>
      </c>
      <c r="B1399" t="s">
        <v>1861</v>
      </c>
      <c r="C1399" t="s">
        <v>1862</v>
      </c>
      <c r="D1399">
        <v>3506904</v>
      </c>
      <c r="E1399">
        <v>66</v>
      </c>
      <c r="F1399" t="s">
        <v>1849</v>
      </c>
      <c r="G1399" s="1">
        <v>46209.934606481482</v>
      </c>
      <c r="H1399">
        <v>76</v>
      </c>
      <c r="I1399" t="s">
        <v>1849</v>
      </c>
      <c r="J1399" s="1">
        <v>46209.934895833336</v>
      </c>
      <c r="K1399">
        <v>1</v>
      </c>
      <c r="L1399">
        <v>1</v>
      </c>
      <c r="M1399" t="s">
        <v>1850</v>
      </c>
      <c r="N1399" t="s">
        <v>1851</v>
      </c>
      <c r="O1399" s="1">
        <v>46209.933333333334</v>
      </c>
      <c r="P1399" s="1">
        <v>46209.934895833336</v>
      </c>
      <c r="Q1399" s="1" t="str">
        <f t="shared" si="21"/>
        <v>3506904|r03</v>
      </c>
    </row>
    <row r="1400" spans="1:17">
      <c r="A1400">
        <v>1399</v>
      </c>
      <c r="B1400" t="s">
        <v>1861</v>
      </c>
      <c r="C1400" t="s">
        <v>1862</v>
      </c>
      <c r="D1400">
        <v>2406809</v>
      </c>
      <c r="E1400">
        <v>81</v>
      </c>
      <c r="F1400" t="s">
        <v>1849</v>
      </c>
      <c r="G1400" s="1">
        <v>46209.935347222221</v>
      </c>
      <c r="H1400">
        <v>82</v>
      </c>
      <c r="I1400" t="s">
        <v>1849</v>
      </c>
      <c r="J1400" s="1">
        <v>46209.93582175926</v>
      </c>
      <c r="K1400">
        <v>1</v>
      </c>
      <c r="L1400">
        <v>1</v>
      </c>
      <c r="M1400" t="s">
        <v>1850</v>
      </c>
      <c r="N1400" t="s">
        <v>1851</v>
      </c>
      <c r="O1400" s="1">
        <v>46209.934745370374</v>
      </c>
      <c r="P1400" s="1">
        <v>46209.93582175926</v>
      </c>
      <c r="Q1400" s="1" t="str">
        <f t="shared" si="21"/>
        <v>2406809|r03</v>
      </c>
    </row>
    <row r="1401" spans="1:17">
      <c r="A1401">
        <v>1400</v>
      </c>
      <c r="B1401" t="s">
        <v>1861</v>
      </c>
      <c r="C1401" t="s">
        <v>1862</v>
      </c>
      <c r="D1401">
        <v>3507803</v>
      </c>
      <c r="E1401">
        <v>63</v>
      </c>
      <c r="F1401" t="s">
        <v>1849</v>
      </c>
      <c r="G1401" s="1">
        <v>46209.93540509259</v>
      </c>
      <c r="H1401">
        <v>62</v>
      </c>
      <c r="I1401" t="s">
        <v>1849</v>
      </c>
      <c r="J1401" s="1">
        <v>46209.935659722221</v>
      </c>
      <c r="K1401">
        <v>1</v>
      </c>
      <c r="L1401">
        <v>1</v>
      </c>
      <c r="M1401" t="s">
        <v>1850</v>
      </c>
      <c r="N1401" t="s">
        <v>1851</v>
      </c>
      <c r="O1401" s="1">
        <v>46209.934930555559</v>
      </c>
      <c r="P1401" s="1">
        <v>46209.935659722221</v>
      </c>
      <c r="Q1401" s="1" t="str">
        <f t="shared" si="21"/>
        <v>3507803|r03</v>
      </c>
    </row>
    <row r="1402" spans="1:17">
      <c r="A1402">
        <v>1401</v>
      </c>
      <c r="B1402" t="s">
        <v>1861</v>
      </c>
      <c r="C1402" t="s">
        <v>1862</v>
      </c>
      <c r="D1402">
        <v>3508603</v>
      </c>
      <c r="E1402">
        <v>75</v>
      </c>
      <c r="F1402" t="s">
        <v>1849</v>
      </c>
      <c r="G1402" s="1">
        <v>46209.938344907408</v>
      </c>
      <c r="H1402">
        <v>75</v>
      </c>
      <c r="I1402" t="s">
        <v>1849</v>
      </c>
      <c r="J1402" s="1">
        <v>46209.938564814816</v>
      </c>
      <c r="K1402">
        <v>1</v>
      </c>
      <c r="L1402">
        <v>1</v>
      </c>
      <c r="M1402" t="s">
        <v>1850</v>
      </c>
      <c r="N1402" t="s">
        <v>1851</v>
      </c>
      <c r="O1402" s="1">
        <v>46209.935706018521</v>
      </c>
      <c r="P1402" s="1">
        <v>46209.938564814816</v>
      </c>
      <c r="Q1402" s="1" t="str">
        <f t="shared" si="21"/>
        <v>3508603|r03</v>
      </c>
    </row>
    <row r="1403" spans="1:17">
      <c r="A1403">
        <v>1402</v>
      </c>
      <c r="B1403" t="s">
        <v>1861</v>
      </c>
      <c r="C1403" t="s">
        <v>1862</v>
      </c>
      <c r="D1403">
        <v>2407104</v>
      </c>
      <c r="E1403">
        <v>92</v>
      </c>
      <c r="F1403" t="s">
        <v>1849</v>
      </c>
      <c r="G1403" s="1">
        <v>46209.938344907408</v>
      </c>
      <c r="H1403">
        <v>79</v>
      </c>
      <c r="I1403" t="s">
        <v>1849</v>
      </c>
      <c r="J1403" s="1">
        <v>46209.938564814816</v>
      </c>
      <c r="K1403">
        <v>1</v>
      </c>
      <c r="L1403">
        <v>1</v>
      </c>
      <c r="M1403" t="s">
        <v>1850</v>
      </c>
      <c r="N1403" t="s">
        <v>1851</v>
      </c>
      <c r="O1403" s="1">
        <v>46209.935868055552</v>
      </c>
      <c r="P1403" s="1">
        <v>46209.938564814816</v>
      </c>
      <c r="Q1403" s="1" t="str">
        <f t="shared" si="21"/>
        <v>2407104|r03</v>
      </c>
    </row>
    <row r="1404" spans="1:17">
      <c r="A1404">
        <v>1403</v>
      </c>
      <c r="B1404" t="s">
        <v>1861</v>
      </c>
      <c r="C1404" t="s">
        <v>1862</v>
      </c>
      <c r="D1404">
        <v>3508702</v>
      </c>
      <c r="E1404">
        <v>69</v>
      </c>
      <c r="F1404" t="s">
        <v>1849</v>
      </c>
      <c r="G1404" s="1">
        <v>46209.938900462963</v>
      </c>
      <c r="H1404">
        <v>69</v>
      </c>
      <c r="I1404" t="s">
        <v>1849</v>
      </c>
      <c r="J1404" s="1">
        <v>46209.939166666663</v>
      </c>
      <c r="K1404">
        <v>1</v>
      </c>
      <c r="L1404">
        <v>1</v>
      </c>
      <c r="M1404" t="s">
        <v>1850</v>
      </c>
      <c r="N1404" t="s">
        <v>1851</v>
      </c>
      <c r="O1404" s="1">
        <v>46209.938622685186</v>
      </c>
      <c r="P1404" s="1">
        <v>46209.939166666663</v>
      </c>
      <c r="Q1404" s="1" t="str">
        <f t="shared" si="21"/>
        <v>3508702|r03</v>
      </c>
    </row>
    <row r="1405" spans="1:17">
      <c r="A1405">
        <v>1404</v>
      </c>
      <c r="B1405" t="s">
        <v>1861</v>
      </c>
      <c r="C1405" t="s">
        <v>1862</v>
      </c>
      <c r="D1405">
        <v>2407252</v>
      </c>
      <c r="E1405">
        <v>63</v>
      </c>
      <c r="F1405" t="s">
        <v>1849</v>
      </c>
      <c r="G1405" s="1">
        <v>46209.939039351855</v>
      </c>
      <c r="H1405">
        <v>66</v>
      </c>
      <c r="I1405" t="s">
        <v>1849</v>
      </c>
      <c r="J1405" s="1">
        <v>46209.939293981479</v>
      </c>
      <c r="K1405">
        <v>1</v>
      </c>
      <c r="L1405">
        <v>1</v>
      </c>
      <c r="M1405" t="s">
        <v>1850</v>
      </c>
      <c r="N1405" t="s">
        <v>1851</v>
      </c>
      <c r="O1405" s="1">
        <v>46209.938622685186</v>
      </c>
      <c r="P1405" s="1">
        <v>46209.939293981479</v>
      </c>
      <c r="Q1405" s="1" t="str">
        <f t="shared" si="21"/>
        <v>2407252|r03</v>
      </c>
    </row>
    <row r="1406" spans="1:17">
      <c r="A1406">
        <v>1405</v>
      </c>
      <c r="B1406" t="s">
        <v>1861</v>
      </c>
      <c r="C1406" t="s">
        <v>1862</v>
      </c>
      <c r="D1406">
        <v>3512100</v>
      </c>
      <c r="E1406">
        <v>51</v>
      </c>
      <c r="F1406" t="s">
        <v>1849</v>
      </c>
      <c r="G1406" s="1">
        <v>46209.93953703704</v>
      </c>
      <c r="H1406">
        <v>56</v>
      </c>
      <c r="I1406" t="s">
        <v>1849</v>
      </c>
      <c r="J1406" s="1">
        <v>46209.939803240741</v>
      </c>
      <c r="K1406">
        <v>1</v>
      </c>
      <c r="L1406">
        <v>1</v>
      </c>
      <c r="M1406" t="s">
        <v>1850</v>
      </c>
      <c r="N1406" t="s">
        <v>1851</v>
      </c>
      <c r="O1406" s="1">
        <v>46209.939212962963</v>
      </c>
      <c r="P1406" s="1">
        <v>46209.939803240741</v>
      </c>
      <c r="Q1406" s="1" t="str">
        <f t="shared" si="21"/>
        <v>3512100|r03</v>
      </c>
    </row>
    <row r="1407" spans="1:17">
      <c r="A1407">
        <v>1406</v>
      </c>
      <c r="B1407" t="s">
        <v>1861</v>
      </c>
      <c r="C1407" t="s">
        <v>1862</v>
      </c>
      <c r="D1407">
        <v>2407401</v>
      </c>
      <c r="E1407">
        <v>60</v>
      </c>
      <c r="F1407" t="s">
        <v>1849</v>
      </c>
      <c r="G1407" s="1">
        <v>46209.940138888887</v>
      </c>
      <c r="H1407">
        <v>70</v>
      </c>
      <c r="I1407" t="s">
        <v>1849</v>
      </c>
      <c r="J1407" s="1">
        <v>46209.940428240741</v>
      </c>
      <c r="K1407">
        <v>1</v>
      </c>
      <c r="L1407">
        <v>1</v>
      </c>
      <c r="M1407" t="s">
        <v>1850</v>
      </c>
      <c r="N1407" t="s">
        <v>1851</v>
      </c>
      <c r="O1407" s="1">
        <v>46209.939340277779</v>
      </c>
      <c r="P1407" s="1">
        <v>46209.940428240741</v>
      </c>
      <c r="Q1407" s="1" t="str">
        <f t="shared" si="21"/>
        <v>2407401|r03</v>
      </c>
    </row>
    <row r="1408" spans="1:17">
      <c r="A1408">
        <v>1407</v>
      </c>
      <c r="B1408" t="s">
        <v>1861</v>
      </c>
      <c r="C1408" t="s">
        <v>1862</v>
      </c>
      <c r="D1408">
        <v>3512308</v>
      </c>
      <c r="E1408">
        <v>61</v>
      </c>
      <c r="F1408" t="s">
        <v>1849</v>
      </c>
      <c r="G1408" s="1">
        <v>46209.940509259257</v>
      </c>
      <c r="H1408">
        <v>71</v>
      </c>
      <c r="I1408" t="s">
        <v>1849</v>
      </c>
      <c r="J1408" s="1">
        <v>46209.940810185188</v>
      </c>
      <c r="K1408">
        <v>1</v>
      </c>
      <c r="L1408">
        <v>1</v>
      </c>
      <c r="M1408" t="s">
        <v>1850</v>
      </c>
      <c r="N1408" t="s">
        <v>1851</v>
      </c>
      <c r="O1408" s="1">
        <v>46209.939837962964</v>
      </c>
      <c r="P1408" s="1">
        <v>46209.940810185188</v>
      </c>
      <c r="Q1408" s="1" t="str">
        <f t="shared" si="21"/>
        <v>3512308|r03</v>
      </c>
    </row>
    <row r="1409" spans="1:17">
      <c r="A1409">
        <v>1408</v>
      </c>
      <c r="B1409" t="s">
        <v>1861</v>
      </c>
      <c r="C1409" t="s">
        <v>1862</v>
      </c>
      <c r="D1409">
        <v>2407500</v>
      </c>
      <c r="E1409">
        <v>58</v>
      </c>
      <c r="F1409" t="s">
        <v>1849</v>
      </c>
      <c r="G1409" s="1">
        <v>46209.940671296295</v>
      </c>
      <c r="H1409">
        <v>59</v>
      </c>
      <c r="I1409" t="s">
        <v>1849</v>
      </c>
      <c r="J1409" s="1">
        <v>46209.94090277778</v>
      </c>
      <c r="K1409">
        <v>1</v>
      </c>
      <c r="L1409">
        <v>1</v>
      </c>
      <c r="M1409" t="s">
        <v>1850</v>
      </c>
      <c r="N1409" t="s">
        <v>1851</v>
      </c>
      <c r="O1409" s="1">
        <v>46209.940474537034</v>
      </c>
      <c r="P1409" s="1">
        <v>46209.94090277778</v>
      </c>
      <c r="Q1409" s="1" t="str">
        <f t="shared" si="21"/>
        <v>2407500|r03</v>
      </c>
    </row>
    <row r="1410" spans="1:17">
      <c r="A1410">
        <v>1409</v>
      </c>
      <c r="B1410" t="s">
        <v>1861</v>
      </c>
      <c r="C1410" t="s">
        <v>1862</v>
      </c>
      <c r="D1410">
        <v>3513900</v>
      </c>
      <c r="E1410">
        <v>67</v>
      </c>
      <c r="F1410" t="s">
        <v>1849</v>
      </c>
      <c r="G1410" s="1">
        <v>46209.94290509259</v>
      </c>
      <c r="H1410">
        <v>72</v>
      </c>
      <c r="I1410" t="s">
        <v>1849</v>
      </c>
      <c r="J1410" s="1">
        <v>46209.943206018521</v>
      </c>
      <c r="K1410">
        <v>1</v>
      </c>
      <c r="L1410">
        <v>1</v>
      </c>
      <c r="M1410" t="s">
        <v>1850</v>
      </c>
      <c r="N1410" t="s">
        <v>1851</v>
      </c>
      <c r="O1410" s="1">
        <v>46209.94085648148</v>
      </c>
      <c r="P1410" s="1">
        <v>46209.943206018521</v>
      </c>
      <c r="Q1410" s="1" t="str">
        <f t="shared" ref="Q1410:Q1473" si="22">D1410&amp;"|"&amp;B1410</f>
        <v>3513900|r03</v>
      </c>
    </row>
    <row r="1411" spans="1:17">
      <c r="A1411">
        <v>1410</v>
      </c>
      <c r="B1411" t="s">
        <v>1861</v>
      </c>
      <c r="C1411" t="s">
        <v>1862</v>
      </c>
      <c r="D1411">
        <v>2411007</v>
      </c>
      <c r="E1411">
        <v>63</v>
      </c>
      <c r="F1411" t="s">
        <v>1849</v>
      </c>
      <c r="G1411" s="1">
        <v>46209.941342592596</v>
      </c>
      <c r="H1411">
        <v>65</v>
      </c>
      <c r="I1411" t="s">
        <v>1849</v>
      </c>
      <c r="J1411" s="1">
        <v>46209.94159722222</v>
      </c>
      <c r="K1411">
        <v>1</v>
      </c>
      <c r="L1411">
        <v>1</v>
      </c>
      <c r="M1411" t="s">
        <v>1850</v>
      </c>
      <c r="N1411" t="s">
        <v>1851</v>
      </c>
      <c r="O1411" s="1">
        <v>46209.940949074073</v>
      </c>
      <c r="P1411" s="1">
        <v>46209.94159722222</v>
      </c>
      <c r="Q1411" s="1" t="str">
        <f t="shared" si="22"/>
        <v>2411007|r03</v>
      </c>
    </row>
    <row r="1412" spans="1:17">
      <c r="A1412">
        <v>1411</v>
      </c>
      <c r="B1412" t="s">
        <v>1861</v>
      </c>
      <c r="C1412" t="s">
        <v>1862</v>
      </c>
      <c r="D1412">
        <v>2410306</v>
      </c>
      <c r="E1412">
        <v>63</v>
      </c>
      <c r="F1412" t="s">
        <v>1849</v>
      </c>
      <c r="G1412" s="1">
        <v>46209.942025462966</v>
      </c>
      <c r="H1412">
        <v>66</v>
      </c>
      <c r="I1412" t="s">
        <v>1849</v>
      </c>
      <c r="J1412" s="1">
        <v>46209.942291666666</v>
      </c>
      <c r="K1412">
        <v>1</v>
      </c>
      <c r="L1412">
        <v>1</v>
      </c>
      <c r="M1412" t="s">
        <v>1850</v>
      </c>
      <c r="N1412" t="s">
        <v>1851</v>
      </c>
      <c r="O1412" s="1">
        <v>46209.941631944443</v>
      </c>
      <c r="P1412" s="1">
        <v>46209.942291666666</v>
      </c>
      <c r="Q1412" s="1" t="str">
        <f t="shared" si="22"/>
        <v>2410306|r03</v>
      </c>
    </row>
    <row r="1413" spans="1:17">
      <c r="A1413">
        <v>1412</v>
      </c>
      <c r="B1413" t="s">
        <v>1861</v>
      </c>
      <c r="C1413" t="s">
        <v>1862</v>
      </c>
      <c r="D1413">
        <v>2413904</v>
      </c>
      <c r="E1413">
        <v>55</v>
      </c>
      <c r="F1413" t="s">
        <v>1849</v>
      </c>
      <c r="G1413" s="1">
        <v>46209.942546296297</v>
      </c>
      <c r="H1413">
        <v>60</v>
      </c>
      <c r="I1413" t="s">
        <v>1849</v>
      </c>
      <c r="J1413" s="1">
        <v>46209.942835648151</v>
      </c>
      <c r="K1413">
        <v>1</v>
      </c>
      <c r="L1413">
        <v>1</v>
      </c>
      <c r="M1413" t="s">
        <v>1850</v>
      </c>
      <c r="N1413" t="s">
        <v>1851</v>
      </c>
      <c r="O1413" s="1">
        <v>46209.942337962966</v>
      </c>
      <c r="P1413" s="1">
        <v>46209.942835648151</v>
      </c>
      <c r="Q1413" s="1" t="str">
        <f t="shared" si="22"/>
        <v>2413904|r03</v>
      </c>
    </row>
    <row r="1414" spans="1:17">
      <c r="A1414">
        <v>1413</v>
      </c>
      <c r="B1414" t="s">
        <v>1861</v>
      </c>
      <c r="C1414" t="s">
        <v>1862</v>
      </c>
      <c r="D1414">
        <v>2414902</v>
      </c>
      <c r="E1414">
        <v>36</v>
      </c>
      <c r="F1414" t="s">
        <v>1849</v>
      </c>
      <c r="G1414" s="1">
        <v>46209.945231481484</v>
      </c>
      <c r="H1414">
        <v>44</v>
      </c>
      <c r="I1414" t="s">
        <v>1849</v>
      </c>
      <c r="J1414" s="1">
        <v>46209.945497685185</v>
      </c>
      <c r="K1414">
        <v>1</v>
      </c>
      <c r="L1414">
        <v>1</v>
      </c>
      <c r="M1414" t="s">
        <v>1850</v>
      </c>
      <c r="N1414" t="s">
        <v>1851</v>
      </c>
      <c r="O1414" s="1">
        <v>46209.942858796298</v>
      </c>
      <c r="P1414" s="1">
        <v>46209.945497685185</v>
      </c>
      <c r="Q1414" s="1" t="str">
        <f t="shared" si="22"/>
        <v>2414902|r03</v>
      </c>
    </row>
    <row r="1415" spans="1:17">
      <c r="A1415">
        <v>1414</v>
      </c>
      <c r="B1415" t="s">
        <v>1861</v>
      </c>
      <c r="C1415" t="s">
        <v>1862</v>
      </c>
      <c r="D1415">
        <v>3515103</v>
      </c>
      <c r="E1415">
        <v>92</v>
      </c>
      <c r="F1415" t="s">
        <v>1849</v>
      </c>
      <c r="G1415" s="1">
        <v>46209.943402777775</v>
      </c>
      <c r="H1415">
        <v>68</v>
      </c>
      <c r="I1415" t="s">
        <v>1849</v>
      </c>
      <c r="J1415" s="1">
        <v>46209.943854166668</v>
      </c>
      <c r="K1415">
        <v>1</v>
      </c>
      <c r="L1415">
        <v>1</v>
      </c>
      <c r="M1415" t="s">
        <v>1850</v>
      </c>
      <c r="N1415" t="s">
        <v>1851</v>
      </c>
      <c r="O1415" s="1">
        <v>46209.943252314813</v>
      </c>
      <c r="P1415" s="1">
        <v>46209.943854166668</v>
      </c>
      <c r="Q1415" s="1" t="str">
        <f t="shared" si="22"/>
        <v>3515103|r03</v>
      </c>
    </row>
    <row r="1416" spans="1:17">
      <c r="A1416">
        <v>1415</v>
      </c>
      <c r="B1416" t="s">
        <v>1861</v>
      </c>
      <c r="C1416" t="s">
        <v>1862</v>
      </c>
      <c r="D1416">
        <v>3515657</v>
      </c>
      <c r="E1416">
        <v>69</v>
      </c>
      <c r="F1416" t="s">
        <v>1849</v>
      </c>
      <c r="G1416" s="1">
        <v>46209.94604166667</v>
      </c>
      <c r="H1416">
        <v>74</v>
      </c>
      <c r="I1416" t="s">
        <v>1849</v>
      </c>
      <c r="J1416" s="1">
        <v>46209.946377314816</v>
      </c>
      <c r="K1416">
        <v>1</v>
      </c>
      <c r="L1416">
        <v>1</v>
      </c>
      <c r="M1416" t="s">
        <v>1850</v>
      </c>
      <c r="N1416" t="s">
        <v>1851</v>
      </c>
      <c r="O1416" s="1">
        <v>46209.943888888891</v>
      </c>
      <c r="P1416" s="1">
        <v>46209.946377314816</v>
      </c>
      <c r="Q1416" s="1" t="str">
        <f t="shared" si="22"/>
        <v>3515657|r03</v>
      </c>
    </row>
    <row r="1417" spans="1:17">
      <c r="A1417">
        <v>1416</v>
      </c>
      <c r="B1417" t="s">
        <v>1861</v>
      </c>
      <c r="C1417" t="s">
        <v>1862</v>
      </c>
      <c r="D1417">
        <v>2805703</v>
      </c>
      <c r="E1417">
        <v>57</v>
      </c>
      <c r="F1417" t="s">
        <v>1849</v>
      </c>
      <c r="G1417" s="1">
        <v>46209.946018518516</v>
      </c>
      <c r="H1417">
        <v>57</v>
      </c>
      <c r="I1417" t="s">
        <v>1849</v>
      </c>
      <c r="J1417" s="1">
        <v>46209.94630787037</v>
      </c>
      <c r="K1417">
        <v>1</v>
      </c>
      <c r="L1417">
        <v>1</v>
      </c>
      <c r="M1417" t="s">
        <v>1850</v>
      </c>
      <c r="N1417" t="s">
        <v>1851</v>
      </c>
      <c r="O1417" s="1">
        <v>46209.945543981485</v>
      </c>
      <c r="P1417" s="1">
        <v>46209.94630787037</v>
      </c>
      <c r="Q1417" s="1" t="str">
        <f t="shared" si="22"/>
        <v>2805703|r03</v>
      </c>
    </row>
    <row r="1418" spans="1:17">
      <c r="A1418">
        <v>1417</v>
      </c>
      <c r="B1418" t="s">
        <v>1861</v>
      </c>
      <c r="C1418" t="s">
        <v>1862</v>
      </c>
      <c r="D1418">
        <v>2805802</v>
      </c>
      <c r="E1418">
        <v>57</v>
      </c>
      <c r="F1418" t="s">
        <v>1849</v>
      </c>
      <c r="G1418" s="1">
        <v>46209.946840277778</v>
      </c>
      <c r="H1418">
        <v>57</v>
      </c>
      <c r="I1418" t="s">
        <v>1849</v>
      </c>
      <c r="J1418" s="1">
        <v>46209.947129629632</v>
      </c>
      <c r="K1418">
        <v>1</v>
      </c>
      <c r="L1418">
        <v>1</v>
      </c>
      <c r="M1418" t="s">
        <v>1850</v>
      </c>
      <c r="N1418" t="s">
        <v>1851</v>
      </c>
      <c r="O1418" s="1">
        <v>46209.94635416667</v>
      </c>
      <c r="P1418" s="1">
        <v>46209.947129629632</v>
      </c>
      <c r="Q1418" s="1" t="str">
        <f t="shared" si="22"/>
        <v>2805802|r03</v>
      </c>
    </row>
    <row r="1419" spans="1:17">
      <c r="A1419">
        <v>1418</v>
      </c>
      <c r="B1419" t="s">
        <v>1861</v>
      </c>
      <c r="C1419" t="s">
        <v>1862</v>
      </c>
      <c r="D1419">
        <v>3519204</v>
      </c>
      <c r="E1419">
        <v>63</v>
      </c>
      <c r="F1419" t="s">
        <v>1849</v>
      </c>
      <c r="G1419" s="1">
        <v>46209.946770833332</v>
      </c>
      <c r="H1419">
        <v>71</v>
      </c>
      <c r="I1419" t="s">
        <v>1849</v>
      </c>
      <c r="J1419" s="1">
        <v>46209.947025462963</v>
      </c>
      <c r="K1419">
        <v>1</v>
      </c>
      <c r="L1419">
        <v>1</v>
      </c>
      <c r="M1419" t="s">
        <v>1850</v>
      </c>
      <c r="N1419" t="s">
        <v>1851</v>
      </c>
      <c r="O1419" s="1">
        <v>46209.946412037039</v>
      </c>
      <c r="P1419" s="1">
        <v>46209.947025462963</v>
      </c>
      <c r="Q1419" s="1" t="str">
        <f t="shared" si="22"/>
        <v>3519204|r03</v>
      </c>
    </row>
    <row r="1420" spans="1:17">
      <c r="A1420">
        <v>1419</v>
      </c>
      <c r="B1420" t="s">
        <v>1861</v>
      </c>
      <c r="C1420" t="s">
        <v>1862</v>
      </c>
      <c r="D1420">
        <v>3519709</v>
      </c>
      <c r="E1420">
        <v>60</v>
      </c>
      <c r="F1420" t="s">
        <v>1849</v>
      </c>
      <c r="G1420" s="1">
        <v>46209.947881944441</v>
      </c>
      <c r="H1420">
        <v>56</v>
      </c>
      <c r="I1420" t="s">
        <v>1849</v>
      </c>
      <c r="J1420" s="1">
        <v>46209.948333333334</v>
      </c>
      <c r="K1420">
        <v>1</v>
      </c>
      <c r="L1420">
        <v>1</v>
      </c>
      <c r="M1420" t="s">
        <v>1850</v>
      </c>
      <c r="N1420" t="s">
        <v>1851</v>
      </c>
      <c r="O1420" s="1">
        <v>46209.947060185186</v>
      </c>
      <c r="P1420" s="1">
        <v>46209.948333333334</v>
      </c>
      <c r="Q1420" s="1" t="str">
        <f t="shared" si="22"/>
        <v>3519709|r03</v>
      </c>
    </row>
    <row r="1421" spans="1:17">
      <c r="A1421">
        <v>1420</v>
      </c>
      <c r="B1421" t="s">
        <v>1861</v>
      </c>
      <c r="C1421" t="s">
        <v>1862</v>
      </c>
      <c r="D1421">
        <v>2806008</v>
      </c>
      <c r="E1421">
        <v>55</v>
      </c>
      <c r="F1421" t="s">
        <v>1849</v>
      </c>
      <c r="G1421" s="1">
        <v>46209.947881944441</v>
      </c>
      <c r="H1421">
        <v>57</v>
      </c>
      <c r="I1421" t="s">
        <v>1849</v>
      </c>
      <c r="J1421" s="1">
        <v>46209.948148148149</v>
      </c>
      <c r="K1421">
        <v>1</v>
      </c>
      <c r="L1421">
        <v>1</v>
      </c>
      <c r="M1421" t="s">
        <v>1850</v>
      </c>
      <c r="N1421" t="s">
        <v>1851</v>
      </c>
      <c r="O1421" s="1">
        <v>46209.947164351855</v>
      </c>
      <c r="P1421" s="1">
        <v>46209.948148148149</v>
      </c>
      <c r="Q1421" s="1" t="str">
        <f t="shared" si="22"/>
        <v>2806008|r03</v>
      </c>
    </row>
    <row r="1422" spans="1:17">
      <c r="A1422">
        <v>1421</v>
      </c>
      <c r="B1422" t="s">
        <v>1861</v>
      </c>
      <c r="C1422" t="s">
        <v>1862</v>
      </c>
      <c r="D1422">
        <v>3519808</v>
      </c>
      <c r="E1422">
        <v>92</v>
      </c>
      <c r="F1422" t="s">
        <v>1849</v>
      </c>
      <c r="G1422" s="1">
        <v>46209.948518518519</v>
      </c>
      <c r="H1422">
        <v>82</v>
      </c>
      <c r="I1422" t="s">
        <v>1849</v>
      </c>
      <c r="J1422" s="1">
        <v>46209.948831018519</v>
      </c>
      <c r="K1422">
        <v>1</v>
      </c>
      <c r="L1422">
        <v>1</v>
      </c>
      <c r="M1422" t="s">
        <v>1850</v>
      </c>
      <c r="N1422" t="s">
        <v>1851</v>
      </c>
      <c r="O1422" s="1">
        <v>46209.948379629626</v>
      </c>
      <c r="P1422" s="1">
        <v>46209.948831018519</v>
      </c>
      <c r="Q1422" s="1" t="str">
        <f t="shared" si="22"/>
        <v>3519808|r03</v>
      </c>
    </row>
    <row r="1423" spans="1:17">
      <c r="A1423">
        <v>1422</v>
      </c>
      <c r="B1423" t="s">
        <v>1861</v>
      </c>
      <c r="C1423" t="s">
        <v>1862</v>
      </c>
      <c r="D1423">
        <v>3520004</v>
      </c>
      <c r="E1423">
        <v>70</v>
      </c>
      <c r="F1423" t="s">
        <v>1849</v>
      </c>
      <c r="G1423" s="1">
        <v>46209.949189814812</v>
      </c>
      <c r="H1423">
        <v>69</v>
      </c>
      <c r="I1423" t="s">
        <v>1849</v>
      </c>
      <c r="J1423" s="1">
        <v>46209.949386574073</v>
      </c>
      <c r="K1423">
        <v>1</v>
      </c>
      <c r="L1423">
        <v>1</v>
      </c>
      <c r="M1423" t="s">
        <v>1850</v>
      </c>
      <c r="N1423" t="s">
        <v>1851</v>
      </c>
      <c r="O1423" s="1">
        <v>46209.948865740742</v>
      </c>
      <c r="P1423" s="1">
        <v>46209.949386574073</v>
      </c>
      <c r="Q1423" s="1" t="str">
        <f t="shared" si="22"/>
        <v>3520004|r03</v>
      </c>
    </row>
    <row r="1424" spans="1:17">
      <c r="A1424">
        <v>1423</v>
      </c>
      <c r="B1424" t="s">
        <v>1861</v>
      </c>
      <c r="C1424" t="s">
        <v>1862</v>
      </c>
      <c r="D1424">
        <v>3520426</v>
      </c>
      <c r="E1424">
        <v>92</v>
      </c>
      <c r="F1424" t="s">
        <v>1849</v>
      </c>
      <c r="G1424" s="1">
        <v>46209.949548611112</v>
      </c>
      <c r="H1424">
        <v>66</v>
      </c>
      <c r="I1424" t="s">
        <v>1849</v>
      </c>
      <c r="J1424" s="1">
        <v>46209.949814814812</v>
      </c>
      <c r="K1424">
        <v>1</v>
      </c>
      <c r="L1424">
        <v>1</v>
      </c>
      <c r="M1424" t="s">
        <v>1850</v>
      </c>
      <c r="N1424" t="s">
        <v>1851</v>
      </c>
      <c r="O1424" s="1">
        <v>46209.949432870373</v>
      </c>
      <c r="P1424" s="1">
        <v>46209.949814814812</v>
      </c>
      <c r="Q1424" s="1" t="str">
        <f t="shared" si="22"/>
        <v>3520426|r03</v>
      </c>
    </row>
    <row r="1425" spans="1:17">
      <c r="A1425">
        <v>1424</v>
      </c>
      <c r="B1425" t="s">
        <v>1861</v>
      </c>
      <c r="C1425" t="s">
        <v>1862</v>
      </c>
      <c r="D1425">
        <v>3520905</v>
      </c>
      <c r="E1425">
        <v>94</v>
      </c>
      <c r="F1425" t="s">
        <v>1849</v>
      </c>
      <c r="G1425" s="1">
        <v>46209.950289351851</v>
      </c>
      <c r="H1425">
        <v>98</v>
      </c>
      <c r="I1425" t="s">
        <v>1849</v>
      </c>
      <c r="J1425" s="1">
        <v>46209.950671296298</v>
      </c>
      <c r="K1425">
        <v>1</v>
      </c>
      <c r="L1425">
        <v>1</v>
      </c>
      <c r="M1425" t="s">
        <v>1850</v>
      </c>
      <c r="N1425" t="s">
        <v>1851</v>
      </c>
      <c r="O1425" s="1">
        <v>46209.949849537035</v>
      </c>
      <c r="P1425" s="1">
        <v>46209.950671296298</v>
      </c>
      <c r="Q1425" s="1" t="str">
        <f t="shared" si="22"/>
        <v>3520905|r03</v>
      </c>
    </row>
    <row r="1426" spans="1:17">
      <c r="A1426">
        <v>1425</v>
      </c>
      <c r="B1426" t="s">
        <v>1861</v>
      </c>
      <c r="C1426" t="s">
        <v>1862</v>
      </c>
      <c r="D1426">
        <v>3521606</v>
      </c>
      <c r="E1426">
        <v>92</v>
      </c>
      <c r="F1426" t="s">
        <v>1849</v>
      </c>
      <c r="G1426" s="1">
        <v>46209.950833333336</v>
      </c>
      <c r="H1426">
        <v>67</v>
      </c>
      <c r="I1426" t="s">
        <v>1849</v>
      </c>
      <c r="J1426" s="1">
        <v>46209.951249999998</v>
      </c>
      <c r="K1426">
        <v>1</v>
      </c>
      <c r="L1426">
        <v>1</v>
      </c>
      <c r="M1426" t="s">
        <v>1850</v>
      </c>
      <c r="N1426" t="s">
        <v>1851</v>
      </c>
      <c r="O1426" s="1">
        <v>46209.950706018521</v>
      </c>
      <c r="P1426" s="1">
        <v>46209.951249999998</v>
      </c>
      <c r="Q1426" s="1" t="str">
        <f t="shared" si="22"/>
        <v>3521606|r03</v>
      </c>
    </row>
    <row r="1427" spans="1:17">
      <c r="A1427">
        <v>1426</v>
      </c>
      <c r="B1427" t="s">
        <v>1861</v>
      </c>
      <c r="C1427" t="s">
        <v>1862</v>
      </c>
      <c r="D1427">
        <v>3524600</v>
      </c>
      <c r="E1427">
        <v>63</v>
      </c>
      <c r="F1427" t="s">
        <v>1849</v>
      </c>
      <c r="G1427" s="1">
        <v>46209.952557870369</v>
      </c>
      <c r="H1427">
        <v>74</v>
      </c>
      <c r="I1427" t="s">
        <v>1849</v>
      </c>
      <c r="J1427" s="1">
        <v>46209.9528587963</v>
      </c>
      <c r="K1427">
        <v>1</v>
      </c>
      <c r="L1427">
        <v>1</v>
      </c>
      <c r="M1427" t="s">
        <v>1850</v>
      </c>
      <c r="N1427" t="s">
        <v>1851</v>
      </c>
      <c r="O1427" s="1">
        <v>46209.951284722221</v>
      </c>
      <c r="P1427" s="1">
        <v>46209.9528587963</v>
      </c>
      <c r="Q1427" s="1" t="str">
        <f t="shared" si="22"/>
        <v>3524600|r03</v>
      </c>
    </row>
    <row r="1428" spans="1:17">
      <c r="A1428">
        <v>1427</v>
      </c>
      <c r="B1428" t="s">
        <v>1861</v>
      </c>
      <c r="C1428" t="s">
        <v>1862</v>
      </c>
      <c r="D1428">
        <v>3524808</v>
      </c>
      <c r="E1428">
        <v>92</v>
      </c>
      <c r="F1428" t="s">
        <v>1849</v>
      </c>
      <c r="G1428" s="1">
        <v>46209.957858796297</v>
      </c>
      <c r="H1428">
        <v>74</v>
      </c>
      <c r="I1428" t="s">
        <v>1849</v>
      </c>
      <c r="J1428" s="1">
        <v>46209.958240740743</v>
      </c>
      <c r="K1428">
        <v>1</v>
      </c>
      <c r="L1428">
        <v>1</v>
      </c>
      <c r="M1428" t="s">
        <v>1850</v>
      </c>
      <c r="N1428" t="s">
        <v>1851</v>
      </c>
      <c r="O1428" s="1">
        <v>46209.952893518515</v>
      </c>
      <c r="P1428" s="1">
        <v>46209.958240740743</v>
      </c>
      <c r="Q1428" s="1" t="str">
        <f t="shared" si="22"/>
        <v>3524808|r03</v>
      </c>
    </row>
    <row r="1429" spans="1:17">
      <c r="A1429">
        <v>1428</v>
      </c>
      <c r="B1429" t="s">
        <v>1861</v>
      </c>
      <c r="C1429" t="s">
        <v>1862</v>
      </c>
      <c r="D1429">
        <v>3524907</v>
      </c>
      <c r="E1429">
        <v>92</v>
      </c>
      <c r="F1429" t="s">
        <v>1849</v>
      </c>
      <c r="G1429" s="1">
        <v>46209.958761574075</v>
      </c>
      <c r="H1429">
        <v>69</v>
      </c>
      <c r="I1429" t="s">
        <v>1849</v>
      </c>
      <c r="J1429" s="1">
        <v>46209.95894675926</v>
      </c>
      <c r="K1429">
        <v>1</v>
      </c>
      <c r="L1429">
        <v>1</v>
      </c>
      <c r="M1429" t="s">
        <v>1850</v>
      </c>
      <c r="N1429" t="s">
        <v>1851</v>
      </c>
      <c r="O1429" s="1">
        <v>46209.958275462966</v>
      </c>
      <c r="P1429" s="1">
        <v>46209.95894675926</v>
      </c>
      <c r="Q1429" s="1" t="str">
        <f t="shared" si="22"/>
        <v>3524907|r03</v>
      </c>
    </row>
    <row r="1430" spans="1:17">
      <c r="A1430">
        <v>1429</v>
      </c>
      <c r="B1430" t="s">
        <v>1861</v>
      </c>
      <c r="C1430" t="s">
        <v>1862</v>
      </c>
      <c r="D1430">
        <v>3530904</v>
      </c>
      <c r="E1430">
        <v>64</v>
      </c>
      <c r="F1430" t="s">
        <v>1849</v>
      </c>
      <c r="G1430" s="1">
        <v>46209.959305555552</v>
      </c>
      <c r="H1430">
        <v>62</v>
      </c>
      <c r="I1430" t="s">
        <v>1849</v>
      </c>
      <c r="J1430" s="1">
        <v>46209.959513888891</v>
      </c>
      <c r="K1430">
        <v>1</v>
      </c>
      <c r="L1430">
        <v>1</v>
      </c>
      <c r="M1430" t="s">
        <v>1850</v>
      </c>
      <c r="N1430" t="s">
        <v>1851</v>
      </c>
      <c r="O1430" s="1">
        <v>46209.958981481483</v>
      </c>
      <c r="P1430" s="1">
        <v>46209.959513888891</v>
      </c>
      <c r="Q1430" s="1" t="str">
        <f t="shared" si="22"/>
        <v>3530904|r03</v>
      </c>
    </row>
    <row r="1431" spans="1:17">
      <c r="A1431">
        <v>1430</v>
      </c>
      <c r="B1431" t="s">
        <v>1861</v>
      </c>
      <c r="C1431" t="s">
        <v>1862</v>
      </c>
      <c r="D1431">
        <v>3532900</v>
      </c>
      <c r="E1431">
        <v>97</v>
      </c>
      <c r="F1431" t="s">
        <v>1849</v>
      </c>
      <c r="G1431" s="1">
        <v>46209.959988425922</v>
      </c>
      <c r="H1431">
        <v>100</v>
      </c>
      <c r="I1431" t="s">
        <v>1849</v>
      </c>
      <c r="J1431" s="1">
        <v>46209.96025462963</v>
      </c>
      <c r="K1431">
        <v>1</v>
      </c>
      <c r="L1431">
        <v>1</v>
      </c>
      <c r="M1431" t="s">
        <v>1850</v>
      </c>
      <c r="N1431" t="s">
        <v>1851</v>
      </c>
      <c r="O1431" s="1">
        <v>46209.959548611114</v>
      </c>
      <c r="P1431" s="1">
        <v>46209.96025462963</v>
      </c>
      <c r="Q1431" s="1" t="str">
        <f t="shared" si="22"/>
        <v>3532900|r03</v>
      </c>
    </row>
    <row r="1432" spans="1:17">
      <c r="A1432">
        <v>1431</v>
      </c>
      <c r="B1432" t="s">
        <v>1861</v>
      </c>
      <c r="C1432" t="s">
        <v>1862</v>
      </c>
      <c r="D1432">
        <v>3534104</v>
      </c>
      <c r="E1432">
        <v>90</v>
      </c>
      <c r="F1432" t="s">
        <v>1849</v>
      </c>
      <c r="G1432" s="1">
        <v>46209.960810185185</v>
      </c>
      <c r="H1432">
        <v>94</v>
      </c>
      <c r="I1432" t="s">
        <v>1849</v>
      </c>
      <c r="J1432" s="1">
        <v>46209.961076388892</v>
      </c>
      <c r="K1432">
        <v>1</v>
      </c>
      <c r="L1432">
        <v>1</v>
      </c>
      <c r="M1432" t="s">
        <v>1850</v>
      </c>
      <c r="N1432" t="s">
        <v>1851</v>
      </c>
      <c r="O1432" s="1">
        <v>46209.960289351853</v>
      </c>
      <c r="P1432" s="1">
        <v>46209.961076388892</v>
      </c>
      <c r="Q1432" s="1" t="str">
        <f t="shared" si="22"/>
        <v>3534104|r03</v>
      </c>
    </row>
    <row r="1433" spans="1:17">
      <c r="A1433">
        <v>1432</v>
      </c>
      <c r="B1433" t="s">
        <v>1861</v>
      </c>
      <c r="C1433" t="s">
        <v>1862</v>
      </c>
      <c r="D1433">
        <v>3538105</v>
      </c>
      <c r="E1433">
        <v>69</v>
      </c>
      <c r="F1433" t="s">
        <v>1849</v>
      </c>
      <c r="G1433" s="1">
        <v>46209.961458333331</v>
      </c>
      <c r="H1433">
        <v>74</v>
      </c>
      <c r="I1433" t="s">
        <v>1849</v>
      </c>
      <c r="J1433" s="1">
        <v>46209.961643518516</v>
      </c>
      <c r="K1433">
        <v>1</v>
      </c>
      <c r="L1433">
        <v>1</v>
      </c>
      <c r="M1433" t="s">
        <v>1850</v>
      </c>
      <c r="N1433" t="s">
        <v>1851</v>
      </c>
      <c r="O1433" s="1">
        <v>46209.961111111108</v>
      </c>
      <c r="P1433" s="1">
        <v>46209.961643518516</v>
      </c>
      <c r="Q1433" s="1" t="str">
        <f t="shared" si="22"/>
        <v>3538105|r03</v>
      </c>
    </row>
    <row r="1434" spans="1:17">
      <c r="A1434">
        <v>1433</v>
      </c>
      <c r="B1434" t="s">
        <v>1861</v>
      </c>
      <c r="C1434" t="s">
        <v>1862</v>
      </c>
      <c r="D1434">
        <v>3539608</v>
      </c>
      <c r="E1434">
        <v>92</v>
      </c>
      <c r="F1434" t="s">
        <v>1849</v>
      </c>
      <c r="G1434" s="1">
        <v>46209.964108796295</v>
      </c>
      <c r="H1434">
        <v>68</v>
      </c>
      <c r="I1434" t="s">
        <v>1849</v>
      </c>
      <c r="J1434" s="1">
        <v>46209.964305555557</v>
      </c>
      <c r="K1434">
        <v>1</v>
      </c>
      <c r="L1434">
        <v>1</v>
      </c>
      <c r="M1434" t="s">
        <v>1850</v>
      </c>
      <c r="N1434" t="s">
        <v>1851</v>
      </c>
      <c r="O1434" s="1">
        <v>46209.961689814816</v>
      </c>
      <c r="P1434" s="1">
        <v>46209.964305555557</v>
      </c>
      <c r="Q1434" s="1" t="str">
        <f t="shared" si="22"/>
        <v>3539608|r03</v>
      </c>
    </row>
    <row r="1435" spans="1:17">
      <c r="A1435">
        <v>1434</v>
      </c>
      <c r="B1435" t="s">
        <v>1861</v>
      </c>
      <c r="C1435" t="s">
        <v>1862</v>
      </c>
      <c r="D1435">
        <v>3539707</v>
      </c>
      <c r="E1435">
        <v>41</v>
      </c>
      <c r="F1435" t="s">
        <v>1849</v>
      </c>
      <c r="G1435" s="1">
        <v>46209.966481481482</v>
      </c>
      <c r="H1435">
        <v>48</v>
      </c>
      <c r="I1435" t="s">
        <v>1849</v>
      </c>
      <c r="J1435" s="1">
        <v>46209.966782407406</v>
      </c>
      <c r="K1435">
        <v>1</v>
      </c>
      <c r="L1435">
        <v>1</v>
      </c>
      <c r="M1435" t="s">
        <v>1850</v>
      </c>
      <c r="N1435" t="s">
        <v>1851</v>
      </c>
      <c r="O1435" s="1">
        <v>46209.96434027778</v>
      </c>
      <c r="P1435" s="1">
        <v>46209.966782407406</v>
      </c>
      <c r="Q1435" s="1" t="str">
        <f t="shared" si="22"/>
        <v>3539707|r03</v>
      </c>
    </row>
    <row r="1436" spans="1:17">
      <c r="A1436">
        <v>1435</v>
      </c>
      <c r="B1436" t="s">
        <v>1861</v>
      </c>
      <c r="C1436" t="s">
        <v>1862</v>
      </c>
      <c r="D1436">
        <v>3539806</v>
      </c>
      <c r="F1436" t="s">
        <v>1854</v>
      </c>
      <c r="G1436" s="1">
        <v>46209.973807870374</v>
      </c>
      <c r="H1436">
        <v>76</v>
      </c>
      <c r="I1436" t="s">
        <v>1849</v>
      </c>
      <c r="J1436" s="1">
        <v>46209.974085648151</v>
      </c>
      <c r="K1436">
        <v>0</v>
      </c>
      <c r="L1436">
        <v>1</v>
      </c>
      <c r="M1436" t="s">
        <v>1853</v>
      </c>
      <c r="N1436" t="s">
        <v>1851</v>
      </c>
      <c r="O1436" s="1">
        <v>46209.966817129629</v>
      </c>
      <c r="P1436" s="1">
        <v>46209.974085648151</v>
      </c>
      <c r="Q1436" s="1" t="str">
        <f t="shared" si="22"/>
        <v>3539806|r03</v>
      </c>
    </row>
    <row r="1437" spans="1:17">
      <c r="A1437">
        <v>1436</v>
      </c>
      <c r="B1437" t="s">
        <v>1861</v>
      </c>
      <c r="C1437" t="s">
        <v>1862</v>
      </c>
      <c r="D1437">
        <v>3540101</v>
      </c>
      <c r="E1437">
        <v>73</v>
      </c>
      <c r="F1437" t="s">
        <v>1849</v>
      </c>
      <c r="G1437" s="1">
        <v>46209.974479166667</v>
      </c>
      <c r="H1437">
        <v>80</v>
      </c>
      <c r="I1437" t="s">
        <v>1849</v>
      </c>
      <c r="J1437" s="1">
        <v>46209.974710648145</v>
      </c>
      <c r="K1437">
        <v>1</v>
      </c>
      <c r="L1437">
        <v>1</v>
      </c>
      <c r="M1437" t="s">
        <v>1850</v>
      </c>
      <c r="N1437" t="s">
        <v>1851</v>
      </c>
      <c r="O1437" s="1">
        <v>46209.974120370367</v>
      </c>
      <c r="P1437" s="1">
        <v>46209.974710648145</v>
      </c>
      <c r="Q1437" s="1" t="str">
        <f t="shared" si="22"/>
        <v>3540101|r03</v>
      </c>
    </row>
    <row r="1438" spans="1:17">
      <c r="A1438">
        <v>1437</v>
      </c>
      <c r="B1438" t="s">
        <v>1861</v>
      </c>
      <c r="C1438" t="s">
        <v>1862</v>
      </c>
      <c r="D1438">
        <v>3540853</v>
      </c>
      <c r="E1438">
        <v>64</v>
      </c>
      <c r="F1438" t="s">
        <v>1849</v>
      </c>
      <c r="G1438" s="1">
        <v>46209.976782407408</v>
      </c>
      <c r="H1438">
        <v>75</v>
      </c>
      <c r="I1438" t="s">
        <v>1849</v>
      </c>
      <c r="J1438" s="1">
        <v>46209.977060185185</v>
      </c>
      <c r="K1438">
        <v>1</v>
      </c>
      <c r="L1438">
        <v>1</v>
      </c>
      <c r="M1438" t="s">
        <v>1850</v>
      </c>
      <c r="N1438" t="s">
        <v>1851</v>
      </c>
      <c r="O1438" s="1">
        <v>46209.974756944444</v>
      </c>
      <c r="P1438" s="1">
        <v>46209.977060185185</v>
      </c>
      <c r="Q1438" s="1" t="str">
        <f t="shared" si="22"/>
        <v>3540853|r03</v>
      </c>
    </row>
    <row r="1439" spans="1:17">
      <c r="A1439">
        <v>1438</v>
      </c>
      <c r="B1439" t="s">
        <v>1861</v>
      </c>
      <c r="C1439" t="s">
        <v>1862</v>
      </c>
      <c r="D1439">
        <v>3544103</v>
      </c>
      <c r="E1439">
        <v>74</v>
      </c>
      <c r="F1439" t="s">
        <v>1849</v>
      </c>
      <c r="G1439" s="1">
        <v>46209.977337962962</v>
      </c>
      <c r="H1439">
        <v>74</v>
      </c>
      <c r="I1439" t="s">
        <v>1849</v>
      </c>
      <c r="J1439" s="1">
        <v>46209.97761574074</v>
      </c>
      <c r="K1439">
        <v>1</v>
      </c>
      <c r="L1439">
        <v>1</v>
      </c>
      <c r="M1439" t="s">
        <v>1850</v>
      </c>
      <c r="N1439" t="s">
        <v>1851</v>
      </c>
      <c r="O1439" s="1">
        <v>46209.977106481485</v>
      </c>
      <c r="P1439" s="1">
        <v>46209.97761574074</v>
      </c>
      <c r="Q1439" s="1" t="str">
        <f t="shared" si="22"/>
        <v>3544103|r03</v>
      </c>
    </row>
    <row r="1440" spans="1:17">
      <c r="A1440">
        <v>1439</v>
      </c>
      <c r="B1440" t="s">
        <v>1861</v>
      </c>
      <c r="C1440" t="s">
        <v>1862</v>
      </c>
      <c r="D1440">
        <v>3544509</v>
      </c>
      <c r="E1440">
        <v>92</v>
      </c>
      <c r="F1440" t="s">
        <v>1849</v>
      </c>
      <c r="G1440" s="1">
        <v>46209.980092592596</v>
      </c>
      <c r="H1440">
        <v>61</v>
      </c>
      <c r="I1440" t="s">
        <v>1849</v>
      </c>
      <c r="J1440" s="1">
        <v>46209.980312500003</v>
      </c>
      <c r="K1440">
        <v>1</v>
      </c>
      <c r="L1440">
        <v>1</v>
      </c>
      <c r="M1440" t="s">
        <v>1850</v>
      </c>
      <c r="N1440" t="s">
        <v>1851</v>
      </c>
      <c r="O1440" s="1">
        <v>46209.977650462963</v>
      </c>
      <c r="P1440" s="1">
        <v>46209.980312500003</v>
      </c>
      <c r="Q1440" s="1" t="str">
        <f t="shared" si="22"/>
        <v>3544509|r03</v>
      </c>
    </row>
    <row r="1441" spans="1:17">
      <c r="A1441">
        <v>1440</v>
      </c>
      <c r="B1441" t="s">
        <v>1861</v>
      </c>
      <c r="C1441" t="s">
        <v>1862</v>
      </c>
      <c r="D1441">
        <v>3549953</v>
      </c>
      <c r="E1441">
        <v>64</v>
      </c>
      <c r="F1441" t="s">
        <v>1849</v>
      </c>
      <c r="G1441" s="1">
        <v>46209.980543981481</v>
      </c>
      <c r="H1441">
        <v>65</v>
      </c>
      <c r="I1441" t="s">
        <v>1849</v>
      </c>
      <c r="J1441" s="1">
        <v>46209.980752314812</v>
      </c>
      <c r="K1441">
        <v>1</v>
      </c>
      <c r="L1441">
        <v>1</v>
      </c>
      <c r="M1441" t="s">
        <v>1850</v>
      </c>
      <c r="N1441" t="s">
        <v>1851</v>
      </c>
      <c r="O1441" s="1">
        <v>46209.980347222219</v>
      </c>
      <c r="P1441" s="1">
        <v>46209.980752314812</v>
      </c>
      <c r="Q1441" s="1" t="str">
        <f t="shared" si="22"/>
        <v>3549953|r03</v>
      </c>
    </row>
    <row r="1442" spans="1:17">
      <c r="A1442">
        <v>1441</v>
      </c>
      <c r="B1442" t="s">
        <v>1861</v>
      </c>
      <c r="C1442" t="s">
        <v>1862</v>
      </c>
      <c r="D1442">
        <v>3550001</v>
      </c>
      <c r="E1442">
        <v>92</v>
      </c>
      <c r="F1442" t="s">
        <v>1849</v>
      </c>
      <c r="G1442" s="1">
        <v>46209.981180555558</v>
      </c>
      <c r="H1442">
        <v>69</v>
      </c>
      <c r="I1442" t="s">
        <v>1849</v>
      </c>
      <c r="J1442" s="1">
        <v>46209.981527777774</v>
      </c>
      <c r="K1442">
        <v>1</v>
      </c>
      <c r="L1442">
        <v>1</v>
      </c>
      <c r="M1442" t="s">
        <v>1850</v>
      </c>
      <c r="N1442" t="s">
        <v>1851</v>
      </c>
      <c r="O1442" s="1">
        <v>46209.980787037035</v>
      </c>
      <c r="P1442" s="1">
        <v>46209.981527777774</v>
      </c>
      <c r="Q1442" s="1" t="str">
        <f t="shared" si="22"/>
        <v>3550001|r03</v>
      </c>
    </row>
    <row r="1443" spans="1:17">
      <c r="A1443">
        <v>1442</v>
      </c>
      <c r="B1443" t="s">
        <v>1861</v>
      </c>
      <c r="C1443" t="s">
        <v>1862</v>
      </c>
      <c r="D1443">
        <v>3550506</v>
      </c>
      <c r="E1443">
        <v>92</v>
      </c>
      <c r="F1443" t="s">
        <v>1849</v>
      </c>
      <c r="G1443" s="1">
        <v>46209.981689814813</v>
      </c>
      <c r="H1443">
        <v>86</v>
      </c>
      <c r="I1443" t="s">
        <v>1849</v>
      </c>
      <c r="J1443" s="1">
        <v>46209.981979166667</v>
      </c>
      <c r="K1443">
        <v>1</v>
      </c>
      <c r="L1443">
        <v>1</v>
      </c>
      <c r="M1443" t="s">
        <v>1850</v>
      </c>
      <c r="N1443" t="s">
        <v>1851</v>
      </c>
      <c r="O1443" s="1">
        <v>46209.981562499997</v>
      </c>
      <c r="P1443" s="1">
        <v>46209.981979166667</v>
      </c>
      <c r="Q1443" s="1" t="str">
        <f t="shared" si="22"/>
        <v>3550506|r03</v>
      </c>
    </row>
    <row r="1444" spans="1:17">
      <c r="A1444">
        <v>1443</v>
      </c>
      <c r="B1444" t="s">
        <v>1861</v>
      </c>
      <c r="C1444" t="s">
        <v>1862</v>
      </c>
      <c r="D1444">
        <v>3550605</v>
      </c>
      <c r="E1444">
        <v>92</v>
      </c>
      <c r="F1444" t="s">
        <v>1849</v>
      </c>
      <c r="G1444" s="1">
        <v>46209.982152777775</v>
      </c>
      <c r="H1444">
        <v>75</v>
      </c>
      <c r="I1444" t="s">
        <v>1849</v>
      </c>
      <c r="J1444" s="1">
        <v>46209.982418981483</v>
      </c>
      <c r="K1444">
        <v>1</v>
      </c>
      <c r="L1444">
        <v>1</v>
      </c>
      <c r="M1444" t="s">
        <v>1850</v>
      </c>
      <c r="N1444" t="s">
        <v>1851</v>
      </c>
      <c r="O1444" s="1">
        <v>46209.982025462959</v>
      </c>
      <c r="P1444" s="1">
        <v>46209.982418981483</v>
      </c>
      <c r="Q1444" s="1" t="str">
        <f t="shared" si="22"/>
        <v>3550605|r03</v>
      </c>
    </row>
    <row r="1445" spans="1:17">
      <c r="A1445">
        <v>1444</v>
      </c>
      <c r="B1445" t="s">
        <v>1861</v>
      </c>
      <c r="C1445" t="s">
        <v>1862</v>
      </c>
      <c r="D1445">
        <v>3552007</v>
      </c>
      <c r="E1445">
        <v>59</v>
      </c>
      <c r="F1445" t="s">
        <v>1849</v>
      </c>
      <c r="G1445" s="1">
        <v>46209.982754629629</v>
      </c>
      <c r="H1445">
        <v>59</v>
      </c>
      <c r="I1445" t="s">
        <v>1849</v>
      </c>
      <c r="J1445" s="1">
        <v>46209.983020833337</v>
      </c>
      <c r="K1445">
        <v>1</v>
      </c>
      <c r="L1445">
        <v>1</v>
      </c>
      <c r="M1445" t="s">
        <v>1850</v>
      </c>
      <c r="N1445" t="s">
        <v>1851</v>
      </c>
      <c r="O1445" s="1">
        <v>46209.982453703706</v>
      </c>
      <c r="P1445" s="1">
        <v>46209.983020833337</v>
      </c>
      <c r="Q1445" s="1" t="str">
        <f t="shared" si="22"/>
        <v>3552007|r03</v>
      </c>
    </row>
    <row r="1446" spans="1:17">
      <c r="A1446">
        <v>1445</v>
      </c>
      <c r="B1446" t="s">
        <v>1861</v>
      </c>
      <c r="C1446" t="s">
        <v>1862</v>
      </c>
      <c r="D1446">
        <v>3553401</v>
      </c>
      <c r="E1446">
        <v>92</v>
      </c>
      <c r="F1446" t="s">
        <v>1849</v>
      </c>
      <c r="G1446" s="1">
        <v>46209.985543981478</v>
      </c>
      <c r="H1446">
        <v>59</v>
      </c>
      <c r="I1446" t="s">
        <v>1849</v>
      </c>
      <c r="J1446" s="1">
        <v>46209.985763888886</v>
      </c>
      <c r="K1446">
        <v>1</v>
      </c>
      <c r="L1446">
        <v>1</v>
      </c>
      <c r="M1446" t="s">
        <v>1850</v>
      </c>
      <c r="N1446" t="s">
        <v>1851</v>
      </c>
      <c r="O1446" s="1">
        <v>46209.983055555553</v>
      </c>
      <c r="P1446" s="1">
        <v>46209.985763888886</v>
      </c>
      <c r="Q1446" s="1" t="str">
        <f t="shared" si="22"/>
        <v>3553401|r03</v>
      </c>
    </row>
    <row r="1447" spans="1:17">
      <c r="A1447">
        <v>1446</v>
      </c>
      <c r="B1447" t="s">
        <v>1861</v>
      </c>
      <c r="C1447" t="s">
        <v>1862</v>
      </c>
      <c r="D1447">
        <v>3553906</v>
      </c>
      <c r="E1447">
        <v>88</v>
      </c>
      <c r="F1447" t="s">
        <v>1849</v>
      </c>
      <c r="G1447" s="1">
        <v>46209.986018518517</v>
      </c>
      <c r="H1447">
        <v>90</v>
      </c>
      <c r="I1447" t="s">
        <v>1849</v>
      </c>
      <c r="J1447" s="1">
        <v>46209.986226851855</v>
      </c>
      <c r="K1447">
        <v>1</v>
      </c>
      <c r="L1447">
        <v>1</v>
      </c>
      <c r="M1447" t="s">
        <v>1850</v>
      </c>
      <c r="N1447" t="s">
        <v>1851</v>
      </c>
      <c r="O1447" s="1">
        <v>46209.985798611109</v>
      </c>
      <c r="P1447" s="1">
        <v>46209.986226851855</v>
      </c>
      <c r="Q1447" s="1" t="str">
        <f t="shared" si="22"/>
        <v>3553906|r03</v>
      </c>
    </row>
    <row r="1448" spans="1:17">
      <c r="A1448">
        <v>1447</v>
      </c>
      <c r="B1448" t="s">
        <v>1861</v>
      </c>
      <c r="C1448" t="s">
        <v>1862</v>
      </c>
      <c r="D1448">
        <v>3554409</v>
      </c>
      <c r="E1448">
        <v>82</v>
      </c>
      <c r="F1448" t="s">
        <v>1849</v>
      </c>
      <c r="G1448" s="1">
        <v>46209.986747685187</v>
      </c>
      <c r="H1448">
        <v>79</v>
      </c>
      <c r="I1448" t="s">
        <v>1849</v>
      </c>
      <c r="J1448" s="1">
        <v>46209.987083333333</v>
      </c>
      <c r="K1448">
        <v>1</v>
      </c>
      <c r="L1448">
        <v>1</v>
      </c>
      <c r="M1448" t="s">
        <v>1850</v>
      </c>
      <c r="N1448" t="s">
        <v>1851</v>
      </c>
      <c r="O1448" s="1">
        <v>46209.986261574071</v>
      </c>
      <c r="P1448" s="1">
        <v>46209.987083333333</v>
      </c>
      <c r="Q1448" s="1" t="str">
        <f t="shared" si="22"/>
        <v>3554409|r03</v>
      </c>
    </row>
    <row r="1449" spans="1:17">
      <c r="A1449">
        <v>1448</v>
      </c>
      <c r="B1449" t="s">
        <v>1861</v>
      </c>
      <c r="C1449" t="s">
        <v>1862</v>
      </c>
      <c r="D1449">
        <v>3555604</v>
      </c>
      <c r="E1449">
        <v>62</v>
      </c>
      <c r="F1449" t="s">
        <v>1849</v>
      </c>
      <c r="G1449" s="1">
        <v>46209.987372685187</v>
      </c>
      <c r="H1449">
        <v>66</v>
      </c>
      <c r="I1449" t="s">
        <v>1849</v>
      </c>
      <c r="J1449" s="1">
        <v>46209.987615740742</v>
      </c>
      <c r="K1449">
        <v>1</v>
      </c>
      <c r="L1449">
        <v>1</v>
      </c>
      <c r="M1449" t="s">
        <v>1850</v>
      </c>
      <c r="N1449" t="s">
        <v>1851</v>
      </c>
      <c r="O1449" s="1">
        <v>46209.987118055556</v>
      </c>
      <c r="P1449" s="1">
        <v>46209.987615740742</v>
      </c>
      <c r="Q1449" s="1" t="str">
        <f t="shared" si="22"/>
        <v>3555604|r03</v>
      </c>
    </row>
    <row r="1450" spans="1:17">
      <c r="A1450">
        <v>1449</v>
      </c>
      <c r="B1450" t="s">
        <v>1863</v>
      </c>
      <c r="C1450" t="s">
        <v>1864</v>
      </c>
      <c r="D1450">
        <v>5203939</v>
      </c>
      <c r="E1450">
        <v>82</v>
      </c>
      <c r="F1450" t="s">
        <v>1849</v>
      </c>
      <c r="G1450" s="1">
        <v>46216.797743055555</v>
      </c>
      <c r="H1450">
        <v>72</v>
      </c>
      <c r="I1450" t="s">
        <v>1849</v>
      </c>
      <c r="J1450" s="1">
        <v>46216.798020833332</v>
      </c>
      <c r="K1450">
        <v>1</v>
      </c>
      <c r="L1450">
        <v>1</v>
      </c>
      <c r="M1450" t="s">
        <v>1850</v>
      </c>
      <c r="N1450" t="s">
        <v>1851</v>
      </c>
      <c r="O1450" s="1">
        <v>46216.797326388885</v>
      </c>
      <c r="P1450" s="1">
        <v>46216.798020833332</v>
      </c>
      <c r="Q1450" s="1" t="str">
        <f t="shared" si="22"/>
        <v>5203939|r04</v>
      </c>
    </row>
    <row r="1451" spans="1:17">
      <c r="A1451">
        <v>1450</v>
      </c>
      <c r="B1451" t="s">
        <v>1863</v>
      </c>
      <c r="C1451" t="s">
        <v>1864</v>
      </c>
      <c r="D1451">
        <v>1200179</v>
      </c>
      <c r="E1451">
        <v>71</v>
      </c>
      <c r="F1451" t="s">
        <v>1849</v>
      </c>
      <c r="G1451" s="1">
        <v>46216.797997685186</v>
      </c>
      <c r="H1451">
        <v>63</v>
      </c>
      <c r="I1451" t="s">
        <v>1849</v>
      </c>
      <c r="J1451" s="1">
        <v>46216.798252314817</v>
      </c>
      <c r="K1451">
        <v>1</v>
      </c>
      <c r="L1451">
        <v>1</v>
      </c>
      <c r="M1451" t="s">
        <v>1850</v>
      </c>
      <c r="N1451" t="s">
        <v>1851</v>
      </c>
      <c r="O1451" s="1">
        <v>46216.797337962962</v>
      </c>
      <c r="P1451" s="1">
        <v>46216.798252314817</v>
      </c>
      <c r="Q1451" s="1" t="str">
        <f t="shared" si="22"/>
        <v>1200179|r04</v>
      </c>
    </row>
    <row r="1452" spans="1:17">
      <c r="A1452">
        <v>1451</v>
      </c>
      <c r="B1452" t="s">
        <v>1863</v>
      </c>
      <c r="C1452" t="s">
        <v>1864</v>
      </c>
      <c r="D1452">
        <v>2700102</v>
      </c>
      <c r="E1452">
        <v>54</v>
      </c>
      <c r="F1452" t="s">
        <v>1849</v>
      </c>
      <c r="G1452" s="1">
        <v>46216.797581018516</v>
      </c>
      <c r="I1452" t="s">
        <v>1852</v>
      </c>
      <c r="J1452" s="1">
        <v>46216.798506944448</v>
      </c>
      <c r="K1452">
        <v>1</v>
      </c>
      <c r="L1452">
        <v>0</v>
      </c>
      <c r="M1452" t="s">
        <v>1853</v>
      </c>
      <c r="N1452" t="s">
        <v>1851</v>
      </c>
      <c r="O1452" s="1">
        <v>46216.797349537039</v>
      </c>
      <c r="P1452" s="1">
        <v>46216.798506944448</v>
      </c>
      <c r="Q1452" s="1" t="str">
        <f t="shared" si="22"/>
        <v>2700102|r04</v>
      </c>
    </row>
    <row r="1453" spans="1:17">
      <c r="A1453">
        <v>1452</v>
      </c>
      <c r="B1453" t="s">
        <v>1863</v>
      </c>
      <c r="C1453" t="s">
        <v>1864</v>
      </c>
      <c r="D1453">
        <v>5204656</v>
      </c>
      <c r="E1453">
        <v>77</v>
      </c>
      <c r="F1453" t="s">
        <v>1849</v>
      </c>
      <c r="G1453" s="1">
        <v>46216.798483796294</v>
      </c>
      <c r="H1453">
        <v>69</v>
      </c>
      <c r="I1453" t="s">
        <v>1849</v>
      </c>
      <c r="J1453" s="1">
        <v>46216.798703703702</v>
      </c>
      <c r="K1453">
        <v>1</v>
      </c>
      <c r="L1453">
        <v>1</v>
      </c>
      <c r="M1453" t="s">
        <v>1850</v>
      </c>
      <c r="N1453" t="s">
        <v>1851</v>
      </c>
      <c r="O1453" s="1">
        <v>46216.798055555555</v>
      </c>
      <c r="P1453" s="1">
        <v>46216.798703703702</v>
      </c>
      <c r="Q1453" s="1" t="str">
        <f t="shared" si="22"/>
        <v>5204656|r04</v>
      </c>
    </row>
    <row r="1454" spans="1:17">
      <c r="A1454">
        <v>1453</v>
      </c>
      <c r="B1454" t="s">
        <v>1863</v>
      </c>
      <c r="C1454" t="s">
        <v>1864</v>
      </c>
      <c r="D1454">
        <v>1200393</v>
      </c>
      <c r="E1454">
        <v>71</v>
      </c>
      <c r="F1454" t="s">
        <v>1849</v>
      </c>
      <c r="G1454" s="1">
        <v>46216.798993055556</v>
      </c>
      <c r="H1454">
        <v>63</v>
      </c>
      <c r="I1454" t="s">
        <v>1849</v>
      </c>
      <c r="J1454" s="1">
        <v>46216.79928240741</v>
      </c>
      <c r="K1454">
        <v>1</v>
      </c>
      <c r="L1454">
        <v>1</v>
      </c>
      <c r="M1454" t="s">
        <v>1850</v>
      </c>
      <c r="N1454" t="s">
        <v>1851</v>
      </c>
      <c r="O1454" s="1">
        <v>46216.798298611109</v>
      </c>
      <c r="P1454" s="1">
        <v>46216.79928240741</v>
      </c>
      <c r="Q1454" s="1" t="str">
        <f t="shared" si="22"/>
        <v>1200393|r04</v>
      </c>
    </row>
    <row r="1455" spans="1:17">
      <c r="A1455">
        <v>1454</v>
      </c>
      <c r="B1455" t="s">
        <v>1863</v>
      </c>
      <c r="C1455" t="s">
        <v>1864</v>
      </c>
      <c r="D1455">
        <v>2702207</v>
      </c>
      <c r="E1455">
        <v>64</v>
      </c>
      <c r="F1455" t="s">
        <v>1849</v>
      </c>
      <c r="G1455" s="1">
        <v>46216.798993055556</v>
      </c>
      <c r="H1455">
        <v>58</v>
      </c>
      <c r="I1455" t="s">
        <v>1849</v>
      </c>
      <c r="J1455" s="1">
        <v>46216.799247685187</v>
      </c>
      <c r="K1455">
        <v>1</v>
      </c>
      <c r="L1455">
        <v>1</v>
      </c>
      <c r="M1455" t="s">
        <v>1850</v>
      </c>
      <c r="N1455" t="s">
        <v>1851</v>
      </c>
      <c r="O1455" s="1">
        <v>46216.798541666663</v>
      </c>
      <c r="P1455" s="1">
        <v>46216.799247685187</v>
      </c>
      <c r="Q1455" s="1" t="str">
        <f t="shared" si="22"/>
        <v>2702207|r04</v>
      </c>
    </row>
    <row r="1456" spans="1:17">
      <c r="A1456">
        <v>1455</v>
      </c>
      <c r="B1456" t="s">
        <v>1863</v>
      </c>
      <c r="C1456" t="s">
        <v>1864</v>
      </c>
      <c r="D1456">
        <v>5205802</v>
      </c>
      <c r="E1456">
        <v>82</v>
      </c>
      <c r="F1456" t="s">
        <v>1849</v>
      </c>
      <c r="G1456" s="1">
        <v>46216.799085648148</v>
      </c>
      <c r="H1456">
        <v>74</v>
      </c>
      <c r="I1456" t="s">
        <v>1849</v>
      </c>
      <c r="J1456" s="1">
        <v>46216.79928240741</v>
      </c>
      <c r="K1456">
        <v>1</v>
      </c>
      <c r="L1456">
        <v>1</v>
      </c>
      <c r="M1456" t="s">
        <v>1850</v>
      </c>
      <c r="N1456" t="s">
        <v>1851</v>
      </c>
      <c r="O1456" s="1">
        <v>46216.798750000002</v>
      </c>
      <c r="P1456" s="1">
        <v>46216.79928240741</v>
      </c>
      <c r="Q1456" s="1" t="str">
        <f t="shared" si="22"/>
        <v>5205802|r04</v>
      </c>
    </row>
    <row r="1457" spans="1:17">
      <c r="A1457">
        <v>1456</v>
      </c>
      <c r="B1457" t="s">
        <v>1863</v>
      </c>
      <c r="C1457" t="s">
        <v>1864</v>
      </c>
      <c r="D1457">
        <v>2702900</v>
      </c>
      <c r="E1457">
        <v>74</v>
      </c>
      <c r="F1457" t="s">
        <v>1849</v>
      </c>
      <c r="G1457" s="1">
        <v>46216.799803240741</v>
      </c>
      <c r="H1457">
        <v>68</v>
      </c>
      <c r="I1457" t="s">
        <v>1849</v>
      </c>
      <c r="J1457" s="1">
        <v>46216.800081018519</v>
      </c>
      <c r="K1457">
        <v>1</v>
      </c>
      <c r="L1457">
        <v>1</v>
      </c>
      <c r="M1457" t="s">
        <v>1850</v>
      </c>
      <c r="N1457" t="s">
        <v>1851</v>
      </c>
      <c r="O1457" s="1">
        <v>46216.799293981479</v>
      </c>
      <c r="P1457" s="1">
        <v>46216.800081018519</v>
      </c>
      <c r="Q1457" s="1" t="str">
        <f t="shared" si="22"/>
        <v>2702900|r04</v>
      </c>
    </row>
    <row r="1458" spans="1:17">
      <c r="A1458">
        <v>1457</v>
      </c>
      <c r="B1458" t="s">
        <v>1863</v>
      </c>
      <c r="C1458" t="s">
        <v>1864</v>
      </c>
      <c r="D1458">
        <v>1600303</v>
      </c>
      <c r="E1458">
        <v>82</v>
      </c>
      <c r="F1458" t="s">
        <v>1849</v>
      </c>
      <c r="G1458" s="1">
        <v>46216.799745370372</v>
      </c>
      <c r="I1458" t="s">
        <v>1852</v>
      </c>
      <c r="J1458" s="1">
        <v>46216.800717592596</v>
      </c>
      <c r="K1458">
        <v>1</v>
      </c>
      <c r="L1458">
        <v>0</v>
      </c>
      <c r="M1458" t="s">
        <v>1853</v>
      </c>
      <c r="N1458" t="s">
        <v>1851</v>
      </c>
      <c r="O1458" s="1">
        <v>46216.799328703702</v>
      </c>
      <c r="P1458" s="1">
        <v>46216.800717592596</v>
      </c>
      <c r="Q1458" s="1" t="str">
        <f t="shared" si="22"/>
        <v>1600303|r04</v>
      </c>
    </row>
    <row r="1459" spans="1:17">
      <c r="A1459">
        <v>1458</v>
      </c>
      <c r="B1459" t="s">
        <v>1863</v>
      </c>
      <c r="C1459" t="s">
        <v>1864</v>
      </c>
      <c r="D1459">
        <v>5206602</v>
      </c>
      <c r="E1459">
        <v>78</v>
      </c>
      <c r="F1459" t="s">
        <v>1849</v>
      </c>
      <c r="G1459" s="1">
        <v>46216.799988425926</v>
      </c>
      <c r="H1459">
        <v>69</v>
      </c>
      <c r="I1459" t="s">
        <v>1849</v>
      </c>
      <c r="J1459" s="1">
        <v>46216.800254629627</v>
      </c>
      <c r="K1459">
        <v>1</v>
      </c>
      <c r="L1459">
        <v>1</v>
      </c>
      <c r="M1459" t="s">
        <v>1850</v>
      </c>
      <c r="N1459" t="s">
        <v>1851</v>
      </c>
      <c r="O1459" s="1">
        <v>46216.799340277779</v>
      </c>
      <c r="P1459" s="1">
        <v>46216.800254629627</v>
      </c>
      <c r="Q1459" s="1" t="str">
        <f t="shared" si="22"/>
        <v>5206602|r04</v>
      </c>
    </row>
    <row r="1460" spans="1:17">
      <c r="A1460">
        <v>1459</v>
      </c>
      <c r="B1460" t="s">
        <v>1863</v>
      </c>
      <c r="C1460" t="s">
        <v>1864</v>
      </c>
      <c r="D1460">
        <v>2703304</v>
      </c>
      <c r="E1460">
        <v>67</v>
      </c>
      <c r="F1460" t="s">
        <v>1849</v>
      </c>
      <c r="G1460" s="1">
        <v>46216.800509259258</v>
      </c>
      <c r="H1460">
        <v>63</v>
      </c>
      <c r="I1460" t="s">
        <v>1849</v>
      </c>
      <c r="J1460" s="1">
        <v>46216.800775462965</v>
      </c>
      <c r="K1460">
        <v>1</v>
      </c>
      <c r="L1460">
        <v>1</v>
      </c>
      <c r="M1460" t="s">
        <v>1850</v>
      </c>
      <c r="N1460" t="s">
        <v>1851</v>
      </c>
      <c r="O1460" s="1">
        <v>46216.800115740742</v>
      </c>
      <c r="P1460" s="1">
        <v>46216.800775462965</v>
      </c>
      <c r="Q1460" s="1" t="str">
        <f t="shared" si="22"/>
        <v>2703304|r04</v>
      </c>
    </row>
    <row r="1461" spans="1:17">
      <c r="A1461">
        <v>1460</v>
      </c>
      <c r="B1461" t="s">
        <v>1863</v>
      </c>
      <c r="C1461" t="s">
        <v>1864</v>
      </c>
      <c r="D1461">
        <v>5207253</v>
      </c>
      <c r="E1461">
        <v>84</v>
      </c>
      <c r="F1461" t="s">
        <v>1849</v>
      </c>
      <c r="G1461" s="1">
        <v>46216.800717592596</v>
      </c>
      <c r="H1461">
        <v>78</v>
      </c>
      <c r="I1461" t="s">
        <v>1849</v>
      </c>
      <c r="J1461" s="1">
        <v>46216.800937499997</v>
      </c>
      <c r="K1461">
        <v>1</v>
      </c>
      <c r="L1461">
        <v>1</v>
      </c>
      <c r="M1461" t="s">
        <v>1850</v>
      </c>
      <c r="N1461" t="s">
        <v>1851</v>
      </c>
      <c r="O1461" s="1">
        <v>46216.800300925926</v>
      </c>
      <c r="P1461" s="1">
        <v>46216.800937499997</v>
      </c>
      <c r="Q1461" s="1" t="str">
        <f t="shared" si="22"/>
        <v>5207253|r04</v>
      </c>
    </row>
    <row r="1462" spans="1:17">
      <c r="A1462">
        <v>1461</v>
      </c>
      <c r="B1462" t="s">
        <v>1863</v>
      </c>
      <c r="C1462" t="s">
        <v>1864</v>
      </c>
      <c r="D1462">
        <v>1600550</v>
      </c>
      <c r="E1462">
        <v>77</v>
      </c>
      <c r="F1462" t="s">
        <v>1849</v>
      </c>
      <c r="G1462" s="1">
        <v>46216.801412037035</v>
      </c>
      <c r="H1462">
        <v>68</v>
      </c>
      <c r="I1462" t="s">
        <v>1849</v>
      </c>
      <c r="J1462" s="1">
        <v>46216.801782407405</v>
      </c>
      <c r="K1462">
        <v>1</v>
      </c>
      <c r="L1462">
        <v>1</v>
      </c>
      <c r="M1462" t="s">
        <v>1850</v>
      </c>
      <c r="N1462" t="s">
        <v>1851</v>
      </c>
      <c r="O1462" s="1">
        <v>46216.800752314812</v>
      </c>
      <c r="P1462" s="1">
        <v>46216.801782407405</v>
      </c>
      <c r="Q1462" s="1" t="str">
        <f t="shared" si="22"/>
        <v>1600550|r04</v>
      </c>
    </row>
    <row r="1463" spans="1:17">
      <c r="A1463">
        <v>1462</v>
      </c>
      <c r="B1463" t="s">
        <v>1863</v>
      </c>
      <c r="C1463" t="s">
        <v>1864</v>
      </c>
      <c r="D1463">
        <v>2706422</v>
      </c>
      <c r="E1463">
        <v>66</v>
      </c>
      <c r="F1463" t="s">
        <v>1849</v>
      </c>
      <c r="G1463" s="1">
        <v>46216.801412037035</v>
      </c>
      <c r="H1463">
        <v>57</v>
      </c>
      <c r="I1463" t="s">
        <v>1849</v>
      </c>
      <c r="J1463" s="1">
        <v>46216.80164351852</v>
      </c>
      <c r="K1463">
        <v>1</v>
      </c>
      <c r="L1463">
        <v>1</v>
      </c>
      <c r="M1463" t="s">
        <v>1850</v>
      </c>
      <c r="N1463" t="s">
        <v>1851</v>
      </c>
      <c r="O1463" s="1">
        <v>46216.800833333335</v>
      </c>
      <c r="P1463" s="1">
        <v>46216.80164351852</v>
      </c>
      <c r="Q1463" s="1" t="str">
        <f t="shared" si="22"/>
        <v>2706422|r04</v>
      </c>
    </row>
    <row r="1464" spans="1:17">
      <c r="A1464">
        <v>1463</v>
      </c>
      <c r="B1464" t="s">
        <v>1863</v>
      </c>
      <c r="C1464" t="s">
        <v>1864</v>
      </c>
      <c r="D1464">
        <v>5208806</v>
      </c>
      <c r="E1464">
        <v>78</v>
      </c>
      <c r="F1464" t="s">
        <v>1849</v>
      </c>
      <c r="G1464" s="1">
        <v>46216.801412037035</v>
      </c>
      <c r="H1464">
        <v>72</v>
      </c>
      <c r="I1464" t="s">
        <v>1849</v>
      </c>
      <c r="J1464" s="1">
        <v>46216.80164351852</v>
      </c>
      <c r="K1464">
        <v>1</v>
      </c>
      <c r="L1464">
        <v>1</v>
      </c>
      <c r="M1464" t="s">
        <v>1850</v>
      </c>
      <c r="N1464" t="s">
        <v>1851</v>
      </c>
      <c r="O1464" s="1">
        <v>46216.801006944443</v>
      </c>
      <c r="P1464" s="1">
        <v>46216.80164351852</v>
      </c>
      <c r="Q1464" s="1" t="str">
        <f t="shared" si="22"/>
        <v>5208806|r04</v>
      </c>
    </row>
    <row r="1465" spans="1:17">
      <c r="A1465">
        <v>1464</v>
      </c>
      <c r="B1465" t="s">
        <v>1863</v>
      </c>
      <c r="C1465" t="s">
        <v>1864</v>
      </c>
      <c r="D1465">
        <v>5209457</v>
      </c>
      <c r="E1465">
        <v>80</v>
      </c>
      <c r="F1465" t="s">
        <v>1849</v>
      </c>
      <c r="G1465" s="1">
        <v>46216.802372685182</v>
      </c>
      <c r="H1465">
        <v>72</v>
      </c>
      <c r="I1465" t="s">
        <v>1849</v>
      </c>
      <c r="J1465" s="1">
        <v>46216.802569444444</v>
      </c>
      <c r="K1465">
        <v>1</v>
      </c>
      <c r="L1465">
        <v>1</v>
      </c>
      <c r="M1465" t="s">
        <v>1850</v>
      </c>
      <c r="N1465" t="s">
        <v>1851</v>
      </c>
      <c r="O1465" s="1">
        <v>46216.801701388889</v>
      </c>
      <c r="P1465" s="1">
        <v>46216.802569444444</v>
      </c>
      <c r="Q1465" s="1" t="str">
        <f t="shared" si="22"/>
        <v>5209457|r04</v>
      </c>
    </row>
    <row r="1466" spans="1:17">
      <c r="A1466">
        <v>1465</v>
      </c>
      <c r="B1466" t="s">
        <v>1863</v>
      </c>
      <c r="C1466" t="s">
        <v>1864</v>
      </c>
      <c r="D1466">
        <v>2708808</v>
      </c>
      <c r="E1466">
        <v>62</v>
      </c>
      <c r="F1466" t="s">
        <v>1849</v>
      </c>
      <c r="G1466" s="1">
        <v>46216.802071759259</v>
      </c>
      <c r="H1466">
        <v>53</v>
      </c>
      <c r="I1466" t="s">
        <v>1849</v>
      </c>
      <c r="J1466" s="1">
        <v>46216.802337962959</v>
      </c>
      <c r="K1466">
        <v>1</v>
      </c>
      <c r="L1466">
        <v>1</v>
      </c>
      <c r="M1466" t="s">
        <v>1850</v>
      </c>
      <c r="N1466" t="s">
        <v>1851</v>
      </c>
      <c r="O1466" s="1">
        <v>46216.801701388889</v>
      </c>
      <c r="P1466" s="1">
        <v>46216.802337962959</v>
      </c>
      <c r="Q1466" s="1" t="str">
        <f t="shared" si="22"/>
        <v>2708808|r04</v>
      </c>
    </row>
    <row r="1467" spans="1:17">
      <c r="A1467">
        <v>1466</v>
      </c>
      <c r="B1467" t="s">
        <v>1863</v>
      </c>
      <c r="C1467" t="s">
        <v>1864</v>
      </c>
      <c r="D1467">
        <v>1600709</v>
      </c>
      <c r="E1467">
        <v>72</v>
      </c>
      <c r="F1467" t="s">
        <v>1849</v>
      </c>
      <c r="G1467" s="1">
        <v>46216.802372685182</v>
      </c>
      <c r="H1467">
        <v>66</v>
      </c>
      <c r="I1467" t="s">
        <v>1849</v>
      </c>
      <c r="J1467" s="1">
        <v>46216.802604166667</v>
      </c>
      <c r="K1467">
        <v>1</v>
      </c>
      <c r="L1467">
        <v>1</v>
      </c>
      <c r="M1467" t="s">
        <v>1850</v>
      </c>
      <c r="N1467" t="s">
        <v>1851</v>
      </c>
      <c r="O1467" s="1">
        <v>46216.801840277774</v>
      </c>
      <c r="P1467" s="1">
        <v>46216.802615740744</v>
      </c>
      <c r="Q1467" s="1" t="str">
        <f t="shared" si="22"/>
        <v>1600709|r04</v>
      </c>
    </row>
    <row r="1468" spans="1:17">
      <c r="A1468">
        <v>1467</v>
      </c>
      <c r="B1468" t="s">
        <v>1863</v>
      </c>
      <c r="C1468" t="s">
        <v>1864</v>
      </c>
      <c r="D1468">
        <v>2900603</v>
      </c>
      <c r="E1468">
        <v>78</v>
      </c>
      <c r="F1468" t="s">
        <v>1849</v>
      </c>
      <c r="G1468" s="1">
        <v>46216.802627314813</v>
      </c>
      <c r="H1468">
        <v>67</v>
      </c>
      <c r="I1468" t="s">
        <v>1849</v>
      </c>
      <c r="J1468" s="1">
        <v>46216.802881944444</v>
      </c>
      <c r="K1468">
        <v>1</v>
      </c>
      <c r="L1468">
        <v>1</v>
      </c>
      <c r="M1468" t="s">
        <v>1850</v>
      </c>
      <c r="N1468" t="s">
        <v>1851</v>
      </c>
      <c r="O1468" s="1">
        <v>46216.802384259259</v>
      </c>
      <c r="P1468" s="1">
        <v>46216.802881944444</v>
      </c>
      <c r="Q1468" s="1" t="str">
        <f t="shared" si="22"/>
        <v>2900603|r04</v>
      </c>
    </row>
    <row r="1469" spans="1:17">
      <c r="A1469">
        <v>1468</v>
      </c>
      <c r="B1469" t="s">
        <v>1863</v>
      </c>
      <c r="C1469" t="s">
        <v>1864</v>
      </c>
      <c r="D1469">
        <v>5210802</v>
      </c>
      <c r="E1469">
        <v>81</v>
      </c>
      <c r="F1469" t="s">
        <v>1849</v>
      </c>
      <c r="G1469" s="1">
        <v>46216.803020833337</v>
      </c>
      <c r="H1469">
        <v>71</v>
      </c>
      <c r="I1469" t="s">
        <v>1849</v>
      </c>
      <c r="J1469" s="1">
        <v>46216.803217592591</v>
      </c>
      <c r="K1469">
        <v>1</v>
      </c>
      <c r="L1469">
        <v>1</v>
      </c>
      <c r="M1469" t="s">
        <v>1850</v>
      </c>
      <c r="N1469" t="s">
        <v>1851</v>
      </c>
      <c r="O1469" s="1">
        <v>46216.802615740744</v>
      </c>
      <c r="P1469" s="1">
        <v>46216.803217592591</v>
      </c>
      <c r="Q1469" s="1" t="str">
        <f t="shared" si="22"/>
        <v>5210802|r04</v>
      </c>
    </row>
    <row r="1470" spans="1:17">
      <c r="A1470">
        <v>1469</v>
      </c>
      <c r="B1470" t="s">
        <v>1863</v>
      </c>
      <c r="C1470" t="s">
        <v>1864</v>
      </c>
      <c r="D1470">
        <v>1300508</v>
      </c>
      <c r="E1470">
        <v>96</v>
      </c>
      <c r="F1470" t="s">
        <v>1849</v>
      </c>
      <c r="G1470" s="1">
        <v>46216.802858796298</v>
      </c>
      <c r="H1470">
        <v>71</v>
      </c>
      <c r="I1470" t="s">
        <v>1849</v>
      </c>
      <c r="J1470" s="1">
        <v>46216.803148148145</v>
      </c>
      <c r="K1470">
        <v>1</v>
      </c>
      <c r="L1470">
        <v>1</v>
      </c>
      <c r="M1470" t="s">
        <v>1850</v>
      </c>
      <c r="N1470" t="s">
        <v>1851</v>
      </c>
      <c r="O1470" s="1">
        <v>46216.802673611113</v>
      </c>
      <c r="P1470" s="1">
        <v>46216.803148148145</v>
      </c>
      <c r="Q1470" s="1" t="str">
        <f t="shared" si="22"/>
        <v>1300508|r04</v>
      </c>
    </row>
    <row r="1471" spans="1:17">
      <c r="A1471">
        <v>1470</v>
      </c>
      <c r="B1471" t="s">
        <v>1863</v>
      </c>
      <c r="C1471" t="s">
        <v>1864</v>
      </c>
      <c r="D1471">
        <v>2901106</v>
      </c>
      <c r="E1471">
        <v>88</v>
      </c>
      <c r="F1471" t="s">
        <v>1849</v>
      </c>
      <c r="G1471" s="1">
        <v>46216.803356481483</v>
      </c>
      <c r="H1471">
        <v>69</v>
      </c>
      <c r="I1471" t="s">
        <v>1849</v>
      </c>
      <c r="J1471" s="1">
        <v>46216.803541666668</v>
      </c>
      <c r="K1471">
        <v>1</v>
      </c>
      <c r="L1471">
        <v>1</v>
      </c>
      <c r="M1471" t="s">
        <v>1850</v>
      </c>
      <c r="N1471" t="s">
        <v>1851</v>
      </c>
      <c r="O1471" s="1">
        <v>46216.802916666667</v>
      </c>
      <c r="P1471" s="1">
        <v>46216.803541666668</v>
      </c>
      <c r="Q1471" s="1" t="str">
        <f t="shared" si="22"/>
        <v>2901106|r04</v>
      </c>
    </row>
    <row r="1472" spans="1:17">
      <c r="A1472">
        <v>1471</v>
      </c>
      <c r="B1472" t="s">
        <v>1863</v>
      </c>
      <c r="C1472" t="s">
        <v>1864</v>
      </c>
      <c r="D1472">
        <v>1300706</v>
      </c>
      <c r="E1472">
        <v>96</v>
      </c>
      <c r="F1472" t="s">
        <v>1849</v>
      </c>
      <c r="G1472" s="1">
        <v>46216.803344907406</v>
      </c>
      <c r="H1472">
        <v>97</v>
      </c>
      <c r="I1472" t="s">
        <v>1849</v>
      </c>
      <c r="J1472" s="1">
        <v>46216.803587962961</v>
      </c>
      <c r="K1472">
        <v>1</v>
      </c>
      <c r="L1472">
        <v>1</v>
      </c>
      <c r="M1472" t="s">
        <v>1850</v>
      </c>
      <c r="N1472" t="s">
        <v>1851</v>
      </c>
      <c r="O1472" s="1">
        <v>46216.803182870368</v>
      </c>
      <c r="P1472" s="1">
        <v>46216.803587962961</v>
      </c>
      <c r="Q1472" s="1" t="str">
        <f t="shared" si="22"/>
        <v>1300706|r04</v>
      </c>
    </row>
    <row r="1473" spans="1:17">
      <c r="A1473">
        <v>1472</v>
      </c>
      <c r="B1473" t="s">
        <v>1863</v>
      </c>
      <c r="C1473" t="s">
        <v>1864</v>
      </c>
      <c r="D1473">
        <v>5211800</v>
      </c>
      <c r="E1473">
        <v>80</v>
      </c>
      <c r="F1473" t="s">
        <v>1849</v>
      </c>
      <c r="G1473" s="1">
        <v>46216.803668981483</v>
      </c>
      <c r="H1473">
        <v>71</v>
      </c>
      <c r="I1473" t="s">
        <v>1849</v>
      </c>
      <c r="J1473" s="1">
        <v>46216.803912037038</v>
      </c>
      <c r="K1473">
        <v>1</v>
      </c>
      <c r="L1473">
        <v>1</v>
      </c>
      <c r="M1473" t="s">
        <v>1850</v>
      </c>
      <c r="N1473" t="s">
        <v>1851</v>
      </c>
      <c r="O1473" s="1">
        <v>46216.803287037037</v>
      </c>
      <c r="P1473" s="1">
        <v>46216.803912037038</v>
      </c>
      <c r="Q1473" s="1" t="str">
        <f t="shared" si="22"/>
        <v>5211800|r04</v>
      </c>
    </row>
    <row r="1474" spans="1:17">
      <c r="A1474">
        <v>1473</v>
      </c>
      <c r="B1474" t="s">
        <v>1863</v>
      </c>
      <c r="C1474" t="s">
        <v>1864</v>
      </c>
      <c r="D1474">
        <v>2902500</v>
      </c>
      <c r="E1474">
        <v>66</v>
      </c>
      <c r="F1474" t="s">
        <v>1849</v>
      </c>
      <c r="G1474" s="1">
        <v>46216.803854166668</v>
      </c>
      <c r="H1474">
        <v>63</v>
      </c>
      <c r="I1474" t="s">
        <v>1849</v>
      </c>
      <c r="J1474" s="1">
        <v>46216.804074074076</v>
      </c>
      <c r="K1474">
        <v>1</v>
      </c>
      <c r="L1474">
        <v>1</v>
      </c>
      <c r="M1474" t="s">
        <v>1850</v>
      </c>
      <c r="N1474" t="s">
        <v>1851</v>
      </c>
      <c r="O1474" s="1">
        <v>46216.803576388891</v>
      </c>
      <c r="P1474" s="1">
        <v>46216.804074074076</v>
      </c>
      <c r="Q1474" s="1" t="str">
        <f t="shared" ref="Q1474:Q1537" si="23">D1474&amp;"|"&amp;B1474</f>
        <v>2902500|r04</v>
      </c>
    </row>
    <row r="1475" spans="1:17">
      <c r="A1475">
        <v>1474</v>
      </c>
      <c r="B1475" t="s">
        <v>1863</v>
      </c>
      <c r="C1475" t="s">
        <v>1864</v>
      </c>
      <c r="D1475">
        <v>1300839</v>
      </c>
      <c r="E1475">
        <v>82</v>
      </c>
      <c r="F1475" t="s">
        <v>1849</v>
      </c>
      <c r="G1475" s="1">
        <v>46216.803969907407</v>
      </c>
      <c r="H1475">
        <v>78</v>
      </c>
      <c r="I1475" t="s">
        <v>1849</v>
      </c>
      <c r="J1475" s="1">
        <v>46216.804189814815</v>
      </c>
      <c r="K1475">
        <v>1</v>
      </c>
      <c r="L1475">
        <v>1</v>
      </c>
      <c r="M1475" t="s">
        <v>1850</v>
      </c>
      <c r="N1475" t="s">
        <v>1851</v>
      </c>
      <c r="O1475" s="1">
        <v>46216.803657407407</v>
      </c>
      <c r="P1475" s="1">
        <v>46216.804189814815</v>
      </c>
      <c r="Q1475" s="1" t="str">
        <f t="shared" si="23"/>
        <v>1300839|r04</v>
      </c>
    </row>
    <row r="1476" spans="1:17">
      <c r="A1476">
        <v>1475</v>
      </c>
      <c r="B1476" t="s">
        <v>1863</v>
      </c>
      <c r="C1476" t="s">
        <v>1864</v>
      </c>
      <c r="D1476">
        <v>5213806</v>
      </c>
      <c r="E1476">
        <v>84</v>
      </c>
      <c r="F1476" t="s">
        <v>1849</v>
      </c>
      <c r="G1476" s="1">
        <v>46216.804293981484</v>
      </c>
      <c r="H1476">
        <v>73</v>
      </c>
      <c r="I1476" t="s">
        <v>1849</v>
      </c>
      <c r="J1476" s="1">
        <v>46216.804502314815</v>
      </c>
      <c r="K1476">
        <v>1</v>
      </c>
      <c r="L1476">
        <v>1</v>
      </c>
      <c r="M1476" t="s">
        <v>1850</v>
      </c>
      <c r="N1476" t="s">
        <v>1851</v>
      </c>
      <c r="O1476" s="1">
        <v>46216.80395833333</v>
      </c>
      <c r="P1476" s="1">
        <v>46216.804502314815</v>
      </c>
      <c r="Q1476" s="1" t="str">
        <f t="shared" si="23"/>
        <v>5213806|r04</v>
      </c>
    </row>
    <row r="1477" spans="1:17">
      <c r="A1477">
        <v>1476</v>
      </c>
      <c r="B1477" t="s">
        <v>1863</v>
      </c>
      <c r="C1477" t="s">
        <v>1864</v>
      </c>
      <c r="D1477">
        <v>2903201</v>
      </c>
      <c r="E1477">
        <v>74</v>
      </c>
      <c r="F1477" t="s">
        <v>1849</v>
      </c>
      <c r="G1477" s="1">
        <v>46216.804444444446</v>
      </c>
      <c r="H1477">
        <v>66</v>
      </c>
      <c r="I1477" t="s">
        <v>1849</v>
      </c>
      <c r="J1477" s="1">
        <v>46216.804710648146</v>
      </c>
      <c r="K1477">
        <v>1</v>
      </c>
      <c r="L1477">
        <v>1</v>
      </c>
      <c r="M1477" t="s">
        <v>1850</v>
      </c>
      <c r="N1477" t="s">
        <v>1851</v>
      </c>
      <c r="O1477" s="1">
        <v>46216.804131944446</v>
      </c>
      <c r="P1477" s="1">
        <v>46216.804710648146</v>
      </c>
      <c r="Q1477" s="1" t="str">
        <f t="shared" si="23"/>
        <v>2903201|r04</v>
      </c>
    </row>
    <row r="1478" spans="1:17">
      <c r="A1478">
        <v>1477</v>
      </c>
      <c r="B1478" t="s">
        <v>1863</v>
      </c>
      <c r="C1478" t="s">
        <v>1864</v>
      </c>
      <c r="D1478">
        <v>1301209</v>
      </c>
      <c r="E1478">
        <v>69</v>
      </c>
      <c r="F1478" t="s">
        <v>1849</v>
      </c>
      <c r="G1478" s="1">
        <v>46216.804884259262</v>
      </c>
      <c r="H1478">
        <v>66</v>
      </c>
      <c r="I1478" t="s">
        <v>1849</v>
      </c>
      <c r="J1478" s="1">
        <v>46216.805196759262</v>
      </c>
      <c r="K1478">
        <v>1</v>
      </c>
      <c r="L1478">
        <v>1</v>
      </c>
      <c r="M1478" t="s">
        <v>1850</v>
      </c>
      <c r="N1478" t="s">
        <v>1851</v>
      </c>
      <c r="O1478" s="1">
        <v>46216.804236111115</v>
      </c>
      <c r="P1478" s="1">
        <v>46216.805196759262</v>
      </c>
      <c r="Q1478" s="1" t="str">
        <f t="shared" si="23"/>
        <v>1301209|r04</v>
      </c>
    </row>
    <row r="1479" spans="1:17">
      <c r="A1479">
        <v>1478</v>
      </c>
      <c r="B1479" t="s">
        <v>1863</v>
      </c>
      <c r="C1479" t="s">
        <v>1864</v>
      </c>
      <c r="D1479">
        <v>5213905</v>
      </c>
      <c r="E1479">
        <v>81</v>
      </c>
      <c r="F1479" t="s">
        <v>1849</v>
      </c>
      <c r="G1479" s="1">
        <v>46216.804930555554</v>
      </c>
      <c r="H1479">
        <v>73</v>
      </c>
      <c r="I1479" t="s">
        <v>1849</v>
      </c>
      <c r="J1479" s="1">
        <v>46216.805138888885</v>
      </c>
      <c r="K1479">
        <v>1</v>
      </c>
      <c r="L1479">
        <v>1</v>
      </c>
      <c r="M1479" t="s">
        <v>1850</v>
      </c>
      <c r="N1479" t="s">
        <v>1851</v>
      </c>
      <c r="O1479" s="1">
        <v>46216.804548611108</v>
      </c>
      <c r="P1479" s="1">
        <v>46216.805138888885</v>
      </c>
      <c r="Q1479" s="1" t="str">
        <f t="shared" si="23"/>
        <v>5213905|r04</v>
      </c>
    </row>
    <row r="1480" spans="1:17">
      <c r="A1480">
        <v>1479</v>
      </c>
      <c r="B1480" t="s">
        <v>1863</v>
      </c>
      <c r="C1480" t="s">
        <v>1864</v>
      </c>
      <c r="D1480">
        <v>2911303</v>
      </c>
      <c r="E1480">
        <v>87</v>
      </c>
      <c r="F1480" t="s">
        <v>1849</v>
      </c>
      <c r="G1480" s="1">
        <v>46216.805196759262</v>
      </c>
      <c r="H1480">
        <v>79</v>
      </c>
      <c r="I1480" t="s">
        <v>1849</v>
      </c>
      <c r="J1480" s="1">
        <v>46216.805451388886</v>
      </c>
      <c r="K1480">
        <v>1</v>
      </c>
      <c r="L1480">
        <v>1</v>
      </c>
      <c r="M1480" t="s">
        <v>1850</v>
      </c>
      <c r="N1480" t="s">
        <v>1851</v>
      </c>
      <c r="O1480" s="1">
        <v>46216.804756944446</v>
      </c>
      <c r="P1480" s="1">
        <v>46216.805451388886</v>
      </c>
      <c r="Q1480" s="1" t="str">
        <f t="shared" si="23"/>
        <v>2911303|r04</v>
      </c>
    </row>
    <row r="1481" spans="1:17">
      <c r="A1481">
        <v>1480</v>
      </c>
      <c r="B1481" t="s">
        <v>1863</v>
      </c>
      <c r="C1481" t="s">
        <v>1864</v>
      </c>
      <c r="D1481">
        <v>5214838</v>
      </c>
      <c r="E1481">
        <v>77</v>
      </c>
      <c r="F1481" t="s">
        <v>1849</v>
      </c>
      <c r="G1481" s="1">
        <v>46216.805706018517</v>
      </c>
      <c r="H1481">
        <v>68</v>
      </c>
      <c r="I1481" t="s">
        <v>1849</v>
      </c>
      <c r="J1481" s="1">
        <v>46216.805995370371</v>
      </c>
      <c r="K1481">
        <v>1</v>
      </c>
      <c r="L1481">
        <v>1</v>
      </c>
      <c r="M1481" t="s">
        <v>1850</v>
      </c>
      <c r="N1481" t="s">
        <v>1851</v>
      </c>
      <c r="O1481" s="1">
        <v>46216.805185185185</v>
      </c>
      <c r="P1481" s="1">
        <v>46216.805995370371</v>
      </c>
      <c r="Q1481" s="1" t="str">
        <f t="shared" si="23"/>
        <v>5214838|r04</v>
      </c>
    </row>
    <row r="1482" spans="1:17">
      <c r="A1482">
        <v>1481</v>
      </c>
      <c r="B1482" t="s">
        <v>1863</v>
      </c>
      <c r="C1482" t="s">
        <v>1864</v>
      </c>
      <c r="D1482">
        <v>1303403</v>
      </c>
      <c r="E1482">
        <v>96</v>
      </c>
      <c r="F1482" t="s">
        <v>1849</v>
      </c>
      <c r="G1482" s="1">
        <v>46216.807974537034</v>
      </c>
      <c r="I1482" t="s">
        <v>1852</v>
      </c>
      <c r="J1482" s="1">
        <v>46216.808900462966</v>
      </c>
      <c r="K1482">
        <v>1</v>
      </c>
      <c r="L1482">
        <v>0</v>
      </c>
      <c r="M1482" t="s">
        <v>1853</v>
      </c>
      <c r="N1482" t="s">
        <v>1851</v>
      </c>
      <c r="O1482" s="1">
        <v>46216.805254629631</v>
      </c>
      <c r="P1482" s="1">
        <v>46216.808900462966</v>
      </c>
      <c r="Q1482" s="1" t="str">
        <f t="shared" si="23"/>
        <v>1303403|r04</v>
      </c>
    </row>
    <row r="1483" spans="1:17">
      <c r="A1483">
        <v>1482</v>
      </c>
      <c r="B1483" t="s">
        <v>1863</v>
      </c>
      <c r="C1483" t="s">
        <v>1864</v>
      </c>
      <c r="D1483">
        <v>2911402</v>
      </c>
      <c r="E1483">
        <v>82</v>
      </c>
      <c r="F1483" t="s">
        <v>1849</v>
      </c>
      <c r="G1483" s="1">
        <v>46216.805752314816</v>
      </c>
      <c r="H1483">
        <v>83</v>
      </c>
      <c r="I1483" t="s">
        <v>1849</v>
      </c>
      <c r="J1483" s="1">
        <v>46216.806030092594</v>
      </c>
      <c r="K1483">
        <v>1</v>
      </c>
      <c r="L1483">
        <v>1</v>
      </c>
      <c r="M1483" t="s">
        <v>1850</v>
      </c>
      <c r="N1483" t="s">
        <v>1851</v>
      </c>
      <c r="O1483" s="1">
        <v>46216.805497685185</v>
      </c>
      <c r="P1483" s="1">
        <v>46216.806030092594</v>
      </c>
      <c r="Q1483" s="1" t="str">
        <f t="shared" si="23"/>
        <v>2911402|r04</v>
      </c>
    </row>
    <row r="1484" spans="1:17">
      <c r="A1484">
        <v>1483</v>
      </c>
      <c r="B1484" t="s">
        <v>1863</v>
      </c>
      <c r="C1484" t="s">
        <v>1864</v>
      </c>
      <c r="D1484">
        <v>5214861</v>
      </c>
      <c r="E1484">
        <v>80</v>
      </c>
      <c r="F1484" t="s">
        <v>1849</v>
      </c>
      <c r="G1484" s="1">
        <v>46216.806388888886</v>
      </c>
      <c r="H1484">
        <v>72</v>
      </c>
      <c r="I1484" t="s">
        <v>1849</v>
      </c>
      <c r="J1484" s="1">
        <v>46216.806608796294</v>
      </c>
      <c r="K1484">
        <v>1</v>
      </c>
      <c r="L1484">
        <v>1</v>
      </c>
      <c r="M1484" t="s">
        <v>1850</v>
      </c>
      <c r="N1484" t="s">
        <v>1851</v>
      </c>
      <c r="O1484" s="1">
        <v>46216.806041666663</v>
      </c>
      <c r="P1484" s="1">
        <v>46216.806608796294</v>
      </c>
      <c r="Q1484" s="1" t="str">
        <f t="shared" si="23"/>
        <v>5214861|r04</v>
      </c>
    </row>
    <row r="1485" spans="1:17">
      <c r="A1485">
        <v>1484</v>
      </c>
      <c r="B1485" t="s">
        <v>1863</v>
      </c>
      <c r="C1485" t="s">
        <v>1864</v>
      </c>
      <c r="D1485">
        <v>2912103</v>
      </c>
      <c r="E1485">
        <v>64</v>
      </c>
      <c r="F1485" t="s">
        <v>1849</v>
      </c>
      <c r="G1485" s="1">
        <v>46216.80641203704</v>
      </c>
      <c r="H1485">
        <v>55</v>
      </c>
      <c r="I1485" t="s">
        <v>1849</v>
      </c>
      <c r="J1485" s="1">
        <v>46216.80667824074</v>
      </c>
      <c r="K1485">
        <v>1</v>
      </c>
      <c r="L1485">
        <v>1</v>
      </c>
      <c r="M1485" t="s">
        <v>1850</v>
      </c>
      <c r="N1485" t="s">
        <v>1851</v>
      </c>
      <c r="O1485" s="1">
        <v>46216.806076388886</v>
      </c>
      <c r="P1485" s="1">
        <v>46216.80667824074</v>
      </c>
      <c r="Q1485" s="1" t="str">
        <f t="shared" si="23"/>
        <v>2912103|r04</v>
      </c>
    </row>
    <row r="1486" spans="1:17">
      <c r="A1486">
        <v>1485</v>
      </c>
      <c r="B1486" t="s">
        <v>1863</v>
      </c>
      <c r="C1486" t="s">
        <v>1864</v>
      </c>
      <c r="D1486">
        <v>5216908</v>
      </c>
      <c r="E1486">
        <v>81</v>
      </c>
      <c r="F1486" t="s">
        <v>1849</v>
      </c>
      <c r="G1486" s="1">
        <v>46216.807268518518</v>
      </c>
      <c r="H1486">
        <v>72</v>
      </c>
      <c r="I1486" t="s">
        <v>1849</v>
      </c>
      <c r="J1486" s="1">
        <v>46216.807476851849</v>
      </c>
      <c r="K1486">
        <v>1</v>
      </c>
      <c r="L1486">
        <v>1</v>
      </c>
      <c r="M1486" t="s">
        <v>1850</v>
      </c>
      <c r="N1486" t="s">
        <v>1851</v>
      </c>
      <c r="O1486" s="1">
        <v>46216.806655092594</v>
      </c>
      <c r="P1486" s="1">
        <v>46216.807476851849</v>
      </c>
      <c r="Q1486" s="1" t="str">
        <f t="shared" si="23"/>
        <v>5216908|r04</v>
      </c>
    </row>
    <row r="1487" spans="1:17">
      <c r="A1487">
        <v>1486</v>
      </c>
      <c r="B1487" t="s">
        <v>1863</v>
      </c>
      <c r="C1487" t="s">
        <v>1864</v>
      </c>
      <c r="D1487">
        <v>2913705</v>
      </c>
      <c r="E1487">
        <v>61</v>
      </c>
      <c r="F1487" t="s">
        <v>1849</v>
      </c>
      <c r="G1487" s="1">
        <v>46216.807268518518</v>
      </c>
      <c r="H1487">
        <v>57</v>
      </c>
      <c r="I1487" t="s">
        <v>1849</v>
      </c>
      <c r="J1487" s="1">
        <v>46216.807557870372</v>
      </c>
      <c r="K1487">
        <v>1</v>
      </c>
      <c r="L1487">
        <v>1</v>
      </c>
      <c r="M1487" t="s">
        <v>1850</v>
      </c>
      <c r="N1487" t="s">
        <v>1851</v>
      </c>
      <c r="O1487" s="1">
        <v>46216.80672453704</v>
      </c>
      <c r="P1487" s="1">
        <v>46216.807557870372</v>
      </c>
      <c r="Q1487" s="1" t="str">
        <f t="shared" si="23"/>
        <v>2913705|r04</v>
      </c>
    </row>
    <row r="1488" spans="1:17">
      <c r="A1488">
        <v>1487</v>
      </c>
      <c r="B1488" t="s">
        <v>1863</v>
      </c>
      <c r="C1488" t="s">
        <v>1864</v>
      </c>
      <c r="D1488">
        <v>5220454</v>
      </c>
      <c r="E1488">
        <v>78</v>
      </c>
      <c r="F1488" t="s">
        <v>1849</v>
      </c>
      <c r="G1488" s="1">
        <v>46216.807974537034</v>
      </c>
      <c r="H1488">
        <v>69</v>
      </c>
      <c r="I1488" t="s">
        <v>1849</v>
      </c>
      <c r="J1488" s="1">
        <v>46216.808229166665</v>
      </c>
      <c r="K1488">
        <v>1</v>
      </c>
      <c r="L1488">
        <v>1</v>
      </c>
      <c r="M1488" t="s">
        <v>1850</v>
      </c>
      <c r="N1488" t="s">
        <v>1851</v>
      </c>
      <c r="O1488" s="1">
        <v>46216.807511574072</v>
      </c>
      <c r="P1488" s="1">
        <v>46216.808229166665</v>
      </c>
      <c r="Q1488" s="1" t="str">
        <f t="shared" si="23"/>
        <v>5220454|r04</v>
      </c>
    </row>
    <row r="1489" spans="1:17">
      <c r="A1489">
        <v>1488</v>
      </c>
      <c r="B1489" t="s">
        <v>1863</v>
      </c>
      <c r="C1489" t="s">
        <v>1864</v>
      </c>
      <c r="D1489">
        <v>2915007</v>
      </c>
      <c r="E1489">
        <v>78</v>
      </c>
      <c r="F1489" t="s">
        <v>1849</v>
      </c>
      <c r="G1489" s="1">
        <v>46216.80804398148</v>
      </c>
      <c r="I1489" t="s">
        <v>1852</v>
      </c>
      <c r="J1489" s="1">
        <v>46216.808831018519</v>
      </c>
      <c r="K1489">
        <v>1</v>
      </c>
      <c r="L1489">
        <v>0</v>
      </c>
      <c r="M1489" t="s">
        <v>1853</v>
      </c>
      <c r="N1489" t="s">
        <v>1851</v>
      </c>
      <c r="O1489" s="1">
        <v>46216.807604166665</v>
      </c>
      <c r="P1489" s="1">
        <v>46216.808831018519</v>
      </c>
      <c r="Q1489" s="1" t="str">
        <f t="shared" si="23"/>
        <v>2915007|r04</v>
      </c>
    </row>
    <row r="1490" spans="1:17">
      <c r="A1490">
        <v>1489</v>
      </c>
      <c r="B1490" t="s">
        <v>1863</v>
      </c>
      <c r="C1490" t="s">
        <v>1864</v>
      </c>
      <c r="D1490">
        <v>5100102</v>
      </c>
      <c r="E1490">
        <v>45</v>
      </c>
      <c r="F1490" t="s">
        <v>1849</v>
      </c>
      <c r="G1490" s="1">
        <v>46216.812476851854</v>
      </c>
      <c r="H1490">
        <v>61</v>
      </c>
      <c r="I1490" t="s">
        <v>1849</v>
      </c>
      <c r="J1490" s="1">
        <v>46216.812719907408</v>
      </c>
      <c r="K1490">
        <v>1</v>
      </c>
      <c r="L1490">
        <v>1</v>
      </c>
      <c r="M1490" t="s">
        <v>1850</v>
      </c>
      <c r="N1490" t="s">
        <v>1851</v>
      </c>
      <c r="O1490" s="1">
        <v>46216.808275462965</v>
      </c>
      <c r="P1490" s="1">
        <v>46216.812719907408</v>
      </c>
      <c r="Q1490" s="1" t="str">
        <f t="shared" si="23"/>
        <v>5100102|r04</v>
      </c>
    </row>
    <row r="1491" spans="1:17">
      <c r="A1491">
        <v>1490</v>
      </c>
      <c r="B1491" t="s">
        <v>1863</v>
      </c>
      <c r="C1491" t="s">
        <v>1864</v>
      </c>
      <c r="D1491">
        <v>2915106</v>
      </c>
      <c r="E1491">
        <v>96</v>
      </c>
      <c r="F1491" t="s">
        <v>1849</v>
      </c>
      <c r="G1491" s="1">
        <v>46216.812407407408</v>
      </c>
      <c r="H1491">
        <v>73</v>
      </c>
      <c r="I1491" t="s">
        <v>1849</v>
      </c>
      <c r="J1491" s="1">
        <v>46216.812673611108</v>
      </c>
      <c r="K1491">
        <v>1</v>
      </c>
      <c r="L1491">
        <v>1</v>
      </c>
      <c r="M1491" t="s">
        <v>1850</v>
      </c>
      <c r="N1491" t="s">
        <v>1851</v>
      </c>
      <c r="O1491" s="1">
        <v>46216.808888888889</v>
      </c>
      <c r="P1491" s="1">
        <v>46216.812673611108</v>
      </c>
      <c r="Q1491" s="1" t="str">
        <f t="shared" si="23"/>
        <v>2915106|r04</v>
      </c>
    </row>
    <row r="1492" spans="1:17">
      <c r="A1492">
        <v>1491</v>
      </c>
      <c r="B1492" t="s">
        <v>1863</v>
      </c>
      <c r="C1492" t="s">
        <v>1864</v>
      </c>
      <c r="D1492">
        <v>1500107</v>
      </c>
      <c r="E1492">
        <v>71</v>
      </c>
      <c r="F1492" t="s">
        <v>1849</v>
      </c>
      <c r="G1492" s="1">
        <v>46216.811782407407</v>
      </c>
      <c r="H1492">
        <v>60</v>
      </c>
      <c r="I1492" t="s">
        <v>1849</v>
      </c>
      <c r="J1492" s="1">
        <v>46216.812094907407</v>
      </c>
      <c r="K1492">
        <v>1</v>
      </c>
      <c r="L1492">
        <v>1</v>
      </c>
      <c r="M1492" t="s">
        <v>1850</v>
      </c>
      <c r="N1492" t="s">
        <v>1851</v>
      </c>
      <c r="O1492" s="1">
        <v>46216.808969907404</v>
      </c>
      <c r="P1492" s="1">
        <v>46216.812094907407</v>
      </c>
      <c r="Q1492" s="1" t="str">
        <f t="shared" si="23"/>
        <v>1500107|r04</v>
      </c>
    </row>
    <row r="1493" spans="1:17">
      <c r="A1493">
        <v>1492</v>
      </c>
      <c r="B1493" t="s">
        <v>1863</v>
      </c>
      <c r="C1493" t="s">
        <v>1864</v>
      </c>
      <c r="D1493">
        <v>1500958</v>
      </c>
      <c r="E1493">
        <v>73</v>
      </c>
      <c r="F1493" t="s">
        <v>1849</v>
      </c>
      <c r="G1493" s="1">
        <v>46216.812407407408</v>
      </c>
      <c r="H1493">
        <v>64</v>
      </c>
      <c r="I1493" t="s">
        <v>1849</v>
      </c>
      <c r="J1493" s="1">
        <v>46216.812662037039</v>
      </c>
      <c r="K1493">
        <v>1</v>
      </c>
      <c r="L1493">
        <v>1</v>
      </c>
      <c r="M1493" t="s">
        <v>1850</v>
      </c>
      <c r="N1493" t="s">
        <v>1851</v>
      </c>
      <c r="O1493" s="1">
        <v>46216.81212962963</v>
      </c>
      <c r="P1493" s="1">
        <v>46216.812662037039</v>
      </c>
      <c r="Q1493" s="1" t="str">
        <f t="shared" si="23"/>
        <v>1500958|r04</v>
      </c>
    </row>
    <row r="1494" spans="1:17">
      <c r="A1494">
        <v>1493</v>
      </c>
      <c r="B1494" t="s">
        <v>1863</v>
      </c>
      <c r="C1494" t="s">
        <v>1864</v>
      </c>
      <c r="D1494">
        <v>1502707</v>
      </c>
      <c r="E1494">
        <v>72</v>
      </c>
      <c r="F1494" t="s">
        <v>1849</v>
      </c>
      <c r="G1494" s="1">
        <v>46216.813206018516</v>
      </c>
      <c r="H1494">
        <v>62</v>
      </c>
      <c r="I1494" t="s">
        <v>1849</v>
      </c>
      <c r="J1494" s="1">
        <v>46216.81349537037</v>
      </c>
      <c r="K1494">
        <v>1</v>
      </c>
      <c r="L1494">
        <v>1</v>
      </c>
      <c r="M1494" t="s">
        <v>1850</v>
      </c>
      <c r="N1494" t="s">
        <v>1851</v>
      </c>
      <c r="O1494" s="1">
        <v>46216.812708333331</v>
      </c>
      <c r="P1494" s="1">
        <v>46216.81349537037</v>
      </c>
      <c r="Q1494" s="1" t="str">
        <f t="shared" si="23"/>
        <v>1502707|r04</v>
      </c>
    </row>
    <row r="1495" spans="1:17">
      <c r="A1495">
        <v>1494</v>
      </c>
      <c r="B1495" t="s">
        <v>1863</v>
      </c>
      <c r="C1495" t="s">
        <v>1864</v>
      </c>
      <c r="D1495">
        <v>2918357</v>
      </c>
      <c r="E1495">
        <v>87</v>
      </c>
      <c r="F1495" t="s">
        <v>1849</v>
      </c>
      <c r="G1495" s="1">
        <v>46216.813125000001</v>
      </c>
      <c r="H1495">
        <v>77</v>
      </c>
      <c r="I1495" t="s">
        <v>1849</v>
      </c>
      <c r="J1495" s="1">
        <v>46216.813402777778</v>
      </c>
      <c r="K1495">
        <v>1</v>
      </c>
      <c r="L1495">
        <v>1</v>
      </c>
      <c r="M1495" t="s">
        <v>1850</v>
      </c>
      <c r="N1495" t="s">
        <v>1851</v>
      </c>
      <c r="O1495" s="1">
        <v>46216.812708333331</v>
      </c>
      <c r="P1495" s="1">
        <v>46216.813402777778</v>
      </c>
      <c r="Q1495" s="1" t="str">
        <f t="shared" si="23"/>
        <v>2918357|r04</v>
      </c>
    </row>
    <row r="1496" spans="1:17">
      <c r="A1496">
        <v>1495</v>
      </c>
      <c r="B1496" t="s">
        <v>1863</v>
      </c>
      <c r="C1496" t="s">
        <v>1864</v>
      </c>
      <c r="D1496">
        <v>5101902</v>
      </c>
      <c r="E1496">
        <v>61</v>
      </c>
      <c r="F1496" t="s">
        <v>1849</v>
      </c>
      <c r="G1496" s="1">
        <v>46216.813125000001</v>
      </c>
      <c r="H1496">
        <v>52</v>
      </c>
      <c r="I1496" t="s">
        <v>1849</v>
      </c>
      <c r="J1496" s="1">
        <v>46216.813402777778</v>
      </c>
      <c r="K1496">
        <v>1</v>
      </c>
      <c r="L1496">
        <v>1</v>
      </c>
      <c r="M1496" t="s">
        <v>1850</v>
      </c>
      <c r="N1496" t="s">
        <v>1851</v>
      </c>
      <c r="O1496" s="1">
        <v>46216.812800925924</v>
      </c>
      <c r="P1496" s="1">
        <v>46216.813402777778</v>
      </c>
      <c r="Q1496" s="1" t="str">
        <f t="shared" si="23"/>
        <v>5101902|r04</v>
      </c>
    </row>
    <row r="1497" spans="1:17">
      <c r="A1497">
        <v>1496</v>
      </c>
      <c r="B1497" t="s">
        <v>1863</v>
      </c>
      <c r="C1497" t="s">
        <v>1864</v>
      </c>
      <c r="D1497">
        <v>2918555</v>
      </c>
      <c r="E1497">
        <v>64</v>
      </c>
      <c r="F1497" t="s">
        <v>1849</v>
      </c>
      <c r="G1497" s="1">
        <v>46216.813738425924</v>
      </c>
      <c r="H1497">
        <v>55</v>
      </c>
      <c r="I1497" t="s">
        <v>1849</v>
      </c>
      <c r="J1497" s="1">
        <v>46216.813981481479</v>
      </c>
      <c r="K1497">
        <v>1</v>
      </c>
      <c r="L1497">
        <v>1</v>
      </c>
      <c r="M1497" t="s">
        <v>1850</v>
      </c>
      <c r="N1497" t="s">
        <v>1851</v>
      </c>
      <c r="O1497" s="1">
        <v>46216.813449074078</v>
      </c>
      <c r="P1497" s="1">
        <v>46216.813981481479</v>
      </c>
      <c r="Q1497" s="1" t="str">
        <f t="shared" si="23"/>
        <v>2918555|r04</v>
      </c>
    </row>
    <row r="1498" spans="1:17">
      <c r="A1498">
        <v>1497</v>
      </c>
      <c r="B1498" t="s">
        <v>1863</v>
      </c>
      <c r="C1498" t="s">
        <v>1864</v>
      </c>
      <c r="D1498">
        <v>5102504</v>
      </c>
      <c r="E1498">
        <v>80</v>
      </c>
      <c r="F1498" t="s">
        <v>1849</v>
      </c>
      <c r="G1498" s="1">
        <v>46216.81391203704</v>
      </c>
      <c r="H1498">
        <v>75</v>
      </c>
      <c r="I1498" t="s">
        <v>1849</v>
      </c>
      <c r="J1498" s="1">
        <v>46216.814189814817</v>
      </c>
      <c r="K1498">
        <v>1</v>
      </c>
      <c r="L1498">
        <v>1</v>
      </c>
      <c r="M1498" t="s">
        <v>1850</v>
      </c>
      <c r="N1498" t="s">
        <v>1851</v>
      </c>
      <c r="O1498" s="1">
        <v>46216.813449074078</v>
      </c>
      <c r="P1498" s="1">
        <v>46216.814189814817</v>
      </c>
      <c r="Q1498" s="1" t="str">
        <f t="shared" si="23"/>
        <v>5102504|r04</v>
      </c>
    </row>
    <row r="1499" spans="1:17">
      <c r="A1499">
        <v>1498</v>
      </c>
      <c r="B1499" t="s">
        <v>1863</v>
      </c>
      <c r="C1499" t="s">
        <v>1864</v>
      </c>
      <c r="D1499">
        <v>1502939</v>
      </c>
      <c r="E1499">
        <v>71</v>
      </c>
      <c r="F1499" t="s">
        <v>1849</v>
      </c>
      <c r="G1499" s="1">
        <v>46216.814062500001</v>
      </c>
      <c r="H1499">
        <v>62</v>
      </c>
      <c r="I1499" t="s">
        <v>1849</v>
      </c>
      <c r="J1499" s="1">
        <v>46216.814502314817</v>
      </c>
      <c r="K1499">
        <v>1</v>
      </c>
      <c r="L1499">
        <v>1</v>
      </c>
      <c r="M1499" t="s">
        <v>1850</v>
      </c>
      <c r="N1499" t="s">
        <v>1851</v>
      </c>
      <c r="O1499" s="1">
        <v>46216.81355324074</v>
      </c>
      <c r="P1499" s="1">
        <v>46216.814502314817</v>
      </c>
      <c r="Q1499" s="1" t="str">
        <f t="shared" si="23"/>
        <v>1502939|r04</v>
      </c>
    </row>
    <row r="1500" spans="1:17">
      <c r="A1500">
        <v>1499</v>
      </c>
      <c r="B1500" t="s">
        <v>1863</v>
      </c>
      <c r="C1500" t="s">
        <v>1864</v>
      </c>
      <c r="D1500">
        <v>2918803</v>
      </c>
      <c r="E1500">
        <v>56</v>
      </c>
      <c r="F1500" t="s">
        <v>1849</v>
      </c>
      <c r="G1500" s="1">
        <v>46216.815127314818</v>
      </c>
      <c r="H1500">
        <v>55</v>
      </c>
      <c r="I1500" t="s">
        <v>1849</v>
      </c>
      <c r="J1500" s="1">
        <v>46216.815520833334</v>
      </c>
      <c r="K1500">
        <v>1</v>
      </c>
      <c r="L1500">
        <v>1</v>
      </c>
      <c r="M1500" t="s">
        <v>1850</v>
      </c>
      <c r="N1500" t="s">
        <v>1851</v>
      </c>
      <c r="O1500" s="1">
        <v>46216.814016203702</v>
      </c>
      <c r="P1500" s="1">
        <v>46216.815520833334</v>
      </c>
      <c r="Q1500" s="1" t="str">
        <f t="shared" si="23"/>
        <v>2918803|r04</v>
      </c>
    </row>
    <row r="1501" spans="1:17">
      <c r="A1501">
        <v>1500</v>
      </c>
      <c r="B1501" t="s">
        <v>1863</v>
      </c>
      <c r="C1501" t="s">
        <v>1864</v>
      </c>
      <c r="D1501">
        <v>5103437</v>
      </c>
      <c r="E1501">
        <v>96</v>
      </c>
      <c r="F1501" t="s">
        <v>1849</v>
      </c>
      <c r="G1501" s="1">
        <v>46216.814375000002</v>
      </c>
      <c r="H1501">
        <v>72</v>
      </c>
      <c r="I1501" t="s">
        <v>1849</v>
      </c>
      <c r="J1501" s="1">
        <v>46216.814629629633</v>
      </c>
      <c r="K1501">
        <v>1</v>
      </c>
      <c r="L1501">
        <v>1</v>
      </c>
      <c r="M1501" t="s">
        <v>1850</v>
      </c>
      <c r="N1501" t="s">
        <v>1851</v>
      </c>
      <c r="O1501" s="1">
        <v>46216.814236111109</v>
      </c>
      <c r="P1501" s="1">
        <v>46216.814629629633</v>
      </c>
      <c r="Q1501" s="1" t="str">
        <f t="shared" si="23"/>
        <v>5103437|r04</v>
      </c>
    </row>
    <row r="1502" spans="1:17">
      <c r="A1502">
        <v>1501</v>
      </c>
      <c r="B1502" t="s">
        <v>1863</v>
      </c>
      <c r="C1502" t="s">
        <v>1864</v>
      </c>
      <c r="D1502">
        <v>1504422</v>
      </c>
      <c r="E1502">
        <v>83</v>
      </c>
      <c r="F1502" t="s">
        <v>1849</v>
      </c>
      <c r="G1502" s="1">
        <v>46216.814988425926</v>
      </c>
      <c r="H1502">
        <v>68</v>
      </c>
      <c r="I1502" t="s">
        <v>1849</v>
      </c>
      <c r="J1502" s="1">
        <v>46216.815266203703</v>
      </c>
      <c r="K1502">
        <v>1</v>
      </c>
      <c r="L1502">
        <v>1</v>
      </c>
      <c r="M1502" t="s">
        <v>1850</v>
      </c>
      <c r="N1502" t="s">
        <v>1851</v>
      </c>
      <c r="O1502" s="1">
        <v>46216.81453703704</v>
      </c>
      <c r="P1502" s="1">
        <v>46216.815266203703</v>
      </c>
      <c r="Q1502" s="1" t="str">
        <f t="shared" si="23"/>
        <v>1504422|r04</v>
      </c>
    </row>
    <row r="1503" spans="1:17">
      <c r="A1503">
        <v>1502</v>
      </c>
      <c r="B1503" t="s">
        <v>1863</v>
      </c>
      <c r="C1503" t="s">
        <v>1864</v>
      </c>
      <c r="D1503">
        <v>5104807</v>
      </c>
      <c r="E1503">
        <v>82</v>
      </c>
      <c r="F1503" t="s">
        <v>1849</v>
      </c>
      <c r="G1503" s="1">
        <v>46216.815000000002</v>
      </c>
      <c r="H1503">
        <v>74</v>
      </c>
      <c r="I1503" t="s">
        <v>1849</v>
      </c>
      <c r="J1503" s="1">
        <v>46216.81527777778</v>
      </c>
      <c r="K1503">
        <v>1</v>
      </c>
      <c r="L1503">
        <v>1</v>
      </c>
      <c r="M1503" t="s">
        <v>1850</v>
      </c>
      <c r="N1503" t="s">
        <v>1851</v>
      </c>
      <c r="O1503" s="1">
        <v>46216.814675925925</v>
      </c>
      <c r="P1503" s="1">
        <v>46216.81527777778</v>
      </c>
      <c r="Q1503" s="1" t="str">
        <f t="shared" si="23"/>
        <v>5104807|r04</v>
      </c>
    </row>
    <row r="1504" spans="1:17">
      <c r="A1504">
        <v>1503</v>
      </c>
      <c r="B1504" t="s">
        <v>1863</v>
      </c>
      <c r="C1504" t="s">
        <v>1864</v>
      </c>
      <c r="D1504">
        <v>1505494</v>
      </c>
      <c r="E1504">
        <v>76</v>
      </c>
      <c r="F1504" t="s">
        <v>1849</v>
      </c>
      <c r="G1504" s="1">
        <v>46216.815752314818</v>
      </c>
      <c r="H1504">
        <v>66</v>
      </c>
      <c r="I1504" t="s">
        <v>1849</v>
      </c>
      <c r="J1504" s="1">
        <v>46216.816076388888</v>
      </c>
      <c r="K1504">
        <v>1</v>
      </c>
      <c r="L1504">
        <v>1</v>
      </c>
      <c r="M1504" t="s">
        <v>1850</v>
      </c>
      <c r="N1504" t="s">
        <v>1851</v>
      </c>
      <c r="O1504" s="1">
        <v>46216.815312500003</v>
      </c>
      <c r="P1504" s="1">
        <v>46216.816076388888</v>
      </c>
      <c r="Q1504" s="1" t="str">
        <f t="shared" si="23"/>
        <v>1505494|r04</v>
      </c>
    </row>
    <row r="1505" spans="1:17">
      <c r="A1505">
        <v>1504</v>
      </c>
      <c r="B1505" t="s">
        <v>1863</v>
      </c>
      <c r="C1505" t="s">
        <v>1864</v>
      </c>
      <c r="D1505">
        <v>5105580</v>
      </c>
      <c r="E1505">
        <v>53</v>
      </c>
      <c r="F1505" t="s">
        <v>1849</v>
      </c>
      <c r="G1505" s="1">
        <v>46216.815763888888</v>
      </c>
      <c r="H1505">
        <v>54</v>
      </c>
      <c r="I1505" t="s">
        <v>1849</v>
      </c>
      <c r="J1505" s="1">
        <v>46216.816006944442</v>
      </c>
      <c r="K1505">
        <v>1</v>
      </c>
      <c r="L1505">
        <v>1</v>
      </c>
      <c r="M1505" t="s">
        <v>1850</v>
      </c>
      <c r="N1505" t="s">
        <v>1851</v>
      </c>
      <c r="O1505" s="1">
        <v>46216.815324074072</v>
      </c>
      <c r="P1505" s="1">
        <v>46216.816006944442</v>
      </c>
      <c r="Q1505" s="1" t="str">
        <f t="shared" si="23"/>
        <v>5105580|r04</v>
      </c>
    </row>
    <row r="1506" spans="1:17">
      <c r="A1506">
        <v>1505</v>
      </c>
      <c r="B1506" t="s">
        <v>1863</v>
      </c>
      <c r="C1506" t="s">
        <v>1864</v>
      </c>
      <c r="D1506">
        <v>2919058</v>
      </c>
      <c r="E1506">
        <v>65</v>
      </c>
      <c r="F1506" t="s">
        <v>1849</v>
      </c>
      <c r="G1506" s="1">
        <v>46216.815798611111</v>
      </c>
      <c r="H1506">
        <v>57</v>
      </c>
      <c r="I1506" t="s">
        <v>1849</v>
      </c>
      <c r="J1506" s="1">
        <v>46216.816087962965</v>
      </c>
      <c r="K1506">
        <v>1</v>
      </c>
      <c r="L1506">
        <v>1</v>
      </c>
      <c r="M1506" t="s">
        <v>1850</v>
      </c>
      <c r="N1506" t="s">
        <v>1851</v>
      </c>
      <c r="O1506" s="1">
        <v>46216.815567129626</v>
      </c>
      <c r="P1506" s="1">
        <v>46216.816087962965</v>
      </c>
      <c r="Q1506" s="1" t="str">
        <f t="shared" si="23"/>
        <v>2919058|r04</v>
      </c>
    </row>
    <row r="1507" spans="1:17">
      <c r="A1507">
        <v>1506</v>
      </c>
      <c r="B1507" t="s">
        <v>1863</v>
      </c>
      <c r="C1507" t="s">
        <v>1864</v>
      </c>
      <c r="D1507">
        <v>5106828</v>
      </c>
      <c r="E1507">
        <v>89</v>
      </c>
      <c r="F1507" t="s">
        <v>1849</v>
      </c>
      <c r="G1507" s="1">
        <v>46216.81658564815</v>
      </c>
      <c r="H1507">
        <v>83</v>
      </c>
      <c r="I1507" t="s">
        <v>1849</v>
      </c>
      <c r="J1507" s="1">
        <v>46216.816851851851</v>
      </c>
      <c r="K1507">
        <v>1</v>
      </c>
      <c r="L1507">
        <v>1</v>
      </c>
      <c r="M1507" t="s">
        <v>1850</v>
      </c>
      <c r="N1507" t="s">
        <v>1851</v>
      </c>
      <c r="O1507" s="1">
        <v>46216.816053240742</v>
      </c>
      <c r="P1507" s="1">
        <v>46216.816851851851</v>
      </c>
      <c r="Q1507" s="1" t="str">
        <f t="shared" si="23"/>
        <v>5106828|r04</v>
      </c>
    </row>
    <row r="1508" spans="1:17">
      <c r="A1508">
        <v>1507</v>
      </c>
      <c r="B1508" t="s">
        <v>1863</v>
      </c>
      <c r="C1508" t="s">
        <v>1864</v>
      </c>
      <c r="D1508">
        <v>1100015</v>
      </c>
      <c r="E1508">
        <v>80</v>
      </c>
      <c r="F1508" t="s">
        <v>1849</v>
      </c>
      <c r="G1508" s="1">
        <v>46216.81658564815</v>
      </c>
      <c r="H1508">
        <v>72</v>
      </c>
      <c r="I1508" t="s">
        <v>1849</v>
      </c>
      <c r="J1508" s="1">
        <v>46216.81695601852</v>
      </c>
      <c r="K1508">
        <v>1</v>
      </c>
      <c r="L1508">
        <v>1</v>
      </c>
      <c r="M1508" t="s">
        <v>1850</v>
      </c>
      <c r="N1508" t="s">
        <v>1851</v>
      </c>
      <c r="O1508" s="1">
        <v>46216.816134259258</v>
      </c>
      <c r="P1508" s="1">
        <v>46216.81695601852</v>
      </c>
      <c r="Q1508" s="1" t="str">
        <f t="shared" si="23"/>
        <v>1100015|r04</v>
      </c>
    </row>
    <row r="1509" spans="1:17">
      <c r="A1509">
        <v>1508</v>
      </c>
      <c r="B1509" t="s">
        <v>1863</v>
      </c>
      <c r="C1509" t="s">
        <v>1864</v>
      </c>
      <c r="D1509">
        <v>2921302</v>
      </c>
      <c r="E1509">
        <v>65</v>
      </c>
      <c r="F1509" t="s">
        <v>1849</v>
      </c>
      <c r="G1509" s="1">
        <v>46216.81659722222</v>
      </c>
      <c r="H1509">
        <v>57</v>
      </c>
      <c r="I1509" t="s">
        <v>1849</v>
      </c>
      <c r="J1509" s="1">
        <v>46216.816886574074</v>
      </c>
      <c r="K1509">
        <v>1</v>
      </c>
      <c r="L1509">
        <v>1</v>
      </c>
      <c r="M1509" t="s">
        <v>1850</v>
      </c>
      <c r="N1509" t="s">
        <v>1851</v>
      </c>
      <c r="O1509" s="1">
        <v>46216.816145833334</v>
      </c>
      <c r="P1509" s="1">
        <v>46216.816886574074</v>
      </c>
      <c r="Q1509" s="1" t="str">
        <f t="shared" si="23"/>
        <v>2921302|r04</v>
      </c>
    </row>
    <row r="1510" spans="1:17">
      <c r="A1510">
        <v>1509</v>
      </c>
      <c r="B1510" t="s">
        <v>1863</v>
      </c>
      <c r="C1510" t="s">
        <v>1864</v>
      </c>
      <c r="D1510">
        <v>5107107</v>
      </c>
      <c r="E1510">
        <v>74</v>
      </c>
      <c r="F1510" t="s">
        <v>1849</v>
      </c>
      <c r="G1510" s="1">
        <v>46216.81722222222</v>
      </c>
      <c r="H1510">
        <v>62</v>
      </c>
      <c r="I1510" t="s">
        <v>1849</v>
      </c>
      <c r="J1510" s="1">
        <v>46216.817407407405</v>
      </c>
      <c r="K1510">
        <v>1</v>
      </c>
      <c r="L1510">
        <v>1</v>
      </c>
      <c r="M1510" t="s">
        <v>1850</v>
      </c>
      <c r="N1510" t="s">
        <v>1851</v>
      </c>
      <c r="O1510" s="1">
        <v>46216.816886574074</v>
      </c>
      <c r="P1510" s="1">
        <v>46216.817407407405</v>
      </c>
      <c r="Q1510" s="1" t="str">
        <f t="shared" si="23"/>
        <v>5107107|r04</v>
      </c>
    </row>
    <row r="1511" spans="1:17">
      <c r="A1511">
        <v>1510</v>
      </c>
      <c r="B1511" t="s">
        <v>1863</v>
      </c>
      <c r="C1511" t="s">
        <v>1864</v>
      </c>
      <c r="D1511">
        <v>2922607</v>
      </c>
      <c r="E1511">
        <v>68</v>
      </c>
      <c r="F1511" t="s">
        <v>1849</v>
      </c>
      <c r="G1511" s="1">
        <v>46216.81722222222</v>
      </c>
      <c r="H1511">
        <v>59</v>
      </c>
      <c r="I1511" t="s">
        <v>1849</v>
      </c>
      <c r="J1511" s="1">
        <v>46216.817488425928</v>
      </c>
      <c r="K1511">
        <v>1</v>
      </c>
      <c r="L1511">
        <v>1</v>
      </c>
      <c r="M1511" t="s">
        <v>1850</v>
      </c>
      <c r="N1511" t="s">
        <v>1851</v>
      </c>
      <c r="O1511" s="1">
        <v>46216.81695601852</v>
      </c>
      <c r="P1511" s="1">
        <v>46216.817488425928</v>
      </c>
      <c r="Q1511" s="1" t="str">
        <f t="shared" si="23"/>
        <v>2922607|r04</v>
      </c>
    </row>
    <row r="1512" spans="1:17">
      <c r="A1512">
        <v>1511</v>
      </c>
      <c r="B1512" t="s">
        <v>1863</v>
      </c>
      <c r="C1512" t="s">
        <v>1864</v>
      </c>
      <c r="D1512">
        <v>1100700</v>
      </c>
      <c r="E1512">
        <v>96</v>
      </c>
      <c r="F1512" t="s">
        <v>1849</v>
      </c>
      <c r="G1512" s="1">
        <v>46216.817199074074</v>
      </c>
      <c r="H1512">
        <v>83</v>
      </c>
      <c r="I1512" t="s">
        <v>1849</v>
      </c>
      <c r="J1512" s="1">
        <v>46216.817499999997</v>
      </c>
      <c r="K1512">
        <v>1</v>
      </c>
      <c r="L1512">
        <v>1</v>
      </c>
      <c r="M1512" t="s">
        <v>1850</v>
      </c>
      <c r="N1512" t="s">
        <v>1851</v>
      </c>
      <c r="O1512" s="1">
        <v>46216.817013888889</v>
      </c>
      <c r="P1512" s="1">
        <v>46216.817499999997</v>
      </c>
      <c r="Q1512" s="1" t="str">
        <f t="shared" si="23"/>
        <v>1100700|r04</v>
      </c>
    </row>
    <row r="1513" spans="1:17">
      <c r="A1513">
        <v>1512</v>
      </c>
      <c r="B1513" t="s">
        <v>1863</v>
      </c>
      <c r="C1513" t="s">
        <v>1864</v>
      </c>
      <c r="D1513">
        <v>5107909</v>
      </c>
      <c r="E1513">
        <v>96</v>
      </c>
      <c r="F1513" t="s">
        <v>1849</v>
      </c>
      <c r="G1513" s="1">
        <v>46216.819953703707</v>
      </c>
      <c r="H1513">
        <v>92</v>
      </c>
      <c r="I1513" t="s">
        <v>1849</v>
      </c>
      <c r="J1513" s="1">
        <v>46216.820231481484</v>
      </c>
      <c r="K1513">
        <v>1</v>
      </c>
      <c r="L1513">
        <v>1</v>
      </c>
      <c r="M1513" t="s">
        <v>1850</v>
      </c>
      <c r="N1513" t="s">
        <v>1851</v>
      </c>
      <c r="O1513" s="1">
        <v>46216.817453703705</v>
      </c>
      <c r="P1513" s="1">
        <v>46216.820231481484</v>
      </c>
      <c r="Q1513" s="1" t="str">
        <f t="shared" si="23"/>
        <v>5107909|r04</v>
      </c>
    </row>
    <row r="1514" spans="1:17">
      <c r="A1514">
        <v>1513</v>
      </c>
      <c r="B1514" t="s">
        <v>1863</v>
      </c>
      <c r="C1514" t="s">
        <v>1864</v>
      </c>
      <c r="D1514">
        <v>2923209</v>
      </c>
      <c r="E1514">
        <v>67</v>
      </c>
      <c r="F1514" t="s">
        <v>1849</v>
      </c>
      <c r="G1514" s="1">
        <v>46216.817847222221</v>
      </c>
      <c r="H1514">
        <v>56</v>
      </c>
      <c r="I1514" t="s">
        <v>1849</v>
      </c>
      <c r="J1514" s="1">
        <v>46216.818101851852</v>
      </c>
      <c r="K1514">
        <v>1</v>
      </c>
      <c r="L1514">
        <v>1</v>
      </c>
      <c r="M1514" t="s">
        <v>1850</v>
      </c>
      <c r="N1514" t="s">
        <v>1851</v>
      </c>
      <c r="O1514" s="1">
        <v>46216.817546296297</v>
      </c>
      <c r="P1514" s="1">
        <v>46216.818101851852</v>
      </c>
      <c r="Q1514" s="1" t="str">
        <f t="shared" si="23"/>
        <v>2923209|r04</v>
      </c>
    </row>
    <row r="1515" spans="1:17">
      <c r="A1515">
        <v>1514</v>
      </c>
      <c r="B1515" t="s">
        <v>1863</v>
      </c>
      <c r="C1515" t="s">
        <v>1864</v>
      </c>
      <c r="D1515">
        <v>1100908</v>
      </c>
      <c r="E1515">
        <v>73</v>
      </c>
      <c r="F1515" t="s">
        <v>1849</v>
      </c>
      <c r="G1515" s="1">
        <v>46216.818043981482</v>
      </c>
      <c r="H1515">
        <v>64</v>
      </c>
      <c r="I1515" t="s">
        <v>1849</v>
      </c>
      <c r="J1515" s="1">
        <v>46216.818252314813</v>
      </c>
      <c r="K1515">
        <v>1</v>
      </c>
      <c r="L1515">
        <v>1</v>
      </c>
      <c r="M1515" t="s">
        <v>1850</v>
      </c>
      <c r="N1515" t="s">
        <v>1851</v>
      </c>
      <c r="O1515" s="1">
        <v>46216.817557870374</v>
      </c>
      <c r="P1515" s="1">
        <v>46216.818252314813</v>
      </c>
      <c r="Q1515" s="1" t="str">
        <f t="shared" si="23"/>
        <v>1100908|r04</v>
      </c>
    </row>
    <row r="1516" spans="1:17">
      <c r="A1516">
        <v>1515</v>
      </c>
      <c r="B1516" t="s">
        <v>1863</v>
      </c>
      <c r="C1516" t="s">
        <v>1864</v>
      </c>
      <c r="D1516">
        <v>2923704</v>
      </c>
      <c r="E1516">
        <v>89</v>
      </c>
      <c r="F1516" t="s">
        <v>1849</v>
      </c>
      <c r="G1516" s="1">
        <v>46216.821053240739</v>
      </c>
      <c r="H1516">
        <v>86</v>
      </c>
      <c r="I1516" t="s">
        <v>1849</v>
      </c>
      <c r="J1516" s="1">
        <v>46216.821273148147</v>
      </c>
      <c r="K1516">
        <v>1</v>
      </c>
      <c r="L1516">
        <v>1</v>
      </c>
      <c r="M1516" t="s">
        <v>1850</v>
      </c>
      <c r="N1516" t="s">
        <v>1851</v>
      </c>
      <c r="O1516" s="1">
        <v>46216.818148148152</v>
      </c>
      <c r="P1516" s="1">
        <v>46216.821273148147</v>
      </c>
      <c r="Q1516" s="1" t="str">
        <f t="shared" si="23"/>
        <v>2923704|r04</v>
      </c>
    </row>
    <row r="1517" spans="1:17">
      <c r="A1517">
        <v>1516</v>
      </c>
      <c r="B1517" t="s">
        <v>1863</v>
      </c>
      <c r="C1517" t="s">
        <v>1864</v>
      </c>
      <c r="D1517">
        <v>1100080</v>
      </c>
      <c r="E1517">
        <v>71</v>
      </c>
      <c r="F1517" t="s">
        <v>1849</v>
      </c>
      <c r="G1517" s="1">
        <v>46216.818831018521</v>
      </c>
      <c r="H1517">
        <v>66</v>
      </c>
      <c r="I1517" t="s">
        <v>1849</v>
      </c>
      <c r="J1517" s="1">
        <v>46216.819120370368</v>
      </c>
      <c r="K1517">
        <v>1</v>
      </c>
      <c r="L1517">
        <v>1</v>
      </c>
      <c r="M1517" t="s">
        <v>1850</v>
      </c>
      <c r="N1517" t="s">
        <v>1851</v>
      </c>
      <c r="O1517" s="1">
        <v>46216.818287037036</v>
      </c>
      <c r="P1517" s="1">
        <v>46216.819120370368</v>
      </c>
      <c r="Q1517" s="1" t="str">
        <f t="shared" si="23"/>
        <v>1100080|r04</v>
      </c>
    </row>
    <row r="1518" spans="1:17">
      <c r="A1518">
        <v>1517</v>
      </c>
      <c r="B1518" t="s">
        <v>1863</v>
      </c>
      <c r="C1518" t="s">
        <v>1864</v>
      </c>
      <c r="D1518">
        <v>1101807</v>
      </c>
      <c r="E1518">
        <v>96</v>
      </c>
      <c r="F1518" t="s">
        <v>1849</v>
      </c>
      <c r="G1518" s="1">
        <v>46216.821053240739</v>
      </c>
      <c r="H1518">
        <v>66</v>
      </c>
      <c r="I1518" t="s">
        <v>1849</v>
      </c>
      <c r="J1518" s="1">
        <v>46216.821296296293</v>
      </c>
      <c r="K1518">
        <v>1</v>
      </c>
      <c r="L1518">
        <v>1</v>
      </c>
      <c r="M1518" t="s">
        <v>1850</v>
      </c>
      <c r="N1518" t="s">
        <v>1851</v>
      </c>
      <c r="O1518" s="1">
        <v>46216.819166666668</v>
      </c>
      <c r="P1518" s="1">
        <v>46216.821296296293</v>
      </c>
      <c r="Q1518" s="1" t="str">
        <f t="shared" si="23"/>
        <v>1101807|r04</v>
      </c>
    </row>
    <row r="1519" spans="1:17">
      <c r="A1519">
        <v>1518</v>
      </c>
      <c r="B1519" t="s">
        <v>1863</v>
      </c>
      <c r="C1519" t="s">
        <v>1864</v>
      </c>
      <c r="D1519">
        <v>5108402</v>
      </c>
      <c r="E1519">
        <v>72</v>
      </c>
      <c r="F1519" t="s">
        <v>1849</v>
      </c>
      <c r="G1519" s="1">
        <v>46216.820590277777</v>
      </c>
      <c r="H1519">
        <v>66</v>
      </c>
      <c r="I1519" t="s">
        <v>1849</v>
      </c>
      <c r="J1519" s="1">
        <v>46216.820868055554</v>
      </c>
      <c r="K1519">
        <v>1</v>
      </c>
      <c r="L1519">
        <v>1</v>
      </c>
      <c r="M1519" t="s">
        <v>1850</v>
      </c>
      <c r="N1519" t="s">
        <v>1851</v>
      </c>
      <c r="O1519" s="1">
        <v>46216.8202662037</v>
      </c>
      <c r="P1519" s="1">
        <v>46216.820868055554</v>
      </c>
      <c r="Q1519" s="1" t="str">
        <f t="shared" si="23"/>
        <v>5108402|r04</v>
      </c>
    </row>
    <row r="1520" spans="1:17">
      <c r="A1520">
        <v>1519</v>
      </c>
      <c r="B1520" t="s">
        <v>1863</v>
      </c>
      <c r="C1520" t="s">
        <v>1864</v>
      </c>
      <c r="D1520">
        <v>5001904</v>
      </c>
      <c r="E1520">
        <v>82</v>
      </c>
      <c r="F1520" t="s">
        <v>1849</v>
      </c>
      <c r="G1520" s="1">
        <v>46216.821388888886</v>
      </c>
      <c r="H1520">
        <v>74</v>
      </c>
      <c r="I1520" t="s">
        <v>1849</v>
      </c>
      <c r="J1520" s="1">
        <v>46216.821701388886</v>
      </c>
      <c r="K1520">
        <v>1</v>
      </c>
      <c r="L1520">
        <v>1</v>
      </c>
      <c r="M1520" t="s">
        <v>1850</v>
      </c>
      <c r="N1520" t="s">
        <v>1851</v>
      </c>
      <c r="O1520" s="1">
        <v>46216.820902777778</v>
      </c>
      <c r="P1520" s="1">
        <v>46216.821701388886</v>
      </c>
      <c r="Q1520" s="1" t="str">
        <f t="shared" si="23"/>
        <v>5001904|r04</v>
      </c>
    </row>
    <row r="1521" spans="1:17">
      <c r="A1521">
        <v>1520</v>
      </c>
      <c r="B1521" t="s">
        <v>1863</v>
      </c>
      <c r="C1521" t="s">
        <v>1864</v>
      </c>
      <c r="D1521">
        <v>2923803</v>
      </c>
      <c r="E1521">
        <v>65</v>
      </c>
      <c r="F1521" t="s">
        <v>1849</v>
      </c>
      <c r="G1521" s="1">
        <v>46216.821597222224</v>
      </c>
      <c r="H1521">
        <v>56</v>
      </c>
      <c r="I1521" t="s">
        <v>1849</v>
      </c>
      <c r="J1521" s="1">
        <v>46216.821840277778</v>
      </c>
      <c r="K1521">
        <v>1</v>
      </c>
      <c r="L1521">
        <v>1</v>
      </c>
      <c r="M1521" t="s">
        <v>1850</v>
      </c>
      <c r="N1521" t="s">
        <v>1851</v>
      </c>
      <c r="O1521" s="1">
        <v>46216.82130787037</v>
      </c>
      <c r="P1521" s="1">
        <v>46216.821840277778</v>
      </c>
      <c r="Q1521" s="1" t="str">
        <f t="shared" si="23"/>
        <v>2923803|r04</v>
      </c>
    </row>
    <row r="1522" spans="1:17">
      <c r="A1522">
        <v>1521</v>
      </c>
      <c r="B1522" t="s">
        <v>1863</v>
      </c>
      <c r="C1522" t="s">
        <v>1864</v>
      </c>
      <c r="D1522">
        <v>1400472</v>
      </c>
      <c r="E1522">
        <v>72</v>
      </c>
      <c r="F1522" t="s">
        <v>1849</v>
      </c>
      <c r="G1522" s="1">
        <v>46216.822291666664</v>
      </c>
      <c r="H1522">
        <v>59</v>
      </c>
      <c r="I1522" t="s">
        <v>1849</v>
      </c>
      <c r="J1522" s="1">
        <v>46216.822615740741</v>
      </c>
      <c r="K1522">
        <v>1</v>
      </c>
      <c r="L1522">
        <v>1</v>
      </c>
      <c r="M1522" t="s">
        <v>1850</v>
      </c>
      <c r="N1522" t="s">
        <v>1851</v>
      </c>
      <c r="O1522" s="1">
        <v>46216.821331018517</v>
      </c>
      <c r="P1522" s="1">
        <v>46216.822615740741</v>
      </c>
      <c r="Q1522" s="1" t="str">
        <f t="shared" si="23"/>
        <v>1400472|r04</v>
      </c>
    </row>
    <row r="1523" spans="1:17">
      <c r="A1523">
        <v>1522</v>
      </c>
      <c r="B1523" t="s">
        <v>1863</v>
      </c>
      <c r="C1523" t="s">
        <v>1864</v>
      </c>
      <c r="D1523">
        <v>5002704</v>
      </c>
      <c r="E1523">
        <v>79</v>
      </c>
      <c r="F1523" t="s">
        <v>1849</v>
      </c>
      <c r="G1523" s="1">
        <v>46216.824560185189</v>
      </c>
      <c r="H1523">
        <v>73</v>
      </c>
      <c r="I1523" t="s">
        <v>1849</v>
      </c>
      <c r="J1523" s="1">
        <v>46216.824849537035</v>
      </c>
      <c r="K1523">
        <v>1</v>
      </c>
      <c r="L1523">
        <v>1</v>
      </c>
      <c r="M1523" t="s">
        <v>1850</v>
      </c>
      <c r="N1523" t="s">
        <v>1851</v>
      </c>
      <c r="O1523" s="1">
        <v>46216.821747685186</v>
      </c>
      <c r="P1523" s="1">
        <v>46216.824849537035</v>
      </c>
      <c r="Q1523" s="1" t="str">
        <f t="shared" si="23"/>
        <v>5002704|r04</v>
      </c>
    </row>
    <row r="1524" spans="1:17">
      <c r="A1524">
        <v>1523</v>
      </c>
      <c r="B1524" t="s">
        <v>1863</v>
      </c>
      <c r="C1524" t="s">
        <v>1864</v>
      </c>
      <c r="D1524">
        <v>2924603</v>
      </c>
      <c r="E1524">
        <v>74</v>
      </c>
      <c r="F1524" t="s">
        <v>1849</v>
      </c>
      <c r="G1524" s="1">
        <v>46216.822106481479</v>
      </c>
      <c r="H1524">
        <v>68</v>
      </c>
      <c r="I1524" t="s">
        <v>1849</v>
      </c>
      <c r="J1524" s="1">
        <v>46216.822291666664</v>
      </c>
      <c r="K1524">
        <v>1</v>
      </c>
      <c r="L1524">
        <v>1</v>
      </c>
      <c r="M1524" t="s">
        <v>1850</v>
      </c>
      <c r="N1524" t="s">
        <v>1851</v>
      </c>
      <c r="O1524" s="1">
        <v>46216.821886574071</v>
      </c>
      <c r="P1524" s="1">
        <v>46216.822291666664</v>
      </c>
      <c r="Q1524" s="1" t="str">
        <f t="shared" si="23"/>
        <v>2924603|r04</v>
      </c>
    </row>
    <row r="1525" spans="1:17">
      <c r="A1525">
        <v>1524</v>
      </c>
      <c r="B1525" t="s">
        <v>1863</v>
      </c>
      <c r="C1525" t="s">
        <v>1864</v>
      </c>
      <c r="D1525">
        <v>2926202</v>
      </c>
      <c r="E1525">
        <v>63</v>
      </c>
      <c r="F1525" t="s">
        <v>1849</v>
      </c>
      <c r="G1525" s="1">
        <v>46216.822592592594</v>
      </c>
      <c r="H1525">
        <v>61</v>
      </c>
      <c r="I1525" t="s">
        <v>1849</v>
      </c>
      <c r="J1525" s="1">
        <v>46216.822789351849</v>
      </c>
      <c r="K1525">
        <v>1</v>
      </c>
      <c r="L1525">
        <v>1</v>
      </c>
      <c r="M1525" t="s">
        <v>1850</v>
      </c>
      <c r="N1525" t="s">
        <v>1851</v>
      </c>
      <c r="O1525" s="1">
        <v>46216.822337962964</v>
      </c>
      <c r="P1525" s="1">
        <v>46216.822789351849</v>
      </c>
      <c r="Q1525" s="1" t="str">
        <f t="shared" si="23"/>
        <v>2926202|r04</v>
      </c>
    </row>
    <row r="1526" spans="1:17">
      <c r="A1526">
        <v>1525</v>
      </c>
      <c r="B1526" t="s">
        <v>1863</v>
      </c>
      <c r="C1526" t="s">
        <v>1864</v>
      </c>
      <c r="D1526">
        <v>1702208</v>
      </c>
      <c r="E1526">
        <v>96</v>
      </c>
      <c r="F1526" t="s">
        <v>1849</v>
      </c>
      <c r="G1526" s="1">
        <v>46216.822800925926</v>
      </c>
      <c r="H1526">
        <v>61</v>
      </c>
      <c r="I1526" t="s">
        <v>1849</v>
      </c>
      <c r="J1526" s="1">
        <v>46216.823113425926</v>
      </c>
      <c r="K1526">
        <v>1</v>
      </c>
      <c r="L1526">
        <v>1</v>
      </c>
      <c r="M1526" t="s">
        <v>1850</v>
      </c>
      <c r="N1526" t="s">
        <v>1851</v>
      </c>
      <c r="O1526" s="1">
        <v>46216.822662037041</v>
      </c>
      <c r="P1526" s="1">
        <v>46216.823113425926</v>
      </c>
      <c r="Q1526" s="1" t="str">
        <f t="shared" si="23"/>
        <v>1702208|r04</v>
      </c>
    </row>
    <row r="1527" spans="1:17">
      <c r="A1527">
        <v>1526</v>
      </c>
      <c r="B1527" t="s">
        <v>1863</v>
      </c>
      <c r="C1527" t="s">
        <v>1864</v>
      </c>
      <c r="D1527">
        <v>2926806</v>
      </c>
      <c r="E1527">
        <v>75</v>
      </c>
      <c r="F1527" t="s">
        <v>1849</v>
      </c>
      <c r="G1527" s="1">
        <v>46216.823067129626</v>
      </c>
      <c r="H1527">
        <v>65</v>
      </c>
      <c r="I1527" t="s">
        <v>1849</v>
      </c>
      <c r="J1527" s="1">
        <v>46216.823310185187</v>
      </c>
      <c r="K1527">
        <v>1</v>
      </c>
      <c r="L1527">
        <v>1</v>
      </c>
      <c r="M1527" t="s">
        <v>1850</v>
      </c>
      <c r="N1527" t="s">
        <v>1851</v>
      </c>
      <c r="O1527" s="1">
        <v>46216.822835648149</v>
      </c>
      <c r="P1527" s="1">
        <v>46216.823310185187</v>
      </c>
      <c r="Q1527" s="1" t="str">
        <f t="shared" si="23"/>
        <v>2926806|r04</v>
      </c>
    </row>
    <row r="1528" spans="1:17">
      <c r="A1528">
        <v>1527</v>
      </c>
      <c r="B1528" t="s">
        <v>1863</v>
      </c>
      <c r="C1528" t="s">
        <v>1864</v>
      </c>
      <c r="D1528">
        <v>1703826</v>
      </c>
      <c r="E1528">
        <v>78</v>
      </c>
      <c r="F1528" t="s">
        <v>1849</v>
      </c>
      <c r="G1528" s="1">
        <v>46216.823483796295</v>
      </c>
      <c r="H1528">
        <v>70</v>
      </c>
      <c r="I1528" t="s">
        <v>1849</v>
      </c>
      <c r="J1528" s="1">
        <v>46216.823761574073</v>
      </c>
      <c r="K1528">
        <v>1</v>
      </c>
      <c r="L1528">
        <v>1</v>
      </c>
      <c r="M1528" t="s">
        <v>1850</v>
      </c>
      <c r="N1528" t="s">
        <v>1851</v>
      </c>
      <c r="O1528" s="1">
        <v>46216.823148148149</v>
      </c>
      <c r="P1528" s="1">
        <v>46216.823761574073</v>
      </c>
      <c r="Q1528" s="1" t="str">
        <f t="shared" si="23"/>
        <v>1703826|r04</v>
      </c>
    </row>
    <row r="1529" spans="1:17">
      <c r="A1529">
        <v>1528</v>
      </c>
      <c r="B1529" t="s">
        <v>1863</v>
      </c>
      <c r="C1529" t="s">
        <v>1864</v>
      </c>
      <c r="D1529">
        <v>2927002</v>
      </c>
      <c r="E1529">
        <v>87</v>
      </c>
      <c r="F1529" t="s">
        <v>1849</v>
      </c>
      <c r="G1529" s="1">
        <v>46216.823703703703</v>
      </c>
      <c r="H1529">
        <v>87</v>
      </c>
      <c r="I1529" t="s">
        <v>1849</v>
      </c>
      <c r="J1529" s="1">
        <v>46216.823981481481</v>
      </c>
      <c r="K1529">
        <v>1</v>
      </c>
      <c r="L1529">
        <v>1</v>
      </c>
      <c r="M1529" t="s">
        <v>1850</v>
      </c>
      <c r="N1529" t="s">
        <v>1851</v>
      </c>
      <c r="O1529" s="1">
        <v>46216.823368055557</v>
      </c>
      <c r="P1529" s="1">
        <v>46216.823981481481</v>
      </c>
      <c r="Q1529" s="1" t="str">
        <f t="shared" si="23"/>
        <v>2927002|r04</v>
      </c>
    </row>
    <row r="1530" spans="1:17">
      <c r="A1530">
        <v>1529</v>
      </c>
      <c r="B1530" t="s">
        <v>1863</v>
      </c>
      <c r="C1530" t="s">
        <v>1864</v>
      </c>
      <c r="D1530">
        <v>1706258</v>
      </c>
      <c r="E1530">
        <v>80</v>
      </c>
      <c r="F1530" t="s">
        <v>1849</v>
      </c>
      <c r="G1530" s="1">
        <v>46216.824548611112</v>
      </c>
      <c r="H1530">
        <v>67</v>
      </c>
      <c r="I1530" t="s">
        <v>1849</v>
      </c>
      <c r="J1530" s="1">
        <v>46216.824733796297</v>
      </c>
      <c r="K1530">
        <v>1</v>
      </c>
      <c r="L1530">
        <v>1</v>
      </c>
      <c r="M1530" t="s">
        <v>1850</v>
      </c>
      <c r="N1530" t="s">
        <v>1851</v>
      </c>
      <c r="O1530" s="1">
        <v>46216.823796296296</v>
      </c>
      <c r="P1530" s="1">
        <v>46216.824733796297</v>
      </c>
      <c r="Q1530" s="1" t="str">
        <f t="shared" si="23"/>
        <v>1706258|r04</v>
      </c>
    </row>
    <row r="1531" spans="1:17">
      <c r="A1531">
        <v>1530</v>
      </c>
      <c r="B1531" t="s">
        <v>1863</v>
      </c>
      <c r="C1531" t="s">
        <v>1864</v>
      </c>
      <c r="D1531">
        <v>2928406</v>
      </c>
      <c r="E1531">
        <v>78</v>
      </c>
      <c r="F1531" t="s">
        <v>1849</v>
      </c>
      <c r="G1531" s="1">
        <v>46216.824548611112</v>
      </c>
      <c r="H1531">
        <v>73</v>
      </c>
      <c r="I1531" t="s">
        <v>1849</v>
      </c>
      <c r="J1531" s="1">
        <v>46216.824849537035</v>
      </c>
      <c r="K1531">
        <v>1</v>
      </c>
      <c r="L1531">
        <v>1</v>
      </c>
      <c r="M1531" t="s">
        <v>1850</v>
      </c>
      <c r="N1531" t="s">
        <v>1851</v>
      </c>
      <c r="O1531" s="1">
        <v>46216.82402777778</v>
      </c>
      <c r="P1531" s="1">
        <v>46216.824849537035</v>
      </c>
      <c r="Q1531" s="1" t="str">
        <f t="shared" si="23"/>
        <v>2928406|r04</v>
      </c>
    </row>
    <row r="1532" spans="1:17">
      <c r="A1532">
        <v>1531</v>
      </c>
      <c r="B1532" t="s">
        <v>1863</v>
      </c>
      <c r="C1532" t="s">
        <v>1864</v>
      </c>
      <c r="D1532">
        <v>1709302</v>
      </c>
      <c r="E1532">
        <v>78</v>
      </c>
      <c r="F1532" t="s">
        <v>1849</v>
      </c>
      <c r="G1532" s="1">
        <v>46216.826018518521</v>
      </c>
      <c r="H1532">
        <v>70</v>
      </c>
      <c r="I1532" t="s">
        <v>1849</v>
      </c>
      <c r="J1532" s="1">
        <v>46216.826342592591</v>
      </c>
      <c r="K1532">
        <v>1</v>
      </c>
      <c r="L1532">
        <v>1</v>
      </c>
      <c r="M1532" t="s">
        <v>1850</v>
      </c>
      <c r="N1532" t="s">
        <v>1851</v>
      </c>
      <c r="O1532" s="1">
        <v>46216.824780092589</v>
      </c>
      <c r="P1532" s="1">
        <v>46216.826342592591</v>
      </c>
      <c r="Q1532" s="1" t="str">
        <f t="shared" si="23"/>
        <v>1709302|r04</v>
      </c>
    </row>
    <row r="1533" spans="1:17">
      <c r="A1533">
        <v>1532</v>
      </c>
      <c r="B1533" t="s">
        <v>1863</v>
      </c>
      <c r="C1533" t="s">
        <v>1864</v>
      </c>
      <c r="D1533">
        <v>5002902</v>
      </c>
      <c r="E1533">
        <v>96</v>
      </c>
      <c r="F1533" t="s">
        <v>1849</v>
      </c>
      <c r="G1533" s="1">
        <v>46216.826388888891</v>
      </c>
      <c r="H1533">
        <v>68</v>
      </c>
      <c r="I1533" t="s">
        <v>1849</v>
      </c>
      <c r="J1533" s="1">
        <v>46216.826689814814</v>
      </c>
      <c r="K1533">
        <v>1</v>
      </c>
      <c r="L1533">
        <v>1</v>
      </c>
      <c r="M1533" t="s">
        <v>1850</v>
      </c>
      <c r="N1533" t="s">
        <v>1851</v>
      </c>
      <c r="O1533" s="1">
        <v>46216.824895833335</v>
      </c>
      <c r="P1533" s="1">
        <v>46216.826689814814</v>
      </c>
      <c r="Q1533" s="1" t="str">
        <f t="shared" si="23"/>
        <v>5002902|r04</v>
      </c>
    </row>
    <row r="1534" spans="1:17">
      <c r="A1534">
        <v>1533</v>
      </c>
      <c r="B1534" t="s">
        <v>1863</v>
      </c>
      <c r="C1534" t="s">
        <v>1864</v>
      </c>
      <c r="D1534">
        <v>2929107</v>
      </c>
      <c r="E1534">
        <v>83</v>
      </c>
      <c r="F1534" t="s">
        <v>1849</v>
      </c>
      <c r="G1534" s="1">
        <v>46216.826388888891</v>
      </c>
      <c r="H1534">
        <v>71</v>
      </c>
      <c r="I1534" t="s">
        <v>1849</v>
      </c>
      <c r="J1534" s="1">
        <v>46216.826678240737</v>
      </c>
      <c r="K1534">
        <v>1</v>
      </c>
      <c r="L1534">
        <v>1</v>
      </c>
      <c r="M1534" t="s">
        <v>1850</v>
      </c>
      <c r="N1534" t="s">
        <v>1851</v>
      </c>
      <c r="O1534" s="1">
        <v>46216.824895833335</v>
      </c>
      <c r="P1534" s="1">
        <v>46216.826678240737</v>
      </c>
      <c r="Q1534" s="1" t="str">
        <f t="shared" si="23"/>
        <v>2929107|r04</v>
      </c>
    </row>
    <row r="1535" spans="1:17">
      <c r="A1535">
        <v>1534</v>
      </c>
      <c r="B1535" t="s">
        <v>1863</v>
      </c>
      <c r="C1535" t="s">
        <v>1864</v>
      </c>
      <c r="D1535">
        <v>1710706</v>
      </c>
      <c r="E1535">
        <v>96</v>
      </c>
      <c r="F1535" t="s">
        <v>1849</v>
      </c>
      <c r="G1535" s="1">
        <v>46216.826516203706</v>
      </c>
      <c r="H1535">
        <v>63</v>
      </c>
      <c r="I1535" t="s">
        <v>1849</v>
      </c>
      <c r="J1535" s="1">
        <v>46216.826805555553</v>
      </c>
      <c r="K1535">
        <v>1</v>
      </c>
      <c r="L1535">
        <v>1</v>
      </c>
      <c r="M1535" t="s">
        <v>1850</v>
      </c>
      <c r="N1535" t="s">
        <v>1851</v>
      </c>
      <c r="O1535" s="1">
        <v>46216.826388888891</v>
      </c>
      <c r="P1535" s="1">
        <v>46216.826805555553</v>
      </c>
      <c r="Q1535" s="1" t="str">
        <f t="shared" si="23"/>
        <v>1710706|r04</v>
      </c>
    </row>
    <row r="1536" spans="1:17">
      <c r="A1536">
        <v>1535</v>
      </c>
      <c r="B1536" t="s">
        <v>1863</v>
      </c>
      <c r="C1536" t="s">
        <v>1864</v>
      </c>
      <c r="D1536">
        <v>2933000</v>
      </c>
      <c r="E1536">
        <v>81</v>
      </c>
      <c r="F1536" t="s">
        <v>1849</v>
      </c>
      <c r="G1536" s="1">
        <v>46216.829375000001</v>
      </c>
      <c r="H1536">
        <v>73</v>
      </c>
      <c r="I1536" t="s">
        <v>1849</v>
      </c>
      <c r="J1536" s="1">
        <v>46216.829618055555</v>
      </c>
      <c r="K1536">
        <v>1</v>
      </c>
      <c r="L1536">
        <v>1</v>
      </c>
      <c r="M1536" t="s">
        <v>1850</v>
      </c>
      <c r="N1536" t="s">
        <v>1851</v>
      </c>
      <c r="O1536" s="1">
        <v>46216.826724537037</v>
      </c>
      <c r="P1536" s="1">
        <v>46216.829618055555</v>
      </c>
      <c r="Q1536" s="1" t="str">
        <f t="shared" si="23"/>
        <v>2933000|r04</v>
      </c>
    </row>
    <row r="1537" spans="1:17">
      <c r="A1537">
        <v>1536</v>
      </c>
      <c r="B1537" t="s">
        <v>1863</v>
      </c>
      <c r="C1537" t="s">
        <v>1864</v>
      </c>
      <c r="D1537">
        <v>5003157</v>
      </c>
      <c r="E1537">
        <v>77</v>
      </c>
      <c r="F1537" t="s">
        <v>1849</v>
      </c>
      <c r="G1537" s="1">
        <v>46216.828067129631</v>
      </c>
      <c r="H1537">
        <v>71</v>
      </c>
      <c r="I1537" t="s">
        <v>1849</v>
      </c>
      <c r="J1537" s="1">
        <v>46216.828298611108</v>
      </c>
      <c r="K1537">
        <v>1</v>
      </c>
      <c r="L1537">
        <v>1</v>
      </c>
      <c r="M1537" t="s">
        <v>1850</v>
      </c>
      <c r="N1537" t="s">
        <v>1851</v>
      </c>
      <c r="O1537" s="1">
        <v>46216.826736111114</v>
      </c>
      <c r="P1537" s="1">
        <v>46216.828298611108</v>
      </c>
      <c r="Q1537" s="1" t="str">
        <f t="shared" si="23"/>
        <v>5003157|r04</v>
      </c>
    </row>
    <row r="1538" spans="1:17">
      <c r="A1538">
        <v>1537</v>
      </c>
      <c r="B1538" t="s">
        <v>1863</v>
      </c>
      <c r="C1538" t="s">
        <v>1864</v>
      </c>
      <c r="D1538">
        <v>1718808</v>
      </c>
      <c r="E1538">
        <v>77</v>
      </c>
      <c r="F1538" t="s">
        <v>1849</v>
      </c>
      <c r="G1538" s="1">
        <v>46216.827141203707</v>
      </c>
      <c r="H1538">
        <v>69</v>
      </c>
      <c r="I1538" t="s">
        <v>1849</v>
      </c>
      <c r="J1538" s="1">
        <v>46216.827476851853</v>
      </c>
      <c r="K1538">
        <v>1</v>
      </c>
      <c r="L1538">
        <v>1</v>
      </c>
      <c r="M1538" t="s">
        <v>1850</v>
      </c>
      <c r="N1538" t="s">
        <v>1851</v>
      </c>
      <c r="O1538" s="1">
        <v>46216.826863425929</v>
      </c>
      <c r="P1538" s="1">
        <v>46216.827476851853</v>
      </c>
      <c r="Q1538" s="1" t="str">
        <f t="shared" ref="Q1538:Q1601" si="24">D1538&amp;"|"&amp;B1538</f>
        <v>1718808|r04</v>
      </c>
    </row>
    <row r="1539" spans="1:17">
      <c r="A1539">
        <v>1538</v>
      </c>
      <c r="B1539" t="s">
        <v>1863</v>
      </c>
      <c r="C1539" t="s">
        <v>1864</v>
      </c>
      <c r="D1539">
        <v>1718881</v>
      </c>
      <c r="E1539">
        <v>96</v>
      </c>
      <c r="F1539" t="s">
        <v>1849</v>
      </c>
      <c r="G1539" s="1">
        <v>46216.827650462961</v>
      </c>
      <c r="I1539" t="s">
        <v>1852</v>
      </c>
      <c r="J1539" s="1">
        <v>46216.828506944446</v>
      </c>
      <c r="K1539">
        <v>1</v>
      </c>
      <c r="L1539">
        <v>0</v>
      </c>
      <c r="M1539" t="s">
        <v>1853</v>
      </c>
      <c r="N1539" t="s">
        <v>1851</v>
      </c>
      <c r="O1539" s="1">
        <v>46216.827523148146</v>
      </c>
      <c r="P1539" s="1">
        <v>46216.828506944446</v>
      </c>
      <c r="Q1539" s="1" t="str">
        <f t="shared" si="24"/>
        <v>1718881|r04</v>
      </c>
    </row>
    <row r="1540" spans="1:17">
      <c r="A1540">
        <v>1539</v>
      </c>
      <c r="B1540" t="s">
        <v>1863</v>
      </c>
      <c r="C1540" t="s">
        <v>1864</v>
      </c>
      <c r="D1540">
        <v>5004106</v>
      </c>
      <c r="E1540">
        <v>69</v>
      </c>
      <c r="F1540" t="s">
        <v>1849</v>
      </c>
      <c r="G1540" s="1">
        <v>46216.828935185185</v>
      </c>
      <c r="H1540">
        <v>68</v>
      </c>
      <c r="I1540" t="s">
        <v>1849</v>
      </c>
      <c r="J1540" s="1">
        <v>46216.82916666667</v>
      </c>
      <c r="K1540">
        <v>1</v>
      </c>
      <c r="L1540">
        <v>1</v>
      </c>
      <c r="M1540" t="s">
        <v>1850</v>
      </c>
      <c r="N1540" t="s">
        <v>1851</v>
      </c>
      <c r="O1540" s="1">
        <v>46216.828333333331</v>
      </c>
      <c r="P1540" s="1">
        <v>46216.82916666667</v>
      </c>
      <c r="Q1540" s="1" t="str">
        <f t="shared" si="24"/>
        <v>5004106|r04</v>
      </c>
    </row>
    <row r="1541" spans="1:17">
      <c r="A1541">
        <v>1540</v>
      </c>
      <c r="B1541" t="s">
        <v>1863</v>
      </c>
      <c r="C1541" t="s">
        <v>1864</v>
      </c>
      <c r="D1541">
        <v>1722107</v>
      </c>
      <c r="E1541">
        <v>96</v>
      </c>
      <c r="F1541" t="s">
        <v>1849</v>
      </c>
      <c r="G1541" s="1">
        <v>46216.830335648148</v>
      </c>
      <c r="H1541">
        <v>71</v>
      </c>
      <c r="I1541" t="s">
        <v>1849</v>
      </c>
      <c r="J1541" s="1">
        <v>46216.830555555556</v>
      </c>
      <c r="K1541">
        <v>1</v>
      </c>
      <c r="L1541">
        <v>1</v>
      </c>
      <c r="M1541" t="s">
        <v>1850</v>
      </c>
      <c r="N1541" t="s">
        <v>1851</v>
      </c>
      <c r="O1541" s="1">
        <v>46216.828553240739</v>
      </c>
      <c r="P1541" s="1">
        <v>46216.830555555556</v>
      </c>
      <c r="Q1541" s="1" t="str">
        <f t="shared" si="24"/>
        <v>1722107|r04</v>
      </c>
    </row>
    <row r="1542" spans="1:17">
      <c r="A1542">
        <v>1541</v>
      </c>
      <c r="B1542" t="s">
        <v>1863</v>
      </c>
      <c r="C1542" t="s">
        <v>1864</v>
      </c>
      <c r="D1542">
        <v>5007208</v>
      </c>
      <c r="E1542">
        <v>92</v>
      </c>
      <c r="F1542" t="s">
        <v>1849</v>
      </c>
      <c r="G1542" s="1">
        <v>46216.829479166663</v>
      </c>
      <c r="H1542">
        <v>83</v>
      </c>
      <c r="I1542" t="s">
        <v>1849</v>
      </c>
      <c r="J1542" s="1">
        <v>46216.829756944448</v>
      </c>
      <c r="K1542">
        <v>1</v>
      </c>
      <c r="L1542">
        <v>1</v>
      </c>
      <c r="M1542" t="s">
        <v>1850</v>
      </c>
      <c r="N1542" t="s">
        <v>1851</v>
      </c>
      <c r="O1542" s="1">
        <v>46216.829212962963</v>
      </c>
      <c r="P1542" s="1">
        <v>46216.829756944448</v>
      </c>
      <c r="Q1542" s="1" t="str">
        <f t="shared" si="24"/>
        <v>5007208|r04</v>
      </c>
    </row>
    <row r="1543" spans="1:17">
      <c r="A1543">
        <v>1542</v>
      </c>
      <c r="B1543" t="s">
        <v>1863</v>
      </c>
      <c r="C1543" t="s">
        <v>1864</v>
      </c>
      <c r="D1543">
        <v>2933208</v>
      </c>
      <c r="E1543">
        <v>59</v>
      </c>
      <c r="F1543" t="s">
        <v>1849</v>
      </c>
      <c r="G1543" s="1">
        <v>46216.830335648148</v>
      </c>
      <c r="H1543">
        <v>53</v>
      </c>
      <c r="I1543" t="s">
        <v>1849</v>
      </c>
      <c r="J1543" s="1">
        <v>46216.830717592595</v>
      </c>
      <c r="K1543">
        <v>1</v>
      </c>
      <c r="L1543">
        <v>1</v>
      </c>
      <c r="M1543" t="s">
        <v>1850</v>
      </c>
      <c r="N1543" t="s">
        <v>1851</v>
      </c>
      <c r="O1543" s="1">
        <v>46216.829664351855</v>
      </c>
      <c r="P1543" s="1">
        <v>46216.830717592595</v>
      </c>
      <c r="Q1543" s="1" t="str">
        <f t="shared" si="24"/>
        <v>2933208|r04</v>
      </c>
    </row>
    <row r="1544" spans="1:17">
      <c r="A1544">
        <v>1543</v>
      </c>
      <c r="B1544" t="s">
        <v>1863</v>
      </c>
      <c r="C1544" t="s">
        <v>1864</v>
      </c>
      <c r="D1544">
        <v>3200102</v>
      </c>
      <c r="E1544">
        <v>91</v>
      </c>
      <c r="F1544" t="s">
        <v>1849</v>
      </c>
      <c r="G1544" s="1">
        <v>46216.830636574072</v>
      </c>
      <c r="H1544">
        <v>69</v>
      </c>
      <c r="I1544" t="s">
        <v>1849</v>
      </c>
      <c r="J1544" s="1">
        <v>46216.830914351849</v>
      </c>
      <c r="K1544">
        <v>1</v>
      </c>
      <c r="L1544">
        <v>1</v>
      </c>
      <c r="M1544" t="s">
        <v>1850</v>
      </c>
      <c r="N1544" t="s">
        <v>1851</v>
      </c>
      <c r="O1544" s="1">
        <v>46216.830497685187</v>
      </c>
      <c r="P1544" s="1">
        <v>46216.830914351849</v>
      </c>
      <c r="Q1544" s="1" t="str">
        <f t="shared" si="24"/>
        <v>3200102|r04</v>
      </c>
    </row>
    <row r="1545" spans="1:17">
      <c r="A1545">
        <v>1544</v>
      </c>
      <c r="B1545" t="s">
        <v>1863</v>
      </c>
      <c r="C1545" t="s">
        <v>1864</v>
      </c>
      <c r="D1545">
        <v>2301851</v>
      </c>
      <c r="E1545">
        <v>96</v>
      </c>
      <c r="F1545" t="s">
        <v>1849</v>
      </c>
      <c r="G1545" s="1">
        <v>46216.833229166667</v>
      </c>
      <c r="H1545">
        <v>70</v>
      </c>
      <c r="I1545" t="s">
        <v>1849</v>
      </c>
      <c r="J1545" s="1">
        <v>46216.833472222221</v>
      </c>
      <c r="K1545">
        <v>1</v>
      </c>
      <c r="L1545">
        <v>1</v>
      </c>
      <c r="M1545" t="s">
        <v>1850</v>
      </c>
      <c r="N1545" t="s">
        <v>1851</v>
      </c>
      <c r="O1545" s="1">
        <v>46216.830763888887</v>
      </c>
      <c r="P1545" s="1">
        <v>46216.833472222221</v>
      </c>
      <c r="Q1545" s="1" t="str">
        <f t="shared" si="24"/>
        <v>2301851|r04</v>
      </c>
    </row>
    <row r="1546" spans="1:17">
      <c r="A1546">
        <v>1545</v>
      </c>
      <c r="B1546" t="s">
        <v>1863</v>
      </c>
      <c r="C1546" t="s">
        <v>1864</v>
      </c>
      <c r="D1546">
        <v>3200409</v>
      </c>
      <c r="E1546">
        <v>81</v>
      </c>
      <c r="F1546" t="s">
        <v>1849</v>
      </c>
      <c r="G1546" s="1">
        <v>46216.831377314818</v>
      </c>
      <c r="H1546">
        <v>71</v>
      </c>
      <c r="I1546" t="s">
        <v>1849</v>
      </c>
      <c r="J1546" s="1">
        <v>46216.831666666665</v>
      </c>
      <c r="K1546">
        <v>1</v>
      </c>
      <c r="L1546">
        <v>1</v>
      </c>
      <c r="M1546" t="s">
        <v>1850</v>
      </c>
      <c r="N1546" t="s">
        <v>1851</v>
      </c>
      <c r="O1546" s="1">
        <v>46216.830960648149</v>
      </c>
      <c r="P1546" s="1">
        <v>46216.831666666665</v>
      </c>
      <c r="Q1546" s="1" t="str">
        <f t="shared" si="24"/>
        <v>3200409|r04</v>
      </c>
    </row>
    <row r="1547" spans="1:17">
      <c r="A1547">
        <v>1546</v>
      </c>
      <c r="B1547" t="s">
        <v>1863</v>
      </c>
      <c r="C1547" t="s">
        <v>1864</v>
      </c>
      <c r="D1547">
        <v>4101101</v>
      </c>
      <c r="E1547">
        <v>72</v>
      </c>
      <c r="F1547" t="s">
        <v>1849</v>
      </c>
      <c r="G1547" s="1">
        <v>46216.83185185185</v>
      </c>
      <c r="H1547">
        <v>67</v>
      </c>
      <c r="I1547" t="s">
        <v>1849</v>
      </c>
      <c r="J1547" s="1">
        <v>46216.832083333335</v>
      </c>
      <c r="K1547">
        <v>1</v>
      </c>
      <c r="L1547">
        <v>1</v>
      </c>
      <c r="M1547" t="s">
        <v>1850</v>
      </c>
      <c r="N1547" t="s">
        <v>1851</v>
      </c>
      <c r="O1547" s="1">
        <v>46216.831284722219</v>
      </c>
      <c r="P1547" s="1">
        <v>46216.832083333335</v>
      </c>
      <c r="Q1547" s="1" t="str">
        <f t="shared" si="24"/>
        <v>4101101|r04</v>
      </c>
    </row>
    <row r="1548" spans="1:17">
      <c r="A1548">
        <v>1547</v>
      </c>
      <c r="B1548" t="s">
        <v>1863</v>
      </c>
      <c r="C1548" t="s">
        <v>1864</v>
      </c>
      <c r="D1548">
        <v>3202009</v>
      </c>
      <c r="E1548">
        <v>72</v>
      </c>
      <c r="F1548" t="s">
        <v>1849</v>
      </c>
      <c r="G1548" s="1">
        <v>46216.832083333335</v>
      </c>
      <c r="H1548">
        <v>75</v>
      </c>
      <c r="I1548" t="s">
        <v>1849</v>
      </c>
      <c r="J1548" s="1">
        <v>46216.832418981481</v>
      </c>
      <c r="K1548">
        <v>1</v>
      </c>
      <c r="L1548">
        <v>1</v>
      </c>
      <c r="M1548" t="s">
        <v>1850</v>
      </c>
      <c r="N1548" t="s">
        <v>1851</v>
      </c>
      <c r="O1548" s="1">
        <v>46216.831712962965</v>
      </c>
      <c r="P1548" s="1">
        <v>46216.832418981481</v>
      </c>
      <c r="Q1548" s="1" t="str">
        <f t="shared" si="24"/>
        <v>3202009|r04</v>
      </c>
    </row>
    <row r="1549" spans="1:17">
      <c r="A1549">
        <v>1548</v>
      </c>
      <c r="B1549" t="s">
        <v>1863</v>
      </c>
      <c r="C1549" t="s">
        <v>1864</v>
      </c>
      <c r="D1549">
        <v>4101655</v>
      </c>
      <c r="E1549">
        <v>79</v>
      </c>
      <c r="F1549" t="s">
        <v>1849</v>
      </c>
      <c r="G1549" s="1">
        <v>46216.832546296297</v>
      </c>
      <c r="H1549">
        <v>69</v>
      </c>
      <c r="I1549" t="s">
        <v>1849</v>
      </c>
      <c r="J1549" s="1">
        <v>46216.832777777781</v>
      </c>
      <c r="K1549">
        <v>1</v>
      </c>
      <c r="L1549">
        <v>1</v>
      </c>
      <c r="M1549" t="s">
        <v>1850</v>
      </c>
      <c r="N1549" t="s">
        <v>1851</v>
      </c>
      <c r="O1549" s="1">
        <v>46216.832118055558</v>
      </c>
      <c r="P1549" s="1">
        <v>46216.832777777781</v>
      </c>
      <c r="Q1549" s="1" t="str">
        <f t="shared" si="24"/>
        <v>4101655|r04</v>
      </c>
    </row>
    <row r="1550" spans="1:17">
      <c r="A1550">
        <v>1549</v>
      </c>
      <c r="B1550" t="s">
        <v>1863</v>
      </c>
      <c r="C1550" t="s">
        <v>1864</v>
      </c>
      <c r="D1550">
        <v>3203346</v>
      </c>
      <c r="E1550">
        <v>75</v>
      </c>
      <c r="F1550" t="s">
        <v>1849</v>
      </c>
      <c r="G1550" s="1">
        <v>46216.832766203705</v>
      </c>
      <c r="H1550">
        <v>63</v>
      </c>
      <c r="I1550" t="s">
        <v>1849</v>
      </c>
      <c r="J1550" s="1">
        <v>46216.833043981482</v>
      </c>
      <c r="K1550">
        <v>1</v>
      </c>
      <c r="L1550">
        <v>1</v>
      </c>
      <c r="M1550" t="s">
        <v>1850</v>
      </c>
      <c r="N1550" t="s">
        <v>1851</v>
      </c>
      <c r="O1550" s="1">
        <v>46216.832453703704</v>
      </c>
      <c r="P1550" s="1">
        <v>46216.833043981482</v>
      </c>
      <c r="Q1550" s="1" t="str">
        <f t="shared" si="24"/>
        <v>3203346|r04</v>
      </c>
    </row>
    <row r="1551" spans="1:17">
      <c r="A1551">
        <v>1550</v>
      </c>
      <c r="B1551" t="s">
        <v>1863</v>
      </c>
      <c r="C1551" t="s">
        <v>1864</v>
      </c>
      <c r="D1551">
        <v>4102901</v>
      </c>
      <c r="E1551">
        <v>96</v>
      </c>
      <c r="F1551" t="s">
        <v>1849</v>
      </c>
      <c r="G1551" s="1">
        <v>46216.836377314816</v>
      </c>
      <c r="H1551">
        <v>66</v>
      </c>
      <c r="I1551" t="s">
        <v>1849</v>
      </c>
      <c r="J1551" s="1">
        <v>46216.836655092593</v>
      </c>
      <c r="K1551">
        <v>1</v>
      </c>
      <c r="L1551">
        <v>1</v>
      </c>
      <c r="M1551" t="s">
        <v>1850</v>
      </c>
      <c r="N1551" t="s">
        <v>1851</v>
      </c>
      <c r="O1551" s="1">
        <v>46216.832812499997</v>
      </c>
      <c r="P1551" s="1">
        <v>46216.836655092593</v>
      </c>
      <c r="Q1551" s="1" t="str">
        <f t="shared" si="24"/>
        <v>4102901|r04</v>
      </c>
    </row>
    <row r="1552" spans="1:17">
      <c r="A1552">
        <v>1551</v>
      </c>
      <c r="B1552" t="s">
        <v>1863</v>
      </c>
      <c r="C1552" t="s">
        <v>1864</v>
      </c>
      <c r="D1552">
        <v>3101300</v>
      </c>
      <c r="E1552">
        <v>96</v>
      </c>
      <c r="F1552" t="s">
        <v>1849</v>
      </c>
      <c r="G1552" s="1">
        <v>46216.833229166667</v>
      </c>
      <c r="H1552">
        <v>74</v>
      </c>
      <c r="I1552" t="s">
        <v>1849</v>
      </c>
      <c r="J1552" s="1">
        <v>46216.833437499998</v>
      </c>
      <c r="K1552">
        <v>1</v>
      </c>
      <c r="L1552">
        <v>1</v>
      </c>
      <c r="M1552" t="s">
        <v>1850</v>
      </c>
      <c r="N1552" t="s">
        <v>1851</v>
      </c>
      <c r="O1552" s="1">
        <v>46216.833078703705</v>
      </c>
      <c r="P1552" s="1">
        <v>46216.833437499998</v>
      </c>
      <c r="Q1552" s="1" t="str">
        <f t="shared" si="24"/>
        <v>3101300|r04</v>
      </c>
    </row>
    <row r="1553" spans="1:17">
      <c r="A1553">
        <v>1552</v>
      </c>
      <c r="B1553" t="s">
        <v>1863</v>
      </c>
      <c r="C1553" t="s">
        <v>1864</v>
      </c>
      <c r="D1553">
        <v>3103603</v>
      </c>
      <c r="E1553">
        <v>67</v>
      </c>
      <c r="F1553" t="s">
        <v>1849</v>
      </c>
      <c r="G1553" s="1">
        <v>46216.833680555559</v>
      </c>
      <c r="H1553">
        <v>63</v>
      </c>
      <c r="I1553" t="s">
        <v>1849</v>
      </c>
      <c r="J1553" s="1">
        <v>46216.83394675926</v>
      </c>
      <c r="K1553">
        <v>1</v>
      </c>
      <c r="L1553">
        <v>1</v>
      </c>
      <c r="M1553" t="s">
        <v>1850</v>
      </c>
      <c r="N1553" t="s">
        <v>1851</v>
      </c>
      <c r="O1553" s="1">
        <v>46216.833472222221</v>
      </c>
      <c r="P1553" s="1">
        <v>46216.83394675926</v>
      </c>
      <c r="Q1553" s="1" t="str">
        <f t="shared" si="24"/>
        <v>3103603|r04</v>
      </c>
    </row>
    <row r="1554" spans="1:17">
      <c r="A1554">
        <v>1553</v>
      </c>
      <c r="B1554" t="s">
        <v>1863</v>
      </c>
      <c r="C1554" t="s">
        <v>1864</v>
      </c>
      <c r="D1554">
        <v>2303006</v>
      </c>
      <c r="E1554">
        <v>77</v>
      </c>
      <c r="F1554" t="s">
        <v>1849</v>
      </c>
      <c r="G1554" s="1">
        <v>46216.833935185183</v>
      </c>
      <c r="H1554">
        <v>68</v>
      </c>
      <c r="I1554" t="s">
        <v>1849</v>
      </c>
      <c r="J1554" s="1">
        <v>46216.83421296296</v>
      </c>
      <c r="K1554">
        <v>1</v>
      </c>
      <c r="L1554">
        <v>1</v>
      </c>
      <c r="M1554" t="s">
        <v>1850</v>
      </c>
      <c r="N1554" t="s">
        <v>1851</v>
      </c>
      <c r="O1554" s="1">
        <v>46216.83353009259</v>
      </c>
      <c r="P1554" s="1">
        <v>46216.83421296296</v>
      </c>
      <c r="Q1554" s="1" t="str">
        <f t="shared" si="24"/>
        <v>2303006|r04</v>
      </c>
    </row>
    <row r="1555" spans="1:17">
      <c r="A1555">
        <v>1554</v>
      </c>
      <c r="B1555" t="s">
        <v>1863</v>
      </c>
      <c r="C1555" t="s">
        <v>1864</v>
      </c>
      <c r="D1555">
        <v>3103751</v>
      </c>
      <c r="E1555">
        <v>88</v>
      </c>
      <c r="F1555" t="s">
        <v>1849</v>
      </c>
      <c r="G1555" s="1">
        <v>46216.834189814814</v>
      </c>
      <c r="H1555">
        <v>77</v>
      </c>
      <c r="I1555" t="s">
        <v>1849</v>
      </c>
      <c r="J1555" s="1">
        <v>46216.834398148145</v>
      </c>
      <c r="K1555">
        <v>1</v>
      </c>
      <c r="L1555">
        <v>1</v>
      </c>
      <c r="M1555" t="s">
        <v>1850</v>
      </c>
      <c r="N1555" t="s">
        <v>1851</v>
      </c>
      <c r="O1555" s="1">
        <v>46216.833981481483</v>
      </c>
      <c r="P1555" s="1">
        <v>46216.834398148145</v>
      </c>
      <c r="Q1555" s="1" t="str">
        <f t="shared" si="24"/>
        <v>3103751|r04</v>
      </c>
    </row>
    <row r="1556" spans="1:17">
      <c r="A1556">
        <v>1555</v>
      </c>
      <c r="B1556" t="s">
        <v>1863</v>
      </c>
      <c r="C1556" t="s">
        <v>1864</v>
      </c>
      <c r="D1556">
        <v>2303105</v>
      </c>
      <c r="E1556">
        <v>75</v>
      </c>
      <c r="F1556" t="s">
        <v>1849</v>
      </c>
      <c r="G1556" s="1">
        <v>46216.835034722222</v>
      </c>
      <c r="H1556">
        <v>66</v>
      </c>
      <c r="I1556" t="s">
        <v>1849</v>
      </c>
      <c r="J1556" s="1">
        <v>46216.835312499999</v>
      </c>
      <c r="K1556">
        <v>1</v>
      </c>
      <c r="L1556">
        <v>1</v>
      </c>
      <c r="M1556" t="s">
        <v>1850</v>
      </c>
      <c r="N1556" t="s">
        <v>1851</v>
      </c>
      <c r="O1556" s="1">
        <v>46216.83425925926</v>
      </c>
      <c r="P1556" s="1">
        <v>46216.835312499999</v>
      </c>
      <c r="Q1556" s="1" t="str">
        <f t="shared" si="24"/>
        <v>2303105|r04</v>
      </c>
    </row>
    <row r="1557" spans="1:17">
      <c r="A1557">
        <v>1556</v>
      </c>
      <c r="B1557" t="s">
        <v>1863</v>
      </c>
      <c r="C1557" t="s">
        <v>1864</v>
      </c>
      <c r="D1557">
        <v>3103801</v>
      </c>
      <c r="E1557">
        <v>67</v>
      </c>
      <c r="F1557" t="s">
        <v>1849</v>
      </c>
      <c r="G1557" s="1">
        <v>46216.835046296299</v>
      </c>
      <c r="H1557">
        <v>60</v>
      </c>
      <c r="I1557" t="s">
        <v>1849</v>
      </c>
      <c r="J1557" s="1">
        <v>46216.835393518515</v>
      </c>
      <c r="K1557">
        <v>1</v>
      </c>
      <c r="L1557">
        <v>1</v>
      </c>
      <c r="M1557" t="s">
        <v>1850</v>
      </c>
      <c r="N1557" t="s">
        <v>1851</v>
      </c>
      <c r="O1557" s="1">
        <v>46216.834444444445</v>
      </c>
      <c r="P1557" s="1">
        <v>46216.835393518515</v>
      </c>
      <c r="Q1557" s="1" t="str">
        <f t="shared" si="24"/>
        <v>3103801|r04</v>
      </c>
    </row>
    <row r="1558" spans="1:17">
      <c r="A1558">
        <v>1557</v>
      </c>
      <c r="B1558" t="s">
        <v>1863</v>
      </c>
      <c r="C1558" t="s">
        <v>1864</v>
      </c>
      <c r="D1558">
        <v>2303303</v>
      </c>
      <c r="E1558">
        <v>80</v>
      </c>
      <c r="F1558" t="s">
        <v>1849</v>
      </c>
      <c r="G1558" s="1">
        <v>46216.836377314816</v>
      </c>
      <c r="H1558">
        <v>72</v>
      </c>
      <c r="I1558" t="s">
        <v>1849</v>
      </c>
      <c r="J1558" s="1">
        <v>46216.836643518516</v>
      </c>
      <c r="K1558">
        <v>1</v>
      </c>
      <c r="L1558">
        <v>1</v>
      </c>
      <c r="M1558" t="s">
        <v>1850</v>
      </c>
      <c r="N1558" t="s">
        <v>1851</v>
      </c>
      <c r="O1558" s="1">
        <v>46216.835358796299</v>
      </c>
      <c r="P1558" s="1">
        <v>46216.836643518516</v>
      </c>
      <c r="Q1558" s="1" t="str">
        <f t="shared" si="24"/>
        <v>2303303|r04</v>
      </c>
    </row>
    <row r="1559" spans="1:17">
      <c r="A1559">
        <v>1558</v>
      </c>
      <c r="B1559" t="s">
        <v>1863</v>
      </c>
      <c r="C1559" t="s">
        <v>1864</v>
      </c>
      <c r="D1559">
        <v>3107109</v>
      </c>
      <c r="E1559">
        <v>96</v>
      </c>
      <c r="F1559" t="s">
        <v>1849</v>
      </c>
      <c r="G1559" s="1">
        <v>46216.835601851853</v>
      </c>
      <c r="H1559">
        <v>59</v>
      </c>
      <c r="I1559" t="s">
        <v>1849</v>
      </c>
      <c r="J1559" s="1">
        <v>46216.835844907408</v>
      </c>
      <c r="K1559">
        <v>1</v>
      </c>
      <c r="L1559">
        <v>1</v>
      </c>
      <c r="M1559" t="s">
        <v>1850</v>
      </c>
      <c r="N1559" t="s">
        <v>1851</v>
      </c>
      <c r="O1559" s="1">
        <v>46216.835439814815</v>
      </c>
      <c r="P1559" s="1">
        <v>46216.835844907408</v>
      </c>
      <c r="Q1559" s="1" t="str">
        <f t="shared" si="24"/>
        <v>3107109|r04</v>
      </c>
    </row>
    <row r="1560" spans="1:17">
      <c r="A1560">
        <v>1559</v>
      </c>
      <c r="B1560" t="s">
        <v>1863</v>
      </c>
      <c r="C1560" t="s">
        <v>1864</v>
      </c>
      <c r="D1560">
        <v>3108008</v>
      </c>
      <c r="E1560">
        <v>96</v>
      </c>
      <c r="F1560" t="s">
        <v>1849</v>
      </c>
      <c r="G1560" s="1">
        <v>46216.836018518516</v>
      </c>
      <c r="H1560">
        <v>83</v>
      </c>
      <c r="I1560" t="s">
        <v>1849</v>
      </c>
      <c r="J1560" s="1">
        <v>46216.83625</v>
      </c>
      <c r="K1560">
        <v>1</v>
      </c>
      <c r="L1560">
        <v>1</v>
      </c>
      <c r="M1560" t="s">
        <v>1850</v>
      </c>
      <c r="N1560" t="s">
        <v>1851</v>
      </c>
      <c r="O1560" s="1">
        <v>46216.8358912037</v>
      </c>
      <c r="P1560" s="1">
        <v>46216.83625</v>
      </c>
      <c r="Q1560" s="1" t="str">
        <f t="shared" si="24"/>
        <v>3108008|r04</v>
      </c>
    </row>
    <row r="1561" spans="1:17">
      <c r="A1561">
        <v>1560</v>
      </c>
      <c r="B1561" t="s">
        <v>1863</v>
      </c>
      <c r="C1561" t="s">
        <v>1864</v>
      </c>
      <c r="D1561">
        <v>3108701</v>
      </c>
      <c r="E1561">
        <v>96</v>
      </c>
      <c r="F1561" t="s">
        <v>1849</v>
      </c>
      <c r="G1561" s="1">
        <v>46216.836446759262</v>
      </c>
      <c r="H1561">
        <v>77</v>
      </c>
      <c r="I1561" t="s">
        <v>1849</v>
      </c>
      <c r="J1561" s="1">
        <v>46216.836712962962</v>
      </c>
      <c r="K1561">
        <v>1</v>
      </c>
      <c r="L1561">
        <v>1</v>
      </c>
      <c r="M1561" t="s">
        <v>1850</v>
      </c>
      <c r="N1561" t="s">
        <v>1851</v>
      </c>
      <c r="O1561" s="1">
        <v>46216.836296296293</v>
      </c>
      <c r="P1561" s="1">
        <v>46216.836712962962</v>
      </c>
      <c r="Q1561" s="1" t="str">
        <f t="shared" si="24"/>
        <v>3108701|r04</v>
      </c>
    </row>
    <row r="1562" spans="1:17">
      <c r="A1562">
        <v>1561</v>
      </c>
      <c r="B1562" t="s">
        <v>1863</v>
      </c>
      <c r="C1562" t="s">
        <v>1864</v>
      </c>
      <c r="D1562">
        <v>2303402</v>
      </c>
      <c r="E1562">
        <v>77</v>
      </c>
      <c r="F1562" t="s">
        <v>1849</v>
      </c>
      <c r="G1562" s="1">
        <v>46216.837175925924</v>
      </c>
      <c r="H1562">
        <v>68</v>
      </c>
      <c r="I1562" t="s">
        <v>1849</v>
      </c>
      <c r="J1562" s="1">
        <v>46216.837442129632</v>
      </c>
      <c r="K1562">
        <v>1</v>
      </c>
      <c r="L1562">
        <v>1</v>
      </c>
      <c r="M1562" t="s">
        <v>1850</v>
      </c>
      <c r="N1562" t="s">
        <v>1851</v>
      </c>
      <c r="O1562" s="1">
        <v>46216.836701388886</v>
      </c>
      <c r="P1562" s="1">
        <v>46216.837442129632</v>
      </c>
      <c r="Q1562" s="1" t="str">
        <f t="shared" si="24"/>
        <v>2303402|r04</v>
      </c>
    </row>
    <row r="1563" spans="1:17">
      <c r="A1563">
        <v>1562</v>
      </c>
      <c r="B1563" t="s">
        <v>1863</v>
      </c>
      <c r="C1563" t="s">
        <v>1864</v>
      </c>
      <c r="D1563">
        <v>4103107</v>
      </c>
      <c r="E1563">
        <v>73</v>
      </c>
      <c r="F1563" t="s">
        <v>1849</v>
      </c>
      <c r="G1563" s="1">
        <v>46216.837118055555</v>
      </c>
      <c r="H1563">
        <v>69</v>
      </c>
      <c r="I1563" t="s">
        <v>1849</v>
      </c>
      <c r="J1563" s="1">
        <v>46216.837372685186</v>
      </c>
      <c r="K1563">
        <v>1</v>
      </c>
      <c r="L1563">
        <v>1</v>
      </c>
      <c r="M1563" t="s">
        <v>1850</v>
      </c>
      <c r="N1563" t="s">
        <v>1851</v>
      </c>
      <c r="O1563" s="1">
        <v>46216.836701388886</v>
      </c>
      <c r="P1563" s="1">
        <v>46216.837372685186</v>
      </c>
      <c r="Q1563" s="1" t="str">
        <f t="shared" si="24"/>
        <v>4103107|r04</v>
      </c>
    </row>
    <row r="1564" spans="1:17">
      <c r="A1564">
        <v>1563</v>
      </c>
      <c r="B1564" t="s">
        <v>1863</v>
      </c>
      <c r="C1564" t="s">
        <v>1864</v>
      </c>
      <c r="D1564">
        <v>3109600</v>
      </c>
      <c r="E1564">
        <v>71</v>
      </c>
      <c r="F1564" t="s">
        <v>1849</v>
      </c>
      <c r="G1564" s="1">
        <v>46216.837175925924</v>
      </c>
      <c r="H1564">
        <v>74</v>
      </c>
      <c r="I1564" t="s">
        <v>1849</v>
      </c>
      <c r="J1564" s="1">
        <v>46216.837476851855</v>
      </c>
      <c r="K1564">
        <v>1</v>
      </c>
      <c r="L1564">
        <v>1</v>
      </c>
      <c r="M1564" t="s">
        <v>1850</v>
      </c>
      <c r="N1564" t="s">
        <v>1851</v>
      </c>
      <c r="O1564" s="1">
        <v>46216.836782407408</v>
      </c>
      <c r="P1564" s="1">
        <v>46216.837476851855</v>
      </c>
      <c r="Q1564" s="1" t="str">
        <f t="shared" si="24"/>
        <v>3109600|r04</v>
      </c>
    </row>
    <row r="1565" spans="1:17">
      <c r="A1565">
        <v>1564</v>
      </c>
      <c r="B1565" t="s">
        <v>1863</v>
      </c>
      <c r="C1565" t="s">
        <v>1864</v>
      </c>
      <c r="D1565">
        <v>4103404</v>
      </c>
      <c r="E1565">
        <v>61</v>
      </c>
      <c r="F1565" t="s">
        <v>1849</v>
      </c>
      <c r="G1565" s="1">
        <v>46216.83792824074</v>
      </c>
      <c r="H1565">
        <v>51</v>
      </c>
      <c r="I1565" t="s">
        <v>1849</v>
      </c>
      <c r="J1565" s="1">
        <v>46216.838217592594</v>
      </c>
      <c r="K1565">
        <v>1</v>
      </c>
      <c r="L1565">
        <v>1</v>
      </c>
      <c r="M1565" t="s">
        <v>1850</v>
      </c>
      <c r="N1565" t="s">
        <v>1851</v>
      </c>
      <c r="O1565" s="1">
        <v>46216.837418981479</v>
      </c>
      <c r="P1565" s="1">
        <v>46216.838217592594</v>
      </c>
      <c r="Q1565" s="1" t="str">
        <f t="shared" si="24"/>
        <v>4103404|r04</v>
      </c>
    </row>
    <row r="1566" spans="1:17">
      <c r="A1566">
        <v>1565</v>
      </c>
      <c r="B1566" t="s">
        <v>1863</v>
      </c>
      <c r="C1566" t="s">
        <v>1864</v>
      </c>
      <c r="D1566">
        <v>2303956</v>
      </c>
      <c r="E1566">
        <v>73</v>
      </c>
      <c r="F1566" t="s">
        <v>1849</v>
      </c>
      <c r="G1566" s="1">
        <v>46216.838067129633</v>
      </c>
      <c r="H1566">
        <v>62</v>
      </c>
      <c r="I1566" t="s">
        <v>1849</v>
      </c>
      <c r="J1566" s="1">
        <v>46216.838356481479</v>
      </c>
      <c r="K1566">
        <v>1</v>
      </c>
      <c r="L1566">
        <v>1</v>
      </c>
      <c r="M1566" t="s">
        <v>1850</v>
      </c>
      <c r="N1566" t="s">
        <v>1851</v>
      </c>
      <c r="O1566" s="1">
        <v>46216.837500000001</v>
      </c>
      <c r="P1566" s="1">
        <v>46216.838356481479</v>
      </c>
      <c r="Q1566" s="1" t="str">
        <f t="shared" si="24"/>
        <v>2303956|r04</v>
      </c>
    </row>
    <row r="1567" spans="1:17">
      <c r="A1567">
        <v>1566</v>
      </c>
      <c r="B1567" t="s">
        <v>1863</v>
      </c>
      <c r="C1567" t="s">
        <v>1864</v>
      </c>
      <c r="D1567">
        <v>3109808</v>
      </c>
      <c r="E1567">
        <v>66</v>
      </c>
      <c r="F1567" t="s">
        <v>1849</v>
      </c>
      <c r="G1567" s="1">
        <v>46216.837905092594</v>
      </c>
      <c r="H1567">
        <v>60</v>
      </c>
      <c r="I1567" t="s">
        <v>1849</v>
      </c>
      <c r="J1567" s="1">
        <v>46216.838148148148</v>
      </c>
      <c r="K1567">
        <v>1</v>
      </c>
      <c r="L1567">
        <v>1</v>
      </c>
      <c r="M1567" t="s">
        <v>1850</v>
      </c>
      <c r="N1567" t="s">
        <v>1851</v>
      </c>
      <c r="O1567" s="1">
        <v>46216.837523148148</v>
      </c>
      <c r="P1567" s="1">
        <v>46216.838148148148</v>
      </c>
      <c r="Q1567" s="1" t="str">
        <f t="shared" si="24"/>
        <v>3109808|r04</v>
      </c>
    </row>
    <row r="1568" spans="1:17">
      <c r="A1568">
        <v>1567</v>
      </c>
      <c r="B1568" t="s">
        <v>1863</v>
      </c>
      <c r="C1568" t="s">
        <v>1864</v>
      </c>
      <c r="D1568">
        <v>3113008</v>
      </c>
      <c r="E1568">
        <v>96</v>
      </c>
      <c r="F1568" t="s">
        <v>1849</v>
      </c>
      <c r="G1568" s="1">
        <v>46216.843182870369</v>
      </c>
      <c r="H1568">
        <v>65</v>
      </c>
      <c r="I1568" t="s">
        <v>1849</v>
      </c>
      <c r="J1568" s="1">
        <v>46216.8434837963</v>
      </c>
      <c r="K1568">
        <v>1</v>
      </c>
      <c r="L1568">
        <v>1</v>
      </c>
      <c r="M1568" t="s">
        <v>1850</v>
      </c>
      <c r="N1568" t="s">
        <v>1851</v>
      </c>
      <c r="O1568" s="1">
        <v>46216.838194444441</v>
      </c>
      <c r="P1568" s="1">
        <v>46216.8434837963</v>
      </c>
      <c r="Q1568" s="1" t="str">
        <f t="shared" si="24"/>
        <v>3113008|r04</v>
      </c>
    </row>
    <row r="1569" spans="1:17">
      <c r="A1569">
        <v>1568</v>
      </c>
      <c r="B1569" t="s">
        <v>1863</v>
      </c>
      <c r="C1569" t="s">
        <v>1864</v>
      </c>
      <c r="D1569">
        <v>4103453</v>
      </c>
      <c r="E1569">
        <v>69</v>
      </c>
      <c r="F1569" t="s">
        <v>1849</v>
      </c>
      <c r="G1569" s="1">
        <v>46216.838518518518</v>
      </c>
      <c r="H1569">
        <v>60</v>
      </c>
      <c r="I1569" t="s">
        <v>1849</v>
      </c>
      <c r="J1569" s="1">
        <v>46216.838738425926</v>
      </c>
      <c r="K1569">
        <v>1</v>
      </c>
      <c r="L1569">
        <v>1</v>
      </c>
      <c r="M1569" t="s">
        <v>1850</v>
      </c>
      <c r="N1569" t="s">
        <v>1851</v>
      </c>
      <c r="O1569" s="1">
        <v>46216.838275462964</v>
      </c>
      <c r="P1569" s="1">
        <v>46216.838738425926</v>
      </c>
      <c r="Q1569" s="1" t="str">
        <f t="shared" si="24"/>
        <v>4103453|r04</v>
      </c>
    </row>
    <row r="1570" spans="1:17">
      <c r="A1570">
        <v>1569</v>
      </c>
      <c r="B1570" t="s">
        <v>1863</v>
      </c>
      <c r="C1570" t="s">
        <v>1864</v>
      </c>
      <c r="D1570">
        <v>2304236</v>
      </c>
      <c r="E1570">
        <v>73</v>
      </c>
      <c r="F1570" t="s">
        <v>1849</v>
      </c>
      <c r="G1570" s="1">
        <v>46216.839467592596</v>
      </c>
      <c r="H1570">
        <v>60</v>
      </c>
      <c r="I1570" t="s">
        <v>1849</v>
      </c>
      <c r="J1570" s="1">
        <v>46216.839699074073</v>
      </c>
      <c r="K1570">
        <v>1</v>
      </c>
      <c r="L1570">
        <v>1</v>
      </c>
      <c r="M1570" t="s">
        <v>1850</v>
      </c>
      <c r="N1570" t="s">
        <v>1851</v>
      </c>
      <c r="O1570" s="1">
        <v>46216.838402777779</v>
      </c>
      <c r="P1570" s="1">
        <v>46216.839699074073</v>
      </c>
      <c r="Q1570" s="1" t="str">
        <f t="shared" si="24"/>
        <v>2304236|r04</v>
      </c>
    </row>
    <row r="1571" spans="1:17">
      <c r="A1571">
        <v>1570</v>
      </c>
      <c r="B1571" t="s">
        <v>1863</v>
      </c>
      <c r="C1571" t="s">
        <v>1864</v>
      </c>
      <c r="D1571">
        <v>4104253</v>
      </c>
      <c r="E1571">
        <v>75</v>
      </c>
      <c r="F1571" t="s">
        <v>1849</v>
      </c>
      <c r="G1571" s="1">
        <v>46216.839456018519</v>
      </c>
      <c r="H1571">
        <v>67</v>
      </c>
      <c r="I1571" t="s">
        <v>1849</v>
      </c>
      <c r="J1571" s="1">
        <v>46216.839756944442</v>
      </c>
      <c r="K1571">
        <v>1</v>
      </c>
      <c r="L1571">
        <v>1</v>
      </c>
      <c r="M1571" t="s">
        <v>1850</v>
      </c>
      <c r="N1571" t="s">
        <v>1851</v>
      </c>
      <c r="O1571" s="1">
        <v>46216.838784722226</v>
      </c>
      <c r="P1571" s="1">
        <v>46216.839756944442</v>
      </c>
      <c r="Q1571" s="1" t="str">
        <f t="shared" si="24"/>
        <v>4104253|r04</v>
      </c>
    </row>
    <row r="1572" spans="1:17">
      <c r="A1572">
        <v>1571</v>
      </c>
      <c r="B1572" t="s">
        <v>1863</v>
      </c>
      <c r="C1572" t="s">
        <v>1864</v>
      </c>
      <c r="D1572">
        <v>2308708</v>
      </c>
      <c r="E1572">
        <v>73</v>
      </c>
      <c r="F1572" t="s">
        <v>1849</v>
      </c>
      <c r="G1572" s="1">
        <v>46216.840162037035</v>
      </c>
      <c r="H1572">
        <v>66</v>
      </c>
      <c r="I1572" t="s">
        <v>1849</v>
      </c>
      <c r="J1572" s="1">
        <v>46216.840428240743</v>
      </c>
      <c r="K1572">
        <v>1</v>
      </c>
      <c r="L1572">
        <v>1</v>
      </c>
      <c r="M1572" t="s">
        <v>1850</v>
      </c>
      <c r="N1572" t="s">
        <v>1851</v>
      </c>
      <c r="O1572" s="1">
        <v>46216.839745370373</v>
      </c>
      <c r="P1572" s="1">
        <v>46216.840428240743</v>
      </c>
      <c r="Q1572" s="1" t="str">
        <f t="shared" si="24"/>
        <v>2308708|r04</v>
      </c>
    </row>
    <row r="1573" spans="1:17">
      <c r="A1573">
        <v>1572</v>
      </c>
      <c r="B1573" t="s">
        <v>1863</v>
      </c>
      <c r="C1573" t="s">
        <v>1864</v>
      </c>
      <c r="D1573">
        <v>4104303</v>
      </c>
      <c r="E1573">
        <v>83</v>
      </c>
      <c r="F1573" t="s">
        <v>1849</v>
      </c>
      <c r="G1573" s="1">
        <v>46216.840243055558</v>
      </c>
      <c r="H1573">
        <v>77</v>
      </c>
      <c r="I1573" t="s">
        <v>1849</v>
      </c>
      <c r="J1573" s="1">
        <v>46216.840486111112</v>
      </c>
      <c r="K1573">
        <v>1</v>
      </c>
      <c r="L1573">
        <v>1</v>
      </c>
      <c r="M1573" t="s">
        <v>1850</v>
      </c>
      <c r="N1573" t="s">
        <v>1851</v>
      </c>
      <c r="O1573" s="1">
        <v>46216.839803240742</v>
      </c>
      <c r="P1573" s="1">
        <v>46216.840486111112</v>
      </c>
      <c r="Q1573" s="1" t="str">
        <f t="shared" si="24"/>
        <v>4104303|r04</v>
      </c>
    </row>
    <row r="1574" spans="1:17">
      <c r="A1574">
        <v>1573</v>
      </c>
      <c r="B1574" t="s">
        <v>1863</v>
      </c>
      <c r="C1574" t="s">
        <v>1864</v>
      </c>
      <c r="D1574">
        <v>2310308</v>
      </c>
      <c r="E1574">
        <v>75</v>
      </c>
      <c r="F1574" t="s">
        <v>1849</v>
      </c>
      <c r="G1574" s="1">
        <v>46216.841782407406</v>
      </c>
      <c r="H1574">
        <v>73</v>
      </c>
      <c r="I1574" t="s">
        <v>1849</v>
      </c>
      <c r="J1574" s="1">
        <v>46216.842106481483</v>
      </c>
      <c r="K1574">
        <v>1</v>
      </c>
      <c r="L1574">
        <v>1</v>
      </c>
      <c r="M1574" t="s">
        <v>1850</v>
      </c>
      <c r="N1574" t="s">
        <v>1851</v>
      </c>
      <c r="O1574" s="1">
        <v>46216.840462962966</v>
      </c>
      <c r="P1574" s="1">
        <v>46216.842106481483</v>
      </c>
      <c r="Q1574" s="1" t="str">
        <f t="shared" si="24"/>
        <v>2310308|r04</v>
      </c>
    </row>
    <row r="1575" spans="1:17">
      <c r="A1575">
        <v>1574</v>
      </c>
      <c r="B1575" t="s">
        <v>1863</v>
      </c>
      <c r="C1575" t="s">
        <v>1864</v>
      </c>
      <c r="D1575">
        <v>4107546</v>
      </c>
      <c r="E1575">
        <v>74</v>
      </c>
      <c r="F1575" t="s">
        <v>1849</v>
      </c>
      <c r="G1575" s="1">
        <v>46216.841782407406</v>
      </c>
      <c r="H1575">
        <v>70</v>
      </c>
      <c r="I1575" t="s">
        <v>1849</v>
      </c>
      <c r="J1575" s="1">
        <v>46216.842060185183</v>
      </c>
      <c r="K1575">
        <v>1</v>
      </c>
      <c r="L1575">
        <v>1</v>
      </c>
      <c r="M1575" t="s">
        <v>1850</v>
      </c>
      <c r="N1575" t="s">
        <v>1851</v>
      </c>
      <c r="O1575" s="1">
        <v>46216.840543981481</v>
      </c>
      <c r="P1575" s="1">
        <v>46216.842060185183</v>
      </c>
      <c r="Q1575" s="1" t="str">
        <f t="shared" si="24"/>
        <v>4107546|r04</v>
      </c>
    </row>
    <row r="1576" spans="1:17">
      <c r="A1576">
        <v>1575</v>
      </c>
      <c r="B1576" t="s">
        <v>1863</v>
      </c>
      <c r="C1576" t="s">
        <v>1864</v>
      </c>
      <c r="D1576">
        <v>4108007</v>
      </c>
      <c r="E1576">
        <v>80</v>
      </c>
      <c r="F1576" t="s">
        <v>1849</v>
      </c>
      <c r="G1576" s="1">
        <v>46216.842349537037</v>
      </c>
      <c r="H1576">
        <v>75</v>
      </c>
      <c r="I1576" t="s">
        <v>1849</v>
      </c>
      <c r="J1576" s="1">
        <v>46216.842569444445</v>
      </c>
      <c r="K1576">
        <v>1</v>
      </c>
      <c r="L1576">
        <v>1</v>
      </c>
      <c r="M1576" t="s">
        <v>1850</v>
      </c>
      <c r="N1576" t="s">
        <v>1851</v>
      </c>
      <c r="O1576" s="1">
        <v>46216.842106481483</v>
      </c>
      <c r="P1576" s="1">
        <v>46216.842569444445</v>
      </c>
      <c r="Q1576" s="1" t="str">
        <f t="shared" si="24"/>
        <v>4108007|r04</v>
      </c>
    </row>
    <row r="1577" spans="1:17">
      <c r="A1577">
        <v>1576</v>
      </c>
      <c r="B1577" t="s">
        <v>1863</v>
      </c>
      <c r="C1577" t="s">
        <v>1864</v>
      </c>
      <c r="D1577">
        <v>2310407</v>
      </c>
      <c r="E1577">
        <v>75</v>
      </c>
      <c r="F1577" t="s">
        <v>1849</v>
      </c>
      <c r="G1577" s="1">
        <v>46216.844143518516</v>
      </c>
      <c r="H1577">
        <v>66</v>
      </c>
      <c r="I1577" t="s">
        <v>1849</v>
      </c>
      <c r="J1577" s="1">
        <v>46216.844409722224</v>
      </c>
      <c r="K1577">
        <v>1</v>
      </c>
      <c r="L1577">
        <v>1</v>
      </c>
      <c r="M1577" t="s">
        <v>1850</v>
      </c>
      <c r="N1577" t="s">
        <v>1851</v>
      </c>
      <c r="O1577" s="1">
        <v>46216.842175925929</v>
      </c>
      <c r="P1577" s="1">
        <v>46216.844409722224</v>
      </c>
      <c r="Q1577" s="1" t="str">
        <f t="shared" si="24"/>
        <v>2310407|r04</v>
      </c>
    </row>
    <row r="1578" spans="1:17">
      <c r="A1578">
        <v>1577</v>
      </c>
      <c r="B1578" t="s">
        <v>1863</v>
      </c>
      <c r="C1578" t="s">
        <v>1864</v>
      </c>
      <c r="D1578">
        <v>4108106</v>
      </c>
      <c r="E1578">
        <v>64</v>
      </c>
      <c r="F1578" t="s">
        <v>1849</v>
      </c>
      <c r="G1578" s="1">
        <v>46216.844143518516</v>
      </c>
      <c r="H1578">
        <v>55</v>
      </c>
      <c r="I1578" t="s">
        <v>1849</v>
      </c>
      <c r="J1578" s="1">
        <v>46216.84443287037</v>
      </c>
      <c r="K1578">
        <v>1</v>
      </c>
      <c r="L1578">
        <v>1</v>
      </c>
      <c r="M1578" t="s">
        <v>1850</v>
      </c>
      <c r="N1578" t="s">
        <v>1851</v>
      </c>
      <c r="O1578" s="1">
        <v>46216.842604166668</v>
      </c>
      <c r="P1578" s="1">
        <v>46216.84443287037</v>
      </c>
      <c r="Q1578" s="1" t="str">
        <f t="shared" si="24"/>
        <v>4108106|r04</v>
      </c>
    </row>
    <row r="1579" spans="1:17">
      <c r="A1579">
        <v>1578</v>
      </c>
      <c r="B1579" t="s">
        <v>1863</v>
      </c>
      <c r="C1579" t="s">
        <v>1864</v>
      </c>
      <c r="D1579">
        <v>3115102</v>
      </c>
      <c r="E1579">
        <v>96</v>
      </c>
      <c r="F1579" t="s">
        <v>1849</v>
      </c>
      <c r="G1579" s="1">
        <v>46216.846250000002</v>
      </c>
      <c r="H1579">
        <v>72</v>
      </c>
      <c r="I1579" t="s">
        <v>1849</v>
      </c>
      <c r="J1579" s="1">
        <v>46216.84646990741</v>
      </c>
      <c r="K1579">
        <v>1</v>
      </c>
      <c r="L1579">
        <v>1</v>
      </c>
      <c r="M1579" t="s">
        <v>1850</v>
      </c>
      <c r="N1579" t="s">
        <v>1851</v>
      </c>
      <c r="O1579" s="1">
        <v>46216.843518518515</v>
      </c>
      <c r="P1579" s="1">
        <v>46216.84646990741</v>
      </c>
      <c r="Q1579" s="1" t="str">
        <f t="shared" si="24"/>
        <v>3115102|r04</v>
      </c>
    </row>
    <row r="1580" spans="1:17">
      <c r="A1580">
        <v>1579</v>
      </c>
      <c r="B1580" t="s">
        <v>1863</v>
      </c>
      <c r="C1580" t="s">
        <v>1864</v>
      </c>
      <c r="D1580">
        <v>2312106</v>
      </c>
      <c r="E1580">
        <v>75</v>
      </c>
      <c r="F1580" t="s">
        <v>1849</v>
      </c>
      <c r="G1580" s="1">
        <v>46216.844872685186</v>
      </c>
      <c r="H1580">
        <v>66</v>
      </c>
      <c r="I1580" t="s">
        <v>1849</v>
      </c>
      <c r="J1580" s="1">
        <v>46216.845138888886</v>
      </c>
      <c r="K1580">
        <v>1</v>
      </c>
      <c r="L1580">
        <v>1</v>
      </c>
      <c r="M1580" t="s">
        <v>1850</v>
      </c>
      <c r="N1580" t="s">
        <v>1851</v>
      </c>
      <c r="O1580" s="1">
        <v>46216.844456018516</v>
      </c>
      <c r="P1580" s="1">
        <v>46216.845138888886</v>
      </c>
      <c r="Q1580" s="1" t="str">
        <f t="shared" si="24"/>
        <v>2312106|r04</v>
      </c>
    </row>
    <row r="1581" spans="1:17">
      <c r="A1581">
        <v>1580</v>
      </c>
      <c r="B1581" t="s">
        <v>1863</v>
      </c>
      <c r="C1581" t="s">
        <v>1864</v>
      </c>
      <c r="D1581">
        <v>4108809</v>
      </c>
      <c r="E1581">
        <v>68</v>
      </c>
      <c r="F1581" t="s">
        <v>1849</v>
      </c>
      <c r="G1581" s="1">
        <v>46216.845312500001</v>
      </c>
      <c r="H1581">
        <v>63</v>
      </c>
      <c r="I1581" t="s">
        <v>1849</v>
      </c>
      <c r="J1581" s="1">
        <v>46216.845590277779</v>
      </c>
      <c r="K1581">
        <v>1</v>
      </c>
      <c r="L1581">
        <v>1</v>
      </c>
      <c r="M1581" t="s">
        <v>1850</v>
      </c>
      <c r="N1581" t="s">
        <v>1851</v>
      </c>
      <c r="O1581" s="1">
        <v>46216.844467592593</v>
      </c>
      <c r="P1581" s="1">
        <v>46216.845590277779</v>
      </c>
      <c r="Q1581" s="1" t="str">
        <f t="shared" si="24"/>
        <v>4108809|r04</v>
      </c>
    </row>
    <row r="1582" spans="1:17">
      <c r="A1582">
        <v>1581</v>
      </c>
      <c r="B1582" t="s">
        <v>1863</v>
      </c>
      <c r="C1582" t="s">
        <v>1864</v>
      </c>
      <c r="D1582">
        <v>2313252</v>
      </c>
      <c r="E1582">
        <v>75</v>
      </c>
      <c r="F1582" t="s">
        <v>1849</v>
      </c>
      <c r="G1582" s="1">
        <v>46216.84542824074</v>
      </c>
      <c r="H1582">
        <v>66</v>
      </c>
      <c r="I1582" t="s">
        <v>1849</v>
      </c>
      <c r="J1582" s="1">
        <v>46216.845717592594</v>
      </c>
      <c r="K1582">
        <v>1</v>
      </c>
      <c r="L1582">
        <v>1</v>
      </c>
      <c r="M1582" t="s">
        <v>1850</v>
      </c>
      <c r="N1582" t="s">
        <v>1851</v>
      </c>
      <c r="O1582" s="1">
        <v>46216.845173611109</v>
      </c>
      <c r="P1582" s="1">
        <v>46216.845717592594</v>
      </c>
      <c r="Q1582" s="1" t="str">
        <f t="shared" si="24"/>
        <v>2313252|r04</v>
      </c>
    </row>
    <row r="1583" spans="1:17">
      <c r="A1583">
        <v>1582</v>
      </c>
      <c r="B1583" t="s">
        <v>1863</v>
      </c>
      <c r="C1583" t="s">
        <v>1864</v>
      </c>
      <c r="D1583">
        <v>4109203</v>
      </c>
      <c r="E1583">
        <v>80</v>
      </c>
      <c r="F1583" t="s">
        <v>1849</v>
      </c>
      <c r="G1583" s="1">
        <v>46216.846250000002</v>
      </c>
      <c r="H1583">
        <v>73</v>
      </c>
      <c r="I1583" t="s">
        <v>1849</v>
      </c>
      <c r="J1583" s="1">
        <v>46216.846504629626</v>
      </c>
      <c r="K1583">
        <v>1</v>
      </c>
      <c r="L1583">
        <v>1</v>
      </c>
      <c r="M1583" t="s">
        <v>1850</v>
      </c>
      <c r="N1583" t="s">
        <v>1851</v>
      </c>
      <c r="O1583" s="1">
        <v>46216.845636574071</v>
      </c>
      <c r="P1583" s="1">
        <v>46216.846504629626</v>
      </c>
      <c r="Q1583" s="1" t="str">
        <f t="shared" si="24"/>
        <v>4109203|r04</v>
      </c>
    </row>
    <row r="1584" spans="1:17">
      <c r="A1584">
        <v>1583</v>
      </c>
      <c r="B1584" t="s">
        <v>1863</v>
      </c>
      <c r="C1584" t="s">
        <v>1864</v>
      </c>
      <c r="D1584">
        <v>2313955</v>
      </c>
      <c r="E1584">
        <v>74</v>
      </c>
      <c r="F1584" t="s">
        <v>1849</v>
      </c>
      <c r="G1584" s="1">
        <v>46216.846250000002</v>
      </c>
      <c r="H1584">
        <v>65</v>
      </c>
      <c r="I1584" t="s">
        <v>1849</v>
      </c>
      <c r="J1584" s="1">
        <v>46216.846504629626</v>
      </c>
      <c r="K1584">
        <v>1</v>
      </c>
      <c r="L1584">
        <v>1</v>
      </c>
      <c r="M1584" t="s">
        <v>1850</v>
      </c>
      <c r="N1584" t="s">
        <v>1851</v>
      </c>
      <c r="O1584" s="1">
        <v>46216.845763888887</v>
      </c>
      <c r="P1584" s="1">
        <v>46216.846504629626</v>
      </c>
      <c r="Q1584" s="1" t="str">
        <f t="shared" si="24"/>
        <v>2313955|r04</v>
      </c>
    </row>
    <row r="1585" spans="1:17">
      <c r="A1585">
        <v>1584</v>
      </c>
      <c r="B1585" t="s">
        <v>1863</v>
      </c>
      <c r="C1585" t="s">
        <v>1864</v>
      </c>
      <c r="D1585">
        <v>3115409</v>
      </c>
      <c r="E1585">
        <v>96</v>
      </c>
      <c r="F1585" t="s">
        <v>1849</v>
      </c>
      <c r="G1585" s="1">
        <v>46216.848958333336</v>
      </c>
      <c r="H1585">
        <v>93</v>
      </c>
      <c r="I1585" t="s">
        <v>1849</v>
      </c>
      <c r="J1585" s="1">
        <v>46216.849293981482</v>
      </c>
      <c r="K1585">
        <v>1</v>
      </c>
      <c r="L1585">
        <v>1</v>
      </c>
      <c r="M1585" t="s">
        <v>1850</v>
      </c>
      <c r="N1585" t="s">
        <v>1851</v>
      </c>
      <c r="O1585" s="1">
        <v>46216.846504629626</v>
      </c>
      <c r="P1585" s="1">
        <v>46216.849293981482</v>
      </c>
      <c r="Q1585" s="1" t="str">
        <f t="shared" si="24"/>
        <v>3115409|r04</v>
      </c>
    </row>
    <row r="1586" spans="1:17">
      <c r="A1586">
        <v>1585</v>
      </c>
      <c r="B1586" t="s">
        <v>1863</v>
      </c>
      <c r="C1586" t="s">
        <v>1864</v>
      </c>
      <c r="D1586">
        <v>2100436</v>
      </c>
      <c r="E1586">
        <v>79</v>
      </c>
      <c r="F1586" t="s">
        <v>1849</v>
      </c>
      <c r="G1586" s="1">
        <v>46216.847037037034</v>
      </c>
      <c r="H1586">
        <v>65</v>
      </c>
      <c r="I1586" t="s">
        <v>1849</v>
      </c>
      <c r="J1586" s="1">
        <v>46216.847442129627</v>
      </c>
      <c r="K1586">
        <v>1</v>
      </c>
      <c r="L1586">
        <v>1</v>
      </c>
      <c r="M1586" t="s">
        <v>1850</v>
      </c>
      <c r="N1586" t="s">
        <v>1851</v>
      </c>
      <c r="O1586" s="1">
        <v>46216.846562500003</v>
      </c>
      <c r="P1586" s="1">
        <v>46216.847442129627</v>
      </c>
      <c r="Q1586" s="1" t="str">
        <f t="shared" si="24"/>
        <v>2100436|r04</v>
      </c>
    </row>
    <row r="1587" spans="1:17">
      <c r="A1587">
        <v>1586</v>
      </c>
      <c r="B1587" t="s">
        <v>1863</v>
      </c>
      <c r="C1587" t="s">
        <v>1864</v>
      </c>
      <c r="D1587">
        <v>4109401</v>
      </c>
      <c r="E1587">
        <v>96</v>
      </c>
      <c r="F1587" t="s">
        <v>1849</v>
      </c>
      <c r="G1587" s="1">
        <v>46216.8515625</v>
      </c>
      <c r="H1587">
        <v>73</v>
      </c>
      <c r="I1587" t="s">
        <v>1849</v>
      </c>
      <c r="J1587" s="1">
        <v>46216.851770833331</v>
      </c>
      <c r="K1587">
        <v>1</v>
      </c>
      <c r="L1587">
        <v>1</v>
      </c>
      <c r="M1587" t="s">
        <v>1850</v>
      </c>
      <c r="N1587" t="s">
        <v>1851</v>
      </c>
      <c r="O1587" s="1">
        <v>46216.846562500003</v>
      </c>
      <c r="P1587" s="1">
        <v>46216.851770833331</v>
      </c>
      <c r="Q1587" s="1" t="str">
        <f t="shared" si="24"/>
        <v>4109401|r04</v>
      </c>
    </row>
    <row r="1588" spans="1:17">
      <c r="A1588">
        <v>1587</v>
      </c>
      <c r="B1588" t="s">
        <v>1863</v>
      </c>
      <c r="C1588" t="s">
        <v>1864</v>
      </c>
      <c r="D1588">
        <v>2100501</v>
      </c>
      <c r="E1588">
        <v>80</v>
      </c>
      <c r="F1588" t="s">
        <v>1849</v>
      </c>
      <c r="G1588" s="1">
        <v>46216.847708333335</v>
      </c>
      <c r="H1588">
        <v>63</v>
      </c>
      <c r="I1588" t="s">
        <v>1849</v>
      </c>
      <c r="J1588" s="1">
        <v>46216.847986111112</v>
      </c>
      <c r="K1588">
        <v>1</v>
      </c>
      <c r="L1588">
        <v>1</v>
      </c>
      <c r="M1588" t="s">
        <v>1850</v>
      </c>
      <c r="N1588" t="s">
        <v>1851</v>
      </c>
      <c r="O1588" s="1">
        <v>46216.84747685185</v>
      </c>
      <c r="P1588" s="1">
        <v>46216.847986111112</v>
      </c>
      <c r="Q1588" s="1" t="str">
        <f t="shared" si="24"/>
        <v>2100501|r04</v>
      </c>
    </row>
    <row r="1589" spans="1:17">
      <c r="A1589">
        <v>1588</v>
      </c>
      <c r="B1589" t="s">
        <v>1863</v>
      </c>
      <c r="C1589" t="s">
        <v>1864</v>
      </c>
      <c r="D1589">
        <v>2100956</v>
      </c>
      <c r="E1589">
        <v>75</v>
      </c>
      <c r="F1589" t="s">
        <v>1849</v>
      </c>
      <c r="G1589" s="1">
        <v>46216.848391203705</v>
      </c>
      <c r="H1589">
        <v>66</v>
      </c>
      <c r="I1589" t="s">
        <v>1849</v>
      </c>
      <c r="J1589" s="1">
        <v>46216.848668981482</v>
      </c>
      <c r="K1589">
        <v>1</v>
      </c>
      <c r="L1589">
        <v>1</v>
      </c>
      <c r="M1589" t="s">
        <v>1850</v>
      </c>
      <c r="N1589" t="s">
        <v>1851</v>
      </c>
      <c r="O1589" s="1">
        <v>46216.848020833335</v>
      </c>
      <c r="P1589" s="1">
        <v>46216.848668981482</v>
      </c>
      <c r="Q1589" s="1" t="str">
        <f t="shared" si="24"/>
        <v>2100956|r04</v>
      </c>
    </row>
    <row r="1590" spans="1:17">
      <c r="A1590">
        <v>1589</v>
      </c>
      <c r="B1590" t="s">
        <v>1863</v>
      </c>
      <c r="C1590" t="s">
        <v>1864</v>
      </c>
      <c r="D1590">
        <v>2101608</v>
      </c>
      <c r="E1590">
        <v>90</v>
      </c>
      <c r="F1590" t="s">
        <v>1849</v>
      </c>
      <c r="G1590" s="1">
        <v>46216.850173611114</v>
      </c>
      <c r="H1590">
        <v>83</v>
      </c>
      <c r="I1590" t="s">
        <v>1849</v>
      </c>
      <c r="J1590" s="1">
        <v>46216.850439814814</v>
      </c>
      <c r="K1590">
        <v>1</v>
      </c>
      <c r="L1590">
        <v>1</v>
      </c>
      <c r="M1590" t="s">
        <v>1850</v>
      </c>
      <c r="N1590" t="s">
        <v>1851</v>
      </c>
      <c r="O1590" s="1">
        <v>46216.848703703705</v>
      </c>
      <c r="P1590" s="1">
        <v>46216.850439814814</v>
      </c>
      <c r="Q1590" s="1" t="str">
        <f t="shared" si="24"/>
        <v>2101608|r04</v>
      </c>
    </row>
    <row r="1591" spans="1:17">
      <c r="A1591">
        <v>1590</v>
      </c>
      <c r="B1591" t="s">
        <v>1863</v>
      </c>
      <c r="C1591" t="s">
        <v>1864</v>
      </c>
      <c r="D1591">
        <v>3115607</v>
      </c>
      <c r="E1591">
        <v>84</v>
      </c>
      <c r="F1591" t="s">
        <v>1849</v>
      </c>
      <c r="G1591" s="1">
        <v>46216.849664351852</v>
      </c>
      <c r="H1591">
        <v>82</v>
      </c>
      <c r="I1591" t="s">
        <v>1849</v>
      </c>
      <c r="J1591" s="1">
        <v>46216.849953703706</v>
      </c>
      <c r="K1591">
        <v>1</v>
      </c>
      <c r="L1591">
        <v>1</v>
      </c>
      <c r="M1591" t="s">
        <v>1850</v>
      </c>
      <c r="N1591" t="s">
        <v>1851</v>
      </c>
      <c r="O1591" s="1">
        <v>46216.849328703705</v>
      </c>
      <c r="P1591" s="1">
        <v>46216.849953703706</v>
      </c>
      <c r="Q1591" s="1" t="str">
        <f t="shared" si="24"/>
        <v>3115607|r04</v>
      </c>
    </row>
    <row r="1592" spans="1:17">
      <c r="A1592">
        <v>1591</v>
      </c>
      <c r="B1592" t="s">
        <v>1863</v>
      </c>
      <c r="C1592" t="s">
        <v>1864</v>
      </c>
      <c r="D1592">
        <v>3115805</v>
      </c>
      <c r="E1592">
        <v>70</v>
      </c>
      <c r="F1592" t="s">
        <v>1849</v>
      </c>
      <c r="G1592" s="1">
        <v>46216.850335648145</v>
      </c>
      <c r="H1592">
        <v>61</v>
      </c>
      <c r="I1592" t="s">
        <v>1849</v>
      </c>
      <c r="J1592" s="1">
        <v>46216.850601851853</v>
      </c>
      <c r="K1592">
        <v>1</v>
      </c>
      <c r="L1592">
        <v>1</v>
      </c>
      <c r="M1592" t="s">
        <v>1850</v>
      </c>
      <c r="N1592" t="s">
        <v>1851</v>
      </c>
      <c r="O1592" s="1">
        <v>46216.849988425929</v>
      </c>
      <c r="P1592" s="1">
        <v>46216.850601851853</v>
      </c>
      <c r="Q1592" s="1" t="str">
        <f t="shared" si="24"/>
        <v>3115805|r04</v>
      </c>
    </row>
    <row r="1593" spans="1:17">
      <c r="A1593">
        <v>1592</v>
      </c>
      <c r="B1593" t="s">
        <v>1863</v>
      </c>
      <c r="C1593" t="s">
        <v>1864</v>
      </c>
      <c r="D1593">
        <v>2101970</v>
      </c>
      <c r="E1593">
        <v>54</v>
      </c>
      <c r="F1593" t="s">
        <v>1849</v>
      </c>
      <c r="G1593" s="1">
        <v>46216.850821759261</v>
      </c>
      <c r="H1593">
        <v>53</v>
      </c>
      <c r="I1593" t="s">
        <v>1849</v>
      </c>
      <c r="J1593" s="1">
        <v>46216.851087962961</v>
      </c>
      <c r="K1593">
        <v>1</v>
      </c>
      <c r="L1593">
        <v>1</v>
      </c>
      <c r="M1593" t="s">
        <v>1850</v>
      </c>
      <c r="N1593" t="s">
        <v>1851</v>
      </c>
      <c r="O1593" s="1">
        <v>46216.850474537037</v>
      </c>
      <c r="P1593" s="1">
        <v>46216.851087962961</v>
      </c>
      <c r="Q1593" s="1" t="str">
        <f t="shared" si="24"/>
        <v>2101970|r04</v>
      </c>
    </row>
    <row r="1594" spans="1:17">
      <c r="A1594">
        <v>1593</v>
      </c>
      <c r="B1594" t="s">
        <v>1863</v>
      </c>
      <c r="C1594" t="s">
        <v>1864</v>
      </c>
      <c r="D1594">
        <v>3117702</v>
      </c>
      <c r="E1594">
        <v>96</v>
      </c>
      <c r="F1594" t="s">
        <v>1849</v>
      </c>
      <c r="G1594" s="1">
        <v>46216.850798611114</v>
      </c>
      <c r="H1594">
        <v>81</v>
      </c>
      <c r="I1594" t="s">
        <v>1849</v>
      </c>
      <c r="J1594" s="1">
        <v>46216.851030092592</v>
      </c>
      <c r="K1594">
        <v>1</v>
      </c>
      <c r="L1594">
        <v>1</v>
      </c>
      <c r="M1594" t="s">
        <v>1850</v>
      </c>
      <c r="N1594" t="s">
        <v>1851</v>
      </c>
      <c r="O1594" s="1">
        <v>46216.850636574076</v>
      </c>
      <c r="P1594" s="1">
        <v>46216.851030092592</v>
      </c>
      <c r="Q1594" s="1" t="str">
        <f t="shared" si="24"/>
        <v>3117702|r04</v>
      </c>
    </row>
    <row r="1595" spans="1:17">
      <c r="A1595">
        <v>1594</v>
      </c>
      <c r="B1595" t="s">
        <v>1863</v>
      </c>
      <c r="C1595" t="s">
        <v>1864</v>
      </c>
      <c r="D1595">
        <v>3118007</v>
      </c>
      <c r="E1595">
        <v>68</v>
      </c>
      <c r="F1595" t="s">
        <v>1849</v>
      </c>
      <c r="G1595" s="1">
        <v>46216.851423611108</v>
      </c>
      <c r="H1595">
        <v>61</v>
      </c>
      <c r="I1595" t="s">
        <v>1849</v>
      </c>
      <c r="J1595" s="1">
        <v>46216.851712962962</v>
      </c>
      <c r="K1595">
        <v>1</v>
      </c>
      <c r="L1595">
        <v>1</v>
      </c>
      <c r="M1595" t="s">
        <v>1850</v>
      </c>
      <c r="N1595" t="s">
        <v>1851</v>
      </c>
      <c r="O1595" s="1">
        <v>46216.851076388892</v>
      </c>
      <c r="P1595" s="1">
        <v>46216.851712962962</v>
      </c>
      <c r="Q1595" s="1" t="str">
        <f t="shared" si="24"/>
        <v>3118007|r04</v>
      </c>
    </row>
    <row r="1596" spans="1:17">
      <c r="A1596">
        <v>1595</v>
      </c>
      <c r="B1596" t="s">
        <v>1863</v>
      </c>
      <c r="C1596" t="s">
        <v>1864</v>
      </c>
      <c r="D1596">
        <v>2102408</v>
      </c>
      <c r="E1596">
        <v>54</v>
      </c>
      <c r="F1596" t="s">
        <v>1849</v>
      </c>
      <c r="G1596" s="1">
        <v>46216.851527777777</v>
      </c>
      <c r="H1596">
        <v>53</v>
      </c>
      <c r="I1596" t="s">
        <v>1849</v>
      </c>
      <c r="J1596" s="1">
        <v>46216.851817129631</v>
      </c>
      <c r="K1596">
        <v>1</v>
      </c>
      <c r="L1596">
        <v>1</v>
      </c>
      <c r="M1596" t="s">
        <v>1850</v>
      </c>
      <c r="N1596" t="s">
        <v>1851</v>
      </c>
      <c r="O1596" s="1">
        <v>46216.851168981484</v>
      </c>
      <c r="P1596" s="1">
        <v>46216.851817129631</v>
      </c>
      <c r="Q1596" s="1" t="str">
        <f t="shared" si="24"/>
        <v>2102408|r04</v>
      </c>
    </row>
    <row r="1597" spans="1:17">
      <c r="A1597">
        <v>1596</v>
      </c>
      <c r="B1597" t="s">
        <v>1863</v>
      </c>
      <c r="C1597" t="s">
        <v>1864</v>
      </c>
      <c r="D1597">
        <v>3118601</v>
      </c>
      <c r="E1597">
        <v>90</v>
      </c>
      <c r="F1597" t="s">
        <v>1849</v>
      </c>
      <c r="G1597" s="1">
        <v>46216.853229166663</v>
      </c>
      <c r="H1597">
        <v>89</v>
      </c>
      <c r="I1597" t="s">
        <v>1849</v>
      </c>
      <c r="J1597" s="1">
        <v>46216.853506944448</v>
      </c>
      <c r="K1597">
        <v>1</v>
      </c>
      <c r="L1597">
        <v>1</v>
      </c>
      <c r="M1597" t="s">
        <v>1850</v>
      </c>
      <c r="N1597" t="s">
        <v>1851</v>
      </c>
      <c r="O1597" s="1">
        <v>46216.851747685185</v>
      </c>
      <c r="P1597" s="1">
        <v>46216.853506944448</v>
      </c>
      <c r="Q1597" s="1" t="str">
        <f t="shared" si="24"/>
        <v>3118601|r04</v>
      </c>
    </row>
    <row r="1598" spans="1:17">
      <c r="A1598">
        <v>1597</v>
      </c>
      <c r="B1598" t="s">
        <v>1863</v>
      </c>
      <c r="C1598" t="s">
        <v>1864</v>
      </c>
      <c r="D1598">
        <v>4109708</v>
      </c>
      <c r="E1598">
        <v>49</v>
      </c>
      <c r="F1598" t="s">
        <v>1849</v>
      </c>
      <c r="G1598" s="1">
        <v>46216.853229166663</v>
      </c>
      <c r="H1598">
        <v>45</v>
      </c>
      <c r="I1598" t="s">
        <v>1849</v>
      </c>
      <c r="J1598" s="1">
        <v>46216.853506944448</v>
      </c>
      <c r="K1598">
        <v>1</v>
      </c>
      <c r="L1598">
        <v>1</v>
      </c>
      <c r="M1598" t="s">
        <v>1850</v>
      </c>
      <c r="N1598" t="s">
        <v>1851</v>
      </c>
      <c r="O1598" s="1">
        <v>46216.8518287037</v>
      </c>
      <c r="P1598" s="1">
        <v>46216.853506944448</v>
      </c>
      <c r="Q1598" s="1" t="str">
        <f t="shared" si="24"/>
        <v>4109708|r04</v>
      </c>
    </row>
    <row r="1599" spans="1:17">
      <c r="A1599">
        <v>1598</v>
      </c>
      <c r="B1599" t="s">
        <v>1863</v>
      </c>
      <c r="C1599" t="s">
        <v>1864</v>
      </c>
      <c r="D1599">
        <v>2103174</v>
      </c>
      <c r="E1599">
        <v>79</v>
      </c>
      <c r="F1599" t="s">
        <v>1849</v>
      </c>
      <c r="G1599" s="1">
        <v>46216.853692129633</v>
      </c>
      <c r="H1599">
        <v>65</v>
      </c>
      <c r="I1599" t="s">
        <v>1849</v>
      </c>
      <c r="J1599" s="1">
        <v>46216.854039351849</v>
      </c>
      <c r="K1599">
        <v>1</v>
      </c>
      <c r="L1599">
        <v>1</v>
      </c>
      <c r="M1599" t="s">
        <v>1850</v>
      </c>
      <c r="N1599" t="s">
        <v>1851</v>
      </c>
      <c r="O1599" s="1">
        <v>46216.851875</v>
      </c>
      <c r="P1599" s="1">
        <v>46216.854039351849</v>
      </c>
      <c r="Q1599" s="1" t="str">
        <f t="shared" si="24"/>
        <v>2103174|r04</v>
      </c>
    </row>
    <row r="1600" spans="1:17">
      <c r="A1600">
        <v>1599</v>
      </c>
      <c r="B1600" t="s">
        <v>1863</v>
      </c>
      <c r="C1600" t="s">
        <v>1864</v>
      </c>
      <c r="D1600">
        <v>4111209</v>
      </c>
      <c r="E1600">
        <v>82</v>
      </c>
      <c r="F1600" t="s">
        <v>1849</v>
      </c>
      <c r="G1600" s="1">
        <v>46216.856134259258</v>
      </c>
      <c r="H1600">
        <v>70</v>
      </c>
      <c r="I1600" t="s">
        <v>1849</v>
      </c>
      <c r="J1600" s="1">
        <v>46216.856446759259</v>
      </c>
      <c r="K1600">
        <v>1</v>
      </c>
      <c r="L1600">
        <v>1</v>
      </c>
      <c r="M1600" t="s">
        <v>1850</v>
      </c>
      <c r="N1600" t="s">
        <v>1851</v>
      </c>
      <c r="O1600" s="1">
        <v>46216.853541666664</v>
      </c>
      <c r="P1600" s="1">
        <v>46216.856446759259</v>
      </c>
      <c r="Q1600" s="1" t="str">
        <f t="shared" si="24"/>
        <v>4111209|r04</v>
      </c>
    </row>
    <row r="1601" spans="1:17">
      <c r="A1601">
        <v>1600</v>
      </c>
      <c r="B1601" t="s">
        <v>1863</v>
      </c>
      <c r="C1601" t="s">
        <v>1864</v>
      </c>
      <c r="D1601">
        <v>3120201</v>
      </c>
      <c r="E1601">
        <v>96</v>
      </c>
      <c r="F1601" t="s">
        <v>1849</v>
      </c>
      <c r="G1601" s="1">
        <v>46216.853715277779</v>
      </c>
      <c r="H1601">
        <v>74</v>
      </c>
      <c r="I1601" t="s">
        <v>1849</v>
      </c>
      <c r="J1601" s="1">
        <v>46216.854131944441</v>
      </c>
      <c r="K1601">
        <v>1</v>
      </c>
      <c r="L1601">
        <v>1</v>
      </c>
      <c r="M1601" t="s">
        <v>1850</v>
      </c>
      <c r="N1601" t="s">
        <v>1851</v>
      </c>
      <c r="O1601" s="1">
        <v>46216.85355324074</v>
      </c>
      <c r="P1601" s="1">
        <v>46216.854131944441</v>
      </c>
      <c r="Q1601" s="1" t="str">
        <f t="shared" si="24"/>
        <v>3120201|r04</v>
      </c>
    </row>
    <row r="1602" spans="1:17">
      <c r="A1602">
        <v>1601</v>
      </c>
      <c r="B1602" t="s">
        <v>1863</v>
      </c>
      <c r="C1602" t="s">
        <v>1864</v>
      </c>
      <c r="D1602">
        <v>2103406</v>
      </c>
      <c r="E1602">
        <v>78</v>
      </c>
      <c r="F1602" t="s">
        <v>1849</v>
      </c>
      <c r="G1602" s="1">
        <v>46216.854513888888</v>
      </c>
      <c r="H1602">
        <v>70</v>
      </c>
      <c r="I1602" t="s">
        <v>1849</v>
      </c>
      <c r="J1602" s="1">
        <v>46216.854768518519</v>
      </c>
      <c r="K1602">
        <v>1</v>
      </c>
      <c r="L1602">
        <v>1</v>
      </c>
      <c r="M1602" t="s">
        <v>1850</v>
      </c>
      <c r="N1602" t="s">
        <v>1851</v>
      </c>
      <c r="O1602" s="1">
        <v>46216.854074074072</v>
      </c>
      <c r="P1602" s="1">
        <v>46216.854768518519</v>
      </c>
      <c r="Q1602" s="1" t="str">
        <f t="shared" ref="Q1602:Q1665" si="25">D1602&amp;"|"&amp;B1602</f>
        <v>2103406|r04</v>
      </c>
    </row>
    <row r="1603" spans="1:17">
      <c r="A1603">
        <v>1602</v>
      </c>
      <c r="B1603" t="s">
        <v>1863</v>
      </c>
      <c r="C1603" t="s">
        <v>1864</v>
      </c>
      <c r="D1603">
        <v>3126752</v>
      </c>
      <c r="E1603">
        <v>70</v>
      </c>
      <c r="F1603" t="s">
        <v>1849</v>
      </c>
      <c r="G1603" s="1">
        <v>46216.854583333334</v>
      </c>
      <c r="H1603">
        <v>64</v>
      </c>
      <c r="I1603" t="s">
        <v>1849</v>
      </c>
      <c r="J1603" s="1">
        <v>46216.854849537034</v>
      </c>
      <c r="K1603">
        <v>1</v>
      </c>
      <c r="L1603">
        <v>1</v>
      </c>
      <c r="M1603" t="s">
        <v>1850</v>
      </c>
      <c r="N1603" t="s">
        <v>1851</v>
      </c>
      <c r="O1603" s="1">
        <v>46216.854166666664</v>
      </c>
      <c r="P1603" s="1">
        <v>46216.854849537034</v>
      </c>
      <c r="Q1603" s="1" t="str">
        <f t="shared" si="25"/>
        <v>3126752|r04</v>
      </c>
    </row>
    <row r="1604" spans="1:17">
      <c r="A1604">
        <v>1603</v>
      </c>
      <c r="B1604" t="s">
        <v>1863</v>
      </c>
      <c r="C1604" t="s">
        <v>1864</v>
      </c>
      <c r="D1604">
        <v>2105104</v>
      </c>
      <c r="E1604">
        <v>77</v>
      </c>
      <c r="F1604" t="s">
        <v>1849</v>
      </c>
      <c r="G1604" s="1">
        <v>46216.855185185188</v>
      </c>
      <c r="H1604">
        <v>68</v>
      </c>
      <c r="I1604" t="s">
        <v>1849</v>
      </c>
      <c r="J1604" s="1">
        <v>46216.855451388888</v>
      </c>
      <c r="K1604">
        <v>1</v>
      </c>
      <c r="L1604">
        <v>1</v>
      </c>
      <c r="M1604" t="s">
        <v>1850</v>
      </c>
      <c r="N1604" t="s">
        <v>1851</v>
      </c>
      <c r="O1604" s="1">
        <v>46216.854803240742</v>
      </c>
      <c r="P1604" s="1">
        <v>46216.855451388888</v>
      </c>
      <c r="Q1604" s="1" t="str">
        <f t="shared" si="25"/>
        <v>2105104|r04</v>
      </c>
    </row>
    <row r="1605" spans="1:17">
      <c r="A1605">
        <v>1604</v>
      </c>
      <c r="B1605" t="s">
        <v>1863</v>
      </c>
      <c r="C1605" t="s">
        <v>1864</v>
      </c>
      <c r="D1605">
        <v>3127339</v>
      </c>
      <c r="E1605">
        <v>96</v>
      </c>
      <c r="F1605" t="s">
        <v>1849</v>
      </c>
      <c r="G1605" s="1">
        <v>46216.855046296296</v>
      </c>
      <c r="H1605">
        <v>67</v>
      </c>
      <c r="I1605" t="s">
        <v>1849</v>
      </c>
      <c r="J1605" s="1">
        <v>46216.855324074073</v>
      </c>
      <c r="K1605">
        <v>1</v>
      </c>
      <c r="L1605">
        <v>1</v>
      </c>
      <c r="M1605" t="s">
        <v>1850</v>
      </c>
      <c r="N1605" t="s">
        <v>1851</v>
      </c>
      <c r="O1605" s="1">
        <v>46216.854895833334</v>
      </c>
      <c r="P1605" s="1">
        <v>46216.855324074073</v>
      </c>
      <c r="Q1605" s="1" t="str">
        <f t="shared" si="25"/>
        <v>3127339|r04</v>
      </c>
    </row>
    <row r="1606" spans="1:17">
      <c r="A1606">
        <v>1605</v>
      </c>
      <c r="B1606" t="s">
        <v>1863</v>
      </c>
      <c r="C1606" t="s">
        <v>1864</v>
      </c>
      <c r="D1606">
        <v>3127404</v>
      </c>
      <c r="E1606">
        <v>65</v>
      </c>
      <c r="F1606" t="s">
        <v>1849</v>
      </c>
      <c r="G1606" s="1">
        <v>46216.855798611112</v>
      </c>
      <c r="H1606">
        <v>65</v>
      </c>
      <c r="I1606" t="s">
        <v>1849</v>
      </c>
      <c r="J1606" s="1">
        <v>46216.856122685182</v>
      </c>
      <c r="K1606">
        <v>1</v>
      </c>
      <c r="L1606">
        <v>1</v>
      </c>
      <c r="M1606" t="s">
        <v>1850</v>
      </c>
      <c r="N1606" t="s">
        <v>1851</v>
      </c>
      <c r="O1606" s="1">
        <v>46216.855358796296</v>
      </c>
      <c r="P1606" s="1">
        <v>46216.856122685182</v>
      </c>
      <c r="Q1606" s="1" t="str">
        <f t="shared" si="25"/>
        <v>3127404|r04</v>
      </c>
    </row>
    <row r="1607" spans="1:17">
      <c r="A1607">
        <v>1606</v>
      </c>
      <c r="B1607" t="s">
        <v>1863</v>
      </c>
      <c r="C1607" t="s">
        <v>1864</v>
      </c>
      <c r="D1607">
        <v>2105203</v>
      </c>
      <c r="E1607">
        <v>79</v>
      </c>
      <c r="F1607" t="s">
        <v>1849</v>
      </c>
      <c r="G1607" s="1">
        <v>46216.855914351851</v>
      </c>
      <c r="H1607">
        <v>65</v>
      </c>
      <c r="I1607" t="s">
        <v>1849</v>
      </c>
      <c r="J1607" s="1">
        <v>46216.856249999997</v>
      </c>
      <c r="K1607">
        <v>1</v>
      </c>
      <c r="L1607">
        <v>1</v>
      </c>
      <c r="M1607" t="s">
        <v>1850</v>
      </c>
      <c r="N1607" t="s">
        <v>1851</v>
      </c>
      <c r="O1607" s="1">
        <v>46216.855486111112</v>
      </c>
      <c r="P1607" s="1">
        <v>46216.856249999997</v>
      </c>
      <c r="Q1607" s="1" t="str">
        <f t="shared" si="25"/>
        <v>2105203|r04</v>
      </c>
    </row>
    <row r="1608" spans="1:17">
      <c r="A1608">
        <v>1607</v>
      </c>
      <c r="B1608" t="s">
        <v>1863</v>
      </c>
      <c r="C1608" t="s">
        <v>1864</v>
      </c>
      <c r="D1608">
        <v>3128402</v>
      </c>
      <c r="E1608">
        <v>58</v>
      </c>
      <c r="F1608" t="s">
        <v>1849</v>
      </c>
      <c r="G1608" s="1">
        <v>46216.856423611112</v>
      </c>
      <c r="H1608">
        <v>52</v>
      </c>
      <c r="I1608" t="s">
        <v>1849</v>
      </c>
      <c r="J1608" s="1">
        <v>46216.856689814813</v>
      </c>
      <c r="K1608">
        <v>1</v>
      </c>
      <c r="L1608">
        <v>1</v>
      </c>
      <c r="M1608" t="s">
        <v>1850</v>
      </c>
      <c r="N1608" t="s">
        <v>1851</v>
      </c>
      <c r="O1608" s="1">
        <v>46216.856157407405</v>
      </c>
      <c r="P1608" s="1">
        <v>46216.856689814813</v>
      </c>
      <c r="Q1608" s="1" t="str">
        <f t="shared" si="25"/>
        <v>3128402|r04</v>
      </c>
    </row>
    <row r="1609" spans="1:17">
      <c r="A1609">
        <v>1608</v>
      </c>
      <c r="B1609" t="s">
        <v>1863</v>
      </c>
      <c r="C1609" t="s">
        <v>1864</v>
      </c>
      <c r="D1609">
        <v>2106631</v>
      </c>
      <c r="E1609">
        <v>73</v>
      </c>
      <c r="F1609" t="s">
        <v>1849</v>
      </c>
      <c r="G1609" s="1">
        <v>46216.856678240743</v>
      </c>
      <c r="H1609">
        <v>66</v>
      </c>
      <c r="I1609" t="s">
        <v>1849</v>
      </c>
      <c r="J1609" s="1">
        <v>46216.856944444444</v>
      </c>
      <c r="K1609">
        <v>1</v>
      </c>
      <c r="L1609">
        <v>1</v>
      </c>
      <c r="M1609" t="s">
        <v>1850</v>
      </c>
      <c r="N1609" t="s">
        <v>1851</v>
      </c>
      <c r="O1609" s="1">
        <v>46216.85628472222</v>
      </c>
      <c r="P1609" s="1">
        <v>46216.856944444444</v>
      </c>
      <c r="Q1609" s="1" t="str">
        <f t="shared" si="25"/>
        <v>2106631|r04</v>
      </c>
    </row>
    <row r="1610" spans="1:17">
      <c r="A1610">
        <v>1609</v>
      </c>
      <c r="B1610" t="s">
        <v>1863</v>
      </c>
      <c r="C1610" t="s">
        <v>1864</v>
      </c>
      <c r="D1610">
        <v>4111258</v>
      </c>
      <c r="E1610">
        <v>74</v>
      </c>
      <c r="F1610" t="s">
        <v>1849</v>
      </c>
      <c r="G1610" s="1">
        <v>46216.856990740744</v>
      </c>
      <c r="H1610">
        <v>67</v>
      </c>
      <c r="I1610" t="s">
        <v>1849</v>
      </c>
      <c r="J1610" s="1">
        <v>46216.857314814813</v>
      </c>
      <c r="K1610">
        <v>1</v>
      </c>
      <c r="L1610">
        <v>1</v>
      </c>
      <c r="M1610" t="s">
        <v>1850</v>
      </c>
      <c r="N1610" t="s">
        <v>1851</v>
      </c>
      <c r="O1610" s="1">
        <v>46216.856481481482</v>
      </c>
      <c r="P1610" s="1">
        <v>46216.857314814813</v>
      </c>
      <c r="Q1610" s="1" t="str">
        <f t="shared" si="25"/>
        <v>4111258|r04</v>
      </c>
    </row>
    <row r="1611" spans="1:17">
      <c r="A1611">
        <v>1610</v>
      </c>
      <c r="B1611" t="s">
        <v>1863</v>
      </c>
      <c r="C1611" t="s">
        <v>1864</v>
      </c>
      <c r="D1611">
        <v>3128501</v>
      </c>
      <c r="E1611">
        <v>86</v>
      </c>
      <c r="F1611" t="s">
        <v>1849</v>
      </c>
      <c r="G1611" s="1">
        <v>46216.857187499998</v>
      </c>
      <c r="H1611">
        <v>74</v>
      </c>
      <c r="I1611" t="s">
        <v>1849</v>
      </c>
      <c r="J1611" s="1">
        <v>46216.857442129629</v>
      </c>
      <c r="K1611">
        <v>1</v>
      </c>
      <c r="L1611">
        <v>1</v>
      </c>
      <c r="M1611" t="s">
        <v>1850</v>
      </c>
      <c r="N1611" t="s">
        <v>1851</v>
      </c>
      <c r="O1611" s="1">
        <v>46216.856747685182</v>
      </c>
      <c r="P1611" s="1">
        <v>46216.857442129629</v>
      </c>
      <c r="Q1611" s="1" t="str">
        <f t="shared" si="25"/>
        <v>3128501|r04</v>
      </c>
    </row>
    <row r="1612" spans="1:17">
      <c r="A1612">
        <v>1611</v>
      </c>
      <c r="B1612" t="s">
        <v>1863</v>
      </c>
      <c r="C1612" t="s">
        <v>1864</v>
      </c>
      <c r="D1612">
        <v>2107605</v>
      </c>
      <c r="E1612">
        <v>74</v>
      </c>
      <c r="F1612" t="s">
        <v>1849</v>
      </c>
      <c r="G1612" s="1">
        <v>46216.857418981483</v>
      </c>
      <c r="H1612">
        <v>63</v>
      </c>
      <c r="I1612" t="s">
        <v>1849</v>
      </c>
      <c r="J1612" s="1">
        <v>46216.857754629629</v>
      </c>
      <c r="K1612">
        <v>1</v>
      </c>
      <c r="L1612">
        <v>1</v>
      </c>
      <c r="M1612" t="s">
        <v>1850</v>
      </c>
      <c r="N1612" t="s">
        <v>1851</v>
      </c>
      <c r="O1612" s="1">
        <v>46216.856990740744</v>
      </c>
      <c r="P1612" s="1">
        <v>46216.857754629629</v>
      </c>
      <c r="Q1612" s="1" t="str">
        <f t="shared" si="25"/>
        <v>2107605|r04</v>
      </c>
    </row>
    <row r="1613" spans="1:17">
      <c r="A1613">
        <v>1612</v>
      </c>
      <c r="B1613" t="s">
        <v>1863</v>
      </c>
      <c r="C1613" t="s">
        <v>1864</v>
      </c>
      <c r="D1613">
        <v>4111704</v>
      </c>
      <c r="E1613">
        <v>75</v>
      </c>
      <c r="F1613" t="s">
        <v>1849</v>
      </c>
      <c r="G1613" s="1">
        <v>46216.858067129629</v>
      </c>
      <c r="H1613">
        <v>68</v>
      </c>
      <c r="I1613" t="s">
        <v>1849</v>
      </c>
      <c r="J1613" s="1">
        <v>46216.858368055553</v>
      </c>
      <c r="K1613">
        <v>1</v>
      </c>
      <c r="L1613">
        <v>1</v>
      </c>
      <c r="M1613" t="s">
        <v>1850</v>
      </c>
      <c r="N1613" t="s">
        <v>1851</v>
      </c>
      <c r="O1613" s="1">
        <v>46216.857349537036</v>
      </c>
      <c r="P1613" s="1">
        <v>46216.858368055553</v>
      </c>
      <c r="Q1613" s="1" t="str">
        <f t="shared" si="25"/>
        <v>4111704|r04</v>
      </c>
    </row>
    <row r="1614" spans="1:17">
      <c r="A1614">
        <v>1613</v>
      </c>
      <c r="B1614" t="s">
        <v>1863</v>
      </c>
      <c r="C1614" t="s">
        <v>1864</v>
      </c>
      <c r="D1614">
        <v>3129806</v>
      </c>
      <c r="E1614">
        <v>68</v>
      </c>
      <c r="F1614" t="s">
        <v>1849</v>
      </c>
      <c r="G1614" s="1">
        <v>46216.858078703706</v>
      </c>
      <c r="H1614">
        <v>69</v>
      </c>
      <c r="I1614" t="s">
        <v>1849</v>
      </c>
      <c r="J1614" s="1">
        <v>46216.858738425923</v>
      </c>
      <c r="K1614">
        <v>1</v>
      </c>
      <c r="L1614">
        <v>1</v>
      </c>
      <c r="M1614" t="s">
        <v>1850</v>
      </c>
      <c r="N1614" t="s">
        <v>1851</v>
      </c>
      <c r="O1614" s="1">
        <v>46216.857499999998</v>
      </c>
      <c r="P1614" s="1">
        <v>46216.858738425923</v>
      </c>
      <c r="Q1614" s="1" t="str">
        <f t="shared" si="25"/>
        <v>3129806|r04</v>
      </c>
    </row>
    <row r="1615" spans="1:17">
      <c r="A1615">
        <v>1614</v>
      </c>
      <c r="B1615" t="s">
        <v>1863</v>
      </c>
      <c r="C1615" t="s">
        <v>1864</v>
      </c>
      <c r="D1615">
        <v>2108801</v>
      </c>
      <c r="E1615">
        <v>79</v>
      </c>
      <c r="F1615" t="s">
        <v>1849</v>
      </c>
      <c r="G1615" s="1">
        <v>46216.858067129629</v>
      </c>
      <c r="H1615">
        <v>60</v>
      </c>
      <c r="I1615" t="s">
        <v>1849</v>
      </c>
      <c r="J1615" s="1">
        <v>46216.85833333333</v>
      </c>
      <c r="K1615">
        <v>1</v>
      </c>
      <c r="L1615">
        <v>1</v>
      </c>
      <c r="M1615" t="s">
        <v>1850</v>
      </c>
      <c r="N1615" t="s">
        <v>1851</v>
      </c>
      <c r="O1615" s="1">
        <v>46216.857800925929</v>
      </c>
      <c r="P1615" s="1">
        <v>46216.85833333333</v>
      </c>
      <c r="Q1615" s="1" t="str">
        <f t="shared" si="25"/>
        <v>2108801|r04</v>
      </c>
    </row>
    <row r="1616" spans="1:17">
      <c r="A1616">
        <v>1615</v>
      </c>
      <c r="B1616" t="s">
        <v>1863</v>
      </c>
      <c r="C1616" t="s">
        <v>1864</v>
      </c>
      <c r="D1616">
        <v>2109809</v>
      </c>
      <c r="E1616">
        <v>77</v>
      </c>
      <c r="F1616" t="s">
        <v>1849</v>
      </c>
      <c r="G1616" s="1">
        <v>46216.858634259261</v>
      </c>
      <c r="H1616">
        <v>60</v>
      </c>
      <c r="I1616" t="s">
        <v>1849</v>
      </c>
      <c r="J1616" s="1">
        <v>46216.858923611115</v>
      </c>
      <c r="K1616">
        <v>1</v>
      </c>
      <c r="L1616">
        <v>1</v>
      </c>
      <c r="M1616" t="s">
        <v>1850</v>
      </c>
      <c r="N1616" t="s">
        <v>1851</v>
      </c>
      <c r="O1616" s="1">
        <v>46216.858368055553</v>
      </c>
      <c r="P1616" s="1">
        <v>46216.858923611115</v>
      </c>
      <c r="Q1616" s="1" t="str">
        <f t="shared" si="25"/>
        <v>2109809|r04</v>
      </c>
    </row>
    <row r="1617" spans="1:17">
      <c r="A1617">
        <v>1616</v>
      </c>
      <c r="B1617" t="s">
        <v>1863</v>
      </c>
      <c r="C1617" t="s">
        <v>1864</v>
      </c>
      <c r="D1617">
        <v>4115408</v>
      </c>
      <c r="E1617">
        <v>83</v>
      </c>
      <c r="F1617" t="s">
        <v>1849</v>
      </c>
      <c r="G1617" s="1">
        <v>46216.858726851853</v>
      </c>
      <c r="H1617">
        <v>70</v>
      </c>
      <c r="I1617" t="s">
        <v>1849</v>
      </c>
      <c r="J1617" s="1">
        <v>46216.858981481484</v>
      </c>
      <c r="K1617">
        <v>1</v>
      </c>
      <c r="L1617">
        <v>1</v>
      </c>
      <c r="M1617" t="s">
        <v>1850</v>
      </c>
      <c r="N1617" t="s">
        <v>1851</v>
      </c>
      <c r="O1617" s="1">
        <v>46216.858402777776</v>
      </c>
      <c r="P1617" s="1">
        <v>46216.858981481484</v>
      </c>
      <c r="Q1617" s="1" t="str">
        <f t="shared" si="25"/>
        <v>4115408|r04</v>
      </c>
    </row>
    <row r="1618" spans="1:17">
      <c r="A1618">
        <v>1617</v>
      </c>
      <c r="B1618" t="s">
        <v>1863</v>
      </c>
      <c r="C1618" t="s">
        <v>1864</v>
      </c>
      <c r="D1618">
        <v>3130101</v>
      </c>
      <c r="E1618">
        <v>73</v>
      </c>
      <c r="F1618" t="s">
        <v>1849</v>
      </c>
      <c r="G1618" s="1">
        <v>46216.859143518515</v>
      </c>
      <c r="H1618">
        <v>74</v>
      </c>
      <c r="I1618" t="s">
        <v>1849</v>
      </c>
      <c r="J1618" s="1">
        <v>46216.859467592592</v>
      </c>
      <c r="K1618">
        <v>1</v>
      </c>
      <c r="L1618">
        <v>1</v>
      </c>
      <c r="M1618" t="s">
        <v>1850</v>
      </c>
      <c r="N1618" t="s">
        <v>1851</v>
      </c>
      <c r="O1618" s="1">
        <v>46216.858773148146</v>
      </c>
      <c r="P1618" s="1">
        <v>46216.859467592592</v>
      </c>
      <c r="Q1618" s="1" t="str">
        <f t="shared" si="25"/>
        <v>3130101|r04</v>
      </c>
    </row>
    <row r="1619" spans="1:17">
      <c r="A1619">
        <v>1618</v>
      </c>
      <c r="B1619" t="s">
        <v>1863</v>
      </c>
      <c r="C1619" t="s">
        <v>1864</v>
      </c>
      <c r="D1619">
        <v>2109908</v>
      </c>
      <c r="E1619">
        <v>75</v>
      </c>
      <c r="F1619" t="s">
        <v>1849</v>
      </c>
      <c r="G1619" s="1">
        <v>46216.859236111108</v>
      </c>
      <c r="H1619">
        <v>66</v>
      </c>
      <c r="I1619" t="s">
        <v>1849</v>
      </c>
      <c r="J1619" s="1">
        <v>46216.859432870369</v>
      </c>
      <c r="K1619">
        <v>1</v>
      </c>
      <c r="L1619">
        <v>1</v>
      </c>
      <c r="M1619" t="s">
        <v>1850</v>
      </c>
      <c r="N1619" t="s">
        <v>1851</v>
      </c>
      <c r="O1619" s="1">
        <v>46216.858958333331</v>
      </c>
      <c r="P1619" s="1">
        <v>46216.859432870369</v>
      </c>
      <c r="Q1619" s="1" t="str">
        <f t="shared" si="25"/>
        <v>2109908|r04</v>
      </c>
    </row>
    <row r="1620" spans="1:17">
      <c r="A1620">
        <v>1619</v>
      </c>
      <c r="B1620" t="s">
        <v>1863</v>
      </c>
      <c r="C1620" t="s">
        <v>1864</v>
      </c>
      <c r="D1620">
        <v>4115754</v>
      </c>
      <c r="E1620">
        <v>79</v>
      </c>
      <c r="F1620" t="s">
        <v>1849</v>
      </c>
      <c r="G1620" s="1">
        <v>46216.859305555554</v>
      </c>
      <c r="H1620">
        <v>73</v>
      </c>
      <c r="I1620" t="s">
        <v>1849</v>
      </c>
      <c r="J1620" s="1">
        <v>46216.859548611108</v>
      </c>
      <c r="K1620">
        <v>1</v>
      </c>
      <c r="L1620">
        <v>1</v>
      </c>
      <c r="M1620" t="s">
        <v>1850</v>
      </c>
      <c r="N1620" t="s">
        <v>1851</v>
      </c>
      <c r="O1620" s="1">
        <v>46216.859027777777</v>
      </c>
      <c r="P1620" s="1">
        <v>46216.859548611108</v>
      </c>
      <c r="Q1620" s="1" t="str">
        <f t="shared" si="25"/>
        <v>4115754|r04</v>
      </c>
    </row>
    <row r="1621" spans="1:17">
      <c r="A1621">
        <v>1620</v>
      </c>
      <c r="B1621" t="s">
        <v>1863</v>
      </c>
      <c r="C1621" t="s">
        <v>1864</v>
      </c>
      <c r="D1621">
        <v>2110906</v>
      </c>
      <c r="E1621">
        <v>51</v>
      </c>
      <c r="F1621" t="s">
        <v>1849</v>
      </c>
      <c r="G1621" s="1">
        <v>46216.859884259262</v>
      </c>
      <c r="H1621">
        <v>50</v>
      </c>
      <c r="I1621" t="s">
        <v>1849</v>
      </c>
      <c r="J1621" s="1">
        <v>46216.860173611109</v>
      </c>
      <c r="K1621">
        <v>1</v>
      </c>
      <c r="L1621">
        <v>1</v>
      </c>
      <c r="M1621" t="s">
        <v>1850</v>
      </c>
      <c r="N1621" t="s">
        <v>1851</v>
      </c>
      <c r="O1621" s="1">
        <v>46216.859479166669</v>
      </c>
      <c r="P1621" s="1">
        <v>46216.860173611109</v>
      </c>
      <c r="Q1621" s="1" t="str">
        <f t="shared" si="25"/>
        <v>2110906|r04</v>
      </c>
    </row>
    <row r="1622" spans="1:17">
      <c r="A1622">
        <v>1621</v>
      </c>
      <c r="B1622" t="s">
        <v>1863</v>
      </c>
      <c r="C1622" t="s">
        <v>1864</v>
      </c>
      <c r="D1622">
        <v>3131505</v>
      </c>
      <c r="E1622">
        <v>96</v>
      </c>
      <c r="F1622" t="s">
        <v>1849</v>
      </c>
      <c r="G1622" s="1">
        <v>46216.8596875</v>
      </c>
      <c r="H1622">
        <v>83</v>
      </c>
      <c r="I1622" t="s">
        <v>1849</v>
      </c>
      <c r="J1622" s="1">
        <v>46216.859976851854</v>
      </c>
      <c r="K1622">
        <v>1</v>
      </c>
      <c r="L1622">
        <v>1</v>
      </c>
      <c r="M1622" t="s">
        <v>1850</v>
      </c>
      <c r="N1622" t="s">
        <v>1851</v>
      </c>
      <c r="O1622" s="1">
        <v>46216.859502314815</v>
      </c>
      <c r="P1622" s="1">
        <v>46216.859976851854</v>
      </c>
      <c r="Q1622" s="1" t="str">
        <f t="shared" si="25"/>
        <v>3131505|r04</v>
      </c>
    </row>
    <row r="1623" spans="1:17">
      <c r="A1623">
        <v>1622</v>
      </c>
      <c r="B1623" t="s">
        <v>1863</v>
      </c>
      <c r="C1623" t="s">
        <v>1864</v>
      </c>
      <c r="D1623">
        <v>4118451</v>
      </c>
      <c r="E1623">
        <v>83</v>
      </c>
      <c r="F1623" t="s">
        <v>1849</v>
      </c>
      <c r="G1623" s="1">
        <v>46216.86</v>
      </c>
      <c r="H1623">
        <v>77</v>
      </c>
      <c r="I1623" t="s">
        <v>1849</v>
      </c>
      <c r="J1623" s="1">
        <v>46216.860243055555</v>
      </c>
      <c r="K1623">
        <v>1</v>
      </c>
      <c r="L1623">
        <v>1</v>
      </c>
      <c r="M1623" t="s">
        <v>1850</v>
      </c>
      <c r="N1623" t="s">
        <v>1851</v>
      </c>
      <c r="O1623" s="1">
        <v>46216.859629629631</v>
      </c>
      <c r="P1623" s="1">
        <v>46216.860243055555</v>
      </c>
      <c r="Q1623" s="1" t="str">
        <f t="shared" si="25"/>
        <v>4118451|r04</v>
      </c>
    </row>
    <row r="1624" spans="1:17">
      <c r="A1624">
        <v>1623</v>
      </c>
      <c r="B1624" t="s">
        <v>1863</v>
      </c>
      <c r="C1624" t="s">
        <v>1864</v>
      </c>
      <c r="D1624">
        <v>3133808</v>
      </c>
      <c r="E1624">
        <v>96</v>
      </c>
      <c r="F1624" t="s">
        <v>1849</v>
      </c>
      <c r="G1624" s="1">
        <v>46216.862488425926</v>
      </c>
      <c r="H1624">
        <v>76</v>
      </c>
      <c r="I1624" t="s">
        <v>1849</v>
      </c>
      <c r="J1624" s="1">
        <v>46216.86278935185</v>
      </c>
      <c r="K1624">
        <v>1</v>
      </c>
      <c r="L1624">
        <v>1</v>
      </c>
      <c r="M1624" t="s">
        <v>1850</v>
      </c>
      <c r="N1624" t="s">
        <v>1851</v>
      </c>
      <c r="O1624" s="1">
        <v>46216.860011574077</v>
      </c>
      <c r="P1624" s="1">
        <v>46216.86278935185</v>
      </c>
      <c r="Q1624" s="1" t="str">
        <f t="shared" si="25"/>
        <v>3133808|r04</v>
      </c>
    </row>
    <row r="1625" spans="1:17">
      <c r="A1625">
        <v>1624</v>
      </c>
      <c r="B1625" t="s">
        <v>1863</v>
      </c>
      <c r="C1625" t="s">
        <v>1864</v>
      </c>
      <c r="D1625">
        <v>2111805</v>
      </c>
      <c r="E1625">
        <v>89</v>
      </c>
      <c r="F1625" t="s">
        <v>1849</v>
      </c>
      <c r="G1625" s="1">
        <v>46216.860555555555</v>
      </c>
      <c r="H1625">
        <v>83</v>
      </c>
      <c r="I1625" t="s">
        <v>1849</v>
      </c>
      <c r="J1625" s="1">
        <v>46216.860752314817</v>
      </c>
      <c r="K1625">
        <v>1</v>
      </c>
      <c r="L1625">
        <v>1</v>
      </c>
      <c r="M1625" t="s">
        <v>1850</v>
      </c>
      <c r="N1625" t="s">
        <v>1851</v>
      </c>
      <c r="O1625" s="1">
        <v>46216.860208333332</v>
      </c>
      <c r="P1625" s="1">
        <v>46216.860752314817</v>
      </c>
      <c r="Q1625" s="1" t="str">
        <f t="shared" si="25"/>
        <v>2111805|r04</v>
      </c>
    </row>
    <row r="1626" spans="1:17">
      <c r="A1626">
        <v>1625</v>
      </c>
      <c r="B1626" t="s">
        <v>1863</v>
      </c>
      <c r="C1626" t="s">
        <v>1864</v>
      </c>
      <c r="D1626">
        <v>4119806</v>
      </c>
      <c r="E1626">
        <v>96</v>
      </c>
      <c r="F1626" t="s">
        <v>1849</v>
      </c>
      <c r="G1626" s="1">
        <v>46216.86278935185</v>
      </c>
      <c r="H1626">
        <v>56</v>
      </c>
      <c r="I1626" t="s">
        <v>1849</v>
      </c>
      <c r="J1626" s="1">
        <v>46216.863043981481</v>
      </c>
      <c r="K1626">
        <v>1</v>
      </c>
      <c r="L1626">
        <v>1</v>
      </c>
      <c r="M1626" t="s">
        <v>1850</v>
      </c>
      <c r="N1626" t="s">
        <v>1851</v>
      </c>
      <c r="O1626" s="1">
        <v>46216.860312500001</v>
      </c>
      <c r="P1626" s="1">
        <v>46216.863043981481</v>
      </c>
      <c r="Q1626" s="1" t="str">
        <f t="shared" si="25"/>
        <v>4119806|r04</v>
      </c>
    </row>
    <row r="1627" spans="1:17">
      <c r="A1627">
        <v>1626</v>
      </c>
      <c r="B1627" t="s">
        <v>1863</v>
      </c>
      <c r="C1627" t="s">
        <v>1864</v>
      </c>
      <c r="D1627">
        <v>2504074</v>
      </c>
      <c r="E1627">
        <v>76</v>
      </c>
      <c r="F1627" t="s">
        <v>1849</v>
      </c>
      <c r="G1627" s="1">
        <v>46216.861388888887</v>
      </c>
      <c r="H1627">
        <v>76</v>
      </c>
      <c r="I1627" t="s">
        <v>1849</v>
      </c>
      <c r="J1627" s="1">
        <v>46216.861678240741</v>
      </c>
      <c r="K1627">
        <v>1</v>
      </c>
      <c r="L1627">
        <v>1</v>
      </c>
      <c r="M1627" t="s">
        <v>1850</v>
      </c>
      <c r="N1627" t="s">
        <v>1851</v>
      </c>
      <c r="O1627" s="1">
        <v>46216.86078703704</v>
      </c>
      <c r="P1627" s="1">
        <v>46216.861678240741</v>
      </c>
      <c r="Q1627" s="1" t="str">
        <f t="shared" si="25"/>
        <v>2504074|r04</v>
      </c>
    </row>
    <row r="1628" spans="1:17">
      <c r="A1628">
        <v>1627</v>
      </c>
      <c r="B1628" t="s">
        <v>1863</v>
      </c>
      <c r="C1628" t="s">
        <v>1864</v>
      </c>
      <c r="D1628">
        <v>2504405</v>
      </c>
      <c r="E1628">
        <v>77</v>
      </c>
      <c r="F1628" t="s">
        <v>1849</v>
      </c>
      <c r="G1628" s="1">
        <v>46216.862013888887</v>
      </c>
      <c r="H1628">
        <v>66</v>
      </c>
      <c r="I1628" t="s">
        <v>1849</v>
      </c>
      <c r="J1628" s="1">
        <v>46216.862222222226</v>
      </c>
      <c r="K1628">
        <v>1</v>
      </c>
      <c r="L1628">
        <v>1</v>
      </c>
      <c r="M1628" t="s">
        <v>1850</v>
      </c>
      <c r="N1628" t="s">
        <v>1851</v>
      </c>
      <c r="O1628" s="1">
        <v>46216.861712962964</v>
      </c>
      <c r="P1628" s="1">
        <v>46216.862222222226</v>
      </c>
      <c r="Q1628" s="1" t="str">
        <f t="shared" si="25"/>
        <v>2504405|r04</v>
      </c>
    </row>
    <row r="1629" spans="1:17">
      <c r="A1629">
        <v>1628</v>
      </c>
      <c r="B1629" t="s">
        <v>1863</v>
      </c>
      <c r="C1629" t="s">
        <v>1864</v>
      </c>
      <c r="D1629">
        <v>2506251</v>
      </c>
      <c r="E1629">
        <v>74</v>
      </c>
      <c r="F1629" t="s">
        <v>1849</v>
      </c>
      <c r="G1629" s="1">
        <v>46216.863564814812</v>
      </c>
      <c r="H1629">
        <v>58</v>
      </c>
      <c r="I1629" t="s">
        <v>1849</v>
      </c>
      <c r="J1629" s="1">
        <v>46216.86383101852</v>
      </c>
      <c r="K1629">
        <v>1</v>
      </c>
      <c r="L1629">
        <v>1</v>
      </c>
      <c r="M1629" t="s">
        <v>1850</v>
      </c>
      <c r="N1629" t="s">
        <v>1851</v>
      </c>
      <c r="O1629" s="1">
        <v>46216.862268518518</v>
      </c>
      <c r="P1629" s="1">
        <v>46216.86383101852</v>
      </c>
      <c r="Q1629" s="1" t="str">
        <f t="shared" si="25"/>
        <v>2506251|r04</v>
      </c>
    </row>
    <row r="1630" spans="1:17">
      <c r="A1630">
        <v>1629</v>
      </c>
      <c r="B1630" t="s">
        <v>1863</v>
      </c>
      <c r="C1630" t="s">
        <v>1864</v>
      </c>
      <c r="D1630">
        <v>3136504</v>
      </c>
      <c r="E1630">
        <v>96</v>
      </c>
      <c r="F1630" t="s">
        <v>1849</v>
      </c>
      <c r="G1630" s="1">
        <v>46216.865312499998</v>
      </c>
      <c r="H1630">
        <v>65</v>
      </c>
      <c r="I1630" t="s">
        <v>1849</v>
      </c>
      <c r="J1630" s="1">
        <v>46216.865578703706</v>
      </c>
      <c r="K1630">
        <v>1</v>
      </c>
      <c r="L1630">
        <v>1</v>
      </c>
      <c r="M1630" t="s">
        <v>1850</v>
      </c>
      <c r="N1630" t="s">
        <v>1851</v>
      </c>
      <c r="O1630" s="1">
        <v>46216.862824074073</v>
      </c>
      <c r="P1630" s="1">
        <v>46216.865578703706</v>
      </c>
      <c r="Q1630" s="1" t="str">
        <f t="shared" si="25"/>
        <v>3136504|r04</v>
      </c>
    </row>
    <row r="1631" spans="1:17">
      <c r="A1631">
        <v>1630</v>
      </c>
      <c r="B1631" t="s">
        <v>1863</v>
      </c>
      <c r="C1631" t="s">
        <v>1864</v>
      </c>
      <c r="D1631">
        <v>4120655</v>
      </c>
      <c r="E1631">
        <v>63</v>
      </c>
      <c r="F1631" t="s">
        <v>1849</v>
      </c>
      <c r="G1631" s="1">
        <v>46216.863900462966</v>
      </c>
      <c r="H1631">
        <v>56</v>
      </c>
      <c r="I1631" t="s">
        <v>1849</v>
      </c>
      <c r="J1631" s="1">
        <v>46216.864178240743</v>
      </c>
      <c r="K1631">
        <v>1</v>
      </c>
      <c r="L1631">
        <v>1</v>
      </c>
      <c r="M1631" t="s">
        <v>1850</v>
      </c>
      <c r="N1631" t="s">
        <v>1851</v>
      </c>
      <c r="O1631" s="1">
        <v>46216.863078703704</v>
      </c>
      <c r="P1631" s="1">
        <v>46216.864178240743</v>
      </c>
      <c r="Q1631" s="1" t="str">
        <f t="shared" si="25"/>
        <v>4120655|r04</v>
      </c>
    </row>
    <row r="1632" spans="1:17">
      <c r="A1632">
        <v>1631</v>
      </c>
      <c r="B1632" t="s">
        <v>1863</v>
      </c>
      <c r="C1632" t="s">
        <v>1864</v>
      </c>
      <c r="D1632">
        <v>2507408</v>
      </c>
      <c r="E1632">
        <v>63</v>
      </c>
      <c r="F1632" t="s">
        <v>1849</v>
      </c>
      <c r="G1632" s="1">
        <v>46216.864155092589</v>
      </c>
      <c r="H1632">
        <v>53</v>
      </c>
      <c r="I1632" t="s">
        <v>1849</v>
      </c>
      <c r="J1632" s="1">
        <v>46216.864386574074</v>
      </c>
      <c r="K1632">
        <v>1</v>
      </c>
      <c r="L1632">
        <v>1</v>
      </c>
      <c r="M1632" t="s">
        <v>1850</v>
      </c>
      <c r="N1632" t="s">
        <v>1851</v>
      </c>
      <c r="O1632" s="1">
        <v>46216.863865740743</v>
      </c>
      <c r="P1632" s="1">
        <v>46216.864386574074</v>
      </c>
      <c r="Q1632" s="1" t="str">
        <f t="shared" si="25"/>
        <v>2507408|r04</v>
      </c>
    </row>
    <row r="1633" spans="1:17">
      <c r="A1633">
        <v>1632</v>
      </c>
      <c r="B1633" t="s">
        <v>1863</v>
      </c>
      <c r="C1633" t="s">
        <v>1864</v>
      </c>
      <c r="D1633">
        <v>4120903</v>
      </c>
      <c r="E1633">
        <v>70</v>
      </c>
      <c r="F1633" t="s">
        <v>1849</v>
      </c>
      <c r="G1633" s="1">
        <v>46216.866388888891</v>
      </c>
      <c r="H1633">
        <v>61</v>
      </c>
      <c r="I1633" t="s">
        <v>1849</v>
      </c>
      <c r="J1633" s="1">
        <v>46216.866655092592</v>
      </c>
      <c r="K1633">
        <v>1</v>
      </c>
      <c r="L1633">
        <v>1</v>
      </c>
      <c r="M1633" t="s">
        <v>1850</v>
      </c>
      <c r="N1633" t="s">
        <v>1851</v>
      </c>
      <c r="O1633" s="1">
        <v>46216.864212962966</v>
      </c>
      <c r="P1633" s="1">
        <v>46216.866655092592</v>
      </c>
      <c r="Q1633" s="1" t="str">
        <f t="shared" si="25"/>
        <v>4120903|r04</v>
      </c>
    </row>
    <row r="1634" spans="1:17">
      <c r="A1634">
        <v>1633</v>
      </c>
      <c r="B1634" t="s">
        <v>1863</v>
      </c>
      <c r="C1634" t="s">
        <v>1864</v>
      </c>
      <c r="D1634">
        <v>2508406</v>
      </c>
      <c r="E1634">
        <v>69</v>
      </c>
      <c r="F1634" t="s">
        <v>1849</v>
      </c>
      <c r="G1634" s="1">
        <v>46216.864837962959</v>
      </c>
      <c r="H1634">
        <v>61</v>
      </c>
      <c r="I1634" t="s">
        <v>1849</v>
      </c>
      <c r="J1634" s="1">
        <v>46216.865104166667</v>
      </c>
      <c r="K1634">
        <v>1</v>
      </c>
      <c r="L1634">
        <v>1</v>
      </c>
      <c r="M1634" t="s">
        <v>1850</v>
      </c>
      <c r="N1634" t="s">
        <v>1851</v>
      </c>
      <c r="O1634" s="1">
        <v>46216.864432870374</v>
      </c>
      <c r="P1634" s="1">
        <v>46216.865104166667</v>
      </c>
      <c r="Q1634" s="1" t="str">
        <f t="shared" si="25"/>
        <v>2508406|r04</v>
      </c>
    </row>
    <row r="1635" spans="1:17">
      <c r="A1635">
        <v>1634</v>
      </c>
      <c r="B1635" t="s">
        <v>1863</v>
      </c>
      <c r="C1635" t="s">
        <v>1864</v>
      </c>
      <c r="D1635">
        <v>2510659</v>
      </c>
      <c r="E1635">
        <v>73</v>
      </c>
      <c r="F1635" t="s">
        <v>1849</v>
      </c>
      <c r="G1635" s="1">
        <v>46216.865555555552</v>
      </c>
      <c r="H1635">
        <v>69</v>
      </c>
      <c r="I1635" t="s">
        <v>1849</v>
      </c>
      <c r="J1635" s="1">
        <v>46216.86582175926</v>
      </c>
      <c r="K1635">
        <v>1</v>
      </c>
      <c r="L1635">
        <v>1</v>
      </c>
      <c r="M1635" t="s">
        <v>1850</v>
      </c>
      <c r="N1635" t="s">
        <v>1851</v>
      </c>
      <c r="O1635" s="1">
        <v>46216.86513888889</v>
      </c>
      <c r="P1635" s="1">
        <v>46216.86582175926</v>
      </c>
      <c r="Q1635" s="1" t="str">
        <f t="shared" si="25"/>
        <v>2510659|r04</v>
      </c>
    </row>
    <row r="1636" spans="1:17">
      <c r="A1636">
        <v>1635</v>
      </c>
      <c r="B1636" t="s">
        <v>1863</v>
      </c>
      <c r="C1636" t="s">
        <v>1864</v>
      </c>
      <c r="D1636">
        <v>3137403</v>
      </c>
      <c r="E1636">
        <v>96</v>
      </c>
      <c r="F1636" t="s">
        <v>1849</v>
      </c>
      <c r="G1636" s="1">
        <v>46216.865740740737</v>
      </c>
      <c r="H1636">
        <v>49</v>
      </c>
      <c r="I1636" t="s">
        <v>1849</v>
      </c>
      <c r="J1636" s="1">
        <v>46216.865995370368</v>
      </c>
      <c r="K1636">
        <v>1</v>
      </c>
      <c r="L1636">
        <v>1</v>
      </c>
      <c r="M1636" t="s">
        <v>1850</v>
      </c>
      <c r="N1636" t="s">
        <v>1851</v>
      </c>
      <c r="O1636" s="1">
        <v>46216.865601851852</v>
      </c>
      <c r="P1636" s="1">
        <v>46216.865995370368</v>
      </c>
      <c r="Q1636" s="1" t="str">
        <f t="shared" si="25"/>
        <v>3137403|r04</v>
      </c>
    </row>
    <row r="1637" spans="1:17">
      <c r="A1637">
        <v>1636</v>
      </c>
      <c r="B1637" t="s">
        <v>1863</v>
      </c>
      <c r="C1637" t="s">
        <v>1864</v>
      </c>
      <c r="D1637">
        <v>2512705</v>
      </c>
      <c r="E1637">
        <v>96</v>
      </c>
      <c r="F1637" t="s">
        <v>1849</v>
      </c>
      <c r="G1637" s="1">
        <v>46216.871724537035</v>
      </c>
      <c r="H1637">
        <v>70</v>
      </c>
      <c r="I1637" t="s">
        <v>1849</v>
      </c>
      <c r="J1637" s="1">
        <v>46216.872002314813</v>
      </c>
      <c r="K1637">
        <v>1</v>
      </c>
      <c r="L1637">
        <v>1</v>
      </c>
      <c r="M1637" t="s">
        <v>1850</v>
      </c>
      <c r="N1637" t="s">
        <v>1851</v>
      </c>
      <c r="O1637" s="1">
        <v>46216.865856481483</v>
      </c>
      <c r="P1637" s="1">
        <v>46216.872002314813</v>
      </c>
      <c r="Q1637" s="1" t="str">
        <f t="shared" si="25"/>
        <v>2512705|r04</v>
      </c>
    </row>
    <row r="1638" spans="1:17">
      <c r="A1638">
        <v>1637</v>
      </c>
      <c r="B1638" t="s">
        <v>1863</v>
      </c>
      <c r="C1638" t="s">
        <v>1864</v>
      </c>
      <c r="D1638">
        <v>3137502</v>
      </c>
      <c r="E1638">
        <v>78</v>
      </c>
      <c r="F1638" t="s">
        <v>1849</v>
      </c>
      <c r="G1638" s="1">
        <v>46216.866493055553</v>
      </c>
      <c r="H1638">
        <v>70</v>
      </c>
      <c r="I1638" t="s">
        <v>1849</v>
      </c>
      <c r="J1638" s="1">
        <v>46216.866805555554</v>
      </c>
      <c r="K1638">
        <v>1</v>
      </c>
      <c r="L1638">
        <v>1</v>
      </c>
      <c r="M1638" t="s">
        <v>1850</v>
      </c>
      <c r="N1638" t="s">
        <v>1851</v>
      </c>
      <c r="O1638" s="1">
        <v>46216.866041666668</v>
      </c>
      <c r="P1638" s="1">
        <v>46216.866805555554</v>
      </c>
      <c r="Q1638" s="1" t="str">
        <f t="shared" si="25"/>
        <v>3137502|r04</v>
      </c>
    </row>
    <row r="1639" spans="1:17">
      <c r="A1639">
        <v>1638</v>
      </c>
      <c r="B1639" t="s">
        <v>1863</v>
      </c>
      <c r="C1639" t="s">
        <v>1864</v>
      </c>
      <c r="D1639">
        <v>4121901</v>
      </c>
      <c r="E1639">
        <v>78</v>
      </c>
      <c r="F1639" t="s">
        <v>1849</v>
      </c>
      <c r="G1639" s="1">
        <v>46216.866967592592</v>
      </c>
      <c r="H1639">
        <v>75</v>
      </c>
      <c r="I1639" t="s">
        <v>1849</v>
      </c>
      <c r="J1639" s="1">
        <v>46216.8672337963</v>
      </c>
      <c r="K1639">
        <v>1</v>
      </c>
      <c r="L1639">
        <v>1</v>
      </c>
      <c r="M1639" t="s">
        <v>1850</v>
      </c>
      <c r="N1639" t="s">
        <v>1851</v>
      </c>
      <c r="O1639" s="1">
        <v>46216.866701388892</v>
      </c>
      <c r="P1639" s="1">
        <v>46216.8672337963</v>
      </c>
      <c r="Q1639" s="1" t="str">
        <f t="shared" si="25"/>
        <v>4121901|r04</v>
      </c>
    </row>
    <row r="1640" spans="1:17">
      <c r="A1640">
        <v>1639</v>
      </c>
      <c r="B1640" t="s">
        <v>1863</v>
      </c>
      <c r="C1640" t="s">
        <v>1864</v>
      </c>
      <c r="D1640">
        <v>3140530</v>
      </c>
      <c r="E1640">
        <v>69</v>
      </c>
      <c r="F1640" t="s">
        <v>1849</v>
      </c>
      <c r="G1640" s="1">
        <v>46216.869583333333</v>
      </c>
      <c r="H1640">
        <v>63</v>
      </c>
      <c r="I1640" t="s">
        <v>1849</v>
      </c>
      <c r="J1640" s="1">
        <v>46216.869942129626</v>
      </c>
      <c r="K1640">
        <v>1</v>
      </c>
      <c r="L1640">
        <v>1</v>
      </c>
      <c r="M1640" t="s">
        <v>1850</v>
      </c>
      <c r="N1640" t="s">
        <v>1851</v>
      </c>
      <c r="O1640" s="1">
        <v>46216.866840277777</v>
      </c>
      <c r="P1640" s="1">
        <v>46216.869942129626</v>
      </c>
      <c r="Q1640" s="1" t="str">
        <f t="shared" si="25"/>
        <v>3140530|r04</v>
      </c>
    </row>
    <row r="1641" spans="1:17">
      <c r="A1641">
        <v>1640</v>
      </c>
      <c r="B1641" t="s">
        <v>1863</v>
      </c>
      <c r="C1641" t="s">
        <v>1864</v>
      </c>
      <c r="D1641">
        <v>4123006</v>
      </c>
      <c r="E1641">
        <v>96</v>
      </c>
      <c r="F1641" t="s">
        <v>1849</v>
      </c>
      <c r="G1641" s="1">
        <v>46216.869675925926</v>
      </c>
      <c r="H1641">
        <v>53</v>
      </c>
      <c r="I1641" t="s">
        <v>1849</v>
      </c>
      <c r="J1641" s="1">
        <v>46216.869884259257</v>
      </c>
      <c r="K1641">
        <v>1</v>
      </c>
      <c r="L1641">
        <v>1</v>
      </c>
      <c r="M1641" t="s">
        <v>1850</v>
      </c>
      <c r="N1641" t="s">
        <v>1851</v>
      </c>
      <c r="O1641" s="1">
        <v>46216.867268518516</v>
      </c>
      <c r="P1641" s="1">
        <v>46216.869884259257</v>
      </c>
      <c r="Q1641" s="1" t="str">
        <f t="shared" si="25"/>
        <v>4123006|r04</v>
      </c>
    </row>
    <row r="1642" spans="1:17">
      <c r="A1642">
        <v>1641</v>
      </c>
      <c r="B1642" t="s">
        <v>1863</v>
      </c>
      <c r="C1642" t="s">
        <v>1864</v>
      </c>
      <c r="D1642">
        <v>4123204</v>
      </c>
      <c r="E1642">
        <v>72</v>
      </c>
      <c r="F1642" t="s">
        <v>1849</v>
      </c>
      <c r="G1642" s="1">
        <v>46216.870092592595</v>
      </c>
      <c r="H1642">
        <v>66</v>
      </c>
      <c r="I1642" t="s">
        <v>1849</v>
      </c>
      <c r="J1642" s="1">
        <v>46216.870300925926</v>
      </c>
      <c r="K1642">
        <v>1</v>
      </c>
      <c r="L1642">
        <v>1</v>
      </c>
      <c r="M1642" t="s">
        <v>1850</v>
      </c>
      <c r="N1642" t="s">
        <v>1851</v>
      </c>
      <c r="O1642" s="1">
        <v>46216.86991898148</v>
      </c>
      <c r="P1642" s="1">
        <v>46216.870300925926</v>
      </c>
      <c r="Q1642" s="1" t="str">
        <f t="shared" si="25"/>
        <v>4123204|r04</v>
      </c>
    </row>
    <row r="1643" spans="1:17">
      <c r="A1643">
        <v>1642</v>
      </c>
      <c r="B1643" t="s">
        <v>1863</v>
      </c>
      <c r="C1643" t="s">
        <v>1864</v>
      </c>
      <c r="D1643">
        <v>3140852</v>
      </c>
      <c r="E1643">
        <v>96</v>
      </c>
      <c r="F1643" t="s">
        <v>1849</v>
      </c>
      <c r="G1643" s="1">
        <v>46216.870127314818</v>
      </c>
      <c r="H1643">
        <v>77</v>
      </c>
      <c r="I1643" t="s">
        <v>1849</v>
      </c>
      <c r="J1643" s="1">
        <v>46216.870347222219</v>
      </c>
      <c r="K1643">
        <v>1</v>
      </c>
      <c r="L1643">
        <v>1</v>
      </c>
      <c r="M1643" t="s">
        <v>1850</v>
      </c>
      <c r="N1643" t="s">
        <v>1851</v>
      </c>
      <c r="O1643" s="1">
        <v>46216.869988425926</v>
      </c>
      <c r="P1643" s="1">
        <v>46216.870347222219</v>
      </c>
      <c r="Q1643" s="1" t="str">
        <f t="shared" si="25"/>
        <v>3140852|r04</v>
      </c>
    </row>
    <row r="1644" spans="1:17">
      <c r="A1644">
        <v>1643</v>
      </c>
      <c r="B1644" t="s">
        <v>1863</v>
      </c>
      <c r="C1644" t="s">
        <v>1864</v>
      </c>
      <c r="D1644">
        <v>4125001</v>
      </c>
      <c r="E1644">
        <v>66</v>
      </c>
      <c r="F1644" t="s">
        <v>1849</v>
      </c>
      <c r="G1644" s="1">
        <v>46216.870578703703</v>
      </c>
      <c r="H1644">
        <v>62</v>
      </c>
      <c r="I1644" t="s">
        <v>1849</v>
      </c>
      <c r="J1644" s="1">
        <v>46216.870787037034</v>
      </c>
      <c r="K1644">
        <v>1</v>
      </c>
      <c r="L1644">
        <v>1</v>
      </c>
      <c r="M1644" t="s">
        <v>1850</v>
      </c>
      <c r="N1644" t="s">
        <v>1851</v>
      </c>
      <c r="O1644" s="1">
        <v>46216.870347222219</v>
      </c>
      <c r="P1644" s="1">
        <v>46216.870787037034</v>
      </c>
      <c r="Q1644" s="1" t="str">
        <f t="shared" si="25"/>
        <v>4125001|r04</v>
      </c>
    </row>
    <row r="1645" spans="1:17">
      <c r="A1645">
        <v>1644</v>
      </c>
      <c r="B1645" t="s">
        <v>1863</v>
      </c>
      <c r="C1645" t="s">
        <v>1864</v>
      </c>
      <c r="D1645">
        <v>3141009</v>
      </c>
      <c r="E1645">
        <v>78</v>
      </c>
      <c r="F1645" t="s">
        <v>1849</v>
      </c>
      <c r="G1645" s="1">
        <v>46216.870798611111</v>
      </c>
      <c r="H1645">
        <v>74</v>
      </c>
      <c r="I1645" t="s">
        <v>1849</v>
      </c>
      <c r="J1645" s="1">
        <v>46216.871041666665</v>
      </c>
      <c r="K1645">
        <v>1</v>
      </c>
      <c r="L1645">
        <v>1</v>
      </c>
      <c r="M1645" t="s">
        <v>1850</v>
      </c>
      <c r="N1645" t="s">
        <v>1851</v>
      </c>
      <c r="O1645" s="1">
        <v>46216.870405092595</v>
      </c>
      <c r="P1645" s="1">
        <v>46216.871041666665</v>
      </c>
      <c r="Q1645" s="1" t="str">
        <f t="shared" si="25"/>
        <v>3141009|r04</v>
      </c>
    </row>
    <row r="1646" spans="1:17">
      <c r="A1646">
        <v>1645</v>
      </c>
      <c r="B1646" t="s">
        <v>1863</v>
      </c>
      <c r="C1646" t="s">
        <v>1864</v>
      </c>
      <c r="D1646">
        <v>4126207</v>
      </c>
      <c r="E1646">
        <v>73</v>
      </c>
      <c r="F1646" t="s">
        <v>1849</v>
      </c>
      <c r="G1646" s="1">
        <v>46216.871493055558</v>
      </c>
      <c r="H1646">
        <v>69</v>
      </c>
      <c r="I1646" t="s">
        <v>1849</v>
      </c>
      <c r="J1646" s="1">
        <v>46216.871782407405</v>
      </c>
      <c r="K1646">
        <v>1</v>
      </c>
      <c r="L1646">
        <v>1</v>
      </c>
      <c r="M1646" t="s">
        <v>1850</v>
      </c>
      <c r="N1646" t="s">
        <v>1851</v>
      </c>
      <c r="O1646" s="1">
        <v>46216.870821759258</v>
      </c>
      <c r="P1646" s="1">
        <v>46216.871782407405</v>
      </c>
      <c r="Q1646" s="1" t="str">
        <f t="shared" si="25"/>
        <v>4126207|r04</v>
      </c>
    </row>
    <row r="1647" spans="1:17">
      <c r="A1647">
        <v>1646</v>
      </c>
      <c r="B1647" t="s">
        <v>1863</v>
      </c>
      <c r="C1647" t="s">
        <v>1864</v>
      </c>
      <c r="D1647">
        <v>3141207</v>
      </c>
      <c r="E1647">
        <v>96</v>
      </c>
      <c r="F1647" t="s">
        <v>1849</v>
      </c>
      <c r="G1647" s="1">
        <v>46216.876099537039</v>
      </c>
      <c r="H1647">
        <v>48</v>
      </c>
      <c r="I1647" t="s">
        <v>1849</v>
      </c>
      <c r="J1647" s="1">
        <v>46216.876342592594</v>
      </c>
      <c r="K1647">
        <v>1</v>
      </c>
      <c r="L1647">
        <v>1</v>
      </c>
      <c r="M1647" t="s">
        <v>1850</v>
      </c>
      <c r="N1647" t="s">
        <v>1851</v>
      </c>
      <c r="O1647" s="1">
        <v>46216.871087962965</v>
      </c>
      <c r="P1647" s="1">
        <v>46216.876342592594</v>
      </c>
      <c r="Q1647" s="1" t="str">
        <f t="shared" si="25"/>
        <v>3141207|r04</v>
      </c>
    </row>
    <row r="1648" spans="1:17">
      <c r="A1648">
        <v>1647</v>
      </c>
      <c r="B1648" t="s">
        <v>1863</v>
      </c>
      <c r="C1648" t="s">
        <v>1864</v>
      </c>
      <c r="D1648">
        <v>4126504</v>
      </c>
      <c r="E1648">
        <v>71</v>
      </c>
      <c r="F1648" t="s">
        <v>1849</v>
      </c>
      <c r="G1648" s="1">
        <v>46216.872175925928</v>
      </c>
      <c r="H1648">
        <v>64</v>
      </c>
      <c r="I1648" t="s">
        <v>1849</v>
      </c>
      <c r="J1648" s="1">
        <v>46216.872499999998</v>
      </c>
      <c r="K1648">
        <v>1</v>
      </c>
      <c r="L1648">
        <v>1</v>
      </c>
      <c r="M1648" t="s">
        <v>1850</v>
      </c>
      <c r="N1648" t="s">
        <v>1851</v>
      </c>
      <c r="O1648" s="1">
        <v>46216.871828703705</v>
      </c>
      <c r="P1648" s="1">
        <v>46216.872499999998</v>
      </c>
      <c r="Q1648" s="1" t="str">
        <f t="shared" si="25"/>
        <v>4126504|r04</v>
      </c>
    </row>
    <row r="1649" spans="1:17">
      <c r="A1649">
        <v>1648</v>
      </c>
      <c r="B1649" t="s">
        <v>1863</v>
      </c>
      <c r="C1649" t="s">
        <v>1864</v>
      </c>
      <c r="D1649">
        <v>2513158</v>
      </c>
      <c r="E1649">
        <v>65</v>
      </c>
      <c r="F1649" t="s">
        <v>1849</v>
      </c>
      <c r="G1649" s="1">
        <v>46216.872442129628</v>
      </c>
      <c r="H1649">
        <v>57</v>
      </c>
      <c r="I1649" t="s">
        <v>1849</v>
      </c>
      <c r="J1649" s="1">
        <v>46216.872893518521</v>
      </c>
      <c r="K1649">
        <v>1</v>
      </c>
      <c r="L1649">
        <v>1</v>
      </c>
      <c r="M1649" t="s">
        <v>1850</v>
      </c>
      <c r="N1649" t="s">
        <v>1851</v>
      </c>
      <c r="O1649" s="1">
        <v>46216.872037037036</v>
      </c>
      <c r="P1649" s="1">
        <v>46216.872893518521</v>
      </c>
      <c r="Q1649" s="1" t="str">
        <f t="shared" si="25"/>
        <v>2513158|r04</v>
      </c>
    </row>
    <row r="1650" spans="1:17">
      <c r="A1650">
        <v>1649</v>
      </c>
      <c r="B1650" t="s">
        <v>1863</v>
      </c>
      <c r="C1650" t="s">
        <v>1864</v>
      </c>
      <c r="D1650">
        <v>4126603</v>
      </c>
      <c r="E1650">
        <v>68</v>
      </c>
      <c r="F1650" t="s">
        <v>1849</v>
      </c>
      <c r="G1650" s="1">
        <v>46216.873368055552</v>
      </c>
      <c r="H1650">
        <v>66</v>
      </c>
      <c r="I1650" t="s">
        <v>1849</v>
      </c>
      <c r="J1650" s="1">
        <v>46216.873657407406</v>
      </c>
      <c r="K1650">
        <v>1</v>
      </c>
      <c r="L1650">
        <v>1</v>
      </c>
      <c r="M1650" t="s">
        <v>1850</v>
      </c>
      <c r="N1650" t="s">
        <v>1851</v>
      </c>
      <c r="O1650" s="1">
        <v>46216.872534722221</v>
      </c>
      <c r="P1650" s="1">
        <v>46216.873657407406</v>
      </c>
      <c r="Q1650" s="1" t="str">
        <f t="shared" si="25"/>
        <v>4126603|r04</v>
      </c>
    </row>
    <row r="1651" spans="1:17">
      <c r="A1651">
        <v>1650</v>
      </c>
      <c r="B1651" t="s">
        <v>1863</v>
      </c>
      <c r="C1651" t="s">
        <v>1864</v>
      </c>
      <c r="D1651">
        <v>2513927</v>
      </c>
      <c r="E1651">
        <v>84</v>
      </c>
      <c r="F1651" t="s">
        <v>1849</v>
      </c>
      <c r="G1651" s="1">
        <v>46216.873217592591</v>
      </c>
      <c r="H1651">
        <v>75</v>
      </c>
      <c r="I1651" t="s">
        <v>1849</v>
      </c>
      <c r="J1651" s="1">
        <v>46216.873449074075</v>
      </c>
      <c r="K1651">
        <v>1</v>
      </c>
      <c r="L1651">
        <v>1</v>
      </c>
      <c r="M1651" t="s">
        <v>1850</v>
      </c>
      <c r="N1651" t="s">
        <v>1851</v>
      </c>
      <c r="O1651" s="1">
        <v>46216.872939814813</v>
      </c>
      <c r="P1651" s="1">
        <v>46216.873449074075</v>
      </c>
      <c r="Q1651" s="1" t="str">
        <f t="shared" si="25"/>
        <v>2513927|r04</v>
      </c>
    </row>
    <row r="1652" spans="1:17">
      <c r="A1652">
        <v>1651</v>
      </c>
      <c r="B1652" t="s">
        <v>1863</v>
      </c>
      <c r="C1652" t="s">
        <v>1864</v>
      </c>
      <c r="D1652">
        <v>2513901</v>
      </c>
      <c r="E1652">
        <v>96</v>
      </c>
      <c r="F1652" t="s">
        <v>1849</v>
      </c>
      <c r="G1652" s="1">
        <v>46216.873622685183</v>
      </c>
      <c r="H1652">
        <v>75</v>
      </c>
      <c r="I1652" t="s">
        <v>1849</v>
      </c>
      <c r="J1652" s="1">
        <v>46216.873842592591</v>
      </c>
      <c r="K1652">
        <v>1</v>
      </c>
      <c r="L1652">
        <v>1</v>
      </c>
      <c r="M1652" t="s">
        <v>1850</v>
      </c>
      <c r="N1652" t="s">
        <v>1851</v>
      </c>
      <c r="O1652" s="1">
        <v>46216.873483796298</v>
      </c>
      <c r="P1652" s="1">
        <v>46216.873842592591</v>
      </c>
      <c r="Q1652" s="1" t="str">
        <f t="shared" si="25"/>
        <v>2513901|r04</v>
      </c>
    </row>
    <row r="1653" spans="1:17">
      <c r="A1653">
        <v>1652</v>
      </c>
      <c r="B1653" t="s">
        <v>1863</v>
      </c>
      <c r="C1653" t="s">
        <v>1864</v>
      </c>
      <c r="D1653">
        <v>4128534</v>
      </c>
      <c r="E1653">
        <v>51</v>
      </c>
      <c r="F1653" t="s">
        <v>1849</v>
      </c>
      <c r="G1653" s="1">
        <v>46216.874120370368</v>
      </c>
      <c r="H1653">
        <v>43</v>
      </c>
      <c r="I1653" t="s">
        <v>1849</v>
      </c>
      <c r="J1653" s="1">
        <v>46216.874398148146</v>
      </c>
      <c r="K1653">
        <v>1</v>
      </c>
      <c r="L1653">
        <v>1</v>
      </c>
      <c r="M1653" t="s">
        <v>1850</v>
      </c>
      <c r="N1653" t="s">
        <v>1851</v>
      </c>
      <c r="O1653" s="1">
        <v>46216.873692129629</v>
      </c>
      <c r="P1653" s="1">
        <v>46216.874398148146</v>
      </c>
      <c r="Q1653" s="1" t="str">
        <f t="shared" si="25"/>
        <v>4128534|r04</v>
      </c>
    </row>
    <row r="1654" spans="1:17">
      <c r="A1654">
        <v>1653</v>
      </c>
      <c r="B1654" t="s">
        <v>1863</v>
      </c>
      <c r="C1654" t="s">
        <v>1864</v>
      </c>
      <c r="D1654">
        <v>2514602</v>
      </c>
      <c r="E1654">
        <v>78</v>
      </c>
      <c r="F1654" t="s">
        <v>1849</v>
      </c>
      <c r="G1654" s="1">
        <v>46216.874641203707</v>
      </c>
      <c r="H1654">
        <v>70</v>
      </c>
      <c r="I1654" t="s">
        <v>1849</v>
      </c>
      <c r="J1654" s="1">
        <v>46216.874895833331</v>
      </c>
      <c r="K1654">
        <v>1</v>
      </c>
      <c r="L1654">
        <v>1</v>
      </c>
      <c r="M1654" t="s">
        <v>1850</v>
      </c>
      <c r="N1654" t="s">
        <v>1851</v>
      </c>
      <c r="O1654" s="1">
        <v>46216.873900462961</v>
      </c>
      <c r="P1654" s="1">
        <v>46216.874895833331</v>
      </c>
      <c r="Q1654" s="1" t="str">
        <f t="shared" si="25"/>
        <v>2514602|r04</v>
      </c>
    </row>
    <row r="1655" spans="1:17">
      <c r="A1655">
        <v>1654</v>
      </c>
      <c r="B1655" t="s">
        <v>1863</v>
      </c>
      <c r="C1655" t="s">
        <v>1864</v>
      </c>
      <c r="D1655">
        <v>4128658</v>
      </c>
      <c r="E1655">
        <v>81</v>
      </c>
      <c r="F1655" t="s">
        <v>1849</v>
      </c>
      <c r="G1655" s="1">
        <v>46216.87462962963</v>
      </c>
      <c r="H1655">
        <v>69</v>
      </c>
      <c r="I1655" t="s">
        <v>1849</v>
      </c>
      <c r="J1655" s="1">
        <v>46216.874872685185</v>
      </c>
      <c r="K1655">
        <v>1</v>
      </c>
      <c r="L1655">
        <v>1</v>
      </c>
      <c r="M1655" t="s">
        <v>1850</v>
      </c>
      <c r="N1655" t="s">
        <v>1851</v>
      </c>
      <c r="O1655" s="1">
        <v>46216.874432870369</v>
      </c>
      <c r="P1655" s="1">
        <v>46216.874872685185</v>
      </c>
      <c r="Q1655" s="1" t="str">
        <f t="shared" si="25"/>
        <v>4128658|r04</v>
      </c>
    </row>
    <row r="1656" spans="1:17">
      <c r="A1656">
        <v>1655</v>
      </c>
      <c r="B1656" t="s">
        <v>1863</v>
      </c>
      <c r="C1656" t="s">
        <v>1864</v>
      </c>
      <c r="D1656">
        <v>4300208</v>
      </c>
      <c r="E1656">
        <v>46</v>
      </c>
      <c r="F1656" t="s">
        <v>1849</v>
      </c>
      <c r="G1656" s="1">
        <v>46216.87704861111</v>
      </c>
      <c r="H1656">
        <v>43</v>
      </c>
      <c r="I1656" t="s">
        <v>1849</v>
      </c>
      <c r="J1656" s="1">
        <v>46216.877326388887</v>
      </c>
      <c r="K1656">
        <v>1</v>
      </c>
      <c r="L1656">
        <v>1</v>
      </c>
      <c r="M1656" t="s">
        <v>1850</v>
      </c>
      <c r="N1656" t="s">
        <v>1851</v>
      </c>
      <c r="O1656" s="1">
        <v>46216.874907407408</v>
      </c>
      <c r="P1656" s="1">
        <v>46216.877326388887</v>
      </c>
      <c r="Q1656" s="1" t="str">
        <f t="shared" si="25"/>
        <v>4300208|r04</v>
      </c>
    </row>
    <row r="1657" spans="1:17">
      <c r="A1657">
        <v>1656</v>
      </c>
      <c r="B1657" t="s">
        <v>1863</v>
      </c>
      <c r="C1657" t="s">
        <v>1864</v>
      </c>
      <c r="D1657">
        <v>2514701</v>
      </c>
      <c r="E1657">
        <v>81</v>
      </c>
      <c r="F1657" t="s">
        <v>1849</v>
      </c>
      <c r="G1657" s="1">
        <v>46216.878159722219</v>
      </c>
      <c r="H1657">
        <v>62</v>
      </c>
      <c r="I1657" t="s">
        <v>1849</v>
      </c>
      <c r="J1657" s="1">
        <v>46216.87840277778</v>
      </c>
      <c r="K1657">
        <v>1</v>
      </c>
      <c r="L1657">
        <v>1</v>
      </c>
      <c r="M1657" t="s">
        <v>1850</v>
      </c>
      <c r="N1657" t="s">
        <v>1851</v>
      </c>
      <c r="O1657" s="1">
        <v>46216.874942129631</v>
      </c>
      <c r="P1657" s="1">
        <v>46216.87840277778</v>
      </c>
      <c r="Q1657" s="1" t="str">
        <f t="shared" si="25"/>
        <v>2514701|r04</v>
      </c>
    </row>
    <row r="1658" spans="1:17">
      <c r="A1658">
        <v>1657</v>
      </c>
      <c r="B1658" t="s">
        <v>1863</v>
      </c>
      <c r="C1658" t="s">
        <v>1864</v>
      </c>
      <c r="D1658">
        <v>3142700</v>
      </c>
      <c r="E1658">
        <v>67</v>
      </c>
      <c r="F1658" t="s">
        <v>1849</v>
      </c>
      <c r="G1658" s="1">
        <v>46216.87667824074</v>
      </c>
      <c r="H1658">
        <v>57</v>
      </c>
      <c r="I1658" t="s">
        <v>1849</v>
      </c>
      <c r="J1658" s="1">
        <v>46216.876886574071</v>
      </c>
      <c r="K1658">
        <v>1</v>
      </c>
      <c r="L1658">
        <v>1</v>
      </c>
      <c r="M1658" t="s">
        <v>1850</v>
      </c>
      <c r="N1658" t="s">
        <v>1851</v>
      </c>
      <c r="O1658" s="1">
        <v>46216.876388888886</v>
      </c>
      <c r="P1658" s="1">
        <v>46216.876886574071</v>
      </c>
      <c r="Q1658" s="1" t="str">
        <f t="shared" si="25"/>
        <v>3142700|r04</v>
      </c>
    </row>
    <row r="1659" spans="1:17">
      <c r="A1659">
        <v>1658</v>
      </c>
      <c r="B1659" t="s">
        <v>1863</v>
      </c>
      <c r="C1659" t="s">
        <v>1864</v>
      </c>
      <c r="D1659">
        <v>3144904</v>
      </c>
      <c r="E1659">
        <v>88</v>
      </c>
      <c r="F1659" t="s">
        <v>1849</v>
      </c>
      <c r="G1659" s="1">
        <v>46216.877152777779</v>
      </c>
      <c r="H1659">
        <v>80</v>
      </c>
      <c r="I1659" t="s">
        <v>1849</v>
      </c>
      <c r="J1659" s="1">
        <v>46216.877418981479</v>
      </c>
      <c r="K1659">
        <v>1</v>
      </c>
      <c r="L1659">
        <v>1</v>
      </c>
      <c r="M1659" t="s">
        <v>1850</v>
      </c>
      <c r="N1659" t="s">
        <v>1851</v>
      </c>
      <c r="O1659" s="1">
        <v>46216.876921296294</v>
      </c>
      <c r="P1659" s="1">
        <v>46216.877418981479</v>
      </c>
      <c r="Q1659" s="1" t="str">
        <f t="shared" si="25"/>
        <v>3144904|r04</v>
      </c>
    </row>
    <row r="1660" spans="1:17">
      <c r="A1660">
        <v>1659</v>
      </c>
      <c r="B1660" t="s">
        <v>1863</v>
      </c>
      <c r="C1660" t="s">
        <v>1864</v>
      </c>
      <c r="D1660">
        <v>4300307</v>
      </c>
      <c r="E1660">
        <v>68</v>
      </c>
      <c r="F1660" t="s">
        <v>1849</v>
      </c>
      <c r="G1660" s="1">
        <v>46216.877708333333</v>
      </c>
      <c r="H1660">
        <v>54</v>
      </c>
      <c r="I1660" t="s">
        <v>1849</v>
      </c>
      <c r="J1660" s="1">
        <v>46216.877962962964</v>
      </c>
      <c r="K1660">
        <v>1</v>
      </c>
      <c r="L1660">
        <v>1</v>
      </c>
      <c r="M1660" t="s">
        <v>1850</v>
      </c>
      <c r="N1660" t="s">
        <v>1851</v>
      </c>
      <c r="O1660" s="1">
        <v>46216.877372685187</v>
      </c>
      <c r="P1660" s="1">
        <v>46216.877962962964</v>
      </c>
      <c r="Q1660" s="1" t="str">
        <f t="shared" si="25"/>
        <v>4300307|r04</v>
      </c>
    </row>
    <row r="1661" spans="1:17">
      <c r="A1661">
        <v>1660</v>
      </c>
      <c r="B1661" t="s">
        <v>1863</v>
      </c>
      <c r="C1661" t="s">
        <v>1864</v>
      </c>
      <c r="D1661">
        <v>3145356</v>
      </c>
      <c r="E1661">
        <v>96</v>
      </c>
      <c r="F1661" t="s">
        <v>1849</v>
      </c>
      <c r="G1661" s="1">
        <v>46216.877627314818</v>
      </c>
      <c r="H1661">
        <v>66</v>
      </c>
      <c r="I1661" t="s">
        <v>1849</v>
      </c>
      <c r="J1661" s="1">
        <v>46216.877905092595</v>
      </c>
      <c r="K1661">
        <v>1</v>
      </c>
      <c r="L1661">
        <v>1</v>
      </c>
      <c r="M1661" t="s">
        <v>1850</v>
      </c>
      <c r="N1661" t="s">
        <v>1851</v>
      </c>
      <c r="O1661" s="1">
        <v>46216.877488425926</v>
      </c>
      <c r="P1661" s="1">
        <v>46216.877905092595</v>
      </c>
      <c r="Q1661" s="1" t="str">
        <f t="shared" si="25"/>
        <v>3145356|r04</v>
      </c>
    </row>
    <row r="1662" spans="1:17">
      <c r="A1662">
        <v>1661</v>
      </c>
      <c r="B1662" t="s">
        <v>1863</v>
      </c>
      <c r="C1662" t="s">
        <v>1864</v>
      </c>
      <c r="D1662">
        <v>3145505</v>
      </c>
      <c r="E1662">
        <v>62</v>
      </c>
      <c r="F1662" t="s">
        <v>1849</v>
      </c>
      <c r="G1662" s="1">
        <v>46216.878518518519</v>
      </c>
      <c r="H1662">
        <v>63</v>
      </c>
      <c r="I1662" t="s">
        <v>1849</v>
      </c>
      <c r="J1662" s="1">
        <v>46216.878784722219</v>
      </c>
      <c r="K1662">
        <v>1</v>
      </c>
      <c r="L1662">
        <v>1</v>
      </c>
      <c r="M1662" t="s">
        <v>1850</v>
      </c>
      <c r="N1662" t="s">
        <v>1851</v>
      </c>
      <c r="O1662" s="1">
        <v>46216.877939814818</v>
      </c>
      <c r="P1662" s="1">
        <v>46216.878784722219</v>
      </c>
      <c r="Q1662" s="1" t="str">
        <f t="shared" si="25"/>
        <v>3145505|r04</v>
      </c>
    </row>
    <row r="1663" spans="1:17">
      <c r="A1663">
        <v>1662</v>
      </c>
      <c r="B1663" t="s">
        <v>1863</v>
      </c>
      <c r="C1663" t="s">
        <v>1864</v>
      </c>
      <c r="D1663">
        <v>4300455</v>
      </c>
      <c r="E1663">
        <v>79</v>
      </c>
      <c r="F1663" t="s">
        <v>1849</v>
      </c>
      <c r="G1663" s="1">
        <v>46216.878333333334</v>
      </c>
      <c r="H1663">
        <v>69</v>
      </c>
      <c r="I1663" t="s">
        <v>1849</v>
      </c>
      <c r="J1663" s="1">
        <v>46216.878576388888</v>
      </c>
      <c r="K1663">
        <v>1</v>
      </c>
      <c r="L1663">
        <v>1</v>
      </c>
      <c r="M1663" t="s">
        <v>1850</v>
      </c>
      <c r="N1663" t="s">
        <v>1851</v>
      </c>
      <c r="O1663" s="1">
        <v>46216.878020833334</v>
      </c>
      <c r="P1663" s="1">
        <v>46216.878576388888</v>
      </c>
      <c r="Q1663" s="1" t="str">
        <f t="shared" si="25"/>
        <v>4300455|r04</v>
      </c>
    </row>
    <row r="1664" spans="1:17">
      <c r="A1664">
        <v>1663</v>
      </c>
      <c r="B1664" t="s">
        <v>1863</v>
      </c>
      <c r="C1664" t="s">
        <v>1864</v>
      </c>
      <c r="D1664">
        <v>2514453</v>
      </c>
      <c r="E1664">
        <v>72</v>
      </c>
      <c r="F1664" t="s">
        <v>1849</v>
      </c>
      <c r="G1664" s="1">
        <v>46216.878854166665</v>
      </c>
      <c r="H1664">
        <v>65</v>
      </c>
      <c r="I1664" t="s">
        <v>1849</v>
      </c>
      <c r="J1664" s="1">
        <v>46216.879108796296</v>
      </c>
      <c r="K1664">
        <v>1</v>
      </c>
      <c r="L1664">
        <v>1</v>
      </c>
      <c r="M1664" t="s">
        <v>1850</v>
      </c>
      <c r="N1664" t="s">
        <v>1851</v>
      </c>
      <c r="O1664" s="1">
        <v>46216.878449074073</v>
      </c>
      <c r="P1664" s="1">
        <v>46216.879108796296</v>
      </c>
      <c r="Q1664" s="1" t="str">
        <f t="shared" si="25"/>
        <v>2514453|r04</v>
      </c>
    </row>
    <row r="1665" spans="1:17">
      <c r="A1665">
        <v>1664</v>
      </c>
      <c r="B1665" t="s">
        <v>1863</v>
      </c>
      <c r="C1665" t="s">
        <v>1864</v>
      </c>
      <c r="D1665">
        <v>4300570</v>
      </c>
      <c r="E1665">
        <v>78</v>
      </c>
      <c r="F1665" t="s">
        <v>1849</v>
      </c>
      <c r="G1665" s="1">
        <v>46216.878831018519</v>
      </c>
      <c r="H1665">
        <v>72</v>
      </c>
      <c r="I1665" t="s">
        <v>1849</v>
      </c>
      <c r="J1665" s="1">
        <v>46216.87903935185</v>
      </c>
      <c r="K1665">
        <v>1</v>
      </c>
      <c r="L1665">
        <v>1</v>
      </c>
      <c r="M1665" t="s">
        <v>1850</v>
      </c>
      <c r="N1665" t="s">
        <v>1851</v>
      </c>
      <c r="O1665" s="1">
        <v>46216.878622685188</v>
      </c>
      <c r="P1665" s="1">
        <v>46216.87903935185</v>
      </c>
      <c r="Q1665" s="1" t="str">
        <f t="shared" si="25"/>
        <v>4300570|r04</v>
      </c>
    </row>
    <row r="1666" spans="1:17">
      <c r="A1666">
        <v>1665</v>
      </c>
      <c r="B1666" t="s">
        <v>1863</v>
      </c>
      <c r="C1666" t="s">
        <v>1864</v>
      </c>
      <c r="D1666">
        <v>3145901</v>
      </c>
      <c r="E1666">
        <v>61</v>
      </c>
      <c r="F1666" t="s">
        <v>1849</v>
      </c>
      <c r="G1666" s="1">
        <v>46216.879178240742</v>
      </c>
      <c r="H1666">
        <v>64</v>
      </c>
      <c r="I1666" t="s">
        <v>1849</v>
      </c>
      <c r="J1666" s="1">
        <v>46216.879490740743</v>
      </c>
      <c r="K1666">
        <v>1</v>
      </c>
      <c r="L1666">
        <v>1</v>
      </c>
      <c r="M1666" t="s">
        <v>1850</v>
      </c>
      <c r="N1666" t="s">
        <v>1851</v>
      </c>
      <c r="O1666" s="1">
        <v>46216.878831018519</v>
      </c>
      <c r="P1666" s="1">
        <v>46216.879490740743</v>
      </c>
      <c r="Q1666" s="1" t="str">
        <f t="shared" ref="Q1666:Q1729" si="26">D1666&amp;"|"&amp;B1666</f>
        <v>3145901|r04</v>
      </c>
    </row>
    <row r="1667" spans="1:17">
      <c r="A1667">
        <v>1666</v>
      </c>
      <c r="B1667" t="s">
        <v>1863</v>
      </c>
      <c r="C1667" t="s">
        <v>1864</v>
      </c>
      <c r="D1667">
        <v>4300638</v>
      </c>
      <c r="E1667">
        <v>93</v>
      </c>
      <c r="F1667" t="s">
        <v>1849</v>
      </c>
      <c r="G1667" s="1">
        <v>46216.881643518522</v>
      </c>
      <c r="H1667">
        <v>87</v>
      </c>
      <c r="I1667" t="s">
        <v>1849</v>
      </c>
      <c r="J1667" s="1">
        <v>46216.881828703707</v>
      </c>
      <c r="K1667">
        <v>1</v>
      </c>
      <c r="L1667">
        <v>1</v>
      </c>
      <c r="M1667" t="s">
        <v>1850</v>
      </c>
      <c r="N1667" t="s">
        <v>1851</v>
      </c>
      <c r="O1667" s="1">
        <v>46216.87909722222</v>
      </c>
      <c r="P1667" s="1">
        <v>46216.881828703707</v>
      </c>
      <c r="Q1667" s="1" t="str">
        <f t="shared" si="26"/>
        <v>4300638|r04</v>
      </c>
    </row>
    <row r="1668" spans="1:17">
      <c r="A1668">
        <v>1667</v>
      </c>
      <c r="B1668" t="s">
        <v>1863</v>
      </c>
      <c r="C1668" t="s">
        <v>1864</v>
      </c>
      <c r="D1668">
        <v>2600203</v>
      </c>
      <c r="E1668">
        <v>81</v>
      </c>
      <c r="F1668" t="s">
        <v>1849</v>
      </c>
      <c r="G1668" s="1">
        <v>46216.879467592589</v>
      </c>
      <c r="H1668">
        <v>70</v>
      </c>
      <c r="I1668" t="s">
        <v>1849</v>
      </c>
      <c r="J1668" s="1">
        <v>46216.879652777781</v>
      </c>
      <c r="K1668">
        <v>1</v>
      </c>
      <c r="L1668">
        <v>1</v>
      </c>
      <c r="M1668" t="s">
        <v>1850</v>
      </c>
      <c r="N1668" t="s">
        <v>1851</v>
      </c>
      <c r="O1668" s="1">
        <v>46216.879178240742</v>
      </c>
      <c r="P1668" s="1">
        <v>46216.879652777781</v>
      </c>
      <c r="Q1668" s="1" t="str">
        <f t="shared" si="26"/>
        <v>2600203|r04</v>
      </c>
    </row>
    <row r="1669" spans="1:17">
      <c r="A1669">
        <v>1668</v>
      </c>
      <c r="B1669" t="s">
        <v>1863</v>
      </c>
      <c r="C1669" t="s">
        <v>1864</v>
      </c>
      <c r="D1669">
        <v>3146404</v>
      </c>
      <c r="E1669">
        <v>64</v>
      </c>
      <c r="F1669" t="s">
        <v>1849</v>
      </c>
      <c r="G1669" s="1">
        <v>46216.879907407405</v>
      </c>
      <c r="H1669">
        <v>66</v>
      </c>
      <c r="I1669" t="s">
        <v>1849</v>
      </c>
      <c r="J1669" s="1">
        <v>46216.880231481482</v>
      </c>
      <c r="K1669">
        <v>1</v>
      </c>
      <c r="L1669">
        <v>1</v>
      </c>
      <c r="M1669" t="s">
        <v>1850</v>
      </c>
      <c r="N1669" t="s">
        <v>1851</v>
      </c>
      <c r="O1669" s="1">
        <v>46216.879525462966</v>
      </c>
      <c r="P1669" s="1">
        <v>46216.880231481482</v>
      </c>
      <c r="Q1669" s="1" t="str">
        <f t="shared" si="26"/>
        <v>3146404|r04</v>
      </c>
    </row>
    <row r="1670" spans="1:17">
      <c r="A1670">
        <v>1669</v>
      </c>
      <c r="B1670" t="s">
        <v>1863</v>
      </c>
      <c r="C1670" t="s">
        <v>1864</v>
      </c>
      <c r="D1670">
        <v>2601201</v>
      </c>
      <c r="E1670">
        <v>60</v>
      </c>
      <c r="F1670" t="s">
        <v>1849</v>
      </c>
      <c r="G1670" s="1">
        <v>46216.879965277774</v>
      </c>
      <c r="H1670">
        <v>50</v>
      </c>
      <c r="I1670" t="s">
        <v>1849</v>
      </c>
      <c r="J1670" s="1">
        <v>46216.880231481482</v>
      </c>
      <c r="K1670">
        <v>1</v>
      </c>
      <c r="L1670">
        <v>1</v>
      </c>
      <c r="M1670" t="s">
        <v>1850</v>
      </c>
      <c r="N1670" t="s">
        <v>1851</v>
      </c>
      <c r="O1670" s="1">
        <v>46216.879710648151</v>
      </c>
      <c r="P1670" s="1">
        <v>46216.880231481482</v>
      </c>
      <c r="Q1670" s="1" t="str">
        <f t="shared" si="26"/>
        <v>2601201|r04</v>
      </c>
    </row>
    <row r="1671" spans="1:17">
      <c r="A1671">
        <v>1670</v>
      </c>
      <c r="B1671" t="s">
        <v>1863</v>
      </c>
      <c r="C1671" t="s">
        <v>1864</v>
      </c>
      <c r="D1671">
        <v>2604403</v>
      </c>
      <c r="F1671" t="s">
        <v>1854</v>
      </c>
      <c r="G1671" s="1">
        <v>46216.887280092589</v>
      </c>
      <c r="H1671">
        <v>54</v>
      </c>
      <c r="I1671" t="s">
        <v>1849</v>
      </c>
      <c r="J1671" s="1">
        <v>46216.88753472222</v>
      </c>
      <c r="K1671">
        <v>0</v>
      </c>
      <c r="L1671">
        <v>1</v>
      </c>
      <c r="M1671" t="s">
        <v>1853</v>
      </c>
      <c r="N1671" t="s">
        <v>1851</v>
      </c>
      <c r="O1671" s="1">
        <v>46216.880266203705</v>
      </c>
      <c r="P1671" s="1">
        <v>46216.88753472222</v>
      </c>
      <c r="Q1671" s="1" t="str">
        <f t="shared" si="26"/>
        <v>2604403|r04</v>
      </c>
    </row>
    <row r="1672" spans="1:17">
      <c r="A1672">
        <v>1671</v>
      </c>
      <c r="B1672" t="s">
        <v>1863</v>
      </c>
      <c r="C1672" t="s">
        <v>1864</v>
      </c>
      <c r="D1672">
        <v>3149200</v>
      </c>
      <c r="E1672">
        <v>68</v>
      </c>
      <c r="F1672" t="s">
        <v>1849</v>
      </c>
      <c r="G1672" s="1">
        <v>46216.880682870367</v>
      </c>
      <c r="H1672">
        <v>61</v>
      </c>
      <c r="I1672" t="s">
        <v>1849</v>
      </c>
      <c r="J1672" s="1">
        <v>46216.880925925929</v>
      </c>
      <c r="K1672">
        <v>1</v>
      </c>
      <c r="L1672">
        <v>1</v>
      </c>
      <c r="M1672" t="s">
        <v>1850</v>
      </c>
      <c r="N1672" t="s">
        <v>1851</v>
      </c>
      <c r="O1672" s="1">
        <v>46216.880277777775</v>
      </c>
      <c r="P1672" s="1">
        <v>46216.880925925929</v>
      </c>
      <c r="Q1672" s="1" t="str">
        <f t="shared" si="26"/>
        <v>3149200|r04</v>
      </c>
    </row>
    <row r="1673" spans="1:17">
      <c r="A1673">
        <v>1672</v>
      </c>
      <c r="B1673" t="s">
        <v>1863</v>
      </c>
      <c r="C1673" t="s">
        <v>1864</v>
      </c>
      <c r="D1673">
        <v>3149804</v>
      </c>
      <c r="E1673">
        <v>65</v>
      </c>
      <c r="F1673" t="s">
        <v>1849</v>
      </c>
      <c r="G1673" s="1">
        <v>46216.881307870368</v>
      </c>
      <c r="H1673">
        <v>59</v>
      </c>
      <c r="I1673" t="s">
        <v>1849</v>
      </c>
      <c r="J1673" s="1">
        <v>46216.881562499999</v>
      </c>
      <c r="K1673">
        <v>1</v>
      </c>
      <c r="L1673">
        <v>1</v>
      </c>
      <c r="M1673" t="s">
        <v>1850</v>
      </c>
      <c r="N1673" t="s">
        <v>1851</v>
      </c>
      <c r="O1673" s="1">
        <v>46216.880960648145</v>
      </c>
      <c r="P1673" s="1">
        <v>46216.881562499999</v>
      </c>
      <c r="Q1673" s="1" t="str">
        <f t="shared" si="26"/>
        <v>3149804|r04</v>
      </c>
    </row>
    <row r="1674" spans="1:17">
      <c r="A1674">
        <v>1673</v>
      </c>
      <c r="B1674" t="s">
        <v>1863</v>
      </c>
      <c r="C1674" t="s">
        <v>1864</v>
      </c>
      <c r="D1674">
        <v>3152131</v>
      </c>
      <c r="E1674">
        <v>96</v>
      </c>
      <c r="F1674" t="s">
        <v>1849</v>
      </c>
      <c r="G1674" s="1">
        <v>46216.881747685184</v>
      </c>
      <c r="H1674">
        <v>85</v>
      </c>
      <c r="I1674" t="s">
        <v>1849</v>
      </c>
      <c r="J1674" s="1">
        <v>46216.881932870368</v>
      </c>
      <c r="K1674">
        <v>1</v>
      </c>
      <c r="L1674">
        <v>1</v>
      </c>
      <c r="M1674" t="s">
        <v>1850</v>
      </c>
      <c r="N1674" t="s">
        <v>1851</v>
      </c>
      <c r="O1674" s="1">
        <v>46216.881597222222</v>
      </c>
      <c r="P1674" s="1">
        <v>46216.881944444445</v>
      </c>
      <c r="Q1674" s="1" t="str">
        <f t="shared" si="26"/>
        <v>3152131|r04</v>
      </c>
    </row>
    <row r="1675" spans="1:17">
      <c r="A1675">
        <v>1674</v>
      </c>
      <c r="B1675" t="s">
        <v>1863</v>
      </c>
      <c r="C1675" t="s">
        <v>1864</v>
      </c>
      <c r="D1675">
        <v>4301636</v>
      </c>
      <c r="E1675">
        <v>96</v>
      </c>
      <c r="F1675" t="s">
        <v>1849</v>
      </c>
      <c r="G1675" s="1">
        <v>46216.882013888891</v>
      </c>
      <c r="H1675">
        <v>67</v>
      </c>
      <c r="I1675" t="s">
        <v>1849</v>
      </c>
      <c r="J1675" s="1">
        <v>46216.882337962961</v>
      </c>
      <c r="K1675">
        <v>1</v>
      </c>
      <c r="L1675">
        <v>1</v>
      </c>
      <c r="M1675" t="s">
        <v>1850</v>
      </c>
      <c r="N1675" t="s">
        <v>1851</v>
      </c>
      <c r="O1675" s="1">
        <v>46216.881863425922</v>
      </c>
      <c r="P1675" s="1">
        <v>46216.882337962961</v>
      </c>
      <c r="Q1675" s="1" t="str">
        <f t="shared" si="26"/>
        <v>4301636|r04</v>
      </c>
    </row>
    <row r="1676" spans="1:17">
      <c r="A1676">
        <v>1675</v>
      </c>
      <c r="B1676" t="s">
        <v>1863</v>
      </c>
      <c r="C1676" t="s">
        <v>1864</v>
      </c>
      <c r="D1676">
        <v>3154101</v>
      </c>
      <c r="E1676">
        <v>71</v>
      </c>
      <c r="F1676" t="s">
        <v>1849</v>
      </c>
      <c r="G1676" s="1">
        <v>46216.882175925923</v>
      </c>
      <c r="H1676">
        <v>64</v>
      </c>
      <c r="I1676" t="s">
        <v>1849</v>
      </c>
      <c r="J1676" s="1">
        <v>46216.882418981484</v>
      </c>
      <c r="K1676">
        <v>1</v>
      </c>
      <c r="L1676">
        <v>1</v>
      </c>
      <c r="M1676" t="s">
        <v>1850</v>
      </c>
      <c r="N1676" t="s">
        <v>1851</v>
      </c>
      <c r="O1676" s="1">
        <v>46216.881990740738</v>
      </c>
      <c r="P1676" s="1">
        <v>46216.882418981484</v>
      </c>
      <c r="Q1676" s="1" t="str">
        <f t="shared" si="26"/>
        <v>3154101|r04</v>
      </c>
    </row>
    <row r="1677" spans="1:17">
      <c r="A1677">
        <v>1676</v>
      </c>
      <c r="B1677" t="s">
        <v>1863</v>
      </c>
      <c r="C1677" t="s">
        <v>1864</v>
      </c>
      <c r="D1677">
        <v>4301750</v>
      </c>
      <c r="E1677">
        <v>67</v>
      </c>
      <c r="F1677" t="s">
        <v>1849</v>
      </c>
      <c r="G1677" s="1">
        <v>46216.882905092592</v>
      </c>
      <c r="H1677">
        <v>59</v>
      </c>
      <c r="I1677" t="s">
        <v>1849</v>
      </c>
      <c r="J1677" s="1">
        <v>46216.883287037039</v>
      </c>
      <c r="K1677">
        <v>1</v>
      </c>
      <c r="L1677">
        <v>1</v>
      </c>
      <c r="M1677" t="s">
        <v>1850</v>
      </c>
      <c r="N1677" t="s">
        <v>1851</v>
      </c>
      <c r="O1677" s="1">
        <v>46216.882372685184</v>
      </c>
      <c r="P1677" s="1">
        <v>46216.883287037039</v>
      </c>
      <c r="Q1677" s="1" t="str">
        <f t="shared" si="26"/>
        <v>4301750|r04</v>
      </c>
    </row>
    <row r="1678" spans="1:17">
      <c r="A1678">
        <v>1677</v>
      </c>
      <c r="B1678" t="s">
        <v>1863</v>
      </c>
      <c r="C1678" t="s">
        <v>1864</v>
      </c>
      <c r="D1678">
        <v>3154408</v>
      </c>
      <c r="E1678">
        <v>74</v>
      </c>
      <c r="F1678" t="s">
        <v>1849</v>
      </c>
      <c r="G1678" s="1">
        <v>46216.882986111108</v>
      </c>
      <c r="H1678">
        <v>66</v>
      </c>
      <c r="I1678" t="s">
        <v>1849</v>
      </c>
      <c r="J1678" s="1">
        <v>46216.883321759262</v>
      </c>
      <c r="K1678">
        <v>1</v>
      </c>
      <c r="L1678">
        <v>1</v>
      </c>
      <c r="M1678" t="s">
        <v>1850</v>
      </c>
      <c r="N1678" t="s">
        <v>1851</v>
      </c>
      <c r="O1678" s="1">
        <v>46216.882465277777</v>
      </c>
      <c r="P1678" s="1">
        <v>46216.883321759262</v>
      </c>
      <c r="Q1678" s="1" t="str">
        <f t="shared" si="26"/>
        <v>3154408|r04</v>
      </c>
    </row>
    <row r="1679" spans="1:17">
      <c r="A1679">
        <v>1678</v>
      </c>
      <c r="B1679" t="s">
        <v>1863</v>
      </c>
      <c r="C1679" t="s">
        <v>1864</v>
      </c>
      <c r="D1679">
        <v>4302006</v>
      </c>
      <c r="E1679">
        <v>75</v>
      </c>
      <c r="F1679" t="s">
        <v>1849</v>
      </c>
      <c r="G1679" s="1">
        <v>46216.883460648147</v>
      </c>
      <c r="H1679">
        <v>70</v>
      </c>
      <c r="I1679" t="s">
        <v>1849</v>
      </c>
      <c r="J1679" s="1">
        <v>46216.883750000001</v>
      </c>
      <c r="K1679">
        <v>1</v>
      </c>
      <c r="L1679">
        <v>1</v>
      </c>
      <c r="M1679" t="s">
        <v>1850</v>
      </c>
      <c r="N1679" t="s">
        <v>1851</v>
      </c>
      <c r="O1679" s="1">
        <v>46216.883321759262</v>
      </c>
      <c r="P1679" s="1">
        <v>46216.883750000001</v>
      </c>
      <c r="Q1679" s="1" t="str">
        <f t="shared" si="26"/>
        <v>4302006|r04</v>
      </c>
    </row>
    <row r="1680" spans="1:17">
      <c r="A1680">
        <v>1679</v>
      </c>
      <c r="B1680" t="s">
        <v>1863</v>
      </c>
      <c r="C1680" t="s">
        <v>1864</v>
      </c>
      <c r="D1680">
        <v>3155405</v>
      </c>
      <c r="E1680">
        <v>71</v>
      </c>
      <c r="F1680" t="s">
        <v>1849</v>
      </c>
      <c r="G1680" s="1">
        <v>46216.883692129632</v>
      </c>
      <c r="H1680">
        <v>67</v>
      </c>
      <c r="I1680" t="s">
        <v>1849</v>
      </c>
      <c r="J1680" s="1">
        <v>46216.883935185186</v>
      </c>
      <c r="K1680">
        <v>1</v>
      </c>
      <c r="L1680">
        <v>1</v>
      </c>
      <c r="M1680" t="s">
        <v>1850</v>
      </c>
      <c r="N1680" t="s">
        <v>1851</v>
      </c>
      <c r="O1680" s="1">
        <v>46216.883368055554</v>
      </c>
      <c r="P1680" s="1">
        <v>46216.883935185186</v>
      </c>
      <c r="Q1680" s="1" t="str">
        <f t="shared" si="26"/>
        <v>3155405|r04</v>
      </c>
    </row>
    <row r="1681" spans="1:17">
      <c r="A1681">
        <v>1680</v>
      </c>
      <c r="B1681" t="s">
        <v>1863</v>
      </c>
      <c r="C1681" t="s">
        <v>1864</v>
      </c>
      <c r="D1681">
        <v>4302352</v>
      </c>
      <c r="E1681">
        <v>96</v>
      </c>
      <c r="F1681" t="s">
        <v>1849</v>
      </c>
      <c r="G1681" s="1">
        <v>46216.883946759262</v>
      </c>
      <c r="H1681">
        <v>70</v>
      </c>
      <c r="I1681" t="s">
        <v>1849</v>
      </c>
      <c r="J1681" s="1">
        <v>46216.884259259263</v>
      </c>
      <c r="K1681">
        <v>1</v>
      </c>
      <c r="L1681">
        <v>1</v>
      </c>
      <c r="M1681" t="s">
        <v>1850</v>
      </c>
      <c r="N1681" t="s">
        <v>1851</v>
      </c>
      <c r="O1681" s="1">
        <v>46216.883796296293</v>
      </c>
      <c r="P1681" s="1">
        <v>46216.884259259263</v>
      </c>
      <c r="Q1681" s="1" t="str">
        <f t="shared" si="26"/>
        <v>4302352|r04</v>
      </c>
    </row>
    <row r="1682" spans="1:17">
      <c r="A1682">
        <v>1681</v>
      </c>
      <c r="B1682" t="s">
        <v>1863</v>
      </c>
      <c r="C1682" t="s">
        <v>1864</v>
      </c>
      <c r="D1682">
        <v>3156502</v>
      </c>
      <c r="E1682">
        <v>71</v>
      </c>
      <c r="F1682" t="s">
        <v>1849</v>
      </c>
      <c r="G1682" s="1">
        <v>46216.884456018517</v>
      </c>
      <c r="H1682">
        <v>68</v>
      </c>
      <c r="I1682" t="s">
        <v>1849</v>
      </c>
      <c r="J1682" s="1">
        <v>46216.884768518517</v>
      </c>
      <c r="K1682">
        <v>1</v>
      </c>
      <c r="L1682">
        <v>1</v>
      </c>
      <c r="M1682" t="s">
        <v>1850</v>
      </c>
      <c r="N1682" t="s">
        <v>1851</v>
      </c>
      <c r="O1682" s="1">
        <v>46216.883969907409</v>
      </c>
      <c r="P1682" s="1">
        <v>46216.884768518517</v>
      </c>
      <c r="Q1682" s="1" t="str">
        <f t="shared" si="26"/>
        <v>3156502|r04</v>
      </c>
    </row>
    <row r="1683" spans="1:17">
      <c r="A1683">
        <v>1682</v>
      </c>
      <c r="B1683" t="s">
        <v>1863</v>
      </c>
      <c r="C1683" t="s">
        <v>1864</v>
      </c>
      <c r="D1683">
        <v>4302402</v>
      </c>
      <c r="E1683">
        <v>69</v>
      </c>
      <c r="F1683" t="s">
        <v>1849</v>
      </c>
      <c r="G1683" s="1">
        <v>46216.884548611109</v>
      </c>
      <c r="H1683">
        <v>54</v>
      </c>
      <c r="I1683" t="s">
        <v>1849</v>
      </c>
      <c r="J1683" s="1">
        <v>46216.884791666664</v>
      </c>
      <c r="K1683">
        <v>1</v>
      </c>
      <c r="L1683">
        <v>1</v>
      </c>
      <c r="M1683" t="s">
        <v>1850</v>
      </c>
      <c r="N1683" t="s">
        <v>1851</v>
      </c>
      <c r="O1683" s="1">
        <v>46216.884293981479</v>
      </c>
      <c r="P1683" s="1">
        <v>46216.884791666664</v>
      </c>
      <c r="Q1683" s="1" t="str">
        <f t="shared" si="26"/>
        <v>4302402|r04</v>
      </c>
    </row>
    <row r="1684" spans="1:17">
      <c r="A1684">
        <v>1683</v>
      </c>
      <c r="B1684" t="s">
        <v>1863</v>
      </c>
      <c r="C1684" t="s">
        <v>1864</v>
      </c>
      <c r="D1684">
        <v>3159308</v>
      </c>
      <c r="E1684">
        <v>71</v>
      </c>
      <c r="F1684" t="s">
        <v>1849</v>
      </c>
      <c r="G1684" s="1">
        <v>46216.88517361111</v>
      </c>
      <c r="H1684">
        <v>66</v>
      </c>
      <c r="I1684" t="s">
        <v>1849</v>
      </c>
      <c r="J1684" s="1">
        <v>46216.885393518518</v>
      </c>
      <c r="K1684">
        <v>1</v>
      </c>
      <c r="L1684">
        <v>1</v>
      </c>
      <c r="M1684" t="s">
        <v>1850</v>
      </c>
      <c r="N1684" t="s">
        <v>1851</v>
      </c>
      <c r="O1684" s="1">
        <v>46216.88480324074</v>
      </c>
      <c r="P1684" s="1">
        <v>46216.885393518518</v>
      </c>
      <c r="Q1684" s="1" t="str">
        <f t="shared" si="26"/>
        <v>3159308|r04</v>
      </c>
    </row>
    <row r="1685" spans="1:17">
      <c r="A1685">
        <v>1684</v>
      </c>
      <c r="B1685" t="s">
        <v>1863</v>
      </c>
      <c r="C1685" t="s">
        <v>1864</v>
      </c>
      <c r="D1685">
        <v>4302709</v>
      </c>
      <c r="E1685">
        <v>80</v>
      </c>
      <c r="F1685" t="s">
        <v>1849</v>
      </c>
      <c r="G1685" s="1">
        <v>46216.885277777779</v>
      </c>
      <c r="H1685">
        <v>74</v>
      </c>
      <c r="I1685" t="s">
        <v>1849</v>
      </c>
      <c r="J1685" s="1">
        <v>46216.885578703703</v>
      </c>
      <c r="K1685">
        <v>1</v>
      </c>
      <c r="L1685">
        <v>1</v>
      </c>
      <c r="M1685" t="s">
        <v>1850</v>
      </c>
      <c r="N1685" t="s">
        <v>1851</v>
      </c>
      <c r="O1685" s="1">
        <v>46216.884826388887</v>
      </c>
      <c r="P1685" s="1">
        <v>46216.885578703703</v>
      </c>
      <c r="Q1685" s="1" t="str">
        <f t="shared" si="26"/>
        <v>4302709|r04</v>
      </c>
    </row>
    <row r="1686" spans="1:17">
      <c r="A1686">
        <v>1685</v>
      </c>
      <c r="B1686" t="s">
        <v>1863</v>
      </c>
      <c r="C1686" t="s">
        <v>1864</v>
      </c>
      <c r="D1686">
        <v>3158508</v>
      </c>
      <c r="E1686">
        <v>75</v>
      </c>
      <c r="F1686" t="s">
        <v>1849</v>
      </c>
      <c r="G1686" s="1">
        <v>46216.886064814818</v>
      </c>
      <c r="H1686">
        <v>65</v>
      </c>
      <c r="I1686" t="s">
        <v>1849</v>
      </c>
      <c r="J1686" s="1">
        <v>46216.886365740742</v>
      </c>
      <c r="K1686">
        <v>1</v>
      </c>
      <c r="L1686">
        <v>1</v>
      </c>
      <c r="M1686" t="s">
        <v>1850</v>
      </c>
      <c r="N1686" t="s">
        <v>1851</v>
      </c>
      <c r="O1686" s="1">
        <v>46216.885428240741</v>
      </c>
      <c r="P1686" s="1">
        <v>46216.886365740742</v>
      </c>
      <c r="Q1686" s="1" t="str">
        <f t="shared" si="26"/>
        <v>3158508|r04</v>
      </c>
    </row>
    <row r="1687" spans="1:17">
      <c r="A1687">
        <v>1686</v>
      </c>
      <c r="B1687" t="s">
        <v>1863</v>
      </c>
      <c r="C1687" t="s">
        <v>1864</v>
      </c>
      <c r="D1687">
        <v>4303608</v>
      </c>
      <c r="E1687">
        <v>75</v>
      </c>
      <c r="F1687" t="s">
        <v>1849</v>
      </c>
      <c r="G1687" s="1">
        <v>46216.885752314818</v>
      </c>
      <c r="H1687">
        <v>65</v>
      </c>
      <c r="I1687" t="s">
        <v>1849</v>
      </c>
      <c r="J1687" s="1">
        <v>46216.885995370372</v>
      </c>
      <c r="K1687">
        <v>1</v>
      </c>
      <c r="L1687">
        <v>1</v>
      </c>
      <c r="M1687" t="s">
        <v>1850</v>
      </c>
      <c r="N1687" t="s">
        <v>1851</v>
      </c>
      <c r="O1687" s="1">
        <v>46216.885613425926</v>
      </c>
      <c r="P1687" s="1">
        <v>46216.885995370372</v>
      </c>
      <c r="Q1687" s="1" t="str">
        <f t="shared" si="26"/>
        <v>4303608|r04</v>
      </c>
    </row>
    <row r="1688" spans="1:17">
      <c r="A1688">
        <v>1687</v>
      </c>
      <c r="B1688" t="s">
        <v>1863</v>
      </c>
      <c r="C1688" t="s">
        <v>1864</v>
      </c>
      <c r="D1688">
        <v>4305306</v>
      </c>
      <c r="E1688">
        <v>96</v>
      </c>
      <c r="F1688" t="s">
        <v>1849</v>
      </c>
      <c r="G1688" s="1">
        <v>46216.886180555557</v>
      </c>
      <c r="H1688">
        <v>63</v>
      </c>
      <c r="I1688" t="s">
        <v>1849</v>
      </c>
      <c r="J1688" s="1">
        <v>46216.886446759258</v>
      </c>
      <c r="K1688">
        <v>1</v>
      </c>
      <c r="L1688">
        <v>1</v>
      </c>
      <c r="M1688" t="s">
        <v>1850</v>
      </c>
      <c r="N1688" t="s">
        <v>1851</v>
      </c>
      <c r="O1688" s="1">
        <v>46216.886041666665</v>
      </c>
      <c r="P1688" s="1">
        <v>46216.886446759258</v>
      </c>
      <c r="Q1688" s="1" t="str">
        <f t="shared" si="26"/>
        <v>4305306|r04</v>
      </c>
    </row>
    <row r="1689" spans="1:17">
      <c r="A1689">
        <v>1688</v>
      </c>
      <c r="B1689" t="s">
        <v>1863</v>
      </c>
      <c r="C1689" t="s">
        <v>1864</v>
      </c>
      <c r="D1689">
        <v>3160801</v>
      </c>
      <c r="E1689">
        <v>82</v>
      </c>
      <c r="F1689" t="s">
        <v>1849</v>
      </c>
      <c r="G1689" s="1">
        <v>46216.886643518519</v>
      </c>
      <c r="H1689">
        <v>79</v>
      </c>
      <c r="I1689" t="s">
        <v>1849</v>
      </c>
      <c r="J1689" s="1">
        <v>46216.886921296296</v>
      </c>
      <c r="K1689">
        <v>1</v>
      </c>
      <c r="L1689">
        <v>1</v>
      </c>
      <c r="M1689" t="s">
        <v>1850</v>
      </c>
      <c r="N1689" t="s">
        <v>1851</v>
      </c>
      <c r="O1689" s="1">
        <v>46216.886400462965</v>
      </c>
      <c r="P1689" s="1">
        <v>46216.886921296296</v>
      </c>
      <c r="Q1689" s="1" t="str">
        <f t="shared" si="26"/>
        <v>3160801|r04</v>
      </c>
    </row>
    <row r="1690" spans="1:17">
      <c r="A1690">
        <v>1689</v>
      </c>
      <c r="B1690" t="s">
        <v>1863</v>
      </c>
      <c r="C1690" t="s">
        <v>1864</v>
      </c>
      <c r="D1690">
        <v>4307500</v>
      </c>
      <c r="E1690">
        <v>85</v>
      </c>
      <c r="F1690" t="s">
        <v>1849</v>
      </c>
      <c r="G1690" s="1">
        <v>46216.886805555558</v>
      </c>
      <c r="H1690">
        <v>77</v>
      </c>
      <c r="I1690" t="s">
        <v>1849</v>
      </c>
      <c r="J1690" s="1">
        <v>46216.887129629627</v>
      </c>
      <c r="K1690">
        <v>1</v>
      </c>
      <c r="L1690">
        <v>1</v>
      </c>
      <c r="M1690" t="s">
        <v>1850</v>
      </c>
      <c r="N1690" t="s">
        <v>1851</v>
      </c>
      <c r="O1690" s="1">
        <v>46216.886504629627</v>
      </c>
      <c r="P1690" s="1">
        <v>46216.887129629627</v>
      </c>
      <c r="Q1690" s="1" t="str">
        <f t="shared" si="26"/>
        <v>4307500|r04</v>
      </c>
    </row>
    <row r="1691" spans="1:17">
      <c r="A1691">
        <v>1690</v>
      </c>
      <c r="B1691" t="s">
        <v>1863</v>
      </c>
      <c r="C1691" t="s">
        <v>1864</v>
      </c>
      <c r="D1691">
        <v>3161304</v>
      </c>
      <c r="E1691">
        <v>74</v>
      </c>
      <c r="F1691" t="s">
        <v>1849</v>
      </c>
      <c r="G1691" s="1">
        <v>46216.887152777781</v>
      </c>
      <c r="H1691">
        <v>64</v>
      </c>
      <c r="I1691" t="s">
        <v>1849</v>
      </c>
      <c r="J1691" s="1">
        <v>46216.887384259258</v>
      </c>
      <c r="K1691">
        <v>1</v>
      </c>
      <c r="L1691">
        <v>1</v>
      </c>
      <c r="M1691" t="s">
        <v>1850</v>
      </c>
      <c r="N1691" t="s">
        <v>1851</v>
      </c>
      <c r="O1691" s="1">
        <v>46216.886956018519</v>
      </c>
      <c r="P1691" s="1">
        <v>46216.887384259258</v>
      </c>
      <c r="Q1691" s="1" t="str">
        <f t="shared" si="26"/>
        <v>3161304|r04</v>
      </c>
    </row>
    <row r="1692" spans="1:17">
      <c r="A1692">
        <v>1691</v>
      </c>
      <c r="B1692" t="s">
        <v>1863</v>
      </c>
      <c r="C1692" t="s">
        <v>1864</v>
      </c>
      <c r="D1692">
        <v>4308078</v>
      </c>
      <c r="E1692">
        <v>96</v>
      </c>
      <c r="F1692" t="s">
        <v>1849</v>
      </c>
      <c r="G1692" s="1">
        <v>46216.887337962966</v>
      </c>
      <c r="H1692">
        <v>67</v>
      </c>
      <c r="I1692" t="s">
        <v>1849</v>
      </c>
      <c r="J1692" s="1">
        <v>46216.887557870374</v>
      </c>
      <c r="K1692">
        <v>1</v>
      </c>
      <c r="L1692">
        <v>1</v>
      </c>
      <c r="M1692" t="s">
        <v>1850</v>
      </c>
      <c r="N1692" t="s">
        <v>1851</v>
      </c>
      <c r="O1692" s="1">
        <v>46216.887187499997</v>
      </c>
      <c r="P1692" s="1">
        <v>46216.887557870374</v>
      </c>
      <c r="Q1692" s="1" t="str">
        <f t="shared" si="26"/>
        <v>4308078|r04</v>
      </c>
    </row>
    <row r="1693" spans="1:17">
      <c r="A1693">
        <v>1692</v>
      </c>
      <c r="B1693" t="s">
        <v>1863</v>
      </c>
      <c r="C1693" t="s">
        <v>1864</v>
      </c>
      <c r="D1693">
        <v>3162302</v>
      </c>
      <c r="E1693">
        <v>82</v>
      </c>
      <c r="F1693" t="s">
        <v>1849</v>
      </c>
      <c r="G1693" s="1">
        <v>46216.887766203705</v>
      </c>
      <c r="H1693">
        <v>74</v>
      </c>
      <c r="I1693" t="s">
        <v>1849</v>
      </c>
      <c r="J1693" s="1">
        <v>46216.888055555559</v>
      </c>
      <c r="K1693">
        <v>1</v>
      </c>
      <c r="L1693">
        <v>1</v>
      </c>
      <c r="M1693" t="s">
        <v>1850</v>
      </c>
      <c r="N1693" t="s">
        <v>1851</v>
      </c>
      <c r="O1693" s="1">
        <v>46216.887430555558</v>
      </c>
      <c r="P1693" s="1">
        <v>46216.888055555559</v>
      </c>
      <c r="Q1693" s="1" t="str">
        <f t="shared" si="26"/>
        <v>3162302|r04</v>
      </c>
    </row>
    <row r="1694" spans="1:17">
      <c r="A1694">
        <v>1693</v>
      </c>
      <c r="B1694" t="s">
        <v>1863</v>
      </c>
      <c r="C1694" t="s">
        <v>1864</v>
      </c>
      <c r="D1694">
        <v>2607604</v>
      </c>
      <c r="E1694">
        <v>75</v>
      </c>
      <c r="F1694" t="s">
        <v>1849</v>
      </c>
      <c r="G1694" s="1">
        <v>46216.887986111113</v>
      </c>
      <c r="H1694">
        <v>64</v>
      </c>
      <c r="I1694" t="s">
        <v>1849</v>
      </c>
      <c r="J1694" s="1">
        <v>46216.888229166667</v>
      </c>
      <c r="K1694">
        <v>1</v>
      </c>
      <c r="L1694">
        <v>1</v>
      </c>
      <c r="M1694" t="s">
        <v>1850</v>
      </c>
      <c r="N1694" t="s">
        <v>1851</v>
      </c>
      <c r="O1694" s="1">
        <v>46216.88758101852</v>
      </c>
      <c r="P1694" s="1">
        <v>46216.888229166667</v>
      </c>
      <c r="Q1694" s="1" t="str">
        <f t="shared" si="26"/>
        <v>2607604|r04</v>
      </c>
    </row>
    <row r="1695" spans="1:17">
      <c r="A1695">
        <v>1694</v>
      </c>
      <c r="B1695" t="s">
        <v>1863</v>
      </c>
      <c r="C1695" t="s">
        <v>1864</v>
      </c>
      <c r="D1695">
        <v>4308904</v>
      </c>
      <c r="F1695" t="s">
        <v>1854</v>
      </c>
      <c r="G1695" s="1">
        <v>46216.894618055558</v>
      </c>
      <c r="H1695">
        <v>83</v>
      </c>
      <c r="I1695" t="s">
        <v>1849</v>
      </c>
      <c r="J1695" s="1">
        <v>46216.894884259258</v>
      </c>
      <c r="K1695">
        <v>0</v>
      </c>
      <c r="L1695">
        <v>1</v>
      </c>
      <c r="M1695" t="s">
        <v>1853</v>
      </c>
      <c r="N1695" t="s">
        <v>1851</v>
      </c>
      <c r="O1695" s="1">
        <v>46216.887615740743</v>
      </c>
      <c r="P1695" s="1">
        <v>46216.894884259258</v>
      </c>
      <c r="Q1695" s="1" t="str">
        <f t="shared" si="26"/>
        <v>4308904|r04</v>
      </c>
    </row>
    <row r="1696" spans="1:17">
      <c r="A1696">
        <v>1695</v>
      </c>
      <c r="B1696" t="s">
        <v>1863</v>
      </c>
      <c r="C1696" t="s">
        <v>1864</v>
      </c>
      <c r="D1696">
        <v>3162575</v>
      </c>
      <c r="E1696">
        <v>96</v>
      </c>
      <c r="F1696" t="s">
        <v>1849</v>
      </c>
      <c r="G1696" s="1">
        <v>46216.888252314813</v>
      </c>
      <c r="H1696">
        <v>73</v>
      </c>
      <c r="I1696" t="s">
        <v>1849</v>
      </c>
      <c r="J1696" s="1">
        <v>46216.888518518521</v>
      </c>
      <c r="K1696">
        <v>1</v>
      </c>
      <c r="L1696">
        <v>1</v>
      </c>
      <c r="M1696" t="s">
        <v>1850</v>
      </c>
      <c r="N1696" t="s">
        <v>1851</v>
      </c>
      <c r="O1696" s="1">
        <v>46216.888101851851</v>
      </c>
      <c r="P1696" s="1">
        <v>46216.888518518521</v>
      </c>
      <c r="Q1696" s="1" t="str">
        <f t="shared" si="26"/>
        <v>3162575|r04</v>
      </c>
    </row>
    <row r="1697" spans="1:17">
      <c r="A1697">
        <v>1696</v>
      </c>
      <c r="B1697" t="s">
        <v>1863</v>
      </c>
      <c r="C1697" t="s">
        <v>1864</v>
      </c>
      <c r="D1697">
        <v>2607000</v>
      </c>
      <c r="E1697">
        <v>71</v>
      </c>
      <c r="F1697" t="s">
        <v>1849</v>
      </c>
      <c r="G1697" s="1">
        <v>46216.88863425926</v>
      </c>
      <c r="H1697">
        <v>63</v>
      </c>
      <c r="I1697" t="s">
        <v>1849</v>
      </c>
      <c r="J1697" s="1">
        <v>46216.889189814814</v>
      </c>
      <c r="K1697">
        <v>1</v>
      </c>
      <c r="L1697">
        <v>1</v>
      </c>
      <c r="M1697" t="s">
        <v>1850</v>
      </c>
      <c r="N1697" t="s">
        <v>1851</v>
      </c>
      <c r="O1697" s="1">
        <v>46216.88826388889</v>
      </c>
      <c r="P1697" s="1">
        <v>46216.889189814814</v>
      </c>
      <c r="Q1697" s="1" t="str">
        <f t="shared" si="26"/>
        <v>2607000|r04</v>
      </c>
    </row>
    <row r="1698" spans="1:17">
      <c r="A1698">
        <v>1697</v>
      </c>
      <c r="B1698" t="s">
        <v>1863</v>
      </c>
      <c r="C1698" t="s">
        <v>1864</v>
      </c>
      <c r="D1698">
        <v>3163904</v>
      </c>
      <c r="E1698">
        <v>74</v>
      </c>
      <c r="F1698" t="s">
        <v>1849</v>
      </c>
      <c r="G1698" s="1">
        <v>46216.888773148145</v>
      </c>
      <c r="H1698">
        <v>72</v>
      </c>
      <c r="I1698" t="s">
        <v>1849</v>
      </c>
      <c r="J1698" s="1">
        <v>46216.889039351852</v>
      </c>
      <c r="K1698">
        <v>1</v>
      </c>
      <c r="L1698">
        <v>1</v>
      </c>
      <c r="M1698" t="s">
        <v>1850</v>
      </c>
      <c r="N1698" t="s">
        <v>1851</v>
      </c>
      <c r="O1698" s="1">
        <v>46216.888553240744</v>
      </c>
      <c r="P1698" s="1">
        <v>46216.889039351852</v>
      </c>
      <c r="Q1698" s="1" t="str">
        <f t="shared" si="26"/>
        <v>3163904|r04</v>
      </c>
    </row>
    <row r="1699" spans="1:17">
      <c r="A1699">
        <v>1698</v>
      </c>
      <c r="B1699" t="s">
        <v>1863</v>
      </c>
      <c r="C1699" t="s">
        <v>1864</v>
      </c>
      <c r="D1699">
        <v>3168606</v>
      </c>
      <c r="E1699">
        <v>96</v>
      </c>
      <c r="F1699" t="s">
        <v>1849</v>
      </c>
      <c r="G1699" s="1">
        <v>46216.889224537037</v>
      </c>
      <c r="H1699">
        <v>56</v>
      </c>
      <c r="I1699" t="s">
        <v>1849</v>
      </c>
      <c r="J1699" s="1">
        <v>46216.889618055553</v>
      </c>
      <c r="K1699">
        <v>1</v>
      </c>
      <c r="L1699">
        <v>1</v>
      </c>
      <c r="M1699" t="s">
        <v>1850</v>
      </c>
      <c r="N1699" t="s">
        <v>1851</v>
      </c>
      <c r="O1699" s="1">
        <v>46216.889074074075</v>
      </c>
      <c r="P1699" s="1">
        <v>46216.889618055553</v>
      </c>
      <c r="Q1699" s="1" t="str">
        <f t="shared" si="26"/>
        <v>3168606|r04</v>
      </c>
    </row>
    <row r="1700" spans="1:17">
      <c r="A1700">
        <v>1699</v>
      </c>
      <c r="B1700" t="s">
        <v>1863</v>
      </c>
      <c r="C1700" t="s">
        <v>1864</v>
      </c>
      <c r="D1700">
        <v>2607307</v>
      </c>
      <c r="E1700">
        <v>87</v>
      </c>
      <c r="F1700" t="s">
        <v>1849</v>
      </c>
      <c r="G1700" s="1">
        <v>46216.889513888891</v>
      </c>
      <c r="H1700">
        <v>80</v>
      </c>
      <c r="I1700" t="s">
        <v>1849</v>
      </c>
      <c r="J1700" s="1">
        <v>46216.889780092592</v>
      </c>
      <c r="K1700">
        <v>1</v>
      </c>
      <c r="L1700">
        <v>1</v>
      </c>
      <c r="M1700" t="s">
        <v>1850</v>
      </c>
      <c r="N1700" t="s">
        <v>1851</v>
      </c>
      <c r="O1700" s="1">
        <v>46216.889236111114</v>
      </c>
      <c r="P1700" s="1">
        <v>46216.889780092592</v>
      </c>
      <c r="Q1700" s="1" t="str">
        <f t="shared" si="26"/>
        <v>2607307|r04</v>
      </c>
    </row>
    <row r="1701" spans="1:17">
      <c r="A1701">
        <v>1700</v>
      </c>
      <c r="B1701" t="s">
        <v>1863</v>
      </c>
      <c r="C1701" t="s">
        <v>1864</v>
      </c>
      <c r="D1701">
        <v>3168903</v>
      </c>
      <c r="E1701">
        <v>99</v>
      </c>
      <c r="F1701" t="s">
        <v>1849</v>
      </c>
      <c r="G1701" s="1">
        <v>46216.890034722222</v>
      </c>
      <c r="H1701">
        <v>94</v>
      </c>
      <c r="I1701" t="s">
        <v>1849</v>
      </c>
      <c r="J1701" s="1">
        <v>46216.890277777777</v>
      </c>
      <c r="K1701">
        <v>1</v>
      </c>
      <c r="L1701">
        <v>1</v>
      </c>
      <c r="M1701" t="s">
        <v>1850</v>
      </c>
      <c r="N1701" t="s">
        <v>1851</v>
      </c>
      <c r="O1701" s="1">
        <v>46216.889652777776</v>
      </c>
      <c r="P1701" s="1">
        <v>46216.890277777777</v>
      </c>
      <c r="Q1701" s="1" t="str">
        <f t="shared" si="26"/>
        <v>3168903|r04</v>
      </c>
    </row>
    <row r="1702" spans="1:17">
      <c r="A1702">
        <v>1701</v>
      </c>
      <c r="B1702" t="s">
        <v>1863</v>
      </c>
      <c r="C1702" t="s">
        <v>1864</v>
      </c>
      <c r="D1702">
        <v>2609006</v>
      </c>
      <c r="E1702">
        <v>90</v>
      </c>
      <c r="F1702" t="s">
        <v>1849</v>
      </c>
      <c r="G1702" s="1">
        <v>46216.890289351853</v>
      </c>
      <c r="H1702">
        <v>84</v>
      </c>
      <c r="I1702" t="s">
        <v>1849</v>
      </c>
      <c r="J1702" s="1">
        <v>46216.890555555554</v>
      </c>
      <c r="K1702">
        <v>1</v>
      </c>
      <c r="L1702">
        <v>1</v>
      </c>
      <c r="M1702" t="s">
        <v>1850</v>
      </c>
      <c r="N1702" t="s">
        <v>1851</v>
      </c>
      <c r="O1702" s="1">
        <v>46216.889826388891</v>
      </c>
      <c r="P1702" s="1">
        <v>46216.890555555554</v>
      </c>
      <c r="Q1702" s="1" t="str">
        <f t="shared" si="26"/>
        <v>2609006|r04</v>
      </c>
    </row>
    <row r="1703" spans="1:17">
      <c r="A1703">
        <v>1702</v>
      </c>
      <c r="B1703" t="s">
        <v>1863</v>
      </c>
      <c r="C1703" t="s">
        <v>1864</v>
      </c>
      <c r="D1703">
        <v>3169059</v>
      </c>
      <c r="E1703">
        <v>80</v>
      </c>
      <c r="F1703" t="s">
        <v>1849</v>
      </c>
      <c r="G1703" s="1">
        <v>46216.890613425923</v>
      </c>
      <c r="H1703">
        <v>73</v>
      </c>
      <c r="I1703" t="s">
        <v>1849</v>
      </c>
      <c r="J1703" s="1">
        <v>46216.8908912037</v>
      </c>
      <c r="K1703">
        <v>1</v>
      </c>
      <c r="L1703">
        <v>1</v>
      </c>
      <c r="M1703" t="s">
        <v>1850</v>
      </c>
      <c r="N1703" t="s">
        <v>1851</v>
      </c>
      <c r="O1703" s="1">
        <v>46216.8903125</v>
      </c>
      <c r="P1703" s="1">
        <v>46216.8908912037</v>
      </c>
      <c r="Q1703" s="1" t="str">
        <f t="shared" si="26"/>
        <v>3169059|r04</v>
      </c>
    </row>
    <row r="1704" spans="1:17">
      <c r="A1704">
        <v>1703</v>
      </c>
      <c r="B1704" t="s">
        <v>1863</v>
      </c>
      <c r="C1704" t="s">
        <v>1864</v>
      </c>
      <c r="D1704">
        <v>2611705</v>
      </c>
      <c r="E1704">
        <v>73</v>
      </c>
      <c r="F1704" t="s">
        <v>1849</v>
      </c>
      <c r="G1704" s="1">
        <v>46216.890914351854</v>
      </c>
      <c r="H1704">
        <v>68</v>
      </c>
      <c r="I1704" t="s">
        <v>1849</v>
      </c>
      <c r="J1704" s="1">
        <v>46216.891180555554</v>
      </c>
      <c r="K1704">
        <v>1</v>
      </c>
      <c r="L1704">
        <v>1</v>
      </c>
      <c r="M1704" t="s">
        <v>1850</v>
      </c>
      <c r="N1704" t="s">
        <v>1851</v>
      </c>
      <c r="O1704" s="1">
        <v>46216.890601851854</v>
      </c>
      <c r="P1704" s="1">
        <v>46216.891180555554</v>
      </c>
      <c r="Q1704" s="1" t="str">
        <f t="shared" si="26"/>
        <v>2611705|r04</v>
      </c>
    </row>
    <row r="1705" spans="1:17">
      <c r="A1705">
        <v>1704</v>
      </c>
      <c r="B1705" t="s">
        <v>1863</v>
      </c>
      <c r="C1705" t="s">
        <v>1864</v>
      </c>
      <c r="D1705">
        <v>3170008</v>
      </c>
      <c r="E1705">
        <v>75</v>
      </c>
      <c r="F1705" t="s">
        <v>1849</v>
      </c>
      <c r="G1705" s="1">
        <v>46216.891365740739</v>
      </c>
      <c r="H1705">
        <v>64</v>
      </c>
      <c r="I1705" t="s">
        <v>1849</v>
      </c>
      <c r="J1705" s="1">
        <v>46216.891643518517</v>
      </c>
      <c r="K1705">
        <v>1</v>
      </c>
      <c r="L1705">
        <v>1</v>
      </c>
      <c r="M1705" t="s">
        <v>1850</v>
      </c>
      <c r="N1705" t="s">
        <v>1851</v>
      </c>
      <c r="O1705" s="1">
        <v>46216.890925925924</v>
      </c>
      <c r="P1705" s="1">
        <v>46216.891643518517</v>
      </c>
      <c r="Q1705" s="1" t="str">
        <f t="shared" si="26"/>
        <v>3170008|r04</v>
      </c>
    </row>
    <row r="1706" spans="1:17">
      <c r="A1706">
        <v>1705</v>
      </c>
      <c r="B1706" t="s">
        <v>1863</v>
      </c>
      <c r="C1706" t="s">
        <v>1864</v>
      </c>
      <c r="D1706">
        <v>2613701</v>
      </c>
      <c r="E1706">
        <v>67</v>
      </c>
      <c r="F1706" t="s">
        <v>1849</v>
      </c>
      <c r="G1706" s="1">
        <v>46216.891631944447</v>
      </c>
      <c r="H1706">
        <v>57</v>
      </c>
      <c r="I1706" t="s">
        <v>1849</v>
      </c>
      <c r="J1706" s="1">
        <v>46216.892129629632</v>
      </c>
      <c r="K1706">
        <v>1</v>
      </c>
      <c r="L1706">
        <v>1</v>
      </c>
      <c r="M1706" t="s">
        <v>1850</v>
      </c>
      <c r="N1706" t="s">
        <v>1851</v>
      </c>
      <c r="O1706" s="1">
        <v>46216.891226851854</v>
      </c>
      <c r="P1706" s="1">
        <v>46216.892129629632</v>
      </c>
      <c r="Q1706" s="1" t="str">
        <f t="shared" si="26"/>
        <v>2613701|r04</v>
      </c>
    </row>
    <row r="1707" spans="1:17">
      <c r="A1707">
        <v>1706</v>
      </c>
      <c r="B1707" t="s">
        <v>1863</v>
      </c>
      <c r="C1707" t="s">
        <v>1864</v>
      </c>
      <c r="D1707">
        <v>3170057</v>
      </c>
      <c r="E1707">
        <v>75</v>
      </c>
      <c r="F1707" t="s">
        <v>1849</v>
      </c>
      <c r="G1707" s="1">
        <v>46216.892094907409</v>
      </c>
      <c r="H1707">
        <v>67</v>
      </c>
      <c r="I1707" t="s">
        <v>1849</v>
      </c>
      <c r="J1707" s="1">
        <v>46216.892453703702</v>
      </c>
      <c r="K1707">
        <v>1</v>
      </c>
      <c r="L1707">
        <v>1</v>
      </c>
      <c r="M1707" t="s">
        <v>1850</v>
      </c>
      <c r="N1707" t="s">
        <v>1851</v>
      </c>
      <c r="O1707" s="1">
        <v>46216.89167824074</v>
      </c>
      <c r="P1707" s="1">
        <v>46216.892453703702</v>
      </c>
      <c r="Q1707" s="1" t="str">
        <f t="shared" si="26"/>
        <v>3170057|r04</v>
      </c>
    </row>
    <row r="1708" spans="1:17">
      <c r="A1708">
        <v>1707</v>
      </c>
      <c r="B1708" t="s">
        <v>1863</v>
      </c>
      <c r="C1708" t="s">
        <v>1864</v>
      </c>
      <c r="D1708">
        <v>2614006</v>
      </c>
      <c r="E1708">
        <v>75</v>
      </c>
      <c r="F1708" t="s">
        <v>1849</v>
      </c>
      <c r="G1708" s="1">
        <v>46216.892546296294</v>
      </c>
      <c r="H1708">
        <v>65</v>
      </c>
      <c r="I1708" t="s">
        <v>1849</v>
      </c>
      <c r="J1708" s="1">
        <v>46216.892789351848</v>
      </c>
      <c r="K1708">
        <v>1</v>
      </c>
      <c r="L1708">
        <v>1</v>
      </c>
      <c r="M1708" t="s">
        <v>1850</v>
      </c>
      <c r="N1708" t="s">
        <v>1851</v>
      </c>
      <c r="O1708" s="1">
        <v>46216.892164351855</v>
      </c>
      <c r="P1708" s="1">
        <v>46216.892789351848</v>
      </c>
      <c r="Q1708" s="1" t="str">
        <f t="shared" si="26"/>
        <v>2614006|r04</v>
      </c>
    </row>
    <row r="1709" spans="1:17">
      <c r="A1709">
        <v>1708</v>
      </c>
      <c r="B1709" t="s">
        <v>1863</v>
      </c>
      <c r="C1709" t="s">
        <v>1864</v>
      </c>
      <c r="D1709">
        <v>3170701</v>
      </c>
      <c r="E1709">
        <v>96</v>
      </c>
      <c r="F1709" t="s">
        <v>1849</v>
      </c>
      <c r="G1709" s="1">
        <v>46216.892627314817</v>
      </c>
      <c r="H1709">
        <v>80</v>
      </c>
      <c r="I1709" t="s">
        <v>1849</v>
      </c>
      <c r="J1709" s="1">
        <v>46216.892893518518</v>
      </c>
      <c r="K1709">
        <v>1</v>
      </c>
      <c r="L1709">
        <v>1</v>
      </c>
      <c r="M1709" t="s">
        <v>1850</v>
      </c>
      <c r="N1709" t="s">
        <v>1851</v>
      </c>
      <c r="O1709" s="1">
        <v>46216.892500000002</v>
      </c>
      <c r="P1709" s="1">
        <v>46216.892893518518</v>
      </c>
      <c r="Q1709" s="1" t="str">
        <f t="shared" si="26"/>
        <v>3170701|r04</v>
      </c>
    </row>
    <row r="1710" spans="1:17">
      <c r="A1710">
        <v>1709</v>
      </c>
      <c r="B1710" t="s">
        <v>1863</v>
      </c>
      <c r="C1710" t="s">
        <v>1864</v>
      </c>
      <c r="D1710">
        <v>2614501</v>
      </c>
      <c r="E1710">
        <v>76</v>
      </c>
      <c r="F1710" t="s">
        <v>1849</v>
      </c>
      <c r="G1710" s="1">
        <v>46216.893611111111</v>
      </c>
      <c r="H1710">
        <v>65</v>
      </c>
      <c r="I1710" t="s">
        <v>1849</v>
      </c>
      <c r="J1710" s="1">
        <v>46216.893877314818</v>
      </c>
      <c r="K1710">
        <v>1</v>
      </c>
      <c r="L1710">
        <v>1</v>
      </c>
      <c r="M1710" t="s">
        <v>1850</v>
      </c>
      <c r="N1710" t="s">
        <v>1851</v>
      </c>
      <c r="O1710" s="1">
        <v>46216.892835648148</v>
      </c>
      <c r="P1710" s="1">
        <v>46216.893877314818</v>
      </c>
      <c r="Q1710" s="1" t="str">
        <f t="shared" si="26"/>
        <v>2614501|r04</v>
      </c>
    </row>
    <row r="1711" spans="1:17">
      <c r="A1711">
        <v>1710</v>
      </c>
      <c r="B1711" t="s">
        <v>1863</v>
      </c>
      <c r="C1711" t="s">
        <v>1864</v>
      </c>
      <c r="D1711">
        <v>3300951</v>
      </c>
      <c r="E1711">
        <v>85</v>
      </c>
      <c r="F1711" t="s">
        <v>1849</v>
      </c>
      <c r="G1711" s="1">
        <v>46216.893599537034</v>
      </c>
      <c r="H1711">
        <v>75</v>
      </c>
      <c r="I1711" t="s">
        <v>1849</v>
      </c>
      <c r="J1711" s="1">
        <v>46216.893784722219</v>
      </c>
      <c r="K1711">
        <v>1</v>
      </c>
      <c r="L1711">
        <v>1</v>
      </c>
      <c r="M1711" t="s">
        <v>1850</v>
      </c>
      <c r="N1711" t="s">
        <v>1851</v>
      </c>
      <c r="O1711" s="1">
        <v>46216.892939814818</v>
      </c>
      <c r="P1711" s="1">
        <v>46216.893784722219</v>
      </c>
      <c r="Q1711" s="1" t="str">
        <f t="shared" si="26"/>
        <v>3300951|r04</v>
      </c>
    </row>
    <row r="1712" spans="1:17">
      <c r="A1712">
        <v>1711</v>
      </c>
      <c r="B1712" t="s">
        <v>1863</v>
      </c>
      <c r="C1712" t="s">
        <v>1864</v>
      </c>
      <c r="D1712">
        <v>3301405</v>
      </c>
      <c r="E1712">
        <v>96</v>
      </c>
      <c r="F1712" t="s">
        <v>1849</v>
      </c>
      <c r="G1712" s="1">
        <v>46216.893958333334</v>
      </c>
      <c r="H1712">
        <v>55</v>
      </c>
      <c r="I1712" t="s">
        <v>1849</v>
      </c>
      <c r="J1712" s="1">
        <v>46216.894236111111</v>
      </c>
      <c r="K1712">
        <v>1</v>
      </c>
      <c r="L1712">
        <v>1</v>
      </c>
      <c r="M1712" t="s">
        <v>1850</v>
      </c>
      <c r="N1712" t="s">
        <v>1851</v>
      </c>
      <c r="O1712" s="1">
        <v>46216.893831018519</v>
      </c>
      <c r="P1712" s="1">
        <v>46216.894236111111</v>
      </c>
      <c r="Q1712" s="1" t="str">
        <f t="shared" si="26"/>
        <v>3301405|r04</v>
      </c>
    </row>
    <row r="1713" spans="1:17">
      <c r="A1713">
        <v>1712</v>
      </c>
      <c r="B1713" t="s">
        <v>1863</v>
      </c>
      <c r="C1713" t="s">
        <v>1864</v>
      </c>
      <c r="D1713">
        <v>2201507</v>
      </c>
      <c r="E1713">
        <v>81</v>
      </c>
      <c r="F1713" t="s">
        <v>1849</v>
      </c>
      <c r="G1713" s="1">
        <v>46216.894201388888</v>
      </c>
      <c r="H1713">
        <v>70</v>
      </c>
      <c r="I1713" t="s">
        <v>1849</v>
      </c>
      <c r="J1713" s="1">
        <v>46216.894513888888</v>
      </c>
      <c r="K1713">
        <v>1</v>
      </c>
      <c r="L1713">
        <v>1</v>
      </c>
      <c r="M1713" t="s">
        <v>1850</v>
      </c>
      <c r="N1713" t="s">
        <v>1851</v>
      </c>
      <c r="O1713" s="1">
        <v>46216.893923611111</v>
      </c>
      <c r="P1713" s="1">
        <v>46216.894513888888</v>
      </c>
      <c r="Q1713" s="1" t="str">
        <f t="shared" si="26"/>
        <v>2201507|r04</v>
      </c>
    </row>
    <row r="1714" spans="1:17">
      <c r="A1714">
        <v>1713</v>
      </c>
      <c r="B1714" t="s">
        <v>1863</v>
      </c>
      <c r="C1714" t="s">
        <v>1864</v>
      </c>
      <c r="D1714">
        <v>3302502</v>
      </c>
      <c r="E1714">
        <v>74</v>
      </c>
      <c r="F1714" t="s">
        <v>1849</v>
      </c>
      <c r="G1714" s="1">
        <v>46216.896377314813</v>
      </c>
      <c r="H1714">
        <v>57</v>
      </c>
      <c r="I1714" t="s">
        <v>1849</v>
      </c>
      <c r="J1714" s="1">
        <v>46216.896550925929</v>
      </c>
      <c r="K1714">
        <v>1</v>
      </c>
      <c r="L1714">
        <v>1</v>
      </c>
      <c r="M1714" t="s">
        <v>1850</v>
      </c>
      <c r="N1714" t="s">
        <v>1851</v>
      </c>
      <c r="O1714" s="1">
        <v>46216.894282407404</v>
      </c>
      <c r="P1714" s="1">
        <v>46216.896550925929</v>
      </c>
      <c r="Q1714" s="1" t="str">
        <f t="shared" si="26"/>
        <v>3302502|r04</v>
      </c>
    </row>
    <row r="1715" spans="1:17">
      <c r="A1715">
        <v>1714</v>
      </c>
      <c r="B1715" t="s">
        <v>1863</v>
      </c>
      <c r="C1715" t="s">
        <v>1864</v>
      </c>
      <c r="D1715">
        <v>2202901</v>
      </c>
      <c r="F1715" t="s">
        <v>1854</v>
      </c>
      <c r="G1715" s="1">
        <v>46216.901493055557</v>
      </c>
      <c r="I1715" t="s">
        <v>1856</v>
      </c>
      <c r="J1715" s="1">
        <v>46216.902233796296</v>
      </c>
      <c r="K1715">
        <v>0</v>
      </c>
      <c r="L1715">
        <v>0</v>
      </c>
      <c r="M1715" t="s">
        <v>1855</v>
      </c>
      <c r="N1715" t="s">
        <v>1851</v>
      </c>
      <c r="O1715" s="1">
        <v>46216.894548611112</v>
      </c>
      <c r="P1715" s="1">
        <v>46216.902233796296</v>
      </c>
      <c r="Q1715" s="1" t="str">
        <f t="shared" si="26"/>
        <v>2202901|r04</v>
      </c>
    </row>
    <row r="1716" spans="1:17">
      <c r="A1716">
        <v>1715</v>
      </c>
      <c r="B1716" t="s">
        <v>1863</v>
      </c>
      <c r="C1716" t="s">
        <v>1864</v>
      </c>
      <c r="D1716">
        <v>4309050</v>
      </c>
      <c r="E1716">
        <v>70</v>
      </c>
      <c r="F1716" t="s">
        <v>1849</v>
      </c>
      <c r="G1716" s="1">
        <v>46216.896377314813</v>
      </c>
      <c r="H1716">
        <v>68</v>
      </c>
      <c r="I1716" t="s">
        <v>1849</v>
      </c>
      <c r="J1716" s="1">
        <v>46216.896643518521</v>
      </c>
      <c r="K1716">
        <v>1</v>
      </c>
      <c r="L1716">
        <v>1</v>
      </c>
      <c r="M1716" t="s">
        <v>1850</v>
      </c>
      <c r="N1716" t="s">
        <v>1851</v>
      </c>
      <c r="O1716" s="1">
        <v>46216.894918981481</v>
      </c>
      <c r="P1716" s="1">
        <v>46216.896643518521</v>
      </c>
      <c r="Q1716" s="1" t="str">
        <f t="shared" si="26"/>
        <v>4309050|r04</v>
      </c>
    </row>
    <row r="1717" spans="1:17">
      <c r="A1717">
        <v>1716</v>
      </c>
      <c r="B1717" t="s">
        <v>1863</v>
      </c>
      <c r="C1717" t="s">
        <v>1864</v>
      </c>
      <c r="D1717">
        <v>3303856</v>
      </c>
      <c r="E1717">
        <v>77</v>
      </c>
      <c r="F1717" t="s">
        <v>1849</v>
      </c>
      <c r="G1717" s="1">
        <v>46216.897615740738</v>
      </c>
      <c r="H1717">
        <v>70</v>
      </c>
      <c r="I1717" t="s">
        <v>1849</v>
      </c>
      <c r="J1717" s="1">
        <v>46216.897916666669</v>
      </c>
      <c r="K1717">
        <v>1</v>
      </c>
      <c r="L1717">
        <v>1</v>
      </c>
      <c r="M1717" t="s">
        <v>1850</v>
      </c>
      <c r="N1717" t="s">
        <v>1851</v>
      </c>
      <c r="O1717" s="1">
        <v>46216.896585648145</v>
      </c>
      <c r="P1717" s="1">
        <v>46216.897916666669</v>
      </c>
      <c r="Q1717" s="1" t="str">
        <f t="shared" si="26"/>
        <v>3303856|r04</v>
      </c>
    </row>
    <row r="1718" spans="1:17">
      <c r="A1718">
        <v>1717</v>
      </c>
      <c r="B1718" t="s">
        <v>1863</v>
      </c>
      <c r="C1718" t="s">
        <v>1864</v>
      </c>
      <c r="D1718">
        <v>4309506</v>
      </c>
      <c r="E1718">
        <v>46</v>
      </c>
      <c r="F1718" t="s">
        <v>1849</v>
      </c>
      <c r="G1718" s="1">
        <v>46216.897523148145</v>
      </c>
      <c r="H1718">
        <v>43</v>
      </c>
      <c r="I1718" t="s">
        <v>1849</v>
      </c>
      <c r="J1718" s="1">
        <v>46216.897812499999</v>
      </c>
      <c r="K1718">
        <v>1</v>
      </c>
      <c r="L1718">
        <v>1</v>
      </c>
      <c r="M1718" t="s">
        <v>1850</v>
      </c>
      <c r="N1718" t="s">
        <v>1851</v>
      </c>
      <c r="O1718" s="1">
        <v>46216.896701388891</v>
      </c>
      <c r="P1718" s="1">
        <v>46216.897812499999</v>
      </c>
      <c r="Q1718" s="1" t="str">
        <f t="shared" si="26"/>
        <v>4309506|r04</v>
      </c>
    </row>
    <row r="1719" spans="1:17">
      <c r="A1719">
        <v>1718</v>
      </c>
      <c r="B1719" t="s">
        <v>1863</v>
      </c>
      <c r="C1719" t="s">
        <v>1864</v>
      </c>
      <c r="D1719">
        <v>4310108</v>
      </c>
      <c r="E1719">
        <v>89</v>
      </c>
      <c r="F1719" t="s">
        <v>1849</v>
      </c>
      <c r="G1719" s="1">
        <v>46216.898136574076</v>
      </c>
      <c r="H1719">
        <v>83</v>
      </c>
      <c r="I1719" t="s">
        <v>1849</v>
      </c>
      <c r="J1719" s="1">
        <v>46216.898368055554</v>
      </c>
      <c r="K1719">
        <v>1</v>
      </c>
      <c r="L1719">
        <v>1</v>
      </c>
      <c r="M1719" t="s">
        <v>1850</v>
      </c>
      <c r="N1719" t="s">
        <v>1851</v>
      </c>
      <c r="O1719" s="1">
        <v>46216.897847222222</v>
      </c>
      <c r="P1719" s="1">
        <v>46216.898368055554</v>
      </c>
      <c r="Q1719" s="1" t="str">
        <f t="shared" si="26"/>
        <v>4310108|r04</v>
      </c>
    </row>
    <row r="1720" spans="1:17">
      <c r="A1720">
        <v>1719</v>
      </c>
      <c r="B1720" t="s">
        <v>1863</v>
      </c>
      <c r="C1720" t="s">
        <v>1864</v>
      </c>
      <c r="D1720">
        <v>3500808</v>
      </c>
      <c r="E1720">
        <v>96</v>
      </c>
      <c r="F1720" t="s">
        <v>1849</v>
      </c>
      <c r="G1720" s="1">
        <v>46216.898090277777</v>
      </c>
      <c r="H1720">
        <v>48</v>
      </c>
      <c r="I1720" t="s">
        <v>1849</v>
      </c>
      <c r="J1720" s="1">
        <v>46216.898368055554</v>
      </c>
      <c r="K1720">
        <v>1</v>
      </c>
      <c r="L1720">
        <v>1</v>
      </c>
      <c r="M1720" t="s">
        <v>1850</v>
      </c>
      <c r="N1720" t="s">
        <v>1851</v>
      </c>
      <c r="O1720" s="1">
        <v>46216.897951388892</v>
      </c>
      <c r="P1720" s="1">
        <v>46216.898368055554</v>
      </c>
      <c r="Q1720" s="1" t="str">
        <f t="shared" si="26"/>
        <v>3500808|r04</v>
      </c>
    </row>
    <row r="1721" spans="1:17">
      <c r="A1721">
        <v>1720</v>
      </c>
      <c r="B1721" t="s">
        <v>1863</v>
      </c>
      <c r="C1721" t="s">
        <v>1864</v>
      </c>
      <c r="D1721">
        <v>3506904</v>
      </c>
      <c r="F1721" t="s">
        <v>1854</v>
      </c>
      <c r="G1721" s="1">
        <v>46216.905451388891</v>
      </c>
      <c r="H1721">
        <v>76</v>
      </c>
      <c r="I1721" t="s">
        <v>1849</v>
      </c>
      <c r="J1721" s="1">
        <v>46216.905752314815</v>
      </c>
      <c r="K1721">
        <v>0</v>
      </c>
      <c r="L1721">
        <v>1</v>
      </c>
      <c r="M1721" t="s">
        <v>1853</v>
      </c>
      <c r="N1721" t="s">
        <v>1851</v>
      </c>
      <c r="O1721" s="1">
        <v>46216.898402777777</v>
      </c>
      <c r="P1721" s="1">
        <v>46216.905752314815</v>
      </c>
      <c r="Q1721" s="1" t="str">
        <f t="shared" si="26"/>
        <v>3506904|r04</v>
      </c>
    </row>
    <row r="1722" spans="1:17">
      <c r="A1722">
        <v>1721</v>
      </c>
      <c r="B1722" t="s">
        <v>1863</v>
      </c>
      <c r="C1722" t="s">
        <v>1864</v>
      </c>
      <c r="D1722">
        <v>4310579</v>
      </c>
      <c r="E1722">
        <v>66</v>
      </c>
      <c r="F1722" t="s">
        <v>1849</v>
      </c>
      <c r="G1722" s="1">
        <v>46216.901145833333</v>
      </c>
      <c r="H1722">
        <v>53</v>
      </c>
      <c r="I1722" t="s">
        <v>1849</v>
      </c>
      <c r="J1722" s="1">
        <v>46216.901412037034</v>
      </c>
      <c r="K1722">
        <v>1</v>
      </c>
      <c r="L1722">
        <v>1</v>
      </c>
      <c r="M1722" t="s">
        <v>1850</v>
      </c>
      <c r="N1722" t="s">
        <v>1851</v>
      </c>
      <c r="O1722" s="1">
        <v>46216.898402777777</v>
      </c>
      <c r="P1722" s="1">
        <v>46216.901412037034</v>
      </c>
      <c r="Q1722" s="1" t="str">
        <f t="shared" si="26"/>
        <v>4310579|r04</v>
      </c>
    </row>
    <row r="1723" spans="1:17">
      <c r="A1723">
        <v>1722</v>
      </c>
      <c r="B1723" t="s">
        <v>1863</v>
      </c>
      <c r="C1723" t="s">
        <v>1864</v>
      </c>
      <c r="D1723">
        <v>4311254</v>
      </c>
      <c r="E1723">
        <v>65</v>
      </c>
      <c r="F1723" t="s">
        <v>1849</v>
      </c>
      <c r="G1723" s="1">
        <v>46216.901712962965</v>
      </c>
      <c r="H1723">
        <v>56</v>
      </c>
      <c r="I1723" t="s">
        <v>1849</v>
      </c>
      <c r="J1723" s="1">
        <v>46216.901956018519</v>
      </c>
      <c r="K1723">
        <v>1</v>
      </c>
      <c r="L1723">
        <v>1</v>
      </c>
      <c r="M1723" t="s">
        <v>1850</v>
      </c>
      <c r="N1723" t="s">
        <v>1851</v>
      </c>
      <c r="O1723" s="1">
        <v>46216.901446759257</v>
      </c>
      <c r="P1723" s="1">
        <v>46216.901956018519</v>
      </c>
      <c r="Q1723" s="1" t="str">
        <f t="shared" si="26"/>
        <v>4311254|r04</v>
      </c>
    </row>
    <row r="1724" spans="1:17">
      <c r="A1724">
        <v>1723</v>
      </c>
      <c r="B1724" t="s">
        <v>1863</v>
      </c>
      <c r="C1724" t="s">
        <v>1864</v>
      </c>
      <c r="D1724">
        <v>4312658</v>
      </c>
      <c r="E1724">
        <v>85</v>
      </c>
      <c r="F1724" t="s">
        <v>1849</v>
      </c>
      <c r="G1724" s="1">
        <v>46216.902314814812</v>
      </c>
      <c r="H1724">
        <v>77</v>
      </c>
      <c r="I1724" t="s">
        <v>1849</v>
      </c>
      <c r="J1724" s="1">
        <v>46216.902546296296</v>
      </c>
      <c r="K1724">
        <v>1</v>
      </c>
      <c r="L1724">
        <v>1</v>
      </c>
      <c r="M1724" t="s">
        <v>1850</v>
      </c>
      <c r="N1724" t="s">
        <v>1851</v>
      </c>
      <c r="O1724" s="1">
        <v>46216.901990740742</v>
      </c>
      <c r="P1724" s="1">
        <v>46216.902546296296</v>
      </c>
      <c r="Q1724" s="1" t="str">
        <f t="shared" si="26"/>
        <v>4312658|r04</v>
      </c>
    </row>
    <row r="1725" spans="1:17">
      <c r="A1725">
        <v>1724</v>
      </c>
      <c r="B1725" t="s">
        <v>1863</v>
      </c>
      <c r="C1725" t="s">
        <v>1864</v>
      </c>
      <c r="D1725">
        <v>2203305</v>
      </c>
      <c r="E1725">
        <v>78</v>
      </c>
      <c r="F1725" t="s">
        <v>1849</v>
      </c>
      <c r="G1725" s="1">
        <v>46216.902754629627</v>
      </c>
      <c r="H1725">
        <v>71</v>
      </c>
      <c r="I1725" t="s">
        <v>1849</v>
      </c>
      <c r="J1725" s="1">
        <v>46216.903067129628</v>
      </c>
      <c r="K1725">
        <v>1</v>
      </c>
      <c r="L1725">
        <v>1</v>
      </c>
      <c r="M1725" t="s">
        <v>1850</v>
      </c>
      <c r="N1725" t="s">
        <v>1851</v>
      </c>
      <c r="O1725" s="1">
        <v>46216.902268518519</v>
      </c>
      <c r="P1725" s="1">
        <v>46216.903067129628</v>
      </c>
      <c r="Q1725" s="1" t="str">
        <f t="shared" si="26"/>
        <v>2203305|r04</v>
      </c>
    </row>
    <row r="1726" spans="1:17">
      <c r="A1726">
        <v>1725</v>
      </c>
      <c r="B1726" t="s">
        <v>1863</v>
      </c>
      <c r="C1726" t="s">
        <v>1864</v>
      </c>
      <c r="D1726">
        <v>4312906</v>
      </c>
      <c r="E1726">
        <v>96</v>
      </c>
      <c r="F1726" t="s">
        <v>1849</v>
      </c>
      <c r="G1726" s="1">
        <v>46216.902719907404</v>
      </c>
      <c r="H1726">
        <v>72</v>
      </c>
      <c r="I1726" t="s">
        <v>1849</v>
      </c>
      <c r="J1726" s="1">
        <v>46216.902974537035</v>
      </c>
      <c r="K1726">
        <v>1</v>
      </c>
      <c r="L1726">
        <v>1</v>
      </c>
      <c r="M1726" t="s">
        <v>1850</v>
      </c>
      <c r="N1726" t="s">
        <v>1851</v>
      </c>
      <c r="O1726" s="1">
        <v>46216.902592592596</v>
      </c>
      <c r="P1726" s="1">
        <v>46216.902974537035</v>
      </c>
      <c r="Q1726" s="1" t="str">
        <f t="shared" si="26"/>
        <v>4312906|r04</v>
      </c>
    </row>
    <row r="1727" spans="1:17">
      <c r="A1727">
        <v>1726</v>
      </c>
      <c r="B1727" t="s">
        <v>1863</v>
      </c>
      <c r="C1727" t="s">
        <v>1864</v>
      </c>
      <c r="D1727">
        <v>4314175</v>
      </c>
      <c r="E1727">
        <v>96</v>
      </c>
      <c r="F1727" t="s">
        <v>1849</v>
      </c>
      <c r="G1727" s="1">
        <v>46216.903182870374</v>
      </c>
      <c r="H1727">
        <v>59</v>
      </c>
      <c r="I1727" t="s">
        <v>1849</v>
      </c>
      <c r="J1727" s="1">
        <v>46216.903587962966</v>
      </c>
      <c r="K1727">
        <v>1</v>
      </c>
      <c r="L1727">
        <v>1</v>
      </c>
      <c r="M1727" t="s">
        <v>1850</v>
      </c>
      <c r="N1727" t="s">
        <v>1851</v>
      </c>
      <c r="O1727" s="1">
        <v>46216.903020833335</v>
      </c>
      <c r="P1727" s="1">
        <v>46216.903587962966</v>
      </c>
      <c r="Q1727" s="1" t="str">
        <f t="shared" si="26"/>
        <v>4314175|r04</v>
      </c>
    </row>
    <row r="1728" spans="1:17">
      <c r="A1728">
        <v>1727</v>
      </c>
      <c r="B1728" t="s">
        <v>1863</v>
      </c>
      <c r="C1728" t="s">
        <v>1864</v>
      </c>
      <c r="D1728">
        <v>2204352</v>
      </c>
      <c r="E1728">
        <v>96</v>
      </c>
      <c r="F1728" t="s">
        <v>1849</v>
      </c>
      <c r="G1728" s="1">
        <v>46216.903344907405</v>
      </c>
      <c r="I1728" t="s">
        <v>1852</v>
      </c>
      <c r="J1728" s="1">
        <v>46216.904502314814</v>
      </c>
      <c r="K1728">
        <v>1</v>
      </c>
      <c r="L1728">
        <v>0</v>
      </c>
      <c r="M1728" t="s">
        <v>1853</v>
      </c>
      <c r="N1728" t="s">
        <v>1851</v>
      </c>
      <c r="O1728" s="1">
        <v>46216.903113425928</v>
      </c>
      <c r="P1728" s="1">
        <v>46216.904502314814</v>
      </c>
      <c r="Q1728" s="1" t="str">
        <f t="shared" si="26"/>
        <v>2204352|r04</v>
      </c>
    </row>
    <row r="1729" spans="1:17">
      <c r="A1729">
        <v>1728</v>
      </c>
      <c r="B1729" t="s">
        <v>1863</v>
      </c>
      <c r="C1729" t="s">
        <v>1864</v>
      </c>
      <c r="D1729">
        <v>4316451</v>
      </c>
      <c r="E1729">
        <v>96</v>
      </c>
      <c r="F1729" t="s">
        <v>1849</v>
      </c>
      <c r="G1729" s="1">
        <v>46216.903761574074</v>
      </c>
      <c r="H1729">
        <v>67</v>
      </c>
      <c r="I1729" t="s">
        <v>1849</v>
      </c>
      <c r="J1729" s="1">
        <v>46216.904178240744</v>
      </c>
      <c r="K1729">
        <v>1</v>
      </c>
      <c r="L1729">
        <v>1</v>
      </c>
      <c r="M1729" t="s">
        <v>1850</v>
      </c>
      <c r="N1729" t="s">
        <v>1851</v>
      </c>
      <c r="O1729" s="1">
        <v>46216.903634259259</v>
      </c>
      <c r="P1729" s="1">
        <v>46216.904178240744</v>
      </c>
      <c r="Q1729" s="1" t="str">
        <f t="shared" si="26"/>
        <v>4316451|r04</v>
      </c>
    </row>
    <row r="1730" spans="1:17">
      <c r="A1730">
        <v>1729</v>
      </c>
      <c r="B1730" t="s">
        <v>1863</v>
      </c>
      <c r="C1730" t="s">
        <v>1864</v>
      </c>
      <c r="D1730">
        <v>4319109</v>
      </c>
      <c r="E1730">
        <v>70</v>
      </c>
      <c r="F1730" t="s">
        <v>1849</v>
      </c>
      <c r="G1730" s="1">
        <v>46216.904537037037</v>
      </c>
      <c r="H1730">
        <v>60</v>
      </c>
      <c r="I1730" t="s">
        <v>1849</v>
      </c>
      <c r="J1730" s="1">
        <v>46216.904791666668</v>
      </c>
      <c r="K1730">
        <v>1</v>
      </c>
      <c r="L1730">
        <v>1</v>
      </c>
      <c r="M1730" t="s">
        <v>1850</v>
      </c>
      <c r="N1730" t="s">
        <v>1851</v>
      </c>
      <c r="O1730" s="1">
        <v>46216.90421296296</v>
      </c>
      <c r="P1730" s="1">
        <v>46216.904791666668</v>
      </c>
      <c r="Q1730" s="1" t="str">
        <f t="shared" ref="Q1730:Q1793" si="27">D1730&amp;"|"&amp;B1730</f>
        <v>4319109|r04</v>
      </c>
    </row>
    <row r="1731" spans="1:17">
      <c r="A1731">
        <v>1730</v>
      </c>
      <c r="B1731" t="s">
        <v>1863</v>
      </c>
      <c r="C1731" t="s">
        <v>1864</v>
      </c>
      <c r="D1731">
        <v>2205250</v>
      </c>
      <c r="E1731">
        <v>91</v>
      </c>
      <c r="F1731" t="s">
        <v>1849</v>
      </c>
      <c r="G1731" s="1">
        <v>46216.905648148146</v>
      </c>
      <c r="H1731">
        <v>81</v>
      </c>
      <c r="I1731" t="s">
        <v>1849</v>
      </c>
      <c r="J1731" s="1">
        <v>46216.905925925923</v>
      </c>
      <c r="K1731">
        <v>1</v>
      </c>
      <c r="L1731">
        <v>1</v>
      </c>
      <c r="M1731" t="s">
        <v>1850</v>
      </c>
      <c r="N1731" t="s">
        <v>1851</v>
      </c>
      <c r="O1731" s="1">
        <v>46216.904548611114</v>
      </c>
      <c r="P1731" s="1">
        <v>46216.905925925923</v>
      </c>
      <c r="Q1731" s="1" t="str">
        <f t="shared" si="27"/>
        <v>2205250|r04</v>
      </c>
    </row>
    <row r="1732" spans="1:17">
      <c r="A1732">
        <v>1731</v>
      </c>
      <c r="B1732" t="s">
        <v>1863</v>
      </c>
      <c r="C1732" t="s">
        <v>1864</v>
      </c>
      <c r="D1732">
        <v>4320206</v>
      </c>
      <c r="E1732">
        <v>53</v>
      </c>
      <c r="F1732" t="s">
        <v>1849</v>
      </c>
      <c r="G1732" s="1">
        <v>46216.905266203707</v>
      </c>
      <c r="H1732">
        <v>45</v>
      </c>
      <c r="I1732" t="s">
        <v>1849</v>
      </c>
      <c r="J1732" s="1">
        <v>46216.905497685184</v>
      </c>
      <c r="K1732">
        <v>1</v>
      </c>
      <c r="L1732">
        <v>1</v>
      </c>
      <c r="M1732" t="s">
        <v>1850</v>
      </c>
      <c r="N1732" t="s">
        <v>1851</v>
      </c>
      <c r="O1732" s="1">
        <v>46216.904826388891</v>
      </c>
      <c r="P1732" s="1">
        <v>46216.905497685184</v>
      </c>
      <c r="Q1732" s="1" t="str">
        <f t="shared" si="27"/>
        <v>4320206|r04</v>
      </c>
    </row>
    <row r="1733" spans="1:17">
      <c r="A1733">
        <v>1732</v>
      </c>
      <c r="B1733" t="s">
        <v>1863</v>
      </c>
      <c r="C1733" t="s">
        <v>1864</v>
      </c>
      <c r="D1733">
        <v>4321436</v>
      </c>
      <c r="E1733">
        <v>96</v>
      </c>
      <c r="F1733" t="s">
        <v>1849</v>
      </c>
      <c r="G1733" s="1">
        <v>46216.908009259256</v>
      </c>
      <c r="H1733">
        <v>69</v>
      </c>
      <c r="I1733" t="s">
        <v>1849</v>
      </c>
      <c r="J1733" s="1">
        <v>46216.908379629633</v>
      </c>
      <c r="K1733">
        <v>1</v>
      </c>
      <c r="L1733">
        <v>1</v>
      </c>
      <c r="M1733" t="s">
        <v>1850</v>
      </c>
      <c r="N1733" t="s">
        <v>1851</v>
      </c>
      <c r="O1733" s="1">
        <v>46216.905543981484</v>
      </c>
      <c r="P1733" s="1">
        <v>46216.908379629633</v>
      </c>
      <c r="Q1733" s="1" t="str">
        <f t="shared" si="27"/>
        <v>4321436|r04</v>
      </c>
    </row>
    <row r="1734" spans="1:17">
      <c r="A1734">
        <v>1733</v>
      </c>
      <c r="B1734" t="s">
        <v>1863</v>
      </c>
      <c r="C1734" t="s">
        <v>1864</v>
      </c>
      <c r="D1734">
        <v>3507803</v>
      </c>
      <c r="E1734">
        <v>70</v>
      </c>
      <c r="F1734" t="s">
        <v>1849</v>
      </c>
      <c r="G1734" s="1">
        <v>46216.9062962963</v>
      </c>
      <c r="H1734">
        <v>62</v>
      </c>
      <c r="I1734" t="s">
        <v>1849</v>
      </c>
      <c r="J1734" s="1">
        <v>46216.906574074077</v>
      </c>
      <c r="K1734">
        <v>1</v>
      </c>
      <c r="L1734">
        <v>1</v>
      </c>
      <c r="M1734" t="s">
        <v>1850</v>
      </c>
      <c r="N1734" t="s">
        <v>1851</v>
      </c>
      <c r="O1734" s="1">
        <v>46216.905798611115</v>
      </c>
      <c r="P1734" s="1">
        <v>46216.906574074077</v>
      </c>
      <c r="Q1734" s="1" t="str">
        <f t="shared" si="27"/>
        <v>3507803|r04</v>
      </c>
    </row>
    <row r="1735" spans="1:17">
      <c r="A1735">
        <v>1734</v>
      </c>
      <c r="B1735" t="s">
        <v>1863</v>
      </c>
      <c r="C1735" t="s">
        <v>1864</v>
      </c>
      <c r="D1735">
        <v>2205359</v>
      </c>
      <c r="E1735">
        <v>79</v>
      </c>
      <c r="F1735" t="s">
        <v>1849</v>
      </c>
      <c r="G1735" s="1">
        <v>46216.906527777777</v>
      </c>
      <c r="H1735">
        <v>68</v>
      </c>
      <c r="I1735" t="s">
        <v>1849</v>
      </c>
      <c r="J1735" s="1">
        <v>46216.906817129631</v>
      </c>
      <c r="K1735">
        <v>1</v>
      </c>
      <c r="L1735">
        <v>1</v>
      </c>
      <c r="M1735" t="s">
        <v>1850</v>
      </c>
      <c r="N1735" t="s">
        <v>1851</v>
      </c>
      <c r="O1735" s="1">
        <v>46216.905972222223</v>
      </c>
      <c r="P1735" s="1">
        <v>46216.906817129631</v>
      </c>
      <c r="Q1735" s="1" t="str">
        <f t="shared" si="27"/>
        <v>2205359|r04</v>
      </c>
    </row>
    <row r="1736" spans="1:17">
      <c r="A1736">
        <v>1735</v>
      </c>
      <c r="B1736" t="s">
        <v>1863</v>
      </c>
      <c r="C1736" t="s">
        <v>1864</v>
      </c>
      <c r="D1736">
        <v>3508603</v>
      </c>
      <c r="E1736">
        <v>83</v>
      </c>
      <c r="F1736" t="s">
        <v>1849</v>
      </c>
      <c r="G1736" s="1">
        <v>46216.909212962964</v>
      </c>
      <c r="H1736">
        <v>75</v>
      </c>
      <c r="I1736" t="s">
        <v>1849</v>
      </c>
      <c r="J1736" s="1">
        <v>46216.909421296295</v>
      </c>
      <c r="K1736">
        <v>1</v>
      </c>
      <c r="L1736">
        <v>1</v>
      </c>
      <c r="M1736" t="s">
        <v>1850</v>
      </c>
      <c r="N1736" t="s">
        <v>1851</v>
      </c>
      <c r="O1736" s="1">
        <v>46216.90662037037</v>
      </c>
      <c r="P1736" s="1">
        <v>46216.909421296295</v>
      </c>
      <c r="Q1736" s="1" t="str">
        <f t="shared" si="27"/>
        <v>3508603|r04</v>
      </c>
    </row>
    <row r="1737" spans="1:17">
      <c r="A1737">
        <v>1736</v>
      </c>
      <c r="B1737" t="s">
        <v>1863</v>
      </c>
      <c r="C1737" t="s">
        <v>1864</v>
      </c>
      <c r="D1737">
        <v>2206407</v>
      </c>
      <c r="E1737">
        <v>96</v>
      </c>
      <c r="F1737" t="s">
        <v>1849</v>
      </c>
      <c r="G1737" s="1">
        <v>46216.907002314816</v>
      </c>
      <c r="H1737">
        <v>70</v>
      </c>
      <c r="I1737" t="s">
        <v>1849</v>
      </c>
      <c r="J1737" s="1">
        <v>46216.907372685186</v>
      </c>
      <c r="K1737">
        <v>1</v>
      </c>
      <c r="L1737">
        <v>1</v>
      </c>
      <c r="M1737" t="s">
        <v>1850</v>
      </c>
      <c r="N1737" t="s">
        <v>1851</v>
      </c>
      <c r="O1737" s="1">
        <v>46216.906851851854</v>
      </c>
      <c r="P1737" s="1">
        <v>46216.907372685186</v>
      </c>
      <c r="Q1737" s="1" t="str">
        <f t="shared" si="27"/>
        <v>2206407|r04</v>
      </c>
    </row>
    <row r="1738" spans="1:17">
      <c r="A1738">
        <v>1737</v>
      </c>
      <c r="B1738" t="s">
        <v>1863</v>
      </c>
      <c r="C1738" t="s">
        <v>1864</v>
      </c>
      <c r="D1738">
        <v>2207850</v>
      </c>
      <c r="E1738">
        <v>73</v>
      </c>
      <c r="F1738" t="s">
        <v>1849</v>
      </c>
      <c r="G1738" s="1">
        <v>46216.907858796294</v>
      </c>
      <c r="H1738">
        <v>63</v>
      </c>
      <c r="I1738" t="s">
        <v>1849</v>
      </c>
      <c r="J1738" s="1">
        <v>46216.908194444448</v>
      </c>
      <c r="K1738">
        <v>1</v>
      </c>
      <c r="L1738">
        <v>1</v>
      </c>
      <c r="M1738" t="s">
        <v>1850</v>
      </c>
      <c r="N1738" t="s">
        <v>1851</v>
      </c>
      <c r="O1738" s="1">
        <v>46216.907407407409</v>
      </c>
      <c r="P1738" s="1">
        <v>46216.908194444448</v>
      </c>
      <c r="Q1738" s="1" t="str">
        <f t="shared" si="27"/>
        <v>2207850|r04</v>
      </c>
    </row>
    <row r="1739" spans="1:17">
      <c r="A1739">
        <v>1738</v>
      </c>
      <c r="B1739" t="s">
        <v>1863</v>
      </c>
      <c r="C1739" t="s">
        <v>1864</v>
      </c>
      <c r="D1739">
        <v>2209971</v>
      </c>
      <c r="E1739">
        <v>75</v>
      </c>
      <c r="F1739" t="s">
        <v>1849</v>
      </c>
      <c r="G1739" s="1">
        <v>46216.908692129633</v>
      </c>
      <c r="H1739">
        <v>64</v>
      </c>
      <c r="I1739" t="s">
        <v>1849</v>
      </c>
      <c r="J1739" s="1">
        <v>46216.908993055556</v>
      </c>
      <c r="K1739">
        <v>1</v>
      </c>
      <c r="L1739">
        <v>1</v>
      </c>
      <c r="M1739" t="s">
        <v>1850</v>
      </c>
      <c r="N1739" t="s">
        <v>1851</v>
      </c>
      <c r="O1739" s="1">
        <v>46216.90824074074</v>
      </c>
      <c r="P1739" s="1">
        <v>46216.908993055556</v>
      </c>
      <c r="Q1739" s="1" t="str">
        <f t="shared" si="27"/>
        <v>2209971|r04</v>
      </c>
    </row>
    <row r="1740" spans="1:17">
      <c r="A1740">
        <v>1739</v>
      </c>
      <c r="B1740" t="s">
        <v>1863</v>
      </c>
      <c r="C1740" t="s">
        <v>1864</v>
      </c>
      <c r="D1740">
        <v>4321634</v>
      </c>
      <c r="E1740">
        <v>96</v>
      </c>
      <c r="F1740" t="s">
        <v>1849</v>
      </c>
      <c r="G1740" s="1">
        <v>46216.910358796296</v>
      </c>
      <c r="H1740">
        <v>73</v>
      </c>
      <c r="I1740" t="s">
        <v>1849</v>
      </c>
      <c r="J1740" s="1">
        <v>46216.910624999997</v>
      </c>
      <c r="K1740">
        <v>1</v>
      </c>
      <c r="L1740">
        <v>1</v>
      </c>
      <c r="M1740" t="s">
        <v>1850</v>
      </c>
      <c r="N1740" t="s">
        <v>1851</v>
      </c>
      <c r="O1740" s="1">
        <v>46216.908414351848</v>
      </c>
      <c r="P1740" s="1">
        <v>46216.910624999997</v>
      </c>
      <c r="Q1740" s="1" t="str">
        <f t="shared" si="27"/>
        <v>4321634|r04</v>
      </c>
    </row>
    <row r="1741" spans="1:17">
      <c r="A1741">
        <v>1740</v>
      </c>
      <c r="B1741" t="s">
        <v>1863</v>
      </c>
      <c r="C1741" t="s">
        <v>1864</v>
      </c>
      <c r="D1741">
        <v>2210375</v>
      </c>
      <c r="E1741">
        <v>75</v>
      </c>
      <c r="F1741" t="s">
        <v>1849</v>
      </c>
      <c r="G1741" s="1">
        <v>46216.910462962966</v>
      </c>
      <c r="H1741">
        <v>65</v>
      </c>
      <c r="I1741" t="s">
        <v>1849</v>
      </c>
      <c r="J1741" s="1">
        <v>46216.91101851852</v>
      </c>
      <c r="K1741">
        <v>1</v>
      </c>
      <c r="L1741">
        <v>1</v>
      </c>
      <c r="M1741" t="s">
        <v>1850</v>
      </c>
      <c r="N1741" t="s">
        <v>1851</v>
      </c>
      <c r="O1741" s="1">
        <v>46216.90902777778</v>
      </c>
      <c r="P1741" s="1">
        <v>46216.91101851852</v>
      </c>
      <c r="Q1741" s="1" t="str">
        <f t="shared" si="27"/>
        <v>2210375|r04</v>
      </c>
    </row>
    <row r="1742" spans="1:17">
      <c r="A1742">
        <v>1741</v>
      </c>
      <c r="B1742" t="s">
        <v>1863</v>
      </c>
      <c r="C1742" t="s">
        <v>1864</v>
      </c>
      <c r="D1742">
        <v>3508702</v>
      </c>
      <c r="E1742">
        <v>76</v>
      </c>
      <c r="F1742" t="s">
        <v>1849</v>
      </c>
      <c r="G1742" s="1">
        <v>46216.909675925926</v>
      </c>
      <c r="H1742">
        <v>69</v>
      </c>
      <c r="I1742" t="s">
        <v>1849</v>
      </c>
      <c r="J1742" s="1">
        <v>46216.909942129627</v>
      </c>
      <c r="K1742">
        <v>1</v>
      </c>
      <c r="L1742">
        <v>1</v>
      </c>
      <c r="M1742" t="s">
        <v>1850</v>
      </c>
      <c r="N1742" t="s">
        <v>1851</v>
      </c>
      <c r="O1742" s="1">
        <v>46216.909456018519</v>
      </c>
      <c r="P1742" s="1">
        <v>46216.909942129627</v>
      </c>
      <c r="Q1742" s="1" t="str">
        <f t="shared" si="27"/>
        <v>3508702|r04</v>
      </c>
    </row>
    <row r="1743" spans="1:17">
      <c r="A1743">
        <v>1742</v>
      </c>
      <c r="B1743" t="s">
        <v>1863</v>
      </c>
      <c r="C1743" t="s">
        <v>1864</v>
      </c>
      <c r="D1743">
        <v>3512100</v>
      </c>
      <c r="E1743">
        <v>61</v>
      </c>
      <c r="F1743" t="s">
        <v>1849</v>
      </c>
      <c r="G1743" s="1">
        <v>46216.910358796296</v>
      </c>
      <c r="H1743">
        <v>56</v>
      </c>
      <c r="I1743" t="s">
        <v>1849</v>
      </c>
      <c r="J1743" s="1">
        <v>46216.910613425927</v>
      </c>
      <c r="K1743">
        <v>1</v>
      </c>
      <c r="L1743">
        <v>1</v>
      </c>
      <c r="M1743" t="s">
        <v>1850</v>
      </c>
      <c r="N1743" t="s">
        <v>1851</v>
      </c>
      <c r="O1743" s="1">
        <v>46216.90997685185</v>
      </c>
      <c r="P1743" s="1">
        <v>46216.910613425927</v>
      </c>
      <c r="Q1743" s="1" t="str">
        <f t="shared" si="27"/>
        <v>3512100|r04</v>
      </c>
    </row>
    <row r="1744" spans="1:17">
      <c r="A1744">
        <v>1743</v>
      </c>
      <c r="B1744" t="s">
        <v>1863</v>
      </c>
      <c r="C1744" t="s">
        <v>1864</v>
      </c>
      <c r="D1744">
        <v>3512308</v>
      </c>
      <c r="E1744">
        <v>76</v>
      </c>
      <c r="F1744" t="s">
        <v>1849</v>
      </c>
      <c r="G1744" s="1">
        <v>46216.911458333336</v>
      </c>
      <c r="H1744">
        <v>73</v>
      </c>
      <c r="I1744" t="s">
        <v>1849</v>
      </c>
      <c r="J1744" s="1">
        <v>46216.911747685182</v>
      </c>
      <c r="K1744">
        <v>1</v>
      </c>
      <c r="L1744">
        <v>1</v>
      </c>
      <c r="M1744" t="s">
        <v>1850</v>
      </c>
      <c r="N1744" t="s">
        <v>1851</v>
      </c>
      <c r="O1744" s="1">
        <v>46216.91065972222</v>
      </c>
      <c r="P1744" s="1">
        <v>46216.911747685182</v>
      </c>
      <c r="Q1744" s="1" t="str">
        <f t="shared" si="27"/>
        <v>3512308|r04</v>
      </c>
    </row>
    <row r="1745" spans="1:17">
      <c r="A1745">
        <v>1744</v>
      </c>
      <c r="B1745" t="s">
        <v>1863</v>
      </c>
      <c r="C1745" t="s">
        <v>1864</v>
      </c>
      <c r="D1745">
        <v>4322327</v>
      </c>
      <c r="E1745">
        <v>78</v>
      </c>
      <c r="F1745" t="s">
        <v>1849</v>
      </c>
      <c r="G1745" s="1">
        <v>46216.911122685182</v>
      </c>
      <c r="H1745">
        <v>69</v>
      </c>
      <c r="I1745" t="s">
        <v>1849</v>
      </c>
      <c r="J1745" s="1">
        <v>46216.911412037036</v>
      </c>
      <c r="K1745">
        <v>1</v>
      </c>
      <c r="L1745">
        <v>1</v>
      </c>
      <c r="M1745" t="s">
        <v>1850</v>
      </c>
      <c r="N1745" t="s">
        <v>1851</v>
      </c>
      <c r="O1745" s="1">
        <v>46216.91065972222</v>
      </c>
      <c r="P1745" s="1">
        <v>46216.911412037036</v>
      </c>
      <c r="Q1745" s="1" t="str">
        <f t="shared" si="27"/>
        <v>4322327|r04</v>
      </c>
    </row>
    <row r="1746" spans="1:17">
      <c r="A1746">
        <v>1745</v>
      </c>
      <c r="B1746" t="s">
        <v>1863</v>
      </c>
      <c r="C1746" t="s">
        <v>1864</v>
      </c>
      <c r="D1746">
        <v>2210607</v>
      </c>
      <c r="E1746">
        <v>77</v>
      </c>
      <c r="F1746" t="s">
        <v>1849</v>
      </c>
      <c r="G1746" s="1">
        <v>46216.911446759259</v>
      </c>
      <c r="H1746">
        <v>71</v>
      </c>
      <c r="I1746" t="s">
        <v>1849</v>
      </c>
      <c r="J1746" s="1">
        <v>46216.911724537036</v>
      </c>
      <c r="K1746">
        <v>1</v>
      </c>
      <c r="L1746">
        <v>1</v>
      </c>
      <c r="M1746" t="s">
        <v>1850</v>
      </c>
      <c r="N1746" t="s">
        <v>1851</v>
      </c>
      <c r="O1746" s="1">
        <v>46216.911064814813</v>
      </c>
      <c r="P1746" s="1">
        <v>46216.911724537036</v>
      </c>
      <c r="Q1746" s="1" t="str">
        <f t="shared" si="27"/>
        <v>2210607|r04</v>
      </c>
    </row>
    <row r="1747" spans="1:17">
      <c r="A1747">
        <v>1746</v>
      </c>
      <c r="B1747" t="s">
        <v>1863</v>
      </c>
      <c r="C1747" t="s">
        <v>1864</v>
      </c>
      <c r="D1747">
        <v>4322608</v>
      </c>
      <c r="E1747">
        <v>70</v>
      </c>
      <c r="F1747" t="s">
        <v>1849</v>
      </c>
      <c r="G1747" s="1">
        <v>46216.91165509259</v>
      </c>
      <c r="H1747">
        <v>66</v>
      </c>
      <c r="I1747" t="s">
        <v>1849</v>
      </c>
      <c r="J1747" s="1">
        <v>46216.911909722221</v>
      </c>
      <c r="K1747">
        <v>1</v>
      </c>
      <c r="L1747">
        <v>1</v>
      </c>
      <c r="M1747" t="s">
        <v>1850</v>
      </c>
      <c r="N1747" t="s">
        <v>1851</v>
      </c>
      <c r="O1747" s="1">
        <v>46216.911446759259</v>
      </c>
      <c r="P1747" s="1">
        <v>46216.911909722221</v>
      </c>
      <c r="Q1747" s="1" t="str">
        <f t="shared" si="27"/>
        <v>4322608|r04</v>
      </c>
    </row>
    <row r="1748" spans="1:17">
      <c r="A1748">
        <v>1747</v>
      </c>
      <c r="B1748" t="s">
        <v>1863</v>
      </c>
      <c r="C1748" t="s">
        <v>1864</v>
      </c>
      <c r="D1748">
        <v>2210656</v>
      </c>
      <c r="E1748">
        <v>75</v>
      </c>
      <c r="F1748" t="s">
        <v>1849</v>
      </c>
      <c r="G1748" s="1">
        <v>46216.912291666667</v>
      </c>
      <c r="H1748">
        <v>68</v>
      </c>
      <c r="I1748" t="s">
        <v>1849</v>
      </c>
      <c r="J1748" s="1">
        <v>46216.912557870368</v>
      </c>
      <c r="K1748">
        <v>1</v>
      </c>
      <c r="L1748">
        <v>1</v>
      </c>
      <c r="M1748" t="s">
        <v>1850</v>
      </c>
      <c r="N1748" t="s">
        <v>1851</v>
      </c>
      <c r="O1748" s="1">
        <v>46216.911759259259</v>
      </c>
      <c r="P1748" s="1">
        <v>46216.912557870368</v>
      </c>
      <c r="Q1748" s="1" t="str">
        <f t="shared" si="27"/>
        <v>2210656|r04</v>
      </c>
    </row>
    <row r="1749" spans="1:17">
      <c r="A1749">
        <v>1748</v>
      </c>
      <c r="B1749" t="s">
        <v>1863</v>
      </c>
      <c r="C1749" t="s">
        <v>1864</v>
      </c>
      <c r="D1749">
        <v>3513900</v>
      </c>
      <c r="E1749">
        <v>77</v>
      </c>
      <c r="F1749" t="s">
        <v>1849</v>
      </c>
      <c r="G1749" s="1">
        <v>46216.912465277775</v>
      </c>
      <c r="H1749">
        <v>72</v>
      </c>
      <c r="I1749" t="s">
        <v>1849</v>
      </c>
      <c r="J1749" s="1">
        <v>46216.912777777776</v>
      </c>
      <c r="K1749">
        <v>1</v>
      </c>
      <c r="L1749">
        <v>1</v>
      </c>
      <c r="M1749" t="s">
        <v>1850</v>
      </c>
      <c r="N1749" t="s">
        <v>1851</v>
      </c>
      <c r="O1749" s="1">
        <v>46216.911805555559</v>
      </c>
      <c r="P1749" s="1">
        <v>46216.912777777776</v>
      </c>
      <c r="Q1749" s="1" t="str">
        <f t="shared" si="27"/>
        <v>3513900|r04</v>
      </c>
    </row>
    <row r="1750" spans="1:17">
      <c r="A1750">
        <v>1749</v>
      </c>
      <c r="B1750" t="s">
        <v>1863</v>
      </c>
      <c r="C1750" t="s">
        <v>1864</v>
      </c>
      <c r="D1750">
        <v>4200606</v>
      </c>
      <c r="E1750">
        <v>74</v>
      </c>
      <c r="F1750" t="s">
        <v>1849</v>
      </c>
      <c r="G1750" s="1">
        <v>46216.912291666667</v>
      </c>
      <c r="H1750">
        <v>68</v>
      </c>
      <c r="I1750" t="s">
        <v>1849</v>
      </c>
      <c r="J1750" s="1">
        <v>46216.912534722222</v>
      </c>
      <c r="K1750">
        <v>1</v>
      </c>
      <c r="L1750">
        <v>1</v>
      </c>
      <c r="M1750" t="s">
        <v>1850</v>
      </c>
      <c r="N1750" t="s">
        <v>1851</v>
      </c>
      <c r="O1750" s="1">
        <v>46216.911956018521</v>
      </c>
      <c r="P1750" s="1">
        <v>46216.912534722222</v>
      </c>
      <c r="Q1750" s="1" t="str">
        <f t="shared" si="27"/>
        <v>4200606|r04</v>
      </c>
    </row>
    <row r="1751" spans="1:17">
      <c r="A1751">
        <v>1750</v>
      </c>
      <c r="B1751" t="s">
        <v>1863</v>
      </c>
      <c r="C1751" t="s">
        <v>1864</v>
      </c>
      <c r="D1751">
        <v>4203204</v>
      </c>
      <c r="E1751">
        <v>81</v>
      </c>
      <c r="F1751" t="s">
        <v>1849</v>
      </c>
      <c r="G1751" s="1">
        <v>46216.913877314815</v>
      </c>
      <c r="H1751">
        <v>75</v>
      </c>
      <c r="I1751" t="s">
        <v>1849</v>
      </c>
      <c r="J1751" s="1">
        <v>46216.914386574077</v>
      </c>
      <c r="K1751">
        <v>1</v>
      </c>
      <c r="L1751">
        <v>1</v>
      </c>
      <c r="M1751" t="s">
        <v>1850</v>
      </c>
      <c r="N1751" t="s">
        <v>1851</v>
      </c>
      <c r="O1751" s="1">
        <v>46216.912604166668</v>
      </c>
      <c r="P1751" s="1">
        <v>46216.914386574077</v>
      </c>
      <c r="Q1751" s="1" t="str">
        <f t="shared" si="27"/>
        <v>4203204|r04</v>
      </c>
    </row>
    <row r="1752" spans="1:17">
      <c r="A1752">
        <v>1751</v>
      </c>
      <c r="B1752" t="s">
        <v>1863</v>
      </c>
      <c r="C1752" t="s">
        <v>1864</v>
      </c>
      <c r="D1752">
        <v>2210904</v>
      </c>
      <c r="E1752">
        <v>81</v>
      </c>
      <c r="F1752" t="s">
        <v>1849</v>
      </c>
      <c r="G1752" s="1">
        <v>46216.91300925926</v>
      </c>
      <c r="H1752">
        <v>73</v>
      </c>
      <c r="I1752" t="s">
        <v>1849</v>
      </c>
      <c r="J1752" s="1">
        <v>46216.913310185184</v>
      </c>
      <c r="K1752">
        <v>1</v>
      </c>
      <c r="L1752">
        <v>1</v>
      </c>
      <c r="M1752" t="s">
        <v>1850</v>
      </c>
      <c r="N1752" t="s">
        <v>1851</v>
      </c>
      <c r="O1752" s="1">
        <v>46216.912604166668</v>
      </c>
      <c r="P1752" s="1">
        <v>46216.913310185184</v>
      </c>
      <c r="Q1752" s="1" t="str">
        <f t="shared" si="27"/>
        <v>2210904|r04</v>
      </c>
    </row>
    <row r="1753" spans="1:17">
      <c r="A1753">
        <v>1752</v>
      </c>
      <c r="B1753" t="s">
        <v>1863</v>
      </c>
      <c r="C1753" t="s">
        <v>1864</v>
      </c>
      <c r="D1753">
        <v>3515103</v>
      </c>
      <c r="E1753">
        <v>96</v>
      </c>
      <c r="F1753" t="s">
        <v>1849</v>
      </c>
      <c r="G1753" s="1">
        <v>46216.912986111114</v>
      </c>
      <c r="H1753">
        <v>68</v>
      </c>
      <c r="I1753" t="s">
        <v>1849</v>
      </c>
      <c r="J1753" s="1">
        <v>46216.913437499999</v>
      </c>
      <c r="K1753">
        <v>1</v>
      </c>
      <c r="L1753">
        <v>1</v>
      </c>
      <c r="M1753" t="s">
        <v>1850</v>
      </c>
      <c r="N1753" t="s">
        <v>1851</v>
      </c>
      <c r="O1753" s="1">
        <v>46216.912812499999</v>
      </c>
      <c r="P1753" s="1">
        <v>46216.913437499999</v>
      </c>
      <c r="Q1753" s="1" t="str">
        <f t="shared" si="27"/>
        <v>3515103|r04</v>
      </c>
    </row>
    <row r="1754" spans="1:17">
      <c r="A1754">
        <v>1753</v>
      </c>
      <c r="B1754" t="s">
        <v>1863</v>
      </c>
      <c r="C1754" t="s">
        <v>1864</v>
      </c>
      <c r="D1754">
        <v>2211704</v>
      </c>
      <c r="E1754">
        <v>76</v>
      </c>
      <c r="F1754" t="s">
        <v>1849</v>
      </c>
      <c r="G1754" s="1">
        <v>46216.913715277777</v>
      </c>
      <c r="H1754">
        <v>64</v>
      </c>
      <c r="I1754" t="s">
        <v>1849</v>
      </c>
      <c r="J1754" s="1">
        <v>46216.914143518516</v>
      </c>
      <c r="K1754">
        <v>1</v>
      </c>
      <c r="L1754">
        <v>1</v>
      </c>
      <c r="M1754" t="s">
        <v>1850</v>
      </c>
      <c r="N1754" t="s">
        <v>1851</v>
      </c>
      <c r="O1754" s="1">
        <v>46216.913344907407</v>
      </c>
      <c r="P1754" s="1">
        <v>46216.914143518516</v>
      </c>
      <c r="Q1754" s="1" t="str">
        <f t="shared" si="27"/>
        <v>2211704|r04</v>
      </c>
    </row>
    <row r="1755" spans="1:17">
      <c r="A1755">
        <v>1754</v>
      </c>
      <c r="B1755" t="s">
        <v>1863</v>
      </c>
      <c r="C1755" t="s">
        <v>1864</v>
      </c>
      <c r="D1755">
        <v>3515657</v>
      </c>
      <c r="E1755">
        <v>77</v>
      </c>
      <c r="F1755" t="s">
        <v>1849</v>
      </c>
      <c r="G1755" s="1">
        <v>46216.914641203701</v>
      </c>
      <c r="H1755">
        <v>74</v>
      </c>
      <c r="I1755" t="s">
        <v>1849</v>
      </c>
      <c r="J1755" s="1">
        <v>46216.914953703701</v>
      </c>
      <c r="K1755">
        <v>1</v>
      </c>
      <c r="L1755">
        <v>1</v>
      </c>
      <c r="M1755" t="s">
        <v>1850</v>
      </c>
      <c r="N1755" t="s">
        <v>1851</v>
      </c>
      <c r="O1755" s="1">
        <v>46216.913483796299</v>
      </c>
      <c r="P1755" s="1">
        <v>46216.914953703701</v>
      </c>
      <c r="Q1755" s="1" t="str">
        <f t="shared" si="27"/>
        <v>3515657|r04</v>
      </c>
    </row>
    <row r="1756" spans="1:17">
      <c r="A1756">
        <v>1755</v>
      </c>
      <c r="B1756" t="s">
        <v>1863</v>
      </c>
      <c r="C1756" t="s">
        <v>1864</v>
      </c>
      <c r="D1756">
        <v>2401453</v>
      </c>
      <c r="E1756">
        <v>83</v>
      </c>
      <c r="F1756" t="s">
        <v>1849</v>
      </c>
      <c r="G1756" s="1">
        <v>46216.914641203701</v>
      </c>
      <c r="I1756" t="s">
        <v>1852</v>
      </c>
      <c r="J1756" s="1">
        <v>46216.915532407409</v>
      </c>
      <c r="K1756">
        <v>1</v>
      </c>
      <c r="L1756">
        <v>0</v>
      </c>
      <c r="M1756" t="s">
        <v>1853</v>
      </c>
      <c r="N1756" t="s">
        <v>1851</v>
      </c>
      <c r="O1756" s="1">
        <v>46216.914178240739</v>
      </c>
      <c r="P1756" s="1">
        <v>46216.915532407409</v>
      </c>
      <c r="Q1756" s="1" t="str">
        <f t="shared" si="27"/>
        <v>2401453|r04</v>
      </c>
    </row>
    <row r="1757" spans="1:17">
      <c r="A1757">
        <v>1756</v>
      </c>
      <c r="B1757" t="s">
        <v>1863</v>
      </c>
      <c r="C1757" t="s">
        <v>1864</v>
      </c>
      <c r="D1757">
        <v>4205357</v>
      </c>
      <c r="E1757">
        <v>66</v>
      </c>
      <c r="F1757" t="s">
        <v>1849</v>
      </c>
      <c r="G1757" s="1">
        <v>46216.91479166667</v>
      </c>
      <c r="H1757">
        <v>62</v>
      </c>
      <c r="I1757" t="s">
        <v>1849</v>
      </c>
      <c r="J1757" s="1">
        <v>46216.915069444447</v>
      </c>
      <c r="K1757">
        <v>1</v>
      </c>
      <c r="L1757">
        <v>1</v>
      </c>
      <c r="M1757" t="s">
        <v>1850</v>
      </c>
      <c r="N1757" t="s">
        <v>1851</v>
      </c>
      <c r="O1757" s="1">
        <v>46216.914421296293</v>
      </c>
      <c r="P1757" s="1">
        <v>46216.915069444447</v>
      </c>
      <c r="Q1757" s="1" t="str">
        <f t="shared" si="27"/>
        <v>4205357|r04</v>
      </c>
    </row>
    <row r="1758" spans="1:17">
      <c r="A1758">
        <v>1757</v>
      </c>
      <c r="B1758" t="s">
        <v>1863</v>
      </c>
      <c r="C1758" t="s">
        <v>1864</v>
      </c>
      <c r="D1758">
        <v>3519204</v>
      </c>
      <c r="E1758">
        <v>72</v>
      </c>
      <c r="F1758" t="s">
        <v>1849</v>
      </c>
      <c r="G1758" s="1">
        <v>46216.915509259263</v>
      </c>
      <c r="H1758">
        <v>71</v>
      </c>
      <c r="I1758" t="s">
        <v>1849</v>
      </c>
      <c r="J1758" s="1">
        <v>46216.915810185186</v>
      </c>
      <c r="K1758">
        <v>1</v>
      </c>
      <c r="L1758">
        <v>1</v>
      </c>
      <c r="M1758" t="s">
        <v>1850</v>
      </c>
      <c r="N1758" t="s">
        <v>1851</v>
      </c>
      <c r="O1758" s="1">
        <v>46216.914988425924</v>
      </c>
      <c r="P1758" s="1">
        <v>46216.915810185186</v>
      </c>
      <c r="Q1758" s="1" t="str">
        <f t="shared" si="27"/>
        <v>3519204|r04</v>
      </c>
    </row>
    <row r="1759" spans="1:17">
      <c r="A1759">
        <v>1758</v>
      </c>
      <c r="B1759" t="s">
        <v>1863</v>
      </c>
      <c r="C1759" t="s">
        <v>1864</v>
      </c>
      <c r="D1759">
        <v>4209300</v>
      </c>
      <c r="E1759">
        <v>61</v>
      </c>
      <c r="F1759" t="s">
        <v>1849</v>
      </c>
      <c r="G1759" s="1">
        <v>46216.915509259263</v>
      </c>
      <c r="H1759">
        <v>60</v>
      </c>
      <c r="I1759" t="s">
        <v>1849</v>
      </c>
      <c r="J1759" s="1">
        <v>46216.915729166663</v>
      </c>
      <c r="K1759">
        <v>1</v>
      </c>
      <c r="L1759">
        <v>1</v>
      </c>
      <c r="M1759" t="s">
        <v>1850</v>
      </c>
      <c r="N1759" t="s">
        <v>1851</v>
      </c>
      <c r="O1759" s="1">
        <v>46216.91511574074</v>
      </c>
      <c r="P1759" s="1">
        <v>46216.915729166663</v>
      </c>
      <c r="Q1759" s="1" t="str">
        <f t="shared" si="27"/>
        <v>4209300|r04</v>
      </c>
    </row>
    <row r="1760" spans="1:17">
      <c r="A1760">
        <v>1759</v>
      </c>
      <c r="B1760" t="s">
        <v>1863</v>
      </c>
      <c r="C1760" t="s">
        <v>1864</v>
      </c>
      <c r="D1760">
        <v>2404408</v>
      </c>
      <c r="E1760">
        <v>77</v>
      </c>
      <c r="F1760" t="s">
        <v>1849</v>
      </c>
      <c r="G1760" s="1">
        <v>46216.915925925925</v>
      </c>
      <c r="H1760">
        <v>69</v>
      </c>
      <c r="I1760" t="s">
        <v>1849</v>
      </c>
      <c r="J1760" s="1">
        <v>46216.916192129633</v>
      </c>
      <c r="K1760">
        <v>1</v>
      </c>
      <c r="L1760">
        <v>1</v>
      </c>
      <c r="M1760" t="s">
        <v>1850</v>
      </c>
      <c r="N1760" t="s">
        <v>1851</v>
      </c>
      <c r="O1760" s="1">
        <v>46216.915567129632</v>
      </c>
      <c r="P1760" s="1">
        <v>46216.916192129633</v>
      </c>
      <c r="Q1760" s="1" t="str">
        <f t="shared" si="27"/>
        <v>2404408|r04</v>
      </c>
    </row>
    <row r="1761" spans="1:17">
      <c r="A1761">
        <v>1760</v>
      </c>
      <c r="B1761" t="s">
        <v>1863</v>
      </c>
      <c r="C1761" t="s">
        <v>1864</v>
      </c>
      <c r="D1761">
        <v>4209805</v>
      </c>
      <c r="E1761">
        <v>75</v>
      </c>
      <c r="F1761" t="s">
        <v>1849</v>
      </c>
      <c r="G1761" s="1">
        <v>46216.916203703702</v>
      </c>
      <c r="H1761">
        <v>67</v>
      </c>
      <c r="I1761" t="s">
        <v>1849</v>
      </c>
      <c r="J1761" s="1">
        <v>46216.91646990741</v>
      </c>
      <c r="K1761">
        <v>1</v>
      </c>
      <c r="L1761">
        <v>1</v>
      </c>
      <c r="M1761" t="s">
        <v>1850</v>
      </c>
      <c r="N1761" t="s">
        <v>1851</v>
      </c>
      <c r="O1761" s="1">
        <v>46216.915763888886</v>
      </c>
      <c r="P1761" s="1">
        <v>46216.91646990741</v>
      </c>
      <c r="Q1761" s="1" t="str">
        <f t="shared" si="27"/>
        <v>4209805|r04</v>
      </c>
    </row>
    <row r="1762" spans="1:17">
      <c r="A1762">
        <v>1761</v>
      </c>
      <c r="B1762" t="s">
        <v>1863</v>
      </c>
      <c r="C1762" t="s">
        <v>1864</v>
      </c>
      <c r="D1762">
        <v>3519709</v>
      </c>
      <c r="E1762">
        <v>69</v>
      </c>
      <c r="F1762" t="s">
        <v>1849</v>
      </c>
      <c r="G1762" s="1">
        <v>46216.916666666664</v>
      </c>
      <c r="H1762">
        <v>56</v>
      </c>
      <c r="I1762" t="s">
        <v>1849</v>
      </c>
      <c r="J1762" s="1">
        <v>46216.917094907411</v>
      </c>
      <c r="K1762">
        <v>1</v>
      </c>
      <c r="L1762">
        <v>1</v>
      </c>
      <c r="M1762" t="s">
        <v>1850</v>
      </c>
      <c r="N1762" t="s">
        <v>1851</v>
      </c>
      <c r="O1762" s="1">
        <v>46216.915856481479</v>
      </c>
      <c r="P1762" s="1">
        <v>46216.917094907411</v>
      </c>
      <c r="Q1762" s="1" t="str">
        <f t="shared" si="27"/>
        <v>3519709|r04</v>
      </c>
    </row>
    <row r="1763" spans="1:17">
      <c r="A1763">
        <v>1762</v>
      </c>
      <c r="B1763" t="s">
        <v>1863</v>
      </c>
      <c r="C1763" t="s">
        <v>1864</v>
      </c>
      <c r="D1763">
        <v>2405108</v>
      </c>
      <c r="E1763">
        <v>71</v>
      </c>
      <c r="F1763" t="s">
        <v>1849</v>
      </c>
      <c r="G1763" s="1">
        <v>46216.916655092595</v>
      </c>
      <c r="H1763">
        <v>66</v>
      </c>
      <c r="I1763" t="s">
        <v>1849</v>
      </c>
      <c r="J1763" s="1">
        <v>46216.916932870372</v>
      </c>
      <c r="K1763">
        <v>1</v>
      </c>
      <c r="L1763">
        <v>1</v>
      </c>
      <c r="M1763" t="s">
        <v>1850</v>
      </c>
      <c r="N1763" t="s">
        <v>1851</v>
      </c>
      <c r="O1763" s="1">
        <v>46216.916238425925</v>
      </c>
      <c r="P1763" s="1">
        <v>46216.916932870372</v>
      </c>
      <c r="Q1763" s="1" t="str">
        <f t="shared" si="27"/>
        <v>2405108|r04</v>
      </c>
    </row>
    <row r="1764" spans="1:17">
      <c r="A1764">
        <v>1763</v>
      </c>
      <c r="B1764" t="s">
        <v>1863</v>
      </c>
      <c r="C1764" t="s">
        <v>1864</v>
      </c>
      <c r="D1764">
        <v>4210209</v>
      </c>
      <c r="E1764">
        <v>72</v>
      </c>
      <c r="F1764" t="s">
        <v>1849</v>
      </c>
      <c r="G1764" s="1">
        <v>46216.916909722226</v>
      </c>
      <c r="H1764">
        <v>68</v>
      </c>
      <c r="I1764" t="s">
        <v>1849</v>
      </c>
      <c r="J1764" s="1">
        <v>46216.917175925926</v>
      </c>
      <c r="K1764">
        <v>1</v>
      </c>
      <c r="L1764">
        <v>1</v>
      </c>
      <c r="M1764" t="s">
        <v>1850</v>
      </c>
      <c r="N1764" t="s">
        <v>1851</v>
      </c>
      <c r="O1764" s="1">
        <v>46216.916504629633</v>
      </c>
      <c r="P1764" s="1">
        <v>46216.917175925926</v>
      </c>
      <c r="Q1764" s="1" t="str">
        <f t="shared" si="27"/>
        <v>4210209|r04</v>
      </c>
    </row>
    <row r="1765" spans="1:17">
      <c r="A1765">
        <v>1764</v>
      </c>
      <c r="B1765" t="s">
        <v>1863</v>
      </c>
      <c r="C1765" t="s">
        <v>1864</v>
      </c>
      <c r="D1765">
        <v>2406809</v>
      </c>
      <c r="E1765">
        <v>85</v>
      </c>
      <c r="F1765" t="s">
        <v>1849</v>
      </c>
      <c r="G1765" s="1">
        <v>46216.917604166665</v>
      </c>
      <c r="H1765">
        <v>82</v>
      </c>
      <c r="I1765" t="s">
        <v>1849</v>
      </c>
      <c r="J1765" s="1">
        <v>46216.918090277781</v>
      </c>
      <c r="K1765">
        <v>1</v>
      </c>
      <c r="L1765">
        <v>1</v>
      </c>
      <c r="M1765" t="s">
        <v>1850</v>
      </c>
      <c r="N1765" t="s">
        <v>1851</v>
      </c>
      <c r="O1765" s="1">
        <v>46216.916967592595</v>
      </c>
      <c r="P1765" s="1">
        <v>46216.918090277781</v>
      </c>
      <c r="Q1765" s="1" t="str">
        <f t="shared" si="27"/>
        <v>2406809|r04</v>
      </c>
    </row>
    <row r="1766" spans="1:17">
      <c r="A1766">
        <v>1765</v>
      </c>
      <c r="B1766" t="s">
        <v>1863</v>
      </c>
      <c r="C1766" t="s">
        <v>1864</v>
      </c>
      <c r="D1766">
        <v>3519808</v>
      </c>
      <c r="E1766">
        <v>96</v>
      </c>
      <c r="F1766" t="s">
        <v>1849</v>
      </c>
      <c r="G1766" s="1">
        <v>46216.917314814818</v>
      </c>
      <c r="H1766">
        <v>82</v>
      </c>
      <c r="I1766" t="s">
        <v>1849</v>
      </c>
      <c r="J1766" s="1">
        <v>46216.917650462965</v>
      </c>
      <c r="K1766">
        <v>1</v>
      </c>
      <c r="L1766">
        <v>1</v>
      </c>
      <c r="M1766" t="s">
        <v>1850</v>
      </c>
      <c r="N1766" t="s">
        <v>1851</v>
      </c>
      <c r="O1766" s="1">
        <v>46216.917141203703</v>
      </c>
      <c r="P1766" s="1">
        <v>46216.917650462965</v>
      </c>
      <c r="Q1766" s="1" t="str">
        <f t="shared" si="27"/>
        <v>3519808|r04</v>
      </c>
    </row>
    <row r="1767" spans="1:17">
      <c r="A1767">
        <v>1766</v>
      </c>
      <c r="B1767" t="s">
        <v>1863</v>
      </c>
      <c r="C1767" t="s">
        <v>1864</v>
      </c>
      <c r="D1767">
        <v>4210308</v>
      </c>
      <c r="E1767">
        <v>71</v>
      </c>
      <c r="F1767" t="s">
        <v>1849</v>
      </c>
      <c r="G1767" s="1">
        <v>46216.917766203704</v>
      </c>
      <c r="H1767">
        <v>67</v>
      </c>
      <c r="I1767" t="s">
        <v>1849</v>
      </c>
      <c r="J1767" s="1">
        <v>46216.918032407404</v>
      </c>
      <c r="K1767">
        <v>1</v>
      </c>
      <c r="L1767">
        <v>1</v>
      </c>
      <c r="M1767" t="s">
        <v>1850</v>
      </c>
      <c r="N1767" t="s">
        <v>1851</v>
      </c>
      <c r="O1767" s="1">
        <v>46216.917245370372</v>
      </c>
      <c r="P1767" s="1">
        <v>46216.918032407404</v>
      </c>
      <c r="Q1767" s="1" t="str">
        <f t="shared" si="27"/>
        <v>4210308|r04</v>
      </c>
    </row>
    <row r="1768" spans="1:17">
      <c r="A1768">
        <v>1767</v>
      </c>
      <c r="B1768" t="s">
        <v>1863</v>
      </c>
      <c r="C1768" t="s">
        <v>1864</v>
      </c>
      <c r="D1768">
        <v>3520004</v>
      </c>
      <c r="E1768">
        <v>79</v>
      </c>
      <c r="F1768" t="s">
        <v>1849</v>
      </c>
      <c r="G1768" s="1">
        <v>46216.918113425927</v>
      </c>
      <c r="H1768">
        <v>69</v>
      </c>
      <c r="I1768" t="s">
        <v>1849</v>
      </c>
      <c r="J1768" s="1">
        <v>46216.918391203704</v>
      </c>
      <c r="K1768">
        <v>1</v>
      </c>
      <c r="L1768">
        <v>1</v>
      </c>
      <c r="M1768" t="s">
        <v>1850</v>
      </c>
      <c r="N1768" t="s">
        <v>1851</v>
      </c>
      <c r="O1768" s="1">
        <v>46216.917685185188</v>
      </c>
      <c r="P1768" s="1">
        <v>46216.918391203704</v>
      </c>
      <c r="Q1768" s="1" t="str">
        <f t="shared" si="27"/>
        <v>3520004|r04</v>
      </c>
    </row>
    <row r="1769" spans="1:17">
      <c r="A1769">
        <v>1768</v>
      </c>
      <c r="B1769" t="s">
        <v>1863</v>
      </c>
      <c r="C1769" t="s">
        <v>1864</v>
      </c>
      <c r="D1769">
        <v>4211801</v>
      </c>
      <c r="E1769">
        <v>68</v>
      </c>
      <c r="F1769" t="s">
        <v>1849</v>
      </c>
      <c r="G1769" s="1">
        <v>46216.918495370373</v>
      </c>
      <c r="H1769">
        <v>61</v>
      </c>
      <c r="I1769" t="s">
        <v>1849</v>
      </c>
      <c r="J1769" s="1">
        <v>46216.918773148151</v>
      </c>
      <c r="K1769">
        <v>1</v>
      </c>
      <c r="L1769">
        <v>1</v>
      </c>
      <c r="M1769" t="s">
        <v>1850</v>
      </c>
      <c r="N1769" t="s">
        <v>1851</v>
      </c>
      <c r="O1769" s="1">
        <v>46216.918078703704</v>
      </c>
      <c r="P1769" s="1">
        <v>46216.918773148151</v>
      </c>
      <c r="Q1769" s="1" t="str">
        <f t="shared" si="27"/>
        <v>4211801|r04</v>
      </c>
    </row>
    <row r="1770" spans="1:17">
      <c r="A1770">
        <v>1769</v>
      </c>
      <c r="B1770" t="s">
        <v>1863</v>
      </c>
      <c r="C1770" t="s">
        <v>1864</v>
      </c>
      <c r="D1770">
        <v>2407104</v>
      </c>
      <c r="E1770">
        <v>96</v>
      </c>
      <c r="F1770" t="s">
        <v>1849</v>
      </c>
      <c r="G1770" s="1">
        <v>46216.918298611112</v>
      </c>
      <c r="H1770">
        <v>79</v>
      </c>
      <c r="I1770" t="s">
        <v>1849</v>
      </c>
      <c r="J1770" s="1">
        <v>46216.918530092589</v>
      </c>
      <c r="K1770">
        <v>1</v>
      </c>
      <c r="L1770">
        <v>1</v>
      </c>
      <c r="M1770" t="s">
        <v>1850</v>
      </c>
      <c r="N1770" t="s">
        <v>1851</v>
      </c>
      <c r="O1770" s="1">
        <v>46216.918136574073</v>
      </c>
      <c r="P1770" s="1">
        <v>46216.918530092589</v>
      </c>
      <c r="Q1770" s="1" t="str">
        <f t="shared" si="27"/>
        <v>2407104|r04</v>
      </c>
    </row>
    <row r="1771" spans="1:17">
      <c r="A1771">
        <v>1770</v>
      </c>
      <c r="B1771" t="s">
        <v>1863</v>
      </c>
      <c r="C1771" t="s">
        <v>1864</v>
      </c>
      <c r="D1771">
        <v>3520426</v>
      </c>
      <c r="E1771">
        <v>96</v>
      </c>
      <c r="F1771" t="s">
        <v>1849</v>
      </c>
      <c r="G1771" s="1">
        <v>46216.918622685182</v>
      </c>
      <c r="H1771">
        <v>66</v>
      </c>
      <c r="I1771" t="s">
        <v>1849</v>
      </c>
      <c r="J1771" s="1">
        <v>46216.918877314813</v>
      </c>
      <c r="K1771">
        <v>1</v>
      </c>
      <c r="L1771">
        <v>1</v>
      </c>
      <c r="M1771" t="s">
        <v>1850</v>
      </c>
      <c r="N1771" t="s">
        <v>1851</v>
      </c>
      <c r="O1771" s="1">
        <v>46216.918425925927</v>
      </c>
      <c r="P1771" s="1">
        <v>46216.918877314813</v>
      </c>
      <c r="Q1771" s="1" t="str">
        <f t="shared" si="27"/>
        <v>3520426|r04</v>
      </c>
    </row>
    <row r="1772" spans="1:17">
      <c r="A1772">
        <v>1771</v>
      </c>
      <c r="B1772" t="s">
        <v>1863</v>
      </c>
      <c r="C1772" t="s">
        <v>1864</v>
      </c>
      <c r="D1772">
        <v>2407252</v>
      </c>
      <c r="E1772">
        <v>75</v>
      </c>
      <c r="F1772" t="s">
        <v>1849</v>
      </c>
      <c r="G1772" s="1">
        <v>46216.918993055559</v>
      </c>
      <c r="H1772">
        <v>66</v>
      </c>
      <c r="I1772" t="s">
        <v>1849</v>
      </c>
      <c r="J1772" s="1">
        <v>46216.919236111113</v>
      </c>
      <c r="K1772">
        <v>1</v>
      </c>
      <c r="L1772">
        <v>1</v>
      </c>
      <c r="M1772" t="s">
        <v>1850</v>
      </c>
      <c r="N1772" t="s">
        <v>1851</v>
      </c>
      <c r="O1772" s="1">
        <v>46216.918587962966</v>
      </c>
      <c r="P1772" s="1">
        <v>46216.919236111113</v>
      </c>
      <c r="Q1772" s="1" t="str">
        <f t="shared" si="27"/>
        <v>2407252|r04</v>
      </c>
    </row>
    <row r="1773" spans="1:17">
      <c r="A1773">
        <v>1772</v>
      </c>
      <c r="B1773" t="s">
        <v>1863</v>
      </c>
      <c r="C1773" t="s">
        <v>1864</v>
      </c>
      <c r="D1773">
        <v>4212700</v>
      </c>
      <c r="E1773">
        <v>72</v>
      </c>
      <c r="F1773" t="s">
        <v>1849</v>
      </c>
      <c r="G1773" s="1">
        <v>46216.919282407405</v>
      </c>
      <c r="H1773">
        <v>65</v>
      </c>
      <c r="I1773" t="s">
        <v>1849</v>
      </c>
      <c r="J1773" s="1">
        <v>46216.919571759259</v>
      </c>
      <c r="K1773">
        <v>1</v>
      </c>
      <c r="L1773">
        <v>1</v>
      </c>
      <c r="M1773" t="s">
        <v>1850</v>
      </c>
      <c r="N1773" t="s">
        <v>1851</v>
      </c>
      <c r="O1773" s="1">
        <v>46216.918819444443</v>
      </c>
      <c r="P1773" s="1">
        <v>46216.919571759259</v>
      </c>
      <c r="Q1773" s="1" t="str">
        <f t="shared" si="27"/>
        <v>4212700|r04</v>
      </c>
    </row>
    <row r="1774" spans="1:17">
      <c r="A1774">
        <v>1773</v>
      </c>
      <c r="B1774" t="s">
        <v>1863</v>
      </c>
      <c r="C1774" t="s">
        <v>1864</v>
      </c>
      <c r="D1774">
        <v>3520905</v>
      </c>
      <c r="E1774">
        <v>96</v>
      </c>
      <c r="F1774" t="s">
        <v>1849</v>
      </c>
      <c r="G1774" s="1">
        <v>46216.919675925928</v>
      </c>
      <c r="H1774">
        <v>98</v>
      </c>
      <c r="I1774" t="s">
        <v>1849</v>
      </c>
      <c r="J1774" s="1">
        <v>46216.920081018521</v>
      </c>
      <c r="K1774">
        <v>1</v>
      </c>
      <c r="L1774">
        <v>1</v>
      </c>
      <c r="M1774" t="s">
        <v>1850</v>
      </c>
      <c r="N1774" t="s">
        <v>1851</v>
      </c>
      <c r="O1774" s="1">
        <v>46216.918946759259</v>
      </c>
      <c r="P1774" s="1">
        <v>46216.920081018521</v>
      </c>
      <c r="Q1774" s="1" t="str">
        <f t="shared" si="27"/>
        <v>3520905|r04</v>
      </c>
    </row>
    <row r="1775" spans="1:17">
      <c r="A1775">
        <v>1774</v>
      </c>
      <c r="B1775" t="s">
        <v>1863</v>
      </c>
      <c r="C1775" t="s">
        <v>1864</v>
      </c>
      <c r="D1775">
        <v>2407401</v>
      </c>
      <c r="E1775">
        <v>70</v>
      </c>
      <c r="F1775" t="s">
        <v>1849</v>
      </c>
      <c r="G1775" s="1">
        <v>46216.920081018521</v>
      </c>
      <c r="H1775">
        <v>70</v>
      </c>
      <c r="I1775" t="s">
        <v>1849</v>
      </c>
      <c r="J1775" s="1">
        <v>46216.920405092591</v>
      </c>
      <c r="K1775">
        <v>1</v>
      </c>
      <c r="L1775">
        <v>1</v>
      </c>
      <c r="M1775" t="s">
        <v>1850</v>
      </c>
      <c r="N1775" t="s">
        <v>1851</v>
      </c>
      <c r="O1775" s="1">
        <v>46216.919305555559</v>
      </c>
      <c r="P1775" s="1">
        <v>46216.920405092591</v>
      </c>
      <c r="Q1775" s="1" t="str">
        <f t="shared" si="27"/>
        <v>2407401|r04</v>
      </c>
    </row>
    <row r="1776" spans="1:17">
      <c r="A1776">
        <v>1775</v>
      </c>
      <c r="B1776" t="s">
        <v>1863</v>
      </c>
      <c r="C1776" t="s">
        <v>1864</v>
      </c>
      <c r="D1776">
        <v>4213302</v>
      </c>
      <c r="E1776">
        <v>70</v>
      </c>
      <c r="F1776" t="s">
        <v>1849</v>
      </c>
      <c r="G1776" s="1">
        <v>46216.922280092593</v>
      </c>
      <c r="H1776">
        <v>62</v>
      </c>
      <c r="I1776" t="s">
        <v>1849</v>
      </c>
      <c r="J1776" s="1">
        <v>46216.922488425924</v>
      </c>
      <c r="K1776">
        <v>1</v>
      </c>
      <c r="L1776">
        <v>1</v>
      </c>
      <c r="M1776" t="s">
        <v>1850</v>
      </c>
      <c r="N1776" t="s">
        <v>1851</v>
      </c>
      <c r="O1776" s="1">
        <v>46216.919606481482</v>
      </c>
      <c r="P1776" s="1">
        <v>46216.922488425924</v>
      </c>
      <c r="Q1776" s="1" t="str">
        <f t="shared" si="27"/>
        <v>4213302|r04</v>
      </c>
    </row>
    <row r="1777" spans="1:17">
      <c r="A1777">
        <v>1776</v>
      </c>
      <c r="B1777" t="s">
        <v>1863</v>
      </c>
      <c r="C1777" t="s">
        <v>1864</v>
      </c>
      <c r="D1777">
        <v>3521606</v>
      </c>
      <c r="E1777">
        <v>96</v>
      </c>
      <c r="F1777" t="s">
        <v>1849</v>
      </c>
      <c r="G1777" s="1">
        <v>46216.920254629629</v>
      </c>
      <c r="H1777">
        <v>70</v>
      </c>
      <c r="I1777" t="s">
        <v>1849</v>
      </c>
      <c r="J1777" s="1">
        <v>46216.920543981483</v>
      </c>
      <c r="K1777">
        <v>1</v>
      </c>
      <c r="L1777">
        <v>1</v>
      </c>
      <c r="M1777" t="s">
        <v>1850</v>
      </c>
      <c r="N1777" t="s">
        <v>1851</v>
      </c>
      <c r="O1777" s="1">
        <v>46216.920115740744</v>
      </c>
      <c r="P1777" s="1">
        <v>46216.920543981483</v>
      </c>
      <c r="Q1777" s="1" t="str">
        <f t="shared" si="27"/>
        <v>3521606|r04</v>
      </c>
    </row>
    <row r="1778" spans="1:17">
      <c r="A1778">
        <v>1777</v>
      </c>
      <c r="B1778" t="s">
        <v>1863</v>
      </c>
      <c r="C1778" t="s">
        <v>1864</v>
      </c>
      <c r="D1778">
        <v>2407500</v>
      </c>
      <c r="E1778">
        <v>69</v>
      </c>
      <c r="F1778" t="s">
        <v>1849</v>
      </c>
      <c r="G1778" s="1">
        <v>46216.923020833332</v>
      </c>
      <c r="H1778">
        <v>59</v>
      </c>
      <c r="I1778" t="s">
        <v>1849</v>
      </c>
      <c r="J1778" s="1">
        <v>46216.923229166663</v>
      </c>
      <c r="K1778">
        <v>1</v>
      </c>
      <c r="L1778">
        <v>1</v>
      </c>
      <c r="M1778" t="s">
        <v>1850</v>
      </c>
      <c r="N1778" t="s">
        <v>1851</v>
      </c>
      <c r="O1778" s="1">
        <v>46216.92046296296</v>
      </c>
      <c r="P1778" s="1">
        <v>46216.923229166663</v>
      </c>
      <c r="Q1778" s="1" t="str">
        <f t="shared" si="27"/>
        <v>2407500|r04</v>
      </c>
    </row>
    <row r="1779" spans="1:17">
      <c r="A1779">
        <v>1778</v>
      </c>
      <c r="B1779" t="s">
        <v>1863</v>
      </c>
      <c r="C1779" t="s">
        <v>1864</v>
      </c>
      <c r="D1779">
        <v>3524600</v>
      </c>
      <c r="E1779">
        <v>76</v>
      </c>
      <c r="F1779" t="s">
        <v>1849</v>
      </c>
      <c r="G1779" s="1">
        <v>46216.921249999999</v>
      </c>
      <c r="H1779">
        <v>74</v>
      </c>
      <c r="I1779" t="s">
        <v>1849</v>
      </c>
      <c r="J1779" s="1">
        <v>46216.921469907407</v>
      </c>
      <c r="K1779">
        <v>1</v>
      </c>
      <c r="L1779">
        <v>1</v>
      </c>
      <c r="M1779" t="s">
        <v>1850</v>
      </c>
      <c r="N1779" t="s">
        <v>1851</v>
      </c>
      <c r="O1779" s="1">
        <v>46216.920578703706</v>
      </c>
      <c r="P1779" s="1">
        <v>46216.921469907407</v>
      </c>
      <c r="Q1779" s="1" t="str">
        <f t="shared" si="27"/>
        <v>3524600|r04</v>
      </c>
    </row>
    <row r="1780" spans="1:17">
      <c r="A1780">
        <v>1779</v>
      </c>
      <c r="B1780" t="s">
        <v>1863</v>
      </c>
      <c r="C1780" t="s">
        <v>1864</v>
      </c>
      <c r="D1780">
        <v>3524808</v>
      </c>
      <c r="E1780">
        <v>96</v>
      </c>
      <c r="F1780" t="s">
        <v>1849</v>
      </c>
      <c r="G1780" s="1">
        <v>46216.921678240738</v>
      </c>
      <c r="H1780">
        <v>68</v>
      </c>
      <c r="I1780" t="s">
        <v>1849</v>
      </c>
      <c r="J1780" s="1">
        <v>46216.922071759262</v>
      </c>
      <c r="K1780">
        <v>1</v>
      </c>
      <c r="L1780">
        <v>1</v>
      </c>
      <c r="M1780" t="s">
        <v>1850</v>
      </c>
      <c r="N1780" t="s">
        <v>1851</v>
      </c>
      <c r="O1780" s="1">
        <v>46216.921516203707</v>
      </c>
      <c r="P1780" s="1">
        <v>46216.922071759262</v>
      </c>
      <c r="Q1780" s="1" t="str">
        <f t="shared" si="27"/>
        <v>3524808|r04</v>
      </c>
    </row>
    <row r="1781" spans="1:17">
      <c r="A1781">
        <v>1780</v>
      </c>
      <c r="B1781" t="s">
        <v>1863</v>
      </c>
      <c r="C1781" t="s">
        <v>1864</v>
      </c>
      <c r="D1781">
        <v>3524907</v>
      </c>
      <c r="E1781">
        <v>96</v>
      </c>
      <c r="F1781" t="s">
        <v>1849</v>
      </c>
      <c r="G1781" s="1">
        <v>46216.923182870371</v>
      </c>
      <c r="H1781">
        <v>59</v>
      </c>
      <c r="I1781" t="s">
        <v>1849</v>
      </c>
      <c r="J1781" s="1">
        <v>46216.923587962963</v>
      </c>
      <c r="K1781">
        <v>1</v>
      </c>
      <c r="L1781">
        <v>1</v>
      </c>
      <c r="M1781" t="s">
        <v>1850</v>
      </c>
      <c r="N1781" t="s">
        <v>1851</v>
      </c>
      <c r="O1781" s="1">
        <v>46216.922118055554</v>
      </c>
      <c r="P1781" s="1">
        <v>46216.923587962963</v>
      </c>
      <c r="Q1781" s="1" t="str">
        <f t="shared" si="27"/>
        <v>3524907|r04</v>
      </c>
    </row>
    <row r="1782" spans="1:17">
      <c r="A1782">
        <v>1781</v>
      </c>
      <c r="B1782" t="s">
        <v>1863</v>
      </c>
      <c r="C1782" t="s">
        <v>1864</v>
      </c>
      <c r="D1782">
        <v>4214805</v>
      </c>
      <c r="E1782">
        <v>75</v>
      </c>
      <c r="F1782" t="s">
        <v>1849</v>
      </c>
      <c r="G1782" s="1">
        <v>46216.923020833332</v>
      </c>
      <c r="H1782">
        <v>67</v>
      </c>
      <c r="I1782" t="s">
        <v>1849</v>
      </c>
      <c r="J1782" s="1">
        <v>46216.92328703704</v>
      </c>
      <c r="K1782">
        <v>1</v>
      </c>
      <c r="L1782">
        <v>1</v>
      </c>
      <c r="M1782" t="s">
        <v>1850</v>
      </c>
      <c r="N1782" t="s">
        <v>1851</v>
      </c>
      <c r="O1782" s="1">
        <v>46216.922534722224</v>
      </c>
      <c r="P1782" s="1">
        <v>46216.92328703704</v>
      </c>
      <c r="Q1782" s="1" t="str">
        <f t="shared" si="27"/>
        <v>4214805|r04</v>
      </c>
    </row>
    <row r="1783" spans="1:17">
      <c r="A1783">
        <v>1782</v>
      </c>
      <c r="B1783" t="s">
        <v>1863</v>
      </c>
      <c r="C1783" t="s">
        <v>1864</v>
      </c>
      <c r="D1783">
        <v>2411007</v>
      </c>
      <c r="E1783">
        <v>75</v>
      </c>
      <c r="F1783" t="s">
        <v>1849</v>
      </c>
      <c r="G1783" s="1">
        <v>46216.923715277779</v>
      </c>
      <c r="H1783">
        <v>65</v>
      </c>
      <c r="I1783" t="s">
        <v>1849</v>
      </c>
      <c r="J1783" s="1">
        <v>46216.923981481479</v>
      </c>
      <c r="K1783">
        <v>1</v>
      </c>
      <c r="L1783">
        <v>1</v>
      </c>
      <c r="M1783" t="s">
        <v>1850</v>
      </c>
      <c r="N1783" t="s">
        <v>1851</v>
      </c>
      <c r="O1783" s="1">
        <v>46216.923263888886</v>
      </c>
      <c r="P1783" s="1">
        <v>46216.923981481479</v>
      </c>
      <c r="Q1783" s="1" t="str">
        <f t="shared" si="27"/>
        <v>2411007|r04</v>
      </c>
    </row>
    <row r="1784" spans="1:17">
      <c r="A1784">
        <v>1783</v>
      </c>
      <c r="B1784" t="s">
        <v>1863</v>
      </c>
      <c r="C1784" t="s">
        <v>1864</v>
      </c>
      <c r="D1784">
        <v>4215455</v>
      </c>
      <c r="E1784">
        <v>71</v>
      </c>
      <c r="F1784" t="s">
        <v>1849</v>
      </c>
      <c r="G1784" s="1">
        <v>46216.923784722225</v>
      </c>
      <c r="H1784">
        <v>63</v>
      </c>
      <c r="I1784" t="s">
        <v>1849</v>
      </c>
      <c r="J1784" s="1">
        <v>46216.924027777779</v>
      </c>
      <c r="K1784">
        <v>1</v>
      </c>
      <c r="L1784">
        <v>1</v>
      </c>
      <c r="M1784" t="s">
        <v>1850</v>
      </c>
      <c r="N1784" t="s">
        <v>1851</v>
      </c>
      <c r="O1784" s="1">
        <v>46216.923344907409</v>
      </c>
      <c r="P1784" s="1">
        <v>46216.924027777779</v>
      </c>
      <c r="Q1784" s="1" t="str">
        <f t="shared" si="27"/>
        <v>4215455|r04</v>
      </c>
    </row>
    <row r="1785" spans="1:17">
      <c r="A1785">
        <v>1784</v>
      </c>
      <c r="B1785" t="s">
        <v>1863</v>
      </c>
      <c r="C1785" t="s">
        <v>1864</v>
      </c>
      <c r="D1785">
        <v>3530904</v>
      </c>
      <c r="E1785">
        <v>72</v>
      </c>
      <c r="F1785" t="s">
        <v>1849</v>
      </c>
      <c r="G1785" s="1">
        <v>46216.924004629633</v>
      </c>
      <c r="H1785">
        <v>65</v>
      </c>
      <c r="I1785" t="s">
        <v>1849</v>
      </c>
      <c r="J1785" s="1">
        <v>46216.924201388887</v>
      </c>
      <c r="K1785">
        <v>1</v>
      </c>
      <c r="L1785">
        <v>1</v>
      </c>
      <c r="M1785" t="s">
        <v>1850</v>
      </c>
      <c r="N1785" t="s">
        <v>1851</v>
      </c>
      <c r="O1785" s="1">
        <v>46216.923622685186</v>
      </c>
      <c r="P1785" s="1">
        <v>46216.924201388887</v>
      </c>
      <c r="Q1785" s="1" t="str">
        <f t="shared" si="27"/>
        <v>3530904|r04</v>
      </c>
    </row>
    <row r="1786" spans="1:17">
      <c r="A1786">
        <v>1785</v>
      </c>
      <c r="B1786" t="s">
        <v>1863</v>
      </c>
      <c r="C1786" t="s">
        <v>1864</v>
      </c>
      <c r="D1786">
        <v>2410306</v>
      </c>
      <c r="E1786">
        <v>75</v>
      </c>
      <c r="F1786" t="s">
        <v>1849</v>
      </c>
      <c r="G1786" s="1">
        <v>46216.924803240741</v>
      </c>
      <c r="H1786">
        <v>66</v>
      </c>
      <c r="I1786" t="s">
        <v>1849</v>
      </c>
      <c r="J1786" s="1">
        <v>46216.925057870372</v>
      </c>
      <c r="K1786">
        <v>1</v>
      </c>
      <c r="L1786">
        <v>1</v>
      </c>
      <c r="M1786" t="s">
        <v>1850</v>
      </c>
      <c r="N1786" t="s">
        <v>1851</v>
      </c>
      <c r="O1786" s="1">
        <v>46216.924027777779</v>
      </c>
      <c r="P1786" s="1">
        <v>46216.925057870372</v>
      </c>
      <c r="Q1786" s="1" t="str">
        <f t="shared" si="27"/>
        <v>2410306|r04</v>
      </c>
    </row>
    <row r="1787" spans="1:17">
      <c r="A1787">
        <v>1786</v>
      </c>
      <c r="B1787" t="s">
        <v>1863</v>
      </c>
      <c r="C1787" t="s">
        <v>1864</v>
      </c>
      <c r="D1787">
        <v>4218855</v>
      </c>
      <c r="E1787">
        <v>69</v>
      </c>
      <c r="F1787" t="s">
        <v>1849</v>
      </c>
      <c r="G1787" s="1">
        <v>46216.924502314818</v>
      </c>
      <c r="H1787">
        <v>63</v>
      </c>
      <c r="I1787" t="s">
        <v>1849</v>
      </c>
      <c r="J1787" s="1">
        <v>46216.924872685187</v>
      </c>
      <c r="K1787">
        <v>1</v>
      </c>
      <c r="L1787">
        <v>1</v>
      </c>
      <c r="M1787" t="s">
        <v>1850</v>
      </c>
      <c r="N1787" t="s">
        <v>1851</v>
      </c>
      <c r="O1787" s="1">
        <v>46216.924108796295</v>
      </c>
      <c r="P1787" s="1">
        <v>46216.924872685187</v>
      </c>
      <c r="Q1787" s="1" t="str">
        <f t="shared" si="27"/>
        <v>4218855|r04</v>
      </c>
    </row>
    <row r="1788" spans="1:17">
      <c r="A1788">
        <v>1787</v>
      </c>
      <c r="B1788" t="s">
        <v>1863</v>
      </c>
      <c r="C1788" t="s">
        <v>1864</v>
      </c>
      <c r="D1788">
        <v>3532900</v>
      </c>
      <c r="E1788">
        <v>99</v>
      </c>
      <c r="F1788" t="s">
        <v>1849</v>
      </c>
      <c r="G1788" s="1">
        <v>46216.924803240741</v>
      </c>
      <c r="H1788">
        <v>100</v>
      </c>
      <c r="I1788" t="s">
        <v>1849</v>
      </c>
      <c r="J1788" s="1">
        <v>46216.925092592595</v>
      </c>
      <c r="K1788">
        <v>1</v>
      </c>
      <c r="L1788">
        <v>1</v>
      </c>
      <c r="M1788" t="s">
        <v>1850</v>
      </c>
      <c r="N1788" t="s">
        <v>1851</v>
      </c>
      <c r="O1788" s="1">
        <v>46216.924247685187</v>
      </c>
      <c r="P1788" s="1">
        <v>46216.925092592595</v>
      </c>
      <c r="Q1788" s="1" t="str">
        <f t="shared" si="27"/>
        <v>3532900|r04</v>
      </c>
    </row>
    <row r="1789" spans="1:17">
      <c r="A1789">
        <v>1788</v>
      </c>
      <c r="B1789" t="s">
        <v>1863</v>
      </c>
      <c r="C1789" t="s">
        <v>1864</v>
      </c>
      <c r="D1789">
        <v>2413904</v>
      </c>
      <c r="E1789">
        <v>68</v>
      </c>
      <c r="F1789" t="s">
        <v>1849</v>
      </c>
      <c r="G1789" s="1">
        <v>46216.925335648149</v>
      </c>
      <c r="H1789">
        <v>60</v>
      </c>
      <c r="I1789" t="s">
        <v>1849</v>
      </c>
      <c r="J1789" s="1">
        <v>46216.92560185185</v>
      </c>
      <c r="K1789">
        <v>1</v>
      </c>
      <c r="L1789">
        <v>1</v>
      </c>
      <c r="M1789" t="s">
        <v>1850</v>
      </c>
      <c r="N1789" t="s">
        <v>1851</v>
      </c>
      <c r="O1789" s="1">
        <v>46216.925092592595</v>
      </c>
      <c r="P1789" s="1">
        <v>46216.92560185185</v>
      </c>
      <c r="Q1789" s="1" t="str">
        <f t="shared" si="27"/>
        <v>2413904|r04</v>
      </c>
    </row>
    <row r="1790" spans="1:17">
      <c r="A1790">
        <v>1789</v>
      </c>
      <c r="B1790" t="s">
        <v>1863</v>
      </c>
      <c r="C1790" t="s">
        <v>1864</v>
      </c>
      <c r="D1790">
        <v>3534104</v>
      </c>
      <c r="E1790">
        <v>95</v>
      </c>
      <c r="F1790" t="s">
        <v>1849</v>
      </c>
      <c r="G1790" s="1">
        <v>46216.926435185182</v>
      </c>
      <c r="H1790">
        <v>94</v>
      </c>
      <c r="I1790" t="s">
        <v>1849</v>
      </c>
      <c r="J1790" s="1">
        <v>46216.926701388889</v>
      </c>
      <c r="K1790">
        <v>1</v>
      </c>
      <c r="L1790">
        <v>1</v>
      </c>
      <c r="M1790" t="s">
        <v>1850</v>
      </c>
      <c r="N1790" t="s">
        <v>1851</v>
      </c>
      <c r="O1790" s="1">
        <v>46216.925150462965</v>
      </c>
      <c r="P1790" s="1">
        <v>46216.926701388889</v>
      </c>
      <c r="Q1790" s="1" t="str">
        <f t="shared" si="27"/>
        <v>3534104|r04</v>
      </c>
    </row>
    <row r="1791" spans="1:17">
      <c r="A1791">
        <v>1790</v>
      </c>
      <c r="B1791" t="s">
        <v>1863</v>
      </c>
      <c r="C1791" t="s">
        <v>1864</v>
      </c>
      <c r="D1791">
        <v>2414902</v>
      </c>
      <c r="E1791">
        <v>49</v>
      </c>
      <c r="F1791" t="s">
        <v>1849</v>
      </c>
      <c r="G1791" s="1">
        <v>46216.926446759258</v>
      </c>
      <c r="H1791">
        <v>45</v>
      </c>
      <c r="I1791" t="s">
        <v>1849</v>
      </c>
      <c r="J1791" s="1">
        <v>46216.926724537036</v>
      </c>
      <c r="K1791">
        <v>1</v>
      </c>
      <c r="L1791">
        <v>1</v>
      </c>
      <c r="M1791" t="s">
        <v>1850</v>
      </c>
      <c r="N1791" t="s">
        <v>1851</v>
      </c>
      <c r="O1791" s="1">
        <v>46216.925636574073</v>
      </c>
      <c r="P1791" s="1">
        <v>46216.926724537036</v>
      </c>
      <c r="Q1791" s="1" t="str">
        <f t="shared" si="27"/>
        <v>2414902|r04</v>
      </c>
    </row>
    <row r="1792" spans="1:17">
      <c r="A1792">
        <v>1791</v>
      </c>
      <c r="B1792" t="s">
        <v>1863</v>
      </c>
      <c r="C1792" t="s">
        <v>1864</v>
      </c>
      <c r="D1792">
        <v>3538105</v>
      </c>
      <c r="E1792">
        <v>79</v>
      </c>
      <c r="F1792" t="s">
        <v>1849</v>
      </c>
      <c r="G1792" s="1">
        <v>46216.927210648151</v>
      </c>
      <c r="H1792">
        <v>74</v>
      </c>
      <c r="I1792" t="s">
        <v>1849</v>
      </c>
      <c r="J1792" s="1">
        <v>46216.927453703705</v>
      </c>
      <c r="K1792">
        <v>1</v>
      </c>
      <c r="L1792">
        <v>1</v>
      </c>
      <c r="M1792" t="s">
        <v>1850</v>
      </c>
      <c r="N1792" t="s">
        <v>1851</v>
      </c>
      <c r="O1792" s="1">
        <v>46216.926747685182</v>
      </c>
      <c r="P1792" s="1">
        <v>46216.927453703705</v>
      </c>
      <c r="Q1792" s="1" t="str">
        <f t="shared" si="27"/>
        <v>3538105|r04</v>
      </c>
    </row>
    <row r="1793" spans="1:17">
      <c r="A1793">
        <v>1792</v>
      </c>
      <c r="B1793" t="s">
        <v>1863</v>
      </c>
      <c r="C1793" t="s">
        <v>1864</v>
      </c>
      <c r="D1793">
        <v>2805703</v>
      </c>
      <c r="E1793">
        <v>69</v>
      </c>
      <c r="F1793" t="s">
        <v>1849</v>
      </c>
      <c r="G1793" s="1">
        <v>46216.927141203705</v>
      </c>
      <c r="H1793">
        <v>57</v>
      </c>
      <c r="I1793" t="s">
        <v>1849</v>
      </c>
      <c r="J1793" s="1">
        <v>46216.927442129629</v>
      </c>
      <c r="K1793">
        <v>1</v>
      </c>
      <c r="L1793">
        <v>1</v>
      </c>
      <c r="M1793" t="s">
        <v>1850</v>
      </c>
      <c r="N1793" t="s">
        <v>1851</v>
      </c>
      <c r="O1793" s="1">
        <v>46216.926770833335</v>
      </c>
      <c r="P1793" s="1">
        <v>46216.927442129629</v>
      </c>
      <c r="Q1793" s="1" t="str">
        <f t="shared" si="27"/>
        <v>2805703|r04</v>
      </c>
    </row>
    <row r="1794" spans="1:17">
      <c r="A1794">
        <v>1793</v>
      </c>
      <c r="B1794" t="s">
        <v>1863</v>
      </c>
      <c r="C1794" t="s">
        <v>1864</v>
      </c>
      <c r="D1794">
        <v>2805802</v>
      </c>
      <c r="E1794">
        <v>69</v>
      </c>
      <c r="F1794" t="s">
        <v>1849</v>
      </c>
      <c r="G1794" s="1">
        <v>46216.927881944444</v>
      </c>
      <c r="H1794">
        <v>57</v>
      </c>
      <c r="I1794" t="s">
        <v>1849</v>
      </c>
      <c r="J1794" s="1">
        <v>46216.928252314814</v>
      </c>
      <c r="K1794">
        <v>1</v>
      </c>
      <c r="L1794">
        <v>1</v>
      </c>
      <c r="M1794" t="s">
        <v>1850</v>
      </c>
      <c r="N1794" t="s">
        <v>1851</v>
      </c>
      <c r="O1794" s="1">
        <v>46216.927476851852</v>
      </c>
      <c r="P1794" s="1">
        <v>46216.928252314814</v>
      </c>
      <c r="Q1794" s="1" t="str">
        <f t="shared" ref="Q1794:Q1811" si="28">D1794&amp;"|"&amp;B1794</f>
        <v>2805802|r04</v>
      </c>
    </row>
    <row r="1795" spans="1:17">
      <c r="A1795">
        <v>1794</v>
      </c>
      <c r="B1795" t="s">
        <v>1863</v>
      </c>
      <c r="C1795" t="s">
        <v>1864</v>
      </c>
      <c r="D1795">
        <v>3539608</v>
      </c>
      <c r="E1795">
        <v>96</v>
      </c>
      <c r="F1795" t="s">
        <v>1849</v>
      </c>
      <c r="G1795" s="1">
        <v>46216.929976851854</v>
      </c>
      <c r="H1795">
        <v>71</v>
      </c>
      <c r="I1795" t="s">
        <v>1849</v>
      </c>
      <c r="J1795" s="1">
        <v>46216.930254629631</v>
      </c>
      <c r="K1795">
        <v>1</v>
      </c>
      <c r="L1795">
        <v>1</v>
      </c>
      <c r="M1795" t="s">
        <v>1850</v>
      </c>
      <c r="N1795" t="s">
        <v>1851</v>
      </c>
      <c r="O1795" s="1">
        <v>46216.927488425928</v>
      </c>
      <c r="P1795" s="1">
        <v>46216.930254629631</v>
      </c>
      <c r="Q1795" s="1" t="str">
        <f t="shared" si="28"/>
        <v>3539608|r04</v>
      </c>
    </row>
    <row r="1796" spans="1:17">
      <c r="A1796">
        <v>1795</v>
      </c>
      <c r="B1796" t="s">
        <v>1863</v>
      </c>
      <c r="C1796" t="s">
        <v>1864</v>
      </c>
      <c r="D1796">
        <v>2806008</v>
      </c>
      <c r="E1796">
        <v>65</v>
      </c>
      <c r="F1796" t="s">
        <v>1849</v>
      </c>
      <c r="G1796" s="1">
        <v>46216.928564814814</v>
      </c>
      <c r="H1796">
        <v>57</v>
      </c>
      <c r="I1796" t="s">
        <v>1849</v>
      </c>
      <c r="J1796" s="1">
        <v>46216.928854166668</v>
      </c>
      <c r="K1796">
        <v>1</v>
      </c>
      <c r="L1796">
        <v>1</v>
      </c>
      <c r="M1796" t="s">
        <v>1850</v>
      </c>
      <c r="N1796" t="s">
        <v>1851</v>
      </c>
      <c r="O1796" s="1">
        <v>46216.928298611114</v>
      </c>
      <c r="P1796" s="1">
        <v>46216.928854166668</v>
      </c>
      <c r="Q1796" s="1" t="str">
        <f t="shared" si="28"/>
        <v>2806008|r04</v>
      </c>
    </row>
    <row r="1797" spans="1:17">
      <c r="A1797">
        <v>1796</v>
      </c>
      <c r="B1797" t="s">
        <v>1863</v>
      </c>
      <c r="C1797" t="s">
        <v>1864</v>
      </c>
      <c r="D1797">
        <v>3539707</v>
      </c>
      <c r="E1797">
        <v>52</v>
      </c>
      <c r="F1797" t="s">
        <v>1849</v>
      </c>
      <c r="G1797" s="1">
        <v>46216.933391203704</v>
      </c>
      <c r="H1797">
        <v>49</v>
      </c>
      <c r="I1797" t="s">
        <v>1849</v>
      </c>
      <c r="J1797" s="1">
        <v>46216.933692129627</v>
      </c>
      <c r="K1797">
        <v>1</v>
      </c>
      <c r="L1797">
        <v>1</v>
      </c>
      <c r="M1797" t="s">
        <v>1850</v>
      </c>
      <c r="N1797" t="s">
        <v>1851</v>
      </c>
      <c r="O1797" s="1">
        <v>46216.930289351854</v>
      </c>
      <c r="P1797" s="1">
        <v>46216.933692129627</v>
      </c>
      <c r="Q1797" s="1" t="str">
        <f t="shared" si="28"/>
        <v>3539707|r04</v>
      </c>
    </row>
    <row r="1798" spans="1:17">
      <c r="A1798">
        <v>1797</v>
      </c>
      <c r="B1798" t="s">
        <v>1863</v>
      </c>
      <c r="C1798" t="s">
        <v>1864</v>
      </c>
      <c r="D1798">
        <v>3539806</v>
      </c>
      <c r="E1798">
        <v>96</v>
      </c>
      <c r="F1798" t="s">
        <v>1849</v>
      </c>
      <c r="G1798" s="1">
        <v>46216.936203703706</v>
      </c>
      <c r="H1798">
        <v>76</v>
      </c>
      <c r="I1798" t="s">
        <v>1849</v>
      </c>
      <c r="J1798" s="1">
        <v>46216.936481481483</v>
      </c>
      <c r="K1798">
        <v>1</v>
      </c>
      <c r="L1798">
        <v>1</v>
      </c>
      <c r="M1798" t="s">
        <v>1850</v>
      </c>
      <c r="N1798" t="s">
        <v>1851</v>
      </c>
      <c r="O1798" s="1">
        <v>46216.93372685185</v>
      </c>
      <c r="P1798" s="1">
        <v>46216.936481481483</v>
      </c>
      <c r="Q1798" s="1" t="str">
        <f t="shared" si="28"/>
        <v>3539806|r04</v>
      </c>
    </row>
    <row r="1799" spans="1:17">
      <c r="A1799">
        <v>1798</v>
      </c>
      <c r="B1799" t="s">
        <v>1863</v>
      </c>
      <c r="C1799" t="s">
        <v>1864</v>
      </c>
      <c r="D1799">
        <v>3540101</v>
      </c>
      <c r="E1799">
        <v>85</v>
      </c>
      <c r="F1799" t="s">
        <v>1849</v>
      </c>
      <c r="G1799" s="1">
        <v>46216.936956018515</v>
      </c>
      <c r="H1799">
        <v>81</v>
      </c>
      <c r="I1799" t="s">
        <v>1849</v>
      </c>
      <c r="J1799" s="1">
        <v>46216.937210648146</v>
      </c>
      <c r="K1799">
        <v>1</v>
      </c>
      <c r="L1799">
        <v>1</v>
      </c>
      <c r="M1799" t="s">
        <v>1850</v>
      </c>
      <c r="N1799" t="s">
        <v>1851</v>
      </c>
      <c r="O1799" s="1">
        <v>46216.936516203707</v>
      </c>
      <c r="P1799" s="1">
        <v>46216.937210648146</v>
      </c>
      <c r="Q1799" s="1" t="str">
        <f t="shared" si="28"/>
        <v>3540101|r04</v>
      </c>
    </row>
    <row r="1800" spans="1:17">
      <c r="A1800">
        <v>1799</v>
      </c>
      <c r="B1800" t="s">
        <v>1863</v>
      </c>
      <c r="C1800" t="s">
        <v>1864</v>
      </c>
      <c r="D1800">
        <v>3540853</v>
      </c>
      <c r="E1800">
        <v>75</v>
      </c>
      <c r="F1800" t="s">
        <v>1849</v>
      </c>
      <c r="G1800" s="1">
        <v>46216.940266203703</v>
      </c>
      <c r="H1800">
        <v>71</v>
      </c>
      <c r="I1800" t="s">
        <v>1849</v>
      </c>
      <c r="J1800" s="1">
        <v>46216.940879629627</v>
      </c>
      <c r="K1800">
        <v>1</v>
      </c>
      <c r="L1800">
        <v>1</v>
      </c>
      <c r="M1800" t="s">
        <v>1850</v>
      </c>
      <c r="N1800" t="s">
        <v>1851</v>
      </c>
      <c r="O1800" s="1">
        <v>46216.937256944446</v>
      </c>
      <c r="P1800" s="1">
        <v>46216.940879629627</v>
      </c>
      <c r="Q1800" s="1" t="str">
        <f t="shared" si="28"/>
        <v>3540853|r04</v>
      </c>
    </row>
    <row r="1801" spans="1:17">
      <c r="A1801">
        <v>1800</v>
      </c>
      <c r="B1801" t="s">
        <v>1863</v>
      </c>
      <c r="C1801" t="s">
        <v>1864</v>
      </c>
      <c r="D1801">
        <v>3544103</v>
      </c>
      <c r="E1801">
        <v>83</v>
      </c>
      <c r="F1801" t="s">
        <v>1849</v>
      </c>
      <c r="G1801" s="1">
        <v>46216.941192129627</v>
      </c>
      <c r="H1801">
        <v>74</v>
      </c>
      <c r="I1801" t="s">
        <v>1849</v>
      </c>
      <c r="J1801" s="1">
        <v>46216.941458333335</v>
      </c>
      <c r="K1801">
        <v>1</v>
      </c>
      <c r="L1801">
        <v>1</v>
      </c>
      <c r="M1801" t="s">
        <v>1850</v>
      </c>
      <c r="N1801" t="s">
        <v>1851</v>
      </c>
      <c r="O1801" s="1">
        <v>46216.94091435185</v>
      </c>
      <c r="P1801" s="1">
        <v>46216.941458333335</v>
      </c>
      <c r="Q1801" s="1" t="str">
        <f t="shared" si="28"/>
        <v>3544103|r04</v>
      </c>
    </row>
    <row r="1802" spans="1:17">
      <c r="A1802">
        <v>1801</v>
      </c>
      <c r="B1802" t="s">
        <v>1863</v>
      </c>
      <c r="C1802" t="s">
        <v>1864</v>
      </c>
      <c r="D1802">
        <v>3544509</v>
      </c>
      <c r="E1802">
        <v>96</v>
      </c>
      <c r="F1802" t="s">
        <v>1849</v>
      </c>
      <c r="G1802" s="1">
        <v>46216.941643518519</v>
      </c>
      <c r="H1802">
        <v>61</v>
      </c>
      <c r="I1802" t="s">
        <v>1849</v>
      </c>
      <c r="J1802" s="1">
        <v>46216.941886574074</v>
      </c>
      <c r="K1802">
        <v>1</v>
      </c>
      <c r="L1802">
        <v>1</v>
      </c>
      <c r="M1802" t="s">
        <v>1850</v>
      </c>
      <c r="N1802" t="s">
        <v>1851</v>
      </c>
      <c r="O1802" s="1">
        <v>46216.941493055558</v>
      </c>
      <c r="P1802" s="1">
        <v>46216.941886574074</v>
      </c>
      <c r="Q1802" s="1" t="str">
        <f t="shared" si="28"/>
        <v>3544509|r04</v>
      </c>
    </row>
    <row r="1803" spans="1:17">
      <c r="A1803">
        <v>1802</v>
      </c>
      <c r="B1803" t="s">
        <v>1863</v>
      </c>
      <c r="C1803" t="s">
        <v>1864</v>
      </c>
      <c r="D1803">
        <v>3549953</v>
      </c>
      <c r="E1803">
        <v>75</v>
      </c>
      <c r="F1803" t="s">
        <v>1849</v>
      </c>
      <c r="G1803" s="1">
        <v>46216.942210648151</v>
      </c>
      <c r="H1803">
        <v>65</v>
      </c>
      <c r="I1803" t="s">
        <v>1849</v>
      </c>
      <c r="J1803" s="1">
        <v>46216.942418981482</v>
      </c>
      <c r="K1803">
        <v>1</v>
      </c>
      <c r="L1803">
        <v>1</v>
      </c>
      <c r="M1803" t="s">
        <v>1850</v>
      </c>
      <c r="N1803" t="s">
        <v>1851</v>
      </c>
      <c r="O1803" s="1">
        <v>46216.941921296297</v>
      </c>
      <c r="P1803" s="1">
        <v>46216.942430555559</v>
      </c>
      <c r="Q1803" s="1" t="str">
        <f t="shared" si="28"/>
        <v>3549953|r04</v>
      </c>
    </row>
    <row r="1804" spans="1:17">
      <c r="A1804">
        <v>1803</v>
      </c>
      <c r="B1804" t="s">
        <v>1863</v>
      </c>
      <c r="C1804" t="s">
        <v>1864</v>
      </c>
      <c r="D1804">
        <v>3550001</v>
      </c>
      <c r="E1804">
        <v>96</v>
      </c>
      <c r="F1804" t="s">
        <v>1849</v>
      </c>
      <c r="G1804" s="1">
        <v>46216.944953703707</v>
      </c>
      <c r="H1804">
        <v>69</v>
      </c>
      <c r="I1804" t="s">
        <v>1849</v>
      </c>
      <c r="J1804" s="1">
        <v>46216.945300925923</v>
      </c>
      <c r="K1804">
        <v>1</v>
      </c>
      <c r="L1804">
        <v>1</v>
      </c>
      <c r="M1804" t="s">
        <v>1850</v>
      </c>
      <c r="N1804" t="s">
        <v>1851</v>
      </c>
      <c r="O1804" s="1">
        <v>46216.942465277774</v>
      </c>
      <c r="P1804" s="1">
        <v>46216.945300925923</v>
      </c>
      <c r="Q1804" s="1" t="str">
        <f t="shared" si="28"/>
        <v>3550001|r04</v>
      </c>
    </row>
    <row r="1805" spans="1:17">
      <c r="A1805">
        <v>1804</v>
      </c>
      <c r="B1805" t="s">
        <v>1863</v>
      </c>
      <c r="C1805" t="s">
        <v>1864</v>
      </c>
      <c r="D1805">
        <v>3550506</v>
      </c>
      <c r="F1805" t="s">
        <v>1854</v>
      </c>
      <c r="G1805" s="1">
        <v>46216.952361111114</v>
      </c>
      <c r="H1805">
        <v>86</v>
      </c>
      <c r="I1805" t="s">
        <v>1849</v>
      </c>
      <c r="J1805" s="1">
        <v>46216.952638888892</v>
      </c>
      <c r="K1805">
        <v>0</v>
      </c>
      <c r="L1805">
        <v>1</v>
      </c>
      <c r="M1805" t="s">
        <v>1853</v>
      </c>
      <c r="N1805" t="s">
        <v>1851</v>
      </c>
      <c r="O1805" s="1">
        <v>46216.945335648146</v>
      </c>
      <c r="P1805" s="1">
        <v>46216.952638888892</v>
      </c>
      <c r="Q1805" s="1" t="str">
        <f t="shared" si="28"/>
        <v>3550506|r04</v>
      </c>
    </row>
    <row r="1806" spans="1:17">
      <c r="A1806">
        <v>1805</v>
      </c>
      <c r="B1806" t="s">
        <v>1863</v>
      </c>
      <c r="C1806" t="s">
        <v>1864</v>
      </c>
      <c r="D1806">
        <v>3550605</v>
      </c>
      <c r="E1806">
        <v>96</v>
      </c>
      <c r="F1806" t="s">
        <v>1849</v>
      </c>
      <c r="G1806" s="1">
        <v>46216.952835648146</v>
      </c>
      <c r="H1806">
        <v>76</v>
      </c>
      <c r="I1806" t="s">
        <v>1849</v>
      </c>
      <c r="J1806" s="1">
        <v>46216.953113425923</v>
      </c>
      <c r="K1806">
        <v>1</v>
      </c>
      <c r="L1806">
        <v>1</v>
      </c>
      <c r="M1806" t="s">
        <v>1850</v>
      </c>
      <c r="N1806" t="s">
        <v>1851</v>
      </c>
      <c r="O1806" s="1">
        <v>46216.952673611115</v>
      </c>
      <c r="P1806" s="1">
        <v>46216.953113425923</v>
      </c>
      <c r="Q1806" s="1" t="str">
        <f t="shared" si="28"/>
        <v>3550605|r04</v>
      </c>
    </row>
    <row r="1807" spans="1:17">
      <c r="A1807">
        <v>1806</v>
      </c>
      <c r="B1807" t="s">
        <v>1863</v>
      </c>
      <c r="C1807" t="s">
        <v>1864</v>
      </c>
      <c r="D1807">
        <v>3552007</v>
      </c>
      <c r="E1807">
        <v>66</v>
      </c>
      <c r="F1807" t="s">
        <v>1849</v>
      </c>
      <c r="G1807" s="1">
        <v>46216.953460648147</v>
      </c>
      <c r="H1807">
        <v>59</v>
      </c>
      <c r="I1807" t="s">
        <v>1849</v>
      </c>
      <c r="J1807" s="1">
        <v>46216.953750000001</v>
      </c>
      <c r="K1807">
        <v>1</v>
      </c>
      <c r="L1807">
        <v>1</v>
      </c>
      <c r="M1807" t="s">
        <v>1850</v>
      </c>
      <c r="N1807" t="s">
        <v>1851</v>
      </c>
      <c r="O1807" s="1">
        <v>46216.953148148146</v>
      </c>
      <c r="P1807" s="1">
        <v>46216.953750000001</v>
      </c>
      <c r="Q1807" s="1" t="str">
        <f t="shared" si="28"/>
        <v>3552007|r04</v>
      </c>
    </row>
    <row r="1808" spans="1:17">
      <c r="A1808">
        <v>1807</v>
      </c>
      <c r="B1808" t="s">
        <v>1863</v>
      </c>
      <c r="C1808" t="s">
        <v>1864</v>
      </c>
      <c r="D1808">
        <v>3553401</v>
      </c>
      <c r="E1808">
        <v>96</v>
      </c>
      <c r="F1808" t="s">
        <v>1849</v>
      </c>
      <c r="G1808" s="1">
        <v>46216.953935185185</v>
      </c>
      <c r="H1808">
        <v>59</v>
      </c>
      <c r="I1808" t="s">
        <v>1849</v>
      </c>
      <c r="J1808" s="1">
        <v>46216.95412037037</v>
      </c>
      <c r="K1808">
        <v>1</v>
      </c>
      <c r="L1808">
        <v>1</v>
      </c>
      <c r="M1808" t="s">
        <v>1850</v>
      </c>
      <c r="N1808" t="s">
        <v>1851</v>
      </c>
      <c r="O1808" s="1">
        <v>46216.953796296293</v>
      </c>
      <c r="P1808" s="1">
        <v>46216.95412037037</v>
      </c>
      <c r="Q1808" s="1" t="str">
        <f t="shared" si="28"/>
        <v>3553401|r04</v>
      </c>
    </row>
    <row r="1809" spans="1:17">
      <c r="A1809">
        <v>1808</v>
      </c>
      <c r="B1809" t="s">
        <v>1863</v>
      </c>
      <c r="C1809" t="s">
        <v>1864</v>
      </c>
      <c r="D1809">
        <v>3553906</v>
      </c>
      <c r="E1809">
        <v>92</v>
      </c>
      <c r="F1809" t="s">
        <v>1849</v>
      </c>
      <c r="G1809" s="1">
        <v>46216.954398148147</v>
      </c>
      <c r="H1809">
        <v>90</v>
      </c>
      <c r="I1809" t="s">
        <v>1849</v>
      </c>
      <c r="J1809" s="1">
        <v>46216.954606481479</v>
      </c>
      <c r="K1809">
        <v>1</v>
      </c>
      <c r="L1809">
        <v>1</v>
      </c>
      <c r="M1809" t="s">
        <v>1850</v>
      </c>
      <c r="N1809" t="s">
        <v>1851</v>
      </c>
      <c r="O1809" s="1">
        <v>46216.954155092593</v>
      </c>
      <c r="P1809" s="1">
        <v>46216.954606481479</v>
      </c>
      <c r="Q1809" s="1" t="str">
        <f t="shared" si="28"/>
        <v>3553906|r04</v>
      </c>
    </row>
    <row r="1810" spans="1:17">
      <c r="A1810">
        <v>1809</v>
      </c>
      <c r="B1810" t="s">
        <v>1863</v>
      </c>
      <c r="C1810" t="s">
        <v>1864</v>
      </c>
      <c r="D1810">
        <v>3554409</v>
      </c>
      <c r="E1810">
        <v>86</v>
      </c>
      <c r="F1810" t="s">
        <v>1849</v>
      </c>
      <c r="G1810" s="1">
        <v>46216.955196759256</v>
      </c>
      <c r="H1810">
        <v>79</v>
      </c>
      <c r="I1810" t="s">
        <v>1849</v>
      </c>
      <c r="J1810" s="1">
        <v>46216.955520833333</v>
      </c>
      <c r="K1810">
        <v>1</v>
      </c>
      <c r="L1810">
        <v>1</v>
      </c>
      <c r="M1810" t="s">
        <v>1850</v>
      </c>
      <c r="N1810" t="s">
        <v>1851</v>
      </c>
      <c r="O1810" s="1">
        <v>46216.954652777778</v>
      </c>
      <c r="P1810" s="1">
        <v>46216.955520833333</v>
      </c>
      <c r="Q1810" s="1" t="str">
        <f t="shared" si="28"/>
        <v>3554409|r04</v>
      </c>
    </row>
    <row r="1811" spans="1:17">
      <c r="A1811">
        <v>1810</v>
      </c>
      <c r="B1811" t="s">
        <v>1863</v>
      </c>
      <c r="C1811" t="s">
        <v>1864</v>
      </c>
      <c r="D1811">
        <v>3555604</v>
      </c>
      <c r="E1811">
        <v>72</v>
      </c>
      <c r="F1811" t="s">
        <v>1849</v>
      </c>
      <c r="G1811" s="1">
        <v>46216.955821759257</v>
      </c>
      <c r="H1811">
        <v>65</v>
      </c>
      <c r="I1811" t="s">
        <v>1849</v>
      </c>
      <c r="J1811" s="1">
        <v>46216.956064814818</v>
      </c>
      <c r="K1811">
        <v>1</v>
      </c>
      <c r="L1811">
        <v>1</v>
      </c>
      <c r="M1811" t="s">
        <v>1850</v>
      </c>
      <c r="N1811" t="s">
        <v>1851</v>
      </c>
      <c r="O1811" s="1">
        <v>46216.955555555556</v>
      </c>
      <c r="P1811" s="1">
        <v>46216.956064814818</v>
      </c>
      <c r="Q1811" s="1" t="str">
        <f t="shared" si="28"/>
        <v>3555604|r04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CB82-BB1F-45AA-84A7-2B9EEE42CCE1}">
  <dimension ref="A1:X4201"/>
  <sheetViews>
    <sheetView workbookViewId="0">
      <selection activeCell="B10" sqref="B10"/>
    </sheetView>
  </sheetViews>
  <sheetFormatPr defaultRowHeight="15"/>
  <cols>
    <col min="1" max="1" width="8.5703125" bestFit="1" customWidth="1"/>
    <col min="2" max="2" width="42.7109375" bestFit="1" customWidth="1"/>
    <col min="3" max="3" width="43.28515625" bestFit="1" customWidth="1"/>
    <col min="4" max="4" width="29.140625" bestFit="1" customWidth="1"/>
    <col min="5" max="5" width="14.28515625" bestFit="1" customWidth="1"/>
    <col min="6" max="6" width="11.28515625" bestFit="1" customWidth="1"/>
    <col min="7" max="7" width="44.42578125" bestFit="1" customWidth="1"/>
    <col min="8" max="8" width="81.140625" bestFit="1" customWidth="1"/>
    <col min="9" max="9" width="36.28515625" bestFit="1" customWidth="1"/>
    <col min="10" max="10" width="26.28515625" bestFit="1" customWidth="1"/>
    <col min="11" max="11" width="81.140625" bestFit="1" customWidth="1"/>
    <col min="12" max="13" width="15.5703125" bestFit="1" customWidth="1"/>
    <col min="14" max="14" width="20.28515625" bestFit="1" customWidth="1"/>
    <col min="15" max="15" width="22.140625" bestFit="1" customWidth="1"/>
    <col min="16" max="16" width="15.5703125" bestFit="1" customWidth="1"/>
    <col min="17" max="17" width="12.85546875" bestFit="1" customWidth="1"/>
    <col min="18" max="18" width="81.140625" bestFit="1" customWidth="1"/>
    <col min="19" max="19" width="14.85546875" bestFit="1" customWidth="1"/>
    <col min="20" max="20" width="16.28515625" bestFit="1" customWidth="1"/>
    <col min="21" max="21" width="81.140625" bestFit="1" customWidth="1"/>
    <col min="22" max="22" width="22.140625" bestFit="1" customWidth="1"/>
    <col min="23" max="23" width="31" bestFit="1" customWidth="1"/>
    <col min="24" max="24" width="15.5703125" bestFit="1" customWidth="1"/>
  </cols>
  <sheetData>
    <row r="1" spans="1:24">
      <c r="A1" t="s">
        <v>1865</v>
      </c>
      <c r="B1" t="s">
        <v>1832</v>
      </c>
      <c r="C1" t="s">
        <v>1833</v>
      </c>
      <c r="D1" t="s">
        <v>0</v>
      </c>
      <c r="E1" t="s">
        <v>1866</v>
      </c>
      <c r="F1" t="s">
        <v>1867</v>
      </c>
      <c r="G1" t="s">
        <v>1868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1876</v>
      </c>
      <c r="P1" t="s">
        <v>1877</v>
      </c>
      <c r="Q1" t="s">
        <v>1878</v>
      </c>
      <c r="R1" t="s">
        <v>1879</v>
      </c>
      <c r="S1" t="s">
        <v>1880</v>
      </c>
      <c r="T1" t="s">
        <v>1881</v>
      </c>
      <c r="U1" t="s">
        <v>1882</v>
      </c>
      <c r="V1" t="s">
        <v>1883</v>
      </c>
      <c r="W1" t="s">
        <v>1884</v>
      </c>
      <c r="X1" t="s">
        <v>1844</v>
      </c>
    </row>
    <row r="2" spans="1:24">
      <c r="A2">
        <v>1</v>
      </c>
      <c r="B2" t="s">
        <v>1847</v>
      </c>
      <c r="C2" t="s">
        <v>1848</v>
      </c>
      <c r="D2">
        <v>5203939</v>
      </c>
      <c r="E2" t="s">
        <v>1885</v>
      </c>
      <c r="F2">
        <v>1</v>
      </c>
      <c r="G2" t="s">
        <v>112</v>
      </c>
      <c r="H2" t="s">
        <v>1886</v>
      </c>
      <c r="I2" t="s">
        <v>1887</v>
      </c>
      <c r="J2">
        <v>1</v>
      </c>
      <c r="K2" t="s">
        <v>1888</v>
      </c>
      <c r="L2" s="1">
        <v>46193.017534722225</v>
      </c>
      <c r="M2" s="1">
        <v>46193.018055555556</v>
      </c>
      <c r="N2">
        <v>4507</v>
      </c>
      <c r="O2" t="s">
        <v>1849</v>
      </c>
      <c r="P2">
        <v>75</v>
      </c>
      <c r="Q2">
        <v>7.5</v>
      </c>
      <c r="R2" t="s">
        <v>1889</v>
      </c>
      <c r="S2" t="s">
        <v>1851</v>
      </c>
      <c r="T2" t="s">
        <v>1851</v>
      </c>
      <c r="U2" t="s">
        <v>1890</v>
      </c>
      <c r="V2" t="s">
        <v>1851</v>
      </c>
      <c r="W2" t="s">
        <v>1851</v>
      </c>
      <c r="X2" s="1">
        <v>46193.018055555556</v>
      </c>
    </row>
    <row r="3" spans="1:24">
      <c r="A3">
        <v>2</v>
      </c>
      <c r="B3" t="s">
        <v>1847</v>
      </c>
      <c r="C3" t="s">
        <v>1848</v>
      </c>
      <c r="D3">
        <v>1200179</v>
      </c>
      <c r="E3" t="s">
        <v>1885</v>
      </c>
      <c r="F3">
        <v>1</v>
      </c>
      <c r="G3" t="s">
        <v>854</v>
      </c>
      <c r="H3" t="s">
        <v>1891</v>
      </c>
      <c r="I3" t="s">
        <v>1887</v>
      </c>
      <c r="J3">
        <v>1</v>
      </c>
      <c r="K3" t="s">
        <v>1888</v>
      </c>
      <c r="L3" s="1">
        <v>46193.017523148148</v>
      </c>
      <c r="M3" s="1">
        <v>46193.018159722225</v>
      </c>
      <c r="N3">
        <v>5481</v>
      </c>
      <c r="O3" t="s">
        <v>1849</v>
      </c>
      <c r="P3">
        <v>61</v>
      </c>
      <c r="Q3">
        <v>6.1</v>
      </c>
      <c r="R3" t="s">
        <v>1892</v>
      </c>
      <c r="S3" t="s">
        <v>1851</v>
      </c>
      <c r="T3" t="s">
        <v>1851</v>
      </c>
      <c r="U3" t="s">
        <v>1893</v>
      </c>
      <c r="V3" t="s">
        <v>1851</v>
      </c>
      <c r="W3" t="s">
        <v>1851</v>
      </c>
      <c r="X3" s="1">
        <v>46193.018159722225</v>
      </c>
    </row>
    <row r="4" spans="1:24">
      <c r="A4">
        <v>3</v>
      </c>
      <c r="B4" t="s">
        <v>1847</v>
      </c>
      <c r="C4" t="s">
        <v>1848</v>
      </c>
      <c r="D4">
        <v>5203939</v>
      </c>
      <c r="E4" t="s">
        <v>1894</v>
      </c>
      <c r="F4">
        <v>1</v>
      </c>
      <c r="G4" t="s">
        <v>112</v>
      </c>
      <c r="H4" t="s">
        <v>112</v>
      </c>
      <c r="I4" t="s">
        <v>1895</v>
      </c>
      <c r="J4">
        <v>0</v>
      </c>
      <c r="K4" t="s">
        <v>1896</v>
      </c>
      <c r="L4" s="1">
        <v>46193.018182870372</v>
      </c>
      <c r="M4" s="1">
        <v>46193.018321759257</v>
      </c>
      <c r="N4">
        <v>1224</v>
      </c>
      <c r="O4" t="s">
        <v>1849</v>
      </c>
      <c r="P4">
        <v>72</v>
      </c>
      <c r="Q4">
        <v>7.2</v>
      </c>
      <c r="R4" t="s">
        <v>1851</v>
      </c>
      <c r="S4" t="s">
        <v>1851</v>
      </c>
      <c r="T4" t="s">
        <v>1851</v>
      </c>
      <c r="U4" t="s">
        <v>1897</v>
      </c>
      <c r="V4" t="s">
        <v>1851</v>
      </c>
      <c r="W4" t="s">
        <v>1851</v>
      </c>
      <c r="X4" s="1">
        <v>46193.018321759257</v>
      </c>
    </row>
    <row r="5" spans="1:24">
      <c r="A5">
        <v>4</v>
      </c>
      <c r="B5" t="s">
        <v>1847</v>
      </c>
      <c r="C5" t="s">
        <v>1848</v>
      </c>
      <c r="D5">
        <v>1200179</v>
      </c>
      <c r="E5" t="s">
        <v>1894</v>
      </c>
      <c r="F5">
        <v>1</v>
      </c>
      <c r="G5" t="s">
        <v>854</v>
      </c>
      <c r="H5" t="s">
        <v>854</v>
      </c>
      <c r="I5" t="s">
        <v>1898</v>
      </c>
      <c r="J5">
        <v>0</v>
      </c>
      <c r="K5" t="s">
        <v>1899</v>
      </c>
      <c r="L5" s="1">
        <v>46193.018287037034</v>
      </c>
      <c r="M5" s="1">
        <v>46193.018530092595</v>
      </c>
      <c r="N5">
        <v>2064</v>
      </c>
      <c r="O5" t="s">
        <v>1849</v>
      </c>
      <c r="P5">
        <v>61</v>
      </c>
      <c r="Q5">
        <v>6.1</v>
      </c>
      <c r="R5" t="s">
        <v>1851</v>
      </c>
      <c r="S5" t="s">
        <v>1851</v>
      </c>
      <c r="T5" t="s">
        <v>1851</v>
      </c>
      <c r="U5" t="s">
        <v>1900</v>
      </c>
      <c r="V5" t="s">
        <v>1851</v>
      </c>
      <c r="W5" t="s">
        <v>1851</v>
      </c>
      <c r="X5" s="1">
        <v>46193.018530092595</v>
      </c>
    </row>
    <row r="6" spans="1:24">
      <c r="A6">
        <v>5</v>
      </c>
      <c r="B6" t="s">
        <v>1847</v>
      </c>
      <c r="C6" t="s">
        <v>1848</v>
      </c>
      <c r="D6">
        <v>5204656</v>
      </c>
      <c r="E6" t="s">
        <v>1885</v>
      </c>
      <c r="F6">
        <v>1</v>
      </c>
      <c r="G6" t="s">
        <v>51</v>
      </c>
      <c r="H6" t="s">
        <v>1901</v>
      </c>
      <c r="I6" t="s">
        <v>1887</v>
      </c>
      <c r="J6">
        <v>1</v>
      </c>
      <c r="K6" t="s">
        <v>1888</v>
      </c>
      <c r="L6" s="1">
        <v>46193.018368055556</v>
      </c>
      <c r="M6" s="1">
        <v>46193.018831018519</v>
      </c>
      <c r="N6">
        <v>4005</v>
      </c>
      <c r="O6" t="s">
        <v>1849</v>
      </c>
      <c r="P6">
        <v>69</v>
      </c>
      <c r="Q6">
        <v>6.9</v>
      </c>
      <c r="R6" t="s">
        <v>1902</v>
      </c>
      <c r="S6" t="s">
        <v>1851</v>
      </c>
      <c r="T6" t="s">
        <v>1851</v>
      </c>
      <c r="U6" t="s">
        <v>1903</v>
      </c>
      <c r="V6" t="s">
        <v>1851</v>
      </c>
      <c r="W6" t="s">
        <v>1851</v>
      </c>
      <c r="X6" s="1">
        <v>46193.018831018519</v>
      </c>
    </row>
    <row r="7" spans="1:24">
      <c r="A7">
        <v>6</v>
      </c>
      <c r="B7" t="s">
        <v>1847</v>
      </c>
      <c r="C7" t="s">
        <v>1848</v>
      </c>
      <c r="D7">
        <v>5204656</v>
      </c>
      <c r="E7" t="s">
        <v>1894</v>
      </c>
      <c r="F7">
        <v>1</v>
      </c>
      <c r="G7" t="s">
        <v>51</v>
      </c>
      <c r="H7" t="s">
        <v>51</v>
      </c>
      <c r="I7" t="s">
        <v>1904</v>
      </c>
      <c r="J7">
        <v>0</v>
      </c>
      <c r="K7" t="s">
        <v>1905</v>
      </c>
      <c r="L7" s="1">
        <v>46193.018969907411</v>
      </c>
      <c r="M7" s="1">
        <v>46193.019062500003</v>
      </c>
      <c r="N7">
        <v>824</v>
      </c>
      <c r="O7" t="s">
        <v>1849</v>
      </c>
      <c r="P7">
        <v>69</v>
      </c>
      <c r="Q7">
        <v>6.9</v>
      </c>
      <c r="R7" t="s">
        <v>1851</v>
      </c>
      <c r="S7" t="s">
        <v>1851</v>
      </c>
      <c r="T7" t="s">
        <v>1851</v>
      </c>
      <c r="U7" t="s">
        <v>1906</v>
      </c>
      <c r="V7" t="s">
        <v>1851</v>
      </c>
      <c r="W7" t="s">
        <v>1851</v>
      </c>
      <c r="X7" s="1">
        <v>46193.019062500003</v>
      </c>
    </row>
    <row r="8" spans="1:24">
      <c r="A8">
        <v>7</v>
      </c>
      <c r="B8" t="s">
        <v>1847</v>
      </c>
      <c r="C8" t="s">
        <v>1848</v>
      </c>
      <c r="D8">
        <v>5205802</v>
      </c>
      <c r="E8" t="s">
        <v>1885</v>
      </c>
      <c r="F8">
        <v>1</v>
      </c>
      <c r="G8" t="s">
        <v>102</v>
      </c>
      <c r="H8" t="s">
        <v>1907</v>
      </c>
      <c r="I8" t="s">
        <v>1887</v>
      </c>
      <c r="J8">
        <v>1</v>
      </c>
      <c r="K8" t="s">
        <v>1888</v>
      </c>
      <c r="L8" s="1">
        <v>46193.019108796296</v>
      </c>
      <c r="M8" s="1">
        <v>46193.019409722219</v>
      </c>
      <c r="N8">
        <v>2654</v>
      </c>
      <c r="O8" t="s">
        <v>1849</v>
      </c>
      <c r="P8">
        <v>74</v>
      </c>
      <c r="Q8">
        <v>7.4</v>
      </c>
      <c r="R8" t="s">
        <v>1908</v>
      </c>
      <c r="S8" t="s">
        <v>1851</v>
      </c>
      <c r="T8" t="s">
        <v>1851</v>
      </c>
      <c r="U8" t="s">
        <v>1909</v>
      </c>
      <c r="V8" t="s">
        <v>1851</v>
      </c>
      <c r="W8" t="s">
        <v>1851</v>
      </c>
      <c r="X8" s="1">
        <v>46193.019409722219</v>
      </c>
    </row>
    <row r="9" spans="1:24">
      <c r="A9">
        <v>8</v>
      </c>
      <c r="B9" t="s">
        <v>1847</v>
      </c>
      <c r="C9" t="s">
        <v>1848</v>
      </c>
      <c r="D9">
        <v>5205802</v>
      </c>
      <c r="E9" t="s">
        <v>1894</v>
      </c>
      <c r="F9">
        <v>1</v>
      </c>
      <c r="G9" t="s">
        <v>102</v>
      </c>
      <c r="H9" t="s">
        <v>102</v>
      </c>
      <c r="I9" t="s">
        <v>1910</v>
      </c>
      <c r="J9">
        <v>0</v>
      </c>
      <c r="K9" t="s">
        <v>1911</v>
      </c>
      <c r="L9" s="1">
        <v>46193.019560185188</v>
      </c>
      <c r="M9" s="1">
        <v>46193.019629629627</v>
      </c>
      <c r="N9">
        <v>629</v>
      </c>
      <c r="O9" t="s">
        <v>1849</v>
      </c>
      <c r="P9">
        <v>74</v>
      </c>
      <c r="Q9">
        <v>7.4</v>
      </c>
      <c r="R9" t="s">
        <v>1851</v>
      </c>
      <c r="S9" t="s">
        <v>1851</v>
      </c>
      <c r="T9" t="s">
        <v>1851</v>
      </c>
      <c r="U9" t="s">
        <v>1912</v>
      </c>
      <c r="V9" t="s">
        <v>1851</v>
      </c>
      <c r="W9" t="s">
        <v>1851</v>
      </c>
      <c r="X9" s="1">
        <v>46193.019629629627</v>
      </c>
    </row>
    <row r="10" spans="1:24">
      <c r="A10">
        <v>9</v>
      </c>
      <c r="B10" t="s">
        <v>1847</v>
      </c>
      <c r="C10" t="s">
        <v>1848</v>
      </c>
      <c r="D10">
        <v>2700102</v>
      </c>
      <c r="E10" t="s">
        <v>1885</v>
      </c>
      <c r="F10">
        <v>1</v>
      </c>
      <c r="G10" t="s">
        <v>446</v>
      </c>
      <c r="H10" t="s">
        <v>1913</v>
      </c>
      <c r="I10" t="s">
        <v>1887</v>
      </c>
      <c r="J10">
        <v>1</v>
      </c>
      <c r="K10" t="s">
        <v>1888</v>
      </c>
      <c r="L10" s="1">
        <v>46193.017534722225</v>
      </c>
      <c r="M10" s="1">
        <v>46193.019756944443</v>
      </c>
      <c r="N10">
        <v>19283</v>
      </c>
      <c r="O10" t="s">
        <v>1854</v>
      </c>
      <c r="R10" t="s">
        <v>1914</v>
      </c>
      <c r="S10" t="s">
        <v>1851</v>
      </c>
      <c r="T10" t="s">
        <v>1851</v>
      </c>
      <c r="U10" t="s">
        <v>1915</v>
      </c>
      <c r="V10" t="s">
        <v>1854</v>
      </c>
      <c r="W10" t="s">
        <v>1851</v>
      </c>
      <c r="X10" s="1">
        <v>46193.019756944443</v>
      </c>
    </row>
    <row r="11" spans="1:24">
      <c r="A11">
        <v>10</v>
      </c>
      <c r="B11" t="s">
        <v>1847</v>
      </c>
      <c r="C11" t="s">
        <v>1848</v>
      </c>
      <c r="D11">
        <v>2700102</v>
      </c>
      <c r="E11" t="s">
        <v>1885</v>
      </c>
      <c r="F11">
        <v>2</v>
      </c>
      <c r="G11" t="s">
        <v>446</v>
      </c>
      <c r="H11" t="s">
        <v>1913</v>
      </c>
      <c r="I11" t="s">
        <v>1887</v>
      </c>
      <c r="J11">
        <v>1</v>
      </c>
      <c r="K11" t="s">
        <v>1888</v>
      </c>
      <c r="L11" s="1">
        <v>46193.019930555558</v>
      </c>
      <c r="M11" s="1">
        <v>46193.02003472222</v>
      </c>
      <c r="N11">
        <v>824</v>
      </c>
      <c r="O11" t="s">
        <v>1849</v>
      </c>
      <c r="P11">
        <v>57</v>
      </c>
      <c r="Q11">
        <v>5.7</v>
      </c>
      <c r="R11" t="s">
        <v>1916</v>
      </c>
      <c r="S11" t="s">
        <v>1851</v>
      </c>
      <c r="T11" t="s">
        <v>1851</v>
      </c>
      <c r="U11" t="s">
        <v>1915</v>
      </c>
      <c r="V11" t="s">
        <v>1851</v>
      </c>
      <c r="W11" t="s">
        <v>1851</v>
      </c>
      <c r="X11" s="1">
        <v>46193.02003472222</v>
      </c>
    </row>
    <row r="12" spans="1:24">
      <c r="A12">
        <v>11</v>
      </c>
      <c r="B12" t="s">
        <v>1847</v>
      </c>
      <c r="C12" t="s">
        <v>1848</v>
      </c>
      <c r="D12">
        <v>5206602</v>
      </c>
      <c r="E12" t="s">
        <v>1885</v>
      </c>
      <c r="F12">
        <v>1</v>
      </c>
      <c r="G12" t="s">
        <v>31</v>
      </c>
      <c r="H12" t="s">
        <v>1917</v>
      </c>
      <c r="I12" t="s">
        <v>1887</v>
      </c>
      <c r="J12">
        <v>1</v>
      </c>
      <c r="K12" t="s">
        <v>1888</v>
      </c>
      <c r="L12" s="1">
        <v>46193.019675925927</v>
      </c>
      <c r="M12" s="1">
        <v>46193.020069444443</v>
      </c>
      <c r="N12">
        <v>3368</v>
      </c>
      <c r="O12" t="s">
        <v>1849</v>
      </c>
      <c r="P12">
        <v>70</v>
      </c>
      <c r="Q12">
        <v>7</v>
      </c>
      <c r="R12" t="s">
        <v>1918</v>
      </c>
      <c r="S12" t="s">
        <v>1851</v>
      </c>
      <c r="T12" t="s">
        <v>1851</v>
      </c>
      <c r="U12" t="s">
        <v>1919</v>
      </c>
      <c r="V12" t="s">
        <v>1851</v>
      </c>
      <c r="W12" t="s">
        <v>1851</v>
      </c>
      <c r="X12" s="1">
        <v>46193.020069444443</v>
      </c>
    </row>
    <row r="13" spans="1:24">
      <c r="A13">
        <v>12</v>
      </c>
      <c r="B13" t="s">
        <v>1847</v>
      </c>
      <c r="C13" t="s">
        <v>1848</v>
      </c>
      <c r="D13">
        <v>2700102</v>
      </c>
      <c r="E13" t="s">
        <v>1894</v>
      </c>
      <c r="F13">
        <v>1</v>
      </c>
      <c r="G13" t="s">
        <v>446</v>
      </c>
      <c r="H13" t="s">
        <v>446</v>
      </c>
      <c r="I13" t="s">
        <v>1920</v>
      </c>
      <c r="J13">
        <v>0</v>
      </c>
      <c r="K13" t="s">
        <v>1921</v>
      </c>
      <c r="L13" s="1">
        <v>46193.020173611112</v>
      </c>
      <c r="M13" s="1">
        <v>46193.020300925928</v>
      </c>
      <c r="N13">
        <v>1147</v>
      </c>
      <c r="O13" t="s">
        <v>1852</v>
      </c>
      <c r="R13" t="s">
        <v>1851</v>
      </c>
      <c r="S13" t="s">
        <v>1851</v>
      </c>
      <c r="T13" t="s">
        <v>1851</v>
      </c>
      <c r="U13" t="s">
        <v>1922</v>
      </c>
      <c r="V13" t="s">
        <v>1851</v>
      </c>
      <c r="W13" t="s">
        <v>1851</v>
      </c>
      <c r="X13" s="1">
        <v>46193.020300925928</v>
      </c>
    </row>
    <row r="14" spans="1:24">
      <c r="A14">
        <v>13</v>
      </c>
      <c r="B14" t="s">
        <v>1847</v>
      </c>
      <c r="C14" t="s">
        <v>1848</v>
      </c>
      <c r="D14">
        <v>5206602</v>
      </c>
      <c r="E14" t="s">
        <v>1894</v>
      </c>
      <c r="F14">
        <v>1</v>
      </c>
      <c r="G14" t="s">
        <v>31</v>
      </c>
      <c r="H14" t="s">
        <v>31</v>
      </c>
      <c r="I14" t="s">
        <v>1923</v>
      </c>
      <c r="J14">
        <v>0</v>
      </c>
      <c r="K14" t="s">
        <v>1924</v>
      </c>
      <c r="L14" s="1">
        <v>46193.020208333335</v>
      </c>
      <c r="M14" s="1">
        <v>46193.02034722222</v>
      </c>
      <c r="N14">
        <v>1224</v>
      </c>
      <c r="O14" t="s">
        <v>1849</v>
      </c>
      <c r="P14">
        <v>69</v>
      </c>
      <c r="Q14">
        <v>6.9</v>
      </c>
      <c r="R14" t="s">
        <v>1851</v>
      </c>
      <c r="S14" t="s">
        <v>1851</v>
      </c>
      <c r="T14" t="s">
        <v>1851</v>
      </c>
      <c r="U14" t="s">
        <v>1925</v>
      </c>
      <c r="V14" t="s">
        <v>1851</v>
      </c>
      <c r="W14" t="s">
        <v>1851</v>
      </c>
      <c r="X14" s="1">
        <v>46193.02034722222</v>
      </c>
    </row>
    <row r="15" spans="1:24">
      <c r="A15">
        <v>14</v>
      </c>
      <c r="B15" t="s">
        <v>1847</v>
      </c>
      <c r="C15" t="s">
        <v>1848</v>
      </c>
      <c r="D15">
        <v>2700102</v>
      </c>
      <c r="E15" t="s">
        <v>1894</v>
      </c>
      <c r="F15">
        <v>2</v>
      </c>
      <c r="G15" t="s">
        <v>446</v>
      </c>
      <c r="H15" t="s">
        <v>446</v>
      </c>
      <c r="I15" t="s">
        <v>1920</v>
      </c>
      <c r="J15">
        <v>0</v>
      </c>
      <c r="K15" t="s">
        <v>1921</v>
      </c>
      <c r="L15" s="1">
        <v>46193.020428240743</v>
      </c>
      <c r="M15" s="1">
        <v>46193.020555555559</v>
      </c>
      <c r="N15">
        <v>1108</v>
      </c>
      <c r="O15" t="s">
        <v>1852</v>
      </c>
      <c r="R15" t="s">
        <v>1851</v>
      </c>
      <c r="S15" t="s">
        <v>1851</v>
      </c>
      <c r="T15" t="s">
        <v>1851</v>
      </c>
      <c r="U15" t="s">
        <v>1926</v>
      </c>
      <c r="V15" t="s">
        <v>1851</v>
      </c>
      <c r="W15" t="s">
        <v>1851</v>
      </c>
      <c r="X15" s="1">
        <v>46193.020555555559</v>
      </c>
    </row>
    <row r="16" spans="1:24">
      <c r="A16">
        <v>15</v>
      </c>
      <c r="B16" t="s">
        <v>1847</v>
      </c>
      <c r="C16" t="s">
        <v>1848</v>
      </c>
      <c r="D16">
        <v>1200393</v>
      </c>
      <c r="E16" t="s">
        <v>1885</v>
      </c>
      <c r="F16">
        <v>1</v>
      </c>
      <c r="G16" t="s">
        <v>791</v>
      </c>
      <c r="H16" t="s">
        <v>1927</v>
      </c>
      <c r="I16" t="s">
        <v>1887</v>
      </c>
      <c r="J16">
        <v>1</v>
      </c>
      <c r="K16" t="s">
        <v>1888</v>
      </c>
      <c r="L16" s="1">
        <v>46193.018564814818</v>
      </c>
      <c r="M16" s="1">
        <v>46193.020729166667</v>
      </c>
      <c r="N16">
        <v>18700</v>
      </c>
      <c r="O16" t="s">
        <v>1854</v>
      </c>
      <c r="R16" t="s">
        <v>1928</v>
      </c>
      <c r="S16" t="s">
        <v>1851</v>
      </c>
      <c r="T16" t="s">
        <v>1851</v>
      </c>
      <c r="U16" t="s">
        <v>1929</v>
      </c>
      <c r="V16" t="s">
        <v>1854</v>
      </c>
      <c r="W16" t="s">
        <v>1851</v>
      </c>
      <c r="X16" s="1">
        <v>46193.020729166667</v>
      </c>
    </row>
    <row r="17" spans="1:24">
      <c r="A17">
        <v>16</v>
      </c>
      <c r="B17" t="s">
        <v>1847</v>
      </c>
      <c r="C17" t="s">
        <v>1848</v>
      </c>
      <c r="D17">
        <v>5207253</v>
      </c>
      <c r="E17" t="s">
        <v>1885</v>
      </c>
      <c r="F17">
        <v>1</v>
      </c>
      <c r="G17" t="s">
        <v>41</v>
      </c>
      <c r="H17" t="s">
        <v>1930</v>
      </c>
      <c r="I17" t="s">
        <v>1887</v>
      </c>
      <c r="J17">
        <v>1</v>
      </c>
      <c r="K17" t="s">
        <v>1888</v>
      </c>
      <c r="L17" s="1">
        <v>46193.02039351852</v>
      </c>
      <c r="M17" s="1">
        <v>46193.020740740743</v>
      </c>
      <c r="N17">
        <v>3030</v>
      </c>
      <c r="O17" t="s">
        <v>1849</v>
      </c>
      <c r="P17">
        <v>76</v>
      </c>
      <c r="Q17">
        <v>7.6</v>
      </c>
      <c r="R17" t="s">
        <v>1931</v>
      </c>
      <c r="S17" t="s">
        <v>1851</v>
      </c>
      <c r="T17" t="s">
        <v>1851</v>
      </c>
      <c r="U17" t="s">
        <v>1932</v>
      </c>
      <c r="V17" t="s">
        <v>1851</v>
      </c>
      <c r="W17" t="s">
        <v>1851</v>
      </c>
      <c r="X17" s="1">
        <v>46193.020740740743</v>
      </c>
    </row>
    <row r="18" spans="1:24">
      <c r="A18">
        <v>17</v>
      </c>
      <c r="B18" t="s">
        <v>1847</v>
      </c>
      <c r="C18" t="s">
        <v>1848</v>
      </c>
      <c r="D18">
        <v>2700102</v>
      </c>
      <c r="E18" t="s">
        <v>1894</v>
      </c>
      <c r="F18">
        <v>3</v>
      </c>
      <c r="G18" t="s">
        <v>446</v>
      </c>
      <c r="H18" t="s">
        <v>446</v>
      </c>
      <c r="I18" t="s">
        <v>1920</v>
      </c>
      <c r="J18">
        <v>0</v>
      </c>
      <c r="K18" t="s">
        <v>1921</v>
      </c>
      <c r="L18" s="1">
        <v>46193.020775462966</v>
      </c>
      <c r="M18" s="1">
        <v>46193.020902777775</v>
      </c>
      <c r="N18">
        <v>1122</v>
      </c>
      <c r="O18" t="s">
        <v>1852</v>
      </c>
      <c r="R18" t="s">
        <v>1851</v>
      </c>
      <c r="S18" t="s">
        <v>1851</v>
      </c>
      <c r="T18" t="s">
        <v>1851</v>
      </c>
      <c r="U18" t="s">
        <v>1933</v>
      </c>
      <c r="V18" t="s">
        <v>1851</v>
      </c>
      <c r="W18" t="s">
        <v>1851</v>
      </c>
      <c r="X18" s="1">
        <v>46193.020902777775</v>
      </c>
    </row>
    <row r="19" spans="1:24">
      <c r="A19">
        <v>18</v>
      </c>
      <c r="B19" t="s">
        <v>1847</v>
      </c>
      <c r="C19" t="s">
        <v>1848</v>
      </c>
      <c r="D19">
        <v>5207253</v>
      </c>
      <c r="E19" t="s">
        <v>1894</v>
      </c>
      <c r="F19">
        <v>1</v>
      </c>
      <c r="G19" t="s">
        <v>41</v>
      </c>
      <c r="H19" t="s">
        <v>41</v>
      </c>
      <c r="I19" t="s">
        <v>1934</v>
      </c>
      <c r="J19">
        <v>0</v>
      </c>
      <c r="K19" t="s">
        <v>1935</v>
      </c>
      <c r="L19" s="1">
        <v>46193.020891203705</v>
      </c>
      <c r="M19" s="1">
        <v>46193.020960648151</v>
      </c>
      <c r="N19">
        <v>586</v>
      </c>
      <c r="O19" t="s">
        <v>1849</v>
      </c>
      <c r="P19">
        <v>78</v>
      </c>
      <c r="Q19">
        <v>7.8</v>
      </c>
      <c r="R19" t="s">
        <v>1851</v>
      </c>
      <c r="S19" t="s">
        <v>1851</v>
      </c>
      <c r="T19" t="s">
        <v>1851</v>
      </c>
      <c r="U19" t="s">
        <v>1936</v>
      </c>
      <c r="V19" t="s">
        <v>1851</v>
      </c>
      <c r="W19" t="s">
        <v>1851</v>
      </c>
      <c r="X19" s="1">
        <v>46193.020960648151</v>
      </c>
    </row>
    <row r="20" spans="1:24">
      <c r="A20">
        <v>19</v>
      </c>
      <c r="B20" t="s">
        <v>1847</v>
      </c>
      <c r="C20" t="s">
        <v>1848</v>
      </c>
      <c r="D20">
        <v>2702207</v>
      </c>
      <c r="E20" t="s">
        <v>1885</v>
      </c>
      <c r="F20">
        <v>1</v>
      </c>
      <c r="G20" t="s">
        <v>431</v>
      </c>
      <c r="H20" t="s">
        <v>1937</v>
      </c>
      <c r="I20" t="s">
        <v>1887</v>
      </c>
      <c r="J20">
        <v>1</v>
      </c>
      <c r="K20" t="s">
        <v>1888</v>
      </c>
      <c r="L20" s="1">
        <v>46193.020949074074</v>
      </c>
      <c r="M20" s="1">
        <v>46193.021168981482</v>
      </c>
      <c r="N20">
        <v>1870</v>
      </c>
      <c r="O20" t="s">
        <v>1849</v>
      </c>
      <c r="P20">
        <v>54</v>
      </c>
      <c r="Q20">
        <v>5.4</v>
      </c>
      <c r="R20" t="s">
        <v>1938</v>
      </c>
      <c r="S20" t="s">
        <v>1851</v>
      </c>
      <c r="T20" t="s">
        <v>1851</v>
      </c>
      <c r="U20" t="s">
        <v>1939</v>
      </c>
      <c r="V20" t="s">
        <v>1851</v>
      </c>
      <c r="W20" t="s">
        <v>1851</v>
      </c>
      <c r="X20" s="1">
        <v>46193.021168981482</v>
      </c>
    </row>
    <row r="21" spans="1:24">
      <c r="A21">
        <v>20</v>
      </c>
      <c r="B21" t="s">
        <v>1847</v>
      </c>
      <c r="C21" t="s">
        <v>1848</v>
      </c>
      <c r="D21">
        <v>5208806</v>
      </c>
      <c r="E21" t="s">
        <v>1885</v>
      </c>
      <c r="F21">
        <v>1</v>
      </c>
      <c r="G21" t="s">
        <v>122</v>
      </c>
      <c r="H21" t="s">
        <v>1940</v>
      </c>
      <c r="I21" t="s">
        <v>1887</v>
      </c>
      <c r="J21">
        <v>1</v>
      </c>
      <c r="K21" t="s">
        <v>1888</v>
      </c>
      <c r="L21" s="1">
        <v>46193.021018518521</v>
      </c>
      <c r="M21" s="1">
        <v>46193.02140046296</v>
      </c>
      <c r="N21">
        <v>3289</v>
      </c>
      <c r="O21" t="s">
        <v>1849</v>
      </c>
      <c r="P21">
        <v>70</v>
      </c>
      <c r="Q21">
        <v>7</v>
      </c>
      <c r="R21" t="s">
        <v>1941</v>
      </c>
      <c r="S21" t="s">
        <v>1851</v>
      </c>
      <c r="T21" t="s">
        <v>1851</v>
      </c>
      <c r="U21" t="s">
        <v>1942</v>
      </c>
      <c r="V21" t="s">
        <v>1851</v>
      </c>
      <c r="W21" t="s">
        <v>1851</v>
      </c>
      <c r="X21" s="1">
        <v>46193.02140046296</v>
      </c>
    </row>
    <row r="22" spans="1:24">
      <c r="A22">
        <v>21</v>
      </c>
      <c r="B22" t="s">
        <v>1847</v>
      </c>
      <c r="C22" t="s">
        <v>1848</v>
      </c>
      <c r="D22">
        <v>2702207</v>
      </c>
      <c r="E22" t="s">
        <v>1894</v>
      </c>
      <c r="F22">
        <v>1</v>
      </c>
      <c r="G22" t="s">
        <v>431</v>
      </c>
      <c r="H22" t="s">
        <v>431</v>
      </c>
      <c r="I22" t="s">
        <v>1943</v>
      </c>
      <c r="J22">
        <v>0</v>
      </c>
      <c r="K22" t="s">
        <v>1944</v>
      </c>
      <c r="L22" s="1">
        <v>46193.021319444444</v>
      </c>
      <c r="M22" s="1">
        <v>46193.021435185183</v>
      </c>
      <c r="N22">
        <v>958</v>
      </c>
      <c r="O22" t="s">
        <v>1849</v>
      </c>
      <c r="P22">
        <v>58</v>
      </c>
      <c r="Q22">
        <v>5.8</v>
      </c>
      <c r="R22" t="s">
        <v>1851</v>
      </c>
      <c r="S22" t="s">
        <v>1851</v>
      </c>
      <c r="T22" t="s">
        <v>1851</v>
      </c>
      <c r="U22" t="s">
        <v>1945</v>
      </c>
      <c r="V22" t="s">
        <v>1851</v>
      </c>
      <c r="W22" t="s">
        <v>1851</v>
      </c>
      <c r="X22" s="1">
        <v>46193.021435185183</v>
      </c>
    </row>
    <row r="23" spans="1:24">
      <c r="A23">
        <v>22</v>
      </c>
      <c r="B23" t="s">
        <v>1847</v>
      </c>
      <c r="C23" t="s">
        <v>1848</v>
      </c>
      <c r="D23">
        <v>1200393</v>
      </c>
      <c r="E23" t="s">
        <v>1885</v>
      </c>
      <c r="F23">
        <v>2</v>
      </c>
      <c r="G23" t="s">
        <v>791</v>
      </c>
      <c r="H23" t="s">
        <v>1927</v>
      </c>
      <c r="I23" t="s">
        <v>1887</v>
      </c>
      <c r="J23">
        <v>1</v>
      </c>
      <c r="K23" t="s">
        <v>1888</v>
      </c>
      <c r="L23" s="1">
        <v>46193.020960648151</v>
      </c>
      <c r="M23" s="1">
        <v>46193.021458333336</v>
      </c>
      <c r="N23">
        <v>4274</v>
      </c>
      <c r="O23" t="s">
        <v>1849</v>
      </c>
      <c r="P23">
        <v>61</v>
      </c>
      <c r="Q23">
        <v>6.1</v>
      </c>
      <c r="R23" t="s">
        <v>1946</v>
      </c>
      <c r="S23" t="s">
        <v>1851</v>
      </c>
      <c r="T23" t="s">
        <v>1851</v>
      </c>
      <c r="U23" t="s">
        <v>1929</v>
      </c>
      <c r="V23" t="s">
        <v>1851</v>
      </c>
      <c r="W23" t="s">
        <v>1851</v>
      </c>
      <c r="X23" s="1">
        <v>46193.021458333336</v>
      </c>
    </row>
    <row r="24" spans="1:24">
      <c r="A24">
        <v>23</v>
      </c>
      <c r="B24" t="s">
        <v>1847</v>
      </c>
      <c r="C24" t="s">
        <v>1848</v>
      </c>
      <c r="D24">
        <v>5208806</v>
      </c>
      <c r="E24" t="s">
        <v>1894</v>
      </c>
      <c r="F24">
        <v>1</v>
      </c>
      <c r="G24" t="s">
        <v>122</v>
      </c>
      <c r="H24" t="s">
        <v>122</v>
      </c>
      <c r="I24" t="s">
        <v>1947</v>
      </c>
      <c r="J24">
        <v>0</v>
      </c>
      <c r="K24" t="s">
        <v>1948</v>
      </c>
      <c r="L24" s="1">
        <v>46193.021527777775</v>
      </c>
      <c r="M24" s="1">
        <v>46193.021643518521</v>
      </c>
      <c r="N24">
        <v>999</v>
      </c>
      <c r="O24" t="s">
        <v>1849</v>
      </c>
      <c r="P24">
        <v>72</v>
      </c>
      <c r="Q24">
        <v>7.2</v>
      </c>
      <c r="R24" t="s">
        <v>1851</v>
      </c>
      <c r="S24" t="s">
        <v>1851</v>
      </c>
      <c r="T24" t="s">
        <v>1851</v>
      </c>
      <c r="U24" t="s">
        <v>1949</v>
      </c>
      <c r="V24" t="s">
        <v>1851</v>
      </c>
      <c r="W24" t="s">
        <v>1851</v>
      </c>
      <c r="X24" s="1">
        <v>46193.021643518521</v>
      </c>
    </row>
    <row r="25" spans="1:24">
      <c r="A25">
        <v>24</v>
      </c>
      <c r="B25" t="s">
        <v>1847</v>
      </c>
      <c r="C25" t="s">
        <v>1848</v>
      </c>
      <c r="D25">
        <v>1200393</v>
      </c>
      <c r="E25" t="s">
        <v>1894</v>
      </c>
      <c r="F25">
        <v>1</v>
      </c>
      <c r="G25" t="s">
        <v>791</v>
      </c>
      <c r="H25" t="s">
        <v>791</v>
      </c>
      <c r="I25" t="s">
        <v>1950</v>
      </c>
      <c r="J25">
        <v>0</v>
      </c>
      <c r="K25" t="s">
        <v>1951</v>
      </c>
      <c r="L25" s="1">
        <v>46193.021597222221</v>
      </c>
      <c r="M25" s="1">
        <v>46193.021909722222</v>
      </c>
      <c r="N25">
        <v>2704</v>
      </c>
      <c r="O25" t="s">
        <v>1849</v>
      </c>
      <c r="P25">
        <v>61</v>
      </c>
      <c r="Q25">
        <v>6.1</v>
      </c>
      <c r="R25" t="s">
        <v>1851</v>
      </c>
      <c r="S25" t="s">
        <v>1851</v>
      </c>
      <c r="T25" t="s">
        <v>1851</v>
      </c>
      <c r="U25" t="s">
        <v>1952</v>
      </c>
      <c r="V25" t="s">
        <v>1851</v>
      </c>
      <c r="W25" t="s">
        <v>1851</v>
      </c>
      <c r="X25" s="1">
        <v>46193.021909722222</v>
      </c>
    </row>
    <row r="26" spans="1:24">
      <c r="A26">
        <v>25</v>
      </c>
      <c r="B26" t="s">
        <v>1847</v>
      </c>
      <c r="C26" t="s">
        <v>1848</v>
      </c>
      <c r="D26">
        <v>2702900</v>
      </c>
      <c r="E26" t="s">
        <v>1885</v>
      </c>
      <c r="F26">
        <v>1</v>
      </c>
      <c r="G26" t="s">
        <v>355</v>
      </c>
      <c r="H26" t="s">
        <v>1953</v>
      </c>
      <c r="I26" t="s">
        <v>1887</v>
      </c>
      <c r="J26">
        <v>1</v>
      </c>
      <c r="K26" t="s">
        <v>1888</v>
      </c>
      <c r="L26" s="1">
        <v>46193.021481481483</v>
      </c>
      <c r="M26" s="1">
        <v>46193.021932870368</v>
      </c>
      <c r="N26">
        <v>3913</v>
      </c>
      <c r="O26" t="s">
        <v>1849</v>
      </c>
      <c r="P26">
        <v>64</v>
      </c>
      <c r="Q26">
        <v>6.4</v>
      </c>
      <c r="R26" t="s">
        <v>1954</v>
      </c>
      <c r="S26" t="s">
        <v>1851</v>
      </c>
      <c r="T26" t="s">
        <v>1851</v>
      </c>
      <c r="U26" t="s">
        <v>1955</v>
      </c>
      <c r="V26" t="s">
        <v>1851</v>
      </c>
      <c r="W26" t="s">
        <v>1851</v>
      </c>
      <c r="X26" s="1">
        <v>46193.021932870368</v>
      </c>
    </row>
    <row r="27" spans="1:24">
      <c r="A27">
        <v>26</v>
      </c>
      <c r="B27" t="s">
        <v>1847</v>
      </c>
      <c r="C27" t="s">
        <v>1848</v>
      </c>
      <c r="D27">
        <v>5209457</v>
      </c>
      <c r="E27" t="s">
        <v>1885</v>
      </c>
      <c r="F27">
        <v>1</v>
      </c>
      <c r="G27" t="s">
        <v>151</v>
      </c>
      <c r="H27" t="s">
        <v>1956</v>
      </c>
      <c r="I27" t="s">
        <v>1887</v>
      </c>
      <c r="J27">
        <v>1</v>
      </c>
      <c r="K27" t="s">
        <v>1888</v>
      </c>
      <c r="L27" s="1">
        <v>46193.021701388891</v>
      </c>
      <c r="M27" s="1">
        <v>46193.02207175926</v>
      </c>
      <c r="N27">
        <v>3245</v>
      </c>
      <c r="O27" t="s">
        <v>1849</v>
      </c>
      <c r="P27">
        <v>73</v>
      </c>
      <c r="Q27">
        <v>7.3</v>
      </c>
      <c r="R27" t="s">
        <v>1957</v>
      </c>
      <c r="S27" t="s">
        <v>1851</v>
      </c>
      <c r="T27" t="s">
        <v>1851</v>
      </c>
      <c r="U27" t="s">
        <v>1958</v>
      </c>
      <c r="V27" t="s">
        <v>1851</v>
      </c>
      <c r="W27" t="s">
        <v>1851</v>
      </c>
      <c r="X27" s="1">
        <v>46193.02207175926</v>
      </c>
    </row>
    <row r="28" spans="1:24">
      <c r="A28">
        <v>27</v>
      </c>
      <c r="B28" t="s">
        <v>1847</v>
      </c>
      <c r="C28" t="s">
        <v>1848</v>
      </c>
      <c r="D28">
        <v>1600303</v>
      </c>
      <c r="E28" t="s">
        <v>1885</v>
      </c>
      <c r="F28">
        <v>1</v>
      </c>
      <c r="G28" t="s">
        <v>819</v>
      </c>
      <c r="H28" t="s">
        <v>1959</v>
      </c>
      <c r="I28" t="s">
        <v>1887</v>
      </c>
      <c r="J28">
        <v>1</v>
      </c>
      <c r="K28" t="s">
        <v>1888</v>
      </c>
      <c r="L28" s="1">
        <v>46193.021956018521</v>
      </c>
      <c r="M28" s="1">
        <v>46193.022094907406</v>
      </c>
      <c r="N28">
        <v>1263</v>
      </c>
      <c r="O28" t="s">
        <v>1849</v>
      </c>
      <c r="P28">
        <v>92</v>
      </c>
      <c r="Q28">
        <v>9.1999999999999993</v>
      </c>
      <c r="R28" t="s">
        <v>1960</v>
      </c>
      <c r="S28" t="s">
        <v>1851</v>
      </c>
      <c r="T28" t="s">
        <v>1851</v>
      </c>
      <c r="U28" t="s">
        <v>1961</v>
      </c>
      <c r="V28" t="s">
        <v>1851</v>
      </c>
      <c r="W28" t="s">
        <v>1851</v>
      </c>
      <c r="X28" s="1">
        <v>46193.022094907406</v>
      </c>
    </row>
    <row r="29" spans="1:24">
      <c r="A29">
        <v>28</v>
      </c>
      <c r="B29" t="s">
        <v>1847</v>
      </c>
      <c r="C29" t="s">
        <v>1848</v>
      </c>
      <c r="D29">
        <v>2702900</v>
      </c>
      <c r="E29" t="s">
        <v>1894</v>
      </c>
      <c r="F29">
        <v>1</v>
      </c>
      <c r="G29" t="s">
        <v>355</v>
      </c>
      <c r="H29" t="s">
        <v>355</v>
      </c>
      <c r="I29" t="s">
        <v>1962</v>
      </c>
      <c r="J29">
        <v>0</v>
      </c>
      <c r="K29" t="s">
        <v>1963</v>
      </c>
      <c r="L29" s="1">
        <v>46193.02207175926</v>
      </c>
      <c r="M29" s="1">
        <v>46193.022164351853</v>
      </c>
      <c r="N29">
        <v>845</v>
      </c>
      <c r="O29" t="s">
        <v>1849</v>
      </c>
      <c r="P29">
        <v>68</v>
      </c>
      <c r="Q29">
        <v>6.8</v>
      </c>
      <c r="R29" t="s">
        <v>1851</v>
      </c>
      <c r="S29" t="s">
        <v>1851</v>
      </c>
      <c r="T29" t="s">
        <v>1851</v>
      </c>
      <c r="U29" t="s">
        <v>1964</v>
      </c>
      <c r="V29" t="s">
        <v>1851</v>
      </c>
      <c r="W29" t="s">
        <v>1851</v>
      </c>
      <c r="X29" s="1">
        <v>46193.022164351853</v>
      </c>
    </row>
    <row r="30" spans="1:24">
      <c r="A30">
        <v>29</v>
      </c>
      <c r="B30" t="s">
        <v>1847</v>
      </c>
      <c r="C30" t="s">
        <v>1848</v>
      </c>
      <c r="D30">
        <v>5209457</v>
      </c>
      <c r="E30" t="s">
        <v>1894</v>
      </c>
      <c r="F30">
        <v>1</v>
      </c>
      <c r="G30" t="s">
        <v>151</v>
      </c>
      <c r="H30" t="s">
        <v>151</v>
      </c>
      <c r="I30" t="s">
        <v>1965</v>
      </c>
      <c r="J30">
        <v>0</v>
      </c>
      <c r="K30" t="s">
        <v>1966</v>
      </c>
      <c r="L30" s="1">
        <v>46193.022222222222</v>
      </c>
      <c r="M30" s="1">
        <v>46193.022303240738</v>
      </c>
      <c r="N30">
        <v>655</v>
      </c>
      <c r="O30" t="s">
        <v>1849</v>
      </c>
      <c r="P30">
        <v>72</v>
      </c>
      <c r="Q30">
        <v>7.2</v>
      </c>
      <c r="R30" t="s">
        <v>1851</v>
      </c>
      <c r="S30" t="s">
        <v>1851</v>
      </c>
      <c r="T30" t="s">
        <v>1851</v>
      </c>
      <c r="U30" t="s">
        <v>1967</v>
      </c>
      <c r="V30" t="s">
        <v>1851</v>
      </c>
      <c r="W30" t="s">
        <v>1851</v>
      </c>
      <c r="X30" s="1">
        <v>46193.022303240738</v>
      </c>
    </row>
    <row r="31" spans="1:24">
      <c r="A31">
        <v>30</v>
      </c>
      <c r="B31" t="s">
        <v>1847</v>
      </c>
      <c r="C31" t="s">
        <v>1848</v>
      </c>
      <c r="D31">
        <v>1600303</v>
      </c>
      <c r="E31" t="s">
        <v>1894</v>
      </c>
      <c r="F31">
        <v>1</v>
      </c>
      <c r="G31" t="s">
        <v>819</v>
      </c>
      <c r="H31" t="s">
        <v>1968</v>
      </c>
      <c r="I31" t="s">
        <v>1969</v>
      </c>
      <c r="J31">
        <v>1</v>
      </c>
      <c r="K31" t="s">
        <v>1970</v>
      </c>
      <c r="L31" s="1">
        <v>46193.022222222222</v>
      </c>
      <c r="M31" s="1">
        <v>46193.022534722222</v>
      </c>
      <c r="N31">
        <v>2664</v>
      </c>
      <c r="O31" t="s">
        <v>1852</v>
      </c>
      <c r="R31" t="s">
        <v>1851</v>
      </c>
      <c r="S31" t="s">
        <v>1851</v>
      </c>
      <c r="T31" t="s">
        <v>1851</v>
      </c>
      <c r="U31" t="s">
        <v>1971</v>
      </c>
      <c r="V31" t="s">
        <v>1851</v>
      </c>
      <c r="W31" t="s">
        <v>1851</v>
      </c>
      <c r="X31" s="1">
        <v>46193.022534722222</v>
      </c>
    </row>
    <row r="32" spans="1:24">
      <c r="A32">
        <v>31</v>
      </c>
      <c r="B32" t="s">
        <v>1847</v>
      </c>
      <c r="C32" t="s">
        <v>1848</v>
      </c>
      <c r="D32">
        <v>2703304</v>
      </c>
      <c r="E32" t="s">
        <v>1885</v>
      </c>
      <c r="F32">
        <v>1</v>
      </c>
      <c r="G32" t="s">
        <v>190</v>
      </c>
      <c r="H32" t="s">
        <v>1972</v>
      </c>
      <c r="I32" t="s">
        <v>1887</v>
      </c>
      <c r="J32">
        <v>1</v>
      </c>
      <c r="K32" t="s">
        <v>1888</v>
      </c>
      <c r="L32" s="1">
        <v>46193.022210648145</v>
      </c>
      <c r="M32" s="1">
        <v>46193.022569444445</v>
      </c>
      <c r="N32">
        <v>3044</v>
      </c>
      <c r="O32" t="s">
        <v>1849</v>
      </c>
      <c r="P32">
        <v>64</v>
      </c>
      <c r="Q32">
        <v>6.4</v>
      </c>
      <c r="R32" t="s">
        <v>1973</v>
      </c>
      <c r="S32" t="s">
        <v>1851</v>
      </c>
      <c r="T32" t="s">
        <v>1851</v>
      </c>
      <c r="U32" t="s">
        <v>1974</v>
      </c>
      <c r="V32" t="s">
        <v>1851</v>
      </c>
      <c r="W32" t="s">
        <v>1851</v>
      </c>
      <c r="X32" s="1">
        <v>46193.022569444445</v>
      </c>
    </row>
    <row r="33" spans="1:24">
      <c r="A33">
        <v>32</v>
      </c>
      <c r="B33" t="s">
        <v>1847</v>
      </c>
      <c r="C33" t="s">
        <v>1848</v>
      </c>
      <c r="D33">
        <v>5210802</v>
      </c>
      <c r="E33" t="s">
        <v>1885</v>
      </c>
      <c r="F33">
        <v>1</v>
      </c>
      <c r="G33" t="s">
        <v>67</v>
      </c>
      <c r="H33" t="s">
        <v>1975</v>
      </c>
      <c r="I33" t="s">
        <v>1887</v>
      </c>
      <c r="J33">
        <v>1</v>
      </c>
      <c r="K33" t="s">
        <v>1888</v>
      </c>
      <c r="L33" s="1">
        <v>46193.022349537037</v>
      </c>
      <c r="M33" s="1">
        <v>46193.022777777776</v>
      </c>
      <c r="N33">
        <v>3694</v>
      </c>
      <c r="O33" t="s">
        <v>1849</v>
      </c>
      <c r="P33">
        <v>63</v>
      </c>
      <c r="Q33">
        <v>6.3</v>
      </c>
      <c r="R33" t="s">
        <v>1976</v>
      </c>
      <c r="S33" t="s">
        <v>1851</v>
      </c>
      <c r="T33" t="s">
        <v>1851</v>
      </c>
      <c r="U33" t="s">
        <v>1977</v>
      </c>
      <c r="V33" t="s">
        <v>1851</v>
      </c>
      <c r="W33" t="s">
        <v>1851</v>
      </c>
      <c r="X33" s="1">
        <v>46193.022777777776</v>
      </c>
    </row>
    <row r="34" spans="1:24">
      <c r="A34">
        <v>33</v>
      </c>
      <c r="B34" t="s">
        <v>1847</v>
      </c>
      <c r="C34" t="s">
        <v>1848</v>
      </c>
      <c r="D34">
        <v>1600303</v>
      </c>
      <c r="E34" t="s">
        <v>1894</v>
      </c>
      <c r="F34">
        <v>2</v>
      </c>
      <c r="G34" t="s">
        <v>819</v>
      </c>
      <c r="H34" t="s">
        <v>1968</v>
      </c>
      <c r="I34" t="s">
        <v>1969</v>
      </c>
      <c r="J34">
        <v>1</v>
      </c>
      <c r="K34" t="s">
        <v>1970</v>
      </c>
      <c r="L34" s="1">
        <v>46193.022650462961</v>
      </c>
      <c r="M34" s="1">
        <v>46193.022789351853</v>
      </c>
      <c r="N34">
        <v>1167</v>
      </c>
      <c r="O34" t="s">
        <v>1852</v>
      </c>
      <c r="R34" t="s">
        <v>1851</v>
      </c>
      <c r="S34" t="s">
        <v>1851</v>
      </c>
      <c r="T34" t="s">
        <v>1851</v>
      </c>
      <c r="U34" t="s">
        <v>1978</v>
      </c>
      <c r="V34" t="s">
        <v>1851</v>
      </c>
      <c r="W34" t="s">
        <v>1851</v>
      </c>
      <c r="X34" s="1">
        <v>46193.022789351853</v>
      </c>
    </row>
    <row r="35" spans="1:24">
      <c r="A35">
        <v>34</v>
      </c>
      <c r="B35" t="s">
        <v>1847</v>
      </c>
      <c r="C35" t="s">
        <v>1848</v>
      </c>
      <c r="D35">
        <v>2703304</v>
      </c>
      <c r="E35" t="s">
        <v>1894</v>
      </c>
      <c r="F35">
        <v>1</v>
      </c>
      <c r="G35" t="s">
        <v>190</v>
      </c>
      <c r="H35" t="s">
        <v>190</v>
      </c>
      <c r="I35" t="s">
        <v>1979</v>
      </c>
      <c r="J35">
        <v>0</v>
      </c>
      <c r="K35" t="s">
        <v>1980</v>
      </c>
      <c r="L35" s="1">
        <v>46193.022696759261</v>
      </c>
      <c r="M35" s="1">
        <v>46193.022812499999</v>
      </c>
      <c r="N35">
        <v>1011</v>
      </c>
      <c r="O35" t="s">
        <v>1849</v>
      </c>
      <c r="P35">
        <v>60</v>
      </c>
      <c r="Q35">
        <v>6</v>
      </c>
      <c r="R35" t="s">
        <v>1851</v>
      </c>
      <c r="S35" t="s">
        <v>1851</v>
      </c>
      <c r="T35" t="s">
        <v>1851</v>
      </c>
      <c r="U35" t="s">
        <v>1981</v>
      </c>
      <c r="V35" t="s">
        <v>1851</v>
      </c>
      <c r="W35" t="s">
        <v>1851</v>
      </c>
      <c r="X35" s="1">
        <v>46193.022812499999</v>
      </c>
    </row>
    <row r="36" spans="1:24">
      <c r="A36">
        <v>35</v>
      </c>
      <c r="B36" t="s">
        <v>1847</v>
      </c>
      <c r="C36" t="s">
        <v>1848</v>
      </c>
      <c r="D36">
        <v>5210802</v>
      </c>
      <c r="E36" t="s">
        <v>1894</v>
      </c>
      <c r="F36">
        <v>1</v>
      </c>
      <c r="G36" t="s">
        <v>67</v>
      </c>
      <c r="H36" t="s">
        <v>67</v>
      </c>
      <c r="I36" t="s">
        <v>1982</v>
      </c>
      <c r="J36">
        <v>0</v>
      </c>
      <c r="K36" t="s">
        <v>1983</v>
      </c>
      <c r="L36" s="1">
        <v>46193.022916666669</v>
      </c>
      <c r="M36" s="1">
        <v>46193.022997685184</v>
      </c>
      <c r="N36">
        <v>733</v>
      </c>
      <c r="O36" t="s">
        <v>1849</v>
      </c>
      <c r="P36">
        <v>62</v>
      </c>
      <c r="Q36">
        <v>6.2</v>
      </c>
      <c r="R36" t="s">
        <v>1851</v>
      </c>
      <c r="S36" t="s">
        <v>1851</v>
      </c>
      <c r="T36" t="s">
        <v>1851</v>
      </c>
      <c r="U36" t="s">
        <v>1984</v>
      </c>
      <c r="V36" t="s">
        <v>1851</v>
      </c>
      <c r="W36" t="s">
        <v>1851</v>
      </c>
      <c r="X36" s="1">
        <v>46193.022997685184</v>
      </c>
    </row>
    <row r="37" spans="1:24">
      <c r="A37">
        <v>36</v>
      </c>
      <c r="B37" t="s">
        <v>1847</v>
      </c>
      <c r="C37" t="s">
        <v>1848</v>
      </c>
      <c r="D37">
        <v>1600303</v>
      </c>
      <c r="E37" t="s">
        <v>1894</v>
      </c>
      <c r="F37">
        <v>3</v>
      </c>
      <c r="G37" t="s">
        <v>819</v>
      </c>
      <c r="H37" t="s">
        <v>1968</v>
      </c>
      <c r="I37" t="s">
        <v>1969</v>
      </c>
      <c r="J37">
        <v>1</v>
      </c>
      <c r="K37" t="s">
        <v>1970</v>
      </c>
      <c r="L37" s="1">
        <v>46193.023020833331</v>
      </c>
      <c r="M37" s="1">
        <v>46193.023159722223</v>
      </c>
      <c r="N37">
        <v>1198</v>
      </c>
      <c r="O37" t="s">
        <v>1852</v>
      </c>
      <c r="R37" t="s">
        <v>1851</v>
      </c>
      <c r="S37" t="s">
        <v>1851</v>
      </c>
      <c r="T37" t="s">
        <v>1851</v>
      </c>
      <c r="U37" t="s">
        <v>1985</v>
      </c>
      <c r="V37" t="s">
        <v>1851</v>
      </c>
      <c r="W37" t="s">
        <v>1851</v>
      </c>
      <c r="X37" s="1">
        <v>46193.023159722223</v>
      </c>
    </row>
    <row r="38" spans="1:24">
      <c r="A38">
        <v>37</v>
      </c>
      <c r="B38" t="s">
        <v>1847</v>
      </c>
      <c r="C38" t="s">
        <v>1848</v>
      </c>
      <c r="D38">
        <v>2706422</v>
      </c>
      <c r="E38" t="s">
        <v>1885</v>
      </c>
      <c r="F38">
        <v>1</v>
      </c>
      <c r="G38" t="s">
        <v>365</v>
      </c>
      <c r="H38" t="s">
        <v>1986</v>
      </c>
      <c r="I38" t="s">
        <v>1887</v>
      </c>
      <c r="J38">
        <v>1</v>
      </c>
      <c r="K38" t="s">
        <v>1888</v>
      </c>
      <c r="L38" s="1">
        <v>46193.022858796299</v>
      </c>
      <c r="M38" s="1">
        <v>46193.023159722223</v>
      </c>
      <c r="N38">
        <v>2616</v>
      </c>
      <c r="O38" t="s">
        <v>1849</v>
      </c>
      <c r="P38">
        <v>58</v>
      </c>
      <c r="Q38">
        <v>5.8</v>
      </c>
      <c r="R38" t="s">
        <v>1987</v>
      </c>
      <c r="S38" t="s">
        <v>1851</v>
      </c>
      <c r="T38" t="s">
        <v>1851</v>
      </c>
      <c r="U38" t="s">
        <v>1988</v>
      </c>
      <c r="V38" t="s">
        <v>1851</v>
      </c>
      <c r="W38" t="s">
        <v>1851</v>
      </c>
      <c r="X38" s="1">
        <v>46193.023159722223</v>
      </c>
    </row>
    <row r="39" spans="1:24">
      <c r="A39">
        <v>38</v>
      </c>
      <c r="B39" t="s">
        <v>1847</v>
      </c>
      <c r="C39" t="s">
        <v>1848</v>
      </c>
      <c r="D39">
        <v>5211800</v>
      </c>
      <c r="E39" t="s">
        <v>1885</v>
      </c>
      <c r="F39">
        <v>1</v>
      </c>
      <c r="G39" t="s">
        <v>117</v>
      </c>
      <c r="H39" t="s">
        <v>1989</v>
      </c>
      <c r="I39" t="s">
        <v>1887</v>
      </c>
      <c r="J39">
        <v>1</v>
      </c>
      <c r="K39" t="s">
        <v>1888</v>
      </c>
      <c r="L39" s="1">
        <v>46193.023043981484</v>
      </c>
      <c r="M39" s="1">
        <v>46193.023368055554</v>
      </c>
      <c r="N39">
        <v>2789</v>
      </c>
      <c r="O39" t="s">
        <v>1849</v>
      </c>
      <c r="P39">
        <v>70</v>
      </c>
      <c r="Q39">
        <v>7</v>
      </c>
      <c r="R39" t="s">
        <v>1990</v>
      </c>
      <c r="S39" t="s">
        <v>1851</v>
      </c>
      <c r="T39" t="s">
        <v>1851</v>
      </c>
      <c r="U39" t="s">
        <v>1991</v>
      </c>
      <c r="V39" t="s">
        <v>1851</v>
      </c>
      <c r="W39" t="s">
        <v>1851</v>
      </c>
      <c r="X39" s="1">
        <v>46193.023368055554</v>
      </c>
    </row>
    <row r="40" spans="1:24">
      <c r="A40">
        <v>39</v>
      </c>
      <c r="B40" t="s">
        <v>1847</v>
      </c>
      <c r="C40" t="s">
        <v>1848</v>
      </c>
      <c r="D40">
        <v>2706422</v>
      </c>
      <c r="E40" t="s">
        <v>1894</v>
      </c>
      <c r="F40">
        <v>1</v>
      </c>
      <c r="G40" t="s">
        <v>365</v>
      </c>
      <c r="H40" t="s">
        <v>365</v>
      </c>
      <c r="I40" t="s">
        <v>1992</v>
      </c>
      <c r="J40">
        <v>0</v>
      </c>
      <c r="K40" t="s">
        <v>1993</v>
      </c>
      <c r="L40" s="1">
        <v>46193.023287037038</v>
      </c>
      <c r="M40" s="1">
        <v>46193.023402777777</v>
      </c>
      <c r="N40">
        <v>987</v>
      </c>
      <c r="O40" t="s">
        <v>1849</v>
      </c>
      <c r="P40">
        <v>57</v>
      </c>
      <c r="Q40">
        <v>5.7</v>
      </c>
      <c r="R40" t="s">
        <v>1851</v>
      </c>
      <c r="S40" t="s">
        <v>1851</v>
      </c>
      <c r="T40" t="s">
        <v>1851</v>
      </c>
      <c r="U40" t="s">
        <v>1994</v>
      </c>
      <c r="V40" t="s">
        <v>1851</v>
      </c>
      <c r="W40" t="s">
        <v>1851</v>
      </c>
      <c r="X40" s="1">
        <v>46193.023402777777</v>
      </c>
    </row>
    <row r="41" spans="1:24">
      <c r="A41">
        <v>40</v>
      </c>
      <c r="B41" t="s">
        <v>1847</v>
      </c>
      <c r="C41" t="s">
        <v>1848</v>
      </c>
      <c r="D41">
        <v>1600550</v>
      </c>
      <c r="E41" t="s">
        <v>1885</v>
      </c>
      <c r="F41">
        <v>1</v>
      </c>
      <c r="G41" t="s">
        <v>770</v>
      </c>
      <c r="H41" t="s">
        <v>1995</v>
      </c>
      <c r="I41" t="s">
        <v>1887</v>
      </c>
      <c r="J41">
        <v>1</v>
      </c>
      <c r="K41" t="s">
        <v>1888</v>
      </c>
      <c r="L41" s="1">
        <v>46193.023217592592</v>
      </c>
      <c r="M41" s="1">
        <v>46193.023611111108</v>
      </c>
      <c r="N41">
        <v>3372</v>
      </c>
      <c r="O41" t="s">
        <v>1849</v>
      </c>
      <c r="P41">
        <v>65</v>
      </c>
      <c r="Q41">
        <v>6.5</v>
      </c>
      <c r="R41" t="s">
        <v>1996</v>
      </c>
      <c r="S41" t="s">
        <v>1851</v>
      </c>
      <c r="T41" t="s">
        <v>1851</v>
      </c>
      <c r="U41" t="s">
        <v>1997</v>
      </c>
      <c r="V41" t="s">
        <v>1851</v>
      </c>
      <c r="W41" t="s">
        <v>1851</v>
      </c>
      <c r="X41" s="1">
        <v>46193.023611111108</v>
      </c>
    </row>
    <row r="42" spans="1:24">
      <c r="A42">
        <v>41</v>
      </c>
      <c r="B42" t="s">
        <v>1847</v>
      </c>
      <c r="C42" t="s">
        <v>1848</v>
      </c>
      <c r="D42">
        <v>5211800</v>
      </c>
      <c r="E42" t="s">
        <v>1894</v>
      </c>
      <c r="F42">
        <v>1</v>
      </c>
      <c r="G42" t="s">
        <v>117</v>
      </c>
      <c r="H42" t="s">
        <v>117</v>
      </c>
      <c r="I42" t="s">
        <v>1998</v>
      </c>
      <c r="J42">
        <v>0</v>
      </c>
      <c r="K42" t="s">
        <v>1999</v>
      </c>
      <c r="L42" s="1">
        <v>46193.023518518516</v>
      </c>
      <c r="M42" s="1">
        <v>46193.023634259262</v>
      </c>
      <c r="N42">
        <v>1004</v>
      </c>
      <c r="O42" t="s">
        <v>1849</v>
      </c>
      <c r="P42">
        <v>71</v>
      </c>
      <c r="Q42">
        <v>7.1</v>
      </c>
      <c r="R42" t="s">
        <v>1851</v>
      </c>
      <c r="S42" t="s">
        <v>1851</v>
      </c>
      <c r="T42" t="s">
        <v>1851</v>
      </c>
      <c r="U42" t="s">
        <v>2000</v>
      </c>
      <c r="V42" t="s">
        <v>1851</v>
      </c>
      <c r="W42" t="s">
        <v>1851</v>
      </c>
      <c r="X42" s="1">
        <v>46193.023634259262</v>
      </c>
    </row>
    <row r="43" spans="1:24">
      <c r="A43">
        <v>42</v>
      </c>
      <c r="B43" t="s">
        <v>1847</v>
      </c>
      <c r="C43" t="s">
        <v>1848</v>
      </c>
      <c r="D43">
        <v>1600550</v>
      </c>
      <c r="E43" t="s">
        <v>1894</v>
      </c>
      <c r="F43">
        <v>1</v>
      </c>
      <c r="G43" t="s">
        <v>770</v>
      </c>
      <c r="H43" t="s">
        <v>770</v>
      </c>
      <c r="I43" t="s">
        <v>2001</v>
      </c>
      <c r="J43">
        <v>0</v>
      </c>
      <c r="K43" t="s">
        <v>2002</v>
      </c>
      <c r="L43" s="1">
        <v>46193.023738425924</v>
      </c>
      <c r="M43" s="1">
        <v>46193.023877314816</v>
      </c>
      <c r="N43">
        <v>1196</v>
      </c>
      <c r="O43" t="s">
        <v>1849</v>
      </c>
      <c r="P43">
        <v>68</v>
      </c>
      <c r="Q43">
        <v>6.8</v>
      </c>
      <c r="R43" t="s">
        <v>1851</v>
      </c>
      <c r="S43" t="s">
        <v>1851</v>
      </c>
      <c r="T43" t="s">
        <v>1851</v>
      </c>
      <c r="U43" t="s">
        <v>2003</v>
      </c>
      <c r="V43" t="s">
        <v>1851</v>
      </c>
      <c r="W43" t="s">
        <v>1851</v>
      </c>
      <c r="X43" s="1">
        <v>46193.023877314816</v>
      </c>
    </row>
    <row r="44" spans="1:24">
      <c r="A44">
        <v>43</v>
      </c>
      <c r="B44" t="s">
        <v>1847</v>
      </c>
      <c r="C44" t="s">
        <v>1848</v>
      </c>
      <c r="D44">
        <v>2708808</v>
      </c>
      <c r="E44" t="s">
        <v>1885</v>
      </c>
      <c r="F44">
        <v>1</v>
      </c>
      <c r="G44" t="s">
        <v>496</v>
      </c>
      <c r="H44" t="s">
        <v>2004</v>
      </c>
      <c r="I44" t="s">
        <v>1887</v>
      </c>
      <c r="J44">
        <v>1</v>
      </c>
      <c r="K44" t="s">
        <v>1888</v>
      </c>
      <c r="L44" s="1">
        <v>46193.023449074077</v>
      </c>
      <c r="M44" s="1">
        <v>46193.023993055554</v>
      </c>
      <c r="N44">
        <v>4641</v>
      </c>
      <c r="O44" t="s">
        <v>1849</v>
      </c>
      <c r="P44">
        <v>52</v>
      </c>
      <c r="Q44">
        <v>5.2</v>
      </c>
      <c r="R44" t="s">
        <v>2005</v>
      </c>
      <c r="S44" t="s">
        <v>1851</v>
      </c>
      <c r="T44" t="s">
        <v>1851</v>
      </c>
      <c r="U44" t="s">
        <v>2006</v>
      </c>
      <c r="V44" t="s">
        <v>1851</v>
      </c>
      <c r="W44" t="s">
        <v>1851</v>
      </c>
      <c r="X44" s="1">
        <v>46193.023993055554</v>
      </c>
    </row>
    <row r="45" spans="1:24">
      <c r="A45">
        <v>44</v>
      </c>
      <c r="B45" t="s">
        <v>1847</v>
      </c>
      <c r="C45" t="s">
        <v>1848</v>
      </c>
      <c r="D45">
        <v>5213806</v>
      </c>
      <c r="E45" t="s">
        <v>1885</v>
      </c>
      <c r="F45">
        <v>1</v>
      </c>
      <c r="G45" t="s">
        <v>82</v>
      </c>
      <c r="H45" t="s">
        <v>2007</v>
      </c>
      <c r="I45" t="s">
        <v>1887</v>
      </c>
      <c r="J45">
        <v>1</v>
      </c>
      <c r="K45" t="s">
        <v>1888</v>
      </c>
      <c r="L45" s="1">
        <v>46193.023680555554</v>
      </c>
      <c r="M45" s="1">
        <v>46193.024050925924</v>
      </c>
      <c r="N45">
        <v>3196</v>
      </c>
      <c r="O45" t="s">
        <v>1849</v>
      </c>
      <c r="P45">
        <v>76</v>
      </c>
      <c r="Q45">
        <v>7.6</v>
      </c>
      <c r="R45" t="s">
        <v>2008</v>
      </c>
      <c r="S45" t="s">
        <v>1851</v>
      </c>
      <c r="T45" t="s">
        <v>1851</v>
      </c>
      <c r="U45" t="s">
        <v>2009</v>
      </c>
      <c r="V45" t="s">
        <v>1851</v>
      </c>
      <c r="W45" t="s">
        <v>1851</v>
      </c>
      <c r="X45" s="1">
        <v>46193.024050925924</v>
      </c>
    </row>
    <row r="46" spans="1:24">
      <c r="A46">
        <v>45</v>
      </c>
      <c r="B46" t="s">
        <v>1847</v>
      </c>
      <c r="C46" t="s">
        <v>1848</v>
      </c>
      <c r="D46">
        <v>2708808</v>
      </c>
      <c r="E46" t="s">
        <v>1894</v>
      </c>
      <c r="F46">
        <v>1</v>
      </c>
      <c r="G46" t="s">
        <v>496</v>
      </c>
      <c r="H46" t="s">
        <v>496</v>
      </c>
      <c r="I46" t="s">
        <v>2010</v>
      </c>
      <c r="J46">
        <v>0</v>
      </c>
      <c r="K46" t="s">
        <v>2011</v>
      </c>
      <c r="L46" s="1">
        <v>46193.02412037037</v>
      </c>
      <c r="M46" s="1">
        <v>46193.024247685185</v>
      </c>
      <c r="N46">
        <v>1110</v>
      </c>
      <c r="O46" t="s">
        <v>1849</v>
      </c>
      <c r="P46">
        <v>52</v>
      </c>
      <c r="Q46">
        <v>5.2</v>
      </c>
      <c r="R46" t="s">
        <v>1851</v>
      </c>
      <c r="S46" t="s">
        <v>1851</v>
      </c>
      <c r="T46" t="s">
        <v>1851</v>
      </c>
      <c r="U46" t="s">
        <v>2012</v>
      </c>
      <c r="V46" t="s">
        <v>1851</v>
      </c>
      <c r="W46" t="s">
        <v>1851</v>
      </c>
      <c r="X46" s="1">
        <v>46193.024247685185</v>
      </c>
    </row>
    <row r="47" spans="1:24">
      <c r="A47">
        <v>46</v>
      </c>
      <c r="B47" t="s">
        <v>1847</v>
      </c>
      <c r="C47" t="s">
        <v>1848</v>
      </c>
      <c r="D47">
        <v>1600709</v>
      </c>
      <c r="E47" t="s">
        <v>1885</v>
      </c>
      <c r="F47">
        <v>1</v>
      </c>
      <c r="G47" t="s">
        <v>786</v>
      </c>
      <c r="H47" t="s">
        <v>2013</v>
      </c>
      <c r="I47" t="s">
        <v>1887</v>
      </c>
      <c r="J47">
        <v>1</v>
      </c>
      <c r="K47" t="s">
        <v>1888</v>
      </c>
      <c r="L47" s="1">
        <v>46193.023923611108</v>
      </c>
      <c r="M47" s="1">
        <v>46193.024259259262</v>
      </c>
      <c r="N47">
        <v>2976</v>
      </c>
      <c r="O47" t="s">
        <v>1849</v>
      </c>
      <c r="P47">
        <v>59</v>
      </c>
      <c r="Q47">
        <v>5.9</v>
      </c>
      <c r="R47" t="s">
        <v>2014</v>
      </c>
      <c r="S47" t="s">
        <v>1851</v>
      </c>
      <c r="T47" t="s">
        <v>1851</v>
      </c>
      <c r="U47" t="s">
        <v>2015</v>
      </c>
      <c r="V47" t="s">
        <v>1851</v>
      </c>
      <c r="W47" t="s">
        <v>1851</v>
      </c>
      <c r="X47" s="1">
        <v>46193.024259259262</v>
      </c>
    </row>
    <row r="48" spans="1:24">
      <c r="A48">
        <v>47</v>
      </c>
      <c r="B48" t="s">
        <v>1847</v>
      </c>
      <c r="C48" t="s">
        <v>1848</v>
      </c>
      <c r="D48">
        <v>5213806</v>
      </c>
      <c r="E48" t="s">
        <v>1894</v>
      </c>
      <c r="F48">
        <v>1</v>
      </c>
      <c r="G48" t="s">
        <v>82</v>
      </c>
      <c r="H48" t="s">
        <v>82</v>
      </c>
      <c r="I48" t="s">
        <v>2016</v>
      </c>
      <c r="J48">
        <v>0</v>
      </c>
      <c r="K48" t="s">
        <v>2017</v>
      </c>
      <c r="L48" s="1">
        <v>46193.024201388886</v>
      </c>
      <c r="M48" s="1">
        <v>46193.024282407408</v>
      </c>
      <c r="N48">
        <v>630</v>
      </c>
      <c r="O48" t="s">
        <v>1849</v>
      </c>
      <c r="P48">
        <v>73</v>
      </c>
      <c r="Q48">
        <v>7.3</v>
      </c>
      <c r="R48" t="s">
        <v>1851</v>
      </c>
      <c r="S48" t="s">
        <v>1851</v>
      </c>
      <c r="T48" t="s">
        <v>1851</v>
      </c>
      <c r="U48" t="s">
        <v>2018</v>
      </c>
      <c r="V48" t="s">
        <v>1851</v>
      </c>
      <c r="W48" t="s">
        <v>1851</v>
      </c>
      <c r="X48" s="1">
        <v>46193.024282407408</v>
      </c>
    </row>
    <row r="49" spans="1:24">
      <c r="A49">
        <v>48</v>
      </c>
      <c r="B49" t="s">
        <v>1847</v>
      </c>
      <c r="C49" t="s">
        <v>1848</v>
      </c>
      <c r="D49">
        <v>1600709</v>
      </c>
      <c r="E49" t="s">
        <v>1894</v>
      </c>
      <c r="F49">
        <v>1</v>
      </c>
      <c r="G49" t="s">
        <v>786</v>
      </c>
      <c r="H49" t="s">
        <v>786</v>
      </c>
      <c r="I49" t="s">
        <v>2019</v>
      </c>
      <c r="J49">
        <v>0</v>
      </c>
      <c r="K49" t="s">
        <v>2020</v>
      </c>
      <c r="L49" s="1">
        <v>46193.024409722224</v>
      </c>
      <c r="M49" s="1">
        <v>46193.024537037039</v>
      </c>
      <c r="N49">
        <v>1075</v>
      </c>
      <c r="O49" t="s">
        <v>1849</v>
      </c>
      <c r="P49">
        <v>66</v>
      </c>
      <c r="Q49">
        <v>6.6</v>
      </c>
      <c r="R49" t="s">
        <v>1851</v>
      </c>
      <c r="S49" t="s">
        <v>1851</v>
      </c>
      <c r="T49" t="s">
        <v>1851</v>
      </c>
      <c r="U49" t="s">
        <v>2021</v>
      </c>
      <c r="V49" t="s">
        <v>1851</v>
      </c>
      <c r="W49" t="s">
        <v>1851</v>
      </c>
      <c r="X49" s="1">
        <v>46193.024537037039</v>
      </c>
    </row>
    <row r="50" spans="1:24">
      <c r="A50">
        <v>49</v>
      </c>
      <c r="B50" t="s">
        <v>1847</v>
      </c>
      <c r="C50" t="s">
        <v>1848</v>
      </c>
      <c r="D50">
        <v>2900603</v>
      </c>
      <c r="E50" t="s">
        <v>1885</v>
      </c>
      <c r="F50">
        <v>1</v>
      </c>
      <c r="G50" t="s">
        <v>196</v>
      </c>
      <c r="H50" t="s">
        <v>2022</v>
      </c>
      <c r="I50" t="s">
        <v>1887</v>
      </c>
      <c r="J50">
        <v>1</v>
      </c>
      <c r="K50" t="s">
        <v>1888</v>
      </c>
      <c r="L50" s="1">
        <v>46193.024293981478</v>
      </c>
      <c r="M50" s="1">
        <v>46193.024548611109</v>
      </c>
      <c r="N50">
        <v>2195</v>
      </c>
      <c r="O50" t="s">
        <v>1849</v>
      </c>
      <c r="P50">
        <v>60</v>
      </c>
      <c r="Q50">
        <v>6</v>
      </c>
      <c r="R50" t="s">
        <v>2023</v>
      </c>
      <c r="S50" t="s">
        <v>1851</v>
      </c>
      <c r="T50" t="s">
        <v>1851</v>
      </c>
      <c r="U50" t="s">
        <v>2024</v>
      </c>
      <c r="V50" t="s">
        <v>1851</v>
      </c>
      <c r="W50" t="s">
        <v>1851</v>
      </c>
      <c r="X50" s="1">
        <v>46193.024548611109</v>
      </c>
    </row>
    <row r="51" spans="1:24">
      <c r="A51">
        <v>50</v>
      </c>
      <c r="B51" t="s">
        <v>1847</v>
      </c>
      <c r="C51" t="s">
        <v>1848</v>
      </c>
      <c r="D51">
        <v>5213905</v>
      </c>
      <c r="E51" t="s">
        <v>1885</v>
      </c>
      <c r="F51">
        <v>1</v>
      </c>
      <c r="G51" t="s">
        <v>56</v>
      </c>
      <c r="H51" t="s">
        <v>2025</v>
      </c>
      <c r="I51" t="s">
        <v>1887</v>
      </c>
      <c r="J51">
        <v>1</v>
      </c>
      <c r="K51" t="s">
        <v>1888</v>
      </c>
      <c r="L51" s="1">
        <v>46193.024340277778</v>
      </c>
      <c r="M51" s="1">
        <v>46193.024652777778</v>
      </c>
      <c r="N51">
        <v>2687</v>
      </c>
      <c r="O51" t="s">
        <v>1849</v>
      </c>
      <c r="P51">
        <v>76</v>
      </c>
      <c r="Q51">
        <v>7.6</v>
      </c>
      <c r="R51" t="s">
        <v>2026</v>
      </c>
      <c r="S51" t="s">
        <v>1851</v>
      </c>
      <c r="T51" t="s">
        <v>1851</v>
      </c>
      <c r="U51" t="s">
        <v>2027</v>
      </c>
      <c r="V51" t="s">
        <v>1851</v>
      </c>
      <c r="W51" t="s">
        <v>1851</v>
      </c>
      <c r="X51" s="1">
        <v>46193.024652777778</v>
      </c>
    </row>
    <row r="52" spans="1:24">
      <c r="A52">
        <v>51</v>
      </c>
      <c r="B52" t="s">
        <v>1847</v>
      </c>
      <c r="C52" t="s">
        <v>1848</v>
      </c>
      <c r="D52">
        <v>1300508</v>
      </c>
      <c r="E52" t="s">
        <v>1885</v>
      </c>
      <c r="F52">
        <v>1</v>
      </c>
      <c r="G52" t="s">
        <v>879</v>
      </c>
      <c r="H52" t="s">
        <v>2028</v>
      </c>
      <c r="I52" t="s">
        <v>1887</v>
      </c>
      <c r="J52">
        <v>1</v>
      </c>
      <c r="K52" t="s">
        <v>1888</v>
      </c>
      <c r="L52" s="1">
        <v>46193.024583333332</v>
      </c>
      <c r="M52" s="1">
        <v>46193.024722222224</v>
      </c>
      <c r="N52">
        <v>1186</v>
      </c>
      <c r="O52" t="s">
        <v>1849</v>
      </c>
      <c r="P52">
        <v>92</v>
      </c>
      <c r="Q52">
        <v>9.1999999999999993</v>
      </c>
      <c r="R52" t="s">
        <v>2029</v>
      </c>
      <c r="S52" t="s">
        <v>1851</v>
      </c>
      <c r="T52" t="s">
        <v>1851</v>
      </c>
      <c r="U52" t="s">
        <v>2030</v>
      </c>
      <c r="V52" t="s">
        <v>1851</v>
      </c>
      <c r="W52" t="s">
        <v>1851</v>
      </c>
      <c r="X52" s="1">
        <v>46193.024722222224</v>
      </c>
    </row>
    <row r="53" spans="1:24">
      <c r="A53">
        <v>52</v>
      </c>
      <c r="B53" t="s">
        <v>1847</v>
      </c>
      <c r="C53" t="s">
        <v>1848</v>
      </c>
      <c r="D53">
        <v>2900603</v>
      </c>
      <c r="E53" t="s">
        <v>1894</v>
      </c>
      <c r="F53">
        <v>1</v>
      </c>
      <c r="G53" t="s">
        <v>196</v>
      </c>
      <c r="H53" t="s">
        <v>196</v>
      </c>
      <c r="I53" t="s">
        <v>2031</v>
      </c>
      <c r="J53">
        <v>0</v>
      </c>
      <c r="K53" t="s">
        <v>2032</v>
      </c>
      <c r="L53" s="1">
        <v>46193.024675925924</v>
      </c>
      <c r="M53" s="1">
        <v>46193.024791666663</v>
      </c>
      <c r="N53">
        <v>1066</v>
      </c>
      <c r="O53" t="s">
        <v>1849</v>
      </c>
      <c r="P53">
        <v>61</v>
      </c>
      <c r="Q53">
        <v>6.1</v>
      </c>
      <c r="R53" t="s">
        <v>1851</v>
      </c>
      <c r="S53" t="s">
        <v>1851</v>
      </c>
      <c r="T53" t="s">
        <v>1851</v>
      </c>
      <c r="U53" t="s">
        <v>2033</v>
      </c>
      <c r="V53" t="s">
        <v>1851</v>
      </c>
      <c r="W53" t="s">
        <v>1851</v>
      </c>
      <c r="X53" s="1">
        <v>46193.024791666663</v>
      </c>
    </row>
    <row r="54" spans="1:24">
      <c r="A54">
        <v>53</v>
      </c>
      <c r="B54" t="s">
        <v>1847</v>
      </c>
      <c r="C54" t="s">
        <v>1848</v>
      </c>
      <c r="D54">
        <v>5213905</v>
      </c>
      <c r="E54" t="s">
        <v>1894</v>
      </c>
      <c r="F54">
        <v>1</v>
      </c>
      <c r="G54" t="s">
        <v>56</v>
      </c>
      <c r="H54" t="s">
        <v>2034</v>
      </c>
      <c r="I54" t="s">
        <v>2035</v>
      </c>
      <c r="J54">
        <v>1</v>
      </c>
      <c r="K54" t="s">
        <v>2036</v>
      </c>
      <c r="L54" s="1">
        <v>46193.024791666663</v>
      </c>
      <c r="M54" s="1">
        <v>46193.024872685186</v>
      </c>
      <c r="N54">
        <v>686</v>
      </c>
      <c r="O54" t="s">
        <v>1849</v>
      </c>
      <c r="P54">
        <v>75</v>
      </c>
      <c r="Q54">
        <v>7.5</v>
      </c>
      <c r="R54" t="s">
        <v>1851</v>
      </c>
      <c r="S54" t="s">
        <v>1851</v>
      </c>
      <c r="T54" t="s">
        <v>1851</v>
      </c>
      <c r="U54" t="s">
        <v>2037</v>
      </c>
      <c r="V54" t="s">
        <v>1851</v>
      </c>
      <c r="W54" t="s">
        <v>1851</v>
      </c>
      <c r="X54" s="1">
        <v>46193.024872685186</v>
      </c>
    </row>
    <row r="55" spans="1:24">
      <c r="A55">
        <v>54</v>
      </c>
      <c r="B55" t="s">
        <v>1847</v>
      </c>
      <c r="C55" t="s">
        <v>1848</v>
      </c>
      <c r="D55">
        <v>1300508</v>
      </c>
      <c r="E55" t="s">
        <v>1894</v>
      </c>
      <c r="F55">
        <v>1</v>
      </c>
      <c r="G55" t="s">
        <v>879</v>
      </c>
      <c r="H55" t="s">
        <v>2038</v>
      </c>
      <c r="I55" t="s">
        <v>2039</v>
      </c>
      <c r="J55">
        <v>1</v>
      </c>
      <c r="K55" t="s">
        <v>2040</v>
      </c>
      <c r="L55" s="1">
        <v>46193.024872685186</v>
      </c>
      <c r="M55" s="1">
        <v>46193.025000000001</v>
      </c>
      <c r="N55">
        <v>1152</v>
      </c>
      <c r="O55" t="s">
        <v>1849</v>
      </c>
      <c r="P55">
        <v>71</v>
      </c>
      <c r="Q55">
        <v>7.1</v>
      </c>
      <c r="R55" t="s">
        <v>1851</v>
      </c>
      <c r="S55" t="s">
        <v>1851</v>
      </c>
      <c r="T55" t="s">
        <v>1851</v>
      </c>
      <c r="U55" t="s">
        <v>2041</v>
      </c>
      <c r="V55" t="s">
        <v>1851</v>
      </c>
      <c r="W55" t="s">
        <v>1851</v>
      </c>
      <c r="X55" s="1">
        <v>46193.025000000001</v>
      </c>
    </row>
    <row r="56" spans="1:24">
      <c r="A56">
        <v>55</v>
      </c>
      <c r="B56" t="s">
        <v>1847</v>
      </c>
      <c r="C56" t="s">
        <v>1848</v>
      </c>
      <c r="D56">
        <v>2901106</v>
      </c>
      <c r="E56" t="s">
        <v>1885</v>
      </c>
      <c r="F56">
        <v>1</v>
      </c>
      <c r="G56" t="s">
        <v>531</v>
      </c>
      <c r="H56" t="s">
        <v>2042</v>
      </c>
      <c r="I56" t="s">
        <v>1887</v>
      </c>
      <c r="J56">
        <v>1</v>
      </c>
      <c r="K56" t="s">
        <v>1888</v>
      </c>
      <c r="L56" s="1">
        <v>46193.024837962963</v>
      </c>
      <c r="M56" s="1">
        <v>46193.025046296294</v>
      </c>
      <c r="N56">
        <v>1807</v>
      </c>
      <c r="O56" t="s">
        <v>1849</v>
      </c>
      <c r="P56">
        <v>79</v>
      </c>
      <c r="Q56">
        <v>7.9</v>
      </c>
      <c r="R56" t="s">
        <v>2043</v>
      </c>
      <c r="S56" t="s">
        <v>1851</v>
      </c>
      <c r="T56" t="s">
        <v>1851</v>
      </c>
      <c r="U56" t="s">
        <v>2044</v>
      </c>
      <c r="V56" t="s">
        <v>1851</v>
      </c>
      <c r="W56" t="s">
        <v>1851</v>
      </c>
      <c r="X56" s="1">
        <v>46193.025046296294</v>
      </c>
    </row>
    <row r="57" spans="1:24">
      <c r="A57">
        <v>56</v>
      </c>
      <c r="B57" t="s">
        <v>1847</v>
      </c>
      <c r="C57" t="s">
        <v>1848</v>
      </c>
      <c r="D57">
        <v>1300706</v>
      </c>
      <c r="E57" t="s">
        <v>1885</v>
      </c>
      <c r="F57">
        <v>1</v>
      </c>
      <c r="G57" t="s">
        <v>869</v>
      </c>
      <c r="H57" t="s">
        <v>2045</v>
      </c>
      <c r="I57" t="s">
        <v>1887</v>
      </c>
      <c r="J57">
        <v>1</v>
      </c>
      <c r="K57" t="s">
        <v>1888</v>
      </c>
      <c r="L57" s="1">
        <v>46193.025057870371</v>
      </c>
      <c r="M57" s="1">
        <v>46193.025219907409</v>
      </c>
      <c r="N57">
        <v>1361</v>
      </c>
      <c r="O57" t="s">
        <v>1849</v>
      </c>
      <c r="P57">
        <v>92</v>
      </c>
      <c r="Q57">
        <v>9.1999999999999993</v>
      </c>
      <c r="R57" t="s">
        <v>2046</v>
      </c>
      <c r="S57" t="s">
        <v>1851</v>
      </c>
      <c r="T57" t="s">
        <v>1851</v>
      </c>
      <c r="U57" t="s">
        <v>2047</v>
      </c>
      <c r="V57" t="s">
        <v>1851</v>
      </c>
      <c r="W57" t="s">
        <v>1851</v>
      </c>
      <c r="X57" s="1">
        <v>46193.025219907409</v>
      </c>
    </row>
    <row r="58" spans="1:24">
      <c r="A58">
        <v>57</v>
      </c>
      <c r="B58" t="s">
        <v>1847</v>
      </c>
      <c r="C58" t="s">
        <v>1848</v>
      </c>
      <c r="D58">
        <v>2901106</v>
      </c>
      <c r="E58" t="s">
        <v>1894</v>
      </c>
      <c r="F58">
        <v>1</v>
      </c>
      <c r="G58" t="s">
        <v>531</v>
      </c>
      <c r="H58" t="s">
        <v>531</v>
      </c>
      <c r="I58" t="s">
        <v>2048</v>
      </c>
      <c r="J58">
        <v>0</v>
      </c>
      <c r="K58" t="s">
        <v>2049</v>
      </c>
      <c r="L58" s="1">
        <v>46193.025185185186</v>
      </c>
      <c r="M58" s="1">
        <v>46193.025254629632</v>
      </c>
      <c r="N58">
        <v>581</v>
      </c>
      <c r="O58" t="s">
        <v>1849</v>
      </c>
      <c r="P58">
        <v>82</v>
      </c>
      <c r="Q58">
        <v>8.1999999999999993</v>
      </c>
      <c r="R58" t="s">
        <v>1851</v>
      </c>
      <c r="S58" t="s">
        <v>1851</v>
      </c>
      <c r="T58" t="s">
        <v>1851</v>
      </c>
      <c r="U58" t="s">
        <v>2050</v>
      </c>
      <c r="V58" t="s">
        <v>1851</v>
      </c>
      <c r="W58" t="s">
        <v>1851</v>
      </c>
      <c r="X58" s="1">
        <v>46193.025254629632</v>
      </c>
    </row>
    <row r="59" spans="1:24">
      <c r="A59">
        <v>58</v>
      </c>
      <c r="B59" t="s">
        <v>1847</v>
      </c>
      <c r="C59" t="s">
        <v>1848</v>
      </c>
      <c r="D59">
        <v>5214838</v>
      </c>
      <c r="E59" t="s">
        <v>1885</v>
      </c>
      <c r="F59">
        <v>1</v>
      </c>
      <c r="G59" t="s">
        <v>77</v>
      </c>
      <c r="H59" t="s">
        <v>2051</v>
      </c>
      <c r="I59" t="s">
        <v>1887</v>
      </c>
      <c r="J59">
        <v>1</v>
      </c>
      <c r="K59" t="s">
        <v>1888</v>
      </c>
      <c r="L59" s="1">
        <v>46193.024918981479</v>
      </c>
      <c r="M59" s="1">
        <v>46193.025381944448</v>
      </c>
      <c r="N59">
        <v>4066</v>
      </c>
      <c r="O59" t="s">
        <v>1849</v>
      </c>
      <c r="P59">
        <v>69</v>
      </c>
      <c r="Q59">
        <v>6.9</v>
      </c>
      <c r="R59" t="s">
        <v>2052</v>
      </c>
      <c r="S59" t="s">
        <v>1851</v>
      </c>
      <c r="T59" t="s">
        <v>1851</v>
      </c>
      <c r="U59" t="s">
        <v>2053</v>
      </c>
      <c r="V59" t="s">
        <v>1851</v>
      </c>
      <c r="W59" t="s">
        <v>1851</v>
      </c>
      <c r="X59" s="1">
        <v>46193.025381944448</v>
      </c>
    </row>
    <row r="60" spans="1:24">
      <c r="A60">
        <v>59</v>
      </c>
      <c r="B60" t="s">
        <v>1847</v>
      </c>
      <c r="C60" t="s">
        <v>1848</v>
      </c>
      <c r="D60">
        <v>1300706</v>
      </c>
      <c r="E60" t="s">
        <v>1894</v>
      </c>
      <c r="F60">
        <v>1</v>
      </c>
      <c r="G60" t="s">
        <v>869</v>
      </c>
      <c r="H60" t="s">
        <v>2054</v>
      </c>
      <c r="I60" t="s">
        <v>2055</v>
      </c>
      <c r="J60">
        <v>1</v>
      </c>
      <c r="K60" t="s">
        <v>2056</v>
      </c>
      <c r="L60" s="1">
        <v>46193.025347222225</v>
      </c>
      <c r="M60" s="1">
        <v>46193.025451388887</v>
      </c>
      <c r="N60">
        <v>940</v>
      </c>
      <c r="O60" t="s">
        <v>1849</v>
      </c>
      <c r="P60">
        <v>97</v>
      </c>
      <c r="Q60">
        <v>9.6999999999999993</v>
      </c>
      <c r="R60" t="s">
        <v>1851</v>
      </c>
      <c r="S60" t="s">
        <v>1851</v>
      </c>
      <c r="T60" t="s">
        <v>1851</v>
      </c>
      <c r="U60" t="s">
        <v>2057</v>
      </c>
      <c r="V60" t="s">
        <v>1851</v>
      </c>
      <c r="W60" t="s">
        <v>1851</v>
      </c>
      <c r="X60" s="1">
        <v>46193.025451388887</v>
      </c>
    </row>
    <row r="61" spans="1:24">
      <c r="A61">
        <v>60</v>
      </c>
      <c r="B61" t="s">
        <v>1847</v>
      </c>
      <c r="C61" t="s">
        <v>1848</v>
      </c>
      <c r="D61">
        <v>2902500</v>
      </c>
      <c r="E61" t="s">
        <v>1885</v>
      </c>
      <c r="F61">
        <v>1</v>
      </c>
      <c r="G61" t="s">
        <v>526</v>
      </c>
      <c r="H61" t="s">
        <v>2058</v>
      </c>
      <c r="I61" t="s">
        <v>1887</v>
      </c>
      <c r="J61">
        <v>1</v>
      </c>
      <c r="K61" t="s">
        <v>1888</v>
      </c>
      <c r="L61" s="1">
        <v>46193.025300925925</v>
      </c>
      <c r="M61" s="1">
        <v>46193.025555555556</v>
      </c>
      <c r="N61">
        <v>2191</v>
      </c>
      <c r="O61" t="s">
        <v>1849</v>
      </c>
      <c r="P61">
        <v>55</v>
      </c>
      <c r="Q61">
        <v>5.5</v>
      </c>
      <c r="R61" t="s">
        <v>2059</v>
      </c>
      <c r="S61" t="s">
        <v>1851</v>
      </c>
      <c r="T61" t="s">
        <v>1851</v>
      </c>
      <c r="U61" t="s">
        <v>2060</v>
      </c>
      <c r="V61" t="s">
        <v>1851</v>
      </c>
      <c r="W61" t="s">
        <v>1851</v>
      </c>
      <c r="X61" s="1">
        <v>46193.025555555556</v>
      </c>
    </row>
    <row r="62" spans="1:24">
      <c r="A62">
        <v>61</v>
      </c>
      <c r="B62" t="s">
        <v>1847</v>
      </c>
      <c r="C62" t="s">
        <v>1848</v>
      </c>
      <c r="D62">
        <v>5214838</v>
      </c>
      <c r="E62" t="s">
        <v>1894</v>
      </c>
      <c r="F62">
        <v>1</v>
      </c>
      <c r="G62" t="s">
        <v>77</v>
      </c>
      <c r="H62" t="s">
        <v>77</v>
      </c>
      <c r="I62" t="s">
        <v>2061</v>
      </c>
      <c r="J62">
        <v>0</v>
      </c>
      <c r="K62" t="s">
        <v>2062</v>
      </c>
      <c r="L62" s="1">
        <v>46193.025520833333</v>
      </c>
      <c r="M62" s="1">
        <v>46193.025671296295</v>
      </c>
      <c r="N62">
        <v>1258</v>
      </c>
      <c r="O62" t="s">
        <v>1849</v>
      </c>
      <c r="P62">
        <v>68</v>
      </c>
      <c r="Q62">
        <v>6.8</v>
      </c>
      <c r="R62" t="s">
        <v>1851</v>
      </c>
      <c r="S62" t="s">
        <v>1851</v>
      </c>
      <c r="T62" t="s">
        <v>1851</v>
      </c>
      <c r="U62" t="s">
        <v>2063</v>
      </c>
      <c r="V62" t="s">
        <v>1851</v>
      </c>
      <c r="W62" t="s">
        <v>1851</v>
      </c>
      <c r="X62" s="1">
        <v>46193.025671296295</v>
      </c>
    </row>
    <row r="63" spans="1:24">
      <c r="A63">
        <v>62</v>
      </c>
      <c r="B63" t="s">
        <v>1847</v>
      </c>
      <c r="C63" t="s">
        <v>1848</v>
      </c>
      <c r="D63">
        <v>1300839</v>
      </c>
      <c r="E63" t="s">
        <v>1885</v>
      </c>
      <c r="F63">
        <v>1</v>
      </c>
      <c r="G63" t="s">
        <v>796</v>
      </c>
      <c r="H63" t="s">
        <v>2064</v>
      </c>
      <c r="I63" t="s">
        <v>1887</v>
      </c>
      <c r="J63">
        <v>1</v>
      </c>
      <c r="K63" t="s">
        <v>1888</v>
      </c>
      <c r="L63" s="1">
        <v>46193.025497685187</v>
      </c>
      <c r="M63" s="1">
        <v>46193.025729166664</v>
      </c>
      <c r="N63">
        <v>1933</v>
      </c>
      <c r="O63" t="s">
        <v>1849</v>
      </c>
      <c r="P63">
        <v>76</v>
      </c>
      <c r="Q63">
        <v>7.6</v>
      </c>
      <c r="R63" t="s">
        <v>2065</v>
      </c>
      <c r="S63" t="s">
        <v>1851</v>
      </c>
      <c r="T63" t="s">
        <v>1851</v>
      </c>
      <c r="U63" t="s">
        <v>2066</v>
      </c>
      <c r="V63" t="s">
        <v>1851</v>
      </c>
      <c r="W63" t="s">
        <v>1851</v>
      </c>
      <c r="X63" s="1">
        <v>46193.025729166664</v>
      </c>
    </row>
    <row r="64" spans="1:24">
      <c r="A64">
        <v>63</v>
      </c>
      <c r="B64" t="s">
        <v>1847</v>
      </c>
      <c r="C64" t="s">
        <v>1848</v>
      </c>
      <c r="D64">
        <v>2902500</v>
      </c>
      <c r="E64" t="s">
        <v>1894</v>
      </c>
      <c r="F64">
        <v>1</v>
      </c>
      <c r="G64" t="s">
        <v>526</v>
      </c>
      <c r="H64" t="s">
        <v>526</v>
      </c>
      <c r="I64" t="s">
        <v>2067</v>
      </c>
      <c r="J64">
        <v>0</v>
      </c>
      <c r="K64" t="s">
        <v>2068</v>
      </c>
      <c r="L64" s="1">
        <v>46193.025682870371</v>
      </c>
      <c r="M64" s="1">
        <v>46193.025740740741</v>
      </c>
      <c r="N64">
        <v>499</v>
      </c>
      <c r="O64" t="s">
        <v>1849</v>
      </c>
      <c r="P64">
        <v>63</v>
      </c>
      <c r="Q64">
        <v>6.3</v>
      </c>
      <c r="R64" t="s">
        <v>1851</v>
      </c>
      <c r="S64" t="s">
        <v>1851</v>
      </c>
      <c r="T64" t="s">
        <v>1851</v>
      </c>
      <c r="U64" t="s">
        <v>2069</v>
      </c>
      <c r="V64" t="s">
        <v>1851</v>
      </c>
      <c r="W64" t="s">
        <v>1851</v>
      </c>
      <c r="X64" s="1">
        <v>46193.025740740741</v>
      </c>
    </row>
    <row r="65" spans="1:24">
      <c r="A65">
        <v>64</v>
      </c>
      <c r="B65" t="s">
        <v>1847</v>
      </c>
      <c r="C65" t="s">
        <v>1848</v>
      </c>
      <c r="D65">
        <v>1300839</v>
      </c>
      <c r="E65" t="s">
        <v>1894</v>
      </c>
      <c r="F65">
        <v>1</v>
      </c>
      <c r="G65" t="s">
        <v>796</v>
      </c>
      <c r="H65" t="s">
        <v>2070</v>
      </c>
      <c r="I65" t="s">
        <v>2071</v>
      </c>
      <c r="J65">
        <v>1</v>
      </c>
      <c r="K65" t="s">
        <v>2072</v>
      </c>
      <c r="L65" s="1">
        <v>46193.025868055556</v>
      </c>
      <c r="M65" s="1">
        <v>46193.025937500002</v>
      </c>
      <c r="N65">
        <v>627</v>
      </c>
      <c r="O65" t="s">
        <v>1849</v>
      </c>
      <c r="P65">
        <v>78</v>
      </c>
      <c r="Q65">
        <v>7.8</v>
      </c>
      <c r="R65" t="s">
        <v>1851</v>
      </c>
      <c r="S65" t="s">
        <v>1851</v>
      </c>
      <c r="T65" t="s">
        <v>1851</v>
      </c>
      <c r="U65" t="s">
        <v>2073</v>
      </c>
      <c r="V65" t="s">
        <v>1851</v>
      </c>
      <c r="W65" t="s">
        <v>1851</v>
      </c>
      <c r="X65" s="1">
        <v>46193.025937500002</v>
      </c>
    </row>
    <row r="66" spans="1:24">
      <c r="A66">
        <v>65</v>
      </c>
      <c r="B66" t="s">
        <v>1847</v>
      </c>
      <c r="C66" t="s">
        <v>1848</v>
      </c>
      <c r="D66">
        <v>2903201</v>
      </c>
      <c r="E66" t="s">
        <v>1885</v>
      </c>
      <c r="F66">
        <v>1</v>
      </c>
      <c r="G66" t="s">
        <v>456</v>
      </c>
      <c r="H66" t="s">
        <v>2074</v>
      </c>
      <c r="I66" t="s">
        <v>1887</v>
      </c>
      <c r="J66">
        <v>1</v>
      </c>
      <c r="K66" t="s">
        <v>1888</v>
      </c>
      <c r="L66" s="1">
        <v>46193.02579861111</v>
      </c>
      <c r="M66" s="1">
        <v>46193.026053240741</v>
      </c>
      <c r="N66">
        <v>2186</v>
      </c>
      <c r="O66" t="s">
        <v>1849</v>
      </c>
      <c r="P66">
        <v>63</v>
      </c>
      <c r="Q66">
        <v>6.3</v>
      </c>
      <c r="R66" t="s">
        <v>2075</v>
      </c>
      <c r="S66" t="s">
        <v>1851</v>
      </c>
      <c r="T66" t="s">
        <v>1851</v>
      </c>
      <c r="U66" t="s">
        <v>2076</v>
      </c>
      <c r="V66" t="s">
        <v>1851</v>
      </c>
      <c r="W66" t="s">
        <v>1851</v>
      </c>
      <c r="X66" s="1">
        <v>46193.026053240741</v>
      </c>
    </row>
    <row r="67" spans="1:24">
      <c r="A67">
        <v>66</v>
      </c>
      <c r="B67" t="s">
        <v>1847</v>
      </c>
      <c r="C67" t="s">
        <v>1848</v>
      </c>
      <c r="D67">
        <v>5214861</v>
      </c>
      <c r="E67" t="s">
        <v>1885</v>
      </c>
      <c r="F67">
        <v>1</v>
      </c>
      <c r="G67" t="s">
        <v>161</v>
      </c>
      <c r="H67" t="s">
        <v>2077</v>
      </c>
      <c r="I67" t="s">
        <v>1887</v>
      </c>
      <c r="J67">
        <v>1</v>
      </c>
      <c r="K67" t="s">
        <v>1888</v>
      </c>
      <c r="L67" s="1">
        <v>46193.025717592594</v>
      </c>
      <c r="M67" s="1">
        <v>46193.026064814818</v>
      </c>
      <c r="N67">
        <v>3017</v>
      </c>
      <c r="O67" t="s">
        <v>1849</v>
      </c>
      <c r="P67">
        <v>71</v>
      </c>
      <c r="Q67">
        <v>7.1</v>
      </c>
      <c r="R67" t="s">
        <v>2078</v>
      </c>
      <c r="S67" t="s">
        <v>1851</v>
      </c>
      <c r="T67" t="s">
        <v>1851</v>
      </c>
      <c r="U67" t="s">
        <v>2079</v>
      </c>
      <c r="V67" t="s">
        <v>1851</v>
      </c>
      <c r="W67" t="s">
        <v>1851</v>
      </c>
      <c r="X67" s="1">
        <v>46193.026064814818</v>
      </c>
    </row>
    <row r="68" spans="1:24">
      <c r="A68">
        <v>67</v>
      </c>
      <c r="B68" t="s">
        <v>1847</v>
      </c>
      <c r="C68" t="s">
        <v>1848</v>
      </c>
      <c r="D68">
        <v>2903201</v>
      </c>
      <c r="E68" t="s">
        <v>1894</v>
      </c>
      <c r="F68">
        <v>1</v>
      </c>
      <c r="G68" t="s">
        <v>456</v>
      </c>
      <c r="H68" t="s">
        <v>456</v>
      </c>
      <c r="I68" t="s">
        <v>2080</v>
      </c>
      <c r="J68">
        <v>0</v>
      </c>
      <c r="K68" t="s">
        <v>2081</v>
      </c>
      <c r="L68" s="1">
        <v>46193.026180555556</v>
      </c>
      <c r="M68" s="1">
        <v>46193.026238425926</v>
      </c>
      <c r="N68">
        <v>580</v>
      </c>
      <c r="O68" t="s">
        <v>1849</v>
      </c>
      <c r="P68">
        <v>66</v>
      </c>
      <c r="Q68">
        <v>6.6</v>
      </c>
      <c r="R68" t="s">
        <v>1851</v>
      </c>
      <c r="S68" t="s">
        <v>1851</v>
      </c>
      <c r="T68" t="s">
        <v>1851</v>
      </c>
      <c r="U68" t="s">
        <v>2082</v>
      </c>
      <c r="V68" t="s">
        <v>1851</v>
      </c>
      <c r="W68" t="s">
        <v>1851</v>
      </c>
      <c r="X68" s="1">
        <v>46193.026238425926</v>
      </c>
    </row>
    <row r="69" spans="1:24">
      <c r="A69">
        <v>68</v>
      </c>
      <c r="B69" t="s">
        <v>1847</v>
      </c>
      <c r="C69" t="s">
        <v>1848</v>
      </c>
      <c r="D69">
        <v>5214861</v>
      </c>
      <c r="E69" t="s">
        <v>1894</v>
      </c>
      <c r="F69">
        <v>1</v>
      </c>
      <c r="G69" t="s">
        <v>161</v>
      </c>
      <c r="H69" t="s">
        <v>161</v>
      </c>
      <c r="I69" t="s">
        <v>2083</v>
      </c>
      <c r="J69">
        <v>0</v>
      </c>
      <c r="K69" t="s">
        <v>2084</v>
      </c>
      <c r="L69" s="1">
        <v>46193.026203703703</v>
      </c>
      <c r="M69" s="1">
        <v>46193.026273148149</v>
      </c>
      <c r="N69">
        <v>628</v>
      </c>
      <c r="O69" t="s">
        <v>1849</v>
      </c>
      <c r="P69">
        <v>72</v>
      </c>
      <c r="Q69">
        <v>7.2</v>
      </c>
      <c r="R69" t="s">
        <v>1851</v>
      </c>
      <c r="S69" t="s">
        <v>1851</v>
      </c>
      <c r="T69" t="s">
        <v>1851</v>
      </c>
      <c r="U69" t="s">
        <v>2085</v>
      </c>
      <c r="V69" t="s">
        <v>1851</v>
      </c>
      <c r="W69" t="s">
        <v>1851</v>
      </c>
      <c r="X69" s="1">
        <v>46193.026273148149</v>
      </c>
    </row>
    <row r="70" spans="1:24">
      <c r="A70">
        <v>69</v>
      </c>
      <c r="B70" t="s">
        <v>1847</v>
      </c>
      <c r="C70" t="s">
        <v>1848</v>
      </c>
      <c r="D70">
        <v>1301209</v>
      </c>
      <c r="E70" t="s">
        <v>1885</v>
      </c>
      <c r="F70">
        <v>1</v>
      </c>
      <c r="G70" t="s">
        <v>844</v>
      </c>
      <c r="H70" t="s">
        <v>2086</v>
      </c>
      <c r="I70" t="s">
        <v>1887</v>
      </c>
      <c r="J70">
        <v>1</v>
      </c>
      <c r="K70" t="s">
        <v>1888</v>
      </c>
      <c r="L70" s="1">
        <v>46193.025983796295</v>
      </c>
      <c r="M70" s="1">
        <v>46193.026620370372</v>
      </c>
      <c r="N70">
        <v>5486</v>
      </c>
      <c r="O70" t="s">
        <v>1849</v>
      </c>
      <c r="P70">
        <v>63</v>
      </c>
      <c r="Q70">
        <v>6.3</v>
      </c>
      <c r="R70" t="s">
        <v>2087</v>
      </c>
      <c r="S70" t="s">
        <v>1851</v>
      </c>
      <c r="T70" t="s">
        <v>1851</v>
      </c>
      <c r="U70" t="s">
        <v>2088</v>
      </c>
      <c r="V70" t="s">
        <v>1851</v>
      </c>
      <c r="W70" t="s">
        <v>1851</v>
      </c>
      <c r="X70" s="1">
        <v>46193.026620370372</v>
      </c>
    </row>
    <row r="71" spans="1:24">
      <c r="A71">
        <v>70</v>
      </c>
      <c r="B71" t="s">
        <v>1847</v>
      </c>
      <c r="C71" t="s">
        <v>1848</v>
      </c>
      <c r="D71">
        <v>2911303</v>
      </c>
      <c r="E71" t="s">
        <v>1885</v>
      </c>
      <c r="F71">
        <v>1</v>
      </c>
      <c r="G71" t="s">
        <v>536</v>
      </c>
      <c r="H71" t="s">
        <v>2089</v>
      </c>
      <c r="I71" t="s">
        <v>1887</v>
      </c>
      <c r="J71">
        <v>1</v>
      </c>
      <c r="K71" t="s">
        <v>1888</v>
      </c>
      <c r="L71" s="1">
        <v>46193.026296296295</v>
      </c>
      <c r="M71" s="1">
        <v>46193.026724537034</v>
      </c>
      <c r="N71">
        <v>3662</v>
      </c>
      <c r="O71" t="s">
        <v>1849</v>
      </c>
      <c r="P71">
        <v>78</v>
      </c>
      <c r="Q71">
        <v>7.8</v>
      </c>
      <c r="R71" t="s">
        <v>2090</v>
      </c>
      <c r="S71" t="s">
        <v>1851</v>
      </c>
      <c r="T71" t="s">
        <v>1851</v>
      </c>
      <c r="U71" t="s">
        <v>2091</v>
      </c>
      <c r="V71" t="s">
        <v>1851</v>
      </c>
      <c r="W71" t="s">
        <v>1851</v>
      </c>
      <c r="X71" s="1">
        <v>46193.026724537034</v>
      </c>
    </row>
    <row r="72" spans="1:24">
      <c r="A72">
        <v>71</v>
      </c>
      <c r="B72" t="s">
        <v>1847</v>
      </c>
      <c r="C72" t="s">
        <v>1848</v>
      </c>
      <c r="D72">
        <v>5216908</v>
      </c>
      <c r="E72" t="s">
        <v>1885</v>
      </c>
      <c r="F72">
        <v>1</v>
      </c>
      <c r="G72" t="s">
        <v>127</v>
      </c>
      <c r="H72" t="s">
        <v>2092</v>
      </c>
      <c r="I72" t="s">
        <v>1887</v>
      </c>
      <c r="J72">
        <v>1</v>
      </c>
      <c r="K72" t="s">
        <v>1888</v>
      </c>
      <c r="L72" s="1">
        <v>46193.026319444441</v>
      </c>
      <c r="M72" s="1">
        <v>46193.026747685188</v>
      </c>
      <c r="N72">
        <v>3675</v>
      </c>
      <c r="O72" t="s">
        <v>1849</v>
      </c>
      <c r="P72">
        <v>74</v>
      </c>
      <c r="Q72">
        <v>7.4</v>
      </c>
      <c r="R72" t="s">
        <v>2093</v>
      </c>
      <c r="S72" t="s">
        <v>1851</v>
      </c>
      <c r="T72" t="s">
        <v>1851</v>
      </c>
      <c r="U72" t="s">
        <v>2094</v>
      </c>
      <c r="V72" t="s">
        <v>1851</v>
      </c>
      <c r="W72" t="s">
        <v>1851</v>
      </c>
      <c r="X72" s="1">
        <v>46193.026747685188</v>
      </c>
    </row>
    <row r="73" spans="1:24">
      <c r="A73">
        <v>72</v>
      </c>
      <c r="B73" t="s">
        <v>1847</v>
      </c>
      <c r="C73" t="s">
        <v>1848</v>
      </c>
      <c r="D73">
        <v>1301209</v>
      </c>
      <c r="E73" t="s">
        <v>1894</v>
      </c>
      <c r="F73">
        <v>1</v>
      </c>
      <c r="G73" t="s">
        <v>844</v>
      </c>
      <c r="H73" t="s">
        <v>844</v>
      </c>
      <c r="I73" t="s">
        <v>2095</v>
      </c>
      <c r="J73">
        <v>0</v>
      </c>
      <c r="K73" t="s">
        <v>2096</v>
      </c>
      <c r="L73" s="1">
        <v>46193.026770833334</v>
      </c>
      <c r="M73" s="1">
        <v>46193.026967592596</v>
      </c>
      <c r="N73">
        <v>1643</v>
      </c>
      <c r="O73" t="s">
        <v>1849</v>
      </c>
      <c r="P73">
        <v>66</v>
      </c>
      <c r="Q73">
        <v>6.6</v>
      </c>
      <c r="R73" t="s">
        <v>1851</v>
      </c>
      <c r="S73" t="s">
        <v>1851</v>
      </c>
      <c r="T73" t="s">
        <v>1851</v>
      </c>
      <c r="U73" t="s">
        <v>2097</v>
      </c>
      <c r="V73" t="s">
        <v>1851</v>
      </c>
      <c r="W73" t="s">
        <v>1851</v>
      </c>
      <c r="X73" s="1">
        <v>46193.026967592596</v>
      </c>
    </row>
    <row r="74" spans="1:24">
      <c r="A74">
        <v>73</v>
      </c>
      <c r="B74" t="s">
        <v>1847</v>
      </c>
      <c r="C74" t="s">
        <v>1848</v>
      </c>
      <c r="D74">
        <v>5216908</v>
      </c>
      <c r="E74" t="s">
        <v>1894</v>
      </c>
      <c r="F74">
        <v>1</v>
      </c>
      <c r="G74" t="s">
        <v>127</v>
      </c>
      <c r="H74" t="s">
        <v>127</v>
      </c>
      <c r="I74" t="s">
        <v>2098</v>
      </c>
      <c r="J74">
        <v>0</v>
      </c>
      <c r="K74" t="s">
        <v>2099</v>
      </c>
      <c r="L74" s="1">
        <v>46193.026898148149</v>
      </c>
      <c r="M74" s="1">
        <v>46193.026967592596</v>
      </c>
      <c r="N74">
        <v>617</v>
      </c>
      <c r="O74" t="s">
        <v>1849</v>
      </c>
      <c r="P74">
        <v>72</v>
      </c>
      <c r="Q74">
        <v>7.2</v>
      </c>
      <c r="R74" t="s">
        <v>1851</v>
      </c>
      <c r="S74" t="s">
        <v>1851</v>
      </c>
      <c r="T74" t="s">
        <v>1851</v>
      </c>
      <c r="U74" t="s">
        <v>2100</v>
      </c>
      <c r="V74" t="s">
        <v>1851</v>
      </c>
      <c r="W74" t="s">
        <v>1851</v>
      </c>
      <c r="X74" s="1">
        <v>46193.026967592596</v>
      </c>
    </row>
    <row r="75" spans="1:24">
      <c r="A75">
        <v>74</v>
      </c>
      <c r="B75" t="s">
        <v>1847</v>
      </c>
      <c r="C75" t="s">
        <v>1848</v>
      </c>
      <c r="D75">
        <v>2911303</v>
      </c>
      <c r="E75" t="s">
        <v>1894</v>
      </c>
      <c r="F75">
        <v>1</v>
      </c>
      <c r="G75" t="s">
        <v>536</v>
      </c>
      <c r="H75" t="s">
        <v>2101</v>
      </c>
      <c r="I75" t="s">
        <v>2102</v>
      </c>
      <c r="J75">
        <v>1</v>
      </c>
      <c r="K75" t="s">
        <v>2103</v>
      </c>
      <c r="L75" s="1">
        <v>46193.026863425926</v>
      </c>
      <c r="M75" s="1">
        <v>46193.027013888888</v>
      </c>
      <c r="N75">
        <v>1291</v>
      </c>
      <c r="O75" t="s">
        <v>1849</v>
      </c>
      <c r="P75">
        <v>79</v>
      </c>
      <c r="Q75">
        <v>7.9</v>
      </c>
      <c r="R75" t="s">
        <v>1851</v>
      </c>
      <c r="S75" t="s">
        <v>1851</v>
      </c>
      <c r="T75" t="s">
        <v>1851</v>
      </c>
      <c r="U75" t="s">
        <v>2104</v>
      </c>
      <c r="V75" t="s">
        <v>1851</v>
      </c>
      <c r="W75" t="s">
        <v>1851</v>
      </c>
      <c r="X75" s="1">
        <v>46193.027013888888</v>
      </c>
    </row>
    <row r="76" spans="1:24">
      <c r="A76">
        <v>75</v>
      </c>
      <c r="B76" t="s">
        <v>1847</v>
      </c>
      <c r="C76" t="s">
        <v>1848</v>
      </c>
      <c r="D76">
        <v>1303403</v>
      </c>
      <c r="E76" t="s">
        <v>1885</v>
      </c>
      <c r="F76">
        <v>1</v>
      </c>
      <c r="G76" t="s">
        <v>758</v>
      </c>
      <c r="H76" t="s">
        <v>2105</v>
      </c>
      <c r="I76" t="s">
        <v>1887</v>
      </c>
      <c r="J76">
        <v>1</v>
      </c>
      <c r="K76" t="s">
        <v>1888</v>
      </c>
      <c r="L76" s="1">
        <v>46193.027013888888</v>
      </c>
      <c r="M76" s="1">
        <v>46193.027233796296</v>
      </c>
      <c r="N76">
        <v>1854</v>
      </c>
      <c r="O76" t="s">
        <v>1849</v>
      </c>
      <c r="P76">
        <v>92</v>
      </c>
      <c r="Q76">
        <v>9.1999999999999993</v>
      </c>
      <c r="R76" t="s">
        <v>2106</v>
      </c>
      <c r="S76" t="s">
        <v>1851</v>
      </c>
      <c r="T76" t="s">
        <v>1851</v>
      </c>
      <c r="U76" t="s">
        <v>2107</v>
      </c>
      <c r="V76" t="s">
        <v>1851</v>
      </c>
      <c r="W76" t="s">
        <v>1851</v>
      </c>
      <c r="X76" s="1">
        <v>46193.027233796296</v>
      </c>
    </row>
    <row r="77" spans="1:24">
      <c r="A77">
        <v>76</v>
      </c>
      <c r="B77" t="s">
        <v>1847</v>
      </c>
      <c r="C77" t="s">
        <v>1848</v>
      </c>
      <c r="D77">
        <v>2911402</v>
      </c>
      <c r="E77" t="s">
        <v>1885</v>
      </c>
      <c r="F77">
        <v>1</v>
      </c>
      <c r="G77" t="s">
        <v>385</v>
      </c>
      <c r="H77" t="s">
        <v>2108</v>
      </c>
      <c r="I77" t="s">
        <v>1887</v>
      </c>
      <c r="J77">
        <v>1</v>
      </c>
      <c r="K77" t="s">
        <v>1888</v>
      </c>
      <c r="L77" s="1">
        <v>46193.027094907404</v>
      </c>
      <c r="M77" s="1">
        <v>46193.027361111112</v>
      </c>
      <c r="N77">
        <v>2295</v>
      </c>
      <c r="O77" t="s">
        <v>1849</v>
      </c>
      <c r="P77">
        <v>80</v>
      </c>
      <c r="Q77">
        <v>8</v>
      </c>
      <c r="R77" t="s">
        <v>2109</v>
      </c>
      <c r="S77" t="s">
        <v>1851</v>
      </c>
      <c r="T77" t="s">
        <v>1851</v>
      </c>
      <c r="U77" t="s">
        <v>2110</v>
      </c>
      <c r="V77" t="s">
        <v>1851</v>
      </c>
      <c r="W77" t="s">
        <v>1851</v>
      </c>
      <c r="X77" s="1">
        <v>46193.027361111112</v>
      </c>
    </row>
    <row r="78" spans="1:24">
      <c r="A78">
        <v>77</v>
      </c>
      <c r="B78" t="s">
        <v>1847</v>
      </c>
      <c r="C78" t="s">
        <v>1848</v>
      </c>
      <c r="D78">
        <v>5220454</v>
      </c>
      <c r="E78" t="s">
        <v>1885</v>
      </c>
      <c r="F78">
        <v>1</v>
      </c>
      <c r="G78" t="s">
        <v>36</v>
      </c>
      <c r="H78" t="s">
        <v>2111</v>
      </c>
      <c r="I78" t="s">
        <v>1887</v>
      </c>
      <c r="J78">
        <v>1</v>
      </c>
      <c r="K78" t="s">
        <v>1888</v>
      </c>
      <c r="L78" s="1">
        <v>46193.027025462965</v>
      </c>
      <c r="M78" s="1">
        <v>46193.027453703704</v>
      </c>
      <c r="N78">
        <v>3681</v>
      </c>
      <c r="O78" t="s">
        <v>1849</v>
      </c>
      <c r="P78">
        <v>67</v>
      </c>
      <c r="Q78">
        <v>6.7</v>
      </c>
      <c r="R78" t="s">
        <v>2112</v>
      </c>
      <c r="S78" t="s">
        <v>1851</v>
      </c>
      <c r="T78" t="s">
        <v>1851</v>
      </c>
      <c r="U78" t="s">
        <v>2113</v>
      </c>
      <c r="V78" t="s">
        <v>1851</v>
      </c>
      <c r="W78" t="s">
        <v>1851</v>
      </c>
      <c r="X78" s="1">
        <v>46193.027453703704</v>
      </c>
    </row>
    <row r="79" spans="1:24">
      <c r="A79">
        <v>78</v>
      </c>
      <c r="B79" t="s">
        <v>1847</v>
      </c>
      <c r="C79" t="s">
        <v>1848</v>
      </c>
      <c r="D79">
        <v>1303403</v>
      </c>
      <c r="E79" t="s">
        <v>1894</v>
      </c>
      <c r="F79">
        <v>1</v>
      </c>
      <c r="G79" t="s">
        <v>758</v>
      </c>
      <c r="H79" t="s">
        <v>758</v>
      </c>
      <c r="I79" t="s">
        <v>2114</v>
      </c>
      <c r="J79">
        <v>0</v>
      </c>
      <c r="K79" t="s">
        <v>2115</v>
      </c>
      <c r="L79" s="1">
        <v>46193.027372685188</v>
      </c>
      <c r="M79" s="1">
        <v>46193.027488425927</v>
      </c>
      <c r="N79">
        <v>1085</v>
      </c>
      <c r="O79" t="s">
        <v>1852</v>
      </c>
      <c r="R79" t="s">
        <v>1851</v>
      </c>
      <c r="S79" t="s">
        <v>1851</v>
      </c>
      <c r="T79" t="s">
        <v>1851</v>
      </c>
      <c r="U79" t="s">
        <v>2116</v>
      </c>
      <c r="V79" t="s">
        <v>1851</v>
      </c>
      <c r="W79" t="s">
        <v>1851</v>
      </c>
      <c r="X79" s="1">
        <v>46193.027488425927</v>
      </c>
    </row>
    <row r="80" spans="1:24">
      <c r="A80">
        <v>79</v>
      </c>
      <c r="B80" t="s">
        <v>1847</v>
      </c>
      <c r="C80" t="s">
        <v>1848</v>
      </c>
      <c r="D80">
        <v>2911402</v>
      </c>
      <c r="E80" t="s">
        <v>1894</v>
      </c>
      <c r="F80">
        <v>1</v>
      </c>
      <c r="G80" t="s">
        <v>385</v>
      </c>
      <c r="H80" t="s">
        <v>385</v>
      </c>
      <c r="I80" t="s">
        <v>2117</v>
      </c>
      <c r="J80">
        <v>0</v>
      </c>
      <c r="K80" t="s">
        <v>2118</v>
      </c>
      <c r="L80" s="1">
        <v>46193.027499999997</v>
      </c>
      <c r="M80" s="1">
        <v>46193.027615740742</v>
      </c>
      <c r="N80">
        <v>1081</v>
      </c>
      <c r="O80" t="s">
        <v>1849</v>
      </c>
      <c r="P80">
        <v>83</v>
      </c>
      <c r="Q80">
        <v>8.3000000000000007</v>
      </c>
      <c r="R80" t="s">
        <v>1851</v>
      </c>
      <c r="S80" t="s">
        <v>1851</v>
      </c>
      <c r="T80" t="s">
        <v>1851</v>
      </c>
      <c r="U80" t="s">
        <v>2119</v>
      </c>
      <c r="V80" t="s">
        <v>1851</v>
      </c>
      <c r="W80" t="s">
        <v>1851</v>
      </c>
      <c r="X80" s="1">
        <v>46193.027615740742</v>
      </c>
    </row>
    <row r="81" spans="1:24">
      <c r="A81">
        <v>80</v>
      </c>
      <c r="B81" t="s">
        <v>1847</v>
      </c>
      <c r="C81" t="s">
        <v>1848</v>
      </c>
      <c r="D81">
        <v>5220454</v>
      </c>
      <c r="E81" t="s">
        <v>1894</v>
      </c>
      <c r="F81">
        <v>1</v>
      </c>
      <c r="G81" t="s">
        <v>36</v>
      </c>
      <c r="H81" t="s">
        <v>36</v>
      </c>
      <c r="I81" t="s">
        <v>2120</v>
      </c>
      <c r="J81">
        <v>0</v>
      </c>
      <c r="K81" t="s">
        <v>2121</v>
      </c>
      <c r="L81" s="1">
        <v>46193.027592592596</v>
      </c>
      <c r="M81" s="1">
        <v>46193.027719907404</v>
      </c>
      <c r="N81">
        <v>1156</v>
      </c>
      <c r="O81" t="s">
        <v>1849</v>
      </c>
      <c r="P81">
        <v>69</v>
      </c>
      <c r="Q81">
        <v>6.9</v>
      </c>
      <c r="R81" t="s">
        <v>1851</v>
      </c>
      <c r="S81" t="s">
        <v>1851</v>
      </c>
      <c r="T81" t="s">
        <v>1851</v>
      </c>
      <c r="U81" t="s">
        <v>2122</v>
      </c>
      <c r="V81" t="s">
        <v>1851</v>
      </c>
      <c r="W81" t="s">
        <v>1851</v>
      </c>
      <c r="X81" s="1">
        <v>46193.027719907404</v>
      </c>
    </row>
    <row r="82" spans="1:24">
      <c r="A82">
        <v>81</v>
      </c>
      <c r="B82" t="s">
        <v>1847</v>
      </c>
      <c r="C82" t="s">
        <v>1848</v>
      </c>
      <c r="D82">
        <v>1303403</v>
      </c>
      <c r="E82" t="s">
        <v>1894</v>
      </c>
      <c r="F82">
        <v>2</v>
      </c>
      <c r="G82" t="s">
        <v>758</v>
      </c>
      <c r="H82" t="s">
        <v>758</v>
      </c>
      <c r="I82" t="s">
        <v>2114</v>
      </c>
      <c r="J82">
        <v>0</v>
      </c>
      <c r="K82" t="s">
        <v>2115</v>
      </c>
      <c r="L82" s="1">
        <v>46193.027650462966</v>
      </c>
      <c r="M82" s="1">
        <v>46193.027777777781</v>
      </c>
      <c r="N82">
        <v>1194</v>
      </c>
      <c r="O82" t="s">
        <v>1852</v>
      </c>
      <c r="R82" t="s">
        <v>1851</v>
      </c>
      <c r="S82" t="s">
        <v>1851</v>
      </c>
      <c r="T82" t="s">
        <v>1851</v>
      </c>
      <c r="U82" t="s">
        <v>2123</v>
      </c>
      <c r="V82" t="s">
        <v>1851</v>
      </c>
      <c r="W82" t="s">
        <v>1851</v>
      </c>
      <c r="X82" s="1">
        <v>46193.027777777781</v>
      </c>
    </row>
    <row r="83" spans="1:24">
      <c r="A83">
        <v>82</v>
      </c>
      <c r="B83" t="s">
        <v>1847</v>
      </c>
      <c r="C83" t="s">
        <v>1848</v>
      </c>
      <c r="D83">
        <v>2912103</v>
      </c>
      <c r="E83" t="s">
        <v>1885</v>
      </c>
      <c r="F83">
        <v>1</v>
      </c>
      <c r="G83" t="s">
        <v>476</v>
      </c>
      <c r="H83" t="s">
        <v>2124</v>
      </c>
      <c r="I83" t="s">
        <v>1887</v>
      </c>
      <c r="J83">
        <v>1</v>
      </c>
      <c r="K83" t="s">
        <v>1888</v>
      </c>
      <c r="L83" s="1">
        <v>46193.027662037035</v>
      </c>
      <c r="M83" s="1">
        <v>46193.027951388889</v>
      </c>
      <c r="N83">
        <v>2475</v>
      </c>
      <c r="O83" t="s">
        <v>1849</v>
      </c>
      <c r="P83">
        <v>53</v>
      </c>
      <c r="Q83">
        <v>5.3</v>
      </c>
      <c r="R83" t="s">
        <v>2125</v>
      </c>
      <c r="S83" t="s">
        <v>1851</v>
      </c>
      <c r="T83" t="s">
        <v>1851</v>
      </c>
      <c r="U83" t="s">
        <v>2126</v>
      </c>
      <c r="V83" t="s">
        <v>1851</v>
      </c>
      <c r="W83" t="s">
        <v>1851</v>
      </c>
      <c r="X83" s="1">
        <v>46193.027951388889</v>
      </c>
    </row>
    <row r="84" spans="1:24">
      <c r="A84">
        <v>83</v>
      </c>
      <c r="B84" t="s">
        <v>1847</v>
      </c>
      <c r="C84" t="s">
        <v>1848</v>
      </c>
      <c r="D84">
        <v>1303403</v>
      </c>
      <c r="E84" t="s">
        <v>1894</v>
      </c>
      <c r="F84">
        <v>3</v>
      </c>
      <c r="G84" t="s">
        <v>758</v>
      </c>
      <c r="H84" t="s">
        <v>758</v>
      </c>
      <c r="I84" t="s">
        <v>2114</v>
      </c>
      <c r="J84">
        <v>0</v>
      </c>
      <c r="K84" t="s">
        <v>2115</v>
      </c>
      <c r="L84" s="1">
        <v>46193.027974537035</v>
      </c>
      <c r="M84" s="1">
        <v>46193.028113425928</v>
      </c>
      <c r="N84">
        <v>1193</v>
      </c>
      <c r="O84" t="s">
        <v>1852</v>
      </c>
      <c r="R84" t="s">
        <v>1851</v>
      </c>
      <c r="S84" t="s">
        <v>1851</v>
      </c>
      <c r="T84" t="s">
        <v>1851</v>
      </c>
      <c r="U84" t="s">
        <v>2127</v>
      </c>
      <c r="V84" t="s">
        <v>1851</v>
      </c>
      <c r="W84" t="s">
        <v>1851</v>
      </c>
      <c r="X84" s="1">
        <v>46193.028113425928</v>
      </c>
    </row>
    <row r="85" spans="1:24">
      <c r="A85">
        <v>84</v>
      </c>
      <c r="B85" t="s">
        <v>1847</v>
      </c>
      <c r="C85" t="s">
        <v>1848</v>
      </c>
      <c r="D85">
        <v>2912103</v>
      </c>
      <c r="E85" t="s">
        <v>1894</v>
      </c>
      <c r="F85">
        <v>1</v>
      </c>
      <c r="G85" t="s">
        <v>476</v>
      </c>
      <c r="H85" t="s">
        <v>2128</v>
      </c>
      <c r="I85" t="s">
        <v>2129</v>
      </c>
      <c r="J85">
        <v>1</v>
      </c>
      <c r="K85" t="s">
        <v>2130</v>
      </c>
      <c r="L85" s="1">
        <v>46193.028101851851</v>
      </c>
      <c r="M85" s="1">
        <v>46193.028229166666</v>
      </c>
      <c r="N85">
        <v>1145</v>
      </c>
      <c r="O85" t="s">
        <v>1849</v>
      </c>
      <c r="P85">
        <v>54</v>
      </c>
      <c r="Q85">
        <v>5.4</v>
      </c>
      <c r="R85" t="s">
        <v>1851</v>
      </c>
      <c r="S85" t="s">
        <v>1851</v>
      </c>
      <c r="T85" t="s">
        <v>1851</v>
      </c>
      <c r="U85" t="s">
        <v>2131</v>
      </c>
      <c r="V85" t="s">
        <v>1851</v>
      </c>
      <c r="W85" t="s">
        <v>1851</v>
      </c>
      <c r="X85" s="1">
        <v>46193.028229166666</v>
      </c>
    </row>
    <row r="86" spans="1:24">
      <c r="A86">
        <v>85</v>
      </c>
      <c r="B86" t="s">
        <v>1847</v>
      </c>
      <c r="C86" t="s">
        <v>1848</v>
      </c>
      <c r="D86">
        <v>2913705</v>
      </c>
      <c r="E86" t="s">
        <v>1885</v>
      </c>
      <c r="F86">
        <v>1</v>
      </c>
      <c r="G86" t="s">
        <v>212</v>
      </c>
      <c r="H86" t="s">
        <v>2132</v>
      </c>
      <c r="I86" t="s">
        <v>1887</v>
      </c>
      <c r="J86">
        <v>1</v>
      </c>
      <c r="K86" t="s">
        <v>1888</v>
      </c>
      <c r="L86" s="1">
        <v>46193.028287037036</v>
      </c>
      <c r="M86" s="1">
        <v>46193.028703703705</v>
      </c>
      <c r="N86">
        <v>3655</v>
      </c>
      <c r="O86" t="s">
        <v>1849</v>
      </c>
      <c r="P86">
        <v>50</v>
      </c>
      <c r="Q86">
        <v>5</v>
      </c>
      <c r="R86" t="s">
        <v>2133</v>
      </c>
      <c r="S86" t="s">
        <v>1851</v>
      </c>
      <c r="T86" t="s">
        <v>1851</v>
      </c>
      <c r="U86" t="s">
        <v>2134</v>
      </c>
      <c r="V86" t="s">
        <v>1851</v>
      </c>
      <c r="W86" t="s">
        <v>1851</v>
      </c>
      <c r="X86" s="1">
        <v>46193.028703703705</v>
      </c>
    </row>
    <row r="87" spans="1:24">
      <c r="A87">
        <v>86</v>
      </c>
      <c r="B87" t="s">
        <v>1847</v>
      </c>
      <c r="C87" t="s">
        <v>1848</v>
      </c>
      <c r="D87">
        <v>2913705</v>
      </c>
      <c r="E87" t="s">
        <v>1894</v>
      </c>
      <c r="F87">
        <v>1</v>
      </c>
      <c r="G87" t="s">
        <v>212</v>
      </c>
      <c r="H87" t="s">
        <v>212</v>
      </c>
      <c r="I87" t="s">
        <v>2135</v>
      </c>
      <c r="J87">
        <v>0</v>
      </c>
      <c r="K87" t="s">
        <v>2136</v>
      </c>
      <c r="L87" s="1">
        <v>46193.028831018521</v>
      </c>
      <c r="M87" s="1">
        <v>46193.029027777775</v>
      </c>
      <c r="N87">
        <v>1697</v>
      </c>
      <c r="O87" t="s">
        <v>1849</v>
      </c>
      <c r="P87">
        <v>57</v>
      </c>
      <c r="Q87">
        <v>5.7</v>
      </c>
      <c r="R87" t="s">
        <v>1851</v>
      </c>
      <c r="S87" t="s">
        <v>1851</v>
      </c>
      <c r="T87" t="s">
        <v>1851</v>
      </c>
      <c r="U87" t="s">
        <v>2137</v>
      </c>
      <c r="V87" t="s">
        <v>1851</v>
      </c>
      <c r="W87" t="s">
        <v>1851</v>
      </c>
      <c r="X87" s="1">
        <v>46193.029027777775</v>
      </c>
    </row>
    <row r="88" spans="1:24">
      <c r="A88">
        <v>87</v>
      </c>
      <c r="B88" t="s">
        <v>1847</v>
      </c>
      <c r="C88" t="s">
        <v>1848</v>
      </c>
      <c r="D88">
        <v>5100102</v>
      </c>
      <c r="E88" t="s">
        <v>1885</v>
      </c>
      <c r="F88">
        <v>1</v>
      </c>
      <c r="G88" t="s">
        <v>107</v>
      </c>
      <c r="H88" t="s">
        <v>2138</v>
      </c>
      <c r="I88" t="s">
        <v>1887</v>
      </c>
      <c r="J88">
        <v>1</v>
      </c>
      <c r="K88" t="s">
        <v>1888</v>
      </c>
      <c r="L88" s="1">
        <v>46193.027777777781</v>
      </c>
      <c r="M88" s="1">
        <v>46193.029942129629</v>
      </c>
      <c r="N88">
        <v>18796</v>
      </c>
      <c r="O88" t="s">
        <v>1854</v>
      </c>
      <c r="R88" t="s">
        <v>2139</v>
      </c>
      <c r="S88" t="s">
        <v>1851</v>
      </c>
      <c r="T88" t="s">
        <v>1851</v>
      </c>
      <c r="U88" t="s">
        <v>2140</v>
      </c>
      <c r="V88" t="s">
        <v>1854</v>
      </c>
      <c r="W88" t="s">
        <v>1851</v>
      </c>
      <c r="X88" s="1">
        <v>46193.029942129629</v>
      </c>
    </row>
    <row r="89" spans="1:24">
      <c r="A89">
        <v>88</v>
      </c>
      <c r="B89" t="s">
        <v>1847</v>
      </c>
      <c r="C89" t="s">
        <v>1848</v>
      </c>
      <c r="D89">
        <v>1500107</v>
      </c>
      <c r="E89" t="s">
        <v>1885</v>
      </c>
      <c r="F89">
        <v>1</v>
      </c>
      <c r="G89" t="s">
        <v>899</v>
      </c>
      <c r="H89" t="s">
        <v>2141</v>
      </c>
      <c r="I89" t="s">
        <v>1887</v>
      </c>
      <c r="J89">
        <v>1</v>
      </c>
      <c r="K89" t="s">
        <v>1888</v>
      </c>
      <c r="L89" s="1">
        <v>46193.02815972222</v>
      </c>
      <c r="M89" s="1">
        <v>46193.030347222222</v>
      </c>
      <c r="N89">
        <v>18886</v>
      </c>
      <c r="O89" t="s">
        <v>1854</v>
      </c>
      <c r="R89" t="s">
        <v>2142</v>
      </c>
      <c r="S89" t="s">
        <v>1851</v>
      </c>
      <c r="T89" t="s">
        <v>1851</v>
      </c>
      <c r="U89" t="s">
        <v>2143</v>
      </c>
      <c r="V89" t="s">
        <v>1854</v>
      </c>
      <c r="W89" t="s">
        <v>1851</v>
      </c>
      <c r="X89" s="1">
        <v>46193.030347222222</v>
      </c>
    </row>
    <row r="90" spans="1:24">
      <c r="A90">
        <v>89</v>
      </c>
      <c r="B90" t="s">
        <v>1847</v>
      </c>
      <c r="C90" t="s">
        <v>1848</v>
      </c>
      <c r="D90">
        <v>2915007</v>
      </c>
      <c r="E90" t="s">
        <v>1885</v>
      </c>
      <c r="F90">
        <v>1</v>
      </c>
      <c r="G90" t="s">
        <v>390</v>
      </c>
      <c r="H90" t="s">
        <v>2144</v>
      </c>
      <c r="I90" t="s">
        <v>1887</v>
      </c>
      <c r="J90">
        <v>1</v>
      </c>
      <c r="K90" t="s">
        <v>1888</v>
      </c>
      <c r="L90" s="1">
        <v>46193.029074074075</v>
      </c>
      <c r="M90" s="1">
        <v>46193.031238425923</v>
      </c>
      <c r="N90">
        <v>18685</v>
      </c>
      <c r="O90" t="s">
        <v>1854</v>
      </c>
      <c r="R90" t="s">
        <v>2145</v>
      </c>
      <c r="S90" t="s">
        <v>1851</v>
      </c>
      <c r="T90" t="s">
        <v>1851</v>
      </c>
      <c r="U90" t="s">
        <v>2146</v>
      </c>
      <c r="V90" t="s">
        <v>1854</v>
      </c>
      <c r="W90" t="s">
        <v>1851</v>
      </c>
      <c r="X90" s="1">
        <v>46193.031238425923</v>
      </c>
    </row>
    <row r="91" spans="1:24">
      <c r="A91">
        <v>90</v>
      </c>
      <c r="B91" t="s">
        <v>1847</v>
      </c>
      <c r="C91" t="s">
        <v>1848</v>
      </c>
      <c r="D91">
        <v>5100102</v>
      </c>
      <c r="E91" t="s">
        <v>1885</v>
      </c>
      <c r="F91">
        <v>2</v>
      </c>
      <c r="G91" t="s">
        <v>107</v>
      </c>
      <c r="H91" t="s">
        <v>2138</v>
      </c>
      <c r="I91" t="s">
        <v>1887</v>
      </c>
      <c r="J91">
        <v>1</v>
      </c>
      <c r="K91" t="s">
        <v>1888</v>
      </c>
      <c r="L91" s="1">
        <v>46193.030115740738</v>
      </c>
      <c r="M91" s="1">
        <v>46193.032233796293</v>
      </c>
      <c r="N91">
        <v>18248</v>
      </c>
      <c r="O91" t="s">
        <v>1854</v>
      </c>
      <c r="R91" t="s">
        <v>2147</v>
      </c>
      <c r="S91" t="s">
        <v>1851</v>
      </c>
      <c r="T91" t="s">
        <v>1851</v>
      </c>
      <c r="U91" t="s">
        <v>2140</v>
      </c>
      <c r="V91" t="s">
        <v>1854</v>
      </c>
      <c r="W91" t="s">
        <v>1851</v>
      </c>
      <c r="X91" s="1">
        <v>46193.032233796293</v>
      </c>
    </row>
    <row r="92" spans="1:24">
      <c r="A92">
        <v>91</v>
      </c>
      <c r="B92" t="s">
        <v>1847</v>
      </c>
      <c r="C92" t="s">
        <v>1848</v>
      </c>
      <c r="D92">
        <v>1500107</v>
      </c>
      <c r="E92" t="s">
        <v>1885</v>
      </c>
      <c r="F92">
        <v>2</v>
      </c>
      <c r="G92" t="s">
        <v>899</v>
      </c>
      <c r="H92" t="s">
        <v>2141</v>
      </c>
      <c r="I92" t="s">
        <v>1887</v>
      </c>
      <c r="J92">
        <v>1</v>
      </c>
      <c r="K92" t="s">
        <v>1888</v>
      </c>
      <c r="L92" s="1">
        <v>46193.030578703707</v>
      </c>
      <c r="M92" s="1">
        <v>46193.032708333332</v>
      </c>
      <c r="N92">
        <v>18355</v>
      </c>
      <c r="O92" t="s">
        <v>1854</v>
      </c>
      <c r="R92" t="s">
        <v>2148</v>
      </c>
      <c r="S92" t="s">
        <v>1851</v>
      </c>
      <c r="T92" t="s">
        <v>1851</v>
      </c>
      <c r="U92" t="s">
        <v>2143</v>
      </c>
      <c r="V92" t="s">
        <v>1854</v>
      </c>
      <c r="W92" t="s">
        <v>1851</v>
      </c>
      <c r="X92" s="1">
        <v>46193.032708333332</v>
      </c>
    </row>
    <row r="93" spans="1:24">
      <c r="A93">
        <v>92</v>
      </c>
      <c r="B93" t="s">
        <v>1847</v>
      </c>
      <c r="C93" t="s">
        <v>1848</v>
      </c>
      <c r="D93">
        <v>2915007</v>
      </c>
      <c r="E93" t="s">
        <v>1885</v>
      </c>
      <c r="F93">
        <v>2</v>
      </c>
      <c r="G93" t="s">
        <v>390</v>
      </c>
      <c r="H93" t="s">
        <v>2144</v>
      </c>
      <c r="I93" t="s">
        <v>1887</v>
      </c>
      <c r="J93">
        <v>1</v>
      </c>
      <c r="K93" t="s">
        <v>1888</v>
      </c>
      <c r="L93" s="1">
        <v>46193.031435185185</v>
      </c>
      <c r="M93" s="1">
        <v>46193.033541666664</v>
      </c>
      <c r="N93">
        <v>18259</v>
      </c>
      <c r="O93" t="s">
        <v>1854</v>
      </c>
      <c r="R93" t="s">
        <v>2149</v>
      </c>
      <c r="S93" t="s">
        <v>1851</v>
      </c>
      <c r="T93" t="s">
        <v>1851</v>
      </c>
      <c r="U93" t="s">
        <v>2146</v>
      </c>
      <c r="V93" t="s">
        <v>1854</v>
      </c>
      <c r="W93" t="s">
        <v>1851</v>
      </c>
      <c r="X93" s="1">
        <v>46193.033541666664</v>
      </c>
    </row>
    <row r="94" spans="1:24">
      <c r="A94">
        <v>93</v>
      </c>
      <c r="B94" t="s">
        <v>1847</v>
      </c>
      <c r="C94" t="s">
        <v>1848</v>
      </c>
      <c r="D94">
        <v>5100102</v>
      </c>
      <c r="E94" t="s">
        <v>1885</v>
      </c>
      <c r="F94">
        <v>3</v>
      </c>
      <c r="G94" t="s">
        <v>107</v>
      </c>
      <c r="H94" t="s">
        <v>2138</v>
      </c>
      <c r="I94" t="s">
        <v>1887</v>
      </c>
      <c r="J94">
        <v>1</v>
      </c>
      <c r="K94" t="s">
        <v>1888</v>
      </c>
      <c r="L94" s="1">
        <v>46193.032581018517</v>
      </c>
      <c r="M94" s="1">
        <v>46193.034687500003</v>
      </c>
      <c r="N94">
        <v>18247</v>
      </c>
      <c r="O94" t="s">
        <v>1854</v>
      </c>
      <c r="R94" t="s">
        <v>2150</v>
      </c>
      <c r="S94" t="s">
        <v>1851</v>
      </c>
      <c r="T94" t="s">
        <v>1851</v>
      </c>
      <c r="U94" t="s">
        <v>2140</v>
      </c>
      <c r="V94" t="s">
        <v>1854</v>
      </c>
      <c r="W94" t="s">
        <v>1851</v>
      </c>
      <c r="X94" s="1">
        <v>46193.034687500003</v>
      </c>
    </row>
    <row r="95" spans="1:24">
      <c r="A95">
        <v>94</v>
      </c>
      <c r="B95" t="s">
        <v>1847</v>
      </c>
      <c r="C95" t="s">
        <v>1848</v>
      </c>
      <c r="D95">
        <v>5100102</v>
      </c>
      <c r="E95" t="s">
        <v>1894</v>
      </c>
      <c r="F95">
        <v>1</v>
      </c>
      <c r="G95" t="s">
        <v>107</v>
      </c>
      <c r="H95" t="s">
        <v>107</v>
      </c>
      <c r="I95" t="s">
        <v>2151</v>
      </c>
      <c r="J95">
        <v>0</v>
      </c>
      <c r="K95" t="s">
        <v>2152</v>
      </c>
      <c r="L95" s="1">
        <v>46193.034837962965</v>
      </c>
      <c r="M95" s="1">
        <v>46193.034942129627</v>
      </c>
      <c r="N95">
        <v>850</v>
      </c>
      <c r="O95" t="s">
        <v>1849</v>
      </c>
      <c r="P95">
        <v>63</v>
      </c>
      <c r="Q95">
        <v>6.3</v>
      </c>
      <c r="R95" t="s">
        <v>1851</v>
      </c>
      <c r="S95" t="s">
        <v>1851</v>
      </c>
      <c r="T95" t="s">
        <v>1851</v>
      </c>
      <c r="U95" t="s">
        <v>2153</v>
      </c>
      <c r="V95" t="s">
        <v>1851</v>
      </c>
      <c r="W95" t="s">
        <v>1851</v>
      </c>
      <c r="X95" s="1">
        <v>46193.034942129627</v>
      </c>
    </row>
    <row r="96" spans="1:24">
      <c r="A96">
        <v>95</v>
      </c>
      <c r="B96" t="s">
        <v>1847</v>
      </c>
      <c r="C96" t="s">
        <v>1848</v>
      </c>
      <c r="D96">
        <v>1500107</v>
      </c>
      <c r="E96" t="s">
        <v>1885</v>
      </c>
      <c r="F96">
        <v>3</v>
      </c>
      <c r="G96" t="s">
        <v>899</v>
      </c>
      <c r="H96" t="s">
        <v>2141</v>
      </c>
      <c r="I96" t="s">
        <v>1887</v>
      </c>
      <c r="J96">
        <v>1</v>
      </c>
      <c r="K96" t="s">
        <v>1888</v>
      </c>
      <c r="L96" s="1">
        <v>46193.033113425925</v>
      </c>
      <c r="M96" s="1">
        <v>46193.035231481481</v>
      </c>
      <c r="N96">
        <v>18334</v>
      </c>
      <c r="O96" t="s">
        <v>1854</v>
      </c>
      <c r="R96" t="s">
        <v>2154</v>
      </c>
      <c r="S96" t="s">
        <v>1851</v>
      </c>
      <c r="T96" t="s">
        <v>1851</v>
      </c>
      <c r="U96" t="s">
        <v>2143</v>
      </c>
      <c r="V96" t="s">
        <v>1854</v>
      </c>
      <c r="W96" t="s">
        <v>1851</v>
      </c>
      <c r="X96" s="1">
        <v>46193.035231481481</v>
      </c>
    </row>
    <row r="97" spans="1:24">
      <c r="A97">
        <v>96</v>
      </c>
      <c r="B97" t="s">
        <v>1847</v>
      </c>
      <c r="C97" t="s">
        <v>1848</v>
      </c>
      <c r="D97">
        <v>1500107</v>
      </c>
      <c r="E97" t="s">
        <v>1894</v>
      </c>
      <c r="F97">
        <v>1</v>
      </c>
      <c r="G97" t="s">
        <v>899</v>
      </c>
      <c r="H97" t="s">
        <v>899</v>
      </c>
      <c r="I97" t="s">
        <v>2155</v>
      </c>
      <c r="J97">
        <v>0</v>
      </c>
      <c r="K97" t="s">
        <v>2156</v>
      </c>
      <c r="L97" s="1">
        <v>46193.035381944443</v>
      </c>
      <c r="M97" s="1">
        <v>46193.035532407404</v>
      </c>
      <c r="N97">
        <v>1258</v>
      </c>
      <c r="O97" t="s">
        <v>1849</v>
      </c>
      <c r="P97">
        <v>60</v>
      </c>
      <c r="Q97">
        <v>6</v>
      </c>
      <c r="R97" t="s">
        <v>1851</v>
      </c>
      <c r="S97" t="s">
        <v>1851</v>
      </c>
      <c r="T97" t="s">
        <v>1851</v>
      </c>
      <c r="U97" t="s">
        <v>2157</v>
      </c>
      <c r="V97" t="s">
        <v>1851</v>
      </c>
      <c r="W97" t="s">
        <v>1851</v>
      </c>
      <c r="X97" s="1">
        <v>46193.035532407404</v>
      </c>
    </row>
    <row r="98" spans="1:24">
      <c r="A98">
        <v>97</v>
      </c>
      <c r="B98" t="s">
        <v>1847</v>
      </c>
      <c r="C98" t="s">
        <v>1848</v>
      </c>
      <c r="D98">
        <v>1500958</v>
      </c>
      <c r="E98" t="s">
        <v>1885</v>
      </c>
      <c r="F98">
        <v>1</v>
      </c>
      <c r="G98" t="s">
        <v>884</v>
      </c>
      <c r="H98" t="s">
        <v>2158</v>
      </c>
      <c r="I98" t="s">
        <v>1887</v>
      </c>
      <c r="J98">
        <v>1</v>
      </c>
      <c r="K98" t="s">
        <v>1888</v>
      </c>
      <c r="L98" s="1">
        <v>46193.035567129627</v>
      </c>
      <c r="M98" s="1">
        <v>46193.035821759258</v>
      </c>
      <c r="N98">
        <v>2123</v>
      </c>
      <c r="O98" t="s">
        <v>1849</v>
      </c>
      <c r="P98">
        <v>62</v>
      </c>
      <c r="Q98">
        <v>6.2</v>
      </c>
      <c r="R98" t="s">
        <v>2159</v>
      </c>
      <c r="S98" t="s">
        <v>1851</v>
      </c>
      <c r="T98" t="s">
        <v>1851</v>
      </c>
      <c r="U98" t="s">
        <v>2160</v>
      </c>
      <c r="V98" t="s">
        <v>1851</v>
      </c>
      <c r="W98" t="s">
        <v>1851</v>
      </c>
      <c r="X98" s="1">
        <v>46193.035821759258</v>
      </c>
    </row>
    <row r="99" spans="1:24">
      <c r="A99">
        <v>98</v>
      </c>
      <c r="B99" t="s">
        <v>1847</v>
      </c>
      <c r="C99" t="s">
        <v>1848</v>
      </c>
      <c r="D99">
        <v>2915007</v>
      </c>
      <c r="E99" t="s">
        <v>1885</v>
      </c>
      <c r="F99">
        <v>3</v>
      </c>
      <c r="G99" t="s">
        <v>390</v>
      </c>
      <c r="H99" t="s">
        <v>2144</v>
      </c>
      <c r="I99" t="s">
        <v>1887</v>
      </c>
      <c r="J99">
        <v>1</v>
      </c>
      <c r="K99" t="s">
        <v>1888</v>
      </c>
      <c r="L99" s="1">
        <v>46193.033946759257</v>
      </c>
      <c r="M99" s="1">
        <v>46193.036064814813</v>
      </c>
      <c r="N99">
        <v>18247</v>
      </c>
      <c r="O99" t="s">
        <v>1854</v>
      </c>
      <c r="R99" t="s">
        <v>2161</v>
      </c>
      <c r="S99" t="s">
        <v>1851</v>
      </c>
      <c r="T99" t="s">
        <v>1851</v>
      </c>
      <c r="U99" t="s">
        <v>2146</v>
      </c>
      <c r="V99" t="s">
        <v>1854</v>
      </c>
      <c r="W99" t="s">
        <v>1851</v>
      </c>
      <c r="X99" s="1">
        <v>46193.036064814813</v>
      </c>
    </row>
    <row r="100" spans="1:24">
      <c r="A100">
        <v>99</v>
      </c>
      <c r="B100" t="s">
        <v>1847</v>
      </c>
      <c r="C100" t="s">
        <v>1848</v>
      </c>
      <c r="D100">
        <v>1500958</v>
      </c>
      <c r="E100" t="s">
        <v>1894</v>
      </c>
      <c r="F100">
        <v>1</v>
      </c>
      <c r="G100" t="s">
        <v>884</v>
      </c>
      <c r="H100" t="s">
        <v>2162</v>
      </c>
      <c r="I100" t="s">
        <v>2163</v>
      </c>
      <c r="J100">
        <v>1</v>
      </c>
      <c r="K100" t="s">
        <v>2164</v>
      </c>
      <c r="L100" s="1">
        <v>46193.03597222222</v>
      </c>
      <c r="M100" s="1">
        <v>46193.036076388889</v>
      </c>
      <c r="N100">
        <v>985</v>
      </c>
      <c r="O100" t="s">
        <v>1849</v>
      </c>
      <c r="P100">
        <v>64</v>
      </c>
      <c r="Q100">
        <v>6.4</v>
      </c>
      <c r="R100" t="s">
        <v>1851</v>
      </c>
      <c r="S100" t="s">
        <v>1851</v>
      </c>
      <c r="T100" t="s">
        <v>1851</v>
      </c>
      <c r="U100" t="s">
        <v>2165</v>
      </c>
      <c r="V100" t="s">
        <v>1851</v>
      </c>
      <c r="W100" t="s">
        <v>1851</v>
      </c>
      <c r="X100" s="1">
        <v>46193.036076388889</v>
      </c>
    </row>
    <row r="101" spans="1:24">
      <c r="A101">
        <v>100</v>
      </c>
      <c r="B101" t="s">
        <v>1847</v>
      </c>
      <c r="C101" t="s">
        <v>1848</v>
      </c>
      <c r="D101">
        <v>2915007</v>
      </c>
      <c r="E101" t="s">
        <v>1894</v>
      </c>
      <c r="F101">
        <v>1</v>
      </c>
      <c r="G101" t="s">
        <v>390</v>
      </c>
      <c r="H101" t="s">
        <v>390</v>
      </c>
      <c r="I101" t="s">
        <v>2166</v>
      </c>
      <c r="J101">
        <v>0</v>
      </c>
      <c r="K101" t="s">
        <v>2167</v>
      </c>
      <c r="L101" s="1">
        <v>46193.036215277774</v>
      </c>
      <c r="M101" s="1">
        <v>46193.03634259259</v>
      </c>
      <c r="N101">
        <v>1151</v>
      </c>
      <c r="O101" t="s">
        <v>1852</v>
      </c>
      <c r="R101" t="s">
        <v>1851</v>
      </c>
      <c r="S101" t="s">
        <v>1851</v>
      </c>
      <c r="T101" t="s">
        <v>1851</v>
      </c>
      <c r="U101" t="s">
        <v>2168</v>
      </c>
      <c r="V101" t="s">
        <v>1851</v>
      </c>
      <c r="W101" t="s">
        <v>1851</v>
      </c>
      <c r="X101" s="1">
        <v>46193.03634259259</v>
      </c>
    </row>
    <row r="102" spans="1:24">
      <c r="A102">
        <v>101</v>
      </c>
      <c r="B102" t="s">
        <v>1847</v>
      </c>
      <c r="C102" t="s">
        <v>1848</v>
      </c>
      <c r="D102">
        <v>2915007</v>
      </c>
      <c r="E102" t="s">
        <v>1894</v>
      </c>
      <c r="F102">
        <v>2</v>
      </c>
      <c r="G102" t="s">
        <v>390</v>
      </c>
      <c r="H102" t="s">
        <v>390</v>
      </c>
      <c r="I102" t="s">
        <v>2166</v>
      </c>
      <c r="J102">
        <v>0</v>
      </c>
      <c r="K102" t="s">
        <v>2167</v>
      </c>
      <c r="L102" s="1">
        <v>46193.036469907405</v>
      </c>
      <c r="M102" s="1">
        <v>46193.036574074074</v>
      </c>
      <c r="N102">
        <v>868</v>
      </c>
      <c r="O102" t="s">
        <v>1852</v>
      </c>
      <c r="R102" t="s">
        <v>1851</v>
      </c>
      <c r="S102" t="s">
        <v>1851</v>
      </c>
      <c r="T102" t="s">
        <v>1851</v>
      </c>
      <c r="U102" t="s">
        <v>2169</v>
      </c>
      <c r="V102" t="s">
        <v>1851</v>
      </c>
      <c r="W102" t="s">
        <v>1851</v>
      </c>
      <c r="X102" s="1">
        <v>46193.036574074074</v>
      </c>
    </row>
    <row r="103" spans="1:24">
      <c r="A103">
        <v>102</v>
      </c>
      <c r="B103" t="s">
        <v>1847</v>
      </c>
      <c r="C103" t="s">
        <v>1848</v>
      </c>
      <c r="D103">
        <v>5101902</v>
      </c>
      <c r="E103" t="s">
        <v>1885</v>
      </c>
      <c r="F103">
        <v>1</v>
      </c>
      <c r="G103" t="s">
        <v>146</v>
      </c>
      <c r="H103" t="s">
        <v>2170</v>
      </c>
      <c r="I103" t="s">
        <v>1887</v>
      </c>
      <c r="J103">
        <v>1</v>
      </c>
      <c r="K103" t="s">
        <v>1888</v>
      </c>
      <c r="L103" s="1">
        <v>46193.034988425927</v>
      </c>
      <c r="M103" s="1">
        <v>46193.036620370367</v>
      </c>
      <c r="N103">
        <v>14150</v>
      </c>
      <c r="O103" t="s">
        <v>1849</v>
      </c>
      <c r="P103">
        <v>51</v>
      </c>
      <c r="Q103">
        <v>5.0999999999999996</v>
      </c>
      <c r="R103" t="s">
        <v>2171</v>
      </c>
      <c r="S103" t="s">
        <v>1851</v>
      </c>
      <c r="T103" t="s">
        <v>1851</v>
      </c>
      <c r="U103" t="s">
        <v>2172</v>
      </c>
      <c r="V103" t="s">
        <v>1851</v>
      </c>
      <c r="W103" t="s">
        <v>1851</v>
      </c>
      <c r="X103" s="1">
        <v>46193.036620370367</v>
      </c>
    </row>
    <row r="104" spans="1:24">
      <c r="A104">
        <v>103</v>
      </c>
      <c r="B104" t="s">
        <v>1847</v>
      </c>
      <c r="C104" t="s">
        <v>1848</v>
      </c>
      <c r="D104">
        <v>5101902</v>
      </c>
      <c r="E104" t="s">
        <v>1894</v>
      </c>
      <c r="F104">
        <v>1</v>
      </c>
      <c r="G104" t="s">
        <v>146</v>
      </c>
      <c r="H104" t="s">
        <v>146</v>
      </c>
      <c r="I104" t="s">
        <v>2173</v>
      </c>
      <c r="J104">
        <v>0</v>
      </c>
      <c r="K104" t="s">
        <v>2174</v>
      </c>
      <c r="L104" s="1">
        <v>46193.036759259259</v>
      </c>
      <c r="M104" s="1">
        <v>46193.036898148152</v>
      </c>
      <c r="N104">
        <v>1159</v>
      </c>
      <c r="O104" t="s">
        <v>1849</v>
      </c>
      <c r="P104">
        <v>52</v>
      </c>
      <c r="Q104">
        <v>5.2</v>
      </c>
      <c r="R104" t="s">
        <v>1851</v>
      </c>
      <c r="S104" t="s">
        <v>1851</v>
      </c>
      <c r="T104" t="s">
        <v>1851</v>
      </c>
      <c r="U104" t="s">
        <v>2175</v>
      </c>
      <c r="V104" t="s">
        <v>1851</v>
      </c>
      <c r="W104" t="s">
        <v>1851</v>
      </c>
      <c r="X104" s="1">
        <v>46193.036898148152</v>
      </c>
    </row>
    <row r="105" spans="1:24">
      <c r="A105">
        <v>104</v>
      </c>
      <c r="B105" t="s">
        <v>1847</v>
      </c>
      <c r="C105" t="s">
        <v>1848</v>
      </c>
      <c r="D105">
        <v>2915007</v>
      </c>
      <c r="E105" t="s">
        <v>1894</v>
      </c>
      <c r="F105">
        <v>3</v>
      </c>
      <c r="G105" t="s">
        <v>390</v>
      </c>
      <c r="H105" t="s">
        <v>390</v>
      </c>
      <c r="I105" t="s">
        <v>2166</v>
      </c>
      <c r="J105">
        <v>0</v>
      </c>
      <c r="K105" t="s">
        <v>2167</v>
      </c>
      <c r="L105" s="1">
        <v>46193.036817129629</v>
      </c>
      <c r="M105" s="1">
        <v>46193.036921296298</v>
      </c>
      <c r="N105">
        <v>868</v>
      </c>
      <c r="O105" t="s">
        <v>1852</v>
      </c>
      <c r="R105" t="s">
        <v>1851</v>
      </c>
      <c r="S105" t="s">
        <v>1851</v>
      </c>
      <c r="T105" t="s">
        <v>1851</v>
      </c>
      <c r="U105" t="s">
        <v>2176</v>
      </c>
      <c r="V105" t="s">
        <v>1851</v>
      </c>
      <c r="W105" t="s">
        <v>1851</v>
      </c>
      <c r="X105" s="1">
        <v>46193.036921296298</v>
      </c>
    </row>
    <row r="106" spans="1:24">
      <c r="A106">
        <v>105</v>
      </c>
      <c r="B106" t="s">
        <v>1847</v>
      </c>
      <c r="C106" t="s">
        <v>1848</v>
      </c>
      <c r="D106">
        <v>5102504</v>
      </c>
      <c r="E106" t="s">
        <v>1885</v>
      </c>
      <c r="F106">
        <v>1</v>
      </c>
      <c r="G106" t="s">
        <v>156</v>
      </c>
      <c r="H106" t="s">
        <v>2177</v>
      </c>
      <c r="I106" t="s">
        <v>1887</v>
      </c>
      <c r="J106">
        <v>1</v>
      </c>
      <c r="K106" t="s">
        <v>1888</v>
      </c>
      <c r="L106" s="1">
        <v>46193.036944444444</v>
      </c>
      <c r="M106" s="1">
        <v>46193.037361111114</v>
      </c>
      <c r="N106">
        <v>3614</v>
      </c>
      <c r="O106" t="s">
        <v>1849</v>
      </c>
      <c r="P106">
        <v>66</v>
      </c>
      <c r="Q106">
        <v>6.6</v>
      </c>
      <c r="R106" t="s">
        <v>2178</v>
      </c>
      <c r="S106" t="s">
        <v>1851</v>
      </c>
      <c r="T106" t="s">
        <v>1851</v>
      </c>
      <c r="U106" t="s">
        <v>2179</v>
      </c>
      <c r="V106" t="s">
        <v>1851</v>
      </c>
      <c r="W106" t="s">
        <v>1851</v>
      </c>
      <c r="X106" s="1">
        <v>46193.037361111114</v>
      </c>
    </row>
    <row r="107" spans="1:24">
      <c r="A107">
        <v>106</v>
      </c>
      <c r="B107" t="s">
        <v>1847</v>
      </c>
      <c r="C107" t="s">
        <v>1848</v>
      </c>
      <c r="D107">
        <v>5102504</v>
      </c>
      <c r="E107" t="s">
        <v>1894</v>
      </c>
      <c r="F107">
        <v>1</v>
      </c>
      <c r="G107" t="s">
        <v>156</v>
      </c>
      <c r="H107" t="s">
        <v>156</v>
      </c>
      <c r="I107" t="s">
        <v>2180</v>
      </c>
      <c r="J107">
        <v>0</v>
      </c>
      <c r="K107" t="s">
        <v>2181</v>
      </c>
      <c r="L107" s="1">
        <v>46193.037488425929</v>
      </c>
      <c r="M107" s="1">
        <v>46193.037673611114</v>
      </c>
      <c r="N107">
        <v>1576</v>
      </c>
      <c r="O107" t="s">
        <v>1849</v>
      </c>
      <c r="P107">
        <v>72</v>
      </c>
      <c r="Q107">
        <v>7.2</v>
      </c>
      <c r="R107" t="s">
        <v>1851</v>
      </c>
      <c r="S107" t="s">
        <v>1851</v>
      </c>
      <c r="T107" t="s">
        <v>1851</v>
      </c>
      <c r="U107" t="s">
        <v>2182</v>
      </c>
      <c r="V107" t="s">
        <v>1851</v>
      </c>
      <c r="W107" t="s">
        <v>1851</v>
      </c>
      <c r="X107" s="1">
        <v>46193.037673611114</v>
      </c>
    </row>
    <row r="108" spans="1:24">
      <c r="A108">
        <v>107</v>
      </c>
      <c r="B108" t="s">
        <v>1847</v>
      </c>
      <c r="C108" t="s">
        <v>1848</v>
      </c>
      <c r="D108">
        <v>5103437</v>
      </c>
      <c r="E108" t="s">
        <v>1885</v>
      </c>
      <c r="F108">
        <v>1</v>
      </c>
      <c r="G108" t="s">
        <v>46</v>
      </c>
      <c r="H108" t="s">
        <v>2183</v>
      </c>
      <c r="I108" t="s">
        <v>1887</v>
      </c>
      <c r="J108">
        <v>1</v>
      </c>
      <c r="K108" t="s">
        <v>1888</v>
      </c>
      <c r="L108" s="1">
        <v>46193.037708333337</v>
      </c>
      <c r="M108" s="1">
        <v>46193.037835648145</v>
      </c>
      <c r="N108">
        <v>1110</v>
      </c>
      <c r="O108" t="s">
        <v>1849</v>
      </c>
      <c r="P108">
        <v>92</v>
      </c>
      <c r="Q108">
        <v>9.1999999999999993</v>
      </c>
      <c r="R108" t="s">
        <v>2184</v>
      </c>
      <c r="S108" t="s">
        <v>1851</v>
      </c>
      <c r="T108" t="s">
        <v>1851</v>
      </c>
      <c r="U108" t="s">
        <v>2185</v>
      </c>
      <c r="V108" t="s">
        <v>1851</v>
      </c>
      <c r="W108" t="s">
        <v>1851</v>
      </c>
      <c r="X108" s="1">
        <v>46193.037835648145</v>
      </c>
    </row>
    <row r="109" spans="1:24">
      <c r="A109">
        <v>108</v>
      </c>
      <c r="B109" t="s">
        <v>1847</v>
      </c>
      <c r="C109" t="s">
        <v>1848</v>
      </c>
      <c r="D109">
        <v>5103437</v>
      </c>
      <c r="E109" t="s">
        <v>1894</v>
      </c>
      <c r="F109">
        <v>1</v>
      </c>
      <c r="G109" t="s">
        <v>46</v>
      </c>
      <c r="H109" t="s">
        <v>46</v>
      </c>
      <c r="I109" t="s">
        <v>2186</v>
      </c>
      <c r="J109">
        <v>0</v>
      </c>
      <c r="K109" t="s">
        <v>2187</v>
      </c>
      <c r="L109" s="1">
        <v>46193.037962962961</v>
      </c>
      <c r="M109" s="1">
        <v>46193.038078703707</v>
      </c>
      <c r="N109">
        <v>970</v>
      </c>
      <c r="O109" t="s">
        <v>1849</v>
      </c>
      <c r="P109">
        <v>81</v>
      </c>
      <c r="Q109">
        <v>8.1</v>
      </c>
      <c r="R109" t="s">
        <v>1851</v>
      </c>
      <c r="S109" t="s">
        <v>1851</v>
      </c>
      <c r="T109" t="s">
        <v>1851</v>
      </c>
      <c r="U109" t="s">
        <v>2188</v>
      </c>
      <c r="V109" t="s">
        <v>1851</v>
      </c>
      <c r="W109" t="s">
        <v>1851</v>
      </c>
      <c r="X109" s="1">
        <v>46193.038078703707</v>
      </c>
    </row>
    <row r="110" spans="1:24">
      <c r="A110">
        <v>109</v>
      </c>
      <c r="B110" t="s">
        <v>1847</v>
      </c>
      <c r="C110" t="s">
        <v>1848</v>
      </c>
      <c r="D110">
        <v>1502707</v>
      </c>
      <c r="E110" t="s">
        <v>1885</v>
      </c>
      <c r="F110">
        <v>1</v>
      </c>
      <c r="G110" t="s">
        <v>752</v>
      </c>
      <c r="H110" t="s">
        <v>2189</v>
      </c>
      <c r="I110" t="s">
        <v>1887</v>
      </c>
      <c r="J110">
        <v>1</v>
      </c>
      <c r="K110" t="s">
        <v>1888</v>
      </c>
      <c r="L110" s="1">
        <v>46193.036122685182</v>
      </c>
      <c r="M110" s="1">
        <v>46193.038287037038</v>
      </c>
      <c r="N110">
        <v>18712</v>
      </c>
      <c r="O110" t="s">
        <v>1854</v>
      </c>
      <c r="R110" t="s">
        <v>2190</v>
      </c>
      <c r="S110" t="s">
        <v>1851</v>
      </c>
      <c r="T110" t="s">
        <v>1851</v>
      </c>
      <c r="U110" t="s">
        <v>2191</v>
      </c>
      <c r="V110" t="s">
        <v>1854</v>
      </c>
      <c r="W110" t="s">
        <v>1851</v>
      </c>
      <c r="X110" s="1">
        <v>46193.038287037038</v>
      </c>
    </row>
    <row r="111" spans="1:24">
      <c r="A111">
        <v>110</v>
      </c>
      <c r="B111" t="s">
        <v>1847</v>
      </c>
      <c r="C111" t="s">
        <v>1848</v>
      </c>
      <c r="D111">
        <v>5104807</v>
      </c>
      <c r="E111" t="s">
        <v>1885</v>
      </c>
      <c r="F111">
        <v>1</v>
      </c>
      <c r="G111" t="s">
        <v>97</v>
      </c>
      <c r="H111" t="s">
        <v>2192</v>
      </c>
      <c r="I111" t="s">
        <v>1887</v>
      </c>
      <c r="J111">
        <v>1</v>
      </c>
      <c r="K111" t="s">
        <v>1888</v>
      </c>
      <c r="L111" s="1">
        <v>46193.038136574076</v>
      </c>
      <c r="M111" s="1">
        <v>46193.038402777776</v>
      </c>
      <c r="N111">
        <v>2336</v>
      </c>
      <c r="O111" t="s">
        <v>1849</v>
      </c>
      <c r="P111">
        <v>77</v>
      </c>
      <c r="Q111">
        <v>7.7</v>
      </c>
      <c r="R111" t="s">
        <v>2193</v>
      </c>
      <c r="S111" t="s">
        <v>1851</v>
      </c>
      <c r="T111" t="s">
        <v>1851</v>
      </c>
      <c r="U111" t="s">
        <v>2194</v>
      </c>
      <c r="V111" t="s">
        <v>1851</v>
      </c>
      <c r="W111" t="s">
        <v>1851</v>
      </c>
      <c r="X111" s="1">
        <v>46193.038402777776</v>
      </c>
    </row>
    <row r="112" spans="1:24">
      <c r="A112">
        <v>111</v>
      </c>
      <c r="B112" t="s">
        <v>1847</v>
      </c>
      <c r="C112" t="s">
        <v>1848</v>
      </c>
      <c r="D112">
        <v>5104807</v>
      </c>
      <c r="E112" t="s">
        <v>1894</v>
      </c>
      <c r="F112">
        <v>1</v>
      </c>
      <c r="G112" t="s">
        <v>97</v>
      </c>
      <c r="H112" t="s">
        <v>97</v>
      </c>
      <c r="I112" t="s">
        <v>2195</v>
      </c>
      <c r="J112">
        <v>0</v>
      </c>
      <c r="K112" t="s">
        <v>2196</v>
      </c>
      <c r="L112" s="1">
        <v>46193.038553240738</v>
      </c>
      <c r="M112" s="1">
        <v>46193.03869212963</v>
      </c>
      <c r="N112">
        <v>1138</v>
      </c>
      <c r="O112" t="s">
        <v>1849</v>
      </c>
      <c r="P112">
        <v>74</v>
      </c>
      <c r="Q112">
        <v>7.4</v>
      </c>
      <c r="R112" t="s">
        <v>1851</v>
      </c>
      <c r="S112" t="s">
        <v>1851</v>
      </c>
      <c r="T112" t="s">
        <v>1851</v>
      </c>
      <c r="U112" t="s">
        <v>2197</v>
      </c>
      <c r="V112" t="s">
        <v>1851</v>
      </c>
      <c r="W112" t="s">
        <v>1851</v>
      </c>
      <c r="X112" s="1">
        <v>46193.03869212963</v>
      </c>
    </row>
    <row r="113" spans="1:24">
      <c r="A113">
        <v>112</v>
      </c>
      <c r="B113" t="s">
        <v>1847</v>
      </c>
      <c r="C113" t="s">
        <v>1848</v>
      </c>
      <c r="D113">
        <v>5105580</v>
      </c>
      <c r="E113" t="s">
        <v>1885</v>
      </c>
      <c r="F113">
        <v>1</v>
      </c>
      <c r="G113" t="s">
        <v>137</v>
      </c>
      <c r="H113" t="s">
        <v>2198</v>
      </c>
      <c r="I113" t="s">
        <v>1887</v>
      </c>
      <c r="J113">
        <v>1</v>
      </c>
      <c r="K113" t="s">
        <v>1888</v>
      </c>
      <c r="L113" s="1">
        <v>46193.038726851853</v>
      </c>
      <c r="M113" s="1">
        <v>46193.038969907408</v>
      </c>
      <c r="N113">
        <v>2041</v>
      </c>
      <c r="O113" t="s">
        <v>1849</v>
      </c>
      <c r="P113">
        <v>44</v>
      </c>
      <c r="Q113">
        <v>4.4000000000000004</v>
      </c>
      <c r="R113" t="s">
        <v>2199</v>
      </c>
      <c r="S113" t="s">
        <v>1851</v>
      </c>
      <c r="T113" t="s">
        <v>1851</v>
      </c>
      <c r="U113" t="s">
        <v>2200</v>
      </c>
      <c r="V113" t="s">
        <v>1851</v>
      </c>
      <c r="W113" t="s">
        <v>1851</v>
      </c>
      <c r="X113" s="1">
        <v>46193.038969907408</v>
      </c>
    </row>
    <row r="114" spans="1:24">
      <c r="A114">
        <v>113</v>
      </c>
      <c r="B114" t="s">
        <v>1847</v>
      </c>
      <c r="C114" t="s">
        <v>1848</v>
      </c>
      <c r="D114">
        <v>2915106</v>
      </c>
      <c r="E114" t="s">
        <v>1885</v>
      </c>
      <c r="F114">
        <v>1</v>
      </c>
      <c r="G114" t="s">
        <v>670</v>
      </c>
      <c r="H114" t="s">
        <v>2201</v>
      </c>
      <c r="I114" t="s">
        <v>1887</v>
      </c>
      <c r="J114">
        <v>1</v>
      </c>
      <c r="K114" t="s">
        <v>1888</v>
      </c>
      <c r="L114" s="1">
        <v>46193.036956018521</v>
      </c>
      <c r="M114" s="1">
        <v>46193.039143518516</v>
      </c>
      <c r="N114">
        <v>18879</v>
      </c>
      <c r="O114" t="s">
        <v>1854</v>
      </c>
      <c r="R114" t="s">
        <v>2202</v>
      </c>
      <c r="S114" t="s">
        <v>1851</v>
      </c>
      <c r="T114" t="s">
        <v>1851</v>
      </c>
      <c r="U114" t="s">
        <v>2203</v>
      </c>
      <c r="V114" t="s">
        <v>1854</v>
      </c>
      <c r="W114" t="s">
        <v>1851</v>
      </c>
      <c r="X114" s="1">
        <v>46193.039143518516</v>
      </c>
    </row>
    <row r="115" spans="1:24">
      <c r="A115">
        <v>114</v>
      </c>
      <c r="B115" t="s">
        <v>1847</v>
      </c>
      <c r="C115" t="s">
        <v>1848</v>
      </c>
      <c r="D115">
        <v>5105580</v>
      </c>
      <c r="E115" t="s">
        <v>1894</v>
      </c>
      <c r="F115">
        <v>1</v>
      </c>
      <c r="G115" t="s">
        <v>137</v>
      </c>
      <c r="H115" t="s">
        <v>137</v>
      </c>
      <c r="I115" t="s">
        <v>2204</v>
      </c>
      <c r="J115">
        <v>0</v>
      </c>
      <c r="K115" t="s">
        <v>2205</v>
      </c>
      <c r="L115" s="1">
        <v>46193.039097222223</v>
      </c>
      <c r="M115" s="1">
        <v>46193.039212962962</v>
      </c>
      <c r="N115">
        <v>1000</v>
      </c>
      <c r="O115" t="s">
        <v>1849</v>
      </c>
      <c r="P115">
        <v>54</v>
      </c>
      <c r="Q115">
        <v>5.4</v>
      </c>
      <c r="R115" t="s">
        <v>1851</v>
      </c>
      <c r="S115" t="s">
        <v>1851</v>
      </c>
      <c r="T115" t="s">
        <v>1851</v>
      </c>
      <c r="U115" t="s">
        <v>2206</v>
      </c>
      <c r="V115" t="s">
        <v>1851</v>
      </c>
      <c r="W115" t="s">
        <v>1851</v>
      </c>
      <c r="X115" s="1">
        <v>46193.039212962962</v>
      </c>
    </row>
    <row r="116" spans="1:24">
      <c r="A116">
        <v>115</v>
      </c>
      <c r="B116" t="s">
        <v>1847</v>
      </c>
      <c r="C116" t="s">
        <v>1848</v>
      </c>
      <c r="D116">
        <v>2915106</v>
      </c>
      <c r="E116" t="s">
        <v>1885</v>
      </c>
      <c r="F116">
        <v>2</v>
      </c>
      <c r="G116" t="s">
        <v>670</v>
      </c>
      <c r="H116" t="s">
        <v>2201</v>
      </c>
      <c r="I116" t="s">
        <v>1887</v>
      </c>
      <c r="J116">
        <v>1</v>
      </c>
      <c r="K116" t="s">
        <v>1888</v>
      </c>
      <c r="L116" s="1">
        <v>46193.039317129631</v>
      </c>
      <c r="M116" s="1">
        <v>46193.039409722223</v>
      </c>
      <c r="N116">
        <v>789</v>
      </c>
      <c r="O116" t="s">
        <v>1849</v>
      </c>
      <c r="P116">
        <v>92</v>
      </c>
      <c r="Q116">
        <v>9.1999999999999993</v>
      </c>
      <c r="R116" t="s">
        <v>2207</v>
      </c>
      <c r="S116" t="s">
        <v>1851</v>
      </c>
      <c r="T116" t="s">
        <v>1851</v>
      </c>
      <c r="U116" t="s">
        <v>2203</v>
      </c>
      <c r="V116" t="s">
        <v>1851</v>
      </c>
      <c r="W116" t="s">
        <v>1851</v>
      </c>
      <c r="X116" s="1">
        <v>46193.039409722223</v>
      </c>
    </row>
    <row r="117" spans="1:24">
      <c r="A117">
        <v>116</v>
      </c>
      <c r="B117" t="s">
        <v>1847</v>
      </c>
      <c r="C117" t="s">
        <v>1848</v>
      </c>
      <c r="D117">
        <v>5106828</v>
      </c>
      <c r="E117" t="s">
        <v>1885</v>
      </c>
      <c r="F117">
        <v>1</v>
      </c>
      <c r="G117" t="s">
        <v>142</v>
      </c>
      <c r="H117" t="s">
        <v>2208</v>
      </c>
      <c r="I117" t="s">
        <v>1887</v>
      </c>
      <c r="J117">
        <v>1</v>
      </c>
      <c r="K117" t="s">
        <v>1888</v>
      </c>
      <c r="L117" s="1">
        <v>46193.039247685185</v>
      </c>
      <c r="M117" s="1">
        <v>46193.039606481485</v>
      </c>
      <c r="N117">
        <v>3034</v>
      </c>
      <c r="O117" t="s">
        <v>1849</v>
      </c>
      <c r="P117">
        <v>81</v>
      </c>
      <c r="Q117">
        <v>8.1</v>
      </c>
      <c r="R117" t="s">
        <v>2209</v>
      </c>
      <c r="S117" t="s">
        <v>1851</v>
      </c>
      <c r="T117" t="s">
        <v>1851</v>
      </c>
      <c r="U117" t="s">
        <v>2210</v>
      </c>
      <c r="V117" t="s">
        <v>1851</v>
      </c>
      <c r="W117" t="s">
        <v>1851</v>
      </c>
      <c r="X117" s="1">
        <v>46193.039606481485</v>
      </c>
    </row>
    <row r="118" spans="1:24">
      <c r="A118">
        <v>117</v>
      </c>
      <c r="B118" t="s">
        <v>1847</v>
      </c>
      <c r="C118" t="s">
        <v>1848</v>
      </c>
      <c r="D118">
        <v>1502707</v>
      </c>
      <c r="E118" t="s">
        <v>1885</v>
      </c>
      <c r="F118">
        <v>2</v>
      </c>
      <c r="G118" t="s">
        <v>752</v>
      </c>
      <c r="H118" t="s">
        <v>2189</v>
      </c>
      <c r="I118" t="s">
        <v>1887</v>
      </c>
      <c r="J118">
        <v>1</v>
      </c>
      <c r="K118" t="s">
        <v>1888</v>
      </c>
      <c r="L118" s="1">
        <v>46193.038518518515</v>
      </c>
      <c r="M118" s="1">
        <v>46193.039664351854</v>
      </c>
      <c r="N118">
        <v>9866</v>
      </c>
      <c r="O118" t="s">
        <v>1849</v>
      </c>
      <c r="P118">
        <v>92</v>
      </c>
      <c r="Q118">
        <v>9.1999999999999993</v>
      </c>
      <c r="R118" t="s">
        <v>2211</v>
      </c>
      <c r="S118" t="s">
        <v>1851</v>
      </c>
      <c r="T118" t="s">
        <v>1851</v>
      </c>
      <c r="U118" t="s">
        <v>2191</v>
      </c>
      <c r="V118" t="s">
        <v>1851</v>
      </c>
      <c r="W118" t="s">
        <v>1851</v>
      </c>
      <c r="X118" s="1">
        <v>46193.039664351854</v>
      </c>
    </row>
    <row r="119" spans="1:24">
      <c r="A119">
        <v>118</v>
      </c>
      <c r="B119" t="s">
        <v>1847</v>
      </c>
      <c r="C119" t="s">
        <v>1848</v>
      </c>
      <c r="D119">
        <v>2915106</v>
      </c>
      <c r="E119" t="s">
        <v>1894</v>
      </c>
      <c r="F119">
        <v>1</v>
      </c>
      <c r="G119" t="s">
        <v>670</v>
      </c>
      <c r="H119" t="s">
        <v>670</v>
      </c>
      <c r="I119" t="s">
        <v>2212</v>
      </c>
      <c r="J119">
        <v>0</v>
      </c>
      <c r="K119" t="s">
        <v>2213</v>
      </c>
      <c r="L119" s="1">
        <v>46193.039548611108</v>
      </c>
      <c r="M119" s="1">
        <v>46193.039675925924</v>
      </c>
      <c r="N119">
        <v>1148</v>
      </c>
      <c r="O119" t="s">
        <v>1849</v>
      </c>
      <c r="P119">
        <v>73</v>
      </c>
      <c r="Q119">
        <v>7.3</v>
      </c>
      <c r="R119" t="s">
        <v>1851</v>
      </c>
      <c r="S119" t="s">
        <v>1851</v>
      </c>
      <c r="T119" t="s">
        <v>1851</v>
      </c>
      <c r="U119" t="s">
        <v>2214</v>
      </c>
      <c r="V119" t="s">
        <v>1851</v>
      </c>
      <c r="W119" t="s">
        <v>1851</v>
      </c>
      <c r="X119" s="1">
        <v>46193.039675925924</v>
      </c>
    </row>
    <row r="120" spans="1:24">
      <c r="A120">
        <v>119</v>
      </c>
      <c r="B120" t="s">
        <v>1847</v>
      </c>
      <c r="C120" t="s">
        <v>1848</v>
      </c>
      <c r="D120">
        <v>5106828</v>
      </c>
      <c r="E120" t="s">
        <v>1894</v>
      </c>
      <c r="F120">
        <v>1</v>
      </c>
      <c r="G120" t="s">
        <v>142</v>
      </c>
      <c r="H120" t="s">
        <v>142</v>
      </c>
      <c r="I120" t="s">
        <v>2215</v>
      </c>
      <c r="J120">
        <v>0</v>
      </c>
      <c r="K120" t="s">
        <v>2216</v>
      </c>
      <c r="L120" s="1">
        <v>46193.03974537037</v>
      </c>
      <c r="M120" s="1">
        <v>46193.039861111109</v>
      </c>
      <c r="N120">
        <v>1084</v>
      </c>
      <c r="O120" t="s">
        <v>1849</v>
      </c>
      <c r="P120">
        <v>78</v>
      </c>
      <c r="Q120">
        <v>7.8</v>
      </c>
      <c r="R120" t="s">
        <v>1851</v>
      </c>
      <c r="S120" t="s">
        <v>1851</v>
      </c>
      <c r="T120" t="s">
        <v>1851</v>
      </c>
      <c r="U120" t="s">
        <v>2217</v>
      </c>
      <c r="V120" t="s">
        <v>1851</v>
      </c>
      <c r="W120" t="s">
        <v>1851</v>
      </c>
      <c r="X120" s="1">
        <v>46193.039861111109</v>
      </c>
    </row>
    <row r="121" spans="1:24">
      <c r="A121">
        <v>120</v>
      </c>
      <c r="B121" t="s">
        <v>1847</v>
      </c>
      <c r="C121" t="s">
        <v>1848</v>
      </c>
      <c r="D121">
        <v>1502707</v>
      </c>
      <c r="E121" t="s">
        <v>1894</v>
      </c>
      <c r="F121">
        <v>1</v>
      </c>
      <c r="G121" t="s">
        <v>752</v>
      </c>
      <c r="H121" t="s">
        <v>2218</v>
      </c>
      <c r="I121" t="s">
        <v>2219</v>
      </c>
      <c r="J121">
        <v>1</v>
      </c>
      <c r="K121" t="s">
        <v>2220</v>
      </c>
      <c r="L121" s="1">
        <v>46193.039814814816</v>
      </c>
      <c r="M121" s="1">
        <v>46193.039965277778</v>
      </c>
      <c r="N121">
        <v>1312</v>
      </c>
      <c r="O121" t="s">
        <v>1849</v>
      </c>
      <c r="P121">
        <v>61</v>
      </c>
      <c r="Q121">
        <v>6.1</v>
      </c>
      <c r="R121" t="s">
        <v>1851</v>
      </c>
      <c r="S121" t="s">
        <v>1851</v>
      </c>
      <c r="T121" t="s">
        <v>1851</v>
      </c>
      <c r="U121" t="s">
        <v>2221</v>
      </c>
      <c r="V121" t="s">
        <v>1851</v>
      </c>
      <c r="W121" t="s">
        <v>1851</v>
      </c>
      <c r="X121" s="1">
        <v>46193.039965277778</v>
      </c>
    </row>
    <row r="122" spans="1:24">
      <c r="A122">
        <v>121</v>
      </c>
      <c r="B122" t="s">
        <v>1847</v>
      </c>
      <c r="C122" t="s">
        <v>1848</v>
      </c>
      <c r="D122">
        <v>5107107</v>
      </c>
      <c r="E122" t="s">
        <v>1885</v>
      </c>
      <c r="F122">
        <v>1</v>
      </c>
      <c r="G122" t="s">
        <v>166</v>
      </c>
      <c r="H122" t="s">
        <v>2222</v>
      </c>
      <c r="I122" t="s">
        <v>1887</v>
      </c>
      <c r="J122">
        <v>1</v>
      </c>
      <c r="K122" t="s">
        <v>1888</v>
      </c>
      <c r="L122" s="1">
        <v>46193.039907407408</v>
      </c>
      <c r="M122" s="1">
        <v>46193.040532407409</v>
      </c>
      <c r="N122">
        <v>5323</v>
      </c>
      <c r="O122" t="s">
        <v>1849</v>
      </c>
      <c r="P122">
        <v>62</v>
      </c>
      <c r="Q122">
        <v>6.2</v>
      </c>
      <c r="R122" t="s">
        <v>2223</v>
      </c>
      <c r="S122" t="s">
        <v>1851</v>
      </c>
      <c r="T122" t="s">
        <v>1851</v>
      </c>
      <c r="U122" t="s">
        <v>2224</v>
      </c>
      <c r="V122" t="s">
        <v>1851</v>
      </c>
      <c r="W122" t="s">
        <v>1851</v>
      </c>
      <c r="X122" s="1">
        <v>46193.040532407409</v>
      </c>
    </row>
    <row r="123" spans="1:24">
      <c r="A123">
        <v>122</v>
      </c>
      <c r="B123" t="s">
        <v>1847</v>
      </c>
      <c r="C123" t="s">
        <v>1848</v>
      </c>
      <c r="D123">
        <v>1502939</v>
      </c>
      <c r="E123" t="s">
        <v>1885</v>
      </c>
      <c r="F123">
        <v>1</v>
      </c>
      <c r="G123" t="s">
        <v>810</v>
      </c>
      <c r="H123" t="s">
        <v>2225</v>
      </c>
      <c r="I123" t="s">
        <v>1887</v>
      </c>
      <c r="J123">
        <v>1</v>
      </c>
      <c r="K123" t="s">
        <v>1888</v>
      </c>
      <c r="L123" s="1">
        <v>46193.040011574078</v>
      </c>
      <c r="M123" s="1">
        <v>46193.040590277778</v>
      </c>
      <c r="N123">
        <v>5005</v>
      </c>
      <c r="O123" t="s">
        <v>1849</v>
      </c>
      <c r="P123">
        <v>62</v>
      </c>
      <c r="Q123">
        <v>6.2</v>
      </c>
      <c r="R123" t="s">
        <v>2226</v>
      </c>
      <c r="S123" t="s">
        <v>1851</v>
      </c>
      <c r="T123" t="s">
        <v>1851</v>
      </c>
      <c r="U123" t="s">
        <v>2227</v>
      </c>
      <c r="V123" t="s">
        <v>1851</v>
      </c>
      <c r="W123" t="s">
        <v>1851</v>
      </c>
      <c r="X123" s="1">
        <v>46193.040590277778</v>
      </c>
    </row>
    <row r="124" spans="1:24">
      <c r="A124">
        <v>123</v>
      </c>
      <c r="B124" t="s">
        <v>1847</v>
      </c>
      <c r="C124" t="s">
        <v>1848</v>
      </c>
      <c r="D124">
        <v>5107107</v>
      </c>
      <c r="E124" t="s">
        <v>1894</v>
      </c>
      <c r="F124">
        <v>1</v>
      </c>
      <c r="G124" t="s">
        <v>166</v>
      </c>
      <c r="H124" t="s">
        <v>166</v>
      </c>
      <c r="I124" t="s">
        <v>2228</v>
      </c>
      <c r="J124">
        <v>0</v>
      </c>
      <c r="K124" t="s">
        <v>2229</v>
      </c>
      <c r="L124" s="1">
        <v>46193.040682870371</v>
      </c>
      <c r="M124" s="1">
        <v>46193.040752314817</v>
      </c>
      <c r="N124">
        <v>602</v>
      </c>
      <c r="O124" t="s">
        <v>1849</v>
      </c>
      <c r="P124">
        <v>62</v>
      </c>
      <c r="Q124">
        <v>6.2</v>
      </c>
      <c r="R124" t="s">
        <v>1851</v>
      </c>
      <c r="S124" t="s">
        <v>1851</v>
      </c>
      <c r="T124" t="s">
        <v>1851</v>
      </c>
      <c r="U124" t="s">
        <v>2230</v>
      </c>
      <c r="V124" t="s">
        <v>1851</v>
      </c>
      <c r="W124" t="s">
        <v>1851</v>
      </c>
      <c r="X124" s="1">
        <v>46193.040752314817</v>
      </c>
    </row>
    <row r="125" spans="1:24">
      <c r="A125">
        <v>124</v>
      </c>
      <c r="B125" t="s">
        <v>1847</v>
      </c>
      <c r="C125" t="s">
        <v>1848</v>
      </c>
      <c r="D125">
        <v>5107909</v>
      </c>
      <c r="E125" t="s">
        <v>1885</v>
      </c>
      <c r="F125">
        <v>1</v>
      </c>
      <c r="G125" t="s">
        <v>18</v>
      </c>
      <c r="H125" t="s">
        <v>2231</v>
      </c>
      <c r="I125" t="s">
        <v>1887</v>
      </c>
      <c r="J125">
        <v>1</v>
      </c>
      <c r="K125" t="s">
        <v>1888</v>
      </c>
      <c r="L125" s="1">
        <v>46193.040798611109</v>
      </c>
      <c r="M125" s="1">
        <v>46193.040937500002</v>
      </c>
      <c r="N125">
        <v>1187</v>
      </c>
      <c r="O125" t="s">
        <v>1849</v>
      </c>
      <c r="P125">
        <v>92</v>
      </c>
      <c r="Q125">
        <v>9.1999999999999993</v>
      </c>
      <c r="R125" t="s">
        <v>2232</v>
      </c>
      <c r="S125" t="s">
        <v>1851</v>
      </c>
      <c r="T125" t="s">
        <v>1851</v>
      </c>
      <c r="U125" t="s">
        <v>2233</v>
      </c>
      <c r="V125" t="s">
        <v>1851</v>
      </c>
      <c r="W125" t="s">
        <v>1851</v>
      </c>
      <c r="X125" s="1">
        <v>46193.040937500002</v>
      </c>
    </row>
    <row r="126" spans="1:24">
      <c r="A126">
        <v>125</v>
      </c>
      <c r="B126" t="s">
        <v>1847</v>
      </c>
      <c r="C126" t="s">
        <v>1848</v>
      </c>
      <c r="D126">
        <v>1502939</v>
      </c>
      <c r="E126" t="s">
        <v>1894</v>
      </c>
      <c r="F126">
        <v>1</v>
      </c>
      <c r="G126" t="s">
        <v>810</v>
      </c>
      <c r="H126" t="s">
        <v>2234</v>
      </c>
      <c r="I126" t="s">
        <v>2235</v>
      </c>
      <c r="J126">
        <v>1</v>
      </c>
      <c r="K126" t="s">
        <v>2236</v>
      </c>
      <c r="L126" s="1">
        <v>46193.04074074074</v>
      </c>
      <c r="M126" s="1">
        <v>46193.041018518517</v>
      </c>
      <c r="N126">
        <v>2353</v>
      </c>
      <c r="O126" t="s">
        <v>1849</v>
      </c>
      <c r="P126">
        <v>62</v>
      </c>
      <c r="Q126">
        <v>6.2</v>
      </c>
      <c r="R126" t="s">
        <v>1851</v>
      </c>
      <c r="S126" t="s">
        <v>1851</v>
      </c>
      <c r="T126" t="s">
        <v>1851</v>
      </c>
      <c r="U126" t="s">
        <v>2237</v>
      </c>
      <c r="V126" t="s">
        <v>1851</v>
      </c>
      <c r="W126" t="s">
        <v>1851</v>
      </c>
      <c r="X126" s="1">
        <v>46193.041018518517</v>
      </c>
    </row>
    <row r="127" spans="1:24">
      <c r="A127">
        <v>126</v>
      </c>
      <c r="B127" t="s">
        <v>1847</v>
      </c>
      <c r="C127" t="s">
        <v>1848</v>
      </c>
      <c r="D127">
        <v>5107909</v>
      </c>
      <c r="E127" t="s">
        <v>1894</v>
      </c>
      <c r="F127">
        <v>1</v>
      </c>
      <c r="G127" t="s">
        <v>18</v>
      </c>
      <c r="H127" t="s">
        <v>18</v>
      </c>
      <c r="I127" t="s">
        <v>2238</v>
      </c>
      <c r="J127">
        <v>0</v>
      </c>
      <c r="K127" t="s">
        <v>2239</v>
      </c>
      <c r="L127" s="1">
        <v>46193.041087962964</v>
      </c>
      <c r="M127" s="1">
        <v>46193.041203703702</v>
      </c>
      <c r="N127">
        <v>1023</v>
      </c>
      <c r="O127" t="s">
        <v>1849</v>
      </c>
      <c r="P127">
        <v>92</v>
      </c>
      <c r="Q127">
        <v>9.1999999999999993</v>
      </c>
      <c r="R127" t="s">
        <v>1851</v>
      </c>
      <c r="S127" t="s">
        <v>1851</v>
      </c>
      <c r="T127" t="s">
        <v>1851</v>
      </c>
      <c r="U127" t="s">
        <v>2240</v>
      </c>
      <c r="V127" t="s">
        <v>1851</v>
      </c>
      <c r="W127" t="s">
        <v>1851</v>
      </c>
      <c r="X127" s="1">
        <v>46193.041203703702</v>
      </c>
    </row>
    <row r="128" spans="1:24">
      <c r="A128">
        <v>127</v>
      </c>
      <c r="B128" t="s">
        <v>1847</v>
      </c>
      <c r="C128" t="s">
        <v>1848</v>
      </c>
      <c r="D128">
        <v>5108402</v>
      </c>
      <c r="E128" t="s">
        <v>1885</v>
      </c>
      <c r="F128">
        <v>1</v>
      </c>
      <c r="G128" t="s">
        <v>25</v>
      </c>
      <c r="H128" t="s">
        <v>2241</v>
      </c>
      <c r="I128" t="s">
        <v>1887</v>
      </c>
      <c r="J128">
        <v>1</v>
      </c>
      <c r="K128" t="s">
        <v>1888</v>
      </c>
      <c r="L128" s="1">
        <v>46193.041250000002</v>
      </c>
      <c r="M128" s="1">
        <v>46193.041574074072</v>
      </c>
      <c r="N128">
        <v>2837</v>
      </c>
      <c r="O128" t="s">
        <v>1849</v>
      </c>
      <c r="P128">
        <v>67</v>
      </c>
      <c r="Q128">
        <v>6.7</v>
      </c>
      <c r="R128" t="s">
        <v>2242</v>
      </c>
      <c r="S128" t="s">
        <v>1851</v>
      </c>
      <c r="T128" t="s">
        <v>1851</v>
      </c>
      <c r="U128" t="s">
        <v>2243</v>
      </c>
      <c r="V128" t="s">
        <v>1851</v>
      </c>
      <c r="W128" t="s">
        <v>1851</v>
      </c>
      <c r="X128" s="1">
        <v>46193.041574074072</v>
      </c>
    </row>
    <row r="129" spans="1:24">
      <c r="A129">
        <v>128</v>
      </c>
      <c r="B129" t="s">
        <v>1847</v>
      </c>
      <c r="C129" t="s">
        <v>1848</v>
      </c>
      <c r="D129">
        <v>5108402</v>
      </c>
      <c r="E129" t="s">
        <v>1894</v>
      </c>
      <c r="F129">
        <v>1</v>
      </c>
      <c r="G129" t="s">
        <v>25</v>
      </c>
      <c r="H129" t="s">
        <v>25</v>
      </c>
      <c r="I129" t="s">
        <v>2244</v>
      </c>
      <c r="J129">
        <v>0</v>
      </c>
      <c r="K129" t="s">
        <v>2245</v>
      </c>
      <c r="L129" s="1">
        <v>46193.041712962964</v>
      </c>
      <c r="M129" s="1">
        <v>46193.041863425926</v>
      </c>
      <c r="N129">
        <v>1298</v>
      </c>
      <c r="O129" t="s">
        <v>1849</v>
      </c>
      <c r="P129">
        <v>70</v>
      </c>
      <c r="Q129">
        <v>7</v>
      </c>
      <c r="R129" t="s">
        <v>1851</v>
      </c>
      <c r="S129" t="s">
        <v>1851</v>
      </c>
      <c r="T129" t="s">
        <v>1851</v>
      </c>
      <c r="U129" t="s">
        <v>2246</v>
      </c>
      <c r="V129" t="s">
        <v>1851</v>
      </c>
      <c r="W129" t="s">
        <v>1851</v>
      </c>
      <c r="X129" s="1">
        <v>46193.041863425926</v>
      </c>
    </row>
    <row r="130" spans="1:24">
      <c r="A130">
        <v>129</v>
      </c>
      <c r="B130" t="s">
        <v>1847</v>
      </c>
      <c r="C130" t="s">
        <v>1848</v>
      </c>
      <c r="D130">
        <v>2918357</v>
      </c>
      <c r="E130" t="s">
        <v>1885</v>
      </c>
      <c r="F130">
        <v>1</v>
      </c>
      <c r="G130" t="s">
        <v>635</v>
      </c>
      <c r="H130" t="s">
        <v>2247</v>
      </c>
      <c r="I130" t="s">
        <v>1887</v>
      </c>
      <c r="J130">
        <v>1</v>
      </c>
      <c r="K130" t="s">
        <v>1888</v>
      </c>
      <c r="L130" s="1">
        <v>46193.039722222224</v>
      </c>
      <c r="M130" s="1">
        <v>46193.041886574072</v>
      </c>
      <c r="N130">
        <v>18709</v>
      </c>
      <c r="O130" t="s">
        <v>1854</v>
      </c>
      <c r="R130" t="s">
        <v>2248</v>
      </c>
      <c r="S130" t="s">
        <v>1851</v>
      </c>
      <c r="T130" t="s">
        <v>1851</v>
      </c>
      <c r="U130" t="s">
        <v>2249</v>
      </c>
      <c r="V130" t="s">
        <v>1854</v>
      </c>
      <c r="W130" t="s">
        <v>1851</v>
      </c>
      <c r="X130" s="1">
        <v>46193.041886574072</v>
      </c>
    </row>
    <row r="131" spans="1:24">
      <c r="A131">
        <v>130</v>
      </c>
      <c r="B131" t="s">
        <v>1847</v>
      </c>
      <c r="C131" t="s">
        <v>1848</v>
      </c>
      <c r="D131">
        <v>5001904</v>
      </c>
      <c r="E131" t="s">
        <v>1885</v>
      </c>
      <c r="F131">
        <v>1</v>
      </c>
      <c r="G131" t="s">
        <v>92</v>
      </c>
      <c r="H131" t="s">
        <v>2250</v>
      </c>
      <c r="I131" t="s">
        <v>1887</v>
      </c>
      <c r="J131">
        <v>1</v>
      </c>
      <c r="K131" t="s">
        <v>1888</v>
      </c>
      <c r="L131" s="1">
        <v>46193.041909722226</v>
      </c>
      <c r="M131" s="1">
        <v>46193.042453703703</v>
      </c>
      <c r="N131">
        <v>4728</v>
      </c>
      <c r="O131" t="s">
        <v>1849</v>
      </c>
      <c r="P131">
        <v>75</v>
      </c>
      <c r="Q131">
        <v>7.5</v>
      </c>
      <c r="R131" t="s">
        <v>2251</v>
      </c>
      <c r="S131" t="s">
        <v>1851</v>
      </c>
      <c r="T131" t="s">
        <v>1851</v>
      </c>
      <c r="U131" t="s">
        <v>2252</v>
      </c>
      <c r="V131" t="s">
        <v>1851</v>
      </c>
      <c r="W131" t="s">
        <v>1851</v>
      </c>
      <c r="X131" s="1">
        <v>46193.042453703703</v>
      </c>
    </row>
    <row r="132" spans="1:24">
      <c r="A132">
        <v>131</v>
      </c>
      <c r="B132" t="s">
        <v>1847</v>
      </c>
      <c r="C132" t="s">
        <v>1848</v>
      </c>
      <c r="D132">
        <v>5001904</v>
      </c>
      <c r="E132" t="s">
        <v>1894</v>
      </c>
      <c r="F132">
        <v>1</v>
      </c>
      <c r="G132" t="s">
        <v>92</v>
      </c>
      <c r="H132" t="s">
        <v>92</v>
      </c>
      <c r="I132" t="s">
        <v>2253</v>
      </c>
      <c r="J132">
        <v>0</v>
      </c>
      <c r="K132" t="s">
        <v>2254</v>
      </c>
      <c r="L132" s="1">
        <v>46193.042604166665</v>
      </c>
      <c r="M132" s="1">
        <v>46193.04278935185</v>
      </c>
      <c r="N132">
        <v>1606</v>
      </c>
      <c r="O132" t="s">
        <v>1849</v>
      </c>
      <c r="P132">
        <v>74</v>
      </c>
      <c r="Q132">
        <v>7.4</v>
      </c>
      <c r="R132" t="s">
        <v>1851</v>
      </c>
      <c r="S132" t="s">
        <v>1851</v>
      </c>
      <c r="T132" t="s">
        <v>1851</v>
      </c>
      <c r="U132" t="s">
        <v>2255</v>
      </c>
      <c r="V132" t="s">
        <v>1851</v>
      </c>
      <c r="W132" t="s">
        <v>1851</v>
      </c>
      <c r="X132" s="1">
        <v>46193.04278935185</v>
      </c>
    </row>
    <row r="133" spans="1:24">
      <c r="A133">
        <v>132</v>
      </c>
      <c r="B133" t="s">
        <v>1847</v>
      </c>
      <c r="C133" t="s">
        <v>1848</v>
      </c>
      <c r="D133">
        <v>5002704</v>
      </c>
      <c r="E133" t="s">
        <v>1885</v>
      </c>
      <c r="F133">
        <v>1</v>
      </c>
      <c r="G133" t="s">
        <v>62</v>
      </c>
      <c r="H133" t="s">
        <v>2256</v>
      </c>
      <c r="I133" t="s">
        <v>1887</v>
      </c>
      <c r="J133">
        <v>1</v>
      </c>
      <c r="K133" t="s">
        <v>1888</v>
      </c>
      <c r="L133" s="1">
        <v>46193.04283564815</v>
      </c>
      <c r="M133" s="1">
        <v>46193.043217592596</v>
      </c>
      <c r="N133">
        <v>3284</v>
      </c>
      <c r="O133" t="s">
        <v>1849</v>
      </c>
      <c r="P133">
        <v>69</v>
      </c>
      <c r="Q133">
        <v>6.9</v>
      </c>
      <c r="R133" t="s">
        <v>2257</v>
      </c>
      <c r="S133" t="s">
        <v>1851</v>
      </c>
      <c r="T133" t="s">
        <v>1851</v>
      </c>
      <c r="U133" t="s">
        <v>2258</v>
      </c>
      <c r="V133" t="s">
        <v>1851</v>
      </c>
      <c r="W133" t="s">
        <v>1851</v>
      </c>
      <c r="X133" s="1">
        <v>46193.043217592596</v>
      </c>
    </row>
    <row r="134" spans="1:24">
      <c r="A134">
        <v>133</v>
      </c>
      <c r="B134" t="s">
        <v>1847</v>
      </c>
      <c r="C134" t="s">
        <v>1848</v>
      </c>
      <c r="D134">
        <v>1504422</v>
      </c>
      <c r="E134" t="s">
        <v>1885</v>
      </c>
      <c r="F134">
        <v>1</v>
      </c>
      <c r="G134" t="s">
        <v>864</v>
      </c>
      <c r="H134" t="s">
        <v>2259</v>
      </c>
      <c r="I134" t="s">
        <v>1887</v>
      </c>
      <c r="J134">
        <v>1</v>
      </c>
      <c r="K134" t="s">
        <v>1888</v>
      </c>
      <c r="L134" s="1">
        <v>46193.04105324074</v>
      </c>
      <c r="M134" s="1">
        <v>46193.043229166666</v>
      </c>
      <c r="N134">
        <v>18820</v>
      </c>
      <c r="O134" t="s">
        <v>1854</v>
      </c>
      <c r="R134" t="s">
        <v>2260</v>
      </c>
      <c r="S134" t="s">
        <v>1851</v>
      </c>
      <c r="T134" t="s">
        <v>1851</v>
      </c>
      <c r="U134" t="s">
        <v>2261</v>
      </c>
      <c r="V134" t="s">
        <v>1854</v>
      </c>
      <c r="W134" t="s">
        <v>1851</v>
      </c>
      <c r="X134" s="1">
        <v>46193.043229166666</v>
      </c>
    </row>
    <row r="135" spans="1:24">
      <c r="A135">
        <v>134</v>
      </c>
      <c r="B135" t="s">
        <v>1847</v>
      </c>
      <c r="C135" t="s">
        <v>1848</v>
      </c>
      <c r="D135">
        <v>5002704</v>
      </c>
      <c r="E135" t="s">
        <v>1894</v>
      </c>
      <c r="F135">
        <v>1</v>
      </c>
      <c r="G135" t="s">
        <v>62</v>
      </c>
      <c r="H135" t="s">
        <v>62</v>
      </c>
      <c r="I135" t="s">
        <v>2262</v>
      </c>
      <c r="J135">
        <v>0</v>
      </c>
      <c r="K135" t="s">
        <v>2263</v>
      </c>
      <c r="L135" s="1">
        <v>46193.043368055558</v>
      </c>
      <c r="M135" s="1">
        <v>46193.04351851852</v>
      </c>
      <c r="N135">
        <v>1294</v>
      </c>
      <c r="O135" t="s">
        <v>1849</v>
      </c>
      <c r="P135">
        <v>73</v>
      </c>
      <c r="Q135">
        <v>7.3</v>
      </c>
      <c r="R135" t="s">
        <v>1851</v>
      </c>
      <c r="S135" t="s">
        <v>1851</v>
      </c>
      <c r="T135" t="s">
        <v>1851</v>
      </c>
      <c r="U135" t="s">
        <v>2264</v>
      </c>
      <c r="V135" t="s">
        <v>1851</v>
      </c>
      <c r="W135" t="s">
        <v>1851</v>
      </c>
      <c r="X135" s="1">
        <v>46193.04351851852</v>
      </c>
    </row>
    <row r="136" spans="1:24">
      <c r="A136">
        <v>135</v>
      </c>
      <c r="B136" t="s">
        <v>1847</v>
      </c>
      <c r="C136" t="s">
        <v>1848</v>
      </c>
      <c r="D136">
        <v>1504422</v>
      </c>
      <c r="E136" t="s">
        <v>1885</v>
      </c>
      <c r="F136">
        <v>2</v>
      </c>
      <c r="G136" t="s">
        <v>864</v>
      </c>
      <c r="H136" t="s">
        <v>2259</v>
      </c>
      <c r="I136" t="s">
        <v>1887</v>
      </c>
      <c r="J136">
        <v>1</v>
      </c>
      <c r="K136" t="s">
        <v>1888</v>
      </c>
      <c r="L136" s="1">
        <v>46193.043414351851</v>
      </c>
      <c r="M136" s="1">
        <v>46193.04351851852</v>
      </c>
      <c r="N136">
        <v>840</v>
      </c>
      <c r="O136" t="s">
        <v>1849</v>
      </c>
      <c r="P136">
        <v>92</v>
      </c>
      <c r="Q136">
        <v>9.1999999999999993</v>
      </c>
      <c r="R136" t="s">
        <v>2265</v>
      </c>
      <c r="S136" t="s">
        <v>1851</v>
      </c>
      <c r="T136" t="s">
        <v>1851</v>
      </c>
      <c r="U136" t="s">
        <v>2261</v>
      </c>
      <c r="V136" t="s">
        <v>1851</v>
      </c>
      <c r="W136" t="s">
        <v>1851</v>
      </c>
      <c r="X136" s="1">
        <v>46193.04351851852</v>
      </c>
    </row>
    <row r="137" spans="1:24">
      <c r="A137">
        <v>136</v>
      </c>
      <c r="B137" t="s">
        <v>1847</v>
      </c>
      <c r="C137" t="s">
        <v>1848</v>
      </c>
      <c r="D137">
        <v>5002902</v>
      </c>
      <c r="E137" t="s">
        <v>1885</v>
      </c>
      <c r="F137">
        <v>1</v>
      </c>
      <c r="G137" t="s">
        <v>87</v>
      </c>
      <c r="H137" t="s">
        <v>2266</v>
      </c>
      <c r="I137" t="s">
        <v>1887</v>
      </c>
      <c r="J137">
        <v>1</v>
      </c>
      <c r="K137" t="s">
        <v>1888</v>
      </c>
      <c r="L137" s="1">
        <v>46193.043553240743</v>
      </c>
      <c r="M137" s="1">
        <v>46193.043680555558</v>
      </c>
      <c r="N137">
        <v>1071</v>
      </c>
      <c r="O137" t="s">
        <v>1849</v>
      </c>
      <c r="P137">
        <v>92</v>
      </c>
      <c r="Q137">
        <v>9.1999999999999993</v>
      </c>
      <c r="R137" t="s">
        <v>2267</v>
      </c>
      <c r="S137" t="s">
        <v>1851</v>
      </c>
      <c r="T137" t="s">
        <v>1851</v>
      </c>
      <c r="U137" t="s">
        <v>2268</v>
      </c>
      <c r="V137" t="s">
        <v>1851</v>
      </c>
      <c r="W137" t="s">
        <v>1851</v>
      </c>
      <c r="X137" s="1">
        <v>46193.043680555558</v>
      </c>
    </row>
    <row r="138" spans="1:24">
      <c r="A138">
        <v>137</v>
      </c>
      <c r="B138" t="s">
        <v>1847</v>
      </c>
      <c r="C138" t="s">
        <v>1848</v>
      </c>
      <c r="D138">
        <v>1504422</v>
      </c>
      <c r="E138" t="s">
        <v>1894</v>
      </c>
      <c r="F138">
        <v>1</v>
      </c>
      <c r="G138" t="s">
        <v>864</v>
      </c>
      <c r="H138" t="s">
        <v>2269</v>
      </c>
      <c r="I138" t="s">
        <v>2270</v>
      </c>
      <c r="J138">
        <v>1</v>
      </c>
      <c r="K138" t="s">
        <v>2271</v>
      </c>
      <c r="L138" s="1">
        <v>46193.043668981481</v>
      </c>
      <c r="M138" s="1">
        <v>46193.043865740743</v>
      </c>
      <c r="N138">
        <v>1695</v>
      </c>
      <c r="O138" t="s">
        <v>1849</v>
      </c>
      <c r="P138">
        <v>71</v>
      </c>
      <c r="Q138">
        <v>7.1</v>
      </c>
      <c r="R138" t="s">
        <v>1851</v>
      </c>
      <c r="S138" t="s">
        <v>1851</v>
      </c>
      <c r="T138" t="s">
        <v>1851</v>
      </c>
      <c r="U138" t="s">
        <v>2272</v>
      </c>
      <c r="V138" t="s">
        <v>1851</v>
      </c>
      <c r="W138" t="s">
        <v>1851</v>
      </c>
      <c r="X138" s="1">
        <v>46193.043865740743</v>
      </c>
    </row>
    <row r="139" spans="1:24">
      <c r="A139">
        <v>138</v>
      </c>
      <c r="B139" t="s">
        <v>1847</v>
      </c>
      <c r="C139" t="s">
        <v>1848</v>
      </c>
      <c r="D139">
        <v>5002902</v>
      </c>
      <c r="E139" t="s">
        <v>1894</v>
      </c>
      <c r="F139">
        <v>1</v>
      </c>
      <c r="G139" t="s">
        <v>87</v>
      </c>
      <c r="H139" t="s">
        <v>87</v>
      </c>
      <c r="I139" t="s">
        <v>2273</v>
      </c>
      <c r="J139">
        <v>0</v>
      </c>
      <c r="K139" t="s">
        <v>2274</v>
      </c>
      <c r="L139" s="1">
        <v>46193.04383101852</v>
      </c>
      <c r="M139" s="1">
        <v>46193.043969907405</v>
      </c>
      <c r="N139">
        <v>1199</v>
      </c>
      <c r="O139" t="s">
        <v>1849</v>
      </c>
      <c r="P139">
        <v>68</v>
      </c>
      <c r="Q139">
        <v>6.8</v>
      </c>
      <c r="R139" t="s">
        <v>1851</v>
      </c>
      <c r="S139" t="s">
        <v>1851</v>
      </c>
      <c r="T139" t="s">
        <v>1851</v>
      </c>
      <c r="U139" t="s">
        <v>2275</v>
      </c>
      <c r="V139" t="s">
        <v>1851</v>
      </c>
      <c r="W139" t="s">
        <v>1851</v>
      </c>
      <c r="X139" s="1">
        <v>46193.043969907405</v>
      </c>
    </row>
    <row r="140" spans="1:24">
      <c r="A140">
        <v>139</v>
      </c>
      <c r="B140" t="s">
        <v>1847</v>
      </c>
      <c r="C140" t="s">
        <v>1848</v>
      </c>
      <c r="D140">
        <v>2918357</v>
      </c>
      <c r="E140" t="s">
        <v>1885</v>
      </c>
      <c r="F140">
        <v>2</v>
      </c>
      <c r="G140" t="s">
        <v>635</v>
      </c>
      <c r="H140" t="s">
        <v>2247</v>
      </c>
      <c r="I140" t="s">
        <v>1887</v>
      </c>
      <c r="J140">
        <v>1</v>
      </c>
      <c r="K140" t="s">
        <v>1888</v>
      </c>
      <c r="L140" s="1">
        <v>46193.042060185187</v>
      </c>
      <c r="M140" s="1">
        <v>46193.044178240743</v>
      </c>
      <c r="N140">
        <v>18351</v>
      </c>
      <c r="O140" t="s">
        <v>1854</v>
      </c>
      <c r="R140" t="s">
        <v>2276</v>
      </c>
      <c r="S140" t="s">
        <v>1851</v>
      </c>
      <c r="T140" t="s">
        <v>1851</v>
      </c>
      <c r="U140" t="s">
        <v>2249</v>
      </c>
      <c r="V140" t="s">
        <v>1854</v>
      </c>
      <c r="W140" t="s">
        <v>1851</v>
      </c>
      <c r="X140" s="1">
        <v>46193.044178240743</v>
      </c>
    </row>
    <row r="141" spans="1:24">
      <c r="A141">
        <v>140</v>
      </c>
      <c r="B141" t="s">
        <v>1847</v>
      </c>
      <c r="C141" t="s">
        <v>1848</v>
      </c>
      <c r="D141">
        <v>1505494</v>
      </c>
      <c r="E141" t="s">
        <v>1885</v>
      </c>
      <c r="F141">
        <v>1</v>
      </c>
      <c r="G141" t="s">
        <v>859</v>
      </c>
      <c r="H141" t="s">
        <v>2277</v>
      </c>
      <c r="I141" t="s">
        <v>1887</v>
      </c>
      <c r="J141">
        <v>1</v>
      </c>
      <c r="K141" t="s">
        <v>1888</v>
      </c>
      <c r="L141" s="1">
        <v>46193.043912037036</v>
      </c>
      <c r="M141" s="1">
        <v>46193.044189814813</v>
      </c>
      <c r="N141">
        <v>2365</v>
      </c>
      <c r="O141" t="s">
        <v>1849</v>
      </c>
      <c r="P141">
        <v>65</v>
      </c>
      <c r="Q141">
        <v>6.5</v>
      </c>
      <c r="R141" t="s">
        <v>2278</v>
      </c>
      <c r="S141" t="s">
        <v>1851</v>
      </c>
      <c r="T141" t="s">
        <v>1851</v>
      </c>
      <c r="U141" t="s">
        <v>2279</v>
      </c>
      <c r="V141" t="s">
        <v>1851</v>
      </c>
      <c r="W141" t="s">
        <v>1851</v>
      </c>
      <c r="X141" s="1">
        <v>46193.044189814813</v>
      </c>
    </row>
    <row r="142" spans="1:24">
      <c r="A142">
        <v>141</v>
      </c>
      <c r="B142" t="s">
        <v>1847</v>
      </c>
      <c r="C142" t="s">
        <v>1848</v>
      </c>
      <c r="D142">
        <v>5003157</v>
      </c>
      <c r="E142" t="s">
        <v>1885</v>
      </c>
      <c r="F142">
        <v>1</v>
      </c>
      <c r="G142" t="s">
        <v>132</v>
      </c>
      <c r="H142" t="s">
        <v>2280</v>
      </c>
      <c r="I142" t="s">
        <v>1887</v>
      </c>
      <c r="J142">
        <v>1</v>
      </c>
      <c r="K142" t="s">
        <v>1888</v>
      </c>
      <c r="L142" s="1">
        <v>46193.044016203705</v>
      </c>
      <c r="M142" s="1">
        <v>46193.044259259259</v>
      </c>
      <c r="N142">
        <v>2182</v>
      </c>
      <c r="O142" t="s">
        <v>1849</v>
      </c>
      <c r="P142">
        <v>70</v>
      </c>
      <c r="Q142">
        <v>7</v>
      </c>
      <c r="R142" t="s">
        <v>2281</v>
      </c>
      <c r="S142" t="s">
        <v>1851</v>
      </c>
      <c r="T142" t="s">
        <v>1851</v>
      </c>
      <c r="U142" t="s">
        <v>2282</v>
      </c>
      <c r="V142" t="s">
        <v>1851</v>
      </c>
      <c r="W142" t="s">
        <v>1851</v>
      </c>
      <c r="X142" s="1">
        <v>46193.044259259259</v>
      </c>
    </row>
    <row r="143" spans="1:24">
      <c r="A143">
        <v>142</v>
      </c>
      <c r="B143" t="s">
        <v>1847</v>
      </c>
      <c r="C143" t="s">
        <v>1848</v>
      </c>
      <c r="D143">
        <v>1505494</v>
      </c>
      <c r="E143" t="s">
        <v>1894</v>
      </c>
      <c r="F143">
        <v>1</v>
      </c>
      <c r="G143" t="s">
        <v>859</v>
      </c>
      <c r="H143" t="s">
        <v>2283</v>
      </c>
      <c r="I143" t="s">
        <v>2284</v>
      </c>
      <c r="J143">
        <v>1</v>
      </c>
      <c r="K143" t="s">
        <v>2285</v>
      </c>
      <c r="L143" s="1">
        <v>46193.044328703705</v>
      </c>
      <c r="M143" s="1">
        <v>46193.044444444444</v>
      </c>
      <c r="N143">
        <v>1046</v>
      </c>
      <c r="O143" t="s">
        <v>1849</v>
      </c>
      <c r="P143">
        <v>66</v>
      </c>
      <c r="Q143">
        <v>6.6</v>
      </c>
      <c r="R143" t="s">
        <v>1851</v>
      </c>
      <c r="S143" t="s">
        <v>1851</v>
      </c>
      <c r="T143" t="s">
        <v>1851</v>
      </c>
      <c r="U143" t="s">
        <v>2286</v>
      </c>
      <c r="V143" t="s">
        <v>1851</v>
      </c>
      <c r="W143" t="s">
        <v>1851</v>
      </c>
      <c r="X143" s="1">
        <v>46193.044444444444</v>
      </c>
    </row>
    <row r="144" spans="1:24">
      <c r="A144">
        <v>143</v>
      </c>
      <c r="B144" t="s">
        <v>1847</v>
      </c>
      <c r="C144" t="s">
        <v>1848</v>
      </c>
      <c r="D144">
        <v>5003157</v>
      </c>
      <c r="E144" t="s">
        <v>1894</v>
      </c>
      <c r="F144">
        <v>1</v>
      </c>
      <c r="G144" t="s">
        <v>132</v>
      </c>
      <c r="H144" t="s">
        <v>132</v>
      </c>
      <c r="I144" t="s">
        <v>2287</v>
      </c>
      <c r="J144">
        <v>0</v>
      </c>
      <c r="K144" t="s">
        <v>2288</v>
      </c>
      <c r="L144" s="1">
        <v>46193.044386574074</v>
      </c>
      <c r="M144" s="1">
        <v>46193.044456018521</v>
      </c>
      <c r="N144">
        <v>568</v>
      </c>
      <c r="O144" t="s">
        <v>1849</v>
      </c>
      <c r="P144">
        <v>72</v>
      </c>
      <c r="Q144">
        <v>7.2</v>
      </c>
      <c r="R144" t="s">
        <v>1851</v>
      </c>
      <c r="S144" t="s">
        <v>1851</v>
      </c>
      <c r="T144" t="s">
        <v>1851</v>
      </c>
      <c r="U144" t="s">
        <v>2289</v>
      </c>
      <c r="V144" t="s">
        <v>1851</v>
      </c>
      <c r="W144" t="s">
        <v>1851</v>
      </c>
      <c r="X144" s="1">
        <v>46193.044456018521</v>
      </c>
    </row>
    <row r="145" spans="1:24">
      <c r="A145">
        <v>144</v>
      </c>
      <c r="B145" t="s">
        <v>1847</v>
      </c>
      <c r="C145" t="s">
        <v>1848</v>
      </c>
      <c r="D145">
        <v>2918357</v>
      </c>
      <c r="E145" t="s">
        <v>1885</v>
      </c>
      <c r="F145">
        <v>3</v>
      </c>
      <c r="G145" t="s">
        <v>635</v>
      </c>
      <c r="H145" t="s">
        <v>2247</v>
      </c>
      <c r="I145" t="s">
        <v>1887</v>
      </c>
      <c r="J145">
        <v>1</v>
      </c>
      <c r="K145" t="s">
        <v>1888</v>
      </c>
      <c r="L145" s="1">
        <v>46193.044560185182</v>
      </c>
      <c r="M145" s="1">
        <v>46193.044814814813</v>
      </c>
      <c r="N145">
        <v>2110</v>
      </c>
      <c r="O145" t="s">
        <v>1849</v>
      </c>
      <c r="P145">
        <v>66</v>
      </c>
      <c r="Q145">
        <v>6.6</v>
      </c>
      <c r="R145" t="s">
        <v>2290</v>
      </c>
      <c r="S145" t="s">
        <v>1851</v>
      </c>
      <c r="T145" t="s">
        <v>1851</v>
      </c>
      <c r="U145" t="s">
        <v>2249</v>
      </c>
      <c r="V145" t="s">
        <v>1851</v>
      </c>
      <c r="W145" t="s">
        <v>1851</v>
      </c>
      <c r="X145" s="1">
        <v>46193.044814814813</v>
      </c>
    </row>
    <row r="146" spans="1:24">
      <c r="A146">
        <v>145</v>
      </c>
      <c r="B146" t="s">
        <v>1847</v>
      </c>
      <c r="C146" t="s">
        <v>1848</v>
      </c>
      <c r="D146">
        <v>5004106</v>
      </c>
      <c r="E146" t="s">
        <v>1885</v>
      </c>
      <c r="F146">
        <v>1</v>
      </c>
      <c r="G146" t="s">
        <v>171</v>
      </c>
      <c r="H146" t="s">
        <v>2291</v>
      </c>
      <c r="I146" t="s">
        <v>1887</v>
      </c>
      <c r="J146">
        <v>1</v>
      </c>
      <c r="K146" t="s">
        <v>1888</v>
      </c>
      <c r="L146" s="1">
        <v>46193.044502314813</v>
      </c>
      <c r="M146" s="1">
        <v>46193.044849537036</v>
      </c>
      <c r="N146">
        <v>3015</v>
      </c>
      <c r="O146" t="s">
        <v>1849</v>
      </c>
      <c r="P146">
        <v>59</v>
      </c>
      <c r="Q146">
        <v>5.9</v>
      </c>
      <c r="R146" t="s">
        <v>2292</v>
      </c>
      <c r="S146" t="s">
        <v>1851</v>
      </c>
      <c r="T146" t="s">
        <v>1851</v>
      </c>
      <c r="U146" t="s">
        <v>2293</v>
      </c>
      <c r="V146" t="s">
        <v>1851</v>
      </c>
      <c r="W146" t="s">
        <v>1851</v>
      </c>
      <c r="X146" s="1">
        <v>46193.044849537036</v>
      </c>
    </row>
    <row r="147" spans="1:24">
      <c r="A147">
        <v>146</v>
      </c>
      <c r="B147" t="s">
        <v>1847</v>
      </c>
      <c r="C147" t="s">
        <v>1848</v>
      </c>
      <c r="D147">
        <v>1100015</v>
      </c>
      <c r="E147" t="s">
        <v>1885</v>
      </c>
      <c r="F147">
        <v>1</v>
      </c>
      <c r="G147" t="s">
        <v>801</v>
      </c>
      <c r="H147" t="s">
        <v>2294</v>
      </c>
      <c r="I147" t="s">
        <v>1887</v>
      </c>
      <c r="J147">
        <v>1</v>
      </c>
      <c r="K147" t="s">
        <v>1888</v>
      </c>
      <c r="L147" s="1">
        <v>46193.044502314813</v>
      </c>
      <c r="M147" s="1">
        <v>46193.044953703706</v>
      </c>
      <c r="N147">
        <v>3970</v>
      </c>
      <c r="O147" t="s">
        <v>1849</v>
      </c>
      <c r="P147">
        <v>70</v>
      </c>
      <c r="Q147">
        <v>7</v>
      </c>
      <c r="R147" t="s">
        <v>2295</v>
      </c>
      <c r="S147" t="s">
        <v>1851</v>
      </c>
      <c r="T147" t="s">
        <v>1851</v>
      </c>
      <c r="U147" t="s">
        <v>2296</v>
      </c>
      <c r="V147" t="s">
        <v>1851</v>
      </c>
      <c r="W147" t="s">
        <v>1851</v>
      </c>
      <c r="X147" s="1">
        <v>46193.044953703706</v>
      </c>
    </row>
    <row r="148" spans="1:24">
      <c r="A148">
        <v>147</v>
      </c>
      <c r="B148" t="s">
        <v>1847</v>
      </c>
      <c r="C148" t="s">
        <v>1848</v>
      </c>
      <c r="D148">
        <v>5004106</v>
      </c>
      <c r="E148" t="s">
        <v>1894</v>
      </c>
      <c r="F148">
        <v>1</v>
      </c>
      <c r="G148" t="s">
        <v>171</v>
      </c>
      <c r="H148" t="s">
        <v>171</v>
      </c>
      <c r="I148" t="s">
        <v>2297</v>
      </c>
      <c r="J148">
        <v>0</v>
      </c>
      <c r="K148" t="s">
        <v>2298</v>
      </c>
      <c r="L148" s="1">
        <v>46193.044999999998</v>
      </c>
      <c r="M148" s="1">
        <v>46193.045081018521</v>
      </c>
      <c r="N148">
        <v>682</v>
      </c>
      <c r="O148" t="s">
        <v>1849</v>
      </c>
      <c r="P148">
        <v>68</v>
      </c>
      <c r="Q148">
        <v>6.8</v>
      </c>
      <c r="R148" t="s">
        <v>1851</v>
      </c>
      <c r="S148" t="s">
        <v>1851</v>
      </c>
      <c r="T148" t="s">
        <v>1851</v>
      </c>
      <c r="U148" t="s">
        <v>2299</v>
      </c>
      <c r="V148" t="s">
        <v>1851</v>
      </c>
      <c r="W148" t="s">
        <v>1851</v>
      </c>
      <c r="X148" s="1">
        <v>46193.045081018521</v>
      </c>
    </row>
    <row r="149" spans="1:24">
      <c r="A149">
        <v>148</v>
      </c>
      <c r="B149" t="s">
        <v>1847</v>
      </c>
      <c r="C149" t="s">
        <v>1848</v>
      </c>
      <c r="D149">
        <v>2918357</v>
      </c>
      <c r="E149" t="s">
        <v>1894</v>
      </c>
      <c r="F149">
        <v>1</v>
      </c>
      <c r="G149" t="s">
        <v>635</v>
      </c>
      <c r="H149" t="s">
        <v>635</v>
      </c>
      <c r="I149" t="s">
        <v>2300</v>
      </c>
      <c r="J149">
        <v>0</v>
      </c>
      <c r="K149" t="s">
        <v>2301</v>
      </c>
      <c r="L149" s="1">
        <v>46193.044965277775</v>
      </c>
      <c r="M149" s="1">
        <v>46193.045115740744</v>
      </c>
      <c r="N149">
        <v>1319</v>
      </c>
      <c r="O149" t="s">
        <v>1849</v>
      </c>
      <c r="P149">
        <v>77</v>
      </c>
      <c r="Q149">
        <v>7.7</v>
      </c>
      <c r="R149" t="s">
        <v>1851</v>
      </c>
      <c r="S149" t="s">
        <v>1851</v>
      </c>
      <c r="T149" t="s">
        <v>1851</v>
      </c>
      <c r="U149" t="s">
        <v>2302</v>
      </c>
      <c r="V149" t="s">
        <v>1851</v>
      </c>
      <c r="W149" t="s">
        <v>1851</v>
      </c>
      <c r="X149" s="1">
        <v>46193.045115740744</v>
      </c>
    </row>
    <row r="150" spans="1:24">
      <c r="A150">
        <v>149</v>
      </c>
      <c r="B150" t="s">
        <v>1847</v>
      </c>
      <c r="C150" t="s">
        <v>1848</v>
      </c>
      <c r="D150">
        <v>1100015</v>
      </c>
      <c r="E150" t="s">
        <v>1894</v>
      </c>
      <c r="F150">
        <v>1</v>
      </c>
      <c r="G150" t="s">
        <v>801</v>
      </c>
      <c r="H150" t="s">
        <v>2303</v>
      </c>
      <c r="I150" t="s">
        <v>2304</v>
      </c>
      <c r="J150">
        <v>1</v>
      </c>
      <c r="K150" t="s">
        <v>2305</v>
      </c>
      <c r="L150" s="1">
        <v>46193.045104166667</v>
      </c>
      <c r="M150" s="1">
        <v>46193.045335648145</v>
      </c>
      <c r="N150">
        <v>1958</v>
      </c>
      <c r="O150" t="s">
        <v>1849</v>
      </c>
      <c r="P150">
        <v>72</v>
      </c>
      <c r="Q150">
        <v>7.2</v>
      </c>
      <c r="R150" t="s">
        <v>1851</v>
      </c>
      <c r="S150" t="s">
        <v>1851</v>
      </c>
      <c r="T150" t="s">
        <v>1851</v>
      </c>
      <c r="U150" t="s">
        <v>2306</v>
      </c>
      <c r="V150" t="s">
        <v>1851</v>
      </c>
      <c r="W150" t="s">
        <v>1851</v>
      </c>
      <c r="X150" s="1">
        <v>46193.045335648145</v>
      </c>
    </row>
    <row r="151" spans="1:24">
      <c r="A151">
        <v>150</v>
      </c>
      <c r="B151" t="s">
        <v>1847</v>
      </c>
      <c r="C151" t="s">
        <v>1848</v>
      </c>
      <c r="D151">
        <v>1100700</v>
      </c>
      <c r="E151" t="s">
        <v>1885</v>
      </c>
      <c r="F151">
        <v>1</v>
      </c>
      <c r="G151" t="s">
        <v>806</v>
      </c>
      <c r="H151" t="s">
        <v>2307</v>
      </c>
      <c r="I151" t="s">
        <v>1887</v>
      </c>
      <c r="J151">
        <v>1</v>
      </c>
      <c r="K151" t="s">
        <v>1888</v>
      </c>
      <c r="L151" s="1">
        <v>46193.045370370368</v>
      </c>
      <c r="M151" s="1">
        <v>46193.04550925926</v>
      </c>
      <c r="N151">
        <v>1211</v>
      </c>
      <c r="O151" t="s">
        <v>1849</v>
      </c>
      <c r="P151">
        <v>92</v>
      </c>
      <c r="Q151">
        <v>9.1999999999999993</v>
      </c>
      <c r="R151" t="s">
        <v>2308</v>
      </c>
      <c r="S151" t="s">
        <v>1851</v>
      </c>
      <c r="T151" t="s">
        <v>1851</v>
      </c>
      <c r="U151" t="s">
        <v>2309</v>
      </c>
      <c r="V151" t="s">
        <v>1851</v>
      </c>
      <c r="W151" t="s">
        <v>1851</v>
      </c>
      <c r="X151" s="1">
        <v>46193.04550925926</v>
      </c>
    </row>
    <row r="152" spans="1:24">
      <c r="A152">
        <v>151</v>
      </c>
      <c r="B152" t="s">
        <v>1847</v>
      </c>
      <c r="C152" t="s">
        <v>1848</v>
      </c>
      <c r="D152">
        <v>5007208</v>
      </c>
      <c r="E152" t="s">
        <v>1885</v>
      </c>
      <c r="F152">
        <v>1</v>
      </c>
      <c r="G152" t="s">
        <v>72</v>
      </c>
      <c r="H152" t="s">
        <v>2310</v>
      </c>
      <c r="I152" t="s">
        <v>1887</v>
      </c>
      <c r="J152">
        <v>1</v>
      </c>
      <c r="K152" t="s">
        <v>1888</v>
      </c>
      <c r="L152" s="1">
        <v>46193.045127314814</v>
      </c>
      <c r="M152" s="1">
        <v>46193.045613425929</v>
      </c>
      <c r="N152">
        <v>4262</v>
      </c>
      <c r="O152" t="s">
        <v>1849</v>
      </c>
      <c r="P152">
        <v>90</v>
      </c>
      <c r="Q152">
        <v>9</v>
      </c>
      <c r="R152" t="s">
        <v>2311</v>
      </c>
      <c r="S152" t="s">
        <v>1851</v>
      </c>
      <c r="T152" t="s">
        <v>1851</v>
      </c>
      <c r="U152" t="s">
        <v>2312</v>
      </c>
      <c r="V152" t="s">
        <v>1851</v>
      </c>
      <c r="W152" t="s">
        <v>1851</v>
      </c>
      <c r="X152" s="1">
        <v>46193.045613425929</v>
      </c>
    </row>
    <row r="153" spans="1:24">
      <c r="A153">
        <v>152</v>
      </c>
      <c r="B153" t="s">
        <v>1847</v>
      </c>
      <c r="C153" t="s">
        <v>1848</v>
      </c>
      <c r="D153">
        <v>2918555</v>
      </c>
      <c r="E153" t="s">
        <v>1885</v>
      </c>
      <c r="F153">
        <v>1</v>
      </c>
      <c r="G153" t="s">
        <v>310</v>
      </c>
      <c r="H153" t="s">
        <v>2313</v>
      </c>
      <c r="I153" t="s">
        <v>1887</v>
      </c>
      <c r="J153">
        <v>1</v>
      </c>
      <c r="K153" t="s">
        <v>1888</v>
      </c>
      <c r="L153" s="1">
        <v>46193.045162037037</v>
      </c>
      <c r="M153" s="1">
        <v>46193.045613425929</v>
      </c>
      <c r="N153">
        <v>3983</v>
      </c>
      <c r="O153" t="s">
        <v>1849</v>
      </c>
      <c r="P153">
        <v>77</v>
      </c>
      <c r="Q153">
        <v>7.7</v>
      </c>
      <c r="R153" t="s">
        <v>2314</v>
      </c>
      <c r="S153" t="s">
        <v>1851</v>
      </c>
      <c r="T153" t="s">
        <v>1851</v>
      </c>
      <c r="U153" t="s">
        <v>2315</v>
      </c>
      <c r="V153" t="s">
        <v>1851</v>
      </c>
      <c r="W153" t="s">
        <v>1851</v>
      </c>
      <c r="X153" s="1">
        <v>46193.045613425929</v>
      </c>
    </row>
    <row r="154" spans="1:24">
      <c r="A154">
        <v>153</v>
      </c>
      <c r="B154" t="s">
        <v>1847</v>
      </c>
      <c r="C154" t="s">
        <v>1848</v>
      </c>
      <c r="D154">
        <v>1100700</v>
      </c>
      <c r="E154" t="s">
        <v>1894</v>
      </c>
      <c r="F154">
        <v>1</v>
      </c>
      <c r="G154" t="s">
        <v>806</v>
      </c>
      <c r="H154" t="s">
        <v>806</v>
      </c>
      <c r="I154" t="s">
        <v>2316</v>
      </c>
      <c r="J154">
        <v>0</v>
      </c>
      <c r="K154" t="s">
        <v>2317</v>
      </c>
      <c r="L154" s="1">
        <v>46193.045648148145</v>
      </c>
      <c r="M154" s="1">
        <v>46193.045798611114</v>
      </c>
      <c r="N154">
        <v>1276</v>
      </c>
      <c r="O154" t="s">
        <v>1849</v>
      </c>
      <c r="P154">
        <v>79</v>
      </c>
      <c r="Q154">
        <v>7.9</v>
      </c>
      <c r="R154" t="s">
        <v>1851</v>
      </c>
      <c r="S154" t="s">
        <v>1851</v>
      </c>
      <c r="T154" t="s">
        <v>1851</v>
      </c>
      <c r="U154" t="s">
        <v>2318</v>
      </c>
      <c r="V154" t="s">
        <v>1851</v>
      </c>
      <c r="W154" t="s">
        <v>1851</v>
      </c>
      <c r="X154" s="1">
        <v>46193.045798611114</v>
      </c>
    </row>
    <row r="155" spans="1:24">
      <c r="A155">
        <v>154</v>
      </c>
      <c r="B155" t="s">
        <v>1847</v>
      </c>
      <c r="C155" t="s">
        <v>1848</v>
      </c>
      <c r="D155">
        <v>5007208</v>
      </c>
      <c r="E155" t="s">
        <v>1894</v>
      </c>
      <c r="F155">
        <v>1</v>
      </c>
      <c r="G155" t="s">
        <v>72</v>
      </c>
      <c r="H155" t="s">
        <v>72</v>
      </c>
      <c r="I155" t="s">
        <v>2319</v>
      </c>
      <c r="J155">
        <v>0</v>
      </c>
      <c r="K155" t="s">
        <v>2320</v>
      </c>
      <c r="L155" s="1">
        <v>46193.045740740738</v>
      </c>
      <c r="M155" s="1">
        <v>46193.045902777776</v>
      </c>
      <c r="N155">
        <v>1322</v>
      </c>
      <c r="O155" t="s">
        <v>1849</v>
      </c>
      <c r="P155">
        <v>83</v>
      </c>
      <c r="Q155">
        <v>8.3000000000000007</v>
      </c>
      <c r="R155" t="s">
        <v>1851</v>
      </c>
      <c r="S155" t="s">
        <v>1851</v>
      </c>
      <c r="T155" t="s">
        <v>1851</v>
      </c>
      <c r="U155" t="s">
        <v>2321</v>
      </c>
      <c r="V155" t="s">
        <v>1851</v>
      </c>
      <c r="W155" t="s">
        <v>1851</v>
      </c>
      <c r="X155" s="1">
        <v>46193.045902777776</v>
      </c>
    </row>
    <row r="156" spans="1:24">
      <c r="A156">
        <v>155</v>
      </c>
      <c r="B156" t="s">
        <v>1847</v>
      </c>
      <c r="C156" t="s">
        <v>1848</v>
      </c>
      <c r="D156">
        <v>2918555</v>
      </c>
      <c r="E156" t="s">
        <v>1894</v>
      </c>
      <c r="F156">
        <v>1</v>
      </c>
      <c r="G156" t="s">
        <v>310</v>
      </c>
      <c r="H156" t="s">
        <v>2322</v>
      </c>
      <c r="I156" t="s">
        <v>2323</v>
      </c>
      <c r="J156">
        <v>1</v>
      </c>
      <c r="K156" t="s">
        <v>2324</v>
      </c>
      <c r="L156" s="1">
        <v>46193.045740740738</v>
      </c>
      <c r="M156" s="1">
        <v>46193.046134259261</v>
      </c>
      <c r="N156">
        <v>3380</v>
      </c>
      <c r="O156" t="s">
        <v>1849</v>
      </c>
      <c r="P156">
        <v>76</v>
      </c>
      <c r="Q156">
        <v>7.6</v>
      </c>
      <c r="R156" t="s">
        <v>1851</v>
      </c>
      <c r="S156" t="s">
        <v>1851</v>
      </c>
      <c r="T156" t="s">
        <v>1851</v>
      </c>
      <c r="U156" t="s">
        <v>2325</v>
      </c>
      <c r="V156" t="s">
        <v>1851</v>
      </c>
      <c r="W156" t="s">
        <v>1851</v>
      </c>
      <c r="X156" s="1">
        <v>46193.046134259261</v>
      </c>
    </row>
    <row r="157" spans="1:24">
      <c r="A157">
        <v>156</v>
      </c>
      <c r="B157" t="s">
        <v>1847</v>
      </c>
      <c r="C157" t="s">
        <v>1848</v>
      </c>
      <c r="D157">
        <v>1100908</v>
      </c>
      <c r="E157" t="s">
        <v>1885</v>
      </c>
      <c r="F157">
        <v>1</v>
      </c>
      <c r="G157" t="s">
        <v>815</v>
      </c>
      <c r="H157" t="s">
        <v>2326</v>
      </c>
      <c r="I157" t="s">
        <v>1887</v>
      </c>
      <c r="J157">
        <v>1</v>
      </c>
      <c r="K157" t="s">
        <v>1888</v>
      </c>
      <c r="L157" s="1">
        <v>46193.045844907407</v>
      </c>
      <c r="M157" s="1">
        <v>46193.046249999999</v>
      </c>
      <c r="N157">
        <v>3508</v>
      </c>
      <c r="O157" t="s">
        <v>1849</v>
      </c>
      <c r="P157">
        <v>64</v>
      </c>
      <c r="Q157">
        <v>6.4</v>
      </c>
      <c r="R157" t="s">
        <v>2327</v>
      </c>
      <c r="S157" t="s">
        <v>1851</v>
      </c>
      <c r="T157" t="s">
        <v>1851</v>
      </c>
      <c r="U157" t="s">
        <v>2328</v>
      </c>
      <c r="V157" t="s">
        <v>1851</v>
      </c>
      <c r="W157" t="s">
        <v>1851</v>
      </c>
      <c r="X157" s="1">
        <v>46193.046249999999</v>
      </c>
    </row>
    <row r="158" spans="1:24">
      <c r="A158">
        <v>157</v>
      </c>
      <c r="B158" t="s">
        <v>1847</v>
      </c>
      <c r="C158" t="s">
        <v>1848</v>
      </c>
      <c r="D158">
        <v>1100908</v>
      </c>
      <c r="E158" t="s">
        <v>1894</v>
      </c>
      <c r="F158">
        <v>1</v>
      </c>
      <c r="G158" t="s">
        <v>815</v>
      </c>
      <c r="H158" t="s">
        <v>2329</v>
      </c>
      <c r="I158" t="s">
        <v>2330</v>
      </c>
      <c r="J158">
        <v>1</v>
      </c>
      <c r="K158" t="s">
        <v>2331</v>
      </c>
      <c r="L158" s="1">
        <v>46193.046400462961</v>
      </c>
      <c r="M158" s="1">
        <v>46193.046620370369</v>
      </c>
      <c r="N158">
        <v>1936</v>
      </c>
      <c r="O158" t="s">
        <v>1849</v>
      </c>
      <c r="P158">
        <v>66</v>
      </c>
      <c r="Q158">
        <v>6.6</v>
      </c>
      <c r="R158" t="s">
        <v>1851</v>
      </c>
      <c r="S158" t="s">
        <v>1851</v>
      </c>
      <c r="T158" t="s">
        <v>1851</v>
      </c>
      <c r="U158" t="s">
        <v>2332</v>
      </c>
      <c r="V158" t="s">
        <v>1851</v>
      </c>
      <c r="W158" t="s">
        <v>1851</v>
      </c>
      <c r="X158" s="1">
        <v>46193.046620370369</v>
      </c>
    </row>
    <row r="159" spans="1:24">
      <c r="A159">
        <v>158</v>
      </c>
      <c r="B159" t="s">
        <v>1847</v>
      </c>
      <c r="C159" t="s">
        <v>1848</v>
      </c>
      <c r="D159">
        <v>1100080</v>
      </c>
      <c r="E159" t="s">
        <v>1885</v>
      </c>
      <c r="F159">
        <v>1</v>
      </c>
      <c r="G159" t="s">
        <v>894</v>
      </c>
      <c r="H159" t="s">
        <v>2333</v>
      </c>
      <c r="I159" t="s">
        <v>1887</v>
      </c>
      <c r="J159">
        <v>1</v>
      </c>
      <c r="K159" t="s">
        <v>1888</v>
      </c>
      <c r="L159" s="1">
        <v>46193.046655092592</v>
      </c>
      <c r="M159" s="1">
        <v>46193.047199074077</v>
      </c>
      <c r="N159">
        <v>4685</v>
      </c>
      <c r="O159" t="s">
        <v>1849</v>
      </c>
      <c r="P159">
        <v>65</v>
      </c>
      <c r="Q159">
        <v>6.5</v>
      </c>
      <c r="R159" t="s">
        <v>2334</v>
      </c>
      <c r="S159" t="s">
        <v>1851</v>
      </c>
      <c r="T159" t="s">
        <v>1851</v>
      </c>
      <c r="U159" t="s">
        <v>2335</v>
      </c>
      <c r="V159" t="s">
        <v>1851</v>
      </c>
      <c r="W159" t="s">
        <v>1851</v>
      </c>
      <c r="X159" s="1">
        <v>46193.047199074077</v>
      </c>
    </row>
    <row r="160" spans="1:24">
      <c r="A160">
        <v>159</v>
      </c>
      <c r="B160" t="s">
        <v>1847</v>
      </c>
      <c r="C160" t="s">
        <v>1848</v>
      </c>
      <c r="D160">
        <v>1100080</v>
      </c>
      <c r="E160" t="s">
        <v>1894</v>
      </c>
      <c r="F160">
        <v>1</v>
      </c>
      <c r="G160" t="s">
        <v>894</v>
      </c>
      <c r="H160" t="s">
        <v>894</v>
      </c>
      <c r="I160" t="s">
        <v>2336</v>
      </c>
      <c r="J160">
        <v>0</v>
      </c>
      <c r="K160" t="s">
        <v>2337</v>
      </c>
      <c r="L160" s="1">
        <v>46193.047349537039</v>
      </c>
      <c r="M160" s="1">
        <v>46193.047546296293</v>
      </c>
      <c r="N160">
        <v>1648</v>
      </c>
      <c r="O160" t="s">
        <v>1849</v>
      </c>
      <c r="P160">
        <v>65</v>
      </c>
      <c r="Q160">
        <v>6.5</v>
      </c>
      <c r="R160" t="s">
        <v>1851</v>
      </c>
      <c r="S160" t="s">
        <v>1851</v>
      </c>
      <c r="T160" t="s">
        <v>1851</v>
      </c>
      <c r="U160" t="s">
        <v>2338</v>
      </c>
      <c r="V160" t="s">
        <v>1851</v>
      </c>
      <c r="W160" t="s">
        <v>1851</v>
      </c>
      <c r="X160" s="1">
        <v>46193.047546296293</v>
      </c>
    </row>
    <row r="161" spans="1:24">
      <c r="A161">
        <v>160</v>
      </c>
      <c r="B161" t="s">
        <v>1847</v>
      </c>
      <c r="C161" t="s">
        <v>1848</v>
      </c>
      <c r="D161">
        <v>1101807</v>
      </c>
      <c r="E161" t="s">
        <v>1885</v>
      </c>
      <c r="F161">
        <v>1</v>
      </c>
      <c r="G161" t="s">
        <v>764</v>
      </c>
      <c r="H161" t="s">
        <v>2339</v>
      </c>
      <c r="I161" t="s">
        <v>1887</v>
      </c>
      <c r="J161">
        <v>1</v>
      </c>
      <c r="K161" t="s">
        <v>1888</v>
      </c>
      <c r="L161" s="1">
        <v>46193.047592592593</v>
      </c>
      <c r="M161" s="1">
        <v>46193.047731481478</v>
      </c>
      <c r="N161">
        <v>1216</v>
      </c>
      <c r="O161" t="s">
        <v>1849</v>
      </c>
      <c r="P161">
        <v>92</v>
      </c>
      <c r="Q161">
        <v>9.1999999999999993</v>
      </c>
      <c r="R161" t="s">
        <v>2340</v>
      </c>
      <c r="S161" t="s">
        <v>1851</v>
      </c>
      <c r="T161" t="s">
        <v>1851</v>
      </c>
      <c r="U161" t="s">
        <v>2341</v>
      </c>
      <c r="V161" t="s">
        <v>1851</v>
      </c>
      <c r="W161" t="s">
        <v>1851</v>
      </c>
      <c r="X161" s="1">
        <v>46193.047731481478</v>
      </c>
    </row>
    <row r="162" spans="1:24">
      <c r="A162">
        <v>161</v>
      </c>
      <c r="B162" t="s">
        <v>1847</v>
      </c>
      <c r="C162" t="s">
        <v>1848</v>
      </c>
      <c r="D162">
        <v>1101807</v>
      </c>
      <c r="E162" t="s">
        <v>1894</v>
      </c>
      <c r="F162">
        <v>1</v>
      </c>
      <c r="G162" t="s">
        <v>764</v>
      </c>
      <c r="H162" t="s">
        <v>2342</v>
      </c>
      <c r="I162" t="s">
        <v>2343</v>
      </c>
      <c r="J162">
        <v>1</v>
      </c>
      <c r="K162" t="s">
        <v>2344</v>
      </c>
      <c r="L162" s="1">
        <v>46193.047881944447</v>
      </c>
      <c r="M162" s="1">
        <v>46193.047974537039</v>
      </c>
      <c r="N162">
        <v>802</v>
      </c>
      <c r="O162" t="s">
        <v>1849</v>
      </c>
      <c r="P162">
        <v>66</v>
      </c>
      <c r="Q162">
        <v>6.6</v>
      </c>
      <c r="R162" t="s">
        <v>1851</v>
      </c>
      <c r="S162" t="s">
        <v>1851</v>
      </c>
      <c r="T162" t="s">
        <v>1851</v>
      </c>
      <c r="U162" t="s">
        <v>2345</v>
      </c>
      <c r="V162" t="s">
        <v>1851</v>
      </c>
      <c r="W162" t="s">
        <v>1851</v>
      </c>
      <c r="X162" s="1">
        <v>46193.047974537039</v>
      </c>
    </row>
    <row r="163" spans="1:24">
      <c r="A163">
        <v>162</v>
      </c>
      <c r="B163" t="s">
        <v>1847</v>
      </c>
      <c r="C163" t="s">
        <v>1848</v>
      </c>
      <c r="D163">
        <v>2918803</v>
      </c>
      <c r="E163" t="s">
        <v>1885</v>
      </c>
      <c r="F163">
        <v>1</v>
      </c>
      <c r="G163" t="s">
        <v>305</v>
      </c>
      <c r="H163" t="s">
        <v>2346</v>
      </c>
      <c r="I163" t="s">
        <v>1887</v>
      </c>
      <c r="J163">
        <v>1</v>
      </c>
      <c r="K163" t="s">
        <v>1888</v>
      </c>
      <c r="L163" s="1">
        <v>46193.046180555553</v>
      </c>
      <c r="M163" s="1">
        <v>46193.048344907409</v>
      </c>
      <c r="N163">
        <v>18757</v>
      </c>
      <c r="O163" t="s">
        <v>1854</v>
      </c>
      <c r="R163" t="s">
        <v>2347</v>
      </c>
      <c r="S163" t="s">
        <v>1851</v>
      </c>
      <c r="T163" t="s">
        <v>1851</v>
      </c>
      <c r="U163" t="s">
        <v>2348</v>
      </c>
      <c r="V163" t="s">
        <v>1854</v>
      </c>
      <c r="W163" t="s">
        <v>1851</v>
      </c>
      <c r="X163" s="1">
        <v>46193.048344907409</v>
      </c>
    </row>
    <row r="164" spans="1:24">
      <c r="A164">
        <v>163</v>
      </c>
      <c r="B164" t="s">
        <v>1847</v>
      </c>
      <c r="C164" t="s">
        <v>1848</v>
      </c>
      <c r="D164">
        <v>1400472</v>
      </c>
      <c r="E164" t="s">
        <v>1885</v>
      </c>
      <c r="F164">
        <v>1</v>
      </c>
      <c r="G164" t="s">
        <v>839</v>
      </c>
      <c r="H164" t="s">
        <v>2349</v>
      </c>
      <c r="I164" t="s">
        <v>1887</v>
      </c>
      <c r="J164">
        <v>1</v>
      </c>
      <c r="K164" t="s">
        <v>1888</v>
      </c>
      <c r="L164" s="1">
        <v>46193.048032407409</v>
      </c>
      <c r="M164" s="1">
        <v>46193.048368055555</v>
      </c>
      <c r="N164">
        <v>2891</v>
      </c>
      <c r="O164" t="s">
        <v>1849</v>
      </c>
      <c r="P164">
        <v>58</v>
      </c>
      <c r="Q164">
        <v>5.8</v>
      </c>
      <c r="R164" t="s">
        <v>2350</v>
      </c>
      <c r="S164" t="s">
        <v>1851</v>
      </c>
      <c r="T164" t="s">
        <v>1851</v>
      </c>
      <c r="U164" t="s">
        <v>2351</v>
      </c>
      <c r="V164" t="s">
        <v>1851</v>
      </c>
      <c r="W164" t="s">
        <v>1851</v>
      </c>
      <c r="X164" s="1">
        <v>46193.048368055555</v>
      </c>
    </row>
    <row r="165" spans="1:24">
      <c r="A165">
        <v>164</v>
      </c>
      <c r="B165" t="s">
        <v>1847</v>
      </c>
      <c r="C165" t="s">
        <v>1848</v>
      </c>
      <c r="D165">
        <v>1400472</v>
      </c>
      <c r="E165" t="s">
        <v>1894</v>
      </c>
      <c r="F165">
        <v>1</v>
      </c>
      <c r="G165" t="s">
        <v>839</v>
      </c>
      <c r="H165" t="s">
        <v>2352</v>
      </c>
      <c r="I165" t="s">
        <v>2353</v>
      </c>
      <c r="J165">
        <v>1</v>
      </c>
      <c r="K165" t="s">
        <v>2354</v>
      </c>
      <c r="L165" s="1">
        <v>46193.048518518517</v>
      </c>
      <c r="M165" s="1">
        <v>46193.048680555556</v>
      </c>
      <c r="N165">
        <v>1395</v>
      </c>
      <c r="O165" t="s">
        <v>1849</v>
      </c>
      <c r="P165">
        <v>57</v>
      </c>
      <c r="Q165">
        <v>5.7</v>
      </c>
      <c r="R165" t="s">
        <v>1851</v>
      </c>
      <c r="S165" t="s">
        <v>1851</v>
      </c>
      <c r="T165" t="s">
        <v>1851</v>
      </c>
      <c r="U165" t="s">
        <v>2355</v>
      </c>
      <c r="V165" t="s">
        <v>1851</v>
      </c>
      <c r="W165" t="s">
        <v>1851</v>
      </c>
      <c r="X165" s="1">
        <v>46193.048680555556</v>
      </c>
    </row>
    <row r="166" spans="1:24">
      <c r="A166">
        <v>165</v>
      </c>
      <c r="B166" t="s">
        <v>1847</v>
      </c>
      <c r="C166" t="s">
        <v>1848</v>
      </c>
      <c r="D166">
        <v>3200102</v>
      </c>
      <c r="E166" t="s">
        <v>1885</v>
      </c>
      <c r="F166">
        <v>1</v>
      </c>
      <c r="G166" t="s">
        <v>1124</v>
      </c>
      <c r="H166" t="s">
        <v>2356</v>
      </c>
      <c r="I166" t="s">
        <v>1887</v>
      </c>
      <c r="J166">
        <v>1</v>
      </c>
      <c r="K166" t="s">
        <v>1888</v>
      </c>
      <c r="L166" s="1">
        <v>46193.046643518515</v>
      </c>
      <c r="M166" s="1">
        <v>46193.048819444448</v>
      </c>
      <c r="N166">
        <v>18849</v>
      </c>
      <c r="O166" t="s">
        <v>1854</v>
      </c>
      <c r="R166" t="s">
        <v>2357</v>
      </c>
      <c r="S166" t="s">
        <v>1851</v>
      </c>
      <c r="T166" t="s">
        <v>1851</v>
      </c>
      <c r="U166" t="s">
        <v>2358</v>
      </c>
      <c r="V166" t="s">
        <v>1854</v>
      </c>
      <c r="W166" t="s">
        <v>1851</v>
      </c>
      <c r="X166" s="1">
        <v>46193.048819444448</v>
      </c>
    </row>
    <row r="167" spans="1:24">
      <c r="A167">
        <v>166</v>
      </c>
      <c r="B167" t="s">
        <v>1847</v>
      </c>
      <c r="C167" t="s">
        <v>1848</v>
      </c>
      <c r="D167">
        <v>1702208</v>
      </c>
      <c r="E167" t="s">
        <v>1885</v>
      </c>
      <c r="F167">
        <v>1</v>
      </c>
      <c r="G167" t="s">
        <v>781</v>
      </c>
      <c r="H167" t="s">
        <v>2359</v>
      </c>
      <c r="I167" t="s">
        <v>1887</v>
      </c>
      <c r="J167">
        <v>1</v>
      </c>
      <c r="K167" t="s">
        <v>1888</v>
      </c>
      <c r="L167" s="1">
        <v>46193.048715277779</v>
      </c>
      <c r="M167" s="1">
        <v>46193.049375000002</v>
      </c>
      <c r="N167">
        <v>5658</v>
      </c>
      <c r="O167" t="s">
        <v>1849</v>
      </c>
      <c r="P167">
        <v>56</v>
      </c>
      <c r="Q167">
        <v>5.6</v>
      </c>
      <c r="R167" t="s">
        <v>2360</v>
      </c>
      <c r="S167" t="s">
        <v>1851</v>
      </c>
      <c r="T167" t="s">
        <v>1851</v>
      </c>
      <c r="U167" t="s">
        <v>2361</v>
      </c>
      <c r="V167" t="s">
        <v>1851</v>
      </c>
      <c r="W167" t="s">
        <v>1851</v>
      </c>
      <c r="X167" s="1">
        <v>46193.049375000002</v>
      </c>
    </row>
    <row r="168" spans="1:24">
      <c r="A168">
        <v>167</v>
      </c>
      <c r="B168" t="s">
        <v>1847</v>
      </c>
      <c r="C168" t="s">
        <v>1848</v>
      </c>
      <c r="D168">
        <v>3200102</v>
      </c>
      <c r="E168" t="s">
        <v>1885</v>
      </c>
      <c r="F168">
        <v>2</v>
      </c>
      <c r="G168" t="s">
        <v>1124</v>
      </c>
      <c r="H168" t="s">
        <v>2356</v>
      </c>
      <c r="I168" t="s">
        <v>1887</v>
      </c>
      <c r="J168">
        <v>1</v>
      </c>
      <c r="K168" t="s">
        <v>1888</v>
      </c>
      <c r="L168" s="1">
        <v>46193.049016203702</v>
      </c>
      <c r="M168" s="1">
        <v>46193.049490740741</v>
      </c>
      <c r="N168">
        <v>4110</v>
      </c>
      <c r="O168" t="s">
        <v>1849</v>
      </c>
      <c r="P168">
        <v>89</v>
      </c>
      <c r="Q168">
        <v>8.9</v>
      </c>
      <c r="R168" t="s">
        <v>2362</v>
      </c>
      <c r="S168" t="s">
        <v>1851</v>
      </c>
      <c r="T168" t="s">
        <v>1851</v>
      </c>
      <c r="U168" t="s">
        <v>2358</v>
      </c>
      <c r="V168" t="s">
        <v>1851</v>
      </c>
      <c r="W168" t="s">
        <v>1851</v>
      </c>
      <c r="X168" s="1">
        <v>46193.049490740741</v>
      </c>
    </row>
    <row r="169" spans="1:24">
      <c r="A169">
        <v>168</v>
      </c>
      <c r="B169" t="s">
        <v>1847</v>
      </c>
      <c r="C169" t="s">
        <v>1848</v>
      </c>
      <c r="D169">
        <v>2918803</v>
      </c>
      <c r="E169" t="s">
        <v>1885</v>
      </c>
      <c r="F169">
        <v>2</v>
      </c>
      <c r="G169" t="s">
        <v>305</v>
      </c>
      <c r="H169" t="s">
        <v>2346</v>
      </c>
      <c r="I169" t="s">
        <v>1887</v>
      </c>
      <c r="J169">
        <v>1</v>
      </c>
      <c r="K169" t="s">
        <v>1888</v>
      </c>
      <c r="L169" s="1">
        <v>46193.048564814817</v>
      </c>
      <c r="M169" s="1">
        <v>46193.049502314818</v>
      </c>
      <c r="N169">
        <v>8046</v>
      </c>
      <c r="O169" t="s">
        <v>1849</v>
      </c>
      <c r="P169">
        <v>45</v>
      </c>
      <c r="Q169">
        <v>4.5</v>
      </c>
      <c r="R169" t="s">
        <v>2363</v>
      </c>
      <c r="S169" t="s">
        <v>1851</v>
      </c>
      <c r="T169" t="s">
        <v>1851</v>
      </c>
      <c r="U169" t="s">
        <v>2348</v>
      </c>
      <c r="V169" t="s">
        <v>1851</v>
      </c>
      <c r="W169" t="s">
        <v>1851</v>
      </c>
      <c r="X169" s="1">
        <v>46193.049502314818</v>
      </c>
    </row>
    <row r="170" spans="1:24">
      <c r="A170">
        <v>169</v>
      </c>
      <c r="B170" t="s">
        <v>1847</v>
      </c>
      <c r="C170" t="s">
        <v>1848</v>
      </c>
      <c r="D170">
        <v>1702208</v>
      </c>
      <c r="E170" t="s">
        <v>1894</v>
      </c>
      <c r="F170">
        <v>1</v>
      </c>
      <c r="G170" t="s">
        <v>781</v>
      </c>
      <c r="H170" t="s">
        <v>781</v>
      </c>
      <c r="I170" t="s">
        <v>2364</v>
      </c>
      <c r="J170">
        <v>0</v>
      </c>
      <c r="K170" t="s">
        <v>2365</v>
      </c>
      <c r="L170" s="1">
        <v>46193.049513888887</v>
      </c>
      <c r="M170" s="1">
        <v>46193.049687500003</v>
      </c>
      <c r="N170">
        <v>1515</v>
      </c>
      <c r="O170" t="s">
        <v>1849</v>
      </c>
      <c r="P170">
        <v>61</v>
      </c>
      <c r="Q170">
        <v>6.1</v>
      </c>
      <c r="R170" t="s">
        <v>1851</v>
      </c>
      <c r="S170" t="s">
        <v>1851</v>
      </c>
      <c r="T170" t="s">
        <v>1851</v>
      </c>
      <c r="U170" t="s">
        <v>2366</v>
      </c>
      <c r="V170" t="s">
        <v>1851</v>
      </c>
      <c r="W170" t="s">
        <v>1851</v>
      </c>
      <c r="X170" s="1">
        <v>46193.049687500003</v>
      </c>
    </row>
    <row r="171" spans="1:24">
      <c r="A171">
        <v>170</v>
      </c>
      <c r="B171" t="s">
        <v>1847</v>
      </c>
      <c r="C171" t="s">
        <v>1848</v>
      </c>
      <c r="D171">
        <v>3200102</v>
      </c>
      <c r="E171" t="s">
        <v>1894</v>
      </c>
      <c r="F171">
        <v>1</v>
      </c>
      <c r="G171" t="s">
        <v>1124</v>
      </c>
      <c r="H171" t="s">
        <v>2367</v>
      </c>
      <c r="I171" t="s">
        <v>2368</v>
      </c>
      <c r="J171">
        <v>1</v>
      </c>
      <c r="K171" t="s">
        <v>2369</v>
      </c>
      <c r="L171" s="1">
        <v>46193.049641203703</v>
      </c>
      <c r="M171" s="1">
        <v>46193.049780092595</v>
      </c>
      <c r="N171">
        <v>1219</v>
      </c>
      <c r="O171" t="s">
        <v>1849</v>
      </c>
      <c r="P171">
        <v>68</v>
      </c>
      <c r="Q171">
        <v>6.8</v>
      </c>
      <c r="R171" t="s">
        <v>1851</v>
      </c>
      <c r="S171" t="s">
        <v>1851</v>
      </c>
      <c r="T171" t="s">
        <v>1851</v>
      </c>
      <c r="U171" t="s">
        <v>2370</v>
      </c>
      <c r="V171" t="s">
        <v>1851</v>
      </c>
      <c r="W171" t="s">
        <v>1851</v>
      </c>
      <c r="X171" s="1">
        <v>46193.049780092595</v>
      </c>
    </row>
    <row r="172" spans="1:24">
      <c r="A172">
        <v>171</v>
      </c>
      <c r="B172" t="s">
        <v>1847</v>
      </c>
      <c r="C172" t="s">
        <v>1848</v>
      </c>
      <c r="D172">
        <v>2918803</v>
      </c>
      <c r="E172" t="s">
        <v>1894</v>
      </c>
      <c r="F172">
        <v>1</v>
      </c>
      <c r="G172" t="s">
        <v>305</v>
      </c>
      <c r="H172" t="s">
        <v>305</v>
      </c>
      <c r="I172" t="s">
        <v>2371</v>
      </c>
      <c r="J172">
        <v>0</v>
      </c>
      <c r="K172" t="s">
        <v>2372</v>
      </c>
      <c r="L172" s="1">
        <v>46193.049629629626</v>
      </c>
      <c r="M172" s="1">
        <v>46193.049849537034</v>
      </c>
      <c r="N172">
        <v>1874</v>
      </c>
      <c r="O172" t="s">
        <v>1849</v>
      </c>
      <c r="P172">
        <v>55</v>
      </c>
      <c r="Q172">
        <v>5.5</v>
      </c>
      <c r="R172" t="s">
        <v>1851</v>
      </c>
      <c r="S172" t="s">
        <v>1851</v>
      </c>
      <c r="T172" t="s">
        <v>1851</v>
      </c>
      <c r="U172" t="s">
        <v>2373</v>
      </c>
      <c r="V172" t="s">
        <v>1851</v>
      </c>
      <c r="W172" t="s">
        <v>1851</v>
      </c>
      <c r="X172" s="1">
        <v>46193.049849537034</v>
      </c>
    </row>
    <row r="173" spans="1:24">
      <c r="A173">
        <v>172</v>
      </c>
      <c r="B173" t="s">
        <v>1847</v>
      </c>
      <c r="C173" t="s">
        <v>1848</v>
      </c>
      <c r="D173">
        <v>1703826</v>
      </c>
      <c r="E173" t="s">
        <v>1885</v>
      </c>
      <c r="F173">
        <v>1</v>
      </c>
      <c r="G173" t="s">
        <v>849</v>
      </c>
      <c r="H173" t="s">
        <v>2374</v>
      </c>
      <c r="I173" t="s">
        <v>1887</v>
      </c>
      <c r="J173">
        <v>1</v>
      </c>
      <c r="K173" t="s">
        <v>1888</v>
      </c>
      <c r="L173" s="1">
        <v>46193.049733796295</v>
      </c>
      <c r="M173" s="1">
        <v>46193.050046296295</v>
      </c>
      <c r="N173">
        <v>2737</v>
      </c>
      <c r="O173" t="s">
        <v>1849</v>
      </c>
      <c r="P173">
        <v>70</v>
      </c>
      <c r="Q173">
        <v>7</v>
      </c>
      <c r="R173" t="s">
        <v>2375</v>
      </c>
      <c r="S173" t="s">
        <v>1851</v>
      </c>
      <c r="T173" t="s">
        <v>1851</v>
      </c>
      <c r="U173" t="s">
        <v>2376</v>
      </c>
      <c r="V173" t="s">
        <v>1851</v>
      </c>
      <c r="W173" t="s">
        <v>1851</v>
      </c>
      <c r="X173" s="1">
        <v>46193.050046296295</v>
      </c>
    </row>
    <row r="174" spans="1:24">
      <c r="A174">
        <v>173</v>
      </c>
      <c r="B174" t="s">
        <v>1847</v>
      </c>
      <c r="C174" t="s">
        <v>1848</v>
      </c>
      <c r="D174">
        <v>3200409</v>
      </c>
      <c r="E174" t="s">
        <v>1885</v>
      </c>
      <c r="F174">
        <v>1</v>
      </c>
      <c r="G174" t="s">
        <v>954</v>
      </c>
      <c r="H174" t="s">
        <v>2377</v>
      </c>
      <c r="I174" t="s">
        <v>1887</v>
      </c>
      <c r="J174">
        <v>1</v>
      </c>
      <c r="K174" t="s">
        <v>1888</v>
      </c>
      <c r="L174" s="1">
        <v>46193.049826388888</v>
      </c>
      <c r="M174" s="1">
        <v>46193.050219907411</v>
      </c>
      <c r="N174">
        <v>3373</v>
      </c>
      <c r="O174" t="s">
        <v>1849</v>
      </c>
      <c r="P174">
        <v>75</v>
      </c>
      <c r="Q174">
        <v>7.5</v>
      </c>
      <c r="R174" t="s">
        <v>2378</v>
      </c>
      <c r="S174" t="s">
        <v>1851</v>
      </c>
      <c r="T174" t="s">
        <v>1851</v>
      </c>
      <c r="U174" t="s">
        <v>2379</v>
      </c>
      <c r="V174" t="s">
        <v>1851</v>
      </c>
      <c r="W174" t="s">
        <v>1851</v>
      </c>
      <c r="X174" s="1">
        <v>46193.050219907411</v>
      </c>
    </row>
    <row r="175" spans="1:24">
      <c r="A175">
        <v>174</v>
      </c>
      <c r="B175" t="s">
        <v>1847</v>
      </c>
      <c r="C175" t="s">
        <v>1848</v>
      </c>
      <c r="D175">
        <v>1703826</v>
      </c>
      <c r="E175" t="s">
        <v>1894</v>
      </c>
      <c r="F175">
        <v>1</v>
      </c>
      <c r="G175" t="s">
        <v>849</v>
      </c>
      <c r="H175" t="s">
        <v>849</v>
      </c>
      <c r="I175" t="s">
        <v>2380</v>
      </c>
      <c r="J175">
        <v>0</v>
      </c>
      <c r="K175" t="s">
        <v>2381</v>
      </c>
      <c r="L175" s="1">
        <v>46193.050173611111</v>
      </c>
      <c r="M175" s="1">
        <v>46193.050300925926</v>
      </c>
      <c r="N175">
        <v>1113</v>
      </c>
      <c r="O175" t="s">
        <v>1849</v>
      </c>
      <c r="P175">
        <v>70</v>
      </c>
      <c r="Q175">
        <v>7</v>
      </c>
      <c r="R175" t="s">
        <v>1851</v>
      </c>
      <c r="S175" t="s">
        <v>1851</v>
      </c>
      <c r="T175" t="s">
        <v>1851</v>
      </c>
      <c r="U175" t="s">
        <v>2382</v>
      </c>
      <c r="V175" t="s">
        <v>1851</v>
      </c>
      <c r="W175" t="s">
        <v>1851</v>
      </c>
      <c r="X175" s="1">
        <v>46193.050300925926</v>
      </c>
    </row>
    <row r="176" spans="1:24">
      <c r="A176">
        <v>175</v>
      </c>
      <c r="B176" t="s">
        <v>1847</v>
      </c>
      <c r="C176" t="s">
        <v>1848</v>
      </c>
      <c r="D176">
        <v>2919058</v>
      </c>
      <c r="E176" t="s">
        <v>1885</v>
      </c>
      <c r="F176">
        <v>1</v>
      </c>
      <c r="G176" t="s">
        <v>325</v>
      </c>
      <c r="H176" t="s">
        <v>2383</v>
      </c>
      <c r="I176" t="s">
        <v>1887</v>
      </c>
      <c r="J176">
        <v>1</v>
      </c>
      <c r="K176" t="s">
        <v>1888</v>
      </c>
      <c r="L176" s="1">
        <v>46193.049895833334</v>
      </c>
      <c r="M176" s="1">
        <v>46193.050335648149</v>
      </c>
      <c r="N176">
        <v>3804</v>
      </c>
      <c r="O176" t="s">
        <v>1849</v>
      </c>
      <c r="P176">
        <v>77</v>
      </c>
      <c r="Q176">
        <v>7.7</v>
      </c>
      <c r="R176" t="s">
        <v>2384</v>
      </c>
      <c r="S176" t="s">
        <v>1851</v>
      </c>
      <c r="T176" t="s">
        <v>1851</v>
      </c>
      <c r="U176" t="s">
        <v>2385</v>
      </c>
      <c r="V176" t="s">
        <v>1851</v>
      </c>
      <c r="W176" t="s">
        <v>1851</v>
      </c>
      <c r="X176" s="1">
        <v>46193.050335648149</v>
      </c>
    </row>
    <row r="177" spans="1:24">
      <c r="A177">
        <v>176</v>
      </c>
      <c r="B177" t="s">
        <v>1847</v>
      </c>
      <c r="C177" t="s">
        <v>1848</v>
      </c>
      <c r="D177">
        <v>3200409</v>
      </c>
      <c r="E177" t="s">
        <v>1894</v>
      </c>
      <c r="F177">
        <v>1</v>
      </c>
      <c r="G177" t="s">
        <v>954</v>
      </c>
      <c r="H177" t="s">
        <v>954</v>
      </c>
      <c r="I177" t="s">
        <v>2386</v>
      </c>
      <c r="J177">
        <v>0</v>
      </c>
      <c r="K177" t="s">
        <v>2387</v>
      </c>
      <c r="L177" s="1">
        <v>46193.050347222219</v>
      </c>
      <c r="M177" s="1">
        <v>46193.050497685188</v>
      </c>
      <c r="N177">
        <v>1295</v>
      </c>
      <c r="O177" t="s">
        <v>1849</v>
      </c>
      <c r="P177">
        <v>71</v>
      </c>
      <c r="Q177">
        <v>7.1</v>
      </c>
      <c r="R177" t="s">
        <v>1851</v>
      </c>
      <c r="S177" t="s">
        <v>1851</v>
      </c>
      <c r="T177" t="s">
        <v>1851</v>
      </c>
      <c r="U177" t="s">
        <v>2388</v>
      </c>
      <c r="V177" t="s">
        <v>1851</v>
      </c>
      <c r="W177" t="s">
        <v>1851</v>
      </c>
      <c r="X177" s="1">
        <v>46193.050497685188</v>
      </c>
    </row>
    <row r="178" spans="1:24">
      <c r="A178">
        <v>177</v>
      </c>
      <c r="B178" t="s">
        <v>1847</v>
      </c>
      <c r="C178" t="s">
        <v>1848</v>
      </c>
      <c r="D178">
        <v>2919058</v>
      </c>
      <c r="E178" t="s">
        <v>1894</v>
      </c>
      <c r="F178">
        <v>1</v>
      </c>
      <c r="G178" t="s">
        <v>325</v>
      </c>
      <c r="H178" t="s">
        <v>325</v>
      </c>
      <c r="I178" t="s">
        <v>2389</v>
      </c>
      <c r="J178">
        <v>0</v>
      </c>
      <c r="K178" t="s">
        <v>2324</v>
      </c>
      <c r="L178" s="1">
        <v>46193.050486111111</v>
      </c>
      <c r="M178" s="1">
        <v>46193.050879629627</v>
      </c>
      <c r="N178">
        <v>3339</v>
      </c>
      <c r="O178" t="s">
        <v>1849</v>
      </c>
      <c r="P178">
        <v>76</v>
      </c>
      <c r="Q178">
        <v>7.6</v>
      </c>
      <c r="R178" t="s">
        <v>1851</v>
      </c>
      <c r="S178" t="s">
        <v>1851</v>
      </c>
      <c r="T178" t="s">
        <v>1851</v>
      </c>
      <c r="U178" t="s">
        <v>2390</v>
      </c>
      <c r="V178" t="s">
        <v>1851</v>
      </c>
      <c r="W178" t="s">
        <v>1851</v>
      </c>
      <c r="X178" s="1">
        <v>46193.050879629627</v>
      </c>
    </row>
    <row r="179" spans="1:24">
      <c r="A179">
        <v>178</v>
      </c>
      <c r="B179" t="s">
        <v>1847</v>
      </c>
      <c r="C179" t="s">
        <v>1848</v>
      </c>
      <c r="D179">
        <v>1706258</v>
      </c>
      <c r="E179" t="s">
        <v>1885</v>
      </c>
      <c r="F179">
        <v>1</v>
      </c>
      <c r="G179" t="s">
        <v>829</v>
      </c>
      <c r="H179" t="s">
        <v>2391</v>
      </c>
      <c r="I179" t="s">
        <v>1887</v>
      </c>
      <c r="J179">
        <v>1</v>
      </c>
      <c r="K179" t="s">
        <v>1888</v>
      </c>
      <c r="L179" s="1">
        <v>46193.050347222219</v>
      </c>
      <c r="M179" s="1">
        <v>46193.05091435185</v>
      </c>
      <c r="N179">
        <v>4951</v>
      </c>
      <c r="O179" t="s">
        <v>1849</v>
      </c>
      <c r="P179">
        <v>72</v>
      </c>
      <c r="Q179">
        <v>7.2</v>
      </c>
      <c r="R179" t="s">
        <v>2392</v>
      </c>
      <c r="S179" t="s">
        <v>1851</v>
      </c>
      <c r="T179" t="s">
        <v>1851</v>
      </c>
      <c r="U179" t="s">
        <v>2393</v>
      </c>
      <c r="V179" t="s">
        <v>1851</v>
      </c>
      <c r="W179" t="s">
        <v>1851</v>
      </c>
      <c r="X179" s="1">
        <v>46193.05091435185</v>
      </c>
    </row>
    <row r="180" spans="1:24">
      <c r="A180">
        <v>179</v>
      </c>
      <c r="B180" t="s">
        <v>1847</v>
      </c>
      <c r="C180" t="s">
        <v>1848</v>
      </c>
      <c r="D180">
        <v>3202009</v>
      </c>
      <c r="E180" t="s">
        <v>1885</v>
      </c>
      <c r="F180">
        <v>1</v>
      </c>
      <c r="G180" t="s">
        <v>1237</v>
      </c>
      <c r="H180" t="s">
        <v>2394</v>
      </c>
      <c r="I180" t="s">
        <v>1887</v>
      </c>
      <c r="J180">
        <v>1</v>
      </c>
      <c r="K180" t="s">
        <v>1888</v>
      </c>
      <c r="L180" s="1">
        <v>46193.050543981481</v>
      </c>
      <c r="M180" s="1">
        <v>46193.05091435185</v>
      </c>
      <c r="N180">
        <v>3282</v>
      </c>
      <c r="O180" t="s">
        <v>1849</v>
      </c>
      <c r="P180">
        <v>65</v>
      </c>
      <c r="Q180">
        <v>6.5</v>
      </c>
      <c r="R180" t="s">
        <v>2395</v>
      </c>
      <c r="S180" t="s">
        <v>1851</v>
      </c>
      <c r="T180" t="s">
        <v>1851</v>
      </c>
      <c r="U180" t="s">
        <v>2396</v>
      </c>
      <c r="V180" t="s">
        <v>1851</v>
      </c>
      <c r="W180" t="s">
        <v>1851</v>
      </c>
      <c r="X180" s="1">
        <v>46193.05091435185</v>
      </c>
    </row>
    <row r="181" spans="1:24">
      <c r="A181">
        <v>180</v>
      </c>
      <c r="B181" t="s">
        <v>1847</v>
      </c>
      <c r="C181" t="s">
        <v>1848</v>
      </c>
      <c r="D181">
        <v>1706258</v>
      </c>
      <c r="E181" t="s">
        <v>1894</v>
      </c>
      <c r="F181">
        <v>1</v>
      </c>
      <c r="G181" t="s">
        <v>829</v>
      </c>
      <c r="H181" t="s">
        <v>829</v>
      </c>
      <c r="I181" t="s">
        <v>2397</v>
      </c>
      <c r="J181">
        <v>0</v>
      </c>
      <c r="K181" t="s">
        <v>2398</v>
      </c>
      <c r="L181" s="1">
        <v>46193.051041666666</v>
      </c>
      <c r="M181" s="1">
        <v>46193.051111111112</v>
      </c>
      <c r="N181">
        <v>539</v>
      </c>
      <c r="O181" t="s">
        <v>1849</v>
      </c>
      <c r="P181">
        <v>67</v>
      </c>
      <c r="Q181">
        <v>6.7</v>
      </c>
      <c r="R181" t="s">
        <v>1851</v>
      </c>
      <c r="S181" t="s">
        <v>1851</v>
      </c>
      <c r="T181" t="s">
        <v>1851</v>
      </c>
      <c r="U181" t="s">
        <v>2399</v>
      </c>
      <c r="V181" t="s">
        <v>1851</v>
      </c>
      <c r="W181" t="s">
        <v>1851</v>
      </c>
      <c r="X181" s="1">
        <v>46193.051111111112</v>
      </c>
    </row>
    <row r="182" spans="1:24">
      <c r="A182">
        <v>181</v>
      </c>
      <c r="B182" t="s">
        <v>1847</v>
      </c>
      <c r="C182" t="s">
        <v>1848</v>
      </c>
      <c r="D182">
        <v>3202009</v>
      </c>
      <c r="E182" t="s">
        <v>1894</v>
      </c>
      <c r="F182">
        <v>1</v>
      </c>
      <c r="G182" t="s">
        <v>1237</v>
      </c>
      <c r="H182" t="s">
        <v>1237</v>
      </c>
      <c r="I182" t="s">
        <v>2400</v>
      </c>
      <c r="J182">
        <v>0</v>
      </c>
      <c r="K182" t="s">
        <v>2401</v>
      </c>
      <c r="L182" s="1">
        <v>46193.051053240742</v>
      </c>
      <c r="M182" s="1">
        <v>46193.051261574074</v>
      </c>
      <c r="N182">
        <v>1768</v>
      </c>
      <c r="O182" t="s">
        <v>1849</v>
      </c>
      <c r="P182">
        <v>75</v>
      </c>
      <c r="Q182">
        <v>7.5</v>
      </c>
      <c r="R182" t="s">
        <v>1851</v>
      </c>
      <c r="S182" t="s">
        <v>1851</v>
      </c>
      <c r="T182" t="s">
        <v>1851</v>
      </c>
      <c r="U182" t="s">
        <v>2402</v>
      </c>
      <c r="V182" t="s">
        <v>1851</v>
      </c>
      <c r="W182" t="s">
        <v>1851</v>
      </c>
      <c r="X182" s="1">
        <v>46193.051261574074</v>
      </c>
    </row>
    <row r="183" spans="1:24">
      <c r="A183">
        <v>182</v>
      </c>
      <c r="B183" t="s">
        <v>1847</v>
      </c>
      <c r="C183" t="s">
        <v>1848</v>
      </c>
      <c r="D183">
        <v>3203346</v>
      </c>
      <c r="E183" t="s">
        <v>1885</v>
      </c>
      <c r="F183">
        <v>1</v>
      </c>
      <c r="G183" t="s">
        <v>1079</v>
      </c>
      <c r="H183" t="s">
        <v>2403</v>
      </c>
      <c r="I183" t="s">
        <v>1887</v>
      </c>
      <c r="J183">
        <v>1</v>
      </c>
      <c r="K183" t="s">
        <v>1888</v>
      </c>
      <c r="L183" s="1">
        <v>46193.051307870373</v>
      </c>
      <c r="M183" s="1">
        <v>46193.051562499997</v>
      </c>
      <c r="N183">
        <v>2190</v>
      </c>
      <c r="O183" t="s">
        <v>1849</v>
      </c>
      <c r="P183">
        <v>63</v>
      </c>
      <c r="Q183">
        <v>6.3</v>
      </c>
      <c r="R183" t="s">
        <v>2404</v>
      </c>
      <c r="S183" t="s">
        <v>1851</v>
      </c>
      <c r="T183" t="s">
        <v>1851</v>
      </c>
      <c r="U183" t="s">
        <v>2405</v>
      </c>
      <c r="V183" t="s">
        <v>1851</v>
      </c>
      <c r="W183" t="s">
        <v>1851</v>
      </c>
      <c r="X183" s="1">
        <v>46193.051562499997</v>
      </c>
    </row>
    <row r="184" spans="1:24">
      <c r="A184">
        <v>183</v>
      </c>
      <c r="B184" t="s">
        <v>1847</v>
      </c>
      <c r="C184" t="s">
        <v>1848</v>
      </c>
      <c r="D184">
        <v>2921302</v>
      </c>
      <c r="E184" t="s">
        <v>1885</v>
      </c>
      <c r="F184">
        <v>1</v>
      </c>
      <c r="G184" t="s">
        <v>481</v>
      </c>
      <c r="H184" t="s">
        <v>2406</v>
      </c>
      <c r="I184" t="s">
        <v>1887</v>
      </c>
      <c r="J184">
        <v>1</v>
      </c>
      <c r="K184" t="s">
        <v>1888</v>
      </c>
      <c r="L184" s="1">
        <v>46193.05091435185</v>
      </c>
      <c r="M184" s="1">
        <v>46193.051620370374</v>
      </c>
      <c r="N184">
        <v>6129</v>
      </c>
      <c r="O184" t="s">
        <v>1849</v>
      </c>
      <c r="P184">
        <v>77</v>
      </c>
      <c r="Q184">
        <v>7.7</v>
      </c>
      <c r="R184" t="s">
        <v>2407</v>
      </c>
      <c r="S184" t="s">
        <v>1851</v>
      </c>
      <c r="T184" t="s">
        <v>1851</v>
      </c>
      <c r="U184" t="s">
        <v>2408</v>
      </c>
      <c r="V184" t="s">
        <v>1851</v>
      </c>
      <c r="W184" t="s">
        <v>1851</v>
      </c>
      <c r="X184" s="1">
        <v>46193.051620370374</v>
      </c>
    </row>
    <row r="185" spans="1:24">
      <c r="A185">
        <v>184</v>
      </c>
      <c r="B185" t="s">
        <v>1847</v>
      </c>
      <c r="C185" t="s">
        <v>1848</v>
      </c>
      <c r="D185">
        <v>3203346</v>
      </c>
      <c r="E185" t="s">
        <v>1894</v>
      </c>
      <c r="F185">
        <v>1</v>
      </c>
      <c r="G185" t="s">
        <v>1079</v>
      </c>
      <c r="H185" t="s">
        <v>1079</v>
      </c>
      <c r="I185" t="s">
        <v>2409</v>
      </c>
      <c r="J185">
        <v>0</v>
      </c>
      <c r="K185" t="s">
        <v>2410</v>
      </c>
      <c r="L185" s="1">
        <v>46193.051689814813</v>
      </c>
      <c r="M185" s="1">
        <v>46193.051840277774</v>
      </c>
      <c r="N185">
        <v>1320</v>
      </c>
      <c r="O185" t="s">
        <v>1849</v>
      </c>
      <c r="P185">
        <v>64</v>
      </c>
      <c r="Q185">
        <v>6.4</v>
      </c>
      <c r="R185" t="s">
        <v>1851</v>
      </c>
      <c r="S185" t="s">
        <v>1851</v>
      </c>
      <c r="T185" t="s">
        <v>1851</v>
      </c>
      <c r="U185" t="s">
        <v>2411</v>
      </c>
      <c r="V185" t="s">
        <v>1851</v>
      </c>
      <c r="W185" t="s">
        <v>1851</v>
      </c>
      <c r="X185" s="1">
        <v>46193.051840277774</v>
      </c>
    </row>
    <row r="186" spans="1:24">
      <c r="A186">
        <v>185</v>
      </c>
      <c r="B186" t="s">
        <v>1847</v>
      </c>
      <c r="C186" t="s">
        <v>1848</v>
      </c>
      <c r="D186">
        <v>3101300</v>
      </c>
      <c r="E186" t="s">
        <v>1885</v>
      </c>
      <c r="F186">
        <v>1</v>
      </c>
      <c r="G186" t="s">
        <v>1287</v>
      </c>
      <c r="H186" t="s">
        <v>2412</v>
      </c>
      <c r="I186" t="s">
        <v>1887</v>
      </c>
      <c r="J186">
        <v>1</v>
      </c>
      <c r="K186" t="s">
        <v>1888</v>
      </c>
      <c r="L186" s="1">
        <v>46193.051886574074</v>
      </c>
      <c r="M186" s="1">
        <v>46193.05201388889</v>
      </c>
      <c r="N186">
        <v>1080</v>
      </c>
      <c r="O186" t="s">
        <v>1849</v>
      </c>
      <c r="P186">
        <v>92</v>
      </c>
      <c r="Q186">
        <v>9.1999999999999993</v>
      </c>
      <c r="R186" t="s">
        <v>2413</v>
      </c>
      <c r="S186" t="s">
        <v>1851</v>
      </c>
      <c r="T186" t="s">
        <v>1851</v>
      </c>
      <c r="U186" t="s">
        <v>2414</v>
      </c>
      <c r="V186" t="s">
        <v>1851</v>
      </c>
      <c r="W186" t="s">
        <v>1851</v>
      </c>
      <c r="X186" s="1">
        <v>46193.05201388889</v>
      </c>
    </row>
    <row r="187" spans="1:24">
      <c r="A187">
        <v>186</v>
      </c>
      <c r="B187" t="s">
        <v>1847</v>
      </c>
      <c r="C187" t="s">
        <v>1848</v>
      </c>
      <c r="D187">
        <v>2921302</v>
      </c>
      <c r="E187" t="s">
        <v>1894</v>
      </c>
      <c r="F187">
        <v>1</v>
      </c>
      <c r="G187" t="s">
        <v>481</v>
      </c>
      <c r="H187" t="s">
        <v>2415</v>
      </c>
      <c r="I187" t="s">
        <v>2416</v>
      </c>
      <c r="J187">
        <v>1</v>
      </c>
      <c r="K187" t="s">
        <v>2324</v>
      </c>
      <c r="L187" s="1">
        <v>46193.051770833335</v>
      </c>
      <c r="M187" s="1">
        <v>46193.052175925928</v>
      </c>
      <c r="N187">
        <v>3480</v>
      </c>
      <c r="O187" t="s">
        <v>1849</v>
      </c>
      <c r="P187">
        <v>76</v>
      </c>
      <c r="Q187">
        <v>7.6</v>
      </c>
      <c r="R187" t="s">
        <v>1851</v>
      </c>
      <c r="S187" t="s">
        <v>1851</v>
      </c>
      <c r="T187" t="s">
        <v>1851</v>
      </c>
      <c r="U187" t="s">
        <v>2417</v>
      </c>
      <c r="V187" t="s">
        <v>1851</v>
      </c>
      <c r="W187" t="s">
        <v>1851</v>
      </c>
      <c r="X187" s="1">
        <v>46193.052175925928</v>
      </c>
    </row>
    <row r="188" spans="1:24">
      <c r="A188">
        <v>187</v>
      </c>
      <c r="B188" t="s">
        <v>1847</v>
      </c>
      <c r="C188" t="s">
        <v>1848</v>
      </c>
      <c r="D188">
        <v>3101300</v>
      </c>
      <c r="E188" t="s">
        <v>1894</v>
      </c>
      <c r="F188">
        <v>1</v>
      </c>
      <c r="G188" t="s">
        <v>1287</v>
      </c>
      <c r="H188" t="s">
        <v>2418</v>
      </c>
      <c r="I188" t="s">
        <v>2419</v>
      </c>
      <c r="J188">
        <v>1</v>
      </c>
      <c r="K188" t="s">
        <v>2420</v>
      </c>
      <c r="L188" s="1">
        <v>46193.052152777775</v>
      </c>
      <c r="M188" s="1">
        <v>46193.052222222221</v>
      </c>
      <c r="N188">
        <v>620</v>
      </c>
      <c r="O188" t="s">
        <v>1849</v>
      </c>
      <c r="P188">
        <v>74</v>
      </c>
      <c r="Q188">
        <v>7.4</v>
      </c>
      <c r="R188" t="s">
        <v>1851</v>
      </c>
      <c r="S188" t="s">
        <v>1851</v>
      </c>
      <c r="T188" t="s">
        <v>1851</v>
      </c>
      <c r="U188" t="s">
        <v>2421</v>
      </c>
      <c r="V188" t="s">
        <v>1851</v>
      </c>
      <c r="W188" t="s">
        <v>1851</v>
      </c>
      <c r="X188" s="1">
        <v>46193.052222222221</v>
      </c>
    </row>
    <row r="189" spans="1:24">
      <c r="A189">
        <v>188</v>
      </c>
      <c r="B189" t="s">
        <v>1847</v>
      </c>
      <c r="C189" t="s">
        <v>1848</v>
      </c>
      <c r="D189">
        <v>3103603</v>
      </c>
      <c r="E189" t="s">
        <v>1885</v>
      </c>
      <c r="F189">
        <v>1</v>
      </c>
      <c r="G189" t="s">
        <v>1427</v>
      </c>
      <c r="H189" t="s">
        <v>2422</v>
      </c>
      <c r="I189" t="s">
        <v>1887</v>
      </c>
      <c r="J189">
        <v>1</v>
      </c>
      <c r="K189" t="s">
        <v>1888</v>
      </c>
      <c r="L189" s="1">
        <v>46193.05228009259</v>
      </c>
      <c r="M189" s="1">
        <v>46193.052476851852</v>
      </c>
      <c r="N189">
        <v>1708</v>
      </c>
      <c r="O189" t="s">
        <v>1849</v>
      </c>
      <c r="P189">
        <v>62</v>
      </c>
      <c r="Q189">
        <v>6.2</v>
      </c>
      <c r="R189" t="s">
        <v>2423</v>
      </c>
      <c r="S189" t="s">
        <v>1851</v>
      </c>
      <c r="T189" t="s">
        <v>1851</v>
      </c>
      <c r="U189" t="s">
        <v>2424</v>
      </c>
      <c r="V189" t="s">
        <v>1851</v>
      </c>
      <c r="W189" t="s">
        <v>1851</v>
      </c>
      <c r="X189" s="1">
        <v>46193.052476851852</v>
      </c>
    </row>
    <row r="190" spans="1:24">
      <c r="A190">
        <v>189</v>
      </c>
      <c r="B190" t="s">
        <v>1847</v>
      </c>
      <c r="C190" t="s">
        <v>1848</v>
      </c>
      <c r="D190">
        <v>2922607</v>
      </c>
      <c r="E190" t="s">
        <v>1885</v>
      </c>
      <c r="F190">
        <v>1</v>
      </c>
      <c r="G190" t="s">
        <v>217</v>
      </c>
      <c r="H190" t="s">
        <v>2425</v>
      </c>
      <c r="I190" t="s">
        <v>1887</v>
      </c>
      <c r="J190">
        <v>1</v>
      </c>
      <c r="K190" t="s">
        <v>1888</v>
      </c>
      <c r="L190" s="1">
        <v>46193.052222222221</v>
      </c>
      <c r="M190" s="1">
        <v>46193.052488425928</v>
      </c>
      <c r="N190">
        <v>2295</v>
      </c>
      <c r="O190" t="s">
        <v>1849</v>
      </c>
      <c r="P190">
        <v>56</v>
      </c>
      <c r="Q190">
        <v>5.6</v>
      </c>
      <c r="R190" t="s">
        <v>2426</v>
      </c>
      <c r="S190" t="s">
        <v>1851</v>
      </c>
      <c r="T190" t="s">
        <v>1851</v>
      </c>
      <c r="U190" t="s">
        <v>2427</v>
      </c>
      <c r="V190" t="s">
        <v>1851</v>
      </c>
      <c r="W190" t="s">
        <v>1851</v>
      </c>
      <c r="X190" s="1">
        <v>46193.052488425928</v>
      </c>
    </row>
    <row r="191" spans="1:24">
      <c r="A191">
        <v>190</v>
      </c>
      <c r="B191" t="s">
        <v>1847</v>
      </c>
      <c r="C191" t="s">
        <v>1848</v>
      </c>
      <c r="D191">
        <v>3103603</v>
      </c>
      <c r="E191" t="s">
        <v>1894</v>
      </c>
      <c r="F191">
        <v>1</v>
      </c>
      <c r="G191" t="s">
        <v>1427</v>
      </c>
      <c r="H191" t="s">
        <v>1427</v>
      </c>
      <c r="I191" t="s">
        <v>2428</v>
      </c>
      <c r="J191">
        <v>0</v>
      </c>
      <c r="K191" t="s">
        <v>2429</v>
      </c>
      <c r="L191" s="1">
        <v>46193.052604166667</v>
      </c>
      <c r="M191" s="1">
        <v>46193.052708333336</v>
      </c>
      <c r="N191">
        <v>885</v>
      </c>
      <c r="O191" t="s">
        <v>1849</v>
      </c>
      <c r="P191">
        <v>69</v>
      </c>
      <c r="Q191">
        <v>6.9</v>
      </c>
      <c r="R191" t="s">
        <v>1851</v>
      </c>
      <c r="S191" t="s">
        <v>1851</v>
      </c>
      <c r="T191" t="s">
        <v>1851</v>
      </c>
      <c r="U191" t="s">
        <v>2430</v>
      </c>
      <c r="V191" t="s">
        <v>1851</v>
      </c>
      <c r="W191" t="s">
        <v>1851</v>
      </c>
      <c r="X191" s="1">
        <v>46193.052708333336</v>
      </c>
    </row>
    <row r="192" spans="1:24">
      <c r="A192">
        <v>191</v>
      </c>
      <c r="B192" t="s">
        <v>1847</v>
      </c>
      <c r="C192" t="s">
        <v>1848</v>
      </c>
      <c r="D192">
        <v>2922607</v>
      </c>
      <c r="E192" t="s">
        <v>1894</v>
      </c>
      <c r="F192">
        <v>1</v>
      </c>
      <c r="G192" t="s">
        <v>217</v>
      </c>
      <c r="H192" t="s">
        <v>2431</v>
      </c>
      <c r="I192" t="s">
        <v>2432</v>
      </c>
      <c r="J192">
        <v>1</v>
      </c>
      <c r="K192" t="s">
        <v>2433</v>
      </c>
      <c r="L192" s="1">
        <v>46193.052615740744</v>
      </c>
      <c r="M192" s="1">
        <v>46193.052858796298</v>
      </c>
      <c r="N192">
        <v>2154</v>
      </c>
      <c r="O192" t="s">
        <v>1849</v>
      </c>
      <c r="P192">
        <v>58</v>
      </c>
      <c r="Q192">
        <v>5.8</v>
      </c>
      <c r="R192" t="s">
        <v>1851</v>
      </c>
      <c r="S192" t="s">
        <v>1851</v>
      </c>
      <c r="T192" t="s">
        <v>1851</v>
      </c>
      <c r="U192" t="s">
        <v>2434</v>
      </c>
      <c r="V192" t="s">
        <v>1851</v>
      </c>
      <c r="W192" t="s">
        <v>1851</v>
      </c>
      <c r="X192" s="1">
        <v>46193.052858796298</v>
      </c>
    </row>
    <row r="193" spans="1:24">
      <c r="A193">
        <v>192</v>
      </c>
      <c r="B193" t="s">
        <v>1847</v>
      </c>
      <c r="C193" t="s">
        <v>1848</v>
      </c>
      <c r="D193">
        <v>3103751</v>
      </c>
      <c r="E193" t="s">
        <v>1885</v>
      </c>
      <c r="F193">
        <v>1</v>
      </c>
      <c r="G193" t="s">
        <v>1397</v>
      </c>
      <c r="H193" t="s">
        <v>2435</v>
      </c>
      <c r="I193" t="s">
        <v>1887</v>
      </c>
      <c r="J193">
        <v>1</v>
      </c>
      <c r="K193" t="s">
        <v>1888</v>
      </c>
      <c r="L193" s="1">
        <v>46193.052743055552</v>
      </c>
      <c r="M193" s="1">
        <v>46193.053055555552</v>
      </c>
      <c r="N193">
        <v>2695</v>
      </c>
      <c r="O193" t="s">
        <v>1849</v>
      </c>
      <c r="P193">
        <v>80</v>
      </c>
      <c r="Q193">
        <v>8</v>
      </c>
      <c r="R193" t="s">
        <v>2436</v>
      </c>
      <c r="S193" t="s">
        <v>1851</v>
      </c>
      <c r="T193" t="s">
        <v>1851</v>
      </c>
      <c r="U193" t="s">
        <v>2437</v>
      </c>
      <c r="V193" t="s">
        <v>1851</v>
      </c>
      <c r="W193" t="s">
        <v>1851</v>
      </c>
      <c r="X193" s="1">
        <v>46193.053055555552</v>
      </c>
    </row>
    <row r="194" spans="1:24">
      <c r="A194">
        <v>193</v>
      </c>
      <c r="B194" t="s">
        <v>1847</v>
      </c>
      <c r="C194" t="s">
        <v>1848</v>
      </c>
      <c r="D194">
        <v>2923209</v>
      </c>
      <c r="E194" t="s">
        <v>1885</v>
      </c>
      <c r="F194">
        <v>1</v>
      </c>
      <c r="G194" t="s">
        <v>320</v>
      </c>
      <c r="H194" t="s">
        <v>2438</v>
      </c>
      <c r="I194" t="s">
        <v>1887</v>
      </c>
      <c r="J194">
        <v>1</v>
      </c>
      <c r="K194" t="s">
        <v>1888</v>
      </c>
      <c r="L194" s="1">
        <v>46193.052905092591</v>
      </c>
      <c r="M194" s="1">
        <v>46193.053240740737</v>
      </c>
      <c r="N194">
        <v>2941</v>
      </c>
      <c r="O194" t="s">
        <v>1849</v>
      </c>
      <c r="P194">
        <v>52</v>
      </c>
      <c r="Q194">
        <v>5.2</v>
      </c>
      <c r="R194" t="s">
        <v>2439</v>
      </c>
      <c r="S194" t="s">
        <v>1851</v>
      </c>
      <c r="T194" t="s">
        <v>1851</v>
      </c>
      <c r="U194" t="s">
        <v>2440</v>
      </c>
      <c r="V194" t="s">
        <v>1851</v>
      </c>
      <c r="W194" t="s">
        <v>1851</v>
      </c>
      <c r="X194" s="1">
        <v>46193.053240740737</v>
      </c>
    </row>
    <row r="195" spans="1:24">
      <c r="A195">
        <v>194</v>
      </c>
      <c r="B195" t="s">
        <v>1847</v>
      </c>
      <c r="C195" t="s">
        <v>1848</v>
      </c>
      <c r="D195">
        <v>1709302</v>
      </c>
      <c r="E195" t="s">
        <v>1885</v>
      </c>
      <c r="F195">
        <v>1</v>
      </c>
      <c r="G195" t="s">
        <v>834</v>
      </c>
      <c r="H195" t="s">
        <v>2441</v>
      </c>
      <c r="I195" t="s">
        <v>1887</v>
      </c>
      <c r="J195">
        <v>1</v>
      </c>
      <c r="K195" t="s">
        <v>1888</v>
      </c>
      <c r="L195" s="1">
        <v>46193.051145833335</v>
      </c>
      <c r="M195" s="1">
        <v>46193.053252314814</v>
      </c>
      <c r="N195">
        <v>18150</v>
      </c>
      <c r="O195" t="s">
        <v>1849</v>
      </c>
      <c r="P195">
        <v>69</v>
      </c>
      <c r="Q195">
        <v>6.9</v>
      </c>
      <c r="R195" t="s">
        <v>2442</v>
      </c>
      <c r="S195" t="s">
        <v>1851</v>
      </c>
      <c r="T195" t="s">
        <v>1851</v>
      </c>
      <c r="U195" t="s">
        <v>2443</v>
      </c>
      <c r="V195" t="s">
        <v>1851</v>
      </c>
      <c r="W195" t="s">
        <v>1851</v>
      </c>
      <c r="X195" s="1">
        <v>46193.053252314814</v>
      </c>
    </row>
    <row r="196" spans="1:24">
      <c r="A196">
        <v>195</v>
      </c>
      <c r="B196" t="s">
        <v>1847</v>
      </c>
      <c r="C196" t="s">
        <v>1848</v>
      </c>
      <c r="D196">
        <v>3103751</v>
      </c>
      <c r="E196" t="s">
        <v>1894</v>
      </c>
      <c r="F196">
        <v>1</v>
      </c>
      <c r="G196" t="s">
        <v>1397</v>
      </c>
      <c r="H196" t="s">
        <v>1397</v>
      </c>
      <c r="I196" t="s">
        <v>2444</v>
      </c>
      <c r="J196">
        <v>0</v>
      </c>
      <c r="K196" t="s">
        <v>2445</v>
      </c>
      <c r="L196" s="1">
        <v>46193.053206018521</v>
      </c>
      <c r="M196" s="1">
        <v>46193.053263888891</v>
      </c>
      <c r="N196">
        <v>510</v>
      </c>
      <c r="O196" t="s">
        <v>1849</v>
      </c>
      <c r="P196">
        <v>77</v>
      </c>
      <c r="Q196">
        <v>7.7</v>
      </c>
      <c r="R196" t="s">
        <v>1851</v>
      </c>
      <c r="S196" t="s">
        <v>1851</v>
      </c>
      <c r="T196" t="s">
        <v>1851</v>
      </c>
      <c r="U196" t="s">
        <v>2446</v>
      </c>
      <c r="V196" t="s">
        <v>1851</v>
      </c>
      <c r="W196" t="s">
        <v>1851</v>
      </c>
      <c r="X196" s="1">
        <v>46193.053263888891</v>
      </c>
    </row>
    <row r="197" spans="1:24">
      <c r="A197">
        <v>196</v>
      </c>
      <c r="B197" t="s">
        <v>1847</v>
      </c>
      <c r="C197" t="s">
        <v>1848</v>
      </c>
      <c r="D197">
        <v>2923209</v>
      </c>
      <c r="E197" t="s">
        <v>1894</v>
      </c>
      <c r="F197">
        <v>1</v>
      </c>
      <c r="G197" t="s">
        <v>320</v>
      </c>
      <c r="H197" t="s">
        <v>320</v>
      </c>
      <c r="I197" t="s">
        <v>2447</v>
      </c>
      <c r="J197">
        <v>0</v>
      </c>
      <c r="K197" t="s">
        <v>2448</v>
      </c>
      <c r="L197" s="1">
        <v>46193.053391203706</v>
      </c>
      <c r="M197" s="1">
        <v>46193.053518518522</v>
      </c>
      <c r="N197">
        <v>1064</v>
      </c>
      <c r="O197" t="s">
        <v>1849</v>
      </c>
      <c r="P197">
        <v>56</v>
      </c>
      <c r="Q197">
        <v>5.6</v>
      </c>
      <c r="R197" t="s">
        <v>1851</v>
      </c>
      <c r="S197" t="s">
        <v>1851</v>
      </c>
      <c r="T197" t="s">
        <v>1851</v>
      </c>
      <c r="U197" t="s">
        <v>2449</v>
      </c>
      <c r="V197" t="s">
        <v>1851</v>
      </c>
      <c r="W197" t="s">
        <v>1851</v>
      </c>
      <c r="X197" s="1">
        <v>46193.053518518522</v>
      </c>
    </row>
    <row r="198" spans="1:24">
      <c r="A198">
        <v>197</v>
      </c>
      <c r="B198" t="s">
        <v>1847</v>
      </c>
      <c r="C198" t="s">
        <v>1848</v>
      </c>
      <c r="D198">
        <v>1709302</v>
      </c>
      <c r="E198" t="s">
        <v>1894</v>
      </c>
      <c r="F198">
        <v>1</v>
      </c>
      <c r="G198" t="s">
        <v>834</v>
      </c>
      <c r="H198" t="s">
        <v>834</v>
      </c>
      <c r="I198" t="s">
        <v>2450</v>
      </c>
      <c r="J198">
        <v>0</v>
      </c>
      <c r="K198" t="s">
        <v>2451</v>
      </c>
      <c r="L198" s="1">
        <v>46193.053402777776</v>
      </c>
      <c r="M198" s="1">
        <v>46193.053576388891</v>
      </c>
      <c r="N198">
        <v>1521</v>
      </c>
      <c r="O198" t="s">
        <v>1849</v>
      </c>
      <c r="P198">
        <v>70</v>
      </c>
      <c r="Q198">
        <v>7</v>
      </c>
      <c r="R198" t="s">
        <v>1851</v>
      </c>
      <c r="S198" t="s">
        <v>1851</v>
      </c>
      <c r="T198" t="s">
        <v>1851</v>
      </c>
      <c r="U198" t="s">
        <v>2452</v>
      </c>
      <c r="V198" t="s">
        <v>1851</v>
      </c>
      <c r="W198" t="s">
        <v>1851</v>
      </c>
      <c r="X198" s="1">
        <v>46193.053576388891</v>
      </c>
    </row>
    <row r="199" spans="1:24">
      <c r="A199">
        <v>198</v>
      </c>
      <c r="B199" t="s">
        <v>1847</v>
      </c>
      <c r="C199" t="s">
        <v>1848</v>
      </c>
      <c r="D199">
        <v>3103801</v>
      </c>
      <c r="E199" t="s">
        <v>1885</v>
      </c>
      <c r="F199">
        <v>1</v>
      </c>
      <c r="G199" t="s">
        <v>1282</v>
      </c>
      <c r="H199" t="s">
        <v>2453</v>
      </c>
      <c r="I199" t="s">
        <v>1887</v>
      </c>
      <c r="J199">
        <v>1</v>
      </c>
      <c r="K199" t="s">
        <v>1888</v>
      </c>
      <c r="L199" s="1">
        <v>46193.053310185183</v>
      </c>
      <c r="M199" s="1">
        <v>46193.053738425922</v>
      </c>
      <c r="N199">
        <v>3715</v>
      </c>
      <c r="O199" t="s">
        <v>1849</v>
      </c>
      <c r="P199">
        <v>59</v>
      </c>
      <c r="Q199">
        <v>5.9</v>
      </c>
      <c r="R199" t="s">
        <v>2454</v>
      </c>
      <c r="S199" t="s">
        <v>1851</v>
      </c>
      <c r="T199" t="s">
        <v>1851</v>
      </c>
      <c r="U199" t="s">
        <v>2455</v>
      </c>
      <c r="V199" t="s">
        <v>1851</v>
      </c>
      <c r="W199" t="s">
        <v>1851</v>
      </c>
      <c r="X199" s="1">
        <v>46193.053738425922</v>
      </c>
    </row>
    <row r="200" spans="1:24">
      <c r="A200">
        <v>199</v>
      </c>
      <c r="B200" t="s">
        <v>1847</v>
      </c>
      <c r="C200" t="s">
        <v>1848</v>
      </c>
      <c r="D200">
        <v>2923704</v>
      </c>
      <c r="E200" t="s">
        <v>1885</v>
      </c>
      <c r="F200">
        <v>1</v>
      </c>
      <c r="G200" t="s">
        <v>315</v>
      </c>
      <c r="H200" t="s">
        <v>2456</v>
      </c>
      <c r="I200" t="s">
        <v>1887</v>
      </c>
      <c r="J200">
        <v>1</v>
      </c>
      <c r="K200" t="s">
        <v>1888</v>
      </c>
      <c r="L200" s="1">
        <v>46193.053564814814</v>
      </c>
      <c r="M200" s="1">
        <v>46193.053749999999</v>
      </c>
      <c r="N200">
        <v>1634</v>
      </c>
      <c r="O200" t="s">
        <v>1849</v>
      </c>
      <c r="P200">
        <v>82</v>
      </c>
      <c r="Q200">
        <v>8.1999999999999993</v>
      </c>
      <c r="R200" t="s">
        <v>2457</v>
      </c>
      <c r="S200" t="s">
        <v>1851</v>
      </c>
      <c r="T200" t="s">
        <v>1851</v>
      </c>
      <c r="U200" t="s">
        <v>2458</v>
      </c>
      <c r="V200" t="s">
        <v>1851</v>
      </c>
      <c r="W200" t="s">
        <v>1851</v>
      </c>
      <c r="X200" s="1">
        <v>46193.053749999999</v>
      </c>
    </row>
    <row r="201" spans="1:24">
      <c r="A201">
        <v>200</v>
      </c>
      <c r="B201" t="s">
        <v>1847</v>
      </c>
      <c r="C201" t="s">
        <v>1848</v>
      </c>
      <c r="D201">
        <v>2923704</v>
      </c>
      <c r="E201" t="s">
        <v>1894</v>
      </c>
      <c r="F201">
        <v>1</v>
      </c>
      <c r="G201" t="s">
        <v>315</v>
      </c>
      <c r="H201" t="s">
        <v>315</v>
      </c>
      <c r="I201" t="s">
        <v>2459</v>
      </c>
      <c r="J201">
        <v>0</v>
      </c>
      <c r="K201" t="s">
        <v>2460</v>
      </c>
      <c r="L201" s="1">
        <v>46193.053900462961</v>
      </c>
      <c r="M201" s="1">
        <v>46193.053981481484</v>
      </c>
      <c r="N201">
        <v>620</v>
      </c>
      <c r="O201" t="s">
        <v>1849</v>
      </c>
      <c r="P201">
        <v>86</v>
      </c>
      <c r="Q201">
        <v>8.6</v>
      </c>
      <c r="R201" t="s">
        <v>1851</v>
      </c>
      <c r="S201" t="s">
        <v>1851</v>
      </c>
      <c r="T201" t="s">
        <v>1851</v>
      </c>
      <c r="U201" t="s">
        <v>2461</v>
      </c>
      <c r="V201" t="s">
        <v>1851</v>
      </c>
      <c r="W201" t="s">
        <v>1851</v>
      </c>
      <c r="X201" s="1">
        <v>46193.053981481484</v>
      </c>
    </row>
    <row r="202" spans="1:24">
      <c r="A202">
        <v>201</v>
      </c>
      <c r="B202" t="s">
        <v>1847</v>
      </c>
      <c r="C202" t="s">
        <v>1848</v>
      </c>
      <c r="D202">
        <v>3103801</v>
      </c>
      <c r="E202" t="s">
        <v>1894</v>
      </c>
      <c r="F202">
        <v>1</v>
      </c>
      <c r="G202" t="s">
        <v>1282</v>
      </c>
      <c r="H202" t="s">
        <v>1282</v>
      </c>
      <c r="I202" t="s">
        <v>2462</v>
      </c>
      <c r="J202">
        <v>0</v>
      </c>
      <c r="K202" t="s">
        <v>2463</v>
      </c>
      <c r="L202" s="1">
        <v>46193.053888888891</v>
      </c>
      <c r="M202" s="1">
        <v>46193.054085648146</v>
      </c>
      <c r="N202">
        <v>1730</v>
      </c>
      <c r="O202" t="s">
        <v>1849</v>
      </c>
      <c r="P202">
        <v>61</v>
      </c>
      <c r="Q202">
        <v>6.1</v>
      </c>
      <c r="R202" t="s">
        <v>1851</v>
      </c>
      <c r="S202" t="s">
        <v>1851</v>
      </c>
      <c r="T202" t="s">
        <v>1851</v>
      </c>
      <c r="U202" t="s">
        <v>2464</v>
      </c>
      <c r="V202" t="s">
        <v>1851</v>
      </c>
      <c r="W202" t="s">
        <v>1851</v>
      </c>
      <c r="X202" s="1">
        <v>46193.054085648146</v>
      </c>
    </row>
    <row r="203" spans="1:24">
      <c r="A203">
        <v>202</v>
      </c>
      <c r="B203" t="s">
        <v>1847</v>
      </c>
      <c r="C203" t="s">
        <v>1848</v>
      </c>
      <c r="D203">
        <v>1710706</v>
      </c>
      <c r="E203" t="s">
        <v>1885</v>
      </c>
      <c r="F203">
        <v>1</v>
      </c>
      <c r="G203" t="s">
        <v>824</v>
      </c>
      <c r="H203" t="s">
        <v>2465</v>
      </c>
      <c r="I203" t="s">
        <v>1887</v>
      </c>
      <c r="J203">
        <v>1</v>
      </c>
      <c r="K203" t="s">
        <v>1888</v>
      </c>
      <c r="L203" s="1">
        <v>46193.05364583333</v>
      </c>
      <c r="M203" s="1">
        <v>46193.054224537038</v>
      </c>
      <c r="N203">
        <v>5016</v>
      </c>
      <c r="O203" t="s">
        <v>1849</v>
      </c>
      <c r="P203">
        <v>60</v>
      </c>
      <c r="Q203">
        <v>6</v>
      </c>
      <c r="R203" t="s">
        <v>2466</v>
      </c>
      <c r="S203" t="s">
        <v>1851</v>
      </c>
      <c r="T203" t="s">
        <v>1851</v>
      </c>
      <c r="U203" t="s">
        <v>2467</v>
      </c>
      <c r="V203" t="s">
        <v>1851</v>
      </c>
      <c r="W203" t="s">
        <v>1851</v>
      </c>
      <c r="X203" s="1">
        <v>46193.054224537038</v>
      </c>
    </row>
    <row r="204" spans="1:24">
      <c r="A204">
        <v>203</v>
      </c>
      <c r="B204" t="s">
        <v>1847</v>
      </c>
      <c r="C204" t="s">
        <v>1848</v>
      </c>
      <c r="D204">
        <v>3107109</v>
      </c>
      <c r="E204" t="s">
        <v>1885</v>
      </c>
      <c r="F204">
        <v>1</v>
      </c>
      <c r="G204" t="s">
        <v>1417</v>
      </c>
      <c r="H204" t="s">
        <v>2468</v>
      </c>
      <c r="I204" t="s">
        <v>1887</v>
      </c>
      <c r="J204">
        <v>1</v>
      </c>
      <c r="K204" t="s">
        <v>1888</v>
      </c>
      <c r="L204" s="1">
        <v>46193.054131944446</v>
      </c>
      <c r="M204" s="1">
        <v>46193.054293981484</v>
      </c>
      <c r="N204">
        <v>1393</v>
      </c>
      <c r="O204" t="s">
        <v>1849</v>
      </c>
      <c r="P204">
        <v>92</v>
      </c>
      <c r="Q204">
        <v>9.1999999999999993</v>
      </c>
      <c r="R204" t="s">
        <v>2469</v>
      </c>
      <c r="S204" t="s">
        <v>1851</v>
      </c>
      <c r="T204" t="s">
        <v>1851</v>
      </c>
      <c r="U204" t="s">
        <v>2470</v>
      </c>
      <c r="V204" t="s">
        <v>1851</v>
      </c>
      <c r="W204" t="s">
        <v>1851</v>
      </c>
      <c r="X204" s="1">
        <v>46193.054293981484</v>
      </c>
    </row>
    <row r="205" spans="1:24">
      <c r="A205">
        <v>204</v>
      </c>
      <c r="B205" t="s">
        <v>1847</v>
      </c>
      <c r="C205" t="s">
        <v>1848</v>
      </c>
      <c r="D205">
        <v>2923803</v>
      </c>
      <c r="E205" t="s">
        <v>1885</v>
      </c>
      <c r="F205">
        <v>1</v>
      </c>
      <c r="G205" t="s">
        <v>461</v>
      </c>
      <c r="H205" t="s">
        <v>2471</v>
      </c>
      <c r="I205" t="s">
        <v>1887</v>
      </c>
      <c r="J205">
        <v>1</v>
      </c>
      <c r="K205" t="s">
        <v>1888</v>
      </c>
      <c r="L205" s="1">
        <v>46193.054016203707</v>
      </c>
      <c r="M205" s="1">
        <v>46193.054293981484</v>
      </c>
      <c r="N205">
        <v>2391</v>
      </c>
      <c r="O205" t="s">
        <v>1849</v>
      </c>
      <c r="P205">
        <v>54</v>
      </c>
      <c r="Q205">
        <v>5.4</v>
      </c>
      <c r="R205" t="s">
        <v>2472</v>
      </c>
      <c r="S205" t="s">
        <v>1851</v>
      </c>
      <c r="T205" t="s">
        <v>1851</v>
      </c>
      <c r="U205" t="s">
        <v>2473</v>
      </c>
      <c r="V205" t="s">
        <v>1851</v>
      </c>
      <c r="W205" t="s">
        <v>1851</v>
      </c>
      <c r="X205" s="1">
        <v>46193.054293981484</v>
      </c>
    </row>
    <row r="206" spans="1:24">
      <c r="A206">
        <v>205</v>
      </c>
      <c r="B206" t="s">
        <v>1847</v>
      </c>
      <c r="C206" t="s">
        <v>1848</v>
      </c>
      <c r="D206">
        <v>1710706</v>
      </c>
      <c r="E206" t="s">
        <v>1894</v>
      </c>
      <c r="F206">
        <v>1</v>
      </c>
      <c r="G206" t="s">
        <v>824</v>
      </c>
      <c r="H206" t="s">
        <v>824</v>
      </c>
      <c r="I206" t="s">
        <v>2474</v>
      </c>
      <c r="J206">
        <v>0</v>
      </c>
      <c r="K206" t="s">
        <v>2475</v>
      </c>
      <c r="L206" s="1">
        <v>46193.054375</v>
      </c>
      <c r="M206" s="1">
        <v>46193.054537037038</v>
      </c>
      <c r="N206">
        <v>1455</v>
      </c>
      <c r="O206" t="s">
        <v>1849</v>
      </c>
      <c r="P206">
        <v>63</v>
      </c>
      <c r="Q206">
        <v>6.3</v>
      </c>
      <c r="R206" t="s">
        <v>1851</v>
      </c>
      <c r="S206" t="s">
        <v>1851</v>
      </c>
      <c r="T206" t="s">
        <v>1851</v>
      </c>
      <c r="U206" t="s">
        <v>2476</v>
      </c>
      <c r="V206" t="s">
        <v>1851</v>
      </c>
      <c r="W206" t="s">
        <v>1851</v>
      </c>
      <c r="X206" s="1">
        <v>46193.054537037038</v>
      </c>
    </row>
    <row r="207" spans="1:24">
      <c r="A207">
        <v>206</v>
      </c>
      <c r="B207" t="s">
        <v>1847</v>
      </c>
      <c r="C207" t="s">
        <v>1848</v>
      </c>
      <c r="D207">
        <v>2923803</v>
      </c>
      <c r="E207" t="s">
        <v>1894</v>
      </c>
      <c r="F207">
        <v>1</v>
      </c>
      <c r="G207" t="s">
        <v>461</v>
      </c>
      <c r="H207" t="s">
        <v>2477</v>
      </c>
      <c r="I207" t="s">
        <v>2478</v>
      </c>
      <c r="J207">
        <v>1</v>
      </c>
      <c r="K207" t="s">
        <v>2479</v>
      </c>
      <c r="L207" s="1">
        <v>46193.054432870369</v>
      </c>
      <c r="M207" s="1">
        <v>46193.054548611108</v>
      </c>
      <c r="N207">
        <v>957</v>
      </c>
      <c r="O207" t="s">
        <v>1849</v>
      </c>
      <c r="P207">
        <v>55</v>
      </c>
      <c r="Q207">
        <v>5.5</v>
      </c>
      <c r="R207" t="s">
        <v>1851</v>
      </c>
      <c r="S207" t="s">
        <v>1851</v>
      </c>
      <c r="T207" t="s">
        <v>1851</v>
      </c>
      <c r="U207" t="s">
        <v>2480</v>
      </c>
      <c r="V207" t="s">
        <v>1851</v>
      </c>
      <c r="W207" t="s">
        <v>1851</v>
      </c>
      <c r="X207" s="1">
        <v>46193.054548611108</v>
      </c>
    </row>
    <row r="208" spans="1:24">
      <c r="A208">
        <v>207</v>
      </c>
      <c r="B208" t="s">
        <v>1847</v>
      </c>
      <c r="C208" t="s">
        <v>1848</v>
      </c>
      <c r="D208">
        <v>3107109</v>
      </c>
      <c r="E208" t="s">
        <v>1894</v>
      </c>
      <c r="F208">
        <v>1</v>
      </c>
      <c r="G208" t="s">
        <v>1417</v>
      </c>
      <c r="H208" t="s">
        <v>1417</v>
      </c>
      <c r="I208" t="s">
        <v>2481</v>
      </c>
      <c r="J208">
        <v>0</v>
      </c>
      <c r="K208" t="s">
        <v>2482</v>
      </c>
      <c r="L208" s="1">
        <v>46193.054444444446</v>
      </c>
      <c r="M208" s="1">
        <v>46193.054548611108</v>
      </c>
      <c r="N208">
        <v>952</v>
      </c>
      <c r="O208" t="s">
        <v>1849</v>
      </c>
      <c r="P208">
        <v>58</v>
      </c>
      <c r="Q208">
        <v>5.8</v>
      </c>
      <c r="R208" t="s">
        <v>1851</v>
      </c>
      <c r="S208" t="s">
        <v>1851</v>
      </c>
      <c r="T208" t="s">
        <v>1851</v>
      </c>
      <c r="U208" t="s">
        <v>2483</v>
      </c>
      <c r="V208" t="s">
        <v>1851</v>
      </c>
      <c r="W208" t="s">
        <v>1851</v>
      </c>
      <c r="X208" s="1">
        <v>46193.054548611108</v>
      </c>
    </row>
    <row r="209" spans="1:24">
      <c r="A209">
        <v>208</v>
      </c>
      <c r="B209" t="s">
        <v>1847</v>
      </c>
      <c r="C209" t="s">
        <v>1848</v>
      </c>
      <c r="D209">
        <v>2924603</v>
      </c>
      <c r="E209" t="s">
        <v>1885</v>
      </c>
      <c r="F209">
        <v>1</v>
      </c>
      <c r="G209" t="s">
        <v>710</v>
      </c>
      <c r="H209" t="s">
        <v>2484</v>
      </c>
      <c r="I209" t="s">
        <v>1887</v>
      </c>
      <c r="J209">
        <v>1</v>
      </c>
      <c r="K209" t="s">
        <v>1888</v>
      </c>
      <c r="L209" s="1">
        <v>46193.054594907408</v>
      </c>
      <c r="M209" s="1">
        <v>46193.054895833331</v>
      </c>
      <c r="N209">
        <v>2513</v>
      </c>
      <c r="O209" t="s">
        <v>1849</v>
      </c>
      <c r="P209">
        <v>64</v>
      </c>
      <c r="Q209">
        <v>6.4</v>
      </c>
      <c r="R209" t="s">
        <v>2485</v>
      </c>
      <c r="S209" t="s">
        <v>1851</v>
      </c>
      <c r="T209" t="s">
        <v>1851</v>
      </c>
      <c r="U209" t="s">
        <v>2486</v>
      </c>
      <c r="V209" t="s">
        <v>1851</v>
      </c>
      <c r="W209" t="s">
        <v>1851</v>
      </c>
      <c r="X209" s="1">
        <v>46193.054895833331</v>
      </c>
    </row>
    <row r="210" spans="1:24">
      <c r="A210">
        <v>209</v>
      </c>
      <c r="B210" t="s">
        <v>1847</v>
      </c>
      <c r="C210" t="s">
        <v>1848</v>
      </c>
      <c r="D210">
        <v>1718808</v>
      </c>
      <c r="E210" t="s">
        <v>1885</v>
      </c>
      <c r="F210">
        <v>1</v>
      </c>
      <c r="G210" t="s">
        <v>776</v>
      </c>
      <c r="H210" t="s">
        <v>2487</v>
      </c>
      <c r="I210" t="s">
        <v>1887</v>
      </c>
      <c r="J210">
        <v>1</v>
      </c>
      <c r="K210" t="s">
        <v>1888</v>
      </c>
      <c r="L210" s="1">
        <v>46193.054594907408</v>
      </c>
      <c r="M210" s="1">
        <v>46193.054918981485</v>
      </c>
      <c r="N210">
        <v>2844</v>
      </c>
      <c r="O210" t="s">
        <v>1849</v>
      </c>
      <c r="P210">
        <v>69</v>
      </c>
      <c r="Q210">
        <v>6.9</v>
      </c>
      <c r="R210" t="s">
        <v>2488</v>
      </c>
      <c r="S210" t="s">
        <v>1851</v>
      </c>
      <c r="T210" t="s">
        <v>1851</v>
      </c>
      <c r="U210" t="s">
        <v>2489</v>
      </c>
      <c r="V210" t="s">
        <v>1851</v>
      </c>
      <c r="W210" t="s">
        <v>1851</v>
      </c>
      <c r="X210" s="1">
        <v>46193.054918981485</v>
      </c>
    </row>
    <row r="211" spans="1:24">
      <c r="A211">
        <v>210</v>
      </c>
      <c r="B211" t="s">
        <v>1847</v>
      </c>
      <c r="C211" t="s">
        <v>1848</v>
      </c>
      <c r="D211">
        <v>2924603</v>
      </c>
      <c r="E211" t="s">
        <v>1894</v>
      </c>
      <c r="F211">
        <v>1</v>
      </c>
      <c r="G211" t="s">
        <v>710</v>
      </c>
      <c r="H211" t="s">
        <v>710</v>
      </c>
      <c r="I211" t="s">
        <v>2490</v>
      </c>
      <c r="J211">
        <v>0</v>
      </c>
      <c r="K211" t="s">
        <v>2491</v>
      </c>
      <c r="L211" s="1">
        <v>46193.055034722223</v>
      </c>
      <c r="M211" s="1">
        <v>46193.055092592593</v>
      </c>
      <c r="N211">
        <v>523</v>
      </c>
      <c r="O211" t="s">
        <v>1849</v>
      </c>
      <c r="P211">
        <v>68</v>
      </c>
      <c r="Q211">
        <v>6.8</v>
      </c>
      <c r="R211" t="s">
        <v>1851</v>
      </c>
      <c r="S211" t="s">
        <v>1851</v>
      </c>
      <c r="T211" t="s">
        <v>1851</v>
      </c>
      <c r="U211" t="s">
        <v>2492</v>
      </c>
      <c r="V211" t="s">
        <v>1851</v>
      </c>
      <c r="W211" t="s">
        <v>1851</v>
      </c>
      <c r="X211" s="1">
        <v>46193.055092592593</v>
      </c>
    </row>
    <row r="212" spans="1:24">
      <c r="A212">
        <v>211</v>
      </c>
      <c r="B212" t="s">
        <v>1847</v>
      </c>
      <c r="C212" t="s">
        <v>1848</v>
      </c>
      <c r="D212">
        <v>1718808</v>
      </c>
      <c r="E212" t="s">
        <v>1894</v>
      </c>
      <c r="F212">
        <v>1</v>
      </c>
      <c r="G212" t="s">
        <v>776</v>
      </c>
      <c r="H212" t="s">
        <v>2493</v>
      </c>
      <c r="I212" t="s">
        <v>2494</v>
      </c>
      <c r="J212">
        <v>1</v>
      </c>
      <c r="K212" t="s">
        <v>2495</v>
      </c>
      <c r="L212" s="1">
        <v>46193.055069444446</v>
      </c>
      <c r="M212" s="1">
        <v>46193.055208333331</v>
      </c>
      <c r="N212">
        <v>1183</v>
      </c>
      <c r="O212" t="s">
        <v>1849</v>
      </c>
      <c r="P212">
        <v>69</v>
      </c>
      <c r="Q212">
        <v>6.9</v>
      </c>
      <c r="R212" t="s">
        <v>1851</v>
      </c>
      <c r="S212" t="s">
        <v>1851</v>
      </c>
      <c r="T212" t="s">
        <v>1851</v>
      </c>
      <c r="U212" t="s">
        <v>2496</v>
      </c>
      <c r="V212" t="s">
        <v>1851</v>
      </c>
      <c r="W212" t="s">
        <v>1851</v>
      </c>
      <c r="X212" s="1">
        <v>46193.055208333331</v>
      </c>
    </row>
    <row r="213" spans="1:24">
      <c r="A213">
        <v>212</v>
      </c>
      <c r="B213" t="s">
        <v>1847</v>
      </c>
      <c r="C213" t="s">
        <v>1848</v>
      </c>
      <c r="D213">
        <v>1718881</v>
      </c>
      <c r="E213" t="s">
        <v>1885</v>
      </c>
      <c r="F213">
        <v>1</v>
      </c>
      <c r="G213" t="s">
        <v>889</v>
      </c>
      <c r="H213" t="s">
        <v>2497</v>
      </c>
      <c r="I213" t="s">
        <v>1887</v>
      </c>
      <c r="J213">
        <v>1</v>
      </c>
      <c r="K213" t="s">
        <v>1888</v>
      </c>
      <c r="L213" s="1">
        <v>46193.055254629631</v>
      </c>
      <c r="M213" s="1">
        <v>46193.055381944447</v>
      </c>
      <c r="N213">
        <v>1091</v>
      </c>
      <c r="O213" t="s">
        <v>1849</v>
      </c>
      <c r="P213">
        <v>92</v>
      </c>
      <c r="Q213">
        <v>9.1999999999999993</v>
      </c>
      <c r="R213" t="s">
        <v>2498</v>
      </c>
      <c r="S213" t="s">
        <v>1851</v>
      </c>
      <c r="T213" t="s">
        <v>1851</v>
      </c>
      <c r="U213" t="s">
        <v>2499</v>
      </c>
      <c r="V213" t="s">
        <v>1851</v>
      </c>
      <c r="W213" t="s">
        <v>1851</v>
      </c>
      <c r="X213" s="1">
        <v>46193.055381944447</v>
      </c>
    </row>
    <row r="214" spans="1:24">
      <c r="A214">
        <v>213</v>
      </c>
      <c r="B214" t="s">
        <v>1847</v>
      </c>
      <c r="C214" t="s">
        <v>1848</v>
      </c>
      <c r="D214">
        <v>1718881</v>
      </c>
      <c r="E214" t="s">
        <v>1894</v>
      </c>
      <c r="F214">
        <v>1</v>
      </c>
      <c r="G214" t="s">
        <v>889</v>
      </c>
      <c r="H214" t="s">
        <v>889</v>
      </c>
      <c r="I214" t="s">
        <v>2500</v>
      </c>
      <c r="J214">
        <v>0</v>
      </c>
      <c r="K214" t="s">
        <v>2501</v>
      </c>
      <c r="L214" s="1">
        <v>46193.055509259262</v>
      </c>
      <c r="M214" s="1">
        <v>46193.055648148147</v>
      </c>
      <c r="N214">
        <v>1178</v>
      </c>
      <c r="O214" t="s">
        <v>1852</v>
      </c>
      <c r="R214" t="s">
        <v>1851</v>
      </c>
      <c r="S214" t="s">
        <v>1851</v>
      </c>
      <c r="T214" t="s">
        <v>1851</v>
      </c>
      <c r="U214" t="s">
        <v>2502</v>
      </c>
      <c r="V214" t="s">
        <v>1851</v>
      </c>
      <c r="W214" t="s">
        <v>1851</v>
      </c>
      <c r="X214" s="1">
        <v>46193.055648148147</v>
      </c>
    </row>
    <row r="215" spans="1:24">
      <c r="A215">
        <v>214</v>
      </c>
      <c r="B215" t="s">
        <v>1847</v>
      </c>
      <c r="C215" t="s">
        <v>1848</v>
      </c>
      <c r="D215">
        <v>1718881</v>
      </c>
      <c r="E215" t="s">
        <v>1894</v>
      </c>
      <c r="F215">
        <v>2</v>
      </c>
      <c r="G215" t="s">
        <v>889</v>
      </c>
      <c r="H215" t="s">
        <v>889</v>
      </c>
      <c r="I215" t="s">
        <v>2500</v>
      </c>
      <c r="J215">
        <v>0</v>
      </c>
      <c r="K215" t="s">
        <v>2501</v>
      </c>
      <c r="L215" s="1">
        <v>46193.055763888886</v>
      </c>
      <c r="M215" s="1">
        <v>46193.055868055555</v>
      </c>
      <c r="N215">
        <v>948</v>
      </c>
      <c r="O215" t="s">
        <v>1852</v>
      </c>
      <c r="R215" t="s">
        <v>1851</v>
      </c>
      <c r="S215" t="s">
        <v>1851</v>
      </c>
      <c r="T215" t="s">
        <v>1851</v>
      </c>
      <c r="U215" t="s">
        <v>2503</v>
      </c>
      <c r="V215" t="s">
        <v>1851</v>
      </c>
      <c r="W215" t="s">
        <v>1851</v>
      </c>
      <c r="X215" s="1">
        <v>46193.055868055555</v>
      </c>
    </row>
    <row r="216" spans="1:24">
      <c r="A216">
        <v>215</v>
      </c>
      <c r="B216" t="s">
        <v>1847</v>
      </c>
      <c r="C216" t="s">
        <v>1848</v>
      </c>
      <c r="D216">
        <v>1718881</v>
      </c>
      <c r="E216" t="s">
        <v>1894</v>
      </c>
      <c r="F216">
        <v>3</v>
      </c>
      <c r="G216" t="s">
        <v>889</v>
      </c>
      <c r="H216" t="s">
        <v>889</v>
      </c>
      <c r="I216" t="s">
        <v>2500</v>
      </c>
      <c r="J216">
        <v>0</v>
      </c>
      <c r="K216" t="s">
        <v>2501</v>
      </c>
      <c r="L216" s="1">
        <v>46193.056122685186</v>
      </c>
      <c r="M216" s="1">
        <v>46193.056226851855</v>
      </c>
      <c r="N216">
        <v>910</v>
      </c>
      <c r="O216" t="s">
        <v>1852</v>
      </c>
      <c r="R216" t="s">
        <v>1851</v>
      </c>
      <c r="S216" t="s">
        <v>1851</v>
      </c>
      <c r="T216" t="s">
        <v>1851</v>
      </c>
      <c r="U216" t="s">
        <v>2504</v>
      </c>
      <c r="V216" t="s">
        <v>1851</v>
      </c>
      <c r="W216" t="s">
        <v>1851</v>
      </c>
      <c r="X216" s="1">
        <v>46193.056226851855</v>
      </c>
    </row>
    <row r="217" spans="1:24">
      <c r="A217">
        <v>216</v>
      </c>
      <c r="B217" t="s">
        <v>1847</v>
      </c>
      <c r="C217" t="s">
        <v>1848</v>
      </c>
      <c r="D217">
        <v>3108008</v>
      </c>
      <c r="E217" t="s">
        <v>1885</v>
      </c>
      <c r="F217">
        <v>1</v>
      </c>
      <c r="G217" t="s">
        <v>1213</v>
      </c>
      <c r="H217" t="s">
        <v>2505</v>
      </c>
      <c r="I217" t="s">
        <v>1887</v>
      </c>
      <c r="J217">
        <v>1</v>
      </c>
      <c r="K217" t="s">
        <v>1888</v>
      </c>
      <c r="L217" s="1">
        <v>46193.054606481484</v>
      </c>
      <c r="M217" s="1">
        <v>46193.056828703702</v>
      </c>
      <c r="N217">
        <v>19204</v>
      </c>
      <c r="O217" t="s">
        <v>1854</v>
      </c>
      <c r="R217" t="s">
        <v>2506</v>
      </c>
      <c r="S217" t="s">
        <v>1851</v>
      </c>
      <c r="T217" t="s">
        <v>1851</v>
      </c>
      <c r="U217" t="s">
        <v>2507</v>
      </c>
      <c r="V217" t="s">
        <v>1854</v>
      </c>
      <c r="W217" t="s">
        <v>1851</v>
      </c>
      <c r="X217" s="1">
        <v>46193.056828703702</v>
      </c>
    </row>
    <row r="218" spans="1:24">
      <c r="A218">
        <v>217</v>
      </c>
      <c r="B218" t="s">
        <v>1847</v>
      </c>
      <c r="C218" t="s">
        <v>1848</v>
      </c>
      <c r="D218">
        <v>3108008</v>
      </c>
      <c r="E218" t="s">
        <v>1885</v>
      </c>
      <c r="F218">
        <v>2</v>
      </c>
      <c r="G218" t="s">
        <v>1213</v>
      </c>
      <c r="H218" t="s">
        <v>2505</v>
      </c>
      <c r="I218" t="s">
        <v>1887</v>
      </c>
      <c r="J218">
        <v>1</v>
      </c>
      <c r="K218" t="s">
        <v>1888</v>
      </c>
      <c r="L218" s="1">
        <v>46193.05704861111</v>
      </c>
      <c r="M218" s="1">
        <v>46193.057129629633</v>
      </c>
      <c r="N218">
        <v>766</v>
      </c>
      <c r="O218" t="s">
        <v>1849</v>
      </c>
      <c r="P218">
        <v>92</v>
      </c>
      <c r="Q218">
        <v>9.1999999999999993</v>
      </c>
      <c r="R218" t="s">
        <v>2508</v>
      </c>
      <c r="S218" t="s">
        <v>1851</v>
      </c>
      <c r="T218" t="s">
        <v>1851</v>
      </c>
      <c r="U218" t="s">
        <v>2507</v>
      </c>
      <c r="V218" t="s">
        <v>1851</v>
      </c>
      <c r="W218" t="s">
        <v>1851</v>
      </c>
      <c r="X218" s="1">
        <v>46193.057129629633</v>
      </c>
    </row>
    <row r="219" spans="1:24">
      <c r="A219">
        <v>218</v>
      </c>
      <c r="B219" t="s">
        <v>1847</v>
      </c>
      <c r="C219" t="s">
        <v>1848</v>
      </c>
      <c r="D219">
        <v>2926202</v>
      </c>
      <c r="E219" t="s">
        <v>1885</v>
      </c>
      <c r="F219">
        <v>1</v>
      </c>
      <c r="G219" t="s">
        <v>511</v>
      </c>
      <c r="H219" t="s">
        <v>2509</v>
      </c>
      <c r="I219" t="s">
        <v>1887</v>
      </c>
      <c r="J219">
        <v>1</v>
      </c>
      <c r="K219" t="s">
        <v>1888</v>
      </c>
      <c r="L219" s="1">
        <v>46193.055138888885</v>
      </c>
      <c r="M219" s="1">
        <v>46193.057303240741</v>
      </c>
      <c r="N219">
        <v>18697</v>
      </c>
      <c r="O219" t="s">
        <v>1854</v>
      </c>
      <c r="R219" t="s">
        <v>2510</v>
      </c>
      <c r="S219" t="s">
        <v>1851</v>
      </c>
      <c r="T219" t="s">
        <v>1851</v>
      </c>
      <c r="U219" t="s">
        <v>2511</v>
      </c>
      <c r="V219" t="s">
        <v>1854</v>
      </c>
      <c r="W219" t="s">
        <v>1851</v>
      </c>
      <c r="X219" s="1">
        <v>46193.057303240741</v>
      </c>
    </row>
    <row r="220" spans="1:24">
      <c r="A220">
        <v>219</v>
      </c>
      <c r="B220" t="s">
        <v>1847</v>
      </c>
      <c r="C220" t="s">
        <v>1848</v>
      </c>
      <c r="D220">
        <v>3108008</v>
      </c>
      <c r="E220" t="s">
        <v>1894</v>
      </c>
      <c r="F220">
        <v>1</v>
      </c>
      <c r="G220" t="s">
        <v>1213</v>
      </c>
      <c r="H220" t="s">
        <v>1213</v>
      </c>
      <c r="I220" t="s">
        <v>2512</v>
      </c>
      <c r="J220">
        <v>0</v>
      </c>
      <c r="K220" t="s">
        <v>2513</v>
      </c>
      <c r="L220" s="1">
        <v>46193.057280092595</v>
      </c>
      <c r="M220" s="1">
        <v>46193.057395833333</v>
      </c>
      <c r="N220">
        <v>979</v>
      </c>
      <c r="O220" t="s">
        <v>1849</v>
      </c>
      <c r="P220">
        <v>83</v>
      </c>
      <c r="Q220">
        <v>8.3000000000000007</v>
      </c>
      <c r="R220" t="s">
        <v>1851</v>
      </c>
      <c r="S220" t="s">
        <v>1851</v>
      </c>
      <c r="T220" t="s">
        <v>1851</v>
      </c>
      <c r="U220" t="s">
        <v>2514</v>
      </c>
      <c r="V220" t="s">
        <v>1851</v>
      </c>
      <c r="W220" t="s">
        <v>1851</v>
      </c>
      <c r="X220" s="1">
        <v>46193.057395833333</v>
      </c>
    </row>
    <row r="221" spans="1:24">
      <c r="A221">
        <v>220</v>
      </c>
      <c r="B221" t="s">
        <v>1847</v>
      </c>
      <c r="C221" t="s">
        <v>1848</v>
      </c>
      <c r="D221">
        <v>1722107</v>
      </c>
      <c r="E221" t="s">
        <v>1885</v>
      </c>
      <c r="F221">
        <v>1</v>
      </c>
      <c r="G221" t="s">
        <v>874</v>
      </c>
      <c r="H221" t="s">
        <v>2515</v>
      </c>
      <c r="I221" t="s">
        <v>1887</v>
      </c>
      <c r="J221">
        <v>1</v>
      </c>
      <c r="K221" t="s">
        <v>1888</v>
      </c>
      <c r="L221" s="1">
        <v>46193.056273148148</v>
      </c>
      <c r="M221" s="1">
        <v>46193.058437500003</v>
      </c>
      <c r="N221">
        <v>18692</v>
      </c>
      <c r="O221" t="s">
        <v>1854</v>
      </c>
      <c r="R221" t="s">
        <v>2516</v>
      </c>
      <c r="S221" t="s">
        <v>1851</v>
      </c>
      <c r="T221" t="s">
        <v>1851</v>
      </c>
      <c r="U221" t="s">
        <v>2517</v>
      </c>
      <c r="V221" t="s">
        <v>1854</v>
      </c>
      <c r="W221" t="s">
        <v>1851</v>
      </c>
      <c r="X221" s="1">
        <v>46193.058437500003</v>
      </c>
    </row>
    <row r="222" spans="1:24">
      <c r="A222">
        <v>221</v>
      </c>
      <c r="B222" t="s">
        <v>1847</v>
      </c>
      <c r="C222" t="s">
        <v>1848</v>
      </c>
      <c r="D222">
        <v>1722107</v>
      </c>
      <c r="E222" t="s">
        <v>1885</v>
      </c>
      <c r="F222">
        <v>2</v>
      </c>
      <c r="G222" t="s">
        <v>874</v>
      </c>
      <c r="H222" t="s">
        <v>2515</v>
      </c>
      <c r="I222" t="s">
        <v>1887</v>
      </c>
      <c r="J222">
        <v>1</v>
      </c>
      <c r="K222" t="s">
        <v>1888</v>
      </c>
      <c r="L222" s="1">
        <v>46193.058645833335</v>
      </c>
      <c r="M222" s="1">
        <v>46193.058738425927</v>
      </c>
      <c r="N222">
        <v>754</v>
      </c>
      <c r="O222" t="s">
        <v>1849</v>
      </c>
      <c r="P222">
        <v>92</v>
      </c>
      <c r="Q222">
        <v>9.1999999999999993</v>
      </c>
      <c r="R222" t="s">
        <v>2518</v>
      </c>
      <c r="S222" t="s">
        <v>1851</v>
      </c>
      <c r="T222" t="s">
        <v>1851</v>
      </c>
      <c r="U222" t="s">
        <v>2517</v>
      </c>
      <c r="V222" t="s">
        <v>1851</v>
      </c>
      <c r="W222" t="s">
        <v>1851</v>
      </c>
      <c r="X222" s="1">
        <v>46193.058738425927</v>
      </c>
    </row>
    <row r="223" spans="1:24">
      <c r="A223">
        <v>222</v>
      </c>
      <c r="B223" t="s">
        <v>1847</v>
      </c>
      <c r="C223" t="s">
        <v>1848</v>
      </c>
      <c r="D223">
        <v>1722107</v>
      </c>
      <c r="E223" t="s">
        <v>1894</v>
      </c>
      <c r="F223">
        <v>1</v>
      </c>
      <c r="G223" t="s">
        <v>874</v>
      </c>
      <c r="H223" t="s">
        <v>2519</v>
      </c>
      <c r="I223" t="s">
        <v>2520</v>
      </c>
      <c r="J223">
        <v>1</v>
      </c>
      <c r="K223" t="s">
        <v>2521</v>
      </c>
      <c r="L223" s="1">
        <v>46193.058888888889</v>
      </c>
      <c r="M223" s="1">
        <v>46193.058969907404</v>
      </c>
      <c r="N223">
        <v>717</v>
      </c>
      <c r="O223" t="s">
        <v>1849</v>
      </c>
      <c r="P223">
        <v>71</v>
      </c>
      <c r="Q223">
        <v>7.1</v>
      </c>
      <c r="R223" t="s">
        <v>1851</v>
      </c>
      <c r="S223" t="s">
        <v>1851</v>
      </c>
      <c r="T223" t="s">
        <v>1851</v>
      </c>
      <c r="U223" t="s">
        <v>2522</v>
      </c>
      <c r="V223" t="s">
        <v>1851</v>
      </c>
      <c r="W223" t="s">
        <v>1851</v>
      </c>
      <c r="X223" s="1">
        <v>46193.058969907404</v>
      </c>
    </row>
    <row r="224" spans="1:24">
      <c r="A224">
        <v>223</v>
      </c>
      <c r="B224" t="s">
        <v>1847</v>
      </c>
      <c r="C224" t="s">
        <v>1848</v>
      </c>
      <c r="D224">
        <v>3108701</v>
      </c>
      <c r="E224" t="s">
        <v>1885</v>
      </c>
      <c r="F224">
        <v>1</v>
      </c>
      <c r="G224" t="s">
        <v>1272</v>
      </c>
      <c r="H224" t="s">
        <v>2523</v>
      </c>
      <c r="I224" t="s">
        <v>1887</v>
      </c>
      <c r="J224">
        <v>1</v>
      </c>
      <c r="K224" t="s">
        <v>1888</v>
      </c>
      <c r="L224" s="1">
        <v>46193.057442129626</v>
      </c>
      <c r="M224" s="1">
        <v>46193.059606481482</v>
      </c>
      <c r="N224">
        <v>18727</v>
      </c>
      <c r="O224" t="s">
        <v>1854</v>
      </c>
      <c r="R224" t="s">
        <v>2524</v>
      </c>
      <c r="S224" t="s">
        <v>1851</v>
      </c>
      <c r="T224" t="s">
        <v>1851</v>
      </c>
      <c r="U224" t="s">
        <v>2525</v>
      </c>
      <c r="V224" t="s">
        <v>1854</v>
      </c>
      <c r="W224" t="s">
        <v>1851</v>
      </c>
      <c r="X224" s="1">
        <v>46193.059606481482</v>
      </c>
    </row>
    <row r="225" spans="1:24">
      <c r="A225">
        <v>224</v>
      </c>
      <c r="B225" t="s">
        <v>1847</v>
      </c>
      <c r="C225" t="s">
        <v>1848</v>
      </c>
      <c r="D225">
        <v>2926202</v>
      </c>
      <c r="E225" t="s">
        <v>1885</v>
      </c>
      <c r="F225">
        <v>2</v>
      </c>
      <c r="G225" t="s">
        <v>511</v>
      </c>
      <c r="H225" t="s">
        <v>2509</v>
      </c>
      <c r="I225" t="s">
        <v>1887</v>
      </c>
      <c r="J225">
        <v>1</v>
      </c>
      <c r="K225" t="s">
        <v>1888</v>
      </c>
      <c r="L225" s="1">
        <v>46193.057500000003</v>
      </c>
      <c r="M225" s="1">
        <v>46193.059618055559</v>
      </c>
      <c r="N225">
        <v>18353</v>
      </c>
      <c r="O225" t="s">
        <v>1854</v>
      </c>
      <c r="R225" t="s">
        <v>2526</v>
      </c>
      <c r="S225" t="s">
        <v>1851</v>
      </c>
      <c r="T225" t="s">
        <v>1851</v>
      </c>
      <c r="U225" t="s">
        <v>2511</v>
      </c>
      <c r="V225" t="s">
        <v>1854</v>
      </c>
      <c r="W225" t="s">
        <v>1851</v>
      </c>
      <c r="X225" s="1">
        <v>46193.059618055559</v>
      </c>
    </row>
    <row r="226" spans="1:24">
      <c r="A226">
        <v>225</v>
      </c>
      <c r="B226" t="s">
        <v>1847</v>
      </c>
      <c r="C226" t="s">
        <v>1848</v>
      </c>
      <c r="D226">
        <v>3108701</v>
      </c>
      <c r="E226" t="s">
        <v>1885</v>
      </c>
      <c r="F226">
        <v>2</v>
      </c>
      <c r="G226" t="s">
        <v>1272</v>
      </c>
      <c r="H226" t="s">
        <v>2523</v>
      </c>
      <c r="I226" t="s">
        <v>1887</v>
      </c>
      <c r="J226">
        <v>1</v>
      </c>
      <c r="K226" t="s">
        <v>1888</v>
      </c>
      <c r="L226" s="1">
        <v>46193.05978009259</v>
      </c>
      <c r="M226" s="1">
        <v>46193.059872685182</v>
      </c>
      <c r="N226">
        <v>841</v>
      </c>
      <c r="O226" t="s">
        <v>1849</v>
      </c>
      <c r="P226">
        <v>92</v>
      </c>
      <c r="Q226">
        <v>9.1999999999999993</v>
      </c>
      <c r="R226" t="s">
        <v>2527</v>
      </c>
      <c r="S226" t="s">
        <v>1851</v>
      </c>
      <c r="T226" t="s">
        <v>1851</v>
      </c>
      <c r="U226" t="s">
        <v>2525</v>
      </c>
      <c r="V226" t="s">
        <v>1851</v>
      </c>
      <c r="W226" t="s">
        <v>1851</v>
      </c>
      <c r="X226" s="1">
        <v>46193.059872685182</v>
      </c>
    </row>
    <row r="227" spans="1:24">
      <c r="A227">
        <v>226</v>
      </c>
      <c r="B227" t="s">
        <v>1847</v>
      </c>
      <c r="C227" t="s">
        <v>1848</v>
      </c>
      <c r="D227">
        <v>3108701</v>
      </c>
      <c r="E227" t="s">
        <v>1894</v>
      </c>
      <c r="F227">
        <v>1</v>
      </c>
      <c r="G227" t="s">
        <v>1272</v>
      </c>
      <c r="H227" t="s">
        <v>2528</v>
      </c>
      <c r="I227" t="s">
        <v>2529</v>
      </c>
      <c r="J227">
        <v>1</v>
      </c>
      <c r="K227" t="s">
        <v>2530</v>
      </c>
      <c r="L227" s="1">
        <v>46193.060011574074</v>
      </c>
      <c r="M227" s="1">
        <v>46193.060150462959</v>
      </c>
      <c r="N227">
        <v>1145</v>
      </c>
      <c r="O227" t="s">
        <v>1849</v>
      </c>
      <c r="P227">
        <v>77</v>
      </c>
      <c r="Q227">
        <v>7.7</v>
      </c>
      <c r="R227" t="s">
        <v>1851</v>
      </c>
      <c r="S227" t="s">
        <v>1851</v>
      </c>
      <c r="T227" t="s">
        <v>1851</v>
      </c>
      <c r="U227" t="s">
        <v>2531</v>
      </c>
      <c r="V227" t="s">
        <v>1851</v>
      </c>
      <c r="W227" t="s">
        <v>1851</v>
      </c>
      <c r="X227" s="1">
        <v>46193.060150462959</v>
      </c>
    </row>
    <row r="228" spans="1:24">
      <c r="A228">
        <v>227</v>
      </c>
      <c r="B228" t="s">
        <v>1847</v>
      </c>
      <c r="C228" t="s">
        <v>1848</v>
      </c>
      <c r="D228">
        <v>4101101</v>
      </c>
      <c r="E228" t="s">
        <v>1885</v>
      </c>
      <c r="F228">
        <v>1</v>
      </c>
      <c r="G228" t="s">
        <v>1817</v>
      </c>
      <c r="H228" t="s">
        <v>2532</v>
      </c>
      <c r="I228" t="s">
        <v>1887</v>
      </c>
      <c r="J228">
        <v>1</v>
      </c>
      <c r="K228" t="s">
        <v>1888</v>
      </c>
      <c r="L228" s="1">
        <v>46193.059120370373</v>
      </c>
      <c r="M228" s="1">
        <v>46193.060231481482</v>
      </c>
      <c r="N228">
        <v>9604</v>
      </c>
      <c r="O228" t="s">
        <v>1849</v>
      </c>
      <c r="P228">
        <v>62</v>
      </c>
      <c r="Q228">
        <v>6.2</v>
      </c>
      <c r="R228" t="s">
        <v>2533</v>
      </c>
      <c r="S228" t="s">
        <v>1851</v>
      </c>
      <c r="T228" t="s">
        <v>1851</v>
      </c>
      <c r="U228" t="s">
        <v>2534</v>
      </c>
      <c r="V228" t="s">
        <v>1851</v>
      </c>
      <c r="W228" t="s">
        <v>1851</v>
      </c>
      <c r="X228" s="1">
        <v>46193.060231481482</v>
      </c>
    </row>
    <row r="229" spans="1:24">
      <c r="A229">
        <v>228</v>
      </c>
      <c r="B229" t="s">
        <v>1847</v>
      </c>
      <c r="C229" t="s">
        <v>1848</v>
      </c>
      <c r="D229">
        <v>2926202</v>
      </c>
      <c r="E229" t="s">
        <v>1885</v>
      </c>
      <c r="F229">
        <v>3</v>
      </c>
      <c r="G229" t="s">
        <v>511</v>
      </c>
      <c r="H229" t="s">
        <v>2509</v>
      </c>
      <c r="I229" t="s">
        <v>1887</v>
      </c>
      <c r="J229">
        <v>1</v>
      </c>
      <c r="K229" t="s">
        <v>1888</v>
      </c>
      <c r="L229" s="1">
        <v>46193.060023148151</v>
      </c>
      <c r="M229" s="1">
        <v>46193.060243055559</v>
      </c>
      <c r="N229">
        <v>1874</v>
      </c>
      <c r="O229" t="s">
        <v>1849</v>
      </c>
      <c r="P229">
        <v>51</v>
      </c>
      <c r="Q229">
        <v>5.0999999999999996</v>
      </c>
      <c r="R229" t="s">
        <v>2535</v>
      </c>
      <c r="S229" t="s">
        <v>1851</v>
      </c>
      <c r="T229" t="s">
        <v>1851</v>
      </c>
      <c r="U229" t="s">
        <v>2511</v>
      </c>
      <c r="V229" t="s">
        <v>1851</v>
      </c>
      <c r="W229" t="s">
        <v>1851</v>
      </c>
      <c r="X229" s="1">
        <v>46193.060243055559</v>
      </c>
    </row>
    <row r="230" spans="1:24">
      <c r="A230">
        <v>229</v>
      </c>
      <c r="B230" t="s">
        <v>1847</v>
      </c>
      <c r="C230" t="s">
        <v>1848</v>
      </c>
      <c r="D230">
        <v>4101101</v>
      </c>
      <c r="E230" t="s">
        <v>1894</v>
      </c>
      <c r="F230">
        <v>1</v>
      </c>
      <c r="G230" t="s">
        <v>1817</v>
      </c>
      <c r="H230" t="s">
        <v>1817</v>
      </c>
      <c r="I230" t="s">
        <v>2536</v>
      </c>
      <c r="J230">
        <v>0</v>
      </c>
      <c r="K230" t="s">
        <v>2537</v>
      </c>
      <c r="L230" s="1">
        <v>46193.060381944444</v>
      </c>
      <c r="M230" s="1">
        <v>46193.060474537036</v>
      </c>
      <c r="N230">
        <v>726</v>
      </c>
      <c r="O230" t="s">
        <v>1849</v>
      </c>
      <c r="P230">
        <v>67</v>
      </c>
      <c r="Q230">
        <v>6.7</v>
      </c>
      <c r="R230" t="s">
        <v>1851</v>
      </c>
      <c r="S230" t="s">
        <v>1851</v>
      </c>
      <c r="T230" t="s">
        <v>1851</v>
      </c>
      <c r="U230" t="s">
        <v>2538</v>
      </c>
      <c r="V230" t="s">
        <v>1851</v>
      </c>
      <c r="W230" t="s">
        <v>1851</v>
      </c>
      <c r="X230" s="1">
        <v>46193.060474537036</v>
      </c>
    </row>
    <row r="231" spans="1:24">
      <c r="A231">
        <v>230</v>
      </c>
      <c r="B231" t="s">
        <v>1847</v>
      </c>
      <c r="C231" t="s">
        <v>1848</v>
      </c>
      <c r="D231">
        <v>2926202</v>
      </c>
      <c r="E231" t="s">
        <v>1894</v>
      </c>
      <c r="F231">
        <v>1</v>
      </c>
      <c r="G231" t="s">
        <v>511</v>
      </c>
      <c r="H231" t="s">
        <v>511</v>
      </c>
      <c r="I231" t="s">
        <v>2539</v>
      </c>
      <c r="J231">
        <v>0</v>
      </c>
      <c r="K231" t="s">
        <v>2540</v>
      </c>
      <c r="L231" s="1">
        <v>46193.060370370367</v>
      </c>
      <c r="M231" s="1">
        <v>46193.06050925926</v>
      </c>
      <c r="N231">
        <v>1223</v>
      </c>
      <c r="O231" t="s">
        <v>1849</v>
      </c>
      <c r="P231">
        <v>63</v>
      </c>
      <c r="Q231">
        <v>6.3</v>
      </c>
      <c r="R231" t="s">
        <v>1851</v>
      </c>
      <c r="S231" t="s">
        <v>1851</v>
      </c>
      <c r="T231" t="s">
        <v>1851</v>
      </c>
      <c r="U231" t="s">
        <v>2541</v>
      </c>
      <c r="V231" t="s">
        <v>1851</v>
      </c>
      <c r="W231" t="s">
        <v>1851</v>
      </c>
      <c r="X231" s="1">
        <v>46193.06050925926</v>
      </c>
    </row>
    <row r="232" spans="1:24">
      <c r="A232">
        <v>231</v>
      </c>
      <c r="B232" t="s">
        <v>1847</v>
      </c>
      <c r="C232" t="s">
        <v>1848</v>
      </c>
      <c r="D232">
        <v>3109600</v>
      </c>
      <c r="E232" t="s">
        <v>1885</v>
      </c>
      <c r="F232">
        <v>1</v>
      </c>
      <c r="G232" t="s">
        <v>1183</v>
      </c>
      <c r="H232" t="s">
        <v>2542</v>
      </c>
      <c r="I232" t="s">
        <v>1887</v>
      </c>
      <c r="J232">
        <v>1</v>
      </c>
      <c r="K232" t="s">
        <v>1888</v>
      </c>
      <c r="L232" s="1">
        <v>46193.060185185182</v>
      </c>
      <c r="M232" s="1">
        <v>46193.060601851852</v>
      </c>
      <c r="N232">
        <v>3567</v>
      </c>
      <c r="O232" t="s">
        <v>1849</v>
      </c>
      <c r="P232">
        <v>63</v>
      </c>
      <c r="Q232">
        <v>6.3</v>
      </c>
      <c r="R232" t="s">
        <v>2543</v>
      </c>
      <c r="S232" t="s">
        <v>1851</v>
      </c>
      <c r="T232" t="s">
        <v>1851</v>
      </c>
      <c r="U232" t="s">
        <v>2544</v>
      </c>
      <c r="V232" t="s">
        <v>1851</v>
      </c>
      <c r="W232" t="s">
        <v>1851</v>
      </c>
      <c r="X232" s="1">
        <v>46193.060601851852</v>
      </c>
    </row>
    <row r="233" spans="1:24">
      <c r="A233">
        <v>232</v>
      </c>
      <c r="B233" t="s">
        <v>1847</v>
      </c>
      <c r="C233" t="s">
        <v>1848</v>
      </c>
      <c r="D233">
        <v>2926806</v>
      </c>
      <c r="E233" t="s">
        <v>1885</v>
      </c>
      <c r="F233">
        <v>1</v>
      </c>
      <c r="G233" t="s">
        <v>441</v>
      </c>
      <c r="H233" t="s">
        <v>2545</v>
      </c>
      <c r="I233" t="s">
        <v>1887</v>
      </c>
      <c r="J233">
        <v>1</v>
      </c>
      <c r="K233" t="s">
        <v>1888</v>
      </c>
      <c r="L233" s="1">
        <v>46193.060555555552</v>
      </c>
      <c r="M233" s="1">
        <v>46193.060787037037</v>
      </c>
      <c r="N233">
        <v>1998</v>
      </c>
      <c r="O233" t="s">
        <v>1849</v>
      </c>
      <c r="P233">
        <v>61</v>
      </c>
      <c r="Q233">
        <v>6.1</v>
      </c>
      <c r="R233" t="s">
        <v>2546</v>
      </c>
      <c r="S233" t="s">
        <v>1851</v>
      </c>
      <c r="T233" t="s">
        <v>1851</v>
      </c>
      <c r="U233" t="s">
        <v>2547</v>
      </c>
      <c r="V233" t="s">
        <v>1851</v>
      </c>
      <c r="W233" t="s">
        <v>1851</v>
      </c>
      <c r="X233" s="1">
        <v>46193.060787037037</v>
      </c>
    </row>
    <row r="234" spans="1:24">
      <c r="A234">
        <v>233</v>
      </c>
      <c r="B234" t="s">
        <v>1847</v>
      </c>
      <c r="C234" t="s">
        <v>1848</v>
      </c>
      <c r="D234">
        <v>4101655</v>
      </c>
      <c r="E234" t="s">
        <v>1885</v>
      </c>
      <c r="F234">
        <v>1</v>
      </c>
      <c r="G234" t="s">
        <v>1738</v>
      </c>
      <c r="H234" t="s">
        <v>2548</v>
      </c>
      <c r="I234" t="s">
        <v>1887</v>
      </c>
      <c r="J234">
        <v>1</v>
      </c>
      <c r="K234" t="s">
        <v>1888</v>
      </c>
      <c r="L234" s="1">
        <v>46193.060520833336</v>
      </c>
      <c r="M234" s="1">
        <v>46193.060891203706</v>
      </c>
      <c r="N234">
        <v>3229</v>
      </c>
      <c r="O234" t="s">
        <v>1849</v>
      </c>
      <c r="P234">
        <v>68</v>
      </c>
      <c r="Q234">
        <v>6.8</v>
      </c>
      <c r="R234" t="s">
        <v>2549</v>
      </c>
      <c r="S234" t="s">
        <v>1851</v>
      </c>
      <c r="T234" t="s">
        <v>1851</v>
      </c>
      <c r="U234" t="s">
        <v>2550</v>
      </c>
      <c r="V234" t="s">
        <v>1851</v>
      </c>
      <c r="W234" t="s">
        <v>1851</v>
      </c>
      <c r="X234" s="1">
        <v>46193.060891203706</v>
      </c>
    </row>
    <row r="235" spans="1:24">
      <c r="A235">
        <v>234</v>
      </c>
      <c r="B235" t="s">
        <v>1847</v>
      </c>
      <c r="C235" t="s">
        <v>1848</v>
      </c>
      <c r="D235">
        <v>3109600</v>
      </c>
      <c r="E235" t="s">
        <v>1894</v>
      </c>
      <c r="F235">
        <v>1</v>
      </c>
      <c r="G235" t="s">
        <v>1183</v>
      </c>
      <c r="H235" t="s">
        <v>1183</v>
      </c>
      <c r="I235" t="s">
        <v>2551</v>
      </c>
      <c r="J235">
        <v>0</v>
      </c>
      <c r="K235" t="s">
        <v>2552</v>
      </c>
      <c r="L235" s="1">
        <v>46193.060752314814</v>
      </c>
      <c r="M235" s="1">
        <v>46193.060937499999</v>
      </c>
      <c r="N235">
        <v>1616</v>
      </c>
      <c r="O235" t="s">
        <v>1849</v>
      </c>
      <c r="P235">
        <v>74</v>
      </c>
      <c r="Q235">
        <v>7.4</v>
      </c>
      <c r="R235" t="s">
        <v>1851</v>
      </c>
      <c r="S235" t="s">
        <v>1851</v>
      </c>
      <c r="T235" t="s">
        <v>1851</v>
      </c>
      <c r="U235" t="s">
        <v>2553</v>
      </c>
      <c r="V235" t="s">
        <v>1851</v>
      </c>
      <c r="W235" t="s">
        <v>1851</v>
      </c>
      <c r="X235" s="1">
        <v>46193.060937499999</v>
      </c>
    </row>
    <row r="236" spans="1:24">
      <c r="A236">
        <v>235</v>
      </c>
      <c r="B236" t="s">
        <v>1847</v>
      </c>
      <c r="C236" t="s">
        <v>1848</v>
      </c>
      <c r="D236">
        <v>2926806</v>
      </c>
      <c r="E236" t="s">
        <v>1894</v>
      </c>
      <c r="F236">
        <v>1</v>
      </c>
      <c r="G236" t="s">
        <v>441</v>
      </c>
      <c r="H236" t="s">
        <v>2554</v>
      </c>
      <c r="I236" t="s">
        <v>2555</v>
      </c>
      <c r="J236">
        <v>1</v>
      </c>
      <c r="K236" t="s">
        <v>2556</v>
      </c>
      <c r="L236" s="1">
        <v>46193.060937499999</v>
      </c>
      <c r="M236" s="1">
        <v>46193.061064814814</v>
      </c>
      <c r="N236">
        <v>1107</v>
      </c>
      <c r="O236" t="s">
        <v>1849</v>
      </c>
      <c r="P236">
        <v>63</v>
      </c>
      <c r="Q236">
        <v>6.3</v>
      </c>
      <c r="R236" t="s">
        <v>1851</v>
      </c>
      <c r="S236" t="s">
        <v>1851</v>
      </c>
      <c r="T236" t="s">
        <v>1851</v>
      </c>
      <c r="U236" t="s">
        <v>2557</v>
      </c>
      <c r="V236" t="s">
        <v>1851</v>
      </c>
      <c r="W236" t="s">
        <v>1851</v>
      </c>
      <c r="X236" s="1">
        <v>46193.061064814814</v>
      </c>
    </row>
    <row r="237" spans="1:24">
      <c r="A237">
        <v>236</v>
      </c>
      <c r="B237" t="s">
        <v>1847</v>
      </c>
      <c r="C237" t="s">
        <v>1848</v>
      </c>
      <c r="D237">
        <v>4101655</v>
      </c>
      <c r="E237" t="s">
        <v>1894</v>
      </c>
      <c r="F237">
        <v>1</v>
      </c>
      <c r="G237" t="s">
        <v>1738</v>
      </c>
      <c r="H237" t="s">
        <v>2558</v>
      </c>
      <c r="I237" t="s">
        <v>2559</v>
      </c>
      <c r="J237">
        <v>1</v>
      </c>
      <c r="K237" t="s">
        <v>2560</v>
      </c>
      <c r="L237" s="1">
        <v>46193.061041666668</v>
      </c>
      <c r="M237" s="1">
        <v>46193.061145833337</v>
      </c>
      <c r="N237">
        <v>926</v>
      </c>
      <c r="O237" t="s">
        <v>1849</v>
      </c>
      <c r="P237">
        <v>69</v>
      </c>
      <c r="Q237">
        <v>6.9</v>
      </c>
      <c r="R237" t="s">
        <v>1851</v>
      </c>
      <c r="S237" t="s">
        <v>1851</v>
      </c>
      <c r="T237" t="s">
        <v>1851</v>
      </c>
      <c r="U237" t="s">
        <v>2561</v>
      </c>
      <c r="V237" t="s">
        <v>1851</v>
      </c>
      <c r="W237" t="s">
        <v>1851</v>
      </c>
      <c r="X237" s="1">
        <v>46193.061145833337</v>
      </c>
    </row>
    <row r="238" spans="1:24">
      <c r="A238">
        <v>237</v>
      </c>
      <c r="B238" t="s">
        <v>1847</v>
      </c>
      <c r="C238" t="s">
        <v>1848</v>
      </c>
      <c r="D238">
        <v>3109808</v>
      </c>
      <c r="E238" t="s">
        <v>1885</v>
      </c>
      <c r="F238">
        <v>1</v>
      </c>
      <c r="G238" t="s">
        <v>1242</v>
      </c>
      <c r="H238" t="s">
        <v>2562</v>
      </c>
      <c r="I238" t="s">
        <v>1887</v>
      </c>
      <c r="J238">
        <v>1</v>
      </c>
      <c r="K238" t="s">
        <v>1888</v>
      </c>
      <c r="L238" s="1">
        <v>46193.060983796298</v>
      </c>
      <c r="M238" s="1">
        <v>46193.061261574076</v>
      </c>
      <c r="N238">
        <v>2443</v>
      </c>
      <c r="O238" t="s">
        <v>1849</v>
      </c>
      <c r="P238">
        <v>56</v>
      </c>
      <c r="Q238">
        <v>5.6</v>
      </c>
      <c r="R238" t="s">
        <v>2563</v>
      </c>
      <c r="S238" t="s">
        <v>1851</v>
      </c>
      <c r="T238" t="s">
        <v>1851</v>
      </c>
      <c r="U238" t="s">
        <v>2564</v>
      </c>
      <c r="V238" t="s">
        <v>1851</v>
      </c>
      <c r="W238" t="s">
        <v>1851</v>
      </c>
      <c r="X238" s="1">
        <v>46193.061261574076</v>
      </c>
    </row>
    <row r="239" spans="1:24">
      <c r="A239">
        <v>238</v>
      </c>
      <c r="B239" t="s">
        <v>1847</v>
      </c>
      <c r="C239" t="s">
        <v>1848</v>
      </c>
      <c r="D239">
        <v>2927002</v>
      </c>
      <c r="E239" t="s">
        <v>1885</v>
      </c>
      <c r="F239">
        <v>1</v>
      </c>
      <c r="G239" t="s">
        <v>745</v>
      </c>
      <c r="H239" t="s">
        <v>2565</v>
      </c>
      <c r="I239" t="s">
        <v>1887</v>
      </c>
      <c r="J239">
        <v>1</v>
      </c>
      <c r="K239" t="s">
        <v>1888</v>
      </c>
      <c r="L239" s="1">
        <v>46193.061111111114</v>
      </c>
      <c r="M239" s="1">
        <v>46193.061400462961</v>
      </c>
      <c r="N239">
        <v>2435</v>
      </c>
      <c r="O239" t="s">
        <v>1849</v>
      </c>
      <c r="P239">
        <v>80</v>
      </c>
      <c r="Q239">
        <v>8</v>
      </c>
      <c r="R239" t="s">
        <v>2566</v>
      </c>
      <c r="S239" t="s">
        <v>1851</v>
      </c>
      <c r="T239" t="s">
        <v>1851</v>
      </c>
      <c r="U239" t="s">
        <v>2567</v>
      </c>
      <c r="V239" t="s">
        <v>1851</v>
      </c>
      <c r="W239" t="s">
        <v>1851</v>
      </c>
      <c r="X239" s="1">
        <v>46193.061400462961</v>
      </c>
    </row>
    <row r="240" spans="1:24">
      <c r="A240">
        <v>239</v>
      </c>
      <c r="B240" t="s">
        <v>1847</v>
      </c>
      <c r="C240" t="s">
        <v>1848</v>
      </c>
      <c r="D240">
        <v>3109808</v>
      </c>
      <c r="E240" t="s">
        <v>1894</v>
      </c>
      <c r="F240">
        <v>1</v>
      </c>
      <c r="G240" t="s">
        <v>1242</v>
      </c>
      <c r="H240" t="s">
        <v>2568</v>
      </c>
      <c r="I240" t="s">
        <v>2569</v>
      </c>
      <c r="J240">
        <v>1</v>
      </c>
      <c r="K240" t="s">
        <v>2570</v>
      </c>
      <c r="L240" s="1">
        <v>46193.061423611114</v>
      </c>
      <c r="M240" s="1">
        <v>46193.061539351853</v>
      </c>
      <c r="N240">
        <v>1052</v>
      </c>
      <c r="O240" t="s">
        <v>1849</v>
      </c>
      <c r="P240">
        <v>60</v>
      </c>
      <c r="Q240">
        <v>6</v>
      </c>
      <c r="R240" t="s">
        <v>1851</v>
      </c>
      <c r="S240" t="s">
        <v>1851</v>
      </c>
      <c r="T240" t="s">
        <v>1851</v>
      </c>
      <c r="U240" t="s">
        <v>2571</v>
      </c>
      <c r="V240" t="s">
        <v>1851</v>
      </c>
      <c r="W240" t="s">
        <v>1851</v>
      </c>
      <c r="X240" s="1">
        <v>46193.061539351853</v>
      </c>
    </row>
    <row r="241" spans="1:24">
      <c r="A241">
        <v>240</v>
      </c>
      <c r="B241" t="s">
        <v>1847</v>
      </c>
      <c r="C241" t="s">
        <v>1848</v>
      </c>
      <c r="D241">
        <v>2927002</v>
      </c>
      <c r="E241" t="s">
        <v>1894</v>
      </c>
      <c r="F241">
        <v>1</v>
      </c>
      <c r="G241" t="s">
        <v>745</v>
      </c>
      <c r="H241" t="s">
        <v>745</v>
      </c>
      <c r="I241" t="s">
        <v>2572</v>
      </c>
      <c r="J241">
        <v>0</v>
      </c>
      <c r="K241" t="s">
        <v>2573</v>
      </c>
      <c r="L241" s="1">
        <v>46193.061539351853</v>
      </c>
      <c r="M241" s="1">
        <v>46193.061678240738</v>
      </c>
      <c r="N241">
        <v>1242</v>
      </c>
      <c r="O241" t="s">
        <v>1849</v>
      </c>
      <c r="P241">
        <v>87</v>
      </c>
      <c r="Q241">
        <v>8.6999999999999993</v>
      </c>
      <c r="R241" t="s">
        <v>1851</v>
      </c>
      <c r="S241" t="s">
        <v>1851</v>
      </c>
      <c r="T241" t="s">
        <v>1851</v>
      </c>
      <c r="U241" t="s">
        <v>2574</v>
      </c>
      <c r="V241" t="s">
        <v>1851</v>
      </c>
      <c r="W241" t="s">
        <v>1851</v>
      </c>
      <c r="X241" s="1">
        <v>46193.061678240738</v>
      </c>
    </row>
    <row r="242" spans="1:24">
      <c r="A242">
        <v>241</v>
      </c>
      <c r="B242" t="s">
        <v>1847</v>
      </c>
      <c r="C242" t="s">
        <v>1848</v>
      </c>
      <c r="D242">
        <v>3113008</v>
      </c>
      <c r="E242" t="s">
        <v>1885</v>
      </c>
      <c r="F242">
        <v>1</v>
      </c>
      <c r="G242" t="s">
        <v>1431</v>
      </c>
      <c r="H242" t="s">
        <v>2575</v>
      </c>
      <c r="I242" t="s">
        <v>1887</v>
      </c>
      <c r="J242">
        <v>1</v>
      </c>
      <c r="K242" t="s">
        <v>1888</v>
      </c>
      <c r="L242" s="1">
        <v>46193.061585648145</v>
      </c>
      <c r="M242" s="1">
        <v>46193.061747685184</v>
      </c>
      <c r="N242">
        <v>1361</v>
      </c>
      <c r="O242" t="s">
        <v>1849</v>
      </c>
      <c r="P242">
        <v>92</v>
      </c>
      <c r="Q242">
        <v>9.1999999999999993</v>
      </c>
      <c r="R242" t="s">
        <v>2576</v>
      </c>
      <c r="S242" t="s">
        <v>1851</v>
      </c>
      <c r="T242" t="s">
        <v>1851</v>
      </c>
      <c r="U242" t="s">
        <v>2577</v>
      </c>
      <c r="V242" t="s">
        <v>1851</v>
      </c>
      <c r="W242" t="s">
        <v>1851</v>
      </c>
      <c r="X242" s="1">
        <v>46193.061747685184</v>
      </c>
    </row>
    <row r="243" spans="1:24">
      <c r="A243">
        <v>242</v>
      </c>
      <c r="B243" t="s">
        <v>1847</v>
      </c>
      <c r="C243" t="s">
        <v>1848</v>
      </c>
      <c r="D243">
        <v>3113008</v>
      </c>
      <c r="E243" t="s">
        <v>1894</v>
      </c>
      <c r="F243">
        <v>1</v>
      </c>
      <c r="G243" t="s">
        <v>1431</v>
      </c>
      <c r="H243" t="s">
        <v>1431</v>
      </c>
      <c r="I243" t="s">
        <v>2578</v>
      </c>
      <c r="J243">
        <v>0</v>
      </c>
      <c r="K243" t="s">
        <v>2579</v>
      </c>
      <c r="L243" s="1">
        <v>46193.061898148146</v>
      </c>
      <c r="M243" s="1">
        <v>46193.062048611115</v>
      </c>
      <c r="N243">
        <v>1289</v>
      </c>
      <c r="O243" t="s">
        <v>1849</v>
      </c>
      <c r="P243">
        <v>65</v>
      </c>
      <c r="Q243">
        <v>6.5</v>
      </c>
      <c r="R243" t="s">
        <v>1851</v>
      </c>
      <c r="S243" t="s">
        <v>1851</v>
      </c>
      <c r="T243" t="s">
        <v>1851</v>
      </c>
      <c r="U243" t="s">
        <v>2580</v>
      </c>
      <c r="V243" t="s">
        <v>1851</v>
      </c>
      <c r="W243" t="s">
        <v>1851</v>
      </c>
      <c r="X243" s="1">
        <v>46193.062048611115</v>
      </c>
    </row>
    <row r="244" spans="1:24">
      <c r="A244">
        <v>243</v>
      </c>
      <c r="B244" t="s">
        <v>1847</v>
      </c>
      <c r="C244" t="s">
        <v>1848</v>
      </c>
      <c r="D244">
        <v>2928406</v>
      </c>
      <c r="E244" t="s">
        <v>1885</v>
      </c>
      <c r="F244">
        <v>1</v>
      </c>
      <c r="G244" t="s">
        <v>685</v>
      </c>
      <c r="H244" t="s">
        <v>2581</v>
      </c>
      <c r="I244" t="s">
        <v>1887</v>
      </c>
      <c r="J244">
        <v>1</v>
      </c>
      <c r="K244" t="s">
        <v>1888</v>
      </c>
      <c r="L244" s="1">
        <v>46193.061724537038</v>
      </c>
      <c r="M244" s="1">
        <v>46193.062141203707</v>
      </c>
      <c r="N244">
        <v>3560</v>
      </c>
      <c r="O244" t="s">
        <v>1849</v>
      </c>
      <c r="P244">
        <v>70</v>
      </c>
      <c r="Q244">
        <v>7</v>
      </c>
      <c r="R244" t="s">
        <v>2582</v>
      </c>
      <c r="S244" t="s">
        <v>1851</v>
      </c>
      <c r="T244" t="s">
        <v>1851</v>
      </c>
      <c r="U244" t="s">
        <v>2583</v>
      </c>
      <c r="V244" t="s">
        <v>1851</v>
      </c>
      <c r="W244" t="s">
        <v>1851</v>
      </c>
      <c r="X244" s="1">
        <v>46193.062141203707</v>
      </c>
    </row>
    <row r="245" spans="1:24">
      <c r="A245">
        <v>244</v>
      </c>
      <c r="B245" t="s">
        <v>1847</v>
      </c>
      <c r="C245" t="s">
        <v>1848</v>
      </c>
      <c r="D245">
        <v>3115102</v>
      </c>
      <c r="E245" t="s">
        <v>1885</v>
      </c>
      <c r="F245">
        <v>1</v>
      </c>
      <c r="G245" t="s">
        <v>1203</v>
      </c>
      <c r="H245" t="s">
        <v>2584</v>
      </c>
      <c r="I245" t="s">
        <v>1887</v>
      </c>
      <c r="J245">
        <v>1</v>
      </c>
      <c r="K245" t="s">
        <v>1888</v>
      </c>
      <c r="L245" s="1">
        <v>46193.062083333331</v>
      </c>
      <c r="M245" s="1">
        <v>46193.062210648146</v>
      </c>
      <c r="N245">
        <v>1125</v>
      </c>
      <c r="O245" t="s">
        <v>1849</v>
      </c>
      <c r="P245">
        <v>92</v>
      </c>
      <c r="Q245">
        <v>9.1999999999999993</v>
      </c>
      <c r="R245" t="s">
        <v>2585</v>
      </c>
      <c r="S245" t="s">
        <v>1851</v>
      </c>
      <c r="T245" t="s">
        <v>1851</v>
      </c>
      <c r="U245" t="s">
        <v>2586</v>
      </c>
      <c r="V245" t="s">
        <v>1851</v>
      </c>
      <c r="W245" t="s">
        <v>1851</v>
      </c>
      <c r="X245" s="1">
        <v>46193.062210648146</v>
      </c>
    </row>
    <row r="246" spans="1:24">
      <c r="A246">
        <v>245</v>
      </c>
      <c r="B246" t="s">
        <v>1847</v>
      </c>
      <c r="C246" t="s">
        <v>1848</v>
      </c>
      <c r="D246">
        <v>2928406</v>
      </c>
      <c r="E246" t="s">
        <v>1894</v>
      </c>
      <c r="F246">
        <v>1</v>
      </c>
      <c r="G246" t="s">
        <v>685</v>
      </c>
      <c r="H246" t="s">
        <v>685</v>
      </c>
      <c r="I246" t="s">
        <v>2587</v>
      </c>
      <c r="J246">
        <v>0</v>
      </c>
      <c r="K246" t="s">
        <v>2588</v>
      </c>
      <c r="L246" s="1">
        <v>46193.062291666669</v>
      </c>
      <c r="M246" s="1">
        <v>46193.062430555554</v>
      </c>
      <c r="N246">
        <v>1163</v>
      </c>
      <c r="O246" t="s">
        <v>1849</v>
      </c>
      <c r="P246">
        <v>73</v>
      </c>
      <c r="Q246">
        <v>7.3</v>
      </c>
      <c r="R246" t="s">
        <v>1851</v>
      </c>
      <c r="S246" t="s">
        <v>1851</v>
      </c>
      <c r="T246" t="s">
        <v>1851</v>
      </c>
      <c r="U246" t="s">
        <v>2589</v>
      </c>
      <c r="V246" t="s">
        <v>1851</v>
      </c>
      <c r="W246" t="s">
        <v>1851</v>
      </c>
      <c r="X246" s="1">
        <v>46193.062430555554</v>
      </c>
    </row>
    <row r="247" spans="1:24">
      <c r="A247">
        <v>246</v>
      </c>
      <c r="B247" t="s">
        <v>1847</v>
      </c>
      <c r="C247" t="s">
        <v>1848</v>
      </c>
      <c r="D247">
        <v>3115102</v>
      </c>
      <c r="E247" t="s">
        <v>1894</v>
      </c>
      <c r="F247">
        <v>1</v>
      </c>
      <c r="G247" t="s">
        <v>1203</v>
      </c>
      <c r="H247" t="s">
        <v>1203</v>
      </c>
      <c r="I247" t="s">
        <v>2590</v>
      </c>
      <c r="J247">
        <v>0</v>
      </c>
      <c r="K247" t="s">
        <v>2591</v>
      </c>
      <c r="L247" s="1">
        <v>46193.062361111108</v>
      </c>
      <c r="M247" s="1">
        <v>46193.062430555554</v>
      </c>
      <c r="N247">
        <v>633</v>
      </c>
      <c r="O247" t="s">
        <v>1849</v>
      </c>
      <c r="P247">
        <v>72</v>
      </c>
      <c r="Q247">
        <v>7.2</v>
      </c>
      <c r="R247" t="s">
        <v>1851</v>
      </c>
      <c r="S247" t="s">
        <v>1851</v>
      </c>
      <c r="T247" t="s">
        <v>1851</v>
      </c>
      <c r="U247" t="s">
        <v>2592</v>
      </c>
      <c r="V247" t="s">
        <v>1851</v>
      </c>
      <c r="W247" t="s">
        <v>1851</v>
      </c>
      <c r="X247" s="1">
        <v>46193.062430555554</v>
      </c>
    </row>
    <row r="248" spans="1:24">
      <c r="A248">
        <v>247</v>
      </c>
      <c r="B248" t="s">
        <v>1847</v>
      </c>
      <c r="C248" t="s">
        <v>1848</v>
      </c>
      <c r="D248">
        <v>3115409</v>
      </c>
      <c r="E248" t="s">
        <v>1885</v>
      </c>
      <c r="F248">
        <v>1</v>
      </c>
      <c r="G248" t="s">
        <v>923</v>
      </c>
      <c r="H248" t="s">
        <v>2593</v>
      </c>
      <c r="I248" t="s">
        <v>1887</v>
      </c>
      <c r="J248">
        <v>1</v>
      </c>
      <c r="K248" t="s">
        <v>1888</v>
      </c>
      <c r="L248" s="1">
        <v>46193.062488425923</v>
      </c>
      <c r="M248" s="1">
        <v>46193.062662037039</v>
      </c>
      <c r="N248">
        <v>1502</v>
      </c>
      <c r="O248" t="s">
        <v>1849</v>
      </c>
      <c r="P248">
        <v>92</v>
      </c>
      <c r="Q248">
        <v>9.1999999999999993</v>
      </c>
      <c r="R248" t="s">
        <v>2594</v>
      </c>
      <c r="S248" t="s">
        <v>1851</v>
      </c>
      <c r="T248" t="s">
        <v>1851</v>
      </c>
      <c r="U248" t="s">
        <v>2595</v>
      </c>
      <c r="V248" t="s">
        <v>1851</v>
      </c>
      <c r="W248" t="s">
        <v>1851</v>
      </c>
      <c r="X248" s="1">
        <v>46193.062662037039</v>
      </c>
    </row>
    <row r="249" spans="1:24">
      <c r="A249">
        <v>248</v>
      </c>
      <c r="B249" t="s">
        <v>1847</v>
      </c>
      <c r="C249" t="s">
        <v>1848</v>
      </c>
      <c r="D249">
        <v>3115409</v>
      </c>
      <c r="E249" t="s">
        <v>1894</v>
      </c>
      <c r="F249">
        <v>1</v>
      </c>
      <c r="G249" t="s">
        <v>923</v>
      </c>
      <c r="H249" t="s">
        <v>923</v>
      </c>
      <c r="I249" t="s">
        <v>2596</v>
      </c>
      <c r="J249">
        <v>0</v>
      </c>
      <c r="K249" t="s">
        <v>2597</v>
      </c>
      <c r="L249" s="1">
        <v>46193.062800925924</v>
      </c>
      <c r="M249" s="1">
        <v>46193.063009259262</v>
      </c>
      <c r="N249">
        <v>1840</v>
      </c>
      <c r="O249" t="s">
        <v>1849</v>
      </c>
      <c r="P249">
        <v>93</v>
      </c>
      <c r="Q249">
        <v>9.3000000000000007</v>
      </c>
      <c r="R249" t="s">
        <v>1851</v>
      </c>
      <c r="S249" t="s">
        <v>1851</v>
      </c>
      <c r="T249" t="s">
        <v>1851</v>
      </c>
      <c r="U249" t="s">
        <v>2598</v>
      </c>
      <c r="V249" t="s">
        <v>1851</v>
      </c>
      <c r="W249" t="s">
        <v>1851</v>
      </c>
      <c r="X249" s="1">
        <v>46193.063009259262</v>
      </c>
    </row>
    <row r="250" spans="1:24">
      <c r="A250">
        <v>249</v>
      </c>
      <c r="B250" t="s">
        <v>1847</v>
      </c>
      <c r="C250" t="s">
        <v>1848</v>
      </c>
      <c r="D250">
        <v>4102901</v>
      </c>
      <c r="E250" t="s">
        <v>1885</v>
      </c>
      <c r="F250">
        <v>1</v>
      </c>
      <c r="G250" t="s">
        <v>1708</v>
      </c>
      <c r="H250" t="s">
        <v>2599</v>
      </c>
      <c r="I250" t="s">
        <v>1887</v>
      </c>
      <c r="J250">
        <v>1</v>
      </c>
      <c r="K250" t="s">
        <v>1888</v>
      </c>
      <c r="L250" s="1">
        <v>46193.061203703706</v>
      </c>
      <c r="M250" s="1">
        <v>46193.063379629632</v>
      </c>
      <c r="N250">
        <v>18786</v>
      </c>
      <c r="O250" t="s">
        <v>1854</v>
      </c>
      <c r="R250" t="s">
        <v>2600</v>
      </c>
      <c r="S250" t="s">
        <v>1851</v>
      </c>
      <c r="T250" t="s">
        <v>1851</v>
      </c>
      <c r="U250" t="s">
        <v>2601</v>
      </c>
      <c r="V250" t="s">
        <v>1854</v>
      </c>
      <c r="W250" t="s">
        <v>1851</v>
      </c>
      <c r="X250" s="1">
        <v>46193.063379629632</v>
      </c>
    </row>
    <row r="251" spans="1:24">
      <c r="A251">
        <v>250</v>
      </c>
      <c r="B251" t="s">
        <v>1847</v>
      </c>
      <c r="C251" t="s">
        <v>1848</v>
      </c>
      <c r="D251">
        <v>3115607</v>
      </c>
      <c r="E251" t="s">
        <v>1885</v>
      </c>
      <c r="F251">
        <v>1</v>
      </c>
      <c r="G251" t="s">
        <v>1144</v>
      </c>
      <c r="H251" t="s">
        <v>2602</v>
      </c>
      <c r="I251" t="s">
        <v>1887</v>
      </c>
      <c r="J251">
        <v>1</v>
      </c>
      <c r="K251" t="s">
        <v>1888</v>
      </c>
      <c r="L251" s="1">
        <v>46193.063055555554</v>
      </c>
      <c r="M251" s="1">
        <v>46193.063437500001</v>
      </c>
      <c r="N251">
        <v>3362</v>
      </c>
      <c r="O251" t="s">
        <v>1849</v>
      </c>
      <c r="P251">
        <v>78</v>
      </c>
      <c r="Q251">
        <v>7.8</v>
      </c>
      <c r="R251" t="s">
        <v>2603</v>
      </c>
      <c r="S251" t="s">
        <v>1851</v>
      </c>
      <c r="T251" t="s">
        <v>1851</v>
      </c>
      <c r="U251" t="s">
        <v>2604</v>
      </c>
      <c r="V251" t="s">
        <v>1851</v>
      </c>
      <c r="W251" t="s">
        <v>1851</v>
      </c>
      <c r="X251" s="1">
        <v>46193.063437500001</v>
      </c>
    </row>
    <row r="252" spans="1:24">
      <c r="A252">
        <v>251</v>
      </c>
      <c r="B252" t="s">
        <v>1847</v>
      </c>
      <c r="C252" t="s">
        <v>1848</v>
      </c>
      <c r="D252">
        <v>4102901</v>
      </c>
      <c r="E252" t="s">
        <v>1885</v>
      </c>
      <c r="F252">
        <v>2</v>
      </c>
      <c r="G252" t="s">
        <v>1708</v>
      </c>
      <c r="H252" t="s">
        <v>2599</v>
      </c>
      <c r="I252" t="s">
        <v>1887</v>
      </c>
      <c r="J252">
        <v>1</v>
      </c>
      <c r="K252" t="s">
        <v>1888</v>
      </c>
      <c r="L252" s="1">
        <v>46193.063564814816</v>
      </c>
      <c r="M252" s="1">
        <v>46193.063657407409</v>
      </c>
      <c r="N252">
        <v>741</v>
      </c>
      <c r="O252" t="s">
        <v>1849</v>
      </c>
      <c r="P252">
        <v>92</v>
      </c>
      <c r="Q252">
        <v>9.1999999999999993</v>
      </c>
      <c r="R252" t="s">
        <v>2605</v>
      </c>
      <c r="S252" t="s">
        <v>1851</v>
      </c>
      <c r="T252" t="s">
        <v>1851</v>
      </c>
      <c r="U252" t="s">
        <v>2601</v>
      </c>
      <c r="V252" t="s">
        <v>1851</v>
      </c>
      <c r="W252" t="s">
        <v>1851</v>
      </c>
      <c r="X252" s="1">
        <v>46193.063657407409</v>
      </c>
    </row>
    <row r="253" spans="1:24">
      <c r="A253">
        <v>252</v>
      </c>
      <c r="B253" t="s">
        <v>1847</v>
      </c>
      <c r="C253" t="s">
        <v>1848</v>
      </c>
      <c r="D253">
        <v>3115607</v>
      </c>
      <c r="E253" t="s">
        <v>1894</v>
      </c>
      <c r="F253">
        <v>1</v>
      </c>
      <c r="G253" t="s">
        <v>1144</v>
      </c>
      <c r="H253" t="s">
        <v>1144</v>
      </c>
      <c r="I253" t="s">
        <v>2606</v>
      </c>
      <c r="J253">
        <v>0</v>
      </c>
      <c r="K253" t="s">
        <v>2607</v>
      </c>
      <c r="L253" s="1">
        <v>46193.063564814816</v>
      </c>
      <c r="M253" s="1">
        <v>46193.063726851855</v>
      </c>
      <c r="N253">
        <v>1393</v>
      </c>
      <c r="O253" t="s">
        <v>1849</v>
      </c>
      <c r="P253">
        <v>82</v>
      </c>
      <c r="Q253">
        <v>8.1999999999999993</v>
      </c>
      <c r="R253" t="s">
        <v>1851</v>
      </c>
      <c r="S253" t="s">
        <v>1851</v>
      </c>
      <c r="T253" t="s">
        <v>1851</v>
      </c>
      <c r="U253" t="s">
        <v>2608</v>
      </c>
      <c r="V253" t="s">
        <v>1851</v>
      </c>
      <c r="W253" t="s">
        <v>1851</v>
      </c>
      <c r="X253" s="1">
        <v>46193.063726851855</v>
      </c>
    </row>
    <row r="254" spans="1:24">
      <c r="A254">
        <v>253</v>
      </c>
      <c r="B254" t="s">
        <v>1847</v>
      </c>
      <c r="C254" t="s">
        <v>1848</v>
      </c>
      <c r="D254">
        <v>4102901</v>
      </c>
      <c r="E254" t="s">
        <v>1894</v>
      </c>
      <c r="F254">
        <v>1</v>
      </c>
      <c r="G254" t="s">
        <v>1708</v>
      </c>
      <c r="H254" t="s">
        <v>2609</v>
      </c>
      <c r="I254" t="s">
        <v>2610</v>
      </c>
      <c r="J254">
        <v>1</v>
      </c>
      <c r="K254" t="s">
        <v>2611</v>
      </c>
      <c r="L254" s="1">
        <v>46193.063796296294</v>
      </c>
      <c r="M254" s="1">
        <v>46193.063923611109</v>
      </c>
      <c r="N254">
        <v>1122</v>
      </c>
      <c r="O254" t="s">
        <v>1849</v>
      </c>
      <c r="P254">
        <v>66</v>
      </c>
      <c r="Q254">
        <v>6.6</v>
      </c>
      <c r="R254" t="s">
        <v>1851</v>
      </c>
      <c r="S254" t="s">
        <v>1851</v>
      </c>
      <c r="T254" t="s">
        <v>1851</v>
      </c>
      <c r="U254" t="s">
        <v>2612</v>
      </c>
      <c r="V254" t="s">
        <v>1851</v>
      </c>
      <c r="W254" t="s">
        <v>1851</v>
      </c>
      <c r="X254" s="1">
        <v>46193.063923611109</v>
      </c>
    </row>
    <row r="255" spans="1:24">
      <c r="A255">
        <v>254</v>
      </c>
      <c r="B255" t="s">
        <v>1847</v>
      </c>
      <c r="C255" t="s">
        <v>1848</v>
      </c>
      <c r="D255">
        <v>3115805</v>
      </c>
      <c r="E255" t="s">
        <v>1885</v>
      </c>
      <c r="F255">
        <v>1</v>
      </c>
      <c r="G255" t="s">
        <v>1198</v>
      </c>
      <c r="H255" t="s">
        <v>2613</v>
      </c>
      <c r="I255" t="s">
        <v>1887</v>
      </c>
      <c r="J255">
        <v>1</v>
      </c>
      <c r="K255" t="s">
        <v>1888</v>
      </c>
      <c r="L255" s="1">
        <v>46193.063773148147</v>
      </c>
      <c r="M255" s="1">
        <v>46193.064305555556</v>
      </c>
      <c r="N255">
        <v>4611</v>
      </c>
      <c r="O255" t="s">
        <v>1849</v>
      </c>
      <c r="P255">
        <v>60</v>
      </c>
      <c r="Q255">
        <v>6</v>
      </c>
      <c r="R255" t="s">
        <v>2614</v>
      </c>
      <c r="S255" t="s">
        <v>1851</v>
      </c>
      <c r="T255" t="s">
        <v>1851</v>
      </c>
      <c r="U255" t="s">
        <v>2615</v>
      </c>
      <c r="V255" t="s">
        <v>1851</v>
      </c>
      <c r="W255" t="s">
        <v>1851</v>
      </c>
      <c r="X255" s="1">
        <v>46193.064305555556</v>
      </c>
    </row>
    <row r="256" spans="1:24">
      <c r="A256">
        <v>255</v>
      </c>
      <c r="B256" t="s">
        <v>1847</v>
      </c>
      <c r="C256" t="s">
        <v>1848</v>
      </c>
      <c r="D256">
        <v>4103107</v>
      </c>
      <c r="E256" t="s">
        <v>1885</v>
      </c>
      <c r="F256">
        <v>1</v>
      </c>
      <c r="G256" t="s">
        <v>1580</v>
      </c>
      <c r="H256" t="s">
        <v>2616</v>
      </c>
      <c r="I256" t="s">
        <v>1887</v>
      </c>
      <c r="J256">
        <v>1</v>
      </c>
      <c r="K256" t="s">
        <v>1888</v>
      </c>
      <c r="L256" s="1">
        <v>46193.063981481479</v>
      </c>
      <c r="M256" s="1">
        <v>46193.064305555556</v>
      </c>
      <c r="N256">
        <v>2808</v>
      </c>
      <c r="O256" t="s">
        <v>1849</v>
      </c>
      <c r="P256">
        <v>61</v>
      </c>
      <c r="Q256">
        <v>6.1</v>
      </c>
      <c r="R256" t="s">
        <v>2617</v>
      </c>
      <c r="S256" t="s">
        <v>1851</v>
      </c>
      <c r="T256" t="s">
        <v>1851</v>
      </c>
      <c r="U256" t="s">
        <v>2618</v>
      </c>
      <c r="V256" t="s">
        <v>1851</v>
      </c>
      <c r="W256" t="s">
        <v>1851</v>
      </c>
      <c r="X256" s="1">
        <v>46193.064305555556</v>
      </c>
    </row>
    <row r="257" spans="1:24">
      <c r="A257">
        <v>256</v>
      </c>
      <c r="B257" t="s">
        <v>1847</v>
      </c>
      <c r="C257" t="s">
        <v>1848</v>
      </c>
      <c r="D257">
        <v>4103107</v>
      </c>
      <c r="E257" t="s">
        <v>1894</v>
      </c>
      <c r="F257">
        <v>1</v>
      </c>
      <c r="G257" t="s">
        <v>1580</v>
      </c>
      <c r="H257" t="s">
        <v>1580</v>
      </c>
      <c r="I257" t="s">
        <v>2619</v>
      </c>
      <c r="J257">
        <v>0</v>
      </c>
      <c r="K257" t="s">
        <v>2620</v>
      </c>
      <c r="L257" s="1">
        <v>46193.064444444448</v>
      </c>
      <c r="M257" s="1">
        <v>46193.064571759256</v>
      </c>
      <c r="N257">
        <v>1094</v>
      </c>
      <c r="O257" t="s">
        <v>1849</v>
      </c>
      <c r="P257">
        <v>66</v>
      </c>
      <c r="Q257">
        <v>6.6</v>
      </c>
      <c r="R257" t="s">
        <v>1851</v>
      </c>
      <c r="S257" t="s">
        <v>1851</v>
      </c>
      <c r="T257" t="s">
        <v>1851</v>
      </c>
      <c r="U257" t="s">
        <v>2621</v>
      </c>
      <c r="V257" t="s">
        <v>1851</v>
      </c>
      <c r="W257" t="s">
        <v>1851</v>
      </c>
      <c r="X257" s="1">
        <v>46193.064571759256</v>
      </c>
    </row>
    <row r="258" spans="1:24">
      <c r="A258">
        <v>257</v>
      </c>
      <c r="B258" t="s">
        <v>1847</v>
      </c>
      <c r="C258" t="s">
        <v>1848</v>
      </c>
      <c r="D258">
        <v>3115805</v>
      </c>
      <c r="E258" t="s">
        <v>1894</v>
      </c>
      <c r="F258">
        <v>1</v>
      </c>
      <c r="G258" t="s">
        <v>1198</v>
      </c>
      <c r="H258" t="s">
        <v>2622</v>
      </c>
      <c r="I258" t="s">
        <v>2623</v>
      </c>
      <c r="J258">
        <v>1</v>
      </c>
      <c r="K258" t="s">
        <v>2624</v>
      </c>
      <c r="L258" s="1">
        <v>46193.064456018517</v>
      </c>
      <c r="M258" s="1">
        <v>46193.064571759256</v>
      </c>
      <c r="N258">
        <v>1043</v>
      </c>
      <c r="O258" t="s">
        <v>1849</v>
      </c>
      <c r="P258">
        <v>61</v>
      </c>
      <c r="Q258">
        <v>6.1</v>
      </c>
      <c r="R258" t="s">
        <v>1851</v>
      </c>
      <c r="S258" t="s">
        <v>1851</v>
      </c>
      <c r="T258" t="s">
        <v>1851</v>
      </c>
      <c r="U258" t="s">
        <v>2625</v>
      </c>
      <c r="V258" t="s">
        <v>1851</v>
      </c>
      <c r="W258" t="s">
        <v>1851</v>
      </c>
      <c r="X258" s="1">
        <v>46193.064571759256</v>
      </c>
    </row>
    <row r="259" spans="1:24">
      <c r="A259">
        <v>258</v>
      </c>
      <c r="B259" t="s">
        <v>1847</v>
      </c>
      <c r="C259" t="s">
        <v>1848</v>
      </c>
      <c r="D259">
        <v>2929107</v>
      </c>
      <c r="E259" t="s">
        <v>1885</v>
      </c>
      <c r="F259">
        <v>1</v>
      </c>
      <c r="G259" t="s">
        <v>285</v>
      </c>
      <c r="H259" t="s">
        <v>2626</v>
      </c>
      <c r="I259" t="s">
        <v>1887</v>
      </c>
      <c r="J259">
        <v>1</v>
      </c>
      <c r="K259" t="s">
        <v>1888</v>
      </c>
      <c r="L259" s="1">
        <v>46193.062476851854</v>
      </c>
      <c r="M259" s="1">
        <v>46193.064687500002</v>
      </c>
      <c r="N259">
        <v>19069</v>
      </c>
      <c r="O259" t="s">
        <v>1854</v>
      </c>
      <c r="R259" t="s">
        <v>2627</v>
      </c>
      <c r="S259" t="s">
        <v>1851</v>
      </c>
      <c r="T259" t="s">
        <v>1851</v>
      </c>
      <c r="U259" t="s">
        <v>2628</v>
      </c>
      <c r="V259" t="s">
        <v>1854</v>
      </c>
      <c r="W259" t="s">
        <v>1851</v>
      </c>
      <c r="X259" s="1">
        <v>46193.064687500002</v>
      </c>
    </row>
    <row r="260" spans="1:24">
      <c r="A260">
        <v>259</v>
      </c>
      <c r="B260" t="s">
        <v>1847</v>
      </c>
      <c r="C260" t="s">
        <v>1848</v>
      </c>
      <c r="D260">
        <v>2929107</v>
      </c>
      <c r="E260" t="s">
        <v>1885</v>
      </c>
      <c r="F260">
        <v>2</v>
      </c>
      <c r="G260" t="s">
        <v>285</v>
      </c>
      <c r="H260" t="s">
        <v>2626</v>
      </c>
      <c r="I260" t="s">
        <v>1887</v>
      </c>
      <c r="J260">
        <v>1</v>
      </c>
      <c r="K260" t="s">
        <v>1888</v>
      </c>
      <c r="L260" s="1">
        <v>46193.06490740741</v>
      </c>
      <c r="M260" s="1">
        <v>46193.06490740741</v>
      </c>
      <c r="N260">
        <v>52</v>
      </c>
      <c r="O260" t="s">
        <v>1849</v>
      </c>
      <c r="P260">
        <v>76</v>
      </c>
      <c r="Q260">
        <v>7.6</v>
      </c>
      <c r="R260" t="s">
        <v>2629</v>
      </c>
      <c r="S260" t="s">
        <v>1851</v>
      </c>
      <c r="T260" t="s">
        <v>1851</v>
      </c>
      <c r="U260" t="s">
        <v>2628</v>
      </c>
      <c r="V260" t="s">
        <v>1851</v>
      </c>
      <c r="W260" t="s">
        <v>1851</v>
      </c>
      <c r="X260" s="1">
        <v>46193.06490740741</v>
      </c>
    </row>
    <row r="261" spans="1:24">
      <c r="A261">
        <v>260</v>
      </c>
      <c r="B261" t="s">
        <v>1847</v>
      </c>
      <c r="C261" t="s">
        <v>1848</v>
      </c>
      <c r="D261">
        <v>4103404</v>
      </c>
      <c r="E261" t="s">
        <v>1885</v>
      </c>
      <c r="F261">
        <v>1</v>
      </c>
      <c r="G261" t="s">
        <v>1757</v>
      </c>
      <c r="H261" t="s">
        <v>2630</v>
      </c>
      <c r="I261" t="s">
        <v>1887</v>
      </c>
      <c r="J261">
        <v>1</v>
      </c>
      <c r="K261" t="s">
        <v>1888</v>
      </c>
      <c r="L261" s="1">
        <v>46193.064629629633</v>
      </c>
      <c r="M261" s="1">
        <v>46193.065046296295</v>
      </c>
      <c r="N261">
        <v>3602</v>
      </c>
      <c r="O261" t="s">
        <v>1849</v>
      </c>
      <c r="P261">
        <v>49</v>
      </c>
      <c r="Q261">
        <v>4.9000000000000004</v>
      </c>
      <c r="R261" t="s">
        <v>2631</v>
      </c>
      <c r="S261" t="s">
        <v>1851</v>
      </c>
      <c r="T261" t="s">
        <v>1851</v>
      </c>
      <c r="U261" t="s">
        <v>2632</v>
      </c>
      <c r="V261" t="s">
        <v>1851</v>
      </c>
      <c r="W261" t="s">
        <v>1851</v>
      </c>
      <c r="X261" s="1">
        <v>46193.065046296295</v>
      </c>
    </row>
    <row r="262" spans="1:24">
      <c r="A262">
        <v>261</v>
      </c>
      <c r="B262" t="s">
        <v>1847</v>
      </c>
      <c r="C262" t="s">
        <v>1848</v>
      </c>
      <c r="D262">
        <v>3117702</v>
      </c>
      <c r="E262" t="s">
        <v>1885</v>
      </c>
      <c r="F262">
        <v>1</v>
      </c>
      <c r="G262" t="s">
        <v>1217</v>
      </c>
      <c r="H262" t="s">
        <v>2633</v>
      </c>
      <c r="I262" t="s">
        <v>1887</v>
      </c>
      <c r="J262">
        <v>1</v>
      </c>
      <c r="K262" t="s">
        <v>1888</v>
      </c>
      <c r="L262" s="1">
        <v>46193.064629629633</v>
      </c>
      <c r="M262" s="1">
        <v>46193.065046296295</v>
      </c>
      <c r="N262">
        <v>3609</v>
      </c>
      <c r="O262" t="s">
        <v>1849</v>
      </c>
      <c r="P262">
        <v>92</v>
      </c>
      <c r="Q262">
        <v>9.1999999999999993</v>
      </c>
      <c r="R262" t="s">
        <v>2634</v>
      </c>
      <c r="S262" t="s">
        <v>1851</v>
      </c>
      <c r="T262" t="s">
        <v>1851</v>
      </c>
      <c r="U262" t="s">
        <v>2635</v>
      </c>
      <c r="V262" t="s">
        <v>1851</v>
      </c>
      <c r="W262" t="s">
        <v>1851</v>
      </c>
      <c r="X262" s="1">
        <v>46193.065046296295</v>
      </c>
    </row>
    <row r="263" spans="1:24">
      <c r="A263">
        <v>262</v>
      </c>
      <c r="B263" t="s">
        <v>1847</v>
      </c>
      <c r="C263" t="s">
        <v>1848</v>
      </c>
      <c r="D263">
        <v>2929107</v>
      </c>
      <c r="E263" t="s">
        <v>1894</v>
      </c>
      <c r="F263">
        <v>1</v>
      </c>
      <c r="G263" t="s">
        <v>285</v>
      </c>
      <c r="H263" t="s">
        <v>285</v>
      </c>
      <c r="I263" t="s">
        <v>2636</v>
      </c>
      <c r="J263">
        <v>0</v>
      </c>
      <c r="K263" t="s">
        <v>2637</v>
      </c>
      <c r="L263" s="1">
        <v>46193.065046296295</v>
      </c>
      <c r="M263" s="1">
        <v>46193.065196759257</v>
      </c>
      <c r="N263">
        <v>1270</v>
      </c>
      <c r="O263" t="s">
        <v>1849</v>
      </c>
      <c r="P263">
        <v>71</v>
      </c>
      <c r="Q263">
        <v>7.1</v>
      </c>
      <c r="R263" t="s">
        <v>1851</v>
      </c>
      <c r="S263" t="s">
        <v>1851</v>
      </c>
      <c r="T263" t="s">
        <v>1851</v>
      </c>
      <c r="U263" t="s">
        <v>2638</v>
      </c>
      <c r="V263" t="s">
        <v>1851</v>
      </c>
      <c r="W263" t="s">
        <v>1851</v>
      </c>
      <c r="X263" s="1">
        <v>46193.065196759257</v>
      </c>
    </row>
    <row r="264" spans="1:24">
      <c r="A264">
        <v>263</v>
      </c>
      <c r="B264" t="s">
        <v>1847</v>
      </c>
      <c r="C264" t="s">
        <v>1848</v>
      </c>
      <c r="D264">
        <v>3117702</v>
      </c>
      <c r="E264" t="s">
        <v>1894</v>
      </c>
      <c r="F264">
        <v>1</v>
      </c>
      <c r="G264" t="s">
        <v>1217</v>
      </c>
      <c r="H264" t="s">
        <v>1217</v>
      </c>
      <c r="I264" t="s">
        <v>2639</v>
      </c>
      <c r="J264">
        <v>0</v>
      </c>
      <c r="K264" t="s">
        <v>2640</v>
      </c>
      <c r="L264" s="1">
        <v>46193.065185185187</v>
      </c>
      <c r="M264" s="1">
        <v>46193.065254629626</v>
      </c>
      <c r="N264">
        <v>604</v>
      </c>
      <c r="O264" t="s">
        <v>1849</v>
      </c>
      <c r="P264">
        <v>81</v>
      </c>
      <c r="Q264">
        <v>8.1</v>
      </c>
      <c r="R264" t="s">
        <v>1851</v>
      </c>
      <c r="S264" t="s">
        <v>1851</v>
      </c>
      <c r="T264" t="s">
        <v>1851</v>
      </c>
      <c r="U264" t="s">
        <v>2641</v>
      </c>
      <c r="V264" t="s">
        <v>1851</v>
      </c>
      <c r="W264" t="s">
        <v>1851</v>
      </c>
      <c r="X264" s="1">
        <v>46193.065254629626</v>
      </c>
    </row>
    <row r="265" spans="1:24">
      <c r="A265">
        <v>264</v>
      </c>
      <c r="B265" t="s">
        <v>1847</v>
      </c>
      <c r="C265" t="s">
        <v>1848</v>
      </c>
      <c r="D265">
        <v>4103404</v>
      </c>
      <c r="E265" t="s">
        <v>1894</v>
      </c>
      <c r="F265">
        <v>1</v>
      </c>
      <c r="G265" t="s">
        <v>1757</v>
      </c>
      <c r="H265" t="s">
        <v>1757</v>
      </c>
      <c r="I265" t="s">
        <v>2642</v>
      </c>
      <c r="J265">
        <v>0</v>
      </c>
      <c r="K265" t="s">
        <v>2643</v>
      </c>
      <c r="L265" s="1">
        <v>46193.06517361111</v>
      </c>
      <c r="M265" s="1">
        <v>46193.065312500003</v>
      </c>
      <c r="N265">
        <v>1286</v>
      </c>
      <c r="O265" t="s">
        <v>1849</v>
      </c>
      <c r="P265">
        <v>56</v>
      </c>
      <c r="Q265">
        <v>5.6</v>
      </c>
      <c r="R265" t="s">
        <v>1851</v>
      </c>
      <c r="S265" t="s">
        <v>1851</v>
      </c>
      <c r="T265" t="s">
        <v>1851</v>
      </c>
      <c r="U265" t="s">
        <v>2644</v>
      </c>
      <c r="V265" t="s">
        <v>1851</v>
      </c>
      <c r="W265" t="s">
        <v>1851</v>
      </c>
      <c r="X265" s="1">
        <v>46193.065312500003</v>
      </c>
    </row>
    <row r="266" spans="1:24">
      <c r="A266">
        <v>265</v>
      </c>
      <c r="B266" t="s">
        <v>1847</v>
      </c>
      <c r="C266" t="s">
        <v>1848</v>
      </c>
      <c r="D266">
        <v>3118007</v>
      </c>
      <c r="E266" t="s">
        <v>1885</v>
      </c>
      <c r="F266">
        <v>1</v>
      </c>
      <c r="G266" t="s">
        <v>1109</v>
      </c>
      <c r="H266" t="s">
        <v>2645</v>
      </c>
      <c r="I266" t="s">
        <v>1887</v>
      </c>
      <c r="J266">
        <v>1</v>
      </c>
      <c r="K266" t="s">
        <v>1888</v>
      </c>
      <c r="L266" s="1">
        <v>46193.065312500003</v>
      </c>
      <c r="M266" s="1">
        <v>46193.065567129626</v>
      </c>
      <c r="N266">
        <v>2185</v>
      </c>
      <c r="O266" t="s">
        <v>1849</v>
      </c>
      <c r="P266">
        <v>60</v>
      </c>
      <c r="Q266">
        <v>6</v>
      </c>
      <c r="R266" t="s">
        <v>2646</v>
      </c>
      <c r="S266" t="s">
        <v>1851</v>
      </c>
      <c r="T266" t="s">
        <v>1851</v>
      </c>
      <c r="U266" t="s">
        <v>2647</v>
      </c>
      <c r="V266" t="s">
        <v>1851</v>
      </c>
      <c r="W266" t="s">
        <v>1851</v>
      </c>
      <c r="X266" s="1">
        <v>46193.065567129626</v>
      </c>
    </row>
    <row r="267" spans="1:24">
      <c r="A267">
        <v>266</v>
      </c>
      <c r="B267" t="s">
        <v>1847</v>
      </c>
      <c r="C267" t="s">
        <v>1848</v>
      </c>
      <c r="D267">
        <v>2933000</v>
      </c>
      <c r="E267" t="s">
        <v>1885</v>
      </c>
      <c r="F267">
        <v>1</v>
      </c>
      <c r="G267" t="s">
        <v>201</v>
      </c>
      <c r="H267" t="s">
        <v>2648</v>
      </c>
      <c r="I267" t="s">
        <v>1887</v>
      </c>
      <c r="J267">
        <v>1</v>
      </c>
      <c r="K267" t="s">
        <v>1888</v>
      </c>
      <c r="L267" s="1">
        <v>46193.065243055556</v>
      </c>
      <c r="M267" s="1">
        <v>46193.06559027778</v>
      </c>
      <c r="N267">
        <v>2964</v>
      </c>
      <c r="O267" t="s">
        <v>1849</v>
      </c>
      <c r="P267">
        <v>73</v>
      </c>
      <c r="Q267">
        <v>7.3</v>
      </c>
      <c r="R267" t="s">
        <v>2649</v>
      </c>
      <c r="S267" t="s">
        <v>1851</v>
      </c>
      <c r="T267" t="s">
        <v>1851</v>
      </c>
      <c r="U267" t="s">
        <v>2650</v>
      </c>
      <c r="V267" t="s">
        <v>1851</v>
      </c>
      <c r="W267" t="s">
        <v>1851</v>
      </c>
      <c r="X267" s="1">
        <v>46193.06559027778</v>
      </c>
    </row>
    <row r="268" spans="1:24">
      <c r="A268">
        <v>267</v>
      </c>
      <c r="B268" t="s">
        <v>1847</v>
      </c>
      <c r="C268" t="s">
        <v>1848</v>
      </c>
      <c r="D268">
        <v>4103453</v>
      </c>
      <c r="E268" t="s">
        <v>1885</v>
      </c>
      <c r="F268">
        <v>1</v>
      </c>
      <c r="G268" t="s">
        <v>1625</v>
      </c>
      <c r="H268" t="s">
        <v>2651</v>
      </c>
      <c r="I268" t="s">
        <v>1887</v>
      </c>
      <c r="J268">
        <v>1</v>
      </c>
      <c r="K268" t="s">
        <v>1888</v>
      </c>
      <c r="L268" s="1">
        <v>46193.065370370372</v>
      </c>
      <c r="M268" s="1">
        <v>46193.06559027778</v>
      </c>
      <c r="N268">
        <v>1849</v>
      </c>
      <c r="O268" t="s">
        <v>1849</v>
      </c>
      <c r="P268">
        <v>57</v>
      </c>
      <c r="Q268">
        <v>5.7</v>
      </c>
      <c r="R268" t="s">
        <v>2652</v>
      </c>
      <c r="S268" t="s">
        <v>1851</v>
      </c>
      <c r="T268" t="s">
        <v>1851</v>
      </c>
      <c r="U268" t="s">
        <v>2653</v>
      </c>
      <c r="V268" t="s">
        <v>1851</v>
      </c>
      <c r="W268" t="s">
        <v>1851</v>
      </c>
      <c r="X268" s="1">
        <v>46193.06559027778</v>
      </c>
    </row>
    <row r="269" spans="1:24">
      <c r="A269">
        <v>268</v>
      </c>
      <c r="B269" t="s">
        <v>1847</v>
      </c>
      <c r="C269" t="s">
        <v>1848</v>
      </c>
      <c r="D269">
        <v>2933000</v>
      </c>
      <c r="E269" t="s">
        <v>1894</v>
      </c>
      <c r="F269">
        <v>1</v>
      </c>
      <c r="G269" t="s">
        <v>201</v>
      </c>
      <c r="H269" t="s">
        <v>201</v>
      </c>
      <c r="I269" t="s">
        <v>2654</v>
      </c>
      <c r="J269">
        <v>0</v>
      </c>
      <c r="K269" t="s">
        <v>2655</v>
      </c>
      <c r="L269" s="1">
        <v>46193.065717592595</v>
      </c>
      <c r="M269" s="1">
        <v>46193.065775462965</v>
      </c>
      <c r="N269">
        <v>570</v>
      </c>
      <c r="O269" t="s">
        <v>1849</v>
      </c>
      <c r="P269">
        <v>75</v>
      </c>
      <c r="Q269">
        <v>7.5</v>
      </c>
      <c r="R269" t="s">
        <v>1851</v>
      </c>
      <c r="S269" t="s">
        <v>1851</v>
      </c>
      <c r="T269" t="s">
        <v>1851</v>
      </c>
      <c r="U269" t="s">
        <v>2656</v>
      </c>
      <c r="V269" t="s">
        <v>1851</v>
      </c>
      <c r="W269" t="s">
        <v>1851</v>
      </c>
      <c r="X269" s="1">
        <v>46193.065775462965</v>
      </c>
    </row>
    <row r="270" spans="1:24">
      <c r="A270">
        <v>269</v>
      </c>
      <c r="B270" t="s">
        <v>1847</v>
      </c>
      <c r="C270" t="s">
        <v>1848</v>
      </c>
      <c r="D270">
        <v>4103453</v>
      </c>
      <c r="E270" t="s">
        <v>1894</v>
      </c>
      <c r="F270">
        <v>1</v>
      </c>
      <c r="G270" t="s">
        <v>1625</v>
      </c>
      <c r="H270" t="s">
        <v>1625</v>
      </c>
      <c r="I270" t="s">
        <v>2657</v>
      </c>
      <c r="J270">
        <v>0</v>
      </c>
      <c r="K270" t="s">
        <v>2658</v>
      </c>
      <c r="L270" s="1">
        <v>46193.065729166665</v>
      </c>
      <c r="M270" s="1">
        <v>46193.065798611111</v>
      </c>
      <c r="N270">
        <v>638</v>
      </c>
      <c r="O270" t="s">
        <v>1849</v>
      </c>
      <c r="P270">
        <v>64</v>
      </c>
      <c r="Q270">
        <v>6.4</v>
      </c>
      <c r="R270" t="s">
        <v>1851</v>
      </c>
      <c r="S270" t="s">
        <v>1851</v>
      </c>
      <c r="T270" t="s">
        <v>1851</v>
      </c>
      <c r="U270" t="s">
        <v>2659</v>
      </c>
      <c r="V270" t="s">
        <v>1851</v>
      </c>
      <c r="W270" t="s">
        <v>1851</v>
      </c>
      <c r="X270" s="1">
        <v>46193.065798611111</v>
      </c>
    </row>
    <row r="271" spans="1:24">
      <c r="A271">
        <v>270</v>
      </c>
      <c r="B271" t="s">
        <v>1847</v>
      </c>
      <c r="C271" t="s">
        <v>1848</v>
      </c>
      <c r="D271">
        <v>3118007</v>
      </c>
      <c r="E271" t="s">
        <v>1894</v>
      </c>
      <c r="F271">
        <v>1</v>
      </c>
      <c r="G271" t="s">
        <v>1109</v>
      </c>
      <c r="H271" t="s">
        <v>1109</v>
      </c>
      <c r="I271" t="s">
        <v>2660</v>
      </c>
      <c r="J271">
        <v>0</v>
      </c>
      <c r="K271" t="s">
        <v>2661</v>
      </c>
      <c r="L271" s="1">
        <v>46193.065717592595</v>
      </c>
      <c r="M271" s="1">
        <v>46193.065879629627</v>
      </c>
      <c r="N271">
        <v>1353</v>
      </c>
      <c r="O271" t="s">
        <v>1849</v>
      </c>
      <c r="P271">
        <v>61</v>
      </c>
      <c r="Q271">
        <v>6.1</v>
      </c>
      <c r="R271" t="s">
        <v>1851</v>
      </c>
      <c r="S271" t="s">
        <v>1851</v>
      </c>
      <c r="T271" t="s">
        <v>1851</v>
      </c>
      <c r="U271" t="s">
        <v>2662</v>
      </c>
      <c r="V271" t="s">
        <v>1851</v>
      </c>
      <c r="W271" t="s">
        <v>1851</v>
      </c>
      <c r="X271" s="1">
        <v>46193.065879629627</v>
      </c>
    </row>
    <row r="272" spans="1:24">
      <c r="A272">
        <v>271</v>
      </c>
      <c r="B272" t="s">
        <v>1847</v>
      </c>
      <c r="C272" t="s">
        <v>1848</v>
      </c>
      <c r="D272">
        <v>2933208</v>
      </c>
      <c r="E272" t="s">
        <v>1885</v>
      </c>
      <c r="F272">
        <v>1</v>
      </c>
      <c r="G272" t="s">
        <v>222</v>
      </c>
      <c r="H272" t="s">
        <v>2663</v>
      </c>
      <c r="I272" t="s">
        <v>1887</v>
      </c>
      <c r="J272">
        <v>1</v>
      </c>
      <c r="K272" t="s">
        <v>1888</v>
      </c>
      <c r="L272" s="1">
        <v>46193.065821759257</v>
      </c>
      <c r="M272" s="1">
        <v>46193.066168981481</v>
      </c>
      <c r="N272">
        <v>2967</v>
      </c>
      <c r="O272" t="s">
        <v>1849</v>
      </c>
      <c r="P272">
        <v>50</v>
      </c>
      <c r="Q272">
        <v>5</v>
      </c>
      <c r="R272" t="s">
        <v>2664</v>
      </c>
      <c r="S272" t="s">
        <v>1851</v>
      </c>
      <c r="T272" t="s">
        <v>1851</v>
      </c>
      <c r="U272" t="s">
        <v>2665</v>
      </c>
      <c r="V272" t="s">
        <v>1851</v>
      </c>
      <c r="W272" t="s">
        <v>1851</v>
      </c>
      <c r="X272" s="1">
        <v>46193.066168981481</v>
      </c>
    </row>
    <row r="273" spans="1:24">
      <c r="A273">
        <v>272</v>
      </c>
      <c r="B273" t="s">
        <v>1847</v>
      </c>
      <c r="C273" t="s">
        <v>1848</v>
      </c>
      <c r="D273">
        <v>4104253</v>
      </c>
      <c r="E273" t="s">
        <v>1885</v>
      </c>
      <c r="F273">
        <v>1</v>
      </c>
      <c r="G273" t="s">
        <v>1673</v>
      </c>
      <c r="H273" t="s">
        <v>2666</v>
      </c>
      <c r="I273" t="s">
        <v>1887</v>
      </c>
      <c r="J273">
        <v>1</v>
      </c>
      <c r="K273" t="s">
        <v>1888</v>
      </c>
      <c r="L273" s="1">
        <v>46193.065844907411</v>
      </c>
      <c r="M273" s="1">
        <v>46193.066400462965</v>
      </c>
      <c r="N273">
        <v>4815</v>
      </c>
      <c r="O273" t="s">
        <v>1849</v>
      </c>
      <c r="P273">
        <v>65</v>
      </c>
      <c r="Q273">
        <v>6.5</v>
      </c>
      <c r="R273" t="s">
        <v>2667</v>
      </c>
      <c r="S273" t="s">
        <v>1851</v>
      </c>
      <c r="T273" t="s">
        <v>1851</v>
      </c>
      <c r="U273" t="s">
        <v>2668</v>
      </c>
      <c r="V273" t="s">
        <v>1851</v>
      </c>
      <c r="W273" t="s">
        <v>1851</v>
      </c>
      <c r="X273" s="1">
        <v>46193.066400462965</v>
      </c>
    </row>
    <row r="274" spans="1:24">
      <c r="A274">
        <v>273</v>
      </c>
      <c r="B274" t="s">
        <v>1847</v>
      </c>
      <c r="C274" t="s">
        <v>1848</v>
      </c>
      <c r="D274">
        <v>2933208</v>
      </c>
      <c r="E274" t="s">
        <v>1894</v>
      </c>
      <c r="F274">
        <v>1</v>
      </c>
      <c r="G274" t="s">
        <v>222</v>
      </c>
      <c r="H274" t="s">
        <v>222</v>
      </c>
      <c r="I274" t="s">
        <v>2669</v>
      </c>
      <c r="J274">
        <v>0</v>
      </c>
      <c r="K274" t="s">
        <v>2670</v>
      </c>
      <c r="L274" s="1">
        <v>46193.066307870373</v>
      </c>
      <c r="M274" s="1">
        <v>46193.066493055558</v>
      </c>
      <c r="N274">
        <v>1537</v>
      </c>
      <c r="O274" t="s">
        <v>1849</v>
      </c>
      <c r="P274">
        <v>53</v>
      </c>
      <c r="Q274">
        <v>5.3</v>
      </c>
      <c r="R274" t="s">
        <v>1851</v>
      </c>
      <c r="S274" t="s">
        <v>1851</v>
      </c>
      <c r="T274" t="s">
        <v>1851</v>
      </c>
      <c r="U274" t="s">
        <v>2671</v>
      </c>
      <c r="V274" t="s">
        <v>1851</v>
      </c>
      <c r="W274" t="s">
        <v>1851</v>
      </c>
      <c r="X274" s="1">
        <v>46193.066493055558</v>
      </c>
    </row>
    <row r="275" spans="1:24">
      <c r="A275">
        <v>274</v>
      </c>
      <c r="B275" t="s">
        <v>1847</v>
      </c>
      <c r="C275" t="s">
        <v>1848</v>
      </c>
      <c r="D275">
        <v>3118601</v>
      </c>
      <c r="E275" t="s">
        <v>1885</v>
      </c>
      <c r="F275">
        <v>1</v>
      </c>
      <c r="G275" t="s">
        <v>1422</v>
      </c>
      <c r="H275" t="s">
        <v>2672</v>
      </c>
      <c r="I275" t="s">
        <v>1887</v>
      </c>
      <c r="J275">
        <v>1</v>
      </c>
      <c r="K275" t="s">
        <v>1888</v>
      </c>
      <c r="L275" s="1">
        <v>46193.065960648149</v>
      </c>
      <c r="M275" s="1">
        <v>46193.066655092596</v>
      </c>
      <c r="N275">
        <v>6025</v>
      </c>
      <c r="O275" t="s">
        <v>1849</v>
      </c>
      <c r="P275">
        <v>84</v>
      </c>
      <c r="Q275">
        <v>8.4</v>
      </c>
      <c r="R275" t="s">
        <v>2673</v>
      </c>
      <c r="S275" t="s">
        <v>1851</v>
      </c>
      <c r="T275" t="s">
        <v>1851</v>
      </c>
      <c r="U275" t="s">
        <v>2674</v>
      </c>
      <c r="V275" t="s">
        <v>1851</v>
      </c>
      <c r="W275" t="s">
        <v>1851</v>
      </c>
      <c r="X275" s="1">
        <v>46193.066655092596</v>
      </c>
    </row>
    <row r="276" spans="1:24">
      <c r="A276">
        <v>275</v>
      </c>
      <c r="B276" t="s">
        <v>1847</v>
      </c>
      <c r="C276" t="s">
        <v>1848</v>
      </c>
      <c r="D276">
        <v>4104253</v>
      </c>
      <c r="E276" t="s">
        <v>1894</v>
      </c>
      <c r="F276">
        <v>1</v>
      </c>
      <c r="G276" t="s">
        <v>1673</v>
      </c>
      <c r="H276" t="s">
        <v>1673</v>
      </c>
      <c r="I276" t="s">
        <v>2675</v>
      </c>
      <c r="J276">
        <v>0</v>
      </c>
      <c r="K276" t="s">
        <v>2676</v>
      </c>
      <c r="L276" s="1">
        <v>46193.066527777781</v>
      </c>
      <c r="M276" s="1">
        <v>46193.066655092596</v>
      </c>
      <c r="N276">
        <v>1157</v>
      </c>
      <c r="O276" t="s">
        <v>1849</v>
      </c>
      <c r="P276">
        <v>67</v>
      </c>
      <c r="Q276">
        <v>6.7</v>
      </c>
      <c r="R276" t="s">
        <v>1851</v>
      </c>
      <c r="S276" t="s">
        <v>1851</v>
      </c>
      <c r="T276" t="s">
        <v>1851</v>
      </c>
      <c r="U276" t="s">
        <v>2677</v>
      </c>
      <c r="V276" t="s">
        <v>1851</v>
      </c>
      <c r="W276" t="s">
        <v>1851</v>
      </c>
      <c r="X276" s="1">
        <v>46193.066655092596</v>
      </c>
    </row>
    <row r="277" spans="1:24">
      <c r="A277">
        <v>276</v>
      </c>
      <c r="B277" t="s">
        <v>1847</v>
      </c>
      <c r="C277" t="s">
        <v>1848</v>
      </c>
      <c r="D277">
        <v>3118601</v>
      </c>
      <c r="E277" t="s">
        <v>1894</v>
      </c>
      <c r="F277">
        <v>1</v>
      </c>
      <c r="G277" t="s">
        <v>1422</v>
      </c>
      <c r="H277" t="s">
        <v>1422</v>
      </c>
      <c r="I277" t="s">
        <v>2678</v>
      </c>
      <c r="J277">
        <v>0</v>
      </c>
      <c r="K277" t="s">
        <v>2679</v>
      </c>
      <c r="L277" s="1">
        <v>46193.066793981481</v>
      </c>
      <c r="M277" s="1">
        <v>46193.066967592589</v>
      </c>
      <c r="N277">
        <v>1537</v>
      </c>
      <c r="O277" t="s">
        <v>1849</v>
      </c>
      <c r="P277">
        <v>89</v>
      </c>
      <c r="Q277">
        <v>8.9</v>
      </c>
      <c r="R277" t="s">
        <v>1851</v>
      </c>
      <c r="S277" t="s">
        <v>1851</v>
      </c>
      <c r="T277" t="s">
        <v>1851</v>
      </c>
      <c r="U277" t="s">
        <v>2680</v>
      </c>
      <c r="V277" t="s">
        <v>1851</v>
      </c>
      <c r="W277" t="s">
        <v>1851</v>
      </c>
      <c r="X277" s="1">
        <v>46193.066967592589</v>
      </c>
    </row>
    <row r="278" spans="1:24">
      <c r="A278">
        <v>277</v>
      </c>
      <c r="B278" t="s">
        <v>1847</v>
      </c>
      <c r="C278" t="s">
        <v>1848</v>
      </c>
      <c r="D278">
        <v>4104303</v>
      </c>
      <c r="E278" t="s">
        <v>1885</v>
      </c>
      <c r="F278">
        <v>1</v>
      </c>
      <c r="G278" t="s">
        <v>1585</v>
      </c>
      <c r="H278" t="s">
        <v>2681</v>
      </c>
      <c r="I278" t="s">
        <v>1887</v>
      </c>
      <c r="J278">
        <v>1</v>
      </c>
      <c r="K278" t="s">
        <v>1888</v>
      </c>
      <c r="L278" s="1">
        <v>46193.066701388889</v>
      </c>
      <c r="M278" s="1">
        <v>46193.067129629628</v>
      </c>
      <c r="N278">
        <v>3725</v>
      </c>
      <c r="O278" t="s">
        <v>1849</v>
      </c>
      <c r="P278">
        <v>81</v>
      </c>
      <c r="Q278">
        <v>8.1</v>
      </c>
      <c r="R278" t="s">
        <v>2682</v>
      </c>
      <c r="S278" t="s">
        <v>1851</v>
      </c>
      <c r="T278" t="s">
        <v>1851</v>
      </c>
      <c r="U278" t="s">
        <v>2683</v>
      </c>
      <c r="V278" t="s">
        <v>1851</v>
      </c>
      <c r="W278" t="s">
        <v>1851</v>
      </c>
      <c r="X278" s="1">
        <v>46193.067129629628</v>
      </c>
    </row>
    <row r="279" spans="1:24">
      <c r="A279">
        <v>278</v>
      </c>
      <c r="B279" t="s">
        <v>1847</v>
      </c>
      <c r="C279" t="s">
        <v>1848</v>
      </c>
      <c r="D279">
        <v>4104303</v>
      </c>
      <c r="E279" t="s">
        <v>1894</v>
      </c>
      <c r="F279">
        <v>1</v>
      </c>
      <c r="G279" t="s">
        <v>1585</v>
      </c>
      <c r="H279" t="s">
        <v>1585</v>
      </c>
      <c r="I279" t="s">
        <v>2684</v>
      </c>
      <c r="J279">
        <v>0</v>
      </c>
      <c r="K279" t="s">
        <v>2685</v>
      </c>
      <c r="L279" s="1">
        <v>46193.067280092589</v>
      </c>
      <c r="M279" s="1">
        <v>46193.067407407405</v>
      </c>
      <c r="N279">
        <v>1064</v>
      </c>
      <c r="O279" t="s">
        <v>1849</v>
      </c>
      <c r="P279">
        <v>77</v>
      </c>
      <c r="Q279">
        <v>7.7</v>
      </c>
      <c r="R279" t="s">
        <v>1851</v>
      </c>
      <c r="S279" t="s">
        <v>1851</v>
      </c>
      <c r="T279" t="s">
        <v>1851</v>
      </c>
      <c r="U279" t="s">
        <v>2686</v>
      </c>
      <c r="V279" t="s">
        <v>1851</v>
      </c>
      <c r="W279" t="s">
        <v>1851</v>
      </c>
      <c r="X279" s="1">
        <v>46193.067407407405</v>
      </c>
    </row>
    <row r="280" spans="1:24">
      <c r="A280">
        <v>279</v>
      </c>
      <c r="B280" t="s">
        <v>1847</v>
      </c>
      <c r="C280" t="s">
        <v>1848</v>
      </c>
      <c r="D280">
        <v>2301851</v>
      </c>
      <c r="E280" t="s">
        <v>1885</v>
      </c>
      <c r="F280">
        <v>1</v>
      </c>
      <c r="G280" t="s">
        <v>521</v>
      </c>
      <c r="H280" t="s">
        <v>2687</v>
      </c>
      <c r="I280" t="s">
        <v>1887</v>
      </c>
      <c r="J280">
        <v>1</v>
      </c>
      <c r="K280" t="s">
        <v>1888</v>
      </c>
      <c r="L280" s="1">
        <v>46193.066527777781</v>
      </c>
      <c r="M280" s="1">
        <v>46193.068715277775</v>
      </c>
      <c r="N280">
        <v>18922</v>
      </c>
      <c r="O280" t="s">
        <v>1854</v>
      </c>
      <c r="R280" t="s">
        <v>2688</v>
      </c>
      <c r="S280" t="s">
        <v>1851</v>
      </c>
      <c r="T280" t="s">
        <v>1851</v>
      </c>
      <c r="U280" t="s">
        <v>2689</v>
      </c>
      <c r="V280" t="s">
        <v>1854</v>
      </c>
      <c r="W280" t="s">
        <v>1851</v>
      </c>
      <c r="X280" s="1">
        <v>46193.068715277775</v>
      </c>
    </row>
    <row r="281" spans="1:24">
      <c r="A281">
        <v>280</v>
      </c>
      <c r="B281" t="s">
        <v>1847</v>
      </c>
      <c r="C281" t="s">
        <v>1848</v>
      </c>
      <c r="D281">
        <v>2301851</v>
      </c>
      <c r="E281" t="s">
        <v>1885</v>
      </c>
      <c r="F281">
        <v>2</v>
      </c>
      <c r="G281" t="s">
        <v>521</v>
      </c>
      <c r="H281" t="s">
        <v>2687</v>
      </c>
      <c r="I281" t="s">
        <v>1887</v>
      </c>
      <c r="J281">
        <v>1</v>
      </c>
      <c r="K281" t="s">
        <v>1888</v>
      </c>
      <c r="L281" s="1">
        <v>46193.068888888891</v>
      </c>
      <c r="M281" s="1">
        <v>46193.068981481483</v>
      </c>
      <c r="N281">
        <v>743</v>
      </c>
      <c r="O281" t="s">
        <v>1849</v>
      </c>
      <c r="P281">
        <v>92</v>
      </c>
      <c r="Q281">
        <v>9.1999999999999993</v>
      </c>
      <c r="R281" t="s">
        <v>2690</v>
      </c>
      <c r="S281" t="s">
        <v>1851</v>
      </c>
      <c r="T281" t="s">
        <v>1851</v>
      </c>
      <c r="U281" t="s">
        <v>2689</v>
      </c>
      <c r="V281" t="s">
        <v>1851</v>
      </c>
      <c r="W281" t="s">
        <v>1851</v>
      </c>
      <c r="X281" s="1">
        <v>46193.068981481483</v>
      </c>
    </row>
    <row r="282" spans="1:24">
      <c r="A282">
        <v>281</v>
      </c>
      <c r="B282" t="s">
        <v>1847</v>
      </c>
      <c r="C282" t="s">
        <v>1848</v>
      </c>
      <c r="D282">
        <v>2301851</v>
      </c>
      <c r="E282" t="s">
        <v>1894</v>
      </c>
      <c r="F282">
        <v>1</v>
      </c>
      <c r="G282" t="s">
        <v>521</v>
      </c>
      <c r="H282" t="s">
        <v>521</v>
      </c>
      <c r="I282" t="s">
        <v>2691</v>
      </c>
      <c r="J282">
        <v>0</v>
      </c>
      <c r="K282" t="s">
        <v>2692</v>
      </c>
      <c r="L282" s="1">
        <v>46193.069120370368</v>
      </c>
      <c r="M282" s="1">
        <v>46193.069224537037</v>
      </c>
      <c r="N282">
        <v>929</v>
      </c>
      <c r="O282" t="s">
        <v>1849</v>
      </c>
      <c r="P282">
        <v>70</v>
      </c>
      <c r="Q282">
        <v>7</v>
      </c>
      <c r="R282" t="s">
        <v>1851</v>
      </c>
      <c r="S282" t="s">
        <v>1851</v>
      </c>
      <c r="T282" t="s">
        <v>1851</v>
      </c>
      <c r="U282" t="s">
        <v>2693</v>
      </c>
      <c r="V282" t="s">
        <v>1851</v>
      </c>
      <c r="W282" t="s">
        <v>1851</v>
      </c>
      <c r="X282" s="1">
        <v>46193.069224537037</v>
      </c>
    </row>
    <row r="283" spans="1:24">
      <c r="A283">
        <v>282</v>
      </c>
      <c r="B283" t="s">
        <v>1847</v>
      </c>
      <c r="C283" t="s">
        <v>1848</v>
      </c>
      <c r="D283">
        <v>3120201</v>
      </c>
      <c r="E283" t="s">
        <v>1885</v>
      </c>
      <c r="F283">
        <v>1</v>
      </c>
      <c r="G283" t="s">
        <v>1312</v>
      </c>
      <c r="H283" t="s">
        <v>2694</v>
      </c>
      <c r="I283" t="s">
        <v>1887</v>
      </c>
      <c r="J283">
        <v>1</v>
      </c>
      <c r="K283" t="s">
        <v>1888</v>
      </c>
      <c r="L283" s="1">
        <v>46193.067013888889</v>
      </c>
      <c r="M283" s="1">
        <v>46193.069224537037</v>
      </c>
      <c r="N283">
        <v>19073</v>
      </c>
      <c r="O283" t="s">
        <v>1854</v>
      </c>
      <c r="R283" t="s">
        <v>2695</v>
      </c>
      <c r="S283" t="s">
        <v>1851</v>
      </c>
      <c r="T283" t="s">
        <v>1851</v>
      </c>
      <c r="U283" t="s">
        <v>2696</v>
      </c>
      <c r="V283" t="s">
        <v>1854</v>
      </c>
      <c r="W283" t="s">
        <v>1851</v>
      </c>
      <c r="X283" s="1">
        <v>46193.069224537037</v>
      </c>
    </row>
    <row r="284" spans="1:24">
      <c r="A284">
        <v>283</v>
      </c>
      <c r="B284" t="s">
        <v>1847</v>
      </c>
      <c r="C284" t="s">
        <v>1848</v>
      </c>
      <c r="D284">
        <v>2303006</v>
      </c>
      <c r="E284" t="s">
        <v>1885</v>
      </c>
      <c r="F284">
        <v>1</v>
      </c>
      <c r="G284" t="s">
        <v>275</v>
      </c>
      <c r="H284" t="s">
        <v>2697</v>
      </c>
      <c r="I284" t="s">
        <v>1887</v>
      </c>
      <c r="J284">
        <v>1</v>
      </c>
      <c r="K284" t="s">
        <v>1888</v>
      </c>
      <c r="L284" s="1">
        <v>46193.06927083333</v>
      </c>
      <c r="M284" s="1">
        <v>46193.069606481484</v>
      </c>
      <c r="N284">
        <v>2923</v>
      </c>
      <c r="O284" t="s">
        <v>1849</v>
      </c>
      <c r="P284">
        <v>65</v>
      </c>
      <c r="Q284">
        <v>6.5</v>
      </c>
      <c r="R284" t="s">
        <v>2698</v>
      </c>
      <c r="S284" t="s">
        <v>1851</v>
      </c>
      <c r="T284" t="s">
        <v>1851</v>
      </c>
      <c r="U284" t="s">
        <v>2699</v>
      </c>
      <c r="V284" t="s">
        <v>1851</v>
      </c>
      <c r="W284" t="s">
        <v>1851</v>
      </c>
      <c r="X284" s="1">
        <v>46193.069606481484</v>
      </c>
    </row>
    <row r="285" spans="1:24">
      <c r="A285">
        <v>284</v>
      </c>
      <c r="B285" t="s">
        <v>1847</v>
      </c>
      <c r="C285" t="s">
        <v>1848</v>
      </c>
      <c r="D285">
        <v>4107546</v>
      </c>
      <c r="E285" t="s">
        <v>1885</v>
      </c>
      <c r="F285">
        <v>1</v>
      </c>
      <c r="G285" t="s">
        <v>1530</v>
      </c>
      <c r="H285" t="s">
        <v>2700</v>
      </c>
      <c r="I285" t="s">
        <v>1887</v>
      </c>
      <c r="J285">
        <v>1</v>
      </c>
      <c r="K285" t="s">
        <v>1888</v>
      </c>
      <c r="L285" s="1">
        <v>46193.067465277774</v>
      </c>
      <c r="M285" s="1">
        <v>46193.069641203707</v>
      </c>
      <c r="N285">
        <v>18757</v>
      </c>
      <c r="O285" t="s">
        <v>1854</v>
      </c>
      <c r="R285" t="s">
        <v>2701</v>
      </c>
      <c r="S285" t="s">
        <v>1851</v>
      </c>
      <c r="T285" t="s">
        <v>1851</v>
      </c>
      <c r="U285" t="s">
        <v>2702</v>
      </c>
      <c r="V285" t="s">
        <v>1854</v>
      </c>
      <c r="W285" t="s">
        <v>1851</v>
      </c>
      <c r="X285" s="1">
        <v>46193.069641203707</v>
      </c>
    </row>
    <row r="286" spans="1:24">
      <c r="A286">
        <v>285</v>
      </c>
      <c r="B286" t="s">
        <v>1847</v>
      </c>
      <c r="C286" t="s">
        <v>1848</v>
      </c>
      <c r="D286">
        <v>2303006</v>
      </c>
      <c r="E286" t="s">
        <v>1894</v>
      </c>
      <c r="F286">
        <v>1</v>
      </c>
      <c r="G286" t="s">
        <v>275</v>
      </c>
      <c r="H286" t="s">
        <v>275</v>
      </c>
      <c r="I286" t="s">
        <v>2703</v>
      </c>
      <c r="J286">
        <v>0</v>
      </c>
      <c r="K286" t="s">
        <v>2704</v>
      </c>
      <c r="L286" s="1">
        <v>46193.069745370369</v>
      </c>
      <c r="M286" s="1">
        <v>46193.069861111115</v>
      </c>
      <c r="N286">
        <v>998</v>
      </c>
      <c r="O286" t="s">
        <v>1849</v>
      </c>
      <c r="P286">
        <v>68</v>
      </c>
      <c r="Q286">
        <v>6.8</v>
      </c>
      <c r="R286" t="s">
        <v>1851</v>
      </c>
      <c r="S286" t="s">
        <v>1851</v>
      </c>
      <c r="T286" t="s">
        <v>1851</v>
      </c>
      <c r="U286" t="s">
        <v>2705</v>
      </c>
      <c r="V286" t="s">
        <v>1851</v>
      </c>
      <c r="W286" t="s">
        <v>1851</v>
      </c>
      <c r="X286" s="1">
        <v>46193.069861111115</v>
      </c>
    </row>
    <row r="287" spans="1:24">
      <c r="A287">
        <v>286</v>
      </c>
      <c r="B287" t="s">
        <v>1847</v>
      </c>
      <c r="C287" t="s">
        <v>1848</v>
      </c>
      <c r="D287">
        <v>4107546</v>
      </c>
      <c r="E287" t="s">
        <v>1885</v>
      </c>
      <c r="F287">
        <v>2</v>
      </c>
      <c r="G287" t="s">
        <v>1530</v>
      </c>
      <c r="H287" t="s">
        <v>2700</v>
      </c>
      <c r="I287" t="s">
        <v>1887</v>
      </c>
      <c r="J287">
        <v>1</v>
      </c>
      <c r="K287" t="s">
        <v>1888</v>
      </c>
      <c r="L287" s="1">
        <v>46193.069814814815</v>
      </c>
      <c r="M287" s="1">
        <v>46193.070092592592</v>
      </c>
      <c r="N287">
        <v>2411</v>
      </c>
      <c r="O287" t="s">
        <v>1849</v>
      </c>
      <c r="P287">
        <v>69</v>
      </c>
      <c r="Q287">
        <v>6.9</v>
      </c>
      <c r="R287" t="s">
        <v>2706</v>
      </c>
      <c r="S287" t="s">
        <v>1851</v>
      </c>
      <c r="T287" t="s">
        <v>1851</v>
      </c>
      <c r="U287" t="s">
        <v>2702</v>
      </c>
      <c r="V287" t="s">
        <v>1851</v>
      </c>
      <c r="W287" t="s">
        <v>1851</v>
      </c>
      <c r="X287" s="1">
        <v>46193.070092592592</v>
      </c>
    </row>
    <row r="288" spans="1:24">
      <c r="A288">
        <v>287</v>
      </c>
      <c r="B288" t="s">
        <v>1847</v>
      </c>
      <c r="C288" t="s">
        <v>1848</v>
      </c>
      <c r="D288">
        <v>2303105</v>
      </c>
      <c r="E288" t="s">
        <v>1885</v>
      </c>
      <c r="F288">
        <v>1</v>
      </c>
      <c r="G288" t="s">
        <v>680</v>
      </c>
      <c r="H288" t="s">
        <v>2707</v>
      </c>
      <c r="I288" t="s">
        <v>1887</v>
      </c>
      <c r="J288">
        <v>1</v>
      </c>
      <c r="K288" t="s">
        <v>1888</v>
      </c>
      <c r="L288" s="1">
        <v>46193.069907407407</v>
      </c>
      <c r="M288" s="1">
        <v>46193.0702662037</v>
      </c>
      <c r="N288">
        <v>3139</v>
      </c>
      <c r="O288" t="s">
        <v>1849</v>
      </c>
      <c r="P288">
        <v>63</v>
      </c>
      <c r="Q288">
        <v>6.3</v>
      </c>
      <c r="R288" t="s">
        <v>2708</v>
      </c>
      <c r="S288" t="s">
        <v>1851</v>
      </c>
      <c r="T288" t="s">
        <v>1851</v>
      </c>
      <c r="U288" t="s">
        <v>2709</v>
      </c>
      <c r="V288" t="s">
        <v>1851</v>
      </c>
      <c r="W288" t="s">
        <v>1851</v>
      </c>
      <c r="X288" s="1">
        <v>46193.0702662037</v>
      </c>
    </row>
    <row r="289" spans="1:24">
      <c r="A289">
        <v>288</v>
      </c>
      <c r="B289" t="s">
        <v>1847</v>
      </c>
      <c r="C289" t="s">
        <v>1848</v>
      </c>
      <c r="D289">
        <v>4107546</v>
      </c>
      <c r="E289" t="s">
        <v>1894</v>
      </c>
      <c r="F289">
        <v>1</v>
      </c>
      <c r="G289" t="s">
        <v>1530</v>
      </c>
      <c r="H289" t="s">
        <v>2710</v>
      </c>
      <c r="I289" t="s">
        <v>2711</v>
      </c>
      <c r="J289">
        <v>1</v>
      </c>
      <c r="K289" t="s">
        <v>2712</v>
      </c>
      <c r="L289" s="1">
        <v>46193.070219907408</v>
      </c>
      <c r="M289" s="1">
        <v>46193.070381944446</v>
      </c>
      <c r="N289">
        <v>1380</v>
      </c>
      <c r="O289" t="s">
        <v>1849</v>
      </c>
      <c r="P289">
        <v>70</v>
      </c>
      <c r="Q289">
        <v>7</v>
      </c>
      <c r="R289" t="s">
        <v>1851</v>
      </c>
      <c r="S289" t="s">
        <v>1851</v>
      </c>
      <c r="T289" t="s">
        <v>1851</v>
      </c>
      <c r="U289" t="s">
        <v>2713</v>
      </c>
      <c r="V289" t="s">
        <v>1851</v>
      </c>
      <c r="W289" t="s">
        <v>1851</v>
      </c>
      <c r="X289" s="1">
        <v>46193.070381944446</v>
      </c>
    </row>
    <row r="290" spans="1:24">
      <c r="A290">
        <v>289</v>
      </c>
      <c r="B290" t="s">
        <v>1847</v>
      </c>
      <c r="C290" t="s">
        <v>1848</v>
      </c>
      <c r="D290">
        <v>2303105</v>
      </c>
      <c r="E290" t="s">
        <v>1894</v>
      </c>
      <c r="F290">
        <v>1</v>
      </c>
      <c r="G290" t="s">
        <v>680</v>
      </c>
      <c r="H290" t="s">
        <v>680</v>
      </c>
      <c r="I290" t="s">
        <v>2714</v>
      </c>
      <c r="J290">
        <v>0</v>
      </c>
      <c r="K290" t="s">
        <v>2715</v>
      </c>
      <c r="L290" s="1">
        <v>46193.070428240739</v>
      </c>
      <c r="M290" s="1">
        <v>46193.070532407408</v>
      </c>
      <c r="N290">
        <v>977</v>
      </c>
      <c r="O290" t="s">
        <v>1849</v>
      </c>
      <c r="P290">
        <v>66</v>
      </c>
      <c r="Q290">
        <v>6.6</v>
      </c>
      <c r="R290" t="s">
        <v>1851</v>
      </c>
      <c r="S290" t="s">
        <v>1851</v>
      </c>
      <c r="T290" t="s">
        <v>1851</v>
      </c>
      <c r="U290" t="s">
        <v>2716</v>
      </c>
      <c r="V290" t="s">
        <v>1851</v>
      </c>
      <c r="W290" t="s">
        <v>1851</v>
      </c>
      <c r="X290" s="1">
        <v>46193.070532407408</v>
      </c>
    </row>
    <row r="291" spans="1:24">
      <c r="A291">
        <v>290</v>
      </c>
      <c r="B291" t="s">
        <v>1847</v>
      </c>
      <c r="C291" t="s">
        <v>1848</v>
      </c>
      <c r="D291">
        <v>4108007</v>
      </c>
      <c r="E291" t="s">
        <v>1885</v>
      </c>
      <c r="F291">
        <v>1</v>
      </c>
      <c r="G291" t="s">
        <v>1610</v>
      </c>
      <c r="H291" t="s">
        <v>2717</v>
      </c>
      <c r="I291" t="s">
        <v>1887</v>
      </c>
      <c r="J291">
        <v>1</v>
      </c>
      <c r="K291" t="s">
        <v>1888</v>
      </c>
      <c r="L291" s="1">
        <v>46193.070416666669</v>
      </c>
      <c r="M291" s="1">
        <v>46193.070636574077</v>
      </c>
      <c r="N291">
        <v>1898</v>
      </c>
      <c r="O291" t="s">
        <v>1849</v>
      </c>
      <c r="P291">
        <v>71</v>
      </c>
      <c r="Q291">
        <v>7.1</v>
      </c>
      <c r="R291" t="s">
        <v>2718</v>
      </c>
      <c r="S291" t="s">
        <v>1851</v>
      </c>
      <c r="T291" t="s">
        <v>1851</v>
      </c>
      <c r="U291" t="s">
        <v>2719</v>
      </c>
      <c r="V291" t="s">
        <v>1851</v>
      </c>
      <c r="W291" t="s">
        <v>1851</v>
      </c>
      <c r="X291" s="1">
        <v>46193.070636574077</v>
      </c>
    </row>
    <row r="292" spans="1:24">
      <c r="A292">
        <v>291</v>
      </c>
      <c r="B292" t="s">
        <v>1847</v>
      </c>
      <c r="C292" t="s">
        <v>1848</v>
      </c>
      <c r="D292">
        <v>4108007</v>
      </c>
      <c r="E292" t="s">
        <v>1894</v>
      </c>
      <c r="F292">
        <v>1</v>
      </c>
      <c r="G292" t="s">
        <v>1610</v>
      </c>
      <c r="H292" t="s">
        <v>1610</v>
      </c>
      <c r="I292" t="s">
        <v>2720</v>
      </c>
      <c r="J292">
        <v>0</v>
      </c>
      <c r="K292" t="s">
        <v>2721</v>
      </c>
      <c r="L292" s="1">
        <v>46193.070775462962</v>
      </c>
      <c r="M292" s="1">
        <v>46193.070844907408</v>
      </c>
      <c r="N292">
        <v>597</v>
      </c>
      <c r="O292" t="s">
        <v>1849</v>
      </c>
      <c r="P292">
        <v>75</v>
      </c>
      <c r="Q292">
        <v>7.5</v>
      </c>
      <c r="R292" t="s">
        <v>1851</v>
      </c>
      <c r="S292" t="s">
        <v>1851</v>
      </c>
      <c r="T292" t="s">
        <v>1851</v>
      </c>
      <c r="U292" t="s">
        <v>2722</v>
      </c>
      <c r="V292" t="s">
        <v>1851</v>
      </c>
      <c r="W292" t="s">
        <v>1851</v>
      </c>
      <c r="X292" s="1">
        <v>46193.070844907408</v>
      </c>
    </row>
    <row r="293" spans="1:24">
      <c r="A293">
        <v>292</v>
      </c>
      <c r="B293" t="s">
        <v>1847</v>
      </c>
      <c r="C293" t="s">
        <v>1848</v>
      </c>
      <c r="D293">
        <v>2303303</v>
      </c>
      <c r="E293" t="s">
        <v>1885</v>
      </c>
      <c r="F293">
        <v>1</v>
      </c>
      <c r="G293" t="s">
        <v>640</v>
      </c>
      <c r="H293" t="s">
        <v>2723</v>
      </c>
      <c r="I293" t="s">
        <v>1887</v>
      </c>
      <c r="J293">
        <v>1</v>
      </c>
      <c r="K293" t="s">
        <v>1888</v>
      </c>
      <c r="L293" s="1">
        <v>46193.0705787037</v>
      </c>
      <c r="M293" s="1">
        <v>46193.070902777778</v>
      </c>
      <c r="N293">
        <v>2767</v>
      </c>
      <c r="O293" t="s">
        <v>1849</v>
      </c>
      <c r="P293">
        <v>71</v>
      </c>
      <c r="Q293">
        <v>7.1</v>
      </c>
      <c r="R293" t="s">
        <v>2724</v>
      </c>
      <c r="S293" t="s">
        <v>1851</v>
      </c>
      <c r="T293" t="s">
        <v>1851</v>
      </c>
      <c r="U293" t="s">
        <v>2725</v>
      </c>
      <c r="V293" t="s">
        <v>1851</v>
      </c>
      <c r="W293" t="s">
        <v>1851</v>
      </c>
      <c r="X293" s="1">
        <v>46193.070902777778</v>
      </c>
    </row>
    <row r="294" spans="1:24">
      <c r="A294">
        <v>293</v>
      </c>
      <c r="B294" t="s">
        <v>1847</v>
      </c>
      <c r="C294" t="s">
        <v>1848</v>
      </c>
      <c r="D294">
        <v>4108106</v>
      </c>
      <c r="E294" t="s">
        <v>1885</v>
      </c>
      <c r="F294">
        <v>1</v>
      </c>
      <c r="G294" t="s">
        <v>1787</v>
      </c>
      <c r="H294" t="s">
        <v>2726</v>
      </c>
      <c r="I294" t="s">
        <v>1887</v>
      </c>
      <c r="J294">
        <v>1</v>
      </c>
      <c r="K294" t="s">
        <v>1888</v>
      </c>
      <c r="L294" s="1">
        <v>46193.070891203701</v>
      </c>
      <c r="M294" s="1">
        <v>46193.071145833332</v>
      </c>
      <c r="N294">
        <v>2258</v>
      </c>
      <c r="O294" t="s">
        <v>1849</v>
      </c>
      <c r="P294">
        <v>56</v>
      </c>
      <c r="Q294">
        <v>5.6</v>
      </c>
      <c r="R294" t="s">
        <v>2727</v>
      </c>
      <c r="S294" t="s">
        <v>1851</v>
      </c>
      <c r="T294" t="s">
        <v>1851</v>
      </c>
      <c r="U294" t="s">
        <v>2728</v>
      </c>
      <c r="V294" t="s">
        <v>1851</v>
      </c>
      <c r="W294" t="s">
        <v>1851</v>
      </c>
      <c r="X294" s="1">
        <v>46193.071145833332</v>
      </c>
    </row>
    <row r="295" spans="1:24">
      <c r="A295">
        <v>294</v>
      </c>
      <c r="B295" t="s">
        <v>1847</v>
      </c>
      <c r="C295" t="s">
        <v>1848</v>
      </c>
      <c r="D295">
        <v>2303303</v>
      </c>
      <c r="E295" t="s">
        <v>1894</v>
      </c>
      <c r="F295">
        <v>1</v>
      </c>
      <c r="G295" t="s">
        <v>640</v>
      </c>
      <c r="H295" t="s">
        <v>640</v>
      </c>
      <c r="I295" t="s">
        <v>2729</v>
      </c>
      <c r="J295">
        <v>0</v>
      </c>
      <c r="K295" t="s">
        <v>2730</v>
      </c>
      <c r="L295" s="1">
        <v>46193.07104166667</v>
      </c>
      <c r="M295" s="1">
        <v>46193.071168981478</v>
      </c>
      <c r="N295">
        <v>1133</v>
      </c>
      <c r="O295" t="s">
        <v>1849</v>
      </c>
      <c r="P295">
        <v>73</v>
      </c>
      <c r="Q295">
        <v>7.3</v>
      </c>
      <c r="R295" t="s">
        <v>1851</v>
      </c>
      <c r="S295" t="s">
        <v>1851</v>
      </c>
      <c r="T295" t="s">
        <v>1851</v>
      </c>
      <c r="U295" t="s">
        <v>2731</v>
      </c>
      <c r="V295" t="s">
        <v>1851</v>
      </c>
      <c r="W295" t="s">
        <v>1851</v>
      </c>
      <c r="X295" s="1">
        <v>46193.071168981478</v>
      </c>
    </row>
    <row r="296" spans="1:24">
      <c r="A296">
        <v>295</v>
      </c>
      <c r="B296" t="s">
        <v>1847</v>
      </c>
      <c r="C296" t="s">
        <v>1848</v>
      </c>
      <c r="D296">
        <v>4108106</v>
      </c>
      <c r="E296" t="s">
        <v>1894</v>
      </c>
      <c r="F296">
        <v>1</v>
      </c>
      <c r="G296" t="s">
        <v>1787</v>
      </c>
      <c r="H296" t="s">
        <v>1787</v>
      </c>
      <c r="I296" t="s">
        <v>2732</v>
      </c>
      <c r="J296">
        <v>0</v>
      </c>
      <c r="K296" t="s">
        <v>2733</v>
      </c>
      <c r="L296" s="1">
        <v>46193.071284722224</v>
      </c>
      <c r="M296" s="1">
        <v>46193.071412037039</v>
      </c>
      <c r="N296">
        <v>1015</v>
      </c>
      <c r="O296" t="s">
        <v>1849</v>
      </c>
      <c r="P296">
        <v>55</v>
      </c>
      <c r="Q296">
        <v>5.5</v>
      </c>
      <c r="R296" t="s">
        <v>1851</v>
      </c>
      <c r="S296" t="s">
        <v>1851</v>
      </c>
      <c r="T296" t="s">
        <v>1851</v>
      </c>
      <c r="U296" t="s">
        <v>2734</v>
      </c>
      <c r="V296" t="s">
        <v>1851</v>
      </c>
      <c r="W296" t="s">
        <v>1851</v>
      </c>
      <c r="X296" s="1">
        <v>46193.071412037039</v>
      </c>
    </row>
    <row r="297" spans="1:24">
      <c r="A297">
        <v>296</v>
      </c>
      <c r="B297" t="s">
        <v>1847</v>
      </c>
      <c r="C297" t="s">
        <v>1848</v>
      </c>
      <c r="D297">
        <v>3120201</v>
      </c>
      <c r="E297" t="s">
        <v>1885</v>
      </c>
      <c r="F297">
        <v>2</v>
      </c>
      <c r="G297" t="s">
        <v>1312</v>
      </c>
      <c r="H297" t="s">
        <v>2694</v>
      </c>
      <c r="I297" t="s">
        <v>1887</v>
      </c>
      <c r="J297">
        <v>1</v>
      </c>
      <c r="K297" t="s">
        <v>1888</v>
      </c>
      <c r="L297" s="1">
        <v>46193.069398148145</v>
      </c>
      <c r="M297" s="1">
        <v>46193.071527777778</v>
      </c>
      <c r="N297">
        <v>18354</v>
      </c>
      <c r="O297" t="s">
        <v>1854</v>
      </c>
      <c r="R297" t="s">
        <v>2735</v>
      </c>
      <c r="S297" t="s">
        <v>1851</v>
      </c>
      <c r="T297" t="s">
        <v>1851</v>
      </c>
      <c r="U297" t="s">
        <v>2696</v>
      </c>
      <c r="V297" t="s">
        <v>1854</v>
      </c>
      <c r="W297" t="s">
        <v>1851</v>
      </c>
      <c r="X297" s="1">
        <v>46193.071527777778</v>
      </c>
    </row>
    <row r="298" spans="1:24">
      <c r="A298">
        <v>297</v>
      </c>
      <c r="B298" t="s">
        <v>1847</v>
      </c>
      <c r="C298" t="s">
        <v>1848</v>
      </c>
      <c r="D298">
        <v>2303402</v>
      </c>
      <c r="E298" t="s">
        <v>1885</v>
      </c>
      <c r="F298">
        <v>1</v>
      </c>
      <c r="G298" t="s">
        <v>596</v>
      </c>
      <c r="H298" t="s">
        <v>2736</v>
      </c>
      <c r="I298" t="s">
        <v>1887</v>
      </c>
      <c r="J298">
        <v>1</v>
      </c>
      <c r="K298" t="s">
        <v>1888</v>
      </c>
      <c r="L298" s="1">
        <v>46193.071215277778</v>
      </c>
      <c r="M298" s="1">
        <v>46193.071539351855</v>
      </c>
      <c r="N298">
        <v>2749</v>
      </c>
      <c r="O298" t="s">
        <v>1849</v>
      </c>
      <c r="P298">
        <v>65</v>
      </c>
      <c r="Q298">
        <v>6.5</v>
      </c>
      <c r="R298" t="s">
        <v>2737</v>
      </c>
      <c r="S298" t="s">
        <v>1851</v>
      </c>
      <c r="T298" t="s">
        <v>1851</v>
      </c>
      <c r="U298" t="s">
        <v>2738</v>
      </c>
      <c r="V298" t="s">
        <v>1851</v>
      </c>
      <c r="W298" t="s">
        <v>1851</v>
      </c>
      <c r="X298" s="1">
        <v>46193.071539351855</v>
      </c>
    </row>
    <row r="299" spans="1:24">
      <c r="A299">
        <v>298</v>
      </c>
      <c r="B299" t="s">
        <v>1847</v>
      </c>
      <c r="C299" t="s">
        <v>1848</v>
      </c>
      <c r="D299">
        <v>2303402</v>
      </c>
      <c r="E299" t="s">
        <v>1894</v>
      </c>
      <c r="F299">
        <v>1</v>
      </c>
      <c r="G299" t="s">
        <v>596</v>
      </c>
      <c r="H299" t="s">
        <v>596</v>
      </c>
      <c r="I299" t="s">
        <v>2739</v>
      </c>
      <c r="J299">
        <v>0</v>
      </c>
      <c r="K299" t="s">
        <v>2740</v>
      </c>
      <c r="L299" s="1">
        <v>46193.071666666663</v>
      </c>
      <c r="M299" s="1">
        <v>46193.071770833332</v>
      </c>
      <c r="N299">
        <v>969</v>
      </c>
      <c r="O299" t="s">
        <v>1849</v>
      </c>
      <c r="P299">
        <v>68</v>
      </c>
      <c r="Q299">
        <v>6.8</v>
      </c>
      <c r="R299" t="s">
        <v>1851</v>
      </c>
      <c r="S299" t="s">
        <v>1851</v>
      </c>
      <c r="T299" t="s">
        <v>1851</v>
      </c>
      <c r="U299" t="s">
        <v>2741</v>
      </c>
      <c r="V299" t="s">
        <v>1851</v>
      </c>
      <c r="W299" t="s">
        <v>1851</v>
      </c>
      <c r="X299" s="1">
        <v>46193.071770833332</v>
      </c>
    </row>
    <row r="300" spans="1:24">
      <c r="A300">
        <v>299</v>
      </c>
      <c r="B300" t="s">
        <v>1847</v>
      </c>
      <c r="C300" t="s">
        <v>1848</v>
      </c>
      <c r="D300">
        <v>3120201</v>
      </c>
      <c r="E300" t="s">
        <v>1885</v>
      </c>
      <c r="F300">
        <v>3</v>
      </c>
      <c r="G300" t="s">
        <v>1312</v>
      </c>
      <c r="H300" t="s">
        <v>2694</v>
      </c>
      <c r="I300" t="s">
        <v>1887</v>
      </c>
      <c r="J300">
        <v>1</v>
      </c>
      <c r="K300" t="s">
        <v>1888</v>
      </c>
      <c r="L300" s="1">
        <v>46193.071875000001</v>
      </c>
      <c r="M300" s="1">
        <v>46193.071956018517</v>
      </c>
      <c r="N300">
        <v>757</v>
      </c>
      <c r="O300" t="s">
        <v>1849</v>
      </c>
      <c r="P300">
        <v>92</v>
      </c>
      <c r="Q300">
        <v>9.1999999999999993</v>
      </c>
      <c r="R300" t="s">
        <v>2742</v>
      </c>
      <c r="S300" t="s">
        <v>1851</v>
      </c>
      <c r="T300" t="s">
        <v>1851</v>
      </c>
      <c r="U300" t="s">
        <v>2696</v>
      </c>
      <c r="V300" t="s">
        <v>1851</v>
      </c>
      <c r="W300" t="s">
        <v>1851</v>
      </c>
      <c r="X300" s="1">
        <v>46193.071956018517</v>
      </c>
    </row>
    <row r="301" spans="1:24">
      <c r="A301">
        <v>300</v>
      </c>
      <c r="B301" t="s">
        <v>1847</v>
      </c>
      <c r="C301" t="s">
        <v>1848</v>
      </c>
      <c r="D301">
        <v>3120201</v>
      </c>
      <c r="E301" t="s">
        <v>1894</v>
      </c>
      <c r="F301">
        <v>1</v>
      </c>
      <c r="G301" t="s">
        <v>1312</v>
      </c>
      <c r="H301" t="s">
        <v>1312</v>
      </c>
      <c r="I301" t="s">
        <v>2743</v>
      </c>
      <c r="J301">
        <v>0</v>
      </c>
      <c r="K301" t="s">
        <v>2744</v>
      </c>
      <c r="L301" s="1">
        <v>46193.072094907409</v>
      </c>
      <c r="M301" s="1">
        <v>46193.072384259256</v>
      </c>
      <c r="N301">
        <v>2512</v>
      </c>
      <c r="O301" t="s">
        <v>1849</v>
      </c>
      <c r="P301">
        <v>74</v>
      </c>
      <c r="Q301">
        <v>7.4</v>
      </c>
      <c r="R301" t="s">
        <v>1851</v>
      </c>
      <c r="S301" t="s">
        <v>1851</v>
      </c>
      <c r="T301" t="s">
        <v>1851</v>
      </c>
      <c r="U301" t="s">
        <v>2745</v>
      </c>
      <c r="V301" t="s">
        <v>1851</v>
      </c>
      <c r="W301" t="s">
        <v>1851</v>
      </c>
      <c r="X301" s="1">
        <v>46193.072384259256</v>
      </c>
    </row>
    <row r="302" spans="1:24">
      <c r="A302">
        <v>301</v>
      </c>
      <c r="B302" t="s">
        <v>1847</v>
      </c>
      <c r="C302" t="s">
        <v>1848</v>
      </c>
      <c r="D302">
        <v>2303956</v>
      </c>
      <c r="E302" t="s">
        <v>1885</v>
      </c>
      <c r="F302">
        <v>1</v>
      </c>
      <c r="G302" t="s">
        <v>566</v>
      </c>
      <c r="H302" t="s">
        <v>2746</v>
      </c>
      <c r="I302" t="s">
        <v>1887</v>
      </c>
      <c r="J302">
        <v>1</v>
      </c>
      <c r="K302" t="s">
        <v>1888</v>
      </c>
      <c r="L302" s="1">
        <v>46193.071817129632</v>
      </c>
      <c r="M302" s="1">
        <v>46193.072928240741</v>
      </c>
      <c r="N302">
        <v>9620</v>
      </c>
      <c r="O302" t="s">
        <v>1849</v>
      </c>
      <c r="P302">
        <v>63</v>
      </c>
      <c r="Q302">
        <v>6.3</v>
      </c>
      <c r="R302" t="s">
        <v>2747</v>
      </c>
      <c r="S302" t="s">
        <v>1851</v>
      </c>
      <c r="T302" t="s">
        <v>1851</v>
      </c>
      <c r="U302" t="s">
        <v>2748</v>
      </c>
      <c r="V302" t="s">
        <v>1851</v>
      </c>
      <c r="W302" t="s">
        <v>1851</v>
      </c>
      <c r="X302" s="1">
        <v>46193.072928240741</v>
      </c>
    </row>
    <row r="303" spans="1:24">
      <c r="A303">
        <v>302</v>
      </c>
      <c r="B303" t="s">
        <v>1847</v>
      </c>
      <c r="C303" t="s">
        <v>1848</v>
      </c>
      <c r="D303">
        <v>4108809</v>
      </c>
      <c r="E303" t="s">
        <v>1885</v>
      </c>
      <c r="F303">
        <v>1</v>
      </c>
      <c r="G303" t="s">
        <v>1693</v>
      </c>
      <c r="H303" t="s">
        <v>2749</v>
      </c>
      <c r="I303" t="s">
        <v>1887</v>
      </c>
      <c r="J303">
        <v>1</v>
      </c>
      <c r="K303" t="s">
        <v>1888</v>
      </c>
      <c r="L303" s="1">
        <v>46193.071458333332</v>
      </c>
      <c r="M303" s="1">
        <v>46193.072928240741</v>
      </c>
      <c r="N303">
        <v>12758</v>
      </c>
      <c r="O303" t="s">
        <v>1849</v>
      </c>
      <c r="P303">
        <v>58</v>
      </c>
      <c r="Q303">
        <v>5.8</v>
      </c>
      <c r="R303" t="s">
        <v>2750</v>
      </c>
      <c r="S303" t="s">
        <v>1851</v>
      </c>
      <c r="T303" t="s">
        <v>1851</v>
      </c>
      <c r="U303" t="s">
        <v>2751</v>
      </c>
      <c r="V303" t="s">
        <v>1851</v>
      </c>
      <c r="W303" t="s">
        <v>1851</v>
      </c>
      <c r="X303" s="1">
        <v>46193.072928240741</v>
      </c>
    </row>
    <row r="304" spans="1:24">
      <c r="A304">
        <v>303</v>
      </c>
      <c r="B304" t="s">
        <v>1847</v>
      </c>
      <c r="C304" t="s">
        <v>1848</v>
      </c>
      <c r="D304">
        <v>4108809</v>
      </c>
      <c r="E304" t="s">
        <v>1894</v>
      </c>
      <c r="F304">
        <v>1</v>
      </c>
      <c r="G304" t="s">
        <v>1693</v>
      </c>
      <c r="H304" t="s">
        <v>1693</v>
      </c>
      <c r="I304" t="s">
        <v>2752</v>
      </c>
      <c r="J304">
        <v>0</v>
      </c>
      <c r="K304" t="s">
        <v>2753</v>
      </c>
      <c r="L304" s="1">
        <v>46193.073055555556</v>
      </c>
      <c r="M304" s="1">
        <v>46193.073194444441</v>
      </c>
      <c r="N304">
        <v>1188</v>
      </c>
      <c r="O304" t="s">
        <v>1849</v>
      </c>
      <c r="P304">
        <v>63</v>
      </c>
      <c r="Q304">
        <v>6.3</v>
      </c>
      <c r="R304" t="s">
        <v>1851</v>
      </c>
      <c r="S304" t="s">
        <v>1851</v>
      </c>
      <c r="T304" t="s">
        <v>1851</v>
      </c>
      <c r="U304" t="s">
        <v>2754</v>
      </c>
      <c r="V304" t="s">
        <v>1851</v>
      </c>
      <c r="W304" t="s">
        <v>1851</v>
      </c>
      <c r="X304" s="1">
        <v>46193.073194444441</v>
      </c>
    </row>
    <row r="305" spans="1:24">
      <c r="A305">
        <v>304</v>
      </c>
      <c r="B305" t="s">
        <v>1847</v>
      </c>
      <c r="C305" t="s">
        <v>1848</v>
      </c>
      <c r="D305">
        <v>2303956</v>
      </c>
      <c r="E305" t="s">
        <v>1894</v>
      </c>
      <c r="F305">
        <v>1</v>
      </c>
      <c r="G305" t="s">
        <v>566</v>
      </c>
      <c r="H305" t="s">
        <v>566</v>
      </c>
      <c r="I305" t="s">
        <v>2755</v>
      </c>
      <c r="J305">
        <v>0</v>
      </c>
      <c r="K305" t="s">
        <v>2756</v>
      </c>
      <c r="L305" s="1">
        <v>46193.073055555556</v>
      </c>
      <c r="M305" s="1">
        <v>46193.073217592595</v>
      </c>
      <c r="N305">
        <v>1368</v>
      </c>
      <c r="O305" t="s">
        <v>1849</v>
      </c>
      <c r="P305">
        <v>62</v>
      </c>
      <c r="Q305">
        <v>6.2</v>
      </c>
      <c r="R305" t="s">
        <v>1851</v>
      </c>
      <c r="S305" t="s">
        <v>1851</v>
      </c>
      <c r="T305" t="s">
        <v>1851</v>
      </c>
      <c r="U305" t="s">
        <v>2757</v>
      </c>
      <c r="V305" t="s">
        <v>1851</v>
      </c>
      <c r="W305" t="s">
        <v>1851</v>
      </c>
      <c r="X305" s="1">
        <v>46193.073217592595</v>
      </c>
    </row>
    <row r="306" spans="1:24">
      <c r="A306">
        <v>305</v>
      </c>
      <c r="B306" t="s">
        <v>1847</v>
      </c>
      <c r="C306" t="s">
        <v>1848</v>
      </c>
      <c r="D306">
        <v>3126752</v>
      </c>
      <c r="E306" t="s">
        <v>1885</v>
      </c>
      <c r="F306">
        <v>1</v>
      </c>
      <c r="G306" t="s">
        <v>1302</v>
      </c>
      <c r="H306" t="s">
        <v>2758</v>
      </c>
      <c r="I306" t="s">
        <v>1887</v>
      </c>
      <c r="J306">
        <v>1</v>
      </c>
      <c r="K306" t="s">
        <v>1888</v>
      </c>
      <c r="L306" s="1">
        <v>46193.072430555556</v>
      </c>
      <c r="M306" s="1">
        <v>46193.07335648148</v>
      </c>
      <c r="N306">
        <v>8050</v>
      </c>
      <c r="O306" t="s">
        <v>1849</v>
      </c>
      <c r="P306">
        <v>60</v>
      </c>
      <c r="Q306">
        <v>6</v>
      </c>
      <c r="R306" t="s">
        <v>2759</v>
      </c>
      <c r="S306" t="s">
        <v>1851</v>
      </c>
      <c r="T306" t="s">
        <v>1851</v>
      </c>
      <c r="U306" t="s">
        <v>2760</v>
      </c>
      <c r="V306" t="s">
        <v>1851</v>
      </c>
      <c r="W306" t="s">
        <v>1851</v>
      </c>
      <c r="X306" s="1">
        <v>46193.07335648148</v>
      </c>
    </row>
    <row r="307" spans="1:24">
      <c r="A307">
        <v>306</v>
      </c>
      <c r="B307" t="s">
        <v>1847</v>
      </c>
      <c r="C307" t="s">
        <v>1848</v>
      </c>
      <c r="D307">
        <v>4109203</v>
      </c>
      <c r="E307" t="s">
        <v>1885</v>
      </c>
      <c r="F307">
        <v>1</v>
      </c>
      <c r="G307" t="s">
        <v>1600</v>
      </c>
      <c r="H307" t="s">
        <v>2761</v>
      </c>
      <c r="I307" t="s">
        <v>1887</v>
      </c>
      <c r="J307">
        <v>1</v>
      </c>
      <c r="K307" t="s">
        <v>1888</v>
      </c>
      <c r="L307" s="1">
        <v>46193.073240740741</v>
      </c>
      <c r="M307" s="1">
        <v>46193.073541666665</v>
      </c>
      <c r="N307">
        <v>2648</v>
      </c>
      <c r="O307" t="s">
        <v>1849</v>
      </c>
      <c r="P307">
        <v>79</v>
      </c>
      <c r="Q307">
        <v>7.9</v>
      </c>
      <c r="R307" t="s">
        <v>2762</v>
      </c>
      <c r="S307" t="s">
        <v>1851</v>
      </c>
      <c r="T307" t="s">
        <v>1851</v>
      </c>
      <c r="U307" t="s">
        <v>2763</v>
      </c>
      <c r="V307" t="s">
        <v>1851</v>
      </c>
      <c r="W307" t="s">
        <v>1851</v>
      </c>
      <c r="X307" s="1">
        <v>46193.073541666665</v>
      </c>
    </row>
    <row r="308" spans="1:24">
      <c r="A308">
        <v>307</v>
      </c>
      <c r="B308" t="s">
        <v>1847</v>
      </c>
      <c r="C308" t="s">
        <v>1848</v>
      </c>
      <c r="D308">
        <v>3126752</v>
      </c>
      <c r="E308" t="s">
        <v>1894</v>
      </c>
      <c r="F308">
        <v>1</v>
      </c>
      <c r="G308" t="s">
        <v>1302</v>
      </c>
      <c r="H308" t="s">
        <v>1302</v>
      </c>
      <c r="I308" t="s">
        <v>2764</v>
      </c>
      <c r="J308">
        <v>0</v>
      </c>
      <c r="K308" t="s">
        <v>2765</v>
      </c>
      <c r="L308" s="1">
        <v>46193.073506944442</v>
      </c>
      <c r="M308" s="1">
        <v>46193.073657407411</v>
      </c>
      <c r="N308">
        <v>1285</v>
      </c>
      <c r="O308" t="s">
        <v>1849</v>
      </c>
      <c r="P308">
        <v>64</v>
      </c>
      <c r="Q308">
        <v>6.4</v>
      </c>
      <c r="R308" t="s">
        <v>1851</v>
      </c>
      <c r="S308" t="s">
        <v>1851</v>
      </c>
      <c r="T308" t="s">
        <v>1851</v>
      </c>
      <c r="U308" t="s">
        <v>2766</v>
      </c>
      <c r="V308" t="s">
        <v>1851</v>
      </c>
      <c r="W308" t="s">
        <v>1851</v>
      </c>
      <c r="X308" s="1">
        <v>46193.073657407411</v>
      </c>
    </row>
    <row r="309" spans="1:24">
      <c r="A309">
        <v>308</v>
      </c>
      <c r="B309" t="s">
        <v>1847</v>
      </c>
      <c r="C309" t="s">
        <v>1848</v>
      </c>
      <c r="D309">
        <v>4109203</v>
      </c>
      <c r="E309" t="s">
        <v>1894</v>
      </c>
      <c r="F309">
        <v>1</v>
      </c>
      <c r="G309" t="s">
        <v>1600</v>
      </c>
      <c r="H309" t="s">
        <v>2767</v>
      </c>
      <c r="I309" t="s">
        <v>2768</v>
      </c>
      <c r="J309">
        <v>1</v>
      </c>
      <c r="K309" t="s">
        <v>2769</v>
      </c>
      <c r="L309" s="1">
        <v>46193.07366898148</v>
      </c>
      <c r="M309" s="1">
        <v>46193.073807870373</v>
      </c>
      <c r="N309">
        <v>1169</v>
      </c>
      <c r="O309" t="s">
        <v>1849</v>
      </c>
      <c r="P309">
        <v>76</v>
      </c>
      <c r="Q309">
        <v>7.6</v>
      </c>
      <c r="R309" t="s">
        <v>1851</v>
      </c>
      <c r="S309" t="s">
        <v>1851</v>
      </c>
      <c r="T309" t="s">
        <v>1851</v>
      </c>
      <c r="U309" t="s">
        <v>2770</v>
      </c>
      <c r="V309" t="s">
        <v>1851</v>
      </c>
      <c r="W309" t="s">
        <v>1851</v>
      </c>
      <c r="X309" s="1">
        <v>46193.073807870373</v>
      </c>
    </row>
    <row r="310" spans="1:24">
      <c r="A310">
        <v>309</v>
      </c>
      <c r="B310" t="s">
        <v>1847</v>
      </c>
      <c r="C310" t="s">
        <v>1848</v>
      </c>
      <c r="D310">
        <v>3127339</v>
      </c>
      <c r="E310" t="s">
        <v>1885</v>
      </c>
      <c r="F310">
        <v>1</v>
      </c>
      <c r="G310" t="s">
        <v>1074</v>
      </c>
      <c r="H310" t="s">
        <v>2771</v>
      </c>
      <c r="I310" t="s">
        <v>1887</v>
      </c>
      <c r="J310">
        <v>1</v>
      </c>
      <c r="K310" t="s">
        <v>1888</v>
      </c>
      <c r="L310" s="1">
        <v>46193.073703703703</v>
      </c>
      <c r="M310" s="1">
        <v>46193.073831018519</v>
      </c>
      <c r="N310">
        <v>1074</v>
      </c>
      <c r="O310" t="s">
        <v>1849</v>
      </c>
      <c r="P310">
        <v>92</v>
      </c>
      <c r="Q310">
        <v>9.1999999999999993</v>
      </c>
      <c r="R310" t="s">
        <v>2772</v>
      </c>
      <c r="S310" t="s">
        <v>1851</v>
      </c>
      <c r="T310" t="s">
        <v>1851</v>
      </c>
      <c r="U310" t="s">
        <v>2773</v>
      </c>
      <c r="V310" t="s">
        <v>1851</v>
      </c>
      <c r="W310" t="s">
        <v>1851</v>
      </c>
      <c r="X310" s="1">
        <v>46193.073831018519</v>
      </c>
    </row>
    <row r="311" spans="1:24">
      <c r="A311">
        <v>310</v>
      </c>
      <c r="B311" t="s">
        <v>1847</v>
      </c>
      <c r="C311" t="s">
        <v>1848</v>
      </c>
      <c r="D311">
        <v>4109401</v>
      </c>
      <c r="E311" t="s">
        <v>1885</v>
      </c>
      <c r="F311">
        <v>1</v>
      </c>
      <c r="G311" t="s">
        <v>1792</v>
      </c>
      <c r="H311" t="s">
        <v>2774</v>
      </c>
      <c r="I311" t="s">
        <v>1887</v>
      </c>
      <c r="J311">
        <v>1</v>
      </c>
      <c r="K311" t="s">
        <v>1888</v>
      </c>
      <c r="L311" s="1">
        <v>46193.073854166665</v>
      </c>
      <c r="M311" s="1">
        <v>46193.073981481481</v>
      </c>
      <c r="N311">
        <v>1105</v>
      </c>
      <c r="O311" t="s">
        <v>1849</v>
      </c>
      <c r="P311">
        <v>92</v>
      </c>
      <c r="Q311">
        <v>9.1999999999999993</v>
      </c>
      <c r="R311" t="s">
        <v>2775</v>
      </c>
      <c r="S311" t="s">
        <v>1851</v>
      </c>
      <c r="T311" t="s">
        <v>1851</v>
      </c>
      <c r="U311" t="s">
        <v>2776</v>
      </c>
      <c r="V311" t="s">
        <v>1851</v>
      </c>
      <c r="W311" t="s">
        <v>1851</v>
      </c>
      <c r="X311" s="1">
        <v>46193.073981481481</v>
      </c>
    </row>
    <row r="312" spans="1:24">
      <c r="A312">
        <v>311</v>
      </c>
      <c r="B312" t="s">
        <v>1847</v>
      </c>
      <c r="C312" t="s">
        <v>1848</v>
      </c>
      <c r="D312">
        <v>3127339</v>
      </c>
      <c r="E312" t="s">
        <v>1894</v>
      </c>
      <c r="F312">
        <v>1</v>
      </c>
      <c r="G312" t="s">
        <v>1074</v>
      </c>
      <c r="H312" t="s">
        <v>1074</v>
      </c>
      <c r="I312" t="s">
        <v>2777</v>
      </c>
      <c r="J312">
        <v>0</v>
      </c>
      <c r="K312" t="s">
        <v>2778</v>
      </c>
      <c r="L312" s="1">
        <v>46193.073981481481</v>
      </c>
      <c r="M312" s="1">
        <v>46193.074108796296</v>
      </c>
      <c r="N312">
        <v>1091</v>
      </c>
      <c r="O312" t="s">
        <v>1849</v>
      </c>
      <c r="P312">
        <v>65</v>
      </c>
      <c r="Q312">
        <v>6.5</v>
      </c>
      <c r="R312" t="s">
        <v>1851</v>
      </c>
      <c r="S312" t="s">
        <v>1851</v>
      </c>
      <c r="T312" t="s">
        <v>1851</v>
      </c>
      <c r="U312" t="s">
        <v>2779</v>
      </c>
      <c r="V312" t="s">
        <v>1851</v>
      </c>
      <c r="W312" t="s">
        <v>1851</v>
      </c>
      <c r="X312" s="1">
        <v>46193.074108796296</v>
      </c>
    </row>
    <row r="313" spans="1:24">
      <c r="A313">
        <v>312</v>
      </c>
      <c r="B313" t="s">
        <v>1847</v>
      </c>
      <c r="C313" t="s">
        <v>1848</v>
      </c>
      <c r="D313">
        <v>4109401</v>
      </c>
      <c r="E313" t="s">
        <v>1894</v>
      </c>
      <c r="F313">
        <v>1</v>
      </c>
      <c r="G313" t="s">
        <v>1792</v>
      </c>
      <c r="H313" t="s">
        <v>1792</v>
      </c>
      <c r="I313" t="s">
        <v>2780</v>
      </c>
      <c r="J313">
        <v>0</v>
      </c>
      <c r="K313" t="s">
        <v>2781</v>
      </c>
      <c r="L313" s="1">
        <v>46193.074131944442</v>
      </c>
      <c r="M313" s="1">
        <v>46193.074178240742</v>
      </c>
      <c r="N313">
        <v>420</v>
      </c>
      <c r="O313" t="s">
        <v>1849</v>
      </c>
      <c r="P313">
        <v>73</v>
      </c>
      <c r="Q313">
        <v>7.3</v>
      </c>
      <c r="R313" t="s">
        <v>1851</v>
      </c>
      <c r="S313" t="s">
        <v>1851</v>
      </c>
      <c r="T313" t="s">
        <v>1851</v>
      </c>
      <c r="U313" t="s">
        <v>2782</v>
      </c>
      <c r="V313" t="s">
        <v>1851</v>
      </c>
      <c r="W313" t="s">
        <v>1851</v>
      </c>
      <c r="X313" s="1">
        <v>46193.074178240742</v>
      </c>
    </row>
    <row r="314" spans="1:24">
      <c r="A314">
        <v>313</v>
      </c>
      <c r="B314" t="s">
        <v>1847</v>
      </c>
      <c r="C314" t="s">
        <v>1848</v>
      </c>
      <c r="D314">
        <v>3127404</v>
      </c>
      <c r="E314" t="s">
        <v>1885</v>
      </c>
      <c r="F314">
        <v>1</v>
      </c>
      <c r="G314" t="s">
        <v>1059</v>
      </c>
      <c r="H314" t="s">
        <v>2783</v>
      </c>
      <c r="I314" t="s">
        <v>1887</v>
      </c>
      <c r="J314">
        <v>1</v>
      </c>
      <c r="K314" t="s">
        <v>1888</v>
      </c>
      <c r="L314" s="1">
        <v>46193.074143518519</v>
      </c>
      <c r="M314" s="1">
        <v>46193.074826388889</v>
      </c>
      <c r="N314">
        <v>5899</v>
      </c>
      <c r="O314" t="s">
        <v>1849</v>
      </c>
      <c r="P314">
        <v>56</v>
      </c>
      <c r="Q314">
        <v>5.6</v>
      </c>
      <c r="R314" t="s">
        <v>2784</v>
      </c>
      <c r="S314" t="s">
        <v>1851</v>
      </c>
      <c r="T314" t="s">
        <v>1851</v>
      </c>
      <c r="U314" t="s">
        <v>2785</v>
      </c>
      <c r="V314" t="s">
        <v>1851</v>
      </c>
      <c r="W314" t="s">
        <v>1851</v>
      </c>
      <c r="X314" s="1">
        <v>46193.074826388889</v>
      </c>
    </row>
    <row r="315" spans="1:24">
      <c r="A315">
        <v>314</v>
      </c>
      <c r="B315" t="s">
        <v>1847</v>
      </c>
      <c r="C315" t="s">
        <v>1848</v>
      </c>
      <c r="D315">
        <v>4109708</v>
      </c>
      <c r="E315" t="s">
        <v>1885</v>
      </c>
      <c r="F315">
        <v>1</v>
      </c>
      <c r="G315" t="s">
        <v>1470</v>
      </c>
      <c r="H315" t="s">
        <v>2786</v>
      </c>
      <c r="I315" t="s">
        <v>1887</v>
      </c>
      <c r="J315">
        <v>1</v>
      </c>
      <c r="K315" t="s">
        <v>1888</v>
      </c>
      <c r="L315" s="1">
        <v>46193.074224537035</v>
      </c>
      <c r="M315" s="1">
        <v>46193.074826388889</v>
      </c>
      <c r="N315">
        <v>5139</v>
      </c>
      <c r="O315" t="s">
        <v>1849</v>
      </c>
      <c r="P315">
        <v>42</v>
      </c>
      <c r="Q315">
        <v>4.2</v>
      </c>
      <c r="R315" t="s">
        <v>2787</v>
      </c>
      <c r="S315" t="s">
        <v>1851</v>
      </c>
      <c r="T315" t="s">
        <v>1851</v>
      </c>
      <c r="U315" t="s">
        <v>2788</v>
      </c>
      <c r="V315" t="s">
        <v>1851</v>
      </c>
      <c r="W315" t="s">
        <v>1851</v>
      </c>
      <c r="X315" s="1">
        <v>46193.074826388889</v>
      </c>
    </row>
    <row r="316" spans="1:24">
      <c r="A316">
        <v>315</v>
      </c>
      <c r="B316" t="s">
        <v>1847</v>
      </c>
      <c r="C316" t="s">
        <v>1848</v>
      </c>
      <c r="D316">
        <v>4109708</v>
      </c>
      <c r="E316" t="s">
        <v>1894</v>
      </c>
      <c r="F316">
        <v>1</v>
      </c>
      <c r="G316" t="s">
        <v>1470</v>
      </c>
      <c r="H316" t="s">
        <v>1470</v>
      </c>
      <c r="I316" t="s">
        <v>2789</v>
      </c>
      <c r="J316">
        <v>0</v>
      </c>
      <c r="K316" t="s">
        <v>2790</v>
      </c>
      <c r="L316" s="1">
        <v>46193.074965277781</v>
      </c>
      <c r="M316" s="1">
        <v>46193.075127314813</v>
      </c>
      <c r="N316">
        <v>1403</v>
      </c>
      <c r="O316" t="s">
        <v>1849</v>
      </c>
      <c r="P316">
        <v>49</v>
      </c>
      <c r="Q316">
        <v>4.9000000000000004</v>
      </c>
      <c r="R316" t="s">
        <v>1851</v>
      </c>
      <c r="S316" t="s">
        <v>1851</v>
      </c>
      <c r="T316" t="s">
        <v>1851</v>
      </c>
      <c r="U316" t="s">
        <v>2791</v>
      </c>
      <c r="V316" t="s">
        <v>1851</v>
      </c>
      <c r="W316" t="s">
        <v>1851</v>
      </c>
      <c r="X316" s="1">
        <v>46193.075127314813</v>
      </c>
    </row>
    <row r="317" spans="1:24">
      <c r="A317">
        <v>316</v>
      </c>
      <c r="B317" t="s">
        <v>1847</v>
      </c>
      <c r="C317" t="s">
        <v>1848</v>
      </c>
      <c r="D317">
        <v>3127404</v>
      </c>
      <c r="E317" t="s">
        <v>1894</v>
      </c>
      <c r="F317">
        <v>1</v>
      </c>
      <c r="G317" t="s">
        <v>1059</v>
      </c>
      <c r="H317" t="s">
        <v>1059</v>
      </c>
      <c r="I317" t="s">
        <v>2792</v>
      </c>
      <c r="J317">
        <v>0</v>
      </c>
      <c r="K317" t="s">
        <v>2793</v>
      </c>
      <c r="L317" s="1">
        <v>46193.074976851851</v>
      </c>
      <c r="M317" s="1">
        <v>46193.075162037036</v>
      </c>
      <c r="N317">
        <v>1629</v>
      </c>
      <c r="O317" t="s">
        <v>1849</v>
      </c>
      <c r="P317">
        <v>65</v>
      </c>
      <c r="Q317">
        <v>6.5</v>
      </c>
      <c r="R317" t="s">
        <v>1851</v>
      </c>
      <c r="S317" t="s">
        <v>1851</v>
      </c>
      <c r="T317" t="s">
        <v>1851</v>
      </c>
      <c r="U317" t="s">
        <v>2794</v>
      </c>
      <c r="V317" t="s">
        <v>1851</v>
      </c>
      <c r="W317" t="s">
        <v>1851</v>
      </c>
      <c r="X317" s="1">
        <v>46193.075162037036</v>
      </c>
    </row>
    <row r="318" spans="1:24">
      <c r="A318">
        <v>317</v>
      </c>
      <c r="B318" t="s">
        <v>1847</v>
      </c>
      <c r="C318" t="s">
        <v>1848</v>
      </c>
      <c r="D318">
        <v>2304236</v>
      </c>
      <c r="E318" t="s">
        <v>1885</v>
      </c>
      <c r="F318">
        <v>1</v>
      </c>
      <c r="G318" t="s">
        <v>725</v>
      </c>
      <c r="H318" t="s">
        <v>2795</v>
      </c>
      <c r="I318" t="s">
        <v>1887</v>
      </c>
      <c r="J318">
        <v>1</v>
      </c>
      <c r="K318" t="s">
        <v>1888</v>
      </c>
      <c r="L318" s="1">
        <v>46193.073263888888</v>
      </c>
      <c r="M318" s="1">
        <v>46193.07545138889</v>
      </c>
      <c r="N318">
        <v>18892</v>
      </c>
      <c r="O318" t="s">
        <v>1854</v>
      </c>
      <c r="R318" t="s">
        <v>2796</v>
      </c>
      <c r="S318" t="s">
        <v>1851</v>
      </c>
      <c r="T318" t="s">
        <v>1851</v>
      </c>
      <c r="U318" t="s">
        <v>2797</v>
      </c>
      <c r="V318" t="s">
        <v>1854</v>
      </c>
      <c r="W318" t="s">
        <v>1851</v>
      </c>
      <c r="X318" s="1">
        <v>46193.07545138889</v>
      </c>
    </row>
    <row r="319" spans="1:24">
      <c r="A319">
        <v>318</v>
      </c>
      <c r="B319" t="s">
        <v>1847</v>
      </c>
      <c r="C319" t="s">
        <v>1848</v>
      </c>
      <c r="D319">
        <v>3128402</v>
      </c>
      <c r="E319" t="s">
        <v>1885</v>
      </c>
      <c r="F319">
        <v>1</v>
      </c>
      <c r="G319" t="s">
        <v>969</v>
      </c>
      <c r="H319" t="s">
        <v>2798</v>
      </c>
      <c r="I319" t="s">
        <v>1887</v>
      </c>
      <c r="J319">
        <v>1</v>
      </c>
      <c r="K319" t="s">
        <v>1888</v>
      </c>
      <c r="L319" s="1">
        <v>46193.075208333335</v>
      </c>
      <c r="M319" s="1">
        <v>46193.075462962966</v>
      </c>
      <c r="N319">
        <v>2161</v>
      </c>
      <c r="O319" t="s">
        <v>1849</v>
      </c>
      <c r="P319">
        <v>54</v>
      </c>
      <c r="Q319">
        <v>5.4</v>
      </c>
      <c r="R319" t="s">
        <v>2799</v>
      </c>
      <c r="S319" t="s">
        <v>1851</v>
      </c>
      <c r="T319" t="s">
        <v>1851</v>
      </c>
      <c r="U319" t="s">
        <v>2800</v>
      </c>
      <c r="V319" t="s">
        <v>1851</v>
      </c>
      <c r="W319" t="s">
        <v>1851</v>
      </c>
      <c r="X319" s="1">
        <v>46193.075462962966</v>
      </c>
    </row>
    <row r="320" spans="1:24">
      <c r="A320">
        <v>319</v>
      </c>
      <c r="B320" t="s">
        <v>1847</v>
      </c>
      <c r="C320" t="s">
        <v>1848</v>
      </c>
      <c r="D320">
        <v>3128402</v>
      </c>
      <c r="E320" t="s">
        <v>1894</v>
      </c>
      <c r="F320">
        <v>1</v>
      </c>
      <c r="G320" t="s">
        <v>969</v>
      </c>
      <c r="H320" t="s">
        <v>2801</v>
      </c>
      <c r="I320" t="s">
        <v>2802</v>
      </c>
      <c r="J320">
        <v>1</v>
      </c>
      <c r="K320" t="s">
        <v>2803</v>
      </c>
      <c r="L320" s="1">
        <v>46193.075590277775</v>
      </c>
      <c r="M320" s="1">
        <v>46193.075740740744</v>
      </c>
      <c r="N320">
        <v>1355</v>
      </c>
      <c r="O320" t="s">
        <v>1849</v>
      </c>
      <c r="P320">
        <v>55</v>
      </c>
      <c r="Q320">
        <v>5.5</v>
      </c>
      <c r="R320" t="s">
        <v>1851</v>
      </c>
      <c r="S320" t="s">
        <v>1851</v>
      </c>
      <c r="T320" t="s">
        <v>1851</v>
      </c>
      <c r="U320" t="s">
        <v>2804</v>
      </c>
      <c r="V320" t="s">
        <v>1851</v>
      </c>
      <c r="W320" t="s">
        <v>1851</v>
      </c>
      <c r="X320" s="1">
        <v>46193.075740740744</v>
      </c>
    </row>
    <row r="321" spans="1:24">
      <c r="A321">
        <v>320</v>
      </c>
      <c r="B321" t="s">
        <v>1847</v>
      </c>
      <c r="C321" t="s">
        <v>1848</v>
      </c>
      <c r="D321">
        <v>4111209</v>
      </c>
      <c r="E321" t="s">
        <v>1885</v>
      </c>
      <c r="F321">
        <v>1</v>
      </c>
      <c r="G321" t="s">
        <v>1777</v>
      </c>
      <c r="H321" t="s">
        <v>2805</v>
      </c>
      <c r="I321" t="s">
        <v>1887</v>
      </c>
      <c r="J321">
        <v>1</v>
      </c>
      <c r="K321" t="s">
        <v>1888</v>
      </c>
      <c r="L321" s="1">
        <v>46193.075173611112</v>
      </c>
      <c r="M321" s="1">
        <v>46193.075949074075</v>
      </c>
      <c r="N321">
        <v>6748</v>
      </c>
      <c r="O321" t="s">
        <v>1849</v>
      </c>
      <c r="P321">
        <v>72</v>
      </c>
      <c r="Q321">
        <v>7.2</v>
      </c>
      <c r="R321" t="s">
        <v>2806</v>
      </c>
      <c r="S321" t="s">
        <v>1851</v>
      </c>
      <c r="T321" t="s">
        <v>1851</v>
      </c>
      <c r="U321" t="s">
        <v>2807</v>
      </c>
      <c r="V321" t="s">
        <v>1851</v>
      </c>
      <c r="W321" t="s">
        <v>1851</v>
      </c>
      <c r="X321" s="1">
        <v>46193.075949074075</v>
      </c>
    </row>
    <row r="322" spans="1:24">
      <c r="A322">
        <v>321</v>
      </c>
      <c r="B322" t="s">
        <v>1847</v>
      </c>
      <c r="C322" t="s">
        <v>1848</v>
      </c>
      <c r="D322">
        <v>2304236</v>
      </c>
      <c r="E322" t="s">
        <v>1885</v>
      </c>
      <c r="F322">
        <v>2</v>
      </c>
      <c r="G322" t="s">
        <v>725</v>
      </c>
      <c r="H322" t="s">
        <v>2795</v>
      </c>
      <c r="I322" t="s">
        <v>1887</v>
      </c>
      <c r="J322">
        <v>1</v>
      </c>
      <c r="K322" t="s">
        <v>1888</v>
      </c>
      <c r="L322" s="1">
        <v>46193.075671296298</v>
      </c>
      <c r="M322" s="1">
        <v>46193.07613425926</v>
      </c>
      <c r="N322">
        <v>4057</v>
      </c>
      <c r="O322" t="s">
        <v>1849</v>
      </c>
      <c r="P322">
        <v>61</v>
      </c>
      <c r="Q322">
        <v>6.1</v>
      </c>
      <c r="R322" t="s">
        <v>2808</v>
      </c>
      <c r="S322" t="s">
        <v>1851</v>
      </c>
      <c r="T322" t="s">
        <v>1851</v>
      </c>
      <c r="U322" t="s">
        <v>2797</v>
      </c>
      <c r="V322" t="s">
        <v>1851</v>
      </c>
      <c r="W322" t="s">
        <v>1851</v>
      </c>
      <c r="X322" s="1">
        <v>46193.07613425926</v>
      </c>
    </row>
    <row r="323" spans="1:24">
      <c r="A323">
        <v>322</v>
      </c>
      <c r="B323" t="s">
        <v>1847</v>
      </c>
      <c r="C323" t="s">
        <v>1848</v>
      </c>
      <c r="D323">
        <v>3128501</v>
      </c>
      <c r="E323" t="s">
        <v>1885</v>
      </c>
      <c r="F323">
        <v>1</v>
      </c>
      <c r="G323" t="s">
        <v>1337</v>
      </c>
      <c r="H323" t="s">
        <v>2809</v>
      </c>
      <c r="I323" t="s">
        <v>1887</v>
      </c>
      <c r="J323">
        <v>1</v>
      </c>
      <c r="K323" t="s">
        <v>1888</v>
      </c>
      <c r="L323" s="1">
        <v>46193.075787037036</v>
      </c>
      <c r="M323" s="1">
        <v>46193.076168981483</v>
      </c>
      <c r="N323">
        <v>3379</v>
      </c>
      <c r="O323" t="s">
        <v>1849</v>
      </c>
      <c r="P323">
        <v>80</v>
      </c>
      <c r="Q323">
        <v>8</v>
      </c>
      <c r="R323" t="s">
        <v>2810</v>
      </c>
      <c r="S323" t="s">
        <v>1851</v>
      </c>
      <c r="T323" t="s">
        <v>1851</v>
      </c>
      <c r="U323" t="s">
        <v>2811</v>
      </c>
      <c r="V323" t="s">
        <v>1851</v>
      </c>
      <c r="W323" t="s">
        <v>1851</v>
      </c>
      <c r="X323" s="1">
        <v>46193.076168981483</v>
      </c>
    </row>
    <row r="324" spans="1:24">
      <c r="A324">
        <v>323</v>
      </c>
      <c r="B324" t="s">
        <v>1847</v>
      </c>
      <c r="C324" t="s">
        <v>1848</v>
      </c>
      <c r="D324">
        <v>4111209</v>
      </c>
      <c r="E324" t="s">
        <v>1894</v>
      </c>
      <c r="F324">
        <v>1</v>
      </c>
      <c r="G324" t="s">
        <v>1777</v>
      </c>
      <c r="H324" t="s">
        <v>1777</v>
      </c>
      <c r="I324" t="s">
        <v>2812</v>
      </c>
      <c r="J324">
        <v>0</v>
      </c>
      <c r="K324" t="s">
        <v>2813</v>
      </c>
      <c r="L324" s="1">
        <v>46193.076099537036</v>
      </c>
      <c r="M324" s="1">
        <v>46193.076273148145</v>
      </c>
      <c r="N324">
        <v>1428</v>
      </c>
      <c r="O324" t="s">
        <v>1849</v>
      </c>
      <c r="P324">
        <v>70</v>
      </c>
      <c r="Q324">
        <v>7</v>
      </c>
      <c r="R324" t="s">
        <v>1851</v>
      </c>
      <c r="S324" t="s">
        <v>1851</v>
      </c>
      <c r="T324" t="s">
        <v>1851</v>
      </c>
      <c r="U324" t="s">
        <v>2814</v>
      </c>
      <c r="V324" t="s">
        <v>1851</v>
      </c>
      <c r="W324" t="s">
        <v>1851</v>
      </c>
      <c r="X324" s="1">
        <v>46193.076273148145</v>
      </c>
    </row>
    <row r="325" spans="1:24">
      <c r="A325">
        <v>324</v>
      </c>
      <c r="B325" t="s">
        <v>1847</v>
      </c>
      <c r="C325" t="s">
        <v>1848</v>
      </c>
      <c r="D325">
        <v>2304236</v>
      </c>
      <c r="E325" t="s">
        <v>1894</v>
      </c>
      <c r="F325">
        <v>1</v>
      </c>
      <c r="G325" t="s">
        <v>725</v>
      </c>
      <c r="H325" t="s">
        <v>725</v>
      </c>
      <c r="I325" t="s">
        <v>2815</v>
      </c>
      <c r="J325">
        <v>0</v>
      </c>
      <c r="K325" t="s">
        <v>2816</v>
      </c>
      <c r="L325" s="1">
        <v>46193.076284722221</v>
      </c>
      <c r="M325" s="1">
        <v>46193.07640046296</v>
      </c>
      <c r="N325">
        <v>969</v>
      </c>
      <c r="O325" t="s">
        <v>1849</v>
      </c>
      <c r="P325">
        <v>60</v>
      </c>
      <c r="Q325">
        <v>6</v>
      </c>
      <c r="R325" t="s">
        <v>1851</v>
      </c>
      <c r="S325" t="s">
        <v>1851</v>
      </c>
      <c r="T325" t="s">
        <v>1851</v>
      </c>
      <c r="U325" t="s">
        <v>2817</v>
      </c>
      <c r="V325" t="s">
        <v>1851</v>
      </c>
      <c r="W325" t="s">
        <v>1851</v>
      </c>
      <c r="X325" s="1">
        <v>46193.07640046296</v>
      </c>
    </row>
    <row r="326" spans="1:24">
      <c r="A326">
        <v>325</v>
      </c>
      <c r="B326" t="s">
        <v>1847</v>
      </c>
      <c r="C326" t="s">
        <v>1848</v>
      </c>
      <c r="D326">
        <v>3128501</v>
      </c>
      <c r="E326" t="s">
        <v>1894</v>
      </c>
      <c r="F326">
        <v>1</v>
      </c>
      <c r="G326" t="s">
        <v>1337</v>
      </c>
      <c r="H326" t="s">
        <v>2818</v>
      </c>
      <c r="I326" t="s">
        <v>2819</v>
      </c>
      <c r="J326">
        <v>1</v>
      </c>
      <c r="K326" t="s">
        <v>2820</v>
      </c>
      <c r="L326" s="1">
        <v>46193.076296296298</v>
      </c>
      <c r="M326" s="1">
        <v>46193.076423611114</v>
      </c>
      <c r="N326">
        <v>1098</v>
      </c>
      <c r="O326" t="s">
        <v>1849</v>
      </c>
      <c r="P326">
        <v>74</v>
      </c>
      <c r="Q326">
        <v>7.4</v>
      </c>
      <c r="R326" t="s">
        <v>1851</v>
      </c>
      <c r="S326" t="s">
        <v>1851</v>
      </c>
      <c r="T326" t="s">
        <v>1851</v>
      </c>
      <c r="U326" t="s">
        <v>2821</v>
      </c>
      <c r="V326" t="s">
        <v>1851</v>
      </c>
      <c r="W326" t="s">
        <v>1851</v>
      </c>
      <c r="X326" s="1">
        <v>46193.076423611114</v>
      </c>
    </row>
    <row r="327" spans="1:24">
      <c r="A327">
        <v>326</v>
      </c>
      <c r="B327" t="s">
        <v>1847</v>
      </c>
      <c r="C327" t="s">
        <v>1848</v>
      </c>
      <c r="D327">
        <v>4111258</v>
      </c>
      <c r="E327" t="s">
        <v>1885</v>
      </c>
      <c r="F327">
        <v>1</v>
      </c>
      <c r="G327" t="s">
        <v>1767</v>
      </c>
      <c r="H327" t="s">
        <v>2822</v>
      </c>
      <c r="I327" t="s">
        <v>1887</v>
      </c>
      <c r="J327">
        <v>1</v>
      </c>
      <c r="K327" t="s">
        <v>1888</v>
      </c>
      <c r="L327" s="1">
        <v>46193.076307870368</v>
      </c>
      <c r="M327" s="1">
        <v>46193.076863425929</v>
      </c>
      <c r="N327">
        <v>4737</v>
      </c>
      <c r="O327" t="s">
        <v>1849</v>
      </c>
      <c r="P327">
        <v>66</v>
      </c>
      <c r="Q327">
        <v>6.6</v>
      </c>
      <c r="R327" t="s">
        <v>2823</v>
      </c>
      <c r="S327" t="s">
        <v>1851</v>
      </c>
      <c r="T327" t="s">
        <v>1851</v>
      </c>
      <c r="U327" t="s">
        <v>2824</v>
      </c>
      <c r="V327" t="s">
        <v>1851</v>
      </c>
      <c r="W327" t="s">
        <v>1851</v>
      </c>
      <c r="X327" s="1">
        <v>46193.076863425929</v>
      </c>
    </row>
    <row r="328" spans="1:24">
      <c r="A328">
        <v>327</v>
      </c>
      <c r="B328" t="s">
        <v>1847</v>
      </c>
      <c r="C328" t="s">
        <v>1848</v>
      </c>
      <c r="D328">
        <v>2308708</v>
      </c>
      <c r="E328" t="s">
        <v>1885</v>
      </c>
      <c r="F328">
        <v>1</v>
      </c>
      <c r="G328" t="s">
        <v>350</v>
      </c>
      <c r="H328" t="s">
        <v>2825</v>
      </c>
      <c r="I328" t="s">
        <v>1887</v>
      </c>
      <c r="J328">
        <v>1</v>
      </c>
      <c r="K328" t="s">
        <v>1888</v>
      </c>
      <c r="L328" s="1">
        <v>46193.07644675926</v>
      </c>
      <c r="M328" s="1">
        <v>46193.076979166668</v>
      </c>
      <c r="N328">
        <v>4615</v>
      </c>
      <c r="O328" t="s">
        <v>1849</v>
      </c>
      <c r="P328">
        <v>60</v>
      </c>
      <c r="Q328">
        <v>6</v>
      </c>
      <c r="R328" t="s">
        <v>2826</v>
      </c>
      <c r="S328" t="s">
        <v>1851</v>
      </c>
      <c r="T328" t="s">
        <v>1851</v>
      </c>
      <c r="U328" t="s">
        <v>2827</v>
      </c>
      <c r="V328" t="s">
        <v>1851</v>
      </c>
      <c r="W328" t="s">
        <v>1851</v>
      </c>
      <c r="X328" s="1">
        <v>46193.076979166668</v>
      </c>
    </row>
    <row r="329" spans="1:24">
      <c r="A329">
        <v>328</v>
      </c>
      <c r="B329" t="s">
        <v>1847</v>
      </c>
      <c r="C329" t="s">
        <v>1848</v>
      </c>
      <c r="D329">
        <v>3129806</v>
      </c>
      <c r="E329" t="s">
        <v>1885</v>
      </c>
      <c r="F329">
        <v>1</v>
      </c>
      <c r="G329" t="s">
        <v>948</v>
      </c>
      <c r="H329" t="s">
        <v>2828</v>
      </c>
      <c r="I329" t="s">
        <v>1887</v>
      </c>
      <c r="J329">
        <v>1</v>
      </c>
      <c r="K329" t="s">
        <v>1888</v>
      </c>
      <c r="L329" s="1">
        <v>46193.076469907406</v>
      </c>
      <c r="M329" s="1">
        <v>46193.076979166668</v>
      </c>
      <c r="N329">
        <v>4442</v>
      </c>
      <c r="O329" t="s">
        <v>1849</v>
      </c>
      <c r="P329">
        <v>61</v>
      </c>
      <c r="Q329">
        <v>6.1</v>
      </c>
      <c r="R329" t="s">
        <v>2829</v>
      </c>
      <c r="S329" t="s">
        <v>1851</v>
      </c>
      <c r="T329" t="s">
        <v>1851</v>
      </c>
      <c r="U329" t="s">
        <v>2830</v>
      </c>
      <c r="V329" t="s">
        <v>1851</v>
      </c>
      <c r="W329" t="s">
        <v>1851</v>
      </c>
      <c r="X329" s="1">
        <v>46193.076979166668</v>
      </c>
    </row>
    <row r="330" spans="1:24">
      <c r="A330">
        <v>329</v>
      </c>
      <c r="B330" t="s">
        <v>1847</v>
      </c>
      <c r="C330" t="s">
        <v>1848</v>
      </c>
      <c r="D330">
        <v>4111258</v>
      </c>
      <c r="E330" t="s">
        <v>1894</v>
      </c>
      <c r="F330">
        <v>1</v>
      </c>
      <c r="G330" t="s">
        <v>1767</v>
      </c>
      <c r="H330" t="s">
        <v>1767</v>
      </c>
      <c r="I330" t="s">
        <v>2831</v>
      </c>
      <c r="J330">
        <v>0</v>
      </c>
      <c r="K330" t="s">
        <v>2832</v>
      </c>
      <c r="L330" s="1">
        <v>46193.077013888891</v>
      </c>
      <c r="M330" s="1">
        <v>46193.077210648145</v>
      </c>
      <c r="N330">
        <v>1732</v>
      </c>
      <c r="O330" t="s">
        <v>1849</v>
      </c>
      <c r="P330">
        <v>66</v>
      </c>
      <c r="Q330">
        <v>6.6</v>
      </c>
      <c r="R330" t="s">
        <v>1851</v>
      </c>
      <c r="S330" t="s">
        <v>1851</v>
      </c>
      <c r="T330" t="s">
        <v>1851</v>
      </c>
      <c r="U330" t="s">
        <v>2833</v>
      </c>
      <c r="V330" t="s">
        <v>1851</v>
      </c>
      <c r="W330" t="s">
        <v>1851</v>
      </c>
      <c r="X330" s="1">
        <v>46193.077210648145</v>
      </c>
    </row>
    <row r="331" spans="1:24">
      <c r="A331">
        <v>330</v>
      </c>
      <c r="B331" t="s">
        <v>1847</v>
      </c>
      <c r="C331" t="s">
        <v>1848</v>
      </c>
      <c r="D331">
        <v>2308708</v>
      </c>
      <c r="E331" t="s">
        <v>1894</v>
      </c>
      <c r="F331">
        <v>1</v>
      </c>
      <c r="G331" t="s">
        <v>350</v>
      </c>
      <c r="H331" t="s">
        <v>350</v>
      </c>
      <c r="I331" t="s">
        <v>2834</v>
      </c>
      <c r="J331">
        <v>0</v>
      </c>
      <c r="K331" t="s">
        <v>2835</v>
      </c>
      <c r="L331" s="1">
        <v>46193.077118055553</v>
      </c>
      <c r="M331" s="1">
        <v>46193.077233796299</v>
      </c>
      <c r="N331">
        <v>988</v>
      </c>
      <c r="O331" t="s">
        <v>1849</v>
      </c>
      <c r="P331">
        <v>65</v>
      </c>
      <c r="Q331">
        <v>6.5</v>
      </c>
      <c r="R331" t="s">
        <v>1851</v>
      </c>
      <c r="S331" t="s">
        <v>1851</v>
      </c>
      <c r="T331" t="s">
        <v>1851</v>
      </c>
      <c r="U331" t="s">
        <v>2836</v>
      </c>
      <c r="V331" t="s">
        <v>1851</v>
      </c>
      <c r="W331" t="s">
        <v>1851</v>
      </c>
      <c r="X331" s="1">
        <v>46193.077233796299</v>
      </c>
    </row>
    <row r="332" spans="1:24">
      <c r="A332">
        <v>331</v>
      </c>
      <c r="B332" t="s">
        <v>1847</v>
      </c>
      <c r="C332" t="s">
        <v>1848</v>
      </c>
      <c r="D332">
        <v>3129806</v>
      </c>
      <c r="E332" t="s">
        <v>1894</v>
      </c>
      <c r="F332">
        <v>1</v>
      </c>
      <c r="G332" t="s">
        <v>948</v>
      </c>
      <c r="H332" t="s">
        <v>948</v>
      </c>
      <c r="I332" t="s">
        <v>2837</v>
      </c>
      <c r="J332">
        <v>0</v>
      </c>
      <c r="K332" t="s">
        <v>2838</v>
      </c>
      <c r="L332" s="1">
        <v>46193.07712962963</v>
      </c>
      <c r="M332" s="1">
        <v>46193.077314814815</v>
      </c>
      <c r="N332">
        <v>1527</v>
      </c>
      <c r="O332" t="s">
        <v>1849</v>
      </c>
      <c r="P332">
        <v>69</v>
      </c>
      <c r="Q332">
        <v>6.9</v>
      </c>
      <c r="R332" t="s">
        <v>1851</v>
      </c>
      <c r="S332" t="s">
        <v>1851</v>
      </c>
      <c r="T332" t="s">
        <v>1851</v>
      </c>
      <c r="U332" t="s">
        <v>2839</v>
      </c>
      <c r="V332" t="s">
        <v>1851</v>
      </c>
      <c r="W332" t="s">
        <v>1851</v>
      </c>
      <c r="X332" s="1">
        <v>46193.077314814815</v>
      </c>
    </row>
    <row r="333" spans="1:24">
      <c r="A333">
        <v>332</v>
      </c>
      <c r="B333" t="s">
        <v>1847</v>
      </c>
      <c r="C333" t="s">
        <v>1848</v>
      </c>
      <c r="D333">
        <v>2310308</v>
      </c>
      <c r="E333" t="s">
        <v>1885</v>
      </c>
      <c r="F333">
        <v>1</v>
      </c>
      <c r="G333" t="s">
        <v>451</v>
      </c>
      <c r="H333" t="s">
        <v>2840</v>
      </c>
      <c r="I333" t="s">
        <v>1887</v>
      </c>
      <c r="J333">
        <v>1</v>
      </c>
      <c r="K333" t="s">
        <v>1888</v>
      </c>
      <c r="L333" s="1">
        <v>46193.077280092592</v>
      </c>
      <c r="M333" s="1">
        <v>46193.077581018515</v>
      </c>
      <c r="N333">
        <v>2592</v>
      </c>
      <c r="O333" t="s">
        <v>1849</v>
      </c>
      <c r="P333">
        <v>63</v>
      </c>
      <c r="Q333">
        <v>6.3</v>
      </c>
      <c r="R333" t="s">
        <v>2841</v>
      </c>
      <c r="S333" t="s">
        <v>1851</v>
      </c>
      <c r="T333" t="s">
        <v>1851</v>
      </c>
      <c r="U333" t="s">
        <v>2842</v>
      </c>
      <c r="V333" t="s">
        <v>1851</v>
      </c>
      <c r="W333" t="s">
        <v>1851</v>
      </c>
      <c r="X333" s="1">
        <v>46193.077581018515</v>
      </c>
    </row>
    <row r="334" spans="1:24">
      <c r="A334">
        <v>333</v>
      </c>
      <c r="B334" t="s">
        <v>1847</v>
      </c>
      <c r="C334" t="s">
        <v>1848</v>
      </c>
      <c r="D334">
        <v>4111704</v>
      </c>
      <c r="E334" t="s">
        <v>1885</v>
      </c>
      <c r="F334">
        <v>1</v>
      </c>
      <c r="G334" t="s">
        <v>1802</v>
      </c>
      <c r="H334" t="s">
        <v>2843</v>
      </c>
      <c r="I334" t="s">
        <v>1887</v>
      </c>
      <c r="J334">
        <v>1</v>
      </c>
      <c r="K334" t="s">
        <v>1888</v>
      </c>
      <c r="L334" s="1">
        <v>46193.077256944445</v>
      </c>
      <c r="M334" s="1">
        <v>46193.077662037038</v>
      </c>
      <c r="N334">
        <v>3531</v>
      </c>
      <c r="O334" t="s">
        <v>1849</v>
      </c>
      <c r="P334">
        <v>65</v>
      </c>
      <c r="Q334">
        <v>6.5</v>
      </c>
      <c r="R334" t="s">
        <v>2844</v>
      </c>
      <c r="S334" t="s">
        <v>1851</v>
      </c>
      <c r="T334" t="s">
        <v>1851</v>
      </c>
      <c r="U334" t="s">
        <v>2845</v>
      </c>
      <c r="V334" t="s">
        <v>1851</v>
      </c>
      <c r="W334" t="s">
        <v>1851</v>
      </c>
      <c r="X334" s="1">
        <v>46193.077662037038</v>
      </c>
    </row>
    <row r="335" spans="1:24">
      <c r="A335">
        <v>334</v>
      </c>
      <c r="B335" t="s">
        <v>1847</v>
      </c>
      <c r="C335" t="s">
        <v>1848</v>
      </c>
      <c r="D335">
        <v>3130101</v>
      </c>
      <c r="E335" t="s">
        <v>1885</v>
      </c>
      <c r="F335">
        <v>1</v>
      </c>
      <c r="G335" t="s">
        <v>1054</v>
      </c>
      <c r="H335" t="s">
        <v>2846</v>
      </c>
      <c r="I335" t="s">
        <v>1887</v>
      </c>
      <c r="J335">
        <v>1</v>
      </c>
      <c r="K335" t="s">
        <v>1888</v>
      </c>
      <c r="L335" s="1">
        <v>46193.077361111114</v>
      </c>
      <c r="M335" s="1">
        <v>46193.07775462963</v>
      </c>
      <c r="N335">
        <v>3412</v>
      </c>
      <c r="O335" t="s">
        <v>1849</v>
      </c>
      <c r="P335">
        <v>65</v>
      </c>
      <c r="Q335">
        <v>6.5</v>
      </c>
      <c r="R335" t="s">
        <v>2847</v>
      </c>
      <c r="S335" t="s">
        <v>1851</v>
      </c>
      <c r="T335" t="s">
        <v>1851</v>
      </c>
      <c r="U335" t="s">
        <v>2848</v>
      </c>
      <c r="V335" t="s">
        <v>1851</v>
      </c>
      <c r="W335" t="s">
        <v>1851</v>
      </c>
      <c r="X335" s="1">
        <v>46193.07775462963</v>
      </c>
    </row>
    <row r="336" spans="1:24">
      <c r="A336">
        <v>335</v>
      </c>
      <c r="B336" t="s">
        <v>1847</v>
      </c>
      <c r="C336" t="s">
        <v>1848</v>
      </c>
      <c r="D336">
        <v>2310308</v>
      </c>
      <c r="E336" t="s">
        <v>1894</v>
      </c>
      <c r="F336">
        <v>1</v>
      </c>
      <c r="G336" t="s">
        <v>451</v>
      </c>
      <c r="H336" t="s">
        <v>451</v>
      </c>
      <c r="I336" t="s">
        <v>2849</v>
      </c>
      <c r="J336">
        <v>0</v>
      </c>
      <c r="K336" t="s">
        <v>450</v>
      </c>
      <c r="L336" s="1">
        <v>46193.077731481484</v>
      </c>
      <c r="M336" s="1">
        <v>46193.0778587963</v>
      </c>
      <c r="N336">
        <v>1176</v>
      </c>
      <c r="O336" t="s">
        <v>1849</v>
      </c>
      <c r="P336">
        <v>70</v>
      </c>
      <c r="Q336">
        <v>7</v>
      </c>
      <c r="R336" t="s">
        <v>1851</v>
      </c>
      <c r="S336" t="s">
        <v>1851</v>
      </c>
      <c r="T336" t="s">
        <v>1851</v>
      </c>
      <c r="U336" t="s">
        <v>2850</v>
      </c>
      <c r="V336" t="s">
        <v>1851</v>
      </c>
      <c r="W336" t="s">
        <v>1851</v>
      </c>
      <c r="X336" s="1">
        <v>46193.0778587963</v>
      </c>
    </row>
    <row r="337" spans="1:24">
      <c r="A337">
        <v>336</v>
      </c>
      <c r="B337" t="s">
        <v>1847</v>
      </c>
      <c r="C337" t="s">
        <v>1848</v>
      </c>
      <c r="D337">
        <v>4111704</v>
      </c>
      <c r="E337" t="s">
        <v>1894</v>
      </c>
      <c r="F337">
        <v>1</v>
      </c>
      <c r="G337" t="s">
        <v>1802</v>
      </c>
      <c r="H337" t="s">
        <v>1802</v>
      </c>
      <c r="I337" t="s">
        <v>2851</v>
      </c>
      <c r="J337">
        <v>0</v>
      </c>
      <c r="K337" t="s">
        <v>2852</v>
      </c>
      <c r="L337" s="1">
        <v>46193.077800925923</v>
      </c>
      <c r="M337" s="1">
        <v>46193.077962962961</v>
      </c>
      <c r="N337">
        <v>1376</v>
      </c>
      <c r="O337" t="s">
        <v>1849</v>
      </c>
      <c r="P337">
        <v>68</v>
      </c>
      <c r="Q337">
        <v>6.8</v>
      </c>
      <c r="R337" t="s">
        <v>1851</v>
      </c>
      <c r="S337" t="s">
        <v>1851</v>
      </c>
      <c r="T337" t="s">
        <v>1851</v>
      </c>
      <c r="U337" t="s">
        <v>2853</v>
      </c>
      <c r="V337" t="s">
        <v>1851</v>
      </c>
      <c r="W337" t="s">
        <v>1851</v>
      </c>
      <c r="X337" s="1">
        <v>46193.077962962961</v>
      </c>
    </row>
    <row r="338" spans="1:24">
      <c r="A338">
        <v>337</v>
      </c>
      <c r="B338" t="s">
        <v>1847</v>
      </c>
      <c r="C338" t="s">
        <v>1848</v>
      </c>
      <c r="D338">
        <v>3130101</v>
      </c>
      <c r="E338" t="s">
        <v>1894</v>
      </c>
      <c r="F338">
        <v>1</v>
      </c>
      <c r="G338" t="s">
        <v>1054</v>
      </c>
      <c r="H338" t="s">
        <v>1054</v>
      </c>
      <c r="I338" t="s">
        <v>2854</v>
      </c>
      <c r="J338">
        <v>0</v>
      </c>
      <c r="K338" t="s">
        <v>2855</v>
      </c>
      <c r="L338" s="1">
        <v>46193.077905092592</v>
      </c>
      <c r="M338" s="1">
        <v>46193.078101851854</v>
      </c>
      <c r="N338">
        <v>1635</v>
      </c>
      <c r="O338" t="s">
        <v>1849</v>
      </c>
      <c r="P338">
        <v>74</v>
      </c>
      <c r="Q338">
        <v>7.4</v>
      </c>
      <c r="R338" t="s">
        <v>1851</v>
      </c>
      <c r="S338" t="s">
        <v>1851</v>
      </c>
      <c r="T338" t="s">
        <v>1851</v>
      </c>
      <c r="U338" t="s">
        <v>2856</v>
      </c>
      <c r="V338" t="s">
        <v>1851</v>
      </c>
      <c r="W338" t="s">
        <v>1851</v>
      </c>
      <c r="X338" s="1">
        <v>46193.078101851854</v>
      </c>
    </row>
    <row r="339" spans="1:24">
      <c r="A339">
        <v>338</v>
      </c>
      <c r="B339" t="s">
        <v>1847</v>
      </c>
      <c r="C339" t="s">
        <v>1848</v>
      </c>
      <c r="D339">
        <v>2310407</v>
      </c>
      <c r="E339" t="s">
        <v>1885</v>
      </c>
      <c r="F339">
        <v>1</v>
      </c>
      <c r="G339" t="s">
        <v>695</v>
      </c>
      <c r="H339" t="s">
        <v>2857</v>
      </c>
      <c r="I339" t="s">
        <v>1887</v>
      </c>
      <c r="J339">
        <v>1</v>
      </c>
      <c r="K339" t="s">
        <v>1888</v>
      </c>
      <c r="L339" s="1">
        <v>46193.077905092592</v>
      </c>
      <c r="M339" s="1">
        <v>46193.078263888892</v>
      </c>
      <c r="N339">
        <v>3090</v>
      </c>
      <c r="O339" t="s">
        <v>1849</v>
      </c>
      <c r="P339">
        <v>63</v>
      </c>
      <c r="Q339">
        <v>6.3</v>
      </c>
      <c r="R339" t="s">
        <v>2858</v>
      </c>
      <c r="S339" t="s">
        <v>1851</v>
      </c>
      <c r="T339" t="s">
        <v>1851</v>
      </c>
      <c r="U339" t="s">
        <v>2859</v>
      </c>
      <c r="V339" t="s">
        <v>1851</v>
      </c>
      <c r="W339" t="s">
        <v>1851</v>
      </c>
      <c r="X339" s="1">
        <v>46193.078263888892</v>
      </c>
    </row>
    <row r="340" spans="1:24">
      <c r="A340">
        <v>339</v>
      </c>
      <c r="B340" t="s">
        <v>1847</v>
      </c>
      <c r="C340" t="s">
        <v>1848</v>
      </c>
      <c r="D340">
        <v>4115408</v>
      </c>
      <c r="E340" t="s">
        <v>1885</v>
      </c>
      <c r="F340">
        <v>1</v>
      </c>
      <c r="G340" t="s">
        <v>1630</v>
      </c>
      <c r="H340" t="s">
        <v>2860</v>
      </c>
      <c r="I340" t="s">
        <v>1887</v>
      </c>
      <c r="J340">
        <v>1</v>
      </c>
      <c r="K340" t="s">
        <v>1888</v>
      </c>
      <c r="L340" s="1">
        <v>46193.078009259261</v>
      </c>
      <c r="M340" s="1">
        <v>46193.078287037039</v>
      </c>
      <c r="N340">
        <v>2350</v>
      </c>
      <c r="O340" t="s">
        <v>1849</v>
      </c>
      <c r="P340">
        <v>60</v>
      </c>
      <c r="Q340">
        <v>6</v>
      </c>
      <c r="R340" t="s">
        <v>2861</v>
      </c>
      <c r="S340" t="s">
        <v>1851</v>
      </c>
      <c r="T340" t="s">
        <v>1851</v>
      </c>
      <c r="U340" t="s">
        <v>2862</v>
      </c>
      <c r="V340" t="s">
        <v>1851</v>
      </c>
      <c r="W340" t="s">
        <v>1851</v>
      </c>
      <c r="X340" s="1">
        <v>46193.078287037039</v>
      </c>
    </row>
    <row r="341" spans="1:24">
      <c r="A341">
        <v>340</v>
      </c>
      <c r="B341" t="s">
        <v>1847</v>
      </c>
      <c r="C341" t="s">
        <v>1848</v>
      </c>
      <c r="D341">
        <v>4115408</v>
      </c>
      <c r="E341" t="s">
        <v>1894</v>
      </c>
      <c r="F341">
        <v>1</v>
      </c>
      <c r="G341" t="s">
        <v>1630</v>
      </c>
      <c r="H341" t="s">
        <v>1630</v>
      </c>
      <c r="I341" t="s">
        <v>2863</v>
      </c>
      <c r="J341">
        <v>0</v>
      </c>
      <c r="K341" t="s">
        <v>2864</v>
      </c>
      <c r="L341" s="1">
        <v>46193.078414351854</v>
      </c>
      <c r="M341" s="1">
        <v>46193.078518518516</v>
      </c>
      <c r="N341">
        <v>975</v>
      </c>
      <c r="O341" t="s">
        <v>1849</v>
      </c>
      <c r="P341">
        <v>70</v>
      </c>
      <c r="Q341">
        <v>7</v>
      </c>
      <c r="R341" t="s">
        <v>1851</v>
      </c>
      <c r="S341" t="s">
        <v>1851</v>
      </c>
      <c r="T341" t="s">
        <v>1851</v>
      </c>
      <c r="U341" t="s">
        <v>2865</v>
      </c>
      <c r="V341" t="s">
        <v>1851</v>
      </c>
      <c r="W341" t="s">
        <v>1851</v>
      </c>
      <c r="X341" s="1">
        <v>46193.078518518516</v>
      </c>
    </row>
    <row r="342" spans="1:24">
      <c r="A342">
        <v>341</v>
      </c>
      <c r="B342" t="s">
        <v>1847</v>
      </c>
      <c r="C342" t="s">
        <v>1848</v>
      </c>
      <c r="D342">
        <v>2310407</v>
      </c>
      <c r="E342" t="s">
        <v>1894</v>
      </c>
      <c r="F342">
        <v>1</v>
      </c>
      <c r="G342" t="s">
        <v>695</v>
      </c>
      <c r="H342" t="s">
        <v>695</v>
      </c>
      <c r="I342" t="s">
        <v>2866</v>
      </c>
      <c r="J342">
        <v>0</v>
      </c>
      <c r="K342" t="s">
        <v>2867</v>
      </c>
      <c r="L342" s="1">
        <v>46193.078414351854</v>
      </c>
      <c r="M342" s="1">
        <v>46193.078530092593</v>
      </c>
      <c r="N342">
        <v>992</v>
      </c>
      <c r="O342" t="s">
        <v>1849</v>
      </c>
      <c r="P342">
        <v>66</v>
      </c>
      <c r="Q342">
        <v>6.6</v>
      </c>
      <c r="R342" t="s">
        <v>1851</v>
      </c>
      <c r="S342" t="s">
        <v>1851</v>
      </c>
      <c r="T342" t="s">
        <v>1851</v>
      </c>
      <c r="U342" t="s">
        <v>2868</v>
      </c>
      <c r="V342" t="s">
        <v>1851</v>
      </c>
      <c r="W342" t="s">
        <v>1851</v>
      </c>
      <c r="X342" s="1">
        <v>46193.078530092593</v>
      </c>
    </row>
    <row r="343" spans="1:24">
      <c r="A343">
        <v>342</v>
      </c>
      <c r="B343" t="s">
        <v>1847</v>
      </c>
      <c r="C343" t="s">
        <v>1848</v>
      </c>
      <c r="D343">
        <v>2312106</v>
      </c>
      <c r="E343" t="s">
        <v>1885</v>
      </c>
      <c r="F343">
        <v>1</v>
      </c>
      <c r="G343" t="s">
        <v>660</v>
      </c>
      <c r="H343" t="s">
        <v>2869</v>
      </c>
      <c r="I343" t="s">
        <v>1887</v>
      </c>
      <c r="J343">
        <v>1</v>
      </c>
      <c r="K343" t="s">
        <v>1888</v>
      </c>
      <c r="L343" s="1">
        <v>46193.078576388885</v>
      </c>
      <c r="M343" s="1">
        <v>46193.078923611109</v>
      </c>
      <c r="N343">
        <v>3016</v>
      </c>
      <c r="O343" t="s">
        <v>1849</v>
      </c>
      <c r="P343">
        <v>63</v>
      </c>
      <c r="Q343">
        <v>6.3</v>
      </c>
      <c r="R343" t="s">
        <v>2870</v>
      </c>
      <c r="S343" t="s">
        <v>1851</v>
      </c>
      <c r="T343" t="s">
        <v>1851</v>
      </c>
      <c r="U343" t="s">
        <v>2871</v>
      </c>
      <c r="V343" t="s">
        <v>1851</v>
      </c>
      <c r="W343" t="s">
        <v>1851</v>
      </c>
      <c r="X343" s="1">
        <v>46193.078923611109</v>
      </c>
    </row>
    <row r="344" spans="1:24">
      <c r="A344">
        <v>343</v>
      </c>
      <c r="B344" t="s">
        <v>1847</v>
      </c>
      <c r="C344" t="s">
        <v>1848</v>
      </c>
      <c r="D344">
        <v>4115754</v>
      </c>
      <c r="E344" t="s">
        <v>1885</v>
      </c>
      <c r="F344">
        <v>1</v>
      </c>
      <c r="G344" t="s">
        <v>1535</v>
      </c>
      <c r="H344" t="s">
        <v>2872</v>
      </c>
      <c r="I344" t="s">
        <v>1887</v>
      </c>
      <c r="J344">
        <v>1</v>
      </c>
      <c r="K344" t="s">
        <v>1888</v>
      </c>
      <c r="L344" s="1">
        <v>46193.078576388885</v>
      </c>
      <c r="M344" s="1">
        <v>46193.078923611109</v>
      </c>
      <c r="N344">
        <v>3017</v>
      </c>
      <c r="O344" t="s">
        <v>1849</v>
      </c>
      <c r="P344">
        <v>73</v>
      </c>
      <c r="Q344">
        <v>7.3</v>
      </c>
      <c r="R344" t="s">
        <v>2873</v>
      </c>
      <c r="S344" t="s">
        <v>1851</v>
      </c>
      <c r="T344" t="s">
        <v>1851</v>
      </c>
      <c r="U344" t="s">
        <v>2874</v>
      </c>
      <c r="V344" t="s">
        <v>1851</v>
      </c>
      <c r="W344" t="s">
        <v>1851</v>
      </c>
      <c r="X344" s="1">
        <v>46193.078923611109</v>
      </c>
    </row>
    <row r="345" spans="1:24">
      <c r="A345">
        <v>344</v>
      </c>
      <c r="B345" t="s">
        <v>1847</v>
      </c>
      <c r="C345" t="s">
        <v>1848</v>
      </c>
      <c r="D345">
        <v>4115754</v>
      </c>
      <c r="E345" t="s">
        <v>1894</v>
      </c>
      <c r="F345">
        <v>1</v>
      </c>
      <c r="G345" t="s">
        <v>1535</v>
      </c>
      <c r="H345" t="s">
        <v>1535</v>
      </c>
      <c r="I345" t="s">
        <v>2875</v>
      </c>
      <c r="J345">
        <v>0</v>
      </c>
      <c r="K345" t="s">
        <v>2876</v>
      </c>
      <c r="L345" s="1">
        <v>46193.079050925924</v>
      </c>
      <c r="M345" s="1">
        <v>46193.07917824074</v>
      </c>
      <c r="N345">
        <v>1078</v>
      </c>
      <c r="O345" t="s">
        <v>1849</v>
      </c>
      <c r="P345">
        <v>75</v>
      </c>
      <c r="Q345">
        <v>7.5</v>
      </c>
      <c r="R345" t="s">
        <v>1851</v>
      </c>
      <c r="S345" t="s">
        <v>1851</v>
      </c>
      <c r="T345" t="s">
        <v>1851</v>
      </c>
      <c r="U345" t="s">
        <v>2877</v>
      </c>
      <c r="V345" t="s">
        <v>1851</v>
      </c>
      <c r="W345" t="s">
        <v>1851</v>
      </c>
      <c r="X345" s="1">
        <v>46193.07917824074</v>
      </c>
    </row>
    <row r="346" spans="1:24">
      <c r="A346">
        <v>345</v>
      </c>
      <c r="B346" t="s">
        <v>1847</v>
      </c>
      <c r="C346" t="s">
        <v>1848</v>
      </c>
      <c r="D346">
        <v>2312106</v>
      </c>
      <c r="E346" t="s">
        <v>1894</v>
      </c>
      <c r="F346">
        <v>1</v>
      </c>
      <c r="G346" t="s">
        <v>660</v>
      </c>
      <c r="H346" t="s">
        <v>660</v>
      </c>
      <c r="I346" t="s">
        <v>2878</v>
      </c>
      <c r="J346">
        <v>0</v>
      </c>
      <c r="K346" t="s">
        <v>2879</v>
      </c>
      <c r="L346" s="1">
        <v>46193.079074074078</v>
      </c>
      <c r="M346" s="1">
        <v>46193.079189814816</v>
      </c>
      <c r="N346">
        <v>989</v>
      </c>
      <c r="O346" t="s">
        <v>1849</v>
      </c>
      <c r="P346">
        <v>65</v>
      </c>
      <c r="Q346">
        <v>6.5</v>
      </c>
      <c r="R346" t="s">
        <v>1851</v>
      </c>
      <c r="S346" t="s">
        <v>1851</v>
      </c>
      <c r="T346" t="s">
        <v>1851</v>
      </c>
      <c r="U346" t="s">
        <v>2880</v>
      </c>
      <c r="V346" t="s">
        <v>1851</v>
      </c>
      <c r="W346" t="s">
        <v>1851</v>
      </c>
      <c r="X346" s="1">
        <v>46193.079189814816</v>
      </c>
    </row>
    <row r="347" spans="1:24">
      <c r="A347">
        <v>346</v>
      </c>
      <c r="B347" t="s">
        <v>1847</v>
      </c>
      <c r="C347" t="s">
        <v>1848</v>
      </c>
      <c r="D347">
        <v>2313252</v>
      </c>
      <c r="E347" t="s">
        <v>1885</v>
      </c>
      <c r="F347">
        <v>1</v>
      </c>
      <c r="G347" t="s">
        <v>665</v>
      </c>
      <c r="H347" t="s">
        <v>2881</v>
      </c>
      <c r="I347" t="s">
        <v>1887</v>
      </c>
      <c r="J347">
        <v>1</v>
      </c>
      <c r="K347" t="s">
        <v>1888</v>
      </c>
      <c r="L347" s="1">
        <v>46193.079236111109</v>
      </c>
      <c r="M347" s="1">
        <v>46193.07953703704</v>
      </c>
      <c r="N347">
        <v>2576</v>
      </c>
      <c r="O347" t="s">
        <v>1849</v>
      </c>
      <c r="P347">
        <v>64</v>
      </c>
      <c r="Q347">
        <v>6.4</v>
      </c>
      <c r="R347" t="s">
        <v>2882</v>
      </c>
      <c r="S347" t="s">
        <v>1851</v>
      </c>
      <c r="T347" t="s">
        <v>1851</v>
      </c>
      <c r="U347" t="s">
        <v>2883</v>
      </c>
      <c r="V347" t="s">
        <v>1851</v>
      </c>
      <c r="W347" t="s">
        <v>1851</v>
      </c>
      <c r="X347" s="1">
        <v>46193.07953703704</v>
      </c>
    </row>
    <row r="348" spans="1:24">
      <c r="A348">
        <v>347</v>
      </c>
      <c r="B348" t="s">
        <v>1847</v>
      </c>
      <c r="C348" t="s">
        <v>1848</v>
      </c>
      <c r="D348">
        <v>4118451</v>
      </c>
      <c r="E348" t="s">
        <v>1885</v>
      </c>
      <c r="F348">
        <v>1</v>
      </c>
      <c r="G348" t="s">
        <v>1555</v>
      </c>
      <c r="H348" t="s">
        <v>2884</v>
      </c>
      <c r="I348" t="s">
        <v>1887</v>
      </c>
      <c r="J348">
        <v>1</v>
      </c>
      <c r="K348" t="s">
        <v>1888</v>
      </c>
      <c r="L348" s="1">
        <v>46193.079224537039</v>
      </c>
      <c r="M348" s="1">
        <v>46193.079606481479</v>
      </c>
      <c r="N348">
        <v>3354</v>
      </c>
      <c r="O348" t="s">
        <v>1849</v>
      </c>
      <c r="P348">
        <v>81</v>
      </c>
      <c r="Q348">
        <v>8.1</v>
      </c>
      <c r="R348" t="s">
        <v>2885</v>
      </c>
      <c r="S348" t="s">
        <v>1851</v>
      </c>
      <c r="T348" t="s">
        <v>1851</v>
      </c>
      <c r="U348" t="s">
        <v>2886</v>
      </c>
      <c r="V348" t="s">
        <v>1851</v>
      </c>
      <c r="W348" t="s">
        <v>1851</v>
      </c>
      <c r="X348" s="1">
        <v>46193.079606481479</v>
      </c>
    </row>
    <row r="349" spans="1:24">
      <c r="A349">
        <v>348</v>
      </c>
      <c r="B349" t="s">
        <v>1847</v>
      </c>
      <c r="C349" t="s">
        <v>1848</v>
      </c>
      <c r="D349">
        <v>2313252</v>
      </c>
      <c r="E349" t="s">
        <v>1894</v>
      </c>
      <c r="F349">
        <v>1</v>
      </c>
      <c r="G349" t="s">
        <v>665</v>
      </c>
      <c r="H349" t="s">
        <v>665</v>
      </c>
      <c r="I349" t="s">
        <v>2887</v>
      </c>
      <c r="J349">
        <v>0</v>
      </c>
      <c r="K349" t="s">
        <v>2888</v>
      </c>
      <c r="L349" s="1">
        <v>46193.079675925925</v>
      </c>
      <c r="M349" s="1">
        <v>46193.079814814817</v>
      </c>
      <c r="N349">
        <v>1205</v>
      </c>
      <c r="O349" t="s">
        <v>1849</v>
      </c>
      <c r="P349">
        <v>66</v>
      </c>
      <c r="Q349">
        <v>6.6</v>
      </c>
      <c r="R349" t="s">
        <v>1851</v>
      </c>
      <c r="S349" t="s">
        <v>1851</v>
      </c>
      <c r="T349" t="s">
        <v>1851</v>
      </c>
      <c r="U349" t="s">
        <v>2889</v>
      </c>
      <c r="V349" t="s">
        <v>1851</v>
      </c>
      <c r="W349" t="s">
        <v>1851</v>
      </c>
      <c r="X349" s="1">
        <v>46193.079814814817</v>
      </c>
    </row>
    <row r="350" spans="1:24">
      <c r="A350">
        <v>349</v>
      </c>
      <c r="B350" t="s">
        <v>1847</v>
      </c>
      <c r="C350" t="s">
        <v>1848</v>
      </c>
      <c r="D350">
        <v>4118451</v>
      </c>
      <c r="E350" t="s">
        <v>1894</v>
      </c>
      <c r="F350">
        <v>1</v>
      </c>
      <c r="G350" t="s">
        <v>1555</v>
      </c>
      <c r="H350" t="s">
        <v>2890</v>
      </c>
      <c r="I350" t="s">
        <v>2891</v>
      </c>
      <c r="J350">
        <v>1</v>
      </c>
      <c r="K350" t="s">
        <v>2892</v>
      </c>
      <c r="L350" s="1">
        <v>46193.079733796294</v>
      </c>
      <c r="M350" s="1">
        <v>46193.07984953704</v>
      </c>
      <c r="N350">
        <v>1020</v>
      </c>
      <c r="O350" t="s">
        <v>1849</v>
      </c>
      <c r="P350">
        <v>77</v>
      </c>
      <c r="Q350">
        <v>7.7</v>
      </c>
      <c r="R350" t="s">
        <v>1851</v>
      </c>
      <c r="S350" t="s">
        <v>1851</v>
      </c>
      <c r="T350" t="s">
        <v>1851</v>
      </c>
      <c r="U350" t="s">
        <v>2893</v>
      </c>
      <c r="V350" t="s">
        <v>1851</v>
      </c>
      <c r="W350" t="s">
        <v>1851</v>
      </c>
      <c r="X350" s="1">
        <v>46193.07984953704</v>
      </c>
    </row>
    <row r="351" spans="1:24">
      <c r="A351">
        <v>350</v>
      </c>
      <c r="B351" t="s">
        <v>1847</v>
      </c>
      <c r="C351" t="s">
        <v>1848</v>
      </c>
      <c r="D351">
        <v>4119806</v>
      </c>
      <c r="E351" t="s">
        <v>1885</v>
      </c>
      <c r="F351">
        <v>1</v>
      </c>
      <c r="G351" t="s">
        <v>1644</v>
      </c>
      <c r="H351" t="s">
        <v>2894</v>
      </c>
      <c r="I351" t="s">
        <v>1887</v>
      </c>
      <c r="J351">
        <v>1</v>
      </c>
      <c r="K351" t="s">
        <v>1888</v>
      </c>
      <c r="L351" s="1">
        <v>46193.079918981479</v>
      </c>
      <c r="M351" s="1">
        <v>46193.080046296294</v>
      </c>
      <c r="N351">
        <v>1161</v>
      </c>
      <c r="O351" t="s">
        <v>1849</v>
      </c>
      <c r="P351">
        <v>92</v>
      </c>
      <c r="Q351">
        <v>9.1999999999999993</v>
      </c>
      <c r="R351" t="s">
        <v>2895</v>
      </c>
      <c r="S351" t="s">
        <v>1851</v>
      </c>
      <c r="T351" t="s">
        <v>1851</v>
      </c>
      <c r="U351" t="s">
        <v>2896</v>
      </c>
      <c r="V351" t="s">
        <v>1851</v>
      </c>
      <c r="W351" t="s">
        <v>1851</v>
      </c>
      <c r="X351" s="1">
        <v>46193.080046296294</v>
      </c>
    </row>
    <row r="352" spans="1:24">
      <c r="A352">
        <v>351</v>
      </c>
      <c r="B352" t="s">
        <v>1847</v>
      </c>
      <c r="C352" t="s">
        <v>1848</v>
      </c>
      <c r="D352">
        <v>2313955</v>
      </c>
      <c r="E352" t="s">
        <v>1885</v>
      </c>
      <c r="F352">
        <v>1</v>
      </c>
      <c r="G352" t="s">
        <v>260</v>
      </c>
      <c r="H352" t="s">
        <v>2897</v>
      </c>
      <c r="I352" t="s">
        <v>1887</v>
      </c>
      <c r="J352">
        <v>1</v>
      </c>
      <c r="K352" t="s">
        <v>1888</v>
      </c>
      <c r="L352" s="1">
        <v>46193.07984953704</v>
      </c>
      <c r="M352" s="1">
        <v>46193.080208333333</v>
      </c>
      <c r="N352">
        <v>3125</v>
      </c>
      <c r="O352" t="s">
        <v>1849</v>
      </c>
      <c r="P352">
        <v>62</v>
      </c>
      <c r="Q352">
        <v>6.2</v>
      </c>
      <c r="R352" t="s">
        <v>2898</v>
      </c>
      <c r="S352" t="s">
        <v>1851</v>
      </c>
      <c r="T352" t="s">
        <v>1851</v>
      </c>
      <c r="U352" t="s">
        <v>2899</v>
      </c>
      <c r="V352" t="s">
        <v>1851</v>
      </c>
      <c r="W352" t="s">
        <v>1851</v>
      </c>
      <c r="X352" s="1">
        <v>46193.080208333333</v>
      </c>
    </row>
    <row r="353" spans="1:24">
      <c r="A353">
        <v>352</v>
      </c>
      <c r="B353" t="s">
        <v>1847</v>
      </c>
      <c r="C353" t="s">
        <v>1848</v>
      </c>
      <c r="D353">
        <v>4119806</v>
      </c>
      <c r="E353" t="s">
        <v>1894</v>
      </c>
      <c r="F353">
        <v>1</v>
      </c>
      <c r="G353" t="s">
        <v>1644</v>
      </c>
      <c r="H353" t="s">
        <v>1644</v>
      </c>
      <c r="I353" t="s">
        <v>2900</v>
      </c>
      <c r="J353">
        <v>0</v>
      </c>
      <c r="K353" t="s">
        <v>2901</v>
      </c>
      <c r="L353" s="1">
        <v>46193.08017361111</v>
      </c>
      <c r="M353" s="1">
        <v>46193.080300925925</v>
      </c>
      <c r="N353">
        <v>1064</v>
      </c>
      <c r="O353" t="s">
        <v>1849</v>
      </c>
      <c r="P353">
        <v>56</v>
      </c>
      <c r="Q353">
        <v>5.6</v>
      </c>
      <c r="R353" t="s">
        <v>1851</v>
      </c>
      <c r="S353" t="s">
        <v>1851</v>
      </c>
      <c r="T353" t="s">
        <v>1851</v>
      </c>
      <c r="U353" t="s">
        <v>2902</v>
      </c>
      <c r="V353" t="s">
        <v>1851</v>
      </c>
      <c r="W353" t="s">
        <v>1851</v>
      </c>
      <c r="X353" s="1">
        <v>46193.080300925925</v>
      </c>
    </row>
    <row r="354" spans="1:24">
      <c r="A354">
        <v>353</v>
      </c>
      <c r="B354" t="s">
        <v>1847</v>
      </c>
      <c r="C354" t="s">
        <v>1848</v>
      </c>
      <c r="D354">
        <v>3131505</v>
      </c>
      <c r="E354" t="s">
        <v>1885</v>
      </c>
      <c r="F354">
        <v>1</v>
      </c>
      <c r="G354" t="s">
        <v>1232</v>
      </c>
      <c r="H354" t="s">
        <v>2903</v>
      </c>
      <c r="I354" t="s">
        <v>1887</v>
      </c>
      <c r="J354">
        <v>1</v>
      </c>
      <c r="K354" t="s">
        <v>1888</v>
      </c>
      <c r="L354" s="1">
        <v>46193.078159722223</v>
      </c>
      <c r="M354" s="1">
        <v>46193.080324074072</v>
      </c>
      <c r="N354">
        <v>18699</v>
      </c>
      <c r="O354" t="s">
        <v>1854</v>
      </c>
      <c r="R354" t="s">
        <v>2904</v>
      </c>
      <c r="S354" t="s">
        <v>1851</v>
      </c>
      <c r="T354" t="s">
        <v>1851</v>
      </c>
      <c r="U354" t="s">
        <v>2905</v>
      </c>
      <c r="V354" t="s">
        <v>1854</v>
      </c>
      <c r="W354" t="s">
        <v>1851</v>
      </c>
      <c r="X354" s="1">
        <v>46193.080324074072</v>
      </c>
    </row>
    <row r="355" spans="1:24">
      <c r="A355">
        <v>354</v>
      </c>
      <c r="B355" t="s">
        <v>1847</v>
      </c>
      <c r="C355" t="s">
        <v>1848</v>
      </c>
      <c r="D355">
        <v>2313955</v>
      </c>
      <c r="E355" t="s">
        <v>1894</v>
      </c>
      <c r="F355">
        <v>1</v>
      </c>
      <c r="G355" t="s">
        <v>260</v>
      </c>
      <c r="H355" t="s">
        <v>260</v>
      </c>
      <c r="I355" t="s">
        <v>2906</v>
      </c>
      <c r="J355">
        <v>0</v>
      </c>
      <c r="K355" t="s">
        <v>2907</v>
      </c>
      <c r="L355" s="1">
        <v>46193.080335648148</v>
      </c>
      <c r="M355" s="1">
        <v>46193.080451388887</v>
      </c>
      <c r="N355">
        <v>961</v>
      </c>
      <c r="O355" t="s">
        <v>1849</v>
      </c>
      <c r="P355">
        <v>65</v>
      </c>
      <c r="Q355">
        <v>6.5</v>
      </c>
      <c r="R355" t="s">
        <v>1851</v>
      </c>
      <c r="S355" t="s">
        <v>1851</v>
      </c>
      <c r="T355" t="s">
        <v>1851</v>
      </c>
      <c r="U355" t="s">
        <v>2908</v>
      </c>
      <c r="V355" t="s">
        <v>1851</v>
      </c>
      <c r="W355" t="s">
        <v>1851</v>
      </c>
      <c r="X355" s="1">
        <v>46193.080451388887</v>
      </c>
    </row>
    <row r="356" spans="1:24">
      <c r="A356">
        <v>355</v>
      </c>
      <c r="B356" t="s">
        <v>1847</v>
      </c>
      <c r="C356" t="s">
        <v>1848</v>
      </c>
      <c r="D356">
        <v>4120655</v>
      </c>
      <c r="E356" t="s">
        <v>1885</v>
      </c>
      <c r="F356">
        <v>1</v>
      </c>
      <c r="G356" t="s">
        <v>1663</v>
      </c>
      <c r="H356" t="s">
        <v>2909</v>
      </c>
      <c r="I356" t="s">
        <v>1887</v>
      </c>
      <c r="J356">
        <v>1</v>
      </c>
      <c r="K356" t="s">
        <v>1888</v>
      </c>
      <c r="L356" s="1">
        <v>46193.080335648148</v>
      </c>
      <c r="M356" s="1">
        <v>46193.081736111111</v>
      </c>
      <c r="N356">
        <v>12009</v>
      </c>
      <c r="O356" t="s">
        <v>1849</v>
      </c>
      <c r="P356">
        <v>49</v>
      </c>
      <c r="Q356">
        <v>4.9000000000000004</v>
      </c>
      <c r="R356" t="s">
        <v>2910</v>
      </c>
      <c r="S356" t="s">
        <v>1851</v>
      </c>
      <c r="T356" t="s">
        <v>1851</v>
      </c>
      <c r="U356" t="s">
        <v>2911</v>
      </c>
      <c r="V356" t="s">
        <v>1851</v>
      </c>
      <c r="W356" t="s">
        <v>1851</v>
      </c>
      <c r="X356" s="1">
        <v>46193.081736111111</v>
      </c>
    </row>
    <row r="357" spans="1:24">
      <c r="A357">
        <v>356</v>
      </c>
      <c r="B357" t="s">
        <v>1847</v>
      </c>
      <c r="C357" t="s">
        <v>1848</v>
      </c>
      <c r="D357">
        <v>4120655</v>
      </c>
      <c r="E357" t="s">
        <v>1894</v>
      </c>
      <c r="F357">
        <v>1</v>
      </c>
      <c r="G357" t="s">
        <v>1663</v>
      </c>
      <c r="H357" t="s">
        <v>1663</v>
      </c>
      <c r="I357" t="s">
        <v>2912</v>
      </c>
      <c r="J357">
        <v>0</v>
      </c>
      <c r="K357" t="s">
        <v>2913</v>
      </c>
      <c r="L357" s="1">
        <v>46193.081875000003</v>
      </c>
      <c r="M357" s="1">
        <v>46193.082002314812</v>
      </c>
      <c r="N357">
        <v>1171</v>
      </c>
      <c r="O357" t="s">
        <v>1849</v>
      </c>
      <c r="P357">
        <v>55</v>
      </c>
      <c r="Q357">
        <v>5.5</v>
      </c>
      <c r="R357" t="s">
        <v>1851</v>
      </c>
      <c r="S357" t="s">
        <v>1851</v>
      </c>
      <c r="T357" t="s">
        <v>1851</v>
      </c>
      <c r="U357" t="s">
        <v>2914</v>
      </c>
      <c r="V357" t="s">
        <v>1851</v>
      </c>
      <c r="W357" t="s">
        <v>1851</v>
      </c>
      <c r="X357" s="1">
        <v>46193.082002314812</v>
      </c>
    </row>
    <row r="358" spans="1:24">
      <c r="A358">
        <v>357</v>
      </c>
      <c r="B358" t="s">
        <v>1847</v>
      </c>
      <c r="C358" t="s">
        <v>1848</v>
      </c>
      <c r="D358">
        <v>3131505</v>
      </c>
      <c r="E358" t="s">
        <v>1885</v>
      </c>
      <c r="F358">
        <v>2</v>
      </c>
      <c r="G358" t="s">
        <v>1232</v>
      </c>
      <c r="H358" t="s">
        <v>2903</v>
      </c>
      <c r="I358" t="s">
        <v>1887</v>
      </c>
      <c r="J358">
        <v>1</v>
      </c>
      <c r="K358" t="s">
        <v>1888</v>
      </c>
      <c r="L358" s="1">
        <v>46193.080497685187</v>
      </c>
      <c r="M358" s="1">
        <v>46193.082037037035</v>
      </c>
      <c r="N358">
        <v>13360</v>
      </c>
      <c r="O358" t="s">
        <v>1849</v>
      </c>
      <c r="P358">
        <v>92</v>
      </c>
      <c r="Q358">
        <v>9.1999999999999993</v>
      </c>
      <c r="R358" t="s">
        <v>2915</v>
      </c>
      <c r="S358" t="s">
        <v>1851</v>
      </c>
      <c r="T358" t="s">
        <v>1851</v>
      </c>
      <c r="U358" t="s">
        <v>2905</v>
      </c>
      <c r="V358" t="s">
        <v>1851</v>
      </c>
      <c r="W358" t="s">
        <v>1851</v>
      </c>
      <c r="X358" s="1">
        <v>46193.082037037035</v>
      </c>
    </row>
    <row r="359" spans="1:24">
      <c r="A359">
        <v>358</v>
      </c>
      <c r="B359" t="s">
        <v>1847</v>
      </c>
      <c r="C359" t="s">
        <v>1848</v>
      </c>
      <c r="D359">
        <v>2100436</v>
      </c>
      <c r="E359" t="s">
        <v>1885</v>
      </c>
      <c r="F359">
        <v>1</v>
      </c>
      <c r="G359" t="s">
        <v>551</v>
      </c>
      <c r="H359" t="s">
        <v>2916</v>
      </c>
      <c r="I359" t="s">
        <v>1887</v>
      </c>
      <c r="J359">
        <v>1</v>
      </c>
      <c r="K359" t="s">
        <v>1888</v>
      </c>
      <c r="L359" s="1">
        <v>46193.080497685187</v>
      </c>
      <c r="M359" s="1">
        <v>46193.082037037035</v>
      </c>
      <c r="N359">
        <v>13344</v>
      </c>
      <c r="O359" t="s">
        <v>1849</v>
      </c>
      <c r="P359">
        <v>69</v>
      </c>
      <c r="Q359">
        <v>6.9</v>
      </c>
      <c r="R359" t="s">
        <v>2917</v>
      </c>
      <c r="S359" t="s">
        <v>1851</v>
      </c>
      <c r="T359" t="s">
        <v>1851</v>
      </c>
      <c r="U359" t="s">
        <v>2918</v>
      </c>
      <c r="V359" t="s">
        <v>1851</v>
      </c>
      <c r="W359" t="s">
        <v>1851</v>
      </c>
      <c r="X359" s="1">
        <v>46193.082037037035</v>
      </c>
    </row>
    <row r="360" spans="1:24">
      <c r="A360">
        <v>359</v>
      </c>
      <c r="B360" t="s">
        <v>1847</v>
      </c>
      <c r="C360" t="s">
        <v>1848</v>
      </c>
      <c r="D360">
        <v>3131505</v>
      </c>
      <c r="E360" t="s">
        <v>1894</v>
      </c>
      <c r="F360">
        <v>1</v>
      </c>
      <c r="G360" t="s">
        <v>1232</v>
      </c>
      <c r="H360" t="s">
        <v>2919</v>
      </c>
      <c r="I360" t="s">
        <v>2920</v>
      </c>
      <c r="J360">
        <v>1</v>
      </c>
      <c r="K360" t="s">
        <v>2921</v>
      </c>
      <c r="L360" s="1">
        <v>46193.082175925927</v>
      </c>
      <c r="M360" s="1">
        <v>46193.082326388889</v>
      </c>
      <c r="N360">
        <v>1288</v>
      </c>
      <c r="O360" t="s">
        <v>1849</v>
      </c>
      <c r="P360">
        <v>83</v>
      </c>
      <c r="Q360">
        <v>8.3000000000000007</v>
      </c>
      <c r="R360" t="s">
        <v>1851</v>
      </c>
      <c r="S360" t="s">
        <v>1851</v>
      </c>
      <c r="T360" t="s">
        <v>1851</v>
      </c>
      <c r="U360" t="s">
        <v>2922</v>
      </c>
      <c r="V360" t="s">
        <v>1851</v>
      </c>
      <c r="W360" t="s">
        <v>1851</v>
      </c>
      <c r="X360" s="1">
        <v>46193.082326388889</v>
      </c>
    </row>
    <row r="361" spans="1:24">
      <c r="A361">
        <v>360</v>
      </c>
      <c r="B361" t="s">
        <v>1847</v>
      </c>
      <c r="C361" t="s">
        <v>1848</v>
      </c>
      <c r="D361">
        <v>2100436</v>
      </c>
      <c r="E361" t="s">
        <v>1894</v>
      </c>
      <c r="F361">
        <v>1</v>
      </c>
      <c r="G361" t="s">
        <v>551</v>
      </c>
      <c r="H361" t="s">
        <v>551</v>
      </c>
      <c r="I361" t="s">
        <v>2923</v>
      </c>
      <c r="J361">
        <v>0</v>
      </c>
      <c r="K361" t="s">
        <v>2924</v>
      </c>
      <c r="L361" s="1">
        <v>46193.082175925927</v>
      </c>
      <c r="M361" s="1">
        <v>46193.082361111112</v>
      </c>
      <c r="N361">
        <v>1526</v>
      </c>
      <c r="O361" t="s">
        <v>1849</v>
      </c>
      <c r="P361">
        <v>65</v>
      </c>
      <c r="Q361">
        <v>6.5</v>
      </c>
      <c r="R361" t="s">
        <v>1851</v>
      </c>
      <c r="S361" t="s">
        <v>1851</v>
      </c>
      <c r="T361" t="s">
        <v>1851</v>
      </c>
      <c r="U361" t="s">
        <v>2925</v>
      </c>
      <c r="V361" t="s">
        <v>1851</v>
      </c>
      <c r="W361" t="s">
        <v>1851</v>
      </c>
      <c r="X361" s="1">
        <v>46193.082361111112</v>
      </c>
    </row>
    <row r="362" spans="1:24">
      <c r="A362">
        <v>361</v>
      </c>
      <c r="B362" t="s">
        <v>1847</v>
      </c>
      <c r="C362" t="s">
        <v>1848</v>
      </c>
      <c r="D362">
        <v>2100501</v>
      </c>
      <c r="E362" t="s">
        <v>1885</v>
      </c>
      <c r="F362">
        <v>1</v>
      </c>
      <c r="G362" t="s">
        <v>411</v>
      </c>
      <c r="H362" t="s">
        <v>2926</v>
      </c>
      <c r="I362" t="s">
        <v>1887</v>
      </c>
      <c r="J362">
        <v>1</v>
      </c>
      <c r="K362" t="s">
        <v>1888</v>
      </c>
      <c r="L362" s="1">
        <v>46193.082407407404</v>
      </c>
      <c r="M362" s="1">
        <v>46193.082638888889</v>
      </c>
      <c r="N362">
        <v>2033</v>
      </c>
      <c r="O362" t="s">
        <v>1849</v>
      </c>
      <c r="P362">
        <v>73</v>
      </c>
      <c r="Q362">
        <v>7.3</v>
      </c>
      <c r="R362" t="s">
        <v>2927</v>
      </c>
      <c r="S362" t="s">
        <v>1851</v>
      </c>
      <c r="T362" t="s">
        <v>1851</v>
      </c>
      <c r="U362" t="s">
        <v>2928</v>
      </c>
      <c r="V362" t="s">
        <v>1851</v>
      </c>
      <c r="W362" t="s">
        <v>1851</v>
      </c>
      <c r="X362" s="1">
        <v>46193.082638888889</v>
      </c>
    </row>
    <row r="363" spans="1:24">
      <c r="A363">
        <v>362</v>
      </c>
      <c r="B363" t="s">
        <v>1847</v>
      </c>
      <c r="C363" t="s">
        <v>1848</v>
      </c>
      <c r="D363">
        <v>2100501</v>
      </c>
      <c r="E363" t="s">
        <v>1894</v>
      </c>
      <c r="F363">
        <v>1</v>
      </c>
      <c r="G363" t="s">
        <v>411</v>
      </c>
      <c r="H363" t="s">
        <v>411</v>
      </c>
      <c r="I363" t="s">
        <v>2929</v>
      </c>
      <c r="J363">
        <v>0</v>
      </c>
      <c r="K363" t="s">
        <v>2930</v>
      </c>
      <c r="L363" s="1">
        <v>46193.082766203705</v>
      </c>
      <c r="M363" s="1">
        <v>46193.082905092589</v>
      </c>
      <c r="N363">
        <v>1165</v>
      </c>
      <c r="O363" t="s">
        <v>1849</v>
      </c>
      <c r="P363">
        <v>63</v>
      </c>
      <c r="Q363">
        <v>6.3</v>
      </c>
      <c r="R363" t="s">
        <v>1851</v>
      </c>
      <c r="S363" t="s">
        <v>1851</v>
      </c>
      <c r="T363" t="s">
        <v>1851</v>
      </c>
      <c r="U363" t="s">
        <v>2931</v>
      </c>
      <c r="V363" t="s">
        <v>1851</v>
      </c>
      <c r="W363" t="s">
        <v>1851</v>
      </c>
      <c r="X363" s="1">
        <v>46193.082905092589</v>
      </c>
    </row>
    <row r="364" spans="1:24">
      <c r="A364">
        <v>363</v>
      </c>
      <c r="B364" t="s">
        <v>1847</v>
      </c>
      <c r="C364" t="s">
        <v>1848</v>
      </c>
      <c r="D364">
        <v>4120903</v>
      </c>
      <c r="E364" t="s">
        <v>1885</v>
      </c>
      <c r="F364">
        <v>1</v>
      </c>
      <c r="G364" t="s">
        <v>1454</v>
      </c>
      <c r="H364" t="s">
        <v>2932</v>
      </c>
      <c r="I364" t="s">
        <v>1887</v>
      </c>
      <c r="J364">
        <v>1</v>
      </c>
      <c r="K364" t="s">
        <v>1888</v>
      </c>
      <c r="L364" s="1">
        <v>46193.082048611112</v>
      </c>
      <c r="M364" s="1">
        <v>46193.084201388891</v>
      </c>
      <c r="N364">
        <v>18655</v>
      </c>
      <c r="O364" t="s">
        <v>1854</v>
      </c>
      <c r="R364" t="s">
        <v>2933</v>
      </c>
      <c r="S364" t="s">
        <v>1851</v>
      </c>
      <c r="T364" t="s">
        <v>1851</v>
      </c>
      <c r="U364" t="s">
        <v>2934</v>
      </c>
      <c r="V364" t="s">
        <v>1854</v>
      </c>
      <c r="W364" t="s">
        <v>1851</v>
      </c>
      <c r="X364" s="1">
        <v>46193.084201388891</v>
      </c>
    </row>
    <row r="365" spans="1:24">
      <c r="A365">
        <v>364</v>
      </c>
      <c r="B365" t="s">
        <v>1847</v>
      </c>
      <c r="C365" t="s">
        <v>1848</v>
      </c>
      <c r="D365">
        <v>3133808</v>
      </c>
      <c r="E365" t="s">
        <v>1885</v>
      </c>
      <c r="F365">
        <v>1</v>
      </c>
      <c r="G365" t="s">
        <v>1084</v>
      </c>
      <c r="H365" t="s">
        <v>2935</v>
      </c>
      <c r="I365" t="s">
        <v>1887</v>
      </c>
      <c r="J365">
        <v>1</v>
      </c>
      <c r="K365" t="s">
        <v>1888</v>
      </c>
      <c r="L365" s="1">
        <v>46193.082372685189</v>
      </c>
      <c r="M365" s="1">
        <v>46193.084537037037</v>
      </c>
      <c r="N365">
        <v>18759</v>
      </c>
      <c r="O365" t="s">
        <v>1854</v>
      </c>
      <c r="R365" t="s">
        <v>2936</v>
      </c>
      <c r="S365" t="s">
        <v>1851</v>
      </c>
      <c r="T365" t="s">
        <v>1851</v>
      </c>
      <c r="U365" t="s">
        <v>2937</v>
      </c>
      <c r="V365" t="s">
        <v>1854</v>
      </c>
      <c r="W365" t="s">
        <v>1851</v>
      </c>
      <c r="X365" s="1">
        <v>46193.084537037037</v>
      </c>
    </row>
    <row r="366" spans="1:24">
      <c r="A366">
        <v>365</v>
      </c>
      <c r="B366" t="s">
        <v>1847</v>
      </c>
      <c r="C366" t="s">
        <v>1848</v>
      </c>
      <c r="D366">
        <v>3133808</v>
      </c>
      <c r="E366" t="s">
        <v>1885</v>
      </c>
      <c r="F366">
        <v>2</v>
      </c>
      <c r="G366" t="s">
        <v>1084</v>
      </c>
      <c r="H366" t="s">
        <v>2935</v>
      </c>
      <c r="I366" t="s">
        <v>1887</v>
      </c>
      <c r="J366">
        <v>1</v>
      </c>
      <c r="K366" t="s">
        <v>1888</v>
      </c>
      <c r="L366" s="1">
        <v>46193.084768518522</v>
      </c>
      <c r="M366" s="1">
        <v>46193.084861111114</v>
      </c>
      <c r="N366">
        <v>746</v>
      </c>
      <c r="O366" t="s">
        <v>1849</v>
      </c>
      <c r="P366">
        <v>92</v>
      </c>
      <c r="Q366">
        <v>9.1999999999999993</v>
      </c>
      <c r="R366" t="s">
        <v>2938</v>
      </c>
      <c r="S366" t="s">
        <v>1851</v>
      </c>
      <c r="T366" t="s">
        <v>1851</v>
      </c>
      <c r="U366" t="s">
        <v>2937</v>
      </c>
      <c r="V366" t="s">
        <v>1851</v>
      </c>
      <c r="W366" t="s">
        <v>1851</v>
      </c>
      <c r="X366" s="1">
        <v>46193.084861111114</v>
      </c>
    </row>
    <row r="367" spans="1:24">
      <c r="A367">
        <v>366</v>
      </c>
      <c r="B367" t="s">
        <v>1847</v>
      </c>
      <c r="C367" t="s">
        <v>1848</v>
      </c>
      <c r="D367">
        <v>2100956</v>
      </c>
      <c r="E367" t="s">
        <v>1885</v>
      </c>
      <c r="F367">
        <v>1</v>
      </c>
      <c r="G367" t="s">
        <v>541</v>
      </c>
      <c r="H367" t="s">
        <v>2939</v>
      </c>
      <c r="I367" t="s">
        <v>1887</v>
      </c>
      <c r="J367">
        <v>1</v>
      </c>
      <c r="K367" t="s">
        <v>1888</v>
      </c>
      <c r="L367" s="1">
        <v>46193.082939814813</v>
      </c>
      <c r="M367" s="1">
        <v>46193.085104166668</v>
      </c>
      <c r="N367">
        <v>18702</v>
      </c>
      <c r="O367" t="s">
        <v>1854</v>
      </c>
      <c r="R367" t="s">
        <v>2940</v>
      </c>
      <c r="S367" t="s">
        <v>1851</v>
      </c>
      <c r="T367" t="s">
        <v>1851</v>
      </c>
      <c r="U367" t="s">
        <v>2941</v>
      </c>
      <c r="V367" t="s">
        <v>1854</v>
      </c>
      <c r="W367" t="s">
        <v>1851</v>
      </c>
      <c r="X367" s="1">
        <v>46193.085104166668</v>
      </c>
    </row>
    <row r="368" spans="1:24">
      <c r="A368">
        <v>367</v>
      </c>
      <c r="B368" t="s">
        <v>1847</v>
      </c>
      <c r="C368" t="s">
        <v>1848</v>
      </c>
      <c r="D368">
        <v>3133808</v>
      </c>
      <c r="E368" t="s">
        <v>1894</v>
      </c>
      <c r="F368">
        <v>1</v>
      </c>
      <c r="G368" t="s">
        <v>1084</v>
      </c>
      <c r="H368" t="s">
        <v>1084</v>
      </c>
      <c r="I368" t="s">
        <v>2942</v>
      </c>
      <c r="J368">
        <v>0</v>
      </c>
      <c r="K368" t="s">
        <v>2943</v>
      </c>
      <c r="L368" s="1">
        <v>46193.084988425922</v>
      </c>
      <c r="M368" s="1">
        <v>46193.085150462961</v>
      </c>
      <c r="N368">
        <v>1410</v>
      </c>
      <c r="O368" t="s">
        <v>1849</v>
      </c>
      <c r="P368">
        <v>72</v>
      </c>
      <c r="Q368">
        <v>7.2</v>
      </c>
      <c r="R368" t="s">
        <v>1851</v>
      </c>
      <c r="S368" t="s">
        <v>1851</v>
      </c>
      <c r="T368" t="s">
        <v>1851</v>
      </c>
      <c r="U368" t="s">
        <v>2944</v>
      </c>
      <c r="V368" t="s">
        <v>1851</v>
      </c>
      <c r="W368" t="s">
        <v>1851</v>
      </c>
      <c r="X368" s="1">
        <v>46193.085150462961</v>
      </c>
    </row>
    <row r="369" spans="1:24">
      <c r="A369">
        <v>368</v>
      </c>
      <c r="B369" t="s">
        <v>1847</v>
      </c>
      <c r="C369" t="s">
        <v>1848</v>
      </c>
      <c r="D369">
        <v>4120903</v>
      </c>
      <c r="E369" t="s">
        <v>1885</v>
      </c>
      <c r="F369">
        <v>2</v>
      </c>
      <c r="G369" t="s">
        <v>1454</v>
      </c>
      <c r="H369" t="s">
        <v>2932</v>
      </c>
      <c r="I369" t="s">
        <v>1887</v>
      </c>
      <c r="J369">
        <v>1</v>
      </c>
      <c r="K369" t="s">
        <v>1888</v>
      </c>
      <c r="L369" s="1">
        <v>46193.084409722222</v>
      </c>
      <c r="M369" s="1">
        <v>46193.085243055553</v>
      </c>
      <c r="N369">
        <v>7188</v>
      </c>
      <c r="O369" t="s">
        <v>1849</v>
      </c>
      <c r="P369">
        <v>58</v>
      </c>
      <c r="Q369">
        <v>5.8</v>
      </c>
      <c r="R369" t="s">
        <v>2945</v>
      </c>
      <c r="S369" t="s">
        <v>1851</v>
      </c>
      <c r="T369" t="s">
        <v>1851</v>
      </c>
      <c r="U369" t="s">
        <v>2934</v>
      </c>
      <c r="V369" t="s">
        <v>1851</v>
      </c>
      <c r="W369" t="s">
        <v>1851</v>
      </c>
      <c r="X369" s="1">
        <v>46193.085243055553</v>
      </c>
    </row>
    <row r="370" spans="1:24">
      <c r="A370">
        <v>369</v>
      </c>
      <c r="B370" t="s">
        <v>1847</v>
      </c>
      <c r="C370" t="s">
        <v>1848</v>
      </c>
      <c r="D370">
        <v>3136504</v>
      </c>
      <c r="E370" t="s">
        <v>1885</v>
      </c>
      <c r="F370">
        <v>1</v>
      </c>
      <c r="G370" t="s">
        <v>1322</v>
      </c>
      <c r="H370" t="s">
        <v>2946</v>
      </c>
      <c r="I370" t="s">
        <v>1887</v>
      </c>
      <c r="J370">
        <v>1</v>
      </c>
      <c r="K370" t="s">
        <v>1888</v>
      </c>
      <c r="L370" s="1">
        <v>46193.085196759261</v>
      </c>
      <c r="M370" s="1">
        <v>46193.085335648146</v>
      </c>
      <c r="N370">
        <v>1245</v>
      </c>
      <c r="O370" t="s">
        <v>1849</v>
      </c>
      <c r="P370">
        <v>92</v>
      </c>
      <c r="Q370">
        <v>9.1999999999999993</v>
      </c>
      <c r="R370" t="s">
        <v>2947</v>
      </c>
      <c r="S370" t="s">
        <v>1851</v>
      </c>
      <c r="T370" t="s">
        <v>1851</v>
      </c>
      <c r="U370" t="s">
        <v>2948</v>
      </c>
      <c r="V370" t="s">
        <v>1851</v>
      </c>
      <c r="W370" t="s">
        <v>1851</v>
      </c>
      <c r="X370" s="1">
        <v>46193.085335648146</v>
      </c>
    </row>
    <row r="371" spans="1:24">
      <c r="A371">
        <v>370</v>
      </c>
      <c r="B371" t="s">
        <v>1847</v>
      </c>
      <c r="C371" t="s">
        <v>1848</v>
      </c>
      <c r="D371">
        <v>4120903</v>
      </c>
      <c r="E371" t="s">
        <v>1894</v>
      </c>
      <c r="F371">
        <v>1</v>
      </c>
      <c r="G371" t="s">
        <v>1454</v>
      </c>
      <c r="H371" t="s">
        <v>1454</v>
      </c>
      <c r="I371" t="s">
        <v>2949</v>
      </c>
      <c r="J371">
        <v>0</v>
      </c>
      <c r="K371" t="s">
        <v>2950</v>
      </c>
      <c r="L371" s="1">
        <v>46193.085381944446</v>
      </c>
      <c r="M371" s="1">
        <v>46193.085555555554</v>
      </c>
      <c r="N371">
        <v>1486</v>
      </c>
      <c r="O371" t="s">
        <v>1849</v>
      </c>
      <c r="P371">
        <v>61</v>
      </c>
      <c r="Q371">
        <v>6.1</v>
      </c>
      <c r="R371" t="s">
        <v>1851</v>
      </c>
      <c r="S371" t="s">
        <v>1851</v>
      </c>
      <c r="T371" t="s">
        <v>1851</v>
      </c>
      <c r="U371" t="s">
        <v>2951</v>
      </c>
      <c r="V371" t="s">
        <v>1851</v>
      </c>
      <c r="W371" t="s">
        <v>1851</v>
      </c>
      <c r="X371" s="1">
        <v>46193.085555555554</v>
      </c>
    </row>
    <row r="372" spans="1:24">
      <c r="A372">
        <v>371</v>
      </c>
      <c r="B372" t="s">
        <v>1847</v>
      </c>
      <c r="C372" t="s">
        <v>1848</v>
      </c>
      <c r="D372">
        <v>3136504</v>
      </c>
      <c r="E372" t="s">
        <v>1894</v>
      </c>
      <c r="F372">
        <v>1</v>
      </c>
      <c r="G372" t="s">
        <v>1322</v>
      </c>
      <c r="H372" t="s">
        <v>1322</v>
      </c>
      <c r="I372" t="s">
        <v>2952</v>
      </c>
      <c r="J372">
        <v>0</v>
      </c>
      <c r="K372" t="s">
        <v>2953</v>
      </c>
      <c r="L372" s="1">
        <v>46193.085462962961</v>
      </c>
      <c r="M372" s="1">
        <v>46193.085590277777</v>
      </c>
      <c r="N372">
        <v>1130</v>
      </c>
      <c r="O372" t="s">
        <v>1849</v>
      </c>
      <c r="P372">
        <v>65</v>
      </c>
      <c r="Q372">
        <v>6.5</v>
      </c>
      <c r="R372" t="s">
        <v>1851</v>
      </c>
      <c r="S372" t="s">
        <v>1851</v>
      </c>
      <c r="T372" t="s">
        <v>1851</v>
      </c>
      <c r="U372" t="s">
        <v>2954</v>
      </c>
      <c r="V372" t="s">
        <v>1851</v>
      </c>
      <c r="W372" t="s">
        <v>1851</v>
      </c>
      <c r="X372" s="1">
        <v>46193.085590277777</v>
      </c>
    </row>
    <row r="373" spans="1:24">
      <c r="A373">
        <v>372</v>
      </c>
      <c r="B373" t="s">
        <v>1847</v>
      </c>
      <c r="C373" t="s">
        <v>1848</v>
      </c>
      <c r="D373">
        <v>2100956</v>
      </c>
      <c r="E373" t="s">
        <v>1885</v>
      </c>
      <c r="F373">
        <v>2</v>
      </c>
      <c r="G373" t="s">
        <v>541</v>
      </c>
      <c r="H373" t="s">
        <v>2939</v>
      </c>
      <c r="I373" t="s">
        <v>1887</v>
      </c>
      <c r="J373">
        <v>1</v>
      </c>
      <c r="K373" t="s">
        <v>1888</v>
      </c>
      <c r="L373" s="1">
        <v>46193.085289351853</v>
      </c>
      <c r="M373" s="1">
        <v>46193.085601851853</v>
      </c>
      <c r="N373">
        <v>2762</v>
      </c>
      <c r="O373" t="s">
        <v>1849</v>
      </c>
      <c r="P373">
        <v>63</v>
      </c>
      <c r="Q373">
        <v>6.3</v>
      </c>
      <c r="R373" t="s">
        <v>2955</v>
      </c>
      <c r="S373" t="s">
        <v>1851</v>
      </c>
      <c r="T373" t="s">
        <v>1851</v>
      </c>
      <c r="U373" t="s">
        <v>2941</v>
      </c>
      <c r="V373" t="s">
        <v>1851</v>
      </c>
      <c r="W373" t="s">
        <v>1851</v>
      </c>
      <c r="X373" s="1">
        <v>46193.085601851853</v>
      </c>
    </row>
    <row r="374" spans="1:24">
      <c r="A374">
        <v>373</v>
      </c>
      <c r="B374" t="s">
        <v>1847</v>
      </c>
      <c r="C374" t="s">
        <v>1848</v>
      </c>
      <c r="D374">
        <v>3137403</v>
      </c>
      <c r="E374" t="s">
        <v>1885</v>
      </c>
      <c r="F374">
        <v>1</v>
      </c>
      <c r="G374" t="s">
        <v>1372</v>
      </c>
      <c r="H374" t="s">
        <v>2956</v>
      </c>
      <c r="I374" t="s">
        <v>1887</v>
      </c>
      <c r="J374">
        <v>1</v>
      </c>
      <c r="K374" t="s">
        <v>1888</v>
      </c>
      <c r="L374" s="1">
        <v>46193.085648148146</v>
      </c>
      <c r="M374" s="1">
        <v>46193.085787037038</v>
      </c>
      <c r="N374">
        <v>1210</v>
      </c>
      <c r="O374" t="s">
        <v>1849</v>
      </c>
      <c r="P374">
        <v>92</v>
      </c>
      <c r="Q374">
        <v>9.1999999999999993</v>
      </c>
      <c r="R374" t="s">
        <v>2957</v>
      </c>
      <c r="S374" t="s">
        <v>1851</v>
      </c>
      <c r="T374" t="s">
        <v>1851</v>
      </c>
      <c r="U374" t="s">
        <v>2958</v>
      </c>
      <c r="V374" t="s">
        <v>1851</v>
      </c>
      <c r="W374" t="s">
        <v>1851</v>
      </c>
      <c r="X374" s="1">
        <v>46193.085787037038</v>
      </c>
    </row>
    <row r="375" spans="1:24">
      <c r="A375">
        <v>374</v>
      </c>
      <c r="B375" t="s">
        <v>1847</v>
      </c>
      <c r="C375" t="s">
        <v>1848</v>
      </c>
      <c r="D375">
        <v>2100956</v>
      </c>
      <c r="E375" t="s">
        <v>1894</v>
      </c>
      <c r="F375">
        <v>1</v>
      </c>
      <c r="G375" t="s">
        <v>541</v>
      </c>
      <c r="H375" t="s">
        <v>541</v>
      </c>
      <c r="I375" t="s">
        <v>2959</v>
      </c>
      <c r="J375">
        <v>0</v>
      </c>
      <c r="K375" t="s">
        <v>2960</v>
      </c>
      <c r="L375" s="1">
        <v>46193.085752314815</v>
      </c>
      <c r="M375" s="1">
        <v>46193.085868055554</v>
      </c>
      <c r="N375">
        <v>980</v>
      </c>
      <c r="O375" t="s">
        <v>1849</v>
      </c>
      <c r="P375">
        <v>66</v>
      </c>
      <c r="Q375">
        <v>6.6</v>
      </c>
      <c r="R375" t="s">
        <v>1851</v>
      </c>
      <c r="S375" t="s">
        <v>1851</v>
      </c>
      <c r="T375" t="s">
        <v>1851</v>
      </c>
      <c r="U375" t="s">
        <v>2961</v>
      </c>
      <c r="V375" t="s">
        <v>1851</v>
      </c>
      <c r="W375" t="s">
        <v>1851</v>
      </c>
      <c r="X375" s="1">
        <v>46193.085868055554</v>
      </c>
    </row>
    <row r="376" spans="1:24">
      <c r="A376">
        <v>375</v>
      </c>
      <c r="B376" t="s">
        <v>1847</v>
      </c>
      <c r="C376" t="s">
        <v>1848</v>
      </c>
      <c r="D376">
        <v>4121901</v>
      </c>
      <c r="E376" t="s">
        <v>1885</v>
      </c>
      <c r="F376">
        <v>1</v>
      </c>
      <c r="G376" t="s">
        <v>1620</v>
      </c>
      <c r="H376" t="s">
        <v>2962</v>
      </c>
      <c r="I376" t="s">
        <v>1887</v>
      </c>
      <c r="J376">
        <v>1</v>
      </c>
      <c r="K376" t="s">
        <v>1888</v>
      </c>
      <c r="L376" s="1">
        <v>46193.085590277777</v>
      </c>
      <c r="M376" s="1">
        <v>46193.0858912037</v>
      </c>
      <c r="N376">
        <v>2592</v>
      </c>
      <c r="O376" t="s">
        <v>1849</v>
      </c>
      <c r="P376">
        <v>67</v>
      </c>
      <c r="Q376">
        <v>6.7</v>
      </c>
      <c r="R376" t="s">
        <v>2963</v>
      </c>
      <c r="S376" t="s">
        <v>1851</v>
      </c>
      <c r="T376" t="s">
        <v>1851</v>
      </c>
      <c r="U376" t="s">
        <v>2964</v>
      </c>
      <c r="V376" t="s">
        <v>1851</v>
      </c>
      <c r="W376" t="s">
        <v>1851</v>
      </c>
      <c r="X376" s="1">
        <v>46193.0858912037</v>
      </c>
    </row>
    <row r="377" spans="1:24">
      <c r="A377">
        <v>376</v>
      </c>
      <c r="B377" t="s">
        <v>1847</v>
      </c>
      <c r="C377" t="s">
        <v>1848</v>
      </c>
      <c r="D377">
        <v>3137403</v>
      </c>
      <c r="E377" t="s">
        <v>1894</v>
      </c>
      <c r="F377">
        <v>1</v>
      </c>
      <c r="G377" t="s">
        <v>1372</v>
      </c>
      <c r="H377" t="s">
        <v>1372</v>
      </c>
      <c r="I377" t="s">
        <v>2965</v>
      </c>
      <c r="J377">
        <v>0</v>
      </c>
      <c r="K377" t="s">
        <v>2966</v>
      </c>
      <c r="L377" s="1">
        <v>46193.085914351854</v>
      </c>
      <c r="M377" s="1">
        <v>46193.086018518516</v>
      </c>
      <c r="N377">
        <v>930</v>
      </c>
      <c r="O377" t="s">
        <v>1849</v>
      </c>
      <c r="P377">
        <v>49</v>
      </c>
      <c r="Q377">
        <v>4.9000000000000004</v>
      </c>
      <c r="R377" t="s">
        <v>1851</v>
      </c>
      <c r="S377" t="s">
        <v>1851</v>
      </c>
      <c r="T377" t="s">
        <v>1851</v>
      </c>
      <c r="U377" t="s">
        <v>2967</v>
      </c>
      <c r="V377" t="s">
        <v>1851</v>
      </c>
      <c r="W377" t="s">
        <v>1851</v>
      </c>
      <c r="X377" s="1">
        <v>46193.086018518516</v>
      </c>
    </row>
    <row r="378" spans="1:24">
      <c r="A378">
        <v>377</v>
      </c>
      <c r="B378" t="s">
        <v>1847</v>
      </c>
      <c r="C378" t="s">
        <v>1848</v>
      </c>
      <c r="D378">
        <v>4121901</v>
      </c>
      <c r="E378" t="s">
        <v>1894</v>
      </c>
      <c r="F378">
        <v>1</v>
      </c>
      <c r="G378" t="s">
        <v>1620</v>
      </c>
      <c r="H378" t="s">
        <v>1620</v>
      </c>
      <c r="I378" t="s">
        <v>2968</v>
      </c>
      <c r="J378">
        <v>0</v>
      </c>
      <c r="K378" t="s">
        <v>2969</v>
      </c>
      <c r="L378" s="1">
        <v>46193.086030092592</v>
      </c>
      <c r="M378" s="1">
        <v>46193.086168981485</v>
      </c>
      <c r="N378">
        <v>1140</v>
      </c>
      <c r="O378" t="s">
        <v>1849</v>
      </c>
      <c r="P378">
        <v>69</v>
      </c>
      <c r="Q378">
        <v>6.9</v>
      </c>
      <c r="R378" t="s">
        <v>1851</v>
      </c>
      <c r="S378" t="s">
        <v>1851</v>
      </c>
      <c r="T378" t="s">
        <v>1851</v>
      </c>
      <c r="U378" t="s">
        <v>2970</v>
      </c>
      <c r="V378" t="s">
        <v>1851</v>
      </c>
      <c r="W378" t="s">
        <v>1851</v>
      </c>
      <c r="X378" s="1">
        <v>46193.086168981485</v>
      </c>
    </row>
    <row r="379" spans="1:24">
      <c r="A379">
        <v>378</v>
      </c>
      <c r="B379" t="s">
        <v>1847</v>
      </c>
      <c r="C379" t="s">
        <v>1848</v>
      </c>
      <c r="D379">
        <v>4123006</v>
      </c>
      <c r="E379" t="s">
        <v>1885</v>
      </c>
      <c r="F379">
        <v>1</v>
      </c>
      <c r="G379" t="s">
        <v>1688</v>
      </c>
      <c r="H379" t="s">
        <v>2971</v>
      </c>
      <c r="I379" t="s">
        <v>1887</v>
      </c>
      <c r="J379">
        <v>1</v>
      </c>
      <c r="K379" t="s">
        <v>1888</v>
      </c>
      <c r="L379" s="1">
        <v>46193.086215277777</v>
      </c>
      <c r="M379" s="1">
        <v>46193.086354166669</v>
      </c>
      <c r="N379">
        <v>1184</v>
      </c>
      <c r="O379" t="s">
        <v>1849</v>
      </c>
      <c r="P379">
        <v>92</v>
      </c>
      <c r="Q379">
        <v>9.1999999999999993</v>
      </c>
      <c r="R379" t="s">
        <v>2972</v>
      </c>
      <c r="S379" t="s">
        <v>1851</v>
      </c>
      <c r="T379" t="s">
        <v>1851</v>
      </c>
      <c r="U379" t="s">
        <v>2973</v>
      </c>
      <c r="V379" t="s">
        <v>1851</v>
      </c>
      <c r="W379" t="s">
        <v>1851</v>
      </c>
      <c r="X379" s="1">
        <v>46193.086354166669</v>
      </c>
    </row>
    <row r="380" spans="1:24">
      <c r="A380">
        <v>379</v>
      </c>
      <c r="B380" t="s">
        <v>1847</v>
      </c>
      <c r="C380" t="s">
        <v>1848</v>
      </c>
      <c r="D380">
        <v>4123006</v>
      </c>
      <c r="E380" t="s">
        <v>1894</v>
      </c>
      <c r="F380">
        <v>1</v>
      </c>
      <c r="G380" t="s">
        <v>1688</v>
      </c>
      <c r="H380" t="s">
        <v>1688</v>
      </c>
      <c r="I380" t="s">
        <v>2974</v>
      </c>
      <c r="J380">
        <v>0</v>
      </c>
      <c r="K380" t="s">
        <v>2975</v>
      </c>
      <c r="L380" s="1">
        <v>46193.086493055554</v>
      </c>
      <c r="M380" s="1">
        <v>46193.086724537039</v>
      </c>
      <c r="N380">
        <v>1996</v>
      </c>
      <c r="O380" t="s">
        <v>1849</v>
      </c>
      <c r="P380">
        <v>58</v>
      </c>
      <c r="Q380">
        <v>5.8</v>
      </c>
      <c r="R380" t="s">
        <v>1851</v>
      </c>
      <c r="S380" t="s">
        <v>1851</v>
      </c>
      <c r="T380" t="s">
        <v>1851</v>
      </c>
      <c r="U380" t="s">
        <v>2976</v>
      </c>
      <c r="V380" t="s">
        <v>1851</v>
      </c>
      <c r="W380" t="s">
        <v>1851</v>
      </c>
      <c r="X380" s="1">
        <v>46193.086724537039</v>
      </c>
    </row>
    <row r="381" spans="1:24">
      <c r="A381">
        <v>380</v>
      </c>
      <c r="B381" t="s">
        <v>1847</v>
      </c>
      <c r="C381" t="s">
        <v>1848</v>
      </c>
      <c r="D381">
        <v>4123204</v>
      </c>
      <c r="E381" t="s">
        <v>1885</v>
      </c>
      <c r="F381">
        <v>1</v>
      </c>
      <c r="G381" t="s">
        <v>1728</v>
      </c>
      <c r="H381" t="s">
        <v>2977</v>
      </c>
      <c r="I381" t="s">
        <v>1887</v>
      </c>
      <c r="J381">
        <v>1</v>
      </c>
      <c r="K381" t="s">
        <v>1888</v>
      </c>
      <c r="L381" s="1">
        <v>46193.086759259262</v>
      </c>
      <c r="M381" s="1">
        <v>46193.086921296293</v>
      </c>
      <c r="N381">
        <v>1386</v>
      </c>
      <c r="O381" t="s">
        <v>1849</v>
      </c>
      <c r="P381">
        <v>63</v>
      </c>
      <c r="Q381">
        <v>6.3</v>
      </c>
      <c r="R381" t="s">
        <v>2978</v>
      </c>
      <c r="S381" t="s">
        <v>1851</v>
      </c>
      <c r="T381" t="s">
        <v>1851</v>
      </c>
      <c r="U381" t="s">
        <v>2979</v>
      </c>
      <c r="V381" t="s">
        <v>1851</v>
      </c>
      <c r="W381" t="s">
        <v>1851</v>
      </c>
      <c r="X381" s="1">
        <v>46193.086921296293</v>
      </c>
    </row>
    <row r="382" spans="1:24">
      <c r="A382">
        <v>381</v>
      </c>
      <c r="B382" t="s">
        <v>1847</v>
      </c>
      <c r="C382" t="s">
        <v>1848</v>
      </c>
      <c r="D382">
        <v>4123204</v>
      </c>
      <c r="E382" t="s">
        <v>1894</v>
      </c>
      <c r="F382">
        <v>1</v>
      </c>
      <c r="G382" t="s">
        <v>1728</v>
      </c>
      <c r="H382" t="s">
        <v>1728</v>
      </c>
      <c r="I382" t="s">
        <v>2980</v>
      </c>
      <c r="J382">
        <v>0</v>
      </c>
      <c r="K382" t="s">
        <v>2981</v>
      </c>
      <c r="L382" s="1">
        <v>46193.087071759262</v>
      </c>
      <c r="M382" s="1">
        <v>46193.087141203701</v>
      </c>
      <c r="N382">
        <v>626</v>
      </c>
      <c r="O382" t="s">
        <v>1849</v>
      </c>
      <c r="P382">
        <v>66</v>
      </c>
      <c r="Q382">
        <v>6.6</v>
      </c>
      <c r="R382" t="s">
        <v>1851</v>
      </c>
      <c r="S382" t="s">
        <v>1851</v>
      </c>
      <c r="T382" t="s">
        <v>1851</v>
      </c>
      <c r="U382" t="s">
        <v>2982</v>
      </c>
      <c r="V382" t="s">
        <v>1851</v>
      </c>
      <c r="W382" t="s">
        <v>1851</v>
      </c>
      <c r="X382" s="1">
        <v>46193.087141203701</v>
      </c>
    </row>
    <row r="383" spans="1:24">
      <c r="A383">
        <v>382</v>
      </c>
      <c r="B383" t="s">
        <v>1847</v>
      </c>
      <c r="C383" t="s">
        <v>1848</v>
      </c>
      <c r="D383">
        <v>4125001</v>
      </c>
      <c r="E383" t="s">
        <v>1885</v>
      </c>
      <c r="F383">
        <v>1</v>
      </c>
      <c r="G383" t="s">
        <v>1520</v>
      </c>
      <c r="H383" t="s">
        <v>2983</v>
      </c>
      <c r="I383" t="s">
        <v>1887</v>
      </c>
      <c r="J383">
        <v>1</v>
      </c>
      <c r="K383" t="s">
        <v>1888</v>
      </c>
      <c r="L383" s="1">
        <v>46193.087187500001</v>
      </c>
      <c r="M383" s="1">
        <v>46193.087361111109</v>
      </c>
      <c r="N383">
        <v>1506</v>
      </c>
      <c r="O383" t="s">
        <v>1849</v>
      </c>
      <c r="P383">
        <v>55</v>
      </c>
      <c r="Q383">
        <v>5.5</v>
      </c>
      <c r="R383" t="s">
        <v>2984</v>
      </c>
      <c r="S383" t="s">
        <v>1851</v>
      </c>
      <c r="T383" t="s">
        <v>1851</v>
      </c>
      <c r="U383" t="s">
        <v>2985</v>
      </c>
      <c r="V383" t="s">
        <v>1851</v>
      </c>
      <c r="W383" t="s">
        <v>1851</v>
      </c>
      <c r="X383" s="1">
        <v>46193.087361111109</v>
      </c>
    </row>
    <row r="384" spans="1:24">
      <c r="A384">
        <v>383</v>
      </c>
      <c r="B384" t="s">
        <v>1847</v>
      </c>
      <c r="C384" t="s">
        <v>1848</v>
      </c>
      <c r="D384">
        <v>4125001</v>
      </c>
      <c r="E384" t="s">
        <v>1894</v>
      </c>
      <c r="F384">
        <v>1</v>
      </c>
      <c r="G384" t="s">
        <v>1520</v>
      </c>
      <c r="H384" t="s">
        <v>1520</v>
      </c>
      <c r="I384" t="s">
        <v>2986</v>
      </c>
      <c r="J384">
        <v>0</v>
      </c>
      <c r="K384" t="s">
        <v>2987</v>
      </c>
      <c r="L384" s="1">
        <v>46193.087488425925</v>
      </c>
      <c r="M384" s="1">
        <v>46193.087546296294</v>
      </c>
      <c r="N384">
        <v>549</v>
      </c>
      <c r="O384" t="s">
        <v>1849</v>
      </c>
      <c r="P384">
        <v>62</v>
      </c>
      <c r="Q384">
        <v>6.2</v>
      </c>
      <c r="R384" t="s">
        <v>1851</v>
      </c>
      <c r="S384" t="s">
        <v>1851</v>
      </c>
      <c r="T384" t="s">
        <v>1851</v>
      </c>
      <c r="U384" t="s">
        <v>2988</v>
      </c>
      <c r="V384" t="s">
        <v>1851</v>
      </c>
      <c r="W384" t="s">
        <v>1851</v>
      </c>
      <c r="X384" s="1">
        <v>46193.087546296294</v>
      </c>
    </row>
    <row r="385" spans="1:24">
      <c r="A385">
        <v>384</v>
      </c>
      <c r="B385" t="s">
        <v>1847</v>
      </c>
      <c r="C385" t="s">
        <v>1848</v>
      </c>
      <c r="D385">
        <v>2101608</v>
      </c>
      <c r="E385" t="s">
        <v>1885</v>
      </c>
      <c r="F385">
        <v>1</v>
      </c>
      <c r="G385" t="s">
        <v>471</v>
      </c>
      <c r="H385" t="s">
        <v>2989</v>
      </c>
      <c r="I385" t="s">
        <v>1887</v>
      </c>
      <c r="J385">
        <v>1</v>
      </c>
      <c r="K385" t="s">
        <v>1888</v>
      </c>
      <c r="L385" s="1">
        <v>46193.085914351854</v>
      </c>
      <c r="M385" s="1">
        <v>46193.088090277779</v>
      </c>
      <c r="N385">
        <v>18848</v>
      </c>
      <c r="O385" t="s">
        <v>1854</v>
      </c>
      <c r="R385" t="s">
        <v>2990</v>
      </c>
      <c r="S385" t="s">
        <v>1851</v>
      </c>
      <c r="T385" t="s">
        <v>1851</v>
      </c>
      <c r="U385" t="s">
        <v>2991</v>
      </c>
      <c r="V385" t="s">
        <v>1854</v>
      </c>
      <c r="W385" t="s">
        <v>1851</v>
      </c>
      <c r="X385" s="1">
        <v>46193.088090277779</v>
      </c>
    </row>
    <row r="386" spans="1:24">
      <c r="A386">
        <v>385</v>
      </c>
      <c r="B386" t="s">
        <v>1847</v>
      </c>
      <c r="C386" t="s">
        <v>1848</v>
      </c>
      <c r="D386">
        <v>4126207</v>
      </c>
      <c r="E386" t="s">
        <v>1885</v>
      </c>
      <c r="F386">
        <v>1</v>
      </c>
      <c r="G386" t="s">
        <v>1575</v>
      </c>
      <c r="H386" t="s">
        <v>2992</v>
      </c>
      <c r="I386" t="s">
        <v>1887</v>
      </c>
      <c r="J386">
        <v>1</v>
      </c>
      <c r="K386" t="s">
        <v>1888</v>
      </c>
      <c r="L386" s="1">
        <v>46193.087592592594</v>
      </c>
      <c r="M386" s="1">
        <v>46193.088159722225</v>
      </c>
      <c r="N386">
        <v>4849</v>
      </c>
      <c r="O386" t="s">
        <v>1849</v>
      </c>
      <c r="P386">
        <v>65</v>
      </c>
      <c r="Q386">
        <v>6.5</v>
      </c>
      <c r="R386" t="s">
        <v>2993</v>
      </c>
      <c r="S386" t="s">
        <v>1851</v>
      </c>
      <c r="T386" t="s">
        <v>1851</v>
      </c>
      <c r="U386" t="s">
        <v>2994</v>
      </c>
      <c r="V386" t="s">
        <v>1851</v>
      </c>
      <c r="W386" t="s">
        <v>1851</v>
      </c>
      <c r="X386" s="1">
        <v>46193.088159722225</v>
      </c>
    </row>
    <row r="387" spans="1:24">
      <c r="A387">
        <v>386</v>
      </c>
      <c r="B387" t="s">
        <v>1847</v>
      </c>
      <c r="C387" t="s">
        <v>1848</v>
      </c>
      <c r="D387">
        <v>3137502</v>
      </c>
      <c r="E387" t="s">
        <v>1885</v>
      </c>
      <c r="F387">
        <v>1</v>
      </c>
      <c r="G387" t="s">
        <v>1412</v>
      </c>
      <c r="H387" t="s">
        <v>2995</v>
      </c>
      <c r="I387" t="s">
        <v>1887</v>
      </c>
      <c r="J387">
        <v>1</v>
      </c>
      <c r="K387" t="s">
        <v>1888</v>
      </c>
      <c r="L387" s="1">
        <v>46193.086064814815</v>
      </c>
      <c r="M387" s="1">
        <v>46193.088229166664</v>
      </c>
      <c r="N387">
        <v>18674</v>
      </c>
      <c r="O387" t="s">
        <v>1854</v>
      </c>
      <c r="R387" t="s">
        <v>2996</v>
      </c>
      <c r="S387" t="s">
        <v>1851</v>
      </c>
      <c r="T387" t="s">
        <v>1851</v>
      </c>
      <c r="U387" t="s">
        <v>2997</v>
      </c>
      <c r="V387" t="s">
        <v>1854</v>
      </c>
      <c r="W387" t="s">
        <v>1851</v>
      </c>
      <c r="X387" s="1">
        <v>46193.088229166664</v>
      </c>
    </row>
    <row r="388" spans="1:24">
      <c r="A388">
        <v>387</v>
      </c>
      <c r="B388" t="s">
        <v>1847</v>
      </c>
      <c r="C388" t="s">
        <v>1848</v>
      </c>
      <c r="D388">
        <v>4126207</v>
      </c>
      <c r="E388" t="s">
        <v>1894</v>
      </c>
      <c r="F388">
        <v>1</v>
      </c>
      <c r="G388" t="s">
        <v>1575</v>
      </c>
      <c r="H388" t="s">
        <v>1575</v>
      </c>
      <c r="I388" t="s">
        <v>2998</v>
      </c>
      <c r="J388">
        <v>0</v>
      </c>
      <c r="K388" t="s">
        <v>2999</v>
      </c>
      <c r="L388" s="1">
        <v>46193.08829861111</v>
      </c>
      <c r="M388" s="1">
        <v>46193.088460648149</v>
      </c>
      <c r="N388">
        <v>1454</v>
      </c>
      <c r="O388" t="s">
        <v>1849</v>
      </c>
      <c r="P388">
        <v>66</v>
      </c>
      <c r="Q388">
        <v>6.6</v>
      </c>
      <c r="R388" t="s">
        <v>1851</v>
      </c>
      <c r="S388" t="s">
        <v>1851</v>
      </c>
      <c r="T388" t="s">
        <v>1851</v>
      </c>
      <c r="U388" t="s">
        <v>3000</v>
      </c>
      <c r="V388" t="s">
        <v>1851</v>
      </c>
      <c r="W388" t="s">
        <v>1851</v>
      </c>
      <c r="X388" s="1">
        <v>46193.088460648149</v>
      </c>
    </row>
    <row r="389" spans="1:24">
      <c r="A389">
        <v>388</v>
      </c>
      <c r="B389" t="s">
        <v>1847</v>
      </c>
      <c r="C389" t="s">
        <v>1848</v>
      </c>
      <c r="D389">
        <v>2101608</v>
      </c>
      <c r="E389" t="s">
        <v>1885</v>
      </c>
      <c r="F389">
        <v>2</v>
      </c>
      <c r="G389" t="s">
        <v>471</v>
      </c>
      <c r="H389" t="s">
        <v>2989</v>
      </c>
      <c r="I389" t="s">
        <v>1887</v>
      </c>
      <c r="J389">
        <v>1</v>
      </c>
      <c r="K389" t="s">
        <v>1888</v>
      </c>
      <c r="L389" s="1">
        <v>46193.088310185187</v>
      </c>
      <c r="M389" s="1">
        <v>46193.08861111111</v>
      </c>
      <c r="N389">
        <v>2563</v>
      </c>
      <c r="O389" t="s">
        <v>1849</v>
      </c>
      <c r="P389">
        <v>84</v>
      </c>
      <c r="Q389">
        <v>8.4</v>
      </c>
      <c r="R389" t="s">
        <v>3001</v>
      </c>
      <c r="S389" t="s">
        <v>1851</v>
      </c>
      <c r="T389" t="s">
        <v>1851</v>
      </c>
      <c r="U389" t="s">
        <v>2991</v>
      </c>
      <c r="V389" t="s">
        <v>1851</v>
      </c>
      <c r="W389" t="s">
        <v>1851</v>
      </c>
      <c r="X389" s="1">
        <v>46193.08861111111</v>
      </c>
    </row>
    <row r="390" spans="1:24">
      <c r="A390">
        <v>389</v>
      </c>
      <c r="B390" t="s">
        <v>1847</v>
      </c>
      <c r="C390" t="s">
        <v>1848</v>
      </c>
      <c r="D390">
        <v>3137502</v>
      </c>
      <c r="E390" t="s">
        <v>1885</v>
      </c>
      <c r="F390">
        <v>2</v>
      </c>
      <c r="G390" t="s">
        <v>1412</v>
      </c>
      <c r="H390" t="s">
        <v>2995</v>
      </c>
      <c r="I390" t="s">
        <v>1887</v>
      </c>
      <c r="J390">
        <v>1</v>
      </c>
      <c r="K390" t="s">
        <v>1888</v>
      </c>
      <c r="L390" s="1">
        <v>46193.088402777779</v>
      </c>
      <c r="M390" s="1">
        <v>46193.088842592595</v>
      </c>
      <c r="N390">
        <v>3828</v>
      </c>
      <c r="O390" t="s">
        <v>1849</v>
      </c>
      <c r="P390">
        <v>71</v>
      </c>
      <c r="Q390">
        <v>7.1</v>
      </c>
      <c r="R390" t="s">
        <v>3002</v>
      </c>
      <c r="S390" t="s">
        <v>1851</v>
      </c>
      <c r="T390" t="s">
        <v>1851</v>
      </c>
      <c r="U390" t="s">
        <v>2997</v>
      </c>
      <c r="V390" t="s">
        <v>1851</v>
      </c>
      <c r="W390" t="s">
        <v>1851</v>
      </c>
      <c r="X390" s="1">
        <v>46193.088842592595</v>
      </c>
    </row>
    <row r="391" spans="1:24">
      <c r="A391">
        <v>390</v>
      </c>
      <c r="B391" t="s">
        <v>1847</v>
      </c>
      <c r="C391" t="s">
        <v>1848</v>
      </c>
      <c r="D391">
        <v>4126504</v>
      </c>
      <c r="E391" t="s">
        <v>1885</v>
      </c>
      <c r="F391">
        <v>1</v>
      </c>
      <c r="G391" t="s">
        <v>1733</v>
      </c>
      <c r="H391" t="s">
        <v>3003</v>
      </c>
      <c r="I391" t="s">
        <v>1887</v>
      </c>
      <c r="J391">
        <v>1</v>
      </c>
      <c r="K391" t="s">
        <v>1888</v>
      </c>
      <c r="L391" s="1">
        <v>46193.088506944441</v>
      </c>
      <c r="M391" s="1">
        <v>46193.088854166665</v>
      </c>
      <c r="N391">
        <v>3040</v>
      </c>
      <c r="O391" t="s">
        <v>1849</v>
      </c>
      <c r="P391">
        <v>64</v>
      </c>
      <c r="Q391">
        <v>6.4</v>
      </c>
      <c r="R391" t="s">
        <v>3004</v>
      </c>
      <c r="S391" t="s">
        <v>1851</v>
      </c>
      <c r="T391" t="s">
        <v>1851</v>
      </c>
      <c r="U391" t="s">
        <v>3005</v>
      </c>
      <c r="V391" t="s">
        <v>1851</v>
      </c>
      <c r="W391" t="s">
        <v>1851</v>
      </c>
      <c r="X391" s="1">
        <v>46193.088854166665</v>
      </c>
    </row>
    <row r="392" spans="1:24">
      <c r="A392">
        <v>391</v>
      </c>
      <c r="B392" t="s">
        <v>1847</v>
      </c>
      <c r="C392" t="s">
        <v>1848</v>
      </c>
      <c r="D392">
        <v>2101608</v>
      </c>
      <c r="E392" t="s">
        <v>1894</v>
      </c>
      <c r="F392">
        <v>1</v>
      </c>
      <c r="G392" t="s">
        <v>471</v>
      </c>
      <c r="H392" t="s">
        <v>471</v>
      </c>
      <c r="I392" t="s">
        <v>3006</v>
      </c>
      <c r="J392">
        <v>0</v>
      </c>
      <c r="K392" t="s">
        <v>3007</v>
      </c>
      <c r="L392" s="1">
        <v>46193.088750000003</v>
      </c>
      <c r="M392" s="1">
        <v>46193.088865740741</v>
      </c>
      <c r="N392">
        <v>1025</v>
      </c>
      <c r="O392" t="s">
        <v>1849</v>
      </c>
      <c r="P392">
        <v>83</v>
      </c>
      <c r="Q392">
        <v>8.3000000000000007</v>
      </c>
      <c r="R392" t="s">
        <v>1851</v>
      </c>
      <c r="S392" t="s">
        <v>1851</v>
      </c>
      <c r="T392" t="s">
        <v>1851</v>
      </c>
      <c r="U392" t="s">
        <v>3008</v>
      </c>
      <c r="V392" t="s">
        <v>1851</v>
      </c>
      <c r="W392" t="s">
        <v>1851</v>
      </c>
      <c r="X392" s="1">
        <v>46193.088865740741</v>
      </c>
    </row>
    <row r="393" spans="1:24">
      <c r="A393">
        <v>392</v>
      </c>
      <c r="B393" t="s">
        <v>1847</v>
      </c>
      <c r="C393" t="s">
        <v>1848</v>
      </c>
      <c r="D393">
        <v>3137502</v>
      </c>
      <c r="E393" t="s">
        <v>1894</v>
      </c>
      <c r="F393">
        <v>1</v>
      </c>
      <c r="G393" t="s">
        <v>1412</v>
      </c>
      <c r="H393" t="s">
        <v>3009</v>
      </c>
      <c r="I393" t="s">
        <v>3010</v>
      </c>
      <c r="J393">
        <v>1</v>
      </c>
      <c r="K393" t="s">
        <v>3011</v>
      </c>
      <c r="L393" s="1">
        <v>46193.08898148148</v>
      </c>
      <c r="M393" s="1">
        <v>46193.089120370372</v>
      </c>
      <c r="N393">
        <v>1215</v>
      </c>
      <c r="O393" t="s">
        <v>1849</v>
      </c>
      <c r="P393">
        <v>70</v>
      </c>
      <c r="Q393">
        <v>7</v>
      </c>
      <c r="R393" t="s">
        <v>1851</v>
      </c>
      <c r="S393" t="s">
        <v>1851</v>
      </c>
      <c r="T393" t="s">
        <v>1851</v>
      </c>
      <c r="U393" t="s">
        <v>3012</v>
      </c>
      <c r="V393" t="s">
        <v>1851</v>
      </c>
      <c r="W393" t="s">
        <v>1851</v>
      </c>
      <c r="X393" s="1">
        <v>46193.089120370372</v>
      </c>
    </row>
    <row r="394" spans="1:24">
      <c r="A394">
        <v>393</v>
      </c>
      <c r="B394" t="s">
        <v>1847</v>
      </c>
      <c r="C394" t="s">
        <v>1848</v>
      </c>
      <c r="D394">
        <v>4126504</v>
      </c>
      <c r="E394" t="s">
        <v>1894</v>
      </c>
      <c r="F394">
        <v>1</v>
      </c>
      <c r="G394" t="s">
        <v>1733</v>
      </c>
      <c r="H394" t="s">
        <v>1733</v>
      </c>
      <c r="I394" t="s">
        <v>3013</v>
      </c>
      <c r="J394">
        <v>0</v>
      </c>
      <c r="K394" t="s">
        <v>3014</v>
      </c>
      <c r="L394" s="1">
        <v>46193.088993055557</v>
      </c>
      <c r="M394" s="1">
        <v>46193.089166666665</v>
      </c>
      <c r="N394">
        <v>1519</v>
      </c>
      <c r="O394" t="s">
        <v>1849</v>
      </c>
      <c r="P394">
        <v>64</v>
      </c>
      <c r="Q394">
        <v>6.4</v>
      </c>
      <c r="R394" t="s">
        <v>1851</v>
      </c>
      <c r="S394" t="s">
        <v>1851</v>
      </c>
      <c r="T394" t="s">
        <v>1851</v>
      </c>
      <c r="U394" t="s">
        <v>3015</v>
      </c>
      <c r="V394" t="s">
        <v>1851</v>
      </c>
      <c r="W394" t="s">
        <v>1851</v>
      </c>
      <c r="X394" s="1">
        <v>46193.089166666665</v>
      </c>
    </row>
    <row r="395" spans="1:24">
      <c r="A395">
        <v>394</v>
      </c>
      <c r="B395" t="s">
        <v>1847</v>
      </c>
      <c r="C395" t="s">
        <v>1848</v>
      </c>
      <c r="D395">
        <v>2101970</v>
      </c>
      <c r="E395" t="s">
        <v>1885</v>
      </c>
      <c r="F395">
        <v>1</v>
      </c>
      <c r="G395" t="s">
        <v>655</v>
      </c>
      <c r="H395" t="s">
        <v>3016</v>
      </c>
      <c r="I395" t="s">
        <v>1887</v>
      </c>
      <c r="J395">
        <v>1</v>
      </c>
      <c r="K395" t="s">
        <v>1888</v>
      </c>
      <c r="L395" s="1">
        <v>46193.088912037034</v>
      </c>
      <c r="M395" s="1">
        <v>46193.089247685188</v>
      </c>
      <c r="N395">
        <v>2928</v>
      </c>
      <c r="O395" t="s">
        <v>1849</v>
      </c>
      <c r="P395">
        <v>44</v>
      </c>
      <c r="Q395">
        <v>4.4000000000000004</v>
      </c>
      <c r="R395" t="s">
        <v>3017</v>
      </c>
      <c r="S395" t="s">
        <v>1851</v>
      </c>
      <c r="T395" t="s">
        <v>1851</v>
      </c>
      <c r="U395" t="s">
        <v>3018</v>
      </c>
      <c r="V395" t="s">
        <v>1851</v>
      </c>
      <c r="W395" t="s">
        <v>1851</v>
      </c>
      <c r="X395" s="1">
        <v>46193.089247685188</v>
      </c>
    </row>
    <row r="396" spans="1:24">
      <c r="A396">
        <v>395</v>
      </c>
      <c r="B396" t="s">
        <v>1847</v>
      </c>
      <c r="C396" t="s">
        <v>1848</v>
      </c>
      <c r="D396">
        <v>2101970</v>
      </c>
      <c r="E396" t="s">
        <v>1894</v>
      </c>
      <c r="F396">
        <v>1</v>
      </c>
      <c r="G396" t="s">
        <v>655</v>
      </c>
      <c r="H396" t="s">
        <v>655</v>
      </c>
      <c r="I396" t="s">
        <v>3019</v>
      </c>
      <c r="J396">
        <v>0</v>
      </c>
      <c r="K396" t="s">
        <v>3020</v>
      </c>
      <c r="L396" s="1">
        <v>46193.089386574073</v>
      </c>
      <c r="M396" s="1">
        <v>46193.089537037034</v>
      </c>
      <c r="N396">
        <v>1293</v>
      </c>
      <c r="O396" t="s">
        <v>1849</v>
      </c>
      <c r="P396">
        <v>53</v>
      </c>
      <c r="Q396">
        <v>5.3</v>
      </c>
      <c r="R396" t="s">
        <v>1851</v>
      </c>
      <c r="S396" t="s">
        <v>1851</v>
      </c>
      <c r="T396" t="s">
        <v>1851</v>
      </c>
      <c r="U396" t="s">
        <v>3021</v>
      </c>
      <c r="V396" t="s">
        <v>1851</v>
      </c>
      <c r="W396" t="s">
        <v>1851</v>
      </c>
      <c r="X396" s="1">
        <v>46193.089537037034</v>
      </c>
    </row>
    <row r="397" spans="1:24">
      <c r="A397">
        <v>396</v>
      </c>
      <c r="B397" t="s">
        <v>1847</v>
      </c>
      <c r="C397" t="s">
        <v>1848</v>
      </c>
      <c r="D397">
        <v>3140530</v>
      </c>
      <c r="E397" t="s">
        <v>1885</v>
      </c>
      <c r="F397">
        <v>1</v>
      </c>
      <c r="G397" t="s">
        <v>1247</v>
      </c>
      <c r="H397" t="s">
        <v>3022</v>
      </c>
      <c r="I397" t="s">
        <v>1887</v>
      </c>
      <c r="J397">
        <v>1</v>
      </c>
      <c r="K397" t="s">
        <v>1888</v>
      </c>
      <c r="L397" s="1">
        <v>46193.089189814818</v>
      </c>
      <c r="M397" s="1">
        <v>46193.089629629627</v>
      </c>
      <c r="N397">
        <v>3837</v>
      </c>
      <c r="O397" t="s">
        <v>1849</v>
      </c>
      <c r="P397">
        <v>61</v>
      </c>
      <c r="Q397">
        <v>6.1</v>
      </c>
      <c r="R397" t="s">
        <v>3023</v>
      </c>
      <c r="S397" t="s">
        <v>1851</v>
      </c>
      <c r="T397" t="s">
        <v>1851</v>
      </c>
      <c r="U397" t="s">
        <v>3024</v>
      </c>
      <c r="V397" t="s">
        <v>1851</v>
      </c>
      <c r="W397" t="s">
        <v>1851</v>
      </c>
      <c r="X397" s="1">
        <v>46193.089629629627</v>
      </c>
    </row>
    <row r="398" spans="1:24">
      <c r="A398">
        <v>397</v>
      </c>
      <c r="B398" t="s">
        <v>1847</v>
      </c>
      <c r="C398" t="s">
        <v>1848</v>
      </c>
      <c r="D398">
        <v>2102408</v>
      </c>
      <c r="E398" t="s">
        <v>1885</v>
      </c>
      <c r="F398">
        <v>1</v>
      </c>
      <c r="G398" t="s">
        <v>416</v>
      </c>
      <c r="H398" t="s">
        <v>3025</v>
      </c>
      <c r="I398" t="s">
        <v>1887</v>
      </c>
      <c r="J398">
        <v>1</v>
      </c>
      <c r="K398" t="s">
        <v>1888</v>
      </c>
      <c r="L398" s="1">
        <v>46193.089583333334</v>
      </c>
      <c r="M398" s="1">
        <v>46193.089918981481</v>
      </c>
      <c r="N398">
        <v>2964</v>
      </c>
      <c r="O398" t="s">
        <v>1849</v>
      </c>
      <c r="P398">
        <v>45</v>
      </c>
      <c r="Q398">
        <v>4.5</v>
      </c>
      <c r="R398" t="s">
        <v>3026</v>
      </c>
      <c r="S398" t="s">
        <v>1851</v>
      </c>
      <c r="T398" t="s">
        <v>1851</v>
      </c>
      <c r="U398" t="s">
        <v>3027</v>
      </c>
      <c r="V398" t="s">
        <v>1851</v>
      </c>
      <c r="W398" t="s">
        <v>1851</v>
      </c>
      <c r="X398" s="1">
        <v>46193.089918981481</v>
      </c>
    </row>
    <row r="399" spans="1:24">
      <c r="A399">
        <v>398</v>
      </c>
      <c r="B399" t="s">
        <v>1847</v>
      </c>
      <c r="C399" t="s">
        <v>1848</v>
      </c>
      <c r="D399">
        <v>4126603</v>
      </c>
      <c r="E399" t="s">
        <v>1885</v>
      </c>
      <c r="F399">
        <v>1</v>
      </c>
      <c r="G399" t="s">
        <v>1565</v>
      </c>
      <c r="H399" t="s">
        <v>3028</v>
      </c>
      <c r="I399" t="s">
        <v>1887</v>
      </c>
      <c r="J399">
        <v>1</v>
      </c>
      <c r="K399" t="s">
        <v>1888</v>
      </c>
      <c r="L399" s="1">
        <v>46193.089212962965</v>
      </c>
      <c r="M399" s="1">
        <v>46193.089953703704</v>
      </c>
      <c r="N399">
        <v>6406</v>
      </c>
      <c r="O399" t="s">
        <v>1849</v>
      </c>
      <c r="P399">
        <v>57</v>
      </c>
      <c r="Q399">
        <v>5.7</v>
      </c>
      <c r="R399" t="s">
        <v>3029</v>
      </c>
      <c r="S399" t="s">
        <v>1851</v>
      </c>
      <c r="T399" t="s">
        <v>1851</v>
      </c>
      <c r="U399" t="s">
        <v>3030</v>
      </c>
      <c r="V399" t="s">
        <v>1851</v>
      </c>
      <c r="W399" t="s">
        <v>1851</v>
      </c>
      <c r="X399" s="1">
        <v>46193.089953703704</v>
      </c>
    </row>
    <row r="400" spans="1:24">
      <c r="A400">
        <v>399</v>
      </c>
      <c r="B400" t="s">
        <v>1847</v>
      </c>
      <c r="C400" t="s">
        <v>1848</v>
      </c>
      <c r="D400">
        <v>3140530</v>
      </c>
      <c r="E400" t="s">
        <v>1894</v>
      </c>
      <c r="F400">
        <v>1</v>
      </c>
      <c r="G400" t="s">
        <v>1247</v>
      </c>
      <c r="H400" t="s">
        <v>1247</v>
      </c>
      <c r="I400" t="s">
        <v>3031</v>
      </c>
      <c r="J400">
        <v>0</v>
      </c>
      <c r="K400" t="s">
        <v>3032</v>
      </c>
      <c r="L400" s="1">
        <v>46193.089768518519</v>
      </c>
      <c r="M400" s="1">
        <v>46193.08997685185</v>
      </c>
      <c r="N400">
        <v>1775</v>
      </c>
      <c r="O400" t="s">
        <v>1849</v>
      </c>
      <c r="P400">
        <v>63</v>
      </c>
      <c r="Q400">
        <v>6.3</v>
      </c>
      <c r="R400" t="s">
        <v>1851</v>
      </c>
      <c r="S400" t="s">
        <v>1851</v>
      </c>
      <c r="T400" t="s">
        <v>1851</v>
      </c>
      <c r="U400" t="s">
        <v>3033</v>
      </c>
      <c r="V400" t="s">
        <v>1851</v>
      </c>
      <c r="W400" t="s">
        <v>1851</v>
      </c>
      <c r="X400" s="1">
        <v>46193.08997685185</v>
      </c>
    </row>
    <row r="401" spans="1:24">
      <c r="A401">
        <v>400</v>
      </c>
      <c r="B401" t="s">
        <v>1847</v>
      </c>
      <c r="C401" t="s">
        <v>1848</v>
      </c>
      <c r="D401">
        <v>3140852</v>
      </c>
      <c r="E401" t="s">
        <v>1885</v>
      </c>
      <c r="F401">
        <v>1</v>
      </c>
      <c r="G401" t="s">
        <v>1307</v>
      </c>
      <c r="H401" t="s">
        <v>3034</v>
      </c>
      <c r="I401" t="s">
        <v>1887</v>
      </c>
      <c r="J401">
        <v>1</v>
      </c>
      <c r="K401" t="s">
        <v>1888</v>
      </c>
      <c r="L401" s="1">
        <v>46193.09002314815</v>
      </c>
      <c r="M401" s="1">
        <v>46193.090150462966</v>
      </c>
      <c r="N401">
        <v>1095</v>
      </c>
      <c r="O401" t="s">
        <v>1849</v>
      </c>
      <c r="P401">
        <v>92</v>
      </c>
      <c r="Q401">
        <v>9.1999999999999993</v>
      </c>
      <c r="R401" t="s">
        <v>3035</v>
      </c>
      <c r="S401" t="s">
        <v>1851</v>
      </c>
      <c r="T401" t="s">
        <v>1851</v>
      </c>
      <c r="U401" t="s">
        <v>3036</v>
      </c>
      <c r="V401" t="s">
        <v>1851</v>
      </c>
      <c r="W401" t="s">
        <v>1851</v>
      </c>
      <c r="X401" s="1">
        <v>46193.090150462966</v>
      </c>
    </row>
    <row r="402" spans="1:24">
      <c r="A402">
        <v>401</v>
      </c>
      <c r="B402" t="s">
        <v>1847</v>
      </c>
      <c r="C402" t="s">
        <v>1848</v>
      </c>
      <c r="D402">
        <v>2102408</v>
      </c>
      <c r="E402" t="s">
        <v>1894</v>
      </c>
      <c r="F402">
        <v>1</v>
      </c>
      <c r="G402" t="s">
        <v>416</v>
      </c>
      <c r="H402" t="s">
        <v>416</v>
      </c>
      <c r="I402" t="s">
        <v>3037</v>
      </c>
      <c r="J402">
        <v>0</v>
      </c>
      <c r="K402" t="s">
        <v>3038</v>
      </c>
      <c r="L402" s="1">
        <v>46193.090057870373</v>
      </c>
      <c r="M402" s="1">
        <v>46193.090208333335</v>
      </c>
      <c r="N402">
        <v>1297</v>
      </c>
      <c r="O402" t="s">
        <v>1849</v>
      </c>
      <c r="P402">
        <v>53</v>
      </c>
      <c r="Q402">
        <v>5.3</v>
      </c>
      <c r="R402" t="s">
        <v>1851</v>
      </c>
      <c r="S402" t="s">
        <v>1851</v>
      </c>
      <c r="T402" t="s">
        <v>1851</v>
      </c>
      <c r="U402" t="s">
        <v>3039</v>
      </c>
      <c r="V402" t="s">
        <v>1851</v>
      </c>
      <c r="W402" t="s">
        <v>1851</v>
      </c>
      <c r="X402" s="1">
        <v>46193.090208333335</v>
      </c>
    </row>
    <row r="403" spans="1:24">
      <c r="A403">
        <v>402</v>
      </c>
      <c r="B403" t="s">
        <v>1847</v>
      </c>
      <c r="C403" t="s">
        <v>1848</v>
      </c>
      <c r="D403">
        <v>4126603</v>
      </c>
      <c r="E403" t="s">
        <v>1894</v>
      </c>
      <c r="F403">
        <v>1</v>
      </c>
      <c r="G403" t="s">
        <v>1565</v>
      </c>
      <c r="H403" t="s">
        <v>1565</v>
      </c>
      <c r="I403" t="s">
        <v>3040</v>
      </c>
      <c r="J403">
        <v>0</v>
      </c>
      <c r="K403" t="s">
        <v>3041</v>
      </c>
      <c r="L403" s="1">
        <v>46193.090104166666</v>
      </c>
      <c r="M403" s="1">
        <v>46193.090266203704</v>
      </c>
      <c r="N403">
        <v>1447</v>
      </c>
      <c r="O403" t="s">
        <v>1849</v>
      </c>
      <c r="P403">
        <v>66</v>
      </c>
      <c r="Q403">
        <v>6.6</v>
      </c>
      <c r="R403" t="s">
        <v>1851</v>
      </c>
      <c r="S403" t="s">
        <v>1851</v>
      </c>
      <c r="T403" t="s">
        <v>1851</v>
      </c>
      <c r="U403" t="s">
        <v>3042</v>
      </c>
      <c r="V403" t="s">
        <v>1851</v>
      </c>
      <c r="W403" t="s">
        <v>1851</v>
      </c>
      <c r="X403" s="1">
        <v>46193.090266203704</v>
      </c>
    </row>
    <row r="404" spans="1:24">
      <c r="A404">
        <v>403</v>
      </c>
      <c r="B404" t="s">
        <v>1847</v>
      </c>
      <c r="C404" t="s">
        <v>1848</v>
      </c>
      <c r="D404">
        <v>3140852</v>
      </c>
      <c r="E404" t="s">
        <v>1894</v>
      </c>
      <c r="F404">
        <v>1</v>
      </c>
      <c r="G404" t="s">
        <v>1307</v>
      </c>
      <c r="H404" t="s">
        <v>1307</v>
      </c>
      <c r="I404" t="s">
        <v>3043</v>
      </c>
      <c r="J404">
        <v>0</v>
      </c>
      <c r="K404" t="s">
        <v>3044</v>
      </c>
      <c r="L404" s="1">
        <v>46193.090289351851</v>
      </c>
      <c r="M404" s="1">
        <v>46193.090358796297</v>
      </c>
      <c r="N404">
        <v>570</v>
      </c>
      <c r="O404" t="s">
        <v>1849</v>
      </c>
      <c r="P404">
        <v>77</v>
      </c>
      <c r="Q404">
        <v>7.7</v>
      </c>
      <c r="R404" t="s">
        <v>1851</v>
      </c>
      <c r="S404" t="s">
        <v>1851</v>
      </c>
      <c r="T404" t="s">
        <v>1851</v>
      </c>
      <c r="U404" t="s">
        <v>3045</v>
      </c>
      <c r="V404" t="s">
        <v>1851</v>
      </c>
      <c r="W404" t="s">
        <v>1851</v>
      </c>
      <c r="X404" s="1">
        <v>46193.090358796297</v>
      </c>
    </row>
    <row r="405" spans="1:24">
      <c r="A405">
        <v>404</v>
      </c>
      <c r="B405" t="s">
        <v>1847</v>
      </c>
      <c r="C405" t="s">
        <v>1848</v>
      </c>
      <c r="D405">
        <v>3141009</v>
      </c>
      <c r="E405" t="s">
        <v>1885</v>
      </c>
      <c r="F405">
        <v>1</v>
      </c>
      <c r="G405" t="s">
        <v>1377</v>
      </c>
      <c r="H405" t="s">
        <v>3046</v>
      </c>
      <c r="I405" t="s">
        <v>1887</v>
      </c>
      <c r="J405">
        <v>1</v>
      </c>
      <c r="K405" t="s">
        <v>1888</v>
      </c>
      <c r="L405" s="1">
        <v>46193.090428240743</v>
      </c>
      <c r="M405" s="1">
        <v>46193.090821759259</v>
      </c>
      <c r="N405">
        <v>3393</v>
      </c>
      <c r="O405" t="s">
        <v>1849</v>
      </c>
      <c r="P405">
        <v>68</v>
      </c>
      <c r="Q405">
        <v>6.8</v>
      </c>
      <c r="R405" t="s">
        <v>3047</v>
      </c>
      <c r="S405" t="s">
        <v>1851</v>
      </c>
      <c r="T405" t="s">
        <v>1851</v>
      </c>
      <c r="U405" t="s">
        <v>3048</v>
      </c>
      <c r="V405" t="s">
        <v>1851</v>
      </c>
      <c r="W405" t="s">
        <v>1851</v>
      </c>
      <c r="X405" s="1">
        <v>46193.090821759259</v>
      </c>
    </row>
    <row r="406" spans="1:24">
      <c r="A406">
        <v>405</v>
      </c>
      <c r="B406" t="s">
        <v>1847</v>
      </c>
      <c r="C406" t="s">
        <v>1848</v>
      </c>
      <c r="D406">
        <v>4128534</v>
      </c>
      <c r="E406" t="s">
        <v>1885</v>
      </c>
      <c r="F406">
        <v>1</v>
      </c>
      <c r="G406" t="s">
        <v>1762</v>
      </c>
      <c r="H406" t="s">
        <v>3049</v>
      </c>
      <c r="I406" t="s">
        <v>1887</v>
      </c>
      <c r="J406">
        <v>1</v>
      </c>
      <c r="K406" t="s">
        <v>1888</v>
      </c>
      <c r="L406" s="1">
        <v>46193.090324074074</v>
      </c>
      <c r="M406" s="1">
        <v>46193.090821759259</v>
      </c>
      <c r="N406">
        <v>4303</v>
      </c>
      <c r="O406" t="s">
        <v>1849</v>
      </c>
      <c r="P406">
        <v>42</v>
      </c>
      <c r="Q406">
        <v>4.2</v>
      </c>
      <c r="R406" t="s">
        <v>3050</v>
      </c>
      <c r="S406" t="s">
        <v>1851</v>
      </c>
      <c r="T406" t="s">
        <v>1851</v>
      </c>
      <c r="U406" t="s">
        <v>3051</v>
      </c>
      <c r="V406" t="s">
        <v>1851</v>
      </c>
      <c r="W406" t="s">
        <v>1851</v>
      </c>
      <c r="X406" s="1">
        <v>46193.090821759259</v>
      </c>
    </row>
    <row r="407" spans="1:24">
      <c r="A407">
        <v>406</v>
      </c>
      <c r="B407" t="s">
        <v>1847</v>
      </c>
      <c r="C407" t="s">
        <v>1848</v>
      </c>
      <c r="D407">
        <v>3141009</v>
      </c>
      <c r="E407" t="s">
        <v>1894</v>
      </c>
      <c r="F407">
        <v>1</v>
      </c>
      <c r="G407" t="s">
        <v>1377</v>
      </c>
      <c r="H407" t="s">
        <v>1377</v>
      </c>
      <c r="I407" t="s">
        <v>3052</v>
      </c>
      <c r="J407">
        <v>0</v>
      </c>
      <c r="K407" t="s">
        <v>3053</v>
      </c>
      <c r="L407" s="1">
        <v>46193.090949074074</v>
      </c>
      <c r="M407" s="1">
        <v>46193.09101851852</v>
      </c>
      <c r="N407">
        <v>617</v>
      </c>
      <c r="O407" t="s">
        <v>1849</v>
      </c>
      <c r="P407">
        <v>74</v>
      </c>
      <c r="Q407">
        <v>7.4</v>
      </c>
      <c r="R407" t="s">
        <v>1851</v>
      </c>
      <c r="S407" t="s">
        <v>1851</v>
      </c>
      <c r="T407" t="s">
        <v>1851</v>
      </c>
      <c r="U407" t="s">
        <v>3054</v>
      </c>
      <c r="V407" t="s">
        <v>1851</v>
      </c>
      <c r="W407" t="s">
        <v>1851</v>
      </c>
      <c r="X407" s="1">
        <v>46193.09101851852</v>
      </c>
    </row>
    <row r="408" spans="1:24">
      <c r="A408">
        <v>407</v>
      </c>
      <c r="B408" t="s">
        <v>1847</v>
      </c>
      <c r="C408" t="s">
        <v>1848</v>
      </c>
      <c r="D408">
        <v>2103174</v>
      </c>
      <c r="E408" t="s">
        <v>1885</v>
      </c>
      <c r="F408">
        <v>1</v>
      </c>
      <c r="G408" t="s">
        <v>254</v>
      </c>
      <c r="H408" t="s">
        <v>3055</v>
      </c>
      <c r="I408" t="s">
        <v>1887</v>
      </c>
      <c r="J408">
        <v>1</v>
      </c>
      <c r="K408" t="s">
        <v>1888</v>
      </c>
      <c r="L408" s="1">
        <v>46193.090254629627</v>
      </c>
      <c r="M408" s="1">
        <v>46193.091087962966</v>
      </c>
      <c r="N408">
        <v>7213</v>
      </c>
      <c r="O408" t="s">
        <v>1849</v>
      </c>
      <c r="P408">
        <v>69</v>
      </c>
      <c r="Q408">
        <v>6.9</v>
      </c>
      <c r="R408" t="s">
        <v>3056</v>
      </c>
      <c r="S408" t="s">
        <v>1851</v>
      </c>
      <c r="T408" t="s">
        <v>1851</v>
      </c>
      <c r="U408" t="s">
        <v>3057</v>
      </c>
      <c r="V408" t="s">
        <v>1851</v>
      </c>
      <c r="W408" t="s">
        <v>1851</v>
      </c>
      <c r="X408" s="1">
        <v>46193.091087962966</v>
      </c>
    </row>
    <row r="409" spans="1:24">
      <c r="A409">
        <v>408</v>
      </c>
      <c r="B409" t="s">
        <v>1847</v>
      </c>
      <c r="C409" t="s">
        <v>1848</v>
      </c>
      <c r="D409">
        <v>4128534</v>
      </c>
      <c r="E409" t="s">
        <v>1894</v>
      </c>
      <c r="F409">
        <v>1</v>
      </c>
      <c r="G409" t="s">
        <v>1762</v>
      </c>
      <c r="H409" t="s">
        <v>1762</v>
      </c>
      <c r="I409" t="s">
        <v>3058</v>
      </c>
      <c r="J409">
        <v>0</v>
      </c>
      <c r="K409" t="s">
        <v>3059</v>
      </c>
      <c r="L409" s="1">
        <v>46193.09097222222</v>
      </c>
      <c r="M409" s="1">
        <v>46193.091111111113</v>
      </c>
      <c r="N409">
        <v>1226</v>
      </c>
      <c r="O409" t="s">
        <v>1849</v>
      </c>
      <c r="P409">
        <v>43</v>
      </c>
      <c r="Q409">
        <v>4.3</v>
      </c>
      <c r="R409" t="s">
        <v>1851</v>
      </c>
      <c r="S409" t="s">
        <v>1851</v>
      </c>
      <c r="T409" t="s">
        <v>1851</v>
      </c>
      <c r="U409" t="s">
        <v>3060</v>
      </c>
      <c r="V409" t="s">
        <v>1851</v>
      </c>
      <c r="W409" t="s">
        <v>1851</v>
      </c>
      <c r="X409" s="1">
        <v>46193.091111111113</v>
      </c>
    </row>
    <row r="410" spans="1:24">
      <c r="A410">
        <v>409</v>
      </c>
      <c r="B410" t="s">
        <v>1847</v>
      </c>
      <c r="C410" t="s">
        <v>1848</v>
      </c>
      <c r="D410">
        <v>4128658</v>
      </c>
      <c r="E410" t="s">
        <v>1885</v>
      </c>
      <c r="F410">
        <v>1</v>
      </c>
      <c r="G410" t="s">
        <v>1480</v>
      </c>
      <c r="H410" t="s">
        <v>3061</v>
      </c>
      <c r="I410" t="s">
        <v>1887</v>
      </c>
      <c r="J410">
        <v>1</v>
      </c>
      <c r="K410" t="s">
        <v>1888</v>
      </c>
      <c r="L410" s="1">
        <v>46193.091157407405</v>
      </c>
      <c r="M410" s="1">
        <v>46193.091331018521</v>
      </c>
      <c r="N410">
        <v>1525</v>
      </c>
      <c r="O410" t="s">
        <v>1849</v>
      </c>
      <c r="P410">
        <v>72</v>
      </c>
      <c r="Q410">
        <v>7.2</v>
      </c>
      <c r="R410" t="s">
        <v>3062</v>
      </c>
      <c r="S410" t="s">
        <v>1851</v>
      </c>
      <c r="T410" t="s">
        <v>1851</v>
      </c>
      <c r="U410" t="s">
        <v>3063</v>
      </c>
      <c r="V410" t="s">
        <v>1851</v>
      </c>
      <c r="W410" t="s">
        <v>1851</v>
      </c>
      <c r="X410" s="1">
        <v>46193.091331018521</v>
      </c>
    </row>
    <row r="411" spans="1:24">
      <c r="A411">
        <v>410</v>
      </c>
      <c r="B411" t="s">
        <v>1847</v>
      </c>
      <c r="C411" t="s">
        <v>1848</v>
      </c>
      <c r="D411">
        <v>2103174</v>
      </c>
      <c r="E411" t="s">
        <v>1894</v>
      </c>
      <c r="F411">
        <v>1</v>
      </c>
      <c r="G411" t="s">
        <v>254</v>
      </c>
      <c r="H411" t="s">
        <v>254</v>
      </c>
      <c r="I411" t="s">
        <v>3064</v>
      </c>
      <c r="J411">
        <v>0</v>
      </c>
      <c r="K411" t="s">
        <v>3065</v>
      </c>
      <c r="L411" s="1">
        <v>46193.091238425928</v>
      </c>
      <c r="M411" s="1">
        <v>46193.091423611113</v>
      </c>
      <c r="N411">
        <v>1548</v>
      </c>
      <c r="O411" t="s">
        <v>1849</v>
      </c>
      <c r="P411">
        <v>65</v>
      </c>
      <c r="Q411">
        <v>6.5</v>
      </c>
      <c r="R411" t="s">
        <v>1851</v>
      </c>
      <c r="S411" t="s">
        <v>1851</v>
      </c>
      <c r="T411" t="s">
        <v>1851</v>
      </c>
      <c r="U411" t="s">
        <v>3066</v>
      </c>
      <c r="V411" t="s">
        <v>1851</v>
      </c>
      <c r="W411" t="s">
        <v>1851</v>
      </c>
      <c r="X411" s="1">
        <v>46193.091423611113</v>
      </c>
    </row>
    <row r="412" spans="1:24">
      <c r="A412">
        <v>411</v>
      </c>
      <c r="B412" t="s">
        <v>1847</v>
      </c>
      <c r="C412" t="s">
        <v>1848</v>
      </c>
      <c r="D412">
        <v>4128658</v>
      </c>
      <c r="E412" t="s">
        <v>1894</v>
      </c>
      <c r="F412">
        <v>1</v>
      </c>
      <c r="G412" t="s">
        <v>1480</v>
      </c>
      <c r="H412" t="s">
        <v>1480</v>
      </c>
      <c r="I412" t="s">
        <v>3067</v>
      </c>
      <c r="J412">
        <v>0</v>
      </c>
      <c r="K412" t="s">
        <v>3068</v>
      </c>
      <c r="L412" s="1">
        <v>46193.091469907406</v>
      </c>
      <c r="M412" s="1">
        <v>46193.091574074075</v>
      </c>
      <c r="N412">
        <v>858</v>
      </c>
      <c r="O412" t="s">
        <v>1849</v>
      </c>
      <c r="P412">
        <v>69</v>
      </c>
      <c r="Q412">
        <v>6.9</v>
      </c>
      <c r="R412" t="s">
        <v>1851</v>
      </c>
      <c r="S412" t="s">
        <v>1851</v>
      </c>
      <c r="T412" t="s">
        <v>1851</v>
      </c>
      <c r="U412" t="s">
        <v>3069</v>
      </c>
      <c r="V412" t="s">
        <v>1851</v>
      </c>
      <c r="W412" t="s">
        <v>1851</v>
      </c>
      <c r="X412" s="1">
        <v>46193.091574074075</v>
      </c>
    </row>
    <row r="413" spans="1:24">
      <c r="A413">
        <v>412</v>
      </c>
      <c r="B413" t="s">
        <v>1847</v>
      </c>
      <c r="C413" t="s">
        <v>1848</v>
      </c>
      <c r="D413">
        <v>2103406</v>
      </c>
      <c r="E413" t="s">
        <v>1885</v>
      </c>
      <c r="F413">
        <v>1</v>
      </c>
      <c r="G413" t="s">
        <v>395</v>
      </c>
      <c r="H413" t="s">
        <v>3070</v>
      </c>
      <c r="I413" t="s">
        <v>1887</v>
      </c>
      <c r="J413">
        <v>1</v>
      </c>
      <c r="K413" t="s">
        <v>1888</v>
      </c>
      <c r="L413" s="1">
        <v>46193.091469907406</v>
      </c>
      <c r="M413" s="1">
        <v>46193.091898148145</v>
      </c>
      <c r="N413">
        <v>3668</v>
      </c>
      <c r="O413" t="s">
        <v>1849</v>
      </c>
      <c r="P413">
        <v>70</v>
      </c>
      <c r="Q413">
        <v>7</v>
      </c>
      <c r="R413" t="s">
        <v>3071</v>
      </c>
      <c r="S413" t="s">
        <v>1851</v>
      </c>
      <c r="T413" t="s">
        <v>1851</v>
      </c>
      <c r="U413" t="s">
        <v>3072</v>
      </c>
      <c r="V413" t="s">
        <v>1851</v>
      </c>
      <c r="W413" t="s">
        <v>1851</v>
      </c>
      <c r="X413" s="1">
        <v>46193.091898148145</v>
      </c>
    </row>
    <row r="414" spans="1:24">
      <c r="A414">
        <v>413</v>
      </c>
      <c r="B414" t="s">
        <v>1847</v>
      </c>
      <c r="C414" t="s">
        <v>1848</v>
      </c>
      <c r="D414">
        <v>2103406</v>
      </c>
      <c r="E414" t="s">
        <v>1894</v>
      </c>
      <c r="F414">
        <v>1</v>
      </c>
      <c r="G414" t="s">
        <v>395</v>
      </c>
      <c r="H414" t="s">
        <v>395</v>
      </c>
      <c r="I414" t="s">
        <v>3073</v>
      </c>
      <c r="J414">
        <v>0</v>
      </c>
      <c r="K414" t="s">
        <v>3074</v>
      </c>
      <c r="L414" s="1">
        <v>46193.092048611114</v>
      </c>
      <c r="M414" s="1">
        <v>46193.092152777775</v>
      </c>
      <c r="N414">
        <v>882</v>
      </c>
      <c r="O414" t="s">
        <v>1849</v>
      </c>
      <c r="P414">
        <v>70</v>
      </c>
      <c r="Q414">
        <v>7</v>
      </c>
      <c r="R414" t="s">
        <v>1851</v>
      </c>
      <c r="S414" t="s">
        <v>1851</v>
      </c>
      <c r="T414" t="s">
        <v>1851</v>
      </c>
      <c r="U414" t="s">
        <v>3075</v>
      </c>
      <c r="V414" t="s">
        <v>1851</v>
      </c>
      <c r="W414" t="s">
        <v>1851</v>
      </c>
      <c r="X414" s="1">
        <v>46193.092152777775</v>
      </c>
    </row>
    <row r="415" spans="1:24">
      <c r="A415">
        <v>414</v>
      </c>
      <c r="B415" t="s">
        <v>1847</v>
      </c>
      <c r="C415" t="s">
        <v>1848</v>
      </c>
      <c r="D415">
        <v>4300208</v>
      </c>
      <c r="E415" t="s">
        <v>1885</v>
      </c>
      <c r="F415">
        <v>1</v>
      </c>
      <c r="G415" t="s">
        <v>1718</v>
      </c>
      <c r="H415" t="s">
        <v>3076</v>
      </c>
      <c r="I415" t="s">
        <v>1887</v>
      </c>
      <c r="J415">
        <v>1</v>
      </c>
      <c r="K415" t="s">
        <v>1888</v>
      </c>
      <c r="L415" s="1">
        <v>46193.091608796298</v>
      </c>
      <c r="M415" s="1">
        <v>46193.092407407406</v>
      </c>
      <c r="N415">
        <v>6824</v>
      </c>
      <c r="O415" t="s">
        <v>1849</v>
      </c>
      <c r="P415">
        <v>35</v>
      </c>
      <c r="Q415">
        <v>3.5</v>
      </c>
      <c r="R415" t="s">
        <v>3077</v>
      </c>
      <c r="S415" t="s">
        <v>1851</v>
      </c>
      <c r="T415" t="s">
        <v>1851</v>
      </c>
      <c r="U415" t="s">
        <v>3078</v>
      </c>
      <c r="V415" t="s">
        <v>1851</v>
      </c>
      <c r="W415" t="s">
        <v>1851</v>
      </c>
      <c r="X415" s="1">
        <v>46193.092407407406</v>
      </c>
    </row>
    <row r="416" spans="1:24">
      <c r="A416">
        <v>415</v>
      </c>
      <c r="B416" t="s">
        <v>1847</v>
      </c>
      <c r="C416" t="s">
        <v>1848</v>
      </c>
      <c r="D416">
        <v>2105104</v>
      </c>
      <c r="E416" t="s">
        <v>1885</v>
      </c>
      <c r="F416">
        <v>1</v>
      </c>
      <c r="G416" t="s">
        <v>734</v>
      </c>
      <c r="H416" t="s">
        <v>3079</v>
      </c>
      <c r="I416" t="s">
        <v>1887</v>
      </c>
      <c r="J416">
        <v>1</v>
      </c>
      <c r="K416" t="s">
        <v>1888</v>
      </c>
      <c r="L416" s="1">
        <v>46193.092199074075</v>
      </c>
      <c r="M416" s="1">
        <v>46193.092581018522</v>
      </c>
      <c r="N416">
        <v>3289</v>
      </c>
      <c r="O416" t="s">
        <v>1849</v>
      </c>
      <c r="P416">
        <v>65</v>
      </c>
      <c r="Q416">
        <v>6.5</v>
      </c>
      <c r="R416" t="s">
        <v>3080</v>
      </c>
      <c r="S416" t="s">
        <v>1851</v>
      </c>
      <c r="T416" t="s">
        <v>1851</v>
      </c>
      <c r="U416" t="s">
        <v>3081</v>
      </c>
      <c r="V416" t="s">
        <v>1851</v>
      </c>
      <c r="W416" t="s">
        <v>1851</v>
      </c>
      <c r="X416" s="1">
        <v>46193.092581018522</v>
      </c>
    </row>
    <row r="417" spans="1:24">
      <c r="A417">
        <v>416</v>
      </c>
      <c r="B417" t="s">
        <v>1847</v>
      </c>
      <c r="C417" t="s">
        <v>1848</v>
      </c>
      <c r="D417">
        <v>4300208</v>
      </c>
      <c r="E417" t="s">
        <v>1894</v>
      </c>
      <c r="F417">
        <v>1</v>
      </c>
      <c r="G417" t="s">
        <v>1718</v>
      </c>
      <c r="H417" t="s">
        <v>1718</v>
      </c>
      <c r="I417" t="s">
        <v>3082</v>
      </c>
      <c r="J417">
        <v>0</v>
      </c>
      <c r="K417" t="s">
        <v>3083</v>
      </c>
      <c r="L417" s="1">
        <v>46193.092557870368</v>
      </c>
      <c r="M417" s="1">
        <v>46193.092719907407</v>
      </c>
      <c r="N417">
        <v>1428</v>
      </c>
      <c r="O417" t="s">
        <v>1849</v>
      </c>
      <c r="P417">
        <v>43</v>
      </c>
      <c r="Q417">
        <v>4.3</v>
      </c>
      <c r="R417" t="s">
        <v>1851</v>
      </c>
      <c r="S417" t="s">
        <v>1851</v>
      </c>
      <c r="T417" t="s">
        <v>1851</v>
      </c>
      <c r="U417" t="s">
        <v>3084</v>
      </c>
      <c r="V417" t="s">
        <v>1851</v>
      </c>
      <c r="W417" t="s">
        <v>1851</v>
      </c>
      <c r="X417" s="1">
        <v>46193.092719907407</v>
      </c>
    </row>
    <row r="418" spans="1:24">
      <c r="A418">
        <v>417</v>
      </c>
      <c r="B418" t="s">
        <v>1847</v>
      </c>
      <c r="C418" t="s">
        <v>1848</v>
      </c>
      <c r="D418">
        <v>2105104</v>
      </c>
      <c r="E418" t="s">
        <v>1894</v>
      </c>
      <c r="F418">
        <v>1</v>
      </c>
      <c r="G418" t="s">
        <v>734</v>
      </c>
      <c r="H418" t="s">
        <v>734</v>
      </c>
      <c r="I418" t="s">
        <v>3085</v>
      </c>
      <c r="J418">
        <v>0</v>
      </c>
      <c r="K418" t="s">
        <v>3086</v>
      </c>
      <c r="L418" s="1">
        <v>46193.092719907407</v>
      </c>
      <c r="M418" s="1">
        <v>46193.092835648145</v>
      </c>
      <c r="N418">
        <v>1001</v>
      </c>
      <c r="O418" t="s">
        <v>1849</v>
      </c>
      <c r="P418">
        <v>68</v>
      </c>
      <c r="Q418">
        <v>6.8</v>
      </c>
      <c r="R418" t="s">
        <v>1851</v>
      </c>
      <c r="S418" t="s">
        <v>1851</v>
      </c>
      <c r="T418" t="s">
        <v>1851</v>
      </c>
      <c r="U418" t="s">
        <v>3087</v>
      </c>
      <c r="V418" t="s">
        <v>1851</v>
      </c>
      <c r="W418" t="s">
        <v>1851</v>
      </c>
      <c r="X418" s="1">
        <v>46193.092835648145</v>
      </c>
    </row>
    <row r="419" spans="1:24">
      <c r="A419">
        <v>418</v>
      </c>
      <c r="B419" t="s">
        <v>1847</v>
      </c>
      <c r="C419" t="s">
        <v>1848</v>
      </c>
      <c r="D419">
        <v>4300307</v>
      </c>
      <c r="E419" t="s">
        <v>1885</v>
      </c>
      <c r="F419">
        <v>1</v>
      </c>
      <c r="G419" t="s">
        <v>1475</v>
      </c>
      <c r="H419" t="s">
        <v>3088</v>
      </c>
      <c r="I419" t="s">
        <v>1887</v>
      </c>
      <c r="J419">
        <v>1</v>
      </c>
      <c r="K419" t="s">
        <v>1888</v>
      </c>
      <c r="L419" s="1">
        <v>46193.092766203707</v>
      </c>
      <c r="M419" s="1">
        <v>46193.093078703707</v>
      </c>
      <c r="N419">
        <v>2669</v>
      </c>
      <c r="O419" t="s">
        <v>1849</v>
      </c>
      <c r="P419">
        <v>49</v>
      </c>
      <c r="Q419">
        <v>4.9000000000000004</v>
      </c>
      <c r="R419" t="s">
        <v>3089</v>
      </c>
      <c r="S419" t="s">
        <v>1851</v>
      </c>
      <c r="T419" t="s">
        <v>1851</v>
      </c>
      <c r="U419" t="s">
        <v>3090</v>
      </c>
      <c r="V419" t="s">
        <v>1851</v>
      </c>
      <c r="W419" t="s">
        <v>1851</v>
      </c>
      <c r="X419" s="1">
        <v>46193.093078703707</v>
      </c>
    </row>
    <row r="420" spans="1:24">
      <c r="A420">
        <v>419</v>
      </c>
      <c r="B420" t="s">
        <v>1847</v>
      </c>
      <c r="C420" t="s">
        <v>1848</v>
      </c>
      <c r="D420">
        <v>3141207</v>
      </c>
      <c r="E420" t="s">
        <v>1885</v>
      </c>
      <c r="F420">
        <v>1</v>
      </c>
      <c r="G420" t="s">
        <v>1134</v>
      </c>
      <c r="H420" t="s">
        <v>3091</v>
      </c>
      <c r="I420" t="s">
        <v>1887</v>
      </c>
      <c r="J420">
        <v>1</v>
      </c>
      <c r="K420" t="s">
        <v>1888</v>
      </c>
      <c r="L420" s="1">
        <v>46193.091064814813</v>
      </c>
      <c r="M420" s="1">
        <v>46193.093229166669</v>
      </c>
      <c r="N420">
        <v>18727</v>
      </c>
      <c r="O420" t="s">
        <v>1854</v>
      </c>
      <c r="R420" t="s">
        <v>3092</v>
      </c>
      <c r="S420" t="s">
        <v>1851</v>
      </c>
      <c r="T420" t="s">
        <v>1851</v>
      </c>
      <c r="U420" t="s">
        <v>3093</v>
      </c>
      <c r="V420" t="s">
        <v>1854</v>
      </c>
      <c r="W420" t="s">
        <v>1851</v>
      </c>
      <c r="X420" s="1">
        <v>46193.093229166669</v>
      </c>
    </row>
    <row r="421" spans="1:24">
      <c r="A421">
        <v>420</v>
      </c>
      <c r="B421" t="s">
        <v>1847</v>
      </c>
      <c r="C421" t="s">
        <v>1848</v>
      </c>
      <c r="D421">
        <v>4300307</v>
      </c>
      <c r="E421" t="s">
        <v>1894</v>
      </c>
      <c r="F421">
        <v>1</v>
      </c>
      <c r="G421" t="s">
        <v>1475</v>
      </c>
      <c r="H421" t="s">
        <v>3094</v>
      </c>
      <c r="I421" t="s">
        <v>3095</v>
      </c>
      <c r="J421">
        <v>1</v>
      </c>
      <c r="K421" t="s">
        <v>3096</v>
      </c>
      <c r="L421" s="1">
        <v>46193.093217592592</v>
      </c>
      <c r="M421" s="1">
        <v>46193.093321759261</v>
      </c>
      <c r="N421">
        <v>959</v>
      </c>
      <c r="O421" t="s">
        <v>1849</v>
      </c>
      <c r="P421">
        <v>50</v>
      </c>
      <c r="Q421">
        <v>5</v>
      </c>
      <c r="R421" t="s">
        <v>1851</v>
      </c>
      <c r="S421" t="s">
        <v>1851</v>
      </c>
      <c r="T421" t="s">
        <v>1851</v>
      </c>
      <c r="U421" t="s">
        <v>3097</v>
      </c>
      <c r="V421" t="s">
        <v>1851</v>
      </c>
      <c r="W421" t="s">
        <v>1851</v>
      </c>
      <c r="X421" s="1">
        <v>46193.093321759261</v>
      </c>
    </row>
    <row r="422" spans="1:24">
      <c r="A422">
        <v>421</v>
      </c>
      <c r="B422" t="s">
        <v>1847</v>
      </c>
      <c r="C422" t="s">
        <v>1848</v>
      </c>
      <c r="D422">
        <v>3141207</v>
      </c>
      <c r="E422" t="s">
        <v>1885</v>
      </c>
      <c r="F422">
        <v>2</v>
      </c>
      <c r="G422" t="s">
        <v>1134</v>
      </c>
      <c r="H422" t="s">
        <v>3091</v>
      </c>
      <c r="I422" t="s">
        <v>1887</v>
      </c>
      <c r="J422">
        <v>1</v>
      </c>
      <c r="K422" t="s">
        <v>1888</v>
      </c>
      <c r="L422" s="1">
        <v>46193.093449074076</v>
      </c>
      <c r="M422" s="1">
        <v>46193.093541666669</v>
      </c>
      <c r="N422">
        <v>806</v>
      </c>
      <c r="O422" t="s">
        <v>1849</v>
      </c>
      <c r="P422">
        <v>92</v>
      </c>
      <c r="Q422">
        <v>9.1999999999999993</v>
      </c>
      <c r="R422" t="s">
        <v>3098</v>
      </c>
      <c r="S422" t="s">
        <v>1851</v>
      </c>
      <c r="T422" t="s">
        <v>1851</v>
      </c>
      <c r="U422" t="s">
        <v>3093</v>
      </c>
      <c r="V422" t="s">
        <v>1851</v>
      </c>
      <c r="W422" t="s">
        <v>1851</v>
      </c>
      <c r="X422" s="1">
        <v>46193.093541666669</v>
      </c>
    </row>
    <row r="423" spans="1:24">
      <c r="A423">
        <v>422</v>
      </c>
      <c r="B423" t="s">
        <v>1847</v>
      </c>
      <c r="C423" t="s">
        <v>1848</v>
      </c>
      <c r="D423">
        <v>4300455</v>
      </c>
      <c r="E423" t="s">
        <v>1885</v>
      </c>
      <c r="F423">
        <v>1</v>
      </c>
      <c r="G423" t="s">
        <v>1822</v>
      </c>
      <c r="H423" t="s">
        <v>3099</v>
      </c>
      <c r="I423" t="s">
        <v>1887</v>
      </c>
      <c r="J423">
        <v>1</v>
      </c>
      <c r="K423" t="s">
        <v>1888</v>
      </c>
      <c r="L423" s="1">
        <v>46193.093368055554</v>
      </c>
      <c r="M423" s="1">
        <v>46193.093645833331</v>
      </c>
      <c r="N423">
        <v>2377</v>
      </c>
      <c r="O423" t="s">
        <v>1849</v>
      </c>
      <c r="P423">
        <v>69</v>
      </c>
      <c r="Q423">
        <v>6.9</v>
      </c>
      <c r="R423" t="s">
        <v>3100</v>
      </c>
      <c r="S423" t="s">
        <v>1851</v>
      </c>
      <c r="T423" t="s">
        <v>1851</v>
      </c>
      <c r="U423" t="s">
        <v>3101</v>
      </c>
      <c r="V423" t="s">
        <v>1851</v>
      </c>
      <c r="W423" t="s">
        <v>1851</v>
      </c>
      <c r="X423" s="1">
        <v>46193.093645833331</v>
      </c>
    </row>
    <row r="424" spans="1:24">
      <c r="A424">
        <v>423</v>
      </c>
      <c r="B424" t="s">
        <v>1847</v>
      </c>
      <c r="C424" t="s">
        <v>1848</v>
      </c>
      <c r="D424">
        <v>3141207</v>
      </c>
      <c r="E424" t="s">
        <v>1894</v>
      </c>
      <c r="F424">
        <v>1</v>
      </c>
      <c r="G424" t="s">
        <v>1134</v>
      </c>
      <c r="H424" t="s">
        <v>3102</v>
      </c>
      <c r="I424" t="s">
        <v>3103</v>
      </c>
      <c r="J424">
        <v>1</v>
      </c>
      <c r="K424" t="s">
        <v>3104</v>
      </c>
      <c r="L424" s="1">
        <v>46193.093692129631</v>
      </c>
      <c r="M424" s="1">
        <v>46193.093807870369</v>
      </c>
      <c r="N424">
        <v>997</v>
      </c>
      <c r="O424" t="s">
        <v>1849</v>
      </c>
      <c r="P424">
        <v>46</v>
      </c>
      <c r="Q424">
        <v>4.5999999999999996</v>
      </c>
      <c r="R424" t="s">
        <v>1851</v>
      </c>
      <c r="S424" t="s">
        <v>1851</v>
      </c>
      <c r="T424" t="s">
        <v>1851</v>
      </c>
      <c r="U424" t="s">
        <v>3105</v>
      </c>
      <c r="V424" t="s">
        <v>1851</v>
      </c>
      <c r="W424" t="s">
        <v>1851</v>
      </c>
      <c r="X424" s="1">
        <v>46193.093807870369</v>
      </c>
    </row>
    <row r="425" spans="1:24">
      <c r="A425">
        <v>424</v>
      </c>
      <c r="B425" t="s">
        <v>1847</v>
      </c>
      <c r="C425" t="s">
        <v>1848</v>
      </c>
      <c r="D425">
        <v>2105203</v>
      </c>
      <c r="E425" t="s">
        <v>1885</v>
      </c>
      <c r="F425">
        <v>1</v>
      </c>
      <c r="G425" t="s">
        <v>732</v>
      </c>
      <c r="H425" t="s">
        <v>3106</v>
      </c>
      <c r="I425" t="s">
        <v>1887</v>
      </c>
      <c r="J425">
        <v>1</v>
      </c>
      <c r="K425" t="s">
        <v>1888</v>
      </c>
      <c r="L425" s="1">
        <v>46193.092881944445</v>
      </c>
      <c r="M425" s="1">
        <v>46193.093807870369</v>
      </c>
      <c r="N425">
        <v>7982</v>
      </c>
      <c r="O425" t="s">
        <v>1849</v>
      </c>
      <c r="P425">
        <v>69</v>
      </c>
      <c r="Q425">
        <v>6.9</v>
      </c>
      <c r="R425" t="s">
        <v>3107</v>
      </c>
      <c r="S425" t="s">
        <v>1851</v>
      </c>
      <c r="T425" t="s">
        <v>1851</v>
      </c>
      <c r="U425" t="s">
        <v>3108</v>
      </c>
      <c r="V425" t="s">
        <v>1851</v>
      </c>
      <c r="W425" t="s">
        <v>1851</v>
      </c>
      <c r="X425" s="1">
        <v>46193.093807870369</v>
      </c>
    </row>
    <row r="426" spans="1:24">
      <c r="A426">
        <v>425</v>
      </c>
      <c r="B426" t="s">
        <v>1847</v>
      </c>
      <c r="C426" t="s">
        <v>1848</v>
      </c>
      <c r="D426">
        <v>4300455</v>
      </c>
      <c r="E426" t="s">
        <v>1894</v>
      </c>
      <c r="F426">
        <v>1</v>
      </c>
      <c r="G426" t="s">
        <v>1822</v>
      </c>
      <c r="H426" t="s">
        <v>1822</v>
      </c>
      <c r="I426" t="s">
        <v>3109</v>
      </c>
      <c r="J426">
        <v>0</v>
      </c>
      <c r="K426" t="s">
        <v>3110</v>
      </c>
      <c r="L426" s="1">
        <v>46193.0937962963</v>
      </c>
      <c r="M426" s="1">
        <v>46193.093912037039</v>
      </c>
      <c r="N426">
        <v>1006</v>
      </c>
      <c r="O426" t="s">
        <v>1849</v>
      </c>
      <c r="P426">
        <v>69</v>
      </c>
      <c r="Q426">
        <v>6.9</v>
      </c>
      <c r="R426" t="s">
        <v>1851</v>
      </c>
      <c r="S426" t="s">
        <v>1851</v>
      </c>
      <c r="T426" t="s">
        <v>1851</v>
      </c>
      <c r="U426" t="s">
        <v>3111</v>
      </c>
      <c r="V426" t="s">
        <v>1851</v>
      </c>
      <c r="W426" t="s">
        <v>1851</v>
      </c>
      <c r="X426" s="1">
        <v>46193.093912037039</v>
      </c>
    </row>
    <row r="427" spans="1:24">
      <c r="A427">
        <v>426</v>
      </c>
      <c r="B427" t="s">
        <v>1847</v>
      </c>
      <c r="C427" t="s">
        <v>1848</v>
      </c>
      <c r="D427">
        <v>2105203</v>
      </c>
      <c r="E427" t="s">
        <v>1894</v>
      </c>
      <c r="F427">
        <v>1</v>
      </c>
      <c r="G427" t="s">
        <v>732</v>
      </c>
      <c r="H427" t="s">
        <v>732</v>
      </c>
      <c r="I427" t="s">
        <v>3112</v>
      </c>
      <c r="J427">
        <v>0</v>
      </c>
      <c r="K427" t="s">
        <v>3113</v>
      </c>
      <c r="L427" s="1">
        <v>46193.093935185185</v>
      </c>
      <c r="M427" s="1">
        <v>46193.09412037037</v>
      </c>
      <c r="N427">
        <v>1551</v>
      </c>
      <c r="O427" t="s">
        <v>1849</v>
      </c>
      <c r="P427">
        <v>65</v>
      </c>
      <c r="Q427">
        <v>6.5</v>
      </c>
      <c r="R427" t="s">
        <v>1851</v>
      </c>
      <c r="S427" t="s">
        <v>1851</v>
      </c>
      <c r="T427" t="s">
        <v>1851</v>
      </c>
      <c r="U427" t="s">
        <v>3114</v>
      </c>
      <c r="V427" t="s">
        <v>1851</v>
      </c>
      <c r="W427" t="s">
        <v>1851</v>
      </c>
      <c r="X427" s="1">
        <v>46193.09412037037</v>
      </c>
    </row>
    <row r="428" spans="1:24">
      <c r="A428">
        <v>427</v>
      </c>
      <c r="B428" t="s">
        <v>1847</v>
      </c>
      <c r="C428" t="s">
        <v>1848</v>
      </c>
      <c r="D428">
        <v>3142700</v>
      </c>
      <c r="E428" t="s">
        <v>1885</v>
      </c>
      <c r="F428">
        <v>1</v>
      </c>
      <c r="G428" t="s">
        <v>989</v>
      </c>
      <c r="H428" t="s">
        <v>3115</v>
      </c>
      <c r="I428" t="s">
        <v>1887</v>
      </c>
      <c r="J428">
        <v>1</v>
      </c>
      <c r="K428" t="s">
        <v>1888</v>
      </c>
      <c r="L428" s="1">
        <v>46193.093854166669</v>
      </c>
      <c r="M428" s="1">
        <v>46193.094131944446</v>
      </c>
      <c r="N428">
        <v>2442</v>
      </c>
      <c r="O428" t="s">
        <v>1849</v>
      </c>
      <c r="P428">
        <v>57</v>
      </c>
      <c r="Q428">
        <v>5.7</v>
      </c>
      <c r="R428" t="s">
        <v>3116</v>
      </c>
      <c r="S428" t="s">
        <v>1851</v>
      </c>
      <c r="T428" t="s">
        <v>1851</v>
      </c>
      <c r="U428" t="s">
        <v>3117</v>
      </c>
      <c r="V428" t="s">
        <v>1851</v>
      </c>
      <c r="W428" t="s">
        <v>1851</v>
      </c>
      <c r="X428" s="1">
        <v>46193.094131944446</v>
      </c>
    </row>
    <row r="429" spans="1:24">
      <c r="A429">
        <v>428</v>
      </c>
      <c r="B429" t="s">
        <v>1847</v>
      </c>
      <c r="C429" t="s">
        <v>1848</v>
      </c>
      <c r="D429">
        <v>3142700</v>
      </c>
      <c r="E429" t="s">
        <v>1894</v>
      </c>
      <c r="F429">
        <v>1</v>
      </c>
      <c r="G429" t="s">
        <v>989</v>
      </c>
      <c r="H429" t="s">
        <v>3118</v>
      </c>
      <c r="I429" t="s">
        <v>3119</v>
      </c>
      <c r="J429">
        <v>1</v>
      </c>
      <c r="K429" t="s">
        <v>3120</v>
      </c>
      <c r="L429" s="1">
        <v>46193.094259259262</v>
      </c>
      <c r="M429" s="1">
        <v>46193.094317129631</v>
      </c>
      <c r="N429">
        <v>506</v>
      </c>
      <c r="O429" t="s">
        <v>1849</v>
      </c>
      <c r="P429">
        <v>57</v>
      </c>
      <c r="Q429">
        <v>5.7</v>
      </c>
      <c r="R429" t="s">
        <v>1851</v>
      </c>
      <c r="S429" t="s">
        <v>1851</v>
      </c>
      <c r="T429" t="s">
        <v>1851</v>
      </c>
      <c r="U429" t="s">
        <v>3121</v>
      </c>
      <c r="V429" t="s">
        <v>1851</v>
      </c>
      <c r="W429" t="s">
        <v>1851</v>
      </c>
      <c r="X429" s="1">
        <v>46193.094317129631</v>
      </c>
    </row>
    <row r="430" spans="1:24">
      <c r="A430">
        <v>429</v>
      </c>
      <c r="B430" t="s">
        <v>1847</v>
      </c>
      <c r="C430" t="s">
        <v>1848</v>
      </c>
      <c r="D430">
        <v>2106631</v>
      </c>
      <c r="E430" t="s">
        <v>1885</v>
      </c>
      <c r="F430">
        <v>1</v>
      </c>
      <c r="G430" t="s">
        <v>615</v>
      </c>
      <c r="H430" t="s">
        <v>3122</v>
      </c>
      <c r="I430" t="s">
        <v>1887</v>
      </c>
      <c r="J430">
        <v>1</v>
      </c>
      <c r="K430" t="s">
        <v>1888</v>
      </c>
      <c r="L430" s="1">
        <v>46193.094166666669</v>
      </c>
      <c r="M430" s="1">
        <v>46193.094525462962</v>
      </c>
      <c r="N430">
        <v>3118</v>
      </c>
      <c r="O430" t="s">
        <v>1849</v>
      </c>
      <c r="P430">
        <v>60</v>
      </c>
      <c r="Q430">
        <v>6</v>
      </c>
      <c r="R430" t="s">
        <v>3123</v>
      </c>
      <c r="S430" t="s">
        <v>1851</v>
      </c>
      <c r="T430" t="s">
        <v>1851</v>
      </c>
      <c r="U430" t="s">
        <v>3124</v>
      </c>
      <c r="V430" t="s">
        <v>1851</v>
      </c>
      <c r="W430" t="s">
        <v>1851</v>
      </c>
      <c r="X430" s="1">
        <v>46193.094525462962</v>
      </c>
    </row>
    <row r="431" spans="1:24">
      <c r="A431">
        <v>430</v>
      </c>
      <c r="B431" t="s">
        <v>1847</v>
      </c>
      <c r="C431" t="s">
        <v>1848</v>
      </c>
      <c r="D431">
        <v>4300570</v>
      </c>
      <c r="E431" t="s">
        <v>1885</v>
      </c>
      <c r="F431">
        <v>1</v>
      </c>
      <c r="G431" t="s">
        <v>1827</v>
      </c>
      <c r="H431" t="s">
        <v>3125</v>
      </c>
      <c r="I431" t="s">
        <v>1887</v>
      </c>
      <c r="J431">
        <v>1</v>
      </c>
      <c r="K431" t="s">
        <v>1888</v>
      </c>
      <c r="L431" s="1">
        <v>46193.093958333331</v>
      </c>
      <c r="M431" s="1">
        <v>46193.094606481478</v>
      </c>
      <c r="N431">
        <v>5585</v>
      </c>
      <c r="O431" t="s">
        <v>1849</v>
      </c>
      <c r="P431">
        <v>70</v>
      </c>
      <c r="Q431">
        <v>7</v>
      </c>
      <c r="R431" t="s">
        <v>3126</v>
      </c>
      <c r="S431" t="s">
        <v>1851</v>
      </c>
      <c r="T431" t="s">
        <v>1851</v>
      </c>
      <c r="U431" t="s">
        <v>3127</v>
      </c>
      <c r="V431" t="s">
        <v>1851</v>
      </c>
      <c r="W431" t="s">
        <v>1851</v>
      </c>
      <c r="X431" s="1">
        <v>46193.094606481478</v>
      </c>
    </row>
    <row r="432" spans="1:24">
      <c r="A432">
        <v>431</v>
      </c>
      <c r="B432" t="s">
        <v>1847</v>
      </c>
      <c r="C432" t="s">
        <v>1848</v>
      </c>
      <c r="D432">
        <v>3144904</v>
      </c>
      <c r="E432" t="s">
        <v>1885</v>
      </c>
      <c r="F432">
        <v>1</v>
      </c>
      <c r="G432" t="s">
        <v>1257</v>
      </c>
      <c r="H432" t="s">
        <v>3128</v>
      </c>
      <c r="I432" t="s">
        <v>1887</v>
      </c>
      <c r="J432">
        <v>1</v>
      </c>
      <c r="K432" t="s">
        <v>1888</v>
      </c>
      <c r="L432" s="1">
        <v>46193.094375000001</v>
      </c>
      <c r="M432" s="1">
        <v>46193.094606481478</v>
      </c>
      <c r="N432">
        <v>1982</v>
      </c>
      <c r="O432" t="s">
        <v>1849</v>
      </c>
      <c r="P432">
        <v>83</v>
      </c>
      <c r="Q432">
        <v>8.3000000000000007</v>
      </c>
      <c r="R432" t="s">
        <v>3129</v>
      </c>
      <c r="S432" t="s">
        <v>1851</v>
      </c>
      <c r="T432" t="s">
        <v>1851</v>
      </c>
      <c r="U432" t="s">
        <v>3130</v>
      </c>
      <c r="V432" t="s">
        <v>1851</v>
      </c>
      <c r="W432" t="s">
        <v>1851</v>
      </c>
      <c r="X432" s="1">
        <v>46193.094606481478</v>
      </c>
    </row>
    <row r="433" spans="1:24">
      <c r="A433">
        <v>432</v>
      </c>
      <c r="B433" t="s">
        <v>1847</v>
      </c>
      <c r="C433" t="s">
        <v>1848</v>
      </c>
      <c r="D433">
        <v>2106631</v>
      </c>
      <c r="E433" t="s">
        <v>1894</v>
      </c>
      <c r="F433">
        <v>1</v>
      </c>
      <c r="G433" t="s">
        <v>615</v>
      </c>
      <c r="H433" t="s">
        <v>615</v>
      </c>
      <c r="I433" t="s">
        <v>3131</v>
      </c>
      <c r="J433">
        <v>0</v>
      </c>
      <c r="K433" t="s">
        <v>3132</v>
      </c>
      <c r="L433" s="1">
        <v>46193.094675925924</v>
      </c>
      <c r="M433" s="1">
        <v>46193.094780092593</v>
      </c>
      <c r="N433">
        <v>953</v>
      </c>
      <c r="O433" t="s">
        <v>1849</v>
      </c>
      <c r="P433">
        <v>65</v>
      </c>
      <c r="Q433">
        <v>6.5</v>
      </c>
      <c r="R433" t="s">
        <v>1851</v>
      </c>
      <c r="S433" t="s">
        <v>1851</v>
      </c>
      <c r="T433" t="s">
        <v>1851</v>
      </c>
      <c r="U433" t="s">
        <v>3133</v>
      </c>
      <c r="V433" t="s">
        <v>1851</v>
      </c>
      <c r="W433" t="s">
        <v>1851</v>
      </c>
      <c r="X433" s="1">
        <v>46193.094780092593</v>
      </c>
    </row>
    <row r="434" spans="1:24">
      <c r="A434">
        <v>433</v>
      </c>
      <c r="B434" t="s">
        <v>1847</v>
      </c>
      <c r="C434" t="s">
        <v>1848</v>
      </c>
      <c r="D434">
        <v>4300570</v>
      </c>
      <c r="E434" t="s">
        <v>1894</v>
      </c>
      <c r="F434">
        <v>1</v>
      </c>
      <c r="G434" t="s">
        <v>1827</v>
      </c>
      <c r="H434" t="s">
        <v>1827</v>
      </c>
      <c r="I434" t="s">
        <v>3134</v>
      </c>
      <c r="J434">
        <v>0</v>
      </c>
      <c r="K434" t="s">
        <v>3135</v>
      </c>
      <c r="L434" s="1">
        <v>46193.094756944447</v>
      </c>
      <c r="M434" s="1">
        <v>46193.09480324074</v>
      </c>
      <c r="N434">
        <v>466</v>
      </c>
      <c r="O434" t="s">
        <v>1849</v>
      </c>
      <c r="P434">
        <v>72</v>
      </c>
      <c r="Q434">
        <v>7.2</v>
      </c>
      <c r="R434" t="s">
        <v>1851</v>
      </c>
      <c r="S434" t="s">
        <v>1851</v>
      </c>
      <c r="T434" t="s">
        <v>1851</v>
      </c>
      <c r="U434" t="s">
        <v>3136</v>
      </c>
      <c r="V434" t="s">
        <v>1851</v>
      </c>
      <c r="W434" t="s">
        <v>1851</v>
      </c>
      <c r="X434" s="1">
        <v>46193.09480324074</v>
      </c>
    </row>
    <row r="435" spans="1:24">
      <c r="A435">
        <v>434</v>
      </c>
      <c r="B435" t="s">
        <v>1847</v>
      </c>
      <c r="C435" t="s">
        <v>1848</v>
      </c>
      <c r="D435">
        <v>3144904</v>
      </c>
      <c r="E435" t="s">
        <v>1894</v>
      </c>
      <c r="F435">
        <v>1</v>
      </c>
      <c r="G435" t="s">
        <v>1257</v>
      </c>
      <c r="H435" t="s">
        <v>1257</v>
      </c>
      <c r="I435" t="s">
        <v>3137</v>
      </c>
      <c r="J435">
        <v>0</v>
      </c>
      <c r="K435" t="s">
        <v>3138</v>
      </c>
      <c r="L435" s="1">
        <v>46193.09474537037</v>
      </c>
      <c r="M435" s="1">
        <v>46193.094872685186</v>
      </c>
      <c r="N435">
        <v>1032</v>
      </c>
      <c r="O435" t="s">
        <v>1849</v>
      </c>
      <c r="P435">
        <v>81</v>
      </c>
      <c r="Q435">
        <v>8.1</v>
      </c>
      <c r="R435" t="s">
        <v>1851</v>
      </c>
      <c r="S435" t="s">
        <v>1851</v>
      </c>
      <c r="T435" t="s">
        <v>1851</v>
      </c>
      <c r="U435" t="s">
        <v>3139</v>
      </c>
      <c r="V435" t="s">
        <v>1851</v>
      </c>
      <c r="W435" t="s">
        <v>1851</v>
      </c>
      <c r="X435" s="1">
        <v>46193.094872685186</v>
      </c>
    </row>
    <row r="436" spans="1:24">
      <c r="A436">
        <v>435</v>
      </c>
      <c r="B436" t="s">
        <v>1847</v>
      </c>
      <c r="C436" t="s">
        <v>1848</v>
      </c>
      <c r="D436">
        <v>3145356</v>
      </c>
      <c r="E436" t="s">
        <v>1885</v>
      </c>
      <c r="F436">
        <v>1</v>
      </c>
      <c r="G436" t="s">
        <v>1049</v>
      </c>
      <c r="H436" t="s">
        <v>3140</v>
      </c>
      <c r="I436" t="s">
        <v>1887</v>
      </c>
      <c r="J436">
        <v>1</v>
      </c>
      <c r="K436" t="s">
        <v>1888</v>
      </c>
      <c r="L436" s="1">
        <v>46193.094953703701</v>
      </c>
      <c r="M436" s="1">
        <v>46193.095104166663</v>
      </c>
      <c r="N436">
        <v>1351</v>
      </c>
      <c r="O436" t="s">
        <v>1849</v>
      </c>
      <c r="P436">
        <v>92</v>
      </c>
      <c r="Q436">
        <v>9.1999999999999993</v>
      </c>
      <c r="R436" t="s">
        <v>3141</v>
      </c>
      <c r="S436" t="s">
        <v>1851</v>
      </c>
      <c r="T436" t="s">
        <v>1851</v>
      </c>
      <c r="U436" t="s">
        <v>3142</v>
      </c>
      <c r="V436" t="s">
        <v>1851</v>
      </c>
      <c r="W436" t="s">
        <v>1851</v>
      </c>
      <c r="X436" s="1">
        <v>46193.095104166663</v>
      </c>
    </row>
    <row r="437" spans="1:24">
      <c r="A437">
        <v>436</v>
      </c>
      <c r="B437" t="s">
        <v>1847</v>
      </c>
      <c r="C437" t="s">
        <v>1848</v>
      </c>
      <c r="D437">
        <v>3145356</v>
      </c>
      <c r="E437" t="s">
        <v>1894</v>
      </c>
      <c r="F437">
        <v>1</v>
      </c>
      <c r="G437" t="s">
        <v>1049</v>
      </c>
      <c r="H437" t="s">
        <v>1049</v>
      </c>
      <c r="I437" t="s">
        <v>3143</v>
      </c>
      <c r="J437">
        <v>0</v>
      </c>
      <c r="K437" t="s">
        <v>3144</v>
      </c>
      <c r="L437" s="1">
        <v>46193.095231481479</v>
      </c>
      <c r="M437" s="1">
        <v>46193.095370370371</v>
      </c>
      <c r="N437">
        <v>1164</v>
      </c>
      <c r="O437" t="s">
        <v>1849</v>
      </c>
      <c r="P437">
        <v>66</v>
      </c>
      <c r="Q437">
        <v>6.6</v>
      </c>
      <c r="R437" t="s">
        <v>1851</v>
      </c>
      <c r="S437" t="s">
        <v>1851</v>
      </c>
      <c r="T437" t="s">
        <v>1851</v>
      </c>
      <c r="U437" t="s">
        <v>3145</v>
      </c>
      <c r="V437" t="s">
        <v>1851</v>
      </c>
      <c r="W437" t="s">
        <v>1851</v>
      </c>
      <c r="X437" s="1">
        <v>46193.095370370371</v>
      </c>
    </row>
    <row r="438" spans="1:24">
      <c r="A438">
        <v>437</v>
      </c>
      <c r="B438" t="s">
        <v>1847</v>
      </c>
      <c r="C438" t="s">
        <v>1848</v>
      </c>
      <c r="D438">
        <v>2107605</v>
      </c>
      <c r="E438" t="s">
        <v>1885</v>
      </c>
      <c r="F438">
        <v>1</v>
      </c>
      <c r="G438" t="s">
        <v>610</v>
      </c>
      <c r="H438" t="s">
        <v>3146</v>
      </c>
      <c r="I438" t="s">
        <v>1887</v>
      </c>
      <c r="J438">
        <v>1</v>
      </c>
      <c r="K438" t="s">
        <v>1888</v>
      </c>
      <c r="L438" s="1">
        <v>46193.094826388886</v>
      </c>
      <c r="M438" s="1">
        <v>46193.095405092594</v>
      </c>
      <c r="N438">
        <v>4913</v>
      </c>
      <c r="O438" t="s">
        <v>1849</v>
      </c>
      <c r="P438">
        <v>63</v>
      </c>
      <c r="Q438">
        <v>6.3</v>
      </c>
      <c r="R438" t="s">
        <v>3147</v>
      </c>
      <c r="S438" t="s">
        <v>1851</v>
      </c>
      <c r="T438" t="s">
        <v>1851</v>
      </c>
      <c r="U438" t="s">
        <v>3148</v>
      </c>
      <c r="V438" t="s">
        <v>1851</v>
      </c>
      <c r="W438" t="s">
        <v>1851</v>
      </c>
      <c r="X438" s="1">
        <v>46193.095405092594</v>
      </c>
    </row>
    <row r="439" spans="1:24">
      <c r="A439">
        <v>438</v>
      </c>
      <c r="B439" t="s">
        <v>1847</v>
      </c>
      <c r="C439" t="s">
        <v>1848</v>
      </c>
      <c r="D439">
        <v>2107605</v>
      </c>
      <c r="E439" t="s">
        <v>1894</v>
      </c>
      <c r="F439">
        <v>1</v>
      </c>
      <c r="G439" t="s">
        <v>610</v>
      </c>
      <c r="H439" t="s">
        <v>610</v>
      </c>
      <c r="I439" t="s">
        <v>3149</v>
      </c>
      <c r="J439">
        <v>0</v>
      </c>
      <c r="K439" t="s">
        <v>3150</v>
      </c>
      <c r="L439" s="1">
        <v>46193.095555555556</v>
      </c>
      <c r="M439" s="1">
        <v>46193.095729166664</v>
      </c>
      <c r="N439">
        <v>1531</v>
      </c>
      <c r="O439" t="s">
        <v>1849</v>
      </c>
      <c r="P439">
        <v>63</v>
      </c>
      <c r="Q439">
        <v>6.3</v>
      </c>
      <c r="R439" t="s">
        <v>1851</v>
      </c>
      <c r="S439" t="s">
        <v>1851</v>
      </c>
      <c r="T439" t="s">
        <v>1851</v>
      </c>
      <c r="U439" t="s">
        <v>3151</v>
      </c>
      <c r="V439" t="s">
        <v>1851</v>
      </c>
      <c r="W439" t="s">
        <v>1851</v>
      </c>
      <c r="X439" s="1">
        <v>46193.095729166664</v>
      </c>
    </row>
    <row r="440" spans="1:24">
      <c r="A440">
        <v>439</v>
      </c>
      <c r="B440" t="s">
        <v>1847</v>
      </c>
      <c r="C440" t="s">
        <v>1848</v>
      </c>
      <c r="D440">
        <v>2108801</v>
      </c>
      <c r="E440" t="s">
        <v>1885</v>
      </c>
      <c r="F440">
        <v>1</v>
      </c>
      <c r="G440" t="s">
        <v>630</v>
      </c>
      <c r="H440" t="s">
        <v>3152</v>
      </c>
      <c r="I440" t="s">
        <v>1887</v>
      </c>
      <c r="J440">
        <v>1</v>
      </c>
      <c r="K440" t="s">
        <v>1888</v>
      </c>
      <c r="L440" s="1">
        <v>46193.095775462964</v>
      </c>
      <c r="M440" s="1">
        <v>46193.096087962964</v>
      </c>
      <c r="N440">
        <v>2767</v>
      </c>
      <c r="O440" t="s">
        <v>1849</v>
      </c>
      <c r="P440">
        <v>69</v>
      </c>
      <c r="Q440">
        <v>6.9</v>
      </c>
      <c r="R440" t="s">
        <v>3153</v>
      </c>
      <c r="S440" t="s">
        <v>1851</v>
      </c>
      <c r="T440" t="s">
        <v>1851</v>
      </c>
      <c r="U440" t="s">
        <v>3154</v>
      </c>
      <c r="V440" t="s">
        <v>1851</v>
      </c>
      <c r="W440" t="s">
        <v>1851</v>
      </c>
      <c r="X440" s="1">
        <v>46193.096087962964</v>
      </c>
    </row>
    <row r="441" spans="1:24">
      <c r="A441">
        <v>440</v>
      </c>
      <c r="B441" t="s">
        <v>1847</v>
      </c>
      <c r="C441" t="s">
        <v>1848</v>
      </c>
      <c r="D441">
        <v>3145505</v>
      </c>
      <c r="E441" t="s">
        <v>1885</v>
      </c>
      <c r="F441">
        <v>1</v>
      </c>
      <c r="G441" t="s">
        <v>1188</v>
      </c>
      <c r="H441" t="s">
        <v>3155</v>
      </c>
      <c r="I441" t="s">
        <v>1887</v>
      </c>
      <c r="J441">
        <v>1</v>
      </c>
      <c r="K441" t="s">
        <v>1888</v>
      </c>
      <c r="L441" s="1">
        <v>46193.095416666663</v>
      </c>
      <c r="M441" s="1">
        <v>46193.096087962964</v>
      </c>
      <c r="N441">
        <v>5866</v>
      </c>
      <c r="O441" t="s">
        <v>1849</v>
      </c>
      <c r="P441">
        <v>54</v>
      </c>
      <c r="Q441">
        <v>5.4</v>
      </c>
      <c r="R441" t="s">
        <v>3156</v>
      </c>
      <c r="S441" t="s">
        <v>1851</v>
      </c>
      <c r="T441" t="s">
        <v>1851</v>
      </c>
      <c r="U441" t="s">
        <v>3157</v>
      </c>
      <c r="V441" t="s">
        <v>1851</v>
      </c>
      <c r="W441" t="s">
        <v>1851</v>
      </c>
      <c r="X441" s="1">
        <v>46193.096087962964</v>
      </c>
    </row>
    <row r="442" spans="1:24">
      <c r="A442">
        <v>441</v>
      </c>
      <c r="B442" t="s">
        <v>1847</v>
      </c>
      <c r="C442" t="s">
        <v>1848</v>
      </c>
      <c r="D442">
        <v>2108801</v>
      </c>
      <c r="E442" t="s">
        <v>1894</v>
      </c>
      <c r="F442">
        <v>1</v>
      </c>
      <c r="G442" t="s">
        <v>630</v>
      </c>
      <c r="H442" t="s">
        <v>630</v>
      </c>
      <c r="I442" t="s">
        <v>3158</v>
      </c>
      <c r="J442">
        <v>0</v>
      </c>
      <c r="K442" t="s">
        <v>3159</v>
      </c>
      <c r="L442" s="1">
        <v>46193.096215277779</v>
      </c>
      <c r="M442" s="1">
        <v>46193.096354166664</v>
      </c>
      <c r="N442">
        <v>1163</v>
      </c>
      <c r="O442" t="s">
        <v>1849</v>
      </c>
      <c r="P442">
        <v>60</v>
      </c>
      <c r="Q442">
        <v>6</v>
      </c>
      <c r="R442" t="s">
        <v>1851</v>
      </c>
      <c r="S442" t="s">
        <v>1851</v>
      </c>
      <c r="T442" t="s">
        <v>1851</v>
      </c>
      <c r="U442" t="s">
        <v>3160</v>
      </c>
      <c r="V442" t="s">
        <v>1851</v>
      </c>
      <c r="W442" t="s">
        <v>1851</v>
      </c>
      <c r="X442" s="1">
        <v>46193.096354166664</v>
      </c>
    </row>
    <row r="443" spans="1:24">
      <c r="A443">
        <v>442</v>
      </c>
      <c r="B443" t="s">
        <v>1847</v>
      </c>
      <c r="C443" t="s">
        <v>1848</v>
      </c>
      <c r="D443">
        <v>3145505</v>
      </c>
      <c r="E443" t="s">
        <v>1894</v>
      </c>
      <c r="F443">
        <v>1</v>
      </c>
      <c r="G443" t="s">
        <v>1188</v>
      </c>
      <c r="H443" t="s">
        <v>3161</v>
      </c>
      <c r="I443" t="s">
        <v>3162</v>
      </c>
      <c r="J443">
        <v>1</v>
      </c>
      <c r="K443" t="s">
        <v>3163</v>
      </c>
      <c r="L443" s="1">
        <v>46193.096238425926</v>
      </c>
      <c r="M443" s="1">
        <v>46193.096388888887</v>
      </c>
      <c r="N443">
        <v>1248</v>
      </c>
      <c r="O443" t="s">
        <v>1849</v>
      </c>
      <c r="P443">
        <v>63</v>
      </c>
      <c r="Q443">
        <v>6.3</v>
      </c>
      <c r="R443" t="s">
        <v>1851</v>
      </c>
      <c r="S443" t="s">
        <v>1851</v>
      </c>
      <c r="T443" t="s">
        <v>1851</v>
      </c>
      <c r="U443" t="s">
        <v>3164</v>
      </c>
      <c r="V443" t="s">
        <v>1851</v>
      </c>
      <c r="W443" t="s">
        <v>1851</v>
      </c>
      <c r="X443" s="1">
        <v>46193.096388888887</v>
      </c>
    </row>
    <row r="444" spans="1:24">
      <c r="A444">
        <v>443</v>
      </c>
      <c r="B444" t="s">
        <v>1847</v>
      </c>
      <c r="C444" t="s">
        <v>1848</v>
      </c>
      <c r="D444">
        <v>2109809</v>
      </c>
      <c r="E444" t="s">
        <v>1885</v>
      </c>
      <c r="F444">
        <v>1</v>
      </c>
      <c r="G444" t="s">
        <v>738</v>
      </c>
      <c r="H444" t="s">
        <v>3165</v>
      </c>
      <c r="I444" t="s">
        <v>1887</v>
      </c>
      <c r="J444">
        <v>1</v>
      </c>
      <c r="K444" t="s">
        <v>1888</v>
      </c>
      <c r="L444" s="1">
        <v>46193.096400462964</v>
      </c>
      <c r="M444" s="1">
        <v>46193.096666666665</v>
      </c>
      <c r="N444">
        <v>2348</v>
      </c>
      <c r="O444" t="s">
        <v>1849</v>
      </c>
      <c r="P444">
        <v>65</v>
      </c>
      <c r="Q444">
        <v>6.5</v>
      </c>
      <c r="R444" t="s">
        <v>3166</v>
      </c>
      <c r="S444" t="s">
        <v>1851</v>
      </c>
      <c r="T444" t="s">
        <v>1851</v>
      </c>
      <c r="U444" t="s">
        <v>3167</v>
      </c>
      <c r="V444" t="s">
        <v>1851</v>
      </c>
      <c r="W444" t="s">
        <v>1851</v>
      </c>
      <c r="X444" s="1">
        <v>46193.096666666665</v>
      </c>
    </row>
    <row r="445" spans="1:24">
      <c r="A445">
        <v>444</v>
      </c>
      <c r="B445" t="s">
        <v>1847</v>
      </c>
      <c r="C445" t="s">
        <v>1848</v>
      </c>
      <c r="D445">
        <v>3145901</v>
      </c>
      <c r="E445" t="s">
        <v>1885</v>
      </c>
      <c r="F445">
        <v>1</v>
      </c>
      <c r="G445" t="s">
        <v>1099</v>
      </c>
      <c r="H445" t="s">
        <v>3168</v>
      </c>
      <c r="I445" t="s">
        <v>1887</v>
      </c>
      <c r="J445">
        <v>1</v>
      </c>
      <c r="K445" t="s">
        <v>1888</v>
      </c>
      <c r="L445" s="1">
        <v>46193.096435185187</v>
      </c>
      <c r="M445" s="1">
        <v>46193.096886574072</v>
      </c>
      <c r="N445">
        <v>3922</v>
      </c>
      <c r="O445" t="s">
        <v>1849</v>
      </c>
      <c r="P445">
        <v>51</v>
      </c>
      <c r="Q445">
        <v>5.0999999999999996</v>
      </c>
      <c r="R445" t="s">
        <v>3169</v>
      </c>
      <c r="S445" t="s">
        <v>1851</v>
      </c>
      <c r="T445" t="s">
        <v>1851</v>
      </c>
      <c r="U445" t="s">
        <v>3170</v>
      </c>
      <c r="V445" t="s">
        <v>1851</v>
      </c>
      <c r="W445" t="s">
        <v>1851</v>
      </c>
      <c r="X445" s="1">
        <v>46193.096886574072</v>
      </c>
    </row>
    <row r="446" spans="1:24">
      <c r="A446">
        <v>445</v>
      </c>
      <c r="B446" t="s">
        <v>1847</v>
      </c>
      <c r="C446" t="s">
        <v>1848</v>
      </c>
      <c r="D446">
        <v>2109809</v>
      </c>
      <c r="E446" t="s">
        <v>1894</v>
      </c>
      <c r="F446">
        <v>1</v>
      </c>
      <c r="G446" t="s">
        <v>738</v>
      </c>
      <c r="H446" t="s">
        <v>738</v>
      </c>
      <c r="I446" t="s">
        <v>3171</v>
      </c>
      <c r="J446">
        <v>0</v>
      </c>
      <c r="K446" t="s">
        <v>3172</v>
      </c>
      <c r="L446" s="1">
        <v>46193.096817129626</v>
      </c>
      <c r="M446" s="1">
        <v>46193.096956018519</v>
      </c>
      <c r="N446">
        <v>1169</v>
      </c>
      <c r="O446" t="s">
        <v>1849</v>
      </c>
      <c r="P446">
        <v>60</v>
      </c>
      <c r="Q446">
        <v>6</v>
      </c>
      <c r="R446" t="s">
        <v>1851</v>
      </c>
      <c r="S446" t="s">
        <v>1851</v>
      </c>
      <c r="T446" t="s">
        <v>1851</v>
      </c>
      <c r="U446" t="s">
        <v>3173</v>
      </c>
      <c r="V446" t="s">
        <v>1851</v>
      </c>
      <c r="W446" t="s">
        <v>1851</v>
      </c>
      <c r="X446" s="1">
        <v>46193.096956018519</v>
      </c>
    </row>
    <row r="447" spans="1:24">
      <c r="A447">
        <v>446</v>
      </c>
      <c r="B447" t="s">
        <v>1847</v>
      </c>
      <c r="C447" t="s">
        <v>1848</v>
      </c>
      <c r="D447">
        <v>4300638</v>
      </c>
      <c r="E447" t="s">
        <v>1885</v>
      </c>
      <c r="F447">
        <v>1</v>
      </c>
      <c r="G447" t="s">
        <v>1743</v>
      </c>
      <c r="H447" t="s">
        <v>3174</v>
      </c>
      <c r="I447" t="s">
        <v>1887</v>
      </c>
      <c r="J447">
        <v>1</v>
      </c>
      <c r="K447" t="s">
        <v>1888</v>
      </c>
      <c r="L447" s="1">
        <v>46193.094849537039</v>
      </c>
      <c r="M447" s="1">
        <v>46193.097060185188</v>
      </c>
      <c r="N447">
        <v>19065</v>
      </c>
      <c r="O447" t="s">
        <v>1854</v>
      </c>
      <c r="R447" t="s">
        <v>3175</v>
      </c>
      <c r="S447" t="s">
        <v>1851</v>
      </c>
      <c r="T447" t="s">
        <v>1851</v>
      </c>
      <c r="U447" t="s">
        <v>3176</v>
      </c>
      <c r="V447" t="s">
        <v>1854</v>
      </c>
      <c r="W447" t="s">
        <v>1851</v>
      </c>
      <c r="X447" s="1">
        <v>46193.097060185188</v>
      </c>
    </row>
    <row r="448" spans="1:24">
      <c r="A448">
        <v>447</v>
      </c>
      <c r="B448" t="s">
        <v>1847</v>
      </c>
      <c r="C448" t="s">
        <v>1848</v>
      </c>
      <c r="D448">
        <v>3145901</v>
      </c>
      <c r="E448" t="s">
        <v>1894</v>
      </c>
      <c r="F448">
        <v>1</v>
      </c>
      <c r="G448" t="s">
        <v>1099</v>
      </c>
      <c r="H448" t="s">
        <v>1099</v>
      </c>
      <c r="I448" t="s">
        <v>3177</v>
      </c>
      <c r="J448">
        <v>0</v>
      </c>
      <c r="K448" t="s">
        <v>3178</v>
      </c>
      <c r="L448" s="1">
        <v>46193.097037037034</v>
      </c>
      <c r="M448" s="1">
        <v>46193.097210648149</v>
      </c>
      <c r="N448">
        <v>1452</v>
      </c>
      <c r="O448" t="s">
        <v>1849</v>
      </c>
      <c r="P448">
        <v>64</v>
      </c>
      <c r="Q448">
        <v>6.4</v>
      </c>
      <c r="R448" t="s">
        <v>1851</v>
      </c>
      <c r="S448" t="s">
        <v>1851</v>
      </c>
      <c r="T448" t="s">
        <v>1851</v>
      </c>
      <c r="U448" t="s">
        <v>3179</v>
      </c>
      <c r="V448" t="s">
        <v>1851</v>
      </c>
      <c r="W448" t="s">
        <v>1851</v>
      </c>
      <c r="X448" s="1">
        <v>46193.097210648149</v>
      </c>
    </row>
    <row r="449" spans="1:24">
      <c r="A449">
        <v>448</v>
      </c>
      <c r="B449" t="s">
        <v>1847</v>
      </c>
      <c r="C449" t="s">
        <v>1848</v>
      </c>
      <c r="D449">
        <v>2109908</v>
      </c>
      <c r="E449" t="s">
        <v>1885</v>
      </c>
      <c r="F449">
        <v>1</v>
      </c>
      <c r="G449" t="s">
        <v>556</v>
      </c>
      <c r="H449" t="s">
        <v>3180</v>
      </c>
      <c r="I449" t="s">
        <v>1887</v>
      </c>
      <c r="J449">
        <v>1</v>
      </c>
      <c r="K449" t="s">
        <v>1888</v>
      </c>
      <c r="L449" s="1">
        <v>46193.096990740742</v>
      </c>
      <c r="M449" s="1">
        <v>46193.097233796296</v>
      </c>
      <c r="N449">
        <v>2017</v>
      </c>
      <c r="O449" t="s">
        <v>1849</v>
      </c>
      <c r="P449">
        <v>65</v>
      </c>
      <c r="Q449">
        <v>6.5</v>
      </c>
      <c r="R449" t="s">
        <v>3181</v>
      </c>
      <c r="S449" t="s">
        <v>1851</v>
      </c>
      <c r="T449" t="s">
        <v>1851</v>
      </c>
      <c r="U449" t="s">
        <v>3182</v>
      </c>
      <c r="V449" t="s">
        <v>1851</v>
      </c>
      <c r="W449" t="s">
        <v>1851</v>
      </c>
      <c r="X449" s="1">
        <v>46193.097233796296</v>
      </c>
    </row>
    <row r="450" spans="1:24">
      <c r="A450">
        <v>449</v>
      </c>
      <c r="B450" t="s">
        <v>1847</v>
      </c>
      <c r="C450" t="s">
        <v>1848</v>
      </c>
      <c r="D450">
        <v>2109908</v>
      </c>
      <c r="E450" t="s">
        <v>1894</v>
      </c>
      <c r="F450">
        <v>1</v>
      </c>
      <c r="G450" t="s">
        <v>556</v>
      </c>
      <c r="H450" t="s">
        <v>3183</v>
      </c>
      <c r="I450" t="s">
        <v>3184</v>
      </c>
      <c r="J450">
        <v>1</v>
      </c>
      <c r="K450" t="s">
        <v>3185</v>
      </c>
      <c r="L450" s="1">
        <v>46193.097361111111</v>
      </c>
      <c r="M450" s="1">
        <v>46193.097407407404</v>
      </c>
      <c r="N450">
        <v>461</v>
      </c>
      <c r="O450" t="s">
        <v>1849</v>
      </c>
      <c r="P450">
        <v>66</v>
      </c>
      <c r="Q450">
        <v>6.6</v>
      </c>
      <c r="R450" t="s">
        <v>1851</v>
      </c>
      <c r="S450" t="s">
        <v>1851</v>
      </c>
      <c r="T450" t="s">
        <v>1851</v>
      </c>
      <c r="U450" t="s">
        <v>3186</v>
      </c>
      <c r="V450" t="s">
        <v>1851</v>
      </c>
      <c r="W450" t="s">
        <v>1851</v>
      </c>
      <c r="X450" s="1">
        <v>46193.097407407404</v>
      </c>
    </row>
    <row r="451" spans="1:24">
      <c r="A451">
        <v>450</v>
      </c>
      <c r="B451" t="s">
        <v>1847</v>
      </c>
      <c r="C451" t="s">
        <v>1848</v>
      </c>
      <c r="D451">
        <v>2110906</v>
      </c>
      <c r="E451" t="s">
        <v>1885</v>
      </c>
      <c r="F451">
        <v>1</v>
      </c>
      <c r="G451" t="s">
        <v>239</v>
      </c>
      <c r="H451" t="s">
        <v>3187</v>
      </c>
      <c r="I451" t="s">
        <v>1887</v>
      </c>
      <c r="J451">
        <v>1</v>
      </c>
      <c r="K451" t="s">
        <v>1888</v>
      </c>
      <c r="L451" s="1">
        <v>46193.097453703704</v>
      </c>
      <c r="M451" s="1">
        <v>46193.097766203704</v>
      </c>
      <c r="N451">
        <v>2722</v>
      </c>
      <c r="O451" t="s">
        <v>1849</v>
      </c>
      <c r="P451">
        <v>42</v>
      </c>
      <c r="Q451">
        <v>4.2</v>
      </c>
      <c r="R451" t="s">
        <v>3188</v>
      </c>
      <c r="S451" t="s">
        <v>1851</v>
      </c>
      <c r="T451" t="s">
        <v>1851</v>
      </c>
      <c r="U451" t="s">
        <v>3189</v>
      </c>
      <c r="V451" t="s">
        <v>1851</v>
      </c>
      <c r="W451" t="s">
        <v>1851</v>
      </c>
      <c r="X451" s="1">
        <v>46193.097766203704</v>
      </c>
    </row>
    <row r="452" spans="1:24">
      <c r="A452">
        <v>451</v>
      </c>
      <c r="B452" t="s">
        <v>1847</v>
      </c>
      <c r="C452" t="s">
        <v>1848</v>
      </c>
      <c r="D452">
        <v>3146404</v>
      </c>
      <c r="E452" t="s">
        <v>1885</v>
      </c>
      <c r="F452">
        <v>1</v>
      </c>
      <c r="G452" t="s">
        <v>1069</v>
      </c>
      <c r="H452" t="s">
        <v>3190</v>
      </c>
      <c r="I452" t="s">
        <v>1887</v>
      </c>
      <c r="J452">
        <v>1</v>
      </c>
      <c r="K452" t="s">
        <v>1888</v>
      </c>
      <c r="L452" s="1">
        <v>46193.097268518519</v>
      </c>
      <c r="M452" s="1">
        <v>46193.09783564815</v>
      </c>
      <c r="N452">
        <v>4928</v>
      </c>
      <c r="O452" t="s">
        <v>1849</v>
      </c>
      <c r="P452">
        <v>59</v>
      </c>
      <c r="Q452">
        <v>5.9</v>
      </c>
      <c r="R452" t="s">
        <v>3191</v>
      </c>
      <c r="S452" t="s">
        <v>1851</v>
      </c>
      <c r="T452" t="s">
        <v>1851</v>
      </c>
      <c r="U452" t="s">
        <v>3192</v>
      </c>
      <c r="V452" t="s">
        <v>1851</v>
      </c>
      <c r="W452" t="s">
        <v>1851</v>
      </c>
      <c r="X452" s="1">
        <v>46193.09783564815</v>
      </c>
    </row>
    <row r="453" spans="1:24">
      <c r="A453">
        <v>452</v>
      </c>
      <c r="B453" t="s">
        <v>1847</v>
      </c>
      <c r="C453" t="s">
        <v>1848</v>
      </c>
      <c r="D453">
        <v>2110906</v>
      </c>
      <c r="E453" t="s">
        <v>1894</v>
      </c>
      <c r="F453">
        <v>1</v>
      </c>
      <c r="G453" t="s">
        <v>239</v>
      </c>
      <c r="H453" t="s">
        <v>239</v>
      </c>
      <c r="I453" t="s">
        <v>3193</v>
      </c>
      <c r="J453">
        <v>0</v>
      </c>
      <c r="K453" t="s">
        <v>3194</v>
      </c>
      <c r="L453" s="1">
        <v>46193.097893518519</v>
      </c>
      <c r="M453" s="1">
        <v>46193.098043981481</v>
      </c>
      <c r="N453">
        <v>1303</v>
      </c>
      <c r="O453" t="s">
        <v>1849</v>
      </c>
      <c r="P453">
        <v>50</v>
      </c>
      <c r="Q453">
        <v>5</v>
      </c>
      <c r="R453" t="s">
        <v>1851</v>
      </c>
      <c r="S453" t="s">
        <v>1851</v>
      </c>
      <c r="T453" t="s">
        <v>1851</v>
      </c>
      <c r="U453" t="s">
        <v>3195</v>
      </c>
      <c r="V453" t="s">
        <v>1851</v>
      </c>
      <c r="W453" t="s">
        <v>1851</v>
      </c>
      <c r="X453" s="1">
        <v>46193.098043981481</v>
      </c>
    </row>
    <row r="454" spans="1:24">
      <c r="A454">
        <v>453</v>
      </c>
      <c r="B454" t="s">
        <v>1847</v>
      </c>
      <c r="C454" t="s">
        <v>1848</v>
      </c>
      <c r="D454">
        <v>3146404</v>
      </c>
      <c r="E454" t="s">
        <v>1894</v>
      </c>
      <c r="F454">
        <v>1</v>
      </c>
      <c r="G454" t="s">
        <v>1069</v>
      </c>
      <c r="H454" t="s">
        <v>1069</v>
      </c>
      <c r="I454" t="s">
        <v>3196</v>
      </c>
      <c r="J454">
        <v>0</v>
      </c>
      <c r="K454" t="s">
        <v>3197</v>
      </c>
      <c r="L454" s="1">
        <v>46193.097974537035</v>
      </c>
      <c r="M454" s="1">
        <v>46193.09815972222</v>
      </c>
      <c r="N454">
        <v>1598</v>
      </c>
      <c r="O454" t="s">
        <v>1849</v>
      </c>
      <c r="P454">
        <v>67</v>
      </c>
      <c r="Q454">
        <v>6.7</v>
      </c>
      <c r="R454" t="s">
        <v>1851</v>
      </c>
      <c r="S454" t="s">
        <v>1851</v>
      </c>
      <c r="T454" t="s">
        <v>1851</v>
      </c>
      <c r="U454" t="s">
        <v>3198</v>
      </c>
      <c r="V454" t="s">
        <v>1851</v>
      </c>
      <c r="W454" t="s">
        <v>1851</v>
      </c>
      <c r="X454" s="1">
        <v>46193.09815972222</v>
      </c>
    </row>
    <row r="455" spans="1:24">
      <c r="A455">
        <v>454</v>
      </c>
      <c r="B455" t="s">
        <v>1847</v>
      </c>
      <c r="C455" t="s">
        <v>1848</v>
      </c>
      <c r="D455">
        <v>2111805</v>
      </c>
      <c r="E455" t="s">
        <v>1885</v>
      </c>
      <c r="F455">
        <v>1</v>
      </c>
      <c r="G455" t="s">
        <v>705</v>
      </c>
      <c r="H455" t="s">
        <v>3199</v>
      </c>
      <c r="I455" t="s">
        <v>1887</v>
      </c>
      <c r="J455">
        <v>1</v>
      </c>
      <c r="K455" t="s">
        <v>1888</v>
      </c>
      <c r="L455" s="1">
        <v>46193.098090277781</v>
      </c>
      <c r="M455" s="1">
        <v>46193.098506944443</v>
      </c>
      <c r="N455">
        <v>3595</v>
      </c>
      <c r="O455" t="s">
        <v>1849</v>
      </c>
      <c r="P455">
        <v>84</v>
      </c>
      <c r="Q455">
        <v>8.4</v>
      </c>
      <c r="R455" t="s">
        <v>3200</v>
      </c>
      <c r="S455" t="s">
        <v>1851</v>
      </c>
      <c r="T455" t="s">
        <v>1851</v>
      </c>
      <c r="U455" t="s">
        <v>3201</v>
      </c>
      <c r="V455" t="s">
        <v>1851</v>
      </c>
      <c r="W455" t="s">
        <v>1851</v>
      </c>
      <c r="X455" s="1">
        <v>46193.098506944443</v>
      </c>
    </row>
    <row r="456" spans="1:24">
      <c r="A456">
        <v>455</v>
      </c>
      <c r="B456" t="s">
        <v>1847</v>
      </c>
      <c r="C456" t="s">
        <v>1848</v>
      </c>
      <c r="D456">
        <v>3149200</v>
      </c>
      <c r="E456" t="s">
        <v>1885</v>
      </c>
      <c r="F456">
        <v>1</v>
      </c>
      <c r="G456" t="s">
        <v>979</v>
      </c>
      <c r="H456" t="s">
        <v>3202</v>
      </c>
      <c r="I456" t="s">
        <v>1887</v>
      </c>
      <c r="J456">
        <v>1</v>
      </c>
      <c r="K456" t="s">
        <v>1888</v>
      </c>
      <c r="L456" s="1">
        <v>46193.09820601852</v>
      </c>
      <c r="M456" s="1">
        <v>46193.09851851852</v>
      </c>
      <c r="N456">
        <v>2660</v>
      </c>
      <c r="O456" t="s">
        <v>1849</v>
      </c>
      <c r="P456">
        <v>58</v>
      </c>
      <c r="Q456">
        <v>5.8</v>
      </c>
      <c r="R456" t="s">
        <v>3203</v>
      </c>
      <c r="S456" t="s">
        <v>1851</v>
      </c>
      <c r="T456" t="s">
        <v>1851</v>
      </c>
      <c r="U456" t="s">
        <v>3204</v>
      </c>
      <c r="V456" t="s">
        <v>1851</v>
      </c>
      <c r="W456" t="s">
        <v>1851</v>
      </c>
      <c r="X456" s="1">
        <v>46193.09851851852</v>
      </c>
    </row>
    <row r="457" spans="1:24">
      <c r="A457">
        <v>456</v>
      </c>
      <c r="B457" t="s">
        <v>1847</v>
      </c>
      <c r="C457" t="s">
        <v>1848</v>
      </c>
      <c r="D457">
        <v>2111805</v>
      </c>
      <c r="E457" t="s">
        <v>1894</v>
      </c>
      <c r="F457">
        <v>1</v>
      </c>
      <c r="G457" t="s">
        <v>705</v>
      </c>
      <c r="H457" t="s">
        <v>705</v>
      </c>
      <c r="I457" t="s">
        <v>3205</v>
      </c>
      <c r="J457">
        <v>0</v>
      </c>
      <c r="K457" t="s">
        <v>3206</v>
      </c>
      <c r="L457" s="1">
        <v>46193.098645833335</v>
      </c>
      <c r="M457" s="1">
        <v>46193.098715277774</v>
      </c>
      <c r="N457">
        <v>619</v>
      </c>
      <c r="O457" t="s">
        <v>1849</v>
      </c>
      <c r="P457">
        <v>83</v>
      </c>
      <c r="Q457">
        <v>8.3000000000000007</v>
      </c>
      <c r="R457" t="s">
        <v>1851</v>
      </c>
      <c r="S457" t="s">
        <v>1851</v>
      </c>
      <c r="T457" t="s">
        <v>1851</v>
      </c>
      <c r="U457" t="s">
        <v>3207</v>
      </c>
      <c r="V457" t="s">
        <v>1851</v>
      </c>
      <c r="W457" t="s">
        <v>1851</v>
      </c>
      <c r="X457" s="1">
        <v>46193.098715277774</v>
      </c>
    </row>
    <row r="458" spans="1:24">
      <c r="A458">
        <v>457</v>
      </c>
      <c r="B458" t="s">
        <v>1847</v>
      </c>
      <c r="C458" t="s">
        <v>1848</v>
      </c>
      <c r="D458">
        <v>3149200</v>
      </c>
      <c r="E458" t="s">
        <v>1894</v>
      </c>
      <c r="F458">
        <v>1</v>
      </c>
      <c r="G458" t="s">
        <v>979</v>
      </c>
      <c r="H458" t="s">
        <v>3208</v>
      </c>
      <c r="I458" t="s">
        <v>3209</v>
      </c>
      <c r="J458">
        <v>1</v>
      </c>
      <c r="K458" t="s">
        <v>3210</v>
      </c>
      <c r="L458" s="1">
        <v>46193.098645833335</v>
      </c>
      <c r="M458" s="1">
        <v>46193.098773148151</v>
      </c>
      <c r="N458">
        <v>1163</v>
      </c>
      <c r="O458" t="s">
        <v>1849</v>
      </c>
      <c r="P458">
        <v>61</v>
      </c>
      <c r="Q458">
        <v>6.1</v>
      </c>
      <c r="R458" t="s">
        <v>1851</v>
      </c>
      <c r="S458" t="s">
        <v>1851</v>
      </c>
      <c r="T458" t="s">
        <v>1851</v>
      </c>
      <c r="U458" t="s">
        <v>3211</v>
      </c>
      <c r="V458" t="s">
        <v>1851</v>
      </c>
      <c r="W458" t="s">
        <v>1851</v>
      </c>
      <c r="X458" s="1">
        <v>46193.098773148151</v>
      </c>
    </row>
    <row r="459" spans="1:24">
      <c r="A459">
        <v>458</v>
      </c>
      <c r="B459" t="s">
        <v>1847</v>
      </c>
      <c r="C459" t="s">
        <v>1848</v>
      </c>
      <c r="D459">
        <v>3149804</v>
      </c>
      <c r="E459" t="s">
        <v>1885</v>
      </c>
      <c r="F459">
        <v>1</v>
      </c>
      <c r="G459" t="s">
        <v>1024</v>
      </c>
      <c r="H459" t="s">
        <v>3212</v>
      </c>
      <c r="I459" t="s">
        <v>1887</v>
      </c>
      <c r="J459">
        <v>1</v>
      </c>
      <c r="K459" t="s">
        <v>1888</v>
      </c>
      <c r="L459" s="1">
        <v>46193.09883101852</v>
      </c>
      <c r="M459" s="1">
        <v>46193.099143518521</v>
      </c>
      <c r="N459">
        <v>2659</v>
      </c>
      <c r="O459" t="s">
        <v>1849</v>
      </c>
      <c r="P459">
        <v>56</v>
      </c>
      <c r="Q459">
        <v>5.6</v>
      </c>
      <c r="R459" t="s">
        <v>3213</v>
      </c>
      <c r="S459" t="s">
        <v>1851</v>
      </c>
      <c r="T459" t="s">
        <v>1851</v>
      </c>
      <c r="U459" t="s">
        <v>3214</v>
      </c>
      <c r="V459" t="s">
        <v>1851</v>
      </c>
      <c r="W459" t="s">
        <v>1851</v>
      </c>
      <c r="X459" s="1">
        <v>46193.099143518521</v>
      </c>
    </row>
    <row r="460" spans="1:24">
      <c r="A460">
        <v>459</v>
      </c>
      <c r="B460" t="s">
        <v>1847</v>
      </c>
      <c r="C460" t="s">
        <v>1848</v>
      </c>
      <c r="D460">
        <v>2504074</v>
      </c>
      <c r="E460" t="s">
        <v>1885</v>
      </c>
      <c r="F460">
        <v>1</v>
      </c>
      <c r="G460" t="s">
        <v>736</v>
      </c>
      <c r="H460" t="s">
        <v>3215</v>
      </c>
      <c r="I460" t="s">
        <v>1887</v>
      </c>
      <c r="J460">
        <v>1</v>
      </c>
      <c r="K460" t="s">
        <v>1888</v>
      </c>
      <c r="L460" s="1">
        <v>46193.098761574074</v>
      </c>
      <c r="M460" s="1">
        <v>46193.099282407406</v>
      </c>
      <c r="N460">
        <v>4459</v>
      </c>
      <c r="O460" t="s">
        <v>1849</v>
      </c>
      <c r="P460">
        <v>66</v>
      </c>
      <c r="Q460">
        <v>6.6</v>
      </c>
      <c r="R460" t="s">
        <v>3216</v>
      </c>
      <c r="S460" t="s">
        <v>1851</v>
      </c>
      <c r="T460" t="s">
        <v>1851</v>
      </c>
      <c r="U460" t="s">
        <v>3217</v>
      </c>
      <c r="V460" t="s">
        <v>1851</v>
      </c>
      <c r="W460" t="s">
        <v>1851</v>
      </c>
      <c r="X460" s="1">
        <v>46193.099282407406</v>
      </c>
    </row>
    <row r="461" spans="1:24">
      <c r="A461">
        <v>460</v>
      </c>
      <c r="B461" t="s">
        <v>1847</v>
      </c>
      <c r="C461" t="s">
        <v>1848</v>
      </c>
      <c r="D461">
        <v>4300638</v>
      </c>
      <c r="E461" t="s">
        <v>1885</v>
      </c>
      <c r="F461">
        <v>2</v>
      </c>
      <c r="G461" t="s">
        <v>1743</v>
      </c>
      <c r="H461" t="s">
        <v>3174</v>
      </c>
      <c r="I461" t="s">
        <v>1887</v>
      </c>
      <c r="J461">
        <v>1</v>
      </c>
      <c r="K461" t="s">
        <v>1888</v>
      </c>
      <c r="L461" s="1">
        <v>46193.097280092596</v>
      </c>
      <c r="M461" s="1">
        <v>46193.099386574075</v>
      </c>
      <c r="N461">
        <v>18246</v>
      </c>
      <c r="O461" t="s">
        <v>1854</v>
      </c>
      <c r="R461" t="s">
        <v>3218</v>
      </c>
      <c r="S461" t="s">
        <v>1851</v>
      </c>
      <c r="T461" t="s">
        <v>1851</v>
      </c>
      <c r="U461" t="s">
        <v>3176</v>
      </c>
      <c r="V461" t="s">
        <v>1854</v>
      </c>
      <c r="W461" t="s">
        <v>1851</v>
      </c>
      <c r="X461" s="1">
        <v>46193.099386574075</v>
      </c>
    </row>
    <row r="462" spans="1:24">
      <c r="A462">
        <v>461</v>
      </c>
      <c r="B462" t="s">
        <v>1847</v>
      </c>
      <c r="C462" t="s">
        <v>1848</v>
      </c>
      <c r="D462">
        <v>3149804</v>
      </c>
      <c r="E462" t="s">
        <v>1894</v>
      </c>
      <c r="F462">
        <v>1</v>
      </c>
      <c r="G462" t="s">
        <v>1024</v>
      </c>
      <c r="H462" t="s">
        <v>3219</v>
      </c>
      <c r="I462" t="s">
        <v>3220</v>
      </c>
      <c r="J462">
        <v>1</v>
      </c>
      <c r="K462" t="s">
        <v>3221</v>
      </c>
      <c r="L462" s="1">
        <v>46193.099270833336</v>
      </c>
      <c r="M462" s="1">
        <v>46193.099398148152</v>
      </c>
      <c r="N462">
        <v>1108</v>
      </c>
      <c r="O462" t="s">
        <v>1849</v>
      </c>
      <c r="P462">
        <v>59</v>
      </c>
      <c r="Q462">
        <v>5.9</v>
      </c>
      <c r="R462" t="s">
        <v>1851</v>
      </c>
      <c r="S462" t="s">
        <v>1851</v>
      </c>
      <c r="T462" t="s">
        <v>1851</v>
      </c>
      <c r="U462" t="s">
        <v>3222</v>
      </c>
      <c r="V462" t="s">
        <v>1851</v>
      </c>
      <c r="W462" t="s">
        <v>1851</v>
      </c>
      <c r="X462" s="1">
        <v>46193.099398148152</v>
      </c>
    </row>
    <row r="463" spans="1:24">
      <c r="A463">
        <v>462</v>
      </c>
      <c r="B463" t="s">
        <v>1847</v>
      </c>
      <c r="C463" t="s">
        <v>1848</v>
      </c>
      <c r="D463">
        <v>3152131</v>
      </c>
      <c r="E463" t="s">
        <v>1885</v>
      </c>
      <c r="F463">
        <v>1</v>
      </c>
      <c r="G463" t="s">
        <v>1034</v>
      </c>
      <c r="H463" t="s">
        <v>3223</v>
      </c>
      <c r="I463" t="s">
        <v>1887</v>
      </c>
      <c r="J463">
        <v>1</v>
      </c>
      <c r="K463" t="s">
        <v>1888</v>
      </c>
      <c r="L463" s="1">
        <v>46193.099444444444</v>
      </c>
      <c r="M463" s="1">
        <v>46193.099560185183</v>
      </c>
      <c r="N463">
        <v>1064</v>
      </c>
      <c r="O463" t="s">
        <v>1849</v>
      </c>
      <c r="P463">
        <v>92</v>
      </c>
      <c r="Q463">
        <v>9.1999999999999993</v>
      </c>
      <c r="R463" t="s">
        <v>3224</v>
      </c>
      <c r="S463" t="s">
        <v>1851</v>
      </c>
      <c r="T463" t="s">
        <v>1851</v>
      </c>
      <c r="U463" t="s">
        <v>3225</v>
      </c>
      <c r="V463" t="s">
        <v>1851</v>
      </c>
      <c r="W463" t="s">
        <v>1851</v>
      </c>
      <c r="X463" s="1">
        <v>46193.099560185183</v>
      </c>
    </row>
    <row r="464" spans="1:24">
      <c r="A464">
        <v>463</v>
      </c>
      <c r="B464" t="s">
        <v>1847</v>
      </c>
      <c r="C464" t="s">
        <v>1848</v>
      </c>
      <c r="D464">
        <v>2504074</v>
      </c>
      <c r="E464" t="s">
        <v>1894</v>
      </c>
      <c r="F464">
        <v>1</v>
      </c>
      <c r="G464" t="s">
        <v>736</v>
      </c>
      <c r="H464" t="s">
        <v>736</v>
      </c>
      <c r="I464" t="s">
        <v>3226</v>
      </c>
      <c r="J464">
        <v>0</v>
      </c>
      <c r="K464" t="s">
        <v>3227</v>
      </c>
      <c r="L464" s="1">
        <v>46193.099432870367</v>
      </c>
      <c r="M464" s="1">
        <v>46193.09957175926</v>
      </c>
      <c r="N464">
        <v>1195</v>
      </c>
      <c r="O464" t="s">
        <v>1849</v>
      </c>
      <c r="P464">
        <v>76</v>
      </c>
      <c r="Q464">
        <v>7.6</v>
      </c>
      <c r="R464" t="s">
        <v>1851</v>
      </c>
      <c r="S464" t="s">
        <v>1851</v>
      </c>
      <c r="T464" t="s">
        <v>1851</v>
      </c>
      <c r="U464" t="s">
        <v>3228</v>
      </c>
      <c r="V464" t="s">
        <v>1851</v>
      </c>
      <c r="W464" t="s">
        <v>1851</v>
      </c>
      <c r="X464" s="1">
        <v>46193.09957175926</v>
      </c>
    </row>
    <row r="465" spans="1:24">
      <c r="A465">
        <v>464</v>
      </c>
      <c r="B465" t="s">
        <v>1847</v>
      </c>
      <c r="C465" t="s">
        <v>1848</v>
      </c>
      <c r="D465">
        <v>3152131</v>
      </c>
      <c r="E465" t="s">
        <v>1894</v>
      </c>
      <c r="F465">
        <v>1</v>
      </c>
      <c r="G465" t="s">
        <v>1034</v>
      </c>
      <c r="H465" t="s">
        <v>1034</v>
      </c>
      <c r="I465" t="s">
        <v>3229</v>
      </c>
      <c r="J465">
        <v>0</v>
      </c>
      <c r="K465" t="s">
        <v>3230</v>
      </c>
      <c r="L465" s="1">
        <v>46193.099699074075</v>
      </c>
      <c r="M465" s="1">
        <v>46193.099780092591</v>
      </c>
      <c r="N465">
        <v>604</v>
      </c>
      <c r="O465" t="s">
        <v>1849</v>
      </c>
      <c r="P465">
        <v>85</v>
      </c>
      <c r="Q465">
        <v>8.5</v>
      </c>
      <c r="R465" t="s">
        <v>1851</v>
      </c>
      <c r="S465" t="s">
        <v>1851</v>
      </c>
      <c r="T465" t="s">
        <v>1851</v>
      </c>
      <c r="U465" t="s">
        <v>3231</v>
      </c>
      <c r="V465" t="s">
        <v>1851</v>
      </c>
      <c r="W465" t="s">
        <v>1851</v>
      </c>
      <c r="X465" s="1">
        <v>46193.099780092591</v>
      </c>
    </row>
    <row r="466" spans="1:24">
      <c r="A466">
        <v>465</v>
      </c>
      <c r="B466" t="s">
        <v>1847</v>
      </c>
      <c r="C466" t="s">
        <v>1848</v>
      </c>
      <c r="D466">
        <v>2504405</v>
      </c>
      <c r="E466" t="s">
        <v>1885</v>
      </c>
      <c r="F466">
        <v>1</v>
      </c>
      <c r="G466" t="s">
        <v>184</v>
      </c>
      <c r="H466" t="s">
        <v>3232</v>
      </c>
      <c r="I466" t="s">
        <v>1887</v>
      </c>
      <c r="J466">
        <v>1</v>
      </c>
      <c r="K466" t="s">
        <v>1888</v>
      </c>
      <c r="L466" s="1">
        <v>46193.099606481483</v>
      </c>
      <c r="M466" s="1">
        <v>46193.099849537037</v>
      </c>
      <c r="N466">
        <v>2115</v>
      </c>
      <c r="O466" t="s">
        <v>1849</v>
      </c>
      <c r="P466">
        <v>66</v>
      </c>
      <c r="Q466">
        <v>6.6</v>
      </c>
      <c r="R466" t="s">
        <v>3233</v>
      </c>
      <c r="S466" t="s">
        <v>1851</v>
      </c>
      <c r="T466" t="s">
        <v>1851</v>
      </c>
      <c r="U466" t="s">
        <v>3234</v>
      </c>
      <c r="V466" t="s">
        <v>1851</v>
      </c>
      <c r="W466" t="s">
        <v>1851</v>
      </c>
      <c r="X466" s="1">
        <v>46193.099849537037</v>
      </c>
    </row>
    <row r="467" spans="1:24">
      <c r="A467">
        <v>466</v>
      </c>
      <c r="B467" t="s">
        <v>1847</v>
      </c>
      <c r="C467" t="s">
        <v>1848</v>
      </c>
      <c r="D467">
        <v>3154101</v>
      </c>
      <c r="E467" t="s">
        <v>1885</v>
      </c>
      <c r="F467">
        <v>1</v>
      </c>
      <c r="G467" t="s">
        <v>1169</v>
      </c>
      <c r="H467" t="s">
        <v>3235</v>
      </c>
      <c r="I467" t="s">
        <v>1887</v>
      </c>
      <c r="J467">
        <v>1</v>
      </c>
      <c r="K467" t="s">
        <v>1888</v>
      </c>
      <c r="L467" s="1">
        <v>46193.099826388891</v>
      </c>
      <c r="M467" s="1">
        <v>46193.099976851852</v>
      </c>
      <c r="N467">
        <v>1333</v>
      </c>
      <c r="O467" t="s">
        <v>1849</v>
      </c>
      <c r="P467">
        <v>60</v>
      </c>
      <c r="Q467">
        <v>6</v>
      </c>
      <c r="R467" t="s">
        <v>3236</v>
      </c>
      <c r="S467" t="s">
        <v>1851</v>
      </c>
      <c r="T467" t="s">
        <v>1851</v>
      </c>
      <c r="U467" t="s">
        <v>3237</v>
      </c>
      <c r="V467" t="s">
        <v>1851</v>
      </c>
      <c r="W467" t="s">
        <v>1851</v>
      </c>
      <c r="X467" s="1">
        <v>46193.099976851852</v>
      </c>
    </row>
    <row r="468" spans="1:24">
      <c r="A468">
        <v>467</v>
      </c>
      <c r="B468" t="s">
        <v>1847</v>
      </c>
      <c r="C468" t="s">
        <v>1848</v>
      </c>
      <c r="D468">
        <v>2504405</v>
      </c>
      <c r="E468" t="s">
        <v>1894</v>
      </c>
      <c r="F468">
        <v>1</v>
      </c>
      <c r="G468" t="s">
        <v>184</v>
      </c>
      <c r="H468" t="s">
        <v>184</v>
      </c>
      <c r="I468" t="s">
        <v>3238</v>
      </c>
      <c r="J468">
        <v>0</v>
      </c>
      <c r="K468" t="s">
        <v>3239</v>
      </c>
      <c r="L468" s="1">
        <v>46193.099976851852</v>
      </c>
      <c r="M468" s="1">
        <v>46193.100057870368</v>
      </c>
      <c r="N468">
        <v>709</v>
      </c>
      <c r="O468" t="s">
        <v>1849</v>
      </c>
      <c r="P468">
        <v>66</v>
      </c>
      <c r="Q468">
        <v>6.6</v>
      </c>
      <c r="R468" t="s">
        <v>1851</v>
      </c>
      <c r="S468" t="s">
        <v>1851</v>
      </c>
      <c r="T468" t="s">
        <v>1851</v>
      </c>
      <c r="U468" t="s">
        <v>3240</v>
      </c>
      <c r="V468" t="s">
        <v>1851</v>
      </c>
      <c r="W468" t="s">
        <v>1851</v>
      </c>
      <c r="X468" s="1">
        <v>46193.100057870368</v>
      </c>
    </row>
    <row r="469" spans="1:24">
      <c r="A469">
        <v>468</v>
      </c>
      <c r="B469" t="s">
        <v>1847</v>
      </c>
      <c r="C469" t="s">
        <v>1848</v>
      </c>
      <c r="D469">
        <v>3154101</v>
      </c>
      <c r="E469" t="s">
        <v>1894</v>
      </c>
      <c r="F469">
        <v>1</v>
      </c>
      <c r="G469" t="s">
        <v>1169</v>
      </c>
      <c r="H469" t="s">
        <v>1169</v>
      </c>
      <c r="I469" t="s">
        <v>3241</v>
      </c>
      <c r="J469">
        <v>0</v>
      </c>
      <c r="K469" t="s">
        <v>3242</v>
      </c>
      <c r="L469" s="1">
        <v>46193.100104166668</v>
      </c>
      <c r="M469" s="1">
        <v>46193.100219907406</v>
      </c>
      <c r="N469">
        <v>989</v>
      </c>
      <c r="O469" t="s">
        <v>1849</v>
      </c>
      <c r="P469">
        <v>64</v>
      </c>
      <c r="Q469">
        <v>6.4</v>
      </c>
      <c r="R469" t="s">
        <v>1851</v>
      </c>
      <c r="S469" t="s">
        <v>1851</v>
      </c>
      <c r="T469" t="s">
        <v>1851</v>
      </c>
      <c r="U469" t="s">
        <v>3243</v>
      </c>
      <c r="V469" t="s">
        <v>1851</v>
      </c>
      <c r="W469" t="s">
        <v>1851</v>
      </c>
      <c r="X469" s="1">
        <v>46193.100219907406</v>
      </c>
    </row>
    <row r="470" spans="1:24">
      <c r="A470">
        <v>469</v>
      </c>
      <c r="B470" t="s">
        <v>1847</v>
      </c>
      <c r="C470" t="s">
        <v>1848</v>
      </c>
      <c r="D470">
        <v>2506251</v>
      </c>
      <c r="E470" t="s">
        <v>1885</v>
      </c>
      <c r="F470">
        <v>1</v>
      </c>
      <c r="G470" t="s">
        <v>576</v>
      </c>
      <c r="H470" t="s">
        <v>3244</v>
      </c>
      <c r="I470" t="s">
        <v>1887</v>
      </c>
      <c r="J470">
        <v>1</v>
      </c>
      <c r="K470" t="s">
        <v>1888</v>
      </c>
      <c r="L470" s="1">
        <v>46193.100115740737</v>
      </c>
      <c r="M470" s="1">
        <v>46193.100462962961</v>
      </c>
      <c r="N470">
        <v>3005</v>
      </c>
      <c r="O470" t="s">
        <v>1849</v>
      </c>
      <c r="P470">
        <v>63</v>
      </c>
      <c r="Q470">
        <v>6.3</v>
      </c>
      <c r="R470" t="s">
        <v>3245</v>
      </c>
      <c r="S470" t="s">
        <v>1851</v>
      </c>
      <c r="T470" t="s">
        <v>1851</v>
      </c>
      <c r="U470" t="s">
        <v>3246</v>
      </c>
      <c r="V470" t="s">
        <v>1851</v>
      </c>
      <c r="W470" t="s">
        <v>1851</v>
      </c>
      <c r="X470" s="1">
        <v>46193.100462962961</v>
      </c>
    </row>
    <row r="471" spans="1:24">
      <c r="A471">
        <v>470</v>
      </c>
      <c r="B471" t="s">
        <v>1847</v>
      </c>
      <c r="C471" t="s">
        <v>1848</v>
      </c>
      <c r="D471">
        <v>3154408</v>
      </c>
      <c r="E471" t="s">
        <v>1885</v>
      </c>
      <c r="F471">
        <v>1</v>
      </c>
      <c r="G471" t="s">
        <v>974</v>
      </c>
      <c r="H471" t="s">
        <v>3247</v>
      </c>
      <c r="I471" t="s">
        <v>1887</v>
      </c>
      <c r="J471">
        <v>1</v>
      </c>
      <c r="K471" t="s">
        <v>1888</v>
      </c>
      <c r="L471" s="1">
        <v>46193.100266203706</v>
      </c>
      <c r="M471" s="1">
        <v>46193.100694444445</v>
      </c>
      <c r="N471">
        <v>3703</v>
      </c>
      <c r="O471" t="s">
        <v>1849</v>
      </c>
      <c r="P471">
        <v>68</v>
      </c>
      <c r="Q471">
        <v>6.8</v>
      </c>
      <c r="R471" t="s">
        <v>3248</v>
      </c>
      <c r="S471" t="s">
        <v>1851</v>
      </c>
      <c r="T471" t="s">
        <v>1851</v>
      </c>
      <c r="U471" t="s">
        <v>3249</v>
      </c>
      <c r="V471" t="s">
        <v>1851</v>
      </c>
      <c r="W471" t="s">
        <v>1851</v>
      </c>
      <c r="X471" s="1">
        <v>46193.100694444445</v>
      </c>
    </row>
    <row r="472" spans="1:24">
      <c r="A472">
        <v>471</v>
      </c>
      <c r="B472" t="s">
        <v>1847</v>
      </c>
      <c r="C472" t="s">
        <v>1848</v>
      </c>
      <c r="D472">
        <v>2506251</v>
      </c>
      <c r="E472" t="s">
        <v>1894</v>
      </c>
      <c r="F472">
        <v>1</v>
      </c>
      <c r="G472" t="s">
        <v>576</v>
      </c>
      <c r="H472" t="s">
        <v>576</v>
      </c>
      <c r="I472" t="s">
        <v>3250</v>
      </c>
      <c r="J472">
        <v>0</v>
      </c>
      <c r="K472" t="s">
        <v>3251</v>
      </c>
      <c r="L472" s="1">
        <v>46193.100590277776</v>
      </c>
      <c r="M472" s="1">
        <v>46193.100706018522</v>
      </c>
      <c r="N472">
        <v>1083</v>
      </c>
      <c r="O472" t="s">
        <v>1849</v>
      </c>
      <c r="P472">
        <v>58</v>
      </c>
      <c r="Q472">
        <v>5.8</v>
      </c>
      <c r="R472" t="s">
        <v>1851</v>
      </c>
      <c r="S472" t="s">
        <v>1851</v>
      </c>
      <c r="T472" t="s">
        <v>1851</v>
      </c>
      <c r="U472" t="s">
        <v>3252</v>
      </c>
      <c r="V472" t="s">
        <v>1851</v>
      </c>
      <c r="W472" t="s">
        <v>1851</v>
      </c>
      <c r="X472" s="1">
        <v>46193.100706018522</v>
      </c>
    </row>
    <row r="473" spans="1:24">
      <c r="A473">
        <v>472</v>
      </c>
      <c r="B473" t="s">
        <v>1847</v>
      </c>
      <c r="C473" t="s">
        <v>1848</v>
      </c>
      <c r="D473">
        <v>2507408</v>
      </c>
      <c r="E473" t="s">
        <v>1885</v>
      </c>
      <c r="F473">
        <v>1</v>
      </c>
      <c r="G473" t="s">
        <v>421</v>
      </c>
      <c r="H473" t="s">
        <v>3253</v>
      </c>
      <c r="I473" t="s">
        <v>1887</v>
      </c>
      <c r="J473">
        <v>1</v>
      </c>
      <c r="K473" t="s">
        <v>1888</v>
      </c>
      <c r="L473" s="1">
        <v>46193.100763888891</v>
      </c>
      <c r="M473" s="1">
        <v>46193.101018518515</v>
      </c>
      <c r="N473">
        <v>2201</v>
      </c>
      <c r="O473" t="s">
        <v>1849</v>
      </c>
      <c r="P473">
        <v>52</v>
      </c>
      <c r="Q473">
        <v>5.2</v>
      </c>
      <c r="R473" t="s">
        <v>3254</v>
      </c>
      <c r="S473" t="s">
        <v>1851</v>
      </c>
      <c r="T473" t="s">
        <v>1851</v>
      </c>
      <c r="U473" t="s">
        <v>3255</v>
      </c>
      <c r="V473" t="s">
        <v>1851</v>
      </c>
      <c r="W473" t="s">
        <v>1851</v>
      </c>
      <c r="X473" s="1">
        <v>46193.101018518515</v>
      </c>
    </row>
    <row r="474" spans="1:24">
      <c r="A474">
        <v>473</v>
      </c>
      <c r="B474" t="s">
        <v>1847</v>
      </c>
      <c r="C474" t="s">
        <v>1848</v>
      </c>
      <c r="D474">
        <v>3154408</v>
      </c>
      <c r="E474" t="s">
        <v>1894</v>
      </c>
      <c r="F474">
        <v>1</v>
      </c>
      <c r="G474" t="s">
        <v>974</v>
      </c>
      <c r="H474" t="s">
        <v>974</v>
      </c>
      <c r="I474" t="s">
        <v>3256</v>
      </c>
      <c r="J474">
        <v>0</v>
      </c>
      <c r="K474" t="s">
        <v>3257</v>
      </c>
      <c r="L474" s="1">
        <v>46193.10083333333</v>
      </c>
      <c r="M474" s="1">
        <v>46193.101041666669</v>
      </c>
      <c r="N474">
        <v>1794</v>
      </c>
      <c r="O474" t="s">
        <v>1849</v>
      </c>
      <c r="P474">
        <v>66</v>
      </c>
      <c r="Q474">
        <v>6.6</v>
      </c>
      <c r="R474" t="s">
        <v>1851</v>
      </c>
      <c r="S474" t="s">
        <v>1851</v>
      </c>
      <c r="T474" t="s">
        <v>1851</v>
      </c>
      <c r="U474" t="s">
        <v>3258</v>
      </c>
      <c r="V474" t="s">
        <v>1851</v>
      </c>
      <c r="W474" t="s">
        <v>1851</v>
      </c>
      <c r="X474" s="1">
        <v>46193.101041666669</v>
      </c>
    </row>
    <row r="475" spans="1:24">
      <c r="A475">
        <v>474</v>
      </c>
      <c r="B475" t="s">
        <v>1847</v>
      </c>
      <c r="C475" t="s">
        <v>1848</v>
      </c>
      <c r="D475">
        <v>2507408</v>
      </c>
      <c r="E475" t="s">
        <v>1894</v>
      </c>
      <c r="F475">
        <v>1</v>
      </c>
      <c r="G475" t="s">
        <v>421</v>
      </c>
      <c r="H475" t="s">
        <v>421</v>
      </c>
      <c r="I475" t="s">
        <v>3259</v>
      </c>
      <c r="J475">
        <v>0</v>
      </c>
      <c r="K475" t="s">
        <v>3260</v>
      </c>
      <c r="L475" s="1">
        <v>46193.101145833331</v>
      </c>
      <c r="M475" s="1">
        <v>46193.10125</v>
      </c>
      <c r="N475">
        <v>957</v>
      </c>
      <c r="O475" t="s">
        <v>1849</v>
      </c>
      <c r="P475">
        <v>53</v>
      </c>
      <c r="Q475">
        <v>5.3</v>
      </c>
      <c r="R475" t="s">
        <v>1851</v>
      </c>
      <c r="S475" t="s">
        <v>1851</v>
      </c>
      <c r="T475" t="s">
        <v>1851</v>
      </c>
      <c r="U475" t="s">
        <v>3261</v>
      </c>
      <c r="V475" t="s">
        <v>1851</v>
      </c>
      <c r="W475" t="s">
        <v>1851</v>
      </c>
      <c r="X475" s="1">
        <v>46193.10125</v>
      </c>
    </row>
    <row r="476" spans="1:24">
      <c r="A476">
        <v>475</v>
      </c>
      <c r="B476" t="s">
        <v>1847</v>
      </c>
      <c r="C476" t="s">
        <v>1848</v>
      </c>
      <c r="D476">
        <v>3155405</v>
      </c>
      <c r="E476" t="s">
        <v>1885</v>
      </c>
      <c r="F476">
        <v>1</v>
      </c>
      <c r="G476" t="s">
        <v>1029</v>
      </c>
      <c r="H476" t="s">
        <v>3262</v>
      </c>
      <c r="I476" t="s">
        <v>1887</v>
      </c>
      <c r="J476">
        <v>1</v>
      </c>
      <c r="K476" t="s">
        <v>1888</v>
      </c>
      <c r="L476" s="1">
        <v>46193.101076388892</v>
      </c>
      <c r="M476" s="1">
        <v>46193.101354166669</v>
      </c>
      <c r="N476">
        <v>2358</v>
      </c>
      <c r="O476" t="s">
        <v>1849</v>
      </c>
      <c r="P476">
        <v>60</v>
      </c>
      <c r="Q476">
        <v>6</v>
      </c>
      <c r="R476" t="s">
        <v>3263</v>
      </c>
      <c r="S476" t="s">
        <v>1851</v>
      </c>
      <c r="T476" t="s">
        <v>1851</v>
      </c>
      <c r="U476" t="s">
        <v>3264</v>
      </c>
      <c r="V476" t="s">
        <v>1851</v>
      </c>
      <c r="W476" t="s">
        <v>1851</v>
      </c>
      <c r="X476" s="1">
        <v>46193.101354166669</v>
      </c>
    </row>
    <row r="477" spans="1:24">
      <c r="A477">
        <v>476</v>
      </c>
      <c r="B477" t="s">
        <v>1847</v>
      </c>
      <c r="C477" t="s">
        <v>1848</v>
      </c>
      <c r="D477">
        <v>3155405</v>
      </c>
      <c r="E477" t="s">
        <v>1894</v>
      </c>
      <c r="F477">
        <v>1</v>
      </c>
      <c r="G477" t="s">
        <v>1029</v>
      </c>
      <c r="H477" t="s">
        <v>3265</v>
      </c>
      <c r="I477" t="s">
        <v>3266</v>
      </c>
      <c r="J477">
        <v>1</v>
      </c>
      <c r="K477" t="s">
        <v>3267</v>
      </c>
      <c r="L477" s="1">
        <v>46193.101493055554</v>
      </c>
      <c r="M477" s="1">
        <v>46193.101585648146</v>
      </c>
      <c r="N477">
        <v>836</v>
      </c>
      <c r="O477" t="s">
        <v>1849</v>
      </c>
      <c r="P477">
        <v>67</v>
      </c>
      <c r="Q477">
        <v>6.7</v>
      </c>
      <c r="R477" t="s">
        <v>1851</v>
      </c>
      <c r="S477" t="s">
        <v>1851</v>
      </c>
      <c r="T477" t="s">
        <v>1851</v>
      </c>
      <c r="U477" t="s">
        <v>3268</v>
      </c>
      <c r="V477" t="s">
        <v>1851</v>
      </c>
      <c r="W477" t="s">
        <v>1851</v>
      </c>
      <c r="X477" s="1">
        <v>46193.101585648146</v>
      </c>
    </row>
    <row r="478" spans="1:24">
      <c r="A478">
        <v>477</v>
      </c>
      <c r="B478" t="s">
        <v>1847</v>
      </c>
      <c r="C478" t="s">
        <v>1848</v>
      </c>
      <c r="D478">
        <v>4300638</v>
      </c>
      <c r="E478" t="s">
        <v>1885</v>
      </c>
      <c r="F478">
        <v>3</v>
      </c>
      <c r="G478" t="s">
        <v>1743</v>
      </c>
      <c r="H478" t="s">
        <v>3174</v>
      </c>
      <c r="I478" t="s">
        <v>1887</v>
      </c>
      <c r="J478">
        <v>1</v>
      </c>
      <c r="K478" t="s">
        <v>1888</v>
      </c>
      <c r="L478" s="1">
        <v>46193.099745370368</v>
      </c>
      <c r="M478" s="1">
        <v>46193.101863425924</v>
      </c>
      <c r="N478">
        <v>18249</v>
      </c>
      <c r="O478" t="s">
        <v>1854</v>
      </c>
      <c r="R478" t="s">
        <v>3269</v>
      </c>
      <c r="S478" t="s">
        <v>1851</v>
      </c>
      <c r="T478" t="s">
        <v>1851</v>
      </c>
      <c r="U478" t="s">
        <v>3176</v>
      </c>
      <c r="V478" t="s">
        <v>1854</v>
      </c>
      <c r="W478" t="s">
        <v>1851</v>
      </c>
      <c r="X478" s="1">
        <v>46193.101863425924</v>
      </c>
    </row>
    <row r="479" spans="1:24">
      <c r="A479">
        <v>478</v>
      </c>
      <c r="B479" t="s">
        <v>1847</v>
      </c>
      <c r="C479" t="s">
        <v>1848</v>
      </c>
      <c r="D479">
        <v>3156502</v>
      </c>
      <c r="E479" t="s">
        <v>1885</v>
      </c>
      <c r="F479">
        <v>1</v>
      </c>
      <c r="G479" t="s">
        <v>1019</v>
      </c>
      <c r="H479" t="s">
        <v>3270</v>
      </c>
      <c r="I479" t="s">
        <v>1887</v>
      </c>
      <c r="J479">
        <v>1</v>
      </c>
      <c r="K479" t="s">
        <v>1888</v>
      </c>
      <c r="L479" s="1">
        <v>46193.101631944446</v>
      </c>
      <c r="M479" s="1">
        <v>46193.102060185185</v>
      </c>
      <c r="N479">
        <v>3701</v>
      </c>
      <c r="O479" t="s">
        <v>1849</v>
      </c>
      <c r="P479">
        <v>61</v>
      </c>
      <c r="Q479">
        <v>6.1</v>
      </c>
      <c r="R479" t="s">
        <v>3271</v>
      </c>
      <c r="S479" t="s">
        <v>1851</v>
      </c>
      <c r="T479" t="s">
        <v>1851</v>
      </c>
      <c r="U479" t="s">
        <v>3272</v>
      </c>
      <c r="V479" t="s">
        <v>1851</v>
      </c>
      <c r="W479" t="s">
        <v>1851</v>
      </c>
      <c r="X479" s="1">
        <v>46193.102060185185</v>
      </c>
    </row>
    <row r="480" spans="1:24">
      <c r="A480">
        <v>479</v>
      </c>
      <c r="B480" t="s">
        <v>1847</v>
      </c>
      <c r="C480" t="s">
        <v>1848</v>
      </c>
      <c r="D480">
        <v>2508406</v>
      </c>
      <c r="E480" t="s">
        <v>1885</v>
      </c>
      <c r="F480">
        <v>1</v>
      </c>
      <c r="G480" t="s">
        <v>620</v>
      </c>
      <c r="H480" t="s">
        <v>3273</v>
      </c>
      <c r="I480" t="s">
        <v>1887</v>
      </c>
      <c r="J480">
        <v>1</v>
      </c>
      <c r="K480" t="s">
        <v>1888</v>
      </c>
      <c r="L480" s="1">
        <v>46193.1012962963</v>
      </c>
      <c r="M480" s="1">
        <v>46193.102094907408</v>
      </c>
      <c r="N480">
        <v>6908</v>
      </c>
      <c r="O480" t="s">
        <v>1849</v>
      </c>
      <c r="P480">
        <v>60</v>
      </c>
      <c r="Q480">
        <v>6</v>
      </c>
      <c r="R480" t="s">
        <v>3274</v>
      </c>
      <c r="S480" t="s">
        <v>1851</v>
      </c>
      <c r="T480" t="s">
        <v>1851</v>
      </c>
      <c r="U480" t="s">
        <v>3275</v>
      </c>
      <c r="V480" t="s">
        <v>1851</v>
      </c>
      <c r="W480" t="s">
        <v>1851</v>
      </c>
      <c r="X480" s="1">
        <v>46193.102094907408</v>
      </c>
    </row>
    <row r="481" spans="1:24">
      <c r="A481">
        <v>480</v>
      </c>
      <c r="B481" t="s">
        <v>1847</v>
      </c>
      <c r="C481" t="s">
        <v>1848</v>
      </c>
      <c r="D481">
        <v>4300638</v>
      </c>
      <c r="E481" t="s">
        <v>1894</v>
      </c>
      <c r="F481">
        <v>1</v>
      </c>
      <c r="G481" t="s">
        <v>1743</v>
      </c>
      <c r="H481" t="s">
        <v>1851</v>
      </c>
      <c r="I481" t="s">
        <v>1851</v>
      </c>
      <c r="J481">
        <v>0</v>
      </c>
      <c r="K481" t="s">
        <v>1851</v>
      </c>
      <c r="L481" s="1">
        <v>46193.102013888885</v>
      </c>
      <c r="M481" s="1">
        <v>46193.102314814816</v>
      </c>
      <c r="N481">
        <v>2610</v>
      </c>
      <c r="O481" t="s">
        <v>1856</v>
      </c>
      <c r="R481" t="s">
        <v>1851</v>
      </c>
      <c r="S481" t="s">
        <v>1851</v>
      </c>
      <c r="T481" t="s">
        <v>1851</v>
      </c>
      <c r="U481" t="s">
        <v>3276</v>
      </c>
      <c r="V481" t="s">
        <v>1856</v>
      </c>
      <c r="W481" t="s">
        <v>3277</v>
      </c>
      <c r="X481" s="1"/>
    </row>
    <row r="482" spans="1:24">
      <c r="B482" t="s">
        <v>3278</v>
      </c>
      <c r="C482" t="s">
        <v>3279</v>
      </c>
      <c r="E482" t="s">
        <v>1851</v>
      </c>
      <c r="G482" t="s">
        <v>1851</v>
      </c>
      <c r="H482" t="s">
        <v>1851</v>
      </c>
      <c r="I482" t="s">
        <v>1851</v>
      </c>
      <c r="K482" t="s">
        <v>1851</v>
      </c>
      <c r="L482" s="1"/>
      <c r="M482" s="1"/>
      <c r="O482" t="s">
        <v>1851</v>
      </c>
      <c r="R482" t="s">
        <v>1851</v>
      </c>
      <c r="S482" t="s">
        <v>1851</v>
      </c>
      <c r="T482" t="s">
        <v>1851</v>
      </c>
      <c r="U482" t="s">
        <v>1851</v>
      </c>
      <c r="V482" t="s">
        <v>1851</v>
      </c>
      <c r="W482" t="s">
        <v>1851</v>
      </c>
      <c r="X482" s="1"/>
    </row>
    <row r="483" spans="1:24">
      <c r="B483" t="s">
        <v>3280</v>
      </c>
      <c r="C483" t="s">
        <v>3281</v>
      </c>
      <c r="E483" t="s">
        <v>1851</v>
      </c>
      <c r="G483" t="s">
        <v>1851</v>
      </c>
      <c r="H483" t="s">
        <v>1851</v>
      </c>
      <c r="I483" t="s">
        <v>1851</v>
      </c>
      <c r="K483" t="s">
        <v>1851</v>
      </c>
      <c r="L483" s="1"/>
      <c r="M483" s="1"/>
      <c r="O483" t="s">
        <v>1851</v>
      </c>
      <c r="R483" t="s">
        <v>1851</v>
      </c>
      <c r="S483" t="s">
        <v>1851</v>
      </c>
      <c r="T483" t="s">
        <v>1851</v>
      </c>
      <c r="U483" t="s">
        <v>1851</v>
      </c>
      <c r="V483" t="s">
        <v>1851</v>
      </c>
      <c r="W483" t="s">
        <v>1851</v>
      </c>
      <c r="X483" s="1"/>
    </row>
    <row r="484" spans="1:24">
      <c r="B484" t="s">
        <v>3282</v>
      </c>
      <c r="C484" t="s">
        <v>3283</v>
      </c>
      <c r="E484" t="s">
        <v>1851</v>
      </c>
      <c r="G484" t="s">
        <v>1851</v>
      </c>
      <c r="H484" t="s">
        <v>1851</v>
      </c>
      <c r="I484" t="s">
        <v>1851</v>
      </c>
      <c r="K484" t="s">
        <v>1851</v>
      </c>
      <c r="L484" s="1"/>
      <c r="M484" s="1"/>
      <c r="O484" t="s">
        <v>1851</v>
      </c>
      <c r="R484" t="s">
        <v>1851</v>
      </c>
      <c r="S484" t="s">
        <v>1851</v>
      </c>
      <c r="T484" t="s">
        <v>1851</v>
      </c>
      <c r="U484" t="s">
        <v>1851</v>
      </c>
      <c r="V484" t="s">
        <v>1851</v>
      </c>
      <c r="W484" t="s">
        <v>1851</v>
      </c>
      <c r="X484" s="1"/>
    </row>
    <row r="485" spans="1:24">
      <c r="B485" t="s">
        <v>1851</v>
      </c>
      <c r="C485" t="s">
        <v>1851</v>
      </c>
      <c r="E485" t="s">
        <v>1851</v>
      </c>
      <c r="G485" t="s">
        <v>1851</v>
      </c>
      <c r="H485" t="s">
        <v>1851</v>
      </c>
      <c r="I485" t="s">
        <v>1851</v>
      </c>
      <c r="K485" t="s">
        <v>1851</v>
      </c>
      <c r="L485" s="1"/>
      <c r="M485" s="1"/>
      <c r="O485" t="s">
        <v>1851</v>
      </c>
      <c r="R485" t="s">
        <v>1851</v>
      </c>
      <c r="S485" t="s">
        <v>1851</v>
      </c>
      <c r="T485" t="s">
        <v>1851</v>
      </c>
      <c r="U485" t="s">
        <v>1851</v>
      </c>
      <c r="V485" t="s">
        <v>1851</v>
      </c>
      <c r="W485" t="s">
        <v>1851</v>
      </c>
      <c r="X485" s="1"/>
    </row>
    <row r="486" spans="1:24">
      <c r="B486" t="s">
        <v>3284</v>
      </c>
      <c r="C486" t="s">
        <v>3285</v>
      </c>
      <c r="E486" t="s">
        <v>1851</v>
      </c>
      <c r="G486" t="s">
        <v>1851</v>
      </c>
      <c r="H486" t="s">
        <v>1851</v>
      </c>
      <c r="I486" t="s">
        <v>1851</v>
      </c>
      <c r="K486" t="s">
        <v>1851</v>
      </c>
      <c r="L486" s="1"/>
      <c r="M486" s="1"/>
      <c r="O486" t="s">
        <v>1851</v>
      </c>
      <c r="R486" t="s">
        <v>1851</v>
      </c>
      <c r="S486" t="s">
        <v>1851</v>
      </c>
      <c r="T486" t="s">
        <v>1851</v>
      </c>
      <c r="U486" t="s">
        <v>1851</v>
      </c>
      <c r="V486" t="s">
        <v>1851</v>
      </c>
      <c r="W486" t="s">
        <v>1851</v>
      </c>
      <c r="X486" s="1"/>
    </row>
    <row r="487" spans="1:24">
      <c r="B487" t="s">
        <v>1851</v>
      </c>
      <c r="C487" t="s">
        <v>1851</v>
      </c>
      <c r="E487" t="s">
        <v>1851</v>
      </c>
      <c r="G487" t="s">
        <v>1851</v>
      </c>
      <c r="H487" t="s">
        <v>1851</v>
      </c>
      <c r="I487" t="s">
        <v>1851</v>
      </c>
      <c r="K487" t="s">
        <v>1851</v>
      </c>
      <c r="L487" s="1"/>
      <c r="M487" s="1"/>
      <c r="O487" t="s">
        <v>1851</v>
      </c>
      <c r="R487" t="s">
        <v>1851</v>
      </c>
      <c r="S487" t="s">
        <v>1851</v>
      </c>
      <c r="T487" t="s">
        <v>1851</v>
      </c>
      <c r="U487" t="s">
        <v>1851</v>
      </c>
      <c r="V487" t="s">
        <v>1851</v>
      </c>
      <c r="W487" t="s">
        <v>1851</v>
      </c>
      <c r="X487" s="1"/>
    </row>
    <row r="488" spans="1:24">
      <c r="B488" t="s">
        <v>1851</v>
      </c>
      <c r="C488" t="s">
        <v>1851</v>
      </c>
      <c r="E488" t="s">
        <v>1851</v>
      </c>
      <c r="G488" t="s">
        <v>1851</v>
      </c>
      <c r="H488" t="s">
        <v>1851</v>
      </c>
      <c r="I488" t="s">
        <v>1851</v>
      </c>
      <c r="K488" t="s">
        <v>1851</v>
      </c>
      <c r="L488" s="1"/>
      <c r="M488" s="1"/>
      <c r="O488" t="s">
        <v>1851</v>
      </c>
      <c r="R488" t="s">
        <v>1851</v>
      </c>
      <c r="S488" t="s">
        <v>1851</v>
      </c>
      <c r="T488" t="s">
        <v>1851</v>
      </c>
      <c r="U488" t="s">
        <v>1851</v>
      </c>
      <c r="V488" t="s">
        <v>1851</v>
      </c>
      <c r="W488" t="s">
        <v>1851</v>
      </c>
      <c r="X488" s="1"/>
    </row>
    <row r="489" spans="1:24">
      <c r="B489" t="s">
        <v>3286</v>
      </c>
      <c r="C489" t="s">
        <v>3283</v>
      </c>
      <c r="E489" t="s">
        <v>1851</v>
      </c>
      <c r="G489" t="s">
        <v>1851</v>
      </c>
      <c r="H489" t="s">
        <v>1851</v>
      </c>
      <c r="I489" t="s">
        <v>1851</v>
      </c>
      <c r="K489" t="s">
        <v>1851</v>
      </c>
      <c r="L489" s="1"/>
      <c r="M489" s="1"/>
      <c r="O489" t="s">
        <v>1851</v>
      </c>
      <c r="R489" t="s">
        <v>1851</v>
      </c>
      <c r="S489" t="s">
        <v>1851</v>
      </c>
      <c r="T489" t="s">
        <v>1851</v>
      </c>
      <c r="U489" t="s">
        <v>1851</v>
      </c>
      <c r="V489" t="s">
        <v>1851</v>
      </c>
      <c r="W489" t="s">
        <v>1851</v>
      </c>
      <c r="X489" s="1"/>
    </row>
    <row r="490" spans="1:24">
      <c r="B490" t="s">
        <v>1851</v>
      </c>
      <c r="C490" t="s">
        <v>1851</v>
      </c>
      <c r="E490" t="s">
        <v>1851</v>
      </c>
      <c r="G490" t="s">
        <v>1851</v>
      </c>
      <c r="H490" t="s">
        <v>1851</v>
      </c>
      <c r="I490" t="s">
        <v>1851</v>
      </c>
      <c r="K490" t="s">
        <v>1851</v>
      </c>
      <c r="L490" s="1"/>
      <c r="M490" s="1"/>
      <c r="O490" t="s">
        <v>1851</v>
      </c>
      <c r="R490" t="s">
        <v>1851</v>
      </c>
      <c r="S490" t="s">
        <v>1851</v>
      </c>
      <c r="T490" t="s">
        <v>1851</v>
      </c>
      <c r="U490" t="s">
        <v>1851</v>
      </c>
      <c r="V490" t="s">
        <v>1851</v>
      </c>
      <c r="W490" t="s">
        <v>1851</v>
      </c>
      <c r="X490" s="1"/>
    </row>
    <row r="491" spans="1:24">
      <c r="B491" t="s">
        <v>1851</v>
      </c>
      <c r="C491" t="s">
        <v>1851</v>
      </c>
      <c r="E491" t="s">
        <v>1851</v>
      </c>
      <c r="G491" t="s">
        <v>1851</v>
      </c>
      <c r="H491" t="s">
        <v>1851</v>
      </c>
      <c r="I491" t="s">
        <v>1851</v>
      </c>
      <c r="K491" t="s">
        <v>1851</v>
      </c>
      <c r="L491" s="1"/>
      <c r="M491" s="1"/>
      <c r="O491" t="s">
        <v>1851</v>
      </c>
      <c r="R491" t="s">
        <v>1851</v>
      </c>
      <c r="S491" t="s">
        <v>1851</v>
      </c>
      <c r="T491" t="s">
        <v>1851</v>
      </c>
      <c r="U491" t="s">
        <v>1851</v>
      </c>
      <c r="V491" t="s">
        <v>1851</v>
      </c>
      <c r="W491" t="s">
        <v>1851</v>
      </c>
      <c r="X491" s="1"/>
    </row>
    <row r="492" spans="1:24">
      <c r="B492" t="s">
        <v>3287</v>
      </c>
      <c r="C492" t="s">
        <v>3283</v>
      </c>
      <c r="E492" t="s">
        <v>1851</v>
      </c>
      <c r="G492" t="s">
        <v>1851</v>
      </c>
      <c r="H492" t="s">
        <v>1851</v>
      </c>
      <c r="I492" t="s">
        <v>1851</v>
      </c>
      <c r="K492" t="s">
        <v>1851</v>
      </c>
      <c r="L492" s="1"/>
      <c r="M492" s="1"/>
      <c r="O492" t="s">
        <v>1851</v>
      </c>
      <c r="R492" t="s">
        <v>1851</v>
      </c>
      <c r="S492" t="s">
        <v>1851</v>
      </c>
      <c r="T492" t="s">
        <v>1851</v>
      </c>
      <c r="U492" t="s">
        <v>1851</v>
      </c>
      <c r="V492" t="s">
        <v>1851</v>
      </c>
      <c r="W492" t="s">
        <v>1851</v>
      </c>
      <c r="X492" s="1"/>
    </row>
    <row r="493" spans="1:24">
      <c r="B493" t="s">
        <v>1851</v>
      </c>
      <c r="C493" t="s">
        <v>1851</v>
      </c>
      <c r="E493" t="s">
        <v>1851</v>
      </c>
      <c r="G493" t="s">
        <v>1851</v>
      </c>
      <c r="H493" t="s">
        <v>1851</v>
      </c>
      <c r="I493" t="s">
        <v>1851</v>
      </c>
      <c r="K493" t="s">
        <v>1851</v>
      </c>
      <c r="L493" s="1"/>
      <c r="M493" s="1"/>
      <c r="O493" t="s">
        <v>1851</v>
      </c>
      <c r="R493" t="s">
        <v>1851</v>
      </c>
      <c r="S493" t="s">
        <v>1851</v>
      </c>
      <c r="T493" t="s">
        <v>1851</v>
      </c>
      <c r="U493" t="s">
        <v>1851</v>
      </c>
      <c r="V493" t="s">
        <v>1851</v>
      </c>
      <c r="W493" t="s">
        <v>1851</v>
      </c>
      <c r="X493" s="1"/>
    </row>
    <row r="494" spans="1:24">
      <c r="B494" t="s">
        <v>3288</v>
      </c>
      <c r="C494" t="s">
        <v>3289</v>
      </c>
      <c r="E494" t="s">
        <v>1851</v>
      </c>
      <c r="G494" t="s">
        <v>1851</v>
      </c>
      <c r="H494" t="s">
        <v>1851</v>
      </c>
      <c r="I494" t="s">
        <v>1851</v>
      </c>
      <c r="K494" t="s">
        <v>1851</v>
      </c>
      <c r="L494" s="1"/>
      <c r="M494" s="1"/>
      <c r="O494" t="s">
        <v>1851</v>
      </c>
      <c r="R494" t="s">
        <v>1851</v>
      </c>
      <c r="S494" t="s">
        <v>1851</v>
      </c>
      <c r="T494" t="s">
        <v>1851</v>
      </c>
      <c r="U494" t="s">
        <v>1851</v>
      </c>
      <c r="V494" t="s">
        <v>1851</v>
      </c>
      <c r="W494" t="s">
        <v>1851</v>
      </c>
      <c r="X494" s="1"/>
    </row>
    <row r="495" spans="1:24">
      <c r="B495" t="s">
        <v>1851</v>
      </c>
      <c r="C495" t="s">
        <v>1851</v>
      </c>
      <c r="E495" t="s">
        <v>1851</v>
      </c>
      <c r="G495" t="s">
        <v>1851</v>
      </c>
      <c r="H495" t="s">
        <v>1851</v>
      </c>
      <c r="I495" t="s">
        <v>1851</v>
      </c>
      <c r="K495" t="s">
        <v>1851</v>
      </c>
      <c r="L495" s="1"/>
      <c r="M495" s="1"/>
      <c r="O495" t="s">
        <v>1851</v>
      </c>
      <c r="R495" t="s">
        <v>1851</v>
      </c>
      <c r="S495" t="s">
        <v>1851</v>
      </c>
      <c r="T495" t="s">
        <v>1851</v>
      </c>
      <c r="U495" t="s">
        <v>1851</v>
      </c>
      <c r="V495" t="s">
        <v>1851</v>
      </c>
      <c r="W495" t="s">
        <v>1851</v>
      </c>
      <c r="X495" s="1"/>
    </row>
    <row r="496" spans="1:24">
      <c r="B496" t="s">
        <v>1851</v>
      </c>
      <c r="C496" t="s">
        <v>1851</v>
      </c>
      <c r="E496" t="s">
        <v>1851</v>
      </c>
      <c r="G496" t="s">
        <v>1851</v>
      </c>
      <c r="H496" t="s">
        <v>1851</v>
      </c>
      <c r="I496" t="s">
        <v>1851</v>
      </c>
      <c r="K496" t="s">
        <v>1851</v>
      </c>
      <c r="L496" s="1"/>
      <c r="M496" s="1"/>
      <c r="O496" t="s">
        <v>1851</v>
      </c>
      <c r="R496" t="s">
        <v>1851</v>
      </c>
      <c r="S496" t="s">
        <v>1851</v>
      </c>
      <c r="T496" t="s">
        <v>1851</v>
      </c>
      <c r="U496" t="s">
        <v>1851</v>
      </c>
      <c r="V496" t="s">
        <v>1851</v>
      </c>
      <c r="W496" t="s">
        <v>1851</v>
      </c>
      <c r="X496" s="1"/>
    </row>
    <row r="497" spans="1:24">
      <c r="B497" t="s">
        <v>3290</v>
      </c>
      <c r="C497" t="s">
        <v>3291</v>
      </c>
      <c r="E497" t="s">
        <v>1851</v>
      </c>
      <c r="G497" t="s">
        <v>1851</v>
      </c>
      <c r="H497" t="s">
        <v>1851</v>
      </c>
      <c r="I497" t="s">
        <v>1851</v>
      </c>
      <c r="K497" t="s">
        <v>1851</v>
      </c>
      <c r="L497" s="1"/>
      <c r="M497" s="1"/>
      <c r="O497" t="s">
        <v>1851</v>
      </c>
      <c r="R497" t="s">
        <v>1851</v>
      </c>
      <c r="S497" t="s">
        <v>1851</v>
      </c>
      <c r="T497" t="s">
        <v>1851</v>
      </c>
      <c r="U497" t="s">
        <v>1851</v>
      </c>
      <c r="V497" t="s">
        <v>1851</v>
      </c>
      <c r="W497" t="s">
        <v>1851</v>
      </c>
      <c r="X497" s="1"/>
    </row>
    <row r="498" spans="1:24">
      <c r="B498" t="s">
        <v>3292</v>
      </c>
      <c r="C498" t="s">
        <v>1851</v>
      </c>
      <c r="E498" t="s">
        <v>1851</v>
      </c>
      <c r="G498" t="s">
        <v>1851</v>
      </c>
      <c r="H498" t="s">
        <v>1851</v>
      </c>
      <c r="I498" t="s">
        <v>1851</v>
      </c>
      <c r="K498" t="s">
        <v>1851</v>
      </c>
      <c r="L498" s="1"/>
      <c r="M498" s="1"/>
      <c r="O498" t="s">
        <v>1851</v>
      </c>
      <c r="R498" t="s">
        <v>1851</v>
      </c>
      <c r="S498" t="s">
        <v>1851</v>
      </c>
      <c r="T498" t="s">
        <v>1851</v>
      </c>
      <c r="U498" t="s">
        <v>1851</v>
      </c>
      <c r="V498" t="s">
        <v>1851</v>
      </c>
      <c r="W498" t="s">
        <v>1851</v>
      </c>
      <c r="X498" s="1"/>
    </row>
    <row r="499" spans="1:24">
      <c r="B499" t="s">
        <v>1851</v>
      </c>
      <c r="C499" t="s">
        <v>1851</v>
      </c>
      <c r="E499" t="s">
        <v>1851</v>
      </c>
      <c r="G499" t="s">
        <v>1851</v>
      </c>
      <c r="H499" t="s">
        <v>1851</v>
      </c>
      <c r="I499" t="s">
        <v>1851</v>
      </c>
      <c r="K499" t="s">
        <v>1851</v>
      </c>
      <c r="L499" s="1"/>
      <c r="M499" s="1"/>
      <c r="O499" t="s">
        <v>1851</v>
      </c>
      <c r="R499" t="s">
        <v>1851</v>
      </c>
      <c r="S499" t="s">
        <v>1851</v>
      </c>
      <c r="T499" t="s">
        <v>1851</v>
      </c>
      <c r="U499" t="s">
        <v>1851</v>
      </c>
      <c r="V499" t="s">
        <v>1851</v>
      </c>
      <c r="W499" t="s">
        <v>1851</v>
      </c>
      <c r="X499" s="1"/>
    </row>
    <row r="500" spans="1:24">
      <c r="B500" t="s">
        <v>1851</v>
      </c>
      <c r="C500" t="s">
        <v>1851</v>
      </c>
      <c r="E500" t="s">
        <v>1851</v>
      </c>
      <c r="G500" t="s">
        <v>1851</v>
      </c>
      <c r="H500" t="s">
        <v>1851</v>
      </c>
      <c r="I500" t="s">
        <v>1851</v>
      </c>
      <c r="K500" t="s">
        <v>1851</v>
      </c>
      <c r="L500" s="1"/>
      <c r="M500" s="1"/>
      <c r="O500" t="s">
        <v>1851</v>
      </c>
      <c r="R500" t="s">
        <v>1851</v>
      </c>
      <c r="S500" t="s">
        <v>1851</v>
      </c>
      <c r="T500" t="s">
        <v>1851</v>
      </c>
      <c r="U500" t="s">
        <v>1851</v>
      </c>
      <c r="V500" t="s">
        <v>1851</v>
      </c>
      <c r="W500" t="s">
        <v>1851</v>
      </c>
      <c r="X500" s="1"/>
    </row>
    <row r="501" spans="1:24">
      <c r="B501" t="s">
        <v>3293</v>
      </c>
      <c r="C501" t="s">
        <v>1851</v>
      </c>
      <c r="E501" t="s">
        <v>1851</v>
      </c>
      <c r="G501" t="s">
        <v>1851</v>
      </c>
      <c r="H501" t="s">
        <v>1851</v>
      </c>
      <c r="I501" t="s">
        <v>1851</v>
      </c>
      <c r="K501" t="s">
        <v>1851</v>
      </c>
      <c r="L501" s="1"/>
      <c r="M501" s="1"/>
      <c r="O501" t="s">
        <v>1851</v>
      </c>
      <c r="R501" t="s">
        <v>1851</v>
      </c>
      <c r="S501" t="s">
        <v>1851</v>
      </c>
      <c r="T501" t="s">
        <v>1851</v>
      </c>
      <c r="U501" t="s">
        <v>1851</v>
      </c>
      <c r="V501" t="s">
        <v>1851</v>
      </c>
      <c r="W501" t="s">
        <v>1851</v>
      </c>
      <c r="X501" s="1"/>
    </row>
    <row r="502" spans="1:24">
      <c r="B502" t="s">
        <v>1851</v>
      </c>
      <c r="C502" t="s">
        <v>1851</v>
      </c>
      <c r="E502" t="s">
        <v>1851</v>
      </c>
      <c r="G502" t="s">
        <v>1851</v>
      </c>
      <c r="H502" t="s">
        <v>1851</v>
      </c>
      <c r="I502" t="s">
        <v>1851</v>
      </c>
      <c r="K502" t="s">
        <v>1851</v>
      </c>
      <c r="L502" s="1"/>
      <c r="M502" s="1"/>
      <c r="O502" t="s">
        <v>1851</v>
      </c>
      <c r="R502" t="s">
        <v>1851</v>
      </c>
      <c r="S502" t="s">
        <v>1851</v>
      </c>
      <c r="T502" t="s">
        <v>1851</v>
      </c>
      <c r="U502" t="s">
        <v>1851</v>
      </c>
      <c r="V502" t="s">
        <v>1851</v>
      </c>
      <c r="W502" t="s">
        <v>1851</v>
      </c>
      <c r="X502" s="1"/>
    </row>
    <row r="503" spans="1:24">
      <c r="B503" t="s">
        <v>1851</v>
      </c>
      <c r="C503" t="s">
        <v>1851</v>
      </c>
      <c r="E503" t="s">
        <v>1851</v>
      </c>
      <c r="G503" t="s">
        <v>1851</v>
      </c>
      <c r="H503" t="s">
        <v>1851</v>
      </c>
      <c r="I503" t="s">
        <v>1851</v>
      </c>
      <c r="K503" t="s">
        <v>1851</v>
      </c>
      <c r="L503" s="1"/>
      <c r="M503" s="1"/>
      <c r="O503" t="s">
        <v>1851</v>
      </c>
      <c r="R503" t="s">
        <v>1851</v>
      </c>
      <c r="S503" t="s">
        <v>1851</v>
      </c>
      <c r="T503" t="s">
        <v>1851</v>
      </c>
      <c r="U503" t="s">
        <v>1851</v>
      </c>
      <c r="V503" t="s">
        <v>1851</v>
      </c>
      <c r="W503" t="s">
        <v>1851</v>
      </c>
      <c r="X503" s="1"/>
    </row>
    <row r="504" spans="1:24">
      <c r="A504">
        <v>481</v>
      </c>
      <c r="B504" t="s">
        <v>1847</v>
      </c>
      <c r="C504" t="s">
        <v>1848</v>
      </c>
      <c r="D504">
        <v>2508406</v>
      </c>
      <c r="E504" t="s">
        <v>1894</v>
      </c>
      <c r="F504">
        <v>1</v>
      </c>
      <c r="G504" t="s">
        <v>620</v>
      </c>
      <c r="H504" t="s">
        <v>620</v>
      </c>
      <c r="I504" t="s">
        <v>3294</v>
      </c>
      <c r="J504">
        <v>0</v>
      </c>
      <c r="K504" t="s">
        <v>3295</v>
      </c>
      <c r="L504" s="1">
        <v>46193.102233796293</v>
      </c>
      <c r="M504" s="1">
        <v>46193.102372685185</v>
      </c>
      <c r="N504">
        <v>1207</v>
      </c>
      <c r="O504" t="s">
        <v>1849</v>
      </c>
      <c r="P504">
        <v>62</v>
      </c>
      <c r="Q504">
        <v>6.2</v>
      </c>
      <c r="R504" t="s">
        <v>1851</v>
      </c>
      <c r="S504" t="s">
        <v>1851</v>
      </c>
      <c r="T504" t="s">
        <v>1851</v>
      </c>
      <c r="U504" t="s">
        <v>3296</v>
      </c>
      <c r="V504" t="s">
        <v>1851</v>
      </c>
      <c r="W504" t="s">
        <v>1851</v>
      </c>
      <c r="X504" s="1">
        <v>46193.102372685185</v>
      </c>
    </row>
    <row r="505" spans="1:24">
      <c r="A505">
        <v>482</v>
      </c>
      <c r="B505" t="s">
        <v>1847</v>
      </c>
      <c r="C505" t="s">
        <v>1848</v>
      </c>
      <c r="D505">
        <v>3156502</v>
      </c>
      <c r="E505" t="s">
        <v>1894</v>
      </c>
      <c r="F505">
        <v>1</v>
      </c>
      <c r="G505" t="s">
        <v>1019</v>
      </c>
      <c r="H505" t="s">
        <v>3297</v>
      </c>
      <c r="I505" t="s">
        <v>3298</v>
      </c>
      <c r="J505">
        <v>1</v>
      </c>
      <c r="K505" t="s">
        <v>3299</v>
      </c>
      <c r="L505" s="1">
        <v>46193.102187500001</v>
      </c>
      <c r="M505" s="1">
        <v>46193.102384259262</v>
      </c>
      <c r="N505">
        <v>1740</v>
      </c>
      <c r="O505" t="s">
        <v>1849</v>
      </c>
      <c r="P505">
        <v>68</v>
      </c>
      <c r="Q505">
        <v>6.8</v>
      </c>
      <c r="R505" t="s">
        <v>1851</v>
      </c>
      <c r="S505" t="s">
        <v>1851</v>
      </c>
      <c r="T505" t="s">
        <v>1851</v>
      </c>
      <c r="U505" t="s">
        <v>3300</v>
      </c>
      <c r="V505" t="s">
        <v>1851</v>
      </c>
      <c r="W505" t="s">
        <v>1851</v>
      </c>
      <c r="X505" s="1">
        <v>46193.102384259262</v>
      </c>
    </row>
    <row r="506" spans="1:24">
      <c r="A506">
        <v>483</v>
      </c>
      <c r="B506" t="s">
        <v>1847</v>
      </c>
      <c r="C506" t="s">
        <v>1848</v>
      </c>
      <c r="D506">
        <v>4300638</v>
      </c>
      <c r="E506" t="s">
        <v>1894</v>
      </c>
      <c r="F506">
        <v>2</v>
      </c>
      <c r="G506" t="s">
        <v>1743</v>
      </c>
      <c r="H506" t="s">
        <v>1851</v>
      </c>
      <c r="I506" t="s">
        <v>1851</v>
      </c>
      <c r="J506">
        <v>0</v>
      </c>
      <c r="K506" t="s">
        <v>1851</v>
      </c>
      <c r="L506" s="1">
        <v>46193.102430555555</v>
      </c>
      <c r="M506" s="1">
        <v>46193.10261574074</v>
      </c>
      <c r="N506">
        <v>1618</v>
      </c>
      <c r="O506" t="s">
        <v>1856</v>
      </c>
      <c r="R506" t="s">
        <v>1851</v>
      </c>
      <c r="S506" t="s">
        <v>1851</v>
      </c>
      <c r="T506" t="s">
        <v>1851</v>
      </c>
      <c r="U506" t="s">
        <v>3301</v>
      </c>
      <c r="V506" t="s">
        <v>1856</v>
      </c>
      <c r="W506" t="s">
        <v>3277</v>
      </c>
      <c r="X506" s="1"/>
    </row>
    <row r="507" spans="1:24">
      <c r="B507" t="s">
        <v>3278</v>
      </c>
      <c r="C507" t="s">
        <v>3279</v>
      </c>
      <c r="E507" t="s">
        <v>1851</v>
      </c>
      <c r="G507" t="s">
        <v>1851</v>
      </c>
      <c r="H507" t="s">
        <v>1851</v>
      </c>
      <c r="I507" t="s">
        <v>1851</v>
      </c>
      <c r="K507" t="s">
        <v>1851</v>
      </c>
      <c r="L507" s="1"/>
      <c r="M507" s="1"/>
      <c r="O507" t="s">
        <v>1851</v>
      </c>
      <c r="R507" t="s">
        <v>1851</v>
      </c>
      <c r="S507" t="s">
        <v>1851</v>
      </c>
      <c r="T507" t="s">
        <v>1851</v>
      </c>
      <c r="U507" t="s">
        <v>1851</v>
      </c>
      <c r="V507" t="s">
        <v>1851</v>
      </c>
      <c r="W507" t="s">
        <v>1851</v>
      </c>
      <c r="X507" s="1"/>
    </row>
    <row r="508" spans="1:24">
      <c r="B508" t="s">
        <v>3280</v>
      </c>
      <c r="C508" t="s">
        <v>3281</v>
      </c>
      <c r="E508" t="s">
        <v>1851</v>
      </c>
      <c r="G508" t="s">
        <v>1851</v>
      </c>
      <c r="H508" t="s">
        <v>1851</v>
      </c>
      <c r="I508" t="s">
        <v>1851</v>
      </c>
      <c r="K508" t="s">
        <v>1851</v>
      </c>
      <c r="L508" s="1"/>
      <c r="M508" s="1"/>
      <c r="O508" t="s">
        <v>1851</v>
      </c>
      <c r="R508" t="s">
        <v>1851</v>
      </c>
      <c r="S508" t="s">
        <v>1851</v>
      </c>
      <c r="T508" t="s">
        <v>1851</v>
      </c>
      <c r="U508" t="s">
        <v>1851</v>
      </c>
      <c r="V508" t="s">
        <v>1851</v>
      </c>
      <c r="W508" t="s">
        <v>1851</v>
      </c>
      <c r="X508" s="1"/>
    </row>
    <row r="509" spans="1:24">
      <c r="B509" t="s">
        <v>3282</v>
      </c>
      <c r="C509" t="s">
        <v>3283</v>
      </c>
      <c r="E509" t="s">
        <v>1851</v>
      </c>
      <c r="G509" t="s">
        <v>1851</v>
      </c>
      <c r="H509" t="s">
        <v>1851</v>
      </c>
      <c r="I509" t="s">
        <v>1851</v>
      </c>
      <c r="K509" t="s">
        <v>1851</v>
      </c>
      <c r="L509" s="1"/>
      <c r="M509" s="1"/>
      <c r="O509" t="s">
        <v>1851</v>
      </c>
      <c r="R509" t="s">
        <v>1851</v>
      </c>
      <c r="S509" t="s">
        <v>1851</v>
      </c>
      <c r="T509" t="s">
        <v>1851</v>
      </c>
      <c r="U509" t="s">
        <v>1851</v>
      </c>
      <c r="V509" t="s">
        <v>1851</v>
      </c>
      <c r="W509" t="s">
        <v>1851</v>
      </c>
      <c r="X509" s="1"/>
    </row>
    <row r="510" spans="1:24">
      <c r="B510" t="s">
        <v>1851</v>
      </c>
      <c r="C510" t="s">
        <v>1851</v>
      </c>
      <c r="E510" t="s">
        <v>1851</v>
      </c>
      <c r="G510" t="s">
        <v>1851</v>
      </c>
      <c r="H510" t="s">
        <v>1851</v>
      </c>
      <c r="I510" t="s">
        <v>1851</v>
      </c>
      <c r="K510" t="s">
        <v>1851</v>
      </c>
      <c r="L510" s="1"/>
      <c r="M510" s="1"/>
      <c r="O510" t="s">
        <v>1851</v>
      </c>
      <c r="R510" t="s">
        <v>1851</v>
      </c>
      <c r="S510" t="s">
        <v>1851</v>
      </c>
      <c r="T510" t="s">
        <v>1851</v>
      </c>
      <c r="U510" t="s">
        <v>1851</v>
      </c>
      <c r="V510" t="s">
        <v>1851</v>
      </c>
      <c r="W510" t="s">
        <v>1851</v>
      </c>
      <c r="X510" s="1"/>
    </row>
    <row r="511" spans="1:24">
      <c r="B511" t="s">
        <v>3284</v>
      </c>
      <c r="C511" t="s">
        <v>3285</v>
      </c>
      <c r="E511" t="s">
        <v>1851</v>
      </c>
      <c r="G511" t="s">
        <v>1851</v>
      </c>
      <c r="H511" t="s">
        <v>1851</v>
      </c>
      <c r="I511" t="s">
        <v>1851</v>
      </c>
      <c r="K511" t="s">
        <v>1851</v>
      </c>
      <c r="L511" s="1"/>
      <c r="M511" s="1"/>
      <c r="O511" t="s">
        <v>1851</v>
      </c>
      <c r="R511" t="s">
        <v>1851</v>
      </c>
      <c r="S511" t="s">
        <v>1851</v>
      </c>
      <c r="T511" t="s">
        <v>1851</v>
      </c>
      <c r="U511" t="s">
        <v>1851</v>
      </c>
      <c r="V511" t="s">
        <v>1851</v>
      </c>
      <c r="W511" t="s">
        <v>1851</v>
      </c>
      <c r="X511" s="1"/>
    </row>
    <row r="512" spans="1:24">
      <c r="B512" t="s">
        <v>1851</v>
      </c>
      <c r="C512" t="s">
        <v>1851</v>
      </c>
      <c r="E512" t="s">
        <v>1851</v>
      </c>
      <c r="G512" t="s">
        <v>1851</v>
      </c>
      <c r="H512" t="s">
        <v>1851</v>
      </c>
      <c r="I512" t="s">
        <v>1851</v>
      </c>
      <c r="K512" t="s">
        <v>1851</v>
      </c>
      <c r="L512" s="1"/>
      <c r="M512" s="1"/>
      <c r="O512" t="s">
        <v>1851</v>
      </c>
      <c r="R512" t="s">
        <v>1851</v>
      </c>
      <c r="S512" t="s">
        <v>1851</v>
      </c>
      <c r="T512" t="s">
        <v>1851</v>
      </c>
      <c r="U512" t="s">
        <v>1851</v>
      </c>
      <c r="V512" t="s">
        <v>1851</v>
      </c>
      <c r="W512" t="s">
        <v>1851</v>
      </c>
      <c r="X512" s="1"/>
    </row>
    <row r="513" spans="2:24">
      <c r="B513" t="s">
        <v>1851</v>
      </c>
      <c r="C513" t="s">
        <v>1851</v>
      </c>
      <c r="E513" t="s">
        <v>1851</v>
      </c>
      <c r="G513" t="s">
        <v>1851</v>
      </c>
      <c r="H513" t="s">
        <v>1851</v>
      </c>
      <c r="I513" t="s">
        <v>1851</v>
      </c>
      <c r="K513" t="s">
        <v>1851</v>
      </c>
      <c r="L513" s="1"/>
      <c r="M513" s="1"/>
      <c r="O513" t="s">
        <v>1851</v>
      </c>
      <c r="R513" t="s">
        <v>1851</v>
      </c>
      <c r="S513" t="s">
        <v>1851</v>
      </c>
      <c r="T513" t="s">
        <v>1851</v>
      </c>
      <c r="U513" t="s">
        <v>1851</v>
      </c>
      <c r="V513" t="s">
        <v>1851</v>
      </c>
      <c r="W513" t="s">
        <v>1851</v>
      </c>
      <c r="X513" s="1"/>
    </row>
    <row r="514" spans="2:24">
      <c r="B514" t="s">
        <v>3286</v>
      </c>
      <c r="C514" t="s">
        <v>3283</v>
      </c>
      <c r="E514" t="s">
        <v>1851</v>
      </c>
      <c r="G514" t="s">
        <v>1851</v>
      </c>
      <c r="H514" t="s">
        <v>1851</v>
      </c>
      <c r="I514" t="s">
        <v>1851</v>
      </c>
      <c r="K514" t="s">
        <v>1851</v>
      </c>
      <c r="L514" s="1"/>
      <c r="M514" s="1"/>
      <c r="O514" t="s">
        <v>1851</v>
      </c>
      <c r="R514" t="s">
        <v>1851</v>
      </c>
      <c r="S514" t="s">
        <v>1851</v>
      </c>
      <c r="T514" t="s">
        <v>1851</v>
      </c>
      <c r="U514" t="s">
        <v>1851</v>
      </c>
      <c r="V514" t="s">
        <v>1851</v>
      </c>
      <c r="W514" t="s">
        <v>1851</v>
      </c>
      <c r="X514" s="1"/>
    </row>
    <row r="515" spans="2:24">
      <c r="B515" t="s">
        <v>1851</v>
      </c>
      <c r="C515" t="s">
        <v>1851</v>
      </c>
      <c r="E515" t="s">
        <v>1851</v>
      </c>
      <c r="G515" t="s">
        <v>1851</v>
      </c>
      <c r="H515" t="s">
        <v>1851</v>
      </c>
      <c r="I515" t="s">
        <v>1851</v>
      </c>
      <c r="K515" t="s">
        <v>1851</v>
      </c>
      <c r="L515" s="1"/>
      <c r="M515" s="1"/>
      <c r="O515" t="s">
        <v>1851</v>
      </c>
      <c r="R515" t="s">
        <v>1851</v>
      </c>
      <c r="S515" t="s">
        <v>1851</v>
      </c>
      <c r="T515" t="s">
        <v>1851</v>
      </c>
      <c r="U515" t="s">
        <v>1851</v>
      </c>
      <c r="V515" t="s">
        <v>1851</v>
      </c>
      <c r="W515" t="s">
        <v>1851</v>
      </c>
      <c r="X515" s="1"/>
    </row>
    <row r="516" spans="2:24">
      <c r="B516" t="s">
        <v>1851</v>
      </c>
      <c r="C516" t="s">
        <v>1851</v>
      </c>
      <c r="E516" t="s">
        <v>1851</v>
      </c>
      <c r="G516" t="s">
        <v>1851</v>
      </c>
      <c r="H516" t="s">
        <v>1851</v>
      </c>
      <c r="I516" t="s">
        <v>1851</v>
      </c>
      <c r="K516" t="s">
        <v>1851</v>
      </c>
      <c r="L516" s="1"/>
      <c r="M516" s="1"/>
      <c r="O516" t="s">
        <v>1851</v>
      </c>
      <c r="R516" t="s">
        <v>1851</v>
      </c>
      <c r="S516" t="s">
        <v>1851</v>
      </c>
      <c r="T516" t="s">
        <v>1851</v>
      </c>
      <c r="U516" t="s">
        <v>1851</v>
      </c>
      <c r="V516" t="s">
        <v>1851</v>
      </c>
      <c r="W516" t="s">
        <v>1851</v>
      </c>
      <c r="X516" s="1"/>
    </row>
    <row r="517" spans="2:24">
      <c r="B517" t="s">
        <v>3287</v>
      </c>
      <c r="C517" t="s">
        <v>3283</v>
      </c>
      <c r="E517" t="s">
        <v>1851</v>
      </c>
      <c r="G517" t="s">
        <v>1851</v>
      </c>
      <c r="H517" t="s">
        <v>1851</v>
      </c>
      <c r="I517" t="s">
        <v>1851</v>
      </c>
      <c r="K517" t="s">
        <v>1851</v>
      </c>
      <c r="L517" s="1"/>
      <c r="M517" s="1"/>
      <c r="O517" t="s">
        <v>1851</v>
      </c>
      <c r="R517" t="s">
        <v>1851</v>
      </c>
      <c r="S517" t="s">
        <v>1851</v>
      </c>
      <c r="T517" t="s">
        <v>1851</v>
      </c>
      <c r="U517" t="s">
        <v>1851</v>
      </c>
      <c r="V517" t="s">
        <v>1851</v>
      </c>
      <c r="W517" t="s">
        <v>1851</v>
      </c>
      <c r="X517" s="1"/>
    </row>
    <row r="518" spans="2:24">
      <c r="B518" t="s">
        <v>1851</v>
      </c>
      <c r="C518" t="s">
        <v>1851</v>
      </c>
      <c r="E518" t="s">
        <v>1851</v>
      </c>
      <c r="G518" t="s">
        <v>1851</v>
      </c>
      <c r="H518" t="s">
        <v>1851</v>
      </c>
      <c r="I518" t="s">
        <v>1851</v>
      </c>
      <c r="K518" t="s">
        <v>1851</v>
      </c>
      <c r="L518" s="1"/>
      <c r="M518" s="1"/>
      <c r="O518" t="s">
        <v>1851</v>
      </c>
      <c r="R518" t="s">
        <v>1851</v>
      </c>
      <c r="S518" t="s">
        <v>1851</v>
      </c>
      <c r="T518" t="s">
        <v>1851</v>
      </c>
      <c r="U518" t="s">
        <v>1851</v>
      </c>
      <c r="V518" t="s">
        <v>1851</v>
      </c>
      <c r="W518" t="s">
        <v>1851</v>
      </c>
      <c r="X518" s="1"/>
    </row>
    <row r="519" spans="2:24">
      <c r="B519" t="s">
        <v>3288</v>
      </c>
      <c r="C519" t="s">
        <v>3289</v>
      </c>
      <c r="E519" t="s">
        <v>1851</v>
      </c>
      <c r="G519" t="s">
        <v>1851</v>
      </c>
      <c r="H519" t="s">
        <v>1851</v>
      </c>
      <c r="I519" t="s">
        <v>1851</v>
      </c>
      <c r="K519" t="s">
        <v>1851</v>
      </c>
      <c r="L519" s="1"/>
      <c r="M519" s="1"/>
      <c r="O519" t="s">
        <v>1851</v>
      </c>
      <c r="R519" t="s">
        <v>1851</v>
      </c>
      <c r="S519" t="s">
        <v>1851</v>
      </c>
      <c r="T519" t="s">
        <v>1851</v>
      </c>
      <c r="U519" t="s">
        <v>1851</v>
      </c>
      <c r="V519" t="s">
        <v>1851</v>
      </c>
      <c r="W519" t="s">
        <v>1851</v>
      </c>
      <c r="X519" s="1"/>
    </row>
    <row r="520" spans="2:24">
      <c r="B520" t="s">
        <v>1851</v>
      </c>
      <c r="C520" t="s">
        <v>1851</v>
      </c>
      <c r="E520" t="s">
        <v>1851</v>
      </c>
      <c r="G520" t="s">
        <v>1851</v>
      </c>
      <c r="H520" t="s">
        <v>1851</v>
      </c>
      <c r="I520" t="s">
        <v>1851</v>
      </c>
      <c r="K520" t="s">
        <v>1851</v>
      </c>
      <c r="L520" s="1"/>
      <c r="M520" s="1"/>
      <c r="O520" t="s">
        <v>1851</v>
      </c>
      <c r="R520" t="s">
        <v>1851</v>
      </c>
      <c r="S520" t="s">
        <v>1851</v>
      </c>
      <c r="T520" t="s">
        <v>1851</v>
      </c>
      <c r="U520" t="s">
        <v>1851</v>
      </c>
      <c r="V520" t="s">
        <v>1851</v>
      </c>
      <c r="W520" t="s">
        <v>1851</v>
      </c>
      <c r="X520" s="1"/>
    </row>
    <row r="521" spans="2:24">
      <c r="B521" t="s">
        <v>1851</v>
      </c>
      <c r="C521" t="s">
        <v>1851</v>
      </c>
      <c r="E521" t="s">
        <v>1851</v>
      </c>
      <c r="G521" t="s">
        <v>1851</v>
      </c>
      <c r="H521" t="s">
        <v>1851</v>
      </c>
      <c r="I521" t="s">
        <v>1851</v>
      </c>
      <c r="K521" t="s">
        <v>1851</v>
      </c>
      <c r="L521" s="1"/>
      <c r="M521" s="1"/>
      <c r="O521" t="s">
        <v>1851</v>
      </c>
      <c r="R521" t="s">
        <v>1851</v>
      </c>
      <c r="S521" t="s">
        <v>1851</v>
      </c>
      <c r="T521" t="s">
        <v>1851</v>
      </c>
      <c r="U521" t="s">
        <v>1851</v>
      </c>
      <c r="V521" t="s">
        <v>1851</v>
      </c>
      <c r="W521" t="s">
        <v>1851</v>
      </c>
      <c r="X521" s="1"/>
    </row>
    <row r="522" spans="2:24">
      <c r="B522" t="s">
        <v>3290</v>
      </c>
      <c r="C522" t="s">
        <v>3291</v>
      </c>
      <c r="E522" t="s">
        <v>1851</v>
      </c>
      <c r="G522" t="s">
        <v>1851</v>
      </c>
      <c r="H522" t="s">
        <v>1851</v>
      </c>
      <c r="I522" t="s">
        <v>1851</v>
      </c>
      <c r="K522" t="s">
        <v>1851</v>
      </c>
      <c r="L522" s="1"/>
      <c r="M522" s="1"/>
      <c r="O522" t="s">
        <v>1851</v>
      </c>
      <c r="R522" t="s">
        <v>1851</v>
      </c>
      <c r="S522" t="s">
        <v>1851</v>
      </c>
      <c r="T522" t="s">
        <v>1851</v>
      </c>
      <c r="U522" t="s">
        <v>1851</v>
      </c>
      <c r="V522" t="s">
        <v>1851</v>
      </c>
      <c r="W522" t="s">
        <v>1851</v>
      </c>
      <c r="X522" s="1"/>
    </row>
    <row r="523" spans="2:24">
      <c r="B523" t="s">
        <v>3292</v>
      </c>
      <c r="C523" t="s">
        <v>1851</v>
      </c>
      <c r="E523" t="s">
        <v>1851</v>
      </c>
      <c r="G523" t="s">
        <v>1851</v>
      </c>
      <c r="H523" t="s">
        <v>1851</v>
      </c>
      <c r="I523" t="s">
        <v>1851</v>
      </c>
      <c r="K523" t="s">
        <v>1851</v>
      </c>
      <c r="L523" s="1"/>
      <c r="M523" s="1"/>
      <c r="O523" t="s">
        <v>1851</v>
      </c>
      <c r="R523" t="s">
        <v>1851</v>
      </c>
      <c r="S523" t="s">
        <v>1851</v>
      </c>
      <c r="T523" t="s">
        <v>1851</v>
      </c>
      <c r="U523" t="s">
        <v>1851</v>
      </c>
      <c r="V523" t="s">
        <v>1851</v>
      </c>
      <c r="W523" t="s">
        <v>1851</v>
      </c>
      <c r="X523" s="1"/>
    </row>
    <row r="524" spans="2:24">
      <c r="B524" t="s">
        <v>1851</v>
      </c>
      <c r="C524" t="s">
        <v>1851</v>
      </c>
      <c r="E524" t="s">
        <v>1851</v>
      </c>
      <c r="G524" t="s">
        <v>1851</v>
      </c>
      <c r="H524" t="s">
        <v>1851</v>
      </c>
      <c r="I524" t="s">
        <v>1851</v>
      </c>
      <c r="K524" t="s">
        <v>1851</v>
      </c>
      <c r="L524" s="1"/>
      <c r="M524" s="1"/>
      <c r="O524" t="s">
        <v>1851</v>
      </c>
      <c r="R524" t="s">
        <v>1851</v>
      </c>
      <c r="S524" t="s">
        <v>1851</v>
      </c>
      <c r="T524" t="s">
        <v>1851</v>
      </c>
      <c r="U524" t="s">
        <v>1851</v>
      </c>
      <c r="V524" t="s">
        <v>1851</v>
      </c>
      <c r="W524" t="s">
        <v>1851</v>
      </c>
      <c r="X524" s="1"/>
    </row>
    <row r="525" spans="2:24">
      <c r="B525" t="s">
        <v>1851</v>
      </c>
      <c r="C525" t="s">
        <v>1851</v>
      </c>
      <c r="E525" t="s">
        <v>1851</v>
      </c>
      <c r="G525" t="s">
        <v>1851</v>
      </c>
      <c r="H525" t="s">
        <v>1851</v>
      </c>
      <c r="I525" t="s">
        <v>1851</v>
      </c>
      <c r="K525" t="s">
        <v>1851</v>
      </c>
      <c r="L525" s="1"/>
      <c r="M525" s="1"/>
      <c r="O525" t="s">
        <v>1851</v>
      </c>
      <c r="R525" t="s">
        <v>1851</v>
      </c>
      <c r="S525" t="s">
        <v>1851</v>
      </c>
      <c r="T525" t="s">
        <v>1851</v>
      </c>
      <c r="U525" t="s">
        <v>1851</v>
      </c>
      <c r="V525" t="s">
        <v>1851</v>
      </c>
      <c r="W525" t="s">
        <v>1851</v>
      </c>
      <c r="X525" s="1"/>
    </row>
    <row r="526" spans="2:24">
      <c r="B526" t="s">
        <v>3293</v>
      </c>
      <c r="C526" t="s">
        <v>1851</v>
      </c>
      <c r="E526" t="s">
        <v>1851</v>
      </c>
      <c r="G526" t="s">
        <v>1851</v>
      </c>
      <c r="H526" t="s">
        <v>1851</v>
      </c>
      <c r="I526" t="s">
        <v>1851</v>
      </c>
      <c r="K526" t="s">
        <v>1851</v>
      </c>
      <c r="L526" s="1"/>
      <c r="M526" s="1"/>
      <c r="O526" t="s">
        <v>1851</v>
      </c>
      <c r="R526" t="s">
        <v>1851</v>
      </c>
      <c r="S526" t="s">
        <v>1851</v>
      </c>
      <c r="T526" t="s">
        <v>1851</v>
      </c>
      <c r="U526" t="s">
        <v>1851</v>
      </c>
      <c r="V526" t="s">
        <v>1851</v>
      </c>
      <c r="W526" t="s">
        <v>1851</v>
      </c>
      <c r="X526" s="1"/>
    </row>
    <row r="527" spans="2:24">
      <c r="B527" t="s">
        <v>1851</v>
      </c>
      <c r="C527" t="s">
        <v>1851</v>
      </c>
      <c r="E527" t="s">
        <v>1851</v>
      </c>
      <c r="G527" t="s">
        <v>1851</v>
      </c>
      <c r="H527" t="s">
        <v>1851</v>
      </c>
      <c r="I527" t="s">
        <v>1851</v>
      </c>
      <c r="K527" t="s">
        <v>1851</v>
      </c>
      <c r="L527" s="1"/>
      <c r="M527" s="1"/>
      <c r="O527" t="s">
        <v>1851</v>
      </c>
      <c r="R527" t="s">
        <v>1851</v>
      </c>
      <c r="S527" t="s">
        <v>1851</v>
      </c>
      <c r="T527" t="s">
        <v>1851</v>
      </c>
      <c r="U527" t="s">
        <v>1851</v>
      </c>
      <c r="V527" t="s">
        <v>1851</v>
      </c>
      <c r="W527" t="s">
        <v>1851</v>
      </c>
      <c r="X527" s="1"/>
    </row>
    <row r="528" spans="2:24">
      <c r="B528" t="s">
        <v>1851</v>
      </c>
      <c r="C528" t="s">
        <v>1851</v>
      </c>
      <c r="E528" t="s">
        <v>1851</v>
      </c>
      <c r="G528" t="s">
        <v>1851</v>
      </c>
      <c r="H528" t="s">
        <v>1851</v>
      </c>
      <c r="I528" t="s">
        <v>1851</v>
      </c>
      <c r="K528" t="s">
        <v>1851</v>
      </c>
      <c r="L528" s="1"/>
      <c r="M528" s="1"/>
      <c r="O528" t="s">
        <v>1851</v>
      </c>
      <c r="R528" t="s">
        <v>1851</v>
      </c>
      <c r="S528" t="s">
        <v>1851</v>
      </c>
      <c r="T528" t="s">
        <v>1851</v>
      </c>
      <c r="U528" t="s">
        <v>1851</v>
      </c>
      <c r="V528" t="s">
        <v>1851</v>
      </c>
      <c r="W528" t="s">
        <v>1851</v>
      </c>
      <c r="X528" s="1"/>
    </row>
    <row r="529" spans="1:24">
      <c r="A529">
        <v>484</v>
      </c>
      <c r="B529" t="s">
        <v>1847</v>
      </c>
      <c r="C529" t="s">
        <v>1848</v>
      </c>
      <c r="D529">
        <v>2510659</v>
      </c>
      <c r="E529" t="s">
        <v>1885</v>
      </c>
      <c r="F529">
        <v>1</v>
      </c>
      <c r="G529" t="s">
        <v>270</v>
      </c>
      <c r="H529" t="s">
        <v>3302</v>
      </c>
      <c r="I529" t="s">
        <v>1887</v>
      </c>
      <c r="J529">
        <v>1</v>
      </c>
      <c r="K529" t="s">
        <v>1888</v>
      </c>
      <c r="L529" s="1">
        <v>46193.102418981478</v>
      </c>
      <c r="M529" s="1">
        <v>46193.102881944447</v>
      </c>
      <c r="N529">
        <v>3975</v>
      </c>
      <c r="O529" t="s">
        <v>1849</v>
      </c>
      <c r="P529">
        <v>70</v>
      </c>
      <c r="Q529">
        <v>7</v>
      </c>
      <c r="R529" t="s">
        <v>3303</v>
      </c>
      <c r="S529" t="s">
        <v>1851</v>
      </c>
      <c r="T529" t="s">
        <v>1851</v>
      </c>
      <c r="U529" t="s">
        <v>3304</v>
      </c>
      <c r="V529" t="s">
        <v>1851</v>
      </c>
      <c r="W529" t="s">
        <v>1851</v>
      </c>
      <c r="X529" s="1">
        <v>46193.102881944447</v>
      </c>
    </row>
    <row r="530" spans="1:24">
      <c r="A530">
        <v>485</v>
      </c>
      <c r="B530" t="s">
        <v>1847</v>
      </c>
      <c r="C530" t="s">
        <v>1848</v>
      </c>
      <c r="D530">
        <v>3159308</v>
      </c>
      <c r="E530" t="s">
        <v>1885</v>
      </c>
      <c r="F530">
        <v>1</v>
      </c>
      <c r="G530" t="s">
        <v>1014</v>
      </c>
      <c r="H530" t="s">
        <v>3305</v>
      </c>
      <c r="I530" t="s">
        <v>1887</v>
      </c>
      <c r="J530">
        <v>1</v>
      </c>
      <c r="K530" t="s">
        <v>1888</v>
      </c>
      <c r="L530" s="1">
        <v>46193.102442129632</v>
      </c>
      <c r="M530" s="1">
        <v>46193.102881944447</v>
      </c>
      <c r="N530">
        <v>3781</v>
      </c>
      <c r="O530" t="s">
        <v>1849</v>
      </c>
      <c r="P530">
        <v>62</v>
      </c>
      <c r="Q530">
        <v>6.2</v>
      </c>
      <c r="R530" t="s">
        <v>3306</v>
      </c>
      <c r="S530" t="s">
        <v>1851</v>
      </c>
      <c r="T530" t="s">
        <v>1851</v>
      </c>
      <c r="U530" t="s">
        <v>3307</v>
      </c>
      <c r="V530" t="s">
        <v>1851</v>
      </c>
      <c r="W530" t="s">
        <v>1851</v>
      </c>
      <c r="X530" s="1">
        <v>46193.102881944447</v>
      </c>
    </row>
    <row r="531" spans="1:24">
      <c r="A531">
        <v>486</v>
      </c>
      <c r="B531" t="s">
        <v>1847</v>
      </c>
      <c r="C531" t="s">
        <v>1848</v>
      </c>
      <c r="D531">
        <v>4300638</v>
      </c>
      <c r="E531" t="s">
        <v>1894</v>
      </c>
      <c r="F531">
        <v>3</v>
      </c>
      <c r="G531" t="s">
        <v>1743</v>
      </c>
      <c r="H531" t="s">
        <v>1851</v>
      </c>
      <c r="I531" t="s">
        <v>1851</v>
      </c>
      <c r="J531">
        <v>0</v>
      </c>
      <c r="K531" t="s">
        <v>1851</v>
      </c>
      <c r="L531" s="1">
        <v>46193.102847222224</v>
      </c>
      <c r="M531" s="1">
        <v>46193.102893518517</v>
      </c>
      <c r="N531">
        <v>405</v>
      </c>
      <c r="O531" t="s">
        <v>1856</v>
      </c>
      <c r="R531" t="s">
        <v>1851</v>
      </c>
      <c r="S531" t="s">
        <v>1851</v>
      </c>
      <c r="T531" t="s">
        <v>1851</v>
      </c>
      <c r="U531" t="s">
        <v>3308</v>
      </c>
      <c r="V531" t="s">
        <v>1856</v>
      </c>
      <c r="W531" t="s">
        <v>3277</v>
      </c>
      <c r="X531" s="1"/>
    </row>
    <row r="532" spans="1:24">
      <c r="B532" t="s">
        <v>3278</v>
      </c>
      <c r="C532" t="s">
        <v>3279</v>
      </c>
      <c r="E532" t="s">
        <v>1851</v>
      </c>
      <c r="G532" t="s">
        <v>1851</v>
      </c>
      <c r="H532" t="s">
        <v>1851</v>
      </c>
      <c r="I532" t="s">
        <v>1851</v>
      </c>
      <c r="K532" t="s">
        <v>1851</v>
      </c>
      <c r="L532" s="1"/>
      <c r="M532" s="1"/>
      <c r="O532" t="s">
        <v>1851</v>
      </c>
      <c r="R532" t="s">
        <v>1851</v>
      </c>
      <c r="S532" t="s">
        <v>1851</v>
      </c>
      <c r="T532" t="s">
        <v>1851</v>
      </c>
      <c r="U532" t="s">
        <v>1851</v>
      </c>
      <c r="V532" t="s">
        <v>1851</v>
      </c>
      <c r="W532" t="s">
        <v>1851</v>
      </c>
      <c r="X532" s="1"/>
    </row>
    <row r="533" spans="1:24">
      <c r="B533" t="s">
        <v>3280</v>
      </c>
      <c r="C533" t="s">
        <v>3281</v>
      </c>
      <c r="E533" t="s">
        <v>1851</v>
      </c>
      <c r="G533" t="s">
        <v>1851</v>
      </c>
      <c r="H533" t="s">
        <v>1851</v>
      </c>
      <c r="I533" t="s">
        <v>1851</v>
      </c>
      <c r="K533" t="s">
        <v>1851</v>
      </c>
      <c r="L533" s="1"/>
      <c r="M533" s="1"/>
      <c r="O533" t="s">
        <v>1851</v>
      </c>
      <c r="R533" t="s">
        <v>1851</v>
      </c>
      <c r="S533" t="s">
        <v>1851</v>
      </c>
      <c r="T533" t="s">
        <v>1851</v>
      </c>
      <c r="U533" t="s">
        <v>1851</v>
      </c>
      <c r="V533" t="s">
        <v>1851</v>
      </c>
      <c r="W533" t="s">
        <v>1851</v>
      </c>
      <c r="X533" s="1"/>
    </row>
    <row r="534" spans="1:24">
      <c r="B534" t="s">
        <v>3282</v>
      </c>
      <c r="C534" t="s">
        <v>3283</v>
      </c>
      <c r="E534" t="s">
        <v>1851</v>
      </c>
      <c r="G534" t="s">
        <v>1851</v>
      </c>
      <c r="H534" t="s">
        <v>1851</v>
      </c>
      <c r="I534" t="s">
        <v>1851</v>
      </c>
      <c r="K534" t="s">
        <v>1851</v>
      </c>
      <c r="L534" s="1"/>
      <c r="M534" s="1"/>
      <c r="O534" t="s">
        <v>1851</v>
      </c>
      <c r="R534" t="s">
        <v>1851</v>
      </c>
      <c r="S534" t="s">
        <v>1851</v>
      </c>
      <c r="T534" t="s">
        <v>1851</v>
      </c>
      <c r="U534" t="s">
        <v>1851</v>
      </c>
      <c r="V534" t="s">
        <v>1851</v>
      </c>
      <c r="W534" t="s">
        <v>1851</v>
      </c>
      <c r="X534" s="1"/>
    </row>
    <row r="535" spans="1:24">
      <c r="B535" t="s">
        <v>1851</v>
      </c>
      <c r="C535" t="s">
        <v>1851</v>
      </c>
      <c r="E535" t="s">
        <v>1851</v>
      </c>
      <c r="G535" t="s">
        <v>1851</v>
      </c>
      <c r="H535" t="s">
        <v>1851</v>
      </c>
      <c r="I535" t="s">
        <v>1851</v>
      </c>
      <c r="K535" t="s">
        <v>1851</v>
      </c>
      <c r="L535" s="1"/>
      <c r="M535" s="1"/>
      <c r="O535" t="s">
        <v>1851</v>
      </c>
      <c r="R535" t="s">
        <v>1851</v>
      </c>
      <c r="S535" t="s">
        <v>1851</v>
      </c>
      <c r="T535" t="s">
        <v>1851</v>
      </c>
      <c r="U535" t="s">
        <v>1851</v>
      </c>
      <c r="V535" t="s">
        <v>1851</v>
      </c>
      <c r="W535" t="s">
        <v>1851</v>
      </c>
      <c r="X535" s="1"/>
    </row>
    <row r="536" spans="1:24">
      <c r="B536" t="s">
        <v>3284</v>
      </c>
      <c r="C536" t="s">
        <v>3285</v>
      </c>
      <c r="E536" t="s">
        <v>1851</v>
      </c>
      <c r="G536" t="s">
        <v>1851</v>
      </c>
      <c r="H536" t="s">
        <v>1851</v>
      </c>
      <c r="I536" t="s">
        <v>1851</v>
      </c>
      <c r="K536" t="s">
        <v>1851</v>
      </c>
      <c r="L536" s="1"/>
      <c r="M536" s="1"/>
      <c r="O536" t="s">
        <v>1851</v>
      </c>
      <c r="R536" t="s">
        <v>1851</v>
      </c>
      <c r="S536" t="s">
        <v>1851</v>
      </c>
      <c r="T536" t="s">
        <v>1851</v>
      </c>
      <c r="U536" t="s">
        <v>1851</v>
      </c>
      <c r="V536" t="s">
        <v>1851</v>
      </c>
      <c r="W536" t="s">
        <v>1851</v>
      </c>
      <c r="X536" s="1"/>
    </row>
    <row r="537" spans="1:24">
      <c r="B537" t="s">
        <v>1851</v>
      </c>
      <c r="C537" t="s">
        <v>1851</v>
      </c>
      <c r="E537" t="s">
        <v>1851</v>
      </c>
      <c r="G537" t="s">
        <v>1851</v>
      </c>
      <c r="H537" t="s">
        <v>1851</v>
      </c>
      <c r="I537" t="s">
        <v>1851</v>
      </c>
      <c r="K537" t="s">
        <v>1851</v>
      </c>
      <c r="L537" s="1"/>
      <c r="M537" s="1"/>
      <c r="O537" t="s">
        <v>1851</v>
      </c>
      <c r="R537" t="s">
        <v>1851</v>
      </c>
      <c r="S537" t="s">
        <v>1851</v>
      </c>
      <c r="T537" t="s">
        <v>1851</v>
      </c>
      <c r="U537" t="s">
        <v>1851</v>
      </c>
      <c r="V537" t="s">
        <v>1851</v>
      </c>
      <c r="W537" t="s">
        <v>1851</v>
      </c>
      <c r="X537" s="1"/>
    </row>
    <row r="538" spans="1:24">
      <c r="B538" t="s">
        <v>1851</v>
      </c>
      <c r="C538" t="s">
        <v>1851</v>
      </c>
      <c r="E538" t="s">
        <v>1851</v>
      </c>
      <c r="G538" t="s">
        <v>1851</v>
      </c>
      <c r="H538" t="s">
        <v>1851</v>
      </c>
      <c r="I538" t="s">
        <v>1851</v>
      </c>
      <c r="K538" t="s">
        <v>1851</v>
      </c>
      <c r="L538" s="1"/>
      <c r="M538" s="1"/>
      <c r="O538" t="s">
        <v>1851</v>
      </c>
      <c r="R538" t="s">
        <v>1851</v>
      </c>
      <c r="S538" t="s">
        <v>1851</v>
      </c>
      <c r="T538" t="s">
        <v>1851</v>
      </c>
      <c r="U538" t="s">
        <v>1851</v>
      </c>
      <c r="V538" t="s">
        <v>1851</v>
      </c>
      <c r="W538" t="s">
        <v>1851</v>
      </c>
      <c r="X538" s="1"/>
    </row>
    <row r="539" spans="1:24">
      <c r="B539" t="s">
        <v>3286</v>
      </c>
      <c r="C539" t="s">
        <v>3283</v>
      </c>
      <c r="E539" t="s">
        <v>1851</v>
      </c>
      <c r="G539" t="s">
        <v>1851</v>
      </c>
      <c r="H539" t="s">
        <v>1851</v>
      </c>
      <c r="I539" t="s">
        <v>1851</v>
      </c>
      <c r="K539" t="s">
        <v>1851</v>
      </c>
      <c r="L539" s="1"/>
      <c r="M539" s="1"/>
      <c r="O539" t="s">
        <v>1851</v>
      </c>
      <c r="R539" t="s">
        <v>1851</v>
      </c>
      <c r="S539" t="s">
        <v>1851</v>
      </c>
      <c r="T539" t="s">
        <v>1851</v>
      </c>
      <c r="U539" t="s">
        <v>1851</v>
      </c>
      <c r="V539" t="s">
        <v>1851</v>
      </c>
      <c r="W539" t="s">
        <v>1851</v>
      </c>
      <c r="X539" s="1"/>
    </row>
    <row r="540" spans="1:24">
      <c r="B540" t="s">
        <v>1851</v>
      </c>
      <c r="C540" t="s">
        <v>1851</v>
      </c>
      <c r="E540" t="s">
        <v>1851</v>
      </c>
      <c r="G540" t="s">
        <v>1851</v>
      </c>
      <c r="H540" t="s">
        <v>1851</v>
      </c>
      <c r="I540" t="s">
        <v>1851</v>
      </c>
      <c r="K540" t="s">
        <v>1851</v>
      </c>
      <c r="L540" s="1"/>
      <c r="M540" s="1"/>
      <c r="O540" t="s">
        <v>1851</v>
      </c>
      <c r="R540" t="s">
        <v>1851</v>
      </c>
      <c r="S540" t="s">
        <v>1851</v>
      </c>
      <c r="T540" t="s">
        <v>1851</v>
      </c>
      <c r="U540" t="s">
        <v>1851</v>
      </c>
      <c r="V540" t="s">
        <v>1851</v>
      </c>
      <c r="W540" t="s">
        <v>1851</v>
      </c>
      <c r="X540" s="1"/>
    </row>
    <row r="541" spans="1:24">
      <c r="B541" t="s">
        <v>1851</v>
      </c>
      <c r="C541" t="s">
        <v>1851</v>
      </c>
      <c r="E541" t="s">
        <v>1851</v>
      </c>
      <c r="G541" t="s">
        <v>1851</v>
      </c>
      <c r="H541" t="s">
        <v>1851</v>
      </c>
      <c r="I541" t="s">
        <v>1851</v>
      </c>
      <c r="K541" t="s">
        <v>1851</v>
      </c>
      <c r="L541" s="1"/>
      <c r="M541" s="1"/>
      <c r="O541" t="s">
        <v>1851</v>
      </c>
      <c r="R541" t="s">
        <v>1851</v>
      </c>
      <c r="S541" t="s">
        <v>1851</v>
      </c>
      <c r="T541" t="s">
        <v>1851</v>
      </c>
      <c r="U541" t="s">
        <v>1851</v>
      </c>
      <c r="V541" t="s">
        <v>1851</v>
      </c>
      <c r="W541" t="s">
        <v>1851</v>
      </c>
      <c r="X541" s="1"/>
    </row>
    <row r="542" spans="1:24">
      <c r="B542" t="s">
        <v>3287</v>
      </c>
      <c r="C542" t="s">
        <v>3283</v>
      </c>
      <c r="E542" t="s">
        <v>1851</v>
      </c>
      <c r="G542" t="s">
        <v>1851</v>
      </c>
      <c r="H542" t="s">
        <v>1851</v>
      </c>
      <c r="I542" t="s">
        <v>1851</v>
      </c>
      <c r="K542" t="s">
        <v>1851</v>
      </c>
      <c r="L542" s="1"/>
      <c r="M542" s="1"/>
      <c r="O542" t="s">
        <v>1851</v>
      </c>
      <c r="R542" t="s">
        <v>1851</v>
      </c>
      <c r="S542" t="s">
        <v>1851</v>
      </c>
      <c r="T542" t="s">
        <v>1851</v>
      </c>
      <c r="U542" t="s">
        <v>1851</v>
      </c>
      <c r="V542" t="s">
        <v>1851</v>
      </c>
      <c r="W542" t="s">
        <v>1851</v>
      </c>
      <c r="X542" s="1"/>
    </row>
    <row r="543" spans="1:24">
      <c r="B543" t="s">
        <v>1851</v>
      </c>
      <c r="C543" t="s">
        <v>1851</v>
      </c>
      <c r="E543" t="s">
        <v>1851</v>
      </c>
      <c r="G543" t="s">
        <v>1851</v>
      </c>
      <c r="H543" t="s">
        <v>1851</v>
      </c>
      <c r="I543" t="s">
        <v>1851</v>
      </c>
      <c r="K543" t="s">
        <v>1851</v>
      </c>
      <c r="L543" s="1"/>
      <c r="M543" s="1"/>
      <c r="O543" t="s">
        <v>1851</v>
      </c>
      <c r="R543" t="s">
        <v>1851</v>
      </c>
      <c r="S543" t="s">
        <v>1851</v>
      </c>
      <c r="T543" t="s">
        <v>1851</v>
      </c>
      <c r="U543" t="s">
        <v>1851</v>
      </c>
      <c r="V543" t="s">
        <v>1851</v>
      </c>
      <c r="W543" t="s">
        <v>1851</v>
      </c>
      <c r="X543" s="1"/>
    </row>
    <row r="544" spans="1:24">
      <c r="B544" t="s">
        <v>3288</v>
      </c>
      <c r="C544" t="s">
        <v>3289</v>
      </c>
      <c r="E544" t="s">
        <v>1851</v>
      </c>
      <c r="G544" t="s">
        <v>1851</v>
      </c>
      <c r="H544" t="s">
        <v>1851</v>
      </c>
      <c r="I544" t="s">
        <v>1851</v>
      </c>
      <c r="K544" t="s">
        <v>1851</v>
      </c>
      <c r="L544" s="1"/>
      <c r="M544" s="1"/>
      <c r="O544" t="s">
        <v>1851</v>
      </c>
      <c r="R544" t="s">
        <v>1851</v>
      </c>
      <c r="S544" t="s">
        <v>1851</v>
      </c>
      <c r="T544" t="s">
        <v>1851</v>
      </c>
      <c r="U544" t="s">
        <v>1851</v>
      </c>
      <c r="V544" t="s">
        <v>1851</v>
      </c>
      <c r="W544" t="s">
        <v>1851</v>
      </c>
      <c r="X544" s="1"/>
    </row>
    <row r="545" spans="1:24">
      <c r="B545" t="s">
        <v>1851</v>
      </c>
      <c r="C545" t="s">
        <v>1851</v>
      </c>
      <c r="E545" t="s">
        <v>1851</v>
      </c>
      <c r="G545" t="s">
        <v>1851</v>
      </c>
      <c r="H545" t="s">
        <v>1851</v>
      </c>
      <c r="I545" t="s">
        <v>1851</v>
      </c>
      <c r="K545" t="s">
        <v>1851</v>
      </c>
      <c r="L545" s="1"/>
      <c r="M545" s="1"/>
      <c r="O545" t="s">
        <v>1851</v>
      </c>
      <c r="R545" t="s">
        <v>1851</v>
      </c>
      <c r="S545" t="s">
        <v>1851</v>
      </c>
      <c r="T545" t="s">
        <v>1851</v>
      </c>
      <c r="U545" t="s">
        <v>1851</v>
      </c>
      <c r="V545" t="s">
        <v>1851</v>
      </c>
      <c r="W545" t="s">
        <v>1851</v>
      </c>
      <c r="X545" s="1"/>
    </row>
    <row r="546" spans="1:24">
      <c r="B546" t="s">
        <v>1851</v>
      </c>
      <c r="C546" t="s">
        <v>1851</v>
      </c>
      <c r="E546" t="s">
        <v>1851</v>
      </c>
      <c r="G546" t="s">
        <v>1851</v>
      </c>
      <c r="H546" t="s">
        <v>1851</v>
      </c>
      <c r="I546" t="s">
        <v>1851</v>
      </c>
      <c r="K546" t="s">
        <v>1851</v>
      </c>
      <c r="L546" s="1"/>
      <c r="M546" s="1"/>
      <c r="O546" t="s">
        <v>1851</v>
      </c>
      <c r="R546" t="s">
        <v>1851</v>
      </c>
      <c r="S546" t="s">
        <v>1851</v>
      </c>
      <c r="T546" t="s">
        <v>1851</v>
      </c>
      <c r="U546" t="s">
        <v>1851</v>
      </c>
      <c r="V546" t="s">
        <v>1851</v>
      </c>
      <c r="W546" t="s">
        <v>1851</v>
      </c>
      <c r="X546" s="1"/>
    </row>
    <row r="547" spans="1:24">
      <c r="B547" t="s">
        <v>3290</v>
      </c>
      <c r="C547" t="s">
        <v>3291</v>
      </c>
      <c r="E547" t="s">
        <v>1851</v>
      </c>
      <c r="G547" t="s">
        <v>1851</v>
      </c>
      <c r="H547" t="s">
        <v>1851</v>
      </c>
      <c r="I547" t="s">
        <v>1851</v>
      </c>
      <c r="K547" t="s">
        <v>1851</v>
      </c>
      <c r="L547" s="1"/>
      <c r="M547" s="1"/>
      <c r="O547" t="s">
        <v>1851</v>
      </c>
      <c r="R547" t="s">
        <v>1851</v>
      </c>
      <c r="S547" t="s">
        <v>1851</v>
      </c>
      <c r="T547" t="s">
        <v>1851</v>
      </c>
      <c r="U547" t="s">
        <v>1851</v>
      </c>
      <c r="V547" t="s">
        <v>1851</v>
      </c>
      <c r="W547" t="s">
        <v>1851</v>
      </c>
      <c r="X547" s="1"/>
    </row>
    <row r="548" spans="1:24">
      <c r="B548" t="s">
        <v>3292</v>
      </c>
      <c r="C548" t="s">
        <v>1851</v>
      </c>
      <c r="E548" t="s">
        <v>1851</v>
      </c>
      <c r="G548" t="s">
        <v>1851</v>
      </c>
      <c r="H548" t="s">
        <v>1851</v>
      </c>
      <c r="I548" t="s">
        <v>1851</v>
      </c>
      <c r="K548" t="s">
        <v>1851</v>
      </c>
      <c r="L548" s="1"/>
      <c r="M548" s="1"/>
      <c r="O548" t="s">
        <v>1851</v>
      </c>
      <c r="R548" t="s">
        <v>1851</v>
      </c>
      <c r="S548" t="s">
        <v>1851</v>
      </c>
      <c r="T548" t="s">
        <v>1851</v>
      </c>
      <c r="U548" t="s">
        <v>1851</v>
      </c>
      <c r="V548" t="s">
        <v>1851</v>
      </c>
      <c r="W548" t="s">
        <v>1851</v>
      </c>
      <c r="X548" s="1"/>
    </row>
    <row r="549" spans="1:24">
      <c r="B549" t="s">
        <v>1851</v>
      </c>
      <c r="C549" t="s">
        <v>1851</v>
      </c>
      <c r="E549" t="s">
        <v>1851</v>
      </c>
      <c r="G549" t="s">
        <v>1851</v>
      </c>
      <c r="H549" t="s">
        <v>1851</v>
      </c>
      <c r="I549" t="s">
        <v>1851</v>
      </c>
      <c r="K549" t="s">
        <v>1851</v>
      </c>
      <c r="L549" s="1"/>
      <c r="M549" s="1"/>
      <c r="O549" t="s">
        <v>1851</v>
      </c>
      <c r="R549" t="s">
        <v>1851</v>
      </c>
      <c r="S549" t="s">
        <v>1851</v>
      </c>
      <c r="T549" t="s">
        <v>1851</v>
      </c>
      <c r="U549" t="s">
        <v>1851</v>
      </c>
      <c r="V549" t="s">
        <v>1851</v>
      </c>
      <c r="W549" t="s">
        <v>1851</v>
      </c>
      <c r="X549" s="1"/>
    </row>
    <row r="550" spans="1:24">
      <c r="B550" t="s">
        <v>1851</v>
      </c>
      <c r="C550" t="s">
        <v>1851</v>
      </c>
      <c r="E550" t="s">
        <v>1851</v>
      </c>
      <c r="G550" t="s">
        <v>1851</v>
      </c>
      <c r="H550" t="s">
        <v>1851</v>
      </c>
      <c r="I550" t="s">
        <v>1851</v>
      </c>
      <c r="K550" t="s">
        <v>1851</v>
      </c>
      <c r="L550" s="1"/>
      <c r="M550" s="1"/>
      <c r="O550" t="s">
        <v>1851</v>
      </c>
      <c r="R550" t="s">
        <v>1851</v>
      </c>
      <c r="S550" t="s">
        <v>1851</v>
      </c>
      <c r="T550" t="s">
        <v>1851</v>
      </c>
      <c r="U550" t="s">
        <v>1851</v>
      </c>
      <c r="V550" t="s">
        <v>1851</v>
      </c>
      <c r="W550" t="s">
        <v>1851</v>
      </c>
      <c r="X550" s="1"/>
    </row>
    <row r="551" spans="1:24">
      <c r="B551" t="s">
        <v>3293</v>
      </c>
      <c r="C551" t="s">
        <v>1851</v>
      </c>
      <c r="E551" t="s">
        <v>1851</v>
      </c>
      <c r="G551" t="s">
        <v>1851</v>
      </c>
      <c r="H551" t="s">
        <v>1851</v>
      </c>
      <c r="I551" t="s">
        <v>1851</v>
      </c>
      <c r="K551" t="s">
        <v>1851</v>
      </c>
      <c r="L551" s="1"/>
      <c r="M551" s="1"/>
      <c r="O551" t="s">
        <v>1851</v>
      </c>
      <c r="R551" t="s">
        <v>1851</v>
      </c>
      <c r="S551" t="s">
        <v>1851</v>
      </c>
      <c r="T551" t="s">
        <v>1851</v>
      </c>
      <c r="U551" t="s">
        <v>1851</v>
      </c>
      <c r="V551" t="s">
        <v>1851</v>
      </c>
      <c r="W551" t="s">
        <v>1851</v>
      </c>
      <c r="X551" s="1"/>
    </row>
    <row r="552" spans="1:24">
      <c r="B552" t="s">
        <v>1851</v>
      </c>
      <c r="C552" t="s">
        <v>1851</v>
      </c>
      <c r="E552" t="s">
        <v>1851</v>
      </c>
      <c r="G552" t="s">
        <v>1851</v>
      </c>
      <c r="H552" t="s">
        <v>1851</v>
      </c>
      <c r="I552" t="s">
        <v>1851</v>
      </c>
      <c r="K552" t="s">
        <v>1851</v>
      </c>
      <c r="L552" s="1"/>
      <c r="M552" s="1"/>
      <c r="O552" t="s">
        <v>1851</v>
      </c>
      <c r="R552" t="s">
        <v>1851</v>
      </c>
      <c r="S552" t="s">
        <v>1851</v>
      </c>
      <c r="T552" t="s">
        <v>1851</v>
      </c>
      <c r="U552" t="s">
        <v>1851</v>
      </c>
      <c r="V552" t="s">
        <v>1851</v>
      </c>
      <c r="W552" t="s">
        <v>1851</v>
      </c>
      <c r="X552" s="1"/>
    </row>
    <row r="553" spans="1:24">
      <c r="B553" t="s">
        <v>1851</v>
      </c>
      <c r="C553" t="s">
        <v>1851</v>
      </c>
      <c r="E553" t="s">
        <v>1851</v>
      </c>
      <c r="G553" t="s">
        <v>1851</v>
      </c>
      <c r="H553" t="s">
        <v>1851</v>
      </c>
      <c r="I553" t="s">
        <v>1851</v>
      </c>
      <c r="K553" t="s">
        <v>1851</v>
      </c>
      <c r="L553" s="1"/>
      <c r="M553" s="1"/>
      <c r="O553" t="s">
        <v>1851</v>
      </c>
      <c r="R553" t="s">
        <v>1851</v>
      </c>
      <c r="S553" t="s">
        <v>1851</v>
      </c>
      <c r="T553" t="s">
        <v>1851</v>
      </c>
      <c r="U553" t="s">
        <v>1851</v>
      </c>
      <c r="V553" t="s">
        <v>1851</v>
      </c>
      <c r="W553" t="s">
        <v>1851</v>
      </c>
      <c r="X553" s="1"/>
    </row>
    <row r="554" spans="1:24">
      <c r="A554">
        <v>487</v>
      </c>
      <c r="B554" t="s">
        <v>1847</v>
      </c>
      <c r="C554" t="s">
        <v>1848</v>
      </c>
      <c r="D554">
        <v>4301636</v>
      </c>
      <c r="E554" t="s">
        <v>1885</v>
      </c>
      <c r="F554">
        <v>1</v>
      </c>
      <c r="G554" t="s">
        <v>1465</v>
      </c>
      <c r="H554" t="s">
        <v>3309</v>
      </c>
      <c r="I554" t="s">
        <v>1887</v>
      </c>
      <c r="J554">
        <v>1</v>
      </c>
      <c r="K554" t="s">
        <v>1888</v>
      </c>
      <c r="L554" s="1">
        <v>46193.10292824074</v>
      </c>
      <c r="M554" s="1">
        <v>46193.103055555555</v>
      </c>
      <c r="N554">
        <v>1081</v>
      </c>
      <c r="O554" t="s">
        <v>1849</v>
      </c>
      <c r="P554">
        <v>92</v>
      </c>
      <c r="Q554">
        <v>9.1999999999999993</v>
      </c>
      <c r="R554" t="s">
        <v>3310</v>
      </c>
      <c r="S554" t="s">
        <v>1851</v>
      </c>
      <c r="T554" t="s">
        <v>1851</v>
      </c>
      <c r="U554" t="s">
        <v>3311</v>
      </c>
      <c r="V554" t="s">
        <v>1851</v>
      </c>
      <c r="W554" t="s">
        <v>1851</v>
      </c>
      <c r="X554" s="1">
        <v>46193.103055555555</v>
      </c>
    </row>
    <row r="555" spans="1:24">
      <c r="A555">
        <v>488</v>
      </c>
      <c r="B555" t="s">
        <v>1847</v>
      </c>
      <c r="C555" t="s">
        <v>1848</v>
      </c>
      <c r="D555">
        <v>3159308</v>
      </c>
      <c r="E555" t="s">
        <v>1894</v>
      </c>
      <c r="F555">
        <v>1</v>
      </c>
      <c r="G555" t="s">
        <v>1014</v>
      </c>
      <c r="H555" t="s">
        <v>1014</v>
      </c>
      <c r="I555" t="s">
        <v>3312</v>
      </c>
      <c r="J555">
        <v>0</v>
      </c>
      <c r="K555" t="s">
        <v>3313</v>
      </c>
      <c r="L555" s="1">
        <v>46193.103020833332</v>
      </c>
      <c r="M555" s="1">
        <v>46193.103101851855</v>
      </c>
      <c r="N555">
        <v>683</v>
      </c>
      <c r="O555" t="s">
        <v>1849</v>
      </c>
      <c r="P555">
        <v>66</v>
      </c>
      <c r="Q555">
        <v>6.6</v>
      </c>
      <c r="R555" t="s">
        <v>1851</v>
      </c>
      <c r="S555" t="s">
        <v>1851</v>
      </c>
      <c r="T555" t="s">
        <v>1851</v>
      </c>
      <c r="U555" t="s">
        <v>3314</v>
      </c>
      <c r="V555" t="s">
        <v>1851</v>
      </c>
      <c r="W555" t="s">
        <v>1851</v>
      </c>
      <c r="X555" s="1">
        <v>46193.103101851855</v>
      </c>
    </row>
    <row r="556" spans="1:24">
      <c r="A556">
        <v>489</v>
      </c>
      <c r="B556" t="s">
        <v>1847</v>
      </c>
      <c r="C556" t="s">
        <v>1848</v>
      </c>
      <c r="D556">
        <v>2510659</v>
      </c>
      <c r="E556" t="s">
        <v>1894</v>
      </c>
      <c r="F556">
        <v>1</v>
      </c>
      <c r="G556" t="s">
        <v>270</v>
      </c>
      <c r="H556" t="s">
        <v>270</v>
      </c>
      <c r="I556" t="s">
        <v>3315</v>
      </c>
      <c r="J556">
        <v>0</v>
      </c>
      <c r="K556" t="s">
        <v>3316</v>
      </c>
      <c r="L556" s="1">
        <v>46193.103020833332</v>
      </c>
      <c r="M556" s="1">
        <v>46193.103159722225</v>
      </c>
      <c r="N556">
        <v>1215</v>
      </c>
      <c r="O556" t="s">
        <v>1849</v>
      </c>
      <c r="P556">
        <v>69</v>
      </c>
      <c r="Q556">
        <v>6.9</v>
      </c>
      <c r="R556" t="s">
        <v>1851</v>
      </c>
      <c r="S556" t="s">
        <v>1851</v>
      </c>
      <c r="T556" t="s">
        <v>1851</v>
      </c>
      <c r="U556" t="s">
        <v>3317</v>
      </c>
      <c r="V556" t="s">
        <v>1851</v>
      </c>
      <c r="W556" t="s">
        <v>1851</v>
      </c>
      <c r="X556" s="1">
        <v>46193.103159722225</v>
      </c>
    </row>
    <row r="557" spans="1:24">
      <c r="A557">
        <v>490</v>
      </c>
      <c r="B557" t="s">
        <v>1847</v>
      </c>
      <c r="C557" t="s">
        <v>1848</v>
      </c>
      <c r="D557">
        <v>4301636</v>
      </c>
      <c r="E557" t="s">
        <v>1894</v>
      </c>
      <c r="F557">
        <v>1</v>
      </c>
      <c r="G557" t="s">
        <v>1465</v>
      </c>
      <c r="H557" t="s">
        <v>3318</v>
      </c>
      <c r="I557" t="s">
        <v>3319</v>
      </c>
      <c r="J557">
        <v>1</v>
      </c>
      <c r="K557" t="s">
        <v>3320</v>
      </c>
      <c r="L557" s="1">
        <v>46193.103182870371</v>
      </c>
      <c r="M557" s="1">
        <v>46193.103402777779</v>
      </c>
      <c r="N557">
        <v>1894</v>
      </c>
      <c r="O557" t="s">
        <v>1849</v>
      </c>
      <c r="P557">
        <v>67</v>
      </c>
      <c r="Q557">
        <v>6.7</v>
      </c>
      <c r="R557" t="s">
        <v>1851</v>
      </c>
      <c r="S557" t="s">
        <v>1851</v>
      </c>
      <c r="T557" t="s">
        <v>1851</v>
      </c>
      <c r="U557" t="s">
        <v>3321</v>
      </c>
      <c r="V557" t="s">
        <v>1851</v>
      </c>
      <c r="W557" t="s">
        <v>1851</v>
      </c>
      <c r="X557" s="1">
        <v>46193.103402777779</v>
      </c>
    </row>
    <row r="558" spans="1:24">
      <c r="A558">
        <v>491</v>
      </c>
      <c r="B558" t="s">
        <v>1847</v>
      </c>
      <c r="C558" t="s">
        <v>1848</v>
      </c>
      <c r="D558">
        <v>2512705</v>
      </c>
      <c r="E558" t="s">
        <v>1885</v>
      </c>
      <c r="F558">
        <v>1</v>
      </c>
      <c r="G558" t="s">
        <v>280</v>
      </c>
      <c r="H558" t="s">
        <v>3322</v>
      </c>
      <c r="I558" t="s">
        <v>1887</v>
      </c>
      <c r="J558">
        <v>1</v>
      </c>
      <c r="K558" t="s">
        <v>1888</v>
      </c>
      <c r="L558" s="1">
        <v>46193.103229166663</v>
      </c>
      <c r="M558" s="1">
        <v>46193.103414351855</v>
      </c>
      <c r="N558">
        <v>1583</v>
      </c>
      <c r="O558" t="s">
        <v>1849</v>
      </c>
      <c r="P558">
        <v>92</v>
      </c>
      <c r="Q558">
        <v>9.1999999999999993</v>
      </c>
      <c r="R558" t="s">
        <v>3323</v>
      </c>
      <c r="S558" t="s">
        <v>1851</v>
      </c>
      <c r="T558" t="s">
        <v>1851</v>
      </c>
      <c r="U558" t="s">
        <v>3324</v>
      </c>
      <c r="V558" t="s">
        <v>1851</v>
      </c>
      <c r="W558" t="s">
        <v>1851</v>
      </c>
      <c r="X558" s="1">
        <v>46193.103414351855</v>
      </c>
    </row>
    <row r="559" spans="1:24">
      <c r="A559">
        <v>492</v>
      </c>
      <c r="B559" t="s">
        <v>1847</v>
      </c>
      <c r="C559" t="s">
        <v>1848</v>
      </c>
      <c r="D559">
        <v>3158508</v>
      </c>
      <c r="E559" t="s">
        <v>1885</v>
      </c>
      <c r="F559">
        <v>1</v>
      </c>
      <c r="G559" t="s">
        <v>1154</v>
      </c>
      <c r="H559" t="s">
        <v>3325</v>
      </c>
      <c r="I559" t="s">
        <v>1887</v>
      </c>
      <c r="J559">
        <v>1</v>
      </c>
      <c r="K559" t="s">
        <v>1888</v>
      </c>
      <c r="L559" s="1">
        <v>46193.103148148148</v>
      </c>
      <c r="M559" s="1">
        <v>46193.103622685187</v>
      </c>
      <c r="N559">
        <v>4156</v>
      </c>
      <c r="O559" t="s">
        <v>1849</v>
      </c>
      <c r="P559">
        <v>55</v>
      </c>
      <c r="Q559">
        <v>5.5</v>
      </c>
      <c r="R559" t="s">
        <v>3326</v>
      </c>
      <c r="S559" t="s">
        <v>1851</v>
      </c>
      <c r="T559" t="s">
        <v>1851</v>
      </c>
      <c r="U559" t="s">
        <v>3327</v>
      </c>
      <c r="V559" t="s">
        <v>1851</v>
      </c>
      <c r="W559" t="s">
        <v>1851</v>
      </c>
      <c r="X559" s="1">
        <v>46193.103622685187</v>
      </c>
    </row>
    <row r="560" spans="1:24">
      <c r="A560">
        <v>493</v>
      </c>
      <c r="B560" t="s">
        <v>1847</v>
      </c>
      <c r="C560" t="s">
        <v>1848</v>
      </c>
      <c r="D560">
        <v>2512705</v>
      </c>
      <c r="E560" t="s">
        <v>1894</v>
      </c>
      <c r="F560">
        <v>1</v>
      </c>
      <c r="G560" t="s">
        <v>280</v>
      </c>
      <c r="H560" t="s">
        <v>3328</v>
      </c>
      <c r="I560" t="s">
        <v>3329</v>
      </c>
      <c r="J560">
        <v>1</v>
      </c>
      <c r="K560" t="s">
        <v>3330</v>
      </c>
      <c r="L560" s="1">
        <v>46193.103564814817</v>
      </c>
      <c r="M560" s="1">
        <v>46193.103668981479</v>
      </c>
      <c r="N560">
        <v>956</v>
      </c>
      <c r="O560" t="s">
        <v>1849</v>
      </c>
      <c r="P560">
        <v>70</v>
      </c>
      <c r="Q560">
        <v>7</v>
      </c>
      <c r="R560" t="s">
        <v>1851</v>
      </c>
      <c r="S560" t="s">
        <v>1851</v>
      </c>
      <c r="T560" t="s">
        <v>1851</v>
      </c>
      <c r="U560" t="s">
        <v>3331</v>
      </c>
      <c r="V560" t="s">
        <v>1851</v>
      </c>
      <c r="W560" t="s">
        <v>1851</v>
      </c>
      <c r="X560" s="1">
        <v>46193.103668981479</v>
      </c>
    </row>
    <row r="561" spans="1:24">
      <c r="A561">
        <v>494</v>
      </c>
      <c r="B561" t="s">
        <v>1847</v>
      </c>
      <c r="C561" t="s">
        <v>1848</v>
      </c>
      <c r="D561">
        <v>3158508</v>
      </c>
      <c r="E561" t="s">
        <v>1894</v>
      </c>
      <c r="F561">
        <v>1</v>
      </c>
      <c r="G561" t="s">
        <v>1154</v>
      </c>
      <c r="H561" t="s">
        <v>1154</v>
      </c>
      <c r="I561" t="s">
        <v>3332</v>
      </c>
      <c r="J561">
        <v>0</v>
      </c>
      <c r="K561" t="s">
        <v>3333</v>
      </c>
      <c r="L561" s="1">
        <v>46193.103750000002</v>
      </c>
      <c r="M561" s="1">
        <v>46193.103935185187</v>
      </c>
      <c r="N561">
        <v>1597</v>
      </c>
      <c r="O561" t="s">
        <v>1849</v>
      </c>
      <c r="P561">
        <v>59</v>
      </c>
      <c r="Q561">
        <v>5.9</v>
      </c>
      <c r="R561" t="s">
        <v>1851</v>
      </c>
      <c r="S561" t="s">
        <v>1851</v>
      </c>
      <c r="T561" t="s">
        <v>1851</v>
      </c>
      <c r="U561" t="s">
        <v>3334</v>
      </c>
      <c r="V561" t="s">
        <v>1851</v>
      </c>
      <c r="W561" t="s">
        <v>1851</v>
      </c>
      <c r="X561" s="1">
        <v>46193.103935185187</v>
      </c>
    </row>
    <row r="562" spans="1:24">
      <c r="A562">
        <v>495</v>
      </c>
      <c r="B562" t="s">
        <v>1847</v>
      </c>
      <c r="C562" t="s">
        <v>1848</v>
      </c>
      <c r="D562">
        <v>2513158</v>
      </c>
      <c r="E562" t="s">
        <v>1885</v>
      </c>
      <c r="F562">
        <v>1</v>
      </c>
      <c r="G562" t="s">
        <v>227</v>
      </c>
      <c r="H562" t="s">
        <v>3335</v>
      </c>
      <c r="I562" t="s">
        <v>1887</v>
      </c>
      <c r="J562">
        <v>1</v>
      </c>
      <c r="K562" t="s">
        <v>1888</v>
      </c>
      <c r="L562" s="1">
        <v>46193.103715277779</v>
      </c>
      <c r="M562" s="1">
        <v>46193.104062500002</v>
      </c>
      <c r="N562">
        <v>2980</v>
      </c>
      <c r="O562" t="s">
        <v>1849</v>
      </c>
      <c r="P562">
        <v>52</v>
      </c>
      <c r="Q562">
        <v>5.2</v>
      </c>
      <c r="R562" t="s">
        <v>3336</v>
      </c>
      <c r="S562" t="s">
        <v>1851</v>
      </c>
      <c r="T562" t="s">
        <v>1851</v>
      </c>
      <c r="U562" t="s">
        <v>3337</v>
      </c>
      <c r="V562" t="s">
        <v>1851</v>
      </c>
      <c r="W562" t="s">
        <v>1851</v>
      </c>
      <c r="X562" s="1">
        <v>46193.104062500002</v>
      </c>
    </row>
    <row r="563" spans="1:24">
      <c r="A563">
        <v>496</v>
      </c>
      <c r="B563" t="s">
        <v>1847</v>
      </c>
      <c r="C563" t="s">
        <v>1848</v>
      </c>
      <c r="D563">
        <v>4301750</v>
      </c>
      <c r="E563" t="s">
        <v>1885</v>
      </c>
      <c r="F563">
        <v>1</v>
      </c>
      <c r="G563" t="s">
        <v>1525</v>
      </c>
      <c r="H563" t="s">
        <v>3338</v>
      </c>
      <c r="I563" t="s">
        <v>1887</v>
      </c>
      <c r="J563">
        <v>1</v>
      </c>
      <c r="K563" t="s">
        <v>1888</v>
      </c>
      <c r="L563" s="1">
        <v>46193.103437500002</v>
      </c>
      <c r="M563" s="1">
        <v>46193.10423611111</v>
      </c>
      <c r="N563">
        <v>6893</v>
      </c>
      <c r="O563" t="s">
        <v>1849</v>
      </c>
      <c r="P563">
        <v>58</v>
      </c>
      <c r="Q563">
        <v>5.8</v>
      </c>
      <c r="R563" t="s">
        <v>3339</v>
      </c>
      <c r="S563" t="s">
        <v>1851</v>
      </c>
      <c r="T563" t="s">
        <v>1851</v>
      </c>
      <c r="U563" t="s">
        <v>3340</v>
      </c>
      <c r="V563" t="s">
        <v>1851</v>
      </c>
      <c r="W563" t="s">
        <v>1851</v>
      </c>
      <c r="X563" s="1">
        <v>46193.10423611111</v>
      </c>
    </row>
    <row r="564" spans="1:24">
      <c r="A564">
        <v>497</v>
      </c>
      <c r="B564" t="s">
        <v>1847</v>
      </c>
      <c r="C564" t="s">
        <v>1848</v>
      </c>
      <c r="D564">
        <v>3160801</v>
      </c>
      <c r="E564" t="s">
        <v>1885</v>
      </c>
      <c r="F564">
        <v>1</v>
      </c>
      <c r="G564" t="s">
        <v>994</v>
      </c>
      <c r="H564" t="s">
        <v>3341</v>
      </c>
      <c r="I564" t="s">
        <v>1887</v>
      </c>
      <c r="J564">
        <v>1</v>
      </c>
      <c r="K564" t="s">
        <v>1888</v>
      </c>
      <c r="L564" s="1">
        <v>46193.103993055556</v>
      </c>
      <c r="M564" s="1">
        <v>46193.10423611111</v>
      </c>
      <c r="N564">
        <v>2152</v>
      </c>
      <c r="O564" t="s">
        <v>1849</v>
      </c>
      <c r="P564">
        <v>46</v>
      </c>
      <c r="Q564">
        <v>4.5999999999999996</v>
      </c>
      <c r="R564" t="s">
        <v>3342</v>
      </c>
      <c r="S564" t="s">
        <v>1851</v>
      </c>
      <c r="T564" t="s">
        <v>1851</v>
      </c>
      <c r="U564" t="s">
        <v>3343</v>
      </c>
      <c r="V564" t="s">
        <v>1851</v>
      </c>
      <c r="W564" t="s">
        <v>1851</v>
      </c>
      <c r="X564" s="1">
        <v>46193.104247685187</v>
      </c>
    </row>
    <row r="565" spans="1:24">
      <c r="A565">
        <v>498</v>
      </c>
      <c r="B565" t="s">
        <v>1847</v>
      </c>
      <c r="C565" t="s">
        <v>1848</v>
      </c>
      <c r="D565">
        <v>2513158</v>
      </c>
      <c r="E565" t="s">
        <v>1894</v>
      </c>
      <c r="F565">
        <v>1</v>
      </c>
      <c r="G565" t="s">
        <v>227</v>
      </c>
      <c r="H565" t="s">
        <v>227</v>
      </c>
      <c r="I565" t="s">
        <v>3344</v>
      </c>
      <c r="J565">
        <v>0</v>
      </c>
      <c r="K565" t="s">
        <v>3345</v>
      </c>
      <c r="L565" s="1">
        <v>46193.104189814818</v>
      </c>
      <c r="M565" s="1">
        <v>46193.104375000003</v>
      </c>
      <c r="N565">
        <v>1658</v>
      </c>
      <c r="O565" t="s">
        <v>1849</v>
      </c>
      <c r="P565">
        <v>57</v>
      </c>
      <c r="Q565">
        <v>5.7</v>
      </c>
      <c r="R565" t="s">
        <v>1851</v>
      </c>
      <c r="S565" t="s">
        <v>1851</v>
      </c>
      <c r="T565" t="s">
        <v>1851</v>
      </c>
      <c r="U565" t="s">
        <v>3346</v>
      </c>
      <c r="V565" t="s">
        <v>1851</v>
      </c>
      <c r="W565" t="s">
        <v>1851</v>
      </c>
      <c r="X565" s="1">
        <v>46193.104375000003</v>
      </c>
    </row>
    <row r="566" spans="1:24">
      <c r="A566">
        <v>499</v>
      </c>
      <c r="B566" t="s">
        <v>1847</v>
      </c>
      <c r="C566" t="s">
        <v>1848</v>
      </c>
      <c r="D566">
        <v>3160801</v>
      </c>
      <c r="E566" t="s">
        <v>1894</v>
      </c>
      <c r="F566">
        <v>1</v>
      </c>
      <c r="G566" t="s">
        <v>994</v>
      </c>
      <c r="H566" t="s">
        <v>3347</v>
      </c>
      <c r="I566" t="s">
        <v>3348</v>
      </c>
      <c r="J566">
        <v>1</v>
      </c>
      <c r="K566" t="s">
        <v>3349</v>
      </c>
      <c r="L566" s="1">
        <v>46193.104398148149</v>
      </c>
      <c r="M566" s="1">
        <v>46193.104537037034</v>
      </c>
      <c r="N566">
        <v>1216</v>
      </c>
      <c r="O566" t="s">
        <v>1849</v>
      </c>
      <c r="P566">
        <v>52</v>
      </c>
      <c r="Q566">
        <v>5.2</v>
      </c>
      <c r="R566" t="s">
        <v>1851</v>
      </c>
      <c r="S566" t="s">
        <v>1851</v>
      </c>
      <c r="T566" t="s">
        <v>1851</v>
      </c>
      <c r="U566" t="s">
        <v>3350</v>
      </c>
      <c r="V566" t="s">
        <v>1851</v>
      </c>
      <c r="W566" t="s">
        <v>1851</v>
      </c>
      <c r="X566" s="1">
        <v>46193.104537037034</v>
      </c>
    </row>
    <row r="567" spans="1:24">
      <c r="A567">
        <v>500</v>
      </c>
      <c r="B567" t="s">
        <v>1847</v>
      </c>
      <c r="C567" t="s">
        <v>1848</v>
      </c>
      <c r="D567">
        <v>4301750</v>
      </c>
      <c r="E567" t="s">
        <v>1894</v>
      </c>
      <c r="F567">
        <v>1</v>
      </c>
      <c r="G567" t="s">
        <v>1525</v>
      </c>
      <c r="H567" t="s">
        <v>1525</v>
      </c>
      <c r="I567" t="s">
        <v>3351</v>
      </c>
      <c r="J567">
        <v>0</v>
      </c>
      <c r="K567" t="s">
        <v>3352</v>
      </c>
      <c r="L567" s="1">
        <v>46193.104363425926</v>
      </c>
      <c r="M567" s="1">
        <v>46193.104583333334</v>
      </c>
      <c r="N567">
        <v>1819</v>
      </c>
      <c r="O567" t="s">
        <v>1849</v>
      </c>
      <c r="P567">
        <v>58</v>
      </c>
      <c r="Q567">
        <v>5.8</v>
      </c>
      <c r="R567" t="s">
        <v>1851</v>
      </c>
      <c r="S567" t="s">
        <v>1851</v>
      </c>
      <c r="T567" t="s">
        <v>1851</v>
      </c>
      <c r="U567" t="s">
        <v>3353</v>
      </c>
      <c r="V567" t="s">
        <v>1851</v>
      </c>
      <c r="W567" t="s">
        <v>1851</v>
      </c>
      <c r="X567" s="1">
        <v>46193.104583333334</v>
      </c>
    </row>
    <row r="568" spans="1:24">
      <c r="A568">
        <v>501</v>
      </c>
      <c r="B568" t="s">
        <v>1847</v>
      </c>
      <c r="C568" t="s">
        <v>1848</v>
      </c>
      <c r="D568">
        <v>2513927</v>
      </c>
      <c r="E568" t="s">
        <v>1885</v>
      </c>
      <c r="F568">
        <v>1</v>
      </c>
      <c r="G568" t="s">
        <v>591</v>
      </c>
      <c r="H568" t="s">
        <v>3354</v>
      </c>
      <c r="I568" t="s">
        <v>1887</v>
      </c>
      <c r="J568">
        <v>1</v>
      </c>
      <c r="K568" t="s">
        <v>1888</v>
      </c>
      <c r="L568" s="1">
        <v>46193.104421296295</v>
      </c>
      <c r="M568" s="1">
        <v>46193.104664351849</v>
      </c>
      <c r="N568">
        <v>2081</v>
      </c>
      <c r="O568" t="s">
        <v>1849</v>
      </c>
      <c r="P568">
        <v>77</v>
      </c>
      <c r="Q568">
        <v>7.7</v>
      </c>
      <c r="R568" t="s">
        <v>3355</v>
      </c>
      <c r="S568" t="s">
        <v>1851</v>
      </c>
      <c r="T568" t="s">
        <v>1851</v>
      </c>
      <c r="U568" t="s">
        <v>3356</v>
      </c>
      <c r="V568" t="s">
        <v>1851</v>
      </c>
      <c r="W568" t="s">
        <v>1851</v>
      </c>
      <c r="X568" s="1">
        <v>46193.104664351849</v>
      </c>
    </row>
    <row r="569" spans="1:24">
      <c r="A569">
        <v>502</v>
      </c>
      <c r="B569" t="s">
        <v>1847</v>
      </c>
      <c r="C569" t="s">
        <v>1848</v>
      </c>
      <c r="D569">
        <v>4302006</v>
      </c>
      <c r="E569" t="s">
        <v>1885</v>
      </c>
      <c r="F569">
        <v>1</v>
      </c>
      <c r="G569" t="s">
        <v>1678</v>
      </c>
      <c r="H569" t="s">
        <v>3357</v>
      </c>
      <c r="I569" t="s">
        <v>1887</v>
      </c>
      <c r="J569">
        <v>1</v>
      </c>
      <c r="K569" t="s">
        <v>1888</v>
      </c>
      <c r="L569" s="1">
        <v>46193.104641203703</v>
      </c>
      <c r="M569" s="1">
        <v>46193.104768518519</v>
      </c>
      <c r="N569">
        <v>1054</v>
      </c>
      <c r="O569" t="s">
        <v>1849</v>
      </c>
      <c r="P569">
        <v>74</v>
      </c>
      <c r="Q569">
        <v>7.4</v>
      </c>
      <c r="R569" t="s">
        <v>3358</v>
      </c>
      <c r="S569" t="s">
        <v>1851</v>
      </c>
      <c r="T569" t="s">
        <v>1851</v>
      </c>
      <c r="U569" t="s">
        <v>3359</v>
      </c>
      <c r="V569" t="s">
        <v>1851</v>
      </c>
      <c r="W569" t="s">
        <v>1851</v>
      </c>
      <c r="X569" s="1">
        <v>46193.104768518519</v>
      </c>
    </row>
    <row r="570" spans="1:24">
      <c r="A570">
        <v>503</v>
      </c>
      <c r="B570" t="s">
        <v>1847</v>
      </c>
      <c r="C570" t="s">
        <v>1848</v>
      </c>
      <c r="D570">
        <v>3161304</v>
      </c>
      <c r="E570" t="s">
        <v>1885</v>
      </c>
      <c r="F570">
        <v>1</v>
      </c>
      <c r="G570" t="s">
        <v>1407</v>
      </c>
      <c r="H570" t="s">
        <v>3360</v>
      </c>
      <c r="I570" t="s">
        <v>1887</v>
      </c>
      <c r="J570">
        <v>1</v>
      </c>
      <c r="K570" t="s">
        <v>1888</v>
      </c>
      <c r="L570" s="1">
        <v>46193.104571759257</v>
      </c>
      <c r="M570" s="1">
        <v>46193.104814814818</v>
      </c>
      <c r="N570">
        <v>2063</v>
      </c>
      <c r="O570" t="s">
        <v>1849</v>
      </c>
      <c r="P570">
        <v>61</v>
      </c>
      <c r="Q570">
        <v>6.1</v>
      </c>
      <c r="R570" t="s">
        <v>3361</v>
      </c>
      <c r="S570" t="s">
        <v>1851</v>
      </c>
      <c r="T570" t="s">
        <v>1851</v>
      </c>
      <c r="U570" t="s">
        <v>3362</v>
      </c>
      <c r="V570" t="s">
        <v>1851</v>
      </c>
      <c r="W570" t="s">
        <v>1851</v>
      </c>
      <c r="X570" s="1">
        <v>46193.104814814818</v>
      </c>
    </row>
    <row r="571" spans="1:24">
      <c r="A571">
        <v>504</v>
      </c>
      <c r="B571" t="s">
        <v>1847</v>
      </c>
      <c r="C571" t="s">
        <v>1848</v>
      </c>
      <c r="D571">
        <v>2513927</v>
      </c>
      <c r="E571" t="s">
        <v>1894</v>
      </c>
      <c r="F571">
        <v>1</v>
      </c>
      <c r="G571" t="s">
        <v>591</v>
      </c>
      <c r="H571" t="s">
        <v>3363</v>
      </c>
      <c r="I571" t="s">
        <v>3364</v>
      </c>
      <c r="J571">
        <v>1</v>
      </c>
      <c r="K571" t="s">
        <v>3365</v>
      </c>
      <c r="L571" s="1">
        <v>46193.104791666665</v>
      </c>
      <c r="M571" s="1">
        <v>46193.104861111111</v>
      </c>
      <c r="N571">
        <v>612</v>
      </c>
      <c r="O571" t="s">
        <v>1849</v>
      </c>
      <c r="P571">
        <v>75</v>
      </c>
      <c r="Q571">
        <v>7.5</v>
      </c>
      <c r="R571" t="s">
        <v>1851</v>
      </c>
      <c r="S571" t="s">
        <v>1851</v>
      </c>
      <c r="T571" t="s">
        <v>1851</v>
      </c>
      <c r="U571" t="s">
        <v>3366</v>
      </c>
      <c r="V571" t="s">
        <v>1851</v>
      </c>
      <c r="W571" t="s">
        <v>1851</v>
      </c>
      <c r="X571" s="1">
        <v>46193.104861111111</v>
      </c>
    </row>
    <row r="572" spans="1:24">
      <c r="A572">
        <v>505</v>
      </c>
      <c r="B572" t="s">
        <v>1847</v>
      </c>
      <c r="C572" t="s">
        <v>1848</v>
      </c>
      <c r="D572">
        <v>2513901</v>
      </c>
      <c r="E572" t="s">
        <v>1885</v>
      </c>
      <c r="F572">
        <v>1</v>
      </c>
      <c r="G572" t="s">
        <v>436</v>
      </c>
      <c r="H572" t="s">
        <v>3367</v>
      </c>
      <c r="I572" t="s">
        <v>1887</v>
      </c>
      <c r="J572">
        <v>1</v>
      </c>
      <c r="K572" t="s">
        <v>1888</v>
      </c>
      <c r="L572" s="1">
        <v>46193.104907407411</v>
      </c>
      <c r="M572" s="1">
        <v>46193.105023148149</v>
      </c>
      <c r="N572">
        <v>1069</v>
      </c>
      <c r="O572" t="s">
        <v>1849</v>
      </c>
      <c r="P572">
        <v>92</v>
      </c>
      <c r="Q572">
        <v>9.1999999999999993</v>
      </c>
      <c r="R572" t="s">
        <v>3368</v>
      </c>
      <c r="S572" t="s">
        <v>1851</v>
      </c>
      <c r="T572" t="s">
        <v>1851</v>
      </c>
      <c r="U572" t="s">
        <v>3369</v>
      </c>
      <c r="V572" t="s">
        <v>1851</v>
      </c>
      <c r="W572" t="s">
        <v>1851</v>
      </c>
      <c r="X572" s="1">
        <v>46193.105023148149</v>
      </c>
    </row>
    <row r="573" spans="1:24">
      <c r="A573">
        <v>506</v>
      </c>
      <c r="B573" t="s">
        <v>1847</v>
      </c>
      <c r="C573" t="s">
        <v>1848</v>
      </c>
      <c r="D573">
        <v>3161304</v>
      </c>
      <c r="E573" t="s">
        <v>1894</v>
      </c>
      <c r="F573">
        <v>1</v>
      </c>
      <c r="G573" t="s">
        <v>1407</v>
      </c>
      <c r="H573" t="s">
        <v>1407</v>
      </c>
      <c r="I573" t="s">
        <v>3370</v>
      </c>
      <c r="J573">
        <v>0</v>
      </c>
      <c r="K573" t="s">
        <v>3371</v>
      </c>
      <c r="L573" s="1">
        <v>46193.10496527778</v>
      </c>
      <c r="M573" s="1">
        <v>46193.105057870373</v>
      </c>
      <c r="N573">
        <v>781</v>
      </c>
      <c r="O573" t="s">
        <v>1849</v>
      </c>
      <c r="P573">
        <v>64</v>
      </c>
      <c r="Q573">
        <v>6.4</v>
      </c>
      <c r="R573" t="s">
        <v>1851</v>
      </c>
      <c r="S573" t="s">
        <v>1851</v>
      </c>
      <c r="T573" t="s">
        <v>1851</v>
      </c>
      <c r="U573" t="s">
        <v>3372</v>
      </c>
      <c r="V573" t="s">
        <v>1851</v>
      </c>
      <c r="W573" t="s">
        <v>1851</v>
      </c>
      <c r="X573" s="1">
        <v>46193.105057870373</v>
      </c>
    </row>
    <row r="574" spans="1:24">
      <c r="A574">
        <v>507</v>
      </c>
      <c r="B574" t="s">
        <v>1847</v>
      </c>
      <c r="C574" t="s">
        <v>1848</v>
      </c>
      <c r="D574">
        <v>4302006</v>
      </c>
      <c r="E574" t="s">
        <v>1894</v>
      </c>
      <c r="F574">
        <v>1</v>
      </c>
      <c r="G574" t="s">
        <v>1678</v>
      </c>
      <c r="H574" t="s">
        <v>1678</v>
      </c>
      <c r="I574" t="s">
        <v>3373</v>
      </c>
      <c r="J574">
        <v>0</v>
      </c>
      <c r="K574" t="s">
        <v>3374</v>
      </c>
      <c r="L574" s="1">
        <v>46193.104895833334</v>
      </c>
      <c r="M574" s="1">
        <v>46193.105069444442</v>
      </c>
      <c r="N574">
        <v>1487</v>
      </c>
      <c r="O574" t="s">
        <v>1849</v>
      </c>
      <c r="P574">
        <v>70</v>
      </c>
      <c r="Q574">
        <v>7</v>
      </c>
      <c r="R574" t="s">
        <v>1851</v>
      </c>
      <c r="S574" t="s">
        <v>1851</v>
      </c>
      <c r="T574" t="s">
        <v>1851</v>
      </c>
      <c r="U574" t="s">
        <v>3375</v>
      </c>
      <c r="V574" t="s">
        <v>1851</v>
      </c>
      <c r="W574" t="s">
        <v>1851</v>
      </c>
      <c r="X574" s="1">
        <v>46193.105069444442</v>
      </c>
    </row>
    <row r="575" spans="1:24">
      <c r="A575">
        <v>508</v>
      </c>
      <c r="B575" t="s">
        <v>1847</v>
      </c>
      <c r="C575" t="s">
        <v>1848</v>
      </c>
      <c r="D575">
        <v>2513901</v>
      </c>
      <c r="E575" t="s">
        <v>1894</v>
      </c>
      <c r="F575">
        <v>1</v>
      </c>
      <c r="G575" t="s">
        <v>436</v>
      </c>
      <c r="H575" t="s">
        <v>436</v>
      </c>
      <c r="I575" t="s">
        <v>3376</v>
      </c>
      <c r="J575">
        <v>0</v>
      </c>
      <c r="K575" t="s">
        <v>3377</v>
      </c>
      <c r="L575" s="1">
        <v>46193.105162037034</v>
      </c>
      <c r="M575" s="1">
        <v>46193.105243055557</v>
      </c>
      <c r="N575">
        <v>652</v>
      </c>
      <c r="O575" t="s">
        <v>1849</v>
      </c>
      <c r="P575">
        <v>75</v>
      </c>
      <c r="Q575">
        <v>7.5</v>
      </c>
      <c r="R575" t="s">
        <v>1851</v>
      </c>
      <c r="S575" t="s">
        <v>1851</v>
      </c>
      <c r="T575" t="s">
        <v>1851</v>
      </c>
      <c r="U575" t="s">
        <v>3378</v>
      </c>
      <c r="V575" t="s">
        <v>1851</v>
      </c>
      <c r="W575" t="s">
        <v>1851</v>
      </c>
      <c r="X575" s="1">
        <v>46193.105243055557</v>
      </c>
    </row>
    <row r="576" spans="1:24">
      <c r="A576">
        <v>509</v>
      </c>
      <c r="B576" t="s">
        <v>1847</v>
      </c>
      <c r="C576" t="s">
        <v>1848</v>
      </c>
      <c r="D576">
        <v>4302352</v>
      </c>
      <c r="E576" t="s">
        <v>1885</v>
      </c>
      <c r="F576">
        <v>1</v>
      </c>
      <c r="G576" t="s">
        <v>1550</v>
      </c>
      <c r="H576" t="s">
        <v>3379</v>
      </c>
      <c r="I576" t="s">
        <v>1887</v>
      </c>
      <c r="J576">
        <v>1</v>
      </c>
      <c r="K576" t="s">
        <v>1888</v>
      </c>
      <c r="L576" s="1">
        <v>46193.105115740742</v>
      </c>
      <c r="M576" s="1">
        <v>46193.10528935185</v>
      </c>
      <c r="N576">
        <v>1476</v>
      </c>
      <c r="O576" t="s">
        <v>1849</v>
      </c>
      <c r="P576">
        <v>92</v>
      </c>
      <c r="Q576">
        <v>9.1999999999999993</v>
      </c>
      <c r="R576" t="s">
        <v>3380</v>
      </c>
      <c r="S576" t="s">
        <v>1851</v>
      </c>
      <c r="T576" t="s">
        <v>1851</v>
      </c>
      <c r="U576" t="s">
        <v>3381</v>
      </c>
      <c r="V576" t="s">
        <v>1851</v>
      </c>
      <c r="W576" t="s">
        <v>1851</v>
      </c>
      <c r="X576" s="1">
        <v>46193.10528935185</v>
      </c>
    </row>
    <row r="577" spans="1:24">
      <c r="A577">
        <v>510</v>
      </c>
      <c r="B577" t="s">
        <v>1847</v>
      </c>
      <c r="C577" t="s">
        <v>1848</v>
      </c>
      <c r="D577">
        <v>3162302</v>
      </c>
      <c r="E577" t="s">
        <v>1885</v>
      </c>
      <c r="F577">
        <v>1</v>
      </c>
      <c r="G577" t="s">
        <v>918</v>
      </c>
      <c r="H577" t="s">
        <v>3382</v>
      </c>
      <c r="I577" t="s">
        <v>1887</v>
      </c>
      <c r="J577">
        <v>1</v>
      </c>
      <c r="K577" t="s">
        <v>1888</v>
      </c>
      <c r="L577" s="1">
        <v>46193.105104166665</v>
      </c>
      <c r="M577" s="1">
        <v>46193.105543981481</v>
      </c>
      <c r="N577">
        <v>3769</v>
      </c>
      <c r="O577" t="s">
        <v>1849</v>
      </c>
      <c r="P577">
        <v>61</v>
      </c>
      <c r="Q577">
        <v>6.1</v>
      </c>
      <c r="R577" t="s">
        <v>3383</v>
      </c>
      <c r="S577" t="s">
        <v>1851</v>
      </c>
      <c r="T577" t="s">
        <v>1851</v>
      </c>
      <c r="U577" t="s">
        <v>3384</v>
      </c>
      <c r="V577" t="s">
        <v>1851</v>
      </c>
      <c r="W577" t="s">
        <v>1851</v>
      </c>
      <c r="X577" s="1">
        <v>46193.105543981481</v>
      </c>
    </row>
    <row r="578" spans="1:24">
      <c r="A578">
        <v>511</v>
      </c>
      <c r="B578" t="s">
        <v>1847</v>
      </c>
      <c r="C578" t="s">
        <v>1848</v>
      </c>
      <c r="D578">
        <v>4302352</v>
      </c>
      <c r="E578" t="s">
        <v>1894</v>
      </c>
      <c r="F578">
        <v>1</v>
      </c>
      <c r="G578" t="s">
        <v>1550</v>
      </c>
      <c r="H578" t="s">
        <v>1550</v>
      </c>
      <c r="I578" t="s">
        <v>3385</v>
      </c>
      <c r="J578">
        <v>0</v>
      </c>
      <c r="K578" t="s">
        <v>3386</v>
      </c>
      <c r="L578" s="1">
        <v>46193.105416666665</v>
      </c>
      <c r="M578" s="1">
        <v>46193.105567129627</v>
      </c>
      <c r="N578">
        <v>1312</v>
      </c>
      <c r="O578" t="s">
        <v>1849</v>
      </c>
      <c r="P578">
        <v>65</v>
      </c>
      <c r="Q578">
        <v>6.5</v>
      </c>
      <c r="R578" t="s">
        <v>1851</v>
      </c>
      <c r="S578" t="s">
        <v>1851</v>
      </c>
      <c r="T578" t="s">
        <v>1851</v>
      </c>
      <c r="U578" t="s">
        <v>3387</v>
      </c>
      <c r="V578" t="s">
        <v>1851</v>
      </c>
      <c r="W578" t="s">
        <v>1851</v>
      </c>
      <c r="X578" s="1">
        <v>46193.105567129627</v>
      </c>
    </row>
    <row r="579" spans="1:24">
      <c r="A579">
        <v>512</v>
      </c>
      <c r="B579" t="s">
        <v>1847</v>
      </c>
      <c r="C579" t="s">
        <v>1848</v>
      </c>
      <c r="D579">
        <v>2514602</v>
      </c>
      <c r="E579" t="s">
        <v>1885</v>
      </c>
      <c r="F579">
        <v>1</v>
      </c>
      <c r="G579" t="s">
        <v>506</v>
      </c>
      <c r="H579" t="s">
        <v>3388</v>
      </c>
      <c r="I579" t="s">
        <v>1887</v>
      </c>
      <c r="J579">
        <v>1</v>
      </c>
      <c r="K579" t="s">
        <v>1888</v>
      </c>
      <c r="L579" s="1">
        <v>46193.10528935185</v>
      </c>
      <c r="M579" s="1">
        <v>46193.10560185185</v>
      </c>
      <c r="N579">
        <v>2754</v>
      </c>
      <c r="O579" t="s">
        <v>1849</v>
      </c>
      <c r="P579">
        <v>68</v>
      </c>
      <c r="Q579">
        <v>6.8</v>
      </c>
      <c r="R579" t="s">
        <v>3389</v>
      </c>
      <c r="S579" t="s">
        <v>1851</v>
      </c>
      <c r="T579" t="s">
        <v>1851</v>
      </c>
      <c r="U579" t="s">
        <v>3390</v>
      </c>
      <c r="V579" t="s">
        <v>1851</v>
      </c>
      <c r="W579" t="s">
        <v>1851</v>
      </c>
      <c r="X579" s="1">
        <v>46193.10560185185</v>
      </c>
    </row>
    <row r="580" spans="1:24">
      <c r="A580">
        <v>513</v>
      </c>
      <c r="B580" t="s">
        <v>1847</v>
      </c>
      <c r="C580" t="s">
        <v>1848</v>
      </c>
      <c r="D580">
        <v>2514602</v>
      </c>
      <c r="E580" t="s">
        <v>1894</v>
      </c>
      <c r="F580">
        <v>1</v>
      </c>
      <c r="G580" t="s">
        <v>506</v>
      </c>
      <c r="H580" t="s">
        <v>506</v>
      </c>
      <c r="I580" t="s">
        <v>3391</v>
      </c>
      <c r="J580">
        <v>0</v>
      </c>
      <c r="K580" t="s">
        <v>3392</v>
      </c>
      <c r="L580" s="1">
        <v>46193.105729166666</v>
      </c>
      <c r="M580" s="1">
        <v>46193.105833333335</v>
      </c>
      <c r="N580">
        <v>866</v>
      </c>
      <c r="O580" t="s">
        <v>1849</v>
      </c>
      <c r="P580">
        <v>69</v>
      </c>
      <c r="Q580">
        <v>6.9</v>
      </c>
      <c r="R580" t="s">
        <v>1851</v>
      </c>
      <c r="S580" t="s">
        <v>1851</v>
      </c>
      <c r="T580" t="s">
        <v>1851</v>
      </c>
      <c r="U580" t="s">
        <v>3393</v>
      </c>
      <c r="V580" t="s">
        <v>1851</v>
      </c>
      <c r="W580" t="s">
        <v>1851</v>
      </c>
      <c r="X580" s="1">
        <v>46193.105833333335</v>
      </c>
    </row>
    <row r="581" spans="1:24">
      <c r="A581">
        <v>514</v>
      </c>
      <c r="B581" t="s">
        <v>1847</v>
      </c>
      <c r="C581" t="s">
        <v>1848</v>
      </c>
      <c r="D581">
        <v>3162302</v>
      </c>
      <c r="E581" t="s">
        <v>1894</v>
      </c>
      <c r="F581">
        <v>1</v>
      </c>
      <c r="G581" t="s">
        <v>918</v>
      </c>
      <c r="H581" t="s">
        <v>918</v>
      </c>
      <c r="I581" t="s">
        <v>3394</v>
      </c>
      <c r="J581">
        <v>0</v>
      </c>
      <c r="K581" t="s">
        <v>3395</v>
      </c>
      <c r="L581" s="1">
        <v>46193.105671296296</v>
      </c>
      <c r="M581" s="1">
        <v>46193.105833333335</v>
      </c>
      <c r="N581">
        <v>1413</v>
      </c>
      <c r="O581" t="s">
        <v>1849</v>
      </c>
      <c r="P581">
        <v>60</v>
      </c>
      <c r="Q581">
        <v>6</v>
      </c>
      <c r="R581" t="s">
        <v>1851</v>
      </c>
      <c r="S581" t="s">
        <v>1851</v>
      </c>
      <c r="T581" t="s">
        <v>1851</v>
      </c>
      <c r="U581" t="s">
        <v>3396</v>
      </c>
      <c r="V581" t="s">
        <v>1851</v>
      </c>
      <c r="W581" t="s">
        <v>1851</v>
      </c>
      <c r="X581" s="1">
        <v>46193.105833333335</v>
      </c>
    </row>
    <row r="582" spans="1:24">
      <c r="A582">
        <v>515</v>
      </c>
      <c r="B582" t="s">
        <v>1847</v>
      </c>
      <c r="C582" t="s">
        <v>1848</v>
      </c>
      <c r="D582">
        <v>4302402</v>
      </c>
      <c r="E582" t="s">
        <v>1885</v>
      </c>
      <c r="F582">
        <v>1</v>
      </c>
      <c r="G582" t="s">
        <v>1490</v>
      </c>
      <c r="H582" t="s">
        <v>3397</v>
      </c>
      <c r="I582" t="s">
        <v>1887</v>
      </c>
      <c r="J582">
        <v>1</v>
      </c>
      <c r="K582" t="s">
        <v>1888</v>
      </c>
      <c r="L582" s="1">
        <v>46193.105613425927</v>
      </c>
      <c r="M582" s="1">
        <v>46193.105844907404</v>
      </c>
      <c r="N582">
        <v>2016</v>
      </c>
      <c r="O582" t="s">
        <v>1849</v>
      </c>
      <c r="P582">
        <v>58</v>
      </c>
      <c r="Q582">
        <v>5.8</v>
      </c>
      <c r="R582" t="s">
        <v>3398</v>
      </c>
      <c r="S582" t="s">
        <v>1851</v>
      </c>
      <c r="T582" t="s">
        <v>1851</v>
      </c>
      <c r="U582" t="s">
        <v>3399</v>
      </c>
      <c r="V582" t="s">
        <v>1851</v>
      </c>
      <c r="W582" t="s">
        <v>1851</v>
      </c>
      <c r="X582" s="1">
        <v>46193.105844907404</v>
      </c>
    </row>
    <row r="583" spans="1:24">
      <c r="A583">
        <v>516</v>
      </c>
      <c r="B583" t="s">
        <v>1847</v>
      </c>
      <c r="C583" t="s">
        <v>1848</v>
      </c>
      <c r="D583">
        <v>3162575</v>
      </c>
      <c r="E583" t="s">
        <v>1885</v>
      </c>
      <c r="F583">
        <v>1</v>
      </c>
      <c r="G583" t="s">
        <v>1252</v>
      </c>
      <c r="H583" t="s">
        <v>3400</v>
      </c>
      <c r="I583" t="s">
        <v>1887</v>
      </c>
      <c r="J583">
        <v>1</v>
      </c>
      <c r="K583" t="s">
        <v>1888</v>
      </c>
      <c r="L583" s="1">
        <v>46193.105879629627</v>
      </c>
      <c r="M583" s="1">
        <v>46193.106053240743</v>
      </c>
      <c r="N583">
        <v>1434</v>
      </c>
      <c r="O583" t="s">
        <v>1849</v>
      </c>
      <c r="P583">
        <v>92</v>
      </c>
      <c r="Q583">
        <v>9.1999999999999993</v>
      </c>
      <c r="R583" t="s">
        <v>3401</v>
      </c>
      <c r="S583" t="s">
        <v>1851</v>
      </c>
      <c r="T583" t="s">
        <v>1851</v>
      </c>
      <c r="U583" t="s">
        <v>3402</v>
      </c>
      <c r="V583" t="s">
        <v>1851</v>
      </c>
      <c r="W583" t="s">
        <v>1851</v>
      </c>
      <c r="X583" s="1">
        <v>46193.106053240743</v>
      </c>
    </row>
    <row r="584" spans="1:24">
      <c r="A584">
        <v>517</v>
      </c>
      <c r="B584" t="s">
        <v>1847</v>
      </c>
      <c r="C584" t="s">
        <v>1848</v>
      </c>
      <c r="D584">
        <v>4302402</v>
      </c>
      <c r="E584" t="s">
        <v>1894</v>
      </c>
      <c r="F584">
        <v>1</v>
      </c>
      <c r="G584" t="s">
        <v>1490</v>
      </c>
      <c r="H584" t="s">
        <v>3403</v>
      </c>
      <c r="I584" t="s">
        <v>3404</v>
      </c>
      <c r="J584">
        <v>1</v>
      </c>
      <c r="K584" t="s">
        <v>3405</v>
      </c>
      <c r="L584" s="1">
        <v>46193.10597222222</v>
      </c>
      <c r="M584" s="1">
        <v>46193.106087962966</v>
      </c>
      <c r="N584">
        <v>1010</v>
      </c>
      <c r="O584" t="s">
        <v>1849</v>
      </c>
      <c r="P584">
        <v>54</v>
      </c>
      <c r="Q584">
        <v>5.4</v>
      </c>
      <c r="R584" t="s">
        <v>1851</v>
      </c>
      <c r="S584" t="s">
        <v>1851</v>
      </c>
      <c r="T584" t="s">
        <v>1851</v>
      </c>
      <c r="U584" t="s">
        <v>3406</v>
      </c>
      <c r="V584" t="s">
        <v>1851</v>
      </c>
      <c r="W584" t="s">
        <v>1851</v>
      </c>
      <c r="X584" s="1">
        <v>46193.106087962966</v>
      </c>
    </row>
    <row r="585" spans="1:24">
      <c r="A585">
        <v>518</v>
      </c>
      <c r="B585" t="s">
        <v>1847</v>
      </c>
      <c r="C585" t="s">
        <v>1848</v>
      </c>
      <c r="D585">
        <v>2514701</v>
      </c>
      <c r="E585" t="s">
        <v>1885</v>
      </c>
      <c r="F585">
        <v>1</v>
      </c>
      <c r="G585" t="s">
        <v>501</v>
      </c>
      <c r="H585" t="s">
        <v>3407</v>
      </c>
      <c r="I585" t="s">
        <v>1887</v>
      </c>
      <c r="J585">
        <v>1</v>
      </c>
      <c r="K585" t="s">
        <v>1888</v>
      </c>
      <c r="L585" s="1">
        <v>46193.105891203704</v>
      </c>
      <c r="M585" s="1">
        <v>46193.106157407405</v>
      </c>
      <c r="N585">
        <v>2306</v>
      </c>
      <c r="O585" t="s">
        <v>1849</v>
      </c>
      <c r="P585">
        <v>72</v>
      </c>
      <c r="Q585">
        <v>7.2</v>
      </c>
      <c r="R585" t="s">
        <v>3408</v>
      </c>
      <c r="S585" t="s">
        <v>1851</v>
      </c>
      <c r="T585" t="s">
        <v>1851</v>
      </c>
      <c r="U585" t="s">
        <v>3409</v>
      </c>
      <c r="V585" t="s">
        <v>1851</v>
      </c>
      <c r="W585" t="s">
        <v>1851</v>
      </c>
      <c r="X585" s="1">
        <v>46193.106157407405</v>
      </c>
    </row>
    <row r="586" spans="1:24">
      <c r="A586">
        <v>519</v>
      </c>
      <c r="B586" t="s">
        <v>1847</v>
      </c>
      <c r="C586" t="s">
        <v>1848</v>
      </c>
      <c r="D586">
        <v>3162575</v>
      </c>
      <c r="E586" t="s">
        <v>1894</v>
      </c>
      <c r="F586">
        <v>1</v>
      </c>
      <c r="G586" t="s">
        <v>1252</v>
      </c>
      <c r="H586" t="s">
        <v>1252</v>
      </c>
      <c r="I586" t="s">
        <v>3410</v>
      </c>
      <c r="J586">
        <v>0</v>
      </c>
      <c r="K586" t="s">
        <v>3411</v>
      </c>
      <c r="L586" s="1">
        <v>46193.106180555558</v>
      </c>
      <c r="M586" s="1">
        <v>46193.106307870374</v>
      </c>
      <c r="N586">
        <v>1125</v>
      </c>
      <c r="O586" t="s">
        <v>1849</v>
      </c>
      <c r="P586">
        <v>73</v>
      </c>
      <c r="Q586">
        <v>7.3</v>
      </c>
      <c r="R586" t="s">
        <v>1851</v>
      </c>
      <c r="S586" t="s">
        <v>1851</v>
      </c>
      <c r="T586" t="s">
        <v>1851</v>
      </c>
      <c r="U586" t="s">
        <v>3412</v>
      </c>
      <c r="V586" t="s">
        <v>1851</v>
      </c>
      <c r="W586" t="s">
        <v>1851</v>
      </c>
      <c r="X586" s="1">
        <v>46193.106307870374</v>
      </c>
    </row>
    <row r="587" spans="1:24">
      <c r="A587">
        <v>520</v>
      </c>
      <c r="B587" t="s">
        <v>1847</v>
      </c>
      <c r="C587" t="s">
        <v>1848</v>
      </c>
      <c r="D587">
        <v>2514701</v>
      </c>
      <c r="E587" t="s">
        <v>1894</v>
      </c>
      <c r="F587">
        <v>1</v>
      </c>
      <c r="G587" t="s">
        <v>501</v>
      </c>
      <c r="H587" t="s">
        <v>501</v>
      </c>
      <c r="I587" t="s">
        <v>3413</v>
      </c>
      <c r="J587">
        <v>0</v>
      </c>
      <c r="K587" t="s">
        <v>3414</v>
      </c>
      <c r="L587" s="1">
        <v>46193.106296296297</v>
      </c>
      <c r="M587" s="1">
        <v>46193.106412037036</v>
      </c>
      <c r="N587">
        <v>932</v>
      </c>
      <c r="O587" t="s">
        <v>1849</v>
      </c>
      <c r="P587">
        <v>65</v>
      </c>
      <c r="Q587">
        <v>6.5</v>
      </c>
      <c r="R587" t="s">
        <v>1851</v>
      </c>
      <c r="S587" t="s">
        <v>1851</v>
      </c>
      <c r="T587" t="s">
        <v>1851</v>
      </c>
      <c r="U587" t="s">
        <v>3415</v>
      </c>
      <c r="V587" t="s">
        <v>1851</v>
      </c>
      <c r="W587" t="s">
        <v>1851</v>
      </c>
      <c r="X587" s="1">
        <v>46193.106412037036</v>
      </c>
    </row>
    <row r="588" spans="1:24">
      <c r="A588">
        <v>521</v>
      </c>
      <c r="B588" t="s">
        <v>1847</v>
      </c>
      <c r="C588" t="s">
        <v>1848</v>
      </c>
      <c r="D588">
        <v>4302709</v>
      </c>
      <c r="E588" t="s">
        <v>1885</v>
      </c>
      <c r="F588">
        <v>1</v>
      </c>
      <c r="G588" t="s">
        <v>1747</v>
      </c>
      <c r="H588" t="s">
        <v>3416</v>
      </c>
      <c r="I588" t="s">
        <v>1887</v>
      </c>
      <c r="J588">
        <v>1</v>
      </c>
      <c r="K588" t="s">
        <v>1888</v>
      </c>
      <c r="L588" s="1">
        <v>46193.106134259258</v>
      </c>
      <c r="M588" s="1">
        <v>46193.106493055559</v>
      </c>
      <c r="N588">
        <v>3131</v>
      </c>
      <c r="O588" t="s">
        <v>1849</v>
      </c>
      <c r="P588">
        <v>69</v>
      </c>
      <c r="Q588">
        <v>6.9</v>
      </c>
      <c r="R588" t="s">
        <v>3417</v>
      </c>
      <c r="S588" t="s">
        <v>1851</v>
      </c>
      <c r="T588" t="s">
        <v>1851</v>
      </c>
      <c r="U588" t="s">
        <v>3418</v>
      </c>
      <c r="V588" t="s">
        <v>1851</v>
      </c>
      <c r="W588" t="s">
        <v>1851</v>
      </c>
      <c r="X588" s="1">
        <v>46193.106493055559</v>
      </c>
    </row>
    <row r="589" spans="1:24">
      <c r="A589">
        <v>522</v>
      </c>
      <c r="B589" t="s">
        <v>1847</v>
      </c>
      <c r="C589" t="s">
        <v>1848</v>
      </c>
      <c r="D589">
        <v>3163904</v>
      </c>
      <c r="E589" t="s">
        <v>1885</v>
      </c>
      <c r="F589">
        <v>1</v>
      </c>
      <c r="G589" t="s">
        <v>1297</v>
      </c>
      <c r="H589" t="s">
        <v>3419</v>
      </c>
      <c r="I589" t="s">
        <v>1887</v>
      </c>
      <c r="J589">
        <v>1</v>
      </c>
      <c r="K589" t="s">
        <v>1888</v>
      </c>
      <c r="L589" s="1">
        <v>46193.106365740743</v>
      </c>
      <c r="M589" s="1">
        <v>46193.106574074074</v>
      </c>
      <c r="N589">
        <v>1828</v>
      </c>
      <c r="O589" t="s">
        <v>1849</v>
      </c>
      <c r="P589">
        <v>65</v>
      </c>
      <c r="Q589">
        <v>6.5</v>
      </c>
      <c r="R589" t="s">
        <v>3420</v>
      </c>
      <c r="S589" t="s">
        <v>1851</v>
      </c>
      <c r="T589" t="s">
        <v>1851</v>
      </c>
      <c r="U589" t="s">
        <v>3421</v>
      </c>
      <c r="V589" t="s">
        <v>1851</v>
      </c>
      <c r="W589" t="s">
        <v>1851</v>
      </c>
      <c r="X589" s="1">
        <v>46193.106574074074</v>
      </c>
    </row>
    <row r="590" spans="1:24">
      <c r="A590">
        <v>523</v>
      </c>
      <c r="B590" t="s">
        <v>1847</v>
      </c>
      <c r="C590" t="s">
        <v>1848</v>
      </c>
      <c r="D590">
        <v>4302709</v>
      </c>
      <c r="E590" t="s">
        <v>1894</v>
      </c>
      <c r="F590">
        <v>1</v>
      </c>
      <c r="G590" t="s">
        <v>1747</v>
      </c>
      <c r="H590" t="s">
        <v>3422</v>
      </c>
      <c r="I590" t="s">
        <v>3423</v>
      </c>
      <c r="J590">
        <v>1</v>
      </c>
      <c r="K590" t="s">
        <v>3424</v>
      </c>
      <c r="L590" s="1">
        <v>46193.106620370374</v>
      </c>
      <c r="M590" s="1">
        <v>46193.106747685182</v>
      </c>
      <c r="N590">
        <v>1094</v>
      </c>
      <c r="O590" t="s">
        <v>1849</v>
      </c>
      <c r="P590">
        <v>74</v>
      </c>
      <c r="Q590">
        <v>7.4</v>
      </c>
      <c r="R590" t="s">
        <v>1851</v>
      </c>
      <c r="S590" t="s">
        <v>1851</v>
      </c>
      <c r="T590" t="s">
        <v>1851</v>
      </c>
      <c r="U590" t="s">
        <v>3425</v>
      </c>
      <c r="V590" t="s">
        <v>1851</v>
      </c>
      <c r="W590" t="s">
        <v>1851</v>
      </c>
      <c r="X590" s="1">
        <v>46193.106747685182</v>
      </c>
    </row>
    <row r="591" spans="1:24">
      <c r="A591">
        <v>524</v>
      </c>
      <c r="B591" t="s">
        <v>1847</v>
      </c>
      <c r="C591" t="s">
        <v>1848</v>
      </c>
      <c r="D591">
        <v>2514453</v>
      </c>
      <c r="E591" t="s">
        <v>1885</v>
      </c>
      <c r="F591">
        <v>1</v>
      </c>
      <c r="G591" t="s">
        <v>675</v>
      </c>
      <c r="H591" t="s">
        <v>3426</v>
      </c>
      <c r="I591" t="s">
        <v>1887</v>
      </c>
      <c r="J591">
        <v>1</v>
      </c>
      <c r="K591" t="s">
        <v>1888</v>
      </c>
      <c r="L591" s="1">
        <v>46193.106446759259</v>
      </c>
      <c r="M591" s="1">
        <v>46193.106782407405</v>
      </c>
      <c r="N591">
        <v>2843</v>
      </c>
      <c r="O591" t="s">
        <v>1849</v>
      </c>
      <c r="P591">
        <v>59</v>
      </c>
      <c r="Q591">
        <v>5.9</v>
      </c>
      <c r="R591" t="s">
        <v>3427</v>
      </c>
      <c r="S591" t="s">
        <v>1851</v>
      </c>
      <c r="T591" t="s">
        <v>1851</v>
      </c>
      <c r="U591" t="s">
        <v>3428</v>
      </c>
      <c r="V591" t="s">
        <v>1851</v>
      </c>
      <c r="W591" t="s">
        <v>1851</v>
      </c>
      <c r="X591" s="1">
        <v>46193.106782407405</v>
      </c>
    </row>
    <row r="592" spans="1:24">
      <c r="A592">
        <v>525</v>
      </c>
      <c r="B592" t="s">
        <v>1847</v>
      </c>
      <c r="C592" t="s">
        <v>1848</v>
      </c>
      <c r="D592">
        <v>3163904</v>
      </c>
      <c r="E592" t="s">
        <v>1894</v>
      </c>
      <c r="F592">
        <v>1</v>
      </c>
      <c r="G592" t="s">
        <v>1297</v>
      </c>
      <c r="H592" t="s">
        <v>1297</v>
      </c>
      <c r="I592" t="s">
        <v>3429</v>
      </c>
      <c r="J592">
        <v>0</v>
      </c>
      <c r="K592" t="s">
        <v>3430</v>
      </c>
      <c r="L592" s="1">
        <v>46193.10670138889</v>
      </c>
      <c r="M592" s="1">
        <v>46193.106828703705</v>
      </c>
      <c r="N592">
        <v>1082</v>
      </c>
      <c r="O592" t="s">
        <v>1849</v>
      </c>
      <c r="P592">
        <v>72</v>
      </c>
      <c r="Q592">
        <v>7.2</v>
      </c>
      <c r="R592" t="s">
        <v>1851</v>
      </c>
      <c r="S592" t="s">
        <v>1851</v>
      </c>
      <c r="T592" t="s">
        <v>1851</v>
      </c>
      <c r="U592" t="s">
        <v>3431</v>
      </c>
      <c r="V592" t="s">
        <v>1851</v>
      </c>
      <c r="W592" t="s">
        <v>1851</v>
      </c>
      <c r="X592" s="1">
        <v>46193.106828703705</v>
      </c>
    </row>
    <row r="593" spans="1:24">
      <c r="A593">
        <v>526</v>
      </c>
      <c r="B593" t="s">
        <v>1847</v>
      </c>
      <c r="C593" t="s">
        <v>1848</v>
      </c>
      <c r="D593">
        <v>4303608</v>
      </c>
      <c r="E593" t="s">
        <v>1885</v>
      </c>
      <c r="F593">
        <v>1</v>
      </c>
      <c r="G593" t="s">
        <v>1640</v>
      </c>
      <c r="H593" t="s">
        <v>3432</v>
      </c>
      <c r="I593" t="s">
        <v>1887</v>
      </c>
      <c r="J593">
        <v>1</v>
      </c>
      <c r="K593" t="s">
        <v>1888</v>
      </c>
      <c r="L593" s="1">
        <v>46193.106793981482</v>
      </c>
      <c r="M593" s="1">
        <v>46193.106909722221</v>
      </c>
      <c r="N593">
        <v>1003</v>
      </c>
      <c r="O593" t="s">
        <v>1849</v>
      </c>
      <c r="P593">
        <v>74</v>
      </c>
      <c r="Q593">
        <v>7.4</v>
      </c>
      <c r="R593" t="s">
        <v>3433</v>
      </c>
      <c r="S593" t="s">
        <v>1851</v>
      </c>
      <c r="T593" t="s">
        <v>1851</v>
      </c>
      <c r="U593" t="s">
        <v>3434</v>
      </c>
      <c r="V593" t="s">
        <v>1851</v>
      </c>
      <c r="W593" t="s">
        <v>1851</v>
      </c>
      <c r="X593" s="1">
        <v>46193.106909722221</v>
      </c>
    </row>
    <row r="594" spans="1:24">
      <c r="A594">
        <v>527</v>
      </c>
      <c r="B594" t="s">
        <v>1847</v>
      </c>
      <c r="C594" t="s">
        <v>1848</v>
      </c>
      <c r="D594">
        <v>3168606</v>
      </c>
      <c r="E594" t="s">
        <v>1885</v>
      </c>
      <c r="F594">
        <v>1</v>
      </c>
      <c r="G594" t="s">
        <v>1174</v>
      </c>
      <c r="H594" t="s">
        <v>3435</v>
      </c>
      <c r="I594" t="s">
        <v>1887</v>
      </c>
      <c r="J594">
        <v>1</v>
      </c>
      <c r="K594" t="s">
        <v>1888</v>
      </c>
      <c r="L594" s="1">
        <v>46193.106874999998</v>
      </c>
      <c r="M594" s="1">
        <v>46193.10701388889</v>
      </c>
      <c r="N594">
        <v>1222</v>
      </c>
      <c r="O594" t="s">
        <v>1849</v>
      </c>
      <c r="P594">
        <v>92</v>
      </c>
      <c r="Q594">
        <v>9.1999999999999993</v>
      </c>
      <c r="R594" t="s">
        <v>3436</v>
      </c>
      <c r="S594" t="s">
        <v>1851</v>
      </c>
      <c r="T594" t="s">
        <v>1851</v>
      </c>
      <c r="U594" t="s">
        <v>3437</v>
      </c>
      <c r="V594" t="s">
        <v>1851</v>
      </c>
      <c r="W594" t="s">
        <v>1851</v>
      </c>
      <c r="X594" s="1">
        <v>46193.10701388889</v>
      </c>
    </row>
    <row r="595" spans="1:24">
      <c r="A595">
        <v>528</v>
      </c>
      <c r="B595" t="s">
        <v>1847</v>
      </c>
      <c r="C595" t="s">
        <v>1848</v>
      </c>
      <c r="D595">
        <v>2514453</v>
      </c>
      <c r="E595" t="s">
        <v>1894</v>
      </c>
      <c r="F595">
        <v>1</v>
      </c>
      <c r="G595" t="s">
        <v>675</v>
      </c>
      <c r="H595" t="s">
        <v>675</v>
      </c>
      <c r="I595" t="s">
        <v>3438</v>
      </c>
      <c r="J595">
        <v>0</v>
      </c>
      <c r="K595" t="s">
        <v>3439</v>
      </c>
      <c r="L595" s="1">
        <v>46193.106909722221</v>
      </c>
      <c r="M595" s="1">
        <v>46193.107025462959</v>
      </c>
      <c r="N595">
        <v>1021</v>
      </c>
      <c r="O595" t="s">
        <v>1849</v>
      </c>
      <c r="P595">
        <v>65</v>
      </c>
      <c r="Q595">
        <v>6.5</v>
      </c>
      <c r="R595" t="s">
        <v>1851</v>
      </c>
      <c r="S595" t="s">
        <v>1851</v>
      </c>
      <c r="T595" t="s">
        <v>1851</v>
      </c>
      <c r="U595" t="s">
        <v>3440</v>
      </c>
      <c r="V595" t="s">
        <v>1851</v>
      </c>
      <c r="W595" t="s">
        <v>1851</v>
      </c>
      <c r="X595" s="1">
        <v>46193.107025462959</v>
      </c>
    </row>
    <row r="596" spans="1:24">
      <c r="A596">
        <v>529</v>
      </c>
      <c r="B596" t="s">
        <v>1847</v>
      </c>
      <c r="C596" t="s">
        <v>1848</v>
      </c>
      <c r="D596">
        <v>4303608</v>
      </c>
      <c r="E596" t="s">
        <v>1894</v>
      </c>
      <c r="F596">
        <v>1</v>
      </c>
      <c r="G596" t="s">
        <v>1640</v>
      </c>
      <c r="H596" t="s">
        <v>1640</v>
      </c>
      <c r="I596" t="s">
        <v>3441</v>
      </c>
      <c r="J596">
        <v>0</v>
      </c>
      <c r="K596" t="s">
        <v>3442</v>
      </c>
      <c r="L596" s="1">
        <v>46193.107048611113</v>
      </c>
      <c r="M596" s="1">
        <v>46193.107187499998</v>
      </c>
      <c r="N596">
        <v>1181</v>
      </c>
      <c r="O596" t="s">
        <v>1849</v>
      </c>
      <c r="P596">
        <v>65</v>
      </c>
      <c r="Q596">
        <v>6.5</v>
      </c>
      <c r="R596" t="s">
        <v>1851</v>
      </c>
      <c r="S596" t="s">
        <v>1851</v>
      </c>
      <c r="T596" t="s">
        <v>1851</v>
      </c>
      <c r="U596" t="s">
        <v>3443</v>
      </c>
      <c r="V596" t="s">
        <v>1851</v>
      </c>
      <c r="W596" t="s">
        <v>1851</v>
      </c>
      <c r="X596" s="1">
        <v>46193.107187499998</v>
      </c>
    </row>
    <row r="597" spans="1:24">
      <c r="A597">
        <v>530</v>
      </c>
      <c r="B597" t="s">
        <v>1847</v>
      </c>
      <c r="C597" t="s">
        <v>1848</v>
      </c>
      <c r="D597">
        <v>2600203</v>
      </c>
      <c r="E597" t="s">
        <v>1885</v>
      </c>
      <c r="F597">
        <v>1</v>
      </c>
      <c r="G597" t="s">
        <v>406</v>
      </c>
      <c r="H597" t="s">
        <v>3444</v>
      </c>
      <c r="I597" t="s">
        <v>1887</v>
      </c>
      <c r="J597">
        <v>1</v>
      </c>
      <c r="K597" t="s">
        <v>1888</v>
      </c>
      <c r="L597" s="1">
        <v>46193.107094907406</v>
      </c>
      <c r="M597" s="1">
        <v>46193.10732638889</v>
      </c>
      <c r="N597">
        <v>1989</v>
      </c>
      <c r="O597" t="s">
        <v>1849</v>
      </c>
      <c r="P597">
        <v>71</v>
      </c>
      <c r="Q597">
        <v>7.1</v>
      </c>
      <c r="R597" t="s">
        <v>3445</v>
      </c>
      <c r="S597" t="s">
        <v>1851</v>
      </c>
      <c r="T597" t="s">
        <v>1851</v>
      </c>
      <c r="U597" t="s">
        <v>3446</v>
      </c>
      <c r="V597" t="s">
        <v>1851</v>
      </c>
      <c r="W597" t="s">
        <v>1851</v>
      </c>
      <c r="X597" s="1">
        <v>46193.10732638889</v>
      </c>
    </row>
    <row r="598" spans="1:24">
      <c r="A598">
        <v>531</v>
      </c>
      <c r="B598" t="s">
        <v>1847</v>
      </c>
      <c r="C598" t="s">
        <v>1848</v>
      </c>
      <c r="D598">
        <v>4305306</v>
      </c>
      <c r="E598" t="s">
        <v>1885</v>
      </c>
      <c r="F598">
        <v>1</v>
      </c>
      <c r="G598" t="s">
        <v>1698</v>
      </c>
      <c r="H598" t="s">
        <v>3447</v>
      </c>
      <c r="I598" t="s">
        <v>1887</v>
      </c>
      <c r="J598">
        <v>1</v>
      </c>
      <c r="K598" t="s">
        <v>1888</v>
      </c>
      <c r="L598" s="1">
        <v>46193.107233796298</v>
      </c>
      <c r="M598" s="1">
        <v>46193.107372685183</v>
      </c>
      <c r="N598">
        <v>1182</v>
      </c>
      <c r="O598" t="s">
        <v>1849</v>
      </c>
      <c r="P598">
        <v>92</v>
      </c>
      <c r="Q598">
        <v>9.1999999999999993</v>
      </c>
      <c r="R598" t="s">
        <v>3448</v>
      </c>
      <c r="S598" t="s">
        <v>1851</v>
      </c>
      <c r="T598" t="s">
        <v>1851</v>
      </c>
      <c r="U598" t="s">
        <v>3449</v>
      </c>
      <c r="V598" t="s">
        <v>1851</v>
      </c>
      <c r="W598" t="s">
        <v>1851</v>
      </c>
      <c r="X598" s="1">
        <v>46193.107372685183</v>
      </c>
    </row>
    <row r="599" spans="1:24">
      <c r="A599">
        <v>532</v>
      </c>
      <c r="B599" t="s">
        <v>1847</v>
      </c>
      <c r="C599" t="s">
        <v>1848</v>
      </c>
      <c r="D599">
        <v>3168606</v>
      </c>
      <c r="E599" t="s">
        <v>1894</v>
      </c>
      <c r="F599">
        <v>1</v>
      </c>
      <c r="G599" t="s">
        <v>1174</v>
      </c>
      <c r="H599" t="s">
        <v>1174</v>
      </c>
      <c r="I599" t="s">
        <v>3450</v>
      </c>
      <c r="J599">
        <v>0</v>
      </c>
      <c r="K599" t="s">
        <v>3451</v>
      </c>
      <c r="L599" s="1">
        <v>46193.107152777775</v>
      </c>
      <c r="M599" s="1">
        <v>46193.107395833336</v>
      </c>
      <c r="N599">
        <v>2171</v>
      </c>
      <c r="O599" t="s">
        <v>1849</v>
      </c>
      <c r="P599">
        <v>56</v>
      </c>
      <c r="Q599">
        <v>5.6</v>
      </c>
      <c r="R599" t="s">
        <v>1851</v>
      </c>
      <c r="S599" t="s">
        <v>1851</v>
      </c>
      <c r="T599" t="s">
        <v>1851</v>
      </c>
      <c r="U599" t="s">
        <v>3452</v>
      </c>
      <c r="V599" t="s">
        <v>1851</v>
      </c>
      <c r="W599" t="s">
        <v>1851</v>
      </c>
      <c r="X599" s="1">
        <v>46193.107395833336</v>
      </c>
    </row>
    <row r="600" spans="1:24">
      <c r="A600">
        <v>533</v>
      </c>
      <c r="B600" t="s">
        <v>1847</v>
      </c>
      <c r="C600" t="s">
        <v>1848</v>
      </c>
      <c r="D600">
        <v>2600203</v>
      </c>
      <c r="E600" t="s">
        <v>1894</v>
      </c>
      <c r="F600">
        <v>1</v>
      </c>
      <c r="G600" t="s">
        <v>406</v>
      </c>
      <c r="H600" t="s">
        <v>406</v>
      </c>
      <c r="I600" t="s">
        <v>3453</v>
      </c>
      <c r="J600">
        <v>0</v>
      </c>
      <c r="K600" t="s">
        <v>3454</v>
      </c>
      <c r="L600" s="1">
        <v>46193.107453703706</v>
      </c>
      <c r="M600" s="1">
        <v>46193.107511574075</v>
      </c>
      <c r="N600">
        <v>492</v>
      </c>
      <c r="O600" t="s">
        <v>1849</v>
      </c>
      <c r="P600">
        <v>70</v>
      </c>
      <c r="Q600">
        <v>7</v>
      </c>
      <c r="R600" t="s">
        <v>1851</v>
      </c>
      <c r="S600" t="s">
        <v>1851</v>
      </c>
      <c r="T600" t="s">
        <v>1851</v>
      </c>
      <c r="U600" t="s">
        <v>3455</v>
      </c>
      <c r="V600" t="s">
        <v>1851</v>
      </c>
      <c r="W600" t="s">
        <v>1851</v>
      </c>
      <c r="X600" s="1">
        <v>46193.107511574075</v>
      </c>
    </row>
    <row r="601" spans="1:24">
      <c r="A601">
        <v>534</v>
      </c>
      <c r="B601" t="s">
        <v>1847</v>
      </c>
      <c r="C601" t="s">
        <v>1848</v>
      </c>
      <c r="D601">
        <v>4305306</v>
      </c>
      <c r="E601" t="s">
        <v>1894</v>
      </c>
      <c r="F601">
        <v>1</v>
      </c>
      <c r="G601" t="s">
        <v>1698</v>
      </c>
      <c r="H601" t="s">
        <v>1698</v>
      </c>
      <c r="I601" t="s">
        <v>3456</v>
      </c>
      <c r="J601">
        <v>0</v>
      </c>
      <c r="K601" t="s">
        <v>3457</v>
      </c>
      <c r="L601" s="1">
        <v>46193.107499999998</v>
      </c>
      <c r="M601" s="1">
        <v>46193.107604166667</v>
      </c>
      <c r="N601">
        <v>986</v>
      </c>
      <c r="O601" t="s">
        <v>1849</v>
      </c>
      <c r="P601">
        <v>63</v>
      </c>
      <c r="Q601">
        <v>6.3</v>
      </c>
      <c r="R601" t="s">
        <v>1851</v>
      </c>
      <c r="S601" t="s">
        <v>1851</v>
      </c>
      <c r="T601" t="s">
        <v>1851</v>
      </c>
      <c r="U601" t="s">
        <v>3458</v>
      </c>
      <c r="V601" t="s">
        <v>1851</v>
      </c>
      <c r="W601" t="s">
        <v>1851</v>
      </c>
      <c r="X601" s="1">
        <v>46193.107604166667</v>
      </c>
    </row>
    <row r="602" spans="1:24">
      <c r="A602">
        <v>535</v>
      </c>
      <c r="B602" t="s">
        <v>1847</v>
      </c>
      <c r="C602" t="s">
        <v>1848</v>
      </c>
      <c r="D602">
        <v>2601201</v>
      </c>
      <c r="E602" t="s">
        <v>1885</v>
      </c>
      <c r="F602">
        <v>1</v>
      </c>
      <c r="G602" t="s">
        <v>625</v>
      </c>
      <c r="H602" t="s">
        <v>3459</v>
      </c>
      <c r="I602" t="s">
        <v>1887</v>
      </c>
      <c r="J602">
        <v>1</v>
      </c>
      <c r="K602" t="s">
        <v>1888</v>
      </c>
      <c r="L602" s="1">
        <v>46193.107569444444</v>
      </c>
      <c r="M602" s="1">
        <v>46193.107789351852</v>
      </c>
      <c r="N602">
        <v>1855</v>
      </c>
      <c r="O602" t="s">
        <v>1849</v>
      </c>
      <c r="P602">
        <v>51</v>
      </c>
      <c r="Q602">
        <v>5.0999999999999996</v>
      </c>
      <c r="R602" t="s">
        <v>3460</v>
      </c>
      <c r="S602" t="s">
        <v>1851</v>
      </c>
      <c r="T602" t="s">
        <v>1851</v>
      </c>
      <c r="U602" t="s">
        <v>3461</v>
      </c>
      <c r="V602" t="s">
        <v>1851</v>
      </c>
      <c r="W602" t="s">
        <v>1851</v>
      </c>
      <c r="X602" s="1">
        <v>46193.107789351852</v>
      </c>
    </row>
    <row r="603" spans="1:24">
      <c r="A603">
        <v>536</v>
      </c>
      <c r="B603" t="s">
        <v>1847</v>
      </c>
      <c r="C603" t="s">
        <v>1848</v>
      </c>
      <c r="D603">
        <v>3168903</v>
      </c>
      <c r="E603" t="s">
        <v>1885</v>
      </c>
      <c r="F603">
        <v>1</v>
      </c>
      <c r="G603" t="s">
        <v>1392</v>
      </c>
      <c r="H603" t="s">
        <v>3462</v>
      </c>
      <c r="I603" t="s">
        <v>1887</v>
      </c>
      <c r="J603">
        <v>1</v>
      </c>
      <c r="K603" t="s">
        <v>1888</v>
      </c>
      <c r="L603" s="1">
        <v>46193.107465277775</v>
      </c>
      <c r="M603" s="1">
        <v>46193.107812499999</v>
      </c>
      <c r="N603">
        <v>3058</v>
      </c>
      <c r="O603" t="s">
        <v>1849</v>
      </c>
      <c r="P603">
        <v>95</v>
      </c>
      <c r="Q603">
        <v>9.5</v>
      </c>
      <c r="R603" t="s">
        <v>3463</v>
      </c>
      <c r="S603" t="s">
        <v>1851</v>
      </c>
      <c r="T603" t="s">
        <v>1851</v>
      </c>
      <c r="U603" t="s">
        <v>3464</v>
      </c>
      <c r="V603" t="s">
        <v>1851</v>
      </c>
      <c r="W603" t="s">
        <v>1851</v>
      </c>
      <c r="X603" s="1">
        <v>46193.107812499999</v>
      </c>
    </row>
    <row r="604" spans="1:24">
      <c r="A604">
        <v>537</v>
      </c>
      <c r="B604" t="s">
        <v>1847</v>
      </c>
      <c r="C604" t="s">
        <v>1848</v>
      </c>
      <c r="D604">
        <v>4307500</v>
      </c>
      <c r="E604" t="s">
        <v>1885</v>
      </c>
      <c r="F604">
        <v>1</v>
      </c>
      <c r="G604" t="s">
        <v>1515</v>
      </c>
      <c r="H604" t="s">
        <v>3465</v>
      </c>
      <c r="I604" t="s">
        <v>1887</v>
      </c>
      <c r="J604">
        <v>1</v>
      </c>
      <c r="K604" t="s">
        <v>1888</v>
      </c>
      <c r="L604" s="1">
        <v>46193.107662037037</v>
      </c>
      <c r="M604" s="1">
        <v>46193.10796296296</v>
      </c>
      <c r="N604">
        <v>2559</v>
      </c>
      <c r="O604" t="s">
        <v>1849</v>
      </c>
      <c r="P604">
        <v>75</v>
      </c>
      <c r="Q604">
        <v>7.5</v>
      </c>
      <c r="R604" t="s">
        <v>3466</v>
      </c>
      <c r="S604" t="s">
        <v>1851</v>
      </c>
      <c r="T604" t="s">
        <v>1851</v>
      </c>
      <c r="U604" t="s">
        <v>3467</v>
      </c>
      <c r="V604" t="s">
        <v>1851</v>
      </c>
      <c r="W604" t="s">
        <v>1851</v>
      </c>
      <c r="X604" s="1">
        <v>46193.10796296296</v>
      </c>
    </row>
    <row r="605" spans="1:24">
      <c r="A605">
        <v>538</v>
      </c>
      <c r="B605" t="s">
        <v>1847</v>
      </c>
      <c r="C605" t="s">
        <v>1848</v>
      </c>
      <c r="D605">
        <v>3168903</v>
      </c>
      <c r="E605" t="s">
        <v>1894</v>
      </c>
      <c r="F605">
        <v>1</v>
      </c>
      <c r="G605" t="s">
        <v>1392</v>
      </c>
      <c r="H605" t="s">
        <v>1392</v>
      </c>
      <c r="I605" t="s">
        <v>3468</v>
      </c>
      <c r="J605">
        <v>0</v>
      </c>
      <c r="K605" t="s">
        <v>3469</v>
      </c>
      <c r="L605" s="1">
        <v>46193.107939814814</v>
      </c>
      <c r="M605" s="1">
        <v>46193.108055555553</v>
      </c>
      <c r="N605">
        <v>928</v>
      </c>
      <c r="O605" t="s">
        <v>1849</v>
      </c>
      <c r="P605">
        <v>92</v>
      </c>
      <c r="Q605">
        <v>9.1999999999999993</v>
      </c>
      <c r="R605" t="s">
        <v>1851</v>
      </c>
      <c r="S605" t="s">
        <v>1851</v>
      </c>
      <c r="T605" t="s">
        <v>1851</v>
      </c>
      <c r="U605" t="s">
        <v>3470</v>
      </c>
      <c r="V605" t="s">
        <v>1851</v>
      </c>
      <c r="W605" t="s">
        <v>1851</v>
      </c>
      <c r="X605" s="1">
        <v>46193.108055555553</v>
      </c>
    </row>
    <row r="606" spans="1:24">
      <c r="A606">
        <v>539</v>
      </c>
      <c r="B606" t="s">
        <v>1847</v>
      </c>
      <c r="C606" t="s">
        <v>1848</v>
      </c>
      <c r="D606">
        <v>2601201</v>
      </c>
      <c r="E606" t="s">
        <v>1894</v>
      </c>
      <c r="F606">
        <v>1</v>
      </c>
      <c r="G606" t="s">
        <v>625</v>
      </c>
      <c r="H606" t="s">
        <v>3471</v>
      </c>
      <c r="I606" t="s">
        <v>3472</v>
      </c>
      <c r="J606">
        <v>1</v>
      </c>
      <c r="K606" t="s">
        <v>3473</v>
      </c>
      <c r="L606" s="1">
        <v>46193.107928240737</v>
      </c>
      <c r="M606" s="1">
        <v>46193.108055555553</v>
      </c>
      <c r="N606">
        <v>1151</v>
      </c>
      <c r="O606" t="s">
        <v>1849</v>
      </c>
      <c r="P606">
        <v>50</v>
      </c>
      <c r="Q606">
        <v>5</v>
      </c>
      <c r="R606" t="s">
        <v>1851</v>
      </c>
      <c r="S606" t="s">
        <v>1851</v>
      </c>
      <c r="T606" t="s">
        <v>1851</v>
      </c>
      <c r="U606" t="s">
        <v>3474</v>
      </c>
      <c r="V606" t="s">
        <v>1851</v>
      </c>
      <c r="W606" t="s">
        <v>1851</v>
      </c>
      <c r="X606" s="1">
        <v>46193.108055555553</v>
      </c>
    </row>
    <row r="607" spans="1:24">
      <c r="A607">
        <v>540</v>
      </c>
      <c r="B607" t="s">
        <v>1847</v>
      </c>
      <c r="C607" t="s">
        <v>1848</v>
      </c>
      <c r="D607">
        <v>4307500</v>
      </c>
      <c r="E607" t="s">
        <v>1894</v>
      </c>
      <c r="F607">
        <v>1</v>
      </c>
      <c r="G607" t="s">
        <v>1515</v>
      </c>
      <c r="H607" t="s">
        <v>3475</v>
      </c>
      <c r="I607" t="s">
        <v>3476</v>
      </c>
      <c r="J607">
        <v>1</v>
      </c>
      <c r="K607" t="s">
        <v>3477</v>
      </c>
      <c r="L607" s="1">
        <v>46193.108101851853</v>
      </c>
      <c r="M607" s="1">
        <v>46193.108275462961</v>
      </c>
      <c r="N607">
        <v>1565</v>
      </c>
      <c r="O607" t="s">
        <v>1849</v>
      </c>
      <c r="P607">
        <v>77</v>
      </c>
      <c r="Q607">
        <v>7.7</v>
      </c>
      <c r="R607" t="s">
        <v>1851</v>
      </c>
      <c r="S607" t="s">
        <v>1851</v>
      </c>
      <c r="T607" t="s">
        <v>1851</v>
      </c>
      <c r="U607" t="s">
        <v>3478</v>
      </c>
      <c r="V607" t="s">
        <v>1851</v>
      </c>
      <c r="W607" t="s">
        <v>1851</v>
      </c>
      <c r="X607" s="1">
        <v>46193.108275462961</v>
      </c>
    </row>
    <row r="608" spans="1:24">
      <c r="A608">
        <v>541</v>
      </c>
      <c r="B608" t="s">
        <v>1847</v>
      </c>
      <c r="C608" t="s">
        <v>1848</v>
      </c>
      <c r="D608">
        <v>3169059</v>
      </c>
      <c r="E608" t="s">
        <v>1885</v>
      </c>
      <c r="F608">
        <v>1</v>
      </c>
      <c r="G608" t="s">
        <v>1267</v>
      </c>
      <c r="H608" t="s">
        <v>3479</v>
      </c>
      <c r="I608" t="s">
        <v>1887</v>
      </c>
      <c r="J608">
        <v>1</v>
      </c>
      <c r="K608" t="s">
        <v>1888</v>
      </c>
      <c r="L608" s="1">
        <v>46193.108101851853</v>
      </c>
      <c r="M608" s="1">
        <v>46193.108402777776</v>
      </c>
      <c r="N608">
        <v>2593</v>
      </c>
      <c r="O608" t="s">
        <v>1849</v>
      </c>
      <c r="P608">
        <v>70</v>
      </c>
      <c r="Q608">
        <v>7</v>
      </c>
      <c r="R608" t="s">
        <v>3480</v>
      </c>
      <c r="S608" t="s">
        <v>1851</v>
      </c>
      <c r="T608" t="s">
        <v>1851</v>
      </c>
      <c r="U608" t="s">
        <v>3481</v>
      </c>
      <c r="V608" t="s">
        <v>1851</v>
      </c>
      <c r="W608" t="s">
        <v>1851</v>
      </c>
      <c r="X608" s="1">
        <v>46193.108402777776</v>
      </c>
    </row>
    <row r="609" spans="1:24">
      <c r="A609">
        <v>542</v>
      </c>
      <c r="B609" t="s">
        <v>1847</v>
      </c>
      <c r="C609" t="s">
        <v>1848</v>
      </c>
      <c r="D609">
        <v>4308078</v>
      </c>
      <c r="E609" t="s">
        <v>1885</v>
      </c>
      <c r="F609">
        <v>1</v>
      </c>
      <c r="G609" t="s">
        <v>1635</v>
      </c>
      <c r="H609" t="s">
        <v>3482</v>
      </c>
      <c r="I609" t="s">
        <v>1887</v>
      </c>
      <c r="J609">
        <v>1</v>
      </c>
      <c r="K609" t="s">
        <v>1888</v>
      </c>
      <c r="L609" s="1">
        <v>46193.10832175926</v>
      </c>
      <c r="M609" s="1">
        <v>46193.108449074076</v>
      </c>
      <c r="N609">
        <v>1131</v>
      </c>
      <c r="O609" t="s">
        <v>1849</v>
      </c>
      <c r="P609">
        <v>92</v>
      </c>
      <c r="Q609">
        <v>9.1999999999999993</v>
      </c>
      <c r="R609" t="s">
        <v>3483</v>
      </c>
      <c r="S609" t="s">
        <v>1851</v>
      </c>
      <c r="T609" t="s">
        <v>1851</v>
      </c>
      <c r="U609" t="s">
        <v>3484</v>
      </c>
      <c r="V609" t="s">
        <v>1851</v>
      </c>
      <c r="W609" t="s">
        <v>1851</v>
      </c>
      <c r="X609" s="1">
        <v>46193.108449074076</v>
      </c>
    </row>
    <row r="610" spans="1:24">
      <c r="A610">
        <v>543</v>
      </c>
      <c r="B610" t="s">
        <v>1847</v>
      </c>
      <c r="C610" t="s">
        <v>1848</v>
      </c>
      <c r="D610">
        <v>3169059</v>
      </c>
      <c r="E610" t="s">
        <v>1894</v>
      </c>
      <c r="F610">
        <v>1</v>
      </c>
      <c r="G610" t="s">
        <v>1267</v>
      </c>
      <c r="H610" t="s">
        <v>3485</v>
      </c>
      <c r="I610" t="s">
        <v>3486</v>
      </c>
      <c r="J610">
        <v>1</v>
      </c>
      <c r="K610" t="s">
        <v>3487</v>
      </c>
      <c r="L610" s="1">
        <v>46193.108530092592</v>
      </c>
      <c r="M610" s="1">
        <v>46193.108657407407</v>
      </c>
      <c r="N610">
        <v>1133</v>
      </c>
      <c r="O610" t="s">
        <v>1849</v>
      </c>
      <c r="P610">
        <v>73</v>
      </c>
      <c r="Q610">
        <v>7.3</v>
      </c>
      <c r="R610" t="s">
        <v>1851</v>
      </c>
      <c r="S610" t="s">
        <v>1851</v>
      </c>
      <c r="T610" t="s">
        <v>1851</v>
      </c>
      <c r="U610" t="s">
        <v>3488</v>
      </c>
      <c r="V610" t="s">
        <v>1851</v>
      </c>
      <c r="W610" t="s">
        <v>1851</v>
      </c>
      <c r="X610" s="1">
        <v>46193.108657407407</v>
      </c>
    </row>
    <row r="611" spans="1:24">
      <c r="A611">
        <v>544</v>
      </c>
      <c r="B611" t="s">
        <v>1847</v>
      </c>
      <c r="C611" t="s">
        <v>1848</v>
      </c>
      <c r="D611">
        <v>4308078</v>
      </c>
      <c r="E611" t="s">
        <v>1894</v>
      </c>
      <c r="F611">
        <v>1</v>
      </c>
      <c r="G611" t="s">
        <v>1635</v>
      </c>
      <c r="H611" t="s">
        <v>1635</v>
      </c>
      <c r="I611" t="s">
        <v>3489</v>
      </c>
      <c r="J611">
        <v>0</v>
      </c>
      <c r="K611" t="s">
        <v>3490</v>
      </c>
      <c r="L611" s="1">
        <v>46193.108576388891</v>
      </c>
      <c r="M611" s="1">
        <v>46193.108668981484</v>
      </c>
      <c r="N611">
        <v>740</v>
      </c>
      <c r="O611" t="s">
        <v>1849</v>
      </c>
      <c r="P611">
        <v>67</v>
      </c>
      <c r="Q611">
        <v>6.7</v>
      </c>
      <c r="R611" t="s">
        <v>1851</v>
      </c>
      <c r="S611" t="s">
        <v>1851</v>
      </c>
      <c r="T611" t="s">
        <v>1851</v>
      </c>
      <c r="U611" t="s">
        <v>3491</v>
      </c>
      <c r="V611" t="s">
        <v>1851</v>
      </c>
      <c r="W611" t="s">
        <v>1851</v>
      </c>
      <c r="X611" s="1">
        <v>46193.108668981484</v>
      </c>
    </row>
    <row r="612" spans="1:24">
      <c r="A612">
        <v>545</v>
      </c>
      <c r="B612" t="s">
        <v>1847</v>
      </c>
      <c r="C612" t="s">
        <v>1848</v>
      </c>
      <c r="D612">
        <v>4308904</v>
      </c>
      <c r="E612" t="s">
        <v>1885</v>
      </c>
      <c r="F612">
        <v>1</v>
      </c>
      <c r="G612" t="s">
        <v>1658</v>
      </c>
      <c r="H612" t="s">
        <v>3492</v>
      </c>
      <c r="I612" t="s">
        <v>1887</v>
      </c>
      <c r="J612">
        <v>1</v>
      </c>
      <c r="K612" t="s">
        <v>1888</v>
      </c>
      <c r="L612" s="1">
        <v>46193.108715277776</v>
      </c>
      <c r="M612" s="1">
        <v>46193.109120370369</v>
      </c>
      <c r="N612">
        <v>3534</v>
      </c>
      <c r="O612" t="s">
        <v>1849</v>
      </c>
      <c r="P612">
        <v>63</v>
      </c>
      <c r="Q612">
        <v>6.3</v>
      </c>
      <c r="R612" t="s">
        <v>3493</v>
      </c>
      <c r="S612" t="s">
        <v>1851</v>
      </c>
      <c r="T612" t="s">
        <v>1851</v>
      </c>
      <c r="U612" t="s">
        <v>3494</v>
      </c>
      <c r="V612" t="s">
        <v>1851</v>
      </c>
      <c r="W612" t="s">
        <v>1851</v>
      </c>
      <c r="X612" s="1">
        <v>46193.109120370369</v>
      </c>
    </row>
    <row r="613" spans="1:24">
      <c r="A613">
        <v>546</v>
      </c>
      <c r="B613" t="s">
        <v>1847</v>
      </c>
      <c r="C613" t="s">
        <v>1848</v>
      </c>
      <c r="D613">
        <v>3170008</v>
      </c>
      <c r="E613" t="s">
        <v>1885</v>
      </c>
      <c r="F613">
        <v>1</v>
      </c>
      <c r="G613" t="s">
        <v>1039</v>
      </c>
      <c r="H613" t="s">
        <v>3495</v>
      </c>
      <c r="I613" t="s">
        <v>1887</v>
      </c>
      <c r="J613">
        <v>1</v>
      </c>
      <c r="K613" t="s">
        <v>1888</v>
      </c>
      <c r="L613" s="1">
        <v>46193.108715277776</v>
      </c>
      <c r="M613" s="1">
        <v>46193.109120370369</v>
      </c>
      <c r="N613">
        <v>3548</v>
      </c>
      <c r="O613" t="s">
        <v>1849</v>
      </c>
      <c r="P613">
        <v>62</v>
      </c>
      <c r="Q613">
        <v>6.2</v>
      </c>
      <c r="R613" t="s">
        <v>3496</v>
      </c>
      <c r="S613" t="s">
        <v>1851</v>
      </c>
      <c r="T613" t="s">
        <v>1851</v>
      </c>
      <c r="U613" t="s">
        <v>3497</v>
      </c>
      <c r="V613" t="s">
        <v>1851</v>
      </c>
      <c r="W613" t="s">
        <v>1851</v>
      </c>
      <c r="X613" s="1">
        <v>46193.109120370369</v>
      </c>
    </row>
    <row r="614" spans="1:24">
      <c r="A614">
        <v>547</v>
      </c>
      <c r="B614" t="s">
        <v>1847</v>
      </c>
      <c r="C614" t="s">
        <v>1848</v>
      </c>
      <c r="D614">
        <v>4308904</v>
      </c>
      <c r="E614" t="s">
        <v>1894</v>
      </c>
      <c r="F614">
        <v>1</v>
      </c>
      <c r="G614" t="s">
        <v>1658</v>
      </c>
      <c r="H614" t="s">
        <v>1658</v>
      </c>
      <c r="I614" t="s">
        <v>3498</v>
      </c>
      <c r="J614">
        <v>0</v>
      </c>
      <c r="K614" t="s">
        <v>3499</v>
      </c>
      <c r="L614" s="1">
        <v>46193.109247685185</v>
      </c>
      <c r="M614" s="1">
        <v>46193.109363425923</v>
      </c>
      <c r="N614">
        <v>1046</v>
      </c>
      <c r="O614" t="s">
        <v>1849</v>
      </c>
      <c r="P614">
        <v>66</v>
      </c>
      <c r="Q614">
        <v>6.6</v>
      </c>
      <c r="R614" t="s">
        <v>1851</v>
      </c>
      <c r="S614" t="s">
        <v>1851</v>
      </c>
      <c r="T614" t="s">
        <v>1851</v>
      </c>
      <c r="U614" t="s">
        <v>3500</v>
      </c>
      <c r="V614" t="s">
        <v>1851</v>
      </c>
      <c r="W614" t="s">
        <v>1851</v>
      </c>
      <c r="X614" s="1">
        <v>46193.109363425923</v>
      </c>
    </row>
    <row r="615" spans="1:24">
      <c r="A615">
        <v>548</v>
      </c>
      <c r="B615" t="s">
        <v>1847</v>
      </c>
      <c r="C615" t="s">
        <v>1848</v>
      </c>
      <c r="D615">
        <v>3170008</v>
      </c>
      <c r="E615" t="s">
        <v>1894</v>
      </c>
      <c r="F615">
        <v>1</v>
      </c>
      <c r="G615" t="s">
        <v>1039</v>
      </c>
      <c r="H615" t="s">
        <v>3501</v>
      </c>
      <c r="I615" t="s">
        <v>3502</v>
      </c>
      <c r="J615">
        <v>1</v>
      </c>
      <c r="K615" t="s">
        <v>3503</v>
      </c>
      <c r="L615" s="1">
        <v>46193.109259259261</v>
      </c>
      <c r="M615" s="1">
        <v>46193.1094212963</v>
      </c>
      <c r="N615">
        <v>1348</v>
      </c>
      <c r="O615" t="s">
        <v>1849</v>
      </c>
      <c r="P615">
        <v>64</v>
      </c>
      <c r="Q615">
        <v>6.4</v>
      </c>
      <c r="R615" t="s">
        <v>1851</v>
      </c>
      <c r="S615" t="s">
        <v>1851</v>
      </c>
      <c r="T615" t="s">
        <v>1851</v>
      </c>
      <c r="U615" t="s">
        <v>3504</v>
      </c>
      <c r="V615" t="s">
        <v>1851</v>
      </c>
      <c r="W615" t="s">
        <v>1851</v>
      </c>
      <c r="X615" s="1">
        <v>46193.1094212963</v>
      </c>
    </row>
    <row r="616" spans="1:24">
      <c r="A616">
        <v>549</v>
      </c>
      <c r="B616" t="s">
        <v>1847</v>
      </c>
      <c r="C616" t="s">
        <v>1848</v>
      </c>
      <c r="D616">
        <v>4309050</v>
      </c>
      <c r="E616" t="s">
        <v>1885</v>
      </c>
      <c r="F616">
        <v>1</v>
      </c>
      <c r="G616" t="s">
        <v>1448</v>
      </c>
      <c r="H616" t="s">
        <v>3505</v>
      </c>
      <c r="I616" t="s">
        <v>1887</v>
      </c>
      <c r="J616">
        <v>1</v>
      </c>
      <c r="K616" t="s">
        <v>1888</v>
      </c>
      <c r="L616" s="1">
        <v>46193.109409722223</v>
      </c>
      <c r="M616" s="1">
        <v>46193.109872685185</v>
      </c>
      <c r="N616">
        <v>3965</v>
      </c>
      <c r="O616" t="s">
        <v>1849</v>
      </c>
      <c r="P616">
        <v>66</v>
      </c>
      <c r="Q616">
        <v>6.6</v>
      </c>
      <c r="R616" t="s">
        <v>3506</v>
      </c>
      <c r="S616" t="s">
        <v>1851</v>
      </c>
      <c r="T616" t="s">
        <v>1851</v>
      </c>
      <c r="U616" t="s">
        <v>3507</v>
      </c>
      <c r="V616" t="s">
        <v>1851</v>
      </c>
      <c r="W616" t="s">
        <v>1851</v>
      </c>
      <c r="X616" s="1">
        <v>46193.109872685185</v>
      </c>
    </row>
    <row r="617" spans="1:24">
      <c r="A617">
        <v>550</v>
      </c>
      <c r="B617" t="s">
        <v>1847</v>
      </c>
      <c r="C617" t="s">
        <v>1848</v>
      </c>
      <c r="D617">
        <v>3170057</v>
      </c>
      <c r="E617" t="s">
        <v>1885</v>
      </c>
      <c r="F617">
        <v>1</v>
      </c>
      <c r="G617" t="s">
        <v>1262</v>
      </c>
      <c r="H617" t="s">
        <v>3508</v>
      </c>
      <c r="I617" t="s">
        <v>1887</v>
      </c>
      <c r="J617">
        <v>1</v>
      </c>
      <c r="K617" t="s">
        <v>1888</v>
      </c>
      <c r="L617" s="1">
        <v>46193.109467592592</v>
      </c>
      <c r="M617" s="1">
        <v>46193.109930555554</v>
      </c>
      <c r="N617">
        <v>3958</v>
      </c>
      <c r="O617" t="s">
        <v>1849</v>
      </c>
      <c r="P617">
        <v>70</v>
      </c>
      <c r="Q617">
        <v>7</v>
      </c>
      <c r="R617" t="s">
        <v>3509</v>
      </c>
      <c r="S617" t="s">
        <v>1851</v>
      </c>
      <c r="T617" t="s">
        <v>1851</v>
      </c>
      <c r="U617" t="s">
        <v>3510</v>
      </c>
      <c r="V617" t="s">
        <v>1851</v>
      </c>
      <c r="W617" t="s">
        <v>1851</v>
      </c>
      <c r="X617" s="1">
        <v>46193.109930555554</v>
      </c>
    </row>
    <row r="618" spans="1:24">
      <c r="A618">
        <v>551</v>
      </c>
      <c r="B618" t="s">
        <v>1847</v>
      </c>
      <c r="C618" t="s">
        <v>1848</v>
      </c>
      <c r="D618">
        <v>4309050</v>
      </c>
      <c r="E618" t="s">
        <v>1894</v>
      </c>
      <c r="F618">
        <v>1</v>
      </c>
      <c r="G618" t="s">
        <v>1448</v>
      </c>
      <c r="H618" t="s">
        <v>1448</v>
      </c>
      <c r="I618" t="s">
        <v>3511</v>
      </c>
      <c r="J618">
        <v>0</v>
      </c>
      <c r="K618" t="s">
        <v>3512</v>
      </c>
      <c r="L618" s="1">
        <v>46193.110011574077</v>
      </c>
      <c r="M618" s="1">
        <v>46193.110138888886</v>
      </c>
      <c r="N618">
        <v>1127</v>
      </c>
      <c r="O618" t="s">
        <v>1849</v>
      </c>
      <c r="P618">
        <v>68</v>
      </c>
      <c r="Q618">
        <v>6.8</v>
      </c>
      <c r="R618" t="s">
        <v>1851</v>
      </c>
      <c r="S618" t="s">
        <v>1851</v>
      </c>
      <c r="T618" t="s">
        <v>1851</v>
      </c>
      <c r="U618" t="s">
        <v>3513</v>
      </c>
      <c r="V618" t="s">
        <v>1851</v>
      </c>
      <c r="W618" t="s">
        <v>1851</v>
      </c>
      <c r="X618" s="1">
        <v>46193.110138888886</v>
      </c>
    </row>
    <row r="619" spans="1:24">
      <c r="A619">
        <v>552</v>
      </c>
      <c r="B619" t="s">
        <v>1847</v>
      </c>
      <c r="C619" t="s">
        <v>1848</v>
      </c>
      <c r="D619">
        <v>3170057</v>
      </c>
      <c r="E619" t="s">
        <v>1894</v>
      </c>
      <c r="F619">
        <v>1</v>
      </c>
      <c r="G619" t="s">
        <v>1262</v>
      </c>
      <c r="H619" t="s">
        <v>1262</v>
      </c>
      <c r="I619" t="s">
        <v>3514</v>
      </c>
      <c r="J619">
        <v>0</v>
      </c>
      <c r="K619" t="s">
        <v>3515</v>
      </c>
      <c r="L619" s="1">
        <v>46193.11005787037</v>
      </c>
      <c r="M619" s="1">
        <v>46193.110266203701</v>
      </c>
      <c r="N619">
        <v>1806</v>
      </c>
      <c r="O619" t="s">
        <v>1849</v>
      </c>
      <c r="P619">
        <v>67</v>
      </c>
      <c r="Q619">
        <v>6.7</v>
      </c>
      <c r="R619" t="s">
        <v>1851</v>
      </c>
      <c r="S619" t="s">
        <v>1851</v>
      </c>
      <c r="T619" t="s">
        <v>1851</v>
      </c>
      <c r="U619" t="s">
        <v>3516</v>
      </c>
      <c r="V619" t="s">
        <v>1851</v>
      </c>
      <c r="W619" t="s">
        <v>1851</v>
      </c>
      <c r="X619" s="1">
        <v>46193.110266203701</v>
      </c>
    </row>
    <row r="620" spans="1:24">
      <c r="A620">
        <v>553</v>
      </c>
      <c r="B620" t="s">
        <v>1847</v>
      </c>
      <c r="C620" t="s">
        <v>1848</v>
      </c>
      <c r="D620">
        <v>2604403</v>
      </c>
      <c r="E620" t="s">
        <v>1885</v>
      </c>
      <c r="F620">
        <v>1</v>
      </c>
      <c r="G620" t="s">
        <v>561</v>
      </c>
      <c r="H620" t="s">
        <v>3517</v>
      </c>
      <c r="I620" t="s">
        <v>1887</v>
      </c>
      <c r="J620">
        <v>1</v>
      </c>
      <c r="K620" t="s">
        <v>1888</v>
      </c>
      <c r="L620" s="1">
        <v>46193.108101851853</v>
      </c>
      <c r="M620" s="1">
        <v>46193.110300925924</v>
      </c>
      <c r="N620">
        <v>19040</v>
      </c>
      <c r="O620" t="s">
        <v>1854</v>
      </c>
      <c r="R620" t="s">
        <v>3518</v>
      </c>
      <c r="S620" t="s">
        <v>1851</v>
      </c>
      <c r="T620" t="s">
        <v>1851</v>
      </c>
      <c r="U620" t="s">
        <v>3519</v>
      </c>
      <c r="V620" t="s">
        <v>1854</v>
      </c>
      <c r="W620" t="s">
        <v>1851</v>
      </c>
      <c r="X620" s="1">
        <v>46193.110300925924</v>
      </c>
    </row>
    <row r="621" spans="1:24">
      <c r="A621">
        <v>554</v>
      </c>
      <c r="B621" t="s">
        <v>1847</v>
      </c>
      <c r="C621" t="s">
        <v>1848</v>
      </c>
      <c r="D621">
        <v>3170701</v>
      </c>
      <c r="E621" t="s">
        <v>1885</v>
      </c>
      <c r="F621">
        <v>1</v>
      </c>
      <c r="G621" t="s">
        <v>1178</v>
      </c>
      <c r="H621" t="s">
        <v>3520</v>
      </c>
      <c r="I621" t="s">
        <v>1887</v>
      </c>
      <c r="J621">
        <v>1</v>
      </c>
      <c r="K621" t="s">
        <v>1888</v>
      </c>
      <c r="L621" s="1">
        <v>46193.110300925924</v>
      </c>
      <c r="M621" s="1">
        <v>46193.110439814816</v>
      </c>
      <c r="N621">
        <v>1178</v>
      </c>
      <c r="O621" t="s">
        <v>1849</v>
      </c>
      <c r="P621">
        <v>92</v>
      </c>
      <c r="Q621">
        <v>9.1999999999999993</v>
      </c>
      <c r="R621" t="s">
        <v>3521</v>
      </c>
      <c r="S621" t="s">
        <v>1851</v>
      </c>
      <c r="T621" t="s">
        <v>1851</v>
      </c>
      <c r="U621" t="s">
        <v>3522</v>
      </c>
      <c r="V621" t="s">
        <v>1851</v>
      </c>
      <c r="W621" t="s">
        <v>1851</v>
      </c>
      <c r="X621" s="1">
        <v>46193.110439814816</v>
      </c>
    </row>
    <row r="622" spans="1:24">
      <c r="A622">
        <v>555</v>
      </c>
      <c r="B622" t="s">
        <v>1847</v>
      </c>
      <c r="C622" t="s">
        <v>1848</v>
      </c>
      <c r="D622">
        <v>3170701</v>
      </c>
      <c r="E622" t="s">
        <v>1894</v>
      </c>
      <c r="F622">
        <v>1</v>
      </c>
      <c r="G622" t="s">
        <v>1178</v>
      </c>
      <c r="H622" t="s">
        <v>1178</v>
      </c>
      <c r="I622" t="s">
        <v>3523</v>
      </c>
      <c r="J622">
        <v>0</v>
      </c>
      <c r="K622" t="s">
        <v>3524</v>
      </c>
      <c r="L622" s="1">
        <v>46193.110590277778</v>
      </c>
      <c r="M622" s="1">
        <v>46193.11074074074</v>
      </c>
      <c r="N622">
        <v>1272</v>
      </c>
      <c r="O622" t="s">
        <v>1849</v>
      </c>
      <c r="P622">
        <v>76</v>
      </c>
      <c r="Q622">
        <v>7.6</v>
      </c>
      <c r="R622" t="s">
        <v>1851</v>
      </c>
      <c r="S622" t="s">
        <v>1851</v>
      </c>
      <c r="T622" t="s">
        <v>1851</v>
      </c>
      <c r="U622" t="s">
        <v>3525</v>
      </c>
      <c r="V622" t="s">
        <v>1851</v>
      </c>
      <c r="W622" t="s">
        <v>1851</v>
      </c>
      <c r="X622" s="1">
        <v>46193.11074074074</v>
      </c>
    </row>
    <row r="623" spans="1:24">
      <c r="A623">
        <v>556</v>
      </c>
      <c r="B623" t="s">
        <v>1847</v>
      </c>
      <c r="C623" t="s">
        <v>1848</v>
      </c>
      <c r="D623">
        <v>4309506</v>
      </c>
      <c r="E623" t="s">
        <v>1885</v>
      </c>
      <c r="F623">
        <v>1</v>
      </c>
      <c r="G623" t="s">
        <v>1485</v>
      </c>
      <c r="H623" t="s">
        <v>3526</v>
      </c>
      <c r="I623" t="s">
        <v>1887</v>
      </c>
      <c r="J623">
        <v>1</v>
      </c>
      <c r="K623" t="s">
        <v>1888</v>
      </c>
      <c r="L623" s="1">
        <v>46193.110185185185</v>
      </c>
      <c r="M623" s="1">
        <v>46193.11078703704</v>
      </c>
      <c r="N623">
        <v>5211</v>
      </c>
      <c r="O623" t="s">
        <v>1849</v>
      </c>
      <c r="P623">
        <v>39</v>
      </c>
      <c r="Q623">
        <v>3.9</v>
      </c>
      <c r="R623" t="s">
        <v>3527</v>
      </c>
      <c r="S623" t="s">
        <v>1851</v>
      </c>
      <c r="T623" t="s">
        <v>1851</v>
      </c>
      <c r="U623" t="s">
        <v>3528</v>
      </c>
      <c r="V623" t="s">
        <v>1851</v>
      </c>
      <c r="W623" t="s">
        <v>1851</v>
      </c>
      <c r="X623" s="1">
        <v>46193.11078703704</v>
      </c>
    </row>
    <row r="624" spans="1:24">
      <c r="A624">
        <v>557</v>
      </c>
      <c r="B624" t="s">
        <v>1847</v>
      </c>
      <c r="C624" t="s">
        <v>1848</v>
      </c>
      <c r="D624">
        <v>3300951</v>
      </c>
      <c r="E624" t="s">
        <v>1885</v>
      </c>
      <c r="F624">
        <v>1</v>
      </c>
      <c r="G624" t="s">
        <v>964</v>
      </c>
      <c r="H624" t="s">
        <v>3529</v>
      </c>
      <c r="I624" t="s">
        <v>1887</v>
      </c>
      <c r="J624">
        <v>1</v>
      </c>
      <c r="K624" t="s">
        <v>1888</v>
      </c>
      <c r="L624" s="1">
        <v>46193.11078703704</v>
      </c>
      <c r="M624" s="1">
        <v>46193.111030092594</v>
      </c>
      <c r="N624">
        <v>2137</v>
      </c>
      <c r="O624" t="s">
        <v>1849</v>
      </c>
      <c r="P624">
        <v>76</v>
      </c>
      <c r="Q624">
        <v>7.6</v>
      </c>
      <c r="R624" t="s">
        <v>3530</v>
      </c>
      <c r="S624" t="s">
        <v>1851</v>
      </c>
      <c r="T624" t="s">
        <v>1851</v>
      </c>
      <c r="U624" t="s">
        <v>3531</v>
      </c>
      <c r="V624" t="s">
        <v>1851</v>
      </c>
      <c r="W624" t="s">
        <v>1851</v>
      </c>
      <c r="X624" s="1">
        <v>46193.111030092594</v>
      </c>
    </row>
    <row r="625" spans="1:24">
      <c r="A625">
        <v>558</v>
      </c>
      <c r="B625" t="s">
        <v>1847</v>
      </c>
      <c r="C625" t="s">
        <v>1848</v>
      </c>
      <c r="D625">
        <v>4309506</v>
      </c>
      <c r="E625" t="s">
        <v>1894</v>
      </c>
      <c r="F625">
        <v>1</v>
      </c>
      <c r="G625" t="s">
        <v>1485</v>
      </c>
      <c r="H625" t="s">
        <v>1485</v>
      </c>
      <c r="I625" t="s">
        <v>3532</v>
      </c>
      <c r="J625">
        <v>0</v>
      </c>
      <c r="K625" t="s">
        <v>3533</v>
      </c>
      <c r="L625" s="1">
        <v>46193.110937500001</v>
      </c>
      <c r="M625" s="1">
        <v>46193.111087962963</v>
      </c>
      <c r="N625">
        <v>1325</v>
      </c>
      <c r="O625" t="s">
        <v>1849</v>
      </c>
      <c r="P625">
        <v>45</v>
      </c>
      <c r="Q625">
        <v>4.5</v>
      </c>
      <c r="R625" t="s">
        <v>1851</v>
      </c>
      <c r="S625" t="s">
        <v>1851</v>
      </c>
      <c r="T625" t="s">
        <v>1851</v>
      </c>
      <c r="U625" t="s">
        <v>3534</v>
      </c>
      <c r="V625" t="s">
        <v>1851</v>
      </c>
      <c r="W625" t="s">
        <v>1851</v>
      </c>
      <c r="X625" s="1">
        <v>46193.111087962963</v>
      </c>
    </row>
    <row r="626" spans="1:24">
      <c r="A626">
        <v>559</v>
      </c>
      <c r="B626" t="s">
        <v>1847</v>
      </c>
      <c r="C626" t="s">
        <v>1848</v>
      </c>
      <c r="D626">
        <v>3300951</v>
      </c>
      <c r="E626" t="s">
        <v>1894</v>
      </c>
      <c r="F626">
        <v>1</v>
      </c>
      <c r="G626" t="s">
        <v>964</v>
      </c>
      <c r="H626" t="s">
        <v>964</v>
      </c>
      <c r="I626" t="s">
        <v>3535</v>
      </c>
      <c r="J626">
        <v>0</v>
      </c>
      <c r="K626" t="s">
        <v>3536</v>
      </c>
      <c r="L626" s="1">
        <v>46193.111168981479</v>
      </c>
      <c r="M626" s="1">
        <v>46193.111307870371</v>
      </c>
      <c r="N626">
        <v>1254</v>
      </c>
      <c r="O626" t="s">
        <v>1849</v>
      </c>
      <c r="P626">
        <v>75</v>
      </c>
      <c r="Q626">
        <v>7.5</v>
      </c>
      <c r="R626" t="s">
        <v>1851</v>
      </c>
      <c r="S626" t="s">
        <v>1851</v>
      </c>
      <c r="T626" t="s">
        <v>1851</v>
      </c>
      <c r="U626" t="s">
        <v>3537</v>
      </c>
      <c r="V626" t="s">
        <v>1851</v>
      </c>
      <c r="W626" t="s">
        <v>1851</v>
      </c>
      <c r="X626" s="1">
        <v>46193.111307870371</v>
      </c>
    </row>
    <row r="627" spans="1:24">
      <c r="A627">
        <v>560</v>
      </c>
      <c r="B627" t="s">
        <v>1847</v>
      </c>
      <c r="C627" t="s">
        <v>1848</v>
      </c>
      <c r="D627">
        <v>4310108</v>
      </c>
      <c r="E627" t="s">
        <v>1885</v>
      </c>
      <c r="F627">
        <v>1</v>
      </c>
      <c r="G627" t="s">
        <v>1615</v>
      </c>
      <c r="H627" t="s">
        <v>3538</v>
      </c>
      <c r="I627" t="s">
        <v>1887</v>
      </c>
      <c r="J627">
        <v>1</v>
      </c>
      <c r="K627" t="s">
        <v>1888</v>
      </c>
      <c r="L627" s="1">
        <v>46193.111134259256</v>
      </c>
      <c r="M627" s="1">
        <v>46193.11142361111</v>
      </c>
      <c r="N627">
        <v>2562</v>
      </c>
      <c r="O627" t="s">
        <v>1849</v>
      </c>
      <c r="P627">
        <v>87</v>
      </c>
      <c r="Q627">
        <v>8.6999999999999993</v>
      </c>
      <c r="R627" t="s">
        <v>3539</v>
      </c>
      <c r="S627" t="s">
        <v>1851</v>
      </c>
      <c r="T627" t="s">
        <v>1851</v>
      </c>
      <c r="U627" t="s">
        <v>3540</v>
      </c>
      <c r="V627" t="s">
        <v>1851</v>
      </c>
      <c r="W627" t="s">
        <v>1851</v>
      </c>
      <c r="X627" s="1">
        <v>46193.11142361111</v>
      </c>
    </row>
    <row r="628" spans="1:24">
      <c r="A628">
        <v>561</v>
      </c>
      <c r="B628" t="s">
        <v>1847</v>
      </c>
      <c r="C628" t="s">
        <v>1848</v>
      </c>
      <c r="D628">
        <v>3301405</v>
      </c>
      <c r="E628" t="s">
        <v>1885</v>
      </c>
      <c r="F628">
        <v>1</v>
      </c>
      <c r="G628" t="s">
        <v>1357</v>
      </c>
      <c r="H628" t="s">
        <v>3541</v>
      </c>
      <c r="I628" t="s">
        <v>1887</v>
      </c>
      <c r="J628">
        <v>1</v>
      </c>
      <c r="K628" t="s">
        <v>1888</v>
      </c>
      <c r="L628" s="1">
        <v>46193.111354166664</v>
      </c>
      <c r="M628" s="1">
        <v>46193.111493055556</v>
      </c>
      <c r="N628">
        <v>1131</v>
      </c>
      <c r="O628" t="s">
        <v>1849</v>
      </c>
      <c r="P628">
        <v>92</v>
      </c>
      <c r="Q628">
        <v>9.1999999999999993</v>
      </c>
      <c r="R628" t="s">
        <v>3542</v>
      </c>
      <c r="S628" t="s">
        <v>1851</v>
      </c>
      <c r="T628" t="s">
        <v>1851</v>
      </c>
      <c r="U628" t="s">
        <v>3543</v>
      </c>
      <c r="V628" t="s">
        <v>1851</v>
      </c>
      <c r="W628" t="s">
        <v>1851</v>
      </c>
      <c r="X628" s="1">
        <v>46193.111493055556</v>
      </c>
    </row>
    <row r="629" spans="1:24">
      <c r="A629">
        <v>562</v>
      </c>
      <c r="B629" t="s">
        <v>1847</v>
      </c>
      <c r="C629" t="s">
        <v>1848</v>
      </c>
      <c r="D629">
        <v>4310108</v>
      </c>
      <c r="E629" t="s">
        <v>1894</v>
      </c>
      <c r="F629">
        <v>1</v>
      </c>
      <c r="G629" t="s">
        <v>1615</v>
      </c>
      <c r="H629" t="s">
        <v>1615</v>
      </c>
      <c r="I629" t="s">
        <v>3544</v>
      </c>
      <c r="J629">
        <v>0</v>
      </c>
      <c r="K629" t="s">
        <v>3545</v>
      </c>
      <c r="L629" s="1">
        <v>46193.111562500002</v>
      </c>
      <c r="M629" s="1">
        <v>46193.111678240741</v>
      </c>
      <c r="N629">
        <v>966</v>
      </c>
      <c r="O629" t="s">
        <v>1849</v>
      </c>
      <c r="P629">
        <v>83</v>
      </c>
      <c r="Q629">
        <v>8.3000000000000007</v>
      </c>
      <c r="R629" t="s">
        <v>1851</v>
      </c>
      <c r="S629" t="s">
        <v>1851</v>
      </c>
      <c r="T629" t="s">
        <v>1851</v>
      </c>
      <c r="U629" t="s">
        <v>3546</v>
      </c>
      <c r="V629" t="s">
        <v>1851</v>
      </c>
      <c r="W629" t="s">
        <v>1851</v>
      </c>
      <c r="X629" s="1">
        <v>46193.111678240741</v>
      </c>
    </row>
    <row r="630" spans="1:24">
      <c r="A630">
        <v>563</v>
      </c>
      <c r="B630" t="s">
        <v>1847</v>
      </c>
      <c r="C630" t="s">
        <v>1848</v>
      </c>
      <c r="D630">
        <v>3301405</v>
      </c>
      <c r="E630" t="s">
        <v>1894</v>
      </c>
      <c r="F630">
        <v>1</v>
      </c>
      <c r="G630" t="s">
        <v>1357</v>
      </c>
      <c r="H630" t="s">
        <v>1357</v>
      </c>
      <c r="I630" t="s">
        <v>3547</v>
      </c>
      <c r="J630">
        <v>0</v>
      </c>
      <c r="K630" t="s">
        <v>3548</v>
      </c>
      <c r="L630" s="1">
        <v>46193.111620370371</v>
      </c>
      <c r="M630" s="1">
        <v>46193.11178240741</v>
      </c>
      <c r="N630">
        <v>1385</v>
      </c>
      <c r="O630" t="s">
        <v>1849</v>
      </c>
      <c r="P630">
        <v>56</v>
      </c>
      <c r="Q630">
        <v>5.6</v>
      </c>
      <c r="R630" t="s">
        <v>1851</v>
      </c>
      <c r="S630" t="s">
        <v>1851</v>
      </c>
      <c r="T630" t="s">
        <v>1851</v>
      </c>
      <c r="U630" t="s">
        <v>3549</v>
      </c>
      <c r="V630" t="s">
        <v>1851</v>
      </c>
      <c r="W630" t="s">
        <v>1851</v>
      </c>
      <c r="X630" s="1">
        <v>46193.11178240741</v>
      </c>
    </row>
    <row r="631" spans="1:24">
      <c r="A631">
        <v>564</v>
      </c>
      <c r="B631" t="s">
        <v>1847</v>
      </c>
      <c r="C631" t="s">
        <v>1848</v>
      </c>
      <c r="D631">
        <v>3302502</v>
      </c>
      <c r="E631" t="s">
        <v>1885</v>
      </c>
      <c r="F631">
        <v>1</v>
      </c>
      <c r="G631" t="s">
        <v>1227</v>
      </c>
      <c r="H631" t="s">
        <v>3550</v>
      </c>
      <c r="I631" t="s">
        <v>1887</v>
      </c>
      <c r="J631">
        <v>1</v>
      </c>
      <c r="K631" t="s">
        <v>1888</v>
      </c>
      <c r="L631" s="1">
        <v>46193.111828703702</v>
      </c>
      <c r="M631" s="1">
        <v>46193.112326388888</v>
      </c>
      <c r="N631">
        <v>4251</v>
      </c>
      <c r="O631" t="s">
        <v>1849</v>
      </c>
      <c r="P631">
        <v>69</v>
      </c>
      <c r="Q631">
        <v>6.9</v>
      </c>
      <c r="R631" t="s">
        <v>3551</v>
      </c>
      <c r="S631" t="s">
        <v>1851</v>
      </c>
      <c r="T631" t="s">
        <v>1851</v>
      </c>
      <c r="U631" t="s">
        <v>3552</v>
      </c>
      <c r="V631" t="s">
        <v>1851</v>
      </c>
      <c r="W631" t="s">
        <v>1851</v>
      </c>
      <c r="X631" s="1">
        <v>46193.112326388888</v>
      </c>
    </row>
    <row r="632" spans="1:24">
      <c r="A632">
        <v>565</v>
      </c>
      <c r="B632" t="s">
        <v>1847</v>
      </c>
      <c r="C632" t="s">
        <v>1848</v>
      </c>
      <c r="D632">
        <v>4310579</v>
      </c>
      <c r="E632" t="s">
        <v>1885</v>
      </c>
      <c r="F632">
        <v>1</v>
      </c>
      <c r="G632" t="s">
        <v>1605</v>
      </c>
      <c r="H632" t="s">
        <v>3553</v>
      </c>
      <c r="I632" t="s">
        <v>1887</v>
      </c>
      <c r="J632">
        <v>1</v>
      </c>
      <c r="K632" t="s">
        <v>1888</v>
      </c>
      <c r="L632" s="1">
        <v>46193.111724537041</v>
      </c>
      <c r="M632" s="1">
        <v>46193.112326388888</v>
      </c>
      <c r="N632">
        <v>5206</v>
      </c>
      <c r="O632" t="s">
        <v>1849</v>
      </c>
      <c r="P632">
        <v>54</v>
      </c>
      <c r="Q632">
        <v>5.4</v>
      </c>
      <c r="R632" t="s">
        <v>3554</v>
      </c>
      <c r="S632" t="s">
        <v>1851</v>
      </c>
      <c r="T632" t="s">
        <v>1851</v>
      </c>
      <c r="U632" t="s">
        <v>3555</v>
      </c>
      <c r="V632" t="s">
        <v>1851</v>
      </c>
      <c r="W632" t="s">
        <v>1851</v>
      </c>
      <c r="X632" s="1">
        <v>46193.112326388888</v>
      </c>
    </row>
    <row r="633" spans="1:24">
      <c r="A633">
        <v>566</v>
      </c>
      <c r="B633" t="s">
        <v>1847</v>
      </c>
      <c r="C633" t="s">
        <v>1848</v>
      </c>
      <c r="D633">
        <v>2604403</v>
      </c>
      <c r="E633" t="s">
        <v>1885</v>
      </c>
      <c r="F633">
        <v>2</v>
      </c>
      <c r="G633" t="s">
        <v>561</v>
      </c>
      <c r="H633" t="s">
        <v>3517</v>
      </c>
      <c r="I633" t="s">
        <v>1887</v>
      </c>
      <c r="J633">
        <v>1</v>
      </c>
      <c r="K633" t="s">
        <v>1888</v>
      </c>
      <c r="L633" s="1">
        <v>46193.110497685186</v>
      </c>
      <c r="M633" s="1">
        <v>46193.112615740742</v>
      </c>
      <c r="N633">
        <v>18252</v>
      </c>
      <c r="O633" t="s">
        <v>1854</v>
      </c>
      <c r="R633" t="s">
        <v>3556</v>
      </c>
      <c r="S633" t="s">
        <v>1851</v>
      </c>
      <c r="T633" t="s">
        <v>1851</v>
      </c>
      <c r="U633" t="s">
        <v>3519</v>
      </c>
      <c r="V633" t="s">
        <v>1854</v>
      </c>
      <c r="W633" t="s">
        <v>1851</v>
      </c>
      <c r="X633" s="1">
        <v>46193.112615740742</v>
      </c>
    </row>
    <row r="634" spans="1:24">
      <c r="A634">
        <v>567</v>
      </c>
      <c r="B634" t="s">
        <v>1847</v>
      </c>
      <c r="C634" t="s">
        <v>1848</v>
      </c>
      <c r="D634">
        <v>3302502</v>
      </c>
      <c r="E634" t="s">
        <v>1894</v>
      </c>
      <c r="F634">
        <v>1</v>
      </c>
      <c r="G634" t="s">
        <v>1227</v>
      </c>
      <c r="H634" t="s">
        <v>1227</v>
      </c>
      <c r="I634" t="s">
        <v>3557</v>
      </c>
      <c r="J634">
        <v>0</v>
      </c>
      <c r="K634" t="s">
        <v>3558</v>
      </c>
      <c r="L634" s="1">
        <v>46193.112476851849</v>
      </c>
      <c r="M634" s="1">
        <v>46193.112615740742</v>
      </c>
      <c r="N634">
        <v>1196</v>
      </c>
      <c r="O634" t="s">
        <v>1849</v>
      </c>
      <c r="P634">
        <v>71</v>
      </c>
      <c r="Q634">
        <v>7.1</v>
      </c>
      <c r="R634" t="s">
        <v>1851</v>
      </c>
      <c r="S634" t="s">
        <v>1851</v>
      </c>
      <c r="T634" t="s">
        <v>1851</v>
      </c>
      <c r="U634" t="s">
        <v>3559</v>
      </c>
      <c r="V634" t="s">
        <v>1851</v>
      </c>
      <c r="W634" t="s">
        <v>1851</v>
      </c>
      <c r="X634" s="1">
        <v>46193.112615740742</v>
      </c>
    </row>
    <row r="635" spans="1:24">
      <c r="A635">
        <v>568</v>
      </c>
      <c r="B635" t="s">
        <v>1847</v>
      </c>
      <c r="C635" t="s">
        <v>1848</v>
      </c>
      <c r="D635">
        <v>4310579</v>
      </c>
      <c r="E635" t="s">
        <v>1894</v>
      </c>
      <c r="F635">
        <v>1</v>
      </c>
      <c r="G635" t="s">
        <v>1605</v>
      </c>
      <c r="H635" t="s">
        <v>1605</v>
      </c>
      <c r="I635" t="s">
        <v>3560</v>
      </c>
      <c r="J635">
        <v>0</v>
      </c>
      <c r="K635" t="s">
        <v>3561</v>
      </c>
      <c r="L635" s="1">
        <v>46193.112476851849</v>
      </c>
      <c r="M635" s="1">
        <v>46193.112615740742</v>
      </c>
      <c r="N635">
        <v>1227</v>
      </c>
      <c r="O635" t="s">
        <v>1849</v>
      </c>
      <c r="P635">
        <v>53</v>
      </c>
      <c r="Q635">
        <v>5.3</v>
      </c>
      <c r="R635" t="s">
        <v>1851</v>
      </c>
      <c r="S635" t="s">
        <v>1851</v>
      </c>
      <c r="T635" t="s">
        <v>1851</v>
      </c>
      <c r="U635" t="s">
        <v>3562</v>
      </c>
      <c r="V635" t="s">
        <v>1851</v>
      </c>
      <c r="W635" t="s">
        <v>1851</v>
      </c>
      <c r="X635" s="1">
        <v>46193.112615740742</v>
      </c>
    </row>
    <row r="636" spans="1:24">
      <c r="A636">
        <v>569</v>
      </c>
      <c r="B636" t="s">
        <v>1847</v>
      </c>
      <c r="C636" t="s">
        <v>1848</v>
      </c>
      <c r="D636">
        <v>4311254</v>
      </c>
      <c r="E636" t="s">
        <v>1885</v>
      </c>
      <c r="F636">
        <v>1</v>
      </c>
      <c r="G636" t="s">
        <v>1782</v>
      </c>
      <c r="H636" t="s">
        <v>3563</v>
      </c>
      <c r="I636" t="s">
        <v>1887</v>
      </c>
      <c r="J636">
        <v>1</v>
      </c>
      <c r="K636" t="s">
        <v>1888</v>
      </c>
      <c r="L636" s="1">
        <v>46193.112662037034</v>
      </c>
      <c r="M636" s="1">
        <v>46193.113217592596</v>
      </c>
      <c r="N636">
        <v>4750</v>
      </c>
      <c r="O636" t="s">
        <v>1849</v>
      </c>
      <c r="P636">
        <v>54</v>
      </c>
      <c r="Q636">
        <v>5.4</v>
      </c>
      <c r="R636" t="s">
        <v>3564</v>
      </c>
      <c r="S636" t="s">
        <v>1851</v>
      </c>
      <c r="T636" t="s">
        <v>1851</v>
      </c>
      <c r="U636" t="s">
        <v>3565</v>
      </c>
      <c r="V636" t="s">
        <v>1851</v>
      </c>
      <c r="W636" t="s">
        <v>1851</v>
      </c>
      <c r="X636" s="1">
        <v>46193.113217592596</v>
      </c>
    </row>
    <row r="637" spans="1:24">
      <c r="A637">
        <v>570</v>
      </c>
      <c r="B637" t="s">
        <v>1847</v>
      </c>
      <c r="C637" t="s">
        <v>1848</v>
      </c>
      <c r="D637">
        <v>4311254</v>
      </c>
      <c r="E637" t="s">
        <v>1894</v>
      </c>
      <c r="F637">
        <v>1</v>
      </c>
      <c r="G637" t="s">
        <v>1782</v>
      </c>
      <c r="H637" t="s">
        <v>1782</v>
      </c>
      <c r="I637" t="s">
        <v>3566</v>
      </c>
      <c r="J637">
        <v>0</v>
      </c>
      <c r="K637" t="s">
        <v>3567</v>
      </c>
      <c r="L637" s="1">
        <v>46193.113368055558</v>
      </c>
      <c r="M637" s="1">
        <v>46193.11347222222</v>
      </c>
      <c r="N637">
        <v>954</v>
      </c>
      <c r="O637" t="s">
        <v>1849</v>
      </c>
      <c r="P637">
        <v>56</v>
      </c>
      <c r="Q637">
        <v>5.6</v>
      </c>
      <c r="R637" t="s">
        <v>1851</v>
      </c>
      <c r="S637" t="s">
        <v>1851</v>
      </c>
      <c r="T637" t="s">
        <v>1851</v>
      </c>
      <c r="U637" t="s">
        <v>3568</v>
      </c>
      <c r="V637" t="s">
        <v>1851</v>
      </c>
      <c r="W637" t="s">
        <v>1851</v>
      </c>
      <c r="X637" s="1">
        <v>46193.11347222222</v>
      </c>
    </row>
    <row r="638" spans="1:24">
      <c r="A638">
        <v>571</v>
      </c>
      <c r="B638" t="s">
        <v>1847</v>
      </c>
      <c r="C638" t="s">
        <v>1848</v>
      </c>
      <c r="D638">
        <v>4312658</v>
      </c>
      <c r="E638" t="s">
        <v>1885</v>
      </c>
      <c r="F638">
        <v>1</v>
      </c>
      <c r="G638" t="s">
        <v>1683</v>
      </c>
      <c r="H638" t="s">
        <v>3569</v>
      </c>
      <c r="I638" t="s">
        <v>1887</v>
      </c>
      <c r="J638">
        <v>1</v>
      </c>
      <c r="K638" t="s">
        <v>1888</v>
      </c>
      <c r="L638" s="1">
        <v>46193.113518518519</v>
      </c>
      <c r="M638" s="1">
        <v>46193.11383101852</v>
      </c>
      <c r="N638">
        <v>2683</v>
      </c>
      <c r="O638" t="s">
        <v>1849</v>
      </c>
      <c r="P638">
        <v>76</v>
      </c>
      <c r="Q638">
        <v>7.6</v>
      </c>
      <c r="R638" t="s">
        <v>3570</v>
      </c>
      <c r="S638" t="s">
        <v>1851</v>
      </c>
      <c r="T638" t="s">
        <v>1851</v>
      </c>
      <c r="U638" t="s">
        <v>3571</v>
      </c>
      <c r="V638" t="s">
        <v>1851</v>
      </c>
      <c r="W638" t="s">
        <v>1851</v>
      </c>
      <c r="X638" s="1">
        <v>46193.11383101852</v>
      </c>
    </row>
    <row r="639" spans="1:24">
      <c r="A639">
        <v>572</v>
      </c>
      <c r="B639" t="s">
        <v>1847</v>
      </c>
      <c r="C639" t="s">
        <v>1848</v>
      </c>
      <c r="D639">
        <v>3303856</v>
      </c>
      <c r="E639" t="s">
        <v>1885</v>
      </c>
      <c r="F639">
        <v>1</v>
      </c>
      <c r="G639" t="s">
        <v>912</v>
      </c>
      <c r="H639" t="s">
        <v>3572</v>
      </c>
      <c r="I639" t="s">
        <v>1887</v>
      </c>
      <c r="J639">
        <v>1</v>
      </c>
      <c r="K639" t="s">
        <v>1888</v>
      </c>
      <c r="L639" s="1">
        <v>46193.112662037034</v>
      </c>
      <c r="M639" s="1">
        <v>46193.11383101852</v>
      </c>
      <c r="N639">
        <v>10172</v>
      </c>
      <c r="O639" t="s">
        <v>1849</v>
      </c>
      <c r="P639">
        <v>71</v>
      </c>
      <c r="Q639">
        <v>7.1</v>
      </c>
      <c r="R639" t="s">
        <v>3573</v>
      </c>
      <c r="S639" t="s">
        <v>1851</v>
      </c>
      <c r="T639" t="s">
        <v>1851</v>
      </c>
      <c r="U639" t="s">
        <v>3574</v>
      </c>
      <c r="V639" t="s">
        <v>1851</v>
      </c>
      <c r="W639" t="s">
        <v>1851</v>
      </c>
      <c r="X639" s="1">
        <v>46193.11383101852</v>
      </c>
    </row>
    <row r="640" spans="1:24">
      <c r="A640">
        <v>573</v>
      </c>
      <c r="B640" t="s">
        <v>1847</v>
      </c>
      <c r="C640" t="s">
        <v>1848</v>
      </c>
      <c r="D640">
        <v>4312658</v>
      </c>
      <c r="E640" t="s">
        <v>1894</v>
      </c>
      <c r="F640">
        <v>1</v>
      </c>
      <c r="G640" t="s">
        <v>1683</v>
      </c>
      <c r="H640" t="s">
        <v>3575</v>
      </c>
      <c r="I640" t="s">
        <v>3576</v>
      </c>
      <c r="J640">
        <v>1</v>
      </c>
      <c r="K640" t="s">
        <v>3577</v>
      </c>
      <c r="L640" s="1">
        <v>46193.113981481481</v>
      </c>
      <c r="M640" s="1">
        <v>46193.11409722222</v>
      </c>
      <c r="N640">
        <v>1028</v>
      </c>
      <c r="O640" t="s">
        <v>1849</v>
      </c>
      <c r="P640">
        <v>77</v>
      </c>
      <c r="Q640">
        <v>7.7</v>
      </c>
      <c r="R640" t="s">
        <v>1851</v>
      </c>
      <c r="S640" t="s">
        <v>1851</v>
      </c>
      <c r="T640" t="s">
        <v>1851</v>
      </c>
      <c r="U640" t="s">
        <v>3578</v>
      </c>
      <c r="V640" t="s">
        <v>1851</v>
      </c>
      <c r="W640" t="s">
        <v>1851</v>
      </c>
      <c r="X640" s="1">
        <v>46193.11409722222</v>
      </c>
    </row>
    <row r="641" spans="1:24">
      <c r="A641">
        <v>574</v>
      </c>
      <c r="B641" t="s">
        <v>1847</v>
      </c>
      <c r="C641" t="s">
        <v>1848</v>
      </c>
      <c r="D641">
        <v>3303856</v>
      </c>
      <c r="E641" t="s">
        <v>1894</v>
      </c>
      <c r="F641">
        <v>1</v>
      </c>
      <c r="G641" t="s">
        <v>912</v>
      </c>
      <c r="H641" t="s">
        <v>3579</v>
      </c>
      <c r="I641" t="s">
        <v>3580</v>
      </c>
      <c r="J641">
        <v>1</v>
      </c>
      <c r="K641" t="s">
        <v>3581</v>
      </c>
      <c r="L641" s="1">
        <v>46193.113981481481</v>
      </c>
      <c r="M641" s="1">
        <v>46193.114120370374</v>
      </c>
      <c r="N641">
        <v>1143</v>
      </c>
      <c r="O641" t="s">
        <v>1849</v>
      </c>
      <c r="P641">
        <v>70</v>
      </c>
      <c r="Q641">
        <v>7</v>
      </c>
      <c r="R641" t="s">
        <v>1851</v>
      </c>
      <c r="S641" t="s">
        <v>1851</v>
      </c>
      <c r="T641" t="s">
        <v>1851</v>
      </c>
      <c r="U641" t="s">
        <v>3582</v>
      </c>
      <c r="V641" t="s">
        <v>1851</v>
      </c>
      <c r="W641" t="s">
        <v>1851</v>
      </c>
      <c r="X641" s="1">
        <v>46193.114120370374</v>
      </c>
    </row>
    <row r="642" spans="1:24">
      <c r="A642">
        <v>575</v>
      </c>
      <c r="B642" t="s">
        <v>1847</v>
      </c>
      <c r="C642" t="s">
        <v>1848</v>
      </c>
      <c r="D642">
        <v>4312906</v>
      </c>
      <c r="E642" t="s">
        <v>1885</v>
      </c>
      <c r="F642">
        <v>1</v>
      </c>
      <c r="G642" t="s">
        <v>1570</v>
      </c>
      <c r="H642" t="s">
        <v>3583</v>
      </c>
      <c r="I642" t="s">
        <v>1887</v>
      </c>
      <c r="J642">
        <v>1</v>
      </c>
      <c r="K642" t="s">
        <v>1888</v>
      </c>
      <c r="L642" s="1">
        <v>46193.11414351852</v>
      </c>
      <c r="M642" s="1">
        <v>46193.114293981482</v>
      </c>
      <c r="N642">
        <v>1264</v>
      </c>
      <c r="O642" t="s">
        <v>1849</v>
      </c>
      <c r="P642">
        <v>92</v>
      </c>
      <c r="Q642">
        <v>9.1999999999999993</v>
      </c>
      <c r="R642" t="s">
        <v>3584</v>
      </c>
      <c r="S642" t="s">
        <v>1851</v>
      </c>
      <c r="T642" t="s">
        <v>1851</v>
      </c>
      <c r="U642" t="s">
        <v>3585</v>
      </c>
      <c r="V642" t="s">
        <v>1851</v>
      </c>
      <c r="W642" t="s">
        <v>1851</v>
      </c>
      <c r="X642" s="1">
        <v>46193.114293981482</v>
      </c>
    </row>
    <row r="643" spans="1:24">
      <c r="A643">
        <v>576</v>
      </c>
      <c r="B643" t="s">
        <v>1847</v>
      </c>
      <c r="C643" t="s">
        <v>1848</v>
      </c>
      <c r="D643">
        <v>3500808</v>
      </c>
      <c r="E643" t="s">
        <v>1885</v>
      </c>
      <c r="F643">
        <v>1</v>
      </c>
      <c r="G643" t="s">
        <v>1009</v>
      </c>
      <c r="H643" t="s">
        <v>3586</v>
      </c>
      <c r="I643" t="s">
        <v>1887</v>
      </c>
      <c r="J643">
        <v>1</v>
      </c>
      <c r="K643" t="s">
        <v>1888</v>
      </c>
      <c r="L643" s="1">
        <v>46193.114166666666</v>
      </c>
      <c r="M643" s="1">
        <v>46193.114305555559</v>
      </c>
      <c r="N643">
        <v>1235</v>
      </c>
      <c r="O643" t="s">
        <v>1849</v>
      </c>
      <c r="P643">
        <v>92</v>
      </c>
      <c r="Q643">
        <v>9.1999999999999993</v>
      </c>
      <c r="R643" t="s">
        <v>3587</v>
      </c>
      <c r="S643" t="s">
        <v>1851</v>
      </c>
      <c r="T643" t="s">
        <v>1851</v>
      </c>
      <c r="U643" t="s">
        <v>3588</v>
      </c>
      <c r="V643" t="s">
        <v>1851</v>
      </c>
      <c r="W643" t="s">
        <v>1851</v>
      </c>
      <c r="X643" s="1">
        <v>46193.114305555559</v>
      </c>
    </row>
    <row r="644" spans="1:24">
      <c r="A644">
        <v>577</v>
      </c>
      <c r="B644" t="s">
        <v>1847</v>
      </c>
      <c r="C644" t="s">
        <v>1848</v>
      </c>
      <c r="D644">
        <v>4312906</v>
      </c>
      <c r="E644" t="s">
        <v>1894</v>
      </c>
      <c r="F644">
        <v>1</v>
      </c>
      <c r="G644" t="s">
        <v>1570</v>
      </c>
      <c r="H644" t="s">
        <v>1570</v>
      </c>
      <c r="I644" t="s">
        <v>3589</v>
      </c>
      <c r="J644">
        <v>0</v>
      </c>
      <c r="K644" t="s">
        <v>3590</v>
      </c>
      <c r="L644" s="1">
        <v>46193.114421296297</v>
      </c>
      <c r="M644" s="1">
        <v>46193.114548611113</v>
      </c>
      <c r="N644">
        <v>1152</v>
      </c>
      <c r="O644" t="s">
        <v>1849</v>
      </c>
      <c r="P644">
        <v>72</v>
      </c>
      <c r="Q644">
        <v>7.2</v>
      </c>
      <c r="R644" t="s">
        <v>1851</v>
      </c>
      <c r="S644" t="s">
        <v>1851</v>
      </c>
      <c r="T644" t="s">
        <v>1851</v>
      </c>
      <c r="U644" t="s">
        <v>3591</v>
      </c>
      <c r="V644" t="s">
        <v>1851</v>
      </c>
      <c r="W644" t="s">
        <v>1851</v>
      </c>
      <c r="X644" s="1">
        <v>46193.114548611113</v>
      </c>
    </row>
    <row r="645" spans="1:24">
      <c r="A645">
        <v>578</v>
      </c>
      <c r="B645" t="s">
        <v>1847</v>
      </c>
      <c r="C645" t="s">
        <v>1848</v>
      </c>
      <c r="D645">
        <v>3500808</v>
      </c>
      <c r="E645" t="s">
        <v>1894</v>
      </c>
      <c r="F645">
        <v>1</v>
      </c>
      <c r="G645" t="s">
        <v>1009</v>
      </c>
      <c r="H645" t="s">
        <v>1009</v>
      </c>
      <c r="I645" t="s">
        <v>3592</v>
      </c>
      <c r="J645">
        <v>0</v>
      </c>
      <c r="K645" t="s">
        <v>3593</v>
      </c>
      <c r="L645" s="1">
        <v>46193.114444444444</v>
      </c>
      <c r="M645" s="1">
        <v>46193.114594907405</v>
      </c>
      <c r="N645">
        <v>1323</v>
      </c>
      <c r="O645" t="s">
        <v>1849</v>
      </c>
      <c r="P645">
        <v>48</v>
      </c>
      <c r="Q645">
        <v>4.8</v>
      </c>
      <c r="R645" t="s">
        <v>1851</v>
      </c>
      <c r="S645" t="s">
        <v>1851</v>
      </c>
      <c r="T645" t="s">
        <v>1851</v>
      </c>
      <c r="U645" t="s">
        <v>3594</v>
      </c>
      <c r="V645" t="s">
        <v>1851</v>
      </c>
      <c r="W645" t="s">
        <v>1851</v>
      </c>
      <c r="X645" s="1">
        <v>46193.114594907405</v>
      </c>
    </row>
    <row r="646" spans="1:24">
      <c r="A646">
        <v>579</v>
      </c>
      <c r="B646" t="s">
        <v>1847</v>
      </c>
      <c r="C646" t="s">
        <v>1848</v>
      </c>
      <c r="D646">
        <v>2604403</v>
      </c>
      <c r="E646" t="s">
        <v>1885</v>
      </c>
      <c r="F646">
        <v>3</v>
      </c>
      <c r="G646" t="s">
        <v>561</v>
      </c>
      <c r="H646" t="s">
        <v>3517</v>
      </c>
      <c r="I646" t="s">
        <v>1887</v>
      </c>
      <c r="J646">
        <v>1</v>
      </c>
      <c r="K646" t="s">
        <v>1888</v>
      </c>
      <c r="L646" s="1">
        <v>46193.112986111111</v>
      </c>
      <c r="M646" s="1">
        <v>46193.11509259259</v>
      </c>
      <c r="N646">
        <v>18246</v>
      </c>
      <c r="O646" t="s">
        <v>1854</v>
      </c>
      <c r="R646" t="s">
        <v>3595</v>
      </c>
      <c r="S646" t="s">
        <v>1851</v>
      </c>
      <c r="T646" t="s">
        <v>1851</v>
      </c>
      <c r="U646" t="s">
        <v>3519</v>
      </c>
      <c r="V646" t="s">
        <v>1854</v>
      </c>
      <c r="W646" t="s">
        <v>1851</v>
      </c>
      <c r="X646" s="1">
        <v>46193.11509259259</v>
      </c>
    </row>
    <row r="647" spans="1:24">
      <c r="A647">
        <v>580</v>
      </c>
      <c r="B647" t="s">
        <v>1847</v>
      </c>
      <c r="C647" t="s">
        <v>1848</v>
      </c>
      <c r="D647">
        <v>2604403</v>
      </c>
      <c r="E647" t="s">
        <v>1894</v>
      </c>
      <c r="F647">
        <v>1</v>
      </c>
      <c r="G647" t="s">
        <v>561</v>
      </c>
      <c r="H647" t="s">
        <v>3596</v>
      </c>
      <c r="I647" t="s">
        <v>3597</v>
      </c>
      <c r="J647">
        <v>1</v>
      </c>
      <c r="K647" t="s">
        <v>3598</v>
      </c>
      <c r="L647" s="1">
        <v>46193.115243055552</v>
      </c>
      <c r="M647" s="1">
        <v>46193.115358796298</v>
      </c>
      <c r="N647">
        <v>1029</v>
      </c>
      <c r="O647" t="s">
        <v>1849</v>
      </c>
      <c r="P647">
        <v>54</v>
      </c>
      <c r="Q647">
        <v>5.4</v>
      </c>
      <c r="R647" t="s">
        <v>1851</v>
      </c>
      <c r="S647" t="s">
        <v>1851</v>
      </c>
      <c r="T647" t="s">
        <v>1851</v>
      </c>
      <c r="U647" t="s">
        <v>3599</v>
      </c>
      <c r="V647" t="s">
        <v>1851</v>
      </c>
      <c r="W647" t="s">
        <v>1851</v>
      </c>
      <c r="X647" s="1">
        <v>46193.115358796298</v>
      </c>
    </row>
    <row r="648" spans="1:24">
      <c r="A648">
        <v>581</v>
      </c>
      <c r="B648" t="s">
        <v>1847</v>
      </c>
      <c r="C648" t="s">
        <v>1848</v>
      </c>
      <c r="D648">
        <v>2607604</v>
      </c>
      <c r="E648" t="s">
        <v>1885</v>
      </c>
      <c r="F648">
        <v>1</v>
      </c>
      <c r="G648" t="s">
        <v>586</v>
      </c>
      <c r="H648" t="s">
        <v>3600</v>
      </c>
      <c r="I648" t="s">
        <v>1887</v>
      </c>
      <c r="J648">
        <v>1</v>
      </c>
      <c r="K648" t="s">
        <v>1888</v>
      </c>
      <c r="L648" s="1">
        <v>46193.115405092591</v>
      </c>
      <c r="M648" s="1">
        <v>46193.11577546296</v>
      </c>
      <c r="N648">
        <v>3133</v>
      </c>
      <c r="O648" t="s">
        <v>1849</v>
      </c>
      <c r="P648">
        <v>65</v>
      </c>
      <c r="Q648">
        <v>6.5</v>
      </c>
      <c r="R648" t="s">
        <v>3601</v>
      </c>
      <c r="S648" t="s">
        <v>1851</v>
      </c>
      <c r="T648" t="s">
        <v>1851</v>
      </c>
      <c r="U648" t="s">
        <v>3602</v>
      </c>
      <c r="V648" t="s">
        <v>1851</v>
      </c>
      <c r="W648" t="s">
        <v>1851</v>
      </c>
      <c r="X648" s="1">
        <v>46193.11577546296</v>
      </c>
    </row>
    <row r="649" spans="1:24">
      <c r="A649">
        <v>582</v>
      </c>
      <c r="B649" t="s">
        <v>1847</v>
      </c>
      <c r="C649" t="s">
        <v>1848</v>
      </c>
      <c r="D649">
        <v>2607604</v>
      </c>
      <c r="E649" t="s">
        <v>1894</v>
      </c>
      <c r="F649">
        <v>1</v>
      </c>
      <c r="G649" t="s">
        <v>586</v>
      </c>
      <c r="H649" t="s">
        <v>586</v>
      </c>
      <c r="I649" t="s">
        <v>3603</v>
      </c>
      <c r="J649">
        <v>0</v>
      </c>
      <c r="K649" t="s">
        <v>3604</v>
      </c>
      <c r="L649" s="1">
        <v>46193.115902777776</v>
      </c>
      <c r="M649" s="1">
        <v>46193.115995370368</v>
      </c>
      <c r="N649">
        <v>880</v>
      </c>
      <c r="O649" t="s">
        <v>1849</v>
      </c>
      <c r="P649">
        <v>64</v>
      </c>
      <c r="Q649">
        <v>6.4</v>
      </c>
      <c r="R649" t="s">
        <v>1851</v>
      </c>
      <c r="S649" t="s">
        <v>1851</v>
      </c>
      <c r="T649" t="s">
        <v>1851</v>
      </c>
      <c r="U649" t="s">
        <v>3605</v>
      </c>
      <c r="V649" t="s">
        <v>1851</v>
      </c>
      <c r="W649" t="s">
        <v>1851</v>
      </c>
      <c r="X649" s="1">
        <v>46193.115995370368</v>
      </c>
    </row>
    <row r="650" spans="1:24">
      <c r="A650">
        <v>583</v>
      </c>
      <c r="B650" t="s">
        <v>1847</v>
      </c>
      <c r="C650" t="s">
        <v>1848</v>
      </c>
      <c r="D650">
        <v>2607000</v>
      </c>
      <c r="E650" t="s">
        <v>1885</v>
      </c>
      <c r="F650">
        <v>1</v>
      </c>
      <c r="G650" t="s">
        <v>650</v>
      </c>
      <c r="H650" t="s">
        <v>3606</v>
      </c>
      <c r="I650" t="s">
        <v>1887</v>
      </c>
      <c r="J650">
        <v>1</v>
      </c>
      <c r="K650" t="s">
        <v>1888</v>
      </c>
      <c r="L650" s="1">
        <v>46193.116041666668</v>
      </c>
      <c r="M650" s="1">
        <v>46193.116574074076</v>
      </c>
      <c r="N650">
        <v>4545</v>
      </c>
      <c r="O650" t="s">
        <v>1849</v>
      </c>
      <c r="P650">
        <v>60</v>
      </c>
      <c r="Q650">
        <v>6</v>
      </c>
      <c r="R650" t="s">
        <v>3607</v>
      </c>
      <c r="S650" t="s">
        <v>1851</v>
      </c>
      <c r="T650" t="s">
        <v>1851</v>
      </c>
      <c r="U650" t="s">
        <v>3608</v>
      </c>
      <c r="V650" t="s">
        <v>1851</v>
      </c>
      <c r="W650" t="s">
        <v>1851</v>
      </c>
      <c r="X650" s="1">
        <v>46193.116574074076</v>
      </c>
    </row>
    <row r="651" spans="1:24">
      <c r="A651">
        <v>584</v>
      </c>
      <c r="B651" t="s">
        <v>1847</v>
      </c>
      <c r="C651" t="s">
        <v>1848</v>
      </c>
      <c r="D651">
        <v>4314175</v>
      </c>
      <c r="E651" t="s">
        <v>1885</v>
      </c>
      <c r="F651">
        <v>1</v>
      </c>
      <c r="G651" t="s">
        <v>1703</v>
      </c>
      <c r="H651" t="s">
        <v>3609</v>
      </c>
      <c r="I651" t="s">
        <v>1887</v>
      </c>
      <c r="J651">
        <v>1</v>
      </c>
      <c r="K651" t="s">
        <v>1888</v>
      </c>
      <c r="L651" s="1">
        <v>46193.114594907405</v>
      </c>
      <c r="M651" s="1">
        <v>46193.116770833331</v>
      </c>
      <c r="N651">
        <v>18823</v>
      </c>
      <c r="O651" t="s">
        <v>1854</v>
      </c>
      <c r="R651" t="s">
        <v>3610</v>
      </c>
      <c r="S651" t="s">
        <v>1851</v>
      </c>
      <c r="T651" t="s">
        <v>1851</v>
      </c>
      <c r="U651" t="s">
        <v>3611</v>
      </c>
      <c r="V651" t="s">
        <v>1854</v>
      </c>
      <c r="W651" t="s">
        <v>1851</v>
      </c>
      <c r="X651" s="1">
        <v>46193.116770833331</v>
      </c>
    </row>
    <row r="652" spans="1:24">
      <c r="A652">
        <v>585</v>
      </c>
      <c r="B652" t="s">
        <v>1847</v>
      </c>
      <c r="C652" t="s">
        <v>1848</v>
      </c>
      <c r="D652">
        <v>3506904</v>
      </c>
      <c r="E652" t="s">
        <v>1885</v>
      </c>
      <c r="F652">
        <v>1</v>
      </c>
      <c r="G652" t="s">
        <v>1352</v>
      </c>
      <c r="H652" t="s">
        <v>3612</v>
      </c>
      <c r="I652" t="s">
        <v>1887</v>
      </c>
      <c r="J652">
        <v>1</v>
      </c>
      <c r="K652" t="s">
        <v>1888</v>
      </c>
      <c r="L652" s="1">
        <v>46193.114641203705</v>
      </c>
      <c r="M652" s="1">
        <v>46193.11681712963</v>
      </c>
      <c r="N652">
        <v>18792</v>
      </c>
      <c r="O652" t="s">
        <v>1854</v>
      </c>
      <c r="R652" t="s">
        <v>3613</v>
      </c>
      <c r="S652" t="s">
        <v>1851</v>
      </c>
      <c r="T652" t="s">
        <v>1851</v>
      </c>
      <c r="U652" t="s">
        <v>3614</v>
      </c>
      <c r="V652" t="s">
        <v>1854</v>
      </c>
      <c r="W652" t="s">
        <v>1851</v>
      </c>
      <c r="X652" s="1">
        <v>46193.11681712963</v>
      </c>
    </row>
    <row r="653" spans="1:24">
      <c r="A653">
        <v>586</v>
      </c>
      <c r="B653" t="s">
        <v>1847</v>
      </c>
      <c r="C653" t="s">
        <v>1848</v>
      </c>
      <c r="D653">
        <v>2607000</v>
      </c>
      <c r="E653" t="s">
        <v>1894</v>
      </c>
      <c r="F653">
        <v>1</v>
      </c>
      <c r="G653" t="s">
        <v>650</v>
      </c>
      <c r="H653" t="s">
        <v>650</v>
      </c>
      <c r="I653" t="s">
        <v>3615</v>
      </c>
      <c r="J653">
        <v>0</v>
      </c>
      <c r="K653" t="s">
        <v>3616</v>
      </c>
      <c r="L653" s="1">
        <v>46193.116701388892</v>
      </c>
      <c r="M653" s="1">
        <v>46193.116909722223</v>
      </c>
      <c r="N653">
        <v>1796</v>
      </c>
      <c r="O653" t="s">
        <v>1849</v>
      </c>
      <c r="P653">
        <v>64</v>
      </c>
      <c r="Q653">
        <v>6.4</v>
      </c>
      <c r="R653" t="s">
        <v>1851</v>
      </c>
      <c r="S653" t="s">
        <v>1851</v>
      </c>
      <c r="T653" t="s">
        <v>1851</v>
      </c>
      <c r="U653" t="s">
        <v>3617</v>
      </c>
      <c r="V653" t="s">
        <v>1851</v>
      </c>
      <c r="W653" t="s">
        <v>1851</v>
      </c>
      <c r="X653" s="1">
        <v>46193.116909722223</v>
      </c>
    </row>
    <row r="654" spans="1:24">
      <c r="A654">
        <v>587</v>
      </c>
      <c r="B654" t="s">
        <v>1847</v>
      </c>
      <c r="C654" t="s">
        <v>1848</v>
      </c>
      <c r="D654">
        <v>4314175</v>
      </c>
      <c r="E654" t="s">
        <v>1885</v>
      </c>
      <c r="F654">
        <v>2</v>
      </c>
      <c r="G654" t="s">
        <v>1703</v>
      </c>
      <c r="H654" t="s">
        <v>3609</v>
      </c>
      <c r="I654" t="s">
        <v>1887</v>
      </c>
      <c r="J654">
        <v>1</v>
      </c>
      <c r="K654" t="s">
        <v>1888</v>
      </c>
      <c r="L654" s="1">
        <v>46193.116990740738</v>
      </c>
      <c r="M654" s="1">
        <v>46193.117094907408</v>
      </c>
      <c r="N654">
        <v>873</v>
      </c>
      <c r="O654" t="s">
        <v>1849</v>
      </c>
      <c r="P654">
        <v>92</v>
      </c>
      <c r="Q654">
        <v>9.1999999999999993</v>
      </c>
      <c r="R654" t="s">
        <v>3618</v>
      </c>
      <c r="S654" t="s">
        <v>1851</v>
      </c>
      <c r="T654" t="s">
        <v>1851</v>
      </c>
      <c r="U654" t="s">
        <v>3611</v>
      </c>
      <c r="V654" t="s">
        <v>1851</v>
      </c>
      <c r="W654" t="s">
        <v>1851</v>
      </c>
      <c r="X654" s="1">
        <v>46193.117094907408</v>
      </c>
    </row>
    <row r="655" spans="1:24">
      <c r="A655">
        <v>588</v>
      </c>
      <c r="B655" t="s">
        <v>1847</v>
      </c>
      <c r="C655" t="s">
        <v>1848</v>
      </c>
      <c r="D655">
        <v>2607307</v>
      </c>
      <c r="E655" t="s">
        <v>1885</v>
      </c>
      <c r="F655">
        <v>1</v>
      </c>
      <c r="G655" t="s">
        <v>720</v>
      </c>
      <c r="H655" t="s">
        <v>3619</v>
      </c>
      <c r="I655" t="s">
        <v>1887</v>
      </c>
      <c r="J655">
        <v>1</v>
      </c>
      <c r="K655" t="s">
        <v>1888</v>
      </c>
      <c r="L655" s="1">
        <v>46193.116956018515</v>
      </c>
      <c r="M655" s="1">
        <v>46193.117210648146</v>
      </c>
      <c r="N655">
        <v>2243</v>
      </c>
      <c r="O655" t="s">
        <v>1849</v>
      </c>
      <c r="P655">
        <v>83</v>
      </c>
      <c r="Q655">
        <v>8.3000000000000007</v>
      </c>
      <c r="R655" t="s">
        <v>3620</v>
      </c>
      <c r="S655" t="s">
        <v>1851</v>
      </c>
      <c r="T655" t="s">
        <v>1851</v>
      </c>
      <c r="U655" t="s">
        <v>3621</v>
      </c>
      <c r="V655" t="s">
        <v>1851</v>
      </c>
      <c r="W655" t="s">
        <v>1851</v>
      </c>
      <c r="X655" s="1">
        <v>46193.117210648146</v>
      </c>
    </row>
    <row r="656" spans="1:24">
      <c r="A656">
        <v>589</v>
      </c>
      <c r="B656" t="s">
        <v>1847</v>
      </c>
      <c r="C656" t="s">
        <v>1848</v>
      </c>
      <c r="D656">
        <v>4314175</v>
      </c>
      <c r="E656" t="s">
        <v>1894</v>
      </c>
      <c r="F656">
        <v>1</v>
      </c>
      <c r="G656" t="s">
        <v>1703</v>
      </c>
      <c r="H656" t="s">
        <v>1703</v>
      </c>
      <c r="I656" t="s">
        <v>3622</v>
      </c>
      <c r="J656">
        <v>0</v>
      </c>
      <c r="K656" t="s">
        <v>1702</v>
      </c>
      <c r="L656" s="1">
        <v>46193.117245370369</v>
      </c>
      <c r="M656" s="1">
        <v>46193.117384259262</v>
      </c>
      <c r="N656">
        <v>1235</v>
      </c>
      <c r="O656" t="s">
        <v>1849</v>
      </c>
      <c r="P656">
        <v>59</v>
      </c>
      <c r="Q656">
        <v>5.9</v>
      </c>
      <c r="R656" t="s">
        <v>1851</v>
      </c>
      <c r="S656" t="s">
        <v>1851</v>
      </c>
      <c r="T656" t="s">
        <v>1851</v>
      </c>
      <c r="U656" t="s">
        <v>3623</v>
      </c>
      <c r="V656" t="s">
        <v>1851</v>
      </c>
      <c r="W656" t="s">
        <v>1851</v>
      </c>
      <c r="X656" s="1">
        <v>46193.117384259262</v>
      </c>
    </row>
    <row r="657" spans="1:24">
      <c r="A657">
        <v>590</v>
      </c>
      <c r="B657" t="s">
        <v>1847</v>
      </c>
      <c r="C657" t="s">
        <v>1848</v>
      </c>
      <c r="D657">
        <v>2607307</v>
      </c>
      <c r="E657" t="s">
        <v>1894</v>
      </c>
      <c r="F657">
        <v>1</v>
      </c>
      <c r="G657" t="s">
        <v>720</v>
      </c>
      <c r="H657" t="s">
        <v>3624</v>
      </c>
      <c r="I657" t="s">
        <v>3625</v>
      </c>
      <c r="J657">
        <v>1</v>
      </c>
      <c r="K657" t="s">
        <v>3626</v>
      </c>
      <c r="L657" s="1">
        <v>46193.117361111108</v>
      </c>
      <c r="M657" s="1">
        <v>46193.117488425924</v>
      </c>
      <c r="N657">
        <v>1038</v>
      </c>
      <c r="O657" t="s">
        <v>1849</v>
      </c>
      <c r="P657">
        <v>80</v>
      </c>
      <c r="Q657">
        <v>8</v>
      </c>
      <c r="R657" t="s">
        <v>1851</v>
      </c>
      <c r="S657" t="s">
        <v>1851</v>
      </c>
      <c r="T657" t="s">
        <v>1851</v>
      </c>
      <c r="U657" t="s">
        <v>3627</v>
      </c>
      <c r="V657" t="s">
        <v>1851</v>
      </c>
      <c r="W657" t="s">
        <v>1851</v>
      </c>
      <c r="X657" s="1">
        <v>46193.117488425924</v>
      </c>
    </row>
    <row r="658" spans="1:24">
      <c r="A658">
        <v>591</v>
      </c>
      <c r="B658" t="s">
        <v>1847</v>
      </c>
      <c r="C658" t="s">
        <v>1848</v>
      </c>
      <c r="D658">
        <v>4316451</v>
      </c>
      <c r="E658" t="s">
        <v>1885</v>
      </c>
      <c r="F658">
        <v>1</v>
      </c>
      <c r="G658" t="s">
        <v>1713</v>
      </c>
      <c r="H658" t="s">
        <v>3628</v>
      </c>
      <c r="I658" t="s">
        <v>1887</v>
      </c>
      <c r="J658">
        <v>1</v>
      </c>
      <c r="K658" t="s">
        <v>1888</v>
      </c>
      <c r="L658" s="1">
        <v>46193.117430555554</v>
      </c>
      <c r="M658" s="1">
        <v>46193.11755787037</v>
      </c>
      <c r="N658">
        <v>1106</v>
      </c>
      <c r="O658" t="s">
        <v>1849</v>
      </c>
      <c r="P658">
        <v>92</v>
      </c>
      <c r="Q658">
        <v>9.1999999999999993</v>
      </c>
      <c r="R658" t="s">
        <v>3629</v>
      </c>
      <c r="S658" t="s">
        <v>1851</v>
      </c>
      <c r="T658" t="s">
        <v>1851</v>
      </c>
      <c r="U658" t="s">
        <v>3630</v>
      </c>
      <c r="V658" t="s">
        <v>1851</v>
      </c>
      <c r="W658" t="s">
        <v>1851</v>
      </c>
      <c r="X658" s="1">
        <v>46193.11755787037</v>
      </c>
    </row>
    <row r="659" spans="1:24">
      <c r="A659">
        <v>592</v>
      </c>
      <c r="B659" t="s">
        <v>1847</v>
      </c>
      <c r="C659" t="s">
        <v>1848</v>
      </c>
      <c r="D659">
        <v>4316451</v>
      </c>
      <c r="E659" t="s">
        <v>1894</v>
      </c>
      <c r="F659">
        <v>1</v>
      </c>
      <c r="G659" t="s">
        <v>1713</v>
      </c>
      <c r="H659" t="s">
        <v>1713</v>
      </c>
      <c r="I659" t="s">
        <v>3631</v>
      </c>
      <c r="J659">
        <v>0</v>
      </c>
      <c r="K659" t="s">
        <v>3632</v>
      </c>
      <c r="L659" s="1">
        <v>46193.117696759262</v>
      </c>
      <c r="M659" s="1">
        <v>46193.117928240739</v>
      </c>
      <c r="N659">
        <v>1976</v>
      </c>
      <c r="O659" t="s">
        <v>1849</v>
      </c>
      <c r="P659">
        <v>67</v>
      </c>
      <c r="Q659">
        <v>6.7</v>
      </c>
      <c r="R659" t="s">
        <v>1851</v>
      </c>
      <c r="S659" t="s">
        <v>1851</v>
      </c>
      <c r="T659" t="s">
        <v>1851</v>
      </c>
      <c r="U659" t="s">
        <v>3633</v>
      </c>
      <c r="V659" t="s">
        <v>1851</v>
      </c>
      <c r="W659" t="s">
        <v>1851</v>
      </c>
      <c r="X659" s="1">
        <v>46193.117928240739</v>
      </c>
    </row>
    <row r="660" spans="1:24">
      <c r="A660">
        <v>593</v>
      </c>
      <c r="B660" t="s">
        <v>1847</v>
      </c>
      <c r="C660" t="s">
        <v>1848</v>
      </c>
      <c r="D660">
        <v>2609006</v>
      </c>
      <c r="E660" t="s">
        <v>1885</v>
      </c>
      <c r="F660">
        <v>1</v>
      </c>
      <c r="G660" t="s">
        <v>265</v>
      </c>
      <c r="H660" t="s">
        <v>3634</v>
      </c>
      <c r="I660" t="s">
        <v>1887</v>
      </c>
      <c r="J660">
        <v>1</v>
      </c>
      <c r="K660" t="s">
        <v>1888</v>
      </c>
      <c r="L660" s="1">
        <v>46193.117534722223</v>
      </c>
      <c r="M660" s="1">
        <v>46193.117939814816</v>
      </c>
      <c r="N660">
        <v>3480</v>
      </c>
      <c r="O660" t="s">
        <v>1849</v>
      </c>
      <c r="P660">
        <v>86</v>
      </c>
      <c r="Q660">
        <v>8.6</v>
      </c>
      <c r="R660" t="s">
        <v>3635</v>
      </c>
      <c r="S660" t="s">
        <v>1851</v>
      </c>
      <c r="T660" t="s">
        <v>1851</v>
      </c>
      <c r="U660" t="s">
        <v>3636</v>
      </c>
      <c r="V660" t="s">
        <v>1851</v>
      </c>
      <c r="W660" t="s">
        <v>1851</v>
      </c>
      <c r="X660" s="1">
        <v>46193.117939814816</v>
      </c>
    </row>
    <row r="661" spans="1:24">
      <c r="A661">
        <v>594</v>
      </c>
      <c r="B661" t="s">
        <v>1847</v>
      </c>
      <c r="C661" t="s">
        <v>1848</v>
      </c>
      <c r="D661">
        <v>2609006</v>
      </c>
      <c r="E661" t="s">
        <v>1894</v>
      </c>
      <c r="F661">
        <v>1</v>
      </c>
      <c r="G661" t="s">
        <v>265</v>
      </c>
      <c r="H661" t="s">
        <v>265</v>
      </c>
      <c r="I661" t="s">
        <v>3637</v>
      </c>
      <c r="J661">
        <v>0</v>
      </c>
      <c r="K661" t="s">
        <v>3638</v>
      </c>
      <c r="L661" s="1">
        <v>46193.118078703701</v>
      </c>
      <c r="M661" s="1">
        <v>46193.11822916667</v>
      </c>
      <c r="N661">
        <v>1223</v>
      </c>
      <c r="O661" t="s">
        <v>1849</v>
      </c>
      <c r="P661">
        <v>84</v>
      </c>
      <c r="Q661">
        <v>8.4</v>
      </c>
      <c r="R661" t="s">
        <v>1851</v>
      </c>
      <c r="S661" t="s">
        <v>1851</v>
      </c>
      <c r="T661" t="s">
        <v>1851</v>
      </c>
      <c r="U661" t="s">
        <v>3639</v>
      </c>
      <c r="V661" t="s">
        <v>1851</v>
      </c>
      <c r="W661" t="s">
        <v>1851</v>
      </c>
      <c r="X661" s="1">
        <v>46193.11822916667</v>
      </c>
    </row>
    <row r="662" spans="1:24">
      <c r="A662">
        <v>595</v>
      </c>
      <c r="B662" t="s">
        <v>1847</v>
      </c>
      <c r="C662" t="s">
        <v>1848</v>
      </c>
      <c r="D662">
        <v>2611705</v>
      </c>
      <c r="E662" t="s">
        <v>1885</v>
      </c>
      <c r="F662">
        <v>1</v>
      </c>
      <c r="G662" t="s">
        <v>690</v>
      </c>
      <c r="H662" t="s">
        <v>3640</v>
      </c>
      <c r="I662" t="s">
        <v>1887</v>
      </c>
      <c r="J662">
        <v>1</v>
      </c>
      <c r="K662" t="s">
        <v>1888</v>
      </c>
      <c r="L662" s="1">
        <v>46193.118263888886</v>
      </c>
      <c r="M662" s="1">
        <v>46193.118541666663</v>
      </c>
      <c r="N662">
        <v>2410</v>
      </c>
      <c r="O662" t="s">
        <v>1849</v>
      </c>
      <c r="P662">
        <v>65</v>
      </c>
      <c r="Q662">
        <v>6.5</v>
      </c>
      <c r="R662" t="s">
        <v>3641</v>
      </c>
      <c r="S662" t="s">
        <v>1851</v>
      </c>
      <c r="T662" t="s">
        <v>1851</v>
      </c>
      <c r="U662" t="s">
        <v>3642</v>
      </c>
      <c r="V662" t="s">
        <v>1851</v>
      </c>
      <c r="W662" t="s">
        <v>1851</v>
      </c>
      <c r="X662" s="1">
        <v>46193.118541666663</v>
      </c>
    </row>
    <row r="663" spans="1:24">
      <c r="A663">
        <v>596</v>
      </c>
      <c r="B663" t="s">
        <v>1847</v>
      </c>
      <c r="C663" t="s">
        <v>1848</v>
      </c>
      <c r="D663">
        <v>2611705</v>
      </c>
      <c r="E663" t="s">
        <v>1894</v>
      </c>
      <c r="F663">
        <v>1</v>
      </c>
      <c r="G663" t="s">
        <v>690</v>
      </c>
      <c r="H663" t="s">
        <v>690</v>
      </c>
      <c r="I663" t="s">
        <v>3643</v>
      </c>
      <c r="J663">
        <v>0</v>
      </c>
      <c r="K663" t="s">
        <v>3644</v>
      </c>
      <c r="L663" s="1">
        <v>46193.118692129632</v>
      </c>
      <c r="M663" s="1">
        <v>46193.118807870371</v>
      </c>
      <c r="N663">
        <v>996</v>
      </c>
      <c r="O663" t="s">
        <v>1849</v>
      </c>
      <c r="P663">
        <v>68</v>
      </c>
      <c r="Q663">
        <v>6.8</v>
      </c>
      <c r="R663" t="s">
        <v>1851</v>
      </c>
      <c r="S663" t="s">
        <v>1851</v>
      </c>
      <c r="T663" t="s">
        <v>1851</v>
      </c>
      <c r="U663" t="s">
        <v>3645</v>
      </c>
      <c r="V663" t="s">
        <v>1851</v>
      </c>
      <c r="W663" t="s">
        <v>1851</v>
      </c>
      <c r="X663" s="1">
        <v>46193.118807870371</v>
      </c>
    </row>
    <row r="664" spans="1:24">
      <c r="A664">
        <v>597</v>
      </c>
      <c r="B664" t="s">
        <v>1847</v>
      </c>
      <c r="C664" t="s">
        <v>1848</v>
      </c>
      <c r="D664">
        <v>3506904</v>
      </c>
      <c r="E664" t="s">
        <v>1885</v>
      </c>
      <c r="F664">
        <v>2</v>
      </c>
      <c r="G664" t="s">
        <v>1352</v>
      </c>
      <c r="H664" t="s">
        <v>3612</v>
      </c>
      <c r="I664" t="s">
        <v>1887</v>
      </c>
      <c r="J664">
        <v>1</v>
      </c>
      <c r="K664" t="s">
        <v>1888</v>
      </c>
      <c r="L664" s="1">
        <v>46193.117002314815</v>
      </c>
      <c r="M664" s="1">
        <v>46193.119131944448</v>
      </c>
      <c r="N664">
        <v>18352</v>
      </c>
      <c r="O664" t="s">
        <v>1854</v>
      </c>
      <c r="R664" t="s">
        <v>3646</v>
      </c>
      <c r="S664" t="s">
        <v>1851</v>
      </c>
      <c r="T664" t="s">
        <v>1851</v>
      </c>
      <c r="U664" t="s">
        <v>3614</v>
      </c>
      <c r="V664" t="s">
        <v>1854</v>
      </c>
      <c r="W664" t="s">
        <v>1851</v>
      </c>
      <c r="X664" s="1">
        <v>46193.119131944448</v>
      </c>
    </row>
    <row r="665" spans="1:24">
      <c r="A665">
        <v>598</v>
      </c>
      <c r="B665" t="s">
        <v>1847</v>
      </c>
      <c r="C665" t="s">
        <v>1848</v>
      </c>
      <c r="D665">
        <v>4319109</v>
      </c>
      <c r="E665" t="s">
        <v>1885</v>
      </c>
      <c r="F665">
        <v>1</v>
      </c>
      <c r="G665" t="s">
        <v>1807</v>
      </c>
      <c r="H665" t="s">
        <v>3647</v>
      </c>
      <c r="I665" t="s">
        <v>1887</v>
      </c>
      <c r="J665">
        <v>1</v>
      </c>
      <c r="K665" t="s">
        <v>1888</v>
      </c>
      <c r="L665" s="1">
        <v>46193.117974537039</v>
      </c>
      <c r="M665" s="1">
        <v>46193.119201388887</v>
      </c>
      <c r="N665">
        <v>10590</v>
      </c>
      <c r="O665" t="s">
        <v>1849</v>
      </c>
      <c r="P665">
        <v>58</v>
      </c>
      <c r="Q665">
        <v>5.8</v>
      </c>
      <c r="R665" t="s">
        <v>3648</v>
      </c>
      <c r="S665" t="s">
        <v>1851</v>
      </c>
      <c r="T665" t="s">
        <v>1851</v>
      </c>
      <c r="U665" t="s">
        <v>3649</v>
      </c>
      <c r="V665" t="s">
        <v>1851</v>
      </c>
      <c r="W665" t="s">
        <v>1851</v>
      </c>
      <c r="X665" s="1">
        <v>46193.119201388887</v>
      </c>
    </row>
    <row r="666" spans="1:24">
      <c r="A666">
        <v>599</v>
      </c>
      <c r="B666" t="s">
        <v>1847</v>
      </c>
      <c r="C666" t="s">
        <v>1848</v>
      </c>
      <c r="D666">
        <v>4319109</v>
      </c>
      <c r="E666" t="s">
        <v>1894</v>
      </c>
      <c r="F666">
        <v>1</v>
      </c>
      <c r="G666" t="s">
        <v>1807</v>
      </c>
      <c r="H666" t="s">
        <v>1807</v>
      </c>
      <c r="I666" t="s">
        <v>3650</v>
      </c>
      <c r="J666">
        <v>0</v>
      </c>
      <c r="K666" t="s">
        <v>3651</v>
      </c>
      <c r="L666" s="1">
        <v>46193.119340277779</v>
      </c>
      <c r="M666" s="1">
        <v>46193.119456018518</v>
      </c>
      <c r="N666">
        <v>982</v>
      </c>
      <c r="O666" t="s">
        <v>1849</v>
      </c>
      <c r="P666">
        <v>60</v>
      </c>
      <c r="Q666">
        <v>6</v>
      </c>
      <c r="R666" t="s">
        <v>1851</v>
      </c>
      <c r="S666" t="s">
        <v>1851</v>
      </c>
      <c r="T666" t="s">
        <v>1851</v>
      </c>
      <c r="U666" t="s">
        <v>3652</v>
      </c>
      <c r="V666" t="s">
        <v>1851</v>
      </c>
      <c r="W666" t="s">
        <v>1851</v>
      </c>
      <c r="X666" s="1">
        <v>46193.119456018518</v>
      </c>
    </row>
    <row r="667" spans="1:24">
      <c r="A667">
        <v>600</v>
      </c>
      <c r="B667" t="s">
        <v>1847</v>
      </c>
      <c r="C667" t="s">
        <v>1848</v>
      </c>
      <c r="D667">
        <v>3506904</v>
      </c>
      <c r="E667" t="s">
        <v>1885</v>
      </c>
      <c r="F667">
        <v>3</v>
      </c>
      <c r="G667" t="s">
        <v>1352</v>
      </c>
      <c r="H667" t="s">
        <v>3612</v>
      </c>
      <c r="I667" t="s">
        <v>1887</v>
      </c>
      <c r="J667">
        <v>1</v>
      </c>
      <c r="K667" t="s">
        <v>1888</v>
      </c>
      <c r="L667" s="1">
        <v>46193.119479166664</v>
      </c>
      <c r="M667" s="1">
        <v>46193.119490740741</v>
      </c>
      <c r="N667">
        <v>110</v>
      </c>
      <c r="O667" t="s">
        <v>1849</v>
      </c>
      <c r="P667">
        <v>70</v>
      </c>
      <c r="Q667">
        <v>7</v>
      </c>
      <c r="R667" t="s">
        <v>3653</v>
      </c>
      <c r="S667" t="s">
        <v>1851</v>
      </c>
      <c r="T667" t="s">
        <v>1851</v>
      </c>
      <c r="U667" t="s">
        <v>3614</v>
      </c>
      <c r="V667" t="s">
        <v>1851</v>
      </c>
      <c r="W667" t="s">
        <v>1851</v>
      </c>
      <c r="X667" s="1">
        <v>46193.119490740741</v>
      </c>
    </row>
    <row r="668" spans="1:24">
      <c r="A668">
        <v>601</v>
      </c>
      <c r="B668" t="s">
        <v>1847</v>
      </c>
      <c r="C668" t="s">
        <v>1848</v>
      </c>
      <c r="D668">
        <v>3506904</v>
      </c>
      <c r="E668" t="s">
        <v>1894</v>
      </c>
      <c r="F668">
        <v>1</v>
      </c>
      <c r="G668" t="s">
        <v>1352</v>
      </c>
      <c r="H668" t="s">
        <v>1352</v>
      </c>
      <c r="I668" t="s">
        <v>3654</v>
      </c>
      <c r="J668">
        <v>0</v>
      </c>
      <c r="K668" t="s">
        <v>3655</v>
      </c>
      <c r="L668" s="1">
        <v>46193.119618055556</v>
      </c>
      <c r="M668" s="1">
        <v>46193.119768518518</v>
      </c>
      <c r="N668">
        <v>1313</v>
      </c>
      <c r="O668" t="s">
        <v>1849</v>
      </c>
      <c r="P668">
        <v>76</v>
      </c>
      <c r="Q668">
        <v>7.6</v>
      </c>
      <c r="R668" t="s">
        <v>1851</v>
      </c>
      <c r="S668" t="s">
        <v>1851</v>
      </c>
      <c r="T668" t="s">
        <v>1851</v>
      </c>
      <c r="U668" t="s">
        <v>3656</v>
      </c>
      <c r="V668" t="s">
        <v>1851</v>
      </c>
      <c r="W668" t="s">
        <v>1851</v>
      </c>
      <c r="X668" s="1">
        <v>46193.119768518518</v>
      </c>
    </row>
    <row r="669" spans="1:24">
      <c r="A669">
        <v>602</v>
      </c>
      <c r="B669" t="s">
        <v>1847</v>
      </c>
      <c r="C669" t="s">
        <v>1848</v>
      </c>
      <c r="D669">
        <v>3507803</v>
      </c>
      <c r="E669" t="s">
        <v>1885</v>
      </c>
      <c r="F669">
        <v>1</v>
      </c>
      <c r="G669" t="s">
        <v>1129</v>
      </c>
      <c r="H669" t="s">
        <v>3657</v>
      </c>
      <c r="I669" t="s">
        <v>1887</v>
      </c>
      <c r="J669">
        <v>1</v>
      </c>
      <c r="K669" t="s">
        <v>1888</v>
      </c>
      <c r="L669" s="1">
        <v>46193.119814814818</v>
      </c>
      <c r="M669" s="1">
        <v>46193.12023148148</v>
      </c>
      <c r="N669">
        <v>3673</v>
      </c>
      <c r="O669" t="s">
        <v>1849</v>
      </c>
      <c r="P669">
        <v>63</v>
      </c>
      <c r="Q669">
        <v>6.3</v>
      </c>
      <c r="R669" t="s">
        <v>3658</v>
      </c>
      <c r="S669" t="s">
        <v>1851</v>
      </c>
      <c r="T669" t="s">
        <v>1851</v>
      </c>
      <c r="U669" t="s">
        <v>3659</v>
      </c>
      <c r="V669" t="s">
        <v>1851</v>
      </c>
      <c r="W669" t="s">
        <v>1851</v>
      </c>
      <c r="X669" s="1">
        <v>46193.12023148148</v>
      </c>
    </row>
    <row r="670" spans="1:24">
      <c r="A670">
        <v>603</v>
      </c>
      <c r="B670" t="s">
        <v>1847</v>
      </c>
      <c r="C670" t="s">
        <v>1848</v>
      </c>
      <c r="D670">
        <v>4320206</v>
      </c>
      <c r="E670" t="s">
        <v>1885</v>
      </c>
      <c r="F670">
        <v>1</v>
      </c>
      <c r="G670" t="s">
        <v>1648</v>
      </c>
      <c r="H670" t="s">
        <v>3660</v>
      </c>
      <c r="I670" t="s">
        <v>1887</v>
      </c>
      <c r="J670">
        <v>1</v>
      </c>
      <c r="K670" t="s">
        <v>1888</v>
      </c>
      <c r="L670" s="1">
        <v>46193.119502314818</v>
      </c>
      <c r="M670" s="1">
        <v>46193.12023148148</v>
      </c>
      <c r="N670">
        <v>6332</v>
      </c>
      <c r="O670" t="s">
        <v>1849</v>
      </c>
      <c r="P670">
        <v>44</v>
      </c>
      <c r="Q670">
        <v>4.4000000000000004</v>
      </c>
      <c r="R670" t="s">
        <v>3661</v>
      </c>
      <c r="S670" t="s">
        <v>1851</v>
      </c>
      <c r="T670" t="s">
        <v>1851</v>
      </c>
      <c r="U670" t="s">
        <v>3662</v>
      </c>
      <c r="V670" t="s">
        <v>1851</v>
      </c>
      <c r="W670" t="s">
        <v>1851</v>
      </c>
      <c r="X670" s="1">
        <v>46193.12023148148</v>
      </c>
    </row>
    <row r="671" spans="1:24">
      <c r="A671">
        <v>604</v>
      </c>
      <c r="B671" t="s">
        <v>1847</v>
      </c>
      <c r="C671" t="s">
        <v>1848</v>
      </c>
      <c r="D671">
        <v>4320206</v>
      </c>
      <c r="E671" t="s">
        <v>1894</v>
      </c>
      <c r="F671">
        <v>1</v>
      </c>
      <c r="G671" t="s">
        <v>1648</v>
      </c>
      <c r="H671" t="s">
        <v>3663</v>
      </c>
      <c r="I671" t="s">
        <v>3664</v>
      </c>
      <c r="J671">
        <v>1</v>
      </c>
      <c r="K671" t="s">
        <v>3665</v>
      </c>
      <c r="L671" s="1">
        <v>46193.120358796295</v>
      </c>
      <c r="M671" s="1">
        <v>46193.120439814818</v>
      </c>
      <c r="N671">
        <v>709</v>
      </c>
      <c r="O671" t="s">
        <v>1849</v>
      </c>
      <c r="P671">
        <v>45</v>
      </c>
      <c r="Q671">
        <v>4.5</v>
      </c>
      <c r="R671" t="s">
        <v>1851</v>
      </c>
      <c r="S671" t="s">
        <v>1851</v>
      </c>
      <c r="T671" t="s">
        <v>1851</v>
      </c>
      <c r="U671" t="s">
        <v>3666</v>
      </c>
      <c r="V671" t="s">
        <v>1851</v>
      </c>
      <c r="W671" t="s">
        <v>1851</v>
      </c>
      <c r="X671" s="1">
        <v>46193.120439814818</v>
      </c>
    </row>
    <row r="672" spans="1:24">
      <c r="A672">
        <v>605</v>
      </c>
      <c r="B672" t="s">
        <v>1847</v>
      </c>
      <c r="C672" t="s">
        <v>1848</v>
      </c>
      <c r="D672">
        <v>3507803</v>
      </c>
      <c r="E672" t="s">
        <v>1894</v>
      </c>
      <c r="F672">
        <v>1</v>
      </c>
      <c r="G672" t="s">
        <v>1129</v>
      </c>
      <c r="H672" t="s">
        <v>3667</v>
      </c>
      <c r="I672" t="s">
        <v>3668</v>
      </c>
      <c r="J672">
        <v>1</v>
      </c>
      <c r="K672" t="s">
        <v>3669</v>
      </c>
      <c r="L672" s="1">
        <v>46193.120358796295</v>
      </c>
      <c r="M672" s="1">
        <v>46193.120497685188</v>
      </c>
      <c r="N672">
        <v>1174</v>
      </c>
      <c r="O672" t="s">
        <v>1849</v>
      </c>
      <c r="P672">
        <v>62</v>
      </c>
      <c r="Q672">
        <v>6.2</v>
      </c>
      <c r="R672" t="s">
        <v>1851</v>
      </c>
      <c r="S672" t="s">
        <v>1851</v>
      </c>
      <c r="T672" t="s">
        <v>1851</v>
      </c>
      <c r="U672" t="s">
        <v>3670</v>
      </c>
      <c r="V672" t="s">
        <v>1851</v>
      </c>
      <c r="W672" t="s">
        <v>1851</v>
      </c>
      <c r="X672" s="1">
        <v>46193.120497685188</v>
      </c>
    </row>
    <row r="673" spans="1:24">
      <c r="A673">
        <v>606</v>
      </c>
      <c r="B673" t="s">
        <v>1847</v>
      </c>
      <c r="C673" t="s">
        <v>1848</v>
      </c>
      <c r="D673">
        <v>4321436</v>
      </c>
      <c r="E673" t="s">
        <v>1885</v>
      </c>
      <c r="F673">
        <v>1</v>
      </c>
      <c r="G673" t="s">
        <v>1812</v>
      </c>
      <c r="H673" t="s">
        <v>3671</v>
      </c>
      <c r="I673" t="s">
        <v>1887</v>
      </c>
      <c r="J673">
        <v>1</v>
      </c>
      <c r="K673" t="s">
        <v>1888</v>
      </c>
      <c r="L673" s="1">
        <v>46193.120497685188</v>
      </c>
      <c r="M673" s="1">
        <v>46193.120636574073</v>
      </c>
      <c r="N673">
        <v>1128</v>
      </c>
      <c r="O673" t="s">
        <v>1849</v>
      </c>
      <c r="P673">
        <v>92</v>
      </c>
      <c r="Q673">
        <v>9.1999999999999993</v>
      </c>
      <c r="R673" t="s">
        <v>3672</v>
      </c>
      <c r="S673" t="s">
        <v>1851</v>
      </c>
      <c r="T673" t="s">
        <v>1851</v>
      </c>
      <c r="U673" t="s">
        <v>3673</v>
      </c>
      <c r="V673" t="s">
        <v>1851</v>
      </c>
      <c r="W673" t="s">
        <v>1851</v>
      </c>
      <c r="X673" s="1">
        <v>46193.120636574073</v>
      </c>
    </row>
    <row r="674" spans="1:24">
      <c r="A674">
        <v>607</v>
      </c>
      <c r="B674" t="s">
        <v>1847</v>
      </c>
      <c r="C674" t="s">
        <v>1848</v>
      </c>
      <c r="D674">
        <v>3508603</v>
      </c>
      <c r="E674" t="s">
        <v>1885</v>
      </c>
      <c r="F674">
        <v>1</v>
      </c>
      <c r="G674" t="s">
        <v>1089</v>
      </c>
      <c r="H674" t="s">
        <v>3674</v>
      </c>
      <c r="I674" t="s">
        <v>1887</v>
      </c>
      <c r="J674">
        <v>1</v>
      </c>
      <c r="K674" t="s">
        <v>1888</v>
      </c>
      <c r="L674" s="1">
        <v>46193.120555555557</v>
      </c>
      <c r="M674" s="1">
        <v>46193.120763888888</v>
      </c>
      <c r="N674">
        <v>1755</v>
      </c>
      <c r="O674" t="s">
        <v>1849</v>
      </c>
      <c r="P674">
        <v>75</v>
      </c>
      <c r="Q674">
        <v>7.5</v>
      </c>
      <c r="R674" t="s">
        <v>3675</v>
      </c>
      <c r="S674" t="s">
        <v>1851</v>
      </c>
      <c r="T674" t="s">
        <v>1851</v>
      </c>
      <c r="U674" t="s">
        <v>3676</v>
      </c>
      <c r="V674" t="s">
        <v>1851</v>
      </c>
      <c r="W674" t="s">
        <v>1851</v>
      </c>
      <c r="X674" s="1">
        <v>46193.120763888888</v>
      </c>
    </row>
    <row r="675" spans="1:24">
      <c r="A675">
        <v>608</v>
      </c>
      <c r="B675" t="s">
        <v>1847</v>
      </c>
      <c r="C675" t="s">
        <v>1848</v>
      </c>
      <c r="D675">
        <v>4321436</v>
      </c>
      <c r="E675" t="s">
        <v>1894</v>
      </c>
      <c r="F675">
        <v>1</v>
      </c>
      <c r="G675" t="s">
        <v>1812</v>
      </c>
      <c r="H675" t="s">
        <v>1812</v>
      </c>
      <c r="I675" t="s">
        <v>3677</v>
      </c>
      <c r="J675">
        <v>0</v>
      </c>
      <c r="K675" t="s">
        <v>3678</v>
      </c>
      <c r="L675" s="1">
        <v>46193.120775462965</v>
      </c>
      <c r="M675" s="1">
        <v>46193.120995370373</v>
      </c>
      <c r="N675">
        <v>1888</v>
      </c>
      <c r="O675" t="s">
        <v>1849</v>
      </c>
      <c r="P675">
        <v>69</v>
      </c>
      <c r="Q675">
        <v>6.9</v>
      </c>
      <c r="R675" t="s">
        <v>1851</v>
      </c>
      <c r="S675" t="s">
        <v>1851</v>
      </c>
      <c r="T675" t="s">
        <v>1851</v>
      </c>
      <c r="U675" t="s">
        <v>3679</v>
      </c>
      <c r="V675" t="s">
        <v>1851</v>
      </c>
      <c r="W675" t="s">
        <v>1851</v>
      </c>
      <c r="X675" s="1">
        <v>46193.120995370373</v>
      </c>
    </row>
    <row r="676" spans="1:24">
      <c r="A676">
        <v>609</v>
      </c>
      <c r="B676" t="s">
        <v>1847</v>
      </c>
      <c r="C676" t="s">
        <v>1848</v>
      </c>
      <c r="D676">
        <v>3508603</v>
      </c>
      <c r="E676" t="s">
        <v>1894</v>
      </c>
      <c r="F676">
        <v>1</v>
      </c>
      <c r="G676" t="s">
        <v>1089</v>
      </c>
      <c r="H676" t="s">
        <v>3680</v>
      </c>
      <c r="I676" t="s">
        <v>3681</v>
      </c>
      <c r="J676">
        <v>1</v>
      </c>
      <c r="K676" t="s">
        <v>3682</v>
      </c>
      <c r="L676" s="1">
        <v>46193.12090277778</v>
      </c>
      <c r="M676" s="1">
        <v>46193.120995370373</v>
      </c>
      <c r="N676">
        <v>876</v>
      </c>
      <c r="O676" t="s">
        <v>1849</v>
      </c>
      <c r="P676">
        <v>75</v>
      </c>
      <c r="Q676">
        <v>7.5</v>
      </c>
      <c r="R676" t="s">
        <v>1851</v>
      </c>
      <c r="S676" t="s">
        <v>1851</v>
      </c>
      <c r="T676" t="s">
        <v>1851</v>
      </c>
      <c r="U676" t="s">
        <v>3683</v>
      </c>
      <c r="V676" t="s">
        <v>1851</v>
      </c>
      <c r="W676" t="s">
        <v>1851</v>
      </c>
      <c r="X676" s="1">
        <v>46193.120995370373</v>
      </c>
    </row>
    <row r="677" spans="1:24">
      <c r="A677">
        <v>610</v>
      </c>
      <c r="B677" t="s">
        <v>1847</v>
      </c>
      <c r="C677" t="s">
        <v>1848</v>
      </c>
      <c r="D677">
        <v>2613701</v>
      </c>
      <c r="E677" t="s">
        <v>1885</v>
      </c>
      <c r="F677">
        <v>1</v>
      </c>
      <c r="G677" t="s">
        <v>601</v>
      </c>
      <c r="H677" t="s">
        <v>3684</v>
      </c>
      <c r="I677" t="s">
        <v>1887</v>
      </c>
      <c r="J677">
        <v>1</v>
      </c>
      <c r="K677" t="s">
        <v>1888</v>
      </c>
      <c r="L677" s="1">
        <v>46193.118854166663</v>
      </c>
      <c r="M677" s="1">
        <v>46193.121018518519</v>
      </c>
      <c r="N677">
        <v>18697</v>
      </c>
      <c r="O677" t="s">
        <v>1854</v>
      </c>
      <c r="R677" t="s">
        <v>3685</v>
      </c>
      <c r="S677" t="s">
        <v>1851</v>
      </c>
      <c r="T677" t="s">
        <v>1851</v>
      </c>
      <c r="U677" t="s">
        <v>3686</v>
      </c>
      <c r="V677" t="s">
        <v>1854</v>
      </c>
      <c r="W677" t="s">
        <v>1851</v>
      </c>
      <c r="X677" s="1">
        <v>46193.121018518519</v>
      </c>
    </row>
    <row r="678" spans="1:24">
      <c r="A678">
        <v>611</v>
      </c>
      <c r="B678" t="s">
        <v>1847</v>
      </c>
      <c r="C678" t="s">
        <v>1848</v>
      </c>
      <c r="D678">
        <v>3508702</v>
      </c>
      <c r="E678" t="s">
        <v>1885</v>
      </c>
      <c r="F678">
        <v>1</v>
      </c>
      <c r="G678" t="s">
        <v>1382</v>
      </c>
      <c r="H678" t="s">
        <v>3687</v>
      </c>
      <c r="I678" t="s">
        <v>1887</v>
      </c>
      <c r="J678">
        <v>1</v>
      </c>
      <c r="K678" t="s">
        <v>1888</v>
      </c>
      <c r="L678" s="1">
        <v>46193.121041666665</v>
      </c>
      <c r="M678" s="1">
        <v>46193.121319444443</v>
      </c>
      <c r="N678">
        <v>2373</v>
      </c>
      <c r="O678" t="s">
        <v>1849</v>
      </c>
      <c r="P678">
        <v>69</v>
      </c>
      <c r="Q678">
        <v>6.9</v>
      </c>
      <c r="R678" t="s">
        <v>3688</v>
      </c>
      <c r="S678" t="s">
        <v>1851</v>
      </c>
      <c r="T678" t="s">
        <v>1851</v>
      </c>
      <c r="U678" t="s">
        <v>3689</v>
      </c>
      <c r="V678" t="s">
        <v>1851</v>
      </c>
      <c r="W678" t="s">
        <v>1851</v>
      </c>
      <c r="X678" s="1">
        <v>46193.121319444443</v>
      </c>
    </row>
    <row r="679" spans="1:24">
      <c r="A679">
        <v>612</v>
      </c>
      <c r="B679" t="s">
        <v>1847</v>
      </c>
      <c r="C679" t="s">
        <v>1848</v>
      </c>
      <c r="D679">
        <v>4321634</v>
      </c>
      <c r="E679" t="s">
        <v>1885</v>
      </c>
      <c r="F679">
        <v>1</v>
      </c>
      <c r="G679" t="s">
        <v>1797</v>
      </c>
      <c r="H679" t="s">
        <v>3690</v>
      </c>
      <c r="I679" t="s">
        <v>1887</v>
      </c>
      <c r="J679">
        <v>1</v>
      </c>
      <c r="K679" t="s">
        <v>1888</v>
      </c>
      <c r="L679" s="1">
        <v>46193.121041666665</v>
      </c>
      <c r="M679" s="1">
        <v>46193.121516203704</v>
      </c>
      <c r="N679">
        <v>4094</v>
      </c>
      <c r="O679" t="s">
        <v>1849</v>
      </c>
      <c r="P679">
        <v>74</v>
      </c>
      <c r="Q679">
        <v>7.4</v>
      </c>
      <c r="R679" t="s">
        <v>3691</v>
      </c>
      <c r="S679" t="s">
        <v>1851</v>
      </c>
      <c r="T679" t="s">
        <v>1851</v>
      </c>
      <c r="U679" t="s">
        <v>3692</v>
      </c>
      <c r="V679" t="s">
        <v>1851</v>
      </c>
      <c r="W679" t="s">
        <v>1851</v>
      </c>
      <c r="X679" s="1">
        <v>46193.121516203704</v>
      </c>
    </row>
    <row r="680" spans="1:24">
      <c r="A680">
        <v>613</v>
      </c>
      <c r="B680" t="s">
        <v>1847</v>
      </c>
      <c r="C680" t="s">
        <v>1848</v>
      </c>
      <c r="D680">
        <v>3508702</v>
      </c>
      <c r="E680" t="s">
        <v>1894</v>
      </c>
      <c r="F680">
        <v>1</v>
      </c>
      <c r="G680" t="s">
        <v>1382</v>
      </c>
      <c r="H680" t="s">
        <v>1382</v>
      </c>
      <c r="I680" t="s">
        <v>3693</v>
      </c>
      <c r="J680">
        <v>0</v>
      </c>
      <c r="K680" t="s">
        <v>3694</v>
      </c>
      <c r="L680" s="1">
        <v>46193.121446759258</v>
      </c>
      <c r="M680" s="1">
        <v>46193.121527777781</v>
      </c>
      <c r="N680">
        <v>697</v>
      </c>
      <c r="O680" t="s">
        <v>1849</v>
      </c>
      <c r="P680">
        <v>69</v>
      </c>
      <c r="Q680">
        <v>6.9</v>
      </c>
      <c r="R680" t="s">
        <v>1851</v>
      </c>
      <c r="S680" t="s">
        <v>1851</v>
      </c>
      <c r="T680" t="s">
        <v>1851</v>
      </c>
      <c r="U680" t="s">
        <v>3695</v>
      </c>
      <c r="V680" t="s">
        <v>1851</v>
      </c>
      <c r="W680" t="s">
        <v>1851</v>
      </c>
      <c r="X680" s="1">
        <v>46193.121527777781</v>
      </c>
    </row>
    <row r="681" spans="1:24">
      <c r="A681">
        <v>614</v>
      </c>
      <c r="B681" t="s">
        <v>1847</v>
      </c>
      <c r="C681" t="s">
        <v>1848</v>
      </c>
      <c r="D681">
        <v>2613701</v>
      </c>
      <c r="E681" t="s">
        <v>1885</v>
      </c>
      <c r="F681">
        <v>2</v>
      </c>
      <c r="G681" t="s">
        <v>601</v>
      </c>
      <c r="H681" t="s">
        <v>3684</v>
      </c>
      <c r="I681" t="s">
        <v>1887</v>
      </c>
      <c r="J681">
        <v>1</v>
      </c>
      <c r="K681" t="s">
        <v>1888</v>
      </c>
      <c r="L681" s="1">
        <v>46193.121238425927</v>
      </c>
      <c r="M681" s="1">
        <v>46193.121736111112</v>
      </c>
      <c r="N681">
        <v>4324</v>
      </c>
      <c r="O681" t="s">
        <v>1849</v>
      </c>
      <c r="P681">
        <v>55</v>
      </c>
      <c r="Q681">
        <v>5.5</v>
      </c>
      <c r="R681" t="s">
        <v>3696</v>
      </c>
      <c r="S681" t="s">
        <v>1851</v>
      </c>
      <c r="T681" t="s">
        <v>1851</v>
      </c>
      <c r="U681" t="s">
        <v>3686</v>
      </c>
      <c r="V681" t="s">
        <v>1851</v>
      </c>
      <c r="W681" t="s">
        <v>1851</v>
      </c>
      <c r="X681" s="1">
        <v>46193.121736111112</v>
      </c>
    </row>
    <row r="682" spans="1:24">
      <c r="A682">
        <v>615</v>
      </c>
      <c r="B682" t="s">
        <v>1847</v>
      </c>
      <c r="C682" t="s">
        <v>1848</v>
      </c>
      <c r="D682">
        <v>4321634</v>
      </c>
      <c r="E682" t="s">
        <v>1894</v>
      </c>
      <c r="F682">
        <v>1</v>
      </c>
      <c r="G682" t="s">
        <v>1797</v>
      </c>
      <c r="H682" t="s">
        <v>1797</v>
      </c>
      <c r="I682" t="s">
        <v>3697</v>
      </c>
      <c r="J682">
        <v>0</v>
      </c>
      <c r="K682" t="s">
        <v>3698</v>
      </c>
      <c r="L682" s="1">
        <v>46193.12164351852</v>
      </c>
      <c r="M682" s="1">
        <v>46193.121782407405</v>
      </c>
      <c r="N682">
        <v>1209</v>
      </c>
      <c r="O682" t="s">
        <v>1849</v>
      </c>
      <c r="P682">
        <v>73</v>
      </c>
      <c r="Q682">
        <v>7.3</v>
      </c>
      <c r="R682" t="s">
        <v>1851</v>
      </c>
      <c r="S682" t="s">
        <v>1851</v>
      </c>
      <c r="T682" t="s">
        <v>1851</v>
      </c>
      <c r="U682" t="s">
        <v>3699</v>
      </c>
      <c r="V682" t="s">
        <v>1851</v>
      </c>
      <c r="W682" t="s">
        <v>1851</v>
      </c>
      <c r="X682" s="1">
        <v>46193.121782407405</v>
      </c>
    </row>
    <row r="683" spans="1:24">
      <c r="A683">
        <v>616</v>
      </c>
      <c r="B683" t="s">
        <v>1847</v>
      </c>
      <c r="C683" t="s">
        <v>1848</v>
      </c>
      <c r="D683">
        <v>3512100</v>
      </c>
      <c r="E683" t="s">
        <v>1885</v>
      </c>
      <c r="F683">
        <v>1</v>
      </c>
      <c r="G683" t="s">
        <v>1317</v>
      </c>
      <c r="H683" t="s">
        <v>3700</v>
      </c>
      <c r="I683" t="s">
        <v>1887</v>
      </c>
      <c r="J683">
        <v>1</v>
      </c>
      <c r="K683" t="s">
        <v>1888</v>
      </c>
      <c r="L683" s="1">
        <v>46193.121574074074</v>
      </c>
      <c r="M683" s="1">
        <v>46193.121921296297</v>
      </c>
      <c r="N683">
        <v>3002</v>
      </c>
      <c r="O683" t="s">
        <v>1849</v>
      </c>
      <c r="P683">
        <v>51</v>
      </c>
      <c r="Q683">
        <v>5.0999999999999996</v>
      </c>
      <c r="R683" t="s">
        <v>3701</v>
      </c>
      <c r="S683" t="s">
        <v>1851</v>
      </c>
      <c r="T683" t="s">
        <v>1851</v>
      </c>
      <c r="U683" t="s">
        <v>3702</v>
      </c>
      <c r="V683" t="s">
        <v>1851</v>
      </c>
      <c r="W683" t="s">
        <v>1851</v>
      </c>
      <c r="X683" s="1">
        <v>46193.121921296297</v>
      </c>
    </row>
    <row r="684" spans="1:24">
      <c r="A684">
        <v>617</v>
      </c>
      <c r="B684" t="s">
        <v>1847</v>
      </c>
      <c r="C684" t="s">
        <v>1848</v>
      </c>
      <c r="D684">
        <v>2613701</v>
      </c>
      <c r="E684" t="s">
        <v>1894</v>
      </c>
      <c r="F684">
        <v>1</v>
      </c>
      <c r="G684" t="s">
        <v>601</v>
      </c>
      <c r="H684" t="s">
        <v>601</v>
      </c>
      <c r="I684" t="s">
        <v>3703</v>
      </c>
      <c r="J684">
        <v>0</v>
      </c>
      <c r="K684" t="s">
        <v>3704</v>
      </c>
      <c r="L684" s="1">
        <v>46193.121874999997</v>
      </c>
      <c r="M684" s="1">
        <v>46193.122048611112</v>
      </c>
      <c r="N684">
        <v>1437</v>
      </c>
      <c r="O684" t="s">
        <v>1849</v>
      </c>
      <c r="P684">
        <v>57</v>
      </c>
      <c r="Q684">
        <v>5.7</v>
      </c>
      <c r="R684" t="s">
        <v>1851</v>
      </c>
      <c r="S684" t="s">
        <v>1851</v>
      </c>
      <c r="T684" t="s">
        <v>1851</v>
      </c>
      <c r="U684" t="s">
        <v>3705</v>
      </c>
      <c r="V684" t="s">
        <v>1851</v>
      </c>
      <c r="W684" t="s">
        <v>1851</v>
      </c>
      <c r="X684" s="1">
        <v>46193.122048611112</v>
      </c>
    </row>
    <row r="685" spans="1:24">
      <c r="A685">
        <v>618</v>
      </c>
      <c r="B685" t="s">
        <v>1847</v>
      </c>
      <c r="C685" t="s">
        <v>1848</v>
      </c>
      <c r="D685">
        <v>3512100</v>
      </c>
      <c r="E685" t="s">
        <v>1894</v>
      </c>
      <c r="F685">
        <v>1</v>
      </c>
      <c r="G685" t="s">
        <v>1317</v>
      </c>
      <c r="H685" t="s">
        <v>1317</v>
      </c>
      <c r="I685" t="s">
        <v>3706</v>
      </c>
      <c r="J685">
        <v>0</v>
      </c>
      <c r="K685" t="s">
        <v>3707</v>
      </c>
      <c r="L685" s="1">
        <v>46193.122060185182</v>
      </c>
      <c r="M685" s="1">
        <v>46193.122175925928</v>
      </c>
      <c r="N685">
        <v>1045</v>
      </c>
      <c r="O685" t="s">
        <v>1849</v>
      </c>
      <c r="P685">
        <v>56</v>
      </c>
      <c r="Q685">
        <v>5.6</v>
      </c>
      <c r="R685" t="s">
        <v>1851</v>
      </c>
      <c r="S685" t="s">
        <v>1851</v>
      </c>
      <c r="T685" t="s">
        <v>1851</v>
      </c>
      <c r="U685" t="s">
        <v>3708</v>
      </c>
      <c r="V685" t="s">
        <v>1851</v>
      </c>
      <c r="W685" t="s">
        <v>1851</v>
      </c>
      <c r="X685" s="1">
        <v>46193.122175925928</v>
      </c>
    </row>
    <row r="686" spans="1:24">
      <c r="A686">
        <v>619</v>
      </c>
      <c r="B686" t="s">
        <v>1847</v>
      </c>
      <c r="C686" t="s">
        <v>1848</v>
      </c>
      <c r="D686">
        <v>4322327</v>
      </c>
      <c r="E686" t="s">
        <v>1885</v>
      </c>
      <c r="F686">
        <v>1</v>
      </c>
      <c r="G686" t="s">
        <v>1723</v>
      </c>
      <c r="H686" t="s">
        <v>3709</v>
      </c>
      <c r="I686" t="s">
        <v>1887</v>
      </c>
      <c r="J686">
        <v>1</v>
      </c>
      <c r="K686" t="s">
        <v>1888</v>
      </c>
      <c r="L686" s="1">
        <v>46193.121828703705</v>
      </c>
      <c r="M686" s="1">
        <v>46193.122210648151</v>
      </c>
      <c r="N686">
        <v>3299</v>
      </c>
      <c r="O686" t="s">
        <v>1849</v>
      </c>
      <c r="P686">
        <v>67</v>
      </c>
      <c r="Q686">
        <v>6.7</v>
      </c>
      <c r="R686" t="s">
        <v>3710</v>
      </c>
      <c r="S686" t="s">
        <v>1851</v>
      </c>
      <c r="T686" t="s">
        <v>1851</v>
      </c>
      <c r="U686" t="s">
        <v>3711</v>
      </c>
      <c r="V686" t="s">
        <v>1851</v>
      </c>
      <c r="W686" t="s">
        <v>1851</v>
      </c>
      <c r="X686" s="1">
        <v>46193.122210648151</v>
      </c>
    </row>
    <row r="687" spans="1:24">
      <c r="A687">
        <v>620</v>
      </c>
      <c r="B687" t="s">
        <v>1847</v>
      </c>
      <c r="C687" t="s">
        <v>1848</v>
      </c>
      <c r="D687">
        <v>4322327</v>
      </c>
      <c r="E687" t="s">
        <v>1894</v>
      </c>
      <c r="F687">
        <v>1</v>
      </c>
      <c r="G687" t="s">
        <v>1723</v>
      </c>
      <c r="H687" t="s">
        <v>1723</v>
      </c>
      <c r="I687" t="s">
        <v>3712</v>
      </c>
      <c r="J687">
        <v>0</v>
      </c>
      <c r="K687" t="s">
        <v>3713</v>
      </c>
      <c r="L687" s="1">
        <v>46193.122349537036</v>
      </c>
      <c r="M687" s="1">
        <v>46193.122523148151</v>
      </c>
      <c r="N687">
        <v>1466</v>
      </c>
      <c r="O687" t="s">
        <v>1849</v>
      </c>
      <c r="P687">
        <v>69</v>
      </c>
      <c r="Q687">
        <v>6.9</v>
      </c>
      <c r="R687" t="s">
        <v>1851</v>
      </c>
      <c r="S687" t="s">
        <v>1851</v>
      </c>
      <c r="T687" t="s">
        <v>1851</v>
      </c>
      <c r="U687" t="s">
        <v>3714</v>
      </c>
      <c r="V687" t="s">
        <v>1851</v>
      </c>
      <c r="W687" t="s">
        <v>1851</v>
      </c>
      <c r="X687" s="1">
        <v>46193.122523148151</v>
      </c>
    </row>
    <row r="688" spans="1:24">
      <c r="A688">
        <v>621</v>
      </c>
      <c r="B688" t="s">
        <v>1847</v>
      </c>
      <c r="C688" t="s">
        <v>1848</v>
      </c>
      <c r="D688">
        <v>4322608</v>
      </c>
      <c r="E688" t="s">
        <v>1885</v>
      </c>
      <c r="F688">
        <v>1</v>
      </c>
      <c r="G688" t="s">
        <v>1595</v>
      </c>
      <c r="H688" t="s">
        <v>3715</v>
      </c>
      <c r="I688" t="s">
        <v>1887</v>
      </c>
      <c r="J688">
        <v>1</v>
      </c>
      <c r="K688" t="s">
        <v>1888</v>
      </c>
      <c r="L688" s="1">
        <v>46193.122557870367</v>
      </c>
      <c r="M688" s="1">
        <v>46193.122777777775</v>
      </c>
      <c r="N688">
        <v>1894</v>
      </c>
      <c r="O688" t="s">
        <v>1849</v>
      </c>
      <c r="P688">
        <v>58</v>
      </c>
      <c r="Q688">
        <v>5.8</v>
      </c>
      <c r="R688" t="s">
        <v>3716</v>
      </c>
      <c r="S688" t="s">
        <v>1851</v>
      </c>
      <c r="T688" t="s">
        <v>1851</v>
      </c>
      <c r="U688" t="s">
        <v>3717</v>
      </c>
      <c r="V688" t="s">
        <v>1851</v>
      </c>
      <c r="W688" t="s">
        <v>1851</v>
      </c>
      <c r="X688" s="1">
        <v>46193.122777777775</v>
      </c>
    </row>
    <row r="689" spans="1:24">
      <c r="A689">
        <v>622</v>
      </c>
      <c r="B689" t="s">
        <v>1847</v>
      </c>
      <c r="C689" t="s">
        <v>1848</v>
      </c>
      <c r="D689">
        <v>3512308</v>
      </c>
      <c r="E689" t="s">
        <v>1885</v>
      </c>
      <c r="F689">
        <v>1</v>
      </c>
      <c r="G689" t="s">
        <v>906</v>
      </c>
      <c r="H689" t="s">
        <v>3718</v>
      </c>
      <c r="I689" t="s">
        <v>1887</v>
      </c>
      <c r="J689">
        <v>1</v>
      </c>
      <c r="K689" t="s">
        <v>1888</v>
      </c>
      <c r="L689" s="1">
        <v>46193.122233796297</v>
      </c>
      <c r="M689" s="1">
        <v>46193.122870370367</v>
      </c>
      <c r="N689">
        <v>5501</v>
      </c>
      <c r="O689" t="s">
        <v>1849</v>
      </c>
      <c r="P689">
        <v>64</v>
      </c>
      <c r="Q689">
        <v>6.4</v>
      </c>
      <c r="R689" t="s">
        <v>3719</v>
      </c>
      <c r="S689" t="s">
        <v>1851</v>
      </c>
      <c r="T689" t="s">
        <v>1851</v>
      </c>
      <c r="U689" t="s">
        <v>3720</v>
      </c>
      <c r="V689" t="s">
        <v>1851</v>
      </c>
      <c r="W689" t="s">
        <v>1851</v>
      </c>
      <c r="X689" s="1">
        <v>46193.122870370367</v>
      </c>
    </row>
    <row r="690" spans="1:24">
      <c r="A690">
        <v>623</v>
      </c>
      <c r="B690" t="s">
        <v>1847</v>
      </c>
      <c r="C690" t="s">
        <v>1848</v>
      </c>
      <c r="D690">
        <v>2614006</v>
      </c>
      <c r="E690" t="s">
        <v>1885</v>
      </c>
      <c r="F690">
        <v>1</v>
      </c>
      <c r="G690" t="s">
        <v>233</v>
      </c>
      <c r="H690" t="s">
        <v>3721</v>
      </c>
      <c r="I690" t="s">
        <v>1887</v>
      </c>
      <c r="J690">
        <v>1</v>
      </c>
      <c r="K690" t="s">
        <v>1888</v>
      </c>
      <c r="L690" s="1">
        <v>46193.122083333335</v>
      </c>
      <c r="M690" s="1">
        <v>46193.122881944444</v>
      </c>
      <c r="N690">
        <v>6815</v>
      </c>
      <c r="O690" t="s">
        <v>1849</v>
      </c>
      <c r="P690">
        <v>63</v>
      </c>
      <c r="Q690">
        <v>6.3</v>
      </c>
      <c r="R690" t="s">
        <v>3722</v>
      </c>
      <c r="S690" t="s">
        <v>1851</v>
      </c>
      <c r="T690" t="s">
        <v>1851</v>
      </c>
      <c r="U690" t="s">
        <v>3723</v>
      </c>
      <c r="V690" t="s">
        <v>1851</v>
      </c>
      <c r="W690" t="s">
        <v>1851</v>
      </c>
      <c r="X690" s="1">
        <v>46193.122881944444</v>
      </c>
    </row>
    <row r="691" spans="1:24">
      <c r="A691">
        <v>624</v>
      </c>
      <c r="B691" t="s">
        <v>1847</v>
      </c>
      <c r="C691" t="s">
        <v>1848</v>
      </c>
      <c r="D691">
        <v>4322608</v>
      </c>
      <c r="E691" t="s">
        <v>1894</v>
      </c>
      <c r="F691">
        <v>1</v>
      </c>
      <c r="G691" t="s">
        <v>1595</v>
      </c>
      <c r="H691" t="s">
        <v>1595</v>
      </c>
      <c r="I691" t="s">
        <v>3724</v>
      </c>
      <c r="J691">
        <v>0</v>
      </c>
      <c r="K691" t="s">
        <v>3725</v>
      </c>
      <c r="L691" s="1">
        <v>46193.122916666667</v>
      </c>
      <c r="M691" s="1">
        <v>46193.123043981483</v>
      </c>
      <c r="N691">
        <v>1119</v>
      </c>
      <c r="O691" t="s">
        <v>1849</v>
      </c>
      <c r="P691">
        <v>66</v>
      </c>
      <c r="Q691">
        <v>6.6</v>
      </c>
      <c r="R691" t="s">
        <v>1851</v>
      </c>
      <c r="S691" t="s">
        <v>1851</v>
      </c>
      <c r="T691" t="s">
        <v>1851</v>
      </c>
      <c r="U691" t="s">
        <v>3726</v>
      </c>
      <c r="V691" t="s">
        <v>1851</v>
      </c>
      <c r="W691" t="s">
        <v>1851</v>
      </c>
      <c r="X691" s="1">
        <v>46193.123043981483</v>
      </c>
    </row>
    <row r="692" spans="1:24">
      <c r="A692">
        <v>625</v>
      </c>
      <c r="B692" t="s">
        <v>1847</v>
      </c>
      <c r="C692" t="s">
        <v>1848</v>
      </c>
      <c r="D692">
        <v>2614006</v>
      </c>
      <c r="E692" t="s">
        <v>1894</v>
      </c>
      <c r="F692">
        <v>1</v>
      </c>
      <c r="G692" t="s">
        <v>233</v>
      </c>
      <c r="H692" t="s">
        <v>233</v>
      </c>
      <c r="I692" t="s">
        <v>3727</v>
      </c>
      <c r="J692">
        <v>0</v>
      </c>
      <c r="K692" t="s">
        <v>3728</v>
      </c>
      <c r="L692" s="1">
        <v>46193.123032407406</v>
      </c>
      <c r="M692" s="1">
        <v>46193.123136574075</v>
      </c>
      <c r="N692">
        <v>970</v>
      </c>
      <c r="O692" t="s">
        <v>1849</v>
      </c>
      <c r="P692">
        <v>66</v>
      </c>
      <c r="Q692">
        <v>6.6</v>
      </c>
      <c r="R692" t="s">
        <v>1851</v>
      </c>
      <c r="S692" t="s">
        <v>1851</v>
      </c>
      <c r="T692" t="s">
        <v>1851</v>
      </c>
      <c r="U692" t="s">
        <v>3729</v>
      </c>
      <c r="V692" t="s">
        <v>1851</v>
      </c>
      <c r="W692" t="s">
        <v>1851</v>
      </c>
      <c r="X692" s="1">
        <v>46193.123136574075</v>
      </c>
    </row>
    <row r="693" spans="1:24">
      <c r="A693">
        <v>626</v>
      </c>
      <c r="B693" t="s">
        <v>1847</v>
      </c>
      <c r="C693" t="s">
        <v>1848</v>
      </c>
      <c r="D693">
        <v>3512308</v>
      </c>
      <c r="E693" t="s">
        <v>1894</v>
      </c>
      <c r="F693">
        <v>1</v>
      </c>
      <c r="G693" t="s">
        <v>906</v>
      </c>
      <c r="H693" t="s">
        <v>906</v>
      </c>
      <c r="I693" t="s">
        <v>3730</v>
      </c>
      <c r="J693">
        <v>0</v>
      </c>
      <c r="K693" t="s">
        <v>3731</v>
      </c>
      <c r="L693" s="1">
        <v>46193.122997685183</v>
      </c>
      <c r="M693" s="1">
        <v>46193.123182870368</v>
      </c>
      <c r="N693">
        <v>1609</v>
      </c>
      <c r="O693" t="s">
        <v>1849</v>
      </c>
      <c r="P693">
        <v>73</v>
      </c>
      <c r="Q693">
        <v>7.3</v>
      </c>
      <c r="R693" t="s">
        <v>1851</v>
      </c>
      <c r="S693" t="s">
        <v>1851</v>
      </c>
      <c r="T693" t="s">
        <v>1851</v>
      </c>
      <c r="U693" t="s">
        <v>3732</v>
      </c>
      <c r="V693" t="s">
        <v>1851</v>
      </c>
      <c r="W693" t="s">
        <v>1851</v>
      </c>
      <c r="X693" s="1">
        <v>46193.123182870368</v>
      </c>
    </row>
    <row r="694" spans="1:24">
      <c r="A694">
        <v>627</v>
      </c>
      <c r="B694" t="s">
        <v>1847</v>
      </c>
      <c r="C694" t="s">
        <v>1848</v>
      </c>
      <c r="D694">
        <v>4200606</v>
      </c>
      <c r="E694" t="s">
        <v>1885</v>
      </c>
      <c r="F694">
        <v>1</v>
      </c>
      <c r="G694" t="s">
        <v>1510</v>
      </c>
      <c r="H694" t="s">
        <v>3733</v>
      </c>
      <c r="I694" t="s">
        <v>1887</v>
      </c>
      <c r="J694">
        <v>1</v>
      </c>
      <c r="K694" t="s">
        <v>1888</v>
      </c>
      <c r="L694" s="1">
        <v>46193.123090277775</v>
      </c>
      <c r="M694" s="1">
        <v>46193.123344907406</v>
      </c>
      <c r="N694">
        <v>2184</v>
      </c>
      <c r="O694" t="s">
        <v>1849</v>
      </c>
      <c r="P694">
        <v>64</v>
      </c>
      <c r="Q694">
        <v>6.4</v>
      </c>
      <c r="R694" t="s">
        <v>3734</v>
      </c>
      <c r="S694" t="s">
        <v>1851</v>
      </c>
      <c r="T694" t="s">
        <v>1851</v>
      </c>
      <c r="U694" t="s">
        <v>3735</v>
      </c>
      <c r="V694" t="s">
        <v>1851</v>
      </c>
      <c r="W694" t="s">
        <v>1851</v>
      </c>
      <c r="X694" s="1">
        <v>46193.123344907406</v>
      </c>
    </row>
    <row r="695" spans="1:24">
      <c r="A695">
        <v>628</v>
      </c>
      <c r="B695" t="s">
        <v>1847</v>
      </c>
      <c r="C695" t="s">
        <v>1848</v>
      </c>
      <c r="D695">
        <v>4200606</v>
      </c>
      <c r="E695" t="s">
        <v>1894</v>
      </c>
      <c r="F695">
        <v>1</v>
      </c>
      <c r="G695" t="s">
        <v>1510</v>
      </c>
      <c r="H695" t="s">
        <v>3736</v>
      </c>
      <c r="I695" t="s">
        <v>3737</v>
      </c>
      <c r="J695">
        <v>1</v>
      </c>
      <c r="K695" t="s">
        <v>3738</v>
      </c>
      <c r="L695" s="1">
        <v>46193.123483796298</v>
      </c>
      <c r="M695" s="1">
        <v>46193.123599537037</v>
      </c>
      <c r="N695">
        <v>961</v>
      </c>
      <c r="O695" t="s">
        <v>1849</v>
      </c>
      <c r="P695">
        <v>68</v>
      </c>
      <c r="Q695">
        <v>6.8</v>
      </c>
      <c r="R695" t="s">
        <v>1851</v>
      </c>
      <c r="S695" t="s">
        <v>1851</v>
      </c>
      <c r="T695" t="s">
        <v>1851</v>
      </c>
      <c r="U695" t="s">
        <v>3739</v>
      </c>
      <c r="V695" t="s">
        <v>1851</v>
      </c>
      <c r="W695" t="s">
        <v>1851</v>
      </c>
      <c r="X695" s="1">
        <v>46193.123599537037</v>
      </c>
    </row>
    <row r="696" spans="1:24">
      <c r="A696">
        <v>629</v>
      </c>
      <c r="B696" t="s">
        <v>1847</v>
      </c>
      <c r="C696" t="s">
        <v>1848</v>
      </c>
      <c r="D696">
        <v>2614501</v>
      </c>
      <c r="E696" t="s">
        <v>1885</v>
      </c>
      <c r="F696">
        <v>1</v>
      </c>
      <c r="G696" t="s">
        <v>740</v>
      </c>
      <c r="H696" t="s">
        <v>3740</v>
      </c>
      <c r="I696" t="s">
        <v>1887</v>
      </c>
      <c r="J696">
        <v>1</v>
      </c>
      <c r="K696" t="s">
        <v>1888</v>
      </c>
      <c r="L696" s="1">
        <v>46193.123194444444</v>
      </c>
      <c r="M696" s="1">
        <v>46193.123657407406</v>
      </c>
      <c r="N696">
        <v>4048</v>
      </c>
      <c r="O696" t="s">
        <v>1849</v>
      </c>
      <c r="P696">
        <v>66</v>
      </c>
      <c r="Q696">
        <v>6.6</v>
      </c>
      <c r="R696" t="s">
        <v>3741</v>
      </c>
      <c r="S696" t="s">
        <v>1851</v>
      </c>
      <c r="T696" t="s">
        <v>1851</v>
      </c>
      <c r="U696" t="s">
        <v>3742</v>
      </c>
      <c r="V696" t="s">
        <v>1851</v>
      </c>
      <c r="W696" t="s">
        <v>1851</v>
      </c>
      <c r="X696" s="1">
        <v>46193.123657407406</v>
      </c>
    </row>
    <row r="697" spans="1:24">
      <c r="A697">
        <v>630</v>
      </c>
      <c r="B697" t="s">
        <v>1847</v>
      </c>
      <c r="C697" t="s">
        <v>1848</v>
      </c>
      <c r="D697">
        <v>2614501</v>
      </c>
      <c r="E697" t="s">
        <v>1894</v>
      </c>
      <c r="F697">
        <v>1</v>
      </c>
      <c r="G697" t="s">
        <v>740</v>
      </c>
      <c r="H697" t="s">
        <v>740</v>
      </c>
      <c r="I697" t="s">
        <v>3743</v>
      </c>
      <c r="J697">
        <v>0</v>
      </c>
      <c r="K697" t="s">
        <v>3744</v>
      </c>
      <c r="L697" s="1">
        <v>46193.123784722222</v>
      </c>
      <c r="M697" s="1">
        <v>46193.123923611114</v>
      </c>
      <c r="N697">
        <v>1184</v>
      </c>
      <c r="O697" t="s">
        <v>1849</v>
      </c>
      <c r="P697">
        <v>65</v>
      </c>
      <c r="Q697">
        <v>6.5</v>
      </c>
      <c r="R697" t="s">
        <v>1851</v>
      </c>
      <c r="S697" t="s">
        <v>1851</v>
      </c>
      <c r="T697" t="s">
        <v>1851</v>
      </c>
      <c r="U697" t="s">
        <v>3745</v>
      </c>
      <c r="V697" t="s">
        <v>1851</v>
      </c>
      <c r="W697" t="s">
        <v>1851</v>
      </c>
      <c r="X697" s="1">
        <v>46193.123923611114</v>
      </c>
    </row>
    <row r="698" spans="1:24">
      <c r="A698">
        <v>631</v>
      </c>
      <c r="B698" t="s">
        <v>1847</v>
      </c>
      <c r="C698" t="s">
        <v>1848</v>
      </c>
      <c r="D698">
        <v>4203204</v>
      </c>
      <c r="E698" t="s">
        <v>1885</v>
      </c>
      <c r="F698">
        <v>1</v>
      </c>
      <c r="G698" t="s">
        <v>1540</v>
      </c>
      <c r="H698" t="s">
        <v>3746</v>
      </c>
      <c r="I698" t="s">
        <v>1887</v>
      </c>
      <c r="J698">
        <v>1</v>
      </c>
      <c r="K698" t="s">
        <v>1888</v>
      </c>
      <c r="L698" s="1">
        <v>46193.123645833337</v>
      </c>
      <c r="M698" s="1">
        <v>46193.124016203707</v>
      </c>
      <c r="N698">
        <v>3125</v>
      </c>
      <c r="O698" t="s">
        <v>1849</v>
      </c>
      <c r="P698">
        <v>76</v>
      </c>
      <c r="Q698">
        <v>7.6</v>
      </c>
      <c r="R698" t="s">
        <v>3747</v>
      </c>
      <c r="S698" t="s">
        <v>1851</v>
      </c>
      <c r="T698" t="s">
        <v>1851</v>
      </c>
      <c r="U698" t="s">
        <v>3748</v>
      </c>
      <c r="V698" t="s">
        <v>1851</v>
      </c>
      <c r="W698" t="s">
        <v>1851</v>
      </c>
      <c r="X698" s="1">
        <v>46193.124016203707</v>
      </c>
    </row>
    <row r="699" spans="1:24">
      <c r="A699">
        <v>632</v>
      </c>
      <c r="B699" t="s">
        <v>1847</v>
      </c>
      <c r="C699" t="s">
        <v>1848</v>
      </c>
      <c r="D699">
        <v>4203204</v>
      </c>
      <c r="E699" t="s">
        <v>1894</v>
      </c>
      <c r="F699">
        <v>1</v>
      </c>
      <c r="G699" t="s">
        <v>1540</v>
      </c>
      <c r="H699" t="s">
        <v>3749</v>
      </c>
      <c r="I699" t="s">
        <v>3750</v>
      </c>
      <c r="J699">
        <v>1</v>
      </c>
      <c r="K699" t="s">
        <v>3751</v>
      </c>
      <c r="L699" s="1">
        <v>46193.124143518522</v>
      </c>
      <c r="M699" s="1">
        <v>46193.12427083333</v>
      </c>
      <c r="N699">
        <v>1129</v>
      </c>
      <c r="O699" t="s">
        <v>1849</v>
      </c>
      <c r="P699">
        <v>78</v>
      </c>
      <c r="Q699">
        <v>7.8</v>
      </c>
      <c r="R699" t="s">
        <v>1851</v>
      </c>
      <c r="S699" t="s">
        <v>1851</v>
      </c>
      <c r="T699" t="s">
        <v>1851</v>
      </c>
      <c r="U699" t="s">
        <v>3752</v>
      </c>
      <c r="V699" t="s">
        <v>1851</v>
      </c>
      <c r="W699" t="s">
        <v>1851</v>
      </c>
      <c r="X699" s="1">
        <v>46193.12427083333</v>
      </c>
    </row>
    <row r="700" spans="1:24">
      <c r="A700">
        <v>633</v>
      </c>
      <c r="B700" t="s">
        <v>1847</v>
      </c>
      <c r="C700" t="s">
        <v>1848</v>
      </c>
      <c r="D700">
        <v>3513900</v>
      </c>
      <c r="E700" t="s">
        <v>1885</v>
      </c>
      <c r="F700">
        <v>1</v>
      </c>
      <c r="G700" t="s">
        <v>1327</v>
      </c>
      <c r="H700" t="s">
        <v>3753</v>
      </c>
      <c r="I700" t="s">
        <v>1887</v>
      </c>
      <c r="J700">
        <v>1</v>
      </c>
      <c r="K700" t="s">
        <v>1888</v>
      </c>
      <c r="L700" s="1">
        <v>46193.123263888891</v>
      </c>
      <c r="M700" s="1">
        <v>46193.124351851853</v>
      </c>
      <c r="N700">
        <v>9384</v>
      </c>
      <c r="O700" t="s">
        <v>1849</v>
      </c>
      <c r="P700">
        <v>67</v>
      </c>
      <c r="Q700">
        <v>6.7</v>
      </c>
      <c r="R700" t="s">
        <v>3754</v>
      </c>
      <c r="S700" t="s">
        <v>1851</v>
      </c>
      <c r="T700" t="s">
        <v>1851</v>
      </c>
      <c r="U700" t="s">
        <v>3755</v>
      </c>
      <c r="V700" t="s">
        <v>1851</v>
      </c>
      <c r="W700" t="s">
        <v>1851</v>
      </c>
      <c r="X700" s="1">
        <v>46193.124351851853</v>
      </c>
    </row>
    <row r="701" spans="1:24">
      <c r="A701">
        <v>634</v>
      </c>
      <c r="B701" t="s">
        <v>1847</v>
      </c>
      <c r="C701" t="s">
        <v>1848</v>
      </c>
      <c r="D701">
        <v>2201507</v>
      </c>
      <c r="E701" t="s">
        <v>1885</v>
      </c>
      <c r="F701">
        <v>1</v>
      </c>
      <c r="G701" t="s">
        <v>546</v>
      </c>
      <c r="H701" t="s">
        <v>3756</v>
      </c>
      <c r="I701" t="s">
        <v>1887</v>
      </c>
      <c r="J701">
        <v>1</v>
      </c>
      <c r="K701" t="s">
        <v>1888</v>
      </c>
      <c r="L701" s="1">
        <v>46193.123969907407</v>
      </c>
      <c r="M701" s="1">
        <v>46193.124444444446</v>
      </c>
      <c r="N701">
        <v>4076</v>
      </c>
      <c r="O701" t="s">
        <v>1849</v>
      </c>
      <c r="P701">
        <v>73</v>
      </c>
      <c r="Q701">
        <v>7.3</v>
      </c>
      <c r="R701" t="s">
        <v>3757</v>
      </c>
      <c r="S701" t="s">
        <v>1851</v>
      </c>
      <c r="T701" t="s">
        <v>1851</v>
      </c>
      <c r="U701" t="s">
        <v>3758</v>
      </c>
      <c r="V701" t="s">
        <v>1851</v>
      </c>
      <c r="W701" t="s">
        <v>1851</v>
      </c>
      <c r="X701" s="1">
        <v>46193.124444444446</v>
      </c>
    </row>
    <row r="702" spans="1:24">
      <c r="A702">
        <v>635</v>
      </c>
      <c r="B702" t="s">
        <v>1847</v>
      </c>
      <c r="C702" t="s">
        <v>1848</v>
      </c>
      <c r="D702">
        <v>4205357</v>
      </c>
      <c r="E702" t="s">
        <v>1885</v>
      </c>
      <c r="F702">
        <v>1</v>
      </c>
      <c r="G702" t="s">
        <v>1500</v>
      </c>
      <c r="H702" t="s">
        <v>3759</v>
      </c>
      <c r="I702" t="s">
        <v>1887</v>
      </c>
      <c r="J702">
        <v>1</v>
      </c>
      <c r="K702" t="s">
        <v>1888</v>
      </c>
      <c r="L702" s="1">
        <v>46193.12431712963</v>
      </c>
      <c r="M702" s="1">
        <v>46193.124641203707</v>
      </c>
      <c r="N702">
        <v>2863</v>
      </c>
      <c r="O702" t="s">
        <v>1849</v>
      </c>
      <c r="P702">
        <v>56</v>
      </c>
      <c r="Q702">
        <v>5.6</v>
      </c>
      <c r="R702" t="s">
        <v>3760</v>
      </c>
      <c r="S702" t="s">
        <v>1851</v>
      </c>
      <c r="T702" t="s">
        <v>1851</v>
      </c>
      <c r="U702" t="s">
        <v>3761</v>
      </c>
      <c r="V702" t="s">
        <v>1851</v>
      </c>
      <c r="W702" t="s">
        <v>1851</v>
      </c>
      <c r="X702" s="1">
        <v>46193.124641203707</v>
      </c>
    </row>
    <row r="703" spans="1:24">
      <c r="A703">
        <v>636</v>
      </c>
      <c r="B703" t="s">
        <v>1847</v>
      </c>
      <c r="C703" t="s">
        <v>1848</v>
      </c>
      <c r="D703">
        <v>3513900</v>
      </c>
      <c r="E703" t="s">
        <v>1894</v>
      </c>
      <c r="F703">
        <v>1</v>
      </c>
      <c r="G703" t="s">
        <v>1327</v>
      </c>
      <c r="H703" t="s">
        <v>1327</v>
      </c>
      <c r="I703" t="s">
        <v>3762</v>
      </c>
      <c r="J703">
        <v>0</v>
      </c>
      <c r="K703" t="s">
        <v>3763</v>
      </c>
      <c r="L703" s="1">
        <v>46193.124479166669</v>
      </c>
      <c r="M703" s="1">
        <v>46193.124652777777</v>
      </c>
      <c r="N703">
        <v>1491</v>
      </c>
      <c r="O703" t="s">
        <v>1849</v>
      </c>
      <c r="P703">
        <v>72</v>
      </c>
      <c r="Q703">
        <v>7.2</v>
      </c>
      <c r="R703" t="s">
        <v>1851</v>
      </c>
      <c r="S703" t="s">
        <v>1851</v>
      </c>
      <c r="T703" t="s">
        <v>1851</v>
      </c>
      <c r="U703" t="s">
        <v>3764</v>
      </c>
      <c r="V703" t="s">
        <v>1851</v>
      </c>
      <c r="W703" t="s">
        <v>1851</v>
      </c>
      <c r="X703" s="1">
        <v>46193.124652777777</v>
      </c>
    </row>
    <row r="704" spans="1:24">
      <c r="A704">
        <v>637</v>
      </c>
      <c r="B704" t="s">
        <v>1847</v>
      </c>
      <c r="C704" t="s">
        <v>1848</v>
      </c>
      <c r="D704">
        <v>2201507</v>
      </c>
      <c r="E704" t="s">
        <v>1894</v>
      </c>
      <c r="F704">
        <v>1</v>
      </c>
      <c r="G704" t="s">
        <v>546</v>
      </c>
      <c r="H704" t="s">
        <v>3765</v>
      </c>
      <c r="I704" t="s">
        <v>3766</v>
      </c>
      <c r="J704">
        <v>1</v>
      </c>
      <c r="K704" t="s">
        <v>3767</v>
      </c>
      <c r="L704" s="1">
        <v>46193.124571759261</v>
      </c>
      <c r="M704" s="1">
        <v>46193.124745370369</v>
      </c>
      <c r="N704">
        <v>1496</v>
      </c>
      <c r="O704" t="s">
        <v>1849</v>
      </c>
      <c r="P704">
        <v>70</v>
      </c>
      <c r="Q704">
        <v>7</v>
      </c>
      <c r="R704" t="s">
        <v>1851</v>
      </c>
      <c r="S704" t="s">
        <v>1851</v>
      </c>
      <c r="T704" t="s">
        <v>1851</v>
      </c>
      <c r="U704" t="s">
        <v>3768</v>
      </c>
      <c r="V704" t="s">
        <v>1851</v>
      </c>
      <c r="W704" t="s">
        <v>1851</v>
      </c>
      <c r="X704" s="1">
        <v>46193.124745370369</v>
      </c>
    </row>
    <row r="705" spans="1:24">
      <c r="A705">
        <v>638</v>
      </c>
      <c r="B705" t="s">
        <v>1847</v>
      </c>
      <c r="C705" t="s">
        <v>1848</v>
      </c>
      <c r="D705">
        <v>3515103</v>
      </c>
      <c r="E705" t="s">
        <v>1885</v>
      </c>
      <c r="F705">
        <v>1</v>
      </c>
      <c r="G705" t="s">
        <v>933</v>
      </c>
      <c r="H705" t="s">
        <v>3769</v>
      </c>
      <c r="I705" t="s">
        <v>1887</v>
      </c>
      <c r="J705">
        <v>1</v>
      </c>
      <c r="K705" t="s">
        <v>1888</v>
      </c>
      <c r="L705" s="1">
        <v>46193.124699074076</v>
      </c>
      <c r="M705" s="1">
        <v>46193.124837962961</v>
      </c>
      <c r="N705">
        <v>1249</v>
      </c>
      <c r="O705" t="s">
        <v>1849</v>
      </c>
      <c r="P705">
        <v>92</v>
      </c>
      <c r="Q705">
        <v>9.1999999999999993</v>
      </c>
      <c r="R705" t="s">
        <v>3770</v>
      </c>
      <c r="S705" t="s">
        <v>1851</v>
      </c>
      <c r="T705" t="s">
        <v>1851</v>
      </c>
      <c r="U705" t="s">
        <v>3771</v>
      </c>
      <c r="V705" t="s">
        <v>1851</v>
      </c>
      <c r="W705" t="s">
        <v>1851</v>
      </c>
      <c r="X705" s="1">
        <v>46193.124837962961</v>
      </c>
    </row>
    <row r="706" spans="1:24">
      <c r="A706">
        <v>639</v>
      </c>
      <c r="B706" t="s">
        <v>1847</v>
      </c>
      <c r="C706" t="s">
        <v>1848</v>
      </c>
      <c r="D706">
        <v>4205357</v>
      </c>
      <c r="E706" t="s">
        <v>1894</v>
      </c>
      <c r="F706">
        <v>1</v>
      </c>
      <c r="G706" t="s">
        <v>1500</v>
      </c>
      <c r="H706" t="s">
        <v>1500</v>
      </c>
      <c r="I706" t="s">
        <v>3772</v>
      </c>
      <c r="J706">
        <v>0</v>
      </c>
      <c r="K706" t="s">
        <v>3773</v>
      </c>
      <c r="L706" s="1">
        <v>46193.124768518515</v>
      </c>
      <c r="M706" s="1">
        <v>46193.124907407408</v>
      </c>
      <c r="N706">
        <v>1158</v>
      </c>
      <c r="O706" t="s">
        <v>1849</v>
      </c>
      <c r="P706">
        <v>61</v>
      </c>
      <c r="Q706">
        <v>6.1</v>
      </c>
      <c r="R706" t="s">
        <v>1851</v>
      </c>
      <c r="S706" t="s">
        <v>1851</v>
      </c>
      <c r="T706" t="s">
        <v>1851</v>
      </c>
      <c r="U706" t="s">
        <v>3774</v>
      </c>
      <c r="V706" t="s">
        <v>1851</v>
      </c>
      <c r="W706" t="s">
        <v>1851</v>
      </c>
      <c r="X706" s="1">
        <v>46193.124907407408</v>
      </c>
    </row>
    <row r="707" spans="1:24">
      <c r="A707">
        <v>640</v>
      </c>
      <c r="B707" t="s">
        <v>1847</v>
      </c>
      <c r="C707" t="s">
        <v>1848</v>
      </c>
      <c r="D707">
        <v>2202901</v>
      </c>
      <c r="E707" t="s">
        <v>1885</v>
      </c>
      <c r="F707">
        <v>1</v>
      </c>
      <c r="G707" t="s">
        <v>340</v>
      </c>
      <c r="H707" t="s">
        <v>3775</v>
      </c>
      <c r="I707" t="s">
        <v>1887</v>
      </c>
      <c r="J707">
        <v>1</v>
      </c>
      <c r="K707" t="s">
        <v>1888</v>
      </c>
      <c r="L707" s="1">
        <v>46193.124791666669</v>
      </c>
      <c r="M707" s="1">
        <v>46193.125219907408</v>
      </c>
      <c r="N707">
        <v>3752</v>
      </c>
      <c r="O707" t="s">
        <v>1849</v>
      </c>
      <c r="P707">
        <v>66</v>
      </c>
      <c r="Q707">
        <v>6.6</v>
      </c>
      <c r="R707" t="s">
        <v>3776</v>
      </c>
      <c r="S707" t="s">
        <v>1851</v>
      </c>
      <c r="T707" t="s">
        <v>1851</v>
      </c>
      <c r="U707" t="s">
        <v>3777</v>
      </c>
      <c r="V707" t="s">
        <v>1851</v>
      </c>
      <c r="W707" t="s">
        <v>1851</v>
      </c>
      <c r="X707" s="1">
        <v>46193.125219907408</v>
      </c>
    </row>
    <row r="708" spans="1:24">
      <c r="A708">
        <v>641</v>
      </c>
      <c r="B708" t="s">
        <v>1847</v>
      </c>
      <c r="C708" t="s">
        <v>1848</v>
      </c>
      <c r="D708">
        <v>4209300</v>
      </c>
      <c r="E708" t="s">
        <v>1885</v>
      </c>
      <c r="F708">
        <v>1</v>
      </c>
      <c r="G708" t="s">
        <v>1495</v>
      </c>
      <c r="H708" t="s">
        <v>3778</v>
      </c>
      <c r="I708" t="s">
        <v>1887</v>
      </c>
      <c r="J708">
        <v>1</v>
      </c>
      <c r="K708" t="s">
        <v>1888</v>
      </c>
      <c r="L708" s="1">
        <v>46193.1249537037</v>
      </c>
      <c r="M708" s="1">
        <v>46193.125277777777</v>
      </c>
      <c r="N708">
        <v>2850</v>
      </c>
      <c r="O708" t="s">
        <v>1849</v>
      </c>
      <c r="P708">
        <v>54</v>
      </c>
      <c r="Q708">
        <v>5.4</v>
      </c>
      <c r="R708" t="s">
        <v>3779</v>
      </c>
      <c r="S708" t="s">
        <v>1851</v>
      </c>
      <c r="T708" t="s">
        <v>1851</v>
      </c>
      <c r="U708" t="s">
        <v>3780</v>
      </c>
      <c r="V708" t="s">
        <v>1851</v>
      </c>
      <c r="W708" t="s">
        <v>1851</v>
      </c>
      <c r="X708" s="1">
        <v>46193.125277777777</v>
      </c>
    </row>
    <row r="709" spans="1:24">
      <c r="A709">
        <v>642</v>
      </c>
      <c r="B709" t="s">
        <v>1847</v>
      </c>
      <c r="C709" t="s">
        <v>1848</v>
      </c>
      <c r="D709">
        <v>3515103</v>
      </c>
      <c r="E709" t="s">
        <v>1894</v>
      </c>
      <c r="F709">
        <v>1</v>
      </c>
      <c r="G709" t="s">
        <v>933</v>
      </c>
      <c r="H709" t="s">
        <v>933</v>
      </c>
      <c r="I709" t="s">
        <v>3781</v>
      </c>
      <c r="J709">
        <v>0</v>
      </c>
      <c r="K709" t="s">
        <v>3782</v>
      </c>
      <c r="L709" s="1">
        <v>46193.124988425923</v>
      </c>
      <c r="M709" s="1">
        <v>46193.125289351854</v>
      </c>
      <c r="N709">
        <v>2561</v>
      </c>
      <c r="O709" t="s">
        <v>1849</v>
      </c>
      <c r="P709">
        <v>68</v>
      </c>
      <c r="Q709">
        <v>6.8</v>
      </c>
      <c r="R709" t="s">
        <v>1851</v>
      </c>
      <c r="S709" t="s">
        <v>1851</v>
      </c>
      <c r="T709" t="s">
        <v>1851</v>
      </c>
      <c r="U709" t="s">
        <v>3783</v>
      </c>
      <c r="V709" t="s">
        <v>1851</v>
      </c>
      <c r="W709" t="s">
        <v>1851</v>
      </c>
      <c r="X709" s="1">
        <v>46193.125289351854</v>
      </c>
    </row>
    <row r="710" spans="1:24">
      <c r="A710">
        <v>643</v>
      </c>
      <c r="B710" t="s">
        <v>1847</v>
      </c>
      <c r="C710" t="s">
        <v>1848</v>
      </c>
      <c r="D710">
        <v>4209300</v>
      </c>
      <c r="E710" t="s">
        <v>1894</v>
      </c>
      <c r="F710">
        <v>1</v>
      </c>
      <c r="G710" t="s">
        <v>1495</v>
      </c>
      <c r="H710" t="s">
        <v>1495</v>
      </c>
      <c r="I710" t="s">
        <v>3784</v>
      </c>
      <c r="J710">
        <v>0</v>
      </c>
      <c r="K710" t="s">
        <v>3785</v>
      </c>
      <c r="L710" s="1">
        <v>46193.125416666669</v>
      </c>
      <c r="M710" s="1">
        <v>46193.125486111108</v>
      </c>
      <c r="N710">
        <v>549</v>
      </c>
      <c r="O710" t="s">
        <v>1849</v>
      </c>
      <c r="P710">
        <v>60</v>
      </c>
      <c r="Q710">
        <v>6</v>
      </c>
      <c r="R710" t="s">
        <v>1851</v>
      </c>
      <c r="S710" t="s">
        <v>1851</v>
      </c>
      <c r="T710" t="s">
        <v>1851</v>
      </c>
      <c r="U710" t="s">
        <v>3786</v>
      </c>
      <c r="V710" t="s">
        <v>1851</v>
      </c>
      <c r="W710" t="s">
        <v>1851</v>
      </c>
      <c r="X710" s="1">
        <v>46193.125486111108</v>
      </c>
    </row>
    <row r="711" spans="1:24">
      <c r="A711">
        <v>644</v>
      </c>
      <c r="B711" t="s">
        <v>1847</v>
      </c>
      <c r="C711" t="s">
        <v>1848</v>
      </c>
      <c r="D711">
        <v>2202901</v>
      </c>
      <c r="E711" t="s">
        <v>1894</v>
      </c>
      <c r="F711">
        <v>1</v>
      </c>
      <c r="G711" t="s">
        <v>340</v>
      </c>
      <c r="H711" t="s">
        <v>3787</v>
      </c>
      <c r="I711" t="s">
        <v>3788</v>
      </c>
      <c r="J711">
        <v>1</v>
      </c>
      <c r="K711" t="s">
        <v>3789</v>
      </c>
      <c r="L711" s="1">
        <v>46193.125347222223</v>
      </c>
      <c r="M711" s="1">
        <v>46193.125497685185</v>
      </c>
      <c r="N711">
        <v>1261</v>
      </c>
      <c r="O711" t="s">
        <v>1849</v>
      </c>
      <c r="P711">
        <v>65</v>
      </c>
      <c r="Q711">
        <v>6.5</v>
      </c>
      <c r="R711" t="s">
        <v>1851</v>
      </c>
      <c r="S711" t="s">
        <v>1851</v>
      </c>
      <c r="T711" t="s">
        <v>1851</v>
      </c>
      <c r="U711" t="s">
        <v>3790</v>
      </c>
      <c r="V711" t="s">
        <v>1851</v>
      </c>
      <c r="W711" t="s">
        <v>1851</v>
      </c>
      <c r="X711" s="1">
        <v>46193.125497685185</v>
      </c>
    </row>
    <row r="712" spans="1:24">
      <c r="A712">
        <v>645</v>
      </c>
      <c r="B712" t="s">
        <v>1847</v>
      </c>
      <c r="C712" t="s">
        <v>1848</v>
      </c>
      <c r="D712">
        <v>4209805</v>
      </c>
      <c r="E712" t="s">
        <v>1885</v>
      </c>
      <c r="F712">
        <v>1</v>
      </c>
      <c r="G712" t="s">
        <v>1752</v>
      </c>
      <c r="H712" t="s">
        <v>3791</v>
      </c>
      <c r="I712" t="s">
        <v>1887</v>
      </c>
      <c r="J712">
        <v>1</v>
      </c>
      <c r="K712" t="s">
        <v>1888</v>
      </c>
      <c r="L712" s="1">
        <v>46193.125543981485</v>
      </c>
      <c r="M712" s="1">
        <v>46193.126006944447</v>
      </c>
      <c r="N712">
        <v>3957</v>
      </c>
      <c r="O712" t="s">
        <v>1849</v>
      </c>
      <c r="P712">
        <v>66</v>
      </c>
      <c r="Q712">
        <v>6.6</v>
      </c>
      <c r="R712" t="s">
        <v>3792</v>
      </c>
      <c r="S712" t="s">
        <v>1851</v>
      </c>
      <c r="T712" t="s">
        <v>1851</v>
      </c>
      <c r="U712" t="s">
        <v>3793</v>
      </c>
      <c r="V712" t="s">
        <v>1851</v>
      </c>
      <c r="W712" t="s">
        <v>1851</v>
      </c>
      <c r="X712" s="1">
        <v>46193.126006944447</v>
      </c>
    </row>
    <row r="713" spans="1:24">
      <c r="A713">
        <v>646</v>
      </c>
      <c r="B713" t="s">
        <v>1847</v>
      </c>
      <c r="C713" t="s">
        <v>1848</v>
      </c>
      <c r="D713">
        <v>2203305</v>
      </c>
      <c r="E713" t="s">
        <v>1885</v>
      </c>
      <c r="F713">
        <v>1</v>
      </c>
      <c r="G713" t="s">
        <v>178</v>
      </c>
      <c r="H713" t="s">
        <v>3794</v>
      </c>
      <c r="I713" t="s">
        <v>1887</v>
      </c>
      <c r="J713">
        <v>1</v>
      </c>
      <c r="K713" t="s">
        <v>1888</v>
      </c>
      <c r="L713" s="1">
        <v>46193.125543981485</v>
      </c>
      <c r="M713" s="1">
        <v>46193.126145833332</v>
      </c>
      <c r="N713">
        <v>5113</v>
      </c>
      <c r="O713" t="s">
        <v>1849</v>
      </c>
      <c r="P713">
        <v>73</v>
      </c>
      <c r="Q713">
        <v>7.3</v>
      </c>
      <c r="R713" t="s">
        <v>3795</v>
      </c>
      <c r="S713" t="s">
        <v>1851</v>
      </c>
      <c r="T713" t="s">
        <v>1851</v>
      </c>
      <c r="U713" t="s">
        <v>3796</v>
      </c>
      <c r="V713" t="s">
        <v>1851</v>
      </c>
      <c r="W713" t="s">
        <v>1851</v>
      </c>
      <c r="X713" s="1">
        <v>46193.126145833332</v>
      </c>
    </row>
    <row r="714" spans="1:24">
      <c r="A714">
        <v>647</v>
      </c>
      <c r="B714" t="s">
        <v>1847</v>
      </c>
      <c r="C714" t="s">
        <v>1848</v>
      </c>
      <c r="D714">
        <v>4209805</v>
      </c>
      <c r="E714" t="s">
        <v>1894</v>
      </c>
      <c r="F714">
        <v>1</v>
      </c>
      <c r="G714" t="s">
        <v>1752</v>
      </c>
      <c r="H714" t="s">
        <v>3797</v>
      </c>
      <c r="I714" t="s">
        <v>3798</v>
      </c>
      <c r="J714">
        <v>1</v>
      </c>
      <c r="K714" t="s">
        <v>3799</v>
      </c>
      <c r="L714" s="1">
        <v>46193.126134259262</v>
      </c>
      <c r="M714" s="1">
        <v>46193.126261574071</v>
      </c>
      <c r="N714">
        <v>1102</v>
      </c>
      <c r="O714" t="s">
        <v>1849</v>
      </c>
      <c r="P714">
        <v>67</v>
      </c>
      <c r="Q714">
        <v>6.7</v>
      </c>
      <c r="R714" t="s">
        <v>1851</v>
      </c>
      <c r="S714" t="s">
        <v>1851</v>
      </c>
      <c r="T714" t="s">
        <v>1851</v>
      </c>
      <c r="U714" t="s">
        <v>3800</v>
      </c>
      <c r="V714" t="s">
        <v>1851</v>
      </c>
      <c r="W714" t="s">
        <v>1851</v>
      </c>
      <c r="X714" s="1">
        <v>46193.126261574071</v>
      </c>
    </row>
    <row r="715" spans="1:24">
      <c r="A715">
        <v>648</v>
      </c>
      <c r="B715" t="s">
        <v>1847</v>
      </c>
      <c r="C715" t="s">
        <v>1848</v>
      </c>
      <c r="D715">
        <v>2203305</v>
      </c>
      <c r="E715" t="s">
        <v>1894</v>
      </c>
      <c r="F715">
        <v>1</v>
      </c>
      <c r="G715" t="s">
        <v>178</v>
      </c>
      <c r="H715" t="s">
        <v>178</v>
      </c>
      <c r="I715" t="s">
        <v>3801</v>
      </c>
      <c r="J715">
        <v>0</v>
      </c>
      <c r="K715" t="s">
        <v>3802</v>
      </c>
      <c r="L715" s="1">
        <v>46193.126284722224</v>
      </c>
      <c r="M715" s="1">
        <v>46193.126469907409</v>
      </c>
      <c r="N715">
        <v>1599</v>
      </c>
      <c r="O715" t="s">
        <v>1849</v>
      </c>
      <c r="P715">
        <v>71</v>
      </c>
      <c r="Q715">
        <v>7.1</v>
      </c>
      <c r="R715" t="s">
        <v>1851</v>
      </c>
      <c r="S715" t="s">
        <v>1851</v>
      </c>
      <c r="T715" t="s">
        <v>1851</v>
      </c>
      <c r="U715" t="s">
        <v>3803</v>
      </c>
      <c r="V715" t="s">
        <v>1851</v>
      </c>
      <c r="W715" t="s">
        <v>1851</v>
      </c>
      <c r="X715" s="1">
        <v>46193.126469907409</v>
      </c>
    </row>
    <row r="716" spans="1:24">
      <c r="A716">
        <v>649</v>
      </c>
      <c r="B716" t="s">
        <v>1847</v>
      </c>
      <c r="C716" t="s">
        <v>1848</v>
      </c>
      <c r="D716">
        <v>3515657</v>
      </c>
      <c r="E716" t="s">
        <v>1885</v>
      </c>
      <c r="F716">
        <v>1</v>
      </c>
      <c r="G716" t="s">
        <v>1044</v>
      </c>
      <c r="H716" t="s">
        <v>3804</v>
      </c>
      <c r="I716" t="s">
        <v>1887</v>
      </c>
      <c r="J716">
        <v>1</v>
      </c>
      <c r="K716" t="s">
        <v>1888</v>
      </c>
      <c r="L716" s="1">
        <v>46193.125335648147</v>
      </c>
      <c r="M716" s="1">
        <v>46193.126539351855</v>
      </c>
      <c r="N716">
        <v>10416</v>
      </c>
      <c r="O716" t="s">
        <v>1849</v>
      </c>
      <c r="P716">
        <v>69</v>
      </c>
      <c r="Q716">
        <v>6.9</v>
      </c>
      <c r="R716" t="s">
        <v>3805</v>
      </c>
      <c r="S716" t="s">
        <v>1851</v>
      </c>
      <c r="T716" t="s">
        <v>1851</v>
      </c>
      <c r="U716" t="s">
        <v>3806</v>
      </c>
      <c r="V716" t="s">
        <v>1851</v>
      </c>
      <c r="W716" t="s">
        <v>1851</v>
      </c>
      <c r="X716" s="1">
        <v>46193.126539351855</v>
      </c>
    </row>
    <row r="717" spans="1:24">
      <c r="A717">
        <v>650</v>
      </c>
      <c r="B717" t="s">
        <v>1847</v>
      </c>
      <c r="C717" t="s">
        <v>1848</v>
      </c>
      <c r="D717">
        <v>4210209</v>
      </c>
      <c r="E717" t="s">
        <v>1885</v>
      </c>
      <c r="F717">
        <v>1</v>
      </c>
      <c r="G717" t="s">
        <v>1590</v>
      </c>
      <c r="H717" t="s">
        <v>3807</v>
      </c>
      <c r="I717" t="s">
        <v>1887</v>
      </c>
      <c r="J717">
        <v>1</v>
      </c>
      <c r="K717" t="s">
        <v>1888</v>
      </c>
      <c r="L717" s="1">
        <v>46193.126307870371</v>
      </c>
      <c r="M717" s="1">
        <v>46193.126608796294</v>
      </c>
      <c r="N717">
        <v>2626</v>
      </c>
      <c r="O717" t="s">
        <v>1849</v>
      </c>
      <c r="P717">
        <v>61</v>
      </c>
      <c r="Q717">
        <v>6.1</v>
      </c>
      <c r="R717" t="s">
        <v>3808</v>
      </c>
      <c r="S717" t="s">
        <v>1851</v>
      </c>
      <c r="T717" t="s">
        <v>1851</v>
      </c>
      <c r="U717" t="s">
        <v>3809</v>
      </c>
      <c r="V717" t="s">
        <v>1851</v>
      </c>
      <c r="W717" t="s">
        <v>1851</v>
      </c>
      <c r="X717" s="1">
        <v>46193.126608796294</v>
      </c>
    </row>
    <row r="718" spans="1:24">
      <c r="A718">
        <v>651</v>
      </c>
      <c r="B718" t="s">
        <v>1847</v>
      </c>
      <c r="C718" t="s">
        <v>1848</v>
      </c>
      <c r="D718">
        <v>2204352</v>
      </c>
      <c r="E718" t="s">
        <v>1885</v>
      </c>
      <c r="F718">
        <v>1</v>
      </c>
      <c r="G718" t="s">
        <v>300</v>
      </c>
      <c r="H718" t="s">
        <v>3810</v>
      </c>
      <c r="I718" t="s">
        <v>1887</v>
      </c>
      <c r="J718">
        <v>1</v>
      </c>
      <c r="K718" t="s">
        <v>1888</v>
      </c>
      <c r="L718" s="1">
        <v>46193.126516203702</v>
      </c>
      <c r="M718" s="1">
        <v>46193.126643518517</v>
      </c>
      <c r="N718">
        <v>1190</v>
      </c>
      <c r="O718" t="s">
        <v>1849</v>
      </c>
      <c r="P718">
        <v>92</v>
      </c>
      <c r="Q718">
        <v>9.1999999999999993</v>
      </c>
      <c r="R718" t="s">
        <v>3811</v>
      </c>
      <c r="S718" t="s">
        <v>1851</v>
      </c>
      <c r="T718" t="s">
        <v>1851</v>
      </c>
      <c r="U718" t="s">
        <v>3812</v>
      </c>
      <c r="V718" t="s">
        <v>1851</v>
      </c>
      <c r="W718" t="s">
        <v>1851</v>
      </c>
      <c r="X718" s="1">
        <v>46193.126643518517</v>
      </c>
    </row>
    <row r="719" spans="1:24">
      <c r="A719">
        <v>652</v>
      </c>
      <c r="B719" t="s">
        <v>1847</v>
      </c>
      <c r="C719" t="s">
        <v>1848</v>
      </c>
      <c r="D719">
        <v>3515657</v>
      </c>
      <c r="E719" t="s">
        <v>1894</v>
      </c>
      <c r="F719">
        <v>1</v>
      </c>
      <c r="G719" t="s">
        <v>1044</v>
      </c>
      <c r="H719" t="s">
        <v>1044</v>
      </c>
      <c r="I719" t="s">
        <v>3813</v>
      </c>
      <c r="J719">
        <v>0</v>
      </c>
      <c r="K719" t="s">
        <v>3814</v>
      </c>
      <c r="L719" s="1">
        <v>46193.12667824074</v>
      </c>
      <c r="M719" s="1">
        <v>46193.126840277779</v>
      </c>
      <c r="N719">
        <v>1405</v>
      </c>
      <c r="O719" t="s">
        <v>1849</v>
      </c>
      <c r="P719">
        <v>74</v>
      </c>
      <c r="Q719">
        <v>7.4</v>
      </c>
      <c r="R719" t="s">
        <v>1851</v>
      </c>
      <c r="S719" t="s">
        <v>1851</v>
      </c>
      <c r="T719" t="s">
        <v>1851</v>
      </c>
      <c r="U719" t="s">
        <v>3815</v>
      </c>
      <c r="V719" t="s">
        <v>1851</v>
      </c>
      <c r="W719" t="s">
        <v>1851</v>
      </c>
      <c r="X719" s="1">
        <v>46193.126840277779</v>
      </c>
    </row>
    <row r="720" spans="1:24">
      <c r="A720">
        <v>653</v>
      </c>
      <c r="B720" t="s">
        <v>1847</v>
      </c>
      <c r="C720" t="s">
        <v>1848</v>
      </c>
      <c r="D720">
        <v>4210209</v>
      </c>
      <c r="E720" t="s">
        <v>1894</v>
      </c>
      <c r="F720">
        <v>1</v>
      </c>
      <c r="G720" t="s">
        <v>1590</v>
      </c>
      <c r="H720" t="s">
        <v>3816</v>
      </c>
      <c r="I720" t="s">
        <v>3817</v>
      </c>
      <c r="J720">
        <v>1</v>
      </c>
      <c r="K720" t="s">
        <v>3818</v>
      </c>
      <c r="L720" s="1">
        <v>46193.126736111109</v>
      </c>
      <c r="M720" s="1">
        <v>46193.126875000002</v>
      </c>
      <c r="N720">
        <v>1193</v>
      </c>
      <c r="O720" t="s">
        <v>1849</v>
      </c>
      <c r="P720">
        <v>68</v>
      </c>
      <c r="Q720">
        <v>6.8</v>
      </c>
      <c r="R720" t="s">
        <v>1851</v>
      </c>
      <c r="S720" t="s">
        <v>1851</v>
      </c>
      <c r="T720" t="s">
        <v>1851</v>
      </c>
      <c r="U720" t="s">
        <v>3819</v>
      </c>
      <c r="V720" t="s">
        <v>1851</v>
      </c>
      <c r="W720" t="s">
        <v>1851</v>
      </c>
      <c r="X720" s="1">
        <v>46193.126875000002</v>
      </c>
    </row>
    <row r="721" spans="1:24">
      <c r="A721">
        <v>654</v>
      </c>
      <c r="B721" t="s">
        <v>1847</v>
      </c>
      <c r="C721" t="s">
        <v>1848</v>
      </c>
      <c r="D721">
        <v>2204352</v>
      </c>
      <c r="E721" t="s">
        <v>1894</v>
      </c>
      <c r="F721">
        <v>1</v>
      </c>
      <c r="G721" t="s">
        <v>300</v>
      </c>
      <c r="H721" t="s">
        <v>300</v>
      </c>
      <c r="I721" t="s">
        <v>3820</v>
      </c>
      <c r="J721">
        <v>0</v>
      </c>
      <c r="K721" t="s">
        <v>3821</v>
      </c>
      <c r="L721" s="1">
        <v>46193.126782407409</v>
      </c>
      <c r="M721" s="1">
        <v>46193.12699074074</v>
      </c>
      <c r="N721">
        <v>1748</v>
      </c>
      <c r="O721" t="s">
        <v>1852</v>
      </c>
      <c r="R721" t="s">
        <v>1851</v>
      </c>
      <c r="S721" t="s">
        <v>1851</v>
      </c>
      <c r="T721" t="s">
        <v>1851</v>
      </c>
      <c r="U721" t="s">
        <v>3822</v>
      </c>
      <c r="V721" t="s">
        <v>1851</v>
      </c>
      <c r="W721" t="s">
        <v>1851</v>
      </c>
      <c r="X721" s="1">
        <v>46193.12699074074</v>
      </c>
    </row>
    <row r="722" spans="1:24">
      <c r="A722">
        <v>655</v>
      </c>
      <c r="B722" t="s">
        <v>1847</v>
      </c>
      <c r="C722" t="s">
        <v>1848</v>
      </c>
      <c r="D722">
        <v>3519204</v>
      </c>
      <c r="E722" t="s">
        <v>1885</v>
      </c>
      <c r="F722">
        <v>1</v>
      </c>
      <c r="G722" t="s">
        <v>1149</v>
      </c>
      <c r="H722" t="s">
        <v>3823</v>
      </c>
      <c r="I722" t="s">
        <v>1887</v>
      </c>
      <c r="J722">
        <v>1</v>
      </c>
      <c r="K722" t="s">
        <v>1888</v>
      </c>
      <c r="L722" s="1">
        <v>46193.126886574071</v>
      </c>
      <c r="M722" s="1">
        <v>46193.127268518518</v>
      </c>
      <c r="N722">
        <v>3293</v>
      </c>
      <c r="O722" t="s">
        <v>1849</v>
      </c>
      <c r="P722">
        <v>63</v>
      </c>
      <c r="Q722">
        <v>6.3</v>
      </c>
      <c r="R722" t="s">
        <v>3824</v>
      </c>
      <c r="S722" t="s">
        <v>1851</v>
      </c>
      <c r="T722" t="s">
        <v>1851</v>
      </c>
      <c r="U722" t="s">
        <v>3825</v>
      </c>
      <c r="V722" t="s">
        <v>1851</v>
      </c>
      <c r="W722" t="s">
        <v>1851</v>
      </c>
      <c r="X722" s="1">
        <v>46193.127268518518</v>
      </c>
    </row>
    <row r="723" spans="1:24">
      <c r="A723">
        <v>656</v>
      </c>
      <c r="B723" t="s">
        <v>1847</v>
      </c>
      <c r="C723" t="s">
        <v>1848</v>
      </c>
      <c r="D723">
        <v>2204352</v>
      </c>
      <c r="E723" t="s">
        <v>1894</v>
      </c>
      <c r="F723">
        <v>2</v>
      </c>
      <c r="G723" t="s">
        <v>300</v>
      </c>
      <c r="H723" t="s">
        <v>300</v>
      </c>
      <c r="I723" t="s">
        <v>3820</v>
      </c>
      <c r="J723">
        <v>0</v>
      </c>
      <c r="K723" t="s">
        <v>3821</v>
      </c>
      <c r="L723" s="1">
        <v>46193.127118055556</v>
      </c>
      <c r="M723" s="1">
        <v>46193.127349537041</v>
      </c>
      <c r="N723">
        <v>1959</v>
      </c>
      <c r="O723" t="s">
        <v>1852</v>
      </c>
      <c r="R723" t="s">
        <v>1851</v>
      </c>
      <c r="S723" t="s">
        <v>1851</v>
      </c>
      <c r="T723" t="s">
        <v>1851</v>
      </c>
      <c r="U723" t="s">
        <v>3826</v>
      </c>
      <c r="V723" t="s">
        <v>1851</v>
      </c>
      <c r="W723" t="s">
        <v>1851</v>
      </c>
      <c r="X723" s="1">
        <v>46193.127349537041</v>
      </c>
    </row>
    <row r="724" spans="1:24">
      <c r="A724">
        <v>657</v>
      </c>
      <c r="B724" t="s">
        <v>1847</v>
      </c>
      <c r="C724" t="s">
        <v>1848</v>
      </c>
      <c r="D724">
        <v>4210308</v>
      </c>
      <c r="E724" t="s">
        <v>1885</v>
      </c>
      <c r="F724">
        <v>1</v>
      </c>
      <c r="G724" t="s">
        <v>1460</v>
      </c>
      <c r="H724" t="s">
        <v>3827</v>
      </c>
      <c r="I724" t="s">
        <v>1887</v>
      </c>
      <c r="J724">
        <v>1</v>
      </c>
      <c r="K724" t="s">
        <v>1888</v>
      </c>
      <c r="L724" s="1">
        <v>46193.126932870371</v>
      </c>
      <c r="M724" s="1">
        <v>46193.12736111111</v>
      </c>
      <c r="N724">
        <v>3687</v>
      </c>
      <c r="O724" t="s">
        <v>1849</v>
      </c>
      <c r="P724">
        <v>63</v>
      </c>
      <c r="Q724">
        <v>6.3</v>
      </c>
      <c r="R724" t="s">
        <v>3828</v>
      </c>
      <c r="S724" t="s">
        <v>1851</v>
      </c>
      <c r="T724" t="s">
        <v>1851</v>
      </c>
      <c r="U724" t="s">
        <v>3829</v>
      </c>
      <c r="V724" t="s">
        <v>1851</v>
      </c>
      <c r="W724" t="s">
        <v>1851</v>
      </c>
      <c r="X724" s="1">
        <v>46193.12736111111</v>
      </c>
    </row>
    <row r="725" spans="1:24">
      <c r="A725">
        <v>658</v>
      </c>
      <c r="B725" t="s">
        <v>1847</v>
      </c>
      <c r="C725" t="s">
        <v>1848</v>
      </c>
      <c r="D725">
        <v>3519204</v>
      </c>
      <c r="E725" t="s">
        <v>1894</v>
      </c>
      <c r="F725">
        <v>1</v>
      </c>
      <c r="G725" t="s">
        <v>1149</v>
      </c>
      <c r="H725" t="s">
        <v>1149</v>
      </c>
      <c r="I725" t="s">
        <v>3830</v>
      </c>
      <c r="J725">
        <v>0</v>
      </c>
      <c r="K725" t="s">
        <v>3831</v>
      </c>
      <c r="L725" s="1">
        <v>46193.127395833333</v>
      </c>
      <c r="M725" s="1">
        <v>46193.127546296295</v>
      </c>
      <c r="N725">
        <v>1307</v>
      </c>
      <c r="O725" t="s">
        <v>1849</v>
      </c>
      <c r="P725">
        <v>71</v>
      </c>
      <c r="Q725">
        <v>7.1</v>
      </c>
      <c r="R725" t="s">
        <v>1851</v>
      </c>
      <c r="S725" t="s">
        <v>1851</v>
      </c>
      <c r="T725" t="s">
        <v>1851</v>
      </c>
      <c r="U725" t="s">
        <v>3832</v>
      </c>
      <c r="V725" t="s">
        <v>1851</v>
      </c>
      <c r="W725" t="s">
        <v>1851</v>
      </c>
      <c r="X725" s="1">
        <v>46193.127546296295</v>
      </c>
    </row>
    <row r="726" spans="1:24">
      <c r="A726">
        <v>659</v>
      </c>
      <c r="B726" t="s">
        <v>1847</v>
      </c>
      <c r="C726" t="s">
        <v>1848</v>
      </c>
      <c r="D726">
        <v>4210308</v>
      </c>
      <c r="E726" t="s">
        <v>1894</v>
      </c>
      <c r="F726">
        <v>1</v>
      </c>
      <c r="G726" t="s">
        <v>1460</v>
      </c>
      <c r="H726" t="s">
        <v>3833</v>
      </c>
      <c r="I726" t="s">
        <v>3834</v>
      </c>
      <c r="J726">
        <v>1</v>
      </c>
      <c r="K726" t="s">
        <v>3835</v>
      </c>
      <c r="L726" s="1">
        <v>46193.127511574072</v>
      </c>
      <c r="M726" s="1">
        <v>46193.127662037034</v>
      </c>
      <c r="N726">
        <v>1268</v>
      </c>
      <c r="O726" t="s">
        <v>1849</v>
      </c>
      <c r="P726">
        <v>68</v>
      </c>
      <c r="Q726">
        <v>6.8</v>
      </c>
      <c r="R726" t="s">
        <v>1851</v>
      </c>
      <c r="S726" t="s">
        <v>1851</v>
      </c>
      <c r="T726" t="s">
        <v>1851</v>
      </c>
      <c r="U726" t="s">
        <v>3836</v>
      </c>
      <c r="V726" t="s">
        <v>1851</v>
      </c>
      <c r="W726" t="s">
        <v>1851</v>
      </c>
      <c r="X726" s="1">
        <v>46193.127662037034</v>
      </c>
    </row>
    <row r="727" spans="1:24">
      <c r="A727">
        <v>660</v>
      </c>
      <c r="B727" t="s">
        <v>1847</v>
      </c>
      <c r="C727" t="s">
        <v>1848</v>
      </c>
      <c r="D727">
        <v>2204352</v>
      </c>
      <c r="E727" t="s">
        <v>1894</v>
      </c>
      <c r="F727">
        <v>3</v>
      </c>
      <c r="G727" t="s">
        <v>300</v>
      </c>
      <c r="H727" t="s">
        <v>300</v>
      </c>
      <c r="I727" t="s">
        <v>3820</v>
      </c>
      <c r="J727">
        <v>0</v>
      </c>
      <c r="K727" t="s">
        <v>3821</v>
      </c>
      <c r="L727" s="1">
        <v>46193.127604166664</v>
      </c>
      <c r="M727" s="1">
        <v>46193.127812500003</v>
      </c>
      <c r="N727">
        <v>1833</v>
      </c>
      <c r="O727" t="s">
        <v>1852</v>
      </c>
      <c r="R727" t="s">
        <v>1851</v>
      </c>
      <c r="S727" t="s">
        <v>1851</v>
      </c>
      <c r="T727" t="s">
        <v>1851</v>
      </c>
      <c r="U727" t="s">
        <v>3837</v>
      </c>
      <c r="V727" t="s">
        <v>1851</v>
      </c>
      <c r="W727" t="s">
        <v>1851</v>
      </c>
      <c r="X727" s="1">
        <v>46193.127812500003</v>
      </c>
    </row>
    <row r="728" spans="1:24">
      <c r="A728">
        <v>661</v>
      </c>
      <c r="B728" t="s">
        <v>1847</v>
      </c>
      <c r="C728" t="s">
        <v>1848</v>
      </c>
      <c r="D728">
        <v>2205250</v>
      </c>
      <c r="E728" t="s">
        <v>1885</v>
      </c>
      <c r="F728">
        <v>1</v>
      </c>
      <c r="G728" t="s">
        <v>380</v>
      </c>
      <c r="H728" t="s">
        <v>3838</v>
      </c>
      <c r="I728" t="s">
        <v>1887</v>
      </c>
      <c r="J728">
        <v>1</v>
      </c>
      <c r="K728" t="s">
        <v>1888</v>
      </c>
      <c r="L728" s="1">
        <v>46193.127858796295</v>
      </c>
      <c r="M728" s="1">
        <v>46193.12804398148</v>
      </c>
      <c r="N728">
        <v>1582</v>
      </c>
      <c r="O728" t="s">
        <v>1849</v>
      </c>
      <c r="P728">
        <v>88</v>
      </c>
      <c r="Q728">
        <v>8.8000000000000007</v>
      </c>
      <c r="R728" t="s">
        <v>3839</v>
      </c>
      <c r="S728" t="s">
        <v>1851</v>
      </c>
      <c r="T728" t="s">
        <v>1851</v>
      </c>
      <c r="U728" t="s">
        <v>3840</v>
      </c>
      <c r="V728" t="s">
        <v>1851</v>
      </c>
      <c r="W728" t="s">
        <v>1851</v>
      </c>
      <c r="X728" s="1">
        <v>46193.12804398148</v>
      </c>
    </row>
    <row r="729" spans="1:24">
      <c r="A729">
        <v>662</v>
      </c>
      <c r="B729" t="s">
        <v>1847</v>
      </c>
      <c r="C729" t="s">
        <v>1848</v>
      </c>
      <c r="D729">
        <v>4211801</v>
      </c>
      <c r="E729" t="s">
        <v>1885</v>
      </c>
      <c r="F729">
        <v>1</v>
      </c>
      <c r="G729" t="s">
        <v>1653</v>
      </c>
      <c r="H729" t="s">
        <v>3841</v>
      </c>
      <c r="I729" t="s">
        <v>1887</v>
      </c>
      <c r="J729">
        <v>1</v>
      </c>
      <c r="K729" t="s">
        <v>1888</v>
      </c>
      <c r="L729" s="1">
        <v>46193.127708333333</v>
      </c>
      <c r="M729" s="1">
        <v>46193.12809027778</v>
      </c>
      <c r="N729">
        <v>3370</v>
      </c>
      <c r="O729" t="s">
        <v>1849</v>
      </c>
      <c r="P729">
        <v>58</v>
      </c>
      <c r="Q729">
        <v>5.8</v>
      </c>
      <c r="R729" t="s">
        <v>3842</v>
      </c>
      <c r="S729" t="s">
        <v>1851</v>
      </c>
      <c r="T729" t="s">
        <v>1851</v>
      </c>
      <c r="U729" t="s">
        <v>3843</v>
      </c>
      <c r="V729" t="s">
        <v>1851</v>
      </c>
      <c r="W729" t="s">
        <v>1851</v>
      </c>
      <c r="X729" s="1">
        <v>46193.12809027778</v>
      </c>
    </row>
    <row r="730" spans="1:24">
      <c r="A730">
        <v>663</v>
      </c>
      <c r="B730" t="s">
        <v>1847</v>
      </c>
      <c r="C730" t="s">
        <v>1848</v>
      </c>
      <c r="D730">
        <v>2205250</v>
      </c>
      <c r="E730" t="s">
        <v>1894</v>
      </c>
      <c r="F730">
        <v>1</v>
      </c>
      <c r="G730" t="s">
        <v>380</v>
      </c>
      <c r="H730" t="s">
        <v>380</v>
      </c>
      <c r="I730" t="s">
        <v>3844</v>
      </c>
      <c r="J730">
        <v>0</v>
      </c>
      <c r="K730" t="s">
        <v>3845</v>
      </c>
      <c r="L730" s="1">
        <v>46193.128171296295</v>
      </c>
      <c r="M730" s="1">
        <v>46193.128310185188</v>
      </c>
      <c r="N730">
        <v>1198</v>
      </c>
      <c r="O730" t="s">
        <v>1849</v>
      </c>
      <c r="P730">
        <v>81</v>
      </c>
      <c r="Q730">
        <v>8.1</v>
      </c>
      <c r="R730" t="s">
        <v>1851</v>
      </c>
      <c r="S730" t="s">
        <v>1851</v>
      </c>
      <c r="T730" t="s">
        <v>1851</v>
      </c>
      <c r="U730" t="s">
        <v>3846</v>
      </c>
      <c r="V730" t="s">
        <v>1851</v>
      </c>
      <c r="W730" t="s">
        <v>1851</v>
      </c>
      <c r="X730" s="1">
        <v>46193.128310185188</v>
      </c>
    </row>
    <row r="731" spans="1:24">
      <c r="A731">
        <v>664</v>
      </c>
      <c r="B731" t="s">
        <v>1847</v>
      </c>
      <c r="C731" t="s">
        <v>1848</v>
      </c>
      <c r="D731">
        <v>4211801</v>
      </c>
      <c r="E731" t="s">
        <v>1894</v>
      </c>
      <c r="F731">
        <v>1</v>
      </c>
      <c r="G731" t="s">
        <v>1653</v>
      </c>
      <c r="H731" t="s">
        <v>3847</v>
      </c>
      <c r="I731" t="s">
        <v>3848</v>
      </c>
      <c r="J731">
        <v>1</v>
      </c>
      <c r="K731" t="s">
        <v>3849</v>
      </c>
      <c r="L731" s="1">
        <v>46193.128217592595</v>
      </c>
      <c r="M731" s="1">
        <v>46193.128344907411</v>
      </c>
      <c r="N731">
        <v>1105</v>
      </c>
      <c r="O731" t="s">
        <v>1849</v>
      </c>
      <c r="P731">
        <v>61</v>
      </c>
      <c r="Q731">
        <v>6.1</v>
      </c>
      <c r="R731" t="s">
        <v>1851</v>
      </c>
      <c r="S731" t="s">
        <v>1851</v>
      </c>
      <c r="T731" t="s">
        <v>1851</v>
      </c>
      <c r="U731" t="s">
        <v>3850</v>
      </c>
      <c r="V731" t="s">
        <v>1851</v>
      </c>
      <c r="W731" t="s">
        <v>1851</v>
      </c>
      <c r="X731" s="1">
        <v>46193.128344907411</v>
      </c>
    </row>
    <row r="732" spans="1:24">
      <c r="A732">
        <v>665</v>
      </c>
      <c r="B732" t="s">
        <v>1847</v>
      </c>
      <c r="C732" t="s">
        <v>1848</v>
      </c>
      <c r="D732">
        <v>4212700</v>
      </c>
      <c r="E732" t="s">
        <v>1885</v>
      </c>
      <c r="F732">
        <v>1</v>
      </c>
      <c r="G732" t="s">
        <v>1505</v>
      </c>
      <c r="H732" t="s">
        <v>3851</v>
      </c>
      <c r="I732" t="s">
        <v>1887</v>
      </c>
      <c r="J732">
        <v>1</v>
      </c>
      <c r="K732" t="s">
        <v>1888</v>
      </c>
      <c r="L732" s="1">
        <v>46193.12840277778</v>
      </c>
      <c r="M732" s="1">
        <v>46193.128750000003</v>
      </c>
      <c r="N732">
        <v>2974</v>
      </c>
      <c r="O732" t="s">
        <v>1849</v>
      </c>
      <c r="P732">
        <v>61</v>
      </c>
      <c r="Q732">
        <v>6.1</v>
      </c>
      <c r="R732" t="s">
        <v>3852</v>
      </c>
      <c r="S732" t="s">
        <v>1851</v>
      </c>
      <c r="T732" t="s">
        <v>1851</v>
      </c>
      <c r="U732" t="s">
        <v>3853</v>
      </c>
      <c r="V732" t="s">
        <v>1851</v>
      </c>
      <c r="W732" t="s">
        <v>1851</v>
      </c>
      <c r="X732" s="1">
        <v>46193.128750000003</v>
      </c>
    </row>
    <row r="733" spans="1:24">
      <c r="A733">
        <v>666</v>
      </c>
      <c r="B733" t="s">
        <v>1847</v>
      </c>
      <c r="C733" t="s">
        <v>1848</v>
      </c>
      <c r="D733">
        <v>4212700</v>
      </c>
      <c r="E733" t="s">
        <v>1894</v>
      </c>
      <c r="F733">
        <v>1</v>
      </c>
      <c r="G733" t="s">
        <v>1505</v>
      </c>
      <c r="H733" t="s">
        <v>3854</v>
      </c>
      <c r="I733" t="s">
        <v>3855</v>
      </c>
      <c r="J733">
        <v>1</v>
      </c>
      <c r="K733" t="s">
        <v>3856</v>
      </c>
      <c r="L733" s="1">
        <v>46193.128877314812</v>
      </c>
      <c r="M733" s="1">
        <v>46193.129004629627</v>
      </c>
      <c r="N733">
        <v>1165</v>
      </c>
      <c r="O733" t="s">
        <v>1849</v>
      </c>
      <c r="P733">
        <v>65</v>
      </c>
      <c r="Q733">
        <v>6.5</v>
      </c>
      <c r="R733" t="s">
        <v>1851</v>
      </c>
      <c r="S733" t="s">
        <v>1851</v>
      </c>
      <c r="T733" t="s">
        <v>1851</v>
      </c>
      <c r="U733" t="s">
        <v>3857</v>
      </c>
      <c r="V733" t="s">
        <v>1851</v>
      </c>
      <c r="W733" t="s">
        <v>1851</v>
      </c>
      <c r="X733" s="1">
        <v>46193.129004629627</v>
      </c>
    </row>
    <row r="734" spans="1:24">
      <c r="A734">
        <v>667</v>
      </c>
      <c r="B734" t="s">
        <v>1847</v>
      </c>
      <c r="C734" t="s">
        <v>1848</v>
      </c>
      <c r="D734">
        <v>4213302</v>
      </c>
      <c r="E734" t="s">
        <v>1885</v>
      </c>
      <c r="F734">
        <v>1</v>
      </c>
      <c r="G734" t="s">
        <v>1560</v>
      </c>
      <c r="H734" t="s">
        <v>3858</v>
      </c>
      <c r="I734" t="s">
        <v>1887</v>
      </c>
      <c r="J734">
        <v>1</v>
      </c>
      <c r="K734" t="s">
        <v>1888</v>
      </c>
      <c r="L734" s="1">
        <v>46193.129050925927</v>
      </c>
      <c r="M734" s="1">
        <v>46193.129305555558</v>
      </c>
      <c r="N734">
        <v>2220</v>
      </c>
      <c r="O734" t="s">
        <v>1849</v>
      </c>
      <c r="P734">
        <v>59</v>
      </c>
      <c r="Q734">
        <v>5.9</v>
      </c>
      <c r="R734" t="s">
        <v>3859</v>
      </c>
      <c r="S734" t="s">
        <v>1851</v>
      </c>
      <c r="T734" t="s">
        <v>1851</v>
      </c>
      <c r="U734" t="s">
        <v>3860</v>
      </c>
      <c r="V734" t="s">
        <v>1851</v>
      </c>
      <c r="W734" t="s">
        <v>1851</v>
      </c>
      <c r="X734" s="1">
        <v>46193.129305555558</v>
      </c>
    </row>
    <row r="735" spans="1:24">
      <c r="A735">
        <v>668</v>
      </c>
      <c r="B735" t="s">
        <v>1847</v>
      </c>
      <c r="C735" t="s">
        <v>1848</v>
      </c>
      <c r="D735">
        <v>4213302</v>
      </c>
      <c r="E735" t="s">
        <v>1894</v>
      </c>
      <c r="F735">
        <v>1</v>
      </c>
      <c r="G735" t="s">
        <v>1560</v>
      </c>
      <c r="H735" t="s">
        <v>3861</v>
      </c>
      <c r="I735" t="s">
        <v>3862</v>
      </c>
      <c r="J735">
        <v>1</v>
      </c>
      <c r="K735" t="s">
        <v>3863</v>
      </c>
      <c r="L735" s="1">
        <v>46193.12945601852</v>
      </c>
      <c r="M735" s="1">
        <v>46193.129513888889</v>
      </c>
      <c r="N735">
        <v>516</v>
      </c>
      <c r="O735" t="s">
        <v>1849</v>
      </c>
      <c r="P735">
        <v>62</v>
      </c>
      <c r="Q735">
        <v>6.2</v>
      </c>
      <c r="R735" t="s">
        <v>1851</v>
      </c>
      <c r="S735" t="s">
        <v>1851</v>
      </c>
      <c r="T735" t="s">
        <v>1851</v>
      </c>
      <c r="U735" t="s">
        <v>3864</v>
      </c>
      <c r="V735" t="s">
        <v>1851</v>
      </c>
      <c r="W735" t="s">
        <v>1851</v>
      </c>
      <c r="X735" s="1">
        <v>46193.129513888889</v>
      </c>
    </row>
    <row r="736" spans="1:24">
      <c r="A736">
        <v>669</v>
      </c>
      <c r="B736" t="s">
        <v>1847</v>
      </c>
      <c r="C736" t="s">
        <v>1848</v>
      </c>
      <c r="D736">
        <v>3519709</v>
      </c>
      <c r="E736" t="s">
        <v>1885</v>
      </c>
      <c r="F736">
        <v>1</v>
      </c>
      <c r="G736" t="s">
        <v>1292</v>
      </c>
      <c r="H736" t="s">
        <v>3865</v>
      </c>
      <c r="I736" t="s">
        <v>1887</v>
      </c>
      <c r="J736">
        <v>1</v>
      </c>
      <c r="K736" t="s">
        <v>1888</v>
      </c>
      <c r="L736" s="1">
        <v>46193.127581018518</v>
      </c>
      <c r="M736" s="1">
        <v>46193.129756944443</v>
      </c>
      <c r="N736">
        <v>18817</v>
      </c>
      <c r="O736" t="s">
        <v>1854</v>
      </c>
      <c r="R736" t="s">
        <v>3866</v>
      </c>
      <c r="S736" t="s">
        <v>1851</v>
      </c>
      <c r="T736" t="s">
        <v>1851</v>
      </c>
      <c r="U736" t="s">
        <v>3867</v>
      </c>
      <c r="V736" t="s">
        <v>1854</v>
      </c>
      <c r="W736" t="s">
        <v>1851</v>
      </c>
      <c r="X736" s="1">
        <v>46193.129756944443</v>
      </c>
    </row>
    <row r="737" spans="1:24">
      <c r="A737">
        <v>670</v>
      </c>
      <c r="B737" t="s">
        <v>1847</v>
      </c>
      <c r="C737" t="s">
        <v>1848</v>
      </c>
      <c r="D737">
        <v>4214805</v>
      </c>
      <c r="E737" t="s">
        <v>1885</v>
      </c>
      <c r="F737">
        <v>1</v>
      </c>
      <c r="G737" t="s">
        <v>1772</v>
      </c>
      <c r="H737" t="s">
        <v>3868</v>
      </c>
      <c r="I737" t="s">
        <v>1887</v>
      </c>
      <c r="J737">
        <v>1</v>
      </c>
      <c r="K737" t="s">
        <v>1888</v>
      </c>
      <c r="L737" s="1">
        <v>46193.129560185182</v>
      </c>
      <c r="M737" s="1">
        <v>46193.129942129628</v>
      </c>
      <c r="N737">
        <v>3356</v>
      </c>
      <c r="O737" t="s">
        <v>1849</v>
      </c>
      <c r="P737">
        <v>67</v>
      </c>
      <c r="Q737">
        <v>6.7</v>
      </c>
      <c r="R737" t="s">
        <v>3869</v>
      </c>
      <c r="S737" t="s">
        <v>1851</v>
      </c>
      <c r="T737" t="s">
        <v>1851</v>
      </c>
      <c r="U737" t="s">
        <v>3870</v>
      </c>
      <c r="V737" t="s">
        <v>1851</v>
      </c>
      <c r="W737" t="s">
        <v>1851</v>
      </c>
      <c r="X737" s="1">
        <v>46193.129942129628</v>
      </c>
    </row>
    <row r="738" spans="1:24">
      <c r="A738">
        <v>671</v>
      </c>
      <c r="B738" t="s">
        <v>1847</v>
      </c>
      <c r="C738" t="s">
        <v>1848</v>
      </c>
      <c r="D738">
        <v>4214805</v>
      </c>
      <c r="E738" t="s">
        <v>1894</v>
      </c>
      <c r="F738">
        <v>1</v>
      </c>
      <c r="G738" t="s">
        <v>1772</v>
      </c>
      <c r="H738" t="s">
        <v>1772</v>
      </c>
      <c r="I738" t="s">
        <v>3871</v>
      </c>
      <c r="J738">
        <v>0</v>
      </c>
      <c r="K738" t="s">
        <v>3872</v>
      </c>
      <c r="L738" s="1">
        <v>46193.13008101852</v>
      </c>
      <c r="M738" s="1">
        <v>46193.130208333336</v>
      </c>
      <c r="N738">
        <v>1009</v>
      </c>
      <c r="O738" t="s">
        <v>1849</v>
      </c>
      <c r="P738">
        <v>67</v>
      </c>
      <c r="Q738">
        <v>6.7</v>
      </c>
      <c r="R738" t="s">
        <v>1851</v>
      </c>
      <c r="S738" t="s">
        <v>1851</v>
      </c>
      <c r="T738" t="s">
        <v>1851</v>
      </c>
      <c r="U738" t="s">
        <v>3873</v>
      </c>
      <c r="V738" t="s">
        <v>1851</v>
      </c>
      <c r="W738" t="s">
        <v>1851</v>
      </c>
      <c r="X738" s="1">
        <v>46193.130208333336</v>
      </c>
    </row>
    <row r="739" spans="1:24">
      <c r="A739">
        <v>672</v>
      </c>
      <c r="B739" t="s">
        <v>1847</v>
      </c>
      <c r="C739" t="s">
        <v>1848</v>
      </c>
      <c r="D739">
        <v>2205359</v>
      </c>
      <c r="E739" t="s">
        <v>1885</v>
      </c>
      <c r="F739">
        <v>1</v>
      </c>
      <c r="G739" t="s">
        <v>345</v>
      </c>
      <c r="H739" t="s">
        <v>3874</v>
      </c>
      <c r="I739" t="s">
        <v>1887</v>
      </c>
      <c r="J739">
        <v>1</v>
      </c>
      <c r="K739" t="s">
        <v>1888</v>
      </c>
      <c r="L739" s="1">
        <v>46193.128344907411</v>
      </c>
      <c r="M739" s="1">
        <v>46193.130509259259</v>
      </c>
      <c r="N739">
        <v>18715</v>
      </c>
      <c r="O739" t="s">
        <v>1854</v>
      </c>
      <c r="R739" t="s">
        <v>3875</v>
      </c>
      <c r="S739" t="s">
        <v>1851</v>
      </c>
      <c r="T739" t="s">
        <v>1851</v>
      </c>
      <c r="U739" t="s">
        <v>3876</v>
      </c>
      <c r="V739" t="s">
        <v>1854</v>
      </c>
      <c r="W739" t="s">
        <v>1851</v>
      </c>
      <c r="X739" s="1">
        <v>46193.130509259259</v>
      </c>
    </row>
    <row r="740" spans="1:24">
      <c r="A740">
        <v>673</v>
      </c>
      <c r="B740" t="s">
        <v>1847</v>
      </c>
      <c r="C740" t="s">
        <v>1848</v>
      </c>
      <c r="D740">
        <v>4215455</v>
      </c>
      <c r="E740" t="s">
        <v>1885</v>
      </c>
      <c r="F740">
        <v>1</v>
      </c>
      <c r="G740" t="s">
        <v>1545</v>
      </c>
      <c r="H740" t="s">
        <v>3877</v>
      </c>
      <c r="I740" t="s">
        <v>1887</v>
      </c>
      <c r="J740">
        <v>1</v>
      </c>
      <c r="K740" t="s">
        <v>1888</v>
      </c>
      <c r="L740" s="1">
        <v>46193.130243055559</v>
      </c>
      <c r="M740" s="1">
        <v>46193.130856481483</v>
      </c>
      <c r="N740">
        <v>5246</v>
      </c>
      <c r="O740" t="s">
        <v>1849</v>
      </c>
      <c r="P740">
        <v>59</v>
      </c>
      <c r="Q740">
        <v>5.9</v>
      </c>
      <c r="R740" t="s">
        <v>3878</v>
      </c>
      <c r="S740" t="s">
        <v>1851</v>
      </c>
      <c r="T740" t="s">
        <v>1851</v>
      </c>
      <c r="U740" t="s">
        <v>3879</v>
      </c>
      <c r="V740" t="s">
        <v>1851</v>
      </c>
      <c r="W740" t="s">
        <v>1851</v>
      </c>
      <c r="X740" s="1">
        <v>46193.130856481483</v>
      </c>
    </row>
    <row r="741" spans="1:24">
      <c r="A741">
        <v>674</v>
      </c>
      <c r="B741" t="s">
        <v>1847</v>
      </c>
      <c r="C741" t="s">
        <v>1848</v>
      </c>
      <c r="D741">
        <v>3519709</v>
      </c>
      <c r="E741" t="s">
        <v>1885</v>
      </c>
      <c r="F741">
        <v>2</v>
      </c>
      <c r="G741" t="s">
        <v>1292</v>
      </c>
      <c r="H741" t="s">
        <v>3865</v>
      </c>
      <c r="I741" t="s">
        <v>1887</v>
      </c>
      <c r="J741">
        <v>1</v>
      </c>
      <c r="K741" t="s">
        <v>1888</v>
      </c>
      <c r="L741" s="1">
        <v>46193.129976851851</v>
      </c>
      <c r="M741" s="1">
        <v>46193.130856481483</v>
      </c>
      <c r="N741">
        <v>7548</v>
      </c>
      <c r="O741" t="s">
        <v>1849</v>
      </c>
      <c r="P741">
        <v>59</v>
      </c>
      <c r="Q741">
        <v>5.9</v>
      </c>
      <c r="R741" t="s">
        <v>3880</v>
      </c>
      <c r="S741" t="s">
        <v>1851</v>
      </c>
      <c r="T741" t="s">
        <v>1851</v>
      </c>
      <c r="U741" t="s">
        <v>3867</v>
      </c>
      <c r="V741" t="s">
        <v>1851</v>
      </c>
      <c r="W741" t="s">
        <v>1851</v>
      </c>
      <c r="X741" s="1">
        <v>46193.130856481483</v>
      </c>
    </row>
    <row r="742" spans="1:24">
      <c r="A742">
        <v>675</v>
      </c>
      <c r="B742" t="s">
        <v>1847</v>
      </c>
      <c r="C742" t="s">
        <v>1848</v>
      </c>
      <c r="D742">
        <v>4215455</v>
      </c>
      <c r="E742" t="s">
        <v>1894</v>
      </c>
      <c r="F742">
        <v>1</v>
      </c>
      <c r="G742" t="s">
        <v>1545</v>
      </c>
      <c r="H742" t="s">
        <v>3881</v>
      </c>
      <c r="I742" t="s">
        <v>3882</v>
      </c>
      <c r="J742">
        <v>1</v>
      </c>
      <c r="K742" t="s">
        <v>3883</v>
      </c>
      <c r="L742" s="1">
        <v>46193.130995370368</v>
      </c>
      <c r="M742" s="1">
        <v>46193.131111111114</v>
      </c>
      <c r="N742">
        <v>996</v>
      </c>
      <c r="O742" t="s">
        <v>1849</v>
      </c>
      <c r="P742">
        <v>62</v>
      </c>
      <c r="Q742">
        <v>6.2</v>
      </c>
      <c r="R742" t="s">
        <v>1851</v>
      </c>
      <c r="S742" t="s">
        <v>1851</v>
      </c>
      <c r="T742" t="s">
        <v>1851</v>
      </c>
      <c r="U742" t="s">
        <v>3884</v>
      </c>
      <c r="V742" t="s">
        <v>1851</v>
      </c>
      <c r="W742" t="s">
        <v>1851</v>
      </c>
      <c r="X742" s="1">
        <v>46193.131111111114</v>
      </c>
    </row>
    <row r="743" spans="1:24">
      <c r="A743">
        <v>676</v>
      </c>
      <c r="B743" t="s">
        <v>1847</v>
      </c>
      <c r="C743" t="s">
        <v>1848</v>
      </c>
      <c r="D743">
        <v>2205359</v>
      </c>
      <c r="E743" t="s">
        <v>1885</v>
      </c>
      <c r="F743">
        <v>2</v>
      </c>
      <c r="G743" t="s">
        <v>345</v>
      </c>
      <c r="H743" t="s">
        <v>3874</v>
      </c>
      <c r="I743" t="s">
        <v>1887</v>
      </c>
      <c r="J743">
        <v>1</v>
      </c>
      <c r="K743" t="s">
        <v>1888</v>
      </c>
      <c r="L743" s="1">
        <v>46193.130682870367</v>
      </c>
      <c r="M743" s="1">
        <v>46193.13113425926</v>
      </c>
      <c r="N743">
        <v>3869</v>
      </c>
      <c r="O743" t="s">
        <v>1849</v>
      </c>
      <c r="P743">
        <v>67</v>
      </c>
      <c r="Q743">
        <v>6.7</v>
      </c>
      <c r="R743" t="s">
        <v>3885</v>
      </c>
      <c r="S743" t="s">
        <v>1851</v>
      </c>
      <c r="T743" t="s">
        <v>1851</v>
      </c>
      <c r="U743" t="s">
        <v>3876</v>
      </c>
      <c r="V743" t="s">
        <v>1851</v>
      </c>
      <c r="W743" t="s">
        <v>1851</v>
      </c>
      <c r="X743" s="1">
        <v>46193.13113425926</v>
      </c>
    </row>
    <row r="744" spans="1:24">
      <c r="A744">
        <v>677</v>
      </c>
      <c r="B744" t="s">
        <v>1847</v>
      </c>
      <c r="C744" t="s">
        <v>1848</v>
      </c>
      <c r="D744">
        <v>3519709</v>
      </c>
      <c r="E744" t="s">
        <v>1894</v>
      </c>
      <c r="F744">
        <v>1</v>
      </c>
      <c r="G744" t="s">
        <v>1292</v>
      </c>
      <c r="H744" t="s">
        <v>3886</v>
      </c>
      <c r="I744" t="s">
        <v>3887</v>
      </c>
      <c r="J744">
        <v>1</v>
      </c>
      <c r="K744" t="s">
        <v>3888</v>
      </c>
      <c r="L744" s="1">
        <v>46193.130983796298</v>
      </c>
      <c r="M744" s="1">
        <v>46193.131284722222</v>
      </c>
      <c r="N744">
        <v>2633</v>
      </c>
      <c r="O744" t="s">
        <v>1849</v>
      </c>
      <c r="P744">
        <v>56</v>
      </c>
      <c r="Q744">
        <v>5.6</v>
      </c>
      <c r="R744" t="s">
        <v>1851</v>
      </c>
      <c r="S744" t="s">
        <v>1851</v>
      </c>
      <c r="T744" t="s">
        <v>1851</v>
      </c>
      <c r="U744" t="s">
        <v>3889</v>
      </c>
      <c r="V744" t="s">
        <v>1851</v>
      </c>
      <c r="W744" t="s">
        <v>1851</v>
      </c>
      <c r="X744" s="1">
        <v>46193.131284722222</v>
      </c>
    </row>
    <row r="745" spans="1:24">
      <c r="A745">
        <v>678</v>
      </c>
      <c r="B745" t="s">
        <v>1847</v>
      </c>
      <c r="C745" t="s">
        <v>1848</v>
      </c>
      <c r="D745">
        <v>2205359</v>
      </c>
      <c r="E745" t="s">
        <v>1894</v>
      </c>
      <c r="F745">
        <v>1</v>
      </c>
      <c r="G745" t="s">
        <v>345</v>
      </c>
      <c r="H745" t="s">
        <v>345</v>
      </c>
      <c r="I745" t="s">
        <v>3890</v>
      </c>
      <c r="J745">
        <v>0</v>
      </c>
      <c r="K745" t="s">
        <v>3891</v>
      </c>
      <c r="L745" s="1">
        <v>46193.131273148145</v>
      </c>
      <c r="M745" s="1">
        <v>46193.131435185183</v>
      </c>
      <c r="N745">
        <v>1420</v>
      </c>
      <c r="O745" t="s">
        <v>1849</v>
      </c>
      <c r="P745">
        <v>68</v>
      </c>
      <c r="Q745">
        <v>6.8</v>
      </c>
      <c r="R745" t="s">
        <v>1851</v>
      </c>
      <c r="S745" t="s">
        <v>1851</v>
      </c>
      <c r="T745" t="s">
        <v>1851</v>
      </c>
      <c r="U745" t="s">
        <v>3892</v>
      </c>
      <c r="V745" t="s">
        <v>1851</v>
      </c>
      <c r="W745" t="s">
        <v>1851</v>
      </c>
      <c r="X745" s="1">
        <v>46193.131435185183</v>
      </c>
    </row>
    <row r="746" spans="1:24">
      <c r="A746">
        <v>679</v>
      </c>
      <c r="B746" t="s">
        <v>1847</v>
      </c>
      <c r="C746" t="s">
        <v>1848</v>
      </c>
      <c r="D746">
        <v>4218855</v>
      </c>
      <c r="E746" t="s">
        <v>1885</v>
      </c>
      <c r="F746">
        <v>1</v>
      </c>
      <c r="G746" t="s">
        <v>1668</v>
      </c>
      <c r="H746" t="s">
        <v>3893</v>
      </c>
      <c r="I746" t="s">
        <v>1887</v>
      </c>
      <c r="J746">
        <v>1</v>
      </c>
      <c r="K746" t="s">
        <v>1888</v>
      </c>
      <c r="L746" s="1">
        <v>46193.131157407406</v>
      </c>
      <c r="M746" s="1">
        <v>46193.13144675926</v>
      </c>
      <c r="N746">
        <v>2590</v>
      </c>
      <c r="O746" t="s">
        <v>1849</v>
      </c>
      <c r="P746">
        <v>59</v>
      </c>
      <c r="Q746">
        <v>5.9</v>
      </c>
      <c r="R746" t="s">
        <v>3894</v>
      </c>
      <c r="S746" t="s">
        <v>1851</v>
      </c>
      <c r="T746" t="s">
        <v>1851</v>
      </c>
      <c r="U746" t="s">
        <v>3895</v>
      </c>
      <c r="V746" t="s">
        <v>1851</v>
      </c>
      <c r="W746" t="s">
        <v>1851</v>
      </c>
      <c r="X746" s="1">
        <v>46193.13144675926</v>
      </c>
    </row>
    <row r="747" spans="1:24">
      <c r="A747">
        <v>680</v>
      </c>
      <c r="B747" t="s">
        <v>1847</v>
      </c>
      <c r="C747" t="s">
        <v>1848</v>
      </c>
      <c r="D747">
        <v>3519808</v>
      </c>
      <c r="E747" t="s">
        <v>1885</v>
      </c>
      <c r="F747">
        <v>1</v>
      </c>
      <c r="G747" t="s">
        <v>1094</v>
      </c>
      <c r="H747" t="s">
        <v>3896</v>
      </c>
      <c r="I747" t="s">
        <v>1887</v>
      </c>
      <c r="J747">
        <v>1</v>
      </c>
      <c r="K747" t="s">
        <v>1888</v>
      </c>
      <c r="L747" s="1">
        <v>46193.131331018521</v>
      </c>
      <c r="M747" s="1">
        <v>46193.131458333337</v>
      </c>
      <c r="N747">
        <v>1110</v>
      </c>
      <c r="O747" t="s">
        <v>1849</v>
      </c>
      <c r="P747">
        <v>92</v>
      </c>
      <c r="Q747">
        <v>9.1999999999999993</v>
      </c>
      <c r="R747" t="s">
        <v>3897</v>
      </c>
      <c r="S747" t="s">
        <v>1851</v>
      </c>
      <c r="T747" t="s">
        <v>1851</v>
      </c>
      <c r="U747" t="s">
        <v>3898</v>
      </c>
      <c r="V747" t="s">
        <v>1851</v>
      </c>
      <c r="W747" t="s">
        <v>1851</v>
      </c>
      <c r="X747" s="1">
        <v>46193.131458333337</v>
      </c>
    </row>
    <row r="748" spans="1:24">
      <c r="A748">
        <v>681</v>
      </c>
      <c r="B748" t="s">
        <v>1847</v>
      </c>
      <c r="C748" t="s">
        <v>1848</v>
      </c>
      <c r="D748">
        <v>2206407</v>
      </c>
      <c r="E748" t="s">
        <v>1885</v>
      </c>
      <c r="F748">
        <v>1</v>
      </c>
      <c r="G748" t="s">
        <v>730</v>
      </c>
      <c r="H748" t="s">
        <v>3899</v>
      </c>
      <c r="I748" t="s">
        <v>1887</v>
      </c>
      <c r="J748">
        <v>1</v>
      </c>
      <c r="K748" t="s">
        <v>1888</v>
      </c>
      <c r="L748" s="1">
        <v>46193.131481481483</v>
      </c>
      <c r="M748" s="1">
        <v>46193.131631944445</v>
      </c>
      <c r="N748">
        <v>1310</v>
      </c>
      <c r="O748" t="s">
        <v>1849</v>
      </c>
      <c r="P748">
        <v>92</v>
      </c>
      <c r="Q748">
        <v>9.1999999999999993</v>
      </c>
      <c r="R748" t="s">
        <v>3900</v>
      </c>
      <c r="S748" t="s">
        <v>1851</v>
      </c>
      <c r="T748" t="s">
        <v>1851</v>
      </c>
      <c r="U748" t="s">
        <v>3901</v>
      </c>
      <c r="V748" t="s">
        <v>1851</v>
      </c>
      <c r="W748" t="s">
        <v>1851</v>
      </c>
      <c r="X748" s="1">
        <v>46193.131631944445</v>
      </c>
    </row>
    <row r="749" spans="1:24">
      <c r="A749">
        <v>682</v>
      </c>
      <c r="B749" t="s">
        <v>1847</v>
      </c>
      <c r="C749" t="s">
        <v>1848</v>
      </c>
      <c r="D749">
        <v>3519808</v>
      </c>
      <c r="E749" t="s">
        <v>1894</v>
      </c>
      <c r="F749">
        <v>1</v>
      </c>
      <c r="G749" t="s">
        <v>1094</v>
      </c>
      <c r="H749" t="s">
        <v>3902</v>
      </c>
      <c r="I749" t="s">
        <v>3903</v>
      </c>
      <c r="J749">
        <v>1</v>
      </c>
      <c r="K749" t="s">
        <v>3904</v>
      </c>
      <c r="L749" s="1">
        <v>46193.131585648145</v>
      </c>
      <c r="M749" s="1">
        <v>46193.13177083333</v>
      </c>
      <c r="N749">
        <v>1552</v>
      </c>
      <c r="O749" t="s">
        <v>1849</v>
      </c>
      <c r="P749">
        <v>82</v>
      </c>
      <c r="Q749">
        <v>8.1999999999999993</v>
      </c>
      <c r="R749" t="s">
        <v>1851</v>
      </c>
      <c r="S749" t="s">
        <v>1851</v>
      </c>
      <c r="T749" t="s">
        <v>1851</v>
      </c>
      <c r="U749" t="s">
        <v>3905</v>
      </c>
      <c r="V749" t="s">
        <v>1851</v>
      </c>
      <c r="W749" t="s">
        <v>1851</v>
      </c>
      <c r="X749" s="1">
        <v>46193.13177083333</v>
      </c>
    </row>
    <row r="750" spans="1:24">
      <c r="A750">
        <v>683</v>
      </c>
      <c r="B750" t="s">
        <v>1847</v>
      </c>
      <c r="C750" t="s">
        <v>1848</v>
      </c>
      <c r="D750">
        <v>4218855</v>
      </c>
      <c r="E750" t="s">
        <v>1894</v>
      </c>
      <c r="F750">
        <v>1</v>
      </c>
      <c r="G750" t="s">
        <v>1668</v>
      </c>
      <c r="H750" t="s">
        <v>3906</v>
      </c>
      <c r="I750" t="s">
        <v>3907</v>
      </c>
      <c r="J750">
        <v>1</v>
      </c>
      <c r="K750" t="s">
        <v>3908</v>
      </c>
      <c r="L750" s="1">
        <v>46193.131574074076</v>
      </c>
      <c r="M750" s="1">
        <v>46193.131793981483</v>
      </c>
      <c r="N750">
        <v>1864</v>
      </c>
      <c r="O750" t="s">
        <v>1849</v>
      </c>
      <c r="P750">
        <v>63</v>
      </c>
      <c r="Q750">
        <v>6.3</v>
      </c>
      <c r="R750" t="s">
        <v>1851</v>
      </c>
      <c r="S750" t="s">
        <v>1851</v>
      </c>
      <c r="T750" t="s">
        <v>1851</v>
      </c>
      <c r="U750" t="s">
        <v>3909</v>
      </c>
      <c r="V750" t="s">
        <v>1851</v>
      </c>
      <c r="W750" t="s">
        <v>1851</v>
      </c>
      <c r="X750" s="1">
        <v>46193.131793981483</v>
      </c>
    </row>
    <row r="751" spans="1:24">
      <c r="A751">
        <v>684</v>
      </c>
      <c r="B751" t="s">
        <v>1847</v>
      </c>
      <c r="C751" t="s">
        <v>1848</v>
      </c>
      <c r="D751">
        <v>2206407</v>
      </c>
      <c r="E751" t="s">
        <v>1894</v>
      </c>
      <c r="F751">
        <v>1</v>
      </c>
      <c r="G751" t="s">
        <v>730</v>
      </c>
      <c r="H751" t="s">
        <v>730</v>
      </c>
      <c r="I751" t="s">
        <v>3910</v>
      </c>
      <c r="J751">
        <v>0</v>
      </c>
      <c r="K751" t="s">
        <v>3911</v>
      </c>
      <c r="L751" s="1">
        <v>46193.131782407407</v>
      </c>
      <c r="M751" s="1">
        <v>46193.132013888891</v>
      </c>
      <c r="N751">
        <v>2025</v>
      </c>
      <c r="O751" t="s">
        <v>1849</v>
      </c>
      <c r="P751">
        <v>70</v>
      </c>
      <c r="Q751">
        <v>7</v>
      </c>
      <c r="R751" t="s">
        <v>1851</v>
      </c>
      <c r="S751" t="s">
        <v>1851</v>
      </c>
      <c r="T751" t="s">
        <v>1851</v>
      </c>
      <c r="U751" t="s">
        <v>3912</v>
      </c>
      <c r="V751" t="s">
        <v>1851</v>
      </c>
      <c r="W751" t="s">
        <v>1851</v>
      </c>
      <c r="X751" s="1">
        <v>46193.132013888891</v>
      </c>
    </row>
    <row r="752" spans="1:24">
      <c r="A752">
        <v>685</v>
      </c>
      <c r="B752" t="s">
        <v>1847</v>
      </c>
      <c r="C752" t="s">
        <v>1848</v>
      </c>
      <c r="D752">
        <v>3520004</v>
      </c>
      <c r="E752" t="s">
        <v>1885</v>
      </c>
      <c r="F752">
        <v>1</v>
      </c>
      <c r="G752" t="s">
        <v>1387</v>
      </c>
      <c r="H752" t="s">
        <v>3913</v>
      </c>
      <c r="I752" t="s">
        <v>1887</v>
      </c>
      <c r="J752">
        <v>1</v>
      </c>
      <c r="K752" t="s">
        <v>1888</v>
      </c>
      <c r="L752" s="1">
        <v>46193.131805555553</v>
      </c>
      <c r="M752" s="1">
        <v>46193.132210648146</v>
      </c>
      <c r="N752">
        <v>3506</v>
      </c>
      <c r="O752" t="s">
        <v>1849</v>
      </c>
      <c r="P752">
        <v>70</v>
      </c>
      <c r="Q752">
        <v>7</v>
      </c>
      <c r="R752" t="s">
        <v>3914</v>
      </c>
      <c r="S752" t="s">
        <v>1851</v>
      </c>
      <c r="T752" t="s">
        <v>1851</v>
      </c>
      <c r="U752" t="s">
        <v>3915</v>
      </c>
      <c r="V752" t="s">
        <v>1851</v>
      </c>
      <c r="W752" t="s">
        <v>1851</v>
      </c>
      <c r="X752" s="1">
        <v>46193.132210648146</v>
      </c>
    </row>
    <row r="753" spans="1:24">
      <c r="A753">
        <v>686</v>
      </c>
      <c r="B753" t="s">
        <v>1847</v>
      </c>
      <c r="C753" t="s">
        <v>1848</v>
      </c>
      <c r="D753">
        <v>2207850</v>
      </c>
      <c r="E753" t="s">
        <v>1885</v>
      </c>
      <c r="F753">
        <v>1</v>
      </c>
      <c r="G753" t="s">
        <v>516</v>
      </c>
      <c r="H753" t="s">
        <v>3916</v>
      </c>
      <c r="I753" t="s">
        <v>1887</v>
      </c>
      <c r="J753">
        <v>1</v>
      </c>
      <c r="K753" t="s">
        <v>1888</v>
      </c>
      <c r="L753" s="1">
        <v>46193.132060185184</v>
      </c>
      <c r="M753" s="1">
        <v>46193.132407407407</v>
      </c>
      <c r="N753">
        <v>3017</v>
      </c>
      <c r="O753" t="s">
        <v>1849</v>
      </c>
      <c r="P753">
        <v>63</v>
      </c>
      <c r="Q753">
        <v>6.3</v>
      </c>
      <c r="R753" t="s">
        <v>3917</v>
      </c>
      <c r="S753" t="s">
        <v>1851</v>
      </c>
      <c r="T753" t="s">
        <v>1851</v>
      </c>
      <c r="U753" t="s">
        <v>3918</v>
      </c>
      <c r="V753" t="s">
        <v>1851</v>
      </c>
      <c r="W753" t="s">
        <v>1851</v>
      </c>
      <c r="X753" s="1">
        <v>46193.132407407407</v>
      </c>
    </row>
    <row r="754" spans="1:24">
      <c r="A754">
        <v>687</v>
      </c>
      <c r="B754" t="s">
        <v>1847</v>
      </c>
      <c r="C754" t="s">
        <v>1848</v>
      </c>
      <c r="D754">
        <v>3520004</v>
      </c>
      <c r="E754" t="s">
        <v>1894</v>
      </c>
      <c r="F754">
        <v>1</v>
      </c>
      <c r="G754" t="s">
        <v>1387</v>
      </c>
      <c r="H754" t="s">
        <v>1387</v>
      </c>
      <c r="I754" t="s">
        <v>3919</v>
      </c>
      <c r="J754">
        <v>0</v>
      </c>
      <c r="K754" t="s">
        <v>3920</v>
      </c>
      <c r="L754" s="1">
        <v>46193.132337962961</v>
      </c>
      <c r="M754" s="1">
        <v>46193.132418981484</v>
      </c>
      <c r="N754">
        <v>668</v>
      </c>
      <c r="O754" t="s">
        <v>1849</v>
      </c>
      <c r="P754">
        <v>69</v>
      </c>
      <c r="Q754">
        <v>6.9</v>
      </c>
      <c r="R754" t="s">
        <v>1851</v>
      </c>
      <c r="S754" t="s">
        <v>1851</v>
      </c>
      <c r="T754" t="s">
        <v>1851</v>
      </c>
      <c r="U754" t="s">
        <v>3921</v>
      </c>
      <c r="V754" t="s">
        <v>1851</v>
      </c>
      <c r="W754" t="s">
        <v>1851</v>
      </c>
      <c r="X754" s="1">
        <v>46193.132418981484</v>
      </c>
    </row>
    <row r="755" spans="1:24">
      <c r="A755">
        <v>688</v>
      </c>
      <c r="B755" t="s">
        <v>1847</v>
      </c>
      <c r="C755" t="s">
        <v>1848</v>
      </c>
      <c r="D755">
        <v>3520426</v>
      </c>
      <c r="E755" t="s">
        <v>1885</v>
      </c>
      <c r="F755">
        <v>1</v>
      </c>
      <c r="G755" t="s">
        <v>1277</v>
      </c>
      <c r="H755" t="s">
        <v>3922</v>
      </c>
      <c r="I755" t="s">
        <v>1887</v>
      </c>
      <c r="J755">
        <v>1</v>
      </c>
      <c r="K755" t="s">
        <v>1888</v>
      </c>
      <c r="L755" s="1">
        <v>46193.132465277777</v>
      </c>
      <c r="M755" s="1">
        <v>46193.132581018515</v>
      </c>
      <c r="N755">
        <v>1065</v>
      </c>
      <c r="O755" t="s">
        <v>1849</v>
      </c>
      <c r="P755">
        <v>92</v>
      </c>
      <c r="Q755">
        <v>9.1999999999999993</v>
      </c>
      <c r="R755" t="s">
        <v>3923</v>
      </c>
      <c r="S755" t="s">
        <v>1851</v>
      </c>
      <c r="T755" t="s">
        <v>1851</v>
      </c>
      <c r="U755" t="s">
        <v>3924</v>
      </c>
      <c r="V755" t="s">
        <v>1851</v>
      </c>
      <c r="W755" t="s">
        <v>1851</v>
      </c>
      <c r="X755" s="1">
        <v>46193.132581018515</v>
      </c>
    </row>
    <row r="756" spans="1:24">
      <c r="A756">
        <v>689</v>
      </c>
      <c r="B756" t="s">
        <v>1847</v>
      </c>
      <c r="C756" t="s">
        <v>1848</v>
      </c>
      <c r="D756">
        <v>2207850</v>
      </c>
      <c r="E756" t="s">
        <v>1894</v>
      </c>
      <c r="F756">
        <v>1</v>
      </c>
      <c r="G756" t="s">
        <v>516</v>
      </c>
      <c r="H756" t="s">
        <v>3925</v>
      </c>
      <c r="I756" t="s">
        <v>3926</v>
      </c>
      <c r="J756">
        <v>1</v>
      </c>
      <c r="K756" t="s">
        <v>3927</v>
      </c>
      <c r="L756" s="1">
        <v>46193.132534722223</v>
      </c>
      <c r="M756" s="1">
        <v>46193.132685185185</v>
      </c>
      <c r="N756">
        <v>1258</v>
      </c>
      <c r="O756" t="s">
        <v>1849</v>
      </c>
      <c r="P756">
        <v>63</v>
      </c>
      <c r="Q756">
        <v>6.3</v>
      </c>
      <c r="R756" t="s">
        <v>1851</v>
      </c>
      <c r="S756" t="s">
        <v>1851</v>
      </c>
      <c r="T756" t="s">
        <v>1851</v>
      </c>
      <c r="U756" t="s">
        <v>3928</v>
      </c>
      <c r="V756" t="s">
        <v>1851</v>
      </c>
      <c r="W756" t="s">
        <v>1851</v>
      </c>
      <c r="X756" s="1">
        <v>46193.132685185185</v>
      </c>
    </row>
    <row r="757" spans="1:24">
      <c r="A757">
        <v>690</v>
      </c>
      <c r="B757" t="s">
        <v>1847</v>
      </c>
      <c r="C757" t="s">
        <v>1848</v>
      </c>
      <c r="D757">
        <v>3520426</v>
      </c>
      <c r="E757" t="s">
        <v>1894</v>
      </c>
      <c r="F757">
        <v>1</v>
      </c>
      <c r="G757" t="s">
        <v>1277</v>
      </c>
      <c r="H757" t="s">
        <v>1277</v>
      </c>
      <c r="I757" t="s">
        <v>3929</v>
      </c>
      <c r="J757">
        <v>0</v>
      </c>
      <c r="K757" t="s">
        <v>3930</v>
      </c>
      <c r="L757" s="1">
        <v>46193.132731481484</v>
      </c>
      <c r="M757" s="1">
        <v>46193.132847222223</v>
      </c>
      <c r="N757">
        <v>927</v>
      </c>
      <c r="O757" t="s">
        <v>1849</v>
      </c>
      <c r="P757">
        <v>65</v>
      </c>
      <c r="Q757">
        <v>6.5</v>
      </c>
      <c r="R757" t="s">
        <v>1851</v>
      </c>
      <c r="S757" t="s">
        <v>1851</v>
      </c>
      <c r="T757" t="s">
        <v>1851</v>
      </c>
      <c r="U757" t="s">
        <v>3931</v>
      </c>
      <c r="V757" t="s">
        <v>1851</v>
      </c>
      <c r="W757" t="s">
        <v>1851</v>
      </c>
      <c r="X757" s="1">
        <v>46193.132847222223</v>
      </c>
    </row>
    <row r="758" spans="1:24">
      <c r="A758">
        <v>691</v>
      </c>
      <c r="B758" t="s">
        <v>1847</v>
      </c>
      <c r="C758" t="s">
        <v>1848</v>
      </c>
      <c r="D758">
        <v>2209971</v>
      </c>
      <c r="E758" t="s">
        <v>1885</v>
      </c>
      <c r="F758">
        <v>1</v>
      </c>
      <c r="G758" t="s">
        <v>249</v>
      </c>
      <c r="H758" t="s">
        <v>3932</v>
      </c>
      <c r="I758" t="s">
        <v>1887</v>
      </c>
      <c r="J758">
        <v>1</v>
      </c>
      <c r="K758" t="s">
        <v>1888</v>
      </c>
      <c r="L758" s="1">
        <v>46193.132719907408</v>
      </c>
      <c r="M758" s="1">
        <v>46193.133067129631</v>
      </c>
      <c r="N758">
        <v>2962</v>
      </c>
      <c r="O758" t="s">
        <v>1849</v>
      </c>
      <c r="P758">
        <v>66</v>
      </c>
      <c r="Q758">
        <v>6.6</v>
      </c>
      <c r="R758" t="s">
        <v>3933</v>
      </c>
      <c r="S758" t="s">
        <v>1851</v>
      </c>
      <c r="T758" t="s">
        <v>1851</v>
      </c>
      <c r="U758" t="s">
        <v>3934</v>
      </c>
      <c r="V758" t="s">
        <v>1851</v>
      </c>
      <c r="W758" t="s">
        <v>1851</v>
      </c>
      <c r="X758" s="1">
        <v>46193.133067129631</v>
      </c>
    </row>
    <row r="759" spans="1:24">
      <c r="A759">
        <v>692</v>
      </c>
      <c r="B759" t="s">
        <v>1847</v>
      </c>
      <c r="C759" t="s">
        <v>1848</v>
      </c>
      <c r="D759">
        <v>3520905</v>
      </c>
      <c r="E759" t="s">
        <v>1885</v>
      </c>
      <c r="F759">
        <v>1</v>
      </c>
      <c r="G759" t="s">
        <v>938</v>
      </c>
      <c r="H759" t="s">
        <v>3935</v>
      </c>
      <c r="I759" t="s">
        <v>1887</v>
      </c>
      <c r="J759">
        <v>1</v>
      </c>
      <c r="K759" t="s">
        <v>1888</v>
      </c>
      <c r="L759" s="1">
        <v>46193.132881944446</v>
      </c>
      <c r="M759" s="1">
        <v>46193.133310185185</v>
      </c>
      <c r="N759">
        <v>3693</v>
      </c>
      <c r="O759" t="s">
        <v>1849</v>
      </c>
      <c r="P759">
        <v>94</v>
      </c>
      <c r="Q759">
        <v>9.4</v>
      </c>
      <c r="R759" t="s">
        <v>3936</v>
      </c>
      <c r="S759" t="s">
        <v>1851</v>
      </c>
      <c r="T759" t="s">
        <v>1851</v>
      </c>
      <c r="U759" t="s">
        <v>3937</v>
      </c>
      <c r="V759" t="s">
        <v>1851</v>
      </c>
      <c r="W759" t="s">
        <v>1851</v>
      </c>
      <c r="X759" s="1">
        <v>46193.133310185185</v>
      </c>
    </row>
    <row r="760" spans="1:24">
      <c r="A760">
        <v>693</v>
      </c>
      <c r="B760" t="s">
        <v>1847</v>
      </c>
      <c r="C760" t="s">
        <v>1848</v>
      </c>
      <c r="D760">
        <v>2209971</v>
      </c>
      <c r="E760" t="s">
        <v>1894</v>
      </c>
      <c r="F760">
        <v>1</v>
      </c>
      <c r="G760" t="s">
        <v>249</v>
      </c>
      <c r="H760" t="s">
        <v>3938</v>
      </c>
      <c r="I760" t="s">
        <v>3939</v>
      </c>
      <c r="J760">
        <v>1</v>
      </c>
      <c r="K760" t="s">
        <v>3940</v>
      </c>
      <c r="L760" s="1">
        <v>46193.133206018516</v>
      </c>
      <c r="M760" s="1">
        <v>46193.133391203701</v>
      </c>
      <c r="N760">
        <v>1606</v>
      </c>
      <c r="O760" t="s">
        <v>1849</v>
      </c>
      <c r="P760">
        <v>64</v>
      </c>
      <c r="Q760">
        <v>6.4</v>
      </c>
      <c r="R760" t="s">
        <v>1851</v>
      </c>
      <c r="S760" t="s">
        <v>1851</v>
      </c>
      <c r="T760" t="s">
        <v>1851</v>
      </c>
      <c r="U760" t="s">
        <v>3941</v>
      </c>
      <c r="V760" t="s">
        <v>1851</v>
      </c>
      <c r="W760" t="s">
        <v>1851</v>
      </c>
      <c r="X760" s="1">
        <v>46193.133391203701</v>
      </c>
    </row>
    <row r="761" spans="1:24">
      <c r="A761">
        <v>694</v>
      </c>
      <c r="B761" t="s">
        <v>1847</v>
      </c>
      <c r="C761" t="s">
        <v>1848</v>
      </c>
      <c r="D761">
        <v>3520905</v>
      </c>
      <c r="E761" t="s">
        <v>1894</v>
      </c>
      <c r="F761">
        <v>1</v>
      </c>
      <c r="G761" t="s">
        <v>938</v>
      </c>
      <c r="H761" t="s">
        <v>938</v>
      </c>
      <c r="I761" t="s">
        <v>3942</v>
      </c>
      <c r="J761">
        <v>0</v>
      </c>
      <c r="K761" t="s">
        <v>3943</v>
      </c>
      <c r="L761" s="1">
        <v>46193.133437500001</v>
      </c>
      <c r="M761" s="1">
        <v>46193.133703703701</v>
      </c>
      <c r="N761">
        <v>2252</v>
      </c>
      <c r="O761" t="s">
        <v>1849</v>
      </c>
      <c r="P761">
        <v>98</v>
      </c>
      <c r="Q761">
        <v>9.8000000000000007</v>
      </c>
      <c r="R761" t="s">
        <v>1851</v>
      </c>
      <c r="S761" t="s">
        <v>1851</v>
      </c>
      <c r="T761" t="s">
        <v>1851</v>
      </c>
      <c r="U761" t="s">
        <v>3944</v>
      </c>
      <c r="V761" t="s">
        <v>1851</v>
      </c>
      <c r="W761" t="s">
        <v>1851</v>
      </c>
      <c r="X761" s="1">
        <v>46193.133703703701</v>
      </c>
    </row>
    <row r="762" spans="1:24">
      <c r="A762">
        <v>695</v>
      </c>
      <c r="B762" t="s">
        <v>1847</v>
      </c>
      <c r="C762" t="s">
        <v>1848</v>
      </c>
      <c r="D762">
        <v>2210375</v>
      </c>
      <c r="E762" t="s">
        <v>1885</v>
      </c>
      <c r="F762">
        <v>1</v>
      </c>
      <c r="G762" t="s">
        <v>335</v>
      </c>
      <c r="H762" t="s">
        <v>3945</v>
      </c>
      <c r="I762" t="s">
        <v>1887</v>
      </c>
      <c r="J762">
        <v>1</v>
      </c>
      <c r="K762" t="s">
        <v>1888</v>
      </c>
      <c r="L762" s="1">
        <v>46193.133425925924</v>
      </c>
      <c r="M762" s="1">
        <v>46193.133831018517</v>
      </c>
      <c r="N762">
        <v>3482</v>
      </c>
      <c r="O762" t="s">
        <v>1849</v>
      </c>
      <c r="P762">
        <v>66</v>
      </c>
      <c r="Q762">
        <v>6.6</v>
      </c>
      <c r="R762" t="s">
        <v>3946</v>
      </c>
      <c r="S762" t="s">
        <v>1851</v>
      </c>
      <c r="T762" t="s">
        <v>1851</v>
      </c>
      <c r="U762" t="s">
        <v>3947</v>
      </c>
      <c r="V762" t="s">
        <v>1851</v>
      </c>
      <c r="W762" t="s">
        <v>1851</v>
      </c>
      <c r="X762" s="1">
        <v>46193.133831018517</v>
      </c>
    </row>
    <row r="763" spans="1:24">
      <c r="A763">
        <v>696</v>
      </c>
      <c r="B763" t="s">
        <v>1847</v>
      </c>
      <c r="C763" t="s">
        <v>1848</v>
      </c>
      <c r="D763">
        <v>3521606</v>
      </c>
      <c r="E763" t="s">
        <v>1885</v>
      </c>
      <c r="F763">
        <v>1</v>
      </c>
      <c r="G763" t="s">
        <v>1402</v>
      </c>
      <c r="H763" t="s">
        <v>3948</v>
      </c>
      <c r="I763" t="s">
        <v>1887</v>
      </c>
      <c r="J763">
        <v>1</v>
      </c>
      <c r="K763" t="s">
        <v>1888</v>
      </c>
      <c r="L763" s="1">
        <v>46193.133738425924</v>
      </c>
      <c r="M763" s="1">
        <v>46193.133877314816</v>
      </c>
      <c r="N763">
        <v>1204</v>
      </c>
      <c r="O763" t="s">
        <v>1849</v>
      </c>
      <c r="P763">
        <v>92</v>
      </c>
      <c r="Q763">
        <v>9.1999999999999993</v>
      </c>
      <c r="R763" t="s">
        <v>3949</v>
      </c>
      <c r="S763" t="s">
        <v>1851</v>
      </c>
      <c r="T763" t="s">
        <v>1851</v>
      </c>
      <c r="U763" t="s">
        <v>3950</v>
      </c>
      <c r="V763" t="s">
        <v>1851</v>
      </c>
      <c r="W763" t="s">
        <v>1851</v>
      </c>
      <c r="X763" s="1">
        <v>46193.133877314816</v>
      </c>
    </row>
    <row r="764" spans="1:24">
      <c r="A764">
        <v>697</v>
      </c>
      <c r="B764" t="s">
        <v>1847</v>
      </c>
      <c r="C764" t="s">
        <v>1848</v>
      </c>
      <c r="D764">
        <v>2210375</v>
      </c>
      <c r="E764" t="s">
        <v>1894</v>
      </c>
      <c r="F764">
        <v>1</v>
      </c>
      <c r="G764" t="s">
        <v>335</v>
      </c>
      <c r="H764" t="s">
        <v>3951</v>
      </c>
      <c r="I764" t="s">
        <v>3952</v>
      </c>
      <c r="J764">
        <v>1</v>
      </c>
      <c r="K764" t="s">
        <v>3953</v>
      </c>
      <c r="L764" s="1">
        <v>46193.133958333332</v>
      </c>
      <c r="M764" s="1">
        <v>46193.134097222224</v>
      </c>
      <c r="N764">
        <v>1192</v>
      </c>
      <c r="O764" t="s">
        <v>1849</v>
      </c>
      <c r="P764">
        <v>65</v>
      </c>
      <c r="Q764">
        <v>6.5</v>
      </c>
      <c r="R764" t="s">
        <v>1851</v>
      </c>
      <c r="S764" t="s">
        <v>1851</v>
      </c>
      <c r="T764" t="s">
        <v>1851</v>
      </c>
      <c r="U764" t="s">
        <v>3954</v>
      </c>
      <c r="V764" t="s">
        <v>1851</v>
      </c>
      <c r="W764" t="s">
        <v>1851</v>
      </c>
      <c r="X764" s="1">
        <v>46193.134097222224</v>
      </c>
    </row>
    <row r="765" spans="1:24">
      <c r="A765">
        <v>698</v>
      </c>
      <c r="B765" t="s">
        <v>1847</v>
      </c>
      <c r="C765" t="s">
        <v>1848</v>
      </c>
      <c r="D765">
        <v>3521606</v>
      </c>
      <c r="E765" t="s">
        <v>1894</v>
      </c>
      <c r="F765">
        <v>1</v>
      </c>
      <c r="G765" t="s">
        <v>1402</v>
      </c>
      <c r="H765" t="s">
        <v>1402</v>
      </c>
      <c r="I765" t="s">
        <v>3955</v>
      </c>
      <c r="J765">
        <v>0</v>
      </c>
      <c r="K765" t="s">
        <v>3956</v>
      </c>
      <c r="L765" s="1">
        <v>46193.134027777778</v>
      </c>
      <c r="M765" s="1">
        <v>46193.134328703702</v>
      </c>
      <c r="N765">
        <v>2551</v>
      </c>
      <c r="O765" t="s">
        <v>1849</v>
      </c>
      <c r="P765">
        <v>67</v>
      </c>
      <c r="Q765">
        <v>6.7</v>
      </c>
      <c r="R765" t="s">
        <v>1851</v>
      </c>
      <c r="S765" t="s">
        <v>1851</v>
      </c>
      <c r="T765" t="s">
        <v>1851</v>
      </c>
      <c r="U765" t="s">
        <v>3957</v>
      </c>
      <c r="V765" t="s">
        <v>1851</v>
      </c>
      <c r="W765" t="s">
        <v>1851</v>
      </c>
      <c r="X765" s="1">
        <v>46193.134328703702</v>
      </c>
    </row>
    <row r="766" spans="1:24">
      <c r="A766">
        <v>699</v>
      </c>
      <c r="B766" t="s">
        <v>1847</v>
      </c>
      <c r="C766" t="s">
        <v>1848</v>
      </c>
      <c r="D766">
        <v>2210607</v>
      </c>
      <c r="E766" t="s">
        <v>1885</v>
      </c>
      <c r="F766">
        <v>1</v>
      </c>
      <c r="G766" t="s">
        <v>581</v>
      </c>
      <c r="H766" t="s">
        <v>3958</v>
      </c>
      <c r="I766" t="s">
        <v>1887</v>
      </c>
      <c r="J766">
        <v>1</v>
      </c>
      <c r="K766" t="s">
        <v>1888</v>
      </c>
      <c r="L766" s="1">
        <v>46193.134143518517</v>
      </c>
      <c r="M766" s="1">
        <v>46193.134398148148</v>
      </c>
      <c r="N766">
        <v>2207</v>
      </c>
      <c r="O766" t="s">
        <v>1849</v>
      </c>
      <c r="P766">
        <v>68</v>
      </c>
      <c r="Q766">
        <v>6.8</v>
      </c>
      <c r="R766" t="s">
        <v>3959</v>
      </c>
      <c r="S766" t="s">
        <v>1851</v>
      </c>
      <c r="T766" t="s">
        <v>1851</v>
      </c>
      <c r="U766" t="s">
        <v>3960</v>
      </c>
      <c r="V766" t="s">
        <v>1851</v>
      </c>
      <c r="W766" t="s">
        <v>1851</v>
      </c>
      <c r="X766" s="1">
        <v>46193.134398148148</v>
      </c>
    </row>
    <row r="767" spans="1:24">
      <c r="A767">
        <v>700</v>
      </c>
      <c r="B767" t="s">
        <v>1847</v>
      </c>
      <c r="C767" t="s">
        <v>1848</v>
      </c>
      <c r="D767">
        <v>2210607</v>
      </c>
      <c r="E767" t="s">
        <v>1894</v>
      </c>
      <c r="F767">
        <v>1</v>
      </c>
      <c r="G767" t="s">
        <v>581</v>
      </c>
      <c r="H767" t="s">
        <v>581</v>
      </c>
      <c r="I767" t="s">
        <v>3961</v>
      </c>
      <c r="J767">
        <v>0</v>
      </c>
      <c r="K767" t="s">
        <v>3962</v>
      </c>
      <c r="L767" s="1">
        <v>46193.13453703704</v>
      </c>
      <c r="M767" s="1">
        <v>46193.134687500002</v>
      </c>
      <c r="N767">
        <v>1366</v>
      </c>
      <c r="O767" t="s">
        <v>1849</v>
      </c>
      <c r="P767">
        <v>71</v>
      </c>
      <c r="Q767">
        <v>7.1</v>
      </c>
      <c r="R767" t="s">
        <v>1851</v>
      </c>
      <c r="S767" t="s">
        <v>1851</v>
      </c>
      <c r="T767" t="s">
        <v>1851</v>
      </c>
      <c r="U767" t="s">
        <v>3963</v>
      </c>
      <c r="V767" t="s">
        <v>1851</v>
      </c>
      <c r="W767" t="s">
        <v>1851</v>
      </c>
      <c r="X767" s="1">
        <v>46193.134687500002</v>
      </c>
    </row>
    <row r="768" spans="1:24">
      <c r="A768">
        <v>701</v>
      </c>
      <c r="B768" t="s">
        <v>1847</v>
      </c>
      <c r="C768" t="s">
        <v>1848</v>
      </c>
      <c r="D768">
        <v>3524600</v>
      </c>
      <c r="E768" t="s">
        <v>1885</v>
      </c>
      <c r="F768">
        <v>1</v>
      </c>
      <c r="G768" t="s">
        <v>1222</v>
      </c>
      <c r="H768" t="s">
        <v>3964</v>
      </c>
      <c r="I768" t="s">
        <v>1887</v>
      </c>
      <c r="J768">
        <v>1</v>
      </c>
      <c r="K768" t="s">
        <v>1888</v>
      </c>
      <c r="L768" s="1">
        <v>46193.134363425925</v>
      </c>
      <c r="M768" s="1">
        <v>46193.134942129633</v>
      </c>
      <c r="N768">
        <v>4936</v>
      </c>
      <c r="O768" t="s">
        <v>1849</v>
      </c>
      <c r="P768">
        <v>61</v>
      </c>
      <c r="Q768">
        <v>6.1</v>
      </c>
      <c r="R768" t="s">
        <v>3965</v>
      </c>
      <c r="S768" t="s">
        <v>1851</v>
      </c>
      <c r="T768" t="s">
        <v>1851</v>
      </c>
      <c r="U768" t="s">
        <v>3966</v>
      </c>
      <c r="V768" t="s">
        <v>1851</v>
      </c>
      <c r="W768" t="s">
        <v>1851</v>
      </c>
      <c r="X768" s="1">
        <v>46193.134942129633</v>
      </c>
    </row>
    <row r="769" spans="1:24">
      <c r="A769">
        <v>702</v>
      </c>
      <c r="B769" t="s">
        <v>1847</v>
      </c>
      <c r="C769" t="s">
        <v>1848</v>
      </c>
      <c r="D769">
        <v>2210656</v>
      </c>
      <c r="E769" t="s">
        <v>1885</v>
      </c>
      <c r="F769">
        <v>1</v>
      </c>
      <c r="G769" t="s">
        <v>486</v>
      </c>
      <c r="H769" t="s">
        <v>3967</v>
      </c>
      <c r="I769" t="s">
        <v>1887</v>
      </c>
      <c r="J769">
        <v>1</v>
      </c>
      <c r="K769" t="s">
        <v>1888</v>
      </c>
      <c r="L769" s="1">
        <v>46193.134745370371</v>
      </c>
      <c r="M769" s="1">
        <v>46193.135023148148</v>
      </c>
      <c r="N769">
        <v>2327</v>
      </c>
      <c r="O769" t="s">
        <v>1849</v>
      </c>
      <c r="P769">
        <v>68</v>
      </c>
      <c r="Q769">
        <v>6.8</v>
      </c>
      <c r="R769" t="s">
        <v>3968</v>
      </c>
      <c r="S769" t="s">
        <v>1851</v>
      </c>
      <c r="T769" t="s">
        <v>1851</v>
      </c>
      <c r="U769" t="s">
        <v>3969</v>
      </c>
      <c r="V769" t="s">
        <v>1851</v>
      </c>
      <c r="W769" t="s">
        <v>1851</v>
      </c>
      <c r="X769" s="1">
        <v>46193.135023148148</v>
      </c>
    </row>
    <row r="770" spans="1:24">
      <c r="A770">
        <v>703</v>
      </c>
      <c r="B770" t="s">
        <v>1847</v>
      </c>
      <c r="C770" t="s">
        <v>1848</v>
      </c>
      <c r="D770">
        <v>3524600</v>
      </c>
      <c r="E770" t="s">
        <v>1894</v>
      </c>
      <c r="F770">
        <v>1</v>
      </c>
      <c r="G770" t="s">
        <v>1222</v>
      </c>
      <c r="H770" t="s">
        <v>1222</v>
      </c>
      <c r="I770" t="s">
        <v>3970</v>
      </c>
      <c r="J770">
        <v>0</v>
      </c>
      <c r="K770" t="s">
        <v>3971</v>
      </c>
      <c r="L770" s="1">
        <v>46193.135069444441</v>
      </c>
      <c r="M770" s="1">
        <v>46193.13521990741</v>
      </c>
      <c r="N770">
        <v>1345</v>
      </c>
      <c r="O770" t="s">
        <v>1849</v>
      </c>
      <c r="P770">
        <v>72</v>
      </c>
      <c r="Q770">
        <v>7.2</v>
      </c>
      <c r="R770" t="s">
        <v>1851</v>
      </c>
      <c r="S770" t="s">
        <v>1851</v>
      </c>
      <c r="T770" t="s">
        <v>1851</v>
      </c>
      <c r="U770" t="s">
        <v>3972</v>
      </c>
      <c r="V770" t="s">
        <v>1851</v>
      </c>
      <c r="W770" t="s">
        <v>1851</v>
      </c>
      <c r="X770" s="1">
        <v>46193.13521990741</v>
      </c>
    </row>
    <row r="771" spans="1:24">
      <c r="A771">
        <v>704</v>
      </c>
      <c r="B771" t="s">
        <v>1847</v>
      </c>
      <c r="C771" t="s">
        <v>1848</v>
      </c>
      <c r="D771">
        <v>2210656</v>
      </c>
      <c r="E771" t="s">
        <v>1894</v>
      </c>
      <c r="F771">
        <v>1</v>
      </c>
      <c r="G771" t="s">
        <v>486</v>
      </c>
      <c r="H771" t="s">
        <v>3973</v>
      </c>
      <c r="I771" t="s">
        <v>3974</v>
      </c>
      <c r="J771">
        <v>1</v>
      </c>
      <c r="K771" t="s">
        <v>3975</v>
      </c>
      <c r="L771" s="1">
        <v>46193.135162037041</v>
      </c>
      <c r="M771" s="1">
        <v>46193.135254629633</v>
      </c>
      <c r="N771">
        <v>803</v>
      </c>
      <c r="O771" t="s">
        <v>1849</v>
      </c>
      <c r="P771">
        <v>68</v>
      </c>
      <c r="Q771">
        <v>6.8</v>
      </c>
      <c r="R771" t="s">
        <v>1851</v>
      </c>
      <c r="S771" t="s">
        <v>1851</v>
      </c>
      <c r="T771" t="s">
        <v>1851</v>
      </c>
      <c r="U771" t="s">
        <v>3976</v>
      </c>
      <c r="V771" t="s">
        <v>1851</v>
      </c>
      <c r="W771" t="s">
        <v>1851</v>
      </c>
      <c r="X771" s="1">
        <v>46193.135254629633</v>
      </c>
    </row>
    <row r="772" spans="1:24">
      <c r="A772">
        <v>705</v>
      </c>
      <c r="B772" t="s">
        <v>1847</v>
      </c>
      <c r="C772" t="s">
        <v>1848</v>
      </c>
      <c r="D772">
        <v>2210904</v>
      </c>
      <c r="E772" t="s">
        <v>1885</v>
      </c>
      <c r="F772">
        <v>1</v>
      </c>
      <c r="G772" t="s">
        <v>426</v>
      </c>
      <c r="H772" t="s">
        <v>3977</v>
      </c>
      <c r="I772" t="s">
        <v>1887</v>
      </c>
      <c r="J772">
        <v>1</v>
      </c>
      <c r="K772" t="s">
        <v>1888</v>
      </c>
      <c r="L772" s="1">
        <v>46193.135300925926</v>
      </c>
      <c r="M772" s="1">
        <v>46193.135625000003</v>
      </c>
      <c r="N772">
        <v>2789</v>
      </c>
      <c r="O772" t="s">
        <v>1849</v>
      </c>
      <c r="P772">
        <v>76</v>
      </c>
      <c r="Q772">
        <v>7.6</v>
      </c>
      <c r="R772" t="s">
        <v>3978</v>
      </c>
      <c r="S772" t="s">
        <v>1851</v>
      </c>
      <c r="T772" t="s">
        <v>1851</v>
      </c>
      <c r="U772" t="s">
        <v>3979</v>
      </c>
      <c r="V772" t="s">
        <v>1851</v>
      </c>
      <c r="W772" t="s">
        <v>1851</v>
      </c>
      <c r="X772" s="1">
        <v>46193.135625000003</v>
      </c>
    </row>
    <row r="773" spans="1:24">
      <c r="A773">
        <v>706</v>
      </c>
      <c r="B773" t="s">
        <v>1847</v>
      </c>
      <c r="C773" t="s">
        <v>1848</v>
      </c>
      <c r="D773">
        <v>2210904</v>
      </c>
      <c r="E773" t="s">
        <v>1894</v>
      </c>
      <c r="F773">
        <v>1</v>
      </c>
      <c r="G773" t="s">
        <v>426</v>
      </c>
      <c r="H773" t="s">
        <v>426</v>
      </c>
      <c r="I773" t="s">
        <v>3980</v>
      </c>
      <c r="J773">
        <v>0</v>
      </c>
      <c r="K773" t="s">
        <v>3981</v>
      </c>
      <c r="L773" s="1">
        <v>46193.135763888888</v>
      </c>
      <c r="M773" s="1">
        <v>46193.135914351849</v>
      </c>
      <c r="N773">
        <v>1314</v>
      </c>
      <c r="O773" t="s">
        <v>1849</v>
      </c>
      <c r="P773">
        <v>73</v>
      </c>
      <c r="Q773">
        <v>7.3</v>
      </c>
      <c r="R773" t="s">
        <v>1851</v>
      </c>
      <c r="S773" t="s">
        <v>1851</v>
      </c>
      <c r="T773" t="s">
        <v>1851</v>
      </c>
      <c r="U773" t="s">
        <v>3982</v>
      </c>
      <c r="V773" t="s">
        <v>1851</v>
      </c>
      <c r="W773" t="s">
        <v>1851</v>
      </c>
      <c r="X773" s="1">
        <v>46193.135914351849</v>
      </c>
    </row>
    <row r="774" spans="1:24">
      <c r="A774">
        <v>707</v>
      </c>
      <c r="B774" t="s">
        <v>1847</v>
      </c>
      <c r="C774" t="s">
        <v>1848</v>
      </c>
      <c r="D774">
        <v>3524808</v>
      </c>
      <c r="E774" t="s">
        <v>1885</v>
      </c>
      <c r="F774">
        <v>1</v>
      </c>
      <c r="G774" t="s">
        <v>1164</v>
      </c>
      <c r="H774" t="s">
        <v>3983</v>
      </c>
      <c r="I774" t="s">
        <v>1887</v>
      </c>
      <c r="J774">
        <v>1</v>
      </c>
      <c r="K774" t="s">
        <v>1888</v>
      </c>
      <c r="L774" s="1">
        <v>46193.135266203702</v>
      </c>
      <c r="M774" s="1">
        <v>46193.137418981481</v>
      </c>
      <c r="N774">
        <v>18658</v>
      </c>
      <c r="O774" t="s">
        <v>1854</v>
      </c>
      <c r="R774" t="s">
        <v>3984</v>
      </c>
      <c r="S774" t="s">
        <v>1851</v>
      </c>
      <c r="T774" t="s">
        <v>1851</v>
      </c>
      <c r="U774" t="s">
        <v>3985</v>
      </c>
      <c r="V774" t="s">
        <v>1854</v>
      </c>
      <c r="W774" t="s">
        <v>1851</v>
      </c>
      <c r="X774" s="1">
        <v>46193.137418981481</v>
      </c>
    </row>
    <row r="775" spans="1:24">
      <c r="A775">
        <v>708</v>
      </c>
      <c r="B775" t="s">
        <v>1847</v>
      </c>
      <c r="C775" t="s">
        <v>1848</v>
      </c>
      <c r="D775">
        <v>3524808</v>
      </c>
      <c r="E775" t="s">
        <v>1885</v>
      </c>
      <c r="F775">
        <v>2</v>
      </c>
      <c r="G775" t="s">
        <v>1164</v>
      </c>
      <c r="H775" t="s">
        <v>3983</v>
      </c>
      <c r="I775" t="s">
        <v>1887</v>
      </c>
      <c r="J775">
        <v>1</v>
      </c>
      <c r="K775" t="s">
        <v>1888</v>
      </c>
      <c r="L775" s="1">
        <v>46193.137592592589</v>
      </c>
      <c r="M775" s="1">
        <v>46193.137708333335</v>
      </c>
      <c r="N775">
        <v>969</v>
      </c>
      <c r="O775" t="s">
        <v>1849</v>
      </c>
      <c r="P775">
        <v>92</v>
      </c>
      <c r="Q775">
        <v>9.1999999999999993</v>
      </c>
      <c r="R775" t="s">
        <v>3986</v>
      </c>
      <c r="S775" t="s">
        <v>1851</v>
      </c>
      <c r="T775" t="s">
        <v>1851</v>
      </c>
      <c r="U775" t="s">
        <v>3985</v>
      </c>
      <c r="V775" t="s">
        <v>1851</v>
      </c>
      <c r="W775" t="s">
        <v>1851</v>
      </c>
      <c r="X775" s="1">
        <v>46193.137708333335</v>
      </c>
    </row>
    <row r="776" spans="1:24">
      <c r="A776">
        <v>709</v>
      </c>
      <c r="B776" t="s">
        <v>1847</v>
      </c>
      <c r="C776" t="s">
        <v>1848</v>
      </c>
      <c r="D776">
        <v>3524808</v>
      </c>
      <c r="E776" t="s">
        <v>1894</v>
      </c>
      <c r="F776">
        <v>1</v>
      </c>
      <c r="G776" t="s">
        <v>1164</v>
      </c>
      <c r="H776" t="s">
        <v>1164</v>
      </c>
      <c r="I776" t="s">
        <v>3987</v>
      </c>
      <c r="J776">
        <v>0</v>
      </c>
      <c r="K776" t="s">
        <v>3988</v>
      </c>
      <c r="L776" s="1">
        <v>46193.137835648151</v>
      </c>
      <c r="M776" s="1">
        <v>46193.138101851851</v>
      </c>
      <c r="N776">
        <v>2343</v>
      </c>
      <c r="O776" t="s">
        <v>1849</v>
      </c>
      <c r="P776">
        <v>68</v>
      </c>
      <c r="Q776">
        <v>6.8</v>
      </c>
      <c r="R776" t="s">
        <v>1851</v>
      </c>
      <c r="S776" t="s">
        <v>1851</v>
      </c>
      <c r="T776" t="s">
        <v>1851</v>
      </c>
      <c r="U776" t="s">
        <v>3989</v>
      </c>
      <c r="V776" t="s">
        <v>1851</v>
      </c>
      <c r="W776" t="s">
        <v>1851</v>
      </c>
      <c r="X776" s="1">
        <v>46193.138101851851</v>
      </c>
    </row>
    <row r="777" spans="1:24">
      <c r="A777">
        <v>710</v>
      </c>
      <c r="B777" t="s">
        <v>1847</v>
      </c>
      <c r="C777" t="s">
        <v>1848</v>
      </c>
      <c r="D777">
        <v>2211704</v>
      </c>
      <c r="E777" t="s">
        <v>1885</v>
      </c>
      <c r="F777">
        <v>1</v>
      </c>
      <c r="G777" t="s">
        <v>491</v>
      </c>
      <c r="H777" t="s">
        <v>3990</v>
      </c>
      <c r="I777" t="s">
        <v>1887</v>
      </c>
      <c r="J777">
        <v>1</v>
      </c>
      <c r="K777" t="s">
        <v>1888</v>
      </c>
      <c r="L777" s="1">
        <v>46193.135960648149</v>
      </c>
      <c r="M777" s="1">
        <v>46193.138124999998</v>
      </c>
      <c r="N777">
        <v>18678</v>
      </c>
      <c r="O777" t="s">
        <v>1854</v>
      </c>
      <c r="R777" t="s">
        <v>3991</v>
      </c>
      <c r="S777" t="s">
        <v>1851</v>
      </c>
      <c r="T777" t="s">
        <v>1851</v>
      </c>
      <c r="U777" t="s">
        <v>3992</v>
      </c>
      <c r="V777" t="s">
        <v>1854</v>
      </c>
      <c r="W777" t="s">
        <v>1851</v>
      </c>
      <c r="X777" s="1">
        <v>46193.138124999998</v>
      </c>
    </row>
    <row r="778" spans="1:24">
      <c r="A778">
        <v>711</v>
      </c>
      <c r="B778" t="s">
        <v>1847</v>
      </c>
      <c r="C778" t="s">
        <v>1848</v>
      </c>
      <c r="D778">
        <v>3524907</v>
      </c>
      <c r="E778" t="s">
        <v>1885</v>
      </c>
      <c r="F778">
        <v>1</v>
      </c>
      <c r="G778" t="s">
        <v>1193</v>
      </c>
      <c r="H778" t="s">
        <v>3993</v>
      </c>
      <c r="I778" t="s">
        <v>1887</v>
      </c>
      <c r="J778">
        <v>1</v>
      </c>
      <c r="K778" t="s">
        <v>1888</v>
      </c>
      <c r="L778" s="1">
        <v>46193.138148148151</v>
      </c>
      <c r="M778" s="1">
        <v>46193.138275462959</v>
      </c>
      <c r="N778">
        <v>1081</v>
      </c>
      <c r="O778" t="s">
        <v>1849</v>
      </c>
      <c r="P778">
        <v>92</v>
      </c>
      <c r="Q778">
        <v>9.1999999999999993</v>
      </c>
      <c r="R778" t="s">
        <v>3994</v>
      </c>
      <c r="S778" t="s">
        <v>1851</v>
      </c>
      <c r="T778" t="s">
        <v>1851</v>
      </c>
      <c r="U778" t="s">
        <v>3995</v>
      </c>
      <c r="V778" t="s">
        <v>1851</v>
      </c>
      <c r="W778" t="s">
        <v>1851</v>
      </c>
      <c r="X778" s="1">
        <v>46193.138275462959</v>
      </c>
    </row>
    <row r="779" spans="1:24">
      <c r="A779">
        <v>712</v>
      </c>
      <c r="B779" t="s">
        <v>1847</v>
      </c>
      <c r="C779" t="s">
        <v>1848</v>
      </c>
      <c r="D779">
        <v>2211704</v>
      </c>
      <c r="E779" t="s">
        <v>1885</v>
      </c>
      <c r="F779">
        <v>2</v>
      </c>
      <c r="G779" t="s">
        <v>491</v>
      </c>
      <c r="H779" t="s">
        <v>3990</v>
      </c>
      <c r="I779" t="s">
        <v>1887</v>
      </c>
      <c r="J779">
        <v>1</v>
      </c>
      <c r="K779" t="s">
        <v>1888</v>
      </c>
      <c r="L779" s="1">
        <v>46193.138333333336</v>
      </c>
      <c r="M779" s="1">
        <v>46193.138553240744</v>
      </c>
      <c r="N779">
        <v>1907</v>
      </c>
      <c r="O779" t="s">
        <v>1849</v>
      </c>
      <c r="P779">
        <v>66</v>
      </c>
      <c r="Q779">
        <v>6.6</v>
      </c>
      <c r="R779" t="s">
        <v>3996</v>
      </c>
      <c r="S779" t="s">
        <v>1851</v>
      </c>
      <c r="T779" t="s">
        <v>1851</v>
      </c>
      <c r="U779" t="s">
        <v>3992</v>
      </c>
      <c r="V779" t="s">
        <v>1851</v>
      </c>
      <c r="W779" t="s">
        <v>1851</v>
      </c>
      <c r="X779" s="1">
        <v>46193.138553240744</v>
      </c>
    </row>
    <row r="780" spans="1:24">
      <c r="A780">
        <v>713</v>
      </c>
      <c r="B780" t="s">
        <v>1847</v>
      </c>
      <c r="C780" t="s">
        <v>1848</v>
      </c>
      <c r="D780">
        <v>3524907</v>
      </c>
      <c r="E780" t="s">
        <v>1894</v>
      </c>
      <c r="F780">
        <v>1</v>
      </c>
      <c r="G780" t="s">
        <v>1193</v>
      </c>
      <c r="H780" t="s">
        <v>1193</v>
      </c>
      <c r="I780" t="s">
        <v>3997</v>
      </c>
      <c r="J780">
        <v>0</v>
      </c>
      <c r="K780" t="s">
        <v>3998</v>
      </c>
      <c r="L780" s="1">
        <v>46193.138414351852</v>
      </c>
      <c r="M780" s="1">
        <v>46193.138668981483</v>
      </c>
      <c r="N780">
        <v>2198</v>
      </c>
      <c r="O780" t="s">
        <v>1849</v>
      </c>
      <c r="P780">
        <v>59</v>
      </c>
      <c r="Q780">
        <v>5.9</v>
      </c>
      <c r="R780" t="s">
        <v>1851</v>
      </c>
      <c r="S780" t="s">
        <v>1851</v>
      </c>
      <c r="T780" t="s">
        <v>1851</v>
      </c>
      <c r="U780" t="s">
        <v>3999</v>
      </c>
      <c r="V780" t="s">
        <v>1851</v>
      </c>
      <c r="W780" t="s">
        <v>1851</v>
      </c>
      <c r="X780" s="1">
        <v>46193.138668981483</v>
      </c>
    </row>
    <row r="781" spans="1:24">
      <c r="A781">
        <v>714</v>
      </c>
      <c r="B781" t="s">
        <v>1847</v>
      </c>
      <c r="C781" t="s">
        <v>1848</v>
      </c>
      <c r="D781">
        <v>2211704</v>
      </c>
      <c r="E781" t="s">
        <v>1894</v>
      </c>
      <c r="F781">
        <v>1</v>
      </c>
      <c r="G781" t="s">
        <v>491</v>
      </c>
      <c r="H781" t="s">
        <v>4000</v>
      </c>
      <c r="I781" t="s">
        <v>4001</v>
      </c>
      <c r="J781">
        <v>1</v>
      </c>
      <c r="K781" t="s">
        <v>4002</v>
      </c>
      <c r="L781" s="1">
        <v>46193.138703703706</v>
      </c>
      <c r="M781" s="1">
        <v>46193.138831018521</v>
      </c>
      <c r="N781">
        <v>1143</v>
      </c>
      <c r="O781" t="s">
        <v>1849</v>
      </c>
      <c r="P781">
        <v>64</v>
      </c>
      <c r="Q781">
        <v>6.4</v>
      </c>
      <c r="R781" t="s">
        <v>1851</v>
      </c>
      <c r="S781" t="s">
        <v>1851</v>
      </c>
      <c r="T781" t="s">
        <v>1851</v>
      </c>
      <c r="U781" t="s">
        <v>4003</v>
      </c>
      <c r="V781" t="s">
        <v>1851</v>
      </c>
      <c r="W781" t="s">
        <v>1851</v>
      </c>
      <c r="X781" s="1">
        <v>46193.138831018521</v>
      </c>
    </row>
    <row r="782" spans="1:24">
      <c r="A782">
        <v>715</v>
      </c>
      <c r="B782" t="s">
        <v>1847</v>
      </c>
      <c r="C782" t="s">
        <v>1848</v>
      </c>
      <c r="D782">
        <v>3530904</v>
      </c>
      <c r="E782" t="s">
        <v>1885</v>
      </c>
      <c r="F782">
        <v>1</v>
      </c>
      <c r="G782" t="s">
        <v>959</v>
      </c>
      <c r="H782" t="s">
        <v>4004</v>
      </c>
      <c r="I782" t="s">
        <v>1887</v>
      </c>
      <c r="J782">
        <v>1</v>
      </c>
      <c r="K782" t="s">
        <v>1888</v>
      </c>
      <c r="L782" s="1">
        <v>46193.138715277775</v>
      </c>
      <c r="M782" s="1">
        <v>46193.139027777775</v>
      </c>
      <c r="N782">
        <v>2737</v>
      </c>
      <c r="O782" t="s">
        <v>1849</v>
      </c>
      <c r="P782">
        <v>64</v>
      </c>
      <c r="Q782">
        <v>6.4</v>
      </c>
      <c r="R782" t="s">
        <v>4005</v>
      </c>
      <c r="S782" t="s">
        <v>1851</v>
      </c>
      <c r="T782" t="s">
        <v>1851</v>
      </c>
      <c r="U782" t="s">
        <v>4006</v>
      </c>
      <c r="V782" t="s">
        <v>1851</v>
      </c>
      <c r="W782" t="s">
        <v>1851</v>
      </c>
      <c r="X782" s="1">
        <v>46193.139027777775</v>
      </c>
    </row>
    <row r="783" spans="1:24">
      <c r="A783">
        <v>716</v>
      </c>
      <c r="B783" t="s">
        <v>1847</v>
      </c>
      <c r="C783" t="s">
        <v>1848</v>
      </c>
      <c r="D783">
        <v>3530904</v>
      </c>
      <c r="E783" t="s">
        <v>1894</v>
      </c>
      <c r="F783">
        <v>1</v>
      </c>
      <c r="G783" t="s">
        <v>959</v>
      </c>
      <c r="H783" t="s">
        <v>4007</v>
      </c>
      <c r="I783" t="s">
        <v>4008</v>
      </c>
      <c r="J783">
        <v>1</v>
      </c>
      <c r="K783" t="s">
        <v>4009</v>
      </c>
      <c r="L783" s="1">
        <v>46193.139155092591</v>
      </c>
      <c r="M783" s="1">
        <v>46193.139224537037</v>
      </c>
      <c r="N783">
        <v>574</v>
      </c>
      <c r="O783" t="s">
        <v>1849</v>
      </c>
      <c r="P783">
        <v>65</v>
      </c>
      <c r="Q783">
        <v>6.5</v>
      </c>
      <c r="R783" t="s">
        <v>1851</v>
      </c>
      <c r="S783" t="s">
        <v>1851</v>
      </c>
      <c r="T783" t="s">
        <v>1851</v>
      </c>
      <c r="U783" t="s">
        <v>4010</v>
      </c>
      <c r="V783" t="s">
        <v>1851</v>
      </c>
      <c r="W783" t="s">
        <v>1851</v>
      </c>
      <c r="X783" s="1">
        <v>46193.139224537037</v>
      </c>
    </row>
    <row r="784" spans="1:24">
      <c r="A784">
        <v>717</v>
      </c>
      <c r="B784" t="s">
        <v>1847</v>
      </c>
      <c r="C784" t="s">
        <v>1848</v>
      </c>
      <c r="D784">
        <v>3532900</v>
      </c>
      <c r="E784" t="s">
        <v>1885</v>
      </c>
      <c r="F784">
        <v>1</v>
      </c>
      <c r="G784" t="s">
        <v>928</v>
      </c>
      <c r="H784" t="s">
        <v>4011</v>
      </c>
      <c r="I784" t="s">
        <v>1887</v>
      </c>
      <c r="J784">
        <v>1</v>
      </c>
      <c r="K784" t="s">
        <v>1888</v>
      </c>
      <c r="L784" s="1">
        <v>46193.139270833337</v>
      </c>
      <c r="M784" s="1">
        <v>46193.139768518522</v>
      </c>
      <c r="N784">
        <v>4324</v>
      </c>
      <c r="O784" t="s">
        <v>1849</v>
      </c>
      <c r="P784">
        <v>97</v>
      </c>
      <c r="Q784">
        <v>9.6999999999999993</v>
      </c>
      <c r="R784" t="s">
        <v>4012</v>
      </c>
      <c r="S784" t="s">
        <v>1851</v>
      </c>
      <c r="T784" t="s">
        <v>1851</v>
      </c>
      <c r="U784" t="s">
        <v>4013</v>
      </c>
      <c r="V784" t="s">
        <v>1851</v>
      </c>
      <c r="W784" t="s">
        <v>1851</v>
      </c>
      <c r="X784" s="1">
        <v>46193.139768518522</v>
      </c>
    </row>
    <row r="785" spans="1:24">
      <c r="A785">
        <v>718</v>
      </c>
      <c r="B785" t="s">
        <v>1847</v>
      </c>
      <c r="C785" t="s">
        <v>1848</v>
      </c>
      <c r="D785">
        <v>3532900</v>
      </c>
      <c r="E785" t="s">
        <v>1894</v>
      </c>
      <c r="F785">
        <v>1</v>
      </c>
      <c r="G785" t="s">
        <v>928</v>
      </c>
      <c r="H785" t="s">
        <v>928</v>
      </c>
      <c r="I785" t="s">
        <v>4014</v>
      </c>
      <c r="J785">
        <v>0</v>
      </c>
      <c r="K785" t="s">
        <v>4015</v>
      </c>
      <c r="L785" s="1">
        <v>46193.139918981484</v>
      </c>
      <c r="M785" s="1">
        <v>46193.140092592592</v>
      </c>
      <c r="N785">
        <v>1456</v>
      </c>
      <c r="O785" t="s">
        <v>1849</v>
      </c>
      <c r="P785">
        <v>100</v>
      </c>
      <c r="Q785">
        <v>10</v>
      </c>
      <c r="R785" t="s">
        <v>1851</v>
      </c>
      <c r="S785" t="s">
        <v>1851</v>
      </c>
      <c r="T785" t="s">
        <v>1851</v>
      </c>
      <c r="U785" t="s">
        <v>4016</v>
      </c>
      <c r="V785" t="s">
        <v>1851</v>
      </c>
      <c r="W785" t="s">
        <v>1851</v>
      </c>
      <c r="X785" s="1">
        <v>46193.140092592592</v>
      </c>
    </row>
    <row r="786" spans="1:24">
      <c r="A786">
        <v>719</v>
      </c>
      <c r="B786" t="s">
        <v>1847</v>
      </c>
      <c r="C786" t="s">
        <v>1848</v>
      </c>
      <c r="D786">
        <v>3534104</v>
      </c>
      <c r="E786" t="s">
        <v>1885</v>
      </c>
      <c r="F786">
        <v>1</v>
      </c>
      <c r="G786" t="s">
        <v>1114</v>
      </c>
      <c r="H786" t="s">
        <v>4017</v>
      </c>
      <c r="I786" t="s">
        <v>1887</v>
      </c>
      <c r="J786">
        <v>1</v>
      </c>
      <c r="K786" t="s">
        <v>1888</v>
      </c>
      <c r="L786" s="1">
        <v>46193.140127314815</v>
      </c>
      <c r="M786" s="1">
        <v>46193.1405787037</v>
      </c>
      <c r="N786">
        <v>3894</v>
      </c>
      <c r="O786" t="s">
        <v>1849</v>
      </c>
      <c r="P786">
        <v>90</v>
      </c>
      <c r="Q786">
        <v>9</v>
      </c>
      <c r="R786" t="s">
        <v>4018</v>
      </c>
      <c r="S786" t="s">
        <v>1851</v>
      </c>
      <c r="T786" t="s">
        <v>1851</v>
      </c>
      <c r="U786" t="s">
        <v>4019</v>
      </c>
      <c r="V786" t="s">
        <v>1851</v>
      </c>
      <c r="W786" t="s">
        <v>1851</v>
      </c>
      <c r="X786" s="1">
        <v>46193.1405787037</v>
      </c>
    </row>
    <row r="787" spans="1:24">
      <c r="A787">
        <v>720</v>
      </c>
      <c r="B787" t="s">
        <v>1847</v>
      </c>
      <c r="C787" t="s">
        <v>1848</v>
      </c>
      <c r="D787">
        <v>3534104</v>
      </c>
      <c r="E787" t="s">
        <v>1894</v>
      </c>
      <c r="F787">
        <v>1</v>
      </c>
      <c r="G787" t="s">
        <v>1114</v>
      </c>
      <c r="H787" t="s">
        <v>1114</v>
      </c>
      <c r="I787" t="s">
        <v>4020</v>
      </c>
      <c r="J787">
        <v>0</v>
      </c>
      <c r="K787" t="s">
        <v>4021</v>
      </c>
      <c r="L787" s="1">
        <v>46193.140706018516</v>
      </c>
      <c r="M787" s="1">
        <v>46193.140833333331</v>
      </c>
      <c r="N787">
        <v>1103</v>
      </c>
      <c r="O787" t="s">
        <v>1849</v>
      </c>
      <c r="P787">
        <v>94</v>
      </c>
      <c r="Q787">
        <v>9.4</v>
      </c>
      <c r="R787" t="s">
        <v>1851</v>
      </c>
      <c r="S787" t="s">
        <v>1851</v>
      </c>
      <c r="T787" t="s">
        <v>1851</v>
      </c>
      <c r="U787" t="s">
        <v>4022</v>
      </c>
      <c r="V787" t="s">
        <v>1851</v>
      </c>
      <c r="W787" t="s">
        <v>1851</v>
      </c>
      <c r="X787" s="1">
        <v>46193.140833333331</v>
      </c>
    </row>
    <row r="788" spans="1:24">
      <c r="A788">
        <v>721</v>
      </c>
      <c r="B788" t="s">
        <v>1847</v>
      </c>
      <c r="C788" t="s">
        <v>1848</v>
      </c>
      <c r="D788">
        <v>2401453</v>
      </c>
      <c r="E788" t="s">
        <v>1885</v>
      </c>
      <c r="F788">
        <v>1</v>
      </c>
      <c r="G788" t="s">
        <v>360</v>
      </c>
      <c r="H788" t="s">
        <v>4023</v>
      </c>
      <c r="I788" t="s">
        <v>1887</v>
      </c>
      <c r="J788">
        <v>1</v>
      </c>
      <c r="K788" t="s">
        <v>1888</v>
      </c>
      <c r="L788" s="1">
        <v>46193.138877314814</v>
      </c>
      <c r="M788" s="1">
        <v>46193.141030092593</v>
      </c>
      <c r="N788">
        <v>18554</v>
      </c>
      <c r="O788" t="s">
        <v>1854</v>
      </c>
      <c r="R788" t="s">
        <v>4024</v>
      </c>
      <c r="S788" t="s">
        <v>1851</v>
      </c>
      <c r="T788" t="s">
        <v>1851</v>
      </c>
      <c r="U788" t="s">
        <v>4025</v>
      </c>
      <c r="V788" t="s">
        <v>1854</v>
      </c>
      <c r="W788" t="s">
        <v>1851</v>
      </c>
      <c r="X788" s="1">
        <v>46193.141030092593</v>
      </c>
    </row>
    <row r="789" spans="1:24">
      <c r="A789">
        <v>722</v>
      </c>
      <c r="B789" t="s">
        <v>1847</v>
      </c>
      <c r="C789" t="s">
        <v>1848</v>
      </c>
      <c r="D789">
        <v>3538105</v>
      </c>
      <c r="E789" t="s">
        <v>1885</v>
      </c>
      <c r="F789">
        <v>1</v>
      </c>
      <c r="G789" t="s">
        <v>1342</v>
      </c>
      <c r="H789" t="s">
        <v>4026</v>
      </c>
      <c r="I789" t="s">
        <v>1887</v>
      </c>
      <c r="J789">
        <v>1</v>
      </c>
      <c r="K789" t="s">
        <v>1888</v>
      </c>
      <c r="L789" s="1">
        <v>46193.140879629631</v>
      </c>
      <c r="M789" s="1">
        <v>46193.141192129631</v>
      </c>
      <c r="N789">
        <v>2656</v>
      </c>
      <c r="O789" t="s">
        <v>1849</v>
      </c>
      <c r="P789">
        <v>69</v>
      </c>
      <c r="Q789">
        <v>6.9</v>
      </c>
      <c r="R789" t="s">
        <v>4027</v>
      </c>
      <c r="S789" t="s">
        <v>1851</v>
      </c>
      <c r="T789" t="s">
        <v>1851</v>
      </c>
      <c r="U789" t="s">
        <v>4028</v>
      </c>
      <c r="V789" t="s">
        <v>1851</v>
      </c>
      <c r="W789" t="s">
        <v>1851</v>
      </c>
      <c r="X789" s="1">
        <v>46193.141192129631</v>
      </c>
    </row>
    <row r="790" spans="1:24">
      <c r="A790">
        <v>723</v>
      </c>
      <c r="B790" t="s">
        <v>1847</v>
      </c>
      <c r="C790" t="s">
        <v>1848</v>
      </c>
      <c r="D790">
        <v>3538105</v>
      </c>
      <c r="E790" t="s">
        <v>1894</v>
      </c>
      <c r="F790">
        <v>1</v>
      </c>
      <c r="G790" t="s">
        <v>1342</v>
      </c>
      <c r="H790" t="s">
        <v>1342</v>
      </c>
      <c r="I790" t="s">
        <v>4029</v>
      </c>
      <c r="J790">
        <v>0</v>
      </c>
      <c r="K790" t="s">
        <v>4030</v>
      </c>
      <c r="L790" s="1">
        <v>46193.141319444447</v>
      </c>
      <c r="M790" s="1">
        <v>46193.141469907408</v>
      </c>
      <c r="N790">
        <v>1374</v>
      </c>
      <c r="O790" t="s">
        <v>1849</v>
      </c>
      <c r="P790">
        <v>74</v>
      </c>
      <c r="Q790">
        <v>7.4</v>
      </c>
      <c r="R790" t="s">
        <v>1851</v>
      </c>
      <c r="S790" t="s">
        <v>1851</v>
      </c>
      <c r="T790" t="s">
        <v>1851</v>
      </c>
      <c r="U790" t="s">
        <v>4031</v>
      </c>
      <c r="V790" t="s">
        <v>1851</v>
      </c>
      <c r="W790" t="s">
        <v>1851</v>
      </c>
      <c r="X790" s="1">
        <v>46193.141469907408</v>
      </c>
    </row>
    <row r="791" spans="1:24">
      <c r="A791">
        <v>724</v>
      </c>
      <c r="B791" t="s">
        <v>1847</v>
      </c>
      <c r="C791" t="s">
        <v>1848</v>
      </c>
      <c r="D791">
        <v>3539608</v>
      </c>
      <c r="E791" t="s">
        <v>1885</v>
      </c>
      <c r="F791">
        <v>1</v>
      </c>
      <c r="G791" t="s">
        <v>984</v>
      </c>
      <c r="H791" t="s">
        <v>4032</v>
      </c>
      <c r="I791" t="s">
        <v>1887</v>
      </c>
      <c r="J791">
        <v>1</v>
      </c>
      <c r="K791" t="s">
        <v>1888</v>
      </c>
      <c r="L791" s="1">
        <v>46193.141516203701</v>
      </c>
      <c r="M791" s="1">
        <v>46193.141631944447</v>
      </c>
      <c r="N791">
        <v>1025</v>
      </c>
      <c r="O791" t="s">
        <v>1849</v>
      </c>
      <c r="P791">
        <v>92</v>
      </c>
      <c r="Q791">
        <v>9.1999999999999993</v>
      </c>
      <c r="R791" t="s">
        <v>4033</v>
      </c>
      <c r="S791" t="s">
        <v>1851</v>
      </c>
      <c r="T791" t="s">
        <v>1851</v>
      </c>
      <c r="U791" t="s">
        <v>4034</v>
      </c>
      <c r="V791" t="s">
        <v>1851</v>
      </c>
      <c r="W791" t="s">
        <v>1851</v>
      </c>
      <c r="X791" s="1">
        <v>46193.141631944447</v>
      </c>
    </row>
    <row r="792" spans="1:24">
      <c r="A792">
        <v>725</v>
      </c>
      <c r="B792" t="s">
        <v>1847</v>
      </c>
      <c r="C792" t="s">
        <v>1848</v>
      </c>
      <c r="D792">
        <v>3539608</v>
      </c>
      <c r="E792" t="s">
        <v>1894</v>
      </c>
      <c r="F792">
        <v>1</v>
      </c>
      <c r="G792" t="s">
        <v>984</v>
      </c>
      <c r="H792" t="s">
        <v>984</v>
      </c>
      <c r="I792" t="s">
        <v>4035</v>
      </c>
      <c r="J792">
        <v>0</v>
      </c>
      <c r="K792" t="s">
        <v>4036</v>
      </c>
      <c r="L792" s="1">
        <v>46193.141782407409</v>
      </c>
      <c r="M792" s="1">
        <v>46193.141909722224</v>
      </c>
      <c r="N792">
        <v>1060</v>
      </c>
      <c r="O792" t="s">
        <v>1849</v>
      </c>
      <c r="P792">
        <v>68</v>
      </c>
      <c r="Q792">
        <v>6.8</v>
      </c>
      <c r="R792" t="s">
        <v>1851</v>
      </c>
      <c r="S792" t="s">
        <v>1851</v>
      </c>
      <c r="T792" t="s">
        <v>1851</v>
      </c>
      <c r="U792" t="s">
        <v>4037</v>
      </c>
      <c r="V792" t="s">
        <v>1851</v>
      </c>
      <c r="W792" t="s">
        <v>1851</v>
      </c>
      <c r="X792" s="1">
        <v>46193.141909722224</v>
      </c>
    </row>
    <row r="793" spans="1:24">
      <c r="A793">
        <v>726</v>
      </c>
      <c r="B793" t="s">
        <v>1847</v>
      </c>
      <c r="C793" t="s">
        <v>1848</v>
      </c>
      <c r="D793">
        <v>3539707</v>
      </c>
      <c r="E793" t="s">
        <v>1885</v>
      </c>
      <c r="F793">
        <v>1</v>
      </c>
      <c r="G793" t="s">
        <v>1104</v>
      </c>
      <c r="H793" t="s">
        <v>4038</v>
      </c>
      <c r="I793" t="s">
        <v>1887</v>
      </c>
      <c r="J793">
        <v>1</v>
      </c>
      <c r="K793" t="s">
        <v>1888</v>
      </c>
      <c r="L793" s="1">
        <v>46193.141944444447</v>
      </c>
      <c r="M793" s="1">
        <v>46193.142511574071</v>
      </c>
      <c r="N793">
        <v>4917</v>
      </c>
      <c r="O793" t="s">
        <v>1849</v>
      </c>
      <c r="P793">
        <v>42</v>
      </c>
      <c r="Q793">
        <v>4.2</v>
      </c>
      <c r="R793" t="s">
        <v>4039</v>
      </c>
      <c r="S793" t="s">
        <v>1851</v>
      </c>
      <c r="T793" t="s">
        <v>1851</v>
      </c>
      <c r="U793" t="s">
        <v>4040</v>
      </c>
      <c r="V793" t="s">
        <v>1851</v>
      </c>
      <c r="W793" t="s">
        <v>1851</v>
      </c>
      <c r="X793" s="1">
        <v>46193.142511574071</v>
      </c>
    </row>
    <row r="794" spans="1:24">
      <c r="A794">
        <v>727</v>
      </c>
      <c r="B794" t="s">
        <v>1847</v>
      </c>
      <c r="C794" t="s">
        <v>1848</v>
      </c>
      <c r="D794">
        <v>3539707</v>
      </c>
      <c r="E794" t="s">
        <v>1894</v>
      </c>
      <c r="F794">
        <v>1</v>
      </c>
      <c r="G794" t="s">
        <v>1104</v>
      </c>
      <c r="H794" t="s">
        <v>1104</v>
      </c>
      <c r="I794" t="s">
        <v>4041</v>
      </c>
      <c r="J794">
        <v>0</v>
      </c>
      <c r="K794" t="s">
        <v>4042</v>
      </c>
      <c r="L794" s="1">
        <v>46193.142638888887</v>
      </c>
      <c r="M794" s="1">
        <v>46193.142800925925</v>
      </c>
      <c r="N794">
        <v>1368</v>
      </c>
      <c r="O794" t="s">
        <v>1849</v>
      </c>
      <c r="P794">
        <v>51</v>
      </c>
      <c r="Q794">
        <v>5.0999999999999996</v>
      </c>
      <c r="R794" t="s">
        <v>1851</v>
      </c>
      <c r="S794" t="s">
        <v>1851</v>
      </c>
      <c r="T794" t="s">
        <v>1851</v>
      </c>
      <c r="U794" t="s">
        <v>4043</v>
      </c>
      <c r="V794" t="s">
        <v>1851</v>
      </c>
      <c r="W794" t="s">
        <v>1851</v>
      </c>
      <c r="X794" s="1">
        <v>46193.142800925925</v>
      </c>
    </row>
    <row r="795" spans="1:24">
      <c r="A795">
        <v>728</v>
      </c>
      <c r="B795" t="s">
        <v>1847</v>
      </c>
      <c r="C795" t="s">
        <v>1848</v>
      </c>
      <c r="D795">
        <v>2401453</v>
      </c>
      <c r="E795" t="s">
        <v>1885</v>
      </c>
      <c r="F795">
        <v>2</v>
      </c>
      <c r="G795" t="s">
        <v>360</v>
      </c>
      <c r="H795" t="s">
        <v>4023</v>
      </c>
      <c r="I795" t="s">
        <v>1887</v>
      </c>
      <c r="J795">
        <v>1</v>
      </c>
      <c r="K795" t="s">
        <v>1888</v>
      </c>
      <c r="L795" s="1">
        <v>46193.141215277778</v>
      </c>
      <c r="M795" s="1">
        <v>46193.143321759257</v>
      </c>
      <c r="N795">
        <v>18248</v>
      </c>
      <c r="O795" t="s">
        <v>1854</v>
      </c>
      <c r="R795" t="s">
        <v>4044</v>
      </c>
      <c r="S795" t="s">
        <v>1851</v>
      </c>
      <c r="T795" t="s">
        <v>1851</v>
      </c>
      <c r="U795" t="s">
        <v>4025</v>
      </c>
      <c r="V795" t="s">
        <v>1854</v>
      </c>
      <c r="W795" t="s">
        <v>1851</v>
      </c>
      <c r="X795" s="1">
        <v>46193.143321759257</v>
      </c>
    </row>
    <row r="796" spans="1:24">
      <c r="A796">
        <v>729</v>
      </c>
      <c r="B796" t="s">
        <v>1847</v>
      </c>
      <c r="C796" t="s">
        <v>1848</v>
      </c>
      <c r="D796">
        <v>3539806</v>
      </c>
      <c r="E796" t="s">
        <v>1885</v>
      </c>
      <c r="F796">
        <v>1</v>
      </c>
      <c r="G796" t="s">
        <v>1159</v>
      </c>
      <c r="H796" t="s">
        <v>4045</v>
      </c>
      <c r="I796" t="s">
        <v>1887</v>
      </c>
      <c r="J796">
        <v>1</v>
      </c>
      <c r="K796" t="s">
        <v>1888</v>
      </c>
      <c r="L796" s="1">
        <v>46193.142847222225</v>
      </c>
      <c r="M796" s="1">
        <v>46193.144999999997</v>
      </c>
      <c r="N796">
        <v>18680</v>
      </c>
      <c r="O796" t="s">
        <v>1854</v>
      </c>
      <c r="R796" t="s">
        <v>4046</v>
      </c>
      <c r="S796" t="s">
        <v>1851</v>
      </c>
      <c r="T796" t="s">
        <v>1851</v>
      </c>
      <c r="U796" t="s">
        <v>4047</v>
      </c>
      <c r="V796" t="s">
        <v>1854</v>
      </c>
      <c r="W796" t="s">
        <v>1851</v>
      </c>
      <c r="X796" s="1">
        <v>46193.144999999997</v>
      </c>
    </row>
    <row r="797" spans="1:24">
      <c r="A797">
        <v>730</v>
      </c>
      <c r="B797" t="s">
        <v>1847</v>
      </c>
      <c r="C797" t="s">
        <v>1848</v>
      </c>
      <c r="D797">
        <v>2401453</v>
      </c>
      <c r="E797" t="s">
        <v>1885</v>
      </c>
      <c r="F797">
        <v>3</v>
      </c>
      <c r="G797" t="s">
        <v>360</v>
      </c>
      <c r="H797" t="s">
        <v>4023</v>
      </c>
      <c r="I797" t="s">
        <v>1887</v>
      </c>
      <c r="J797">
        <v>1</v>
      </c>
      <c r="K797" t="s">
        <v>1888</v>
      </c>
      <c r="L797" s="1">
        <v>46193.14366898148</v>
      </c>
      <c r="M797" s="1">
        <v>46193.145787037036</v>
      </c>
      <c r="N797">
        <v>18248</v>
      </c>
      <c r="O797" t="s">
        <v>1854</v>
      </c>
      <c r="R797" t="s">
        <v>4048</v>
      </c>
      <c r="S797" t="s">
        <v>1851</v>
      </c>
      <c r="T797" t="s">
        <v>1851</v>
      </c>
      <c r="U797" t="s">
        <v>4025</v>
      </c>
      <c r="V797" t="s">
        <v>1854</v>
      </c>
      <c r="W797" t="s">
        <v>1851</v>
      </c>
      <c r="X797" s="1">
        <v>46193.145787037036</v>
      </c>
    </row>
    <row r="798" spans="1:24">
      <c r="A798">
        <v>731</v>
      </c>
      <c r="B798" t="s">
        <v>1847</v>
      </c>
      <c r="C798" t="s">
        <v>1848</v>
      </c>
      <c r="D798">
        <v>2401453</v>
      </c>
      <c r="E798" t="s">
        <v>1894</v>
      </c>
      <c r="F798">
        <v>1</v>
      </c>
      <c r="G798" t="s">
        <v>360</v>
      </c>
      <c r="H798" t="s">
        <v>360</v>
      </c>
      <c r="I798" t="s">
        <v>4049</v>
      </c>
      <c r="J798">
        <v>0</v>
      </c>
      <c r="K798" t="s">
        <v>4050</v>
      </c>
      <c r="L798" s="1">
        <v>46193.145914351851</v>
      </c>
      <c r="M798" s="1">
        <v>46193.146041666667</v>
      </c>
      <c r="N798">
        <v>1148</v>
      </c>
      <c r="O798" t="s">
        <v>1852</v>
      </c>
      <c r="R798" t="s">
        <v>1851</v>
      </c>
      <c r="S798" t="s">
        <v>1851</v>
      </c>
      <c r="T798" t="s">
        <v>1851</v>
      </c>
      <c r="U798" t="s">
        <v>4051</v>
      </c>
      <c r="V798" t="s">
        <v>1851</v>
      </c>
      <c r="W798" t="s">
        <v>1851</v>
      </c>
      <c r="X798" s="1">
        <v>46193.146041666667</v>
      </c>
    </row>
    <row r="799" spans="1:24">
      <c r="A799">
        <v>732</v>
      </c>
      <c r="B799" t="s">
        <v>1847</v>
      </c>
      <c r="C799" t="s">
        <v>1848</v>
      </c>
      <c r="D799">
        <v>2401453</v>
      </c>
      <c r="E799" t="s">
        <v>1894</v>
      </c>
      <c r="F799">
        <v>2</v>
      </c>
      <c r="G799" t="s">
        <v>360</v>
      </c>
      <c r="H799" t="s">
        <v>360</v>
      </c>
      <c r="I799" t="s">
        <v>4049</v>
      </c>
      <c r="J799">
        <v>0</v>
      </c>
      <c r="K799" t="s">
        <v>4050</v>
      </c>
      <c r="L799" s="1">
        <v>46193.146145833336</v>
      </c>
      <c r="M799" s="1">
        <v>46193.146249999998</v>
      </c>
      <c r="N799">
        <v>891</v>
      </c>
      <c r="O799" t="s">
        <v>1852</v>
      </c>
      <c r="R799" t="s">
        <v>1851</v>
      </c>
      <c r="S799" t="s">
        <v>1851</v>
      </c>
      <c r="T799" t="s">
        <v>1851</v>
      </c>
      <c r="U799" t="s">
        <v>4052</v>
      </c>
      <c r="V799" t="s">
        <v>1851</v>
      </c>
      <c r="W799" t="s">
        <v>1851</v>
      </c>
      <c r="X799" s="1">
        <v>46193.146249999998</v>
      </c>
    </row>
    <row r="800" spans="1:24">
      <c r="A800">
        <v>733</v>
      </c>
      <c r="B800" t="s">
        <v>1847</v>
      </c>
      <c r="C800" t="s">
        <v>1848</v>
      </c>
      <c r="D800">
        <v>2401453</v>
      </c>
      <c r="E800" t="s">
        <v>1894</v>
      </c>
      <c r="F800">
        <v>3</v>
      </c>
      <c r="G800" t="s">
        <v>360</v>
      </c>
      <c r="H800" t="s">
        <v>360</v>
      </c>
      <c r="I800" t="s">
        <v>4049</v>
      </c>
      <c r="J800">
        <v>0</v>
      </c>
      <c r="K800" t="s">
        <v>4050</v>
      </c>
      <c r="L800" s="1">
        <v>46193.146493055552</v>
      </c>
      <c r="M800" s="1">
        <v>46193.146620370368</v>
      </c>
      <c r="N800">
        <v>1055</v>
      </c>
      <c r="O800" t="s">
        <v>1852</v>
      </c>
      <c r="R800" t="s">
        <v>1851</v>
      </c>
      <c r="S800" t="s">
        <v>1851</v>
      </c>
      <c r="T800" t="s">
        <v>1851</v>
      </c>
      <c r="U800" t="s">
        <v>4053</v>
      </c>
      <c r="V800" t="s">
        <v>1851</v>
      </c>
      <c r="W800" t="s">
        <v>1851</v>
      </c>
      <c r="X800" s="1">
        <v>46193.146620370368</v>
      </c>
    </row>
    <row r="801" spans="1:24">
      <c r="A801">
        <v>734</v>
      </c>
      <c r="B801" t="s">
        <v>1847</v>
      </c>
      <c r="C801" t="s">
        <v>1848</v>
      </c>
      <c r="D801">
        <v>2404408</v>
      </c>
      <c r="E801" t="s">
        <v>1885</v>
      </c>
      <c r="F801">
        <v>1</v>
      </c>
      <c r="G801" t="s">
        <v>290</v>
      </c>
      <c r="H801" t="s">
        <v>4054</v>
      </c>
      <c r="I801" t="s">
        <v>1887</v>
      </c>
      <c r="J801">
        <v>1</v>
      </c>
      <c r="K801" t="s">
        <v>1888</v>
      </c>
      <c r="L801" s="1">
        <v>46193.146655092591</v>
      </c>
      <c r="M801" s="1">
        <v>46193.146956018521</v>
      </c>
      <c r="N801">
        <v>2581</v>
      </c>
      <c r="O801" t="s">
        <v>1849</v>
      </c>
      <c r="P801">
        <v>69</v>
      </c>
      <c r="Q801">
        <v>6.9</v>
      </c>
      <c r="R801" t="s">
        <v>4055</v>
      </c>
      <c r="S801" t="s">
        <v>1851</v>
      </c>
      <c r="T801" t="s">
        <v>1851</v>
      </c>
      <c r="U801" t="s">
        <v>4056</v>
      </c>
      <c r="V801" t="s">
        <v>1851</v>
      </c>
      <c r="W801" t="s">
        <v>1851</v>
      </c>
      <c r="X801" s="1">
        <v>46193.146956018521</v>
      </c>
    </row>
    <row r="802" spans="1:24">
      <c r="A802">
        <v>735</v>
      </c>
      <c r="B802" t="s">
        <v>1847</v>
      </c>
      <c r="C802" t="s">
        <v>1848</v>
      </c>
      <c r="D802">
        <v>2404408</v>
      </c>
      <c r="E802" t="s">
        <v>1894</v>
      </c>
      <c r="F802">
        <v>1</v>
      </c>
      <c r="G802" t="s">
        <v>290</v>
      </c>
      <c r="H802" t="s">
        <v>4057</v>
      </c>
      <c r="I802" t="s">
        <v>4058</v>
      </c>
      <c r="J802">
        <v>1</v>
      </c>
      <c r="K802" t="s">
        <v>4059</v>
      </c>
      <c r="L802" s="1">
        <v>46193.147094907406</v>
      </c>
      <c r="M802" s="1">
        <v>46193.147222222222</v>
      </c>
      <c r="N802">
        <v>1174</v>
      </c>
      <c r="O802" t="s">
        <v>1849</v>
      </c>
      <c r="P802">
        <v>69</v>
      </c>
      <c r="Q802">
        <v>6.9</v>
      </c>
      <c r="R802" t="s">
        <v>1851</v>
      </c>
      <c r="S802" t="s">
        <v>1851</v>
      </c>
      <c r="T802" t="s">
        <v>1851</v>
      </c>
      <c r="U802" t="s">
        <v>4060</v>
      </c>
      <c r="V802" t="s">
        <v>1851</v>
      </c>
      <c r="W802" t="s">
        <v>1851</v>
      </c>
      <c r="X802" s="1">
        <v>46193.147222222222</v>
      </c>
    </row>
    <row r="803" spans="1:24">
      <c r="A803">
        <v>736</v>
      </c>
      <c r="B803" t="s">
        <v>1847</v>
      </c>
      <c r="C803" t="s">
        <v>1848</v>
      </c>
      <c r="D803">
        <v>3539806</v>
      </c>
      <c r="E803" t="s">
        <v>1885</v>
      </c>
      <c r="F803">
        <v>2</v>
      </c>
      <c r="G803" t="s">
        <v>1159</v>
      </c>
      <c r="H803" t="s">
        <v>4045</v>
      </c>
      <c r="I803" t="s">
        <v>1887</v>
      </c>
      <c r="J803">
        <v>1</v>
      </c>
      <c r="K803" t="s">
        <v>1888</v>
      </c>
      <c r="L803" s="1">
        <v>46193.145219907405</v>
      </c>
      <c r="M803" s="1">
        <v>46193.147349537037</v>
      </c>
      <c r="N803">
        <v>18355</v>
      </c>
      <c r="O803" t="s">
        <v>1854</v>
      </c>
      <c r="R803" t="s">
        <v>4061</v>
      </c>
      <c r="S803" t="s">
        <v>1851</v>
      </c>
      <c r="T803" t="s">
        <v>1851</v>
      </c>
      <c r="U803" t="s">
        <v>4047</v>
      </c>
      <c r="V803" t="s">
        <v>1854</v>
      </c>
      <c r="W803" t="s">
        <v>1851</v>
      </c>
      <c r="X803" s="1">
        <v>46193.147349537037</v>
      </c>
    </row>
    <row r="804" spans="1:24">
      <c r="A804">
        <v>737</v>
      </c>
      <c r="B804" t="s">
        <v>1847</v>
      </c>
      <c r="C804" t="s">
        <v>1848</v>
      </c>
      <c r="D804">
        <v>2405108</v>
      </c>
      <c r="E804" t="s">
        <v>1885</v>
      </c>
      <c r="F804">
        <v>1</v>
      </c>
      <c r="G804" t="s">
        <v>375</v>
      </c>
      <c r="H804" t="s">
        <v>4062</v>
      </c>
      <c r="I804" t="s">
        <v>1887</v>
      </c>
      <c r="J804">
        <v>1</v>
      </c>
      <c r="K804" t="s">
        <v>1888</v>
      </c>
      <c r="L804" s="1">
        <v>46193.147268518522</v>
      </c>
      <c r="M804" s="1">
        <v>46193.147592592592</v>
      </c>
      <c r="N804">
        <v>2768</v>
      </c>
      <c r="O804" t="s">
        <v>1849</v>
      </c>
      <c r="P804">
        <v>59</v>
      </c>
      <c r="Q804">
        <v>5.9</v>
      </c>
      <c r="R804" t="s">
        <v>4063</v>
      </c>
      <c r="S804" t="s">
        <v>1851</v>
      </c>
      <c r="T804" t="s">
        <v>1851</v>
      </c>
      <c r="U804" t="s">
        <v>4064</v>
      </c>
      <c r="V804" t="s">
        <v>1851</v>
      </c>
      <c r="W804" t="s">
        <v>1851</v>
      </c>
      <c r="X804" s="1">
        <v>46193.147592592592</v>
      </c>
    </row>
    <row r="805" spans="1:24">
      <c r="A805">
        <v>738</v>
      </c>
      <c r="B805" t="s">
        <v>1847</v>
      </c>
      <c r="C805" t="s">
        <v>1848</v>
      </c>
      <c r="D805">
        <v>3539806</v>
      </c>
      <c r="E805" t="s">
        <v>1885</v>
      </c>
      <c r="F805">
        <v>3</v>
      </c>
      <c r="G805" t="s">
        <v>1159</v>
      </c>
      <c r="H805" t="s">
        <v>4045</v>
      </c>
      <c r="I805" t="s">
        <v>1887</v>
      </c>
      <c r="J805">
        <v>1</v>
      </c>
      <c r="K805" t="s">
        <v>1888</v>
      </c>
      <c r="L805" s="1">
        <v>46193.147696759261</v>
      </c>
      <c r="M805" s="1">
        <v>46193.147777777776</v>
      </c>
      <c r="N805">
        <v>741</v>
      </c>
      <c r="O805" t="s">
        <v>1849</v>
      </c>
      <c r="P805">
        <v>92</v>
      </c>
      <c r="Q805">
        <v>9.1999999999999993</v>
      </c>
      <c r="R805" t="s">
        <v>4065</v>
      </c>
      <c r="S805" t="s">
        <v>1851</v>
      </c>
      <c r="T805" t="s">
        <v>1851</v>
      </c>
      <c r="U805" t="s">
        <v>4047</v>
      </c>
      <c r="V805" t="s">
        <v>1851</v>
      </c>
      <c r="W805" t="s">
        <v>1851</v>
      </c>
      <c r="X805" s="1">
        <v>46193.147777777776</v>
      </c>
    </row>
    <row r="806" spans="1:24">
      <c r="A806">
        <v>739</v>
      </c>
      <c r="B806" t="s">
        <v>1847</v>
      </c>
      <c r="C806" t="s">
        <v>1848</v>
      </c>
      <c r="D806">
        <v>2405108</v>
      </c>
      <c r="E806" t="s">
        <v>1894</v>
      </c>
      <c r="F806">
        <v>1</v>
      </c>
      <c r="G806" t="s">
        <v>375</v>
      </c>
      <c r="H806" t="s">
        <v>375</v>
      </c>
      <c r="I806" t="s">
        <v>4066</v>
      </c>
      <c r="J806">
        <v>0</v>
      </c>
      <c r="K806" t="s">
        <v>4067</v>
      </c>
      <c r="L806" s="1">
        <v>46193.147731481484</v>
      </c>
      <c r="M806" s="1">
        <v>46193.147858796299</v>
      </c>
      <c r="N806">
        <v>1152</v>
      </c>
      <c r="O806" t="s">
        <v>1849</v>
      </c>
      <c r="P806">
        <v>66</v>
      </c>
      <c r="Q806">
        <v>6.6</v>
      </c>
      <c r="R806" t="s">
        <v>1851</v>
      </c>
      <c r="S806" t="s">
        <v>1851</v>
      </c>
      <c r="T806" t="s">
        <v>1851</v>
      </c>
      <c r="U806" t="s">
        <v>4068</v>
      </c>
      <c r="V806" t="s">
        <v>1851</v>
      </c>
      <c r="W806" t="s">
        <v>1851</v>
      </c>
      <c r="X806" s="1">
        <v>46193.147858796299</v>
      </c>
    </row>
    <row r="807" spans="1:24">
      <c r="A807">
        <v>740</v>
      </c>
      <c r="B807" t="s">
        <v>1847</v>
      </c>
      <c r="C807" t="s">
        <v>1848</v>
      </c>
      <c r="D807">
        <v>3539806</v>
      </c>
      <c r="E807" t="s">
        <v>1894</v>
      </c>
      <c r="F807">
        <v>1</v>
      </c>
      <c r="G807" t="s">
        <v>1159</v>
      </c>
      <c r="H807" t="s">
        <v>4069</v>
      </c>
      <c r="I807" t="s">
        <v>4070</v>
      </c>
      <c r="J807">
        <v>1</v>
      </c>
      <c r="K807" t="s">
        <v>4071</v>
      </c>
      <c r="L807" s="1">
        <v>46193.147916666669</v>
      </c>
      <c r="M807" s="1">
        <v>46193.148043981484</v>
      </c>
      <c r="N807">
        <v>1110</v>
      </c>
      <c r="O807" t="s">
        <v>1849</v>
      </c>
      <c r="P807">
        <v>76</v>
      </c>
      <c r="Q807">
        <v>7.6</v>
      </c>
      <c r="R807" t="s">
        <v>1851</v>
      </c>
      <c r="S807" t="s">
        <v>1851</v>
      </c>
      <c r="T807" t="s">
        <v>1851</v>
      </c>
      <c r="U807" t="s">
        <v>4072</v>
      </c>
      <c r="V807" t="s">
        <v>1851</v>
      </c>
      <c r="W807" t="s">
        <v>1851</v>
      </c>
      <c r="X807" s="1">
        <v>46193.148043981484</v>
      </c>
    </row>
    <row r="808" spans="1:24">
      <c r="A808">
        <v>741</v>
      </c>
      <c r="B808" t="s">
        <v>1847</v>
      </c>
      <c r="C808" t="s">
        <v>1848</v>
      </c>
      <c r="D808">
        <v>2406809</v>
      </c>
      <c r="E808" t="s">
        <v>1885</v>
      </c>
      <c r="F808">
        <v>1</v>
      </c>
      <c r="G808" t="s">
        <v>700</v>
      </c>
      <c r="H808" t="s">
        <v>4073</v>
      </c>
      <c r="I808" t="s">
        <v>1887</v>
      </c>
      <c r="J808">
        <v>1</v>
      </c>
      <c r="K808" t="s">
        <v>1888</v>
      </c>
      <c r="L808" s="1">
        <v>46193.147905092592</v>
      </c>
      <c r="M808" s="1">
        <v>46193.148182870369</v>
      </c>
      <c r="N808">
        <v>2452</v>
      </c>
      <c r="O808" t="s">
        <v>1849</v>
      </c>
      <c r="P808">
        <v>81</v>
      </c>
      <c r="Q808">
        <v>8.1</v>
      </c>
      <c r="R808" t="s">
        <v>4074</v>
      </c>
      <c r="S808" t="s">
        <v>1851</v>
      </c>
      <c r="T808" t="s">
        <v>1851</v>
      </c>
      <c r="U808" t="s">
        <v>4075</v>
      </c>
      <c r="V808" t="s">
        <v>1851</v>
      </c>
      <c r="W808" t="s">
        <v>1851</v>
      </c>
      <c r="X808" s="1">
        <v>46193.148182870369</v>
      </c>
    </row>
    <row r="809" spans="1:24">
      <c r="A809">
        <v>742</v>
      </c>
      <c r="B809" t="s">
        <v>1847</v>
      </c>
      <c r="C809" t="s">
        <v>1848</v>
      </c>
      <c r="D809">
        <v>3540101</v>
      </c>
      <c r="E809" t="s">
        <v>1885</v>
      </c>
      <c r="F809">
        <v>1</v>
      </c>
      <c r="G809" t="s">
        <v>1139</v>
      </c>
      <c r="H809" t="s">
        <v>4076</v>
      </c>
      <c r="I809" t="s">
        <v>1887</v>
      </c>
      <c r="J809">
        <v>1</v>
      </c>
      <c r="K809" t="s">
        <v>1888</v>
      </c>
      <c r="L809" s="1">
        <v>46193.148090277777</v>
      </c>
      <c r="M809" s="1">
        <v>46193.148449074077</v>
      </c>
      <c r="N809">
        <v>3054</v>
      </c>
      <c r="O809" t="s">
        <v>1849</v>
      </c>
      <c r="P809">
        <v>73</v>
      </c>
      <c r="Q809">
        <v>7.3</v>
      </c>
      <c r="R809" t="s">
        <v>4077</v>
      </c>
      <c r="S809" t="s">
        <v>1851</v>
      </c>
      <c r="T809" t="s">
        <v>1851</v>
      </c>
      <c r="U809" t="s">
        <v>4078</v>
      </c>
      <c r="V809" t="s">
        <v>1851</v>
      </c>
      <c r="W809" t="s">
        <v>1851</v>
      </c>
      <c r="X809" s="1">
        <v>46193.148449074077</v>
      </c>
    </row>
    <row r="810" spans="1:24">
      <c r="A810">
        <v>743</v>
      </c>
      <c r="B810" t="s">
        <v>1847</v>
      </c>
      <c r="C810" t="s">
        <v>1848</v>
      </c>
      <c r="D810">
        <v>2406809</v>
      </c>
      <c r="E810" t="s">
        <v>1894</v>
      </c>
      <c r="F810">
        <v>1</v>
      </c>
      <c r="G810" t="s">
        <v>700</v>
      </c>
      <c r="H810" t="s">
        <v>700</v>
      </c>
      <c r="I810" t="s">
        <v>4079</v>
      </c>
      <c r="J810">
        <v>0</v>
      </c>
      <c r="K810" t="s">
        <v>4080</v>
      </c>
      <c r="L810" s="1">
        <v>46193.148321759261</v>
      </c>
      <c r="M810" s="1">
        <v>46193.148553240739</v>
      </c>
      <c r="N810">
        <v>2039</v>
      </c>
      <c r="O810" t="s">
        <v>1849</v>
      </c>
      <c r="P810">
        <v>82</v>
      </c>
      <c r="Q810">
        <v>8.1999999999999993</v>
      </c>
      <c r="R810" t="s">
        <v>1851</v>
      </c>
      <c r="S810" t="s">
        <v>1851</v>
      </c>
      <c r="T810" t="s">
        <v>1851</v>
      </c>
      <c r="U810" t="s">
        <v>4081</v>
      </c>
      <c r="V810" t="s">
        <v>1851</v>
      </c>
      <c r="W810" t="s">
        <v>1851</v>
      </c>
      <c r="X810" s="1">
        <v>46193.148553240739</v>
      </c>
    </row>
    <row r="811" spans="1:24">
      <c r="A811">
        <v>744</v>
      </c>
      <c r="B811" t="s">
        <v>1847</v>
      </c>
      <c r="C811" t="s">
        <v>1848</v>
      </c>
      <c r="D811">
        <v>3540101</v>
      </c>
      <c r="E811" t="s">
        <v>1894</v>
      </c>
      <c r="F811">
        <v>1</v>
      </c>
      <c r="G811" t="s">
        <v>1139</v>
      </c>
      <c r="H811" t="s">
        <v>1139</v>
      </c>
      <c r="I811" t="s">
        <v>4082</v>
      </c>
      <c r="J811">
        <v>0</v>
      </c>
      <c r="K811" t="s">
        <v>4083</v>
      </c>
      <c r="L811" s="1">
        <v>46193.148576388892</v>
      </c>
      <c r="M811" s="1">
        <v>46193.148668981485</v>
      </c>
      <c r="N811">
        <v>797</v>
      </c>
      <c r="O811" t="s">
        <v>1849</v>
      </c>
      <c r="P811">
        <v>80</v>
      </c>
      <c r="Q811">
        <v>8</v>
      </c>
      <c r="R811" t="s">
        <v>1851</v>
      </c>
      <c r="S811" t="s">
        <v>1851</v>
      </c>
      <c r="T811" t="s">
        <v>1851</v>
      </c>
      <c r="U811" t="s">
        <v>4084</v>
      </c>
      <c r="V811" t="s">
        <v>1851</v>
      </c>
      <c r="W811" t="s">
        <v>1851</v>
      </c>
      <c r="X811" s="1">
        <v>46193.148668981485</v>
      </c>
    </row>
    <row r="812" spans="1:24">
      <c r="A812">
        <v>745</v>
      </c>
      <c r="B812" t="s">
        <v>1847</v>
      </c>
      <c r="C812" t="s">
        <v>1848</v>
      </c>
      <c r="D812">
        <v>2407104</v>
      </c>
      <c r="E812" t="s">
        <v>1885</v>
      </c>
      <c r="F812">
        <v>1</v>
      </c>
      <c r="G812" t="s">
        <v>330</v>
      </c>
      <c r="H812" t="s">
        <v>4085</v>
      </c>
      <c r="I812" t="s">
        <v>1887</v>
      </c>
      <c r="J812">
        <v>1</v>
      </c>
      <c r="K812" t="s">
        <v>1888</v>
      </c>
      <c r="L812" s="1">
        <v>46193.148599537039</v>
      </c>
      <c r="M812" s="1">
        <v>46193.148726851854</v>
      </c>
      <c r="N812">
        <v>1063</v>
      </c>
      <c r="O812" t="s">
        <v>1849</v>
      </c>
      <c r="P812">
        <v>92</v>
      </c>
      <c r="Q812">
        <v>9.1999999999999993</v>
      </c>
      <c r="R812" t="s">
        <v>4086</v>
      </c>
      <c r="S812" t="s">
        <v>1851</v>
      </c>
      <c r="T812" t="s">
        <v>1851</v>
      </c>
      <c r="U812" t="s">
        <v>4087</v>
      </c>
      <c r="V812" t="s">
        <v>1851</v>
      </c>
      <c r="W812" t="s">
        <v>1851</v>
      </c>
      <c r="X812" s="1">
        <v>46193.148726851854</v>
      </c>
    </row>
    <row r="813" spans="1:24">
      <c r="A813">
        <v>746</v>
      </c>
      <c r="B813" t="s">
        <v>1847</v>
      </c>
      <c r="C813" t="s">
        <v>1848</v>
      </c>
      <c r="D813">
        <v>2407104</v>
      </c>
      <c r="E813" t="s">
        <v>1894</v>
      </c>
      <c r="F813">
        <v>1</v>
      </c>
      <c r="G813" t="s">
        <v>330</v>
      </c>
      <c r="H813" t="s">
        <v>330</v>
      </c>
      <c r="I813" t="s">
        <v>4088</v>
      </c>
      <c r="J813">
        <v>0</v>
      </c>
      <c r="K813" t="s">
        <v>4089</v>
      </c>
      <c r="L813" s="1">
        <v>46193.148877314816</v>
      </c>
      <c r="M813" s="1">
        <v>46193.148958333331</v>
      </c>
      <c r="N813">
        <v>721</v>
      </c>
      <c r="O813" t="s">
        <v>1849</v>
      </c>
      <c r="P813">
        <v>79</v>
      </c>
      <c r="Q813">
        <v>7.9</v>
      </c>
      <c r="R813" t="s">
        <v>1851</v>
      </c>
      <c r="S813" t="s">
        <v>1851</v>
      </c>
      <c r="T813" t="s">
        <v>1851</v>
      </c>
      <c r="U813" t="s">
        <v>4090</v>
      </c>
      <c r="V813" t="s">
        <v>1851</v>
      </c>
      <c r="W813" t="s">
        <v>1851</v>
      </c>
      <c r="X813" s="1">
        <v>46193.148958333331</v>
      </c>
    </row>
    <row r="814" spans="1:24">
      <c r="A814">
        <v>747</v>
      </c>
      <c r="B814" t="s">
        <v>1847</v>
      </c>
      <c r="C814" t="s">
        <v>1848</v>
      </c>
      <c r="D814">
        <v>3540853</v>
      </c>
      <c r="E814" t="s">
        <v>1885</v>
      </c>
      <c r="F814">
        <v>1</v>
      </c>
      <c r="G814" t="s">
        <v>1208</v>
      </c>
      <c r="H814" t="s">
        <v>4091</v>
      </c>
      <c r="I814" t="s">
        <v>1887</v>
      </c>
      <c r="J814">
        <v>1</v>
      </c>
      <c r="K814" t="s">
        <v>1888</v>
      </c>
      <c r="L814" s="1">
        <v>46193.148715277777</v>
      </c>
      <c r="M814" s="1">
        <v>46193.149270833332</v>
      </c>
      <c r="N814">
        <v>4779</v>
      </c>
      <c r="O814" t="s">
        <v>1849</v>
      </c>
      <c r="P814">
        <v>64</v>
      </c>
      <c r="Q814">
        <v>6.4</v>
      </c>
      <c r="R814" t="s">
        <v>4092</v>
      </c>
      <c r="S814" t="s">
        <v>1851</v>
      </c>
      <c r="T814" t="s">
        <v>1851</v>
      </c>
      <c r="U814" t="s">
        <v>4093</v>
      </c>
      <c r="V814" t="s">
        <v>1851</v>
      </c>
      <c r="W814" t="s">
        <v>1851</v>
      </c>
      <c r="X814" s="1">
        <v>46193.149270833332</v>
      </c>
    </row>
    <row r="815" spans="1:24">
      <c r="A815">
        <v>748</v>
      </c>
      <c r="B815" t="s">
        <v>1847</v>
      </c>
      <c r="C815" t="s">
        <v>1848</v>
      </c>
      <c r="D815">
        <v>2407252</v>
      </c>
      <c r="E815" t="s">
        <v>1885</v>
      </c>
      <c r="F815">
        <v>1</v>
      </c>
      <c r="G815" t="s">
        <v>571</v>
      </c>
      <c r="H815" t="s">
        <v>4094</v>
      </c>
      <c r="I815" t="s">
        <v>1887</v>
      </c>
      <c r="J815">
        <v>1</v>
      </c>
      <c r="K815" t="s">
        <v>1888</v>
      </c>
      <c r="L815" s="1">
        <v>46193.149004629631</v>
      </c>
      <c r="M815" s="1">
        <v>46193.149340277778</v>
      </c>
      <c r="N815">
        <v>2929</v>
      </c>
      <c r="O815" t="s">
        <v>1849</v>
      </c>
      <c r="P815">
        <v>63</v>
      </c>
      <c r="Q815">
        <v>6.3</v>
      </c>
      <c r="R815" t="s">
        <v>4095</v>
      </c>
      <c r="S815" t="s">
        <v>1851</v>
      </c>
      <c r="T815" t="s">
        <v>1851</v>
      </c>
      <c r="U815" t="s">
        <v>4096</v>
      </c>
      <c r="V815" t="s">
        <v>1851</v>
      </c>
      <c r="W815" t="s">
        <v>1851</v>
      </c>
      <c r="X815" s="1">
        <v>46193.149340277778</v>
      </c>
    </row>
    <row r="816" spans="1:24">
      <c r="A816">
        <v>749</v>
      </c>
      <c r="B816" t="s">
        <v>1847</v>
      </c>
      <c r="C816" t="s">
        <v>1848</v>
      </c>
      <c r="D816">
        <v>3540853</v>
      </c>
      <c r="E816" t="s">
        <v>1894</v>
      </c>
      <c r="F816">
        <v>1</v>
      </c>
      <c r="G816" t="s">
        <v>1208</v>
      </c>
      <c r="H816" t="s">
        <v>1208</v>
      </c>
      <c r="I816" t="s">
        <v>4097</v>
      </c>
      <c r="J816">
        <v>0</v>
      </c>
      <c r="K816" t="s">
        <v>4098</v>
      </c>
      <c r="L816" s="1">
        <v>46193.149409722224</v>
      </c>
      <c r="M816" s="1">
        <v>46193.149525462963</v>
      </c>
      <c r="N816">
        <v>1047</v>
      </c>
      <c r="O816" t="s">
        <v>1849</v>
      </c>
      <c r="P816">
        <v>75</v>
      </c>
      <c r="Q816">
        <v>7.5</v>
      </c>
      <c r="R816" t="s">
        <v>1851</v>
      </c>
      <c r="S816" t="s">
        <v>1851</v>
      </c>
      <c r="T816" t="s">
        <v>1851</v>
      </c>
      <c r="U816" t="s">
        <v>4099</v>
      </c>
      <c r="V816" t="s">
        <v>1851</v>
      </c>
      <c r="W816" t="s">
        <v>1851</v>
      </c>
      <c r="X816" s="1">
        <v>46193.149525462963</v>
      </c>
    </row>
    <row r="817" spans="1:24">
      <c r="A817">
        <v>750</v>
      </c>
      <c r="B817" t="s">
        <v>1847</v>
      </c>
      <c r="C817" t="s">
        <v>1848</v>
      </c>
      <c r="D817">
        <v>2407252</v>
      </c>
      <c r="E817" t="s">
        <v>1894</v>
      </c>
      <c r="F817">
        <v>1</v>
      </c>
      <c r="G817" t="s">
        <v>571</v>
      </c>
      <c r="H817" t="s">
        <v>571</v>
      </c>
      <c r="I817" t="s">
        <v>4100</v>
      </c>
      <c r="J817">
        <v>0</v>
      </c>
      <c r="K817" t="s">
        <v>4101</v>
      </c>
      <c r="L817" s="1">
        <v>46193.14947916667</v>
      </c>
      <c r="M817" s="1">
        <v>46193.149594907409</v>
      </c>
      <c r="N817">
        <v>1005</v>
      </c>
      <c r="O817" t="s">
        <v>1849</v>
      </c>
      <c r="P817">
        <v>65</v>
      </c>
      <c r="Q817">
        <v>6.5</v>
      </c>
      <c r="R817" t="s">
        <v>1851</v>
      </c>
      <c r="S817" t="s">
        <v>1851</v>
      </c>
      <c r="T817" t="s">
        <v>1851</v>
      </c>
      <c r="U817" t="s">
        <v>4102</v>
      </c>
      <c r="V817" t="s">
        <v>1851</v>
      </c>
      <c r="W817" t="s">
        <v>1851</v>
      </c>
      <c r="X817" s="1">
        <v>46193.149594907409</v>
      </c>
    </row>
    <row r="818" spans="1:24">
      <c r="A818">
        <v>751</v>
      </c>
      <c r="B818" t="s">
        <v>1847</v>
      </c>
      <c r="C818" t="s">
        <v>1848</v>
      </c>
      <c r="D818">
        <v>3544103</v>
      </c>
      <c r="E818" t="s">
        <v>1885</v>
      </c>
      <c r="F818">
        <v>1</v>
      </c>
      <c r="G818" t="s">
        <v>999</v>
      </c>
      <c r="H818" t="s">
        <v>4103</v>
      </c>
      <c r="I818" t="s">
        <v>1887</v>
      </c>
      <c r="J818">
        <v>1</v>
      </c>
      <c r="K818" t="s">
        <v>1888</v>
      </c>
      <c r="L818" s="1">
        <v>46193.149571759262</v>
      </c>
      <c r="M818" s="1">
        <v>46193.149826388886</v>
      </c>
      <c r="N818">
        <v>2251</v>
      </c>
      <c r="O818" t="s">
        <v>1849</v>
      </c>
      <c r="P818">
        <v>74</v>
      </c>
      <c r="Q818">
        <v>7.4</v>
      </c>
      <c r="R818" t="s">
        <v>4104</v>
      </c>
      <c r="S818" t="s">
        <v>1851</v>
      </c>
      <c r="T818" t="s">
        <v>1851</v>
      </c>
      <c r="U818" t="s">
        <v>4105</v>
      </c>
      <c r="V818" t="s">
        <v>1851</v>
      </c>
      <c r="W818" t="s">
        <v>1851</v>
      </c>
      <c r="X818" s="1">
        <v>46193.149826388886</v>
      </c>
    </row>
    <row r="819" spans="1:24">
      <c r="A819">
        <v>752</v>
      </c>
      <c r="B819" t="s">
        <v>1847</v>
      </c>
      <c r="C819" t="s">
        <v>1848</v>
      </c>
      <c r="D819">
        <v>3544103</v>
      </c>
      <c r="E819" t="s">
        <v>1894</v>
      </c>
      <c r="F819">
        <v>1</v>
      </c>
      <c r="G819" t="s">
        <v>999</v>
      </c>
      <c r="H819" t="s">
        <v>999</v>
      </c>
      <c r="I819" t="s">
        <v>4106</v>
      </c>
      <c r="J819">
        <v>0</v>
      </c>
      <c r="K819" t="s">
        <v>4107</v>
      </c>
      <c r="L819" s="1">
        <v>46193.149976851855</v>
      </c>
      <c r="M819" s="1">
        <v>46193.150104166663</v>
      </c>
      <c r="N819">
        <v>1079</v>
      </c>
      <c r="O819" t="s">
        <v>1849</v>
      </c>
      <c r="P819">
        <v>74</v>
      </c>
      <c r="Q819">
        <v>7.4</v>
      </c>
      <c r="R819" t="s">
        <v>1851</v>
      </c>
      <c r="S819" t="s">
        <v>1851</v>
      </c>
      <c r="T819" t="s">
        <v>1851</v>
      </c>
      <c r="U819" t="s">
        <v>4108</v>
      </c>
      <c r="V819" t="s">
        <v>1851</v>
      </c>
      <c r="W819" t="s">
        <v>1851</v>
      </c>
      <c r="X819" s="1">
        <v>46193.150104166663</v>
      </c>
    </row>
    <row r="820" spans="1:24">
      <c r="A820">
        <v>753</v>
      </c>
      <c r="B820" t="s">
        <v>1847</v>
      </c>
      <c r="C820" t="s">
        <v>1848</v>
      </c>
      <c r="D820">
        <v>3544509</v>
      </c>
      <c r="E820" t="s">
        <v>1885</v>
      </c>
      <c r="F820">
        <v>1</v>
      </c>
      <c r="G820" t="s">
        <v>1332</v>
      </c>
      <c r="H820" t="s">
        <v>4109</v>
      </c>
      <c r="I820" t="s">
        <v>1887</v>
      </c>
      <c r="J820">
        <v>1</v>
      </c>
      <c r="K820" t="s">
        <v>1888</v>
      </c>
      <c r="L820" s="1">
        <v>46193.15016203704</v>
      </c>
      <c r="M820" s="1">
        <v>46193.150289351855</v>
      </c>
      <c r="N820">
        <v>1095</v>
      </c>
      <c r="O820" t="s">
        <v>1849</v>
      </c>
      <c r="P820">
        <v>92</v>
      </c>
      <c r="Q820">
        <v>9.1999999999999993</v>
      </c>
      <c r="R820" t="s">
        <v>4110</v>
      </c>
      <c r="S820" t="s">
        <v>1851</v>
      </c>
      <c r="T820" t="s">
        <v>1851</v>
      </c>
      <c r="U820" t="s">
        <v>4111</v>
      </c>
      <c r="V820" t="s">
        <v>1851</v>
      </c>
      <c r="W820" t="s">
        <v>1851</v>
      </c>
      <c r="X820" s="1">
        <v>46193.150289351855</v>
      </c>
    </row>
    <row r="821" spans="1:24">
      <c r="A821">
        <v>754</v>
      </c>
      <c r="B821" t="s">
        <v>1847</v>
      </c>
      <c r="C821" t="s">
        <v>1848</v>
      </c>
      <c r="D821">
        <v>2407401</v>
      </c>
      <c r="E821" t="s">
        <v>1885</v>
      </c>
      <c r="F821">
        <v>1</v>
      </c>
      <c r="G821" t="s">
        <v>606</v>
      </c>
      <c r="H821" t="s">
        <v>4112</v>
      </c>
      <c r="I821" t="s">
        <v>1887</v>
      </c>
      <c r="J821">
        <v>1</v>
      </c>
      <c r="K821" t="s">
        <v>1888</v>
      </c>
      <c r="L821" s="1">
        <v>46193.149652777778</v>
      </c>
      <c r="M821" s="1">
        <v>46193.150312500002</v>
      </c>
      <c r="N821">
        <v>5728</v>
      </c>
      <c r="O821" t="s">
        <v>1849</v>
      </c>
      <c r="P821">
        <v>60</v>
      </c>
      <c r="Q821">
        <v>6</v>
      </c>
      <c r="R821" t="s">
        <v>4113</v>
      </c>
      <c r="S821" t="s">
        <v>1851</v>
      </c>
      <c r="T821" t="s">
        <v>1851</v>
      </c>
      <c r="U821" t="s">
        <v>4114</v>
      </c>
      <c r="V821" t="s">
        <v>1851</v>
      </c>
      <c r="W821" t="s">
        <v>1851</v>
      </c>
      <c r="X821" s="1">
        <v>46193.150312500002</v>
      </c>
    </row>
    <row r="822" spans="1:24">
      <c r="A822">
        <v>755</v>
      </c>
      <c r="B822" t="s">
        <v>1847</v>
      </c>
      <c r="C822" t="s">
        <v>1848</v>
      </c>
      <c r="D822">
        <v>3544509</v>
      </c>
      <c r="E822" t="s">
        <v>1894</v>
      </c>
      <c r="F822">
        <v>1</v>
      </c>
      <c r="G822" t="s">
        <v>1332</v>
      </c>
      <c r="H822" t="s">
        <v>4115</v>
      </c>
      <c r="I822" t="s">
        <v>4116</v>
      </c>
      <c r="J822">
        <v>1</v>
      </c>
      <c r="K822" t="s">
        <v>4117</v>
      </c>
      <c r="L822" s="1">
        <v>46193.150439814817</v>
      </c>
      <c r="M822" s="1">
        <v>46193.150578703702</v>
      </c>
      <c r="N822">
        <v>1260</v>
      </c>
      <c r="O822" t="s">
        <v>1849</v>
      </c>
      <c r="P822">
        <v>61</v>
      </c>
      <c r="Q822">
        <v>6.1</v>
      </c>
      <c r="R822" t="s">
        <v>1851</v>
      </c>
      <c r="S822" t="s">
        <v>1851</v>
      </c>
      <c r="T822" t="s">
        <v>1851</v>
      </c>
      <c r="U822" t="s">
        <v>4118</v>
      </c>
      <c r="V822" t="s">
        <v>1851</v>
      </c>
      <c r="W822" t="s">
        <v>1851</v>
      </c>
      <c r="X822" s="1">
        <v>46193.150578703702</v>
      </c>
    </row>
    <row r="823" spans="1:24">
      <c r="A823">
        <v>756</v>
      </c>
      <c r="B823" t="s">
        <v>1847</v>
      </c>
      <c r="C823" t="s">
        <v>1848</v>
      </c>
      <c r="D823">
        <v>2407401</v>
      </c>
      <c r="E823" t="s">
        <v>1894</v>
      </c>
      <c r="F823">
        <v>1</v>
      </c>
      <c r="G823" t="s">
        <v>606</v>
      </c>
      <c r="H823" t="s">
        <v>606</v>
      </c>
      <c r="I823" t="s">
        <v>4119</v>
      </c>
      <c r="J823">
        <v>0</v>
      </c>
      <c r="K823" t="s">
        <v>4120</v>
      </c>
      <c r="L823" s="1">
        <v>46193.150439814817</v>
      </c>
      <c r="M823" s="1">
        <v>46193.150601851848</v>
      </c>
      <c r="N823">
        <v>1371</v>
      </c>
      <c r="O823" t="s">
        <v>1849</v>
      </c>
      <c r="P823">
        <v>70</v>
      </c>
      <c r="Q823">
        <v>7</v>
      </c>
      <c r="R823" t="s">
        <v>1851</v>
      </c>
      <c r="S823" t="s">
        <v>1851</v>
      </c>
      <c r="T823" t="s">
        <v>1851</v>
      </c>
      <c r="U823" t="s">
        <v>4121</v>
      </c>
      <c r="V823" t="s">
        <v>1851</v>
      </c>
      <c r="W823" t="s">
        <v>1851</v>
      </c>
      <c r="X823" s="1">
        <v>46193.150601851848</v>
      </c>
    </row>
    <row r="824" spans="1:24">
      <c r="A824">
        <v>757</v>
      </c>
      <c r="B824" t="s">
        <v>1847</v>
      </c>
      <c r="C824" t="s">
        <v>1848</v>
      </c>
      <c r="D824">
        <v>3549953</v>
      </c>
      <c r="E824" t="s">
        <v>1885</v>
      </c>
      <c r="F824">
        <v>1</v>
      </c>
      <c r="G824" t="s">
        <v>1362</v>
      </c>
      <c r="H824" t="s">
        <v>4122</v>
      </c>
      <c r="I824" t="s">
        <v>1887</v>
      </c>
      <c r="J824">
        <v>1</v>
      </c>
      <c r="K824" t="s">
        <v>1888</v>
      </c>
      <c r="L824" s="1">
        <v>46193.150625000002</v>
      </c>
      <c r="M824" s="1">
        <v>46193.150810185187</v>
      </c>
      <c r="N824">
        <v>1648</v>
      </c>
      <c r="O824" t="s">
        <v>1849</v>
      </c>
      <c r="P824">
        <v>64</v>
      </c>
      <c r="Q824">
        <v>6.4</v>
      </c>
      <c r="R824" t="s">
        <v>4123</v>
      </c>
      <c r="S824" t="s">
        <v>1851</v>
      </c>
      <c r="T824" t="s">
        <v>1851</v>
      </c>
      <c r="U824" t="s">
        <v>4124</v>
      </c>
      <c r="V824" t="s">
        <v>1851</v>
      </c>
      <c r="W824" t="s">
        <v>1851</v>
      </c>
      <c r="X824" s="1">
        <v>46193.150810185187</v>
      </c>
    </row>
    <row r="825" spans="1:24">
      <c r="A825">
        <v>758</v>
      </c>
      <c r="B825" t="s">
        <v>1847</v>
      </c>
      <c r="C825" t="s">
        <v>1848</v>
      </c>
      <c r="D825">
        <v>2407500</v>
      </c>
      <c r="E825" t="s">
        <v>1885</v>
      </c>
      <c r="F825">
        <v>1</v>
      </c>
      <c r="G825" t="s">
        <v>244</v>
      </c>
      <c r="H825" t="s">
        <v>4125</v>
      </c>
      <c r="I825" t="s">
        <v>1887</v>
      </c>
      <c r="J825">
        <v>1</v>
      </c>
      <c r="K825" t="s">
        <v>1888</v>
      </c>
      <c r="L825" s="1">
        <v>46193.150636574072</v>
      </c>
      <c r="M825" s="1">
        <v>46193.150833333333</v>
      </c>
      <c r="N825">
        <v>1640</v>
      </c>
      <c r="O825" t="s">
        <v>1849</v>
      </c>
      <c r="P825">
        <v>59</v>
      </c>
      <c r="Q825">
        <v>5.9</v>
      </c>
      <c r="R825" t="s">
        <v>4126</v>
      </c>
      <c r="S825" t="s">
        <v>1851</v>
      </c>
      <c r="T825" t="s">
        <v>1851</v>
      </c>
      <c r="U825" t="s">
        <v>4127</v>
      </c>
      <c r="V825" t="s">
        <v>1851</v>
      </c>
      <c r="W825" t="s">
        <v>1851</v>
      </c>
      <c r="X825" s="1">
        <v>46193.150833333333</v>
      </c>
    </row>
    <row r="826" spans="1:24">
      <c r="A826">
        <v>759</v>
      </c>
      <c r="B826" t="s">
        <v>1847</v>
      </c>
      <c r="C826" t="s">
        <v>1848</v>
      </c>
      <c r="D826">
        <v>3549953</v>
      </c>
      <c r="E826" t="s">
        <v>1894</v>
      </c>
      <c r="F826">
        <v>1</v>
      </c>
      <c r="G826" t="s">
        <v>1362</v>
      </c>
      <c r="H826" t="s">
        <v>4128</v>
      </c>
      <c r="I826" t="s">
        <v>4129</v>
      </c>
      <c r="J826">
        <v>1</v>
      </c>
      <c r="K826" t="s">
        <v>4130</v>
      </c>
      <c r="L826" s="1">
        <v>46193.150960648149</v>
      </c>
      <c r="M826" s="1">
        <v>46193.151030092595</v>
      </c>
      <c r="N826">
        <v>519</v>
      </c>
      <c r="O826" t="s">
        <v>1849</v>
      </c>
      <c r="P826">
        <v>65</v>
      </c>
      <c r="Q826">
        <v>6.5</v>
      </c>
      <c r="R826" t="s">
        <v>1851</v>
      </c>
      <c r="S826" t="s">
        <v>1851</v>
      </c>
      <c r="T826" t="s">
        <v>1851</v>
      </c>
      <c r="U826" t="s">
        <v>4131</v>
      </c>
      <c r="V826" t="s">
        <v>1851</v>
      </c>
      <c r="W826" t="s">
        <v>1851</v>
      </c>
      <c r="X826" s="1">
        <v>46193.151030092595</v>
      </c>
    </row>
    <row r="827" spans="1:24">
      <c r="A827">
        <v>760</v>
      </c>
      <c r="B827" t="s">
        <v>1847</v>
      </c>
      <c r="C827" t="s">
        <v>1848</v>
      </c>
      <c r="D827">
        <v>2407500</v>
      </c>
      <c r="E827" t="s">
        <v>1894</v>
      </c>
      <c r="F827">
        <v>1</v>
      </c>
      <c r="G827" t="s">
        <v>244</v>
      </c>
      <c r="H827" t="s">
        <v>4132</v>
      </c>
      <c r="I827" t="s">
        <v>4133</v>
      </c>
      <c r="J827">
        <v>1</v>
      </c>
      <c r="K827" t="s">
        <v>4134</v>
      </c>
      <c r="L827" s="1">
        <v>46193.150972222225</v>
      </c>
      <c r="M827" s="1">
        <v>46193.151030092595</v>
      </c>
      <c r="N827">
        <v>505</v>
      </c>
      <c r="O827" t="s">
        <v>1849</v>
      </c>
      <c r="P827">
        <v>59</v>
      </c>
      <c r="Q827">
        <v>5.9</v>
      </c>
      <c r="R827" t="s">
        <v>1851</v>
      </c>
      <c r="S827" t="s">
        <v>1851</v>
      </c>
      <c r="T827" t="s">
        <v>1851</v>
      </c>
      <c r="U827" t="s">
        <v>4135</v>
      </c>
      <c r="V827" t="s">
        <v>1851</v>
      </c>
      <c r="W827" t="s">
        <v>1851</v>
      </c>
      <c r="X827" s="1">
        <v>46193.151030092595</v>
      </c>
    </row>
    <row r="828" spans="1:24">
      <c r="A828">
        <v>761</v>
      </c>
      <c r="B828" t="s">
        <v>1847</v>
      </c>
      <c r="C828" t="s">
        <v>1848</v>
      </c>
      <c r="D828">
        <v>3550001</v>
      </c>
      <c r="E828" t="s">
        <v>1885</v>
      </c>
      <c r="F828">
        <v>1</v>
      </c>
      <c r="G828" t="s">
        <v>1347</v>
      </c>
      <c r="H828" t="s">
        <v>4136</v>
      </c>
      <c r="I828" t="s">
        <v>1887</v>
      </c>
      <c r="J828">
        <v>1</v>
      </c>
      <c r="K828" t="s">
        <v>1888</v>
      </c>
      <c r="L828" s="1">
        <v>46193.151076388887</v>
      </c>
      <c r="M828" s="1">
        <v>46193.151250000003</v>
      </c>
      <c r="N828">
        <v>1467</v>
      </c>
      <c r="O828" t="s">
        <v>1849</v>
      </c>
      <c r="P828">
        <v>92</v>
      </c>
      <c r="Q828">
        <v>9.1999999999999993</v>
      </c>
      <c r="R828" t="s">
        <v>4137</v>
      </c>
      <c r="S828" t="s">
        <v>1851</v>
      </c>
      <c r="T828" t="s">
        <v>1851</v>
      </c>
      <c r="U828" t="s">
        <v>4138</v>
      </c>
      <c r="V828" t="s">
        <v>1851</v>
      </c>
      <c r="W828" t="s">
        <v>1851</v>
      </c>
      <c r="X828" s="1">
        <v>46193.151250000003</v>
      </c>
    </row>
    <row r="829" spans="1:24">
      <c r="A829">
        <v>762</v>
      </c>
      <c r="B829" t="s">
        <v>1847</v>
      </c>
      <c r="C829" t="s">
        <v>1848</v>
      </c>
      <c r="D829">
        <v>2411007</v>
      </c>
      <c r="E829" t="s">
        <v>1885</v>
      </c>
      <c r="F829">
        <v>1</v>
      </c>
      <c r="G829" t="s">
        <v>295</v>
      </c>
      <c r="H829" t="s">
        <v>4139</v>
      </c>
      <c r="I829" t="s">
        <v>1887</v>
      </c>
      <c r="J829">
        <v>1</v>
      </c>
      <c r="K829" t="s">
        <v>1888</v>
      </c>
      <c r="L829" s="1">
        <v>46193.151076388887</v>
      </c>
      <c r="M829" s="1">
        <v>46193.151458333334</v>
      </c>
      <c r="N829">
        <v>3265</v>
      </c>
      <c r="O829" t="s">
        <v>1849</v>
      </c>
      <c r="P829">
        <v>63</v>
      </c>
      <c r="Q829">
        <v>6.3</v>
      </c>
      <c r="R829" t="s">
        <v>4140</v>
      </c>
      <c r="S829" t="s">
        <v>1851</v>
      </c>
      <c r="T829" t="s">
        <v>1851</v>
      </c>
      <c r="U829" t="s">
        <v>4141</v>
      </c>
      <c r="V829" t="s">
        <v>1851</v>
      </c>
      <c r="W829" t="s">
        <v>1851</v>
      </c>
      <c r="X829" s="1">
        <v>46193.151458333334</v>
      </c>
    </row>
    <row r="830" spans="1:24">
      <c r="A830">
        <v>763</v>
      </c>
      <c r="B830" t="s">
        <v>1847</v>
      </c>
      <c r="C830" t="s">
        <v>1848</v>
      </c>
      <c r="D830">
        <v>3550001</v>
      </c>
      <c r="E830" t="s">
        <v>1894</v>
      </c>
      <c r="F830">
        <v>1</v>
      </c>
      <c r="G830" t="s">
        <v>1347</v>
      </c>
      <c r="H830" t="s">
        <v>1347</v>
      </c>
      <c r="I830" t="s">
        <v>4142</v>
      </c>
      <c r="J830">
        <v>0</v>
      </c>
      <c r="K830" t="s">
        <v>4143</v>
      </c>
      <c r="L830" s="1">
        <v>46193.151377314818</v>
      </c>
      <c r="M830" s="1">
        <v>46193.151597222219</v>
      </c>
      <c r="N830">
        <v>1925</v>
      </c>
      <c r="O830" t="s">
        <v>1849</v>
      </c>
      <c r="P830">
        <v>69</v>
      </c>
      <c r="Q830">
        <v>6.9</v>
      </c>
      <c r="R830" t="s">
        <v>1851</v>
      </c>
      <c r="S830" t="s">
        <v>1851</v>
      </c>
      <c r="T830" t="s">
        <v>1851</v>
      </c>
      <c r="U830" t="s">
        <v>4144</v>
      </c>
      <c r="V830" t="s">
        <v>1851</v>
      </c>
      <c r="W830" t="s">
        <v>1851</v>
      </c>
      <c r="X830" s="1">
        <v>46193.151597222219</v>
      </c>
    </row>
    <row r="831" spans="1:24">
      <c r="A831">
        <v>764</v>
      </c>
      <c r="B831" t="s">
        <v>1847</v>
      </c>
      <c r="C831" t="s">
        <v>1848</v>
      </c>
      <c r="D831">
        <v>2411007</v>
      </c>
      <c r="E831" t="s">
        <v>1894</v>
      </c>
      <c r="F831">
        <v>1</v>
      </c>
      <c r="G831" t="s">
        <v>295</v>
      </c>
      <c r="H831" t="s">
        <v>295</v>
      </c>
      <c r="I831" t="s">
        <v>4145</v>
      </c>
      <c r="J831">
        <v>0</v>
      </c>
      <c r="K831" t="s">
        <v>4146</v>
      </c>
      <c r="L831" s="1">
        <v>46193.151597222219</v>
      </c>
      <c r="M831" s="1">
        <v>46193.151712962965</v>
      </c>
      <c r="N831">
        <v>1028</v>
      </c>
      <c r="O831" t="s">
        <v>1849</v>
      </c>
      <c r="P831">
        <v>65</v>
      </c>
      <c r="Q831">
        <v>6.5</v>
      </c>
      <c r="R831" t="s">
        <v>1851</v>
      </c>
      <c r="S831" t="s">
        <v>1851</v>
      </c>
      <c r="T831" t="s">
        <v>1851</v>
      </c>
      <c r="U831" t="s">
        <v>4147</v>
      </c>
      <c r="V831" t="s">
        <v>1851</v>
      </c>
      <c r="W831" t="s">
        <v>1851</v>
      </c>
      <c r="X831" s="1">
        <v>46193.151712962965</v>
      </c>
    </row>
    <row r="832" spans="1:24">
      <c r="A832">
        <v>765</v>
      </c>
      <c r="B832" t="s">
        <v>1847</v>
      </c>
      <c r="C832" t="s">
        <v>1848</v>
      </c>
      <c r="D832">
        <v>2410306</v>
      </c>
      <c r="E832" t="s">
        <v>1885</v>
      </c>
      <c r="F832">
        <v>1</v>
      </c>
      <c r="G832" t="s">
        <v>715</v>
      </c>
      <c r="H832" t="s">
        <v>4148</v>
      </c>
      <c r="I832" t="s">
        <v>1887</v>
      </c>
      <c r="J832">
        <v>1</v>
      </c>
      <c r="K832" t="s">
        <v>1888</v>
      </c>
      <c r="L832" s="1">
        <v>46193.151759259257</v>
      </c>
      <c r="M832" s="1">
        <v>46193.152106481481</v>
      </c>
      <c r="N832">
        <v>2998</v>
      </c>
      <c r="O832" t="s">
        <v>1849</v>
      </c>
      <c r="P832">
        <v>63</v>
      </c>
      <c r="Q832">
        <v>6.3</v>
      </c>
      <c r="R832" t="s">
        <v>4149</v>
      </c>
      <c r="S832" t="s">
        <v>1851</v>
      </c>
      <c r="T832" t="s">
        <v>1851</v>
      </c>
      <c r="U832" t="s">
        <v>4150</v>
      </c>
      <c r="V832" t="s">
        <v>1851</v>
      </c>
      <c r="W832" t="s">
        <v>1851</v>
      </c>
      <c r="X832" s="1">
        <v>46193.152106481481</v>
      </c>
    </row>
    <row r="833" spans="1:24">
      <c r="A833">
        <v>766</v>
      </c>
      <c r="B833" t="s">
        <v>1847</v>
      </c>
      <c r="C833" t="s">
        <v>1848</v>
      </c>
      <c r="D833">
        <v>2410306</v>
      </c>
      <c r="E833" t="s">
        <v>1894</v>
      </c>
      <c r="F833">
        <v>1</v>
      </c>
      <c r="G833" t="s">
        <v>715</v>
      </c>
      <c r="H833" t="s">
        <v>715</v>
      </c>
      <c r="I833" t="s">
        <v>4151</v>
      </c>
      <c r="J833">
        <v>0</v>
      </c>
      <c r="K833" t="s">
        <v>4152</v>
      </c>
      <c r="L833" s="1">
        <v>46193.152245370373</v>
      </c>
      <c r="M833" s="1">
        <v>46193.152372685188</v>
      </c>
      <c r="N833">
        <v>1079</v>
      </c>
      <c r="O833" t="s">
        <v>1849</v>
      </c>
      <c r="P833">
        <v>66</v>
      </c>
      <c r="Q833">
        <v>6.6</v>
      </c>
      <c r="R833" t="s">
        <v>1851</v>
      </c>
      <c r="S833" t="s">
        <v>1851</v>
      </c>
      <c r="T833" t="s">
        <v>1851</v>
      </c>
      <c r="U833" t="s">
        <v>4153</v>
      </c>
      <c r="V833" t="s">
        <v>1851</v>
      </c>
      <c r="W833" t="s">
        <v>1851</v>
      </c>
      <c r="X833" s="1">
        <v>46193.152372685188</v>
      </c>
    </row>
    <row r="834" spans="1:24">
      <c r="A834">
        <v>767</v>
      </c>
      <c r="B834" t="s">
        <v>1847</v>
      </c>
      <c r="C834" t="s">
        <v>1848</v>
      </c>
      <c r="D834">
        <v>2413904</v>
      </c>
      <c r="E834" t="s">
        <v>1885</v>
      </c>
      <c r="F834">
        <v>1</v>
      </c>
      <c r="G834" t="s">
        <v>207</v>
      </c>
      <c r="H834" t="s">
        <v>4154</v>
      </c>
      <c r="I834" t="s">
        <v>1887</v>
      </c>
      <c r="J834">
        <v>1</v>
      </c>
      <c r="K834" t="s">
        <v>1888</v>
      </c>
      <c r="L834" s="1">
        <v>46193.152407407404</v>
      </c>
      <c r="M834" s="1">
        <v>46193.152592592596</v>
      </c>
      <c r="N834">
        <v>1612</v>
      </c>
      <c r="O834" t="s">
        <v>1849</v>
      </c>
      <c r="P834">
        <v>56</v>
      </c>
      <c r="Q834">
        <v>5.6</v>
      </c>
      <c r="R834" t="s">
        <v>4155</v>
      </c>
      <c r="S834" t="s">
        <v>1851</v>
      </c>
      <c r="T834" t="s">
        <v>1851</v>
      </c>
      <c r="U834" t="s">
        <v>4156</v>
      </c>
      <c r="V834" t="s">
        <v>1851</v>
      </c>
      <c r="W834" t="s">
        <v>1851</v>
      </c>
      <c r="X834" s="1">
        <v>46193.152592592596</v>
      </c>
    </row>
    <row r="835" spans="1:24">
      <c r="A835">
        <v>768</v>
      </c>
      <c r="B835" t="s">
        <v>1847</v>
      </c>
      <c r="C835" t="s">
        <v>1848</v>
      </c>
      <c r="D835">
        <v>2413904</v>
      </c>
      <c r="E835" t="s">
        <v>1894</v>
      </c>
      <c r="F835">
        <v>1</v>
      </c>
      <c r="G835" t="s">
        <v>207</v>
      </c>
      <c r="H835" t="s">
        <v>207</v>
      </c>
      <c r="I835" t="s">
        <v>4157</v>
      </c>
      <c r="J835">
        <v>0</v>
      </c>
      <c r="K835" t="s">
        <v>4158</v>
      </c>
      <c r="L835" s="1">
        <v>46193.152743055558</v>
      </c>
      <c r="M835" s="1">
        <v>46193.152870370373</v>
      </c>
      <c r="N835">
        <v>1108</v>
      </c>
      <c r="O835" t="s">
        <v>1849</v>
      </c>
      <c r="P835">
        <v>60</v>
      </c>
      <c r="Q835">
        <v>6</v>
      </c>
      <c r="R835" t="s">
        <v>1851</v>
      </c>
      <c r="S835" t="s">
        <v>1851</v>
      </c>
      <c r="T835" t="s">
        <v>1851</v>
      </c>
      <c r="U835" t="s">
        <v>4159</v>
      </c>
      <c r="V835" t="s">
        <v>1851</v>
      </c>
      <c r="W835" t="s">
        <v>1851</v>
      </c>
      <c r="X835" s="1">
        <v>46193.152870370373</v>
      </c>
    </row>
    <row r="836" spans="1:24">
      <c r="A836">
        <v>769</v>
      </c>
      <c r="B836" t="s">
        <v>1847</v>
      </c>
      <c r="C836" t="s">
        <v>1848</v>
      </c>
      <c r="D836">
        <v>2414902</v>
      </c>
      <c r="E836" t="s">
        <v>1885</v>
      </c>
      <c r="F836">
        <v>1</v>
      </c>
      <c r="G836" t="s">
        <v>370</v>
      </c>
      <c r="H836" t="s">
        <v>4160</v>
      </c>
      <c r="I836" t="s">
        <v>1887</v>
      </c>
      <c r="J836">
        <v>1</v>
      </c>
      <c r="K836" t="s">
        <v>1888</v>
      </c>
      <c r="L836" s="1">
        <v>46193.152916666666</v>
      </c>
      <c r="M836" s="1">
        <v>46193.15347222222</v>
      </c>
      <c r="N836">
        <v>4784</v>
      </c>
      <c r="O836" t="s">
        <v>1849</v>
      </c>
      <c r="P836">
        <v>42</v>
      </c>
      <c r="Q836">
        <v>4.2</v>
      </c>
      <c r="R836" t="s">
        <v>4161</v>
      </c>
      <c r="S836" t="s">
        <v>1851</v>
      </c>
      <c r="T836" t="s">
        <v>1851</v>
      </c>
      <c r="U836" t="s">
        <v>4162</v>
      </c>
      <c r="V836" t="s">
        <v>1851</v>
      </c>
      <c r="W836" t="s">
        <v>1851</v>
      </c>
      <c r="X836" s="1">
        <v>46193.15347222222</v>
      </c>
    </row>
    <row r="837" spans="1:24">
      <c r="A837">
        <v>770</v>
      </c>
      <c r="B837" t="s">
        <v>1847</v>
      </c>
      <c r="C837" t="s">
        <v>1848</v>
      </c>
      <c r="D837">
        <v>2414902</v>
      </c>
      <c r="E837" t="s">
        <v>1894</v>
      </c>
      <c r="F837">
        <v>1</v>
      </c>
      <c r="G837" t="s">
        <v>370</v>
      </c>
      <c r="H837" t="s">
        <v>370</v>
      </c>
      <c r="I837" t="s">
        <v>4163</v>
      </c>
      <c r="J837">
        <v>0</v>
      </c>
      <c r="K837" t="s">
        <v>4164</v>
      </c>
      <c r="L837" s="1">
        <v>46193.153622685182</v>
      </c>
      <c r="M837" s="1">
        <v>46193.153773148151</v>
      </c>
      <c r="N837">
        <v>1296</v>
      </c>
      <c r="O837" t="s">
        <v>1849</v>
      </c>
      <c r="P837">
        <v>49</v>
      </c>
      <c r="Q837">
        <v>4.9000000000000004</v>
      </c>
      <c r="R837" t="s">
        <v>1851</v>
      </c>
      <c r="S837" t="s">
        <v>1851</v>
      </c>
      <c r="T837" t="s">
        <v>1851</v>
      </c>
      <c r="U837" t="s">
        <v>4165</v>
      </c>
      <c r="V837" t="s">
        <v>1851</v>
      </c>
      <c r="W837" t="s">
        <v>1851</v>
      </c>
      <c r="X837" s="1">
        <v>46193.153773148151</v>
      </c>
    </row>
    <row r="838" spans="1:24">
      <c r="A838">
        <v>771</v>
      </c>
      <c r="B838" t="s">
        <v>1847</v>
      </c>
      <c r="C838" t="s">
        <v>1848</v>
      </c>
      <c r="D838">
        <v>3550506</v>
      </c>
      <c r="E838" t="s">
        <v>1885</v>
      </c>
      <c r="F838">
        <v>1</v>
      </c>
      <c r="G838" t="s">
        <v>1441</v>
      </c>
      <c r="H838" t="s">
        <v>4166</v>
      </c>
      <c r="I838" t="s">
        <v>1887</v>
      </c>
      <c r="J838">
        <v>1</v>
      </c>
      <c r="K838" t="s">
        <v>1888</v>
      </c>
      <c r="L838" s="1">
        <v>46193.151643518519</v>
      </c>
      <c r="M838" s="1">
        <v>46193.153819444444</v>
      </c>
      <c r="N838">
        <v>18819</v>
      </c>
      <c r="O838" t="s">
        <v>1854</v>
      </c>
      <c r="R838" t="s">
        <v>4167</v>
      </c>
      <c r="S838" t="s">
        <v>1851</v>
      </c>
      <c r="T838" t="s">
        <v>1851</v>
      </c>
      <c r="U838" t="s">
        <v>4168</v>
      </c>
      <c r="V838" t="s">
        <v>1854</v>
      </c>
      <c r="W838" t="s">
        <v>1851</v>
      </c>
      <c r="X838" s="1">
        <v>46193.153819444444</v>
      </c>
    </row>
    <row r="839" spans="1:24">
      <c r="A839">
        <v>772</v>
      </c>
      <c r="B839" t="s">
        <v>1847</v>
      </c>
      <c r="C839" t="s">
        <v>1848</v>
      </c>
      <c r="D839">
        <v>3550506</v>
      </c>
      <c r="E839" t="s">
        <v>1885</v>
      </c>
      <c r="F839">
        <v>2</v>
      </c>
      <c r="G839" t="s">
        <v>1441</v>
      </c>
      <c r="H839" t="s">
        <v>4166</v>
      </c>
      <c r="I839" t="s">
        <v>1887</v>
      </c>
      <c r="J839">
        <v>1</v>
      </c>
      <c r="K839" t="s">
        <v>1888</v>
      </c>
      <c r="L839" s="1">
        <v>46193.154004629629</v>
      </c>
      <c r="M839" s="1">
        <v>46193.154085648152</v>
      </c>
      <c r="N839">
        <v>740</v>
      </c>
      <c r="O839" t="s">
        <v>1849</v>
      </c>
      <c r="P839">
        <v>92</v>
      </c>
      <c r="Q839">
        <v>9.1999999999999993</v>
      </c>
      <c r="R839" t="s">
        <v>4169</v>
      </c>
      <c r="S839" t="s">
        <v>1851</v>
      </c>
      <c r="T839" t="s">
        <v>1851</v>
      </c>
      <c r="U839" t="s">
        <v>4168</v>
      </c>
      <c r="V839" t="s">
        <v>1851</v>
      </c>
      <c r="W839" t="s">
        <v>1851</v>
      </c>
      <c r="X839" s="1">
        <v>46193.154085648152</v>
      </c>
    </row>
    <row r="840" spans="1:24">
      <c r="A840">
        <v>773</v>
      </c>
      <c r="B840" t="s">
        <v>1847</v>
      </c>
      <c r="C840" t="s">
        <v>1848</v>
      </c>
      <c r="D840">
        <v>3550506</v>
      </c>
      <c r="E840" t="s">
        <v>1894</v>
      </c>
      <c r="F840">
        <v>1</v>
      </c>
      <c r="G840" t="s">
        <v>1441</v>
      </c>
      <c r="H840" t="s">
        <v>1441</v>
      </c>
      <c r="I840" t="s">
        <v>4170</v>
      </c>
      <c r="J840">
        <v>0</v>
      </c>
      <c r="K840" t="s">
        <v>2530</v>
      </c>
      <c r="L840" s="1">
        <v>46193.154224537036</v>
      </c>
      <c r="M840" s="1">
        <v>46193.154363425929</v>
      </c>
      <c r="N840">
        <v>1140</v>
      </c>
      <c r="O840" t="s">
        <v>1849</v>
      </c>
      <c r="P840">
        <v>86</v>
      </c>
      <c r="Q840">
        <v>8.6</v>
      </c>
      <c r="R840" t="s">
        <v>1851</v>
      </c>
      <c r="S840" t="s">
        <v>1851</v>
      </c>
      <c r="T840" t="s">
        <v>1851</v>
      </c>
      <c r="U840" t="s">
        <v>4171</v>
      </c>
      <c r="V840" t="s">
        <v>1851</v>
      </c>
      <c r="W840" t="s">
        <v>1851</v>
      </c>
      <c r="X840" s="1">
        <v>46193.154363425929</v>
      </c>
    </row>
    <row r="841" spans="1:24">
      <c r="A841">
        <v>774</v>
      </c>
      <c r="B841" t="s">
        <v>1847</v>
      </c>
      <c r="C841" t="s">
        <v>1848</v>
      </c>
      <c r="D841">
        <v>3550605</v>
      </c>
      <c r="E841" t="s">
        <v>1885</v>
      </c>
      <c r="F841">
        <v>1</v>
      </c>
      <c r="G841" t="s">
        <v>1367</v>
      </c>
      <c r="H841" t="s">
        <v>4172</v>
      </c>
      <c r="I841" t="s">
        <v>1887</v>
      </c>
      <c r="J841">
        <v>1</v>
      </c>
      <c r="K841" t="s">
        <v>1888</v>
      </c>
      <c r="L841" s="1">
        <v>46193.154398148145</v>
      </c>
      <c r="M841" s="1">
        <v>46193.15452546296</v>
      </c>
      <c r="N841">
        <v>1105</v>
      </c>
      <c r="O841" t="s">
        <v>1849</v>
      </c>
      <c r="P841">
        <v>92</v>
      </c>
      <c r="Q841">
        <v>9.1999999999999993</v>
      </c>
      <c r="R841" t="s">
        <v>4173</v>
      </c>
      <c r="S841" t="s">
        <v>1851</v>
      </c>
      <c r="T841" t="s">
        <v>1851</v>
      </c>
      <c r="U841" t="s">
        <v>4174</v>
      </c>
      <c r="V841" t="s">
        <v>1851</v>
      </c>
      <c r="W841" t="s">
        <v>1851</v>
      </c>
      <c r="X841" s="1">
        <v>46193.15452546296</v>
      </c>
    </row>
    <row r="842" spans="1:24">
      <c r="A842">
        <v>775</v>
      </c>
      <c r="B842" t="s">
        <v>1847</v>
      </c>
      <c r="C842" t="s">
        <v>1848</v>
      </c>
      <c r="D842">
        <v>3550605</v>
      </c>
      <c r="E842" t="s">
        <v>1894</v>
      </c>
      <c r="F842">
        <v>1</v>
      </c>
      <c r="G842" t="s">
        <v>1367</v>
      </c>
      <c r="H842" t="s">
        <v>1367</v>
      </c>
      <c r="I842" t="s">
        <v>4175</v>
      </c>
      <c r="J842">
        <v>0</v>
      </c>
      <c r="K842" t="s">
        <v>4176</v>
      </c>
      <c r="L842" s="1">
        <v>46193.154675925929</v>
      </c>
      <c r="M842" s="1">
        <v>46193.154803240737</v>
      </c>
      <c r="N842">
        <v>1124</v>
      </c>
      <c r="O842" t="s">
        <v>1849</v>
      </c>
      <c r="P842">
        <v>75</v>
      </c>
      <c r="Q842">
        <v>7.5</v>
      </c>
      <c r="R842" t="s">
        <v>1851</v>
      </c>
      <c r="S842" t="s">
        <v>1851</v>
      </c>
      <c r="T842" t="s">
        <v>1851</v>
      </c>
      <c r="U842" t="s">
        <v>4177</v>
      </c>
      <c r="V842" t="s">
        <v>1851</v>
      </c>
      <c r="W842" t="s">
        <v>1851</v>
      </c>
      <c r="X842" s="1">
        <v>46193.154803240737</v>
      </c>
    </row>
    <row r="843" spans="1:24">
      <c r="A843">
        <v>776</v>
      </c>
      <c r="B843" t="s">
        <v>1847</v>
      </c>
      <c r="C843" t="s">
        <v>1848</v>
      </c>
      <c r="D843">
        <v>3552007</v>
      </c>
      <c r="E843" t="s">
        <v>1885</v>
      </c>
      <c r="F843">
        <v>1</v>
      </c>
      <c r="G843" t="s">
        <v>1436</v>
      </c>
      <c r="H843" t="s">
        <v>4178</v>
      </c>
      <c r="I843" t="s">
        <v>1887</v>
      </c>
      <c r="J843">
        <v>1</v>
      </c>
      <c r="K843" t="s">
        <v>1888</v>
      </c>
      <c r="L843" s="1">
        <v>46193.154849537037</v>
      </c>
      <c r="M843" s="1">
        <v>46193.155127314814</v>
      </c>
      <c r="N843">
        <v>2373</v>
      </c>
      <c r="O843" t="s">
        <v>1849</v>
      </c>
      <c r="P843">
        <v>59</v>
      </c>
      <c r="Q843">
        <v>5.9</v>
      </c>
      <c r="R843" t="s">
        <v>4179</v>
      </c>
      <c r="S843" t="s">
        <v>1851</v>
      </c>
      <c r="T843" t="s">
        <v>1851</v>
      </c>
      <c r="U843" t="s">
        <v>4180</v>
      </c>
      <c r="V843" t="s">
        <v>1851</v>
      </c>
      <c r="W843" t="s">
        <v>1851</v>
      </c>
      <c r="X843" s="1">
        <v>46193.155127314814</v>
      </c>
    </row>
    <row r="844" spans="1:24">
      <c r="A844">
        <v>777</v>
      </c>
      <c r="B844" t="s">
        <v>1847</v>
      </c>
      <c r="C844" t="s">
        <v>1848</v>
      </c>
      <c r="D844">
        <v>2805703</v>
      </c>
      <c r="E844" t="s">
        <v>1885</v>
      </c>
      <c r="F844">
        <v>1</v>
      </c>
      <c r="G844" t="s">
        <v>466</v>
      </c>
      <c r="H844" t="s">
        <v>4181</v>
      </c>
      <c r="I844" t="s">
        <v>1887</v>
      </c>
      <c r="J844">
        <v>1</v>
      </c>
      <c r="K844" t="s">
        <v>1888</v>
      </c>
      <c r="L844" s="1">
        <v>46193.153807870367</v>
      </c>
      <c r="M844" s="1">
        <v>46193.15520833333</v>
      </c>
      <c r="N844">
        <v>12088</v>
      </c>
      <c r="O844" t="s">
        <v>1849</v>
      </c>
      <c r="P844">
        <v>57</v>
      </c>
      <c r="Q844">
        <v>5.7</v>
      </c>
      <c r="R844" t="s">
        <v>4182</v>
      </c>
      <c r="S844" t="s">
        <v>1851</v>
      </c>
      <c r="T844" t="s">
        <v>1851</v>
      </c>
      <c r="U844" t="s">
        <v>4183</v>
      </c>
      <c r="V844" t="s">
        <v>1851</v>
      </c>
      <c r="W844" t="s">
        <v>1851</v>
      </c>
      <c r="X844" s="1">
        <v>46193.15520833333</v>
      </c>
    </row>
    <row r="845" spans="1:24">
      <c r="A845">
        <v>778</v>
      </c>
      <c r="B845" t="s">
        <v>1847</v>
      </c>
      <c r="C845" t="s">
        <v>1848</v>
      </c>
      <c r="D845">
        <v>3552007</v>
      </c>
      <c r="E845" t="s">
        <v>1894</v>
      </c>
      <c r="F845">
        <v>1</v>
      </c>
      <c r="G845" t="s">
        <v>1436</v>
      </c>
      <c r="H845" t="s">
        <v>4184</v>
      </c>
      <c r="I845" t="s">
        <v>4185</v>
      </c>
      <c r="J845">
        <v>1</v>
      </c>
      <c r="K845" t="s">
        <v>4186</v>
      </c>
      <c r="L845" s="1">
        <v>46193.155266203707</v>
      </c>
      <c r="M845" s="1">
        <v>46193.155393518522</v>
      </c>
      <c r="N845">
        <v>1164</v>
      </c>
      <c r="O845" t="s">
        <v>1849</v>
      </c>
      <c r="P845">
        <v>59</v>
      </c>
      <c r="Q845">
        <v>5.9</v>
      </c>
      <c r="R845" t="s">
        <v>1851</v>
      </c>
      <c r="S845" t="s">
        <v>1851</v>
      </c>
      <c r="T845" t="s">
        <v>1851</v>
      </c>
      <c r="U845" t="s">
        <v>4187</v>
      </c>
      <c r="V845" t="s">
        <v>1851</v>
      </c>
      <c r="W845" t="s">
        <v>1851</v>
      </c>
      <c r="X845" s="1">
        <v>46193.155393518522</v>
      </c>
    </row>
    <row r="846" spans="1:24">
      <c r="A846">
        <v>779</v>
      </c>
      <c r="B846" t="s">
        <v>1847</v>
      </c>
      <c r="C846" t="s">
        <v>1848</v>
      </c>
      <c r="D846">
        <v>2805703</v>
      </c>
      <c r="E846" t="s">
        <v>1894</v>
      </c>
      <c r="F846">
        <v>1</v>
      </c>
      <c r="G846" t="s">
        <v>466</v>
      </c>
      <c r="H846" t="s">
        <v>466</v>
      </c>
      <c r="I846" t="s">
        <v>4188</v>
      </c>
      <c r="J846">
        <v>0</v>
      </c>
      <c r="K846" t="s">
        <v>4189</v>
      </c>
      <c r="L846" s="1">
        <v>46193.155347222222</v>
      </c>
      <c r="M846" s="1">
        <v>46193.155497685184</v>
      </c>
      <c r="N846">
        <v>1324</v>
      </c>
      <c r="O846" t="s">
        <v>1849</v>
      </c>
      <c r="P846">
        <v>57</v>
      </c>
      <c r="Q846">
        <v>5.7</v>
      </c>
      <c r="R846" t="s">
        <v>1851</v>
      </c>
      <c r="S846" t="s">
        <v>1851</v>
      </c>
      <c r="T846" t="s">
        <v>1851</v>
      </c>
      <c r="U846" t="s">
        <v>4190</v>
      </c>
      <c r="V846" t="s">
        <v>1851</v>
      </c>
      <c r="W846" t="s">
        <v>1851</v>
      </c>
      <c r="X846" s="1">
        <v>46193.155497685184</v>
      </c>
    </row>
    <row r="847" spans="1:24">
      <c r="A847">
        <v>780</v>
      </c>
      <c r="B847" t="s">
        <v>1847</v>
      </c>
      <c r="C847" t="s">
        <v>1848</v>
      </c>
      <c r="D847">
        <v>2805802</v>
      </c>
      <c r="E847" t="s">
        <v>1885</v>
      </c>
      <c r="F847">
        <v>1</v>
      </c>
      <c r="G847" t="s">
        <v>645</v>
      </c>
      <c r="H847" t="s">
        <v>4191</v>
      </c>
      <c r="I847" t="s">
        <v>1887</v>
      </c>
      <c r="J847">
        <v>1</v>
      </c>
      <c r="K847" t="s">
        <v>1888</v>
      </c>
      <c r="L847" s="1">
        <v>46193.155543981484</v>
      </c>
      <c r="M847" s="1">
        <v>46193.155787037038</v>
      </c>
      <c r="N847">
        <v>2132</v>
      </c>
      <c r="O847" t="s">
        <v>1849</v>
      </c>
      <c r="P847">
        <v>57</v>
      </c>
      <c r="Q847">
        <v>5.7</v>
      </c>
      <c r="R847" t="s">
        <v>4192</v>
      </c>
      <c r="S847" t="s">
        <v>1851</v>
      </c>
      <c r="T847" t="s">
        <v>1851</v>
      </c>
      <c r="U847" t="s">
        <v>4193</v>
      </c>
      <c r="V847" t="s">
        <v>1851</v>
      </c>
      <c r="W847" t="s">
        <v>1851</v>
      </c>
      <c r="X847" s="1">
        <v>46193.155787037038</v>
      </c>
    </row>
    <row r="848" spans="1:24">
      <c r="A848">
        <v>781</v>
      </c>
      <c r="B848" t="s">
        <v>1847</v>
      </c>
      <c r="C848" t="s">
        <v>1848</v>
      </c>
      <c r="D848">
        <v>2805802</v>
      </c>
      <c r="E848" t="s">
        <v>1894</v>
      </c>
      <c r="F848">
        <v>1</v>
      </c>
      <c r="G848" t="s">
        <v>645</v>
      </c>
      <c r="H848" t="s">
        <v>645</v>
      </c>
      <c r="I848" t="s">
        <v>4194</v>
      </c>
      <c r="J848">
        <v>0</v>
      </c>
      <c r="K848" t="s">
        <v>4195</v>
      </c>
      <c r="L848" s="1">
        <v>46193.1559375</v>
      </c>
      <c r="M848" s="1">
        <v>46193.156099537038</v>
      </c>
      <c r="N848">
        <v>1376</v>
      </c>
      <c r="O848" t="s">
        <v>1849</v>
      </c>
      <c r="P848">
        <v>57</v>
      </c>
      <c r="Q848">
        <v>5.7</v>
      </c>
      <c r="R848" t="s">
        <v>1851</v>
      </c>
      <c r="S848" t="s">
        <v>1851</v>
      </c>
      <c r="T848" t="s">
        <v>1851</v>
      </c>
      <c r="U848" t="s">
        <v>4196</v>
      </c>
      <c r="V848" t="s">
        <v>1851</v>
      </c>
      <c r="W848" t="s">
        <v>1851</v>
      </c>
      <c r="X848" s="1">
        <v>46193.156099537038</v>
      </c>
    </row>
    <row r="849" spans="1:24">
      <c r="A849">
        <v>782</v>
      </c>
      <c r="B849" t="s">
        <v>1847</v>
      </c>
      <c r="C849" t="s">
        <v>1848</v>
      </c>
      <c r="D849">
        <v>2806008</v>
      </c>
      <c r="E849" t="s">
        <v>1885</v>
      </c>
      <c r="F849">
        <v>1</v>
      </c>
      <c r="G849" t="s">
        <v>401</v>
      </c>
      <c r="H849" t="s">
        <v>4197</v>
      </c>
      <c r="I849" t="s">
        <v>1887</v>
      </c>
      <c r="J849">
        <v>1</v>
      </c>
      <c r="K849" t="s">
        <v>1888</v>
      </c>
      <c r="L849" s="1">
        <v>46193.156134259261</v>
      </c>
      <c r="M849" s="1">
        <v>46193.156388888892</v>
      </c>
      <c r="N849">
        <v>2204</v>
      </c>
      <c r="O849" t="s">
        <v>1849</v>
      </c>
      <c r="P849">
        <v>54</v>
      </c>
      <c r="Q849">
        <v>5.4</v>
      </c>
      <c r="R849" t="s">
        <v>4198</v>
      </c>
      <c r="S849" t="s">
        <v>1851</v>
      </c>
      <c r="T849" t="s">
        <v>1851</v>
      </c>
      <c r="U849" t="s">
        <v>4199</v>
      </c>
      <c r="V849" t="s">
        <v>1851</v>
      </c>
      <c r="W849" t="s">
        <v>1851</v>
      </c>
      <c r="X849" s="1">
        <v>46193.156388888892</v>
      </c>
    </row>
    <row r="850" spans="1:24">
      <c r="A850">
        <v>783</v>
      </c>
      <c r="B850" t="s">
        <v>1847</v>
      </c>
      <c r="C850" t="s">
        <v>1848</v>
      </c>
      <c r="D850">
        <v>2806008</v>
      </c>
      <c r="E850" t="s">
        <v>1894</v>
      </c>
      <c r="F850">
        <v>1</v>
      </c>
      <c r="G850" t="s">
        <v>401</v>
      </c>
      <c r="H850" t="s">
        <v>4200</v>
      </c>
      <c r="I850" t="s">
        <v>4201</v>
      </c>
      <c r="J850">
        <v>1</v>
      </c>
      <c r="K850" t="s">
        <v>4202</v>
      </c>
      <c r="L850" s="1">
        <v>46193.1565162037</v>
      </c>
      <c r="M850" s="1">
        <v>46193.156666666669</v>
      </c>
      <c r="N850">
        <v>1213</v>
      </c>
      <c r="O850" t="s">
        <v>1849</v>
      </c>
      <c r="P850">
        <v>55</v>
      </c>
      <c r="Q850">
        <v>5.5</v>
      </c>
      <c r="R850" t="s">
        <v>1851</v>
      </c>
      <c r="S850" t="s">
        <v>1851</v>
      </c>
      <c r="T850" t="s">
        <v>1851</v>
      </c>
      <c r="U850" t="s">
        <v>4203</v>
      </c>
      <c r="V850" t="s">
        <v>1851</v>
      </c>
      <c r="W850" t="s">
        <v>1851</v>
      </c>
      <c r="X850" s="1">
        <v>46193.156666666669</v>
      </c>
    </row>
    <row r="851" spans="1:24">
      <c r="A851">
        <v>784</v>
      </c>
      <c r="B851" t="s">
        <v>1847</v>
      </c>
      <c r="C851" t="s">
        <v>1848</v>
      </c>
      <c r="D851">
        <v>3553401</v>
      </c>
      <c r="E851" t="s">
        <v>1885</v>
      </c>
      <c r="F851">
        <v>1</v>
      </c>
      <c r="G851" t="s">
        <v>1119</v>
      </c>
      <c r="H851" t="s">
        <v>4204</v>
      </c>
      <c r="I851" t="s">
        <v>1887</v>
      </c>
      <c r="J851">
        <v>1</v>
      </c>
      <c r="K851" t="s">
        <v>1888</v>
      </c>
      <c r="L851" s="1">
        <v>46193.155439814815</v>
      </c>
      <c r="M851" s="1">
        <v>46193.157604166663</v>
      </c>
      <c r="N851">
        <v>18748</v>
      </c>
      <c r="O851" t="s">
        <v>1854</v>
      </c>
      <c r="R851" t="s">
        <v>4205</v>
      </c>
      <c r="S851" t="s">
        <v>1851</v>
      </c>
      <c r="T851" t="s">
        <v>1851</v>
      </c>
      <c r="U851" t="s">
        <v>4206</v>
      </c>
      <c r="V851" t="s">
        <v>1854</v>
      </c>
      <c r="W851" t="s">
        <v>1851</v>
      </c>
      <c r="X851" s="1">
        <v>46193.157604166663</v>
      </c>
    </row>
    <row r="852" spans="1:24">
      <c r="A852">
        <v>785</v>
      </c>
      <c r="B852" t="s">
        <v>1847</v>
      </c>
      <c r="C852" t="s">
        <v>1848</v>
      </c>
      <c r="D852">
        <v>3553401</v>
      </c>
      <c r="E852" t="s">
        <v>1885</v>
      </c>
      <c r="F852">
        <v>2</v>
      </c>
      <c r="G852" t="s">
        <v>1119</v>
      </c>
      <c r="H852" t="s">
        <v>4204</v>
      </c>
      <c r="I852" t="s">
        <v>1887</v>
      </c>
      <c r="J852">
        <v>1</v>
      </c>
      <c r="K852" t="s">
        <v>1888</v>
      </c>
      <c r="L852" s="1">
        <v>46193.157800925925</v>
      </c>
      <c r="M852" s="1">
        <v>46193.159930555557</v>
      </c>
      <c r="N852">
        <v>18351</v>
      </c>
      <c r="O852" t="s">
        <v>1854</v>
      </c>
      <c r="R852" t="s">
        <v>4207</v>
      </c>
      <c r="S852" t="s">
        <v>1851</v>
      </c>
      <c r="T852" t="s">
        <v>1851</v>
      </c>
      <c r="U852" t="s">
        <v>4206</v>
      </c>
      <c r="V852" t="s">
        <v>1854</v>
      </c>
      <c r="W852" t="s">
        <v>1851</v>
      </c>
      <c r="X852" s="1">
        <v>46193.159930555557</v>
      </c>
    </row>
    <row r="853" spans="1:24">
      <c r="A853">
        <v>786</v>
      </c>
      <c r="B853" t="s">
        <v>1847</v>
      </c>
      <c r="C853" t="s">
        <v>1848</v>
      </c>
      <c r="D853">
        <v>3553401</v>
      </c>
      <c r="E853" t="s">
        <v>1885</v>
      </c>
      <c r="F853">
        <v>3</v>
      </c>
      <c r="G853" t="s">
        <v>1119</v>
      </c>
      <c r="H853" t="s">
        <v>4204</v>
      </c>
      <c r="I853" t="s">
        <v>1887</v>
      </c>
      <c r="J853">
        <v>1</v>
      </c>
      <c r="K853" t="s">
        <v>1888</v>
      </c>
      <c r="L853" s="1">
        <v>46193.16028935185</v>
      </c>
      <c r="M853" s="1">
        <v>46193.162407407406</v>
      </c>
      <c r="N853">
        <v>18352</v>
      </c>
      <c r="O853" t="s">
        <v>1854</v>
      </c>
      <c r="R853" t="s">
        <v>4208</v>
      </c>
      <c r="S853" t="s">
        <v>1851</v>
      </c>
      <c r="T853" t="s">
        <v>1851</v>
      </c>
      <c r="U853" t="s">
        <v>4206</v>
      </c>
      <c r="V853" t="s">
        <v>1854</v>
      </c>
      <c r="W853" t="s">
        <v>1851</v>
      </c>
      <c r="X853" s="1">
        <v>46193.162407407406</v>
      </c>
    </row>
    <row r="854" spans="1:24">
      <c r="A854">
        <v>787</v>
      </c>
      <c r="B854" t="s">
        <v>1847</v>
      </c>
      <c r="C854" t="s">
        <v>1848</v>
      </c>
      <c r="D854">
        <v>3553401</v>
      </c>
      <c r="E854" t="s">
        <v>1894</v>
      </c>
      <c r="F854">
        <v>1</v>
      </c>
      <c r="G854" t="s">
        <v>1119</v>
      </c>
      <c r="H854" t="s">
        <v>4209</v>
      </c>
      <c r="I854" t="s">
        <v>4210</v>
      </c>
      <c r="J854">
        <v>1</v>
      </c>
      <c r="K854" t="s">
        <v>4211</v>
      </c>
      <c r="L854" s="1">
        <v>46193.162557870368</v>
      </c>
      <c r="M854" s="1">
        <v>46193.162615740737</v>
      </c>
      <c r="N854">
        <v>494</v>
      </c>
      <c r="O854" t="s">
        <v>1849</v>
      </c>
      <c r="P854">
        <v>59</v>
      </c>
      <c r="Q854">
        <v>5.9</v>
      </c>
      <c r="R854" t="s">
        <v>1851</v>
      </c>
      <c r="S854" t="s">
        <v>1851</v>
      </c>
      <c r="T854" t="s">
        <v>1851</v>
      </c>
      <c r="U854" t="s">
        <v>4212</v>
      </c>
      <c r="V854" t="s">
        <v>1851</v>
      </c>
      <c r="W854" t="s">
        <v>1851</v>
      </c>
      <c r="X854" s="1">
        <v>46193.162615740737</v>
      </c>
    </row>
    <row r="855" spans="1:24">
      <c r="A855">
        <v>788</v>
      </c>
      <c r="B855" t="s">
        <v>1847</v>
      </c>
      <c r="C855" t="s">
        <v>1848</v>
      </c>
      <c r="D855">
        <v>3553906</v>
      </c>
      <c r="E855" t="s">
        <v>1885</v>
      </c>
      <c r="F855">
        <v>1</v>
      </c>
      <c r="G855" t="s">
        <v>1004</v>
      </c>
      <c r="H855" t="s">
        <v>4213</v>
      </c>
      <c r="I855" t="s">
        <v>1887</v>
      </c>
      <c r="J855">
        <v>1</v>
      </c>
      <c r="K855" t="s">
        <v>1888</v>
      </c>
      <c r="L855" s="1">
        <v>46193.162662037037</v>
      </c>
      <c r="M855" s="1">
        <v>46193.163784722223</v>
      </c>
      <c r="N855">
        <v>9722</v>
      </c>
      <c r="O855" t="s">
        <v>1849</v>
      </c>
      <c r="P855">
        <v>88</v>
      </c>
      <c r="Q855">
        <v>8.8000000000000007</v>
      </c>
      <c r="R855" t="s">
        <v>4214</v>
      </c>
      <c r="S855" t="s">
        <v>1851</v>
      </c>
      <c r="T855" t="s">
        <v>1851</v>
      </c>
      <c r="U855" t="s">
        <v>4215</v>
      </c>
      <c r="V855" t="s">
        <v>1851</v>
      </c>
      <c r="W855" t="s">
        <v>1851</v>
      </c>
      <c r="X855" s="1">
        <v>46193.163784722223</v>
      </c>
    </row>
    <row r="856" spans="1:24">
      <c r="A856">
        <v>789</v>
      </c>
      <c r="B856" t="s">
        <v>1847</v>
      </c>
      <c r="C856" t="s">
        <v>1848</v>
      </c>
      <c r="D856">
        <v>3553906</v>
      </c>
      <c r="E856" t="s">
        <v>1894</v>
      </c>
      <c r="F856">
        <v>1</v>
      </c>
      <c r="G856" t="s">
        <v>1004</v>
      </c>
      <c r="H856" t="s">
        <v>1004</v>
      </c>
      <c r="I856" t="s">
        <v>4216</v>
      </c>
      <c r="J856">
        <v>0</v>
      </c>
      <c r="K856" t="s">
        <v>4217</v>
      </c>
      <c r="L856" s="1">
        <v>46193.163912037038</v>
      </c>
      <c r="M856" s="1">
        <v>46193.163981481484</v>
      </c>
      <c r="N856">
        <v>608</v>
      </c>
      <c r="O856" t="s">
        <v>1849</v>
      </c>
      <c r="P856">
        <v>90</v>
      </c>
      <c r="Q856">
        <v>9</v>
      </c>
      <c r="R856" t="s">
        <v>1851</v>
      </c>
      <c r="S856" t="s">
        <v>1851</v>
      </c>
      <c r="T856" t="s">
        <v>1851</v>
      </c>
      <c r="U856" t="s">
        <v>4218</v>
      </c>
      <c r="V856" t="s">
        <v>1851</v>
      </c>
      <c r="W856" t="s">
        <v>1851</v>
      </c>
      <c r="X856" s="1">
        <v>46193.163981481484</v>
      </c>
    </row>
    <row r="857" spans="1:24">
      <c r="A857">
        <v>790</v>
      </c>
      <c r="B857" t="s">
        <v>1847</v>
      </c>
      <c r="C857" t="s">
        <v>1848</v>
      </c>
      <c r="D857">
        <v>3554409</v>
      </c>
      <c r="E857" t="s">
        <v>1885</v>
      </c>
      <c r="F857">
        <v>1</v>
      </c>
      <c r="G857" t="s">
        <v>943</v>
      </c>
      <c r="H857" t="s">
        <v>4219</v>
      </c>
      <c r="I857" t="s">
        <v>1887</v>
      </c>
      <c r="J857">
        <v>1</v>
      </c>
      <c r="K857" t="s">
        <v>1888</v>
      </c>
      <c r="L857" s="1">
        <v>46193.164027777777</v>
      </c>
      <c r="M857" s="1">
        <v>46193.164444444446</v>
      </c>
      <c r="N857">
        <v>3640</v>
      </c>
      <c r="O857" t="s">
        <v>1849</v>
      </c>
      <c r="P857">
        <v>82</v>
      </c>
      <c r="Q857">
        <v>8.1999999999999993</v>
      </c>
      <c r="R857" t="s">
        <v>4220</v>
      </c>
      <c r="S857" t="s">
        <v>1851</v>
      </c>
      <c r="T857" t="s">
        <v>1851</v>
      </c>
      <c r="U857" t="s">
        <v>4221</v>
      </c>
      <c r="V857" t="s">
        <v>1851</v>
      </c>
      <c r="W857" t="s">
        <v>1851</v>
      </c>
      <c r="X857" s="1">
        <v>46193.164444444446</v>
      </c>
    </row>
    <row r="858" spans="1:24">
      <c r="A858">
        <v>791</v>
      </c>
      <c r="B858" t="s">
        <v>1847</v>
      </c>
      <c r="C858" t="s">
        <v>1848</v>
      </c>
      <c r="D858">
        <v>3554409</v>
      </c>
      <c r="E858" t="s">
        <v>1894</v>
      </c>
      <c r="F858">
        <v>1</v>
      </c>
      <c r="G858" t="s">
        <v>943</v>
      </c>
      <c r="H858" t="s">
        <v>4222</v>
      </c>
      <c r="I858" t="s">
        <v>4223</v>
      </c>
      <c r="J858">
        <v>1</v>
      </c>
      <c r="K858" t="s">
        <v>4224</v>
      </c>
      <c r="L858" s="1">
        <v>46193.164594907408</v>
      </c>
      <c r="M858" s="1">
        <v>46193.164768518516</v>
      </c>
      <c r="N858">
        <v>1564</v>
      </c>
      <c r="O858" t="s">
        <v>1849</v>
      </c>
      <c r="P858">
        <v>79</v>
      </c>
      <c r="Q858">
        <v>7.9</v>
      </c>
      <c r="R858" t="s">
        <v>1851</v>
      </c>
      <c r="S858" t="s">
        <v>1851</v>
      </c>
      <c r="T858" t="s">
        <v>1851</v>
      </c>
      <c r="U858" t="s">
        <v>4225</v>
      </c>
      <c r="V858" t="s">
        <v>1851</v>
      </c>
      <c r="W858" t="s">
        <v>1851</v>
      </c>
      <c r="X858" s="1">
        <v>46193.164768518516</v>
      </c>
    </row>
    <row r="859" spans="1:24">
      <c r="A859">
        <v>792</v>
      </c>
      <c r="B859" t="s">
        <v>1847</v>
      </c>
      <c r="C859" t="s">
        <v>1848</v>
      </c>
      <c r="D859">
        <v>3555604</v>
      </c>
      <c r="E859" t="s">
        <v>1885</v>
      </c>
      <c r="F859">
        <v>1</v>
      </c>
      <c r="G859" t="s">
        <v>1064</v>
      </c>
      <c r="H859" t="s">
        <v>4226</v>
      </c>
      <c r="I859" t="s">
        <v>1887</v>
      </c>
      <c r="J859">
        <v>1</v>
      </c>
      <c r="K859" t="s">
        <v>1888</v>
      </c>
      <c r="L859" s="1">
        <v>46193.164803240739</v>
      </c>
      <c r="M859" s="1">
        <v>46193.165300925924</v>
      </c>
      <c r="N859">
        <v>4230</v>
      </c>
      <c r="O859" t="s">
        <v>1849</v>
      </c>
      <c r="P859">
        <v>62</v>
      </c>
      <c r="Q859">
        <v>6.2</v>
      </c>
      <c r="R859" t="s">
        <v>4227</v>
      </c>
      <c r="S859" t="s">
        <v>1851</v>
      </c>
      <c r="T859" t="s">
        <v>1851</v>
      </c>
      <c r="U859" t="s">
        <v>4228</v>
      </c>
      <c r="V859" t="s">
        <v>1851</v>
      </c>
      <c r="W859" t="s">
        <v>1851</v>
      </c>
      <c r="X859" s="1">
        <v>46193.165300925924</v>
      </c>
    </row>
    <row r="860" spans="1:24">
      <c r="A860">
        <v>793</v>
      </c>
      <c r="B860" t="s">
        <v>1847</v>
      </c>
      <c r="C860" t="s">
        <v>1848</v>
      </c>
      <c r="D860">
        <v>3555604</v>
      </c>
      <c r="E860" t="s">
        <v>1894</v>
      </c>
      <c r="F860">
        <v>1</v>
      </c>
      <c r="G860" t="s">
        <v>1064</v>
      </c>
      <c r="H860" t="s">
        <v>1851</v>
      </c>
      <c r="I860" t="s">
        <v>1851</v>
      </c>
      <c r="J860">
        <v>0</v>
      </c>
      <c r="K860" t="s">
        <v>1851</v>
      </c>
      <c r="L860" s="1">
        <v>46193.165439814817</v>
      </c>
      <c r="M860" s="1">
        <v>46193.16578703704</v>
      </c>
      <c r="N860">
        <v>3003</v>
      </c>
      <c r="O860" t="s">
        <v>1856</v>
      </c>
      <c r="R860" t="s">
        <v>1851</v>
      </c>
      <c r="S860" t="s">
        <v>1851</v>
      </c>
      <c r="T860" t="s">
        <v>1851</v>
      </c>
      <c r="U860" t="s">
        <v>4229</v>
      </c>
      <c r="V860" t="s">
        <v>1856</v>
      </c>
      <c r="W860" t="s">
        <v>3277</v>
      </c>
      <c r="X860" s="1"/>
    </row>
    <row r="861" spans="1:24">
      <c r="B861" t="s">
        <v>3278</v>
      </c>
      <c r="C861" t="s">
        <v>3279</v>
      </c>
      <c r="E861" t="s">
        <v>1851</v>
      </c>
      <c r="G861" t="s">
        <v>1851</v>
      </c>
      <c r="H861" t="s">
        <v>1851</v>
      </c>
      <c r="I861" t="s">
        <v>1851</v>
      </c>
      <c r="K861" t="s">
        <v>1851</v>
      </c>
      <c r="L861" s="1"/>
      <c r="M861" s="1"/>
      <c r="O861" t="s">
        <v>1851</v>
      </c>
      <c r="R861" t="s">
        <v>1851</v>
      </c>
      <c r="S861" t="s">
        <v>1851</v>
      </c>
      <c r="T861" t="s">
        <v>1851</v>
      </c>
      <c r="U861" t="s">
        <v>1851</v>
      </c>
      <c r="V861" t="s">
        <v>1851</v>
      </c>
      <c r="W861" t="s">
        <v>1851</v>
      </c>
      <c r="X861" s="1"/>
    </row>
    <row r="862" spans="1:24">
      <c r="B862" t="s">
        <v>3280</v>
      </c>
      <c r="C862" t="s">
        <v>3281</v>
      </c>
      <c r="E862" t="s">
        <v>1851</v>
      </c>
      <c r="G862" t="s">
        <v>1851</v>
      </c>
      <c r="H862" t="s">
        <v>1851</v>
      </c>
      <c r="I862" t="s">
        <v>1851</v>
      </c>
      <c r="K862" t="s">
        <v>1851</v>
      </c>
      <c r="L862" s="1"/>
      <c r="M862" s="1"/>
      <c r="O862" t="s">
        <v>1851</v>
      </c>
      <c r="R862" t="s">
        <v>1851</v>
      </c>
      <c r="S862" t="s">
        <v>1851</v>
      </c>
      <c r="T862" t="s">
        <v>1851</v>
      </c>
      <c r="U862" t="s">
        <v>1851</v>
      </c>
      <c r="V862" t="s">
        <v>1851</v>
      </c>
      <c r="W862" t="s">
        <v>1851</v>
      </c>
      <c r="X862" s="1"/>
    </row>
    <row r="863" spans="1:24">
      <c r="B863" t="s">
        <v>3282</v>
      </c>
      <c r="C863" t="s">
        <v>3283</v>
      </c>
      <c r="E863" t="s">
        <v>1851</v>
      </c>
      <c r="G863" t="s">
        <v>1851</v>
      </c>
      <c r="H863" t="s">
        <v>1851</v>
      </c>
      <c r="I863" t="s">
        <v>1851</v>
      </c>
      <c r="K863" t="s">
        <v>1851</v>
      </c>
      <c r="L863" s="1"/>
      <c r="M863" s="1"/>
      <c r="O863" t="s">
        <v>1851</v>
      </c>
      <c r="R863" t="s">
        <v>1851</v>
      </c>
      <c r="S863" t="s">
        <v>1851</v>
      </c>
      <c r="T863" t="s">
        <v>1851</v>
      </c>
      <c r="U863" t="s">
        <v>1851</v>
      </c>
      <c r="V863" t="s">
        <v>1851</v>
      </c>
      <c r="W863" t="s">
        <v>1851</v>
      </c>
      <c r="X863" s="1"/>
    </row>
    <row r="864" spans="1:24">
      <c r="B864" t="s">
        <v>1851</v>
      </c>
      <c r="C864" t="s">
        <v>1851</v>
      </c>
      <c r="E864" t="s">
        <v>1851</v>
      </c>
      <c r="G864" t="s">
        <v>1851</v>
      </c>
      <c r="H864" t="s">
        <v>1851</v>
      </c>
      <c r="I864" t="s">
        <v>1851</v>
      </c>
      <c r="K864" t="s">
        <v>1851</v>
      </c>
      <c r="L864" s="1"/>
      <c r="M864" s="1"/>
      <c r="O864" t="s">
        <v>1851</v>
      </c>
      <c r="R864" t="s">
        <v>1851</v>
      </c>
      <c r="S864" t="s">
        <v>1851</v>
      </c>
      <c r="T864" t="s">
        <v>1851</v>
      </c>
      <c r="U864" t="s">
        <v>1851</v>
      </c>
      <c r="V864" t="s">
        <v>1851</v>
      </c>
      <c r="W864" t="s">
        <v>1851</v>
      </c>
      <c r="X864" s="1"/>
    </row>
    <row r="865" spans="2:24">
      <c r="B865" t="s">
        <v>3284</v>
      </c>
      <c r="C865" t="s">
        <v>3285</v>
      </c>
      <c r="E865" t="s">
        <v>1851</v>
      </c>
      <c r="G865" t="s">
        <v>1851</v>
      </c>
      <c r="H865" t="s">
        <v>1851</v>
      </c>
      <c r="I865" t="s">
        <v>1851</v>
      </c>
      <c r="K865" t="s">
        <v>1851</v>
      </c>
      <c r="L865" s="1"/>
      <c r="M865" s="1"/>
      <c r="O865" t="s">
        <v>1851</v>
      </c>
      <c r="R865" t="s">
        <v>1851</v>
      </c>
      <c r="S865" t="s">
        <v>1851</v>
      </c>
      <c r="T865" t="s">
        <v>1851</v>
      </c>
      <c r="U865" t="s">
        <v>1851</v>
      </c>
      <c r="V865" t="s">
        <v>1851</v>
      </c>
      <c r="W865" t="s">
        <v>1851</v>
      </c>
      <c r="X865" s="1"/>
    </row>
    <row r="866" spans="2:24">
      <c r="B866" t="s">
        <v>1851</v>
      </c>
      <c r="C866" t="s">
        <v>1851</v>
      </c>
      <c r="E866" t="s">
        <v>1851</v>
      </c>
      <c r="G866" t="s">
        <v>1851</v>
      </c>
      <c r="H866" t="s">
        <v>1851</v>
      </c>
      <c r="I866" t="s">
        <v>1851</v>
      </c>
      <c r="K866" t="s">
        <v>1851</v>
      </c>
      <c r="L866" s="1"/>
      <c r="M866" s="1"/>
      <c r="O866" t="s">
        <v>1851</v>
      </c>
      <c r="R866" t="s">
        <v>1851</v>
      </c>
      <c r="S866" t="s">
        <v>1851</v>
      </c>
      <c r="T866" t="s">
        <v>1851</v>
      </c>
      <c r="U866" t="s">
        <v>1851</v>
      </c>
      <c r="V866" t="s">
        <v>1851</v>
      </c>
      <c r="W866" t="s">
        <v>1851</v>
      </c>
      <c r="X866" s="1"/>
    </row>
    <row r="867" spans="2:24">
      <c r="B867" t="s">
        <v>1851</v>
      </c>
      <c r="C867" t="s">
        <v>1851</v>
      </c>
      <c r="E867" t="s">
        <v>1851</v>
      </c>
      <c r="G867" t="s">
        <v>1851</v>
      </c>
      <c r="H867" t="s">
        <v>1851</v>
      </c>
      <c r="I867" t="s">
        <v>1851</v>
      </c>
      <c r="K867" t="s">
        <v>1851</v>
      </c>
      <c r="L867" s="1"/>
      <c r="M867" s="1"/>
      <c r="O867" t="s">
        <v>1851</v>
      </c>
      <c r="R867" t="s">
        <v>1851</v>
      </c>
      <c r="S867" t="s">
        <v>1851</v>
      </c>
      <c r="T867" t="s">
        <v>1851</v>
      </c>
      <c r="U867" t="s">
        <v>1851</v>
      </c>
      <c r="V867" t="s">
        <v>1851</v>
      </c>
      <c r="W867" t="s">
        <v>1851</v>
      </c>
      <c r="X867" s="1"/>
    </row>
    <row r="868" spans="2:24">
      <c r="B868" t="s">
        <v>3286</v>
      </c>
      <c r="C868" t="s">
        <v>3283</v>
      </c>
      <c r="E868" t="s">
        <v>1851</v>
      </c>
      <c r="G868" t="s">
        <v>1851</v>
      </c>
      <c r="H868" t="s">
        <v>1851</v>
      </c>
      <c r="I868" t="s">
        <v>1851</v>
      </c>
      <c r="K868" t="s">
        <v>1851</v>
      </c>
      <c r="L868" s="1"/>
      <c r="M868" s="1"/>
      <c r="O868" t="s">
        <v>1851</v>
      </c>
      <c r="R868" t="s">
        <v>1851</v>
      </c>
      <c r="S868" t="s">
        <v>1851</v>
      </c>
      <c r="T868" t="s">
        <v>1851</v>
      </c>
      <c r="U868" t="s">
        <v>1851</v>
      </c>
      <c r="V868" t="s">
        <v>1851</v>
      </c>
      <c r="W868" t="s">
        <v>1851</v>
      </c>
      <c r="X868" s="1"/>
    </row>
    <row r="869" spans="2:24">
      <c r="B869" t="s">
        <v>1851</v>
      </c>
      <c r="C869" t="s">
        <v>1851</v>
      </c>
      <c r="E869" t="s">
        <v>1851</v>
      </c>
      <c r="G869" t="s">
        <v>1851</v>
      </c>
      <c r="H869" t="s">
        <v>1851</v>
      </c>
      <c r="I869" t="s">
        <v>1851</v>
      </c>
      <c r="K869" t="s">
        <v>1851</v>
      </c>
      <c r="L869" s="1"/>
      <c r="M869" s="1"/>
      <c r="O869" t="s">
        <v>1851</v>
      </c>
      <c r="R869" t="s">
        <v>1851</v>
      </c>
      <c r="S869" t="s">
        <v>1851</v>
      </c>
      <c r="T869" t="s">
        <v>1851</v>
      </c>
      <c r="U869" t="s">
        <v>1851</v>
      </c>
      <c r="V869" t="s">
        <v>1851</v>
      </c>
      <c r="W869" t="s">
        <v>1851</v>
      </c>
      <c r="X869" s="1"/>
    </row>
    <row r="870" spans="2:24">
      <c r="B870" t="s">
        <v>1851</v>
      </c>
      <c r="C870" t="s">
        <v>1851</v>
      </c>
      <c r="E870" t="s">
        <v>1851</v>
      </c>
      <c r="G870" t="s">
        <v>1851</v>
      </c>
      <c r="H870" t="s">
        <v>1851</v>
      </c>
      <c r="I870" t="s">
        <v>1851</v>
      </c>
      <c r="K870" t="s">
        <v>1851</v>
      </c>
      <c r="L870" s="1"/>
      <c r="M870" s="1"/>
      <c r="O870" t="s">
        <v>1851</v>
      </c>
      <c r="R870" t="s">
        <v>1851</v>
      </c>
      <c r="S870" t="s">
        <v>1851</v>
      </c>
      <c r="T870" t="s">
        <v>1851</v>
      </c>
      <c r="U870" t="s">
        <v>1851</v>
      </c>
      <c r="V870" t="s">
        <v>1851</v>
      </c>
      <c r="W870" t="s">
        <v>1851</v>
      </c>
      <c r="X870" s="1"/>
    </row>
    <row r="871" spans="2:24">
      <c r="B871" t="s">
        <v>3287</v>
      </c>
      <c r="C871" t="s">
        <v>3283</v>
      </c>
      <c r="E871" t="s">
        <v>1851</v>
      </c>
      <c r="G871" t="s">
        <v>1851</v>
      </c>
      <c r="H871" t="s">
        <v>1851</v>
      </c>
      <c r="I871" t="s">
        <v>1851</v>
      </c>
      <c r="K871" t="s">
        <v>1851</v>
      </c>
      <c r="L871" s="1"/>
      <c r="M871" s="1"/>
      <c r="O871" t="s">
        <v>1851</v>
      </c>
      <c r="R871" t="s">
        <v>1851</v>
      </c>
      <c r="S871" t="s">
        <v>1851</v>
      </c>
      <c r="T871" t="s">
        <v>1851</v>
      </c>
      <c r="U871" t="s">
        <v>1851</v>
      </c>
      <c r="V871" t="s">
        <v>1851</v>
      </c>
      <c r="W871" t="s">
        <v>1851</v>
      </c>
      <c r="X871" s="1"/>
    </row>
    <row r="872" spans="2:24">
      <c r="B872" t="s">
        <v>1851</v>
      </c>
      <c r="C872" t="s">
        <v>1851</v>
      </c>
      <c r="E872" t="s">
        <v>1851</v>
      </c>
      <c r="G872" t="s">
        <v>1851</v>
      </c>
      <c r="H872" t="s">
        <v>1851</v>
      </c>
      <c r="I872" t="s">
        <v>1851</v>
      </c>
      <c r="K872" t="s">
        <v>1851</v>
      </c>
      <c r="L872" s="1"/>
      <c r="M872" s="1"/>
      <c r="O872" t="s">
        <v>1851</v>
      </c>
      <c r="R872" t="s">
        <v>1851</v>
      </c>
      <c r="S872" t="s">
        <v>1851</v>
      </c>
      <c r="T872" t="s">
        <v>1851</v>
      </c>
      <c r="U872" t="s">
        <v>1851</v>
      </c>
      <c r="V872" t="s">
        <v>1851</v>
      </c>
      <c r="W872" t="s">
        <v>1851</v>
      </c>
      <c r="X872" s="1"/>
    </row>
    <row r="873" spans="2:24">
      <c r="B873" t="s">
        <v>3288</v>
      </c>
      <c r="C873" t="s">
        <v>3289</v>
      </c>
      <c r="E873" t="s">
        <v>1851</v>
      </c>
      <c r="G873" t="s">
        <v>1851</v>
      </c>
      <c r="H873" t="s">
        <v>1851</v>
      </c>
      <c r="I873" t="s">
        <v>1851</v>
      </c>
      <c r="K873" t="s">
        <v>1851</v>
      </c>
      <c r="L873" s="1"/>
      <c r="M873" s="1"/>
      <c r="O873" t="s">
        <v>1851</v>
      </c>
      <c r="R873" t="s">
        <v>1851</v>
      </c>
      <c r="S873" t="s">
        <v>1851</v>
      </c>
      <c r="T873" t="s">
        <v>1851</v>
      </c>
      <c r="U873" t="s">
        <v>1851</v>
      </c>
      <c r="V873" t="s">
        <v>1851</v>
      </c>
      <c r="W873" t="s">
        <v>1851</v>
      </c>
      <c r="X873" s="1"/>
    </row>
    <row r="874" spans="2:24">
      <c r="B874" t="s">
        <v>1851</v>
      </c>
      <c r="C874" t="s">
        <v>1851</v>
      </c>
      <c r="E874" t="s">
        <v>1851</v>
      </c>
      <c r="G874" t="s">
        <v>1851</v>
      </c>
      <c r="H874" t="s">
        <v>1851</v>
      </c>
      <c r="I874" t="s">
        <v>1851</v>
      </c>
      <c r="K874" t="s">
        <v>1851</v>
      </c>
      <c r="L874" s="1"/>
      <c r="M874" s="1"/>
      <c r="O874" t="s">
        <v>1851</v>
      </c>
      <c r="R874" t="s">
        <v>1851</v>
      </c>
      <c r="S874" t="s">
        <v>1851</v>
      </c>
      <c r="T874" t="s">
        <v>1851</v>
      </c>
      <c r="U874" t="s">
        <v>1851</v>
      </c>
      <c r="V874" t="s">
        <v>1851</v>
      </c>
      <c r="W874" t="s">
        <v>1851</v>
      </c>
      <c r="X874" s="1"/>
    </row>
    <row r="875" spans="2:24">
      <c r="B875" t="s">
        <v>1851</v>
      </c>
      <c r="C875" t="s">
        <v>1851</v>
      </c>
      <c r="E875" t="s">
        <v>1851</v>
      </c>
      <c r="G875" t="s">
        <v>1851</v>
      </c>
      <c r="H875" t="s">
        <v>1851</v>
      </c>
      <c r="I875" t="s">
        <v>1851</v>
      </c>
      <c r="K875" t="s">
        <v>1851</v>
      </c>
      <c r="L875" s="1"/>
      <c r="M875" s="1"/>
      <c r="O875" t="s">
        <v>1851</v>
      </c>
      <c r="R875" t="s">
        <v>1851</v>
      </c>
      <c r="S875" t="s">
        <v>1851</v>
      </c>
      <c r="T875" t="s">
        <v>1851</v>
      </c>
      <c r="U875" t="s">
        <v>1851</v>
      </c>
      <c r="V875" t="s">
        <v>1851</v>
      </c>
      <c r="W875" t="s">
        <v>1851</v>
      </c>
      <c r="X875" s="1"/>
    </row>
    <row r="876" spans="2:24">
      <c r="B876" t="s">
        <v>3290</v>
      </c>
      <c r="C876" t="s">
        <v>3291</v>
      </c>
      <c r="E876" t="s">
        <v>1851</v>
      </c>
      <c r="G876" t="s">
        <v>1851</v>
      </c>
      <c r="H876" t="s">
        <v>1851</v>
      </c>
      <c r="I876" t="s">
        <v>1851</v>
      </c>
      <c r="K876" t="s">
        <v>1851</v>
      </c>
      <c r="L876" s="1"/>
      <c r="M876" s="1"/>
      <c r="O876" t="s">
        <v>1851</v>
      </c>
      <c r="R876" t="s">
        <v>1851</v>
      </c>
      <c r="S876" t="s">
        <v>1851</v>
      </c>
      <c r="T876" t="s">
        <v>1851</v>
      </c>
      <c r="U876" t="s">
        <v>1851</v>
      </c>
      <c r="V876" t="s">
        <v>1851</v>
      </c>
      <c r="W876" t="s">
        <v>1851</v>
      </c>
      <c r="X876" s="1"/>
    </row>
    <row r="877" spans="2:24">
      <c r="B877" t="s">
        <v>3292</v>
      </c>
      <c r="C877" t="s">
        <v>1851</v>
      </c>
      <c r="E877" t="s">
        <v>1851</v>
      </c>
      <c r="G877" t="s">
        <v>1851</v>
      </c>
      <c r="H877" t="s">
        <v>1851</v>
      </c>
      <c r="I877" t="s">
        <v>1851</v>
      </c>
      <c r="K877" t="s">
        <v>1851</v>
      </c>
      <c r="L877" s="1"/>
      <c r="M877" s="1"/>
      <c r="O877" t="s">
        <v>1851</v>
      </c>
      <c r="R877" t="s">
        <v>1851</v>
      </c>
      <c r="S877" t="s">
        <v>1851</v>
      </c>
      <c r="T877" t="s">
        <v>1851</v>
      </c>
      <c r="U877" t="s">
        <v>1851</v>
      </c>
      <c r="V877" t="s">
        <v>1851</v>
      </c>
      <c r="W877" t="s">
        <v>1851</v>
      </c>
      <c r="X877" s="1"/>
    </row>
    <row r="878" spans="2:24">
      <c r="B878" t="s">
        <v>1851</v>
      </c>
      <c r="C878" t="s">
        <v>1851</v>
      </c>
      <c r="E878" t="s">
        <v>1851</v>
      </c>
      <c r="G878" t="s">
        <v>1851</v>
      </c>
      <c r="H878" t="s">
        <v>1851</v>
      </c>
      <c r="I878" t="s">
        <v>1851</v>
      </c>
      <c r="K878" t="s">
        <v>1851</v>
      </c>
      <c r="L878" s="1"/>
      <c r="M878" s="1"/>
      <c r="O878" t="s">
        <v>1851</v>
      </c>
      <c r="R878" t="s">
        <v>1851</v>
      </c>
      <c r="S878" t="s">
        <v>1851</v>
      </c>
      <c r="T878" t="s">
        <v>1851</v>
      </c>
      <c r="U878" t="s">
        <v>1851</v>
      </c>
      <c r="V878" t="s">
        <v>1851</v>
      </c>
      <c r="W878" t="s">
        <v>1851</v>
      </c>
      <c r="X878" s="1"/>
    </row>
    <row r="879" spans="2:24">
      <c r="B879" t="s">
        <v>1851</v>
      </c>
      <c r="C879" t="s">
        <v>1851</v>
      </c>
      <c r="E879" t="s">
        <v>1851</v>
      </c>
      <c r="G879" t="s">
        <v>1851</v>
      </c>
      <c r="H879" t="s">
        <v>1851</v>
      </c>
      <c r="I879" t="s">
        <v>1851</v>
      </c>
      <c r="K879" t="s">
        <v>1851</v>
      </c>
      <c r="L879" s="1"/>
      <c r="M879" s="1"/>
      <c r="O879" t="s">
        <v>1851</v>
      </c>
      <c r="R879" t="s">
        <v>1851</v>
      </c>
      <c r="S879" t="s">
        <v>1851</v>
      </c>
      <c r="T879" t="s">
        <v>1851</v>
      </c>
      <c r="U879" t="s">
        <v>1851</v>
      </c>
      <c r="V879" t="s">
        <v>1851</v>
      </c>
      <c r="W879" t="s">
        <v>1851</v>
      </c>
      <c r="X879" s="1"/>
    </row>
    <row r="880" spans="2:24">
      <c r="B880" t="s">
        <v>3293</v>
      </c>
      <c r="C880" t="s">
        <v>1851</v>
      </c>
      <c r="E880" t="s">
        <v>1851</v>
      </c>
      <c r="G880" t="s">
        <v>1851</v>
      </c>
      <c r="H880" t="s">
        <v>1851</v>
      </c>
      <c r="I880" t="s">
        <v>1851</v>
      </c>
      <c r="K880" t="s">
        <v>1851</v>
      </c>
      <c r="L880" s="1"/>
      <c r="M880" s="1"/>
      <c r="O880" t="s">
        <v>1851</v>
      </c>
      <c r="R880" t="s">
        <v>1851</v>
      </c>
      <c r="S880" t="s">
        <v>1851</v>
      </c>
      <c r="T880" t="s">
        <v>1851</v>
      </c>
      <c r="U880" t="s">
        <v>1851</v>
      </c>
      <c r="V880" t="s">
        <v>1851</v>
      </c>
      <c r="W880" t="s">
        <v>1851</v>
      </c>
      <c r="X880" s="1"/>
    </row>
    <row r="881" spans="1:24">
      <c r="B881" t="s">
        <v>1851</v>
      </c>
      <c r="C881" t="s">
        <v>1851</v>
      </c>
      <c r="E881" t="s">
        <v>1851</v>
      </c>
      <c r="G881" t="s">
        <v>1851</v>
      </c>
      <c r="H881" t="s">
        <v>1851</v>
      </c>
      <c r="I881" t="s">
        <v>1851</v>
      </c>
      <c r="K881" t="s">
        <v>1851</v>
      </c>
      <c r="L881" s="1"/>
      <c r="M881" s="1"/>
      <c r="O881" t="s">
        <v>1851</v>
      </c>
      <c r="R881" t="s">
        <v>1851</v>
      </c>
      <c r="S881" t="s">
        <v>1851</v>
      </c>
      <c r="T881" t="s">
        <v>1851</v>
      </c>
      <c r="U881" t="s">
        <v>1851</v>
      </c>
      <c r="V881" t="s">
        <v>1851</v>
      </c>
      <c r="W881" t="s">
        <v>1851</v>
      </c>
      <c r="X881" s="1"/>
    </row>
    <row r="882" spans="1:24">
      <c r="B882" t="s">
        <v>1851</v>
      </c>
      <c r="C882" t="s">
        <v>1851</v>
      </c>
      <c r="E882" t="s">
        <v>1851</v>
      </c>
      <c r="G882" t="s">
        <v>1851</v>
      </c>
      <c r="H882" t="s">
        <v>1851</v>
      </c>
      <c r="I882" t="s">
        <v>1851</v>
      </c>
      <c r="K882" t="s">
        <v>1851</v>
      </c>
      <c r="L882" s="1"/>
      <c r="M882" s="1"/>
      <c r="O882" t="s">
        <v>1851</v>
      </c>
      <c r="R882" t="s">
        <v>1851</v>
      </c>
      <c r="S882" t="s">
        <v>1851</v>
      </c>
      <c r="T882" t="s">
        <v>1851</v>
      </c>
      <c r="U882" t="s">
        <v>1851</v>
      </c>
      <c r="V882" t="s">
        <v>1851</v>
      </c>
      <c r="W882" t="s">
        <v>1851</v>
      </c>
      <c r="X882" s="1"/>
    </row>
    <row r="883" spans="1:24">
      <c r="A883">
        <v>794</v>
      </c>
      <c r="B883" t="s">
        <v>1847</v>
      </c>
      <c r="C883" t="s">
        <v>1848</v>
      </c>
      <c r="D883">
        <v>3555604</v>
      </c>
      <c r="E883" t="s">
        <v>1894</v>
      </c>
      <c r="F883">
        <v>2</v>
      </c>
      <c r="G883" t="s">
        <v>1064</v>
      </c>
      <c r="H883" t="s">
        <v>1064</v>
      </c>
      <c r="I883" t="s">
        <v>4230</v>
      </c>
      <c r="J883">
        <v>0</v>
      </c>
      <c r="K883" t="s">
        <v>4231</v>
      </c>
      <c r="L883" s="1">
        <v>46193.165925925925</v>
      </c>
      <c r="M883" s="1">
        <v>46193.166273148148</v>
      </c>
      <c r="N883">
        <v>2983</v>
      </c>
      <c r="O883" t="s">
        <v>1849</v>
      </c>
      <c r="P883">
        <v>66</v>
      </c>
      <c r="Q883">
        <v>6.6</v>
      </c>
      <c r="R883" t="s">
        <v>1851</v>
      </c>
      <c r="S883" t="s">
        <v>1851</v>
      </c>
      <c r="T883" t="s">
        <v>1851</v>
      </c>
      <c r="U883" t="s">
        <v>4232</v>
      </c>
      <c r="V883" t="s">
        <v>1851</v>
      </c>
      <c r="W883" t="s">
        <v>1851</v>
      </c>
      <c r="X883" s="1">
        <v>46193.166273148148</v>
      </c>
    </row>
    <row r="884" spans="1:24">
      <c r="A884">
        <v>795</v>
      </c>
      <c r="B884" t="s">
        <v>1857</v>
      </c>
      <c r="C884" t="s">
        <v>1858</v>
      </c>
      <c r="D884">
        <v>2700102</v>
      </c>
      <c r="E884" t="s">
        <v>1885</v>
      </c>
      <c r="F884">
        <v>1</v>
      </c>
      <c r="G884" t="s">
        <v>446</v>
      </c>
      <c r="H884" t="s">
        <v>1913</v>
      </c>
      <c r="I884" t="s">
        <v>1887</v>
      </c>
      <c r="J884">
        <v>1</v>
      </c>
      <c r="K884" t="s">
        <v>1888</v>
      </c>
      <c r="L884" s="1">
        <v>46195.966828703706</v>
      </c>
      <c r="M884" s="1">
        <v>46195.967037037037</v>
      </c>
      <c r="N884">
        <v>1797</v>
      </c>
      <c r="O884" t="s">
        <v>1849</v>
      </c>
      <c r="P884">
        <v>57</v>
      </c>
      <c r="Q884">
        <v>5.7</v>
      </c>
      <c r="R884" t="s">
        <v>4233</v>
      </c>
      <c r="S884" t="s">
        <v>1851</v>
      </c>
      <c r="T884" t="s">
        <v>1851</v>
      </c>
      <c r="U884" t="s">
        <v>4234</v>
      </c>
      <c r="V884" t="s">
        <v>1851</v>
      </c>
      <c r="W884" t="s">
        <v>1851</v>
      </c>
      <c r="X884" s="1">
        <v>46195.967037037037</v>
      </c>
    </row>
    <row r="885" spans="1:24">
      <c r="A885">
        <v>796</v>
      </c>
      <c r="B885" t="s">
        <v>1857</v>
      </c>
      <c r="C885" t="s">
        <v>1858</v>
      </c>
      <c r="D885">
        <v>5203939</v>
      </c>
      <c r="E885" t="s">
        <v>1885</v>
      </c>
      <c r="F885">
        <v>1</v>
      </c>
      <c r="G885" t="s">
        <v>112</v>
      </c>
      <c r="H885" t="s">
        <v>1886</v>
      </c>
      <c r="I885" t="s">
        <v>1887</v>
      </c>
      <c r="J885">
        <v>1</v>
      </c>
      <c r="K885" t="s">
        <v>1888</v>
      </c>
      <c r="L885" s="1">
        <v>46195.966840277775</v>
      </c>
      <c r="M885" s="1">
        <v>46195.967268518521</v>
      </c>
      <c r="N885">
        <v>3751</v>
      </c>
      <c r="O885" t="s">
        <v>1849</v>
      </c>
      <c r="P885">
        <v>75</v>
      </c>
      <c r="Q885">
        <v>7.5</v>
      </c>
      <c r="R885" t="s">
        <v>4235</v>
      </c>
      <c r="S885" t="s">
        <v>1851</v>
      </c>
      <c r="T885" t="s">
        <v>1851</v>
      </c>
      <c r="U885" t="s">
        <v>4236</v>
      </c>
      <c r="V885" t="s">
        <v>1851</v>
      </c>
      <c r="W885" t="s">
        <v>1851</v>
      </c>
      <c r="X885" s="1">
        <v>46195.967268518521</v>
      </c>
    </row>
    <row r="886" spans="1:24">
      <c r="A886">
        <v>797</v>
      </c>
      <c r="B886" t="s">
        <v>1857</v>
      </c>
      <c r="C886" t="s">
        <v>1858</v>
      </c>
      <c r="D886">
        <v>2700102</v>
      </c>
      <c r="E886" t="s">
        <v>1894</v>
      </c>
      <c r="F886">
        <v>1</v>
      </c>
      <c r="G886" t="s">
        <v>446</v>
      </c>
      <c r="H886" t="s">
        <v>446</v>
      </c>
      <c r="I886" t="s">
        <v>1920</v>
      </c>
      <c r="J886">
        <v>0</v>
      </c>
      <c r="K886" t="s">
        <v>1921</v>
      </c>
      <c r="L886" s="1">
        <v>46195.967164351852</v>
      </c>
      <c r="M886" s="1">
        <v>46195.967303240737</v>
      </c>
      <c r="N886">
        <v>1210</v>
      </c>
      <c r="O886" t="s">
        <v>1852</v>
      </c>
      <c r="R886" t="s">
        <v>1851</v>
      </c>
      <c r="S886" t="s">
        <v>1851</v>
      </c>
      <c r="T886" t="s">
        <v>1851</v>
      </c>
      <c r="U886" t="s">
        <v>4237</v>
      </c>
      <c r="V886" t="s">
        <v>1851</v>
      </c>
      <c r="W886" t="s">
        <v>1851</v>
      </c>
      <c r="X886" s="1">
        <v>46195.967303240737</v>
      </c>
    </row>
    <row r="887" spans="1:24">
      <c r="A887">
        <v>798</v>
      </c>
      <c r="B887" t="s">
        <v>1857</v>
      </c>
      <c r="C887" t="s">
        <v>1858</v>
      </c>
      <c r="D887">
        <v>1200179</v>
      </c>
      <c r="E887" t="s">
        <v>1885</v>
      </c>
      <c r="F887">
        <v>1</v>
      </c>
      <c r="G887" t="s">
        <v>854</v>
      </c>
      <c r="H887" t="s">
        <v>1891</v>
      </c>
      <c r="I887" t="s">
        <v>1887</v>
      </c>
      <c r="J887">
        <v>1</v>
      </c>
      <c r="K887" t="s">
        <v>1888</v>
      </c>
      <c r="L887" s="1">
        <v>46195.966828703706</v>
      </c>
      <c r="M887" s="1">
        <v>46195.967395833337</v>
      </c>
      <c r="N887">
        <v>4935</v>
      </c>
      <c r="O887" t="s">
        <v>1849</v>
      </c>
      <c r="P887">
        <v>61</v>
      </c>
      <c r="Q887">
        <v>6.1</v>
      </c>
      <c r="R887" t="s">
        <v>4238</v>
      </c>
      <c r="S887" t="s">
        <v>1851</v>
      </c>
      <c r="T887" t="s">
        <v>1851</v>
      </c>
      <c r="U887" t="s">
        <v>4239</v>
      </c>
      <c r="V887" t="s">
        <v>1851</v>
      </c>
      <c r="W887" t="s">
        <v>1851</v>
      </c>
      <c r="X887" s="1">
        <v>46195.967395833337</v>
      </c>
    </row>
    <row r="888" spans="1:24">
      <c r="A888">
        <v>799</v>
      </c>
      <c r="B888" t="s">
        <v>1857</v>
      </c>
      <c r="C888" t="s">
        <v>1858</v>
      </c>
      <c r="D888">
        <v>5203939</v>
      </c>
      <c r="E888" t="s">
        <v>1894</v>
      </c>
      <c r="F888">
        <v>1</v>
      </c>
      <c r="G888" t="s">
        <v>112</v>
      </c>
      <c r="H888" t="s">
        <v>112</v>
      </c>
      <c r="I888" t="s">
        <v>1895</v>
      </c>
      <c r="J888">
        <v>0</v>
      </c>
      <c r="K888" t="s">
        <v>1896</v>
      </c>
      <c r="L888" s="1">
        <v>46195.967395833337</v>
      </c>
      <c r="M888" s="1">
        <v>46195.967534722222</v>
      </c>
      <c r="N888">
        <v>1179</v>
      </c>
      <c r="O888" t="s">
        <v>1849</v>
      </c>
      <c r="P888">
        <v>72</v>
      </c>
      <c r="Q888">
        <v>7.2</v>
      </c>
      <c r="R888" t="s">
        <v>1851</v>
      </c>
      <c r="S888" t="s">
        <v>1851</v>
      </c>
      <c r="T888" t="s">
        <v>1851</v>
      </c>
      <c r="U888" t="s">
        <v>4240</v>
      </c>
      <c r="V888" t="s">
        <v>1851</v>
      </c>
      <c r="W888" t="s">
        <v>1851</v>
      </c>
      <c r="X888" s="1">
        <v>46195.967534722222</v>
      </c>
    </row>
    <row r="889" spans="1:24">
      <c r="A889">
        <v>800</v>
      </c>
      <c r="B889" t="s">
        <v>1857</v>
      </c>
      <c r="C889" t="s">
        <v>1858</v>
      </c>
      <c r="D889">
        <v>2700102</v>
      </c>
      <c r="E889" t="s">
        <v>1894</v>
      </c>
      <c r="F889">
        <v>2</v>
      </c>
      <c r="G889" t="s">
        <v>446</v>
      </c>
      <c r="H889" t="s">
        <v>446</v>
      </c>
      <c r="I889" t="s">
        <v>1920</v>
      </c>
      <c r="J889">
        <v>0</v>
      </c>
      <c r="K889" t="s">
        <v>1921</v>
      </c>
      <c r="L889" s="1">
        <v>46195.967442129629</v>
      </c>
      <c r="M889" s="1">
        <v>46195.967569444445</v>
      </c>
      <c r="N889">
        <v>1103</v>
      </c>
      <c r="O889" t="s">
        <v>1852</v>
      </c>
      <c r="R889" t="s">
        <v>1851</v>
      </c>
      <c r="S889" t="s">
        <v>1851</v>
      </c>
      <c r="T889" t="s">
        <v>1851</v>
      </c>
      <c r="U889" t="s">
        <v>4241</v>
      </c>
      <c r="V889" t="s">
        <v>1851</v>
      </c>
      <c r="W889" t="s">
        <v>1851</v>
      </c>
      <c r="X889" s="1">
        <v>46195.967569444445</v>
      </c>
    </row>
    <row r="890" spans="1:24">
      <c r="A890">
        <v>801</v>
      </c>
      <c r="B890" t="s">
        <v>1857</v>
      </c>
      <c r="C890" t="s">
        <v>1858</v>
      </c>
      <c r="D890">
        <v>1200179</v>
      </c>
      <c r="E890" t="s">
        <v>1894</v>
      </c>
      <c r="F890">
        <v>1</v>
      </c>
      <c r="G890" t="s">
        <v>854</v>
      </c>
      <c r="H890" t="s">
        <v>854</v>
      </c>
      <c r="I890" t="s">
        <v>1898</v>
      </c>
      <c r="J890">
        <v>0</v>
      </c>
      <c r="K890" t="s">
        <v>1899</v>
      </c>
      <c r="L890" s="1">
        <v>46195.967523148145</v>
      </c>
      <c r="M890" s="1">
        <v>46195.967662037037</v>
      </c>
      <c r="N890">
        <v>1136</v>
      </c>
      <c r="O890" t="s">
        <v>1849</v>
      </c>
      <c r="P890">
        <v>63</v>
      </c>
      <c r="Q890">
        <v>6.3</v>
      </c>
      <c r="R890" t="s">
        <v>1851</v>
      </c>
      <c r="S890" t="s">
        <v>1851</v>
      </c>
      <c r="T890" t="s">
        <v>1851</v>
      </c>
      <c r="U890" t="s">
        <v>4242</v>
      </c>
      <c r="V890" t="s">
        <v>1851</v>
      </c>
      <c r="W890" t="s">
        <v>1851</v>
      </c>
      <c r="X890" s="1">
        <v>46195.967662037037</v>
      </c>
    </row>
    <row r="891" spans="1:24">
      <c r="A891">
        <v>802</v>
      </c>
      <c r="B891" t="s">
        <v>1857</v>
      </c>
      <c r="C891" t="s">
        <v>1858</v>
      </c>
      <c r="D891">
        <v>2700102</v>
      </c>
      <c r="E891" t="s">
        <v>1894</v>
      </c>
      <c r="F891">
        <v>3</v>
      </c>
      <c r="G891" t="s">
        <v>446</v>
      </c>
      <c r="H891" t="s">
        <v>446</v>
      </c>
      <c r="I891" t="s">
        <v>1920</v>
      </c>
      <c r="J891">
        <v>0</v>
      </c>
      <c r="K891" t="s">
        <v>1921</v>
      </c>
      <c r="L891" s="1">
        <v>46195.967812499999</v>
      </c>
      <c r="M891" s="1">
        <v>46195.967951388891</v>
      </c>
      <c r="N891">
        <v>1142</v>
      </c>
      <c r="O891" t="s">
        <v>1852</v>
      </c>
      <c r="R891" t="s">
        <v>1851</v>
      </c>
      <c r="S891" t="s">
        <v>1851</v>
      </c>
      <c r="T891" t="s">
        <v>1851</v>
      </c>
      <c r="U891" t="s">
        <v>4243</v>
      </c>
      <c r="V891" t="s">
        <v>1851</v>
      </c>
      <c r="W891" t="s">
        <v>1851</v>
      </c>
      <c r="X891" s="1">
        <v>46195.967951388891</v>
      </c>
    </row>
    <row r="892" spans="1:24">
      <c r="A892">
        <v>803</v>
      </c>
      <c r="B892" t="s">
        <v>1857</v>
      </c>
      <c r="C892" t="s">
        <v>1858</v>
      </c>
      <c r="D892">
        <v>2702207</v>
      </c>
      <c r="E892" t="s">
        <v>1885</v>
      </c>
      <c r="F892">
        <v>1</v>
      </c>
      <c r="G892" t="s">
        <v>431</v>
      </c>
      <c r="H892" t="s">
        <v>1937</v>
      </c>
      <c r="I892" t="s">
        <v>1887</v>
      </c>
      <c r="J892">
        <v>1</v>
      </c>
      <c r="K892" t="s">
        <v>1888</v>
      </c>
      <c r="L892" s="1">
        <v>46195.967997685184</v>
      </c>
      <c r="M892" s="1">
        <v>46195.968206018515</v>
      </c>
      <c r="N892">
        <v>1804</v>
      </c>
      <c r="O892" t="s">
        <v>1849</v>
      </c>
      <c r="P892">
        <v>55</v>
      </c>
      <c r="Q892">
        <v>5.5</v>
      </c>
      <c r="R892" t="s">
        <v>4244</v>
      </c>
      <c r="S892" t="s">
        <v>1851</v>
      </c>
      <c r="T892" t="s">
        <v>1851</v>
      </c>
      <c r="U892" t="s">
        <v>4245</v>
      </c>
      <c r="V892" t="s">
        <v>1851</v>
      </c>
      <c r="W892" t="s">
        <v>1851</v>
      </c>
      <c r="X892" s="1">
        <v>46195.968206018515</v>
      </c>
    </row>
    <row r="893" spans="1:24">
      <c r="A893">
        <v>804</v>
      </c>
      <c r="B893" t="s">
        <v>1857</v>
      </c>
      <c r="C893" t="s">
        <v>1858</v>
      </c>
      <c r="D893">
        <v>1200393</v>
      </c>
      <c r="E893" t="s">
        <v>1885</v>
      </c>
      <c r="F893">
        <v>1</v>
      </c>
      <c r="G893" t="s">
        <v>791</v>
      </c>
      <c r="H893" t="s">
        <v>1927</v>
      </c>
      <c r="I893" t="s">
        <v>1887</v>
      </c>
      <c r="J893">
        <v>1</v>
      </c>
      <c r="K893" t="s">
        <v>1888</v>
      </c>
      <c r="L893" s="1">
        <v>46195.96770833333</v>
      </c>
      <c r="M893" s="1">
        <v>46195.968206018515</v>
      </c>
      <c r="N893">
        <v>4390</v>
      </c>
      <c r="O893" t="s">
        <v>1849</v>
      </c>
      <c r="P893">
        <v>61</v>
      </c>
      <c r="Q893">
        <v>6.1</v>
      </c>
      <c r="R893" t="s">
        <v>4246</v>
      </c>
      <c r="S893" t="s">
        <v>1851</v>
      </c>
      <c r="T893" t="s">
        <v>1851</v>
      </c>
      <c r="U893" t="s">
        <v>4247</v>
      </c>
      <c r="V893" t="s">
        <v>1851</v>
      </c>
      <c r="W893" t="s">
        <v>1851</v>
      </c>
      <c r="X893" s="1">
        <v>46195.968206018515</v>
      </c>
    </row>
    <row r="894" spans="1:24">
      <c r="A894">
        <v>805</v>
      </c>
      <c r="B894" t="s">
        <v>1857</v>
      </c>
      <c r="C894" t="s">
        <v>1858</v>
      </c>
      <c r="D894">
        <v>5204656</v>
      </c>
      <c r="E894" t="s">
        <v>1885</v>
      </c>
      <c r="F894">
        <v>1</v>
      </c>
      <c r="G894" t="s">
        <v>51</v>
      </c>
      <c r="H894" t="s">
        <v>1901</v>
      </c>
      <c r="I894" t="s">
        <v>1887</v>
      </c>
      <c r="J894">
        <v>1</v>
      </c>
      <c r="K894" t="s">
        <v>1888</v>
      </c>
      <c r="L894" s="1">
        <v>46195.967592592591</v>
      </c>
      <c r="M894" s="1">
        <v>46195.968391203707</v>
      </c>
      <c r="N894">
        <v>6834</v>
      </c>
      <c r="O894" t="s">
        <v>1849</v>
      </c>
      <c r="P894">
        <v>71</v>
      </c>
      <c r="Q894">
        <v>7.1</v>
      </c>
      <c r="R894" t="s">
        <v>4248</v>
      </c>
      <c r="S894" t="s">
        <v>1851</v>
      </c>
      <c r="T894" t="s">
        <v>1851</v>
      </c>
      <c r="U894" t="s">
        <v>4249</v>
      </c>
      <c r="V894" t="s">
        <v>1851</v>
      </c>
      <c r="W894" t="s">
        <v>1851</v>
      </c>
      <c r="X894" s="1">
        <v>46195.968391203707</v>
      </c>
    </row>
    <row r="895" spans="1:24">
      <c r="A895">
        <v>806</v>
      </c>
      <c r="B895" t="s">
        <v>1857</v>
      </c>
      <c r="C895" t="s">
        <v>1858</v>
      </c>
      <c r="D895">
        <v>2702207</v>
      </c>
      <c r="E895" t="s">
        <v>1894</v>
      </c>
      <c r="F895">
        <v>1</v>
      </c>
      <c r="G895" t="s">
        <v>431</v>
      </c>
      <c r="H895" t="s">
        <v>431</v>
      </c>
      <c r="I895" t="s">
        <v>1943</v>
      </c>
      <c r="J895">
        <v>0</v>
      </c>
      <c r="K895" t="s">
        <v>1944</v>
      </c>
      <c r="L895" s="1">
        <v>46195.968344907407</v>
      </c>
      <c r="M895" s="1">
        <v>46195.968460648146</v>
      </c>
      <c r="N895">
        <v>964</v>
      </c>
      <c r="O895" t="s">
        <v>1849</v>
      </c>
      <c r="P895">
        <v>58</v>
      </c>
      <c r="Q895">
        <v>5.8</v>
      </c>
      <c r="R895" t="s">
        <v>1851</v>
      </c>
      <c r="S895" t="s">
        <v>1851</v>
      </c>
      <c r="T895" t="s">
        <v>1851</v>
      </c>
      <c r="U895" t="s">
        <v>4250</v>
      </c>
      <c r="V895" t="s">
        <v>1851</v>
      </c>
      <c r="W895" t="s">
        <v>1851</v>
      </c>
      <c r="X895" s="1">
        <v>46195.968460648146</v>
      </c>
    </row>
    <row r="896" spans="1:24">
      <c r="A896">
        <v>807</v>
      </c>
      <c r="B896" t="s">
        <v>1857</v>
      </c>
      <c r="C896" t="s">
        <v>1858</v>
      </c>
      <c r="D896">
        <v>1200393</v>
      </c>
      <c r="E896" t="s">
        <v>1894</v>
      </c>
      <c r="F896">
        <v>1</v>
      </c>
      <c r="G896" t="s">
        <v>791</v>
      </c>
      <c r="H896" t="s">
        <v>791</v>
      </c>
      <c r="I896" t="s">
        <v>1950</v>
      </c>
      <c r="J896">
        <v>0</v>
      </c>
      <c r="K896" t="s">
        <v>1951</v>
      </c>
      <c r="L896" s="1">
        <v>46195.968344907407</v>
      </c>
      <c r="M896" s="1">
        <v>46195.968495370369</v>
      </c>
      <c r="N896">
        <v>1271</v>
      </c>
      <c r="O896" t="s">
        <v>1849</v>
      </c>
      <c r="P896">
        <v>63</v>
      </c>
      <c r="Q896">
        <v>6.3</v>
      </c>
      <c r="R896" t="s">
        <v>1851</v>
      </c>
      <c r="S896" t="s">
        <v>1851</v>
      </c>
      <c r="T896" t="s">
        <v>1851</v>
      </c>
      <c r="U896" t="s">
        <v>4251</v>
      </c>
      <c r="V896" t="s">
        <v>1851</v>
      </c>
      <c r="W896" t="s">
        <v>1851</v>
      </c>
      <c r="X896" s="1">
        <v>46195.968495370369</v>
      </c>
    </row>
    <row r="897" spans="1:24">
      <c r="A897">
        <v>808</v>
      </c>
      <c r="B897" t="s">
        <v>1857</v>
      </c>
      <c r="C897" t="s">
        <v>1858</v>
      </c>
      <c r="D897">
        <v>5204656</v>
      </c>
      <c r="E897" t="s">
        <v>1894</v>
      </c>
      <c r="F897">
        <v>1</v>
      </c>
      <c r="G897" t="s">
        <v>51</v>
      </c>
      <c r="H897" t="s">
        <v>51</v>
      </c>
      <c r="I897" t="s">
        <v>1904</v>
      </c>
      <c r="J897">
        <v>0</v>
      </c>
      <c r="K897" t="s">
        <v>1905</v>
      </c>
      <c r="L897" s="1">
        <v>46195.968518518515</v>
      </c>
      <c r="M897" s="1">
        <v>46195.968611111108</v>
      </c>
      <c r="N897">
        <v>825</v>
      </c>
      <c r="O897" t="s">
        <v>1849</v>
      </c>
      <c r="P897">
        <v>69</v>
      </c>
      <c r="Q897">
        <v>6.9</v>
      </c>
      <c r="R897" t="s">
        <v>1851</v>
      </c>
      <c r="S897" t="s">
        <v>1851</v>
      </c>
      <c r="T897" t="s">
        <v>1851</v>
      </c>
      <c r="U897" t="s">
        <v>4252</v>
      </c>
      <c r="V897" t="s">
        <v>1851</v>
      </c>
      <c r="W897" t="s">
        <v>1851</v>
      </c>
      <c r="X897" s="1">
        <v>46195.968611111108</v>
      </c>
    </row>
    <row r="898" spans="1:24">
      <c r="A898">
        <v>809</v>
      </c>
      <c r="B898" t="s">
        <v>1857</v>
      </c>
      <c r="C898" t="s">
        <v>1858</v>
      </c>
      <c r="D898">
        <v>1600303</v>
      </c>
      <c r="E898" t="s">
        <v>1885</v>
      </c>
      <c r="F898">
        <v>1</v>
      </c>
      <c r="G898" t="s">
        <v>819</v>
      </c>
      <c r="H898" t="s">
        <v>1959</v>
      </c>
      <c r="I898" t="s">
        <v>1887</v>
      </c>
      <c r="J898">
        <v>1</v>
      </c>
      <c r="K898" t="s">
        <v>1888</v>
      </c>
      <c r="L898" s="1">
        <v>46195.968553240738</v>
      </c>
      <c r="M898" s="1">
        <v>46195.968692129631</v>
      </c>
      <c r="N898">
        <v>1236</v>
      </c>
      <c r="O898" t="s">
        <v>1849</v>
      </c>
      <c r="P898">
        <v>92</v>
      </c>
      <c r="Q898">
        <v>9.1999999999999993</v>
      </c>
      <c r="R898" t="s">
        <v>4253</v>
      </c>
      <c r="S898" t="s">
        <v>1851</v>
      </c>
      <c r="T898" t="s">
        <v>1851</v>
      </c>
      <c r="U898" t="s">
        <v>4254</v>
      </c>
      <c r="V898" t="s">
        <v>1851</v>
      </c>
      <c r="W898" t="s">
        <v>1851</v>
      </c>
      <c r="X898" s="1">
        <v>46195.968692129631</v>
      </c>
    </row>
    <row r="899" spans="1:24">
      <c r="A899">
        <v>810</v>
      </c>
      <c r="B899" t="s">
        <v>1857</v>
      </c>
      <c r="C899" t="s">
        <v>1858</v>
      </c>
      <c r="D899">
        <v>2702900</v>
      </c>
      <c r="E899" t="s">
        <v>1885</v>
      </c>
      <c r="F899">
        <v>1</v>
      </c>
      <c r="G899" t="s">
        <v>355</v>
      </c>
      <c r="H899" t="s">
        <v>1953</v>
      </c>
      <c r="I899" t="s">
        <v>1887</v>
      </c>
      <c r="J899">
        <v>1</v>
      </c>
      <c r="K899" t="s">
        <v>1888</v>
      </c>
      <c r="L899" s="1">
        <v>46195.968495370369</v>
      </c>
      <c r="M899" s="1">
        <v>46195.968923611108</v>
      </c>
      <c r="N899">
        <v>3719</v>
      </c>
      <c r="O899" t="s">
        <v>1849</v>
      </c>
      <c r="P899">
        <v>67</v>
      </c>
      <c r="Q899">
        <v>6.7</v>
      </c>
      <c r="R899" t="s">
        <v>4255</v>
      </c>
      <c r="S899" t="s">
        <v>1851</v>
      </c>
      <c r="T899" t="s">
        <v>1851</v>
      </c>
      <c r="U899" t="s">
        <v>4256</v>
      </c>
      <c r="V899" t="s">
        <v>1851</v>
      </c>
      <c r="W899" t="s">
        <v>1851</v>
      </c>
      <c r="X899" s="1">
        <v>46195.968923611108</v>
      </c>
    </row>
    <row r="900" spans="1:24">
      <c r="A900">
        <v>811</v>
      </c>
      <c r="B900" t="s">
        <v>1857</v>
      </c>
      <c r="C900" t="s">
        <v>1858</v>
      </c>
      <c r="D900">
        <v>5205802</v>
      </c>
      <c r="E900" t="s">
        <v>1885</v>
      </c>
      <c r="F900">
        <v>1</v>
      </c>
      <c r="G900" t="s">
        <v>102</v>
      </c>
      <c r="H900" t="s">
        <v>1907</v>
      </c>
      <c r="I900" t="s">
        <v>1887</v>
      </c>
      <c r="J900">
        <v>1</v>
      </c>
      <c r="K900" t="s">
        <v>1888</v>
      </c>
      <c r="L900" s="1">
        <v>46195.968657407408</v>
      </c>
      <c r="M900" s="1">
        <v>46195.968993055554</v>
      </c>
      <c r="N900">
        <v>2882</v>
      </c>
      <c r="O900" t="s">
        <v>1849</v>
      </c>
      <c r="P900">
        <v>74</v>
      </c>
      <c r="Q900">
        <v>7.4</v>
      </c>
      <c r="R900" t="s">
        <v>4257</v>
      </c>
      <c r="S900" t="s">
        <v>1851</v>
      </c>
      <c r="T900" t="s">
        <v>1851</v>
      </c>
      <c r="U900" t="s">
        <v>4258</v>
      </c>
      <c r="V900" t="s">
        <v>1851</v>
      </c>
      <c r="W900" t="s">
        <v>1851</v>
      </c>
      <c r="X900" s="1">
        <v>46195.968993055554</v>
      </c>
    </row>
    <row r="901" spans="1:24">
      <c r="A901">
        <v>812</v>
      </c>
      <c r="B901" t="s">
        <v>1857</v>
      </c>
      <c r="C901" t="s">
        <v>1858</v>
      </c>
      <c r="D901">
        <v>1600303</v>
      </c>
      <c r="E901" t="s">
        <v>1894</v>
      </c>
      <c r="F901">
        <v>1</v>
      </c>
      <c r="G901" t="s">
        <v>819</v>
      </c>
      <c r="H901" t="s">
        <v>1968</v>
      </c>
      <c r="I901" t="s">
        <v>1969</v>
      </c>
      <c r="J901">
        <v>1</v>
      </c>
      <c r="K901" t="s">
        <v>1970</v>
      </c>
      <c r="L901" s="1">
        <v>46195.968819444446</v>
      </c>
      <c r="M901" s="1">
        <v>46195.969131944446</v>
      </c>
      <c r="N901">
        <v>2668</v>
      </c>
      <c r="O901" t="s">
        <v>1852</v>
      </c>
      <c r="R901" t="s">
        <v>1851</v>
      </c>
      <c r="S901" t="s">
        <v>1851</v>
      </c>
      <c r="T901" t="s">
        <v>1851</v>
      </c>
      <c r="U901" t="s">
        <v>4259</v>
      </c>
      <c r="V901" t="s">
        <v>1851</v>
      </c>
      <c r="W901" t="s">
        <v>1851</v>
      </c>
      <c r="X901" s="1">
        <v>46195.969131944446</v>
      </c>
    </row>
    <row r="902" spans="1:24">
      <c r="A902">
        <v>813</v>
      </c>
      <c r="B902" t="s">
        <v>1857</v>
      </c>
      <c r="C902" t="s">
        <v>1858</v>
      </c>
      <c r="D902">
        <v>5205802</v>
      </c>
      <c r="E902" t="s">
        <v>1894</v>
      </c>
      <c r="F902">
        <v>1</v>
      </c>
      <c r="G902" t="s">
        <v>102</v>
      </c>
      <c r="H902" t="s">
        <v>102</v>
      </c>
      <c r="I902" t="s">
        <v>1910</v>
      </c>
      <c r="J902">
        <v>0</v>
      </c>
      <c r="K902" t="s">
        <v>1911</v>
      </c>
      <c r="L902" s="1">
        <v>46195.969131944446</v>
      </c>
      <c r="M902" s="1">
        <v>46195.969201388885</v>
      </c>
      <c r="N902">
        <v>601</v>
      </c>
      <c r="O902" t="s">
        <v>1849</v>
      </c>
      <c r="P902">
        <v>74</v>
      </c>
      <c r="Q902">
        <v>7.4</v>
      </c>
      <c r="R902" t="s">
        <v>1851</v>
      </c>
      <c r="S902" t="s">
        <v>1851</v>
      </c>
      <c r="T902" t="s">
        <v>1851</v>
      </c>
      <c r="U902" t="s">
        <v>4260</v>
      </c>
      <c r="V902" t="s">
        <v>1851</v>
      </c>
      <c r="W902" t="s">
        <v>1851</v>
      </c>
      <c r="X902" s="1">
        <v>46195.969201388885</v>
      </c>
    </row>
    <row r="903" spans="1:24">
      <c r="A903">
        <v>814</v>
      </c>
      <c r="B903" t="s">
        <v>1857</v>
      </c>
      <c r="C903" t="s">
        <v>1858</v>
      </c>
      <c r="D903">
        <v>2702900</v>
      </c>
      <c r="E903" t="s">
        <v>1894</v>
      </c>
      <c r="F903">
        <v>1</v>
      </c>
      <c r="G903" t="s">
        <v>355</v>
      </c>
      <c r="H903" t="s">
        <v>355</v>
      </c>
      <c r="I903" t="s">
        <v>1962</v>
      </c>
      <c r="J903">
        <v>0</v>
      </c>
      <c r="K903" t="s">
        <v>1963</v>
      </c>
      <c r="L903" s="1">
        <v>46195.969050925924</v>
      </c>
      <c r="M903" s="1">
        <v>46195.969224537039</v>
      </c>
      <c r="N903">
        <v>1427</v>
      </c>
      <c r="O903" t="s">
        <v>1849</v>
      </c>
      <c r="P903">
        <v>68</v>
      </c>
      <c r="Q903">
        <v>6.8</v>
      </c>
      <c r="R903" t="s">
        <v>1851</v>
      </c>
      <c r="S903" t="s">
        <v>1851</v>
      </c>
      <c r="T903" t="s">
        <v>1851</v>
      </c>
      <c r="U903" t="s">
        <v>4261</v>
      </c>
      <c r="V903" t="s">
        <v>1851</v>
      </c>
      <c r="W903" t="s">
        <v>1851</v>
      </c>
      <c r="X903" s="1">
        <v>46195.969224537039</v>
      </c>
    </row>
    <row r="904" spans="1:24">
      <c r="A904">
        <v>815</v>
      </c>
      <c r="B904" t="s">
        <v>1857</v>
      </c>
      <c r="C904" t="s">
        <v>1858</v>
      </c>
      <c r="D904">
        <v>1600303</v>
      </c>
      <c r="E904" t="s">
        <v>1894</v>
      </c>
      <c r="F904">
        <v>2</v>
      </c>
      <c r="G904" t="s">
        <v>819</v>
      </c>
      <c r="H904" t="s">
        <v>1968</v>
      </c>
      <c r="I904" t="s">
        <v>1969</v>
      </c>
      <c r="J904">
        <v>1</v>
      </c>
      <c r="K904" t="s">
        <v>1970</v>
      </c>
      <c r="L904" s="1">
        <v>46195.969270833331</v>
      </c>
      <c r="M904" s="1">
        <v>46195.969409722224</v>
      </c>
      <c r="N904">
        <v>1167</v>
      </c>
      <c r="O904" t="s">
        <v>1852</v>
      </c>
      <c r="R904" t="s">
        <v>1851</v>
      </c>
      <c r="S904" t="s">
        <v>1851</v>
      </c>
      <c r="T904" t="s">
        <v>1851</v>
      </c>
      <c r="U904" t="s">
        <v>4262</v>
      </c>
      <c r="V904" t="s">
        <v>1851</v>
      </c>
      <c r="W904" t="s">
        <v>1851</v>
      </c>
      <c r="X904" s="1">
        <v>46195.969409722224</v>
      </c>
    </row>
    <row r="905" spans="1:24">
      <c r="A905">
        <v>816</v>
      </c>
      <c r="B905" t="s">
        <v>1857</v>
      </c>
      <c r="C905" t="s">
        <v>1858</v>
      </c>
      <c r="D905">
        <v>2703304</v>
      </c>
      <c r="E905" t="s">
        <v>1885</v>
      </c>
      <c r="F905">
        <v>1</v>
      </c>
      <c r="G905" t="s">
        <v>190</v>
      </c>
      <c r="H905" t="s">
        <v>1972</v>
      </c>
      <c r="I905" t="s">
        <v>1887</v>
      </c>
      <c r="J905">
        <v>1</v>
      </c>
      <c r="K905" t="s">
        <v>1888</v>
      </c>
      <c r="L905" s="1">
        <v>46195.969259259262</v>
      </c>
      <c r="M905" s="1">
        <v>46195.969652777778</v>
      </c>
      <c r="N905">
        <v>3367</v>
      </c>
      <c r="O905" t="s">
        <v>1849</v>
      </c>
      <c r="P905">
        <v>64</v>
      </c>
      <c r="Q905">
        <v>6.4</v>
      </c>
      <c r="R905" t="s">
        <v>4263</v>
      </c>
      <c r="S905" t="s">
        <v>1851</v>
      </c>
      <c r="T905" t="s">
        <v>1851</v>
      </c>
      <c r="U905" t="s">
        <v>4264</v>
      </c>
      <c r="V905" t="s">
        <v>1851</v>
      </c>
      <c r="W905" t="s">
        <v>1851</v>
      </c>
      <c r="X905" s="1">
        <v>46195.969652777778</v>
      </c>
    </row>
    <row r="906" spans="1:24">
      <c r="A906">
        <v>817</v>
      </c>
      <c r="B906" t="s">
        <v>1857</v>
      </c>
      <c r="C906" t="s">
        <v>1858</v>
      </c>
      <c r="D906">
        <v>5206602</v>
      </c>
      <c r="E906" t="s">
        <v>1885</v>
      </c>
      <c r="F906">
        <v>1</v>
      </c>
      <c r="G906" t="s">
        <v>31</v>
      </c>
      <c r="H906" t="s">
        <v>1917</v>
      </c>
      <c r="I906" t="s">
        <v>1887</v>
      </c>
      <c r="J906">
        <v>1</v>
      </c>
      <c r="K906" t="s">
        <v>1888</v>
      </c>
      <c r="L906" s="1">
        <v>46195.969247685185</v>
      </c>
      <c r="M906" s="1">
        <v>46195.969722222224</v>
      </c>
      <c r="N906">
        <v>4131</v>
      </c>
      <c r="O906" t="s">
        <v>1849</v>
      </c>
      <c r="P906">
        <v>70</v>
      </c>
      <c r="Q906">
        <v>7</v>
      </c>
      <c r="R906" t="s">
        <v>4265</v>
      </c>
      <c r="S906" t="s">
        <v>1851</v>
      </c>
      <c r="T906" t="s">
        <v>1851</v>
      </c>
      <c r="U906" t="s">
        <v>4266</v>
      </c>
      <c r="V906" t="s">
        <v>1851</v>
      </c>
      <c r="W906" t="s">
        <v>1851</v>
      </c>
      <c r="X906" s="1">
        <v>46195.969722222224</v>
      </c>
    </row>
    <row r="907" spans="1:24">
      <c r="A907">
        <v>818</v>
      </c>
      <c r="B907" t="s">
        <v>1857</v>
      </c>
      <c r="C907" t="s">
        <v>1858</v>
      </c>
      <c r="D907">
        <v>1600303</v>
      </c>
      <c r="E907" t="s">
        <v>1894</v>
      </c>
      <c r="F907">
        <v>3</v>
      </c>
      <c r="G907" t="s">
        <v>819</v>
      </c>
      <c r="H907" t="s">
        <v>1968</v>
      </c>
      <c r="I907" t="s">
        <v>1969</v>
      </c>
      <c r="J907">
        <v>1</v>
      </c>
      <c r="K907" t="s">
        <v>1970</v>
      </c>
      <c r="L907" s="1">
        <v>46195.969629629632</v>
      </c>
      <c r="M907" s="1">
        <v>46195.969756944447</v>
      </c>
      <c r="N907">
        <v>1166</v>
      </c>
      <c r="O907" t="s">
        <v>1852</v>
      </c>
      <c r="R907" t="s">
        <v>1851</v>
      </c>
      <c r="S907" t="s">
        <v>1851</v>
      </c>
      <c r="T907" t="s">
        <v>1851</v>
      </c>
      <c r="U907" t="s">
        <v>4267</v>
      </c>
      <c r="V907" t="s">
        <v>1851</v>
      </c>
      <c r="W907" t="s">
        <v>1851</v>
      </c>
      <c r="X907" s="1">
        <v>46195.969756944447</v>
      </c>
    </row>
    <row r="908" spans="1:24">
      <c r="A908">
        <v>819</v>
      </c>
      <c r="B908" t="s">
        <v>1857</v>
      </c>
      <c r="C908" t="s">
        <v>1858</v>
      </c>
      <c r="D908">
        <v>2703304</v>
      </c>
      <c r="E908" t="s">
        <v>1894</v>
      </c>
      <c r="F908">
        <v>1</v>
      </c>
      <c r="G908" t="s">
        <v>190</v>
      </c>
      <c r="H908" t="s">
        <v>190</v>
      </c>
      <c r="I908" t="s">
        <v>1979</v>
      </c>
      <c r="J908">
        <v>0</v>
      </c>
      <c r="K908" t="s">
        <v>1980</v>
      </c>
      <c r="L908" s="1">
        <v>46195.96980324074</v>
      </c>
      <c r="M908" s="1">
        <v>46195.969918981478</v>
      </c>
      <c r="N908">
        <v>967</v>
      </c>
      <c r="O908" t="s">
        <v>1849</v>
      </c>
      <c r="P908">
        <v>60</v>
      </c>
      <c r="Q908">
        <v>6</v>
      </c>
      <c r="R908" t="s">
        <v>1851</v>
      </c>
      <c r="S908" t="s">
        <v>1851</v>
      </c>
      <c r="T908" t="s">
        <v>1851</v>
      </c>
      <c r="U908" t="s">
        <v>4268</v>
      </c>
      <c r="V908" t="s">
        <v>1851</v>
      </c>
      <c r="W908" t="s">
        <v>1851</v>
      </c>
      <c r="X908" s="1">
        <v>46195.969918981478</v>
      </c>
    </row>
    <row r="909" spans="1:24">
      <c r="A909">
        <v>820</v>
      </c>
      <c r="B909" t="s">
        <v>1857</v>
      </c>
      <c r="C909" t="s">
        <v>1858</v>
      </c>
      <c r="D909">
        <v>5206602</v>
      </c>
      <c r="E909" t="s">
        <v>1894</v>
      </c>
      <c r="F909">
        <v>1</v>
      </c>
      <c r="G909" t="s">
        <v>31</v>
      </c>
      <c r="H909" t="s">
        <v>31</v>
      </c>
      <c r="I909" t="s">
        <v>1923</v>
      </c>
      <c r="J909">
        <v>0</v>
      </c>
      <c r="K909" t="s">
        <v>1924</v>
      </c>
      <c r="L909" s="1">
        <v>46195.969872685186</v>
      </c>
      <c r="M909" s="1">
        <v>46195.970023148147</v>
      </c>
      <c r="N909">
        <v>1257</v>
      </c>
      <c r="O909" t="s">
        <v>1849</v>
      </c>
      <c r="P909">
        <v>69</v>
      </c>
      <c r="Q909">
        <v>6.9</v>
      </c>
      <c r="R909" t="s">
        <v>1851</v>
      </c>
      <c r="S909" t="s">
        <v>1851</v>
      </c>
      <c r="T909" t="s">
        <v>1851</v>
      </c>
      <c r="U909" t="s">
        <v>4269</v>
      </c>
      <c r="V909" t="s">
        <v>1851</v>
      </c>
      <c r="W909" t="s">
        <v>1851</v>
      </c>
      <c r="X909" s="1">
        <v>46195.970023148147</v>
      </c>
    </row>
    <row r="910" spans="1:24">
      <c r="A910">
        <v>821</v>
      </c>
      <c r="B910" t="s">
        <v>1857</v>
      </c>
      <c r="C910" t="s">
        <v>1858</v>
      </c>
      <c r="D910">
        <v>1600550</v>
      </c>
      <c r="E910" t="s">
        <v>1885</v>
      </c>
      <c r="F910">
        <v>1</v>
      </c>
      <c r="G910" t="s">
        <v>770</v>
      </c>
      <c r="H910" t="s">
        <v>1995</v>
      </c>
      <c r="I910" t="s">
        <v>1887</v>
      </c>
      <c r="J910">
        <v>1</v>
      </c>
      <c r="K910" t="s">
        <v>1888</v>
      </c>
      <c r="L910" s="1">
        <v>46195.96980324074</v>
      </c>
      <c r="M910" s="1">
        <v>46195.97016203704</v>
      </c>
      <c r="N910">
        <v>3042</v>
      </c>
      <c r="O910" t="s">
        <v>1849</v>
      </c>
      <c r="P910">
        <v>65</v>
      </c>
      <c r="Q910">
        <v>6.5</v>
      </c>
      <c r="R910" t="s">
        <v>4270</v>
      </c>
      <c r="S910" t="s">
        <v>1851</v>
      </c>
      <c r="T910" t="s">
        <v>1851</v>
      </c>
      <c r="U910" t="s">
        <v>4271</v>
      </c>
      <c r="V910" t="s">
        <v>1851</v>
      </c>
      <c r="W910" t="s">
        <v>1851</v>
      </c>
      <c r="X910" s="1">
        <v>46195.97016203704</v>
      </c>
    </row>
    <row r="911" spans="1:24">
      <c r="A911">
        <v>822</v>
      </c>
      <c r="B911" t="s">
        <v>1857</v>
      </c>
      <c r="C911" t="s">
        <v>1858</v>
      </c>
      <c r="D911">
        <v>2706422</v>
      </c>
      <c r="E911" t="s">
        <v>1885</v>
      </c>
      <c r="F911">
        <v>1</v>
      </c>
      <c r="G911" t="s">
        <v>365</v>
      </c>
      <c r="H911" t="s">
        <v>1986</v>
      </c>
      <c r="I911" t="s">
        <v>1887</v>
      </c>
      <c r="J911">
        <v>1</v>
      </c>
      <c r="K911" t="s">
        <v>1888</v>
      </c>
      <c r="L911" s="1">
        <v>46195.969965277778</v>
      </c>
      <c r="M911" s="1">
        <v>46195.970289351855</v>
      </c>
      <c r="N911">
        <v>2846</v>
      </c>
      <c r="O911" t="s">
        <v>1849</v>
      </c>
      <c r="P911">
        <v>58</v>
      </c>
      <c r="Q911">
        <v>5.8</v>
      </c>
      <c r="R911" t="s">
        <v>4272</v>
      </c>
      <c r="S911" t="s">
        <v>1851</v>
      </c>
      <c r="T911" t="s">
        <v>1851</v>
      </c>
      <c r="U911" t="s">
        <v>4273</v>
      </c>
      <c r="V911" t="s">
        <v>1851</v>
      </c>
      <c r="W911" t="s">
        <v>1851</v>
      </c>
      <c r="X911" s="1">
        <v>46195.970289351855</v>
      </c>
    </row>
    <row r="912" spans="1:24">
      <c r="A912">
        <v>823</v>
      </c>
      <c r="B912" t="s">
        <v>1857</v>
      </c>
      <c r="C912" t="s">
        <v>1858</v>
      </c>
      <c r="D912">
        <v>1600550</v>
      </c>
      <c r="E912" t="s">
        <v>1894</v>
      </c>
      <c r="F912">
        <v>1</v>
      </c>
      <c r="G912" t="s">
        <v>770</v>
      </c>
      <c r="H912" t="s">
        <v>770</v>
      </c>
      <c r="I912" t="s">
        <v>2001</v>
      </c>
      <c r="J912">
        <v>0</v>
      </c>
      <c r="K912" t="s">
        <v>2002</v>
      </c>
      <c r="L912" s="1">
        <v>46195.970312500001</v>
      </c>
      <c r="M912" s="1">
        <v>46195.970451388886</v>
      </c>
      <c r="N912">
        <v>1190</v>
      </c>
      <c r="O912" t="s">
        <v>1849</v>
      </c>
      <c r="P912">
        <v>68</v>
      </c>
      <c r="Q912">
        <v>6.8</v>
      </c>
      <c r="R912" t="s">
        <v>1851</v>
      </c>
      <c r="S912" t="s">
        <v>1851</v>
      </c>
      <c r="T912" t="s">
        <v>1851</v>
      </c>
      <c r="U912" t="s">
        <v>4274</v>
      </c>
      <c r="V912" t="s">
        <v>1851</v>
      </c>
      <c r="W912" t="s">
        <v>1851</v>
      </c>
      <c r="X912" s="1">
        <v>46195.970451388886</v>
      </c>
    </row>
    <row r="913" spans="1:24">
      <c r="A913">
        <v>824</v>
      </c>
      <c r="B913" t="s">
        <v>1857</v>
      </c>
      <c r="C913" t="s">
        <v>1858</v>
      </c>
      <c r="D913">
        <v>5207253</v>
      </c>
      <c r="E913" t="s">
        <v>1885</v>
      </c>
      <c r="F913">
        <v>1</v>
      </c>
      <c r="G913" t="s">
        <v>41</v>
      </c>
      <c r="H913" t="s">
        <v>1930</v>
      </c>
      <c r="I913" t="s">
        <v>1887</v>
      </c>
      <c r="J913">
        <v>1</v>
      </c>
      <c r="K913" t="s">
        <v>1888</v>
      </c>
      <c r="L913" s="1">
        <v>46195.970081018517</v>
      </c>
      <c r="M913" s="1">
        <v>46195.970543981479</v>
      </c>
      <c r="N913">
        <v>4048</v>
      </c>
      <c r="O913" t="s">
        <v>1849</v>
      </c>
      <c r="P913">
        <v>77</v>
      </c>
      <c r="Q913">
        <v>7.7</v>
      </c>
      <c r="R913" t="s">
        <v>4275</v>
      </c>
      <c r="S913" t="s">
        <v>1851</v>
      </c>
      <c r="T913" t="s">
        <v>1851</v>
      </c>
      <c r="U913" t="s">
        <v>4276</v>
      </c>
      <c r="V913" t="s">
        <v>1851</v>
      </c>
      <c r="W913" t="s">
        <v>1851</v>
      </c>
      <c r="X913" s="1">
        <v>46195.970543981479</v>
      </c>
    </row>
    <row r="914" spans="1:24">
      <c r="A914">
        <v>825</v>
      </c>
      <c r="B914" t="s">
        <v>1857</v>
      </c>
      <c r="C914" t="s">
        <v>1858</v>
      </c>
      <c r="D914">
        <v>2706422</v>
      </c>
      <c r="E914" t="s">
        <v>1894</v>
      </c>
      <c r="F914">
        <v>1</v>
      </c>
      <c r="G914" t="s">
        <v>365</v>
      </c>
      <c r="H914" t="s">
        <v>365</v>
      </c>
      <c r="I914" t="s">
        <v>1992</v>
      </c>
      <c r="J914">
        <v>0</v>
      </c>
      <c r="K914" t="s">
        <v>1993</v>
      </c>
      <c r="L914" s="1">
        <v>46195.970439814817</v>
      </c>
      <c r="M914" s="1">
        <v>46195.970543981479</v>
      </c>
      <c r="N914">
        <v>940</v>
      </c>
      <c r="O914" t="s">
        <v>1849</v>
      </c>
      <c r="P914">
        <v>57</v>
      </c>
      <c r="Q914">
        <v>5.7</v>
      </c>
      <c r="R914" t="s">
        <v>1851</v>
      </c>
      <c r="S914" t="s">
        <v>1851</v>
      </c>
      <c r="T914" t="s">
        <v>1851</v>
      </c>
      <c r="U914" t="s">
        <v>4277</v>
      </c>
      <c r="V914" t="s">
        <v>1851</v>
      </c>
      <c r="W914" t="s">
        <v>1851</v>
      </c>
      <c r="X914" s="1">
        <v>46195.970543981479</v>
      </c>
    </row>
    <row r="915" spans="1:24">
      <c r="A915">
        <v>826</v>
      </c>
      <c r="B915" t="s">
        <v>1857</v>
      </c>
      <c r="C915" t="s">
        <v>1858</v>
      </c>
      <c r="D915">
        <v>5207253</v>
      </c>
      <c r="E915" t="s">
        <v>1894</v>
      </c>
      <c r="F915">
        <v>1</v>
      </c>
      <c r="G915" t="s">
        <v>41</v>
      </c>
      <c r="H915" t="s">
        <v>41</v>
      </c>
      <c r="I915" t="s">
        <v>1934</v>
      </c>
      <c r="J915">
        <v>0</v>
      </c>
      <c r="K915" t="s">
        <v>1935</v>
      </c>
      <c r="L915" s="1">
        <v>46195.970694444448</v>
      </c>
      <c r="M915" s="1">
        <v>46195.970775462964</v>
      </c>
      <c r="N915">
        <v>662</v>
      </c>
      <c r="O915" t="s">
        <v>1849</v>
      </c>
      <c r="P915">
        <v>78</v>
      </c>
      <c r="Q915">
        <v>7.8</v>
      </c>
      <c r="R915" t="s">
        <v>1851</v>
      </c>
      <c r="S915" t="s">
        <v>1851</v>
      </c>
      <c r="T915" t="s">
        <v>1851</v>
      </c>
      <c r="U915" t="s">
        <v>4278</v>
      </c>
      <c r="V915" t="s">
        <v>1851</v>
      </c>
      <c r="W915" t="s">
        <v>1851</v>
      </c>
      <c r="X915" s="1">
        <v>46195.970775462964</v>
      </c>
    </row>
    <row r="916" spans="1:24">
      <c r="A916">
        <v>827</v>
      </c>
      <c r="B916" t="s">
        <v>1857</v>
      </c>
      <c r="C916" t="s">
        <v>1858</v>
      </c>
      <c r="D916">
        <v>2708808</v>
      </c>
      <c r="E916" t="s">
        <v>1885</v>
      </c>
      <c r="F916">
        <v>1</v>
      </c>
      <c r="G916" t="s">
        <v>496</v>
      </c>
      <c r="H916" t="s">
        <v>2004</v>
      </c>
      <c r="I916" t="s">
        <v>1887</v>
      </c>
      <c r="J916">
        <v>1</v>
      </c>
      <c r="K916" t="s">
        <v>1888</v>
      </c>
      <c r="L916" s="1">
        <v>46195.970601851855</v>
      </c>
      <c r="M916" s="1">
        <v>46195.971168981479</v>
      </c>
      <c r="N916">
        <v>4873</v>
      </c>
      <c r="O916" t="s">
        <v>1849</v>
      </c>
      <c r="P916">
        <v>52</v>
      </c>
      <c r="Q916">
        <v>5.2</v>
      </c>
      <c r="R916" t="s">
        <v>4279</v>
      </c>
      <c r="S916" t="s">
        <v>1851</v>
      </c>
      <c r="T916" t="s">
        <v>1851</v>
      </c>
      <c r="U916" t="s">
        <v>4280</v>
      </c>
      <c r="V916" t="s">
        <v>1851</v>
      </c>
      <c r="W916" t="s">
        <v>1851</v>
      </c>
      <c r="X916" s="1">
        <v>46195.971168981479</v>
      </c>
    </row>
    <row r="917" spans="1:24">
      <c r="A917">
        <v>828</v>
      </c>
      <c r="B917" t="s">
        <v>1857</v>
      </c>
      <c r="C917" t="s">
        <v>1858</v>
      </c>
      <c r="D917">
        <v>1600709</v>
      </c>
      <c r="E917" t="s">
        <v>1885</v>
      </c>
      <c r="F917">
        <v>1</v>
      </c>
      <c r="G917" t="s">
        <v>786</v>
      </c>
      <c r="H917" t="s">
        <v>2013</v>
      </c>
      <c r="I917" t="s">
        <v>1887</v>
      </c>
      <c r="J917">
        <v>1</v>
      </c>
      <c r="K917" t="s">
        <v>1888</v>
      </c>
      <c r="L917" s="1">
        <v>46195.970497685186</v>
      </c>
      <c r="M917" s="1">
        <v>46195.971168981479</v>
      </c>
      <c r="N917">
        <v>5849</v>
      </c>
      <c r="O917" t="s">
        <v>1849</v>
      </c>
      <c r="P917">
        <v>59</v>
      </c>
      <c r="Q917">
        <v>5.9</v>
      </c>
      <c r="R917" t="s">
        <v>4281</v>
      </c>
      <c r="S917" t="s">
        <v>1851</v>
      </c>
      <c r="T917" t="s">
        <v>1851</v>
      </c>
      <c r="U917" t="s">
        <v>4282</v>
      </c>
      <c r="V917" t="s">
        <v>1851</v>
      </c>
      <c r="W917" t="s">
        <v>1851</v>
      </c>
      <c r="X917" s="1">
        <v>46195.971168981479</v>
      </c>
    </row>
    <row r="918" spans="1:24">
      <c r="A918">
        <v>829</v>
      </c>
      <c r="B918" t="s">
        <v>1857</v>
      </c>
      <c r="C918" t="s">
        <v>1858</v>
      </c>
      <c r="D918">
        <v>5208806</v>
      </c>
      <c r="E918" t="s">
        <v>1885</v>
      </c>
      <c r="F918">
        <v>1</v>
      </c>
      <c r="G918" t="s">
        <v>122</v>
      </c>
      <c r="H918" t="s">
        <v>1940</v>
      </c>
      <c r="I918" t="s">
        <v>1887</v>
      </c>
      <c r="J918">
        <v>1</v>
      </c>
      <c r="K918" t="s">
        <v>1888</v>
      </c>
      <c r="L918" s="1">
        <v>46195.970821759256</v>
      </c>
      <c r="M918" s="1">
        <v>46195.971168981479</v>
      </c>
      <c r="N918">
        <v>3031</v>
      </c>
      <c r="O918" t="s">
        <v>1849</v>
      </c>
      <c r="P918">
        <v>70</v>
      </c>
      <c r="Q918">
        <v>7</v>
      </c>
      <c r="R918" t="s">
        <v>4283</v>
      </c>
      <c r="S918" t="s">
        <v>1851</v>
      </c>
      <c r="T918" t="s">
        <v>1851</v>
      </c>
      <c r="U918" t="s">
        <v>4284</v>
      </c>
      <c r="V918" t="s">
        <v>1851</v>
      </c>
      <c r="W918" t="s">
        <v>1851</v>
      </c>
      <c r="X918" s="1">
        <v>46195.971168981479</v>
      </c>
    </row>
    <row r="919" spans="1:24">
      <c r="A919">
        <v>830</v>
      </c>
      <c r="B919" t="s">
        <v>1857</v>
      </c>
      <c r="C919" t="s">
        <v>1858</v>
      </c>
      <c r="D919">
        <v>5208806</v>
      </c>
      <c r="E919" t="s">
        <v>1894</v>
      </c>
      <c r="F919">
        <v>1</v>
      </c>
      <c r="G919" t="s">
        <v>122</v>
      </c>
      <c r="H919" t="s">
        <v>122</v>
      </c>
      <c r="I919" t="s">
        <v>1947</v>
      </c>
      <c r="J919">
        <v>0</v>
      </c>
      <c r="K919" t="s">
        <v>1948</v>
      </c>
      <c r="L919" s="1">
        <v>46195.971296296295</v>
      </c>
      <c r="M919" s="1">
        <v>46195.971412037034</v>
      </c>
      <c r="N919">
        <v>932</v>
      </c>
      <c r="O919" t="s">
        <v>1849</v>
      </c>
      <c r="P919">
        <v>72</v>
      </c>
      <c r="Q919">
        <v>7.2</v>
      </c>
      <c r="R919" t="s">
        <v>1851</v>
      </c>
      <c r="S919" t="s">
        <v>1851</v>
      </c>
      <c r="T919" t="s">
        <v>1851</v>
      </c>
      <c r="U919" t="s">
        <v>4285</v>
      </c>
      <c r="V919" t="s">
        <v>1851</v>
      </c>
      <c r="W919" t="s">
        <v>1851</v>
      </c>
      <c r="X919" s="1">
        <v>46195.971412037034</v>
      </c>
    </row>
    <row r="920" spans="1:24">
      <c r="A920">
        <v>831</v>
      </c>
      <c r="B920" t="s">
        <v>1857</v>
      </c>
      <c r="C920" t="s">
        <v>1858</v>
      </c>
      <c r="D920">
        <v>2708808</v>
      </c>
      <c r="E920" t="s">
        <v>1894</v>
      </c>
      <c r="F920">
        <v>1</v>
      </c>
      <c r="G920" t="s">
        <v>496</v>
      </c>
      <c r="H920" t="s">
        <v>496</v>
      </c>
      <c r="I920" t="s">
        <v>2010</v>
      </c>
      <c r="J920">
        <v>0</v>
      </c>
      <c r="K920" t="s">
        <v>2011</v>
      </c>
      <c r="L920" s="1">
        <v>46195.971296296295</v>
      </c>
      <c r="M920" s="1">
        <v>46195.971412037034</v>
      </c>
      <c r="N920">
        <v>1039</v>
      </c>
      <c r="O920" t="s">
        <v>1849</v>
      </c>
      <c r="P920">
        <v>53</v>
      </c>
      <c r="Q920">
        <v>5.3</v>
      </c>
      <c r="R920" t="s">
        <v>1851</v>
      </c>
      <c r="S920" t="s">
        <v>1851</v>
      </c>
      <c r="T920" t="s">
        <v>1851</v>
      </c>
      <c r="U920" t="s">
        <v>4286</v>
      </c>
      <c r="V920" t="s">
        <v>1851</v>
      </c>
      <c r="W920" t="s">
        <v>1851</v>
      </c>
      <c r="X920" s="1">
        <v>46195.971412037034</v>
      </c>
    </row>
    <row r="921" spans="1:24">
      <c r="A921">
        <v>832</v>
      </c>
      <c r="B921" t="s">
        <v>1857</v>
      </c>
      <c r="C921" t="s">
        <v>1858</v>
      </c>
      <c r="D921">
        <v>1600709</v>
      </c>
      <c r="E921" t="s">
        <v>1894</v>
      </c>
      <c r="F921">
        <v>1</v>
      </c>
      <c r="G921" t="s">
        <v>786</v>
      </c>
      <c r="H921" t="s">
        <v>786</v>
      </c>
      <c r="I921" t="s">
        <v>2019</v>
      </c>
      <c r="J921">
        <v>0</v>
      </c>
      <c r="K921" t="s">
        <v>2020</v>
      </c>
      <c r="L921" s="1">
        <v>46195.971319444441</v>
      </c>
      <c r="M921" s="1">
        <v>46195.971435185187</v>
      </c>
      <c r="N921">
        <v>994</v>
      </c>
      <c r="O921" t="s">
        <v>1849</v>
      </c>
      <c r="P921">
        <v>66</v>
      </c>
      <c r="Q921">
        <v>6.6</v>
      </c>
      <c r="R921" t="s">
        <v>1851</v>
      </c>
      <c r="S921" t="s">
        <v>1851</v>
      </c>
      <c r="T921" t="s">
        <v>1851</v>
      </c>
      <c r="U921" t="s">
        <v>4287</v>
      </c>
      <c r="V921" t="s">
        <v>1851</v>
      </c>
      <c r="W921" t="s">
        <v>1851</v>
      </c>
      <c r="X921" s="1">
        <v>46195.971435185187</v>
      </c>
    </row>
    <row r="922" spans="1:24">
      <c r="A922">
        <v>833</v>
      </c>
      <c r="B922" t="s">
        <v>1857</v>
      </c>
      <c r="C922" t="s">
        <v>1858</v>
      </c>
      <c r="D922">
        <v>2900603</v>
      </c>
      <c r="E922" t="s">
        <v>1885</v>
      </c>
      <c r="F922">
        <v>1</v>
      </c>
      <c r="G922" t="s">
        <v>196</v>
      </c>
      <c r="H922" t="s">
        <v>2022</v>
      </c>
      <c r="I922" t="s">
        <v>1887</v>
      </c>
      <c r="J922">
        <v>1</v>
      </c>
      <c r="K922" t="s">
        <v>1888</v>
      </c>
      <c r="L922" s="1">
        <v>46195.97146990741</v>
      </c>
      <c r="M922" s="1">
        <v>46195.971712962964</v>
      </c>
      <c r="N922">
        <v>2114</v>
      </c>
      <c r="O922" t="s">
        <v>1849</v>
      </c>
      <c r="P922">
        <v>59</v>
      </c>
      <c r="Q922">
        <v>5.9</v>
      </c>
      <c r="R922" t="s">
        <v>4288</v>
      </c>
      <c r="S922" t="s">
        <v>1851</v>
      </c>
      <c r="T922" t="s">
        <v>1851</v>
      </c>
      <c r="U922" t="s">
        <v>4289</v>
      </c>
      <c r="V922" t="s">
        <v>1851</v>
      </c>
      <c r="W922" t="s">
        <v>1851</v>
      </c>
      <c r="X922" s="1">
        <v>46195.971712962964</v>
      </c>
    </row>
    <row r="923" spans="1:24">
      <c r="A923">
        <v>834</v>
      </c>
      <c r="B923" t="s">
        <v>1857</v>
      </c>
      <c r="C923" t="s">
        <v>1858</v>
      </c>
      <c r="D923">
        <v>1300508</v>
      </c>
      <c r="E923" t="s">
        <v>1885</v>
      </c>
      <c r="F923">
        <v>1</v>
      </c>
      <c r="G923" t="s">
        <v>879</v>
      </c>
      <c r="H923" t="s">
        <v>2028</v>
      </c>
      <c r="I923" t="s">
        <v>1887</v>
      </c>
      <c r="J923">
        <v>1</v>
      </c>
      <c r="K923" t="s">
        <v>1888</v>
      </c>
      <c r="L923" s="1">
        <v>46195.97148148148</v>
      </c>
      <c r="M923" s="1">
        <v>46195.971851851849</v>
      </c>
      <c r="N923">
        <v>3163</v>
      </c>
      <c r="O923" t="s">
        <v>1849</v>
      </c>
      <c r="P923">
        <v>92</v>
      </c>
      <c r="Q923">
        <v>9.1999999999999993</v>
      </c>
      <c r="R923" t="s">
        <v>4290</v>
      </c>
      <c r="S923" t="s">
        <v>1851</v>
      </c>
      <c r="T923" t="s">
        <v>1851</v>
      </c>
      <c r="U923" t="s">
        <v>4291</v>
      </c>
      <c r="V923" t="s">
        <v>1851</v>
      </c>
      <c r="W923" t="s">
        <v>1851</v>
      </c>
      <c r="X923" s="1">
        <v>46195.971851851849</v>
      </c>
    </row>
    <row r="924" spans="1:24">
      <c r="A924">
        <v>835</v>
      </c>
      <c r="B924" t="s">
        <v>1857</v>
      </c>
      <c r="C924" t="s">
        <v>1858</v>
      </c>
      <c r="D924">
        <v>5209457</v>
      </c>
      <c r="E924" t="s">
        <v>1885</v>
      </c>
      <c r="F924">
        <v>1</v>
      </c>
      <c r="G924" t="s">
        <v>151</v>
      </c>
      <c r="H924" t="s">
        <v>1956</v>
      </c>
      <c r="I924" t="s">
        <v>1887</v>
      </c>
      <c r="J924">
        <v>1</v>
      </c>
      <c r="K924" t="s">
        <v>1888</v>
      </c>
      <c r="L924" s="1">
        <v>46195.971458333333</v>
      </c>
      <c r="M924" s="1">
        <v>46195.971851851849</v>
      </c>
      <c r="N924">
        <v>3384</v>
      </c>
      <c r="O924" t="s">
        <v>1849</v>
      </c>
      <c r="P924">
        <v>73</v>
      </c>
      <c r="Q924">
        <v>7.3</v>
      </c>
      <c r="R924" t="s">
        <v>4292</v>
      </c>
      <c r="S924" t="s">
        <v>1851</v>
      </c>
      <c r="T924" t="s">
        <v>1851</v>
      </c>
      <c r="U924" t="s">
        <v>4293</v>
      </c>
      <c r="V924" t="s">
        <v>1851</v>
      </c>
      <c r="W924" t="s">
        <v>1851</v>
      </c>
      <c r="X924" s="1">
        <v>46195.971851851849</v>
      </c>
    </row>
    <row r="925" spans="1:24">
      <c r="A925">
        <v>836</v>
      </c>
      <c r="B925" t="s">
        <v>1857</v>
      </c>
      <c r="C925" t="s">
        <v>1858</v>
      </c>
      <c r="D925">
        <v>2900603</v>
      </c>
      <c r="E925" t="s">
        <v>1894</v>
      </c>
      <c r="F925">
        <v>1</v>
      </c>
      <c r="G925" t="s">
        <v>196</v>
      </c>
      <c r="H925" t="s">
        <v>196</v>
      </c>
      <c r="I925" t="s">
        <v>2031</v>
      </c>
      <c r="J925">
        <v>0</v>
      </c>
      <c r="K925" t="s">
        <v>2032</v>
      </c>
      <c r="L925" s="1">
        <v>46195.97184027778</v>
      </c>
      <c r="M925" s="1">
        <v>46195.971956018519</v>
      </c>
      <c r="N925">
        <v>1053</v>
      </c>
      <c r="O925" t="s">
        <v>1849</v>
      </c>
      <c r="P925">
        <v>61</v>
      </c>
      <c r="Q925">
        <v>6.1</v>
      </c>
      <c r="R925" t="s">
        <v>1851</v>
      </c>
      <c r="S925" t="s">
        <v>1851</v>
      </c>
      <c r="T925" t="s">
        <v>1851</v>
      </c>
      <c r="U925" t="s">
        <v>4294</v>
      </c>
      <c r="V925" t="s">
        <v>1851</v>
      </c>
      <c r="W925" t="s">
        <v>1851</v>
      </c>
      <c r="X925" s="1">
        <v>46195.971956018519</v>
      </c>
    </row>
    <row r="926" spans="1:24">
      <c r="A926">
        <v>837</v>
      </c>
      <c r="B926" t="s">
        <v>1857</v>
      </c>
      <c r="C926" t="s">
        <v>1858</v>
      </c>
      <c r="D926">
        <v>5209457</v>
      </c>
      <c r="E926" t="s">
        <v>1894</v>
      </c>
      <c r="F926">
        <v>1</v>
      </c>
      <c r="G926" t="s">
        <v>151</v>
      </c>
      <c r="H926" t="s">
        <v>151</v>
      </c>
      <c r="I926" t="s">
        <v>1965</v>
      </c>
      <c r="J926">
        <v>0</v>
      </c>
      <c r="K926" t="s">
        <v>1966</v>
      </c>
      <c r="L926" s="1">
        <v>46195.971979166665</v>
      </c>
      <c r="M926" s="1">
        <v>46195.972071759257</v>
      </c>
      <c r="N926">
        <v>834</v>
      </c>
      <c r="O926" t="s">
        <v>1849</v>
      </c>
      <c r="P926">
        <v>72</v>
      </c>
      <c r="Q926">
        <v>7.2</v>
      </c>
      <c r="R926" t="s">
        <v>1851</v>
      </c>
      <c r="S926" t="s">
        <v>1851</v>
      </c>
      <c r="T926" t="s">
        <v>1851</v>
      </c>
      <c r="U926" t="s">
        <v>4295</v>
      </c>
      <c r="V926" t="s">
        <v>1851</v>
      </c>
      <c r="W926" t="s">
        <v>1851</v>
      </c>
      <c r="X926" s="1">
        <v>46195.972071759257</v>
      </c>
    </row>
    <row r="927" spans="1:24">
      <c r="A927">
        <v>838</v>
      </c>
      <c r="B927" t="s">
        <v>1857</v>
      </c>
      <c r="C927" t="s">
        <v>1858</v>
      </c>
      <c r="D927">
        <v>1300508</v>
      </c>
      <c r="E927" t="s">
        <v>1894</v>
      </c>
      <c r="F927">
        <v>1</v>
      </c>
      <c r="G927" t="s">
        <v>879</v>
      </c>
      <c r="H927" t="s">
        <v>2038</v>
      </c>
      <c r="I927" t="s">
        <v>2039</v>
      </c>
      <c r="J927">
        <v>1</v>
      </c>
      <c r="K927" t="s">
        <v>2040</v>
      </c>
      <c r="L927" s="1">
        <v>46195.971990740742</v>
      </c>
      <c r="M927" s="1">
        <v>46195.972141203703</v>
      </c>
      <c r="N927">
        <v>1317</v>
      </c>
      <c r="O927" t="s">
        <v>1849</v>
      </c>
      <c r="P927">
        <v>76</v>
      </c>
      <c r="Q927">
        <v>7.6</v>
      </c>
      <c r="R927" t="s">
        <v>1851</v>
      </c>
      <c r="S927" t="s">
        <v>1851</v>
      </c>
      <c r="T927" t="s">
        <v>1851</v>
      </c>
      <c r="U927" t="s">
        <v>4296</v>
      </c>
      <c r="V927" t="s">
        <v>1851</v>
      </c>
      <c r="W927" t="s">
        <v>1851</v>
      </c>
      <c r="X927" s="1">
        <v>46195.972141203703</v>
      </c>
    </row>
    <row r="928" spans="1:24">
      <c r="A928">
        <v>839</v>
      </c>
      <c r="B928" t="s">
        <v>1857</v>
      </c>
      <c r="C928" t="s">
        <v>1858</v>
      </c>
      <c r="D928">
        <v>2901106</v>
      </c>
      <c r="E928" t="s">
        <v>1885</v>
      </c>
      <c r="F928">
        <v>1</v>
      </c>
      <c r="G928" t="s">
        <v>531</v>
      </c>
      <c r="H928" t="s">
        <v>2042</v>
      </c>
      <c r="I928" t="s">
        <v>1887</v>
      </c>
      <c r="J928">
        <v>1</v>
      </c>
      <c r="K928" t="s">
        <v>1888</v>
      </c>
      <c r="L928" s="1">
        <v>46195.972013888888</v>
      </c>
      <c r="M928" s="1">
        <v>46195.972199074073</v>
      </c>
      <c r="N928">
        <v>1587</v>
      </c>
      <c r="O928" t="s">
        <v>1849</v>
      </c>
      <c r="P928">
        <v>79</v>
      </c>
      <c r="Q928">
        <v>7.9</v>
      </c>
      <c r="R928" t="s">
        <v>4297</v>
      </c>
      <c r="S928" t="s">
        <v>1851</v>
      </c>
      <c r="T928" t="s">
        <v>1851</v>
      </c>
      <c r="U928" t="s">
        <v>4298</v>
      </c>
      <c r="V928" t="s">
        <v>1851</v>
      </c>
      <c r="W928" t="s">
        <v>1851</v>
      </c>
      <c r="X928" s="1">
        <v>46195.972199074073</v>
      </c>
    </row>
    <row r="929" spans="1:24">
      <c r="A929">
        <v>840</v>
      </c>
      <c r="B929" t="s">
        <v>1857</v>
      </c>
      <c r="C929" t="s">
        <v>1858</v>
      </c>
      <c r="D929">
        <v>2901106</v>
      </c>
      <c r="E929" t="s">
        <v>1894</v>
      </c>
      <c r="F929">
        <v>1</v>
      </c>
      <c r="G929" t="s">
        <v>531</v>
      </c>
      <c r="H929" t="s">
        <v>531</v>
      </c>
      <c r="I929" t="s">
        <v>2048</v>
      </c>
      <c r="J929">
        <v>0</v>
      </c>
      <c r="K929" t="s">
        <v>2049</v>
      </c>
      <c r="L929" s="1">
        <v>46195.972349537034</v>
      </c>
      <c r="M929" s="1">
        <v>46195.972407407404</v>
      </c>
      <c r="N929">
        <v>490</v>
      </c>
      <c r="O929" t="s">
        <v>1849</v>
      </c>
      <c r="P929">
        <v>82</v>
      </c>
      <c r="Q929">
        <v>8.1999999999999993</v>
      </c>
      <c r="R929" t="s">
        <v>1851</v>
      </c>
      <c r="S929" t="s">
        <v>1851</v>
      </c>
      <c r="T929" t="s">
        <v>1851</v>
      </c>
      <c r="U929" t="s">
        <v>4299</v>
      </c>
      <c r="V929" t="s">
        <v>1851</v>
      </c>
      <c r="W929" t="s">
        <v>1851</v>
      </c>
      <c r="X929" s="1">
        <v>46195.972407407404</v>
      </c>
    </row>
    <row r="930" spans="1:24">
      <c r="A930">
        <v>841</v>
      </c>
      <c r="B930" t="s">
        <v>1857</v>
      </c>
      <c r="C930" t="s">
        <v>1858</v>
      </c>
      <c r="D930">
        <v>5210802</v>
      </c>
      <c r="E930" t="s">
        <v>1885</v>
      </c>
      <c r="F930">
        <v>1</v>
      </c>
      <c r="G930" t="s">
        <v>67</v>
      </c>
      <c r="H930" t="s">
        <v>1975</v>
      </c>
      <c r="I930" t="s">
        <v>1887</v>
      </c>
      <c r="J930">
        <v>1</v>
      </c>
      <c r="K930" t="s">
        <v>1888</v>
      </c>
      <c r="L930" s="1">
        <v>46195.972129629627</v>
      </c>
      <c r="M930" s="1">
        <v>46195.97252314815</v>
      </c>
      <c r="N930">
        <v>3388</v>
      </c>
      <c r="O930" t="s">
        <v>1849</v>
      </c>
      <c r="P930">
        <v>63</v>
      </c>
      <c r="Q930">
        <v>6.3</v>
      </c>
      <c r="R930" t="s">
        <v>4300</v>
      </c>
      <c r="S930" t="s">
        <v>1851</v>
      </c>
      <c r="T930" t="s">
        <v>1851</v>
      </c>
      <c r="U930" t="s">
        <v>4301</v>
      </c>
      <c r="V930" t="s">
        <v>1851</v>
      </c>
      <c r="W930" t="s">
        <v>1851</v>
      </c>
      <c r="X930" s="1">
        <v>46195.97252314815</v>
      </c>
    </row>
    <row r="931" spans="1:24">
      <c r="A931">
        <v>842</v>
      </c>
      <c r="B931" t="s">
        <v>1857</v>
      </c>
      <c r="C931" t="s">
        <v>1858</v>
      </c>
      <c r="D931">
        <v>2902500</v>
      </c>
      <c r="E931" t="s">
        <v>1885</v>
      </c>
      <c r="F931">
        <v>1</v>
      </c>
      <c r="G931" t="s">
        <v>526</v>
      </c>
      <c r="H931" t="s">
        <v>2058</v>
      </c>
      <c r="I931" t="s">
        <v>1887</v>
      </c>
      <c r="J931">
        <v>1</v>
      </c>
      <c r="K931" t="s">
        <v>1888</v>
      </c>
      <c r="L931" s="1">
        <v>46195.972453703704</v>
      </c>
      <c r="M931" s="1">
        <v>46195.972650462965</v>
      </c>
      <c r="N931">
        <v>1744</v>
      </c>
      <c r="O931" t="s">
        <v>1849</v>
      </c>
      <c r="P931">
        <v>53</v>
      </c>
      <c r="Q931">
        <v>5.3</v>
      </c>
      <c r="R931" t="s">
        <v>4302</v>
      </c>
      <c r="S931" t="s">
        <v>1851</v>
      </c>
      <c r="T931" t="s">
        <v>1851</v>
      </c>
      <c r="U931" t="s">
        <v>4303</v>
      </c>
      <c r="V931" t="s">
        <v>1851</v>
      </c>
      <c r="W931" t="s">
        <v>1851</v>
      </c>
      <c r="X931" s="1">
        <v>46195.972650462965</v>
      </c>
    </row>
    <row r="932" spans="1:24">
      <c r="A932">
        <v>843</v>
      </c>
      <c r="B932" t="s">
        <v>1857</v>
      </c>
      <c r="C932" t="s">
        <v>1858</v>
      </c>
      <c r="D932">
        <v>5210802</v>
      </c>
      <c r="E932" t="s">
        <v>1894</v>
      </c>
      <c r="F932">
        <v>1</v>
      </c>
      <c r="G932" t="s">
        <v>67</v>
      </c>
      <c r="H932" t="s">
        <v>67</v>
      </c>
      <c r="I932" t="s">
        <v>1982</v>
      </c>
      <c r="J932">
        <v>0</v>
      </c>
      <c r="K932" t="s">
        <v>1983</v>
      </c>
      <c r="L932" s="1">
        <v>46195.972650462965</v>
      </c>
      <c r="M932" s="1">
        <v>46195.972743055558</v>
      </c>
      <c r="N932">
        <v>850</v>
      </c>
      <c r="O932" t="s">
        <v>1849</v>
      </c>
      <c r="P932">
        <v>62</v>
      </c>
      <c r="Q932">
        <v>6.2</v>
      </c>
      <c r="R932" t="s">
        <v>1851</v>
      </c>
      <c r="S932" t="s">
        <v>1851</v>
      </c>
      <c r="T932" t="s">
        <v>1851</v>
      </c>
      <c r="U932" t="s">
        <v>4304</v>
      </c>
      <c r="V932" t="s">
        <v>1851</v>
      </c>
      <c r="W932" t="s">
        <v>1851</v>
      </c>
      <c r="X932" s="1">
        <v>46195.972743055558</v>
      </c>
    </row>
    <row r="933" spans="1:24">
      <c r="A933">
        <v>844</v>
      </c>
      <c r="B933" t="s">
        <v>1857</v>
      </c>
      <c r="C933" t="s">
        <v>1858</v>
      </c>
      <c r="D933">
        <v>2902500</v>
      </c>
      <c r="E933" t="s">
        <v>1894</v>
      </c>
      <c r="F933">
        <v>1</v>
      </c>
      <c r="G933" t="s">
        <v>526</v>
      </c>
      <c r="H933" t="s">
        <v>526</v>
      </c>
      <c r="I933" t="s">
        <v>2067</v>
      </c>
      <c r="J933">
        <v>0</v>
      </c>
      <c r="K933" t="s">
        <v>2068</v>
      </c>
      <c r="L933" s="1">
        <v>46195.972777777781</v>
      </c>
      <c r="M933" s="1">
        <v>46195.97283564815</v>
      </c>
      <c r="N933">
        <v>500</v>
      </c>
      <c r="O933" t="s">
        <v>1849</v>
      </c>
      <c r="P933">
        <v>63</v>
      </c>
      <c r="Q933">
        <v>6.3</v>
      </c>
      <c r="R933" t="s">
        <v>1851</v>
      </c>
      <c r="S933" t="s">
        <v>1851</v>
      </c>
      <c r="T933" t="s">
        <v>1851</v>
      </c>
      <c r="U933" t="s">
        <v>4305</v>
      </c>
      <c r="V933" t="s">
        <v>1851</v>
      </c>
      <c r="W933" t="s">
        <v>1851</v>
      </c>
      <c r="X933" s="1">
        <v>46195.97283564815</v>
      </c>
    </row>
    <row r="934" spans="1:24">
      <c r="A934">
        <v>845</v>
      </c>
      <c r="B934" t="s">
        <v>1857</v>
      </c>
      <c r="C934" t="s">
        <v>1858</v>
      </c>
      <c r="D934">
        <v>5211800</v>
      </c>
      <c r="E934" t="s">
        <v>1885</v>
      </c>
      <c r="F934">
        <v>1</v>
      </c>
      <c r="G934" t="s">
        <v>117</v>
      </c>
      <c r="H934" t="s">
        <v>1989</v>
      </c>
      <c r="I934" t="s">
        <v>1887</v>
      </c>
      <c r="J934">
        <v>1</v>
      </c>
      <c r="K934" t="s">
        <v>1888</v>
      </c>
      <c r="L934" s="1">
        <v>46195.97278935185</v>
      </c>
      <c r="M934" s="1">
        <v>46195.973090277781</v>
      </c>
      <c r="N934">
        <v>2607</v>
      </c>
      <c r="O934" t="s">
        <v>1849</v>
      </c>
      <c r="P934">
        <v>70</v>
      </c>
      <c r="Q934">
        <v>7</v>
      </c>
      <c r="R934" t="s">
        <v>4306</v>
      </c>
      <c r="S934" t="s">
        <v>1851</v>
      </c>
      <c r="T934" t="s">
        <v>1851</v>
      </c>
      <c r="U934" t="s">
        <v>4307</v>
      </c>
      <c r="V934" t="s">
        <v>1851</v>
      </c>
      <c r="W934" t="s">
        <v>1851</v>
      </c>
      <c r="X934" s="1">
        <v>46195.973090277781</v>
      </c>
    </row>
    <row r="935" spans="1:24">
      <c r="A935">
        <v>846</v>
      </c>
      <c r="B935" t="s">
        <v>1857</v>
      </c>
      <c r="C935" t="s">
        <v>1858</v>
      </c>
      <c r="D935">
        <v>2903201</v>
      </c>
      <c r="E935" t="s">
        <v>1885</v>
      </c>
      <c r="F935">
        <v>1</v>
      </c>
      <c r="G935" t="s">
        <v>456</v>
      </c>
      <c r="H935" t="s">
        <v>2074</v>
      </c>
      <c r="I935" t="s">
        <v>1887</v>
      </c>
      <c r="J935">
        <v>1</v>
      </c>
      <c r="K935" t="s">
        <v>1888</v>
      </c>
      <c r="L935" s="1">
        <v>46195.972893518519</v>
      </c>
      <c r="M935" s="1">
        <v>46195.973136574074</v>
      </c>
      <c r="N935">
        <v>2099</v>
      </c>
      <c r="O935" t="s">
        <v>1849</v>
      </c>
      <c r="P935">
        <v>62</v>
      </c>
      <c r="Q935">
        <v>6.2</v>
      </c>
      <c r="R935" t="s">
        <v>4308</v>
      </c>
      <c r="S935" t="s">
        <v>1851</v>
      </c>
      <c r="T935" t="s">
        <v>1851</v>
      </c>
      <c r="U935" t="s">
        <v>4309</v>
      </c>
      <c r="V935" t="s">
        <v>1851</v>
      </c>
      <c r="W935" t="s">
        <v>1851</v>
      </c>
      <c r="X935" s="1">
        <v>46195.973136574074</v>
      </c>
    </row>
    <row r="936" spans="1:24">
      <c r="A936">
        <v>847</v>
      </c>
      <c r="B936" t="s">
        <v>1857</v>
      </c>
      <c r="C936" t="s">
        <v>1858</v>
      </c>
      <c r="D936">
        <v>5211800</v>
      </c>
      <c r="E936" t="s">
        <v>1894</v>
      </c>
      <c r="F936">
        <v>1</v>
      </c>
      <c r="G936" t="s">
        <v>117</v>
      </c>
      <c r="H936" t="s">
        <v>117</v>
      </c>
      <c r="I936" t="s">
        <v>1998</v>
      </c>
      <c r="J936">
        <v>0</v>
      </c>
      <c r="K936" t="s">
        <v>1999</v>
      </c>
      <c r="L936" s="1">
        <v>46195.973217592589</v>
      </c>
      <c r="M936" s="1">
        <v>46195.973344907405</v>
      </c>
      <c r="N936">
        <v>1021</v>
      </c>
      <c r="O936" t="s">
        <v>1849</v>
      </c>
      <c r="P936">
        <v>71</v>
      </c>
      <c r="Q936">
        <v>7.1</v>
      </c>
      <c r="R936" t="s">
        <v>1851</v>
      </c>
      <c r="S936" t="s">
        <v>1851</v>
      </c>
      <c r="T936" t="s">
        <v>1851</v>
      </c>
      <c r="U936" t="s">
        <v>4310</v>
      </c>
      <c r="V936" t="s">
        <v>1851</v>
      </c>
      <c r="W936" t="s">
        <v>1851</v>
      </c>
      <c r="X936" s="1">
        <v>46195.973344907405</v>
      </c>
    </row>
    <row r="937" spans="1:24">
      <c r="A937">
        <v>848</v>
      </c>
      <c r="B937" t="s">
        <v>1857</v>
      </c>
      <c r="C937" t="s">
        <v>1858</v>
      </c>
      <c r="D937">
        <v>2903201</v>
      </c>
      <c r="E937" t="s">
        <v>1894</v>
      </c>
      <c r="F937">
        <v>1</v>
      </c>
      <c r="G937" t="s">
        <v>456</v>
      </c>
      <c r="H937" t="s">
        <v>456</v>
      </c>
      <c r="I937" t="s">
        <v>2080</v>
      </c>
      <c r="J937">
        <v>0</v>
      </c>
      <c r="K937" t="s">
        <v>2081</v>
      </c>
      <c r="L937" s="1">
        <v>46195.973263888889</v>
      </c>
      <c r="M937" s="1">
        <v>46195.973391203705</v>
      </c>
      <c r="N937">
        <v>1190</v>
      </c>
      <c r="O937" t="s">
        <v>1849</v>
      </c>
      <c r="P937">
        <v>66</v>
      </c>
      <c r="Q937">
        <v>6.6</v>
      </c>
      <c r="R937" t="s">
        <v>1851</v>
      </c>
      <c r="S937" t="s">
        <v>1851</v>
      </c>
      <c r="T937" t="s">
        <v>1851</v>
      </c>
      <c r="U937" t="s">
        <v>4311</v>
      </c>
      <c r="V937" t="s">
        <v>1851</v>
      </c>
      <c r="W937" t="s">
        <v>1851</v>
      </c>
      <c r="X937" s="1">
        <v>46195.973391203705</v>
      </c>
    </row>
    <row r="938" spans="1:24">
      <c r="A938">
        <v>849</v>
      </c>
      <c r="B938" t="s">
        <v>1857</v>
      </c>
      <c r="C938" t="s">
        <v>1858</v>
      </c>
      <c r="D938">
        <v>2911303</v>
      </c>
      <c r="E938" t="s">
        <v>1885</v>
      </c>
      <c r="F938">
        <v>1</v>
      </c>
      <c r="G938" t="s">
        <v>536</v>
      </c>
      <c r="H938" t="s">
        <v>2089</v>
      </c>
      <c r="I938" t="s">
        <v>1887</v>
      </c>
      <c r="J938">
        <v>1</v>
      </c>
      <c r="K938" t="s">
        <v>1888</v>
      </c>
      <c r="L938" s="1">
        <v>46195.973449074074</v>
      </c>
      <c r="M938" s="1">
        <v>46195.973773148151</v>
      </c>
      <c r="N938">
        <v>2780</v>
      </c>
      <c r="O938" t="s">
        <v>1849</v>
      </c>
      <c r="P938">
        <v>77</v>
      </c>
      <c r="Q938">
        <v>7.7</v>
      </c>
      <c r="R938" t="s">
        <v>4312</v>
      </c>
      <c r="S938" t="s">
        <v>1851</v>
      </c>
      <c r="T938" t="s">
        <v>1851</v>
      </c>
      <c r="U938" t="s">
        <v>4313</v>
      </c>
      <c r="V938" t="s">
        <v>1851</v>
      </c>
      <c r="W938" t="s">
        <v>1851</v>
      </c>
      <c r="X938" s="1">
        <v>46195.973773148151</v>
      </c>
    </row>
    <row r="939" spans="1:24">
      <c r="A939">
        <v>850</v>
      </c>
      <c r="B939" t="s">
        <v>1857</v>
      </c>
      <c r="C939" t="s">
        <v>1858</v>
      </c>
      <c r="D939">
        <v>5213806</v>
      </c>
      <c r="E939" t="s">
        <v>1885</v>
      </c>
      <c r="F939">
        <v>1</v>
      </c>
      <c r="G939" t="s">
        <v>82</v>
      </c>
      <c r="H939" t="s">
        <v>2007</v>
      </c>
      <c r="I939" t="s">
        <v>1887</v>
      </c>
      <c r="J939">
        <v>1</v>
      </c>
      <c r="K939" t="s">
        <v>1888</v>
      </c>
      <c r="L939" s="1">
        <v>46195.973391203705</v>
      </c>
      <c r="M939" s="1">
        <v>46195.97384259259</v>
      </c>
      <c r="N939">
        <v>3911</v>
      </c>
      <c r="O939" t="s">
        <v>1849</v>
      </c>
      <c r="P939">
        <v>76</v>
      </c>
      <c r="Q939">
        <v>7.6</v>
      </c>
      <c r="R939" t="s">
        <v>4314</v>
      </c>
      <c r="S939" t="s">
        <v>1851</v>
      </c>
      <c r="T939" t="s">
        <v>1851</v>
      </c>
      <c r="U939" t="s">
        <v>4315</v>
      </c>
      <c r="V939" t="s">
        <v>1851</v>
      </c>
      <c r="W939" t="s">
        <v>1851</v>
      </c>
      <c r="X939" s="1">
        <v>46195.97384259259</v>
      </c>
    </row>
    <row r="940" spans="1:24">
      <c r="A940">
        <v>851</v>
      </c>
      <c r="B940" t="s">
        <v>1857</v>
      </c>
      <c r="C940" t="s">
        <v>1858</v>
      </c>
      <c r="D940">
        <v>5213806</v>
      </c>
      <c r="E940" t="s">
        <v>1894</v>
      </c>
      <c r="F940">
        <v>1</v>
      </c>
      <c r="G940" t="s">
        <v>82</v>
      </c>
      <c r="H940" t="s">
        <v>82</v>
      </c>
      <c r="I940" t="s">
        <v>2016</v>
      </c>
      <c r="J940">
        <v>0</v>
      </c>
      <c r="K940" t="s">
        <v>2017</v>
      </c>
      <c r="L940" s="1">
        <v>46195.973981481482</v>
      </c>
      <c r="M940" s="1">
        <v>46195.974050925928</v>
      </c>
      <c r="N940">
        <v>597</v>
      </c>
      <c r="O940" t="s">
        <v>1849</v>
      </c>
      <c r="P940">
        <v>73</v>
      </c>
      <c r="Q940">
        <v>7.3</v>
      </c>
      <c r="R940" t="s">
        <v>1851</v>
      </c>
      <c r="S940" t="s">
        <v>1851</v>
      </c>
      <c r="T940" t="s">
        <v>1851</v>
      </c>
      <c r="U940" t="s">
        <v>4316</v>
      </c>
      <c r="V940" t="s">
        <v>1851</v>
      </c>
      <c r="W940" t="s">
        <v>1851</v>
      </c>
      <c r="X940" s="1">
        <v>46195.974050925928</v>
      </c>
    </row>
    <row r="941" spans="1:24">
      <c r="A941">
        <v>852</v>
      </c>
      <c r="B941" t="s">
        <v>1857</v>
      </c>
      <c r="C941" t="s">
        <v>1858</v>
      </c>
      <c r="D941">
        <v>2911303</v>
      </c>
      <c r="E941" t="s">
        <v>1894</v>
      </c>
      <c r="F941">
        <v>1</v>
      </c>
      <c r="G941" t="s">
        <v>536</v>
      </c>
      <c r="H941" t="s">
        <v>2101</v>
      </c>
      <c r="I941" t="s">
        <v>2102</v>
      </c>
      <c r="J941">
        <v>1</v>
      </c>
      <c r="K941" t="s">
        <v>2103</v>
      </c>
      <c r="L941" s="1">
        <v>46195.973912037036</v>
      </c>
      <c r="M941" s="1">
        <v>46195.974062499998</v>
      </c>
      <c r="N941">
        <v>1277</v>
      </c>
      <c r="O941" t="s">
        <v>1849</v>
      </c>
      <c r="P941">
        <v>79</v>
      </c>
      <c r="Q941">
        <v>7.9</v>
      </c>
      <c r="R941" t="s">
        <v>1851</v>
      </c>
      <c r="S941" t="s">
        <v>1851</v>
      </c>
      <c r="T941" t="s">
        <v>1851</v>
      </c>
      <c r="U941" t="s">
        <v>4317</v>
      </c>
      <c r="V941" t="s">
        <v>1851</v>
      </c>
      <c r="W941" t="s">
        <v>1851</v>
      </c>
      <c r="X941" s="1">
        <v>46195.974062499998</v>
      </c>
    </row>
    <row r="942" spans="1:24">
      <c r="A942">
        <v>853</v>
      </c>
      <c r="B942" t="s">
        <v>1857</v>
      </c>
      <c r="C942" t="s">
        <v>1858</v>
      </c>
      <c r="D942">
        <v>2911402</v>
      </c>
      <c r="E942" t="s">
        <v>1885</v>
      </c>
      <c r="F942">
        <v>1</v>
      </c>
      <c r="G942" t="s">
        <v>385</v>
      </c>
      <c r="H942" t="s">
        <v>2108</v>
      </c>
      <c r="I942" t="s">
        <v>1887</v>
      </c>
      <c r="J942">
        <v>1</v>
      </c>
      <c r="K942" t="s">
        <v>1888</v>
      </c>
      <c r="L942" s="1">
        <v>46195.974108796298</v>
      </c>
      <c r="M942" s="1">
        <v>46195.974374999998</v>
      </c>
      <c r="N942">
        <v>2279</v>
      </c>
      <c r="O942" t="s">
        <v>1849</v>
      </c>
      <c r="P942">
        <v>80</v>
      </c>
      <c r="Q942">
        <v>8</v>
      </c>
      <c r="R942" t="s">
        <v>4318</v>
      </c>
      <c r="S942" t="s">
        <v>1851</v>
      </c>
      <c r="T942" t="s">
        <v>1851</v>
      </c>
      <c r="U942" t="s">
        <v>4319</v>
      </c>
      <c r="V942" t="s">
        <v>1851</v>
      </c>
      <c r="W942" t="s">
        <v>1851</v>
      </c>
      <c r="X942" s="1">
        <v>46195.974374999998</v>
      </c>
    </row>
    <row r="943" spans="1:24">
      <c r="A943">
        <v>854</v>
      </c>
      <c r="B943" t="s">
        <v>1857</v>
      </c>
      <c r="C943" t="s">
        <v>1858</v>
      </c>
      <c r="D943">
        <v>1300706</v>
      </c>
      <c r="E943" t="s">
        <v>1885</v>
      </c>
      <c r="F943">
        <v>1</v>
      </c>
      <c r="G943" t="s">
        <v>869</v>
      </c>
      <c r="H943" t="s">
        <v>2045</v>
      </c>
      <c r="I943" t="s">
        <v>1887</v>
      </c>
      <c r="J943">
        <v>1</v>
      </c>
      <c r="K943" t="s">
        <v>1888</v>
      </c>
      <c r="L943" s="1">
        <v>46195.972199074073</v>
      </c>
      <c r="M943" s="1">
        <v>46195.974374999998</v>
      </c>
      <c r="N943">
        <v>18794</v>
      </c>
      <c r="O943" t="s">
        <v>1854</v>
      </c>
      <c r="R943" t="s">
        <v>4320</v>
      </c>
      <c r="S943" t="s">
        <v>1851</v>
      </c>
      <c r="T943" t="s">
        <v>1851</v>
      </c>
      <c r="U943" t="s">
        <v>4321</v>
      </c>
      <c r="V943" t="s">
        <v>1854</v>
      </c>
      <c r="W943" t="s">
        <v>1851</v>
      </c>
      <c r="X943" s="1">
        <v>46195.974374999998</v>
      </c>
    </row>
    <row r="944" spans="1:24">
      <c r="A944">
        <v>855</v>
      </c>
      <c r="B944" t="s">
        <v>1857</v>
      </c>
      <c r="C944" t="s">
        <v>1858</v>
      </c>
      <c r="D944">
        <v>5213905</v>
      </c>
      <c r="E944" t="s">
        <v>1885</v>
      </c>
      <c r="F944">
        <v>1</v>
      </c>
      <c r="G944" t="s">
        <v>56</v>
      </c>
      <c r="H944" t="s">
        <v>2025</v>
      </c>
      <c r="I944" t="s">
        <v>1887</v>
      </c>
      <c r="J944">
        <v>1</v>
      </c>
      <c r="K944" t="s">
        <v>1888</v>
      </c>
      <c r="L944" s="1">
        <v>46195.974108796298</v>
      </c>
      <c r="M944" s="1">
        <v>46195.974479166667</v>
      </c>
      <c r="N944">
        <v>3244</v>
      </c>
      <c r="O944" t="s">
        <v>1849</v>
      </c>
      <c r="P944">
        <v>76</v>
      </c>
      <c r="Q944">
        <v>7.6</v>
      </c>
      <c r="R944" t="s">
        <v>4322</v>
      </c>
      <c r="S944" t="s">
        <v>1851</v>
      </c>
      <c r="T944" t="s">
        <v>1851</v>
      </c>
      <c r="U944" t="s">
        <v>4323</v>
      </c>
      <c r="V944" t="s">
        <v>1851</v>
      </c>
      <c r="W944" t="s">
        <v>1851</v>
      </c>
      <c r="X944" s="1">
        <v>46195.974479166667</v>
      </c>
    </row>
    <row r="945" spans="1:24">
      <c r="A945">
        <v>856</v>
      </c>
      <c r="B945" t="s">
        <v>1857</v>
      </c>
      <c r="C945" t="s">
        <v>1858</v>
      </c>
      <c r="D945">
        <v>2911402</v>
      </c>
      <c r="E945" t="s">
        <v>1894</v>
      </c>
      <c r="F945">
        <v>1</v>
      </c>
      <c r="G945" t="s">
        <v>385</v>
      </c>
      <c r="H945" t="s">
        <v>385</v>
      </c>
      <c r="I945" t="s">
        <v>2117</v>
      </c>
      <c r="J945">
        <v>0</v>
      </c>
      <c r="K945" t="s">
        <v>2118</v>
      </c>
      <c r="L945" s="1">
        <v>46195.97451388889</v>
      </c>
      <c r="M945" s="1">
        <v>46195.974641203706</v>
      </c>
      <c r="N945">
        <v>1122</v>
      </c>
      <c r="O945" t="s">
        <v>1849</v>
      </c>
      <c r="P945">
        <v>83</v>
      </c>
      <c r="Q945">
        <v>8.3000000000000007</v>
      </c>
      <c r="R945" t="s">
        <v>1851</v>
      </c>
      <c r="S945" t="s">
        <v>1851</v>
      </c>
      <c r="T945" t="s">
        <v>1851</v>
      </c>
      <c r="U945" t="s">
        <v>4324</v>
      </c>
      <c r="V945" t="s">
        <v>1851</v>
      </c>
      <c r="W945" t="s">
        <v>1851</v>
      </c>
      <c r="X945" s="1">
        <v>46195.974641203706</v>
      </c>
    </row>
    <row r="946" spans="1:24">
      <c r="A946">
        <v>857</v>
      </c>
      <c r="B946" t="s">
        <v>1857</v>
      </c>
      <c r="C946" t="s">
        <v>1858</v>
      </c>
      <c r="D946">
        <v>1300706</v>
      </c>
      <c r="E946" t="s">
        <v>1885</v>
      </c>
      <c r="F946">
        <v>2</v>
      </c>
      <c r="G946" t="s">
        <v>869</v>
      </c>
      <c r="H946" t="s">
        <v>2045</v>
      </c>
      <c r="I946" t="s">
        <v>1887</v>
      </c>
      <c r="J946">
        <v>1</v>
      </c>
      <c r="K946" t="s">
        <v>1888</v>
      </c>
      <c r="L946" s="1">
        <v>46195.974560185183</v>
      </c>
      <c r="M946" s="1">
        <v>46195.974641203706</v>
      </c>
      <c r="N946">
        <v>721</v>
      </c>
      <c r="O946" t="s">
        <v>1849</v>
      </c>
      <c r="P946">
        <v>92</v>
      </c>
      <c r="Q946">
        <v>9.1999999999999993</v>
      </c>
      <c r="R946" t="s">
        <v>4325</v>
      </c>
      <c r="S946" t="s">
        <v>1851</v>
      </c>
      <c r="T946" t="s">
        <v>1851</v>
      </c>
      <c r="U946" t="s">
        <v>4321</v>
      </c>
      <c r="V946" t="s">
        <v>1851</v>
      </c>
      <c r="W946" t="s">
        <v>1851</v>
      </c>
      <c r="X946" s="1">
        <v>46195.974641203706</v>
      </c>
    </row>
    <row r="947" spans="1:24">
      <c r="A947">
        <v>858</v>
      </c>
      <c r="B947" t="s">
        <v>1857</v>
      </c>
      <c r="C947" t="s">
        <v>1858</v>
      </c>
      <c r="D947">
        <v>5213905</v>
      </c>
      <c r="E947" t="s">
        <v>1894</v>
      </c>
      <c r="F947">
        <v>1</v>
      </c>
      <c r="G947" t="s">
        <v>56</v>
      </c>
      <c r="H947" t="s">
        <v>2034</v>
      </c>
      <c r="I947" t="s">
        <v>2035</v>
      </c>
      <c r="J947">
        <v>1</v>
      </c>
      <c r="K947" t="s">
        <v>2036</v>
      </c>
      <c r="L947" s="1">
        <v>46195.974629629629</v>
      </c>
      <c r="M947" s="1">
        <v>46195.974710648145</v>
      </c>
      <c r="N947">
        <v>693</v>
      </c>
      <c r="O947" t="s">
        <v>1849</v>
      </c>
      <c r="P947">
        <v>75</v>
      </c>
      <c r="Q947">
        <v>7.5</v>
      </c>
      <c r="R947" t="s">
        <v>1851</v>
      </c>
      <c r="S947" t="s">
        <v>1851</v>
      </c>
      <c r="T947" t="s">
        <v>1851</v>
      </c>
      <c r="U947" t="s">
        <v>4326</v>
      </c>
      <c r="V947" t="s">
        <v>1851</v>
      </c>
      <c r="W947" t="s">
        <v>1851</v>
      </c>
      <c r="X947" s="1">
        <v>46195.974710648145</v>
      </c>
    </row>
    <row r="948" spans="1:24">
      <c r="A948">
        <v>859</v>
      </c>
      <c r="B948" t="s">
        <v>1857</v>
      </c>
      <c r="C948" t="s">
        <v>1858</v>
      </c>
      <c r="D948">
        <v>1300706</v>
      </c>
      <c r="E948" t="s">
        <v>1894</v>
      </c>
      <c r="F948">
        <v>1</v>
      </c>
      <c r="G948" t="s">
        <v>869</v>
      </c>
      <c r="H948" t="s">
        <v>2054</v>
      </c>
      <c r="I948" t="s">
        <v>2055</v>
      </c>
      <c r="J948">
        <v>1</v>
      </c>
      <c r="K948" t="s">
        <v>2056</v>
      </c>
      <c r="L948" s="1">
        <v>46195.974768518521</v>
      </c>
      <c r="M948" s="1">
        <v>46195.974872685183</v>
      </c>
      <c r="N948">
        <v>906</v>
      </c>
      <c r="O948" t="s">
        <v>1849</v>
      </c>
      <c r="P948">
        <v>97</v>
      </c>
      <c r="Q948">
        <v>9.6999999999999993</v>
      </c>
      <c r="R948" t="s">
        <v>1851</v>
      </c>
      <c r="S948" t="s">
        <v>1851</v>
      </c>
      <c r="T948" t="s">
        <v>1851</v>
      </c>
      <c r="U948" t="s">
        <v>4327</v>
      </c>
      <c r="V948" t="s">
        <v>1851</v>
      </c>
      <c r="W948" t="s">
        <v>1851</v>
      </c>
      <c r="X948" s="1">
        <v>46195.974872685183</v>
      </c>
    </row>
    <row r="949" spans="1:24">
      <c r="A949">
        <v>860</v>
      </c>
      <c r="B949" t="s">
        <v>1857</v>
      </c>
      <c r="C949" t="s">
        <v>1858</v>
      </c>
      <c r="D949">
        <v>2912103</v>
      </c>
      <c r="E949" t="s">
        <v>1885</v>
      </c>
      <c r="F949">
        <v>1</v>
      </c>
      <c r="G949" t="s">
        <v>476</v>
      </c>
      <c r="H949" t="s">
        <v>2124</v>
      </c>
      <c r="I949" t="s">
        <v>1887</v>
      </c>
      <c r="J949">
        <v>1</v>
      </c>
      <c r="K949" t="s">
        <v>1888</v>
      </c>
      <c r="L949" s="1">
        <v>46195.974675925929</v>
      </c>
      <c r="M949" s="1">
        <v>46195.974976851852</v>
      </c>
      <c r="N949">
        <v>2519</v>
      </c>
      <c r="O949" t="s">
        <v>1849</v>
      </c>
      <c r="P949">
        <v>53</v>
      </c>
      <c r="Q949">
        <v>5.3</v>
      </c>
      <c r="R949" t="s">
        <v>4328</v>
      </c>
      <c r="S949" t="s">
        <v>1851</v>
      </c>
      <c r="T949" t="s">
        <v>1851</v>
      </c>
      <c r="U949" t="s">
        <v>4329</v>
      </c>
      <c r="V949" t="s">
        <v>1851</v>
      </c>
      <c r="W949" t="s">
        <v>1851</v>
      </c>
      <c r="X949" s="1">
        <v>46195.974976851852</v>
      </c>
    </row>
    <row r="950" spans="1:24">
      <c r="A950">
        <v>861</v>
      </c>
      <c r="B950" t="s">
        <v>1857</v>
      </c>
      <c r="C950" t="s">
        <v>1858</v>
      </c>
      <c r="D950">
        <v>5214838</v>
      </c>
      <c r="E950" t="s">
        <v>1885</v>
      </c>
      <c r="F950">
        <v>1</v>
      </c>
      <c r="G950" t="s">
        <v>77</v>
      </c>
      <c r="H950" t="s">
        <v>2051</v>
      </c>
      <c r="I950" t="s">
        <v>1887</v>
      </c>
      <c r="J950">
        <v>1</v>
      </c>
      <c r="K950" t="s">
        <v>1888</v>
      </c>
      <c r="L950" s="1">
        <v>46195.974780092591</v>
      </c>
      <c r="M950" s="1">
        <v>46195.975347222222</v>
      </c>
      <c r="N950">
        <v>4957</v>
      </c>
      <c r="O950" t="s">
        <v>1849</v>
      </c>
      <c r="P950">
        <v>69</v>
      </c>
      <c r="Q950">
        <v>6.9</v>
      </c>
      <c r="R950" t="s">
        <v>4330</v>
      </c>
      <c r="S950" t="s">
        <v>1851</v>
      </c>
      <c r="T950" t="s">
        <v>1851</v>
      </c>
      <c r="U950" t="s">
        <v>4331</v>
      </c>
      <c r="V950" t="s">
        <v>1851</v>
      </c>
      <c r="W950" t="s">
        <v>1851</v>
      </c>
      <c r="X950" s="1">
        <v>46195.975347222222</v>
      </c>
    </row>
    <row r="951" spans="1:24">
      <c r="A951">
        <v>862</v>
      </c>
      <c r="B951" t="s">
        <v>1857</v>
      </c>
      <c r="C951" t="s">
        <v>1858</v>
      </c>
      <c r="D951">
        <v>1300839</v>
      </c>
      <c r="E951" t="s">
        <v>1885</v>
      </c>
      <c r="F951">
        <v>1</v>
      </c>
      <c r="G951" t="s">
        <v>796</v>
      </c>
      <c r="H951" t="s">
        <v>2064</v>
      </c>
      <c r="I951" t="s">
        <v>1887</v>
      </c>
      <c r="J951">
        <v>1</v>
      </c>
      <c r="K951" t="s">
        <v>1888</v>
      </c>
      <c r="L951" s="1">
        <v>46195.974930555552</v>
      </c>
      <c r="M951" s="1">
        <v>46195.975347222222</v>
      </c>
      <c r="N951">
        <v>3628</v>
      </c>
      <c r="O951" t="s">
        <v>1849</v>
      </c>
      <c r="P951">
        <v>76</v>
      </c>
      <c r="Q951">
        <v>7.6</v>
      </c>
      <c r="R951" t="s">
        <v>4332</v>
      </c>
      <c r="S951" t="s">
        <v>1851</v>
      </c>
      <c r="T951" t="s">
        <v>1851</v>
      </c>
      <c r="U951" t="s">
        <v>4333</v>
      </c>
      <c r="V951" t="s">
        <v>1851</v>
      </c>
      <c r="W951" t="s">
        <v>1851</v>
      </c>
      <c r="X951" s="1">
        <v>46195.975347222222</v>
      </c>
    </row>
    <row r="952" spans="1:24">
      <c r="A952">
        <v>863</v>
      </c>
      <c r="B952" t="s">
        <v>1857</v>
      </c>
      <c r="C952" t="s">
        <v>1858</v>
      </c>
      <c r="D952">
        <v>2912103</v>
      </c>
      <c r="E952" t="s">
        <v>1894</v>
      </c>
      <c r="F952">
        <v>1</v>
      </c>
      <c r="G952" t="s">
        <v>476</v>
      </c>
      <c r="H952" t="s">
        <v>2128</v>
      </c>
      <c r="I952" t="s">
        <v>2129</v>
      </c>
      <c r="J952">
        <v>1</v>
      </c>
      <c r="K952" t="s">
        <v>2130</v>
      </c>
      <c r="L952" s="1">
        <v>46195.975104166668</v>
      </c>
      <c r="M952" s="1">
        <v>46195.975416666668</v>
      </c>
      <c r="N952">
        <v>2687</v>
      </c>
      <c r="O952" t="s">
        <v>1849</v>
      </c>
      <c r="P952">
        <v>54</v>
      </c>
      <c r="Q952">
        <v>5.4</v>
      </c>
      <c r="R952" t="s">
        <v>1851</v>
      </c>
      <c r="S952" t="s">
        <v>1851</v>
      </c>
      <c r="T952" t="s">
        <v>1851</v>
      </c>
      <c r="U952" t="s">
        <v>4334</v>
      </c>
      <c r="V952" t="s">
        <v>1851</v>
      </c>
      <c r="W952" t="s">
        <v>1851</v>
      </c>
      <c r="X952" s="1">
        <v>46195.975416666668</v>
      </c>
    </row>
    <row r="953" spans="1:24">
      <c r="A953">
        <v>864</v>
      </c>
      <c r="B953" t="s">
        <v>1857</v>
      </c>
      <c r="C953" t="s">
        <v>1858</v>
      </c>
      <c r="D953">
        <v>1300839</v>
      </c>
      <c r="E953" t="s">
        <v>1894</v>
      </c>
      <c r="F953">
        <v>1</v>
      </c>
      <c r="G953" t="s">
        <v>796</v>
      </c>
      <c r="H953" t="s">
        <v>2070</v>
      </c>
      <c r="I953" t="s">
        <v>2071</v>
      </c>
      <c r="J953">
        <v>1</v>
      </c>
      <c r="K953" t="s">
        <v>2072</v>
      </c>
      <c r="L953" s="1">
        <v>46195.975497685184</v>
      </c>
      <c r="M953" s="1">
        <v>46195.97556712963</v>
      </c>
      <c r="N953">
        <v>561</v>
      </c>
      <c r="O953" t="s">
        <v>1849</v>
      </c>
      <c r="P953">
        <v>78</v>
      </c>
      <c r="Q953">
        <v>7.8</v>
      </c>
      <c r="R953" t="s">
        <v>1851</v>
      </c>
      <c r="S953" t="s">
        <v>1851</v>
      </c>
      <c r="T953" t="s">
        <v>1851</v>
      </c>
      <c r="U953" t="s">
        <v>4335</v>
      </c>
      <c r="V953" t="s">
        <v>1851</v>
      </c>
      <c r="W953" t="s">
        <v>1851</v>
      </c>
      <c r="X953" s="1">
        <v>46195.97556712963</v>
      </c>
    </row>
    <row r="954" spans="1:24">
      <c r="A954">
        <v>865</v>
      </c>
      <c r="B954" t="s">
        <v>1857</v>
      </c>
      <c r="C954" t="s">
        <v>1858</v>
      </c>
      <c r="D954">
        <v>5214838</v>
      </c>
      <c r="E954" t="s">
        <v>1894</v>
      </c>
      <c r="F954">
        <v>1</v>
      </c>
      <c r="G954" t="s">
        <v>77</v>
      </c>
      <c r="H954" t="s">
        <v>77</v>
      </c>
      <c r="I954" t="s">
        <v>2061</v>
      </c>
      <c r="J954">
        <v>0</v>
      </c>
      <c r="K954" t="s">
        <v>2062</v>
      </c>
      <c r="L954" s="1">
        <v>46195.975497685184</v>
      </c>
      <c r="M954" s="1">
        <v>46195.975636574076</v>
      </c>
      <c r="N954">
        <v>1219</v>
      </c>
      <c r="O954" t="s">
        <v>1849</v>
      </c>
      <c r="P954">
        <v>68</v>
      </c>
      <c r="Q954">
        <v>6.8</v>
      </c>
      <c r="R954" t="s">
        <v>1851</v>
      </c>
      <c r="S954" t="s">
        <v>1851</v>
      </c>
      <c r="T954" t="s">
        <v>1851</v>
      </c>
      <c r="U954" t="s">
        <v>4336</v>
      </c>
      <c r="V954" t="s">
        <v>1851</v>
      </c>
      <c r="W954" t="s">
        <v>1851</v>
      </c>
      <c r="X954" s="1">
        <v>46195.975636574076</v>
      </c>
    </row>
    <row r="955" spans="1:24">
      <c r="A955">
        <v>866</v>
      </c>
      <c r="B955" t="s">
        <v>1857</v>
      </c>
      <c r="C955" t="s">
        <v>1858</v>
      </c>
      <c r="D955">
        <v>2913705</v>
      </c>
      <c r="E955" t="s">
        <v>1885</v>
      </c>
      <c r="F955">
        <v>1</v>
      </c>
      <c r="G955" t="s">
        <v>212</v>
      </c>
      <c r="H955" t="s">
        <v>2132</v>
      </c>
      <c r="I955" t="s">
        <v>1887</v>
      </c>
      <c r="J955">
        <v>1</v>
      </c>
      <c r="K955" t="s">
        <v>1888</v>
      </c>
      <c r="L955" s="1">
        <v>46195.975451388891</v>
      </c>
      <c r="M955" s="1">
        <v>46195.975821759261</v>
      </c>
      <c r="N955">
        <v>3155</v>
      </c>
      <c r="O955" t="s">
        <v>1849</v>
      </c>
      <c r="P955">
        <v>50</v>
      </c>
      <c r="Q955">
        <v>5</v>
      </c>
      <c r="R955" t="s">
        <v>4337</v>
      </c>
      <c r="S955" t="s">
        <v>1851</v>
      </c>
      <c r="T955" t="s">
        <v>1851</v>
      </c>
      <c r="U955" t="s">
        <v>4338</v>
      </c>
      <c r="V955" t="s">
        <v>1851</v>
      </c>
      <c r="W955" t="s">
        <v>1851</v>
      </c>
      <c r="X955" s="1">
        <v>46195.975821759261</v>
      </c>
    </row>
    <row r="956" spans="1:24">
      <c r="A956">
        <v>867</v>
      </c>
      <c r="B956" t="s">
        <v>1857</v>
      </c>
      <c r="C956" t="s">
        <v>1858</v>
      </c>
      <c r="D956">
        <v>2913705</v>
      </c>
      <c r="E956" t="s">
        <v>1894</v>
      </c>
      <c r="F956">
        <v>1</v>
      </c>
      <c r="G956" t="s">
        <v>212</v>
      </c>
      <c r="H956" t="s">
        <v>212</v>
      </c>
      <c r="I956" t="s">
        <v>2135</v>
      </c>
      <c r="J956">
        <v>0</v>
      </c>
      <c r="K956" t="s">
        <v>2136</v>
      </c>
      <c r="L956" s="1">
        <v>46195.975972222222</v>
      </c>
      <c r="M956" s="1">
        <v>46195.976145833331</v>
      </c>
      <c r="N956">
        <v>1509</v>
      </c>
      <c r="O956" t="s">
        <v>1849</v>
      </c>
      <c r="P956">
        <v>57</v>
      </c>
      <c r="Q956">
        <v>5.7</v>
      </c>
      <c r="R956" t="s">
        <v>1851</v>
      </c>
      <c r="S956" t="s">
        <v>1851</v>
      </c>
      <c r="T956" t="s">
        <v>1851</v>
      </c>
      <c r="U956" t="s">
        <v>4339</v>
      </c>
      <c r="V956" t="s">
        <v>1851</v>
      </c>
      <c r="W956" t="s">
        <v>1851</v>
      </c>
      <c r="X956" s="1">
        <v>46195.976145833331</v>
      </c>
    </row>
    <row r="957" spans="1:24">
      <c r="A957">
        <v>868</v>
      </c>
      <c r="B957" t="s">
        <v>1857</v>
      </c>
      <c r="C957" t="s">
        <v>1858</v>
      </c>
      <c r="D957">
        <v>1301209</v>
      </c>
      <c r="E957" t="s">
        <v>1885</v>
      </c>
      <c r="F957">
        <v>1</v>
      </c>
      <c r="G957" t="s">
        <v>844</v>
      </c>
      <c r="H957" t="s">
        <v>2086</v>
      </c>
      <c r="I957" t="s">
        <v>1887</v>
      </c>
      <c r="J957">
        <v>1</v>
      </c>
      <c r="K957" t="s">
        <v>1888</v>
      </c>
      <c r="L957" s="1">
        <v>46195.975613425922</v>
      </c>
      <c r="M957" s="1">
        <v>46195.976238425923</v>
      </c>
      <c r="N957">
        <v>5382</v>
      </c>
      <c r="O957" t="s">
        <v>1849</v>
      </c>
      <c r="P957">
        <v>63</v>
      </c>
      <c r="Q957">
        <v>6.3</v>
      </c>
      <c r="R957" t="s">
        <v>4340</v>
      </c>
      <c r="S957" t="s">
        <v>1851</v>
      </c>
      <c r="T957" t="s">
        <v>1851</v>
      </c>
      <c r="U957" t="s">
        <v>4341</v>
      </c>
      <c r="V957" t="s">
        <v>1851</v>
      </c>
      <c r="W957" t="s">
        <v>1851</v>
      </c>
      <c r="X957" s="1">
        <v>46195.976238425923</v>
      </c>
    </row>
    <row r="958" spans="1:24">
      <c r="A958">
        <v>869</v>
      </c>
      <c r="B958" t="s">
        <v>1857</v>
      </c>
      <c r="C958" t="s">
        <v>1858</v>
      </c>
      <c r="D958">
        <v>1301209</v>
      </c>
      <c r="E958" t="s">
        <v>1894</v>
      </c>
      <c r="F958">
        <v>1</v>
      </c>
      <c r="G958" t="s">
        <v>844</v>
      </c>
      <c r="H958" t="s">
        <v>844</v>
      </c>
      <c r="I958" t="s">
        <v>2095</v>
      </c>
      <c r="J958">
        <v>0</v>
      </c>
      <c r="K958" t="s">
        <v>2096</v>
      </c>
      <c r="L958" s="1">
        <v>46195.976377314815</v>
      </c>
      <c r="M958" s="1">
        <v>46195.9765625</v>
      </c>
      <c r="N958">
        <v>1579</v>
      </c>
      <c r="O958" t="s">
        <v>1849</v>
      </c>
      <c r="P958">
        <v>66</v>
      </c>
      <c r="Q958">
        <v>6.6</v>
      </c>
      <c r="R958" t="s">
        <v>1851</v>
      </c>
      <c r="S958" t="s">
        <v>1851</v>
      </c>
      <c r="T958" t="s">
        <v>1851</v>
      </c>
      <c r="U958" t="s">
        <v>4342</v>
      </c>
      <c r="V958" t="s">
        <v>1851</v>
      </c>
      <c r="W958" t="s">
        <v>1851</v>
      </c>
      <c r="X958" s="1">
        <v>46195.9765625</v>
      </c>
    </row>
    <row r="959" spans="1:24">
      <c r="A959">
        <v>870</v>
      </c>
      <c r="B959" t="s">
        <v>1857</v>
      </c>
      <c r="C959" t="s">
        <v>1858</v>
      </c>
      <c r="D959">
        <v>5214861</v>
      </c>
      <c r="E959" t="s">
        <v>1885</v>
      </c>
      <c r="F959">
        <v>1</v>
      </c>
      <c r="G959" t="s">
        <v>161</v>
      </c>
      <c r="H959" t="s">
        <v>2077</v>
      </c>
      <c r="I959" t="s">
        <v>1887</v>
      </c>
      <c r="J959">
        <v>1</v>
      </c>
      <c r="K959" t="s">
        <v>1888</v>
      </c>
      <c r="L959" s="1">
        <v>46195.975694444445</v>
      </c>
      <c r="M959" s="1">
        <v>46195.977881944447</v>
      </c>
      <c r="N959">
        <v>18841</v>
      </c>
      <c r="O959" t="s">
        <v>1854</v>
      </c>
      <c r="R959" t="s">
        <v>4343</v>
      </c>
      <c r="S959" t="s">
        <v>1851</v>
      </c>
      <c r="T959" t="s">
        <v>1851</v>
      </c>
      <c r="U959" t="s">
        <v>4344</v>
      </c>
      <c r="V959" t="s">
        <v>1854</v>
      </c>
      <c r="W959" t="s">
        <v>1851</v>
      </c>
      <c r="X959" s="1">
        <v>46195.977881944447</v>
      </c>
    </row>
    <row r="960" spans="1:24">
      <c r="A960">
        <v>871</v>
      </c>
      <c r="B960" t="s">
        <v>1857</v>
      </c>
      <c r="C960" t="s">
        <v>1858</v>
      </c>
      <c r="D960">
        <v>2915007</v>
      </c>
      <c r="E960" t="s">
        <v>1885</v>
      </c>
      <c r="F960">
        <v>1</v>
      </c>
      <c r="G960" t="s">
        <v>390</v>
      </c>
      <c r="H960" t="s">
        <v>2144</v>
      </c>
      <c r="I960" t="s">
        <v>1887</v>
      </c>
      <c r="J960">
        <v>1</v>
      </c>
      <c r="K960" t="s">
        <v>1888</v>
      </c>
      <c r="L960" s="1">
        <v>46195.97619212963</v>
      </c>
      <c r="M960" s="1">
        <v>46195.978356481479</v>
      </c>
      <c r="N960">
        <v>18706</v>
      </c>
      <c r="O960" t="s">
        <v>1854</v>
      </c>
      <c r="R960" t="s">
        <v>4345</v>
      </c>
      <c r="S960" t="s">
        <v>1851</v>
      </c>
      <c r="T960" t="s">
        <v>1851</v>
      </c>
      <c r="U960" t="s">
        <v>4346</v>
      </c>
      <c r="V960" t="s">
        <v>1854</v>
      </c>
      <c r="W960" t="s">
        <v>1851</v>
      </c>
      <c r="X960" s="1">
        <v>46195.978356481479</v>
      </c>
    </row>
    <row r="961" spans="1:24">
      <c r="A961">
        <v>872</v>
      </c>
      <c r="B961" t="s">
        <v>1857</v>
      </c>
      <c r="C961" t="s">
        <v>1858</v>
      </c>
      <c r="D961">
        <v>5214861</v>
      </c>
      <c r="E961" t="s">
        <v>1885</v>
      </c>
      <c r="F961">
        <v>2</v>
      </c>
      <c r="G961" t="s">
        <v>161</v>
      </c>
      <c r="H961" t="s">
        <v>2077</v>
      </c>
      <c r="I961" t="s">
        <v>1887</v>
      </c>
      <c r="J961">
        <v>1</v>
      </c>
      <c r="K961" t="s">
        <v>1888</v>
      </c>
      <c r="L961" s="1">
        <v>46195.978113425925</v>
      </c>
      <c r="M961" s="1">
        <v>46195.978483796294</v>
      </c>
      <c r="N961">
        <v>3263</v>
      </c>
      <c r="O961" t="s">
        <v>1849</v>
      </c>
      <c r="P961">
        <v>71</v>
      </c>
      <c r="Q961">
        <v>7.1</v>
      </c>
      <c r="R961" t="s">
        <v>4347</v>
      </c>
      <c r="S961" t="s">
        <v>1851</v>
      </c>
      <c r="T961" t="s">
        <v>1851</v>
      </c>
      <c r="U961" t="s">
        <v>4344</v>
      </c>
      <c r="V961" t="s">
        <v>1851</v>
      </c>
      <c r="W961" t="s">
        <v>1851</v>
      </c>
      <c r="X961" s="1">
        <v>46195.978483796294</v>
      </c>
    </row>
    <row r="962" spans="1:24">
      <c r="A962">
        <v>873</v>
      </c>
      <c r="B962" t="s">
        <v>1857</v>
      </c>
      <c r="C962" t="s">
        <v>1858</v>
      </c>
      <c r="D962">
        <v>5214861</v>
      </c>
      <c r="E962" t="s">
        <v>1894</v>
      </c>
      <c r="F962">
        <v>1</v>
      </c>
      <c r="G962" t="s">
        <v>161</v>
      </c>
      <c r="H962" t="s">
        <v>161</v>
      </c>
      <c r="I962" t="s">
        <v>2083</v>
      </c>
      <c r="J962">
        <v>0</v>
      </c>
      <c r="K962" t="s">
        <v>2084</v>
      </c>
      <c r="L962" s="1">
        <v>46195.978634259256</v>
      </c>
      <c r="M962" s="1">
        <v>46195.978703703702</v>
      </c>
      <c r="N962">
        <v>613</v>
      </c>
      <c r="O962" t="s">
        <v>1849</v>
      </c>
      <c r="P962">
        <v>72</v>
      </c>
      <c r="Q962">
        <v>7.2</v>
      </c>
      <c r="R962" t="s">
        <v>1851</v>
      </c>
      <c r="S962" t="s">
        <v>1851</v>
      </c>
      <c r="T962" t="s">
        <v>1851</v>
      </c>
      <c r="U962" t="s">
        <v>4348</v>
      </c>
      <c r="V962" t="s">
        <v>1851</v>
      </c>
      <c r="W962" t="s">
        <v>1851</v>
      </c>
      <c r="X962" s="1">
        <v>46195.978703703702</v>
      </c>
    </row>
    <row r="963" spans="1:24">
      <c r="A963">
        <v>874</v>
      </c>
      <c r="B963" t="s">
        <v>1857</v>
      </c>
      <c r="C963" t="s">
        <v>1858</v>
      </c>
      <c r="D963">
        <v>1303403</v>
      </c>
      <c r="E963" t="s">
        <v>1885</v>
      </c>
      <c r="F963">
        <v>1</v>
      </c>
      <c r="G963" t="s">
        <v>758</v>
      </c>
      <c r="H963" t="s">
        <v>2105</v>
      </c>
      <c r="I963" t="s">
        <v>1887</v>
      </c>
      <c r="J963">
        <v>1</v>
      </c>
      <c r="K963" t="s">
        <v>1888</v>
      </c>
      <c r="L963" s="1">
        <v>46195.976597222223</v>
      </c>
      <c r="M963" s="1">
        <v>46195.978773148148</v>
      </c>
      <c r="N963">
        <v>18763</v>
      </c>
      <c r="O963" t="s">
        <v>1854</v>
      </c>
      <c r="R963" t="s">
        <v>4349</v>
      </c>
      <c r="S963" t="s">
        <v>1851</v>
      </c>
      <c r="T963" t="s">
        <v>1851</v>
      </c>
      <c r="U963" t="s">
        <v>4350</v>
      </c>
      <c r="V963" t="s">
        <v>1854</v>
      </c>
      <c r="W963" t="s">
        <v>1851</v>
      </c>
      <c r="X963" s="1">
        <v>46195.978773148148</v>
      </c>
    </row>
    <row r="964" spans="1:24">
      <c r="A964">
        <v>875</v>
      </c>
      <c r="B964" t="s">
        <v>1857</v>
      </c>
      <c r="C964" t="s">
        <v>1858</v>
      </c>
      <c r="D964">
        <v>2915007</v>
      </c>
      <c r="E964" t="s">
        <v>1885</v>
      </c>
      <c r="F964">
        <v>2</v>
      </c>
      <c r="G964" t="s">
        <v>390</v>
      </c>
      <c r="H964" t="s">
        <v>2144</v>
      </c>
      <c r="I964" t="s">
        <v>1887</v>
      </c>
      <c r="J964">
        <v>1</v>
      </c>
      <c r="K964" t="s">
        <v>1888</v>
      </c>
      <c r="L964" s="1">
        <v>46195.978564814817</v>
      </c>
      <c r="M964" s="1">
        <v>46195.980671296296</v>
      </c>
      <c r="N964">
        <v>18236</v>
      </c>
      <c r="O964" t="s">
        <v>1854</v>
      </c>
      <c r="R964" t="s">
        <v>4351</v>
      </c>
      <c r="S964" t="s">
        <v>1851</v>
      </c>
      <c r="T964" t="s">
        <v>1851</v>
      </c>
      <c r="U964" t="s">
        <v>4346</v>
      </c>
      <c r="V964" t="s">
        <v>1854</v>
      </c>
      <c r="W964" t="s">
        <v>1851</v>
      </c>
      <c r="X964" s="1">
        <v>46195.980671296296</v>
      </c>
    </row>
    <row r="965" spans="1:24">
      <c r="A965">
        <v>876</v>
      </c>
      <c r="B965" t="s">
        <v>1857</v>
      </c>
      <c r="C965" t="s">
        <v>1858</v>
      </c>
      <c r="D965">
        <v>5216908</v>
      </c>
      <c r="E965" t="s">
        <v>1885</v>
      </c>
      <c r="F965">
        <v>1</v>
      </c>
      <c r="G965" t="s">
        <v>127</v>
      </c>
      <c r="H965" t="s">
        <v>2092</v>
      </c>
      <c r="I965" t="s">
        <v>1887</v>
      </c>
      <c r="J965">
        <v>1</v>
      </c>
      <c r="K965" t="s">
        <v>1888</v>
      </c>
      <c r="L965" s="1">
        <v>46195.978750000002</v>
      </c>
      <c r="M965" s="1">
        <v>46195.980914351851</v>
      </c>
      <c r="N965">
        <v>18663</v>
      </c>
      <c r="O965" t="s">
        <v>1854</v>
      </c>
      <c r="R965" t="s">
        <v>4352</v>
      </c>
      <c r="S965" t="s">
        <v>1851</v>
      </c>
      <c r="T965" t="s">
        <v>1851</v>
      </c>
      <c r="U965" t="s">
        <v>4353</v>
      </c>
      <c r="V965" t="s">
        <v>1854</v>
      </c>
      <c r="W965" t="s">
        <v>1851</v>
      </c>
      <c r="X965" s="1">
        <v>46195.980914351851</v>
      </c>
    </row>
    <row r="966" spans="1:24">
      <c r="A966">
        <v>877</v>
      </c>
      <c r="B966" t="s">
        <v>1857</v>
      </c>
      <c r="C966" t="s">
        <v>1858</v>
      </c>
      <c r="D966">
        <v>1303403</v>
      </c>
      <c r="E966" t="s">
        <v>1885</v>
      </c>
      <c r="F966">
        <v>2</v>
      </c>
      <c r="G966" t="s">
        <v>758</v>
      </c>
      <c r="H966" t="s">
        <v>2105</v>
      </c>
      <c r="I966" t="s">
        <v>1887</v>
      </c>
      <c r="J966">
        <v>1</v>
      </c>
      <c r="K966" t="s">
        <v>1888</v>
      </c>
      <c r="L966" s="1">
        <v>46195.978981481479</v>
      </c>
      <c r="M966" s="1">
        <v>46195.981111111112</v>
      </c>
      <c r="N966">
        <v>18428</v>
      </c>
      <c r="O966" t="s">
        <v>1854</v>
      </c>
      <c r="R966" t="s">
        <v>4354</v>
      </c>
      <c r="S966" t="s">
        <v>1851</v>
      </c>
      <c r="T966" t="s">
        <v>1851</v>
      </c>
      <c r="U966" t="s">
        <v>4350</v>
      </c>
      <c r="V966" t="s">
        <v>1854</v>
      </c>
      <c r="W966" t="s">
        <v>1851</v>
      </c>
      <c r="X966" s="1">
        <v>46195.981111111112</v>
      </c>
    </row>
    <row r="967" spans="1:24">
      <c r="A967">
        <v>878</v>
      </c>
      <c r="B967" t="s">
        <v>1857</v>
      </c>
      <c r="C967" t="s">
        <v>1858</v>
      </c>
      <c r="D967">
        <v>5216908</v>
      </c>
      <c r="E967" t="s">
        <v>1885</v>
      </c>
      <c r="F967">
        <v>2</v>
      </c>
      <c r="G967" t="s">
        <v>127</v>
      </c>
      <c r="H967" t="s">
        <v>2092</v>
      </c>
      <c r="I967" t="s">
        <v>1887</v>
      </c>
      <c r="J967">
        <v>1</v>
      </c>
      <c r="K967" t="s">
        <v>1888</v>
      </c>
      <c r="L967" s="1">
        <v>46195.981122685182</v>
      </c>
      <c r="M967" s="1">
        <v>46195.981435185182</v>
      </c>
      <c r="N967">
        <v>2733</v>
      </c>
      <c r="O967" t="s">
        <v>1849</v>
      </c>
      <c r="P967">
        <v>74</v>
      </c>
      <c r="Q967">
        <v>7.4</v>
      </c>
      <c r="R967" t="s">
        <v>4355</v>
      </c>
      <c r="S967" t="s">
        <v>1851</v>
      </c>
      <c r="T967" t="s">
        <v>1851</v>
      </c>
      <c r="U967" t="s">
        <v>4353</v>
      </c>
      <c r="V967" t="s">
        <v>1851</v>
      </c>
      <c r="W967" t="s">
        <v>1851</v>
      </c>
      <c r="X967" s="1">
        <v>46195.981435185182</v>
      </c>
    </row>
    <row r="968" spans="1:24">
      <c r="A968">
        <v>879</v>
      </c>
      <c r="B968" t="s">
        <v>1857</v>
      </c>
      <c r="C968" t="s">
        <v>1858</v>
      </c>
      <c r="D968">
        <v>1303403</v>
      </c>
      <c r="E968" t="s">
        <v>1885</v>
      </c>
      <c r="F968">
        <v>3</v>
      </c>
      <c r="G968" t="s">
        <v>758</v>
      </c>
      <c r="H968" t="s">
        <v>2105</v>
      </c>
      <c r="I968" t="s">
        <v>1887</v>
      </c>
      <c r="J968">
        <v>1</v>
      </c>
      <c r="K968" t="s">
        <v>1888</v>
      </c>
      <c r="L968" s="1">
        <v>46195.981504629628</v>
      </c>
      <c r="M968" s="1">
        <v>46195.981585648151</v>
      </c>
      <c r="N968">
        <v>707</v>
      </c>
      <c r="O968" t="s">
        <v>1849</v>
      </c>
      <c r="P968">
        <v>92</v>
      </c>
      <c r="Q968">
        <v>9.1999999999999993</v>
      </c>
      <c r="R968" t="s">
        <v>4356</v>
      </c>
      <c r="S968" t="s">
        <v>1851</v>
      </c>
      <c r="T968" t="s">
        <v>1851</v>
      </c>
      <c r="U968" t="s">
        <v>4350</v>
      </c>
      <c r="V968" t="s">
        <v>1851</v>
      </c>
      <c r="W968" t="s">
        <v>1851</v>
      </c>
      <c r="X968" s="1">
        <v>46195.981585648151</v>
      </c>
    </row>
    <row r="969" spans="1:24">
      <c r="A969">
        <v>880</v>
      </c>
      <c r="B969" t="s">
        <v>1857</v>
      </c>
      <c r="C969" t="s">
        <v>1858</v>
      </c>
      <c r="D969">
        <v>5216908</v>
      </c>
      <c r="E969" t="s">
        <v>1894</v>
      </c>
      <c r="F969">
        <v>1</v>
      </c>
      <c r="G969" t="s">
        <v>127</v>
      </c>
      <c r="H969" t="s">
        <v>127</v>
      </c>
      <c r="I969" t="s">
        <v>2098</v>
      </c>
      <c r="J969">
        <v>0</v>
      </c>
      <c r="K969" t="s">
        <v>2099</v>
      </c>
      <c r="L969" s="1">
        <v>46195.981585648151</v>
      </c>
      <c r="M969" s="1">
        <v>46195.98165509259</v>
      </c>
      <c r="N969">
        <v>579</v>
      </c>
      <c r="O969" t="s">
        <v>1849</v>
      </c>
      <c r="P969">
        <v>72</v>
      </c>
      <c r="Q969">
        <v>7.2</v>
      </c>
      <c r="R969" t="s">
        <v>1851</v>
      </c>
      <c r="S969" t="s">
        <v>1851</v>
      </c>
      <c r="T969" t="s">
        <v>1851</v>
      </c>
      <c r="U969" t="s">
        <v>4357</v>
      </c>
      <c r="V969" t="s">
        <v>1851</v>
      </c>
      <c r="W969" t="s">
        <v>1851</v>
      </c>
      <c r="X969" s="1">
        <v>46195.98165509259</v>
      </c>
    </row>
    <row r="970" spans="1:24">
      <c r="A970">
        <v>881</v>
      </c>
      <c r="B970" t="s">
        <v>1857</v>
      </c>
      <c r="C970" t="s">
        <v>1858</v>
      </c>
      <c r="D970">
        <v>1303403</v>
      </c>
      <c r="E970" t="s">
        <v>1894</v>
      </c>
      <c r="F970">
        <v>1</v>
      </c>
      <c r="G970" t="s">
        <v>758</v>
      </c>
      <c r="H970" t="s">
        <v>758</v>
      </c>
      <c r="I970" t="s">
        <v>2114</v>
      </c>
      <c r="J970">
        <v>0</v>
      </c>
      <c r="K970" t="s">
        <v>2115</v>
      </c>
      <c r="L970" s="1">
        <v>46195.981712962966</v>
      </c>
      <c r="M970" s="1">
        <v>46195.981828703705</v>
      </c>
      <c r="N970">
        <v>977</v>
      </c>
      <c r="O970" t="s">
        <v>1852</v>
      </c>
      <c r="R970" t="s">
        <v>1851</v>
      </c>
      <c r="S970" t="s">
        <v>1851</v>
      </c>
      <c r="T970" t="s">
        <v>1851</v>
      </c>
      <c r="U970" t="s">
        <v>4358</v>
      </c>
      <c r="V970" t="s">
        <v>1851</v>
      </c>
      <c r="W970" t="s">
        <v>1851</v>
      </c>
      <c r="X970" s="1">
        <v>46195.981828703705</v>
      </c>
    </row>
    <row r="971" spans="1:24">
      <c r="A971">
        <v>882</v>
      </c>
      <c r="B971" t="s">
        <v>1857</v>
      </c>
      <c r="C971" t="s">
        <v>1858</v>
      </c>
      <c r="D971">
        <v>1303403</v>
      </c>
      <c r="E971" t="s">
        <v>1894</v>
      </c>
      <c r="F971">
        <v>2</v>
      </c>
      <c r="G971" t="s">
        <v>758</v>
      </c>
      <c r="H971" t="s">
        <v>758</v>
      </c>
      <c r="I971" t="s">
        <v>2114</v>
      </c>
      <c r="J971">
        <v>0</v>
      </c>
      <c r="K971" t="s">
        <v>2115</v>
      </c>
      <c r="L971" s="1">
        <v>46195.98196759259</v>
      </c>
      <c r="M971" s="1">
        <v>46195.982106481482</v>
      </c>
      <c r="N971">
        <v>1144</v>
      </c>
      <c r="O971" t="s">
        <v>1852</v>
      </c>
      <c r="R971" t="s">
        <v>1851</v>
      </c>
      <c r="S971" t="s">
        <v>1851</v>
      </c>
      <c r="T971" t="s">
        <v>1851</v>
      </c>
      <c r="U971" t="s">
        <v>4359</v>
      </c>
      <c r="V971" t="s">
        <v>1851</v>
      </c>
      <c r="W971" t="s">
        <v>1851</v>
      </c>
      <c r="X971" s="1">
        <v>46195.982106481482</v>
      </c>
    </row>
    <row r="972" spans="1:24">
      <c r="A972">
        <v>883</v>
      </c>
      <c r="B972" t="s">
        <v>1857</v>
      </c>
      <c r="C972" t="s">
        <v>1858</v>
      </c>
      <c r="D972">
        <v>1303403</v>
      </c>
      <c r="E972" t="s">
        <v>1894</v>
      </c>
      <c r="F972">
        <v>3</v>
      </c>
      <c r="G972" t="s">
        <v>758</v>
      </c>
      <c r="H972" t="s">
        <v>758</v>
      </c>
      <c r="I972" t="s">
        <v>2114</v>
      </c>
      <c r="J972">
        <v>0</v>
      </c>
      <c r="K972" t="s">
        <v>2115</v>
      </c>
      <c r="L972" s="1">
        <v>46195.98232638889</v>
      </c>
      <c r="M972" s="1">
        <v>46195.982430555552</v>
      </c>
      <c r="N972">
        <v>937</v>
      </c>
      <c r="O972" t="s">
        <v>1852</v>
      </c>
      <c r="R972" t="s">
        <v>1851</v>
      </c>
      <c r="S972" t="s">
        <v>1851</v>
      </c>
      <c r="T972" t="s">
        <v>1851</v>
      </c>
      <c r="U972" t="s">
        <v>4360</v>
      </c>
      <c r="V972" t="s">
        <v>1851</v>
      </c>
      <c r="W972" t="s">
        <v>1851</v>
      </c>
      <c r="X972" s="1">
        <v>46195.982430555552</v>
      </c>
    </row>
    <row r="973" spans="1:24">
      <c r="A973">
        <v>884</v>
      </c>
      <c r="B973" t="s">
        <v>1857</v>
      </c>
      <c r="C973" t="s">
        <v>1858</v>
      </c>
      <c r="D973">
        <v>5220454</v>
      </c>
      <c r="E973" t="s">
        <v>1885</v>
      </c>
      <c r="F973">
        <v>1</v>
      </c>
      <c r="G973" t="s">
        <v>36</v>
      </c>
      <c r="H973" t="s">
        <v>2111</v>
      </c>
      <c r="I973" t="s">
        <v>1887</v>
      </c>
      <c r="J973">
        <v>1</v>
      </c>
      <c r="K973" t="s">
        <v>1888</v>
      </c>
      <c r="L973" s="1">
        <v>46195.981689814813</v>
      </c>
      <c r="M973" s="1">
        <v>46195.982534722221</v>
      </c>
      <c r="N973">
        <v>7274</v>
      </c>
      <c r="O973" t="s">
        <v>1849</v>
      </c>
      <c r="P973">
        <v>67</v>
      </c>
      <c r="Q973">
        <v>6.7</v>
      </c>
      <c r="R973" t="s">
        <v>4361</v>
      </c>
      <c r="S973" t="s">
        <v>1851</v>
      </c>
      <c r="T973" t="s">
        <v>1851</v>
      </c>
      <c r="U973" t="s">
        <v>4362</v>
      </c>
      <c r="V973" t="s">
        <v>1851</v>
      </c>
      <c r="W973" t="s">
        <v>1851</v>
      </c>
      <c r="X973" s="1">
        <v>46195.982534722221</v>
      </c>
    </row>
    <row r="974" spans="1:24">
      <c r="A974">
        <v>885</v>
      </c>
      <c r="B974" t="s">
        <v>1857</v>
      </c>
      <c r="C974" t="s">
        <v>1858</v>
      </c>
      <c r="D974">
        <v>5220454</v>
      </c>
      <c r="E974" t="s">
        <v>1894</v>
      </c>
      <c r="F974">
        <v>1</v>
      </c>
      <c r="G974" t="s">
        <v>36</v>
      </c>
      <c r="H974" t="s">
        <v>36</v>
      </c>
      <c r="I974" t="s">
        <v>2120</v>
      </c>
      <c r="J974">
        <v>0</v>
      </c>
      <c r="K974" t="s">
        <v>2121</v>
      </c>
      <c r="L974" s="1">
        <v>46195.982662037037</v>
      </c>
      <c r="M974" s="1">
        <v>46195.982800925929</v>
      </c>
      <c r="N974">
        <v>1149</v>
      </c>
      <c r="O974" t="s">
        <v>1849</v>
      </c>
      <c r="P974">
        <v>69</v>
      </c>
      <c r="Q974">
        <v>6.9</v>
      </c>
      <c r="R974" t="s">
        <v>1851</v>
      </c>
      <c r="S974" t="s">
        <v>1851</v>
      </c>
      <c r="T974" t="s">
        <v>1851</v>
      </c>
      <c r="U974" t="s">
        <v>4363</v>
      </c>
      <c r="V974" t="s">
        <v>1851</v>
      </c>
      <c r="W974" t="s">
        <v>1851</v>
      </c>
      <c r="X974" s="1">
        <v>46195.982800925929</v>
      </c>
    </row>
    <row r="975" spans="1:24">
      <c r="A975">
        <v>886</v>
      </c>
      <c r="B975" t="s">
        <v>1857</v>
      </c>
      <c r="C975" t="s">
        <v>1858</v>
      </c>
      <c r="D975">
        <v>2915007</v>
      </c>
      <c r="E975" t="s">
        <v>1885</v>
      </c>
      <c r="F975">
        <v>3</v>
      </c>
      <c r="G975" t="s">
        <v>390</v>
      </c>
      <c r="H975" t="s">
        <v>2144</v>
      </c>
      <c r="I975" t="s">
        <v>1887</v>
      </c>
      <c r="J975">
        <v>1</v>
      </c>
      <c r="K975" t="s">
        <v>1888</v>
      </c>
      <c r="L975" s="1">
        <v>46195.981041666666</v>
      </c>
      <c r="M975" s="1">
        <v>46195.983171296299</v>
      </c>
      <c r="N975">
        <v>18360</v>
      </c>
      <c r="O975" t="s">
        <v>1854</v>
      </c>
      <c r="R975" t="s">
        <v>4364</v>
      </c>
      <c r="S975" t="s">
        <v>1851</v>
      </c>
      <c r="T975" t="s">
        <v>1851</v>
      </c>
      <c r="U975" t="s">
        <v>4346</v>
      </c>
      <c r="V975" t="s">
        <v>1854</v>
      </c>
      <c r="W975" t="s">
        <v>1851</v>
      </c>
      <c r="X975" s="1">
        <v>46195.983171296299</v>
      </c>
    </row>
    <row r="976" spans="1:24">
      <c r="A976">
        <v>887</v>
      </c>
      <c r="B976" t="s">
        <v>1857</v>
      </c>
      <c r="C976" t="s">
        <v>1858</v>
      </c>
      <c r="D976">
        <v>2915007</v>
      </c>
      <c r="E976" t="s">
        <v>1894</v>
      </c>
      <c r="F976">
        <v>1</v>
      </c>
      <c r="G976" t="s">
        <v>390</v>
      </c>
      <c r="H976" t="s">
        <v>390</v>
      </c>
      <c r="I976" t="s">
        <v>2166</v>
      </c>
      <c r="J976">
        <v>0</v>
      </c>
      <c r="K976" t="s">
        <v>2167</v>
      </c>
      <c r="L976" s="1">
        <v>46195.983298611114</v>
      </c>
      <c r="M976" s="1">
        <v>46195.983402777776</v>
      </c>
      <c r="N976">
        <v>927</v>
      </c>
      <c r="O976" t="s">
        <v>1852</v>
      </c>
      <c r="R976" t="s">
        <v>1851</v>
      </c>
      <c r="S976" t="s">
        <v>1851</v>
      </c>
      <c r="T976" t="s">
        <v>1851</v>
      </c>
      <c r="U976" t="s">
        <v>4365</v>
      </c>
      <c r="V976" t="s">
        <v>1851</v>
      </c>
      <c r="W976" t="s">
        <v>1851</v>
      </c>
      <c r="X976" s="1">
        <v>46195.983402777776</v>
      </c>
    </row>
    <row r="977" spans="1:24">
      <c r="A977">
        <v>888</v>
      </c>
      <c r="B977" t="s">
        <v>1857</v>
      </c>
      <c r="C977" t="s">
        <v>1858</v>
      </c>
      <c r="D977">
        <v>2915007</v>
      </c>
      <c r="E977" t="s">
        <v>1894</v>
      </c>
      <c r="F977">
        <v>2</v>
      </c>
      <c r="G977" t="s">
        <v>390</v>
      </c>
      <c r="H977" t="s">
        <v>390</v>
      </c>
      <c r="I977" t="s">
        <v>2166</v>
      </c>
      <c r="J977">
        <v>0</v>
      </c>
      <c r="K977" t="s">
        <v>2167</v>
      </c>
      <c r="L977" s="1">
        <v>46195.983518518522</v>
      </c>
      <c r="M977" s="1">
        <v>46195.983611111114</v>
      </c>
      <c r="N977">
        <v>858</v>
      </c>
      <c r="O977" t="s">
        <v>1852</v>
      </c>
      <c r="R977" t="s">
        <v>1851</v>
      </c>
      <c r="S977" t="s">
        <v>1851</v>
      </c>
      <c r="T977" t="s">
        <v>1851</v>
      </c>
      <c r="U977" t="s">
        <v>4366</v>
      </c>
      <c r="V977" t="s">
        <v>1851</v>
      </c>
      <c r="W977" t="s">
        <v>1851</v>
      </c>
      <c r="X977" s="1">
        <v>46195.983611111114</v>
      </c>
    </row>
    <row r="978" spans="1:24">
      <c r="A978">
        <v>889</v>
      </c>
      <c r="B978" t="s">
        <v>1857</v>
      </c>
      <c r="C978" t="s">
        <v>1858</v>
      </c>
      <c r="D978">
        <v>2915007</v>
      </c>
      <c r="E978" t="s">
        <v>1894</v>
      </c>
      <c r="F978">
        <v>3</v>
      </c>
      <c r="G978" t="s">
        <v>390</v>
      </c>
      <c r="H978" t="s">
        <v>390</v>
      </c>
      <c r="I978" t="s">
        <v>2166</v>
      </c>
      <c r="J978">
        <v>0</v>
      </c>
      <c r="K978" t="s">
        <v>2167</v>
      </c>
      <c r="L978" s="1">
        <v>46195.983831018515</v>
      </c>
      <c r="M978" s="1">
        <v>46195.983935185184</v>
      </c>
      <c r="N978">
        <v>868</v>
      </c>
      <c r="O978" t="s">
        <v>1852</v>
      </c>
      <c r="R978" t="s">
        <v>1851</v>
      </c>
      <c r="S978" t="s">
        <v>1851</v>
      </c>
      <c r="T978" t="s">
        <v>1851</v>
      </c>
      <c r="U978" t="s">
        <v>4367</v>
      </c>
      <c r="V978" t="s">
        <v>1851</v>
      </c>
      <c r="W978" t="s">
        <v>1851</v>
      </c>
      <c r="X978" s="1">
        <v>46195.983935185184</v>
      </c>
    </row>
    <row r="979" spans="1:24">
      <c r="A979">
        <v>890</v>
      </c>
      <c r="B979" t="s">
        <v>1857</v>
      </c>
      <c r="C979" t="s">
        <v>1858</v>
      </c>
      <c r="D979">
        <v>2915106</v>
      </c>
      <c r="E979" t="s">
        <v>1885</v>
      </c>
      <c r="F979">
        <v>1</v>
      </c>
      <c r="G979" t="s">
        <v>670</v>
      </c>
      <c r="H979" t="s">
        <v>2201</v>
      </c>
      <c r="I979" t="s">
        <v>1887</v>
      </c>
      <c r="J979">
        <v>1</v>
      </c>
      <c r="K979" t="s">
        <v>1888</v>
      </c>
      <c r="L979" s="1">
        <v>46195.983981481484</v>
      </c>
      <c r="M979" s="1">
        <v>46195.984131944446</v>
      </c>
      <c r="N979">
        <v>1249</v>
      </c>
      <c r="O979" t="s">
        <v>1849</v>
      </c>
      <c r="P979">
        <v>92</v>
      </c>
      <c r="Q979">
        <v>9.1999999999999993</v>
      </c>
      <c r="R979" t="s">
        <v>4368</v>
      </c>
      <c r="S979" t="s">
        <v>1851</v>
      </c>
      <c r="T979" t="s">
        <v>1851</v>
      </c>
      <c r="U979" t="s">
        <v>4369</v>
      </c>
      <c r="V979" t="s">
        <v>1851</v>
      </c>
      <c r="W979" t="s">
        <v>1851</v>
      </c>
      <c r="X979" s="1">
        <v>46195.984131944446</v>
      </c>
    </row>
    <row r="980" spans="1:24">
      <c r="A980">
        <v>891</v>
      </c>
      <c r="B980" t="s">
        <v>1857</v>
      </c>
      <c r="C980" t="s">
        <v>1858</v>
      </c>
      <c r="D980">
        <v>2915106</v>
      </c>
      <c r="E980" t="s">
        <v>1894</v>
      </c>
      <c r="F980">
        <v>1</v>
      </c>
      <c r="G980" t="s">
        <v>670</v>
      </c>
      <c r="H980" t="s">
        <v>670</v>
      </c>
      <c r="I980" t="s">
        <v>2212</v>
      </c>
      <c r="J980">
        <v>0</v>
      </c>
      <c r="K980" t="s">
        <v>2213</v>
      </c>
      <c r="L980" s="1">
        <v>46195.984270833331</v>
      </c>
      <c r="M980" s="1">
        <v>46195.984398148146</v>
      </c>
      <c r="N980">
        <v>1114</v>
      </c>
      <c r="O980" t="s">
        <v>1849</v>
      </c>
      <c r="P980">
        <v>73</v>
      </c>
      <c r="Q980">
        <v>7.3</v>
      </c>
      <c r="R980" t="s">
        <v>1851</v>
      </c>
      <c r="S980" t="s">
        <v>1851</v>
      </c>
      <c r="T980" t="s">
        <v>1851</v>
      </c>
      <c r="U980" t="s">
        <v>4370</v>
      </c>
      <c r="V980" t="s">
        <v>1851</v>
      </c>
      <c r="W980" t="s">
        <v>1851</v>
      </c>
      <c r="X980" s="1">
        <v>46195.984398148146</v>
      </c>
    </row>
    <row r="981" spans="1:24">
      <c r="A981">
        <v>892</v>
      </c>
      <c r="B981" t="s">
        <v>1857</v>
      </c>
      <c r="C981" t="s">
        <v>1858</v>
      </c>
      <c r="D981">
        <v>1500107</v>
      </c>
      <c r="E981" t="s">
        <v>1885</v>
      </c>
      <c r="F981">
        <v>1</v>
      </c>
      <c r="G981" t="s">
        <v>899</v>
      </c>
      <c r="H981" t="s">
        <v>2141</v>
      </c>
      <c r="I981" t="s">
        <v>1887</v>
      </c>
      <c r="J981">
        <v>1</v>
      </c>
      <c r="K981" t="s">
        <v>1888</v>
      </c>
      <c r="L981" s="1">
        <v>46195.982465277775</v>
      </c>
      <c r="M981" s="1">
        <v>46195.984652777777</v>
      </c>
      <c r="N981">
        <v>18829</v>
      </c>
      <c r="O981" t="s">
        <v>1854</v>
      </c>
      <c r="R981" t="s">
        <v>4371</v>
      </c>
      <c r="S981" t="s">
        <v>1851</v>
      </c>
      <c r="T981" t="s">
        <v>1851</v>
      </c>
      <c r="U981" t="s">
        <v>4372</v>
      </c>
      <c r="V981" t="s">
        <v>1854</v>
      </c>
      <c r="W981" t="s">
        <v>1851</v>
      </c>
      <c r="X981" s="1">
        <v>46195.984652777777</v>
      </c>
    </row>
    <row r="982" spans="1:24">
      <c r="A982">
        <v>893</v>
      </c>
      <c r="B982" t="s">
        <v>1857</v>
      </c>
      <c r="C982" t="s">
        <v>1858</v>
      </c>
      <c r="D982">
        <v>2918357</v>
      </c>
      <c r="E982" t="s">
        <v>1885</v>
      </c>
      <c r="F982">
        <v>1</v>
      </c>
      <c r="G982" t="s">
        <v>635</v>
      </c>
      <c r="H982" t="s">
        <v>2247</v>
      </c>
      <c r="I982" t="s">
        <v>1887</v>
      </c>
      <c r="J982">
        <v>1</v>
      </c>
      <c r="K982" t="s">
        <v>1888</v>
      </c>
      <c r="L982" s="1">
        <v>46195.984432870369</v>
      </c>
      <c r="M982" s="1">
        <v>46195.984733796293</v>
      </c>
      <c r="N982">
        <v>2663</v>
      </c>
      <c r="O982" t="s">
        <v>1849</v>
      </c>
      <c r="P982">
        <v>66</v>
      </c>
      <c r="Q982">
        <v>6.6</v>
      </c>
      <c r="R982" t="s">
        <v>4373</v>
      </c>
      <c r="S982" t="s">
        <v>1851</v>
      </c>
      <c r="T982" t="s">
        <v>1851</v>
      </c>
      <c r="U982" t="s">
        <v>4374</v>
      </c>
      <c r="V982" t="s">
        <v>1851</v>
      </c>
      <c r="W982" t="s">
        <v>1851</v>
      </c>
      <c r="X982" s="1">
        <v>46195.984733796293</v>
      </c>
    </row>
    <row r="983" spans="1:24">
      <c r="A983">
        <v>894</v>
      </c>
      <c r="B983" t="s">
        <v>1857</v>
      </c>
      <c r="C983" t="s">
        <v>1858</v>
      </c>
      <c r="D983">
        <v>5100102</v>
      </c>
      <c r="E983" t="s">
        <v>1885</v>
      </c>
      <c r="F983">
        <v>1</v>
      </c>
      <c r="G983" t="s">
        <v>107</v>
      </c>
      <c r="H983" t="s">
        <v>2138</v>
      </c>
      <c r="I983" t="s">
        <v>1887</v>
      </c>
      <c r="J983">
        <v>1</v>
      </c>
      <c r="K983" t="s">
        <v>1888</v>
      </c>
      <c r="L983" s="1">
        <v>46195.982835648145</v>
      </c>
      <c r="M983" s="1">
        <v>46195.985034722224</v>
      </c>
      <c r="N983">
        <v>18940</v>
      </c>
      <c r="O983" t="s">
        <v>1854</v>
      </c>
      <c r="R983" t="s">
        <v>4375</v>
      </c>
      <c r="S983" t="s">
        <v>1851</v>
      </c>
      <c r="T983" t="s">
        <v>1851</v>
      </c>
      <c r="U983" t="s">
        <v>4376</v>
      </c>
      <c r="V983" t="s">
        <v>1854</v>
      </c>
      <c r="W983" t="s">
        <v>1851</v>
      </c>
      <c r="X983" s="1">
        <v>46195.985034722224</v>
      </c>
    </row>
    <row r="984" spans="1:24">
      <c r="A984">
        <v>895</v>
      </c>
      <c r="B984" t="s">
        <v>1857</v>
      </c>
      <c r="C984" t="s">
        <v>1858</v>
      </c>
      <c r="D984">
        <v>2918357</v>
      </c>
      <c r="E984" t="s">
        <v>1894</v>
      </c>
      <c r="F984">
        <v>1</v>
      </c>
      <c r="G984" t="s">
        <v>635</v>
      </c>
      <c r="H984" t="s">
        <v>635</v>
      </c>
      <c r="I984" t="s">
        <v>2300</v>
      </c>
      <c r="J984">
        <v>0</v>
      </c>
      <c r="K984" t="s">
        <v>2301</v>
      </c>
      <c r="L984" s="1">
        <v>46195.984884259262</v>
      </c>
      <c r="M984" s="1">
        <v>46195.985034722224</v>
      </c>
      <c r="N984">
        <v>1304</v>
      </c>
      <c r="O984" t="s">
        <v>1849</v>
      </c>
      <c r="P984">
        <v>77</v>
      </c>
      <c r="Q984">
        <v>7.7</v>
      </c>
      <c r="R984" t="s">
        <v>1851</v>
      </c>
      <c r="S984" t="s">
        <v>1851</v>
      </c>
      <c r="T984" t="s">
        <v>1851</v>
      </c>
      <c r="U984" t="s">
        <v>4377</v>
      </c>
      <c r="V984" t="s">
        <v>1851</v>
      </c>
      <c r="W984" t="s">
        <v>1851</v>
      </c>
      <c r="X984" s="1">
        <v>46195.985034722224</v>
      </c>
    </row>
    <row r="985" spans="1:24">
      <c r="A985">
        <v>896</v>
      </c>
      <c r="B985" t="s">
        <v>1857</v>
      </c>
      <c r="C985" t="s">
        <v>1858</v>
      </c>
      <c r="D985">
        <v>1500107</v>
      </c>
      <c r="E985" t="s">
        <v>1885</v>
      </c>
      <c r="F985">
        <v>2</v>
      </c>
      <c r="G985" t="s">
        <v>899</v>
      </c>
      <c r="H985" t="s">
        <v>2141</v>
      </c>
      <c r="I985" t="s">
        <v>1887</v>
      </c>
      <c r="J985">
        <v>1</v>
      </c>
      <c r="K985" t="s">
        <v>1888</v>
      </c>
      <c r="L985" s="1">
        <v>46195.984884259262</v>
      </c>
      <c r="M985" s="1">
        <v>46195.987002314818</v>
      </c>
      <c r="N985">
        <v>18352</v>
      </c>
      <c r="O985" t="s">
        <v>1854</v>
      </c>
      <c r="R985" t="s">
        <v>4378</v>
      </c>
      <c r="S985" t="s">
        <v>1851</v>
      </c>
      <c r="T985" t="s">
        <v>1851</v>
      </c>
      <c r="U985" t="s">
        <v>4372</v>
      </c>
      <c r="V985" t="s">
        <v>1854</v>
      </c>
      <c r="W985" t="s">
        <v>1851</v>
      </c>
      <c r="X985" s="1">
        <v>46195.987002314818</v>
      </c>
    </row>
    <row r="986" spans="1:24">
      <c r="A986">
        <v>897</v>
      </c>
      <c r="B986" t="s">
        <v>1857</v>
      </c>
      <c r="C986" t="s">
        <v>1858</v>
      </c>
      <c r="D986">
        <v>2918555</v>
      </c>
      <c r="E986" t="s">
        <v>1885</v>
      </c>
      <c r="F986">
        <v>1</v>
      </c>
      <c r="G986" t="s">
        <v>310</v>
      </c>
      <c r="H986" t="s">
        <v>2313</v>
      </c>
      <c r="I986" t="s">
        <v>1887</v>
      </c>
      <c r="J986">
        <v>1</v>
      </c>
      <c r="K986" t="s">
        <v>1888</v>
      </c>
      <c r="L986" s="1">
        <v>46195.985081018516</v>
      </c>
      <c r="M986" s="1">
        <v>46195.987245370372</v>
      </c>
      <c r="N986">
        <v>18704</v>
      </c>
      <c r="O986" t="s">
        <v>1854</v>
      </c>
      <c r="R986" t="s">
        <v>4379</v>
      </c>
      <c r="S986" t="s">
        <v>1851</v>
      </c>
      <c r="T986" t="s">
        <v>1851</v>
      </c>
      <c r="U986" t="s">
        <v>4380</v>
      </c>
      <c r="V986" t="s">
        <v>1854</v>
      </c>
      <c r="W986" t="s">
        <v>1851</v>
      </c>
      <c r="X986" s="1">
        <v>46195.987245370372</v>
      </c>
    </row>
    <row r="987" spans="1:24">
      <c r="A987">
        <v>898</v>
      </c>
      <c r="B987" t="s">
        <v>1857</v>
      </c>
      <c r="C987" t="s">
        <v>1858</v>
      </c>
      <c r="D987">
        <v>5100102</v>
      </c>
      <c r="E987" t="s">
        <v>1885</v>
      </c>
      <c r="F987">
        <v>2</v>
      </c>
      <c r="G987" t="s">
        <v>107</v>
      </c>
      <c r="H987" t="s">
        <v>2138</v>
      </c>
      <c r="I987" t="s">
        <v>1887</v>
      </c>
      <c r="J987">
        <v>1</v>
      </c>
      <c r="K987" t="s">
        <v>1888</v>
      </c>
      <c r="L987" s="1">
        <v>46195.985219907408</v>
      </c>
      <c r="M987" s="1">
        <v>46195.987326388888</v>
      </c>
      <c r="N987">
        <v>18229</v>
      </c>
      <c r="O987" t="s">
        <v>1854</v>
      </c>
      <c r="R987" t="s">
        <v>4381</v>
      </c>
      <c r="S987" t="s">
        <v>1851</v>
      </c>
      <c r="T987" t="s">
        <v>1851</v>
      </c>
      <c r="U987" t="s">
        <v>4376</v>
      </c>
      <c r="V987" t="s">
        <v>1854</v>
      </c>
      <c r="W987" t="s">
        <v>1851</v>
      </c>
      <c r="X987" s="1">
        <v>46195.987326388888</v>
      </c>
    </row>
    <row r="988" spans="1:24">
      <c r="A988">
        <v>899</v>
      </c>
      <c r="B988" t="s">
        <v>1857</v>
      </c>
      <c r="C988" t="s">
        <v>1858</v>
      </c>
      <c r="D988">
        <v>2918555</v>
      </c>
      <c r="E988" t="s">
        <v>1885</v>
      </c>
      <c r="F988">
        <v>2</v>
      </c>
      <c r="G988" t="s">
        <v>310</v>
      </c>
      <c r="H988" t="s">
        <v>2313</v>
      </c>
      <c r="I988" t="s">
        <v>1887</v>
      </c>
      <c r="J988">
        <v>1</v>
      </c>
      <c r="K988" t="s">
        <v>1888</v>
      </c>
      <c r="L988" s="1">
        <v>46195.98746527778</v>
      </c>
      <c r="M988" s="1">
        <v>46195.987638888888</v>
      </c>
      <c r="N988">
        <v>1461</v>
      </c>
      <c r="O988" t="s">
        <v>1849</v>
      </c>
      <c r="P988">
        <v>54</v>
      </c>
      <c r="Q988">
        <v>5.4</v>
      </c>
      <c r="R988" t="s">
        <v>4382</v>
      </c>
      <c r="S988" t="s">
        <v>1851</v>
      </c>
      <c r="T988" t="s">
        <v>1851</v>
      </c>
      <c r="U988" t="s">
        <v>4380</v>
      </c>
      <c r="V988" t="s">
        <v>1851</v>
      </c>
      <c r="W988" t="s">
        <v>1851</v>
      </c>
      <c r="X988" s="1">
        <v>46195.987638888888</v>
      </c>
    </row>
    <row r="989" spans="1:24">
      <c r="A989">
        <v>900</v>
      </c>
      <c r="B989" t="s">
        <v>1857</v>
      </c>
      <c r="C989" t="s">
        <v>1858</v>
      </c>
      <c r="D989">
        <v>2918555</v>
      </c>
      <c r="E989" t="s">
        <v>1894</v>
      </c>
      <c r="F989">
        <v>1</v>
      </c>
      <c r="G989" t="s">
        <v>310</v>
      </c>
      <c r="H989" t="s">
        <v>2322</v>
      </c>
      <c r="I989" t="s">
        <v>2323</v>
      </c>
      <c r="J989">
        <v>1</v>
      </c>
      <c r="K989" t="s">
        <v>4383</v>
      </c>
      <c r="L989" s="1">
        <v>46195.98778935185</v>
      </c>
      <c r="M989" s="1">
        <v>46195.987916666665</v>
      </c>
      <c r="N989">
        <v>1144</v>
      </c>
      <c r="O989" t="s">
        <v>1849</v>
      </c>
      <c r="P989">
        <v>55</v>
      </c>
      <c r="Q989">
        <v>5.5</v>
      </c>
      <c r="R989" t="s">
        <v>1851</v>
      </c>
      <c r="S989" t="s">
        <v>1851</v>
      </c>
      <c r="T989" t="s">
        <v>1851</v>
      </c>
      <c r="U989" t="s">
        <v>4384</v>
      </c>
      <c r="V989" t="s">
        <v>1851</v>
      </c>
      <c r="W989" t="s">
        <v>1851</v>
      </c>
      <c r="X989" s="1">
        <v>46195.987916666665</v>
      </c>
    </row>
    <row r="990" spans="1:24">
      <c r="A990">
        <v>901</v>
      </c>
      <c r="B990" t="s">
        <v>1857</v>
      </c>
      <c r="C990" t="s">
        <v>1858</v>
      </c>
      <c r="D990">
        <v>1500107</v>
      </c>
      <c r="E990" t="s">
        <v>1885</v>
      </c>
      <c r="F990">
        <v>3</v>
      </c>
      <c r="G990" t="s">
        <v>899</v>
      </c>
      <c r="H990" t="s">
        <v>2141</v>
      </c>
      <c r="I990" t="s">
        <v>1887</v>
      </c>
      <c r="J990">
        <v>1</v>
      </c>
      <c r="K990" t="s">
        <v>1888</v>
      </c>
      <c r="L990" s="1">
        <v>46195.987407407411</v>
      </c>
      <c r="M990" s="1">
        <v>46195.989537037036</v>
      </c>
      <c r="N990">
        <v>18379</v>
      </c>
      <c r="O990" t="s">
        <v>1854</v>
      </c>
      <c r="R990" t="s">
        <v>4385</v>
      </c>
      <c r="S990" t="s">
        <v>1851</v>
      </c>
      <c r="T990" t="s">
        <v>1851</v>
      </c>
      <c r="U990" t="s">
        <v>4372</v>
      </c>
      <c r="V990" t="s">
        <v>1854</v>
      </c>
      <c r="W990" t="s">
        <v>1851</v>
      </c>
      <c r="X990" s="1">
        <v>46195.989537037036</v>
      </c>
    </row>
    <row r="991" spans="1:24">
      <c r="A991">
        <v>902</v>
      </c>
      <c r="B991" t="s">
        <v>1857</v>
      </c>
      <c r="C991" t="s">
        <v>1858</v>
      </c>
      <c r="D991">
        <v>5100102</v>
      </c>
      <c r="E991" t="s">
        <v>1885</v>
      </c>
      <c r="F991">
        <v>3</v>
      </c>
      <c r="G991" t="s">
        <v>107</v>
      </c>
      <c r="H991" t="s">
        <v>2138</v>
      </c>
      <c r="I991" t="s">
        <v>1887</v>
      </c>
      <c r="J991">
        <v>1</v>
      </c>
      <c r="K991" t="s">
        <v>1888</v>
      </c>
      <c r="L991" s="1">
        <v>46195.987696759257</v>
      </c>
      <c r="M991" s="1">
        <v>46195.989803240744</v>
      </c>
      <c r="N991">
        <v>18234</v>
      </c>
      <c r="O991" t="s">
        <v>1854</v>
      </c>
      <c r="R991" t="s">
        <v>4386</v>
      </c>
      <c r="S991" t="s">
        <v>1851</v>
      </c>
      <c r="T991" t="s">
        <v>1851</v>
      </c>
      <c r="U991" t="s">
        <v>4376</v>
      </c>
      <c r="V991" t="s">
        <v>1854</v>
      </c>
      <c r="W991" t="s">
        <v>1851</v>
      </c>
      <c r="X991" s="1">
        <v>46195.989803240744</v>
      </c>
    </row>
    <row r="992" spans="1:24">
      <c r="A992">
        <v>903</v>
      </c>
      <c r="B992" t="s">
        <v>1857</v>
      </c>
      <c r="C992" t="s">
        <v>1858</v>
      </c>
      <c r="D992">
        <v>1500107</v>
      </c>
      <c r="E992" t="s">
        <v>1894</v>
      </c>
      <c r="F992">
        <v>1</v>
      </c>
      <c r="G992" t="s">
        <v>899</v>
      </c>
      <c r="H992" t="s">
        <v>899</v>
      </c>
      <c r="I992" t="s">
        <v>2155</v>
      </c>
      <c r="J992">
        <v>0</v>
      </c>
      <c r="K992" t="s">
        <v>2156</v>
      </c>
      <c r="L992" s="1">
        <v>46195.989687499998</v>
      </c>
      <c r="M992" s="1">
        <v>46195.98982638889</v>
      </c>
      <c r="N992">
        <v>1238</v>
      </c>
      <c r="O992" t="s">
        <v>1849</v>
      </c>
      <c r="P992">
        <v>60</v>
      </c>
      <c r="Q992">
        <v>6</v>
      </c>
      <c r="R992" t="s">
        <v>1851</v>
      </c>
      <c r="S992" t="s">
        <v>1851</v>
      </c>
      <c r="T992" t="s">
        <v>1851</v>
      </c>
      <c r="U992" t="s">
        <v>4387</v>
      </c>
      <c r="V992" t="s">
        <v>1851</v>
      </c>
      <c r="W992" t="s">
        <v>1851</v>
      </c>
      <c r="X992" s="1">
        <v>46195.98982638889</v>
      </c>
    </row>
    <row r="993" spans="1:24">
      <c r="A993">
        <v>904</v>
      </c>
      <c r="B993" t="s">
        <v>1857</v>
      </c>
      <c r="C993" t="s">
        <v>1858</v>
      </c>
      <c r="D993">
        <v>5100102</v>
      </c>
      <c r="E993" t="s">
        <v>1894</v>
      </c>
      <c r="F993">
        <v>1</v>
      </c>
      <c r="G993" t="s">
        <v>107</v>
      </c>
      <c r="H993" t="s">
        <v>107</v>
      </c>
      <c r="I993" t="s">
        <v>2151</v>
      </c>
      <c r="J993">
        <v>0</v>
      </c>
      <c r="K993" t="s">
        <v>2152</v>
      </c>
      <c r="L993" s="1">
        <v>46195.989942129629</v>
      </c>
      <c r="M993" s="1">
        <v>46195.990023148152</v>
      </c>
      <c r="N993">
        <v>645</v>
      </c>
      <c r="O993" t="s">
        <v>1849</v>
      </c>
      <c r="P993">
        <v>63</v>
      </c>
      <c r="Q993">
        <v>6.3</v>
      </c>
      <c r="R993" t="s">
        <v>1851</v>
      </c>
      <c r="S993" t="s">
        <v>1851</v>
      </c>
      <c r="T993" t="s">
        <v>1851</v>
      </c>
      <c r="U993" t="s">
        <v>4388</v>
      </c>
      <c r="V993" t="s">
        <v>1851</v>
      </c>
      <c r="W993" t="s">
        <v>1851</v>
      </c>
      <c r="X993" s="1">
        <v>46195.990023148152</v>
      </c>
    </row>
    <row r="994" spans="1:24">
      <c r="A994">
        <v>905</v>
      </c>
      <c r="B994" t="s">
        <v>1857</v>
      </c>
      <c r="C994" t="s">
        <v>1858</v>
      </c>
      <c r="D994">
        <v>2918803</v>
      </c>
      <c r="E994" t="s">
        <v>1885</v>
      </c>
      <c r="F994">
        <v>1</v>
      </c>
      <c r="G994" t="s">
        <v>305</v>
      </c>
      <c r="H994" t="s">
        <v>2346</v>
      </c>
      <c r="I994" t="s">
        <v>1887</v>
      </c>
      <c r="J994">
        <v>1</v>
      </c>
      <c r="K994" t="s">
        <v>1888</v>
      </c>
      <c r="L994" s="1">
        <v>46195.987951388888</v>
      </c>
      <c r="M994" s="1">
        <v>46195.99013888889</v>
      </c>
      <c r="N994">
        <v>18842</v>
      </c>
      <c r="O994" t="s">
        <v>1854</v>
      </c>
      <c r="R994" t="s">
        <v>4389</v>
      </c>
      <c r="S994" t="s">
        <v>1851</v>
      </c>
      <c r="T994" t="s">
        <v>1851</v>
      </c>
      <c r="U994" t="s">
        <v>4390</v>
      </c>
      <c r="V994" t="s">
        <v>1854</v>
      </c>
      <c r="W994" t="s">
        <v>1851</v>
      </c>
      <c r="X994" s="1">
        <v>46195.99013888889</v>
      </c>
    </row>
    <row r="995" spans="1:24">
      <c r="A995">
        <v>906</v>
      </c>
      <c r="B995" t="s">
        <v>1857</v>
      </c>
      <c r="C995" t="s">
        <v>1858</v>
      </c>
      <c r="D995">
        <v>5101902</v>
      </c>
      <c r="E995" t="s">
        <v>1885</v>
      </c>
      <c r="F995">
        <v>1</v>
      </c>
      <c r="G995" t="s">
        <v>146</v>
      </c>
      <c r="H995" t="s">
        <v>2170</v>
      </c>
      <c r="I995" t="s">
        <v>1887</v>
      </c>
      <c r="J995">
        <v>1</v>
      </c>
      <c r="K995" t="s">
        <v>1888</v>
      </c>
      <c r="L995" s="1">
        <v>46195.990069444444</v>
      </c>
      <c r="M995" s="1">
        <v>46195.990405092591</v>
      </c>
      <c r="N995">
        <v>2932</v>
      </c>
      <c r="O995" t="s">
        <v>1849</v>
      </c>
      <c r="P995">
        <v>51</v>
      </c>
      <c r="Q995">
        <v>5.0999999999999996</v>
      </c>
      <c r="R995" t="s">
        <v>4391</v>
      </c>
      <c r="S995" t="s">
        <v>1851</v>
      </c>
      <c r="T995" t="s">
        <v>1851</v>
      </c>
      <c r="U995" t="s">
        <v>4392</v>
      </c>
      <c r="V995" t="s">
        <v>1851</v>
      </c>
      <c r="W995" t="s">
        <v>1851</v>
      </c>
      <c r="X995" s="1">
        <v>46195.990405092591</v>
      </c>
    </row>
    <row r="996" spans="1:24">
      <c r="A996">
        <v>907</v>
      </c>
      <c r="B996" t="s">
        <v>1857</v>
      </c>
      <c r="C996" t="s">
        <v>1858</v>
      </c>
      <c r="D996">
        <v>5101902</v>
      </c>
      <c r="E996" t="s">
        <v>1894</v>
      </c>
      <c r="F996">
        <v>1</v>
      </c>
      <c r="G996" t="s">
        <v>146</v>
      </c>
      <c r="H996" t="s">
        <v>146</v>
      </c>
      <c r="I996" t="s">
        <v>2173</v>
      </c>
      <c r="J996">
        <v>0</v>
      </c>
      <c r="K996" t="s">
        <v>2174</v>
      </c>
      <c r="L996" s="1">
        <v>46195.990555555552</v>
      </c>
      <c r="M996" s="1">
        <v>46195.990694444445</v>
      </c>
      <c r="N996">
        <v>1195</v>
      </c>
      <c r="O996" t="s">
        <v>1849</v>
      </c>
      <c r="P996">
        <v>52</v>
      </c>
      <c r="Q996">
        <v>5.2</v>
      </c>
      <c r="R996" t="s">
        <v>1851</v>
      </c>
      <c r="S996" t="s">
        <v>1851</v>
      </c>
      <c r="T996" t="s">
        <v>1851</v>
      </c>
      <c r="U996" t="s">
        <v>4393</v>
      </c>
      <c r="V996" t="s">
        <v>1851</v>
      </c>
      <c r="W996" t="s">
        <v>1851</v>
      </c>
      <c r="X996" s="1">
        <v>46195.990694444445</v>
      </c>
    </row>
    <row r="997" spans="1:24">
      <c r="A997">
        <v>908</v>
      </c>
      <c r="B997" t="s">
        <v>1857</v>
      </c>
      <c r="C997" t="s">
        <v>1858</v>
      </c>
      <c r="D997">
        <v>5102504</v>
      </c>
      <c r="E997" t="s">
        <v>1885</v>
      </c>
      <c r="F997">
        <v>1</v>
      </c>
      <c r="G997" t="s">
        <v>156</v>
      </c>
      <c r="H997" t="s">
        <v>2177</v>
      </c>
      <c r="I997" t="s">
        <v>1887</v>
      </c>
      <c r="J997">
        <v>1</v>
      </c>
      <c r="K997" t="s">
        <v>1888</v>
      </c>
      <c r="L997" s="1">
        <v>46195.990740740737</v>
      </c>
      <c r="M997" s="1">
        <v>46195.99114583333</v>
      </c>
      <c r="N997">
        <v>3541</v>
      </c>
      <c r="O997" t="s">
        <v>1849</v>
      </c>
      <c r="P997">
        <v>66</v>
      </c>
      <c r="Q997">
        <v>6.6</v>
      </c>
      <c r="R997" t="s">
        <v>4394</v>
      </c>
      <c r="S997" t="s">
        <v>1851</v>
      </c>
      <c r="T997" t="s">
        <v>1851</v>
      </c>
      <c r="U997" t="s">
        <v>4395</v>
      </c>
      <c r="V997" t="s">
        <v>1851</v>
      </c>
      <c r="W997" t="s">
        <v>1851</v>
      </c>
      <c r="X997" s="1">
        <v>46195.99114583333</v>
      </c>
    </row>
    <row r="998" spans="1:24">
      <c r="A998">
        <v>909</v>
      </c>
      <c r="B998" t="s">
        <v>1857</v>
      </c>
      <c r="C998" t="s">
        <v>1858</v>
      </c>
      <c r="D998">
        <v>2918803</v>
      </c>
      <c r="E998" t="s">
        <v>1885</v>
      </c>
      <c r="F998">
        <v>2</v>
      </c>
      <c r="G998" t="s">
        <v>305</v>
      </c>
      <c r="H998" t="s">
        <v>2346</v>
      </c>
      <c r="I998" t="s">
        <v>1887</v>
      </c>
      <c r="J998">
        <v>1</v>
      </c>
      <c r="K998" t="s">
        <v>1888</v>
      </c>
      <c r="L998" s="1">
        <v>46195.990358796298</v>
      </c>
      <c r="M998" s="1">
        <v>46195.991296296299</v>
      </c>
      <c r="N998">
        <v>8106</v>
      </c>
      <c r="O998" t="s">
        <v>1849</v>
      </c>
      <c r="P998">
        <v>45</v>
      </c>
      <c r="Q998">
        <v>4.5</v>
      </c>
      <c r="R998" t="s">
        <v>4396</v>
      </c>
      <c r="S998" t="s">
        <v>1851</v>
      </c>
      <c r="T998" t="s">
        <v>1851</v>
      </c>
      <c r="U998" t="s">
        <v>4390</v>
      </c>
      <c r="V998" t="s">
        <v>1851</v>
      </c>
      <c r="W998" t="s">
        <v>1851</v>
      </c>
      <c r="X998" s="1">
        <v>46195.991296296299</v>
      </c>
    </row>
    <row r="999" spans="1:24">
      <c r="A999">
        <v>910</v>
      </c>
      <c r="B999" t="s">
        <v>1857</v>
      </c>
      <c r="C999" t="s">
        <v>1858</v>
      </c>
      <c r="D999">
        <v>5102504</v>
      </c>
      <c r="E999" t="s">
        <v>1894</v>
      </c>
      <c r="F999">
        <v>1</v>
      </c>
      <c r="G999" t="s">
        <v>156</v>
      </c>
      <c r="H999" t="s">
        <v>156</v>
      </c>
      <c r="I999" t="s">
        <v>2180</v>
      </c>
      <c r="J999">
        <v>0</v>
      </c>
      <c r="K999" t="s">
        <v>2181</v>
      </c>
      <c r="L999" s="1">
        <v>46195.991296296299</v>
      </c>
      <c r="M999" s="1">
        <v>46195.991435185184</v>
      </c>
      <c r="N999">
        <v>1216</v>
      </c>
      <c r="O999" t="s">
        <v>1849</v>
      </c>
      <c r="P999">
        <v>72</v>
      </c>
      <c r="Q999">
        <v>7.2</v>
      </c>
      <c r="R999" t="s">
        <v>1851</v>
      </c>
      <c r="S999" t="s">
        <v>1851</v>
      </c>
      <c r="T999" t="s">
        <v>1851</v>
      </c>
      <c r="U999" t="s">
        <v>4397</v>
      </c>
      <c r="V999" t="s">
        <v>1851</v>
      </c>
      <c r="W999" t="s">
        <v>1851</v>
      </c>
      <c r="X999" s="1">
        <v>46195.991435185184</v>
      </c>
    </row>
    <row r="1000" spans="1:24">
      <c r="A1000">
        <v>911</v>
      </c>
      <c r="B1000" t="s">
        <v>1857</v>
      </c>
      <c r="C1000" t="s">
        <v>1858</v>
      </c>
      <c r="D1000">
        <v>5103437</v>
      </c>
      <c r="E1000" t="s">
        <v>1885</v>
      </c>
      <c r="F1000">
        <v>1</v>
      </c>
      <c r="G1000" t="s">
        <v>46</v>
      </c>
      <c r="H1000" t="s">
        <v>2183</v>
      </c>
      <c r="I1000" t="s">
        <v>1887</v>
      </c>
      <c r="J1000">
        <v>1</v>
      </c>
      <c r="K1000" t="s">
        <v>1888</v>
      </c>
      <c r="L1000" s="1">
        <v>46195.991469907407</v>
      </c>
      <c r="M1000" s="1">
        <v>46195.991585648146</v>
      </c>
      <c r="N1000">
        <v>1003</v>
      </c>
      <c r="O1000" t="s">
        <v>1849</v>
      </c>
      <c r="P1000">
        <v>92</v>
      </c>
      <c r="Q1000">
        <v>9.1999999999999993</v>
      </c>
      <c r="R1000" t="s">
        <v>4398</v>
      </c>
      <c r="S1000" t="s">
        <v>1851</v>
      </c>
      <c r="T1000" t="s">
        <v>1851</v>
      </c>
      <c r="U1000" t="s">
        <v>4399</v>
      </c>
      <c r="V1000" t="s">
        <v>1851</v>
      </c>
      <c r="W1000" t="s">
        <v>1851</v>
      </c>
      <c r="X1000" s="1">
        <v>46195.991585648146</v>
      </c>
    </row>
    <row r="1001" spans="1:24">
      <c r="A1001">
        <v>912</v>
      </c>
      <c r="B1001" t="s">
        <v>1857</v>
      </c>
      <c r="C1001" t="s">
        <v>1858</v>
      </c>
      <c r="D1001">
        <v>2918803</v>
      </c>
      <c r="E1001" t="s">
        <v>1894</v>
      </c>
      <c r="F1001">
        <v>1</v>
      </c>
      <c r="G1001" t="s">
        <v>305</v>
      </c>
      <c r="H1001" t="s">
        <v>305</v>
      </c>
      <c r="I1001" t="s">
        <v>2371</v>
      </c>
      <c r="J1001">
        <v>0</v>
      </c>
      <c r="K1001" t="s">
        <v>2372</v>
      </c>
      <c r="L1001" s="1">
        <v>46195.991435185184</v>
      </c>
      <c r="M1001" s="1">
        <v>46195.991631944446</v>
      </c>
      <c r="N1001">
        <v>1733</v>
      </c>
      <c r="O1001" t="s">
        <v>1849</v>
      </c>
      <c r="P1001">
        <v>55</v>
      </c>
      <c r="Q1001">
        <v>5.5</v>
      </c>
      <c r="R1001" t="s">
        <v>1851</v>
      </c>
      <c r="S1001" t="s">
        <v>1851</v>
      </c>
      <c r="T1001" t="s">
        <v>1851</v>
      </c>
      <c r="U1001" t="s">
        <v>4400</v>
      </c>
      <c r="V1001" t="s">
        <v>1851</v>
      </c>
      <c r="W1001" t="s">
        <v>1851</v>
      </c>
      <c r="X1001" s="1">
        <v>46195.991631944446</v>
      </c>
    </row>
    <row r="1002" spans="1:24">
      <c r="A1002">
        <v>913</v>
      </c>
      <c r="B1002" t="s">
        <v>1857</v>
      </c>
      <c r="C1002" t="s">
        <v>1858</v>
      </c>
      <c r="D1002">
        <v>5103437</v>
      </c>
      <c r="E1002" t="s">
        <v>1894</v>
      </c>
      <c r="F1002">
        <v>1</v>
      </c>
      <c r="G1002" t="s">
        <v>46</v>
      </c>
      <c r="H1002" t="s">
        <v>46</v>
      </c>
      <c r="I1002" t="s">
        <v>2186</v>
      </c>
      <c r="J1002">
        <v>0</v>
      </c>
      <c r="K1002" t="s">
        <v>2187</v>
      </c>
      <c r="L1002" s="1">
        <v>46195.991736111115</v>
      </c>
      <c r="M1002" s="1">
        <v>46195.991851851853</v>
      </c>
      <c r="N1002">
        <v>990</v>
      </c>
      <c r="O1002" t="s">
        <v>1849</v>
      </c>
      <c r="P1002">
        <v>81</v>
      </c>
      <c r="Q1002">
        <v>8.1</v>
      </c>
      <c r="R1002" t="s">
        <v>1851</v>
      </c>
      <c r="S1002" t="s">
        <v>1851</v>
      </c>
      <c r="T1002" t="s">
        <v>1851</v>
      </c>
      <c r="U1002" t="s">
        <v>4401</v>
      </c>
      <c r="V1002" t="s">
        <v>1851</v>
      </c>
      <c r="W1002" t="s">
        <v>1851</v>
      </c>
      <c r="X1002" s="1">
        <v>46195.991851851853</v>
      </c>
    </row>
    <row r="1003" spans="1:24">
      <c r="A1003">
        <v>914</v>
      </c>
      <c r="B1003" t="s">
        <v>1857</v>
      </c>
      <c r="C1003" t="s">
        <v>1858</v>
      </c>
      <c r="D1003">
        <v>2919058</v>
      </c>
      <c r="E1003" t="s">
        <v>1885</v>
      </c>
      <c r="F1003">
        <v>1</v>
      </c>
      <c r="G1003" t="s">
        <v>325</v>
      </c>
      <c r="H1003" t="s">
        <v>2383</v>
      </c>
      <c r="I1003" t="s">
        <v>1887</v>
      </c>
      <c r="J1003">
        <v>1</v>
      </c>
      <c r="K1003" t="s">
        <v>1888</v>
      </c>
      <c r="L1003" s="1">
        <v>46195.991678240738</v>
      </c>
      <c r="M1003" s="1">
        <v>46195.991909722223</v>
      </c>
      <c r="N1003">
        <v>1998</v>
      </c>
      <c r="O1003" t="s">
        <v>1849</v>
      </c>
      <c r="P1003">
        <v>54</v>
      </c>
      <c r="Q1003">
        <v>5.4</v>
      </c>
      <c r="R1003" t="s">
        <v>4402</v>
      </c>
      <c r="S1003" t="s">
        <v>1851</v>
      </c>
      <c r="T1003" t="s">
        <v>1851</v>
      </c>
      <c r="U1003" t="s">
        <v>4403</v>
      </c>
      <c r="V1003" t="s">
        <v>1851</v>
      </c>
      <c r="W1003" t="s">
        <v>1851</v>
      </c>
      <c r="X1003" s="1">
        <v>46195.991909722223</v>
      </c>
    </row>
    <row r="1004" spans="1:24">
      <c r="A1004">
        <v>915</v>
      </c>
      <c r="B1004" t="s">
        <v>1857</v>
      </c>
      <c r="C1004" t="s">
        <v>1858</v>
      </c>
      <c r="D1004">
        <v>1500958</v>
      </c>
      <c r="E1004" t="s">
        <v>1885</v>
      </c>
      <c r="F1004">
        <v>1</v>
      </c>
      <c r="G1004" t="s">
        <v>884</v>
      </c>
      <c r="H1004" t="s">
        <v>2158</v>
      </c>
      <c r="I1004" t="s">
        <v>1887</v>
      </c>
      <c r="J1004">
        <v>1</v>
      </c>
      <c r="K1004" t="s">
        <v>1888</v>
      </c>
      <c r="L1004" s="1">
        <v>46195.989872685182</v>
      </c>
      <c r="M1004" s="1">
        <v>46195.991909722223</v>
      </c>
      <c r="N1004">
        <v>17551</v>
      </c>
      <c r="O1004" t="s">
        <v>1849</v>
      </c>
      <c r="P1004">
        <v>62</v>
      </c>
      <c r="Q1004">
        <v>6.2</v>
      </c>
      <c r="R1004" t="s">
        <v>4404</v>
      </c>
      <c r="S1004" t="s">
        <v>1851</v>
      </c>
      <c r="T1004" t="s">
        <v>1851</v>
      </c>
      <c r="U1004" t="s">
        <v>4405</v>
      </c>
      <c r="V1004" t="s">
        <v>1851</v>
      </c>
      <c r="W1004" t="s">
        <v>1851</v>
      </c>
      <c r="X1004" s="1">
        <v>46195.991909722223</v>
      </c>
    </row>
    <row r="1005" spans="1:24">
      <c r="A1005">
        <v>916</v>
      </c>
      <c r="B1005" t="s">
        <v>1857</v>
      </c>
      <c r="C1005" t="s">
        <v>1858</v>
      </c>
      <c r="D1005">
        <v>1500958</v>
      </c>
      <c r="E1005" t="s">
        <v>1894</v>
      </c>
      <c r="F1005">
        <v>1</v>
      </c>
      <c r="G1005" t="s">
        <v>884</v>
      </c>
      <c r="H1005" t="s">
        <v>2162</v>
      </c>
      <c r="I1005" t="s">
        <v>2163</v>
      </c>
      <c r="J1005">
        <v>1</v>
      </c>
      <c r="K1005" t="s">
        <v>2164</v>
      </c>
      <c r="L1005" s="1">
        <v>46195.992037037038</v>
      </c>
      <c r="M1005" s="1">
        <v>46195.9921412037</v>
      </c>
      <c r="N1005">
        <v>922</v>
      </c>
      <c r="O1005" t="s">
        <v>1849</v>
      </c>
      <c r="P1005">
        <v>64</v>
      </c>
      <c r="Q1005">
        <v>6.4</v>
      </c>
      <c r="R1005" t="s">
        <v>1851</v>
      </c>
      <c r="S1005" t="s">
        <v>1851</v>
      </c>
      <c r="T1005" t="s">
        <v>1851</v>
      </c>
      <c r="U1005" t="s">
        <v>4406</v>
      </c>
      <c r="V1005" t="s">
        <v>1851</v>
      </c>
      <c r="W1005" t="s">
        <v>1851</v>
      </c>
      <c r="X1005" s="1">
        <v>46195.9921412037</v>
      </c>
    </row>
    <row r="1006" spans="1:24">
      <c r="A1006">
        <v>917</v>
      </c>
      <c r="B1006" t="s">
        <v>1857</v>
      </c>
      <c r="C1006" t="s">
        <v>1858</v>
      </c>
      <c r="D1006">
        <v>5104807</v>
      </c>
      <c r="E1006" t="s">
        <v>1885</v>
      </c>
      <c r="F1006">
        <v>1</v>
      </c>
      <c r="G1006" t="s">
        <v>97</v>
      </c>
      <c r="H1006" t="s">
        <v>2192</v>
      </c>
      <c r="I1006" t="s">
        <v>1887</v>
      </c>
      <c r="J1006">
        <v>1</v>
      </c>
      <c r="K1006" t="s">
        <v>1888</v>
      </c>
      <c r="L1006" s="1">
        <v>46195.991909722223</v>
      </c>
      <c r="M1006" s="1">
        <v>46195.992164351854</v>
      </c>
      <c r="N1006">
        <v>2297</v>
      </c>
      <c r="O1006" t="s">
        <v>1849</v>
      </c>
      <c r="P1006">
        <v>77</v>
      </c>
      <c r="Q1006">
        <v>7.7</v>
      </c>
      <c r="R1006" t="s">
        <v>4407</v>
      </c>
      <c r="S1006" t="s">
        <v>1851</v>
      </c>
      <c r="T1006" t="s">
        <v>1851</v>
      </c>
      <c r="U1006" t="s">
        <v>4408</v>
      </c>
      <c r="V1006" t="s">
        <v>1851</v>
      </c>
      <c r="W1006" t="s">
        <v>1851</v>
      </c>
      <c r="X1006" s="1">
        <v>46195.992164351854</v>
      </c>
    </row>
    <row r="1007" spans="1:24">
      <c r="A1007">
        <v>918</v>
      </c>
      <c r="B1007" t="s">
        <v>1857</v>
      </c>
      <c r="C1007" t="s">
        <v>1858</v>
      </c>
      <c r="D1007">
        <v>2919058</v>
      </c>
      <c r="E1007" t="s">
        <v>1894</v>
      </c>
      <c r="F1007">
        <v>1</v>
      </c>
      <c r="G1007" t="s">
        <v>325</v>
      </c>
      <c r="H1007" t="s">
        <v>325</v>
      </c>
      <c r="I1007" t="s">
        <v>2389</v>
      </c>
      <c r="J1007">
        <v>0</v>
      </c>
      <c r="K1007" t="s">
        <v>4409</v>
      </c>
      <c r="L1007" s="1">
        <v>46195.992037037038</v>
      </c>
      <c r="M1007" s="1">
        <v>46195.992199074077</v>
      </c>
      <c r="N1007">
        <v>1373</v>
      </c>
      <c r="O1007" t="s">
        <v>1849</v>
      </c>
      <c r="P1007">
        <v>55</v>
      </c>
      <c r="Q1007">
        <v>5.5</v>
      </c>
      <c r="R1007" t="s">
        <v>1851</v>
      </c>
      <c r="S1007" t="s">
        <v>1851</v>
      </c>
      <c r="T1007" t="s">
        <v>1851</v>
      </c>
      <c r="U1007" t="s">
        <v>4410</v>
      </c>
      <c r="V1007" t="s">
        <v>1851</v>
      </c>
      <c r="W1007" t="s">
        <v>1851</v>
      </c>
      <c r="X1007" s="1">
        <v>46195.992199074077</v>
      </c>
    </row>
    <row r="1008" spans="1:24">
      <c r="A1008">
        <v>919</v>
      </c>
      <c r="B1008" t="s">
        <v>1857</v>
      </c>
      <c r="C1008" t="s">
        <v>1858</v>
      </c>
      <c r="D1008">
        <v>1502707</v>
      </c>
      <c r="E1008" t="s">
        <v>1885</v>
      </c>
      <c r="F1008">
        <v>1</v>
      </c>
      <c r="G1008" t="s">
        <v>752</v>
      </c>
      <c r="H1008" t="s">
        <v>2189</v>
      </c>
      <c r="I1008" t="s">
        <v>1887</v>
      </c>
      <c r="J1008">
        <v>1</v>
      </c>
      <c r="K1008" t="s">
        <v>1888</v>
      </c>
      <c r="L1008" s="1">
        <v>46195.9921875</v>
      </c>
      <c r="M1008" s="1">
        <v>46195.992337962962</v>
      </c>
      <c r="N1008">
        <v>1349</v>
      </c>
      <c r="O1008" t="s">
        <v>1849</v>
      </c>
      <c r="P1008">
        <v>92</v>
      </c>
      <c r="Q1008">
        <v>9.1999999999999993</v>
      </c>
      <c r="R1008" t="s">
        <v>4411</v>
      </c>
      <c r="S1008" t="s">
        <v>1851</v>
      </c>
      <c r="T1008" t="s">
        <v>1851</v>
      </c>
      <c r="U1008" t="s">
        <v>4412</v>
      </c>
      <c r="V1008" t="s">
        <v>1851</v>
      </c>
      <c r="W1008" t="s">
        <v>1851</v>
      </c>
      <c r="X1008" s="1">
        <v>46195.992337962962</v>
      </c>
    </row>
    <row r="1009" spans="1:24">
      <c r="A1009">
        <v>920</v>
      </c>
      <c r="B1009" t="s">
        <v>1857</v>
      </c>
      <c r="C1009" t="s">
        <v>1858</v>
      </c>
      <c r="D1009">
        <v>5104807</v>
      </c>
      <c r="E1009" t="s">
        <v>1894</v>
      </c>
      <c r="F1009">
        <v>1</v>
      </c>
      <c r="G1009" t="s">
        <v>97</v>
      </c>
      <c r="H1009" t="s">
        <v>97</v>
      </c>
      <c r="I1009" t="s">
        <v>2195</v>
      </c>
      <c r="J1009">
        <v>0</v>
      </c>
      <c r="K1009" t="s">
        <v>2196</v>
      </c>
      <c r="L1009" s="1">
        <v>46195.992314814815</v>
      </c>
      <c r="M1009" s="1">
        <v>46195.9924537037</v>
      </c>
      <c r="N1009">
        <v>1146</v>
      </c>
      <c r="O1009" t="s">
        <v>1849</v>
      </c>
      <c r="P1009">
        <v>74</v>
      </c>
      <c r="Q1009">
        <v>7.4</v>
      </c>
      <c r="R1009" t="s">
        <v>1851</v>
      </c>
      <c r="S1009" t="s">
        <v>1851</v>
      </c>
      <c r="T1009" t="s">
        <v>1851</v>
      </c>
      <c r="U1009" t="s">
        <v>4413</v>
      </c>
      <c r="V1009" t="s">
        <v>1851</v>
      </c>
      <c r="W1009" t="s">
        <v>1851</v>
      </c>
      <c r="X1009" s="1">
        <v>46195.9924537037</v>
      </c>
    </row>
    <row r="1010" spans="1:24">
      <c r="A1010">
        <v>921</v>
      </c>
      <c r="B1010" t="s">
        <v>1857</v>
      </c>
      <c r="C1010" t="s">
        <v>1858</v>
      </c>
      <c r="D1010">
        <v>2921302</v>
      </c>
      <c r="E1010" t="s">
        <v>1885</v>
      </c>
      <c r="F1010">
        <v>1</v>
      </c>
      <c r="G1010" t="s">
        <v>481</v>
      </c>
      <c r="H1010" t="s">
        <v>2406</v>
      </c>
      <c r="I1010" t="s">
        <v>1887</v>
      </c>
      <c r="J1010">
        <v>1</v>
      </c>
      <c r="K1010" t="s">
        <v>1888</v>
      </c>
      <c r="L1010" s="1">
        <v>46195.992245370369</v>
      </c>
      <c r="M1010" s="1">
        <v>46195.9925</v>
      </c>
      <c r="N1010">
        <v>2120</v>
      </c>
      <c r="O1010" t="s">
        <v>1849</v>
      </c>
      <c r="P1010">
        <v>54</v>
      </c>
      <c r="Q1010">
        <v>5.4</v>
      </c>
      <c r="R1010" t="s">
        <v>4414</v>
      </c>
      <c r="S1010" t="s">
        <v>1851</v>
      </c>
      <c r="T1010" t="s">
        <v>1851</v>
      </c>
      <c r="U1010" t="s">
        <v>4415</v>
      </c>
      <c r="V1010" t="s">
        <v>1851</v>
      </c>
      <c r="W1010" t="s">
        <v>1851</v>
      </c>
      <c r="X1010" s="1">
        <v>46195.9925</v>
      </c>
    </row>
    <row r="1011" spans="1:24">
      <c r="A1011">
        <v>922</v>
      </c>
      <c r="B1011" t="s">
        <v>1857</v>
      </c>
      <c r="C1011" t="s">
        <v>1858</v>
      </c>
      <c r="D1011">
        <v>1502707</v>
      </c>
      <c r="E1011" t="s">
        <v>1894</v>
      </c>
      <c r="F1011">
        <v>1</v>
      </c>
      <c r="G1011" t="s">
        <v>752</v>
      </c>
      <c r="H1011" t="s">
        <v>2218</v>
      </c>
      <c r="I1011" t="s">
        <v>2219</v>
      </c>
      <c r="J1011">
        <v>1</v>
      </c>
      <c r="K1011" t="s">
        <v>2220</v>
      </c>
      <c r="L1011" s="1">
        <v>46195.992488425924</v>
      </c>
      <c r="M1011" s="1">
        <v>46195.992638888885</v>
      </c>
      <c r="N1011">
        <v>1242</v>
      </c>
      <c r="O1011" t="s">
        <v>1849</v>
      </c>
      <c r="P1011">
        <v>61</v>
      </c>
      <c r="Q1011">
        <v>6.1</v>
      </c>
      <c r="R1011" t="s">
        <v>1851</v>
      </c>
      <c r="S1011" t="s">
        <v>1851</v>
      </c>
      <c r="T1011" t="s">
        <v>1851</v>
      </c>
      <c r="U1011" t="s">
        <v>4416</v>
      </c>
      <c r="V1011" t="s">
        <v>1851</v>
      </c>
      <c r="W1011" t="s">
        <v>1851</v>
      </c>
      <c r="X1011" s="1">
        <v>46195.992638888885</v>
      </c>
    </row>
    <row r="1012" spans="1:24">
      <c r="A1012">
        <v>923</v>
      </c>
      <c r="B1012" t="s">
        <v>1857</v>
      </c>
      <c r="C1012" t="s">
        <v>1858</v>
      </c>
      <c r="D1012">
        <v>5105580</v>
      </c>
      <c r="E1012" t="s">
        <v>1885</v>
      </c>
      <c r="F1012">
        <v>1</v>
      </c>
      <c r="G1012" t="s">
        <v>137</v>
      </c>
      <c r="H1012" t="s">
        <v>2198</v>
      </c>
      <c r="I1012" t="s">
        <v>1887</v>
      </c>
      <c r="J1012">
        <v>1</v>
      </c>
      <c r="K1012" t="s">
        <v>1888</v>
      </c>
      <c r="L1012" s="1">
        <v>46195.992488425924</v>
      </c>
      <c r="M1012" s="1">
        <v>46195.992708333331</v>
      </c>
      <c r="N1012">
        <v>1846</v>
      </c>
      <c r="O1012" t="s">
        <v>1849</v>
      </c>
      <c r="P1012">
        <v>44</v>
      </c>
      <c r="Q1012">
        <v>4.4000000000000004</v>
      </c>
      <c r="R1012" t="s">
        <v>4417</v>
      </c>
      <c r="S1012" t="s">
        <v>1851</v>
      </c>
      <c r="T1012" t="s">
        <v>1851</v>
      </c>
      <c r="U1012" t="s">
        <v>4418</v>
      </c>
      <c r="V1012" t="s">
        <v>1851</v>
      </c>
      <c r="W1012" t="s">
        <v>1851</v>
      </c>
      <c r="X1012" s="1">
        <v>46195.992708333331</v>
      </c>
    </row>
    <row r="1013" spans="1:24">
      <c r="A1013">
        <v>924</v>
      </c>
      <c r="B1013" t="s">
        <v>1857</v>
      </c>
      <c r="C1013" t="s">
        <v>1858</v>
      </c>
      <c r="D1013">
        <v>2921302</v>
      </c>
      <c r="E1013" t="s">
        <v>1894</v>
      </c>
      <c r="F1013">
        <v>1</v>
      </c>
      <c r="G1013" t="s">
        <v>481</v>
      </c>
      <c r="H1013" t="s">
        <v>2415</v>
      </c>
      <c r="I1013" t="s">
        <v>2416</v>
      </c>
      <c r="J1013">
        <v>1</v>
      </c>
      <c r="K1013" t="s">
        <v>4419</v>
      </c>
      <c r="L1013" s="1">
        <v>46195.992627314816</v>
      </c>
      <c r="M1013" s="1">
        <v>46195.992766203701</v>
      </c>
      <c r="N1013">
        <v>1205</v>
      </c>
      <c r="O1013" t="s">
        <v>1849</v>
      </c>
      <c r="P1013">
        <v>55</v>
      </c>
      <c r="Q1013">
        <v>5.5</v>
      </c>
      <c r="R1013" t="s">
        <v>1851</v>
      </c>
      <c r="S1013" t="s">
        <v>1851</v>
      </c>
      <c r="T1013" t="s">
        <v>1851</v>
      </c>
      <c r="U1013" t="s">
        <v>4420</v>
      </c>
      <c r="V1013" t="s">
        <v>1851</v>
      </c>
      <c r="W1013" t="s">
        <v>1851</v>
      </c>
      <c r="X1013" s="1">
        <v>46195.992766203701</v>
      </c>
    </row>
    <row r="1014" spans="1:24">
      <c r="A1014">
        <v>925</v>
      </c>
      <c r="B1014" t="s">
        <v>1857</v>
      </c>
      <c r="C1014" t="s">
        <v>1858</v>
      </c>
      <c r="D1014">
        <v>5105580</v>
      </c>
      <c r="E1014" t="s">
        <v>1894</v>
      </c>
      <c r="F1014">
        <v>1</v>
      </c>
      <c r="G1014" t="s">
        <v>137</v>
      </c>
      <c r="H1014" t="s">
        <v>137</v>
      </c>
      <c r="I1014" t="s">
        <v>2204</v>
      </c>
      <c r="J1014">
        <v>0</v>
      </c>
      <c r="K1014" t="s">
        <v>2205</v>
      </c>
      <c r="L1014" s="1">
        <v>46195.992847222224</v>
      </c>
      <c r="M1014" s="1">
        <v>46195.992974537039</v>
      </c>
      <c r="N1014">
        <v>1072</v>
      </c>
      <c r="O1014" t="s">
        <v>1849</v>
      </c>
      <c r="P1014">
        <v>54</v>
      </c>
      <c r="Q1014">
        <v>5.4</v>
      </c>
      <c r="R1014" t="s">
        <v>1851</v>
      </c>
      <c r="S1014" t="s">
        <v>1851</v>
      </c>
      <c r="T1014" t="s">
        <v>1851</v>
      </c>
      <c r="U1014" t="s">
        <v>4421</v>
      </c>
      <c r="V1014" t="s">
        <v>1851</v>
      </c>
      <c r="W1014" t="s">
        <v>1851</v>
      </c>
      <c r="X1014" s="1">
        <v>46195.992974537039</v>
      </c>
    </row>
    <row r="1015" spans="1:24">
      <c r="A1015">
        <v>926</v>
      </c>
      <c r="B1015" t="s">
        <v>1857</v>
      </c>
      <c r="C1015" t="s">
        <v>1858</v>
      </c>
      <c r="D1015">
        <v>2922607</v>
      </c>
      <c r="E1015" t="s">
        <v>1885</v>
      </c>
      <c r="F1015">
        <v>1</v>
      </c>
      <c r="G1015" t="s">
        <v>217</v>
      </c>
      <c r="H1015" t="s">
        <v>2425</v>
      </c>
      <c r="I1015" t="s">
        <v>1887</v>
      </c>
      <c r="J1015">
        <v>1</v>
      </c>
      <c r="K1015" t="s">
        <v>1888</v>
      </c>
      <c r="L1015" s="1">
        <v>46195.992800925924</v>
      </c>
      <c r="M1015" s="1">
        <v>46195.993032407408</v>
      </c>
      <c r="N1015">
        <v>1967</v>
      </c>
      <c r="O1015" t="s">
        <v>1849</v>
      </c>
      <c r="P1015">
        <v>56</v>
      </c>
      <c r="Q1015">
        <v>5.6</v>
      </c>
      <c r="R1015" t="s">
        <v>4422</v>
      </c>
      <c r="S1015" t="s">
        <v>1851</v>
      </c>
      <c r="T1015" t="s">
        <v>1851</v>
      </c>
      <c r="U1015" t="s">
        <v>4423</v>
      </c>
      <c r="V1015" t="s">
        <v>1851</v>
      </c>
      <c r="W1015" t="s">
        <v>1851</v>
      </c>
      <c r="X1015" s="1">
        <v>46195.993032407408</v>
      </c>
    </row>
    <row r="1016" spans="1:24">
      <c r="A1016">
        <v>927</v>
      </c>
      <c r="B1016" t="s">
        <v>1857</v>
      </c>
      <c r="C1016" t="s">
        <v>1858</v>
      </c>
      <c r="D1016">
        <v>1502939</v>
      </c>
      <c r="E1016" t="s">
        <v>1885</v>
      </c>
      <c r="F1016">
        <v>1</v>
      </c>
      <c r="G1016" t="s">
        <v>810</v>
      </c>
      <c r="H1016" t="s">
        <v>2225</v>
      </c>
      <c r="I1016" t="s">
        <v>1887</v>
      </c>
      <c r="J1016">
        <v>1</v>
      </c>
      <c r="K1016" t="s">
        <v>1888</v>
      </c>
      <c r="L1016" s="1">
        <v>46195.992673611108</v>
      </c>
      <c r="M1016" s="1">
        <v>46195.993055555555</v>
      </c>
      <c r="N1016">
        <v>3302</v>
      </c>
      <c r="O1016" t="s">
        <v>1849</v>
      </c>
      <c r="P1016">
        <v>62</v>
      </c>
      <c r="Q1016">
        <v>6.2</v>
      </c>
      <c r="R1016" t="s">
        <v>4424</v>
      </c>
      <c r="S1016" t="s">
        <v>1851</v>
      </c>
      <c r="T1016" t="s">
        <v>1851</v>
      </c>
      <c r="U1016" t="s">
        <v>4425</v>
      </c>
      <c r="V1016" t="s">
        <v>1851</v>
      </c>
      <c r="W1016" t="s">
        <v>1851</v>
      </c>
      <c r="X1016" s="1">
        <v>46195.993055555555</v>
      </c>
    </row>
    <row r="1017" spans="1:24">
      <c r="A1017">
        <v>928</v>
      </c>
      <c r="B1017" t="s">
        <v>1857</v>
      </c>
      <c r="C1017" t="s">
        <v>1858</v>
      </c>
      <c r="D1017">
        <v>2922607</v>
      </c>
      <c r="E1017" t="s">
        <v>1894</v>
      </c>
      <c r="F1017">
        <v>1</v>
      </c>
      <c r="G1017" t="s">
        <v>217</v>
      </c>
      <c r="H1017" t="s">
        <v>2431</v>
      </c>
      <c r="I1017" t="s">
        <v>2432</v>
      </c>
      <c r="J1017">
        <v>1</v>
      </c>
      <c r="K1017" t="s">
        <v>2433</v>
      </c>
      <c r="L1017" s="1">
        <v>46195.993171296293</v>
      </c>
      <c r="M1017" s="1">
        <v>46195.993275462963</v>
      </c>
      <c r="N1017">
        <v>939</v>
      </c>
      <c r="O1017" t="s">
        <v>1849</v>
      </c>
      <c r="P1017">
        <v>58</v>
      </c>
      <c r="Q1017">
        <v>5.8</v>
      </c>
      <c r="R1017" t="s">
        <v>1851</v>
      </c>
      <c r="S1017" t="s">
        <v>1851</v>
      </c>
      <c r="T1017" t="s">
        <v>1851</v>
      </c>
      <c r="U1017" t="s">
        <v>4426</v>
      </c>
      <c r="V1017" t="s">
        <v>1851</v>
      </c>
      <c r="W1017" t="s">
        <v>1851</v>
      </c>
      <c r="X1017" s="1">
        <v>46195.993275462963</v>
      </c>
    </row>
    <row r="1018" spans="1:24">
      <c r="A1018">
        <v>929</v>
      </c>
      <c r="B1018" t="s">
        <v>1857</v>
      </c>
      <c r="C1018" t="s">
        <v>1858</v>
      </c>
      <c r="D1018">
        <v>1502939</v>
      </c>
      <c r="E1018" t="s">
        <v>1894</v>
      </c>
      <c r="F1018">
        <v>1</v>
      </c>
      <c r="G1018" t="s">
        <v>810</v>
      </c>
      <c r="H1018" t="s">
        <v>2234</v>
      </c>
      <c r="I1018" t="s">
        <v>2235</v>
      </c>
      <c r="J1018">
        <v>1</v>
      </c>
      <c r="K1018" t="s">
        <v>2236</v>
      </c>
      <c r="L1018" s="1">
        <v>46195.99318287037</v>
      </c>
      <c r="M1018" s="1">
        <v>46195.993344907409</v>
      </c>
      <c r="N1018">
        <v>1409</v>
      </c>
      <c r="O1018" t="s">
        <v>1849</v>
      </c>
      <c r="P1018">
        <v>62</v>
      </c>
      <c r="Q1018">
        <v>6.2</v>
      </c>
      <c r="R1018" t="s">
        <v>1851</v>
      </c>
      <c r="S1018" t="s">
        <v>1851</v>
      </c>
      <c r="T1018" t="s">
        <v>1851</v>
      </c>
      <c r="U1018" t="s">
        <v>4427</v>
      </c>
      <c r="V1018" t="s">
        <v>1851</v>
      </c>
      <c r="W1018" t="s">
        <v>1851</v>
      </c>
      <c r="X1018" s="1">
        <v>46195.993344907409</v>
      </c>
    </row>
    <row r="1019" spans="1:24">
      <c r="A1019">
        <v>930</v>
      </c>
      <c r="B1019" t="s">
        <v>1857</v>
      </c>
      <c r="C1019" t="s">
        <v>1858</v>
      </c>
      <c r="D1019">
        <v>5106828</v>
      </c>
      <c r="E1019" t="s">
        <v>1885</v>
      </c>
      <c r="F1019">
        <v>1</v>
      </c>
      <c r="G1019" t="s">
        <v>142</v>
      </c>
      <c r="H1019" t="s">
        <v>2208</v>
      </c>
      <c r="I1019" t="s">
        <v>1887</v>
      </c>
      <c r="J1019">
        <v>1</v>
      </c>
      <c r="K1019" t="s">
        <v>1888</v>
      </c>
      <c r="L1019" s="1">
        <v>46195.993020833332</v>
      </c>
      <c r="M1019" s="1">
        <v>46195.993356481478</v>
      </c>
      <c r="N1019">
        <v>2906</v>
      </c>
      <c r="O1019" t="s">
        <v>1849</v>
      </c>
      <c r="P1019">
        <v>78</v>
      </c>
      <c r="Q1019">
        <v>7.8</v>
      </c>
      <c r="R1019" t="s">
        <v>4428</v>
      </c>
      <c r="S1019" t="s">
        <v>1851</v>
      </c>
      <c r="T1019" t="s">
        <v>1851</v>
      </c>
      <c r="U1019" t="s">
        <v>4429</v>
      </c>
      <c r="V1019" t="s">
        <v>1851</v>
      </c>
      <c r="W1019" t="s">
        <v>1851</v>
      </c>
      <c r="X1019" s="1">
        <v>46195.993356481478</v>
      </c>
    </row>
    <row r="1020" spans="1:24">
      <c r="A1020">
        <v>931</v>
      </c>
      <c r="B1020" t="s">
        <v>1857</v>
      </c>
      <c r="C1020" t="s">
        <v>1858</v>
      </c>
      <c r="D1020">
        <v>2923209</v>
      </c>
      <c r="E1020" t="s">
        <v>1885</v>
      </c>
      <c r="F1020">
        <v>1</v>
      </c>
      <c r="G1020" t="s">
        <v>320</v>
      </c>
      <c r="H1020" t="s">
        <v>2438</v>
      </c>
      <c r="I1020" t="s">
        <v>1887</v>
      </c>
      <c r="J1020">
        <v>1</v>
      </c>
      <c r="K1020" t="s">
        <v>1888</v>
      </c>
      <c r="L1020" s="1">
        <v>46195.993321759262</v>
      </c>
      <c r="M1020" s="1">
        <v>46195.993518518517</v>
      </c>
      <c r="N1020">
        <v>1762</v>
      </c>
      <c r="O1020" t="s">
        <v>1849</v>
      </c>
      <c r="P1020">
        <v>52</v>
      </c>
      <c r="Q1020">
        <v>5.2</v>
      </c>
      <c r="R1020" t="s">
        <v>4430</v>
      </c>
      <c r="S1020" t="s">
        <v>1851</v>
      </c>
      <c r="T1020" t="s">
        <v>1851</v>
      </c>
      <c r="U1020" t="s">
        <v>4431</v>
      </c>
      <c r="V1020" t="s">
        <v>1851</v>
      </c>
      <c r="W1020" t="s">
        <v>1851</v>
      </c>
      <c r="X1020" s="1">
        <v>46195.993518518517</v>
      </c>
    </row>
    <row r="1021" spans="1:24">
      <c r="A1021">
        <v>932</v>
      </c>
      <c r="B1021" t="s">
        <v>1857</v>
      </c>
      <c r="C1021" t="s">
        <v>1858</v>
      </c>
      <c r="D1021">
        <v>1504422</v>
      </c>
      <c r="E1021" t="s">
        <v>1885</v>
      </c>
      <c r="F1021">
        <v>1</v>
      </c>
      <c r="G1021" t="s">
        <v>864</v>
      </c>
      <c r="H1021" t="s">
        <v>2259</v>
      </c>
      <c r="I1021" t="s">
        <v>1887</v>
      </c>
      <c r="J1021">
        <v>1</v>
      </c>
      <c r="K1021" t="s">
        <v>1888</v>
      </c>
      <c r="L1021" s="1">
        <v>46195.993402777778</v>
      </c>
      <c r="M1021" s="1">
        <v>46195.993587962963</v>
      </c>
      <c r="N1021">
        <v>1548</v>
      </c>
      <c r="O1021" t="s">
        <v>1849</v>
      </c>
      <c r="P1021">
        <v>92</v>
      </c>
      <c r="Q1021">
        <v>9.1999999999999993</v>
      </c>
      <c r="R1021" t="s">
        <v>4432</v>
      </c>
      <c r="S1021" t="s">
        <v>1851</v>
      </c>
      <c r="T1021" t="s">
        <v>1851</v>
      </c>
      <c r="U1021" t="s">
        <v>4433</v>
      </c>
      <c r="V1021" t="s">
        <v>1851</v>
      </c>
      <c r="W1021" t="s">
        <v>1851</v>
      </c>
      <c r="X1021" s="1">
        <v>46195.993587962963</v>
      </c>
    </row>
    <row r="1022" spans="1:24">
      <c r="A1022">
        <v>933</v>
      </c>
      <c r="B1022" t="s">
        <v>1857</v>
      </c>
      <c r="C1022" t="s">
        <v>1858</v>
      </c>
      <c r="D1022">
        <v>5106828</v>
      </c>
      <c r="E1022" t="s">
        <v>1894</v>
      </c>
      <c r="F1022">
        <v>1</v>
      </c>
      <c r="G1022" t="s">
        <v>142</v>
      </c>
      <c r="H1022" t="s">
        <v>142</v>
      </c>
      <c r="I1022" t="s">
        <v>2215</v>
      </c>
      <c r="J1022">
        <v>0</v>
      </c>
      <c r="K1022" t="s">
        <v>2216</v>
      </c>
      <c r="L1022" s="1">
        <v>46195.993483796294</v>
      </c>
      <c r="M1022" s="1">
        <v>46195.99359953704</v>
      </c>
      <c r="N1022">
        <v>997</v>
      </c>
      <c r="O1022" t="s">
        <v>1849</v>
      </c>
      <c r="P1022">
        <v>78</v>
      </c>
      <c r="Q1022">
        <v>7.8</v>
      </c>
      <c r="R1022" t="s">
        <v>1851</v>
      </c>
      <c r="S1022" t="s">
        <v>1851</v>
      </c>
      <c r="T1022" t="s">
        <v>1851</v>
      </c>
      <c r="U1022" t="s">
        <v>4434</v>
      </c>
      <c r="V1022" t="s">
        <v>1851</v>
      </c>
      <c r="W1022" t="s">
        <v>1851</v>
      </c>
      <c r="X1022" s="1">
        <v>46195.99359953704</v>
      </c>
    </row>
    <row r="1023" spans="1:24">
      <c r="A1023">
        <v>934</v>
      </c>
      <c r="B1023" t="s">
        <v>1857</v>
      </c>
      <c r="C1023" t="s">
        <v>1858</v>
      </c>
      <c r="D1023">
        <v>2923209</v>
      </c>
      <c r="E1023" t="s">
        <v>1894</v>
      </c>
      <c r="F1023">
        <v>1</v>
      </c>
      <c r="G1023" t="s">
        <v>320</v>
      </c>
      <c r="H1023" t="s">
        <v>320</v>
      </c>
      <c r="I1023" t="s">
        <v>2447</v>
      </c>
      <c r="J1023">
        <v>0</v>
      </c>
      <c r="K1023" t="s">
        <v>2448</v>
      </c>
      <c r="L1023" s="1">
        <v>46195.993668981479</v>
      </c>
      <c r="M1023" s="1">
        <v>46195.993784722225</v>
      </c>
      <c r="N1023">
        <v>1010</v>
      </c>
      <c r="O1023" t="s">
        <v>1849</v>
      </c>
      <c r="P1023">
        <v>56</v>
      </c>
      <c r="Q1023">
        <v>5.6</v>
      </c>
      <c r="R1023" t="s">
        <v>1851</v>
      </c>
      <c r="S1023" t="s">
        <v>1851</v>
      </c>
      <c r="T1023" t="s">
        <v>1851</v>
      </c>
      <c r="U1023" t="s">
        <v>4435</v>
      </c>
      <c r="V1023" t="s">
        <v>1851</v>
      </c>
      <c r="W1023" t="s">
        <v>1851</v>
      </c>
      <c r="X1023" s="1">
        <v>46195.993784722225</v>
      </c>
    </row>
    <row r="1024" spans="1:24">
      <c r="A1024">
        <v>935</v>
      </c>
      <c r="B1024" t="s">
        <v>1857</v>
      </c>
      <c r="C1024" t="s">
        <v>1858</v>
      </c>
      <c r="D1024">
        <v>5107107</v>
      </c>
      <c r="E1024" t="s">
        <v>1885</v>
      </c>
      <c r="F1024">
        <v>1</v>
      </c>
      <c r="G1024" t="s">
        <v>166</v>
      </c>
      <c r="H1024" t="s">
        <v>2222</v>
      </c>
      <c r="I1024" t="s">
        <v>1887</v>
      </c>
      <c r="J1024">
        <v>1</v>
      </c>
      <c r="K1024" t="s">
        <v>1888</v>
      </c>
      <c r="L1024" s="1">
        <v>46195.993634259263</v>
      </c>
      <c r="M1024" s="1">
        <v>46195.99391203704</v>
      </c>
      <c r="N1024">
        <v>2321</v>
      </c>
      <c r="O1024" t="s">
        <v>1849</v>
      </c>
      <c r="P1024">
        <v>63</v>
      </c>
      <c r="Q1024">
        <v>6.3</v>
      </c>
      <c r="R1024" t="s">
        <v>4436</v>
      </c>
      <c r="S1024" t="s">
        <v>1851</v>
      </c>
      <c r="T1024" t="s">
        <v>1851</v>
      </c>
      <c r="U1024" t="s">
        <v>4437</v>
      </c>
      <c r="V1024" t="s">
        <v>1851</v>
      </c>
      <c r="W1024" t="s">
        <v>1851</v>
      </c>
      <c r="X1024" s="1">
        <v>46195.99391203704</v>
      </c>
    </row>
    <row r="1025" spans="1:24">
      <c r="A1025">
        <v>936</v>
      </c>
      <c r="B1025" t="s">
        <v>1857</v>
      </c>
      <c r="C1025" t="s">
        <v>1858</v>
      </c>
      <c r="D1025">
        <v>1504422</v>
      </c>
      <c r="E1025" t="s">
        <v>1894</v>
      </c>
      <c r="F1025">
        <v>1</v>
      </c>
      <c r="G1025" t="s">
        <v>864</v>
      </c>
      <c r="H1025" t="s">
        <v>2269</v>
      </c>
      <c r="I1025" t="s">
        <v>2270</v>
      </c>
      <c r="J1025">
        <v>1</v>
      </c>
      <c r="K1025" t="s">
        <v>2271</v>
      </c>
      <c r="L1025" s="1">
        <v>46195.993726851855</v>
      </c>
      <c r="M1025" s="1">
        <v>46195.993923611109</v>
      </c>
      <c r="N1025">
        <v>1696</v>
      </c>
      <c r="O1025" t="s">
        <v>1849</v>
      </c>
      <c r="P1025">
        <v>71</v>
      </c>
      <c r="Q1025">
        <v>7.1</v>
      </c>
      <c r="R1025" t="s">
        <v>1851</v>
      </c>
      <c r="S1025" t="s">
        <v>1851</v>
      </c>
      <c r="T1025" t="s">
        <v>1851</v>
      </c>
      <c r="U1025" t="s">
        <v>4438</v>
      </c>
      <c r="V1025" t="s">
        <v>1851</v>
      </c>
      <c r="W1025" t="s">
        <v>1851</v>
      </c>
      <c r="X1025" s="1">
        <v>46195.993923611109</v>
      </c>
    </row>
    <row r="1026" spans="1:24">
      <c r="A1026">
        <v>937</v>
      </c>
      <c r="B1026" t="s">
        <v>1857</v>
      </c>
      <c r="C1026" t="s">
        <v>1858</v>
      </c>
      <c r="D1026">
        <v>2923704</v>
      </c>
      <c r="E1026" t="s">
        <v>1885</v>
      </c>
      <c r="F1026">
        <v>1</v>
      </c>
      <c r="G1026" t="s">
        <v>315</v>
      </c>
      <c r="H1026" t="s">
        <v>2456</v>
      </c>
      <c r="I1026" t="s">
        <v>1887</v>
      </c>
      <c r="J1026">
        <v>1</v>
      </c>
      <c r="K1026" t="s">
        <v>1888</v>
      </c>
      <c r="L1026" s="1">
        <v>46195.993854166663</v>
      </c>
      <c r="M1026" s="1">
        <v>46195.994004629632</v>
      </c>
      <c r="N1026">
        <v>1379</v>
      </c>
      <c r="O1026" t="s">
        <v>1849</v>
      </c>
      <c r="P1026">
        <v>82</v>
      </c>
      <c r="Q1026">
        <v>8.1999999999999993</v>
      </c>
      <c r="R1026" t="s">
        <v>4439</v>
      </c>
      <c r="S1026" t="s">
        <v>1851</v>
      </c>
      <c r="T1026" t="s">
        <v>1851</v>
      </c>
      <c r="U1026" t="s">
        <v>4440</v>
      </c>
      <c r="V1026" t="s">
        <v>1851</v>
      </c>
      <c r="W1026" t="s">
        <v>1851</v>
      </c>
      <c r="X1026" s="1">
        <v>46195.994004629632</v>
      </c>
    </row>
    <row r="1027" spans="1:24">
      <c r="A1027">
        <v>938</v>
      </c>
      <c r="B1027" t="s">
        <v>1857</v>
      </c>
      <c r="C1027" t="s">
        <v>1858</v>
      </c>
      <c r="D1027">
        <v>5107107</v>
      </c>
      <c r="E1027" t="s">
        <v>1894</v>
      </c>
      <c r="F1027">
        <v>1</v>
      </c>
      <c r="G1027" t="s">
        <v>166</v>
      </c>
      <c r="H1027" t="s">
        <v>166</v>
      </c>
      <c r="I1027" t="s">
        <v>2228</v>
      </c>
      <c r="J1027">
        <v>0</v>
      </c>
      <c r="K1027" t="s">
        <v>2229</v>
      </c>
      <c r="L1027" s="1">
        <v>46195.994039351855</v>
      </c>
      <c r="M1027" s="1">
        <v>46195.994097222225</v>
      </c>
      <c r="N1027">
        <v>501</v>
      </c>
      <c r="O1027" t="s">
        <v>1849</v>
      </c>
      <c r="P1027">
        <v>62</v>
      </c>
      <c r="Q1027">
        <v>6.2</v>
      </c>
      <c r="R1027" t="s">
        <v>1851</v>
      </c>
      <c r="S1027" t="s">
        <v>1851</v>
      </c>
      <c r="T1027" t="s">
        <v>1851</v>
      </c>
      <c r="U1027" t="s">
        <v>4441</v>
      </c>
      <c r="V1027" t="s">
        <v>1851</v>
      </c>
      <c r="W1027" t="s">
        <v>1851</v>
      </c>
      <c r="X1027" s="1">
        <v>46195.994097222225</v>
      </c>
    </row>
    <row r="1028" spans="1:24">
      <c r="A1028">
        <v>939</v>
      </c>
      <c r="B1028" t="s">
        <v>1857</v>
      </c>
      <c r="C1028" t="s">
        <v>1858</v>
      </c>
      <c r="D1028">
        <v>1505494</v>
      </c>
      <c r="E1028" t="s">
        <v>1885</v>
      </c>
      <c r="F1028">
        <v>1</v>
      </c>
      <c r="G1028" t="s">
        <v>859</v>
      </c>
      <c r="H1028" t="s">
        <v>2277</v>
      </c>
      <c r="I1028" t="s">
        <v>1887</v>
      </c>
      <c r="J1028">
        <v>1</v>
      </c>
      <c r="K1028" t="s">
        <v>1888</v>
      </c>
      <c r="L1028" s="1">
        <v>46195.993958333333</v>
      </c>
      <c r="M1028" s="1">
        <v>46195.99422453704</v>
      </c>
      <c r="N1028">
        <v>2238</v>
      </c>
      <c r="O1028" t="s">
        <v>1849</v>
      </c>
      <c r="P1028">
        <v>65</v>
      </c>
      <c r="Q1028">
        <v>6.5</v>
      </c>
      <c r="R1028" t="s">
        <v>4442</v>
      </c>
      <c r="S1028" t="s">
        <v>1851</v>
      </c>
      <c r="T1028" t="s">
        <v>1851</v>
      </c>
      <c r="U1028" t="s">
        <v>4443</v>
      </c>
      <c r="V1028" t="s">
        <v>1851</v>
      </c>
      <c r="W1028" t="s">
        <v>1851</v>
      </c>
      <c r="X1028" s="1">
        <v>46195.99422453704</v>
      </c>
    </row>
    <row r="1029" spans="1:24">
      <c r="A1029">
        <v>940</v>
      </c>
      <c r="B1029" t="s">
        <v>1857</v>
      </c>
      <c r="C1029" t="s">
        <v>1858</v>
      </c>
      <c r="D1029">
        <v>2923704</v>
      </c>
      <c r="E1029" t="s">
        <v>1894</v>
      </c>
      <c r="F1029">
        <v>1</v>
      </c>
      <c r="G1029" t="s">
        <v>315</v>
      </c>
      <c r="H1029" t="s">
        <v>315</v>
      </c>
      <c r="I1029" t="s">
        <v>2459</v>
      </c>
      <c r="J1029">
        <v>0</v>
      </c>
      <c r="K1029" t="s">
        <v>2460</v>
      </c>
      <c r="L1029" s="1">
        <v>46195.994155092594</v>
      </c>
      <c r="M1029" s="1">
        <v>46195.99422453704</v>
      </c>
      <c r="N1029">
        <v>589</v>
      </c>
      <c r="O1029" t="s">
        <v>1849</v>
      </c>
      <c r="P1029">
        <v>86</v>
      </c>
      <c r="Q1029">
        <v>8.6</v>
      </c>
      <c r="R1029" t="s">
        <v>1851</v>
      </c>
      <c r="S1029" t="s">
        <v>1851</v>
      </c>
      <c r="T1029" t="s">
        <v>1851</v>
      </c>
      <c r="U1029" t="s">
        <v>4444</v>
      </c>
      <c r="V1029" t="s">
        <v>1851</v>
      </c>
      <c r="W1029" t="s">
        <v>1851</v>
      </c>
      <c r="X1029" s="1">
        <v>46195.99422453704</v>
      </c>
    </row>
    <row r="1030" spans="1:24">
      <c r="A1030">
        <v>941</v>
      </c>
      <c r="B1030" t="s">
        <v>1857</v>
      </c>
      <c r="C1030" t="s">
        <v>1858</v>
      </c>
      <c r="D1030">
        <v>5107909</v>
      </c>
      <c r="E1030" t="s">
        <v>1885</v>
      </c>
      <c r="F1030">
        <v>1</v>
      </c>
      <c r="G1030" t="s">
        <v>18</v>
      </c>
      <c r="H1030" t="s">
        <v>2231</v>
      </c>
      <c r="I1030" t="s">
        <v>1887</v>
      </c>
      <c r="J1030">
        <v>1</v>
      </c>
      <c r="K1030" t="s">
        <v>1888</v>
      </c>
      <c r="L1030" s="1">
        <v>46195.994143518517</v>
      </c>
      <c r="M1030" s="1">
        <v>46195.99428240741</v>
      </c>
      <c r="N1030">
        <v>1169</v>
      </c>
      <c r="O1030" t="s">
        <v>1849</v>
      </c>
      <c r="P1030">
        <v>92</v>
      </c>
      <c r="Q1030">
        <v>9.1999999999999993</v>
      </c>
      <c r="R1030" t="s">
        <v>4445</v>
      </c>
      <c r="S1030" t="s">
        <v>1851</v>
      </c>
      <c r="T1030" t="s">
        <v>1851</v>
      </c>
      <c r="U1030" t="s">
        <v>4446</v>
      </c>
      <c r="V1030" t="s">
        <v>1851</v>
      </c>
      <c r="W1030" t="s">
        <v>1851</v>
      </c>
      <c r="X1030" s="1">
        <v>46195.99428240741</v>
      </c>
    </row>
    <row r="1031" spans="1:24">
      <c r="A1031">
        <v>942</v>
      </c>
      <c r="B1031" t="s">
        <v>1857</v>
      </c>
      <c r="C1031" t="s">
        <v>1858</v>
      </c>
      <c r="D1031">
        <v>2923803</v>
      </c>
      <c r="E1031" t="s">
        <v>1885</v>
      </c>
      <c r="F1031">
        <v>1</v>
      </c>
      <c r="G1031" t="s">
        <v>461</v>
      </c>
      <c r="H1031" t="s">
        <v>2471</v>
      </c>
      <c r="I1031" t="s">
        <v>1887</v>
      </c>
      <c r="J1031">
        <v>1</v>
      </c>
      <c r="K1031" t="s">
        <v>1888</v>
      </c>
      <c r="L1031" s="1">
        <v>46195.99428240741</v>
      </c>
      <c r="M1031" s="1">
        <v>46195.994525462964</v>
      </c>
      <c r="N1031">
        <v>2111</v>
      </c>
      <c r="O1031" t="s">
        <v>1849</v>
      </c>
      <c r="P1031">
        <v>54</v>
      </c>
      <c r="Q1031">
        <v>5.4</v>
      </c>
      <c r="R1031" t="s">
        <v>4447</v>
      </c>
      <c r="S1031" t="s">
        <v>1851</v>
      </c>
      <c r="T1031" t="s">
        <v>1851</v>
      </c>
      <c r="U1031" t="s">
        <v>4448</v>
      </c>
      <c r="V1031" t="s">
        <v>1851</v>
      </c>
      <c r="W1031" t="s">
        <v>1851</v>
      </c>
      <c r="X1031" s="1">
        <v>46195.994525462964</v>
      </c>
    </row>
    <row r="1032" spans="1:24">
      <c r="A1032">
        <v>943</v>
      </c>
      <c r="B1032" t="s">
        <v>1857</v>
      </c>
      <c r="C1032" t="s">
        <v>1858</v>
      </c>
      <c r="D1032">
        <v>5107909</v>
      </c>
      <c r="E1032" t="s">
        <v>1894</v>
      </c>
      <c r="F1032">
        <v>1</v>
      </c>
      <c r="G1032" t="s">
        <v>18</v>
      </c>
      <c r="H1032" t="s">
        <v>18</v>
      </c>
      <c r="I1032" t="s">
        <v>2238</v>
      </c>
      <c r="J1032">
        <v>0</v>
      </c>
      <c r="K1032" t="s">
        <v>2239</v>
      </c>
      <c r="L1032" s="1">
        <v>46195.994409722225</v>
      </c>
      <c r="M1032" s="1">
        <v>46195.994525462964</v>
      </c>
      <c r="N1032">
        <v>1082</v>
      </c>
      <c r="O1032" t="s">
        <v>1849</v>
      </c>
      <c r="P1032">
        <v>92</v>
      </c>
      <c r="Q1032">
        <v>9.1999999999999993</v>
      </c>
      <c r="R1032" t="s">
        <v>1851</v>
      </c>
      <c r="S1032" t="s">
        <v>1851</v>
      </c>
      <c r="T1032" t="s">
        <v>1851</v>
      </c>
      <c r="U1032" t="s">
        <v>4449</v>
      </c>
      <c r="V1032" t="s">
        <v>1851</v>
      </c>
      <c r="W1032" t="s">
        <v>1851</v>
      </c>
      <c r="X1032" s="1">
        <v>46195.994525462964</v>
      </c>
    </row>
    <row r="1033" spans="1:24">
      <c r="A1033">
        <v>944</v>
      </c>
      <c r="B1033" t="s">
        <v>1857</v>
      </c>
      <c r="C1033" t="s">
        <v>1858</v>
      </c>
      <c r="D1033">
        <v>1505494</v>
      </c>
      <c r="E1033" t="s">
        <v>1894</v>
      </c>
      <c r="F1033">
        <v>1</v>
      </c>
      <c r="G1033" t="s">
        <v>859</v>
      </c>
      <c r="H1033" t="s">
        <v>2283</v>
      </c>
      <c r="I1033" t="s">
        <v>2284</v>
      </c>
      <c r="J1033">
        <v>1</v>
      </c>
      <c r="K1033" t="s">
        <v>2285</v>
      </c>
      <c r="L1033" s="1">
        <v>46195.994363425925</v>
      </c>
      <c r="M1033" s="1">
        <v>46195.99454861111</v>
      </c>
      <c r="N1033">
        <v>1633</v>
      </c>
      <c r="O1033" t="s">
        <v>1849</v>
      </c>
      <c r="P1033">
        <v>66</v>
      </c>
      <c r="Q1033">
        <v>6.6</v>
      </c>
      <c r="R1033" t="s">
        <v>1851</v>
      </c>
      <c r="S1033" t="s">
        <v>1851</v>
      </c>
      <c r="T1033" t="s">
        <v>1851</v>
      </c>
      <c r="U1033" t="s">
        <v>4450</v>
      </c>
      <c r="V1033" t="s">
        <v>1851</v>
      </c>
      <c r="W1033" t="s">
        <v>1851</v>
      </c>
      <c r="X1033" s="1">
        <v>46195.99454861111</v>
      </c>
    </row>
    <row r="1034" spans="1:24">
      <c r="A1034">
        <v>945</v>
      </c>
      <c r="B1034" t="s">
        <v>1857</v>
      </c>
      <c r="C1034" t="s">
        <v>1858</v>
      </c>
      <c r="D1034">
        <v>2923803</v>
      </c>
      <c r="E1034" t="s">
        <v>1894</v>
      </c>
      <c r="F1034">
        <v>1</v>
      </c>
      <c r="G1034" t="s">
        <v>461</v>
      </c>
      <c r="H1034" t="s">
        <v>2477</v>
      </c>
      <c r="I1034" t="s">
        <v>2478</v>
      </c>
      <c r="J1034">
        <v>1</v>
      </c>
      <c r="K1034" t="s">
        <v>2479</v>
      </c>
      <c r="L1034" s="1">
        <v>46195.994652777779</v>
      </c>
      <c r="M1034" s="1">
        <v>46195.994756944441</v>
      </c>
      <c r="N1034">
        <v>978</v>
      </c>
      <c r="O1034" t="s">
        <v>1849</v>
      </c>
      <c r="P1034">
        <v>55</v>
      </c>
      <c r="Q1034">
        <v>5.5</v>
      </c>
      <c r="R1034" t="s">
        <v>1851</v>
      </c>
      <c r="S1034" t="s">
        <v>1851</v>
      </c>
      <c r="T1034" t="s">
        <v>1851</v>
      </c>
      <c r="U1034" t="s">
        <v>4451</v>
      </c>
      <c r="V1034" t="s">
        <v>1851</v>
      </c>
      <c r="W1034" t="s">
        <v>1851</v>
      </c>
      <c r="X1034" s="1">
        <v>46195.994756944441</v>
      </c>
    </row>
    <row r="1035" spans="1:24">
      <c r="A1035">
        <v>946</v>
      </c>
      <c r="B1035" t="s">
        <v>1857</v>
      </c>
      <c r="C1035" t="s">
        <v>1858</v>
      </c>
      <c r="D1035">
        <v>5108402</v>
      </c>
      <c r="E1035" t="s">
        <v>1885</v>
      </c>
      <c r="F1035">
        <v>1</v>
      </c>
      <c r="G1035" t="s">
        <v>25</v>
      </c>
      <c r="H1035" t="s">
        <v>2241</v>
      </c>
      <c r="I1035" t="s">
        <v>1887</v>
      </c>
      <c r="J1035">
        <v>1</v>
      </c>
      <c r="K1035" t="s">
        <v>1888</v>
      </c>
      <c r="L1035" s="1">
        <v>46195.994571759256</v>
      </c>
      <c r="M1035" s="1">
        <v>46195.994895833333</v>
      </c>
      <c r="N1035">
        <v>2776</v>
      </c>
      <c r="O1035" t="s">
        <v>1849</v>
      </c>
      <c r="P1035">
        <v>67</v>
      </c>
      <c r="Q1035">
        <v>6.7</v>
      </c>
      <c r="R1035" t="s">
        <v>4452</v>
      </c>
      <c r="S1035" t="s">
        <v>1851</v>
      </c>
      <c r="T1035" t="s">
        <v>1851</v>
      </c>
      <c r="U1035" t="s">
        <v>4453</v>
      </c>
      <c r="V1035" t="s">
        <v>1851</v>
      </c>
      <c r="W1035" t="s">
        <v>1851</v>
      </c>
      <c r="X1035" s="1">
        <v>46195.994895833333</v>
      </c>
    </row>
    <row r="1036" spans="1:24">
      <c r="A1036">
        <v>947</v>
      </c>
      <c r="B1036" t="s">
        <v>1857</v>
      </c>
      <c r="C1036" t="s">
        <v>1858</v>
      </c>
      <c r="D1036">
        <v>2924603</v>
      </c>
      <c r="E1036" t="s">
        <v>1885</v>
      </c>
      <c r="F1036">
        <v>1</v>
      </c>
      <c r="G1036" t="s">
        <v>710</v>
      </c>
      <c r="H1036" t="s">
        <v>2484</v>
      </c>
      <c r="I1036" t="s">
        <v>1887</v>
      </c>
      <c r="J1036">
        <v>1</v>
      </c>
      <c r="K1036" t="s">
        <v>1888</v>
      </c>
      <c r="L1036" s="1">
        <v>46195.994803240741</v>
      </c>
      <c r="M1036" s="1">
        <v>46195.995000000003</v>
      </c>
      <c r="N1036">
        <v>1658</v>
      </c>
      <c r="O1036" t="s">
        <v>1849</v>
      </c>
      <c r="P1036">
        <v>65</v>
      </c>
      <c r="Q1036">
        <v>6.5</v>
      </c>
      <c r="R1036" t="s">
        <v>4454</v>
      </c>
      <c r="S1036" t="s">
        <v>1851</v>
      </c>
      <c r="T1036" t="s">
        <v>1851</v>
      </c>
      <c r="U1036" t="s">
        <v>4455</v>
      </c>
      <c r="V1036" t="s">
        <v>1851</v>
      </c>
      <c r="W1036" t="s">
        <v>1851</v>
      </c>
      <c r="X1036" s="1">
        <v>46195.995000000003</v>
      </c>
    </row>
    <row r="1037" spans="1:24">
      <c r="A1037">
        <v>948</v>
      </c>
      <c r="B1037" t="s">
        <v>1857</v>
      </c>
      <c r="C1037" t="s">
        <v>1858</v>
      </c>
      <c r="D1037">
        <v>1100015</v>
      </c>
      <c r="E1037" t="s">
        <v>1885</v>
      </c>
      <c r="F1037">
        <v>1</v>
      </c>
      <c r="G1037" t="s">
        <v>801</v>
      </c>
      <c r="H1037" t="s">
        <v>2294</v>
      </c>
      <c r="I1037" t="s">
        <v>1887</v>
      </c>
      <c r="J1037">
        <v>1</v>
      </c>
      <c r="K1037" t="s">
        <v>1888</v>
      </c>
      <c r="L1037" s="1">
        <v>46195.994583333333</v>
      </c>
      <c r="M1037" s="1">
        <v>46195.995023148149</v>
      </c>
      <c r="N1037">
        <v>3775</v>
      </c>
      <c r="O1037" t="s">
        <v>1849</v>
      </c>
      <c r="P1037">
        <v>70</v>
      </c>
      <c r="Q1037">
        <v>7</v>
      </c>
      <c r="R1037" t="s">
        <v>4456</v>
      </c>
      <c r="S1037" t="s">
        <v>1851</v>
      </c>
      <c r="T1037" t="s">
        <v>1851</v>
      </c>
      <c r="U1037" t="s">
        <v>4457</v>
      </c>
      <c r="V1037" t="s">
        <v>1851</v>
      </c>
      <c r="W1037" t="s">
        <v>1851</v>
      </c>
      <c r="X1037" s="1">
        <v>46195.995023148149</v>
      </c>
    </row>
    <row r="1038" spans="1:24">
      <c r="A1038">
        <v>949</v>
      </c>
      <c r="B1038" t="s">
        <v>1857</v>
      </c>
      <c r="C1038" t="s">
        <v>1858</v>
      </c>
      <c r="D1038">
        <v>2924603</v>
      </c>
      <c r="E1038" t="s">
        <v>1894</v>
      </c>
      <c r="F1038">
        <v>1</v>
      </c>
      <c r="G1038" t="s">
        <v>710</v>
      </c>
      <c r="H1038" t="s">
        <v>710</v>
      </c>
      <c r="I1038" t="s">
        <v>2490</v>
      </c>
      <c r="J1038">
        <v>0</v>
      </c>
      <c r="K1038" t="s">
        <v>2491</v>
      </c>
      <c r="L1038" s="1">
        <v>46195.995138888888</v>
      </c>
      <c r="M1038" s="1">
        <v>46195.995185185187</v>
      </c>
      <c r="N1038">
        <v>455</v>
      </c>
      <c r="O1038" t="s">
        <v>1849</v>
      </c>
      <c r="P1038">
        <v>68</v>
      </c>
      <c r="Q1038">
        <v>6.8</v>
      </c>
      <c r="R1038" t="s">
        <v>1851</v>
      </c>
      <c r="S1038" t="s">
        <v>1851</v>
      </c>
      <c r="T1038" t="s">
        <v>1851</v>
      </c>
      <c r="U1038" t="s">
        <v>4458</v>
      </c>
      <c r="V1038" t="s">
        <v>1851</v>
      </c>
      <c r="W1038" t="s">
        <v>1851</v>
      </c>
      <c r="X1038" s="1">
        <v>46195.995185185187</v>
      </c>
    </row>
    <row r="1039" spans="1:24">
      <c r="A1039">
        <v>950</v>
      </c>
      <c r="B1039" t="s">
        <v>1857</v>
      </c>
      <c r="C1039" t="s">
        <v>1858</v>
      </c>
      <c r="D1039">
        <v>5108402</v>
      </c>
      <c r="E1039" t="s">
        <v>1894</v>
      </c>
      <c r="F1039">
        <v>1</v>
      </c>
      <c r="G1039" t="s">
        <v>25</v>
      </c>
      <c r="H1039" t="s">
        <v>25</v>
      </c>
      <c r="I1039" t="s">
        <v>2244</v>
      </c>
      <c r="J1039">
        <v>0</v>
      </c>
      <c r="K1039" t="s">
        <v>2245</v>
      </c>
      <c r="L1039" s="1">
        <v>46195.995046296295</v>
      </c>
      <c r="M1039" s="1">
        <v>46195.995196759257</v>
      </c>
      <c r="N1039">
        <v>1314</v>
      </c>
      <c r="O1039" t="s">
        <v>1849</v>
      </c>
      <c r="P1039">
        <v>70</v>
      </c>
      <c r="Q1039">
        <v>7</v>
      </c>
      <c r="R1039" t="s">
        <v>1851</v>
      </c>
      <c r="S1039" t="s">
        <v>1851</v>
      </c>
      <c r="T1039" t="s">
        <v>1851</v>
      </c>
      <c r="U1039" t="s">
        <v>4459</v>
      </c>
      <c r="V1039" t="s">
        <v>1851</v>
      </c>
      <c r="W1039" t="s">
        <v>1851</v>
      </c>
      <c r="X1039" s="1">
        <v>46195.995196759257</v>
      </c>
    </row>
    <row r="1040" spans="1:24">
      <c r="A1040">
        <v>951</v>
      </c>
      <c r="B1040" t="s">
        <v>1857</v>
      </c>
      <c r="C1040" t="s">
        <v>1858</v>
      </c>
      <c r="D1040">
        <v>1100015</v>
      </c>
      <c r="E1040" t="s">
        <v>1894</v>
      </c>
      <c r="F1040">
        <v>1</v>
      </c>
      <c r="G1040" t="s">
        <v>801</v>
      </c>
      <c r="H1040" t="s">
        <v>2303</v>
      </c>
      <c r="I1040" t="s">
        <v>2304</v>
      </c>
      <c r="J1040">
        <v>1</v>
      </c>
      <c r="K1040" t="s">
        <v>2305</v>
      </c>
      <c r="L1040" s="1">
        <v>46195.995162037034</v>
      </c>
      <c r="M1040" s="1">
        <v>46195.995393518519</v>
      </c>
      <c r="N1040">
        <v>1973</v>
      </c>
      <c r="O1040" t="s">
        <v>1849</v>
      </c>
      <c r="P1040">
        <v>72</v>
      </c>
      <c r="Q1040">
        <v>7.2</v>
      </c>
      <c r="R1040" t="s">
        <v>1851</v>
      </c>
      <c r="S1040" t="s">
        <v>1851</v>
      </c>
      <c r="T1040" t="s">
        <v>1851</v>
      </c>
      <c r="U1040" t="s">
        <v>4460</v>
      </c>
      <c r="V1040" t="s">
        <v>1851</v>
      </c>
      <c r="W1040" t="s">
        <v>1851</v>
      </c>
      <c r="X1040" s="1">
        <v>46195.995393518519</v>
      </c>
    </row>
    <row r="1041" spans="1:24">
      <c r="A1041">
        <v>952</v>
      </c>
      <c r="B1041" t="s">
        <v>1857</v>
      </c>
      <c r="C1041" t="s">
        <v>1858</v>
      </c>
      <c r="D1041">
        <v>2926202</v>
      </c>
      <c r="E1041" t="s">
        <v>1885</v>
      </c>
      <c r="F1041">
        <v>1</v>
      </c>
      <c r="G1041" t="s">
        <v>511</v>
      </c>
      <c r="H1041" t="s">
        <v>2509</v>
      </c>
      <c r="I1041" t="s">
        <v>1887</v>
      </c>
      <c r="J1041">
        <v>1</v>
      </c>
      <c r="K1041" t="s">
        <v>1888</v>
      </c>
      <c r="L1041" s="1">
        <v>46195.995243055557</v>
      </c>
      <c r="M1041" s="1">
        <v>46195.995497685188</v>
      </c>
      <c r="N1041">
        <v>2274</v>
      </c>
      <c r="O1041" t="s">
        <v>1849</v>
      </c>
      <c r="P1041">
        <v>51</v>
      </c>
      <c r="Q1041">
        <v>5.0999999999999996</v>
      </c>
      <c r="R1041" t="s">
        <v>4461</v>
      </c>
      <c r="S1041" t="s">
        <v>1851</v>
      </c>
      <c r="T1041" t="s">
        <v>1851</v>
      </c>
      <c r="U1041" t="s">
        <v>4462</v>
      </c>
      <c r="V1041" t="s">
        <v>1851</v>
      </c>
      <c r="W1041" t="s">
        <v>1851</v>
      </c>
      <c r="X1041" s="1">
        <v>46195.995497685188</v>
      </c>
    </row>
    <row r="1042" spans="1:24">
      <c r="A1042">
        <v>953</v>
      </c>
      <c r="B1042" t="s">
        <v>1857</v>
      </c>
      <c r="C1042" t="s">
        <v>1858</v>
      </c>
      <c r="D1042">
        <v>1100700</v>
      </c>
      <c r="E1042" t="s">
        <v>1885</v>
      </c>
      <c r="F1042">
        <v>1</v>
      </c>
      <c r="G1042" t="s">
        <v>806</v>
      </c>
      <c r="H1042" t="s">
        <v>2307</v>
      </c>
      <c r="I1042" t="s">
        <v>1887</v>
      </c>
      <c r="J1042">
        <v>1</v>
      </c>
      <c r="K1042" t="s">
        <v>1888</v>
      </c>
      <c r="L1042" s="1">
        <v>46195.995428240742</v>
      </c>
      <c r="M1042" s="1">
        <v>46195.995578703703</v>
      </c>
      <c r="N1042">
        <v>1251</v>
      </c>
      <c r="O1042" t="s">
        <v>1849</v>
      </c>
      <c r="P1042">
        <v>92</v>
      </c>
      <c r="Q1042">
        <v>9.1999999999999993</v>
      </c>
      <c r="R1042" t="s">
        <v>4463</v>
      </c>
      <c r="S1042" t="s">
        <v>1851</v>
      </c>
      <c r="T1042" t="s">
        <v>1851</v>
      </c>
      <c r="U1042" t="s">
        <v>4464</v>
      </c>
      <c r="V1042" t="s">
        <v>1851</v>
      </c>
      <c r="W1042" t="s">
        <v>1851</v>
      </c>
      <c r="X1042" s="1">
        <v>46195.995578703703</v>
      </c>
    </row>
    <row r="1043" spans="1:24">
      <c r="A1043">
        <v>954</v>
      </c>
      <c r="B1043" t="s">
        <v>1857</v>
      </c>
      <c r="C1043" t="s">
        <v>1858</v>
      </c>
      <c r="D1043">
        <v>2926202</v>
      </c>
      <c r="E1043" t="s">
        <v>1894</v>
      </c>
      <c r="F1043">
        <v>1</v>
      </c>
      <c r="G1043" t="s">
        <v>511</v>
      </c>
      <c r="H1043" t="s">
        <v>511</v>
      </c>
      <c r="I1043" t="s">
        <v>2539</v>
      </c>
      <c r="J1043">
        <v>0</v>
      </c>
      <c r="K1043" t="s">
        <v>2540</v>
      </c>
      <c r="L1043" s="1">
        <v>46195.995636574073</v>
      </c>
      <c r="M1043" s="1">
        <v>46195.995706018519</v>
      </c>
      <c r="N1043">
        <v>544</v>
      </c>
      <c r="O1043" t="s">
        <v>1849</v>
      </c>
      <c r="P1043">
        <v>61</v>
      </c>
      <c r="Q1043">
        <v>6.1</v>
      </c>
      <c r="R1043" t="s">
        <v>1851</v>
      </c>
      <c r="S1043" t="s">
        <v>1851</v>
      </c>
      <c r="T1043" t="s">
        <v>1851</v>
      </c>
      <c r="U1043" t="s">
        <v>4465</v>
      </c>
      <c r="V1043" t="s">
        <v>1851</v>
      </c>
      <c r="W1043" t="s">
        <v>1851</v>
      </c>
      <c r="X1043" s="1">
        <v>46195.995706018519</v>
      </c>
    </row>
    <row r="1044" spans="1:24">
      <c r="A1044">
        <v>955</v>
      </c>
      <c r="B1044" t="s">
        <v>1857</v>
      </c>
      <c r="C1044" t="s">
        <v>1858</v>
      </c>
      <c r="D1044">
        <v>5001904</v>
      </c>
      <c r="E1044" t="s">
        <v>1885</v>
      </c>
      <c r="F1044">
        <v>1</v>
      </c>
      <c r="G1044" t="s">
        <v>92</v>
      </c>
      <c r="H1044" t="s">
        <v>2250</v>
      </c>
      <c r="I1044" t="s">
        <v>1887</v>
      </c>
      <c r="J1044">
        <v>1</v>
      </c>
      <c r="K1044" t="s">
        <v>1888</v>
      </c>
      <c r="L1044" s="1">
        <v>46195.995243055557</v>
      </c>
      <c r="M1044" s="1">
        <v>46195.995740740742</v>
      </c>
      <c r="N1044">
        <v>4361</v>
      </c>
      <c r="O1044" t="s">
        <v>1849</v>
      </c>
      <c r="P1044">
        <v>75</v>
      </c>
      <c r="Q1044">
        <v>7.5</v>
      </c>
      <c r="R1044" t="s">
        <v>4466</v>
      </c>
      <c r="S1044" t="s">
        <v>1851</v>
      </c>
      <c r="T1044" t="s">
        <v>1851</v>
      </c>
      <c r="U1044" t="s">
        <v>4467</v>
      </c>
      <c r="V1044" t="s">
        <v>1851</v>
      </c>
      <c r="W1044" t="s">
        <v>1851</v>
      </c>
      <c r="X1044" s="1">
        <v>46195.995740740742</v>
      </c>
    </row>
    <row r="1045" spans="1:24">
      <c r="A1045">
        <v>956</v>
      </c>
      <c r="B1045" t="s">
        <v>1857</v>
      </c>
      <c r="C1045" t="s">
        <v>1858</v>
      </c>
      <c r="D1045">
        <v>1100700</v>
      </c>
      <c r="E1045" t="s">
        <v>1894</v>
      </c>
      <c r="F1045">
        <v>1</v>
      </c>
      <c r="G1045" t="s">
        <v>806</v>
      </c>
      <c r="H1045" t="s">
        <v>806</v>
      </c>
      <c r="I1045" t="s">
        <v>2316</v>
      </c>
      <c r="J1045">
        <v>0</v>
      </c>
      <c r="K1045" t="s">
        <v>2317</v>
      </c>
      <c r="L1045" s="1">
        <v>46195.995717592596</v>
      </c>
      <c r="M1045" s="1">
        <v>46195.995856481481</v>
      </c>
      <c r="N1045">
        <v>1245</v>
      </c>
      <c r="O1045" t="s">
        <v>1849</v>
      </c>
      <c r="P1045">
        <v>79</v>
      </c>
      <c r="Q1045">
        <v>7.9</v>
      </c>
      <c r="R1045" t="s">
        <v>1851</v>
      </c>
      <c r="S1045" t="s">
        <v>1851</v>
      </c>
      <c r="T1045" t="s">
        <v>1851</v>
      </c>
      <c r="U1045" t="s">
        <v>4468</v>
      </c>
      <c r="V1045" t="s">
        <v>1851</v>
      </c>
      <c r="W1045" t="s">
        <v>1851</v>
      </c>
      <c r="X1045" s="1">
        <v>46195.995856481481</v>
      </c>
    </row>
    <row r="1046" spans="1:24">
      <c r="A1046">
        <v>957</v>
      </c>
      <c r="B1046" t="s">
        <v>1857</v>
      </c>
      <c r="C1046" t="s">
        <v>1858</v>
      </c>
      <c r="D1046">
        <v>2926806</v>
      </c>
      <c r="E1046" t="s">
        <v>1885</v>
      </c>
      <c r="F1046">
        <v>1</v>
      </c>
      <c r="G1046" t="s">
        <v>441</v>
      </c>
      <c r="H1046" t="s">
        <v>2545</v>
      </c>
      <c r="I1046" t="s">
        <v>1887</v>
      </c>
      <c r="J1046">
        <v>1</v>
      </c>
      <c r="K1046" t="s">
        <v>1888</v>
      </c>
      <c r="L1046" s="1">
        <v>46195.995740740742</v>
      </c>
      <c r="M1046" s="1">
        <v>46195.995949074073</v>
      </c>
      <c r="N1046">
        <v>1725</v>
      </c>
      <c r="O1046" t="s">
        <v>1849</v>
      </c>
      <c r="P1046">
        <v>61</v>
      </c>
      <c r="Q1046">
        <v>6.1</v>
      </c>
      <c r="R1046" t="s">
        <v>4469</v>
      </c>
      <c r="S1046" t="s">
        <v>1851</v>
      </c>
      <c r="T1046" t="s">
        <v>1851</v>
      </c>
      <c r="U1046" t="s">
        <v>4470</v>
      </c>
      <c r="V1046" t="s">
        <v>1851</v>
      </c>
      <c r="W1046" t="s">
        <v>1851</v>
      </c>
      <c r="X1046" s="1">
        <v>46195.995949074073</v>
      </c>
    </row>
    <row r="1047" spans="1:24">
      <c r="A1047">
        <v>958</v>
      </c>
      <c r="B1047" t="s">
        <v>1857</v>
      </c>
      <c r="C1047" t="s">
        <v>1858</v>
      </c>
      <c r="D1047">
        <v>5001904</v>
      </c>
      <c r="E1047" t="s">
        <v>1894</v>
      </c>
      <c r="F1047">
        <v>1</v>
      </c>
      <c r="G1047" t="s">
        <v>92</v>
      </c>
      <c r="H1047" t="s">
        <v>92</v>
      </c>
      <c r="I1047" t="s">
        <v>2253</v>
      </c>
      <c r="J1047">
        <v>0</v>
      </c>
      <c r="K1047" t="s">
        <v>2254</v>
      </c>
      <c r="L1047" s="1">
        <v>46195.995868055557</v>
      </c>
      <c r="M1047" s="1">
        <v>46195.996041666665</v>
      </c>
      <c r="N1047">
        <v>1481</v>
      </c>
      <c r="O1047" t="s">
        <v>1849</v>
      </c>
      <c r="P1047">
        <v>74</v>
      </c>
      <c r="Q1047">
        <v>7.4</v>
      </c>
      <c r="R1047" t="s">
        <v>1851</v>
      </c>
      <c r="S1047" t="s">
        <v>1851</v>
      </c>
      <c r="T1047" t="s">
        <v>1851</v>
      </c>
      <c r="U1047" t="s">
        <v>4471</v>
      </c>
      <c r="V1047" t="s">
        <v>1851</v>
      </c>
      <c r="W1047" t="s">
        <v>1851</v>
      </c>
      <c r="X1047" s="1">
        <v>46195.996041666665</v>
      </c>
    </row>
    <row r="1048" spans="1:24">
      <c r="A1048">
        <v>959</v>
      </c>
      <c r="B1048" t="s">
        <v>1857</v>
      </c>
      <c r="C1048" t="s">
        <v>1858</v>
      </c>
      <c r="D1048">
        <v>1100908</v>
      </c>
      <c r="E1048" t="s">
        <v>1885</v>
      </c>
      <c r="F1048">
        <v>1</v>
      </c>
      <c r="G1048" t="s">
        <v>815</v>
      </c>
      <c r="H1048" t="s">
        <v>2326</v>
      </c>
      <c r="I1048" t="s">
        <v>1887</v>
      </c>
      <c r="J1048">
        <v>1</v>
      </c>
      <c r="K1048" t="s">
        <v>1888</v>
      </c>
      <c r="L1048" s="1">
        <v>46195.99590277778</v>
      </c>
      <c r="M1048" s="1">
        <v>46195.996192129627</v>
      </c>
      <c r="N1048">
        <v>2521</v>
      </c>
      <c r="O1048" t="s">
        <v>1849</v>
      </c>
      <c r="P1048">
        <v>61</v>
      </c>
      <c r="Q1048">
        <v>6.1</v>
      </c>
      <c r="R1048" t="s">
        <v>4472</v>
      </c>
      <c r="S1048" t="s">
        <v>1851</v>
      </c>
      <c r="T1048" t="s">
        <v>1851</v>
      </c>
      <c r="U1048" t="s">
        <v>4473</v>
      </c>
      <c r="V1048" t="s">
        <v>1851</v>
      </c>
      <c r="W1048" t="s">
        <v>1851</v>
      </c>
      <c r="X1048" s="1">
        <v>46195.996192129627</v>
      </c>
    </row>
    <row r="1049" spans="1:24">
      <c r="A1049">
        <v>960</v>
      </c>
      <c r="B1049" t="s">
        <v>1857</v>
      </c>
      <c r="C1049" t="s">
        <v>1858</v>
      </c>
      <c r="D1049">
        <v>2926806</v>
      </c>
      <c r="E1049" t="s">
        <v>1894</v>
      </c>
      <c r="F1049">
        <v>1</v>
      </c>
      <c r="G1049" t="s">
        <v>441</v>
      </c>
      <c r="H1049" t="s">
        <v>2554</v>
      </c>
      <c r="I1049" t="s">
        <v>2555</v>
      </c>
      <c r="J1049">
        <v>1</v>
      </c>
      <c r="K1049" t="s">
        <v>2556</v>
      </c>
      <c r="L1049" s="1">
        <v>46195.996076388888</v>
      </c>
      <c r="M1049" s="1">
        <v>46195.996203703704</v>
      </c>
      <c r="N1049">
        <v>1149</v>
      </c>
      <c r="O1049" t="s">
        <v>1849</v>
      </c>
      <c r="P1049">
        <v>63</v>
      </c>
      <c r="Q1049">
        <v>6.3</v>
      </c>
      <c r="R1049" t="s">
        <v>1851</v>
      </c>
      <c r="S1049" t="s">
        <v>1851</v>
      </c>
      <c r="T1049" t="s">
        <v>1851</v>
      </c>
      <c r="U1049" t="s">
        <v>4474</v>
      </c>
      <c r="V1049" t="s">
        <v>1851</v>
      </c>
      <c r="W1049" t="s">
        <v>1851</v>
      </c>
      <c r="X1049" s="1">
        <v>46195.996203703704</v>
      </c>
    </row>
    <row r="1050" spans="1:24">
      <c r="A1050">
        <v>961</v>
      </c>
      <c r="B1050" t="s">
        <v>1857</v>
      </c>
      <c r="C1050" t="s">
        <v>1858</v>
      </c>
      <c r="D1050">
        <v>1100908</v>
      </c>
      <c r="E1050" t="s">
        <v>1894</v>
      </c>
      <c r="F1050">
        <v>1</v>
      </c>
      <c r="G1050" t="s">
        <v>815</v>
      </c>
      <c r="H1050" t="s">
        <v>2329</v>
      </c>
      <c r="I1050" t="s">
        <v>2330</v>
      </c>
      <c r="J1050">
        <v>1</v>
      </c>
      <c r="K1050" t="s">
        <v>2331</v>
      </c>
      <c r="L1050" s="1">
        <v>46195.996331018519</v>
      </c>
      <c r="M1050" s="1">
        <v>46195.996400462966</v>
      </c>
      <c r="N1050">
        <v>568</v>
      </c>
      <c r="O1050" t="s">
        <v>1849</v>
      </c>
      <c r="P1050">
        <v>64</v>
      </c>
      <c r="Q1050">
        <v>6.4</v>
      </c>
      <c r="R1050" t="s">
        <v>1851</v>
      </c>
      <c r="S1050" t="s">
        <v>1851</v>
      </c>
      <c r="T1050" t="s">
        <v>1851</v>
      </c>
      <c r="U1050" t="s">
        <v>4475</v>
      </c>
      <c r="V1050" t="s">
        <v>1851</v>
      </c>
      <c r="W1050" t="s">
        <v>1851</v>
      </c>
      <c r="X1050" s="1">
        <v>46195.996400462966</v>
      </c>
    </row>
    <row r="1051" spans="1:24">
      <c r="A1051">
        <v>962</v>
      </c>
      <c r="B1051" t="s">
        <v>1857</v>
      </c>
      <c r="C1051" t="s">
        <v>1858</v>
      </c>
      <c r="D1051">
        <v>2927002</v>
      </c>
      <c r="E1051" t="s">
        <v>1885</v>
      </c>
      <c r="F1051">
        <v>1</v>
      </c>
      <c r="G1051" t="s">
        <v>745</v>
      </c>
      <c r="H1051" t="s">
        <v>2565</v>
      </c>
      <c r="I1051" t="s">
        <v>1887</v>
      </c>
      <c r="J1051">
        <v>1</v>
      </c>
      <c r="K1051" t="s">
        <v>1888</v>
      </c>
      <c r="L1051" s="1">
        <v>46195.996249999997</v>
      </c>
      <c r="M1051" s="1">
        <v>46195.99664351852</v>
      </c>
      <c r="N1051">
        <v>3387</v>
      </c>
      <c r="O1051" t="s">
        <v>1849</v>
      </c>
      <c r="P1051">
        <v>80</v>
      </c>
      <c r="Q1051">
        <v>8</v>
      </c>
      <c r="R1051" t="s">
        <v>4476</v>
      </c>
      <c r="S1051" t="s">
        <v>1851</v>
      </c>
      <c r="T1051" t="s">
        <v>1851</v>
      </c>
      <c r="U1051" t="s">
        <v>4477</v>
      </c>
      <c r="V1051" t="s">
        <v>1851</v>
      </c>
      <c r="W1051" t="s">
        <v>1851</v>
      </c>
      <c r="X1051" s="1">
        <v>46195.99664351852</v>
      </c>
    </row>
    <row r="1052" spans="1:24">
      <c r="A1052">
        <v>963</v>
      </c>
      <c r="B1052" t="s">
        <v>1857</v>
      </c>
      <c r="C1052" t="s">
        <v>1858</v>
      </c>
      <c r="D1052">
        <v>5002704</v>
      </c>
      <c r="E1052" t="s">
        <v>1885</v>
      </c>
      <c r="F1052">
        <v>1</v>
      </c>
      <c r="G1052" t="s">
        <v>62</v>
      </c>
      <c r="H1052" t="s">
        <v>2256</v>
      </c>
      <c r="I1052" t="s">
        <v>1887</v>
      </c>
      <c r="J1052">
        <v>1</v>
      </c>
      <c r="K1052" t="s">
        <v>1888</v>
      </c>
      <c r="L1052" s="1">
        <v>46195.996087962965</v>
      </c>
      <c r="M1052" s="1">
        <v>46195.99664351852</v>
      </c>
      <c r="N1052">
        <v>4807</v>
      </c>
      <c r="O1052" t="s">
        <v>1849</v>
      </c>
      <c r="P1052">
        <v>69</v>
      </c>
      <c r="Q1052">
        <v>6.9</v>
      </c>
      <c r="R1052" t="s">
        <v>4478</v>
      </c>
      <c r="S1052" t="s">
        <v>1851</v>
      </c>
      <c r="T1052" t="s">
        <v>1851</v>
      </c>
      <c r="U1052" t="s">
        <v>4479</v>
      </c>
      <c r="V1052" t="s">
        <v>1851</v>
      </c>
      <c r="W1052" t="s">
        <v>1851</v>
      </c>
      <c r="X1052" s="1">
        <v>46195.99664351852</v>
      </c>
    </row>
    <row r="1053" spans="1:24">
      <c r="A1053">
        <v>964</v>
      </c>
      <c r="B1053" t="s">
        <v>1857</v>
      </c>
      <c r="C1053" t="s">
        <v>1858</v>
      </c>
      <c r="D1053">
        <v>2927002</v>
      </c>
      <c r="E1053" t="s">
        <v>1894</v>
      </c>
      <c r="F1053">
        <v>1</v>
      </c>
      <c r="G1053" t="s">
        <v>745</v>
      </c>
      <c r="H1053" t="s">
        <v>745</v>
      </c>
      <c r="I1053" t="s">
        <v>2572</v>
      </c>
      <c r="J1053">
        <v>0</v>
      </c>
      <c r="K1053" t="s">
        <v>2573</v>
      </c>
      <c r="L1053" s="1">
        <v>46195.996782407405</v>
      </c>
      <c r="M1053" s="1">
        <v>46195.99690972222</v>
      </c>
      <c r="N1053">
        <v>1123</v>
      </c>
      <c r="O1053" t="s">
        <v>1849</v>
      </c>
      <c r="P1053">
        <v>87</v>
      </c>
      <c r="Q1053">
        <v>8.6999999999999993</v>
      </c>
      <c r="R1053" t="s">
        <v>1851</v>
      </c>
      <c r="S1053" t="s">
        <v>1851</v>
      </c>
      <c r="T1053" t="s">
        <v>1851</v>
      </c>
      <c r="U1053" t="s">
        <v>4480</v>
      </c>
      <c r="V1053" t="s">
        <v>1851</v>
      </c>
      <c r="W1053" t="s">
        <v>1851</v>
      </c>
      <c r="X1053" s="1">
        <v>46195.99690972222</v>
      </c>
    </row>
    <row r="1054" spans="1:24">
      <c r="A1054">
        <v>965</v>
      </c>
      <c r="B1054" t="s">
        <v>1857</v>
      </c>
      <c r="C1054" t="s">
        <v>1858</v>
      </c>
      <c r="D1054">
        <v>1100080</v>
      </c>
      <c r="E1054" t="s">
        <v>1885</v>
      </c>
      <c r="F1054">
        <v>1</v>
      </c>
      <c r="G1054" t="s">
        <v>894</v>
      </c>
      <c r="H1054" t="s">
        <v>2333</v>
      </c>
      <c r="I1054" t="s">
        <v>1887</v>
      </c>
      <c r="J1054">
        <v>1</v>
      </c>
      <c r="K1054" t="s">
        <v>1888</v>
      </c>
      <c r="L1054" s="1">
        <v>46195.996446759258</v>
      </c>
      <c r="M1054" s="1">
        <v>46195.996944444443</v>
      </c>
      <c r="N1054">
        <v>4282</v>
      </c>
      <c r="O1054" t="s">
        <v>1849</v>
      </c>
      <c r="P1054">
        <v>65</v>
      </c>
      <c r="Q1054">
        <v>6.5</v>
      </c>
      <c r="R1054" t="s">
        <v>4481</v>
      </c>
      <c r="S1054" t="s">
        <v>1851</v>
      </c>
      <c r="T1054" t="s">
        <v>1851</v>
      </c>
      <c r="U1054" t="s">
        <v>4482</v>
      </c>
      <c r="V1054" t="s">
        <v>1851</v>
      </c>
      <c r="W1054" t="s">
        <v>1851</v>
      </c>
      <c r="X1054" s="1">
        <v>46195.996944444443</v>
      </c>
    </row>
    <row r="1055" spans="1:24">
      <c r="A1055">
        <v>966</v>
      </c>
      <c r="B1055" t="s">
        <v>1857</v>
      </c>
      <c r="C1055" t="s">
        <v>1858</v>
      </c>
      <c r="D1055">
        <v>5002704</v>
      </c>
      <c r="E1055" t="s">
        <v>1894</v>
      </c>
      <c r="F1055">
        <v>1</v>
      </c>
      <c r="G1055" t="s">
        <v>62</v>
      </c>
      <c r="H1055" t="s">
        <v>62</v>
      </c>
      <c r="I1055" t="s">
        <v>2262</v>
      </c>
      <c r="J1055">
        <v>0</v>
      </c>
      <c r="K1055" t="s">
        <v>2263</v>
      </c>
      <c r="L1055" s="1">
        <v>46195.996793981481</v>
      </c>
      <c r="M1055" s="1">
        <v>46195.996944444443</v>
      </c>
      <c r="N1055">
        <v>1308</v>
      </c>
      <c r="O1055" t="s">
        <v>1849</v>
      </c>
      <c r="P1055">
        <v>73</v>
      </c>
      <c r="Q1055">
        <v>7.3</v>
      </c>
      <c r="R1055" t="s">
        <v>1851</v>
      </c>
      <c r="S1055" t="s">
        <v>1851</v>
      </c>
      <c r="T1055" t="s">
        <v>1851</v>
      </c>
      <c r="U1055" t="s">
        <v>4483</v>
      </c>
      <c r="V1055" t="s">
        <v>1851</v>
      </c>
      <c r="W1055" t="s">
        <v>1851</v>
      </c>
      <c r="X1055" s="1">
        <v>46195.996944444443</v>
      </c>
    </row>
    <row r="1056" spans="1:24">
      <c r="A1056">
        <v>967</v>
      </c>
      <c r="B1056" t="s">
        <v>1857</v>
      </c>
      <c r="C1056" t="s">
        <v>1858</v>
      </c>
      <c r="D1056">
        <v>5002902</v>
      </c>
      <c r="E1056" t="s">
        <v>1885</v>
      </c>
      <c r="F1056">
        <v>1</v>
      </c>
      <c r="G1056" t="s">
        <v>87</v>
      </c>
      <c r="H1056" t="s">
        <v>2266</v>
      </c>
      <c r="I1056" t="s">
        <v>1887</v>
      </c>
      <c r="J1056">
        <v>1</v>
      </c>
      <c r="K1056" t="s">
        <v>1888</v>
      </c>
      <c r="L1056" s="1">
        <v>46195.996990740743</v>
      </c>
      <c r="M1056" s="1">
        <v>46195.997141203705</v>
      </c>
      <c r="N1056">
        <v>1253</v>
      </c>
      <c r="O1056" t="s">
        <v>1849</v>
      </c>
      <c r="P1056">
        <v>92</v>
      </c>
      <c r="Q1056">
        <v>9.1999999999999993</v>
      </c>
      <c r="R1056" t="s">
        <v>4484</v>
      </c>
      <c r="S1056" t="s">
        <v>1851</v>
      </c>
      <c r="T1056" t="s">
        <v>1851</v>
      </c>
      <c r="U1056" t="s">
        <v>4485</v>
      </c>
      <c r="V1056" t="s">
        <v>1851</v>
      </c>
      <c r="W1056" t="s">
        <v>1851</v>
      </c>
      <c r="X1056" s="1">
        <v>46195.997141203705</v>
      </c>
    </row>
    <row r="1057" spans="1:24">
      <c r="A1057">
        <v>968</v>
      </c>
      <c r="B1057" t="s">
        <v>1857</v>
      </c>
      <c r="C1057" t="s">
        <v>1858</v>
      </c>
      <c r="D1057">
        <v>1100080</v>
      </c>
      <c r="E1057" t="s">
        <v>1894</v>
      </c>
      <c r="F1057">
        <v>1</v>
      </c>
      <c r="G1057" t="s">
        <v>894</v>
      </c>
      <c r="H1057" t="s">
        <v>894</v>
      </c>
      <c r="I1057" t="s">
        <v>2336</v>
      </c>
      <c r="J1057">
        <v>0</v>
      </c>
      <c r="K1057" t="s">
        <v>2337</v>
      </c>
      <c r="L1057" s="1">
        <v>46195.997083333335</v>
      </c>
      <c r="M1057" s="1">
        <v>46195.997337962966</v>
      </c>
      <c r="N1057">
        <v>2231</v>
      </c>
      <c r="O1057" t="s">
        <v>1849</v>
      </c>
      <c r="P1057">
        <v>67</v>
      </c>
      <c r="Q1057">
        <v>6.7</v>
      </c>
      <c r="R1057" t="s">
        <v>1851</v>
      </c>
      <c r="S1057" t="s">
        <v>1851</v>
      </c>
      <c r="T1057" t="s">
        <v>1851</v>
      </c>
      <c r="U1057" t="s">
        <v>4486</v>
      </c>
      <c r="V1057" t="s">
        <v>1851</v>
      </c>
      <c r="W1057" t="s">
        <v>1851</v>
      </c>
      <c r="X1057" s="1">
        <v>46195.997337962966</v>
      </c>
    </row>
    <row r="1058" spans="1:24">
      <c r="A1058">
        <v>969</v>
      </c>
      <c r="B1058" t="s">
        <v>1857</v>
      </c>
      <c r="C1058" t="s">
        <v>1858</v>
      </c>
      <c r="D1058">
        <v>2928406</v>
      </c>
      <c r="E1058" t="s">
        <v>1885</v>
      </c>
      <c r="F1058">
        <v>1</v>
      </c>
      <c r="G1058" t="s">
        <v>685</v>
      </c>
      <c r="H1058" t="s">
        <v>2581</v>
      </c>
      <c r="I1058" t="s">
        <v>1887</v>
      </c>
      <c r="J1058">
        <v>1</v>
      </c>
      <c r="K1058" t="s">
        <v>1888</v>
      </c>
      <c r="L1058" s="1">
        <v>46195.99695601852</v>
      </c>
      <c r="M1058" s="1">
        <v>46195.997372685182</v>
      </c>
      <c r="N1058">
        <v>3601</v>
      </c>
      <c r="O1058" t="s">
        <v>1849</v>
      </c>
      <c r="P1058">
        <v>70</v>
      </c>
      <c r="Q1058">
        <v>7</v>
      </c>
      <c r="R1058" t="s">
        <v>4487</v>
      </c>
      <c r="S1058" t="s">
        <v>1851</v>
      </c>
      <c r="T1058" t="s">
        <v>1851</v>
      </c>
      <c r="U1058" t="s">
        <v>4488</v>
      </c>
      <c r="V1058" t="s">
        <v>1851</v>
      </c>
      <c r="W1058" t="s">
        <v>1851</v>
      </c>
      <c r="X1058" s="1">
        <v>46195.997372685182</v>
      </c>
    </row>
    <row r="1059" spans="1:24">
      <c r="A1059">
        <v>970</v>
      </c>
      <c r="B1059" t="s">
        <v>1857</v>
      </c>
      <c r="C1059" t="s">
        <v>1858</v>
      </c>
      <c r="D1059">
        <v>5002902</v>
      </c>
      <c r="E1059" t="s">
        <v>1894</v>
      </c>
      <c r="F1059">
        <v>1</v>
      </c>
      <c r="G1059" t="s">
        <v>87</v>
      </c>
      <c r="H1059" t="s">
        <v>87</v>
      </c>
      <c r="I1059" t="s">
        <v>2273</v>
      </c>
      <c r="J1059">
        <v>0</v>
      </c>
      <c r="K1059" t="s">
        <v>2274</v>
      </c>
      <c r="L1059" s="1">
        <v>46195.99726851852</v>
      </c>
      <c r="M1059" s="1">
        <v>46195.997395833336</v>
      </c>
      <c r="N1059">
        <v>1169</v>
      </c>
      <c r="O1059" t="s">
        <v>1849</v>
      </c>
      <c r="P1059">
        <v>68</v>
      </c>
      <c r="Q1059">
        <v>6.8</v>
      </c>
      <c r="R1059" t="s">
        <v>1851</v>
      </c>
      <c r="S1059" t="s">
        <v>1851</v>
      </c>
      <c r="T1059" t="s">
        <v>1851</v>
      </c>
      <c r="U1059" t="s">
        <v>4489</v>
      </c>
      <c r="V1059" t="s">
        <v>1851</v>
      </c>
      <c r="W1059" t="s">
        <v>1851</v>
      </c>
      <c r="X1059" s="1">
        <v>46195.997395833336</v>
      </c>
    </row>
    <row r="1060" spans="1:24">
      <c r="A1060">
        <v>971</v>
      </c>
      <c r="B1060" t="s">
        <v>1857</v>
      </c>
      <c r="C1060" t="s">
        <v>1858</v>
      </c>
      <c r="D1060">
        <v>2928406</v>
      </c>
      <c r="E1060" t="s">
        <v>1894</v>
      </c>
      <c r="F1060">
        <v>1</v>
      </c>
      <c r="G1060" t="s">
        <v>685</v>
      </c>
      <c r="H1060" t="s">
        <v>685</v>
      </c>
      <c r="I1060" t="s">
        <v>2587</v>
      </c>
      <c r="J1060">
        <v>0</v>
      </c>
      <c r="K1060" t="s">
        <v>2588</v>
      </c>
      <c r="L1060" s="1">
        <v>46195.997523148151</v>
      </c>
      <c r="M1060" s="1">
        <v>46195.997650462959</v>
      </c>
      <c r="N1060">
        <v>1152</v>
      </c>
      <c r="O1060" t="s">
        <v>1849</v>
      </c>
      <c r="P1060">
        <v>73</v>
      </c>
      <c r="Q1060">
        <v>7.3</v>
      </c>
      <c r="R1060" t="s">
        <v>1851</v>
      </c>
      <c r="S1060" t="s">
        <v>1851</v>
      </c>
      <c r="T1060" t="s">
        <v>1851</v>
      </c>
      <c r="U1060" t="s">
        <v>4490</v>
      </c>
      <c r="V1060" t="s">
        <v>1851</v>
      </c>
      <c r="W1060" t="s">
        <v>1851</v>
      </c>
      <c r="X1060" s="1">
        <v>46195.997650462959</v>
      </c>
    </row>
    <row r="1061" spans="1:24">
      <c r="A1061">
        <v>972</v>
      </c>
      <c r="B1061" t="s">
        <v>1857</v>
      </c>
      <c r="C1061" t="s">
        <v>1858</v>
      </c>
      <c r="D1061">
        <v>5003157</v>
      </c>
      <c r="E1061" t="s">
        <v>1885</v>
      </c>
      <c r="F1061">
        <v>1</v>
      </c>
      <c r="G1061" t="s">
        <v>132</v>
      </c>
      <c r="H1061" t="s">
        <v>2280</v>
      </c>
      <c r="I1061" t="s">
        <v>1887</v>
      </c>
      <c r="J1061">
        <v>1</v>
      </c>
      <c r="K1061" t="s">
        <v>1888</v>
      </c>
      <c r="L1061" s="1">
        <v>46195.997465277775</v>
      </c>
      <c r="M1061" s="1">
        <v>46195.997708333336</v>
      </c>
      <c r="N1061">
        <v>2070</v>
      </c>
      <c r="O1061" t="s">
        <v>1849</v>
      </c>
      <c r="P1061">
        <v>70</v>
      </c>
      <c r="Q1061">
        <v>7</v>
      </c>
      <c r="R1061" t="s">
        <v>4491</v>
      </c>
      <c r="S1061" t="s">
        <v>1851</v>
      </c>
      <c r="T1061" t="s">
        <v>1851</v>
      </c>
      <c r="U1061" t="s">
        <v>4492</v>
      </c>
      <c r="V1061" t="s">
        <v>1851</v>
      </c>
      <c r="W1061" t="s">
        <v>1851</v>
      </c>
      <c r="X1061" s="1">
        <v>46195.997708333336</v>
      </c>
    </row>
    <row r="1062" spans="1:24">
      <c r="A1062">
        <v>973</v>
      </c>
      <c r="B1062" t="s">
        <v>1857</v>
      </c>
      <c r="C1062" t="s">
        <v>1858</v>
      </c>
      <c r="D1062">
        <v>5003157</v>
      </c>
      <c r="E1062" t="s">
        <v>1894</v>
      </c>
      <c r="F1062">
        <v>1</v>
      </c>
      <c r="G1062" t="s">
        <v>132</v>
      </c>
      <c r="H1062" t="s">
        <v>132</v>
      </c>
      <c r="I1062" t="s">
        <v>2287</v>
      </c>
      <c r="J1062">
        <v>0</v>
      </c>
      <c r="K1062" t="s">
        <v>2288</v>
      </c>
      <c r="L1062" s="1">
        <v>46195.997835648152</v>
      </c>
      <c r="M1062" s="1">
        <v>46195.99790509259</v>
      </c>
      <c r="N1062">
        <v>588</v>
      </c>
      <c r="O1062" t="s">
        <v>1849</v>
      </c>
      <c r="P1062">
        <v>72</v>
      </c>
      <c r="Q1062">
        <v>7.2</v>
      </c>
      <c r="R1062" t="s">
        <v>1851</v>
      </c>
      <c r="S1062" t="s">
        <v>1851</v>
      </c>
      <c r="T1062" t="s">
        <v>1851</v>
      </c>
      <c r="U1062" t="s">
        <v>4493</v>
      </c>
      <c r="V1062" t="s">
        <v>1851</v>
      </c>
      <c r="W1062" t="s">
        <v>1851</v>
      </c>
      <c r="X1062" s="1">
        <v>46195.99790509259</v>
      </c>
    </row>
    <row r="1063" spans="1:24">
      <c r="A1063">
        <v>974</v>
      </c>
      <c r="B1063" t="s">
        <v>1857</v>
      </c>
      <c r="C1063" t="s">
        <v>1858</v>
      </c>
      <c r="D1063">
        <v>5004106</v>
      </c>
      <c r="E1063" t="s">
        <v>1885</v>
      </c>
      <c r="F1063">
        <v>1</v>
      </c>
      <c r="G1063" t="s">
        <v>171</v>
      </c>
      <c r="H1063" t="s">
        <v>2291</v>
      </c>
      <c r="I1063" t="s">
        <v>1887</v>
      </c>
      <c r="J1063">
        <v>1</v>
      </c>
      <c r="K1063" t="s">
        <v>1888</v>
      </c>
      <c r="L1063" s="1">
        <v>46195.997939814813</v>
      </c>
      <c r="M1063" s="1">
        <v>46195.998298611114</v>
      </c>
      <c r="N1063">
        <v>3069</v>
      </c>
      <c r="O1063" t="s">
        <v>1849</v>
      </c>
      <c r="P1063">
        <v>59</v>
      </c>
      <c r="Q1063">
        <v>5.9</v>
      </c>
      <c r="R1063" t="s">
        <v>4494</v>
      </c>
      <c r="S1063" t="s">
        <v>1851</v>
      </c>
      <c r="T1063" t="s">
        <v>1851</v>
      </c>
      <c r="U1063" t="s">
        <v>4495</v>
      </c>
      <c r="V1063" t="s">
        <v>1851</v>
      </c>
      <c r="W1063" t="s">
        <v>1851</v>
      </c>
      <c r="X1063" s="1">
        <v>46195.998298611114</v>
      </c>
    </row>
    <row r="1064" spans="1:24">
      <c r="A1064">
        <v>975</v>
      </c>
      <c r="B1064" t="s">
        <v>1857</v>
      </c>
      <c r="C1064" t="s">
        <v>1858</v>
      </c>
      <c r="D1064">
        <v>5004106</v>
      </c>
      <c r="E1064" t="s">
        <v>1894</v>
      </c>
      <c r="F1064">
        <v>1</v>
      </c>
      <c r="G1064" t="s">
        <v>171</v>
      </c>
      <c r="H1064" t="s">
        <v>171</v>
      </c>
      <c r="I1064" t="s">
        <v>2297</v>
      </c>
      <c r="J1064">
        <v>0</v>
      </c>
      <c r="K1064" t="s">
        <v>2298</v>
      </c>
      <c r="L1064" s="1">
        <v>46195.998425925929</v>
      </c>
      <c r="M1064" s="1">
        <v>46195.998506944445</v>
      </c>
      <c r="N1064">
        <v>706</v>
      </c>
      <c r="O1064" t="s">
        <v>1849</v>
      </c>
      <c r="P1064">
        <v>68</v>
      </c>
      <c r="Q1064">
        <v>6.8</v>
      </c>
      <c r="R1064" t="s">
        <v>1851</v>
      </c>
      <c r="S1064" t="s">
        <v>1851</v>
      </c>
      <c r="T1064" t="s">
        <v>1851</v>
      </c>
      <c r="U1064" t="s">
        <v>4496</v>
      </c>
      <c r="V1064" t="s">
        <v>1851</v>
      </c>
      <c r="W1064" t="s">
        <v>1851</v>
      </c>
      <c r="X1064" s="1">
        <v>46195.998506944445</v>
      </c>
    </row>
    <row r="1065" spans="1:24">
      <c r="A1065">
        <v>976</v>
      </c>
      <c r="B1065" t="s">
        <v>1857</v>
      </c>
      <c r="C1065" t="s">
        <v>1858</v>
      </c>
      <c r="D1065">
        <v>5007208</v>
      </c>
      <c r="E1065" t="s">
        <v>1885</v>
      </c>
      <c r="F1065">
        <v>1</v>
      </c>
      <c r="G1065" t="s">
        <v>72</v>
      </c>
      <c r="H1065" t="s">
        <v>2310</v>
      </c>
      <c r="I1065" t="s">
        <v>1887</v>
      </c>
      <c r="J1065">
        <v>1</v>
      </c>
      <c r="K1065" t="s">
        <v>1888</v>
      </c>
      <c r="L1065" s="1">
        <v>46195.998553240737</v>
      </c>
      <c r="M1065" s="1">
        <v>46195.998796296299</v>
      </c>
      <c r="N1065">
        <v>2129</v>
      </c>
      <c r="O1065" t="s">
        <v>1849</v>
      </c>
      <c r="P1065">
        <v>90</v>
      </c>
      <c r="Q1065">
        <v>9</v>
      </c>
      <c r="R1065" t="s">
        <v>4497</v>
      </c>
      <c r="S1065" t="s">
        <v>1851</v>
      </c>
      <c r="T1065" t="s">
        <v>1851</v>
      </c>
      <c r="U1065" t="s">
        <v>4498</v>
      </c>
      <c r="V1065" t="s">
        <v>1851</v>
      </c>
      <c r="W1065" t="s">
        <v>1851</v>
      </c>
      <c r="X1065" s="1">
        <v>46195.998796296299</v>
      </c>
    </row>
    <row r="1066" spans="1:24">
      <c r="A1066">
        <v>977</v>
      </c>
      <c r="B1066" t="s">
        <v>1857</v>
      </c>
      <c r="C1066" t="s">
        <v>1858</v>
      </c>
      <c r="D1066">
        <v>5007208</v>
      </c>
      <c r="E1066" t="s">
        <v>1894</v>
      </c>
      <c r="F1066">
        <v>1</v>
      </c>
      <c r="G1066" t="s">
        <v>72</v>
      </c>
      <c r="H1066" t="s">
        <v>72</v>
      </c>
      <c r="I1066" t="s">
        <v>2319</v>
      </c>
      <c r="J1066">
        <v>0</v>
      </c>
      <c r="K1066" t="s">
        <v>2320</v>
      </c>
      <c r="L1066" s="1">
        <v>46195.99894675926</v>
      </c>
      <c r="M1066" s="1">
        <v>46195.999085648145</v>
      </c>
      <c r="N1066">
        <v>1168</v>
      </c>
      <c r="O1066" t="s">
        <v>1849</v>
      </c>
      <c r="P1066">
        <v>83</v>
      </c>
      <c r="Q1066">
        <v>8.3000000000000007</v>
      </c>
      <c r="R1066" t="s">
        <v>1851</v>
      </c>
      <c r="S1066" t="s">
        <v>1851</v>
      </c>
      <c r="T1066" t="s">
        <v>1851</v>
      </c>
      <c r="U1066" t="s">
        <v>4499</v>
      </c>
      <c r="V1066" t="s">
        <v>1851</v>
      </c>
      <c r="W1066" t="s">
        <v>1851</v>
      </c>
      <c r="X1066" s="1">
        <v>46195.999085648145</v>
      </c>
    </row>
    <row r="1067" spans="1:24">
      <c r="A1067">
        <v>978</v>
      </c>
      <c r="B1067" t="s">
        <v>1857</v>
      </c>
      <c r="C1067" t="s">
        <v>1858</v>
      </c>
      <c r="D1067">
        <v>3200102</v>
      </c>
      <c r="E1067" t="s">
        <v>1885</v>
      </c>
      <c r="F1067">
        <v>1</v>
      </c>
      <c r="G1067" t="s">
        <v>1124</v>
      </c>
      <c r="H1067" t="s">
        <v>2356</v>
      </c>
      <c r="I1067" t="s">
        <v>1887</v>
      </c>
      <c r="J1067">
        <v>1</v>
      </c>
      <c r="K1067" t="s">
        <v>1888</v>
      </c>
      <c r="L1067" s="1">
        <v>46195.999259259261</v>
      </c>
      <c r="M1067" s="1">
        <v>46195.999398148146</v>
      </c>
      <c r="N1067">
        <v>1151</v>
      </c>
      <c r="O1067" t="s">
        <v>1849</v>
      </c>
      <c r="P1067">
        <v>89</v>
      </c>
      <c r="Q1067">
        <v>8.9</v>
      </c>
      <c r="R1067" t="s">
        <v>4500</v>
      </c>
      <c r="S1067" t="s">
        <v>1851</v>
      </c>
      <c r="T1067" t="s">
        <v>1851</v>
      </c>
      <c r="U1067" t="s">
        <v>4501</v>
      </c>
      <c r="V1067" t="s">
        <v>1851</v>
      </c>
      <c r="W1067" t="s">
        <v>1851</v>
      </c>
      <c r="X1067" s="1">
        <v>46195.999398148146</v>
      </c>
    </row>
    <row r="1068" spans="1:24">
      <c r="A1068">
        <v>979</v>
      </c>
      <c r="B1068" t="s">
        <v>1857</v>
      </c>
      <c r="C1068" t="s">
        <v>1858</v>
      </c>
      <c r="D1068">
        <v>1101807</v>
      </c>
      <c r="E1068" t="s">
        <v>1885</v>
      </c>
      <c r="F1068">
        <v>1</v>
      </c>
      <c r="G1068" t="s">
        <v>764</v>
      </c>
      <c r="H1068" t="s">
        <v>2339</v>
      </c>
      <c r="I1068" t="s">
        <v>1887</v>
      </c>
      <c r="J1068">
        <v>1</v>
      </c>
      <c r="K1068" t="s">
        <v>1888</v>
      </c>
      <c r="L1068" s="1">
        <v>46195.997395833336</v>
      </c>
      <c r="M1068" s="1">
        <v>46195.999571759261</v>
      </c>
      <c r="N1068">
        <v>18818</v>
      </c>
      <c r="O1068" t="s">
        <v>1854</v>
      </c>
      <c r="R1068" t="s">
        <v>4502</v>
      </c>
      <c r="S1068" t="s">
        <v>1851</v>
      </c>
      <c r="T1068" t="s">
        <v>1851</v>
      </c>
      <c r="U1068" t="s">
        <v>4503</v>
      </c>
      <c r="V1068" t="s">
        <v>1854</v>
      </c>
      <c r="W1068" t="s">
        <v>1851</v>
      </c>
      <c r="X1068" s="1">
        <v>46195.999571759261</v>
      </c>
    </row>
    <row r="1069" spans="1:24">
      <c r="A1069">
        <v>980</v>
      </c>
      <c r="B1069" t="s">
        <v>1857</v>
      </c>
      <c r="C1069" t="s">
        <v>1858</v>
      </c>
      <c r="D1069">
        <v>3200102</v>
      </c>
      <c r="E1069" t="s">
        <v>1894</v>
      </c>
      <c r="F1069">
        <v>1</v>
      </c>
      <c r="G1069" t="s">
        <v>1124</v>
      </c>
      <c r="H1069" t="s">
        <v>2367</v>
      </c>
      <c r="I1069" t="s">
        <v>2368</v>
      </c>
      <c r="J1069">
        <v>1</v>
      </c>
      <c r="K1069" t="s">
        <v>2369</v>
      </c>
      <c r="L1069" s="1">
        <v>46195.999548611115</v>
      </c>
      <c r="M1069" s="1">
        <v>46195.999675925923</v>
      </c>
      <c r="N1069">
        <v>1130</v>
      </c>
      <c r="O1069" t="s">
        <v>1849</v>
      </c>
      <c r="P1069">
        <v>68</v>
      </c>
      <c r="Q1069">
        <v>6.8</v>
      </c>
      <c r="R1069" t="s">
        <v>1851</v>
      </c>
      <c r="S1069" t="s">
        <v>1851</v>
      </c>
      <c r="T1069" t="s">
        <v>1851</v>
      </c>
      <c r="U1069" t="s">
        <v>4504</v>
      </c>
      <c r="V1069" t="s">
        <v>1851</v>
      </c>
      <c r="W1069" t="s">
        <v>1851</v>
      </c>
      <c r="X1069" s="1">
        <v>46195.999675925923</v>
      </c>
    </row>
    <row r="1070" spans="1:24">
      <c r="A1070">
        <v>981</v>
      </c>
      <c r="B1070" t="s">
        <v>1857</v>
      </c>
      <c r="C1070" t="s">
        <v>1858</v>
      </c>
      <c r="D1070">
        <v>1101807</v>
      </c>
      <c r="E1070" t="s">
        <v>1885</v>
      </c>
      <c r="F1070">
        <v>2</v>
      </c>
      <c r="G1070" t="s">
        <v>764</v>
      </c>
      <c r="H1070" t="s">
        <v>2339</v>
      </c>
      <c r="I1070" t="s">
        <v>1887</v>
      </c>
      <c r="J1070">
        <v>1</v>
      </c>
      <c r="K1070" t="s">
        <v>1888</v>
      </c>
      <c r="L1070" s="1">
        <v>46195.999768518515</v>
      </c>
      <c r="M1070" s="1">
        <v>46195.999872685185</v>
      </c>
      <c r="N1070">
        <v>891</v>
      </c>
      <c r="O1070" t="s">
        <v>1849</v>
      </c>
      <c r="P1070">
        <v>92</v>
      </c>
      <c r="Q1070">
        <v>9.1999999999999993</v>
      </c>
      <c r="R1070" t="s">
        <v>4505</v>
      </c>
      <c r="S1070" t="s">
        <v>1851</v>
      </c>
      <c r="T1070" t="s">
        <v>1851</v>
      </c>
      <c r="U1070" t="s">
        <v>4503</v>
      </c>
      <c r="V1070" t="s">
        <v>1851</v>
      </c>
      <c r="W1070" t="s">
        <v>1851</v>
      </c>
      <c r="X1070" s="1">
        <v>46195.999872685185</v>
      </c>
    </row>
    <row r="1071" spans="1:24">
      <c r="A1071">
        <v>982</v>
      </c>
      <c r="B1071" t="s">
        <v>1857</v>
      </c>
      <c r="C1071" t="s">
        <v>1858</v>
      </c>
      <c r="D1071">
        <v>2929107</v>
      </c>
      <c r="E1071" t="s">
        <v>1885</v>
      </c>
      <c r="F1071">
        <v>1</v>
      </c>
      <c r="G1071" t="s">
        <v>285</v>
      </c>
      <c r="H1071" t="s">
        <v>2626</v>
      </c>
      <c r="I1071" t="s">
        <v>1887</v>
      </c>
      <c r="J1071">
        <v>1</v>
      </c>
      <c r="K1071" t="s">
        <v>1888</v>
      </c>
      <c r="L1071" s="1">
        <v>46195.997708333336</v>
      </c>
      <c r="M1071" s="1">
        <v>46195.999884259261</v>
      </c>
      <c r="N1071">
        <v>18772</v>
      </c>
      <c r="O1071" t="s">
        <v>1854</v>
      </c>
      <c r="R1071" t="s">
        <v>4506</v>
      </c>
      <c r="S1071" t="s">
        <v>1851</v>
      </c>
      <c r="T1071" t="s">
        <v>1851</v>
      </c>
      <c r="U1071" t="s">
        <v>4507</v>
      </c>
      <c r="V1071" t="s">
        <v>1854</v>
      </c>
      <c r="W1071" t="s">
        <v>1851</v>
      </c>
      <c r="X1071" s="1">
        <v>46195.999884259261</v>
      </c>
    </row>
    <row r="1072" spans="1:24">
      <c r="A1072">
        <v>983</v>
      </c>
      <c r="B1072" t="s">
        <v>1857</v>
      </c>
      <c r="C1072" t="s">
        <v>1858</v>
      </c>
      <c r="D1072">
        <v>1101807</v>
      </c>
      <c r="E1072" t="s">
        <v>1894</v>
      </c>
      <c r="F1072">
        <v>1</v>
      </c>
      <c r="G1072" t="s">
        <v>764</v>
      </c>
      <c r="H1072" t="s">
        <v>2342</v>
      </c>
      <c r="I1072" t="s">
        <v>2343</v>
      </c>
      <c r="J1072">
        <v>1</v>
      </c>
      <c r="K1072" t="s">
        <v>2344</v>
      </c>
      <c r="L1072" s="1">
        <v>46196.000011574077</v>
      </c>
      <c r="M1072" s="1">
        <v>46196.000081018516</v>
      </c>
      <c r="N1072">
        <v>645</v>
      </c>
      <c r="O1072" t="s">
        <v>1849</v>
      </c>
      <c r="P1072">
        <v>66</v>
      </c>
      <c r="Q1072">
        <v>6.6</v>
      </c>
      <c r="R1072" t="s">
        <v>1851</v>
      </c>
      <c r="S1072" t="s">
        <v>1851</v>
      </c>
      <c r="T1072" t="s">
        <v>1851</v>
      </c>
      <c r="U1072" t="s">
        <v>4508</v>
      </c>
      <c r="V1072" t="s">
        <v>1851</v>
      </c>
      <c r="W1072" t="s">
        <v>1851</v>
      </c>
      <c r="X1072" s="1">
        <v>46196.000081018516</v>
      </c>
    </row>
    <row r="1073" spans="1:24">
      <c r="A1073">
        <v>984</v>
      </c>
      <c r="B1073" t="s">
        <v>1857</v>
      </c>
      <c r="C1073" t="s">
        <v>1858</v>
      </c>
      <c r="D1073">
        <v>3200409</v>
      </c>
      <c r="E1073" t="s">
        <v>1885</v>
      </c>
      <c r="F1073">
        <v>1</v>
      </c>
      <c r="G1073" t="s">
        <v>954</v>
      </c>
      <c r="H1073" t="s">
        <v>2377</v>
      </c>
      <c r="I1073" t="s">
        <v>1887</v>
      </c>
      <c r="J1073">
        <v>1</v>
      </c>
      <c r="K1073" t="s">
        <v>1888</v>
      </c>
      <c r="L1073" s="1">
        <v>46195.999722222223</v>
      </c>
      <c r="M1073" s="1">
        <v>46196.001087962963</v>
      </c>
      <c r="N1073">
        <v>11796</v>
      </c>
      <c r="O1073" t="s">
        <v>1849</v>
      </c>
      <c r="P1073">
        <v>75</v>
      </c>
      <c r="Q1073">
        <v>7.5</v>
      </c>
      <c r="R1073" t="s">
        <v>4509</v>
      </c>
      <c r="S1073" t="s">
        <v>1851</v>
      </c>
      <c r="T1073" t="s">
        <v>1851</v>
      </c>
      <c r="U1073" t="s">
        <v>4510</v>
      </c>
      <c r="V1073" t="s">
        <v>1851</v>
      </c>
      <c r="W1073" t="s">
        <v>1851</v>
      </c>
      <c r="X1073" s="1">
        <v>46196.001087962963</v>
      </c>
    </row>
    <row r="1074" spans="1:24">
      <c r="A1074">
        <v>985</v>
      </c>
      <c r="B1074" t="s">
        <v>1857</v>
      </c>
      <c r="C1074" t="s">
        <v>1858</v>
      </c>
      <c r="D1074">
        <v>3200409</v>
      </c>
      <c r="E1074" t="s">
        <v>1894</v>
      </c>
      <c r="F1074">
        <v>1</v>
      </c>
      <c r="G1074" t="s">
        <v>954</v>
      </c>
      <c r="H1074" t="s">
        <v>954</v>
      </c>
      <c r="I1074" t="s">
        <v>2386</v>
      </c>
      <c r="J1074">
        <v>0</v>
      </c>
      <c r="K1074" t="s">
        <v>2387</v>
      </c>
      <c r="L1074" s="1">
        <v>46196.001226851855</v>
      </c>
      <c r="M1074" s="1">
        <v>46196.001377314817</v>
      </c>
      <c r="N1074">
        <v>1327</v>
      </c>
      <c r="O1074" t="s">
        <v>1849</v>
      </c>
      <c r="P1074">
        <v>71</v>
      </c>
      <c r="Q1074">
        <v>7.1</v>
      </c>
      <c r="R1074" t="s">
        <v>1851</v>
      </c>
      <c r="S1074" t="s">
        <v>1851</v>
      </c>
      <c r="T1074" t="s">
        <v>1851</v>
      </c>
      <c r="U1074" t="s">
        <v>4511</v>
      </c>
      <c r="V1074" t="s">
        <v>1851</v>
      </c>
      <c r="W1074" t="s">
        <v>1851</v>
      </c>
      <c r="X1074" s="1">
        <v>46196.001377314817</v>
      </c>
    </row>
    <row r="1075" spans="1:24">
      <c r="A1075">
        <v>986</v>
      </c>
      <c r="B1075" t="s">
        <v>1857</v>
      </c>
      <c r="C1075" t="s">
        <v>1858</v>
      </c>
      <c r="D1075">
        <v>2929107</v>
      </c>
      <c r="E1075" t="s">
        <v>1885</v>
      </c>
      <c r="F1075">
        <v>2</v>
      </c>
      <c r="G1075" t="s">
        <v>285</v>
      </c>
      <c r="H1075" t="s">
        <v>2626</v>
      </c>
      <c r="I1075" t="s">
        <v>1887</v>
      </c>
      <c r="J1075">
        <v>1</v>
      </c>
      <c r="K1075" t="s">
        <v>1888</v>
      </c>
      <c r="L1075" s="1">
        <v>46196.000104166669</v>
      </c>
      <c r="M1075" s="1">
        <v>46196.001377314817</v>
      </c>
      <c r="N1075">
        <v>11053</v>
      </c>
      <c r="O1075" t="s">
        <v>1849</v>
      </c>
      <c r="P1075">
        <v>76</v>
      </c>
      <c r="Q1075">
        <v>7.6</v>
      </c>
      <c r="R1075" t="s">
        <v>4512</v>
      </c>
      <c r="S1075" t="s">
        <v>1851</v>
      </c>
      <c r="T1075" t="s">
        <v>1851</v>
      </c>
      <c r="U1075" t="s">
        <v>4507</v>
      </c>
      <c r="V1075" t="s">
        <v>1851</v>
      </c>
      <c r="W1075" t="s">
        <v>1851</v>
      </c>
      <c r="X1075" s="1">
        <v>46196.001377314817</v>
      </c>
    </row>
    <row r="1076" spans="1:24">
      <c r="A1076">
        <v>987</v>
      </c>
      <c r="B1076" t="s">
        <v>1857</v>
      </c>
      <c r="C1076" t="s">
        <v>1858</v>
      </c>
      <c r="D1076">
        <v>1400472</v>
      </c>
      <c r="E1076" t="s">
        <v>1885</v>
      </c>
      <c r="F1076">
        <v>1</v>
      </c>
      <c r="G1076" t="s">
        <v>839</v>
      </c>
      <c r="H1076" t="s">
        <v>2349</v>
      </c>
      <c r="I1076" t="s">
        <v>1887</v>
      </c>
      <c r="J1076">
        <v>1</v>
      </c>
      <c r="K1076" t="s">
        <v>1888</v>
      </c>
      <c r="L1076" s="1">
        <v>46196.000138888892</v>
      </c>
      <c r="M1076" s="1">
        <v>46196.001388888886</v>
      </c>
      <c r="N1076">
        <v>10775</v>
      </c>
      <c r="O1076" t="s">
        <v>1849</v>
      </c>
      <c r="P1076">
        <v>58</v>
      </c>
      <c r="Q1076">
        <v>5.8</v>
      </c>
      <c r="R1076" t="s">
        <v>4513</v>
      </c>
      <c r="S1076" t="s">
        <v>1851</v>
      </c>
      <c r="T1076" t="s">
        <v>1851</v>
      </c>
      <c r="U1076" t="s">
        <v>4514</v>
      </c>
      <c r="V1076" t="s">
        <v>1851</v>
      </c>
      <c r="W1076" t="s">
        <v>1851</v>
      </c>
      <c r="X1076" s="1">
        <v>46196.001388888886</v>
      </c>
    </row>
    <row r="1077" spans="1:24">
      <c r="A1077">
        <v>988</v>
      </c>
      <c r="B1077" t="s">
        <v>1857</v>
      </c>
      <c r="C1077" t="s">
        <v>1858</v>
      </c>
      <c r="D1077">
        <v>2929107</v>
      </c>
      <c r="E1077" t="s">
        <v>1894</v>
      </c>
      <c r="F1077">
        <v>1</v>
      </c>
      <c r="G1077" t="s">
        <v>285</v>
      </c>
      <c r="H1077" t="s">
        <v>285</v>
      </c>
      <c r="I1077" t="s">
        <v>2636</v>
      </c>
      <c r="J1077">
        <v>0</v>
      </c>
      <c r="K1077" t="s">
        <v>2637</v>
      </c>
      <c r="L1077" s="1">
        <v>46196.001504629632</v>
      </c>
      <c r="M1077" s="1">
        <v>46196.001643518517</v>
      </c>
      <c r="N1077">
        <v>1203</v>
      </c>
      <c r="O1077" t="s">
        <v>1849</v>
      </c>
      <c r="P1077">
        <v>71</v>
      </c>
      <c r="Q1077">
        <v>7.1</v>
      </c>
      <c r="R1077" t="s">
        <v>1851</v>
      </c>
      <c r="S1077" t="s">
        <v>1851</v>
      </c>
      <c r="T1077" t="s">
        <v>1851</v>
      </c>
      <c r="U1077" t="s">
        <v>4515</v>
      </c>
      <c r="V1077" t="s">
        <v>1851</v>
      </c>
      <c r="W1077" t="s">
        <v>1851</v>
      </c>
      <c r="X1077" s="1">
        <v>46196.001643518517</v>
      </c>
    </row>
    <row r="1078" spans="1:24">
      <c r="A1078">
        <v>989</v>
      </c>
      <c r="B1078" t="s">
        <v>1857</v>
      </c>
      <c r="C1078" t="s">
        <v>1858</v>
      </c>
      <c r="D1078">
        <v>1400472</v>
      </c>
      <c r="E1078" t="s">
        <v>1894</v>
      </c>
      <c r="F1078">
        <v>1</v>
      </c>
      <c r="G1078" t="s">
        <v>839</v>
      </c>
      <c r="H1078" t="s">
        <v>2352</v>
      </c>
      <c r="I1078" t="s">
        <v>2353</v>
      </c>
      <c r="J1078">
        <v>1</v>
      </c>
      <c r="K1078" t="s">
        <v>2354</v>
      </c>
      <c r="L1078" s="1">
        <v>46196.001516203702</v>
      </c>
      <c r="M1078" s="1">
        <v>46196.001689814817</v>
      </c>
      <c r="N1078">
        <v>1525</v>
      </c>
      <c r="O1078" t="s">
        <v>1849</v>
      </c>
      <c r="P1078">
        <v>58</v>
      </c>
      <c r="Q1078">
        <v>5.8</v>
      </c>
      <c r="R1078" t="s">
        <v>1851</v>
      </c>
      <c r="S1078" t="s">
        <v>1851</v>
      </c>
      <c r="T1078" t="s">
        <v>1851</v>
      </c>
      <c r="U1078" t="s">
        <v>4516</v>
      </c>
      <c r="V1078" t="s">
        <v>1851</v>
      </c>
      <c r="W1078" t="s">
        <v>1851</v>
      </c>
      <c r="X1078" s="1">
        <v>46196.001689814817</v>
      </c>
    </row>
    <row r="1079" spans="1:24">
      <c r="A1079">
        <v>990</v>
      </c>
      <c r="B1079" t="s">
        <v>1857</v>
      </c>
      <c r="C1079" t="s">
        <v>1858</v>
      </c>
      <c r="D1079">
        <v>3202009</v>
      </c>
      <c r="E1079" t="s">
        <v>1885</v>
      </c>
      <c r="F1079">
        <v>1</v>
      </c>
      <c r="G1079" t="s">
        <v>1237</v>
      </c>
      <c r="H1079" t="s">
        <v>2394</v>
      </c>
      <c r="I1079" t="s">
        <v>1887</v>
      </c>
      <c r="J1079">
        <v>1</v>
      </c>
      <c r="K1079" t="s">
        <v>1888</v>
      </c>
      <c r="L1079" s="1">
        <v>46196.001423611109</v>
      </c>
      <c r="M1079" s="1">
        <v>46196.001886574071</v>
      </c>
      <c r="N1079">
        <v>3985</v>
      </c>
      <c r="O1079" t="s">
        <v>1849</v>
      </c>
      <c r="P1079">
        <v>65</v>
      </c>
      <c r="Q1079">
        <v>6.5</v>
      </c>
      <c r="R1079" t="s">
        <v>4517</v>
      </c>
      <c r="S1079" t="s">
        <v>1851</v>
      </c>
      <c r="T1079" t="s">
        <v>1851</v>
      </c>
      <c r="U1079" t="s">
        <v>4518</v>
      </c>
      <c r="V1079" t="s">
        <v>1851</v>
      </c>
      <c r="W1079" t="s">
        <v>1851</v>
      </c>
      <c r="X1079" s="1">
        <v>46196.001886574071</v>
      </c>
    </row>
    <row r="1080" spans="1:24">
      <c r="A1080">
        <v>991</v>
      </c>
      <c r="B1080" t="s">
        <v>1857</v>
      </c>
      <c r="C1080" t="s">
        <v>1858</v>
      </c>
      <c r="D1080">
        <v>3202009</v>
      </c>
      <c r="E1080" t="s">
        <v>1894</v>
      </c>
      <c r="F1080">
        <v>1</v>
      </c>
      <c r="G1080" t="s">
        <v>1237</v>
      </c>
      <c r="H1080" t="s">
        <v>1237</v>
      </c>
      <c r="I1080" t="s">
        <v>2400</v>
      </c>
      <c r="J1080">
        <v>0</v>
      </c>
      <c r="K1080" t="s">
        <v>2401</v>
      </c>
      <c r="L1080" s="1">
        <v>46196.002013888887</v>
      </c>
      <c r="M1080" s="1">
        <v>46196.002210648148</v>
      </c>
      <c r="N1080">
        <v>1662</v>
      </c>
      <c r="O1080" t="s">
        <v>1849</v>
      </c>
      <c r="P1080">
        <v>75</v>
      </c>
      <c r="Q1080">
        <v>7.5</v>
      </c>
      <c r="R1080" t="s">
        <v>1851</v>
      </c>
      <c r="S1080" t="s">
        <v>1851</v>
      </c>
      <c r="T1080" t="s">
        <v>1851</v>
      </c>
      <c r="U1080" t="s">
        <v>4519</v>
      </c>
      <c r="V1080" t="s">
        <v>1851</v>
      </c>
      <c r="W1080" t="s">
        <v>1851</v>
      </c>
      <c r="X1080" s="1">
        <v>46196.002210648148</v>
      </c>
    </row>
    <row r="1081" spans="1:24">
      <c r="A1081">
        <v>992</v>
      </c>
      <c r="B1081" t="s">
        <v>1857</v>
      </c>
      <c r="C1081" t="s">
        <v>1858</v>
      </c>
      <c r="D1081">
        <v>2933000</v>
      </c>
      <c r="E1081" t="s">
        <v>1885</v>
      </c>
      <c r="F1081">
        <v>1</v>
      </c>
      <c r="G1081" t="s">
        <v>201</v>
      </c>
      <c r="H1081" t="s">
        <v>2648</v>
      </c>
      <c r="I1081" t="s">
        <v>1887</v>
      </c>
      <c r="J1081">
        <v>1</v>
      </c>
      <c r="K1081" t="s">
        <v>1888</v>
      </c>
      <c r="L1081" s="1">
        <v>46196.001689814817</v>
      </c>
      <c r="M1081" s="1">
        <v>46196.002465277779</v>
      </c>
      <c r="N1081">
        <v>6668</v>
      </c>
      <c r="O1081" t="s">
        <v>1849</v>
      </c>
      <c r="P1081">
        <v>73</v>
      </c>
      <c r="Q1081">
        <v>7.3</v>
      </c>
      <c r="R1081" t="s">
        <v>4520</v>
      </c>
      <c r="S1081" t="s">
        <v>1851</v>
      </c>
      <c r="T1081" t="s">
        <v>1851</v>
      </c>
      <c r="U1081" t="s">
        <v>4521</v>
      </c>
      <c r="V1081" t="s">
        <v>1851</v>
      </c>
      <c r="W1081" t="s">
        <v>1851</v>
      </c>
      <c r="X1081" s="1">
        <v>46196.002465277779</v>
      </c>
    </row>
    <row r="1082" spans="1:24">
      <c r="A1082">
        <v>993</v>
      </c>
      <c r="B1082" t="s">
        <v>1857</v>
      </c>
      <c r="C1082" t="s">
        <v>1858</v>
      </c>
      <c r="D1082">
        <v>1702208</v>
      </c>
      <c r="E1082" t="s">
        <v>1885</v>
      </c>
      <c r="F1082">
        <v>1</v>
      </c>
      <c r="G1082" t="s">
        <v>781</v>
      </c>
      <c r="H1082" t="s">
        <v>2359</v>
      </c>
      <c r="I1082" t="s">
        <v>1887</v>
      </c>
      <c r="J1082">
        <v>1</v>
      </c>
      <c r="K1082" t="s">
        <v>1888</v>
      </c>
      <c r="L1082" s="1">
        <v>46196.001759259256</v>
      </c>
      <c r="M1082" s="1">
        <v>46196.002465277779</v>
      </c>
      <c r="N1082">
        <v>6165</v>
      </c>
      <c r="O1082" t="s">
        <v>1849</v>
      </c>
      <c r="P1082">
        <v>56</v>
      </c>
      <c r="Q1082">
        <v>5.6</v>
      </c>
      <c r="R1082" t="s">
        <v>4522</v>
      </c>
      <c r="S1082" t="s">
        <v>1851</v>
      </c>
      <c r="T1082" t="s">
        <v>1851</v>
      </c>
      <c r="U1082" t="s">
        <v>4523</v>
      </c>
      <c r="V1082" t="s">
        <v>1851</v>
      </c>
      <c r="W1082" t="s">
        <v>1851</v>
      </c>
      <c r="X1082" s="1">
        <v>46196.002465277779</v>
      </c>
    </row>
    <row r="1083" spans="1:24">
      <c r="A1083">
        <v>994</v>
      </c>
      <c r="B1083" t="s">
        <v>1857</v>
      </c>
      <c r="C1083" t="s">
        <v>1858</v>
      </c>
      <c r="D1083">
        <v>3203346</v>
      </c>
      <c r="E1083" t="s">
        <v>1885</v>
      </c>
      <c r="F1083">
        <v>1</v>
      </c>
      <c r="G1083" t="s">
        <v>1079</v>
      </c>
      <c r="H1083" t="s">
        <v>2403</v>
      </c>
      <c r="I1083" t="s">
        <v>1887</v>
      </c>
      <c r="J1083">
        <v>1</v>
      </c>
      <c r="K1083" t="s">
        <v>1888</v>
      </c>
      <c r="L1083" s="1">
        <v>46196.002245370371</v>
      </c>
      <c r="M1083" s="1">
        <v>46196.002523148149</v>
      </c>
      <c r="N1083">
        <v>2373</v>
      </c>
      <c r="O1083" t="s">
        <v>1849</v>
      </c>
      <c r="P1083">
        <v>63</v>
      </c>
      <c r="Q1083">
        <v>6.3</v>
      </c>
      <c r="R1083" t="s">
        <v>4524</v>
      </c>
      <c r="S1083" t="s">
        <v>1851</v>
      </c>
      <c r="T1083" t="s">
        <v>1851</v>
      </c>
      <c r="U1083" t="s">
        <v>4525</v>
      </c>
      <c r="V1083" t="s">
        <v>1851</v>
      </c>
      <c r="W1083" t="s">
        <v>1851</v>
      </c>
      <c r="X1083" s="1">
        <v>46196.002523148149</v>
      </c>
    </row>
    <row r="1084" spans="1:24">
      <c r="A1084">
        <v>995</v>
      </c>
      <c r="B1084" t="s">
        <v>1857</v>
      </c>
      <c r="C1084" t="s">
        <v>1858</v>
      </c>
      <c r="D1084">
        <v>2933000</v>
      </c>
      <c r="E1084" t="s">
        <v>1894</v>
      </c>
      <c r="F1084">
        <v>1</v>
      </c>
      <c r="G1084" t="s">
        <v>201</v>
      </c>
      <c r="H1084" t="s">
        <v>201</v>
      </c>
      <c r="I1084" t="s">
        <v>2654</v>
      </c>
      <c r="J1084">
        <v>0</v>
      </c>
      <c r="K1084" t="s">
        <v>2655</v>
      </c>
      <c r="L1084" s="1">
        <v>46196.002615740741</v>
      </c>
      <c r="M1084" s="1">
        <v>46196.00267361111</v>
      </c>
      <c r="N1084">
        <v>541</v>
      </c>
      <c r="O1084" t="s">
        <v>1849</v>
      </c>
      <c r="P1084">
        <v>75</v>
      </c>
      <c r="Q1084">
        <v>7.5</v>
      </c>
      <c r="R1084" t="s">
        <v>1851</v>
      </c>
      <c r="S1084" t="s">
        <v>1851</v>
      </c>
      <c r="T1084" t="s">
        <v>1851</v>
      </c>
      <c r="U1084" t="s">
        <v>4526</v>
      </c>
      <c r="V1084" t="s">
        <v>1851</v>
      </c>
      <c r="W1084" t="s">
        <v>1851</v>
      </c>
      <c r="X1084" s="1">
        <v>46196.00267361111</v>
      </c>
    </row>
    <row r="1085" spans="1:24">
      <c r="A1085">
        <v>996</v>
      </c>
      <c r="B1085" t="s">
        <v>1857</v>
      </c>
      <c r="C1085" t="s">
        <v>1858</v>
      </c>
      <c r="D1085">
        <v>1702208</v>
      </c>
      <c r="E1085" t="s">
        <v>1894</v>
      </c>
      <c r="F1085">
        <v>1</v>
      </c>
      <c r="G1085" t="s">
        <v>781</v>
      </c>
      <c r="H1085" t="s">
        <v>781</v>
      </c>
      <c r="I1085" t="s">
        <v>2364</v>
      </c>
      <c r="J1085">
        <v>0</v>
      </c>
      <c r="K1085" t="s">
        <v>2365</v>
      </c>
      <c r="L1085" s="1">
        <v>46196.002592592595</v>
      </c>
      <c r="M1085" s="1">
        <v>46196.002766203703</v>
      </c>
      <c r="N1085">
        <v>1489</v>
      </c>
      <c r="O1085" t="s">
        <v>1849</v>
      </c>
      <c r="P1085">
        <v>61</v>
      </c>
      <c r="Q1085">
        <v>6.1</v>
      </c>
      <c r="R1085" t="s">
        <v>1851</v>
      </c>
      <c r="S1085" t="s">
        <v>1851</v>
      </c>
      <c r="T1085" t="s">
        <v>1851</v>
      </c>
      <c r="U1085" t="s">
        <v>4527</v>
      </c>
      <c r="V1085" t="s">
        <v>1851</v>
      </c>
      <c r="W1085" t="s">
        <v>1851</v>
      </c>
      <c r="X1085" s="1">
        <v>46196.002766203703</v>
      </c>
    </row>
    <row r="1086" spans="1:24">
      <c r="A1086">
        <v>997</v>
      </c>
      <c r="B1086" t="s">
        <v>1857</v>
      </c>
      <c r="C1086" t="s">
        <v>1858</v>
      </c>
      <c r="D1086">
        <v>3203346</v>
      </c>
      <c r="E1086" t="s">
        <v>1894</v>
      </c>
      <c r="F1086">
        <v>1</v>
      </c>
      <c r="G1086" t="s">
        <v>1079</v>
      </c>
      <c r="H1086" t="s">
        <v>1079</v>
      </c>
      <c r="I1086" t="s">
        <v>2409</v>
      </c>
      <c r="J1086">
        <v>0</v>
      </c>
      <c r="K1086" t="s">
        <v>2410</v>
      </c>
      <c r="L1086" s="1">
        <v>46196.002650462964</v>
      </c>
      <c r="M1086" s="1">
        <v>46196.002800925926</v>
      </c>
      <c r="N1086">
        <v>1269</v>
      </c>
      <c r="O1086" t="s">
        <v>1849</v>
      </c>
      <c r="P1086">
        <v>63</v>
      </c>
      <c r="Q1086">
        <v>6.3</v>
      </c>
      <c r="R1086" t="s">
        <v>1851</v>
      </c>
      <c r="S1086" t="s">
        <v>1851</v>
      </c>
      <c r="T1086" t="s">
        <v>1851</v>
      </c>
      <c r="U1086" t="s">
        <v>4528</v>
      </c>
      <c r="V1086" t="s">
        <v>1851</v>
      </c>
      <c r="W1086" t="s">
        <v>1851</v>
      </c>
      <c r="X1086" s="1">
        <v>46196.002800925926</v>
      </c>
    </row>
    <row r="1087" spans="1:24">
      <c r="A1087">
        <v>998</v>
      </c>
      <c r="B1087" t="s">
        <v>1857</v>
      </c>
      <c r="C1087" t="s">
        <v>1858</v>
      </c>
      <c r="D1087">
        <v>3101300</v>
      </c>
      <c r="E1087" t="s">
        <v>1885</v>
      </c>
      <c r="F1087">
        <v>1</v>
      </c>
      <c r="G1087" t="s">
        <v>1287</v>
      </c>
      <c r="H1087" t="s">
        <v>2412</v>
      </c>
      <c r="I1087" t="s">
        <v>1887</v>
      </c>
      <c r="J1087">
        <v>1</v>
      </c>
      <c r="K1087" t="s">
        <v>1888</v>
      </c>
      <c r="L1087" s="1">
        <v>46196.002835648149</v>
      </c>
      <c r="M1087" s="1">
        <v>46196.003032407411</v>
      </c>
      <c r="N1087">
        <v>1672</v>
      </c>
      <c r="O1087" t="s">
        <v>1849</v>
      </c>
      <c r="P1087">
        <v>92</v>
      </c>
      <c r="Q1087">
        <v>9.1999999999999993</v>
      </c>
      <c r="R1087" t="s">
        <v>4529</v>
      </c>
      <c r="S1087" t="s">
        <v>1851</v>
      </c>
      <c r="T1087" t="s">
        <v>1851</v>
      </c>
      <c r="U1087" t="s">
        <v>4530</v>
      </c>
      <c r="V1087" t="s">
        <v>1851</v>
      </c>
      <c r="W1087" t="s">
        <v>1851</v>
      </c>
      <c r="X1087" s="1">
        <v>46196.003032407411</v>
      </c>
    </row>
    <row r="1088" spans="1:24">
      <c r="A1088">
        <v>999</v>
      </c>
      <c r="B1088" t="s">
        <v>1857</v>
      </c>
      <c r="C1088" t="s">
        <v>1858</v>
      </c>
      <c r="D1088">
        <v>3101300</v>
      </c>
      <c r="E1088" t="s">
        <v>1894</v>
      </c>
      <c r="F1088">
        <v>1</v>
      </c>
      <c r="G1088" t="s">
        <v>1287</v>
      </c>
      <c r="H1088" t="s">
        <v>2418</v>
      </c>
      <c r="I1088" t="s">
        <v>2419</v>
      </c>
      <c r="J1088">
        <v>1</v>
      </c>
      <c r="K1088" t="s">
        <v>2420</v>
      </c>
      <c r="L1088" s="1">
        <v>46196.003182870372</v>
      </c>
      <c r="M1088" s="1">
        <v>46196.003252314818</v>
      </c>
      <c r="N1088">
        <v>583</v>
      </c>
      <c r="O1088" t="s">
        <v>1849</v>
      </c>
      <c r="P1088">
        <v>74</v>
      </c>
      <c r="Q1088">
        <v>7.4</v>
      </c>
      <c r="R1088" t="s">
        <v>1851</v>
      </c>
      <c r="S1088" t="s">
        <v>1851</v>
      </c>
      <c r="T1088" t="s">
        <v>1851</v>
      </c>
      <c r="U1088" t="s">
        <v>4531</v>
      </c>
      <c r="V1088" t="s">
        <v>1851</v>
      </c>
      <c r="W1088" t="s">
        <v>1851</v>
      </c>
      <c r="X1088" s="1">
        <v>46196.003252314818</v>
      </c>
    </row>
    <row r="1089" spans="1:24">
      <c r="A1089">
        <v>1000</v>
      </c>
      <c r="B1089" t="s">
        <v>1857</v>
      </c>
      <c r="C1089" t="s">
        <v>1858</v>
      </c>
      <c r="D1089">
        <v>2933208</v>
      </c>
      <c r="E1089" t="s">
        <v>1885</v>
      </c>
      <c r="F1089">
        <v>1</v>
      </c>
      <c r="G1089" t="s">
        <v>222</v>
      </c>
      <c r="H1089" t="s">
        <v>2663</v>
      </c>
      <c r="I1089" t="s">
        <v>1887</v>
      </c>
      <c r="J1089">
        <v>1</v>
      </c>
      <c r="K1089" t="s">
        <v>1888</v>
      </c>
      <c r="L1089" s="1">
        <v>46196.00271990741</v>
      </c>
      <c r="M1089" s="1">
        <v>46196.003472222219</v>
      </c>
      <c r="N1089">
        <v>6440</v>
      </c>
      <c r="O1089" t="s">
        <v>1849</v>
      </c>
      <c r="P1089">
        <v>56</v>
      </c>
      <c r="Q1089">
        <v>5.6</v>
      </c>
      <c r="R1089" t="s">
        <v>4532</v>
      </c>
      <c r="S1089" t="s">
        <v>1851</v>
      </c>
      <c r="T1089" t="s">
        <v>1851</v>
      </c>
      <c r="U1089" t="s">
        <v>4533</v>
      </c>
      <c r="V1089" t="s">
        <v>1851</v>
      </c>
      <c r="W1089" t="s">
        <v>1851</v>
      </c>
      <c r="X1089" s="1">
        <v>46196.003472222219</v>
      </c>
    </row>
    <row r="1090" spans="1:24">
      <c r="A1090">
        <v>1001</v>
      </c>
      <c r="B1090" t="s">
        <v>1857</v>
      </c>
      <c r="C1090" t="s">
        <v>1858</v>
      </c>
      <c r="D1090">
        <v>3103603</v>
      </c>
      <c r="E1090" t="s">
        <v>1885</v>
      </c>
      <c r="F1090">
        <v>1</v>
      </c>
      <c r="G1090" t="s">
        <v>1427</v>
      </c>
      <c r="H1090" t="s">
        <v>2422</v>
      </c>
      <c r="I1090" t="s">
        <v>1887</v>
      </c>
      <c r="J1090">
        <v>1</v>
      </c>
      <c r="K1090" t="s">
        <v>1888</v>
      </c>
      <c r="L1090" s="1">
        <v>46196.003298611111</v>
      </c>
      <c r="M1090" s="1">
        <v>46196.003495370373</v>
      </c>
      <c r="N1090">
        <v>1681</v>
      </c>
      <c r="O1090" t="s">
        <v>1849</v>
      </c>
      <c r="P1090">
        <v>62</v>
      </c>
      <c r="Q1090">
        <v>6.2</v>
      </c>
      <c r="R1090" t="s">
        <v>4534</v>
      </c>
      <c r="S1090" t="s">
        <v>1851</v>
      </c>
      <c r="T1090" t="s">
        <v>1851</v>
      </c>
      <c r="U1090" t="s">
        <v>4535</v>
      </c>
      <c r="V1090" t="s">
        <v>1851</v>
      </c>
      <c r="W1090" t="s">
        <v>1851</v>
      </c>
      <c r="X1090" s="1">
        <v>46196.003495370373</v>
      </c>
    </row>
    <row r="1091" spans="1:24">
      <c r="A1091">
        <v>1002</v>
      </c>
      <c r="B1091" t="s">
        <v>1857</v>
      </c>
      <c r="C1091" t="s">
        <v>1858</v>
      </c>
      <c r="D1091">
        <v>3103603</v>
      </c>
      <c r="E1091" t="s">
        <v>1894</v>
      </c>
      <c r="F1091">
        <v>1</v>
      </c>
      <c r="G1091" t="s">
        <v>1427</v>
      </c>
      <c r="H1091" t="s">
        <v>1427</v>
      </c>
      <c r="I1091" t="s">
        <v>2428</v>
      </c>
      <c r="J1091">
        <v>0</v>
      </c>
      <c r="K1091" t="s">
        <v>2429</v>
      </c>
      <c r="L1091" s="1">
        <v>46196.003622685188</v>
      </c>
      <c r="M1091" s="1">
        <v>46196.00371527778</v>
      </c>
      <c r="N1091">
        <v>872</v>
      </c>
      <c r="O1091" t="s">
        <v>1849</v>
      </c>
      <c r="P1091">
        <v>69</v>
      </c>
      <c r="Q1091">
        <v>6.9</v>
      </c>
      <c r="R1091" t="s">
        <v>1851</v>
      </c>
      <c r="S1091" t="s">
        <v>1851</v>
      </c>
      <c r="T1091" t="s">
        <v>1851</v>
      </c>
      <c r="U1091" t="s">
        <v>4536</v>
      </c>
      <c r="V1091" t="s">
        <v>1851</v>
      </c>
      <c r="W1091" t="s">
        <v>1851</v>
      </c>
      <c r="X1091" s="1">
        <v>46196.00371527778</v>
      </c>
    </row>
    <row r="1092" spans="1:24">
      <c r="A1092">
        <v>1003</v>
      </c>
      <c r="B1092" t="s">
        <v>1857</v>
      </c>
      <c r="C1092" t="s">
        <v>1858</v>
      </c>
      <c r="D1092">
        <v>2933208</v>
      </c>
      <c r="E1092" t="s">
        <v>1894</v>
      </c>
      <c r="F1092">
        <v>1</v>
      </c>
      <c r="G1092" t="s">
        <v>222</v>
      </c>
      <c r="H1092" t="s">
        <v>222</v>
      </c>
      <c r="I1092" t="s">
        <v>2669</v>
      </c>
      <c r="J1092">
        <v>0</v>
      </c>
      <c r="K1092" t="s">
        <v>2670</v>
      </c>
      <c r="L1092" s="1">
        <v>46196.003622685188</v>
      </c>
      <c r="M1092" s="1">
        <v>46196.003831018519</v>
      </c>
      <c r="N1092">
        <v>1878</v>
      </c>
      <c r="O1092" t="s">
        <v>1849</v>
      </c>
      <c r="P1092">
        <v>53</v>
      </c>
      <c r="Q1092">
        <v>5.3</v>
      </c>
      <c r="R1092" t="s">
        <v>1851</v>
      </c>
      <c r="S1092" t="s">
        <v>1851</v>
      </c>
      <c r="T1092" t="s">
        <v>1851</v>
      </c>
      <c r="U1092" t="s">
        <v>4537</v>
      </c>
      <c r="V1092" t="s">
        <v>1851</v>
      </c>
      <c r="W1092" t="s">
        <v>1851</v>
      </c>
      <c r="X1092" s="1">
        <v>46196.003831018519</v>
      </c>
    </row>
    <row r="1093" spans="1:24">
      <c r="A1093">
        <v>1004</v>
      </c>
      <c r="B1093" t="s">
        <v>1857</v>
      </c>
      <c r="C1093" t="s">
        <v>1858</v>
      </c>
      <c r="D1093">
        <v>2301851</v>
      </c>
      <c r="E1093" t="s">
        <v>1885</v>
      </c>
      <c r="F1093">
        <v>1</v>
      </c>
      <c r="G1093" t="s">
        <v>521</v>
      </c>
      <c r="H1093" t="s">
        <v>2687</v>
      </c>
      <c r="I1093" t="s">
        <v>1887</v>
      </c>
      <c r="J1093">
        <v>1</v>
      </c>
      <c r="K1093" t="s">
        <v>1888</v>
      </c>
      <c r="L1093" s="1">
        <v>46196.003877314812</v>
      </c>
      <c r="M1093" s="1">
        <v>46196.004016203704</v>
      </c>
      <c r="N1093">
        <v>1161</v>
      </c>
      <c r="O1093" t="s">
        <v>1849</v>
      </c>
      <c r="P1093">
        <v>92</v>
      </c>
      <c r="Q1093">
        <v>9.1999999999999993</v>
      </c>
      <c r="R1093" t="s">
        <v>4538</v>
      </c>
      <c r="S1093" t="s">
        <v>1851</v>
      </c>
      <c r="T1093" t="s">
        <v>1851</v>
      </c>
      <c r="U1093" t="s">
        <v>4539</v>
      </c>
      <c r="V1093" t="s">
        <v>1851</v>
      </c>
      <c r="W1093" t="s">
        <v>1851</v>
      </c>
      <c r="X1093" s="1">
        <v>46196.004016203704</v>
      </c>
    </row>
    <row r="1094" spans="1:24">
      <c r="A1094">
        <v>1005</v>
      </c>
      <c r="B1094" t="s">
        <v>1857</v>
      </c>
      <c r="C1094" t="s">
        <v>1858</v>
      </c>
      <c r="D1094">
        <v>3103751</v>
      </c>
      <c r="E1094" t="s">
        <v>1885</v>
      </c>
      <c r="F1094">
        <v>1</v>
      </c>
      <c r="G1094" t="s">
        <v>1397</v>
      </c>
      <c r="H1094" t="s">
        <v>2435</v>
      </c>
      <c r="I1094" t="s">
        <v>1887</v>
      </c>
      <c r="J1094">
        <v>1</v>
      </c>
      <c r="K1094" t="s">
        <v>1888</v>
      </c>
      <c r="L1094" s="1">
        <v>46196.003761574073</v>
      </c>
      <c r="M1094" s="1">
        <v>46196.004050925927</v>
      </c>
      <c r="N1094">
        <v>2489</v>
      </c>
      <c r="O1094" t="s">
        <v>1849</v>
      </c>
      <c r="P1094">
        <v>80</v>
      </c>
      <c r="Q1094">
        <v>8</v>
      </c>
      <c r="R1094" t="s">
        <v>4540</v>
      </c>
      <c r="S1094" t="s">
        <v>1851</v>
      </c>
      <c r="T1094" t="s">
        <v>1851</v>
      </c>
      <c r="U1094" t="s">
        <v>4541</v>
      </c>
      <c r="V1094" t="s">
        <v>1851</v>
      </c>
      <c r="W1094" t="s">
        <v>1851</v>
      </c>
      <c r="X1094" s="1">
        <v>46196.004050925927</v>
      </c>
    </row>
    <row r="1095" spans="1:24">
      <c r="A1095">
        <v>1006</v>
      </c>
      <c r="B1095" t="s">
        <v>1857</v>
      </c>
      <c r="C1095" t="s">
        <v>1858</v>
      </c>
      <c r="D1095">
        <v>3103751</v>
      </c>
      <c r="E1095" t="s">
        <v>1894</v>
      </c>
      <c r="F1095">
        <v>1</v>
      </c>
      <c r="G1095" t="s">
        <v>1397</v>
      </c>
      <c r="H1095" t="s">
        <v>1397</v>
      </c>
      <c r="I1095" t="s">
        <v>2444</v>
      </c>
      <c r="J1095">
        <v>0</v>
      </c>
      <c r="K1095" t="s">
        <v>2445</v>
      </c>
      <c r="L1095" s="1">
        <v>46196.004201388889</v>
      </c>
      <c r="M1095" s="1">
        <v>46196.004247685189</v>
      </c>
      <c r="N1095">
        <v>446</v>
      </c>
      <c r="O1095" t="s">
        <v>1849</v>
      </c>
      <c r="P1095">
        <v>77</v>
      </c>
      <c r="Q1095">
        <v>7.7</v>
      </c>
      <c r="R1095" t="s">
        <v>1851</v>
      </c>
      <c r="S1095" t="s">
        <v>1851</v>
      </c>
      <c r="T1095" t="s">
        <v>1851</v>
      </c>
      <c r="U1095" t="s">
        <v>4542</v>
      </c>
      <c r="V1095" t="s">
        <v>1851</v>
      </c>
      <c r="W1095" t="s">
        <v>1851</v>
      </c>
      <c r="X1095" s="1">
        <v>46196.004247685189</v>
      </c>
    </row>
    <row r="1096" spans="1:24">
      <c r="A1096">
        <v>1007</v>
      </c>
      <c r="B1096" t="s">
        <v>1857</v>
      </c>
      <c r="C1096" t="s">
        <v>1858</v>
      </c>
      <c r="D1096">
        <v>2301851</v>
      </c>
      <c r="E1096" t="s">
        <v>1894</v>
      </c>
      <c r="F1096">
        <v>1</v>
      </c>
      <c r="G1096" t="s">
        <v>521</v>
      </c>
      <c r="H1096" t="s">
        <v>521</v>
      </c>
      <c r="I1096" t="s">
        <v>2691</v>
      </c>
      <c r="J1096">
        <v>0</v>
      </c>
      <c r="K1096" t="s">
        <v>2692</v>
      </c>
      <c r="L1096" s="1">
        <v>46196.004166666666</v>
      </c>
      <c r="M1096" s="1">
        <v>46196.004282407404</v>
      </c>
      <c r="N1096">
        <v>998</v>
      </c>
      <c r="O1096" t="s">
        <v>1849</v>
      </c>
      <c r="P1096">
        <v>70</v>
      </c>
      <c r="Q1096">
        <v>7</v>
      </c>
      <c r="R1096" t="s">
        <v>1851</v>
      </c>
      <c r="S1096" t="s">
        <v>1851</v>
      </c>
      <c r="T1096" t="s">
        <v>1851</v>
      </c>
      <c r="U1096" t="s">
        <v>4543</v>
      </c>
      <c r="V1096" t="s">
        <v>1851</v>
      </c>
      <c r="W1096" t="s">
        <v>1851</v>
      </c>
      <c r="X1096" s="1">
        <v>46196.004282407404</v>
      </c>
    </row>
    <row r="1097" spans="1:24">
      <c r="A1097">
        <v>1008</v>
      </c>
      <c r="B1097" t="s">
        <v>1857</v>
      </c>
      <c r="C1097" t="s">
        <v>1858</v>
      </c>
      <c r="D1097">
        <v>1703826</v>
      </c>
      <c r="E1097" t="s">
        <v>1885</v>
      </c>
      <c r="F1097">
        <v>1</v>
      </c>
      <c r="G1097" t="s">
        <v>849</v>
      </c>
      <c r="H1097" t="s">
        <v>2374</v>
      </c>
      <c r="I1097" t="s">
        <v>1887</v>
      </c>
      <c r="J1097">
        <v>1</v>
      </c>
      <c r="K1097" t="s">
        <v>1888</v>
      </c>
      <c r="L1097" s="1">
        <v>46196.002812500003</v>
      </c>
      <c r="M1097" s="1">
        <v>46196.004733796297</v>
      </c>
      <c r="N1097">
        <v>16570</v>
      </c>
      <c r="O1097" t="s">
        <v>1849</v>
      </c>
      <c r="P1097">
        <v>70</v>
      </c>
      <c r="Q1097">
        <v>7</v>
      </c>
      <c r="R1097" t="s">
        <v>4544</v>
      </c>
      <c r="S1097" t="s">
        <v>1851</v>
      </c>
      <c r="T1097" t="s">
        <v>1851</v>
      </c>
      <c r="U1097" t="s">
        <v>4545</v>
      </c>
      <c r="V1097" t="s">
        <v>1851</v>
      </c>
      <c r="W1097" t="s">
        <v>1851</v>
      </c>
      <c r="X1097" s="1">
        <v>46196.004733796297</v>
      </c>
    </row>
    <row r="1098" spans="1:24">
      <c r="A1098">
        <v>1009</v>
      </c>
      <c r="B1098" t="s">
        <v>1857</v>
      </c>
      <c r="C1098" t="s">
        <v>1858</v>
      </c>
      <c r="D1098">
        <v>2303006</v>
      </c>
      <c r="E1098" t="s">
        <v>1885</v>
      </c>
      <c r="F1098">
        <v>1</v>
      </c>
      <c r="G1098" t="s">
        <v>275</v>
      </c>
      <c r="H1098" t="s">
        <v>2697</v>
      </c>
      <c r="I1098" t="s">
        <v>1887</v>
      </c>
      <c r="J1098">
        <v>1</v>
      </c>
      <c r="K1098" t="s">
        <v>1888</v>
      </c>
      <c r="L1098" s="1">
        <v>46196.004328703704</v>
      </c>
      <c r="M1098" s="1">
        <v>46196.004733796297</v>
      </c>
      <c r="N1098">
        <v>3502</v>
      </c>
      <c r="O1098" t="s">
        <v>1849</v>
      </c>
      <c r="P1098">
        <v>65</v>
      </c>
      <c r="Q1098">
        <v>6.5</v>
      </c>
      <c r="R1098" t="s">
        <v>4546</v>
      </c>
      <c r="S1098" t="s">
        <v>1851</v>
      </c>
      <c r="T1098" t="s">
        <v>1851</v>
      </c>
      <c r="U1098" t="s">
        <v>4547</v>
      </c>
      <c r="V1098" t="s">
        <v>1851</v>
      </c>
      <c r="W1098" t="s">
        <v>1851</v>
      </c>
      <c r="X1098" s="1">
        <v>46196.004733796297</v>
      </c>
    </row>
    <row r="1099" spans="1:24">
      <c r="A1099">
        <v>1010</v>
      </c>
      <c r="B1099" t="s">
        <v>1857</v>
      </c>
      <c r="C1099" t="s">
        <v>1858</v>
      </c>
      <c r="D1099">
        <v>2303006</v>
      </c>
      <c r="E1099" t="s">
        <v>1894</v>
      </c>
      <c r="F1099">
        <v>1</v>
      </c>
      <c r="G1099" t="s">
        <v>275</v>
      </c>
      <c r="H1099" t="s">
        <v>275</v>
      </c>
      <c r="I1099" t="s">
        <v>2703</v>
      </c>
      <c r="J1099">
        <v>0</v>
      </c>
      <c r="K1099" t="s">
        <v>2704</v>
      </c>
      <c r="L1099" s="1">
        <v>46196.004872685182</v>
      </c>
      <c r="M1099" s="1">
        <v>46196.004988425928</v>
      </c>
      <c r="N1099">
        <v>1004</v>
      </c>
      <c r="O1099" t="s">
        <v>1849</v>
      </c>
      <c r="P1099">
        <v>68</v>
      </c>
      <c r="Q1099">
        <v>6.8</v>
      </c>
      <c r="R1099" t="s">
        <v>1851</v>
      </c>
      <c r="S1099" t="s">
        <v>1851</v>
      </c>
      <c r="T1099" t="s">
        <v>1851</v>
      </c>
      <c r="U1099" t="s">
        <v>4548</v>
      </c>
      <c r="V1099" t="s">
        <v>1851</v>
      </c>
      <c r="W1099" t="s">
        <v>1851</v>
      </c>
      <c r="X1099" s="1">
        <v>46196.004988425928</v>
      </c>
    </row>
    <row r="1100" spans="1:24">
      <c r="A1100">
        <v>1011</v>
      </c>
      <c r="B1100" t="s">
        <v>1857</v>
      </c>
      <c r="C1100" t="s">
        <v>1858</v>
      </c>
      <c r="D1100">
        <v>1703826</v>
      </c>
      <c r="E1100" t="s">
        <v>1894</v>
      </c>
      <c r="F1100">
        <v>1</v>
      </c>
      <c r="G1100" t="s">
        <v>849</v>
      </c>
      <c r="H1100" t="s">
        <v>849</v>
      </c>
      <c r="I1100" t="s">
        <v>2380</v>
      </c>
      <c r="J1100">
        <v>0</v>
      </c>
      <c r="K1100" t="s">
        <v>2381</v>
      </c>
      <c r="L1100" s="1">
        <v>46196.004872685182</v>
      </c>
      <c r="M1100" s="1">
        <v>46196.005011574074</v>
      </c>
      <c r="N1100">
        <v>1231</v>
      </c>
      <c r="O1100" t="s">
        <v>1849</v>
      </c>
      <c r="P1100">
        <v>70</v>
      </c>
      <c r="Q1100">
        <v>7</v>
      </c>
      <c r="R1100" t="s">
        <v>1851</v>
      </c>
      <c r="S1100" t="s">
        <v>1851</v>
      </c>
      <c r="T1100" t="s">
        <v>1851</v>
      </c>
      <c r="U1100" t="s">
        <v>4549</v>
      </c>
      <c r="V1100" t="s">
        <v>1851</v>
      </c>
      <c r="W1100" t="s">
        <v>1851</v>
      </c>
      <c r="X1100" s="1">
        <v>46196.005011574074</v>
      </c>
    </row>
    <row r="1101" spans="1:24">
      <c r="A1101">
        <v>1012</v>
      </c>
      <c r="B1101" t="s">
        <v>1857</v>
      </c>
      <c r="C1101" t="s">
        <v>1858</v>
      </c>
      <c r="D1101">
        <v>3103801</v>
      </c>
      <c r="E1101" t="s">
        <v>1885</v>
      </c>
      <c r="F1101">
        <v>1</v>
      </c>
      <c r="G1101" t="s">
        <v>1282</v>
      </c>
      <c r="H1101" t="s">
        <v>2453</v>
      </c>
      <c r="I1101" t="s">
        <v>1887</v>
      </c>
      <c r="J1101">
        <v>1</v>
      </c>
      <c r="K1101" t="s">
        <v>1888</v>
      </c>
      <c r="L1101" s="1">
        <v>46196.004305555558</v>
      </c>
      <c r="M1101" s="1">
        <v>46196.005115740743</v>
      </c>
      <c r="N1101">
        <v>7048</v>
      </c>
      <c r="O1101" t="s">
        <v>1849</v>
      </c>
      <c r="P1101">
        <v>59</v>
      </c>
      <c r="Q1101">
        <v>5.9</v>
      </c>
      <c r="R1101" t="s">
        <v>4550</v>
      </c>
      <c r="S1101" t="s">
        <v>1851</v>
      </c>
      <c r="T1101" t="s">
        <v>1851</v>
      </c>
      <c r="U1101" t="s">
        <v>4551</v>
      </c>
      <c r="V1101" t="s">
        <v>1851</v>
      </c>
      <c r="W1101" t="s">
        <v>1851</v>
      </c>
      <c r="X1101" s="1">
        <v>46196.005115740743</v>
      </c>
    </row>
    <row r="1102" spans="1:24">
      <c r="A1102">
        <v>1013</v>
      </c>
      <c r="B1102" t="s">
        <v>1857</v>
      </c>
      <c r="C1102" t="s">
        <v>1858</v>
      </c>
      <c r="D1102">
        <v>2303105</v>
      </c>
      <c r="E1102" t="s">
        <v>1885</v>
      </c>
      <c r="F1102">
        <v>1</v>
      </c>
      <c r="G1102" t="s">
        <v>680</v>
      </c>
      <c r="H1102" t="s">
        <v>2707</v>
      </c>
      <c r="I1102" t="s">
        <v>1887</v>
      </c>
      <c r="J1102">
        <v>1</v>
      </c>
      <c r="K1102" t="s">
        <v>1888</v>
      </c>
      <c r="L1102" s="1">
        <v>46196.005046296297</v>
      </c>
      <c r="M1102" s="1">
        <v>46196.005416666667</v>
      </c>
      <c r="N1102">
        <v>3180</v>
      </c>
      <c r="O1102" t="s">
        <v>1849</v>
      </c>
      <c r="P1102">
        <v>63</v>
      </c>
      <c r="Q1102">
        <v>6.3</v>
      </c>
      <c r="R1102" t="s">
        <v>4552</v>
      </c>
      <c r="S1102" t="s">
        <v>1851</v>
      </c>
      <c r="T1102" t="s">
        <v>1851</v>
      </c>
      <c r="U1102" t="s">
        <v>4553</v>
      </c>
      <c r="V1102" t="s">
        <v>1851</v>
      </c>
      <c r="W1102" t="s">
        <v>1851</v>
      </c>
      <c r="X1102" s="1">
        <v>46196.005416666667</v>
      </c>
    </row>
    <row r="1103" spans="1:24">
      <c r="A1103">
        <v>1014</v>
      </c>
      <c r="B1103" t="s">
        <v>1857</v>
      </c>
      <c r="C1103" t="s">
        <v>1858</v>
      </c>
      <c r="D1103">
        <v>3103801</v>
      </c>
      <c r="E1103" t="s">
        <v>1894</v>
      </c>
      <c r="F1103">
        <v>1</v>
      </c>
      <c r="G1103" t="s">
        <v>1282</v>
      </c>
      <c r="H1103" t="s">
        <v>1282</v>
      </c>
      <c r="I1103" t="s">
        <v>2462</v>
      </c>
      <c r="J1103">
        <v>0</v>
      </c>
      <c r="K1103" t="s">
        <v>2463</v>
      </c>
      <c r="L1103" s="1">
        <v>46196.005254629628</v>
      </c>
      <c r="M1103" s="1">
        <v>46196.005474537036</v>
      </c>
      <c r="N1103">
        <v>1863</v>
      </c>
      <c r="O1103" t="s">
        <v>1849</v>
      </c>
      <c r="P1103">
        <v>61</v>
      </c>
      <c r="Q1103">
        <v>6.1</v>
      </c>
      <c r="R1103" t="s">
        <v>1851</v>
      </c>
      <c r="S1103" t="s">
        <v>1851</v>
      </c>
      <c r="T1103" t="s">
        <v>1851</v>
      </c>
      <c r="U1103" t="s">
        <v>4554</v>
      </c>
      <c r="V1103" t="s">
        <v>1851</v>
      </c>
      <c r="W1103" t="s">
        <v>1851</v>
      </c>
      <c r="X1103" s="1">
        <v>46196.005474537036</v>
      </c>
    </row>
    <row r="1104" spans="1:24">
      <c r="A1104">
        <v>1015</v>
      </c>
      <c r="B1104" t="s">
        <v>1857</v>
      </c>
      <c r="C1104" t="s">
        <v>1858</v>
      </c>
      <c r="D1104">
        <v>2303105</v>
      </c>
      <c r="E1104" t="s">
        <v>1894</v>
      </c>
      <c r="F1104">
        <v>1</v>
      </c>
      <c r="G1104" t="s">
        <v>680</v>
      </c>
      <c r="H1104" t="s">
        <v>680</v>
      </c>
      <c r="I1104" t="s">
        <v>2714</v>
      </c>
      <c r="J1104">
        <v>0</v>
      </c>
      <c r="K1104" t="s">
        <v>2715</v>
      </c>
      <c r="L1104" s="1">
        <v>46196.005567129629</v>
      </c>
      <c r="M1104" s="1">
        <v>46196.005694444444</v>
      </c>
      <c r="N1104">
        <v>1099</v>
      </c>
      <c r="O1104" t="s">
        <v>1849</v>
      </c>
      <c r="P1104">
        <v>66</v>
      </c>
      <c r="Q1104">
        <v>6.6</v>
      </c>
      <c r="R1104" t="s">
        <v>1851</v>
      </c>
      <c r="S1104" t="s">
        <v>1851</v>
      </c>
      <c r="T1104" t="s">
        <v>1851</v>
      </c>
      <c r="U1104" t="s">
        <v>4555</v>
      </c>
      <c r="V1104" t="s">
        <v>1851</v>
      </c>
      <c r="W1104" t="s">
        <v>1851</v>
      </c>
      <c r="X1104" s="1">
        <v>46196.005694444444</v>
      </c>
    </row>
    <row r="1105" spans="1:24">
      <c r="A1105">
        <v>1016</v>
      </c>
      <c r="B1105" t="s">
        <v>1857</v>
      </c>
      <c r="C1105" t="s">
        <v>1858</v>
      </c>
      <c r="D1105">
        <v>1706258</v>
      </c>
      <c r="E1105" t="s">
        <v>1885</v>
      </c>
      <c r="F1105">
        <v>1</v>
      </c>
      <c r="G1105" t="s">
        <v>829</v>
      </c>
      <c r="H1105" t="s">
        <v>2391</v>
      </c>
      <c r="I1105" t="s">
        <v>1887</v>
      </c>
      <c r="J1105">
        <v>1</v>
      </c>
      <c r="K1105" t="s">
        <v>1888</v>
      </c>
      <c r="L1105" s="1">
        <v>46196.005057870374</v>
      </c>
      <c r="M1105" s="1">
        <v>46196.005706018521</v>
      </c>
      <c r="N1105">
        <v>5567</v>
      </c>
      <c r="O1105" t="s">
        <v>1849</v>
      </c>
      <c r="P1105">
        <v>72</v>
      </c>
      <c r="Q1105">
        <v>7.2</v>
      </c>
      <c r="R1105" t="s">
        <v>4556</v>
      </c>
      <c r="S1105" t="s">
        <v>1851</v>
      </c>
      <c r="T1105" t="s">
        <v>1851</v>
      </c>
      <c r="U1105" t="s">
        <v>4557</v>
      </c>
      <c r="V1105" t="s">
        <v>1851</v>
      </c>
      <c r="W1105" t="s">
        <v>1851</v>
      </c>
      <c r="X1105" s="1">
        <v>46196.005706018521</v>
      </c>
    </row>
    <row r="1106" spans="1:24">
      <c r="A1106">
        <v>1017</v>
      </c>
      <c r="B1106" t="s">
        <v>1857</v>
      </c>
      <c r="C1106" t="s">
        <v>1858</v>
      </c>
      <c r="D1106">
        <v>1706258</v>
      </c>
      <c r="E1106" t="s">
        <v>1894</v>
      </c>
      <c r="F1106">
        <v>1</v>
      </c>
      <c r="G1106" t="s">
        <v>829</v>
      </c>
      <c r="H1106" t="s">
        <v>829</v>
      </c>
      <c r="I1106" t="s">
        <v>2397</v>
      </c>
      <c r="J1106">
        <v>0</v>
      </c>
      <c r="K1106" t="s">
        <v>2398</v>
      </c>
      <c r="L1106" s="1">
        <v>46196.005833333336</v>
      </c>
      <c r="M1106" s="1">
        <v>46196.006192129629</v>
      </c>
      <c r="N1106">
        <v>3123</v>
      </c>
      <c r="O1106" t="s">
        <v>1849</v>
      </c>
      <c r="P1106">
        <v>67</v>
      </c>
      <c r="Q1106">
        <v>6.7</v>
      </c>
      <c r="R1106" t="s">
        <v>1851</v>
      </c>
      <c r="S1106" t="s">
        <v>1851</v>
      </c>
      <c r="T1106" t="s">
        <v>1851</v>
      </c>
      <c r="U1106" t="s">
        <v>4558</v>
      </c>
      <c r="V1106" t="s">
        <v>1851</v>
      </c>
      <c r="W1106" t="s">
        <v>1851</v>
      </c>
      <c r="X1106" s="1">
        <v>46196.006192129629</v>
      </c>
    </row>
    <row r="1107" spans="1:24">
      <c r="A1107">
        <v>1018</v>
      </c>
      <c r="B1107" t="s">
        <v>1857</v>
      </c>
      <c r="C1107" t="s">
        <v>1858</v>
      </c>
      <c r="D1107">
        <v>3107109</v>
      </c>
      <c r="E1107" t="s">
        <v>1885</v>
      </c>
      <c r="F1107">
        <v>1</v>
      </c>
      <c r="G1107" t="s">
        <v>1417</v>
      </c>
      <c r="H1107" t="s">
        <v>2468</v>
      </c>
      <c r="I1107" t="s">
        <v>1887</v>
      </c>
      <c r="J1107">
        <v>1</v>
      </c>
      <c r="K1107" t="s">
        <v>1888</v>
      </c>
      <c r="L1107" s="1">
        <v>46196.005520833336</v>
      </c>
      <c r="M1107" s="1">
        <v>46196.007685185185</v>
      </c>
      <c r="N1107">
        <v>18711</v>
      </c>
      <c r="O1107" t="s">
        <v>1854</v>
      </c>
      <c r="R1107" t="s">
        <v>4559</v>
      </c>
      <c r="S1107" t="s">
        <v>1851</v>
      </c>
      <c r="T1107" t="s">
        <v>1851</v>
      </c>
      <c r="U1107" t="s">
        <v>4560</v>
      </c>
      <c r="V1107" t="s">
        <v>1854</v>
      </c>
      <c r="W1107" t="s">
        <v>1851</v>
      </c>
      <c r="X1107" s="1">
        <v>46196.007685185185</v>
      </c>
    </row>
    <row r="1108" spans="1:24">
      <c r="A1108">
        <v>1019</v>
      </c>
      <c r="B1108" t="s">
        <v>1857</v>
      </c>
      <c r="C1108" t="s">
        <v>1858</v>
      </c>
      <c r="D1108">
        <v>2303303</v>
      </c>
      <c r="E1108" t="s">
        <v>1885</v>
      </c>
      <c r="F1108">
        <v>1</v>
      </c>
      <c r="G1108" t="s">
        <v>640</v>
      </c>
      <c r="H1108" t="s">
        <v>2723</v>
      </c>
      <c r="I1108" t="s">
        <v>1887</v>
      </c>
      <c r="J1108">
        <v>1</v>
      </c>
      <c r="K1108" t="s">
        <v>1888</v>
      </c>
      <c r="L1108" s="1">
        <v>46196.005740740744</v>
      </c>
      <c r="M1108" s="1">
        <v>46196.007916666669</v>
      </c>
      <c r="N1108">
        <v>18798</v>
      </c>
      <c r="O1108" t="s">
        <v>1854</v>
      </c>
      <c r="R1108" t="s">
        <v>4561</v>
      </c>
      <c r="S1108" t="s">
        <v>1851</v>
      </c>
      <c r="T1108" t="s">
        <v>1851</v>
      </c>
      <c r="U1108" t="s">
        <v>4562</v>
      </c>
      <c r="V1108" t="s">
        <v>1854</v>
      </c>
      <c r="W1108" t="s">
        <v>1851</v>
      </c>
      <c r="X1108" s="1">
        <v>46196.007916666669</v>
      </c>
    </row>
    <row r="1109" spans="1:24">
      <c r="A1109">
        <v>1020</v>
      </c>
      <c r="B1109" t="s">
        <v>1857</v>
      </c>
      <c r="C1109" t="s">
        <v>1858</v>
      </c>
      <c r="D1109">
        <v>1709302</v>
      </c>
      <c r="E1109" t="s">
        <v>1885</v>
      </c>
      <c r="F1109">
        <v>1</v>
      </c>
      <c r="G1109" t="s">
        <v>834</v>
      </c>
      <c r="H1109" t="s">
        <v>2441</v>
      </c>
      <c r="I1109" t="s">
        <v>1887</v>
      </c>
      <c r="J1109">
        <v>1</v>
      </c>
      <c r="K1109" t="s">
        <v>1888</v>
      </c>
      <c r="L1109" s="1">
        <v>46196.006238425929</v>
      </c>
      <c r="M1109" s="1">
        <v>46196.008310185185</v>
      </c>
      <c r="N1109">
        <v>17925</v>
      </c>
      <c r="O1109" t="s">
        <v>1849</v>
      </c>
      <c r="P1109">
        <v>69</v>
      </c>
      <c r="Q1109">
        <v>6.9</v>
      </c>
      <c r="R1109" t="s">
        <v>4563</v>
      </c>
      <c r="S1109" t="s">
        <v>1851</v>
      </c>
      <c r="T1109" t="s">
        <v>1851</v>
      </c>
      <c r="U1109" t="s">
        <v>4564</v>
      </c>
      <c r="V1109" t="s">
        <v>1851</v>
      </c>
      <c r="W1109" t="s">
        <v>1851</v>
      </c>
      <c r="X1109" s="1">
        <v>46196.008310185185</v>
      </c>
    </row>
    <row r="1110" spans="1:24">
      <c r="A1110">
        <v>1021</v>
      </c>
      <c r="B1110" t="s">
        <v>1857</v>
      </c>
      <c r="C1110" t="s">
        <v>1858</v>
      </c>
      <c r="D1110">
        <v>1709302</v>
      </c>
      <c r="E1110" t="s">
        <v>1894</v>
      </c>
      <c r="F1110">
        <v>1</v>
      </c>
      <c r="G1110" t="s">
        <v>834</v>
      </c>
      <c r="H1110" t="s">
        <v>834</v>
      </c>
      <c r="I1110" t="s">
        <v>2450</v>
      </c>
      <c r="J1110">
        <v>0</v>
      </c>
      <c r="K1110" t="s">
        <v>2451</v>
      </c>
      <c r="L1110" s="1">
        <v>46196.008437500001</v>
      </c>
      <c r="M1110" s="1">
        <v>46196.008622685185</v>
      </c>
      <c r="N1110">
        <v>1591</v>
      </c>
      <c r="O1110" t="s">
        <v>1849</v>
      </c>
      <c r="P1110">
        <v>70</v>
      </c>
      <c r="Q1110">
        <v>7</v>
      </c>
      <c r="R1110" t="s">
        <v>1851</v>
      </c>
      <c r="S1110" t="s">
        <v>1851</v>
      </c>
      <c r="T1110" t="s">
        <v>1851</v>
      </c>
      <c r="U1110" t="s">
        <v>4565</v>
      </c>
      <c r="V1110" t="s">
        <v>1851</v>
      </c>
      <c r="W1110" t="s">
        <v>1851</v>
      </c>
      <c r="X1110" s="1">
        <v>46196.008622685185</v>
      </c>
    </row>
    <row r="1111" spans="1:24">
      <c r="A1111">
        <v>1022</v>
      </c>
      <c r="B1111" t="s">
        <v>1857</v>
      </c>
      <c r="C1111" t="s">
        <v>1858</v>
      </c>
      <c r="D1111">
        <v>3107109</v>
      </c>
      <c r="E1111" t="s">
        <v>1885</v>
      </c>
      <c r="F1111">
        <v>2</v>
      </c>
      <c r="G1111" t="s">
        <v>1417</v>
      </c>
      <c r="H1111" t="s">
        <v>2468</v>
      </c>
      <c r="I1111" t="s">
        <v>1887</v>
      </c>
      <c r="J1111">
        <v>1</v>
      </c>
      <c r="K1111" t="s">
        <v>1888</v>
      </c>
      <c r="L1111" s="1">
        <v>46196.0078587963</v>
      </c>
      <c r="M1111" s="1">
        <v>46196.009976851848</v>
      </c>
      <c r="N1111">
        <v>18355</v>
      </c>
      <c r="O1111" t="s">
        <v>1854</v>
      </c>
      <c r="R1111" t="s">
        <v>4566</v>
      </c>
      <c r="S1111" t="s">
        <v>1851</v>
      </c>
      <c r="T1111" t="s">
        <v>1851</v>
      </c>
      <c r="U1111" t="s">
        <v>4560</v>
      </c>
      <c r="V1111" t="s">
        <v>1854</v>
      </c>
      <c r="W1111" t="s">
        <v>1851</v>
      </c>
      <c r="X1111" s="1">
        <v>46196.009976851848</v>
      </c>
    </row>
    <row r="1112" spans="1:24">
      <c r="A1112">
        <v>1023</v>
      </c>
      <c r="B1112" t="s">
        <v>1857</v>
      </c>
      <c r="C1112" t="s">
        <v>1858</v>
      </c>
      <c r="D1112">
        <v>2303303</v>
      </c>
      <c r="E1112" t="s">
        <v>1885</v>
      </c>
      <c r="F1112">
        <v>2</v>
      </c>
      <c r="G1112" t="s">
        <v>640</v>
      </c>
      <c r="H1112" t="s">
        <v>2723</v>
      </c>
      <c r="I1112" t="s">
        <v>1887</v>
      </c>
      <c r="J1112">
        <v>1</v>
      </c>
      <c r="K1112" t="s">
        <v>1888</v>
      </c>
      <c r="L1112" s="1">
        <v>46196.008136574077</v>
      </c>
      <c r="M1112" s="1">
        <v>46196.010266203702</v>
      </c>
      <c r="N1112">
        <v>18394</v>
      </c>
      <c r="O1112" t="s">
        <v>1854</v>
      </c>
      <c r="R1112" t="s">
        <v>4567</v>
      </c>
      <c r="S1112" t="s">
        <v>1851</v>
      </c>
      <c r="T1112" t="s">
        <v>1851</v>
      </c>
      <c r="U1112" t="s">
        <v>4562</v>
      </c>
      <c r="V1112" t="s">
        <v>1854</v>
      </c>
      <c r="W1112" t="s">
        <v>1851</v>
      </c>
      <c r="X1112" s="1">
        <v>46196.010266203702</v>
      </c>
    </row>
    <row r="1113" spans="1:24">
      <c r="A1113">
        <v>1024</v>
      </c>
      <c r="B1113" t="s">
        <v>1857</v>
      </c>
      <c r="C1113" t="s">
        <v>1858</v>
      </c>
      <c r="D1113">
        <v>3107109</v>
      </c>
      <c r="E1113" t="s">
        <v>1885</v>
      </c>
      <c r="F1113">
        <v>3</v>
      </c>
      <c r="G1113" t="s">
        <v>1417</v>
      </c>
      <c r="H1113" t="s">
        <v>2468</v>
      </c>
      <c r="I1113" t="s">
        <v>1887</v>
      </c>
      <c r="J1113">
        <v>1</v>
      </c>
      <c r="K1113" t="s">
        <v>1888</v>
      </c>
      <c r="L1113" s="1">
        <v>46196.010335648149</v>
      </c>
      <c r="M1113" s="1">
        <v>46196.010428240741</v>
      </c>
      <c r="N1113">
        <v>808</v>
      </c>
      <c r="O1113" t="s">
        <v>1849</v>
      </c>
      <c r="P1113">
        <v>92</v>
      </c>
      <c r="Q1113">
        <v>9.1999999999999993</v>
      </c>
      <c r="R1113" t="s">
        <v>4568</v>
      </c>
      <c r="S1113" t="s">
        <v>1851</v>
      </c>
      <c r="T1113" t="s">
        <v>1851</v>
      </c>
      <c r="U1113" t="s">
        <v>4560</v>
      </c>
      <c r="V1113" t="s">
        <v>1851</v>
      </c>
      <c r="W1113" t="s">
        <v>1851</v>
      </c>
      <c r="X1113" s="1">
        <v>46196.010428240741</v>
      </c>
    </row>
    <row r="1114" spans="1:24">
      <c r="A1114">
        <v>1025</v>
      </c>
      <c r="B1114" t="s">
        <v>1857</v>
      </c>
      <c r="C1114" t="s">
        <v>1858</v>
      </c>
      <c r="D1114">
        <v>3107109</v>
      </c>
      <c r="E1114" t="s">
        <v>1894</v>
      </c>
      <c r="F1114">
        <v>1</v>
      </c>
      <c r="G1114" t="s">
        <v>1417</v>
      </c>
      <c r="H1114" t="s">
        <v>1417</v>
      </c>
      <c r="I1114" t="s">
        <v>2481</v>
      </c>
      <c r="J1114">
        <v>0</v>
      </c>
      <c r="K1114" t="s">
        <v>2482</v>
      </c>
      <c r="L1114" s="1">
        <v>46196.010578703703</v>
      </c>
      <c r="M1114" s="1">
        <v>46196.010694444441</v>
      </c>
      <c r="N1114">
        <v>907</v>
      </c>
      <c r="O1114" t="s">
        <v>1849</v>
      </c>
      <c r="P1114">
        <v>58</v>
      </c>
      <c r="Q1114">
        <v>5.8</v>
      </c>
      <c r="R1114" t="s">
        <v>1851</v>
      </c>
      <c r="S1114" t="s">
        <v>1851</v>
      </c>
      <c r="T1114" t="s">
        <v>1851</v>
      </c>
      <c r="U1114" t="s">
        <v>4569</v>
      </c>
      <c r="V1114" t="s">
        <v>1851</v>
      </c>
      <c r="W1114" t="s">
        <v>1851</v>
      </c>
      <c r="X1114" s="1">
        <v>46196.010694444441</v>
      </c>
    </row>
    <row r="1115" spans="1:24">
      <c r="A1115">
        <v>1026</v>
      </c>
      <c r="B1115" t="s">
        <v>1857</v>
      </c>
      <c r="C1115" t="s">
        <v>1858</v>
      </c>
      <c r="D1115">
        <v>1710706</v>
      </c>
      <c r="E1115" t="s">
        <v>1885</v>
      </c>
      <c r="F1115">
        <v>1</v>
      </c>
      <c r="G1115" t="s">
        <v>824</v>
      </c>
      <c r="H1115" t="s">
        <v>2465</v>
      </c>
      <c r="I1115" t="s">
        <v>1887</v>
      </c>
      <c r="J1115">
        <v>1</v>
      </c>
      <c r="K1115" t="s">
        <v>1888</v>
      </c>
      <c r="L1115" s="1">
        <v>46196.008668981478</v>
      </c>
      <c r="M1115" s="1">
        <v>46196.010833333334</v>
      </c>
      <c r="N1115">
        <v>18749</v>
      </c>
      <c r="O1115" t="s">
        <v>1854</v>
      </c>
      <c r="R1115" t="s">
        <v>4570</v>
      </c>
      <c r="S1115" t="s">
        <v>1851</v>
      </c>
      <c r="T1115" t="s">
        <v>1851</v>
      </c>
      <c r="U1115" t="s">
        <v>4571</v>
      </c>
      <c r="V1115" t="s">
        <v>1854</v>
      </c>
      <c r="W1115" t="s">
        <v>1851</v>
      </c>
      <c r="X1115" s="1">
        <v>46196.010833333334</v>
      </c>
    </row>
    <row r="1116" spans="1:24">
      <c r="A1116">
        <v>1027</v>
      </c>
      <c r="B1116" t="s">
        <v>1857</v>
      </c>
      <c r="C1116" t="s">
        <v>1858</v>
      </c>
      <c r="D1116">
        <v>3108008</v>
      </c>
      <c r="E1116" t="s">
        <v>1885</v>
      </c>
      <c r="F1116">
        <v>1</v>
      </c>
      <c r="G1116" t="s">
        <v>1213</v>
      </c>
      <c r="H1116" t="s">
        <v>2505</v>
      </c>
      <c r="I1116" t="s">
        <v>1887</v>
      </c>
      <c r="J1116">
        <v>1</v>
      </c>
      <c r="K1116" t="s">
        <v>1888</v>
      </c>
      <c r="L1116" s="1">
        <v>46196.010729166665</v>
      </c>
      <c r="M1116" s="1">
        <v>46196.01090277778</v>
      </c>
      <c r="N1116">
        <v>1458</v>
      </c>
      <c r="O1116" t="s">
        <v>1849</v>
      </c>
      <c r="P1116">
        <v>92</v>
      </c>
      <c r="Q1116">
        <v>9.1999999999999993</v>
      </c>
      <c r="R1116" t="s">
        <v>4572</v>
      </c>
      <c r="S1116" t="s">
        <v>1851</v>
      </c>
      <c r="T1116" t="s">
        <v>1851</v>
      </c>
      <c r="U1116" t="s">
        <v>4573</v>
      </c>
      <c r="V1116" t="s">
        <v>1851</v>
      </c>
      <c r="W1116" t="s">
        <v>1851</v>
      </c>
      <c r="X1116" s="1">
        <v>46196.01090277778</v>
      </c>
    </row>
    <row r="1117" spans="1:24">
      <c r="A1117">
        <v>1028</v>
      </c>
      <c r="B1117" t="s">
        <v>1857</v>
      </c>
      <c r="C1117" t="s">
        <v>1858</v>
      </c>
      <c r="D1117">
        <v>2303303</v>
      </c>
      <c r="E1117" t="s">
        <v>1885</v>
      </c>
      <c r="F1117">
        <v>3</v>
      </c>
      <c r="G1117" t="s">
        <v>640</v>
      </c>
      <c r="H1117" t="s">
        <v>2723</v>
      </c>
      <c r="I1117" t="s">
        <v>1887</v>
      </c>
      <c r="J1117">
        <v>1</v>
      </c>
      <c r="K1117" t="s">
        <v>1888</v>
      </c>
      <c r="L1117" s="1">
        <v>46196.010648148149</v>
      </c>
      <c r="M1117" s="1">
        <v>46196.01090277778</v>
      </c>
      <c r="N1117">
        <v>2276</v>
      </c>
      <c r="O1117" t="s">
        <v>1849</v>
      </c>
      <c r="P1117">
        <v>71</v>
      </c>
      <c r="Q1117">
        <v>7.1</v>
      </c>
      <c r="R1117" t="s">
        <v>4574</v>
      </c>
      <c r="S1117" t="s">
        <v>1851</v>
      </c>
      <c r="T1117" t="s">
        <v>1851</v>
      </c>
      <c r="U1117" t="s">
        <v>4562</v>
      </c>
      <c r="V1117" t="s">
        <v>1851</v>
      </c>
      <c r="W1117" t="s">
        <v>1851</v>
      </c>
      <c r="X1117" s="1">
        <v>46196.01090277778</v>
      </c>
    </row>
    <row r="1118" spans="1:24">
      <c r="A1118">
        <v>1029</v>
      </c>
      <c r="B1118" t="s">
        <v>1857</v>
      </c>
      <c r="C1118" t="s">
        <v>1858</v>
      </c>
      <c r="D1118">
        <v>3108008</v>
      </c>
      <c r="E1118" t="s">
        <v>1894</v>
      </c>
      <c r="F1118">
        <v>1</v>
      </c>
      <c r="G1118" t="s">
        <v>1213</v>
      </c>
      <c r="H1118" t="s">
        <v>1213</v>
      </c>
      <c r="I1118" t="s">
        <v>2512</v>
      </c>
      <c r="J1118">
        <v>0</v>
      </c>
      <c r="K1118" t="s">
        <v>2513</v>
      </c>
      <c r="L1118" s="1">
        <v>46196.011041666665</v>
      </c>
      <c r="M1118" s="1">
        <v>46196.011145833334</v>
      </c>
      <c r="N1118">
        <v>928</v>
      </c>
      <c r="O1118" t="s">
        <v>1849</v>
      </c>
      <c r="P1118">
        <v>83</v>
      </c>
      <c r="Q1118">
        <v>8.3000000000000007</v>
      </c>
      <c r="R1118" t="s">
        <v>1851</v>
      </c>
      <c r="S1118" t="s">
        <v>1851</v>
      </c>
      <c r="T1118" t="s">
        <v>1851</v>
      </c>
      <c r="U1118" t="s">
        <v>4575</v>
      </c>
      <c r="V1118" t="s">
        <v>1851</v>
      </c>
      <c r="W1118" t="s">
        <v>1851</v>
      </c>
      <c r="X1118" s="1">
        <v>46196.011145833334</v>
      </c>
    </row>
    <row r="1119" spans="1:24">
      <c r="A1119">
        <v>1030</v>
      </c>
      <c r="B1119" t="s">
        <v>1857</v>
      </c>
      <c r="C1119" t="s">
        <v>1858</v>
      </c>
      <c r="D1119">
        <v>2303303</v>
      </c>
      <c r="E1119" t="s">
        <v>1894</v>
      </c>
      <c r="F1119">
        <v>1</v>
      </c>
      <c r="G1119" t="s">
        <v>640</v>
      </c>
      <c r="H1119" t="s">
        <v>640</v>
      </c>
      <c r="I1119" t="s">
        <v>2729</v>
      </c>
      <c r="J1119">
        <v>0</v>
      </c>
      <c r="K1119" t="s">
        <v>2730</v>
      </c>
      <c r="L1119" s="1">
        <v>46196.011053240742</v>
      </c>
      <c r="M1119" s="1">
        <v>46196.011192129627</v>
      </c>
      <c r="N1119">
        <v>1194</v>
      </c>
      <c r="O1119" t="s">
        <v>1849</v>
      </c>
      <c r="P1119">
        <v>73</v>
      </c>
      <c r="Q1119">
        <v>7.3</v>
      </c>
      <c r="R1119" t="s">
        <v>1851</v>
      </c>
      <c r="S1119" t="s">
        <v>1851</v>
      </c>
      <c r="T1119" t="s">
        <v>1851</v>
      </c>
      <c r="U1119" t="s">
        <v>4576</v>
      </c>
      <c r="V1119" t="s">
        <v>1851</v>
      </c>
      <c r="W1119" t="s">
        <v>1851</v>
      </c>
      <c r="X1119" s="1">
        <v>46196.011192129627</v>
      </c>
    </row>
    <row r="1120" spans="1:24">
      <c r="A1120">
        <v>1031</v>
      </c>
      <c r="B1120" t="s">
        <v>1857</v>
      </c>
      <c r="C1120" t="s">
        <v>1858</v>
      </c>
      <c r="D1120">
        <v>3108701</v>
      </c>
      <c r="E1120" t="s">
        <v>1885</v>
      </c>
      <c r="F1120">
        <v>1</v>
      </c>
      <c r="G1120" t="s">
        <v>1272</v>
      </c>
      <c r="H1120" t="s">
        <v>2523</v>
      </c>
      <c r="I1120" t="s">
        <v>1887</v>
      </c>
      <c r="J1120">
        <v>1</v>
      </c>
      <c r="K1120" t="s">
        <v>1888</v>
      </c>
      <c r="L1120" s="1">
        <v>46196.011192129627</v>
      </c>
      <c r="M1120" s="1">
        <v>46196.011354166665</v>
      </c>
      <c r="N1120">
        <v>1382</v>
      </c>
      <c r="O1120" t="s">
        <v>1849</v>
      </c>
      <c r="P1120">
        <v>92</v>
      </c>
      <c r="Q1120">
        <v>9.1999999999999993</v>
      </c>
      <c r="R1120" t="s">
        <v>4577</v>
      </c>
      <c r="S1120" t="s">
        <v>1851</v>
      </c>
      <c r="T1120" t="s">
        <v>1851</v>
      </c>
      <c r="U1120" t="s">
        <v>4578</v>
      </c>
      <c r="V1120" t="s">
        <v>1851</v>
      </c>
      <c r="W1120" t="s">
        <v>1851</v>
      </c>
      <c r="X1120" s="1">
        <v>46196.011354166665</v>
      </c>
    </row>
    <row r="1121" spans="1:24">
      <c r="A1121">
        <v>1032</v>
      </c>
      <c r="B1121" t="s">
        <v>1857</v>
      </c>
      <c r="C1121" t="s">
        <v>1858</v>
      </c>
      <c r="D1121">
        <v>1710706</v>
      </c>
      <c r="E1121" t="s">
        <v>1885</v>
      </c>
      <c r="F1121">
        <v>2</v>
      </c>
      <c r="G1121" t="s">
        <v>824</v>
      </c>
      <c r="H1121" t="s">
        <v>2465</v>
      </c>
      <c r="I1121" t="s">
        <v>1887</v>
      </c>
      <c r="J1121">
        <v>1</v>
      </c>
      <c r="K1121" t="s">
        <v>1888</v>
      </c>
      <c r="L1121" s="1">
        <v>46196.011018518519</v>
      </c>
      <c r="M1121" s="1">
        <v>46196.011493055557</v>
      </c>
      <c r="N1121">
        <v>4136</v>
      </c>
      <c r="O1121" t="s">
        <v>1849</v>
      </c>
      <c r="P1121">
        <v>60</v>
      </c>
      <c r="Q1121">
        <v>6</v>
      </c>
      <c r="R1121" t="s">
        <v>4579</v>
      </c>
      <c r="S1121" t="s">
        <v>1851</v>
      </c>
      <c r="T1121" t="s">
        <v>1851</v>
      </c>
      <c r="U1121" t="s">
        <v>4571</v>
      </c>
      <c r="V1121" t="s">
        <v>1851</v>
      </c>
      <c r="W1121" t="s">
        <v>1851</v>
      </c>
      <c r="X1121" s="1">
        <v>46196.011493055557</v>
      </c>
    </row>
    <row r="1122" spans="1:24">
      <c r="A1122">
        <v>1033</v>
      </c>
      <c r="B1122" t="s">
        <v>1857</v>
      </c>
      <c r="C1122" t="s">
        <v>1858</v>
      </c>
      <c r="D1122">
        <v>2303402</v>
      </c>
      <c r="E1122" t="s">
        <v>1885</v>
      </c>
      <c r="F1122">
        <v>1</v>
      </c>
      <c r="G1122" t="s">
        <v>596</v>
      </c>
      <c r="H1122" t="s">
        <v>2736</v>
      </c>
      <c r="I1122" t="s">
        <v>1887</v>
      </c>
      <c r="J1122">
        <v>1</v>
      </c>
      <c r="K1122" t="s">
        <v>1888</v>
      </c>
      <c r="L1122" s="1">
        <v>46196.011261574073</v>
      </c>
      <c r="M1122" s="1">
        <v>46196.011620370373</v>
      </c>
      <c r="N1122">
        <v>3079</v>
      </c>
      <c r="O1122" t="s">
        <v>1849</v>
      </c>
      <c r="P1122">
        <v>65</v>
      </c>
      <c r="Q1122">
        <v>6.5</v>
      </c>
      <c r="R1122" t="s">
        <v>4580</v>
      </c>
      <c r="S1122" t="s">
        <v>1851</v>
      </c>
      <c r="T1122" t="s">
        <v>1851</v>
      </c>
      <c r="U1122" t="s">
        <v>4581</v>
      </c>
      <c r="V1122" t="s">
        <v>1851</v>
      </c>
      <c r="W1122" t="s">
        <v>1851</v>
      </c>
      <c r="X1122" s="1">
        <v>46196.011620370373</v>
      </c>
    </row>
    <row r="1123" spans="1:24">
      <c r="A1123">
        <v>1034</v>
      </c>
      <c r="B1123" t="s">
        <v>1857</v>
      </c>
      <c r="C1123" t="s">
        <v>1858</v>
      </c>
      <c r="D1123">
        <v>3108701</v>
      </c>
      <c r="E1123" t="s">
        <v>1894</v>
      </c>
      <c r="F1123">
        <v>1</v>
      </c>
      <c r="G1123" t="s">
        <v>1272</v>
      </c>
      <c r="H1123" t="s">
        <v>2528</v>
      </c>
      <c r="I1123" t="s">
        <v>2529</v>
      </c>
      <c r="J1123">
        <v>1</v>
      </c>
      <c r="K1123" t="s">
        <v>2530</v>
      </c>
      <c r="L1123" s="1">
        <v>46196.011504629627</v>
      </c>
      <c r="M1123" s="1">
        <v>46196.011620370373</v>
      </c>
      <c r="N1123">
        <v>1050</v>
      </c>
      <c r="O1123" t="s">
        <v>1849</v>
      </c>
      <c r="P1123">
        <v>77</v>
      </c>
      <c r="Q1123">
        <v>7.7</v>
      </c>
      <c r="R1123" t="s">
        <v>1851</v>
      </c>
      <c r="S1123" t="s">
        <v>1851</v>
      </c>
      <c r="T1123" t="s">
        <v>1851</v>
      </c>
      <c r="U1123" t="s">
        <v>4582</v>
      </c>
      <c r="V1123" t="s">
        <v>1851</v>
      </c>
      <c r="W1123" t="s">
        <v>1851</v>
      </c>
      <c r="X1123" s="1">
        <v>46196.011620370373</v>
      </c>
    </row>
    <row r="1124" spans="1:24">
      <c r="A1124">
        <v>1035</v>
      </c>
      <c r="B1124" t="s">
        <v>1857</v>
      </c>
      <c r="C1124" t="s">
        <v>1858</v>
      </c>
      <c r="D1124">
        <v>1710706</v>
      </c>
      <c r="E1124" t="s">
        <v>1894</v>
      </c>
      <c r="F1124">
        <v>1</v>
      </c>
      <c r="G1124" t="s">
        <v>824</v>
      </c>
      <c r="H1124" t="s">
        <v>824</v>
      </c>
      <c r="I1124" t="s">
        <v>2474</v>
      </c>
      <c r="J1124">
        <v>0</v>
      </c>
      <c r="K1124" t="s">
        <v>2475</v>
      </c>
      <c r="L1124" s="1">
        <v>46196.011620370373</v>
      </c>
      <c r="M1124" s="1">
        <v>46196.011793981481</v>
      </c>
      <c r="N1124">
        <v>1462</v>
      </c>
      <c r="O1124" t="s">
        <v>1849</v>
      </c>
      <c r="P1124">
        <v>63</v>
      </c>
      <c r="Q1124">
        <v>6.3</v>
      </c>
      <c r="R1124" t="s">
        <v>1851</v>
      </c>
      <c r="S1124" t="s">
        <v>1851</v>
      </c>
      <c r="T1124" t="s">
        <v>1851</v>
      </c>
      <c r="U1124" t="s">
        <v>4583</v>
      </c>
      <c r="V1124" t="s">
        <v>1851</v>
      </c>
      <c r="W1124" t="s">
        <v>1851</v>
      </c>
      <c r="X1124" s="1">
        <v>46196.011793981481</v>
      </c>
    </row>
    <row r="1125" spans="1:24">
      <c r="A1125">
        <v>1036</v>
      </c>
      <c r="B1125" t="s">
        <v>1857</v>
      </c>
      <c r="C1125" t="s">
        <v>1858</v>
      </c>
      <c r="D1125">
        <v>2303402</v>
      </c>
      <c r="E1125" t="s">
        <v>1894</v>
      </c>
      <c r="F1125">
        <v>1</v>
      </c>
      <c r="G1125" t="s">
        <v>596</v>
      </c>
      <c r="H1125" t="s">
        <v>596</v>
      </c>
      <c r="I1125" t="s">
        <v>2739</v>
      </c>
      <c r="J1125">
        <v>0</v>
      </c>
      <c r="K1125" t="s">
        <v>2740</v>
      </c>
      <c r="L1125" s="1">
        <v>46196.011759259258</v>
      </c>
      <c r="M1125" s="1">
        <v>46196.011874999997</v>
      </c>
      <c r="N1125">
        <v>1071</v>
      </c>
      <c r="O1125" t="s">
        <v>1849</v>
      </c>
      <c r="P1125">
        <v>68</v>
      </c>
      <c r="Q1125">
        <v>6.8</v>
      </c>
      <c r="R1125" t="s">
        <v>1851</v>
      </c>
      <c r="S1125" t="s">
        <v>1851</v>
      </c>
      <c r="T1125" t="s">
        <v>1851</v>
      </c>
      <c r="U1125" t="s">
        <v>4584</v>
      </c>
      <c r="V1125" t="s">
        <v>1851</v>
      </c>
      <c r="W1125" t="s">
        <v>1851</v>
      </c>
      <c r="X1125" s="1">
        <v>46196.011874999997</v>
      </c>
    </row>
    <row r="1126" spans="1:24">
      <c r="A1126">
        <v>1037</v>
      </c>
      <c r="B1126" t="s">
        <v>1857</v>
      </c>
      <c r="C1126" t="s">
        <v>1858</v>
      </c>
      <c r="D1126">
        <v>3109600</v>
      </c>
      <c r="E1126" t="s">
        <v>1885</v>
      </c>
      <c r="F1126">
        <v>1</v>
      </c>
      <c r="G1126" t="s">
        <v>1183</v>
      </c>
      <c r="H1126" t="s">
        <v>2542</v>
      </c>
      <c r="I1126" t="s">
        <v>1887</v>
      </c>
      <c r="J1126">
        <v>1</v>
      </c>
      <c r="K1126" t="s">
        <v>1888</v>
      </c>
      <c r="L1126" s="1">
        <v>46196.011666666665</v>
      </c>
      <c r="M1126" s="1">
        <v>46196.012048611112</v>
      </c>
      <c r="N1126">
        <v>3335</v>
      </c>
      <c r="O1126" t="s">
        <v>1849</v>
      </c>
      <c r="P1126">
        <v>63</v>
      </c>
      <c r="Q1126">
        <v>6.3</v>
      </c>
      <c r="R1126" t="s">
        <v>4585</v>
      </c>
      <c r="S1126" t="s">
        <v>1851</v>
      </c>
      <c r="T1126" t="s">
        <v>1851</v>
      </c>
      <c r="U1126" t="s">
        <v>4586</v>
      </c>
      <c r="V1126" t="s">
        <v>1851</v>
      </c>
      <c r="W1126" t="s">
        <v>1851</v>
      </c>
      <c r="X1126" s="1">
        <v>46196.012048611112</v>
      </c>
    </row>
    <row r="1127" spans="1:24">
      <c r="A1127">
        <v>1038</v>
      </c>
      <c r="B1127" t="s">
        <v>1857</v>
      </c>
      <c r="C1127" t="s">
        <v>1858</v>
      </c>
      <c r="D1127">
        <v>1718808</v>
      </c>
      <c r="E1127" t="s">
        <v>1885</v>
      </c>
      <c r="F1127">
        <v>1</v>
      </c>
      <c r="G1127" t="s">
        <v>776</v>
      </c>
      <c r="H1127" t="s">
        <v>2487</v>
      </c>
      <c r="I1127" t="s">
        <v>1887</v>
      </c>
      <c r="J1127">
        <v>1</v>
      </c>
      <c r="K1127" t="s">
        <v>1888</v>
      </c>
      <c r="L1127" s="1">
        <v>46196.011840277781</v>
      </c>
      <c r="M1127" s="1">
        <v>46196.012106481481</v>
      </c>
      <c r="N1127">
        <v>2390</v>
      </c>
      <c r="O1127" t="s">
        <v>1849</v>
      </c>
      <c r="P1127">
        <v>69</v>
      </c>
      <c r="Q1127">
        <v>6.9</v>
      </c>
      <c r="R1127" t="s">
        <v>4587</v>
      </c>
      <c r="S1127" t="s">
        <v>1851</v>
      </c>
      <c r="T1127" t="s">
        <v>1851</v>
      </c>
      <c r="U1127" t="s">
        <v>4588</v>
      </c>
      <c r="V1127" t="s">
        <v>1851</v>
      </c>
      <c r="W1127" t="s">
        <v>1851</v>
      </c>
      <c r="X1127" s="1">
        <v>46196.012106481481</v>
      </c>
    </row>
    <row r="1128" spans="1:24">
      <c r="A1128">
        <v>1039</v>
      </c>
      <c r="B1128" t="s">
        <v>1857</v>
      </c>
      <c r="C1128" t="s">
        <v>1858</v>
      </c>
      <c r="D1128">
        <v>3109600</v>
      </c>
      <c r="E1128" t="s">
        <v>1894</v>
      </c>
      <c r="F1128">
        <v>1</v>
      </c>
      <c r="G1128" t="s">
        <v>1183</v>
      </c>
      <c r="H1128" t="s">
        <v>1183</v>
      </c>
      <c r="I1128" t="s">
        <v>2551</v>
      </c>
      <c r="J1128">
        <v>0</v>
      </c>
      <c r="K1128" t="s">
        <v>2552</v>
      </c>
      <c r="L1128" s="1">
        <v>46196.012175925927</v>
      </c>
      <c r="M1128" s="1">
        <v>46196.012349537035</v>
      </c>
      <c r="N1128">
        <v>1499</v>
      </c>
      <c r="O1128" t="s">
        <v>1849</v>
      </c>
      <c r="P1128">
        <v>74</v>
      </c>
      <c r="Q1128">
        <v>7.4</v>
      </c>
      <c r="R1128" t="s">
        <v>1851</v>
      </c>
      <c r="S1128" t="s">
        <v>1851</v>
      </c>
      <c r="T1128" t="s">
        <v>1851</v>
      </c>
      <c r="U1128" t="s">
        <v>4589</v>
      </c>
      <c r="V1128" t="s">
        <v>1851</v>
      </c>
      <c r="W1128" t="s">
        <v>1851</v>
      </c>
      <c r="X1128" s="1">
        <v>46196.012349537035</v>
      </c>
    </row>
    <row r="1129" spans="1:24">
      <c r="A1129">
        <v>1040</v>
      </c>
      <c r="B1129" t="s">
        <v>1857</v>
      </c>
      <c r="C1129" t="s">
        <v>1858</v>
      </c>
      <c r="D1129">
        <v>2303956</v>
      </c>
      <c r="E1129" t="s">
        <v>1885</v>
      </c>
      <c r="F1129">
        <v>1</v>
      </c>
      <c r="G1129" t="s">
        <v>566</v>
      </c>
      <c r="H1129" t="s">
        <v>2746</v>
      </c>
      <c r="I1129" t="s">
        <v>1887</v>
      </c>
      <c r="J1129">
        <v>1</v>
      </c>
      <c r="K1129" t="s">
        <v>1888</v>
      </c>
      <c r="L1129" s="1">
        <v>46196.011932870373</v>
      </c>
      <c r="M1129" s="1">
        <v>46196.012430555558</v>
      </c>
      <c r="N1129">
        <v>4266</v>
      </c>
      <c r="O1129" t="s">
        <v>1849</v>
      </c>
      <c r="P1129">
        <v>63</v>
      </c>
      <c r="Q1129">
        <v>6.3</v>
      </c>
      <c r="R1129" t="s">
        <v>4590</v>
      </c>
      <c r="S1129" t="s">
        <v>1851</v>
      </c>
      <c r="T1129" t="s">
        <v>1851</v>
      </c>
      <c r="U1129" t="s">
        <v>4591</v>
      </c>
      <c r="V1129" t="s">
        <v>1851</v>
      </c>
      <c r="W1129" t="s">
        <v>1851</v>
      </c>
      <c r="X1129" s="1">
        <v>46196.012430555558</v>
      </c>
    </row>
    <row r="1130" spans="1:24">
      <c r="A1130">
        <v>1041</v>
      </c>
      <c r="B1130" t="s">
        <v>1857</v>
      </c>
      <c r="C1130" t="s">
        <v>1858</v>
      </c>
      <c r="D1130">
        <v>1718808</v>
      </c>
      <c r="E1130" t="s">
        <v>1894</v>
      </c>
      <c r="F1130">
        <v>1</v>
      </c>
      <c r="G1130" t="s">
        <v>776</v>
      </c>
      <c r="H1130" t="s">
        <v>2493</v>
      </c>
      <c r="I1130" t="s">
        <v>2494</v>
      </c>
      <c r="J1130">
        <v>1</v>
      </c>
      <c r="K1130" t="s">
        <v>2495</v>
      </c>
      <c r="L1130" s="1">
        <v>46196.012256944443</v>
      </c>
      <c r="M1130" s="1">
        <v>46196.012511574074</v>
      </c>
      <c r="N1130">
        <v>2203</v>
      </c>
      <c r="O1130" t="s">
        <v>1849</v>
      </c>
      <c r="P1130">
        <v>69</v>
      </c>
      <c r="Q1130">
        <v>6.9</v>
      </c>
      <c r="R1130" t="s">
        <v>1851</v>
      </c>
      <c r="S1130" t="s">
        <v>1851</v>
      </c>
      <c r="T1130" t="s">
        <v>1851</v>
      </c>
      <c r="U1130" t="s">
        <v>4592</v>
      </c>
      <c r="V1130" t="s">
        <v>1851</v>
      </c>
      <c r="W1130" t="s">
        <v>1851</v>
      </c>
      <c r="X1130" s="1">
        <v>46196.012511574074</v>
      </c>
    </row>
    <row r="1131" spans="1:24">
      <c r="A1131">
        <v>1042</v>
      </c>
      <c r="B1131" t="s">
        <v>1857</v>
      </c>
      <c r="C1131" t="s">
        <v>1858</v>
      </c>
      <c r="D1131">
        <v>3109808</v>
      </c>
      <c r="E1131" t="s">
        <v>1885</v>
      </c>
      <c r="F1131">
        <v>1</v>
      </c>
      <c r="G1131" t="s">
        <v>1242</v>
      </c>
      <c r="H1131" t="s">
        <v>2562</v>
      </c>
      <c r="I1131" t="s">
        <v>1887</v>
      </c>
      <c r="J1131">
        <v>1</v>
      </c>
      <c r="K1131" t="s">
        <v>1888</v>
      </c>
      <c r="L1131" s="1">
        <v>46196.012395833335</v>
      </c>
      <c r="M1131" s="1">
        <v>46196.012673611112</v>
      </c>
      <c r="N1131">
        <v>2472</v>
      </c>
      <c r="O1131" t="s">
        <v>1849</v>
      </c>
      <c r="P1131">
        <v>56</v>
      </c>
      <c r="Q1131">
        <v>5.6</v>
      </c>
      <c r="R1131" t="s">
        <v>4593</v>
      </c>
      <c r="S1131" t="s">
        <v>1851</v>
      </c>
      <c r="T1131" t="s">
        <v>1851</v>
      </c>
      <c r="U1131" t="s">
        <v>4594</v>
      </c>
      <c r="V1131" t="s">
        <v>1851</v>
      </c>
      <c r="W1131" t="s">
        <v>1851</v>
      </c>
      <c r="X1131" s="1">
        <v>46196.012673611112</v>
      </c>
    </row>
    <row r="1132" spans="1:24">
      <c r="A1132">
        <v>1043</v>
      </c>
      <c r="B1132" t="s">
        <v>1857</v>
      </c>
      <c r="C1132" t="s">
        <v>1858</v>
      </c>
      <c r="D1132">
        <v>1718881</v>
      </c>
      <c r="E1132" t="s">
        <v>1885</v>
      </c>
      <c r="F1132">
        <v>1</v>
      </c>
      <c r="G1132" t="s">
        <v>889</v>
      </c>
      <c r="H1132" t="s">
        <v>2497</v>
      </c>
      <c r="I1132" t="s">
        <v>1887</v>
      </c>
      <c r="J1132">
        <v>1</v>
      </c>
      <c r="K1132" t="s">
        <v>1888</v>
      </c>
      <c r="L1132" s="1">
        <v>46196.012569444443</v>
      </c>
      <c r="M1132" s="1">
        <v>46196.012708333335</v>
      </c>
      <c r="N1132">
        <v>1151</v>
      </c>
      <c r="O1132" t="s">
        <v>1849</v>
      </c>
      <c r="P1132">
        <v>92</v>
      </c>
      <c r="Q1132">
        <v>9.1999999999999993</v>
      </c>
      <c r="R1132" t="s">
        <v>4595</v>
      </c>
      <c r="S1132" t="s">
        <v>1851</v>
      </c>
      <c r="T1132" t="s">
        <v>1851</v>
      </c>
      <c r="U1132" t="s">
        <v>4596</v>
      </c>
      <c r="V1132" t="s">
        <v>1851</v>
      </c>
      <c r="W1132" t="s">
        <v>1851</v>
      </c>
      <c r="X1132" s="1">
        <v>46196.012708333335</v>
      </c>
    </row>
    <row r="1133" spans="1:24">
      <c r="A1133">
        <v>1044</v>
      </c>
      <c r="B1133" t="s">
        <v>1857</v>
      </c>
      <c r="C1133" t="s">
        <v>1858</v>
      </c>
      <c r="D1133">
        <v>2303956</v>
      </c>
      <c r="E1133" t="s">
        <v>1894</v>
      </c>
      <c r="F1133">
        <v>1</v>
      </c>
      <c r="G1133" t="s">
        <v>566</v>
      </c>
      <c r="H1133" t="s">
        <v>566</v>
      </c>
      <c r="I1133" t="s">
        <v>2755</v>
      </c>
      <c r="J1133">
        <v>0</v>
      </c>
      <c r="K1133" t="s">
        <v>2756</v>
      </c>
      <c r="L1133" s="1">
        <v>46196.012557870374</v>
      </c>
      <c r="M1133" s="1">
        <v>46196.012754629628</v>
      </c>
      <c r="N1133">
        <v>1747</v>
      </c>
      <c r="O1133" t="s">
        <v>1849</v>
      </c>
      <c r="P1133">
        <v>62</v>
      </c>
      <c r="Q1133">
        <v>6.2</v>
      </c>
      <c r="R1133" t="s">
        <v>1851</v>
      </c>
      <c r="S1133" t="s">
        <v>1851</v>
      </c>
      <c r="T1133" t="s">
        <v>1851</v>
      </c>
      <c r="U1133" t="s">
        <v>4597</v>
      </c>
      <c r="V1133" t="s">
        <v>1851</v>
      </c>
      <c r="W1133" t="s">
        <v>1851</v>
      </c>
      <c r="X1133" s="1">
        <v>46196.012754629628</v>
      </c>
    </row>
    <row r="1134" spans="1:24">
      <c r="A1134">
        <v>1045</v>
      </c>
      <c r="B1134" t="s">
        <v>1857</v>
      </c>
      <c r="C1134" t="s">
        <v>1858</v>
      </c>
      <c r="D1134">
        <v>1718881</v>
      </c>
      <c r="E1134" t="s">
        <v>1894</v>
      </c>
      <c r="F1134">
        <v>1</v>
      </c>
      <c r="G1134" t="s">
        <v>889</v>
      </c>
      <c r="H1134" t="s">
        <v>889</v>
      </c>
      <c r="I1134" t="s">
        <v>2500</v>
      </c>
      <c r="J1134">
        <v>0</v>
      </c>
      <c r="K1134" t="s">
        <v>2501</v>
      </c>
      <c r="L1134" s="1">
        <v>46196.01284722222</v>
      </c>
      <c r="M1134" s="1">
        <v>46196.012962962966</v>
      </c>
      <c r="N1134">
        <v>1034</v>
      </c>
      <c r="O1134" t="s">
        <v>1852</v>
      </c>
      <c r="R1134" t="s">
        <v>1851</v>
      </c>
      <c r="S1134" t="s">
        <v>1851</v>
      </c>
      <c r="T1134" t="s">
        <v>1851</v>
      </c>
      <c r="U1134" t="s">
        <v>4598</v>
      </c>
      <c r="V1134" t="s">
        <v>1851</v>
      </c>
      <c r="W1134" t="s">
        <v>1851</v>
      </c>
      <c r="X1134" s="1">
        <v>46196.012962962966</v>
      </c>
    </row>
    <row r="1135" spans="1:24">
      <c r="A1135">
        <v>1046</v>
      </c>
      <c r="B1135" t="s">
        <v>1857</v>
      </c>
      <c r="C1135" t="s">
        <v>1858</v>
      </c>
      <c r="D1135">
        <v>3109808</v>
      </c>
      <c r="E1135" t="s">
        <v>1894</v>
      </c>
      <c r="F1135">
        <v>1</v>
      </c>
      <c r="G1135" t="s">
        <v>1242</v>
      </c>
      <c r="H1135" t="s">
        <v>2568</v>
      </c>
      <c r="I1135" t="s">
        <v>2569</v>
      </c>
      <c r="J1135">
        <v>1</v>
      </c>
      <c r="K1135" t="s">
        <v>2570</v>
      </c>
      <c r="L1135" s="1">
        <v>46196.012824074074</v>
      </c>
      <c r="M1135" s="1">
        <v>46196.012974537036</v>
      </c>
      <c r="N1135">
        <v>1249</v>
      </c>
      <c r="O1135" t="s">
        <v>1849</v>
      </c>
      <c r="P1135">
        <v>60</v>
      </c>
      <c r="Q1135">
        <v>6</v>
      </c>
      <c r="R1135" t="s">
        <v>1851</v>
      </c>
      <c r="S1135" t="s">
        <v>1851</v>
      </c>
      <c r="T1135" t="s">
        <v>1851</v>
      </c>
      <c r="U1135" t="s">
        <v>4599</v>
      </c>
      <c r="V1135" t="s">
        <v>1851</v>
      </c>
      <c r="W1135" t="s">
        <v>1851</v>
      </c>
      <c r="X1135" s="1">
        <v>46196.012974537036</v>
      </c>
    </row>
    <row r="1136" spans="1:24">
      <c r="A1136">
        <v>1047</v>
      </c>
      <c r="B1136" t="s">
        <v>1857</v>
      </c>
      <c r="C1136" t="s">
        <v>1858</v>
      </c>
      <c r="D1136">
        <v>3113008</v>
      </c>
      <c r="E1136" t="s">
        <v>1885</v>
      </c>
      <c r="F1136">
        <v>1</v>
      </c>
      <c r="G1136" t="s">
        <v>1431</v>
      </c>
      <c r="H1136" t="s">
        <v>2575</v>
      </c>
      <c r="I1136" t="s">
        <v>1887</v>
      </c>
      <c r="J1136">
        <v>1</v>
      </c>
      <c r="K1136" t="s">
        <v>1888</v>
      </c>
      <c r="L1136" s="1">
        <v>46196.013020833336</v>
      </c>
      <c r="M1136" s="1">
        <v>46196.013171296298</v>
      </c>
      <c r="N1136">
        <v>1313</v>
      </c>
      <c r="O1136" t="s">
        <v>1849</v>
      </c>
      <c r="P1136">
        <v>92</v>
      </c>
      <c r="Q1136">
        <v>9.1999999999999993</v>
      </c>
      <c r="R1136" t="s">
        <v>4600</v>
      </c>
      <c r="S1136" t="s">
        <v>1851</v>
      </c>
      <c r="T1136" t="s">
        <v>1851</v>
      </c>
      <c r="U1136" t="s">
        <v>4601</v>
      </c>
      <c r="V1136" t="s">
        <v>1851</v>
      </c>
      <c r="W1136" t="s">
        <v>1851</v>
      </c>
      <c r="X1136" s="1">
        <v>46196.013171296298</v>
      </c>
    </row>
    <row r="1137" spans="1:24">
      <c r="A1137">
        <v>1048</v>
      </c>
      <c r="B1137" t="s">
        <v>1857</v>
      </c>
      <c r="C1137" t="s">
        <v>1858</v>
      </c>
      <c r="D1137">
        <v>1718881</v>
      </c>
      <c r="E1137" t="s">
        <v>1894</v>
      </c>
      <c r="F1137">
        <v>2</v>
      </c>
      <c r="G1137" t="s">
        <v>889</v>
      </c>
      <c r="H1137" t="s">
        <v>889</v>
      </c>
      <c r="I1137" t="s">
        <v>2500</v>
      </c>
      <c r="J1137">
        <v>0</v>
      </c>
      <c r="K1137" t="s">
        <v>2501</v>
      </c>
      <c r="L1137" s="1">
        <v>46196.013113425928</v>
      </c>
      <c r="M1137" s="1">
        <v>46196.01321759259</v>
      </c>
      <c r="N1137">
        <v>910</v>
      </c>
      <c r="O1137" t="s">
        <v>1852</v>
      </c>
      <c r="R1137" t="s">
        <v>1851</v>
      </c>
      <c r="S1137" t="s">
        <v>1851</v>
      </c>
      <c r="T1137" t="s">
        <v>1851</v>
      </c>
      <c r="U1137" t="s">
        <v>4602</v>
      </c>
      <c r="V1137" t="s">
        <v>1851</v>
      </c>
      <c r="W1137" t="s">
        <v>1851</v>
      </c>
      <c r="X1137" s="1">
        <v>46196.01321759259</v>
      </c>
    </row>
    <row r="1138" spans="1:24">
      <c r="A1138">
        <v>1049</v>
      </c>
      <c r="B1138" t="s">
        <v>1857</v>
      </c>
      <c r="C1138" t="s">
        <v>1858</v>
      </c>
      <c r="D1138">
        <v>2304236</v>
      </c>
      <c r="E1138" t="s">
        <v>1885</v>
      </c>
      <c r="F1138">
        <v>1</v>
      </c>
      <c r="G1138" t="s">
        <v>725</v>
      </c>
      <c r="H1138" t="s">
        <v>2795</v>
      </c>
      <c r="I1138" t="s">
        <v>1887</v>
      </c>
      <c r="J1138">
        <v>1</v>
      </c>
      <c r="K1138" t="s">
        <v>1888</v>
      </c>
      <c r="L1138" s="1">
        <v>46196.012812499997</v>
      </c>
      <c r="M1138" s="1">
        <v>46196.013379629629</v>
      </c>
      <c r="N1138">
        <v>4945</v>
      </c>
      <c r="O1138" t="s">
        <v>1849</v>
      </c>
      <c r="P1138">
        <v>61</v>
      </c>
      <c r="Q1138">
        <v>6.1</v>
      </c>
      <c r="R1138" t="s">
        <v>4603</v>
      </c>
      <c r="S1138" t="s">
        <v>1851</v>
      </c>
      <c r="T1138" t="s">
        <v>1851</v>
      </c>
      <c r="U1138" t="s">
        <v>4604</v>
      </c>
      <c r="V1138" t="s">
        <v>1851</v>
      </c>
      <c r="W1138" t="s">
        <v>1851</v>
      </c>
      <c r="X1138" s="1">
        <v>46196.013379629629</v>
      </c>
    </row>
    <row r="1139" spans="1:24">
      <c r="A1139">
        <v>1050</v>
      </c>
      <c r="B1139" t="s">
        <v>1857</v>
      </c>
      <c r="C1139" t="s">
        <v>1858</v>
      </c>
      <c r="D1139">
        <v>3113008</v>
      </c>
      <c r="E1139" t="s">
        <v>1894</v>
      </c>
      <c r="F1139">
        <v>1</v>
      </c>
      <c r="G1139" t="s">
        <v>1431</v>
      </c>
      <c r="H1139" t="s">
        <v>1431</v>
      </c>
      <c r="I1139" t="s">
        <v>2578</v>
      </c>
      <c r="J1139">
        <v>0</v>
      </c>
      <c r="K1139" t="s">
        <v>2579</v>
      </c>
      <c r="L1139" s="1">
        <v>46196.013298611113</v>
      </c>
      <c r="M1139" s="1">
        <v>46196.013437499998</v>
      </c>
      <c r="N1139">
        <v>1258</v>
      </c>
      <c r="O1139" t="s">
        <v>1849</v>
      </c>
      <c r="P1139">
        <v>65</v>
      </c>
      <c r="Q1139">
        <v>6.5</v>
      </c>
      <c r="R1139" t="s">
        <v>1851</v>
      </c>
      <c r="S1139" t="s">
        <v>1851</v>
      </c>
      <c r="T1139" t="s">
        <v>1851</v>
      </c>
      <c r="U1139" t="s">
        <v>4605</v>
      </c>
      <c r="V1139" t="s">
        <v>1851</v>
      </c>
      <c r="W1139" t="s">
        <v>1851</v>
      </c>
      <c r="X1139" s="1">
        <v>46196.013437499998</v>
      </c>
    </row>
    <row r="1140" spans="1:24">
      <c r="A1140">
        <v>1051</v>
      </c>
      <c r="B1140" t="s">
        <v>1857</v>
      </c>
      <c r="C1140" t="s">
        <v>1858</v>
      </c>
      <c r="D1140">
        <v>1718881</v>
      </c>
      <c r="E1140" t="s">
        <v>1894</v>
      </c>
      <c r="F1140">
        <v>3</v>
      </c>
      <c r="G1140" t="s">
        <v>889</v>
      </c>
      <c r="H1140" t="s">
        <v>889</v>
      </c>
      <c r="I1140" t="s">
        <v>2500</v>
      </c>
      <c r="J1140">
        <v>0</v>
      </c>
      <c r="K1140" t="s">
        <v>2501</v>
      </c>
      <c r="L1140" s="1">
        <v>46196.013449074075</v>
      </c>
      <c r="M1140" s="1">
        <v>46196.013553240744</v>
      </c>
      <c r="N1140">
        <v>938</v>
      </c>
      <c r="O1140" t="s">
        <v>1852</v>
      </c>
      <c r="R1140" t="s">
        <v>1851</v>
      </c>
      <c r="S1140" t="s">
        <v>1851</v>
      </c>
      <c r="T1140" t="s">
        <v>1851</v>
      </c>
      <c r="U1140" t="s">
        <v>4606</v>
      </c>
      <c r="V1140" t="s">
        <v>1851</v>
      </c>
      <c r="W1140" t="s">
        <v>1851</v>
      </c>
      <c r="X1140" s="1">
        <v>46196.013553240744</v>
      </c>
    </row>
    <row r="1141" spans="1:24">
      <c r="A1141">
        <v>1052</v>
      </c>
      <c r="B1141" t="s">
        <v>1857</v>
      </c>
      <c r="C1141" t="s">
        <v>1858</v>
      </c>
      <c r="D1141">
        <v>3115102</v>
      </c>
      <c r="E1141" t="s">
        <v>1885</v>
      </c>
      <c r="F1141">
        <v>1</v>
      </c>
      <c r="G1141" t="s">
        <v>1203</v>
      </c>
      <c r="H1141" t="s">
        <v>2584</v>
      </c>
      <c r="I1141" t="s">
        <v>1887</v>
      </c>
      <c r="J1141">
        <v>1</v>
      </c>
      <c r="K1141" t="s">
        <v>1888</v>
      </c>
      <c r="L1141" s="1">
        <v>46196.013483796298</v>
      </c>
      <c r="M1141" s="1">
        <v>46196.013622685183</v>
      </c>
      <c r="N1141">
        <v>1228</v>
      </c>
      <c r="O1141" t="s">
        <v>1849</v>
      </c>
      <c r="P1141">
        <v>92</v>
      </c>
      <c r="Q1141">
        <v>9.1999999999999993</v>
      </c>
      <c r="R1141" t="s">
        <v>4607</v>
      </c>
      <c r="S1141" t="s">
        <v>1851</v>
      </c>
      <c r="T1141" t="s">
        <v>1851</v>
      </c>
      <c r="U1141" t="s">
        <v>4608</v>
      </c>
      <c r="V1141" t="s">
        <v>1851</v>
      </c>
      <c r="W1141" t="s">
        <v>1851</v>
      </c>
      <c r="X1141" s="1">
        <v>46196.013622685183</v>
      </c>
    </row>
    <row r="1142" spans="1:24">
      <c r="A1142">
        <v>1053</v>
      </c>
      <c r="B1142" t="s">
        <v>1857</v>
      </c>
      <c r="C1142" t="s">
        <v>1858</v>
      </c>
      <c r="D1142">
        <v>2304236</v>
      </c>
      <c r="E1142" t="s">
        <v>1894</v>
      </c>
      <c r="F1142">
        <v>1</v>
      </c>
      <c r="G1142" t="s">
        <v>725</v>
      </c>
      <c r="H1142" t="s">
        <v>725</v>
      </c>
      <c r="I1142" t="s">
        <v>2815</v>
      </c>
      <c r="J1142">
        <v>0</v>
      </c>
      <c r="K1142" t="s">
        <v>2816</v>
      </c>
      <c r="L1142" s="1">
        <v>46196.01353009259</v>
      </c>
      <c r="M1142" s="1">
        <v>46196.013657407406</v>
      </c>
      <c r="N1142">
        <v>1019</v>
      </c>
      <c r="O1142" t="s">
        <v>1849</v>
      </c>
      <c r="P1142">
        <v>60</v>
      </c>
      <c r="Q1142">
        <v>6</v>
      </c>
      <c r="R1142" t="s">
        <v>1851</v>
      </c>
      <c r="S1142" t="s">
        <v>1851</v>
      </c>
      <c r="T1142" t="s">
        <v>1851</v>
      </c>
      <c r="U1142" t="s">
        <v>4609</v>
      </c>
      <c r="V1142" t="s">
        <v>1851</v>
      </c>
      <c r="W1142" t="s">
        <v>1851</v>
      </c>
      <c r="X1142" s="1">
        <v>46196.013657407406</v>
      </c>
    </row>
    <row r="1143" spans="1:24">
      <c r="A1143">
        <v>1054</v>
      </c>
      <c r="B1143" t="s">
        <v>1857</v>
      </c>
      <c r="C1143" t="s">
        <v>1858</v>
      </c>
      <c r="D1143">
        <v>1722107</v>
      </c>
      <c r="E1143" t="s">
        <v>1885</v>
      </c>
      <c r="F1143">
        <v>1</v>
      </c>
      <c r="G1143" t="s">
        <v>874</v>
      </c>
      <c r="H1143" t="s">
        <v>2515</v>
      </c>
      <c r="I1143" t="s">
        <v>1887</v>
      </c>
      <c r="J1143">
        <v>1</v>
      </c>
      <c r="K1143" t="s">
        <v>1888</v>
      </c>
      <c r="L1143" s="1">
        <v>46196.013611111113</v>
      </c>
      <c r="M1143" s="1">
        <v>46196.013749999998</v>
      </c>
      <c r="N1143">
        <v>1224</v>
      </c>
      <c r="O1143" t="s">
        <v>1849</v>
      </c>
      <c r="P1143">
        <v>92</v>
      </c>
      <c r="Q1143">
        <v>9.1999999999999993</v>
      </c>
      <c r="R1143" t="s">
        <v>4610</v>
      </c>
      <c r="S1143" t="s">
        <v>1851</v>
      </c>
      <c r="T1143" t="s">
        <v>1851</v>
      </c>
      <c r="U1143" t="s">
        <v>4611</v>
      </c>
      <c r="V1143" t="s">
        <v>1851</v>
      </c>
      <c r="W1143" t="s">
        <v>1851</v>
      </c>
      <c r="X1143" s="1">
        <v>46196.013749999998</v>
      </c>
    </row>
    <row r="1144" spans="1:24">
      <c r="A1144">
        <v>1055</v>
      </c>
      <c r="B1144" t="s">
        <v>1857</v>
      </c>
      <c r="C1144" t="s">
        <v>1858</v>
      </c>
      <c r="D1144">
        <v>3115102</v>
      </c>
      <c r="E1144" t="s">
        <v>1894</v>
      </c>
      <c r="F1144">
        <v>1</v>
      </c>
      <c r="G1144" t="s">
        <v>1203</v>
      </c>
      <c r="H1144" t="s">
        <v>1203</v>
      </c>
      <c r="I1144" t="s">
        <v>2590</v>
      </c>
      <c r="J1144">
        <v>0</v>
      </c>
      <c r="K1144" t="s">
        <v>2591</v>
      </c>
      <c r="L1144" s="1">
        <v>46196.013749999998</v>
      </c>
      <c r="M1144" s="1">
        <v>46196.013807870368</v>
      </c>
      <c r="N1144">
        <v>528</v>
      </c>
      <c r="O1144" t="s">
        <v>1849</v>
      </c>
      <c r="P1144">
        <v>72</v>
      </c>
      <c r="Q1144">
        <v>7.2</v>
      </c>
      <c r="R1144" t="s">
        <v>1851</v>
      </c>
      <c r="S1144" t="s">
        <v>1851</v>
      </c>
      <c r="T1144" t="s">
        <v>1851</v>
      </c>
      <c r="U1144" t="s">
        <v>4612</v>
      </c>
      <c r="V1144" t="s">
        <v>1851</v>
      </c>
      <c r="W1144" t="s">
        <v>1851</v>
      </c>
      <c r="X1144" s="1">
        <v>46196.013807870368</v>
      </c>
    </row>
    <row r="1145" spans="1:24">
      <c r="A1145">
        <v>1056</v>
      </c>
      <c r="B1145" t="s">
        <v>1857</v>
      </c>
      <c r="C1145" t="s">
        <v>1858</v>
      </c>
      <c r="D1145">
        <v>1722107</v>
      </c>
      <c r="E1145" t="s">
        <v>1894</v>
      </c>
      <c r="F1145">
        <v>1</v>
      </c>
      <c r="G1145" t="s">
        <v>874</v>
      </c>
      <c r="H1145" t="s">
        <v>2519</v>
      </c>
      <c r="I1145" t="s">
        <v>2520</v>
      </c>
      <c r="J1145">
        <v>1</v>
      </c>
      <c r="K1145" t="s">
        <v>2521</v>
      </c>
      <c r="L1145" s="1">
        <v>46196.013888888891</v>
      </c>
      <c r="M1145" s="1">
        <v>46196.013969907406</v>
      </c>
      <c r="N1145">
        <v>718</v>
      </c>
      <c r="O1145" t="s">
        <v>1849</v>
      </c>
      <c r="P1145">
        <v>71</v>
      </c>
      <c r="Q1145">
        <v>7.1</v>
      </c>
      <c r="R1145" t="s">
        <v>1851</v>
      </c>
      <c r="S1145" t="s">
        <v>1851</v>
      </c>
      <c r="T1145" t="s">
        <v>1851</v>
      </c>
      <c r="U1145" t="s">
        <v>4613</v>
      </c>
      <c r="V1145" t="s">
        <v>1851</v>
      </c>
      <c r="W1145" t="s">
        <v>1851</v>
      </c>
      <c r="X1145" s="1">
        <v>46196.013969907406</v>
      </c>
    </row>
    <row r="1146" spans="1:24">
      <c r="A1146">
        <v>1057</v>
      </c>
      <c r="B1146" t="s">
        <v>1857</v>
      </c>
      <c r="C1146" t="s">
        <v>1858</v>
      </c>
      <c r="D1146">
        <v>3115409</v>
      </c>
      <c r="E1146" t="s">
        <v>1885</v>
      </c>
      <c r="F1146">
        <v>1</v>
      </c>
      <c r="G1146" t="s">
        <v>923</v>
      </c>
      <c r="H1146" t="s">
        <v>2593</v>
      </c>
      <c r="I1146" t="s">
        <v>1887</v>
      </c>
      <c r="J1146">
        <v>1</v>
      </c>
      <c r="K1146" t="s">
        <v>1888</v>
      </c>
      <c r="L1146" s="1">
        <v>46196.013877314814</v>
      </c>
      <c r="M1146" s="1">
        <v>46196.014027777775</v>
      </c>
      <c r="N1146">
        <v>1281</v>
      </c>
      <c r="O1146" t="s">
        <v>1849</v>
      </c>
      <c r="P1146">
        <v>92</v>
      </c>
      <c r="Q1146">
        <v>9.1999999999999993</v>
      </c>
      <c r="R1146" t="s">
        <v>4614</v>
      </c>
      <c r="S1146" t="s">
        <v>1851</v>
      </c>
      <c r="T1146" t="s">
        <v>1851</v>
      </c>
      <c r="U1146" t="s">
        <v>4615</v>
      </c>
      <c r="V1146" t="s">
        <v>1851</v>
      </c>
      <c r="W1146" t="s">
        <v>1851</v>
      </c>
      <c r="X1146" s="1">
        <v>46196.014027777775</v>
      </c>
    </row>
    <row r="1147" spans="1:24">
      <c r="A1147">
        <v>1058</v>
      </c>
      <c r="B1147" t="s">
        <v>1857</v>
      </c>
      <c r="C1147" t="s">
        <v>1858</v>
      </c>
      <c r="D1147">
        <v>2308708</v>
      </c>
      <c r="E1147" t="s">
        <v>1885</v>
      </c>
      <c r="F1147">
        <v>1</v>
      </c>
      <c r="G1147" t="s">
        <v>350</v>
      </c>
      <c r="H1147" t="s">
        <v>2825</v>
      </c>
      <c r="I1147" t="s">
        <v>1887</v>
      </c>
      <c r="J1147">
        <v>1</v>
      </c>
      <c r="K1147" t="s">
        <v>1888</v>
      </c>
      <c r="L1147" s="1">
        <v>46196.013726851852</v>
      </c>
      <c r="M1147" s="1">
        <v>46196.014108796298</v>
      </c>
      <c r="N1147">
        <v>3360</v>
      </c>
      <c r="O1147" t="s">
        <v>1849</v>
      </c>
      <c r="P1147">
        <v>60</v>
      </c>
      <c r="Q1147">
        <v>6</v>
      </c>
      <c r="R1147" t="s">
        <v>4616</v>
      </c>
      <c r="S1147" t="s">
        <v>1851</v>
      </c>
      <c r="T1147" t="s">
        <v>1851</v>
      </c>
      <c r="U1147" t="s">
        <v>4617</v>
      </c>
      <c r="V1147" t="s">
        <v>1851</v>
      </c>
      <c r="W1147" t="s">
        <v>1851</v>
      </c>
      <c r="X1147" s="1">
        <v>46196.014108796298</v>
      </c>
    </row>
    <row r="1148" spans="1:24">
      <c r="A1148">
        <v>1059</v>
      </c>
      <c r="B1148" t="s">
        <v>1857</v>
      </c>
      <c r="C1148" t="s">
        <v>1858</v>
      </c>
      <c r="D1148">
        <v>2308708</v>
      </c>
      <c r="E1148" t="s">
        <v>1894</v>
      </c>
      <c r="F1148">
        <v>1</v>
      </c>
      <c r="G1148" t="s">
        <v>350</v>
      </c>
      <c r="H1148" t="s">
        <v>350</v>
      </c>
      <c r="I1148" t="s">
        <v>2834</v>
      </c>
      <c r="J1148">
        <v>0</v>
      </c>
      <c r="K1148" t="s">
        <v>2835</v>
      </c>
      <c r="L1148" s="1">
        <v>46196.014236111114</v>
      </c>
      <c r="M1148" s="1">
        <v>46196.014363425929</v>
      </c>
      <c r="N1148">
        <v>1055</v>
      </c>
      <c r="O1148" t="s">
        <v>1849</v>
      </c>
      <c r="P1148">
        <v>65</v>
      </c>
      <c r="Q1148">
        <v>6.5</v>
      </c>
      <c r="R1148" t="s">
        <v>1851</v>
      </c>
      <c r="S1148" t="s">
        <v>1851</v>
      </c>
      <c r="T1148" t="s">
        <v>1851</v>
      </c>
      <c r="U1148" t="s">
        <v>4618</v>
      </c>
      <c r="V1148" t="s">
        <v>1851</v>
      </c>
      <c r="W1148" t="s">
        <v>1851</v>
      </c>
      <c r="X1148" s="1">
        <v>46196.014363425929</v>
      </c>
    </row>
    <row r="1149" spans="1:24">
      <c r="A1149">
        <v>1060</v>
      </c>
      <c r="B1149" t="s">
        <v>1857</v>
      </c>
      <c r="C1149" t="s">
        <v>1858</v>
      </c>
      <c r="D1149">
        <v>3115409</v>
      </c>
      <c r="E1149" t="s">
        <v>1894</v>
      </c>
      <c r="F1149">
        <v>1</v>
      </c>
      <c r="G1149" t="s">
        <v>923</v>
      </c>
      <c r="H1149" t="s">
        <v>923</v>
      </c>
      <c r="I1149" t="s">
        <v>2596</v>
      </c>
      <c r="J1149">
        <v>0</v>
      </c>
      <c r="K1149" t="s">
        <v>2597</v>
      </c>
      <c r="L1149" s="1">
        <v>46196.014155092591</v>
      </c>
      <c r="M1149" s="1">
        <v>46196.014363425929</v>
      </c>
      <c r="N1149">
        <v>1815</v>
      </c>
      <c r="O1149" t="s">
        <v>1849</v>
      </c>
      <c r="P1149">
        <v>93</v>
      </c>
      <c r="Q1149">
        <v>9.3000000000000007</v>
      </c>
      <c r="R1149" t="s">
        <v>1851</v>
      </c>
      <c r="S1149" t="s">
        <v>1851</v>
      </c>
      <c r="T1149" t="s">
        <v>1851</v>
      </c>
      <c r="U1149" t="s">
        <v>4619</v>
      </c>
      <c r="V1149" t="s">
        <v>1851</v>
      </c>
      <c r="W1149" t="s">
        <v>1851</v>
      </c>
      <c r="X1149" s="1">
        <v>46196.014363425929</v>
      </c>
    </row>
    <row r="1150" spans="1:24">
      <c r="A1150">
        <v>1061</v>
      </c>
      <c r="B1150" t="s">
        <v>1857</v>
      </c>
      <c r="C1150" t="s">
        <v>1858</v>
      </c>
      <c r="D1150">
        <v>2310308</v>
      </c>
      <c r="E1150" t="s">
        <v>1885</v>
      </c>
      <c r="F1150">
        <v>1</v>
      </c>
      <c r="G1150" t="s">
        <v>451</v>
      </c>
      <c r="H1150" t="s">
        <v>2840</v>
      </c>
      <c r="I1150" t="s">
        <v>1887</v>
      </c>
      <c r="J1150">
        <v>1</v>
      </c>
      <c r="K1150" t="s">
        <v>1888</v>
      </c>
      <c r="L1150" s="1">
        <v>46196.014409722222</v>
      </c>
      <c r="M1150" s="1">
        <v>46196.014768518522</v>
      </c>
      <c r="N1150">
        <v>3049</v>
      </c>
      <c r="O1150" t="s">
        <v>1849</v>
      </c>
      <c r="P1150">
        <v>63</v>
      </c>
      <c r="Q1150">
        <v>6.3</v>
      </c>
      <c r="R1150" t="s">
        <v>4620</v>
      </c>
      <c r="S1150" t="s">
        <v>1851</v>
      </c>
      <c r="T1150" t="s">
        <v>1851</v>
      </c>
      <c r="U1150" t="s">
        <v>4621</v>
      </c>
      <c r="V1150" t="s">
        <v>1851</v>
      </c>
      <c r="W1150" t="s">
        <v>1851</v>
      </c>
      <c r="X1150" s="1">
        <v>46196.014768518522</v>
      </c>
    </row>
    <row r="1151" spans="1:24">
      <c r="A1151">
        <v>1062</v>
      </c>
      <c r="B1151" t="s">
        <v>1857</v>
      </c>
      <c r="C1151" t="s">
        <v>1858</v>
      </c>
      <c r="D1151">
        <v>3115607</v>
      </c>
      <c r="E1151" t="s">
        <v>1885</v>
      </c>
      <c r="F1151">
        <v>1</v>
      </c>
      <c r="G1151" t="s">
        <v>1144</v>
      </c>
      <c r="H1151" t="s">
        <v>2602</v>
      </c>
      <c r="I1151" t="s">
        <v>1887</v>
      </c>
      <c r="J1151">
        <v>1</v>
      </c>
      <c r="K1151" t="s">
        <v>1888</v>
      </c>
      <c r="L1151" s="1">
        <v>46196.014409722222</v>
      </c>
      <c r="M1151" s="1">
        <v>46196.014861111114</v>
      </c>
      <c r="N1151">
        <v>3805</v>
      </c>
      <c r="O1151" t="s">
        <v>1849</v>
      </c>
      <c r="P1151">
        <v>78</v>
      </c>
      <c r="Q1151">
        <v>7.8</v>
      </c>
      <c r="R1151" t="s">
        <v>4622</v>
      </c>
      <c r="S1151" t="s">
        <v>1851</v>
      </c>
      <c r="T1151" t="s">
        <v>1851</v>
      </c>
      <c r="U1151" t="s">
        <v>4623</v>
      </c>
      <c r="V1151" t="s">
        <v>1851</v>
      </c>
      <c r="W1151" t="s">
        <v>1851</v>
      </c>
      <c r="X1151" s="1">
        <v>46196.014861111114</v>
      </c>
    </row>
    <row r="1152" spans="1:24">
      <c r="A1152">
        <v>1063</v>
      </c>
      <c r="B1152" t="s">
        <v>1857</v>
      </c>
      <c r="C1152" t="s">
        <v>1858</v>
      </c>
      <c r="D1152">
        <v>4101101</v>
      </c>
      <c r="E1152" t="s">
        <v>1885</v>
      </c>
      <c r="F1152">
        <v>1</v>
      </c>
      <c r="G1152" t="s">
        <v>1817</v>
      </c>
      <c r="H1152" t="s">
        <v>2532</v>
      </c>
      <c r="I1152" t="s">
        <v>1887</v>
      </c>
      <c r="J1152">
        <v>1</v>
      </c>
      <c r="K1152" t="s">
        <v>1888</v>
      </c>
      <c r="L1152" s="1">
        <v>46196.014745370368</v>
      </c>
      <c r="M1152" s="1">
        <v>46196.014930555553</v>
      </c>
      <c r="N1152">
        <v>1538</v>
      </c>
      <c r="O1152" t="s">
        <v>1849</v>
      </c>
      <c r="P1152">
        <v>62</v>
      </c>
      <c r="Q1152">
        <v>6.2</v>
      </c>
      <c r="R1152" t="s">
        <v>4624</v>
      </c>
      <c r="S1152" t="s">
        <v>1851</v>
      </c>
      <c r="T1152" t="s">
        <v>1851</v>
      </c>
      <c r="U1152" t="s">
        <v>4625</v>
      </c>
      <c r="V1152" t="s">
        <v>1851</v>
      </c>
      <c r="W1152" t="s">
        <v>1851</v>
      </c>
      <c r="X1152" s="1">
        <v>46196.014930555553</v>
      </c>
    </row>
    <row r="1153" spans="1:24">
      <c r="A1153">
        <v>1064</v>
      </c>
      <c r="B1153" t="s">
        <v>1857</v>
      </c>
      <c r="C1153" t="s">
        <v>1858</v>
      </c>
      <c r="D1153">
        <v>2310308</v>
      </c>
      <c r="E1153" t="s">
        <v>1894</v>
      </c>
      <c r="F1153">
        <v>1</v>
      </c>
      <c r="G1153" t="s">
        <v>451</v>
      </c>
      <c r="H1153" t="s">
        <v>451</v>
      </c>
      <c r="I1153" t="s">
        <v>2849</v>
      </c>
      <c r="J1153">
        <v>0</v>
      </c>
      <c r="K1153" t="s">
        <v>450</v>
      </c>
      <c r="L1153" s="1">
        <v>46196.014907407407</v>
      </c>
      <c r="M1153" s="1">
        <v>46196.015034722222</v>
      </c>
      <c r="N1153">
        <v>1156</v>
      </c>
      <c r="O1153" t="s">
        <v>1849</v>
      </c>
      <c r="P1153">
        <v>70</v>
      </c>
      <c r="Q1153">
        <v>7</v>
      </c>
      <c r="R1153" t="s">
        <v>1851</v>
      </c>
      <c r="S1153" t="s">
        <v>1851</v>
      </c>
      <c r="T1153" t="s">
        <v>1851</v>
      </c>
      <c r="U1153" t="s">
        <v>4626</v>
      </c>
      <c r="V1153" t="s">
        <v>1851</v>
      </c>
      <c r="W1153" t="s">
        <v>1851</v>
      </c>
      <c r="X1153" s="1">
        <v>46196.015034722222</v>
      </c>
    </row>
    <row r="1154" spans="1:24">
      <c r="A1154">
        <v>1065</v>
      </c>
      <c r="B1154" t="s">
        <v>1857</v>
      </c>
      <c r="C1154" t="s">
        <v>1858</v>
      </c>
      <c r="D1154">
        <v>4101101</v>
      </c>
      <c r="E1154" t="s">
        <v>1894</v>
      </c>
      <c r="F1154">
        <v>1</v>
      </c>
      <c r="G1154" t="s">
        <v>1817</v>
      </c>
      <c r="H1154" t="s">
        <v>1817</v>
      </c>
      <c r="I1154" t="s">
        <v>2536</v>
      </c>
      <c r="J1154">
        <v>0</v>
      </c>
      <c r="K1154" t="s">
        <v>2537</v>
      </c>
      <c r="L1154" s="1">
        <v>46196.015069444446</v>
      </c>
      <c r="M1154" s="1">
        <v>46196.015138888892</v>
      </c>
      <c r="N1154">
        <v>674</v>
      </c>
      <c r="O1154" t="s">
        <v>1849</v>
      </c>
      <c r="P1154">
        <v>67</v>
      </c>
      <c r="Q1154">
        <v>6.7</v>
      </c>
      <c r="R1154" t="s">
        <v>1851</v>
      </c>
      <c r="S1154" t="s">
        <v>1851</v>
      </c>
      <c r="T1154" t="s">
        <v>1851</v>
      </c>
      <c r="U1154" t="s">
        <v>4627</v>
      </c>
      <c r="V1154" t="s">
        <v>1851</v>
      </c>
      <c r="W1154" t="s">
        <v>1851</v>
      </c>
      <c r="X1154" s="1">
        <v>46196.015138888892</v>
      </c>
    </row>
    <row r="1155" spans="1:24">
      <c r="A1155">
        <v>1066</v>
      </c>
      <c r="B1155" t="s">
        <v>1857</v>
      </c>
      <c r="C1155" t="s">
        <v>1858</v>
      </c>
      <c r="D1155">
        <v>3115607</v>
      </c>
      <c r="E1155" t="s">
        <v>1894</v>
      </c>
      <c r="F1155">
        <v>1</v>
      </c>
      <c r="G1155" t="s">
        <v>1144</v>
      </c>
      <c r="H1155" t="s">
        <v>1144</v>
      </c>
      <c r="I1155" t="s">
        <v>2606</v>
      </c>
      <c r="J1155">
        <v>0</v>
      </c>
      <c r="K1155" t="s">
        <v>2607</v>
      </c>
      <c r="L1155" s="1">
        <v>46196.015011574076</v>
      </c>
      <c r="M1155" s="1">
        <v>46196.015173611115</v>
      </c>
      <c r="N1155">
        <v>1400</v>
      </c>
      <c r="O1155" t="s">
        <v>1849</v>
      </c>
      <c r="P1155">
        <v>82</v>
      </c>
      <c r="Q1155">
        <v>8.1999999999999993</v>
      </c>
      <c r="R1155" t="s">
        <v>1851</v>
      </c>
      <c r="S1155" t="s">
        <v>1851</v>
      </c>
      <c r="T1155" t="s">
        <v>1851</v>
      </c>
      <c r="U1155" t="s">
        <v>4628</v>
      </c>
      <c r="V1155" t="s">
        <v>1851</v>
      </c>
      <c r="W1155" t="s">
        <v>1851</v>
      </c>
      <c r="X1155" s="1">
        <v>46196.015173611115</v>
      </c>
    </row>
    <row r="1156" spans="1:24">
      <c r="A1156">
        <v>1067</v>
      </c>
      <c r="B1156" t="s">
        <v>1857</v>
      </c>
      <c r="C1156" t="s">
        <v>1858</v>
      </c>
      <c r="D1156">
        <v>3115805</v>
      </c>
      <c r="E1156" t="s">
        <v>1885</v>
      </c>
      <c r="F1156">
        <v>1</v>
      </c>
      <c r="G1156" t="s">
        <v>1198</v>
      </c>
      <c r="H1156" t="s">
        <v>2613</v>
      </c>
      <c r="I1156" t="s">
        <v>1887</v>
      </c>
      <c r="J1156">
        <v>1</v>
      </c>
      <c r="K1156" t="s">
        <v>1888</v>
      </c>
      <c r="L1156" s="1">
        <v>46196.015208333331</v>
      </c>
      <c r="M1156" s="1">
        <v>46196.015601851854</v>
      </c>
      <c r="N1156">
        <v>3388</v>
      </c>
      <c r="O1156" t="s">
        <v>1849</v>
      </c>
      <c r="P1156">
        <v>60</v>
      </c>
      <c r="Q1156">
        <v>6</v>
      </c>
      <c r="R1156" t="s">
        <v>4629</v>
      </c>
      <c r="S1156" t="s">
        <v>1851</v>
      </c>
      <c r="T1156" t="s">
        <v>1851</v>
      </c>
      <c r="U1156" t="s">
        <v>4630</v>
      </c>
      <c r="V1156" t="s">
        <v>1851</v>
      </c>
      <c r="W1156" t="s">
        <v>1851</v>
      </c>
      <c r="X1156" s="1">
        <v>46196.015601851854</v>
      </c>
    </row>
    <row r="1157" spans="1:24">
      <c r="A1157">
        <v>1068</v>
      </c>
      <c r="B1157" t="s">
        <v>1857</v>
      </c>
      <c r="C1157" t="s">
        <v>1858</v>
      </c>
      <c r="D1157">
        <v>2310407</v>
      </c>
      <c r="E1157" t="s">
        <v>1885</v>
      </c>
      <c r="F1157">
        <v>1</v>
      </c>
      <c r="G1157" t="s">
        <v>695</v>
      </c>
      <c r="H1157" t="s">
        <v>2857</v>
      </c>
      <c r="I1157" t="s">
        <v>1887</v>
      </c>
      <c r="J1157">
        <v>1</v>
      </c>
      <c r="K1157" t="s">
        <v>1888</v>
      </c>
      <c r="L1157" s="1">
        <v>46196.015081018515</v>
      </c>
      <c r="M1157" s="1">
        <v>46196.015694444446</v>
      </c>
      <c r="N1157">
        <v>5258</v>
      </c>
      <c r="O1157" t="s">
        <v>1849</v>
      </c>
      <c r="P1157">
        <v>63</v>
      </c>
      <c r="Q1157">
        <v>6.3</v>
      </c>
      <c r="R1157" t="s">
        <v>4631</v>
      </c>
      <c r="S1157" t="s">
        <v>1851</v>
      </c>
      <c r="T1157" t="s">
        <v>1851</v>
      </c>
      <c r="U1157" t="s">
        <v>4632</v>
      </c>
      <c r="V1157" t="s">
        <v>1851</v>
      </c>
      <c r="W1157" t="s">
        <v>1851</v>
      </c>
      <c r="X1157" s="1">
        <v>46196.015694444446</v>
      </c>
    </row>
    <row r="1158" spans="1:24">
      <c r="A1158">
        <v>1069</v>
      </c>
      <c r="B1158" t="s">
        <v>1857</v>
      </c>
      <c r="C1158" t="s">
        <v>1858</v>
      </c>
      <c r="D1158">
        <v>4101655</v>
      </c>
      <c r="E1158" t="s">
        <v>1885</v>
      </c>
      <c r="F1158">
        <v>1</v>
      </c>
      <c r="G1158" t="s">
        <v>1738</v>
      </c>
      <c r="H1158" t="s">
        <v>2548</v>
      </c>
      <c r="I1158" t="s">
        <v>1887</v>
      </c>
      <c r="J1158">
        <v>1</v>
      </c>
      <c r="K1158" t="s">
        <v>1888</v>
      </c>
      <c r="L1158" s="1">
        <v>46196.015185185184</v>
      </c>
      <c r="M1158" s="1">
        <v>46196.015694444446</v>
      </c>
      <c r="N1158">
        <v>4335</v>
      </c>
      <c r="O1158" t="s">
        <v>1849</v>
      </c>
      <c r="P1158">
        <v>68</v>
      </c>
      <c r="Q1158">
        <v>6.8</v>
      </c>
      <c r="R1158" t="s">
        <v>4633</v>
      </c>
      <c r="S1158" t="s">
        <v>1851</v>
      </c>
      <c r="T1158" t="s">
        <v>1851</v>
      </c>
      <c r="U1158" t="s">
        <v>4634</v>
      </c>
      <c r="V1158" t="s">
        <v>1851</v>
      </c>
      <c r="W1158" t="s">
        <v>1851</v>
      </c>
      <c r="X1158" s="1">
        <v>46196.015694444446</v>
      </c>
    </row>
    <row r="1159" spans="1:24">
      <c r="A1159">
        <v>1070</v>
      </c>
      <c r="B1159" t="s">
        <v>1857</v>
      </c>
      <c r="C1159" t="s">
        <v>1858</v>
      </c>
      <c r="D1159">
        <v>3115805</v>
      </c>
      <c r="E1159" t="s">
        <v>1894</v>
      </c>
      <c r="F1159">
        <v>1</v>
      </c>
      <c r="G1159" t="s">
        <v>1198</v>
      </c>
      <c r="H1159" t="s">
        <v>2622</v>
      </c>
      <c r="I1159" t="s">
        <v>2623</v>
      </c>
      <c r="J1159">
        <v>1</v>
      </c>
      <c r="K1159" t="s">
        <v>2624</v>
      </c>
      <c r="L1159" s="1">
        <v>46196.015752314815</v>
      </c>
      <c r="M1159" s="1">
        <v>46196.015879629631</v>
      </c>
      <c r="N1159">
        <v>1065</v>
      </c>
      <c r="O1159" t="s">
        <v>1849</v>
      </c>
      <c r="P1159">
        <v>61</v>
      </c>
      <c r="Q1159">
        <v>6.1</v>
      </c>
      <c r="R1159" t="s">
        <v>1851</v>
      </c>
      <c r="S1159" t="s">
        <v>1851</v>
      </c>
      <c r="T1159" t="s">
        <v>1851</v>
      </c>
      <c r="U1159" t="s">
        <v>4635</v>
      </c>
      <c r="V1159" t="s">
        <v>1851</v>
      </c>
      <c r="W1159" t="s">
        <v>1851</v>
      </c>
      <c r="X1159" s="1">
        <v>46196.015879629631</v>
      </c>
    </row>
    <row r="1160" spans="1:24">
      <c r="A1160">
        <v>1071</v>
      </c>
      <c r="B1160" t="s">
        <v>1857</v>
      </c>
      <c r="C1160" t="s">
        <v>1858</v>
      </c>
      <c r="D1160">
        <v>2310407</v>
      </c>
      <c r="E1160" t="s">
        <v>1894</v>
      </c>
      <c r="F1160">
        <v>1</v>
      </c>
      <c r="G1160" t="s">
        <v>695</v>
      </c>
      <c r="H1160" t="s">
        <v>695</v>
      </c>
      <c r="I1160" t="s">
        <v>2866</v>
      </c>
      <c r="J1160">
        <v>0</v>
      </c>
      <c r="K1160" t="s">
        <v>2867</v>
      </c>
      <c r="L1160" s="1">
        <v>46196.015821759262</v>
      </c>
      <c r="M1160" s="1">
        <v>46196.0159375</v>
      </c>
      <c r="N1160">
        <v>1012</v>
      </c>
      <c r="O1160" t="s">
        <v>1849</v>
      </c>
      <c r="P1160">
        <v>66</v>
      </c>
      <c r="Q1160">
        <v>6.6</v>
      </c>
      <c r="R1160" t="s">
        <v>1851</v>
      </c>
      <c r="S1160" t="s">
        <v>1851</v>
      </c>
      <c r="T1160" t="s">
        <v>1851</v>
      </c>
      <c r="U1160" t="s">
        <v>4636</v>
      </c>
      <c r="V1160" t="s">
        <v>1851</v>
      </c>
      <c r="W1160" t="s">
        <v>1851</v>
      </c>
      <c r="X1160" s="1">
        <v>46196.0159375</v>
      </c>
    </row>
    <row r="1161" spans="1:24">
      <c r="A1161">
        <v>1072</v>
      </c>
      <c r="B1161" t="s">
        <v>1857</v>
      </c>
      <c r="C1161" t="s">
        <v>1858</v>
      </c>
      <c r="D1161">
        <v>4101655</v>
      </c>
      <c r="E1161" t="s">
        <v>1894</v>
      </c>
      <c r="F1161">
        <v>1</v>
      </c>
      <c r="G1161" t="s">
        <v>1738</v>
      </c>
      <c r="H1161" t="s">
        <v>2558</v>
      </c>
      <c r="I1161" t="s">
        <v>2559</v>
      </c>
      <c r="J1161">
        <v>1</v>
      </c>
      <c r="K1161" t="s">
        <v>2560</v>
      </c>
      <c r="L1161" s="1">
        <v>46196.015844907408</v>
      </c>
      <c r="M1161" s="1">
        <v>46196.0159375</v>
      </c>
      <c r="N1161">
        <v>810</v>
      </c>
      <c r="O1161" t="s">
        <v>1849</v>
      </c>
      <c r="P1161">
        <v>69</v>
      </c>
      <c r="Q1161">
        <v>6.9</v>
      </c>
      <c r="R1161" t="s">
        <v>1851</v>
      </c>
      <c r="S1161" t="s">
        <v>1851</v>
      </c>
      <c r="T1161" t="s">
        <v>1851</v>
      </c>
      <c r="U1161" t="s">
        <v>4637</v>
      </c>
      <c r="V1161" t="s">
        <v>1851</v>
      </c>
      <c r="W1161" t="s">
        <v>1851</v>
      </c>
      <c r="X1161" s="1">
        <v>46196.0159375</v>
      </c>
    </row>
    <row r="1162" spans="1:24">
      <c r="A1162">
        <v>1073</v>
      </c>
      <c r="B1162" t="s">
        <v>1857</v>
      </c>
      <c r="C1162" t="s">
        <v>1858</v>
      </c>
      <c r="D1162">
        <v>3117702</v>
      </c>
      <c r="E1162" t="s">
        <v>1885</v>
      </c>
      <c r="F1162">
        <v>1</v>
      </c>
      <c r="G1162" t="s">
        <v>1217</v>
      </c>
      <c r="H1162" t="s">
        <v>2633</v>
      </c>
      <c r="I1162" t="s">
        <v>1887</v>
      </c>
      <c r="J1162">
        <v>1</v>
      </c>
      <c r="K1162" t="s">
        <v>1888</v>
      </c>
      <c r="L1162" s="1">
        <v>46196.015925925924</v>
      </c>
      <c r="M1162" s="1">
        <v>46196.018101851849</v>
      </c>
      <c r="N1162">
        <v>18826</v>
      </c>
      <c r="O1162" t="s">
        <v>1854</v>
      </c>
      <c r="R1162" t="s">
        <v>4638</v>
      </c>
      <c r="S1162" t="s">
        <v>1851</v>
      </c>
      <c r="T1162" t="s">
        <v>1851</v>
      </c>
      <c r="U1162" t="s">
        <v>4639</v>
      </c>
      <c r="V1162" t="s">
        <v>1854</v>
      </c>
      <c r="W1162" t="s">
        <v>1851</v>
      </c>
      <c r="X1162" s="1">
        <v>46196.018101851849</v>
      </c>
    </row>
    <row r="1163" spans="1:24">
      <c r="A1163">
        <v>1074</v>
      </c>
      <c r="B1163" t="s">
        <v>1857</v>
      </c>
      <c r="C1163" t="s">
        <v>1858</v>
      </c>
      <c r="D1163">
        <v>4102901</v>
      </c>
      <c r="E1163" t="s">
        <v>1885</v>
      </c>
      <c r="F1163">
        <v>1</v>
      </c>
      <c r="G1163" t="s">
        <v>1708</v>
      </c>
      <c r="H1163" t="s">
        <v>2599</v>
      </c>
      <c r="I1163" t="s">
        <v>1887</v>
      </c>
      <c r="J1163">
        <v>1</v>
      </c>
      <c r="K1163" t="s">
        <v>1888</v>
      </c>
      <c r="L1163" s="1">
        <v>46196.01599537037</v>
      </c>
      <c r="M1163" s="1">
        <v>46196.018217592595</v>
      </c>
      <c r="N1163">
        <v>19155</v>
      </c>
      <c r="O1163" t="s">
        <v>1854</v>
      </c>
      <c r="R1163" t="s">
        <v>4640</v>
      </c>
      <c r="S1163" t="s">
        <v>1851</v>
      </c>
      <c r="T1163" t="s">
        <v>1851</v>
      </c>
      <c r="U1163" t="s">
        <v>4641</v>
      </c>
      <c r="V1163" t="s">
        <v>1854</v>
      </c>
      <c r="W1163" t="s">
        <v>1851</v>
      </c>
      <c r="X1163" s="1">
        <v>46196.018217592595</v>
      </c>
    </row>
    <row r="1164" spans="1:24">
      <c r="A1164">
        <v>1075</v>
      </c>
      <c r="B1164" t="s">
        <v>1857</v>
      </c>
      <c r="C1164" t="s">
        <v>1858</v>
      </c>
      <c r="D1164">
        <v>2312106</v>
      </c>
      <c r="E1164" t="s">
        <v>1885</v>
      </c>
      <c r="F1164">
        <v>1</v>
      </c>
      <c r="G1164" t="s">
        <v>660</v>
      </c>
      <c r="H1164" t="s">
        <v>2869</v>
      </c>
      <c r="I1164" t="s">
        <v>1887</v>
      </c>
      <c r="J1164">
        <v>1</v>
      </c>
      <c r="K1164" t="s">
        <v>1888</v>
      </c>
      <c r="L1164" s="1">
        <v>46196.016006944446</v>
      </c>
      <c r="M1164" s="1">
        <v>46196.018240740741</v>
      </c>
      <c r="N1164">
        <v>19359</v>
      </c>
      <c r="O1164" t="s">
        <v>1854</v>
      </c>
      <c r="R1164" t="s">
        <v>4642</v>
      </c>
      <c r="S1164" t="s">
        <v>1851</v>
      </c>
      <c r="T1164" t="s">
        <v>1851</v>
      </c>
      <c r="U1164" t="s">
        <v>4643</v>
      </c>
      <c r="V1164" t="s">
        <v>1854</v>
      </c>
      <c r="W1164" t="s">
        <v>1851</v>
      </c>
      <c r="X1164" s="1">
        <v>46196.018240740741</v>
      </c>
    </row>
    <row r="1165" spans="1:24">
      <c r="A1165">
        <v>1076</v>
      </c>
      <c r="B1165" t="s">
        <v>1857</v>
      </c>
      <c r="C1165" t="s">
        <v>1858</v>
      </c>
      <c r="D1165">
        <v>3117702</v>
      </c>
      <c r="E1165" t="s">
        <v>1885</v>
      </c>
      <c r="F1165">
        <v>2</v>
      </c>
      <c r="G1165" t="s">
        <v>1217</v>
      </c>
      <c r="H1165" t="s">
        <v>2633</v>
      </c>
      <c r="I1165" t="s">
        <v>1887</v>
      </c>
      <c r="J1165">
        <v>1</v>
      </c>
      <c r="K1165" t="s">
        <v>1888</v>
      </c>
      <c r="L1165" s="1">
        <v>46196.018333333333</v>
      </c>
      <c r="M1165" s="1">
        <v>46196.018414351849</v>
      </c>
      <c r="N1165">
        <v>740</v>
      </c>
      <c r="O1165" t="s">
        <v>1849</v>
      </c>
      <c r="P1165">
        <v>92</v>
      </c>
      <c r="Q1165">
        <v>9.1999999999999993</v>
      </c>
      <c r="R1165" t="s">
        <v>4644</v>
      </c>
      <c r="S1165" t="s">
        <v>1851</v>
      </c>
      <c r="T1165" t="s">
        <v>1851</v>
      </c>
      <c r="U1165" t="s">
        <v>4639</v>
      </c>
      <c r="V1165" t="s">
        <v>1851</v>
      </c>
      <c r="W1165" t="s">
        <v>1851</v>
      </c>
      <c r="X1165" s="1">
        <v>46196.018414351849</v>
      </c>
    </row>
    <row r="1166" spans="1:24">
      <c r="A1166">
        <v>1077</v>
      </c>
      <c r="B1166" t="s">
        <v>1857</v>
      </c>
      <c r="C1166" t="s">
        <v>1858</v>
      </c>
      <c r="D1166">
        <v>3117702</v>
      </c>
      <c r="E1166" t="s">
        <v>1894</v>
      </c>
      <c r="F1166">
        <v>1</v>
      </c>
      <c r="G1166" t="s">
        <v>1217</v>
      </c>
      <c r="H1166" t="s">
        <v>1217</v>
      </c>
      <c r="I1166" t="s">
        <v>2639</v>
      </c>
      <c r="J1166">
        <v>0</v>
      </c>
      <c r="K1166" t="s">
        <v>2640</v>
      </c>
      <c r="L1166" s="1">
        <v>46196.018553240741</v>
      </c>
      <c r="M1166" s="1">
        <v>46196.018634259257</v>
      </c>
      <c r="N1166">
        <v>606</v>
      </c>
      <c r="O1166" t="s">
        <v>1849</v>
      </c>
      <c r="P1166">
        <v>81</v>
      </c>
      <c r="Q1166">
        <v>8.1</v>
      </c>
      <c r="R1166" t="s">
        <v>1851</v>
      </c>
      <c r="S1166" t="s">
        <v>1851</v>
      </c>
      <c r="T1166" t="s">
        <v>1851</v>
      </c>
      <c r="U1166" t="s">
        <v>4645</v>
      </c>
      <c r="V1166" t="s">
        <v>1851</v>
      </c>
      <c r="W1166" t="s">
        <v>1851</v>
      </c>
      <c r="X1166" s="1">
        <v>46196.018634259257</v>
      </c>
    </row>
    <row r="1167" spans="1:24">
      <c r="A1167">
        <v>1078</v>
      </c>
      <c r="B1167" t="s">
        <v>1857</v>
      </c>
      <c r="C1167" t="s">
        <v>1858</v>
      </c>
      <c r="D1167">
        <v>2312106</v>
      </c>
      <c r="E1167" t="s">
        <v>1885</v>
      </c>
      <c r="F1167">
        <v>2</v>
      </c>
      <c r="G1167" t="s">
        <v>660</v>
      </c>
      <c r="H1167" t="s">
        <v>2869</v>
      </c>
      <c r="I1167" t="s">
        <v>1887</v>
      </c>
      <c r="J1167">
        <v>1</v>
      </c>
      <c r="K1167" t="s">
        <v>1888</v>
      </c>
      <c r="L1167" s="1">
        <v>46196.018414351849</v>
      </c>
      <c r="M1167" s="1">
        <v>46196.018703703703</v>
      </c>
      <c r="N1167">
        <v>2472</v>
      </c>
      <c r="O1167" t="s">
        <v>1849</v>
      </c>
      <c r="P1167">
        <v>63</v>
      </c>
      <c r="Q1167">
        <v>6.3</v>
      </c>
      <c r="R1167" t="s">
        <v>4646</v>
      </c>
      <c r="S1167" t="s">
        <v>1851</v>
      </c>
      <c r="T1167" t="s">
        <v>1851</v>
      </c>
      <c r="U1167" t="s">
        <v>4643</v>
      </c>
      <c r="V1167" t="s">
        <v>1851</v>
      </c>
      <c r="W1167" t="s">
        <v>1851</v>
      </c>
      <c r="X1167" s="1">
        <v>46196.018703703703</v>
      </c>
    </row>
    <row r="1168" spans="1:24">
      <c r="A1168">
        <v>1079</v>
      </c>
      <c r="B1168" t="s">
        <v>1857</v>
      </c>
      <c r="C1168" t="s">
        <v>1858</v>
      </c>
      <c r="D1168">
        <v>3118007</v>
      </c>
      <c r="E1168" t="s">
        <v>1885</v>
      </c>
      <c r="F1168">
        <v>1</v>
      </c>
      <c r="G1168" t="s">
        <v>1109</v>
      </c>
      <c r="H1168" t="s">
        <v>2645</v>
      </c>
      <c r="I1168" t="s">
        <v>1887</v>
      </c>
      <c r="J1168">
        <v>1</v>
      </c>
      <c r="K1168" t="s">
        <v>1888</v>
      </c>
      <c r="L1168" s="1">
        <v>46196.01866898148</v>
      </c>
      <c r="M1168" s="1">
        <v>46196.018935185188</v>
      </c>
      <c r="N1168">
        <v>2259</v>
      </c>
      <c r="O1168" t="s">
        <v>1849</v>
      </c>
      <c r="P1168">
        <v>60</v>
      </c>
      <c r="Q1168">
        <v>6</v>
      </c>
      <c r="R1168" t="s">
        <v>4647</v>
      </c>
      <c r="S1168" t="s">
        <v>1851</v>
      </c>
      <c r="T1168" t="s">
        <v>1851</v>
      </c>
      <c r="U1168" t="s">
        <v>4648</v>
      </c>
      <c r="V1168" t="s">
        <v>1851</v>
      </c>
      <c r="W1168" t="s">
        <v>1851</v>
      </c>
      <c r="X1168" s="1">
        <v>46196.018935185188</v>
      </c>
    </row>
    <row r="1169" spans="1:24">
      <c r="A1169">
        <v>1080</v>
      </c>
      <c r="B1169" t="s">
        <v>1857</v>
      </c>
      <c r="C1169" t="s">
        <v>1858</v>
      </c>
      <c r="D1169">
        <v>2312106</v>
      </c>
      <c r="E1169" t="s">
        <v>1894</v>
      </c>
      <c r="F1169">
        <v>1</v>
      </c>
      <c r="G1169" t="s">
        <v>660</v>
      </c>
      <c r="H1169" t="s">
        <v>660</v>
      </c>
      <c r="I1169" t="s">
        <v>2878</v>
      </c>
      <c r="J1169">
        <v>0</v>
      </c>
      <c r="K1169" t="s">
        <v>2879</v>
      </c>
      <c r="L1169" s="1">
        <v>46196.018854166665</v>
      </c>
      <c r="M1169" s="1">
        <v>46196.01898148148</v>
      </c>
      <c r="N1169">
        <v>1083</v>
      </c>
      <c r="O1169" t="s">
        <v>1849</v>
      </c>
      <c r="P1169">
        <v>66</v>
      </c>
      <c r="Q1169">
        <v>6.6</v>
      </c>
      <c r="R1169" t="s">
        <v>1851</v>
      </c>
      <c r="S1169" t="s">
        <v>1851</v>
      </c>
      <c r="T1169" t="s">
        <v>1851</v>
      </c>
      <c r="U1169" t="s">
        <v>4649</v>
      </c>
      <c r="V1169" t="s">
        <v>1851</v>
      </c>
      <c r="W1169" t="s">
        <v>1851</v>
      </c>
      <c r="X1169" s="1">
        <v>46196.01898148148</v>
      </c>
    </row>
    <row r="1170" spans="1:24">
      <c r="A1170">
        <v>1081</v>
      </c>
      <c r="B1170" t="s">
        <v>1857</v>
      </c>
      <c r="C1170" t="s">
        <v>1858</v>
      </c>
      <c r="D1170">
        <v>3118007</v>
      </c>
      <c r="E1170" t="s">
        <v>1894</v>
      </c>
      <c r="F1170">
        <v>1</v>
      </c>
      <c r="G1170" t="s">
        <v>1109</v>
      </c>
      <c r="H1170" t="s">
        <v>1109</v>
      </c>
      <c r="I1170" t="s">
        <v>2660</v>
      </c>
      <c r="J1170">
        <v>0</v>
      </c>
      <c r="K1170" t="s">
        <v>2661</v>
      </c>
      <c r="L1170" s="1">
        <v>46196.019085648149</v>
      </c>
      <c r="M1170" s="1">
        <v>46196.019236111111</v>
      </c>
      <c r="N1170">
        <v>1330</v>
      </c>
      <c r="O1170" t="s">
        <v>1849</v>
      </c>
      <c r="P1170">
        <v>61</v>
      </c>
      <c r="Q1170">
        <v>6.1</v>
      </c>
      <c r="R1170" t="s">
        <v>1851</v>
      </c>
      <c r="S1170" t="s">
        <v>1851</v>
      </c>
      <c r="T1170" t="s">
        <v>1851</v>
      </c>
      <c r="U1170" t="s">
        <v>4650</v>
      </c>
      <c r="V1170" t="s">
        <v>1851</v>
      </c>
      <c r="W1170" t="s">
        <v>1851</v>
      </c>
      <c r="X1170" s="1">
        <v>46196.019236111111</v>
      </c>
    </row>
    <row r="1171" spans="1:24">
      <c r="A1171">
        <v>1082</v>
      </c>
      <c r="B1171" t="s">
        <v>1857</v>
      </c>
      <c r="C1171" t="s">
        <v>1858</v>
      </c>
      <c r="D1171">
        <v>2313252</v>
      </c>
      <c r="E1171" t="s">
        <v>1885</v>
      </c>
      <c r="F1171">
        <v>1</v>
      </c>
      <c r="G1171" t="s">
        <v>665</v>
      </c>
      <c r="H1171" t="s">
        <v>2881</v>
      </c>
      <c r="I1171" t="s">
        <v>1887</v>
      </c>
      <c r="J1171">
        <v>1</v>
      </c>
      <c r="K1171" t="s">
        <v>1888</v>
      </c>
      <c r="L1171" s="1">
        <v>46196.01902777778</v>
      </c>
      <c r="M1171" s="1">
        <v>46196.019293981481</v>
      </c>
      <c r="N1171">
        <v>2310</v>
      </c>
      <c r="O1171" t="s">
        <v>1849</v>
      </c>
      <c r="P1171">
        <v>64</v>
      </c>
      <c r="Q1171">
        <v>6.4</v>
      </c>
      <c r="R1171" t="s">
        <v>4651</v>
      </c>
      <c r="S1171" t="s">
        <v>1851</v>
      </c>
      <c r="T1171" t="s">
        <v>1851</v>
      </c>
      <c r="U1171" t="s">
        <v>4652</v>
      </c>
      <c r="V1171" t="s">
        <v>1851</v>
      </c>
      <c r="W1171" t="s">
        <v>1851</v>
      </c>
      <c r="X1171" s="1">
        <v>46196.019293981481</v>
      </c>
    </row>
    <row r="1172" spans="1:24">
      <c r="A1172">
        <v>1083</v>
      </c>
      <c r="B1172" t="s">
        <v>1857</v>
      </c>
      <c r="C1172" t="s">
        <v>1858</v>
      </c>
      <c r="D1172">
        <v>4102901</v>
      </c>
      <c r="E1172" t="s">
        <v>1885</v>
      </c>
      <c r="F1172">
        <v>2</v>
      </c>
      <c r="G1172" t="s">
        <v>1708</v>
      </c>
      <c r="H1172" t="s">
        <v>2599</v>
      </c>
      <c r="I1172" t="s">
        <v>1887</v>
      </c>
      <c r="J1172">
        <v>1</v>
      </c>
      <c r="K1172" t="s">
        <v>1888</v>
      </c>
      <c r="L1172" s="1">
        <v>46196.018437500003</v>
      </c>
      <c r="M1172" s="1">
        <v>46196.019479166665</v>
      </c>
      <c r="N1172">
        <v>9035</v>
      </c>
      <c r="O1172" t="s">
        <v>1849</v>
      </c>
      <c r="P1172">
        <v>92</v>
      </c>
      <c r="Q1172">
        <v>9.1999999999999993</v>
      </c>
      <c r="R1172" t="s">
        <v>4653</v>
      </c>
      <c r="S1172" t="s">
        <v>1851</v>
      </c>
      <c r="T1172" t="s">
        <v>1851</v>
      </c>
      <c r="U1172" t="s">
        <v>4641</v>
      </c>
      <c r="V1172" t="s">
        <v>1851</v>
      </c>
      <c r="W1172" t="s">
        <v>1851</v>
      </c>
      <c r="X1172" s="1">
        <v>46196.019479166665</v>
      </c>
    </row>
    <row r="1173" spans="1:24">
      <c r="A1173">
        <v>1084</v>
      </c>
      <c r="B1173" t="s">
        <v>1857</v>
      </c>
      <c r="C1173" t="s">
        <v>1858</v>
      </c>
      <c r="D1173">
        <v>2313252</v>
      </c>
      <c r="E1173" t="s">
        <v>1894</v>
      </c>
      <c r="F1173">
        <v>1</v>
      </c>
      <c r="G1173" t="s">
        <v>665</v>
      </c>
      <c r="H1173" t="s">
        <v>665</v>
      </c>
      <c r="I1173" t="s">
        <v>2887</v>
      </c>
      <c r="J1173">
        <v>0</v>
      </c>
      <c r="K1173" t="s">
        <v>2888</v>
      </c>
      <c r="L1173" s="1">
        <v>46196.019432870373</v>
      </c>
      <c r="M1173" s="1">
        <v>46196.019583333335</v>
      </c>
      <c r="N1173">
        <v>1256</v>
      </c>
      <c r="O1173" t="s">
        <v>1849</v>
      </c>
      <c r="P1173">
        <v>66</v>
      </c>
      <c r="Q1173">
        <v>6.6</v>
      </c>
      <c r="R1173" t="s">
        <v>1851</v>
      </c>
      <c r="S1173" t="s">
        <v>1851</v>
      </c>
      <c r="T1173" t="s">
        <v>1851</v>
      </c>
      <c r="U1173" t="s">
        <v>4654</v>
      </c>
      <c r="V1173" t="s">
        <v>1851</v>
      </c>
      <c r="W1173" t="s">
        <v>1851</v>
      </c>
      <c r="X1173" s="1">
        <v>46196.019583333335</v>
      </c>
    </row>
    <row r="1174" spans="1:24">
      <c r="A1174">
        <v>1085</v>
      </c>
      <c r="B1174" t="s">
        <v>1857</v>
      </c>
      <c r="C1174" t="s">
        <v>1858</v>
      </c>
      <c r="D1174">
        <v>4102901</v>
      </c>
      <c r="E1174" t="s">
        <v>1894</v>
      </c>
      <c r="F1174">
        <v>1</v>
      </c>
      <c r="G1174" t="s">
        <v>1708</v>
      </c>
      <c r="H1174" t="s">
        <v>2609</v>
      </c>
      <c r="I1174" t="s">
        <v>2610</v>
      </c>
      <c r="J1174">
        <v>1</v>
      </c>
      <c r="K1174" t="s">
        <v>2611</v>
      </c>
      <c r="L1174" s="1">
        <v>46196.019629629627</v>
      </c>
      <c r="M1174" s="1">
        <v>46196.019803240742</v>
      </c>
      <c r="N1174">
        <v>1444</v>
      </c>
      <c r="O1174" t="s">
        <v>1849</v>
      </c>
      <c r="P1174">
        <v>66</v>
      </c>
      <c r="Q1174">
        <v>6.6</v>
      </c>
      <c r="R1174" t="s">
        <v>1851</v>
      </c>
      <c r="S1174" t="s">
        <v>1851</v>
      </c>
      <c r="T1174" t="s">
        <v>1851</v>
      </c>
      <c r="U1174" t="s">
        <v>4655</v>
      </c>
      <c r="V1174" t="s">
        <v>1851</v>
      </c>
      <c r="W1174" t="s">
        <v>1851</v>
      </c>
      <c r="X1174" s="1">
        <v>46196.019803240742</v>
      </c>
    </row>
    <row r="1175" spans="1:24">
      <c r="A1175">
        <v>1086</v>
      </c>
      <c r="B1175" t="s">
        <v>1857</v>
      </c>
      <c r="C1175" t="s">
        <v>1858</v>
      </c>
      <c r="D1175">
        <v>2313955</v>
      </c>
      <c r="E1175" t="s">
        <v>1885</v>
      </c>
      <c r="F1175">
        <v>1</v>
      </c>
      <c r="G1175" t="s">
        <v>260</v>
      </c>
      <c r="H1175" t="s">
        <v>2897</v>
      </c>
      <c r="I1175" t="s">
        <v>1887</v>
      </c>
      <c r="J1175">
        <v>1</v>
      </c>
      <c r="K1175" t="s">
        <v>1888</v>
      </c>
      <c r="L1175" s="1">
        <v>46196.019629629627</v>
      </c>
      <c r="M1175" s="1">
        <v>46196.020057870373</v>
      </c>
      <c r="N1175">
        <v>3757</v>
      </c>
      <c r="O1175" t="s">
        <v>1849</v>
      </c>
      <c r="P1175">
        <v>62</v>
      </c>
      <c r="Q1175">
        <v>6.2</v>
      </c>
      <c r="R1175" t="s">
        <v>4656</v>
      </c>
      <c r="S1175" t="s">
        <v>1851</v>
      </c>
      <c r="T1175" t="s">
        <v>1851</v>
      </c>
      <c r="U1175" t="s">
        <v>4657</v>
      </c>
      <c r="V1175" t="s">
        <v>1851</v>
      </c>
      <c r="W1175" t="s">
        <v>1851</v>
      </c>
      <c r="X1175" s="1">
        <v>46196.020057870373</v>
      </c>
    </row>
    <row r="1176" spans="1:24">
      <c r="A1176">
        <v>1087</v>
      </c>
      <c r="B1176" t="s">
        <v>1857</v>
      </c>
      <c r="C1176" t="s">
        <v>1858</v>
      </c>
      <c r="D1176">
        <v>3118601</v>
      </c>
      <c r="E1176" t="s">
        <v>1885</v>
      </c>
      <c r="F1176">
        <v>1</v>
      </c>
      <c r="G1176" t="s">
        <v>1422</v>
      </c>
      <c r="H1176" t="s">
        <v>2672</v>
      </c>
      <c r="I1176" t="s">
        <v>1887</v>
      </c>
      <c r="J1176">
        <v>1</v>
      </c>
      <c r="K1176" t="s">
        <v>1888</v>
      </c>
      <c r="L1176" s="1">
        <v>46196.019282407404</v>
      </c>
      <c r="M1176" s="1">
        <v>46196.020057870373</v>
      </c>
      <c r="N1176">
        <v>6747</v>
      </c>
      <c r="O1176" t="s">
        <v>1849</v>
      </c>
      <c r="P1176">
        <v>84</v>
      </c>
      <c r="Q1176">
        <v>8.4</v>
      </c>
      <c r="R1176" t="s">
        <v>4658</v>
      </c>
      <c r="S1176" t="s">
        <v>1851</v>
      </c>
      <c r="T1176" t="s">
        <v>1851</v>
      </c>
      <c r="U1176" t="s">
        <v>4659</v>
      </c>
      <c r="V1176" t="s">
        <v>1851</v>
      </c>
      <c r="W1176" t="s">
        <v>1851</v>
      </c>
      <c r="X1176" s="1">
        <v>46196.020057870373</v>
      </c>
    </row>
    <row r="1177" spans="1:24">
      <c r="A1177">
        <v>1088</v>
      </c>
      <c r="B1177" t="s">
        <v>1857</v>
      </c>
      <c r="C1177" t="s">
        <v>1858</v>
      </c>
      <c r="D1177">
        <v>4103107</v>
      </c>
      <c r="E1177" t="s">
        <v>1885</v>
      </c>
      <c r="F1177">
        <v>1</v>
      </c>
      <c r="G1177" t="s">
        <v>1580</v>
      </c>
      <c r="H1177" t="s">
        <v>2616</v>
      </c>
      <c r="I1177" t="s">
        <v>1887</v>
      </c>
      <c r="J1177">
        <v>1</v>
      </c>
      <c r="K1177" t="s">
        <v>1888</v>
      </c>
      <c r="L1177" s="1">
        <v>46196.019837962966</v>
      </c>
      <c r="M1177" s="1">
        <v>46196.020208333335</v>
      </c>
      <c r="N1177">
        <v>3147</v>
      </c>
      <c r="O1177" t="s">
        <v>1849</v>
      </c>
      <c r="P1177">
        <v>61</v>
      </c>
      <c r="Q1177">
        <v>6.1</v>
      </c>
      <c r="R1177" t="s">
        <v>4660</v>
      </c>
      <c r="S1177" t="s">
        <v>1851</v>
      </c>
      <c r="T1177" t="s">
        <v>1851</v>
      </c>
      <c r="U1177" t="s">
        <v>4661</v>
      </c>
      <c r="V1177" t="s">
        <v>1851</v>
      </c>
      <c r="W1177" t="s">
        <v>1851</v>
      </c>
      <c r="X1177" s="1">
        <v>46196.020208333335</v>
      </c>
    </row>
    <row r="1178" spans="1:24">
      <c r="A1178">
        <v>1089</v>
      </c>
      <c r="B1178" t="s">
        <v>1857</v>
      </c>
      <c r="C1178" t="s">
        <v>1858</v>
      </c>
      <c r="D1178">
        <v>2313955</v>
      </c>
      <c r="E1178" t="s">
        <v>1894</v>
      </c>
      <c r="F1178">
        <v>1</v>
      </c>
      <c r="G1178" t="s">
        <v>260</v>
      </c>
      <c r="H1178" t="s">
        <v>260</v>
      </c>
      <c r="I1178" t="s">
        <v>2906</v>
      </c>
      <c r="J1178">
        <v>0</v>
      </c>
      <c r="K1178" t="s">
        <v>2907</v>
      </c>
      <c r="L1178" s="1">
        <v>46196.020185185182</v>
      </c>
      <c r="M1178" s="1">
        <v>46196.020300925928</v>
      </c>
      <c r="N1178">
        <v>1005</v>
      </c>
      <c r="O1178" t="s">
        <v>1849</v>
      </c>
      <c r="P1178">
        <v>65</v>
      </c>
      <c r="Q1178">
        <v>6.5</v>
      </c>
      <c r="R1178" t="s">
        <v>1851</v>
      </c>
      <c r="S1178" t="s">
        <v>1851</v>
      </c>
      <c r="T1178" t="s">
        <v>1851</v>
      </c>
      <c r="U1178" t="s">
        <v>4662</v>
      </c>
      <c r="V1178" t="s">
        <v>1851</v>
      </c>
      <c r="W1178" t="s">
        <v>1851</v>
      </c>
      <c r="X1178" s="1">
        <v>46196.020300925928</v>
      </c>
    </row>
    <row r="1179" spans="1:24">
      <c r="A1179">
        <v>1090</v>
      </c>
      <c r="B1179" t="s">
        <v>1857</v>
      </c>
      <c r="C1179" t="s">
        <v>1858</v>
      </c>
      <c r="D1179">
        <v>3118601</v>
      </c>
      <c r="E1179" t="s">
        <v>1894</v>
      </c>
      <c r="F1179">
        <v>1</v>
      </c>
      <c r="G1179" t="s">
        <v>1422</v>
      </c>
      <c r="H1179" t="s">
        <v>1422</v>
      </c>
      <c r="I1179" t="s">
        <v>2678</v>
      </c>
      <c r="J1179">
        <v>0</v>
      </c>
      <c r="K1179" t="s">
        <v>2679</v>
      </c>
      <c r="L1179" s="1">
        <v>46196.020208333335</v>
      </c>
      <c r="M1179" s="1">
        <v>46196.020428240743</v>
      </c>
      <c r="N1179">
        <v>1874</v>
      </c>
      <c r="O1179" t="s">
        <v>1849</v>
      </c>
      <c r="P1179">
        <v>89</v>
      </c>
      <c r="Q1179">
        <v>8.9</v>
      </c>
      <c r="R1179" t="s">
        <v>1851</v>
      </c>
      <c r="S1179" t="s">
        <v>1851</v>
      </c>
      <c r="T1179" t="s">
        <v>1851</v>
      </c>
      <c r="U1179" t="s">
        <v>4663</v>
      </c>
      <c r="V1179" t="s">
        <v>1851</v>
      </c>
      <c r="W1179" t="s">
        <v>1851</v>
      </c>
      <c r="X1179" s="1">
        <v>46196.020428240743</v>
      </c>
    </row>
    <row r="1180" spans="1:24">
      <c r="A1180">
        <v>1091</v>
      </c>
      <c r="B1180" t="s">
        <v>1857</v>
      </c>
      <c r="C1180" t="s">
        <v>1858</v>
      </c>
      <c r="D1180">
        <v>4103107</v>
      </c>
      <c r="E1180" t="s">
        <v>1894</v>
      </c>
      <c r="F1180">
        <v>1</v>
      </c>
      <c r="G1180" t="s">
        <v>1580</v>
      </c>
      <c r="H1180" t="s">
        <v>1580</v>
      </c>
      <c r="I1180" t="s">
        <v>2619</v>
      </c>
      <c r="J1180">
        <v>0</v>
      </c>
      <c r="K1180" t="s">
        <v>2620</v>
      </c>
      <c r="L1180" s="1">
        <v>46196.02034722222</v>
      </c>
      <c r="M1180" s="1">
        <v>46196.020497685182</v>
      </c>
      <c r="N1180">
        <v>1321</v>
      </c>
      <c r="O1180" t="s">
        <v>1849</v>
      </c>
      <c r="P1180">
        <v>66</v>
      </c>
      <c r="Q1180">
        <v>6.6</v>
      </c>
      <c r="R1180" t="s">
        <v>1851</v>
      </c>
      <c r="S1180" t="s">
        <v>1851</v>
      </c>
      <c r="T1180" t="s">
        <v>1851</v>
      </c>
      <c r="U1180" t="s">
        <v>4664</v>
      </c>
      <c r="V1180" t="s">
        <v>1851</v>
      </c>
      <c r="W1180" t="s">
        <v>1851</v>
      </c>
      <c r="X1180" s="1">
        <v>46196.020497685182</v>
      </c>
    </row>
    <row r="1181" spans="1:24">
      <c r="A1181">
        <v>1092</v>
      </c>
      <c r="B1181" t="s">
        <v>1857</v>
      </c>
      <c r="C1181" t="s">
        <v>1858</v>
      </c>
      <c r="D1181">
        <v>4103404</v>
      </c>
      <c r="E1181" t="s">
        <v>1885</v>
      </c>
      <c r="F1181">
        <v>1</v>
      </c>
      <c r="G1181" t="s">
        <v>1757</v>
      </c>
      <c r="H1181" t="s">
        <v>2630</v>
      </c>
      <c r="I1181" t="s">
        <v>1887</v>
      </c>
      <c r="J1181">
        <v>1</v>
      </c>
      <c r="K1181" t="s">
        <v>1888</v>
      </c>
      <c r="L1181" s="1">
        <v>46196.020555555559</v>
      </c>
      <c r="M1181" s="1">
        <v>46196.020972222221</v>
      </c>
      <c r="N1181">
        <v>3581</v>
      </c>
      <c r="O1181" t="s">
        <v>1849</v>
      </c>
      <c r="P1181">
        <v>49</v>
      </c>
      <c r="Q1181">
        <v>4.9000000000000004</v>
      </c>
      <c r="R1181" t="s">
        <v>4665</v>
      </c>
      <c r="S1181" t="s">
        <v>1851</v>
      </c>
      <c r="T1181" t="s">
        <v>1851</v>
      </c>
      <c r="U1181" t="s">
        <v>4666</v>
      </c>
      <c r="V1181" t="s">
        <v>1851</v>
      </c>
      <c r="W1181" t="s">
        <v>1851</v>
      </c>
      <c r="X1181" s="1">
        <v>46196.020972222221</v>
      </c>
    </row>
    <row r="1182" spans="1:24">
      <c r="A1182">
        <v>1093</v>
      </c>
      <c r="B1182" t="s">
        <v>1857</v>
      </c>
      <c r="C1182" t="s">
        <v>1858</v>
      </c>
      <c r="D1182">
        <v>4103404</v>
      </c>
      <c r="E1182" t="s">
        <v>1894</v>
      </c>
      <c r="F1182">
        <v>1</v>
      </c>
      <c r="G1182" t="s">
        <v>1757</v>
      </c>
      <c r="H1182" t="s">
        <v>1757</v>
      </c>
      <c r="I1182" t="s">
        <v>2642</v>
      </c>
      <c r="J1182">
        <v>0</v>
      </c>
      <c r="K1182" t="s">
        <v>2643</v>
      </c>
      <c r="L1182" s="1">
        <v>46196.021111111113</v>
      </c>
      <c r="M1182" s="1">
        <v>46196.021261574075</v>
      </c>
      <c r="N1182">
        <v>1283</v>
      </c>
      <c r="O1182" t="s">
        <v>1849</v>
      </c>
      <c r="P1182">
        <v>56</v>
      </c>
      <c r="Q1182">
        <v>5.6</v>
      </c>
      <c r="R1182" t="s">
        <v>1851</v>
      </c>
      <c r="S1182" t="s">
        <v>1851</v>
      </c>
      <c r="T1182" t="s">
        <v>1851</v>
      </c>
      <c r="U1182" t="s">
        <v>4667</v>
      </c>
      <c r="V1182" t="s">
        <v>1851</v>
      </c>
      <c r="W1182" t="s">
        <v>1851</v>
      </c>
      <c r="X1182" s="1">
        <v>46196.021261574075</v>
      </c>
    </row>
    <row r="1183" spans="1:24">
      <c r="A1183">
        <v>1094</v>
      </c>
      <c r="B1183" t="s">
        <v>1857</v>
      </c>
      <c r="C1183" t="s">
        <v>1858</v>
      </c>
      <c r="D1183">
        <v>4103453</v>
      </c>
      <c r="E1183" t="s">
        <v>1885</v>
      </c>
      <c r="F1183">
        <v>1</v>
      </c>
      <c r="G1183" t="s">
        <v>1625</v>
      </c>
      <c r="H1183" t="s">
        <v>2651</v>
      </c>
      <c r="I1183" t="s">
        <v>1887</v>
      </c>
      <c r="J1183">
        <v>1</v>
      </c>
      <c r="K1183" t="s">
        <v>1888</v>
      </c>
      <c r="L1183" s="1">
        <v>46196.021296296298</v>
      </c>
      <c r="M1183" s="1">
        <v>46196.021493055552</v>
      </c>
      <c r="N1183">
        <v>1614</v>
      </c>
      <c r="O1183" t="s">
        <v>1849</v>
      </c>
      <c r="P1183">
        <v>57</v>
      </c>
      <c r="Q1183">
        <v>5.7</v>
      </c>
      <c r="R1183" t="s">
        <v>4668</v>
      </c>
      <c r="S1183" t="s">
        <v>1851</v>
      </c>
      <c r="T1183" t="s">
        <v>1851</v>
      </c>
      <c r="U1183" t="s">
        <v>4669</v>
      </c>
      <c r="V1183" t="s">
        <v>1851</v>
      </c>
      <c r="W1183" t="s">
        <v>1851</v>
      </c>
      <c r="X1183" s="1">
        <v>46196.021493055552</v>
      </c>
    </row>
    <row r="1184" spans="1:24">
      <c r="A1184">
        <v>1095</v>
      </c>
      <c r="B1184" t="s">
        <v>1857</v>
      </c>
      <c r="C1184" t="s">
        <v>1858</v>
      </c>
      <c r="D1184">
        <v>4103453</v>
      </c>
      <c r="E1184" t="s">
        <v>1894</v>
      </c>
      <c r="F1184">
        <v>1</v>
      </c>
      <c r="G1184" t="s">
        <v>1625</v>
      </c>
      <c r="H1184" t="s">
        <v>1625</v>
      </c>
      <c r="I1184" t="s">
        <v>2657</v>
      </c>
      <c r="J1184">
        <v>0</v>
      </c>
      <c r="K1184" t="s">
        <v>2658</v>
      </c>
      <c r="L1184" s="1">
        <v>46196.021631944444</v>
      </c>
      <c r="M1184" s="1">
        <v>46196.021689814814</v>
      </c>
      <c r="N1184">
        <v>559</v>
      </c>
      <c r="O1184" t="s">
        <v>1849</v>
      </c>
      <c r="P1184">
        <v>64</v>
      </c>
      <c r="Q1184">
        <v>6.4</v>
      </c>
      <c r="R1184" t="s">
        <v>1851</v>
      </c>
      <c r="S1184" t="s">
        <v>1851</v>
      </c>
      <c r="T1184" t="s">
        <v>1851</v>
      </c>
      <c r="U1184" t="s">
        <v>4670</v>
      </c>
      <c r="V1184" t="s">
        <v>1851</v>
      </c>
      <c r="W1184" t="s">
        <v>1851</v>
      </c>
      <c r="X1184" s="1">
        <v>46196.021689814814</v>
      </c>
    </row>
    <row r="1185" spans="1:24">
      <c r="A1185">
        <v>1096</v>
      </c>
      <c r="B1185" t="s">
        <v>1857</v>
      </c>
      <c r="C1185" t="s">
        <v>1858</v>
      </c>
      <c r="D1185">
        <v>3120201</v>
      </c>
      <c r="E1185" t="s">
        <v>1885</v>
      </c>
      <c r="F1185">
        <v>1</v>
      </c>
      <c r="G1185" t="s">
        <v>1312</v>
      </c>
      <c r="H1185" t="s">
        <v>2694</v>
      </c>
      <c r="I1185" t="s">
        <v>1887</v>
      </c>
      <c r="J1185">
        <v>1</v>
      </c>
      <c r="K1185" t="s">
        <v>1888</v>
      </c>
      <c r="L1185" s="1">
        <v>46196.020486111112</v>
      </c>
      <c r="M1185" s="1">
        <v>46196.021793981483</v>
      </c>
      <c r="N1185">
        <v>11342</v>
      </c>
      <c r="O1185" t="s">
        <v>1849</v>
      </c>
      <c r="P1185">
        <v>92</v>
      </c>
      <c r="Q1185">
        <v>9.1999999999999993</v>
      </c>
      <c r="R1185" t="s">
        <v>4671</v>
      </c>
      <c r="S1185" t="s">
        <v>1851</v>
      </c>
      <c r="T1185" t="s">
        <v>1851</v>
      </c>
      <c r="U1185" t="s">
        <v>4672</v>
      </c>
      <c r="V1185" t="s">
        <v>1851</v>
      </c>
      <c r="W1185" t="s">
        <v>1851</v>
      </c>
      <c r="X1185" s="1">
        <v>46196.021793981483</v>
      </c>
    </row>
    <row r="1186" spans="1:24">
      <c r="A1186">
        <v>1097</v>
      </c>
      <c r="B1186" t="s">
        <v>1857</v>
      </c>
      <c r="C1186" t="s">
        <v>1858</v>
      </c>
      <c r="D1186">
        <v>2100436</v>
      </c>
      <c r="E1186" t="s">
        <v>1885</v>
      </c>
      <c r="F1186">
        <v>1</v>
      </c>
      <c r="G1186" t="s">
        <v>551</v>
      </c>
      <c r="H1186" t="s">
        <v>2916</v>
      </c>
      <c r="I1186" t="s">
        <v>1887</v>
      </c>
      <c r="J1186">
        <v>1</v>
      </c>
      <c r="K1186" t="s">
        <v>1888</v>
      </c>
      <c r="L1186" s="1">
        <v>46196.02034722222</v>
      </c>
      <c r="M1186" s="1">
        <v>46196.021793981483</v>
      </c>
      <c r="N1186">
        <v>12552</v>
      </c>
      <c r="O1186" t="s">
        <v>1849</v>
      </c>
      <c r="P1186">
        <v>69</v>
      </c>
      <c r="Q1186">
        <v>6.9</v>
      </c>
      <c r="R1186" t="s">
        <v>4673</v>
      </c>
      <c r="S1186" t="s">
        <v>1851</v>
      </c>
      <c r="T1186" t="s">
        <v>1851</v>
      </c>
      <c r="U1186" t="s">
        <v>4674</v>
      </c>
      <c r="V1186" t="s">
        <v>1851</v>
      </c>
      <c r="W1186" t="s">
        <v>1851</v>
      </c>
      <c r="X1186" s="1">
        <v>46196.021793981483</v>
      </c>
    </row>
    <row r="1187" spans="1:24">
      <c r="A1187">
        <v>1098</v>
      </c>
      <c r="B1187" t="s">
        <v>1857</v>
      </c>
      <c r="C1187" t="s">
        <v>1858</v>
      </c>
      <c r="D1187">
        <v>4104253</v>
      </c>
      <c r="E1187" t="s">
        <v>1885</v>
      </c>
      <c r="F1187">
        <v>1</v>
      </c>
      <c r="G1187" t="s">
        <v>1673</v>
      </c>
      <c r="H1187" t="s">
        <v>2666</v>
      </c>
      <c r="I1187" t="s">
        <v>1887</v>
      </c>
      <c r="J1187">
        <v>1</v>
      </c>
      <c r="K1187" t="s">
        <v>1888</v>
      </c>
      <c r="L1187" s="1">
        <v>46196.021736111114</v>
      </c>
      <c r="M1187" s="1">
        <v>46196.022141203706</v>
      </c>
      <c r="N1187">
        <v>3520</v>
      </c>
      <c r="O1187" t="s">
        <v>1849</v>
      </c>
      <c r="P1187">
        <v>65</v>
      </c>
      <c r="Q1187">
        <v>6.5</v>
      </c>
      <c r="R1187" t="s">
        <v>4675</v>
      </c>
      <c r="S1187" t="s">
        <v>1851</v>
      </c>
      <c r="T1187" t="s">
        <v>1851</v>
      </c>
      <c r="U1187" t="s">
        <v>4676</v>
      </c>
      <c r="V1187" t="s">
        <v>1851</v>
      </c>
      <c r="W1187" t="s">
        <v>1851</v>
      </c>
      <c r="X1187" s="1">
        <v>46196.022141203706</v>
      </c>
    </row>
    <row r="1188" spans="1:24">
      <c r="A1188">
        <v>1099</v>
      </c>
      <c r="B1188" t="s">
        <v>1857</v>
      </c>
      <c r="C1188" t="s">
        <v>1858</v>
      </c>
      <c r="D1188">
        <v>3120201</v>
      </c>
      <c r="E1188" t="s">
        <v>1894</v>
      </c>
      <c r="F1188">
        <v>1</v>
      </c>
      <c r="G1188" t="s">
        <v>1312</v>
      </c>
      <c r="H1188" t="s">
        <v>1312</v>
      </c>
      <c r="I1188" t="s">
        <v>2743</v>
      </c>
      <c r="J1188">
        <v>0</v>
      </c>
      <c r="K1188" t="s">
        <v>2744</v>
      </c>
      <c r="L1188" s="1">
        <v>46196.021932870368</v>
      </c>
      <c r="M1188" s="1">
        <v>46196.022175925929</v>
      </c>
      <c r="N1188">
        <v>2065</v>
      </c>
      <c r="O1188" t="s">
        <v>1849</v>
      </c>
      <c r="P1188">
        <v>74</v>
      </c>
      <c r="Q1188">
        <v>7.4</v>
      </c>
      <c r="R1188" t="s">
        <v>1851</v>
      </c>
      <c r="S1188" t="s">
        <v>1851</v>
      </c>
      <c r="T1188" t="s">
        <v>1851</v>
      </c>
      <c r="U1188" t="s">
        <v>4677</v>
      </c>
      <c r="V1188" t="s">
        <v>1851</v>
      </c>
      <c r="W1188" t="s">
        <v>1851</v>
      </c>
      <c r="X1188" s="1">
        <v>46196.022175925929</v>
      </c>
    </row>
    <row r="1189" spans="1:24">
      <c r="A1189">
        <v>1100</v>
      </c>
      <c r="B1189" t="s">
        <v>1857</v>
      </c>
      <c r="C1189" t="s">
        <v>1858</v>
      </c>
      <c r="D1189">
        <v>2100436</v>
      </c>
      <c r="E1189" t="s">
        <v>1894</v>
      </c>
      <c r="F1189">
        <v>1</v>
      </c>
      <c r="G1189" t="s">
        <v>551</v>
      </c>
      <c r="H1189" t="s">
        <v>551</v>
      </c>
      <c r="I1189" t="s">
        <v>2923</v>
      </c>
      <c r="J1189">
        <v>0</v>
      </c>
      <c r="K1189" t="s">
        <v>2924</v>
      </c>
      <c r="L1189" s="1">
        <v>46196.021921296298</v>
      </c>
      <c r="M1189" s="1">
        <v>46196.022199074076</v>
      </c>
      <c r="N1189">
        <v>2315</v>
      </c>
      <c r="O1189" t="s">
        <v>1849</v>
      </c>
      <c r="P1189">
        <v>65</v>
      </c>
      <c r="Q1189">
        <v>6.5</v>
      </c>
      <c r="R1189" t="s">
        <v>1851</v>
      </c>
      <c r="S1189" t="s">
        <v>1851</v>
      </c>
      <c r="T1189" t="s">
        <v>1851</v>
      </c>
      <c r="U1189" t="s">
        <v>4678</v>
      </c>
      <c r="V1189" t="s">
        <v>1851</v>
      </c>
      <c r="W1189" t="s">
        <v>1851</v>
      </c>
      <c r="X1189" s="1">
        <v>46196.022199074076</v>
      </c>
    </row>
    <row r="1190" spans="1:24">
      <c r="A1190">
        <v>1101</v>
      </c>
      <c r="B1190" t="s">
        <v>1857</v>
      </c>
      <c r="C1190" t="s">
        <v>1858</v>
      </c>
      <c r="D1190">
        <v>2100501</v>
      </c>
      <c r="E1190" t="s">
        <v>1885</v>
      </c>
      <c r="F1190">
        <v>1</v>
      </c>
      <c r="G1190" t="s">
        <v>411</v>
      </c>
      <c r="H1190" t="s">
        <v>2926</v>
      </c>
      <c r="I1190" t="s">
        <v>1887</v>
      </c>
      <c r="J1190">
        <v>1</v>
      </c>
      <c r="K1190" t="s">
        <v>1888</v>
      </c>
      <c r="L1190" s="1">
        <v>46196.022233796299</v>
      </c>
      <c r="M1190" s="1">
        <v>46196.022453703707</v>
      </c>
      <c r="N1190">
        <v>1877</v>
      </c>
      <c r="O1190" t="s">
        <v>1849</v>
      </c>
      <c r="P1190">
        <v>73</v>
      </c>
      <c r="Q1190">
        <v>7.3</v>
      </c>
      <c r="R1190" t="s">
        <v>4679</v>
      </c>
      <c r="S1190" t="s">
        <v>1851</v>
      </c>
      <c r="T1190" t="s">
        <v>1851</v>
      </c>
      <c r="U1190" t="s">
        <v>4680</v>
      </c>
      <c r="V1190" t="s">
        <v>1851</v>
      </c>
      <c r="W1190" t="s">
        <v>1851</v>
      </c>
      <c r="X1190" s="1">
        <v>46196.022453703707</v>
      </c>
    </row>
    <row r="1191" spans="1:24">
      <c r="A1191">
        <v>1102</v>
      </c>
      <c r="B1191" t="s">
        <v>1857</v>
      </c>
      <c r="C1191" t="s">
        <v>1858</v>
      </c>
      <c r="D1191">
        <v>4104253</v>
      </c>
      <c r="E1191" t="s">
        <v>1894</v>
      </c>
      <c r="F1191">
        <v>1</v>
      </c>
      <c r="G1191" t="s">
        <v>1673</v>
      </c>
      <c r="H1191" t="s">
        <v>1673</v>
      </c>
      <c r="I1191" t="s">
        <v>2675</v>
      </c>
      <c r="J1191">
        <v>0</v>
      </c>
      <c r="K1191" t="s">
        <v>2676</v>
      </c>
      <c r="L1191" s="1">
        <v>46196.022291666668</v>
      </c>
      <c r="M1191" s="1">
        <v>46196.022499999999</v>
      </c>
      <c r="N1191">
        <v>1772</v>
      </c>
      <c r="O1191" t="s">
        <v>1849</v>
      </c>
      <c r="P1191">
        <v>67</v>
      </c>
      <c r="Q1191">
        <v>6.7</v>
      </c>
      <c r="R1191" t="s">
        <v>1851</v>
      </c>
      <c r="S1191" t="s">
        <v>1851</v>
      </c>
      <c r="T1191" t="s">
        <v>1851</v>
      </c>
      <c r="U1191" t="s">
        <v>4681</v>
      </c>
      <c r="V1191" t="s">
        <v>1851</v>
      </c>
      <c r="W1191" t="s">
        <v>1851</v>
      </c>
      <c r="X1191" s="1">
        <v>46196.022499999999</v>
      </c>
    </row>
    <row r="1192" spans="1:24">
      <c r="A1192">
        <v>1103</v>
      </c>
      <c r="B1192" t="s">
        <v>1857</v>
      </c>
      <c r="C1192" t="s">
        <v>1858</v>
      </c>
      <c r="D1192">
        <v>2100501</v>
      </c>
      <c r="E1192" t="s">
        <v>1894</v>
      </c>
      <c r="F1192">
        <v>1</v>
      </c>
      <c r="G1192" t="s">
        <v>411</v>
      </c>
      <c r="H1192" t="s">
        <v>411</v>
      </c>
      <c r="I1192" t="s">
        <v>2929</v>
      </c>
      <c r="J1192">
        <v>0</v>
      </c>
      <c r="K1192" t="s">
        <v>2930</v>
      </c>
      <c r="L1192" s="1">
        <v>46196.022604166668</v>
      </c>
      <c r="M1192" s="1">
        <v>46196.022743055553</v>
      </c>
      <c r="N1192">
        <v>1232</v>
      </c>
      <c r="O1192" t="s">
        <v>1849</v>
      </c>
      <c r="P1192">
        <v>63</v>
      </c>
      <c r="Q1192">
        <v>6.3</v>
      </c>
      <c r="R1192" t="s">
        <v>1851</v>
      </c>
      <c r="S1192" t="s">
        <v>1851</v>
      </c>
      <c r="T1192" t="s">
        <v>1851</v>
      </c>
      <c r="U1192" t="s">
        <v>4682</v>
      </c>
      <c r="V1192" t="s">
        <v>1851</v>
      </c>
      <c r="W1192" t="s">
        <v>1851</v>
      </c>
      <c r="X1192" s="1">
        <v>46196.022743055553</v>
      </c>
    </row>
    <row r="1193" spans="1:24">
      <c r="A1193">
        <v>1104</v>
      </c>
      <c r="B1193" t="s">
        <v>1857</v>
      </c>
      <c r="C1193" t="s">
        <v>1858</v>
      </c>
      <c r="D1193">
        <v>3126752</v>
      </c>
      <c r="E1193" t="s">
        <v>1885</v>
      </c>
      <c r="F1193">
        <v>1</v>
      </c>
      <c r="G1193" t="s">
        <v>1302</v>
      </c>
      <c r="H1193" t="s">
        <v>2758</v>
      </c>
      <c r="I1193" t="s">
        <v>1887</v>
      </c>
      <c r="J1193">
        <v>1</v>
      </c>
      <c r="K1193" t="s">
        <v>1888</v>
      </c>
      <c r="L1193" s="1">
        <v>46196.022222222222</v>
      </c>
      <c r="M1193" s="1">
        <v>46196.022986111115</v>
      </c>
      <c r="N1193">
        <v>6675</v>
      </c>
      <c r="O1193" t="s">
        <v>1849</v>
      </c>
      <c r="P1193">
        <v>60</v>
      </c>
      <c r="Q1193">
        <v>6</v>
      </c>
      <c r="R1193" t="s">
        <v>4683</v>
      </c>
      <c r="S1193" t="s">
        <v>1851</v>
      </c>
      <c r="T1193" t="s">
        <v>1851</v>
      </c>
      <c r="U1193" t="s">
        <v>4684</v>
      </c>
      <c r="V1193" t="s">
        <v>1851</v>
      </c>
      <c r="W1193" t="s">
        <v>1851</v>
      </c>
      <c r="X1193" s="1">
        <v>46196.022986111115</v>
      </c>
    </row>
    <row r="1194" spans="1:24">
      <c r="A1194">
        <v>1105</v>
      </c>
      <c r="B1194" t="s">
        <v>1857</v>
      </c>
      <c r="C1194" t="s">
        <v>1858</v>
      </c>
      <c r="D1194">
        <v>4104303</v>
      </c>
      <c r="E1194" t="s">
        <v>1885</v>
      </c>
      <c r="F1194">
        <v>1</v>
      </c>
      <c r="G1194" t="s">
        <v>1585</v>
      </c>
      <c r="H1194" t="s">
        <v>2681</v>
      </c>
      <c r="I1194" t="s">
        <v>1887</v>
      </c>
      <c r="J1194">
        <v>1</v>
      </c>
      <c r="K1194" t="s">
        <v>1888</v>
      </c>
      <c r="L1194" s="1">
        <v>46196.022534722222</v>
      </c>
      <c r="M1194" s="1">
        <v>46196.022997685184</v>
      </c>
      <c r="N1194">
        <v>3924</v>
      </c>
      <c r="O1194" t="s">
        <v>1849</v>
      </c>
      <c r="P1194">
        <v>81</v>
      </c>
      <c r="Q1194">
        <v>8.1</v>
      </c>
      <c r="R1194" t="s">
        <v>4685</v>
      </c>
      <c r="S1194" t="s">
        <v>1851</v>
      </c>
      <c r="T1194" t="s">
        <v>1851</v>
      </c>
      <c r="U1194" t="s">
        <v>4686</v>
      </c>
      <c r="V1194" t="s">
        <v>1851</v>
      </c>
      <c r="W1194" t="s">
        <v>1851</v>
      </c>
      <c r="X1194" s="1">
        <v>46196.022997685184</v>
      </c>
    </row>
    <row r="1195" spans="1:24">
      <c r="A1195">
        <v>1106</v>
      </c>
      <c r="B1195" t="s">
        <v>1857</v>
      </c>
      <c r="C1195" t="s">
        <v>1858</v>
      </c>
      <c r="D1195">
        <v>2100956</v>
      </c>
      <c r="E1195" t="s">
        <v>1885</v>
      </c>
      <c r="F1195">
        <v>1</v>
      </c>
      <c r="G1195" t="s">
        <v>541</v>
      </c>
      <c r="H1195" t="s">
        <v>2939</v>
      </c>
      <c r="I1195" t="s">
        <v>1887</v>
      </c>
      <c r="J1195">
        <v>1</v>
      </c>
      <c r="K1195" t="s">
        <v>1888</v>
      </c>
      <c r="L1195" s="1">
        <v>46196.022777777776</v>
      </c>
      <c r="M1195" s="1">
        <v>46196.023159722223</v>
      </c>
      <c r="N1195">
        <v>3280</v>
      </c>
      <c r="O1195" t="s">
        <v>1849</v>
      </c>
      <c r="P1195">
        <v>63</v>
      </c>
      <c r="Q1195">
        <v>6.3</v>
      </c>
      <c r="R1195" t="s">
        <v>4687</v>
      </c>
      <c r="S1195" t="s">
        <v>1851</v>
      </c>
      <c r="T1195" t="s">
        <v>1851</v>
      </c>
      <c r="U1195" t="s">
        <v>4688</v>
      </c>
      <c r="V1195" t="s">
        <v>1851</v>
      </c>
      <c r="W1195" t="s">
        <v>1851</v>
      </c>
      <c r="X1195" s="1">
        <v>46196.023159722223</v>
      </c>
    </row>
    <row r="1196" spans="1:24">
      <c r="A1196">
        <v>1107</v>
      </c>
      <c r="B1196" t="s">
        <v>1857</v>
      </c>
      <c r="C1196" t="s">
        <v>1858</v>
      </c>
      <c r="D1196">
        <v>3126752</v>
      </c>
      <c r="E1196" t="s">
        <v>1894</v>
      </c>
      <c r="F1196">
        <v>1</v>
      </c>
      <c r="G1196" t="s">
        <v>1302</v>
      </c>
      <c r="H1196" t="s">
        <v>1302</v>
      </c>
      <c r="I1196" t="s">
        <v>2764</v>
      </c>
      <c r="J1196">
        <v>0</v>
      </c>
      <c r="K1196" t="s">
        <v>2765</v>
      </c>
      <c r="L1196" s="1">
        <v>46196.023113425923</v>
      </c>
      <c r="M1196" s="1">
        <v>46196.023263888892</v>
      </c>
      <c r="N1196">
        <v>1282</v>
      </c>
      <c r="O1196" t="s">
        <v>1849</v>
      </c>
      <c r="P1196">
        <v>64</v>
      </c>
      <c r="Q1196">
        <v>6.4</v>
      </c>
      <c r="R1196" t="s">
        <v>1851</v>
      </c>
      <c r="S1196" t="s">
        <v>1851</v>
      </c>
      <c r="T1196" t="s">
        <v>1851</v>
      </c>
      <c r="U1196" t="s">
        <v>4689</v>
      </c>
      <c r="V1196" t="s">
        <v>1851</v>
      </c>
      <c r="W1196" t="s">
        <v>1851</v>
      </c>
      <c r="X1196" s="1">
        <v>46196.023263888892</v>
      </c>
    </row>
    <row r="1197" spans="1:24">
      <c r="A1197">
        <v>1108</v>
      </c>
      <c r="B1197" t="s">
        <v>1857</v>
      </c>
      <c r="C1197" t="s">
        <v>1858</v>
      </c>
      <c r="D1197">
        <v>4104303</v>
      </c>
      <c r="E1197" t="s">
        <v>1894</v>
      </c>
      <c r="F1197">
        <v>1</v>
      </c>
      <c r="G1197" t="s">
        <v>1585</v>
      </c>
      <c r="H1197" t="s">
        <v>1585</v>
      </c>
      <c r="I1197" t="s">
        <v>2684</v>
      </c>
      <c r="J1197">
        <v>0</v>
      </c>
      <c r="K1197" t="s">
        <v>2685</v>
      </c>
      <c r="L1197" s="1">
        <v>46196.023148148146</v>
      </c>
      <c r="M1197" s="1">
        <v>46196.023275462961</v>
      </c>
      <c r="N1197">
        <v>1136</v>
      </c>
      <c r="O1197" t="s">
        <v>1849</v>
      </c>
      <c r="P1197">
        <v>77</v>
      </c>
      <c r="Q1197">
        <v>7.7</v>
      </c>
      <c r="R1197" t="s">
        <v>1851</v>
      </c>
      <c r="S1197" t="s">
        <v>1851</v>
      </c>
      <c r="T1197" t="s">
        <v>1851</v>
      </c>
      <c r="U1197" t="s">
        <v>4690</v>
      </c>
      <c r="V1197" t="s">
        <v>1851</v>
      </c>
      <c r="W1197" t="s">
        <v>1851</v>
      </c>
      <c r="X1197" s="1">
        <v>46196.023275462961</v>
      </c>
    </row>
    <row r="1198" spans="1:24">
      <c r="A1198">
        <v>1109</v>
      </c>
      <c r="B1198" t="s">
        <v>1857</v>
      </c>
      <c r="C1198" t="s">
        <v>1858</v>
      </c>
      <c r="D1198">
        <v>2100956</v>
      </c>
      <c r="E1198" t="s">
        <v>1894</v>
      </c>
      <c r="F1198">
        <v>1</v>
      </c>
      <c r="G1198" t="s">
        <v>541</v>
      </c>
      <c r="H1198" t="s">
        <v>541</v>
      </c>
      <c r="I1198" t="s">
        <v>2959</v>
      </c>
      <c r="J1198">
        <v>0</v>
      </c>
      <c r="K1198" t="s">
        <v>2960</v>
      </c>
      <c r="L1198" s="1">
        <v>46196.023287037038</v>
      </c>
      <c r="M1198" s="1">
        <v>46196.023402777777</v>
      </c>
      <c r="N1198">
        <v>1002</v>
      </c>
      <c r="O1198" t="s">
        <v>1849</v>
      </c>
      <c r="P1198">
        <v>66</v>
      </c>
      <c r="Q1198">
        <v>6.6</v>
      </c>
      <c r="R1198" t="s">
        <v>1851</v>
      </c>
      <c r="S1198" t="s">
        <v>1851</v>
      </c>
      <c r="T1198" t="s">
        <v>1851</v>
      </c>
      <c r="U1198" t="s">
        <v>4691</v>
      </c>
      <c r="V1198" t="s">
        <v>1851</v>
      </c>
      <c r="W1198" t="s">
        <v>1851</v>
      </c>
      <c r="X1198" s="1">
        <v>46196.023402777777</v>
      </c>
    </row>
    <row r="1199" spans="1:24">
      <c r="A1199">
        <v>1110</v>
      </c>
      <c r="B1199" t="s">
        <v>1857</v>
      </c>
      <c r="C1199" t="s">
        <v>1858</v>
      </c>
      <c r="D1199">
        <v>3127339</v>
      </c>
      <c r="E1199" t="s">
        <v>1885</v>
      </c>
      <c r="F1199">
        <v>1</v>
      </c>
      <c r="G1199" t="s">
        <v>1074</v>
      </c>
      <c r="H1199" t="s">
        <v>2771</v>
      </c>
      <c r="I1199" t="s">
        <v>1887</v>
      </c>
      <c r="J1199">
        <v>1</v>
      </c>
      <c r="K1199" t="s">
        <v>1888</v>
      </c>
      <c r="L1199" s="1">
        <v>46196.023310185185</v>
      </c>
      <c r="M1199" s="1">
        <v>46196.023472222223</v>
      </c>
      <c r="N1199">
        <v>1398</v>
      </c>
      <c r="O1199" t="s">
        <v>1849</v>
      </c>
      <c r="P1199">
        <v>92</v>
      </c>
      <c r="Q1199">
        <v>9.1999999999999993</v>
      </c>
      <c r="R1199" t="s">
        <v>4692</v>
      </c>
      <c r="S1199" t="s">
        <v>1851</v>
      </c>
      <c r="T1199" t="s">
        <v>1851</v>
      </c>
      <c r="U1199" t="s">
        <v>4693</v>
      </c>
      <c r="V1199" t="s">
        <v>1851</v>
      </c>
      <c r="W1199" t="s">
        <v>1851</v>
      </c>
      <c r="X1199" s="1">
        <v>46196.023472222223</v>
      </c>
    </row>
    <row r="1200" spans="1:24">
      <c r="A1200">
        <v>1111</v>
      </c>
      <c r="B1200" t="s">
        <v>1857</v>
      </c>
      <c r="C1200" t="s">
        <v>1858</v>
      </c>
      <c r="D1200">
        <v>4107546</v>
      </c>
      <c r="E1200" t="s">
        <v>1885</v>
      </c>
      <c r="F1200">
        <v>1</v>
      </c>
      <c r="G1200" t="s">
        <v>1530</v>
      </c>
      <c r="H1200" t="s">
        <v>2700</v>
      </c>
      <c r="I1200" t="s">
        <v>1887</v>
      </c>
      <c r="J1200">
        <v>1</v>
      </c>
      <c r="K1200" t="s">
        <v>1888</v>
      </c>
      <c r="L1200" s="1">
        <v>46196.023321759261</v>
      </c>
      <c r="M1200" s="1">
        <v>46196.023668981485</v>
      </c>
      <c r="N1200">
        <v>3057</v>
      </c>
      <c r="O1200" t="s">
        <v>1849</v>
      </c>
      <c r="P1200">
        <v>69</v>
      </c>
      <c r="Q1200">
        <v>6.9</v>
      </c>
      <c r="R1200" t="s">
        <v>4694</v>
      </c>
      <c r="S1200" t="s">
        <v>1851</v>
      </c>
      <c r="T1200" t="s">
        <v>1851</v>
      </c>
      <c r="U1200" t="s">
        <v>4695</v>
      </c>
      <c r="V1200" t="s">
        <v>1851</v>
      </c>
      <c r="W1200" t="s">
        <v>1851</v>
      </c>
      <c r="X1200" s="1">
        <v>46196.023668981485</v>
      </c>
    </row>
    <row r="1201" spans="1:24">
      <c r="A1201">
        <v>1112</v>
      </c>
      <c r="B1201" t="s">
        <v>1857</v>
      </c>
      <c r="C1201" t="s">
        <v>1858</v>
      </c>
      <c r="D1201">
        <v>3127339</v>
      </c>
      <c r="E1201" t="s">
        <v>1894</v>
      </c>
      <c r="F1201">
        <v>1</v>
      </c>
      <c r="G1201" t="s">
        <v>1074</v>
      </c>
      <c r="H1201" t="s">
        <v>1074</v>
      </c>
      <c r="I1201" t="s">
        <v>2777</v>
      </c>
      <c r="J1201">
        <v>0</v>
      </c>
      <c r="K1201" t="s">
        <v>2778</v>
      </c>
      <c r="L1201" s="1">
        <v>46196.023622685185</v>
      </c>
      <c r="M1201" s="1">
        <v>46196.02375</v>
      </c>
      <c r="N1201">
        <v>1071</v>
      </c>
      <c r="O1201" t="s">
        <v>1849</v>
      </c>
      <c r="P1201">
        <v>65</v>
      </c>
      <c r="Q1201">
        <v>6.5</v>
      </c>
      <c r="R1201" t="s">
        <v>1851</v>
      </c>
      <c r="S1201" t="s">
        <v>1851</v>
      </c>
      <c r="T1201" t="s">
        <v>1851</v>
      </c>
      <c r="U1201" t="s">
        <v>4696</v>
      </c>
      <c r="V1201" t="s">
        <v>1851</v>
      </c>
      <c r="W1201" t="s">
        <v>1851</v>
      </c>
      <c r="X1201" s="1">
        <v>46196.02375</v>
      </c>
    </row>
    <row r="1202" spans="1:24">
      <c r="A1202">
        <v>1113</v>
      </c>
      <c r="B1202" t="s">
        <v>1857</v>
      </c>
      <c r="C1202" t="s">
        <v>1858</v>
      </c>
      <c r="D1202">
        <v>2101608</v>
      </c>
      <c r="E1202" t="s">
        <v>1885</v>
      </c>
      <c r="F1202">
        <v>1</v>
      </c>
      <c r="G1202" t="s">
        <v>471</v>
      </c>
      <c r="H1202" t="s">
        <v>2989</v>
      </c>
      <c r="I1202" t="s">
        <v>1887</v>
      </c>
      <c r="J1202">
        <v>1</v>
      </c>
      <c r="K1202" t="s">
        <v>1888</v>
      </c>
      <c r="L1202" s="1">
        <v>46196.023460648146</v>
      </c>
      <c r="M1202" s="1">
        <v>46196.023796296293</v>
      </c>
      <c r="N1202">
        <v>2863</v>
      </c>
      <c r="O1202" t="s">
        <v>1849</v>
      </c>
      <c r="P1202">
        <v>84</v>
      </c>
      <c r="Q1202">
        <v>8.4</v>
      </c>
      <c r="R1202" t="s">
        <v>4697</v>
      </c>
      <c r="S1202" t="s">
        <v>1851</v>
      </c>
      <c r="T1202" t="s">
        <v>1851</v>
      </c>
      <c r="U1202" t="s">
        <v>4698</v>
      </c>
      <c r="V1202" t="s">
        <v>1851</v>
      </c>
      <c r="W1202" t="s">
        <v>1851</v>
      </c>
      <c r="X1202" s="1">
        <v>46196.023796296293</v>
      </c>
    </row>
    <row r="1203" spans="1:24">
      <c r="A1203">
        <v>1114</v>
      </c>
      <c r="B1203" t="s">
        <v>1857</v>
      </c>
      <c r="C1203" t="s">
        <v>1858</v>
      </c>
      <c r="D1203">
        <v>4107546</v>
      </c>
      <c r="E1203" t="s">
        <v>1894</v>
      </c>
      <c r="F1203">
        <v>1</v>
      </c>
      <c r="G1203" t="s">
        <v>1530</v>
      </c>
      <c r="H1203" t="s">
        <v>2710</v>
      </c>
      <c r="I1203" t="s">
        <v>2711</v>
      </c>
      <c r="J1203">
        <v>1</v>
      </c>
      <c r="K1203" t="s">
        <v>2712</v>
      </c>
      <c r="L1203" s="1">
        <v>46196.02380787037</v>
      </c>
      <c r="M1203" s="1">
        <v>46196.023958333331</v>
      </c>
      <c r="N1203">
        <v>1296</v>
      </c>
      <c r="O1203" t="s">
        <v>1849</v>
      </c>
      <c r="P1203">
        <v>70</v>
      </c>
      <c r="Q1203">
        <v>7</v>
      </c>
      <c r="R1203" t="s">
        <v>1851</v>
      </c>
      <c r="S1203" t="s">
        <v>1851</v>
      </c>
      <c r="T1203" t="s">
        <v>1851</v>
      </c>
      <c r="U1203" t="s">
        <v>4699</v>
      </c>
      <c r="V1203" t="s">
        <v>1851</v>
      </c>
      <c r="W1203" t="s">
        <v>1851</v>
      </c>
      <c r="X1203" s="1">
        <v>46196.023958333331</v>
      </c>
    </row>
    <row r="1204" spans="1:24">
      <c r="A1204">
        <v>1115</v>
      </c>
      <c r="B1204" t="s">
        <v>1857</v>
      </c>
      <c r="C1204" t="s">
        <v>1858</v>
      </c>
      <c r="D1204">
        <v>2101608</v>
      </c>
      <c r="E1204" t="s">
        <v>1894</v>
      </c>
      <c r="F1204">
        <v>1</v>
      </c>
      <c r="G1204" t="s">
        <v>471</v>
      </c>
      <c r="H1204" t="s">
        <v>471</v>
      </c>
      <c r="I1204" t="s">
        <v>3006</v>
      </c>
      <c r="J1204">
        <v>0</v>
      </c>
      <c r="K1204" t="s">
        <v>3007</v>
      </c>
      <c r="L1204" s="1">
        <v>46196.023946759262</v>
      </c>
      <c r="M1204" s="1">
        <v>46196.024062500001</v>
      </c>
      <c r="N1204">
        <v>1008</v>
      </c>
      <c r="O1204" t="s">
        <v>1849</v>
      </c>
      <c r="P1204">
        <v>83</v>
      </c>
      <c r="Q1204">
        <v>8.3000000000000007</v>
      </c>
      <c r="R1204" t="s">
        <v>1851</v>
      </c>
      <c r="S1204" t="s">
        <v>1851</v>
      </c>
      <c r="T1204" t="s">
        <v>1851</v>
      </c>
      <c r="U1204" t="s">
        <v>4700</v>
      </c>
      <c r="V1204" t="s">
        <v>1851</v>
      </c>
      <c r="W1204" t="s">
        <v>1851</v>
      </c>
      <c r="X1204" s="1">
        <v>46196.024062500001</v>
      </c>
    </row>
    <row r="1205" spans="1:24">
      <c r="A1205">
        <v>1116</v>
      </c>
      <c r="B1205" t="s">
        <v>1857</v>
      </c>
      <c r="C1205" t="s">
        <v>1858</v>
      </c>
      <c r="D1205">
        <v>4108007</v>
      </c>
      <c r="E1205" t="s">
        <v>1885</v>
      </c>
      <c r="F1205">
        <v>1</v>
      </c>
      <c r="G1205" t="s">
        <v>1610</v>
      </c>
      <c r="H1205" t="s">
        <v>2717</v>
      </c>
      <c r="I1205" t="s">
        <v>1887</v>
      </c>
      <c r="J1205">
        <v>1</v>
      </c>
      <c r="K1205" t="s">
        <v>1888</v>
      </c>
      <c r="L1205" s="1">
        <v>46196.024004629631</v>
      </c>
      <c r="M1205" s="1">
        <v>46196.024259259262</v>
      </c>
      <c r="N1205">
        <v>2199</v>
      </c>
      <c r="O1205" t="s">
        <v>1849</v>
      </c>
      <c r="P1205">
        <v>71</v>
      </c>
      <c r="Q1205">
        <v>7.1</v>
      </c>
      <c r="R1205" t="s">
        <v>4701</v>
      </c>
      <c r="S1205" t="s">
        <v>1851</v>
      </c>
      <c r="T1205" t="s">
        <v>1851</v>
      </c>
      <c r="U1205" t="s">
        <v>4702</v>
      </c>
      <c r="V1205" t="s">
        <v>1851</v>
      </c>
      <c r="W1205" t="s">
        <v>1851</v>
      </c>
      <c r="X1205" s="1">
        <v>46196.024259259262</v>
      </c>
    </row>
    <row r="1206" spans="1:24">
      <c r="A1206">
        <v>1117</v>
      </c>
      <c r="B1206" t="s">
        <v>1857</v>
      </c>
      <c r="C1206" t="s">
        <v>1858</v>
      </c>
      <c r="D1206">
        <v>3127404</v>
      </c>
      <c r="E1206" t="s">
        <v>1885</v>
      </c>
      <c r="F1206">
        <v>1</v>
      </c>
      <c r="G1206" t="s">
        <v>1059</v>
      </c>
      <c r="H1206" t="s">
        <v>2783</v>
      </c>
      <c r="I1206" t="s">
        <v>1887</v>
      </c>
      <c r="J1206">
        <v>1</v>
      </c>
      <c r="K1206" t="s">
        <v>1888</v>
      </c>
      <c r="L1206" s="1">
        <v>46196.023784722223</v>
      </c>
      <c r="M1206" s="1">
        <v>46196.024340277778</v>
      </c>
      <c r="N1206">
        <v>4749</v>
      </c>
      <c r="O1206" t="s">
        <v>1849</v>
      </c>
      <c r="P1206">
        <v>56</v>
      </c>
      <c r="Q1206">
        <v>5.6</v>
      </c>
      <c r="R1206" t="s">
        <v>4703</v>
      </c>
      <c r="S1206" t="s">
        <v>1851</v>
      </c>
      <c r="T1206" t="s">
        <v>1851</v>
      </c>
      <c r="U1206" t="s">
        <v>4704</v>
      </c>
      <c r="V1206" t="s">
        <v>1851</v>
      </c>
      <c r="W1206" t="s">
        <v>1851</v>
      </c>
      <c r="X1206" s="1">
        <v>46196.024340277778</v>
      </c>
    </row>
    <row r="1207" spans="1:24">
      <c r="A1207">
        <v>1118</v>
      </c>
      <c r="B1207" t="s">
        <v>1857</v>
      </c>
      <c r="C1207" t="s">
        <v>1858</v>
      </c>
      <c r="D1207">
        <v>2101970</v>
      </c>
      <c r="E1207" t="s">
        <v>1885</v>
      </c>
      <c r="F1207">
        <v>1</v>
      </c>
      <c r="G1207" t="s">
        <v>655</v>
      </c>
      <c r="H1207" t="s">
        <v>3016</v>
      </c>
      <c r="I1207" t="s">
        <v>1887</v>
      </c>
      <c r="J1207">
        <v>1</v>
      </c>
      <c r="K1207" t="s">
        <v>1888</v>
      </c>
      <c r="L1207" s="1">
        <v>46196.02412037037</v>
      </c>
      <c r="M1207" s="1">
        <v>46196.024409722224</v>
      </c>
      <c r="N1207">
        <v>2537</v>
      </c>
      <c r="O1207" t="s">
        <v>1849</v>
      </c>
      <c r="P1207">
        <v>44</v>
      </c>
      <c r="Q1207">
        <v>4.4000000000000004</v>
      </c>
      <c r="R1207" t="s">
        <v>4705</v>
      </c>
      <c r="S1207" t="s">
        <v>1851</v>
      </c>
      <c r="T1207" t="s">
        <v>1851</v>
      </c>
      <c r="U1207" t="s">
        <v>4706</v>
      </c>
      <c r="V1207" t="s">
        <v>1851</v>
      </c>
      <c r="W1207" t="s">
        <v>1851</v>
      </c>
      <c r="X1207" s="1">
        <v>46196.024409722224</v>
      </c>
    </row>
    <row r="1208" spans="1:24">
      <c r="A1208">
        <v>1119</v>
      </c>
      <c r="B1208" t="s">
        <v>1857</v>
      </c>
      <c r="C1208" t="s">
        <v>1858</v>
      </c>
      <c r="D1208">
        <v>4108007</v>
      </c>
      <c r="E1208" t="s">
        <v>1894</v>
      </c>
      <c r="F1208">
        <v>1</v>
      </c>
      <c r="G1208" t="s">
        <v>1610</v>
      </c>
      <c r="H1208" t="s">
        <v>1610</v>
      </c>
      <c r="I1208" t="s">
        <v>2720</v>
      </c>
      <c r="J1208">
        <v>0</v>
      </c>
      <c r="K1208" t="s">
        <v>2721</v>
      </c>
      <c r="L1208" s="1">
        <v>46196.024398148147</v>
      </c>
      <c r="M1208" s="1">
        <v>46196.024467592593</v>
      </c>
      <c r="N1208">
        <v>589</v>
      </c>
      <c r="O1208" t="s">
        <v>1849</v>
      </c>
      <c r="P1208">
        <v>75</v>
      </c>
      <c r="Q1208">
        <v>7.5</v>
      </c>
      <c r="R1208" t="s">
        <v>1851</v>
      </c>
      <c r="S1208" t="s">
        <v>1851</v>
      </c>
      <c r="T1208" t="s">
        <v>1851</v>
      </c>
      <c r="U1208" t="s">
        <v>4707</v>
      </c>
      <c r="V1208" t="s">
        <v>1851</v>
      </c>
      <c r="W1208" t="s">
        <v>1851</v>
      </c>
      <c r="X1208" s="1">
        <v>46196.024467592593</v>
      </c>
    </row>
    <row r="1209" spans="1:24">
      <c r="A1209">
        <v>1120</v>
      </c>
      <c r="B1209" t="s">
        <v>1857</v>
      </c>
      <c r="C1209" t="s">
        <v>1858</v>
      </c>
      <c r="D1209">
        <v>3127404</v>
      </c>
      <c r="E1209" t="s">
        <v>1894</v>
      </c>
      <c r="F1209">
        <v>1</v>
      </c>
      <c r="G1209" t="s">
        <v>1059</v>
      </c>
      <c r="H1209" t="s">
        <v>1059</v>
      </c>
      <c r="I1209" t="s">
        <v>2792</v>
      </c>
      <c r="J1209">
        <v>0</v>
      </c>
      <c r="K1209" t="s">
        <v>2793</v>
      </c>
      <c r="L1209" s="1">
        <v>46196.02447916667</v>
      </c>
      <c r="M1209" s="1">
        <v>46196.024664351855</v>
      </c>
      <c r="N1209">
        <v>1630</v>
      </c>
      <c r="O1209" t="s">
        <v>1849</v>
      </c>
      <c r="P1209">
        <v>65</v>
      </c>
      <c r="Q1209">
        <v>6.5</v>
      </c>
      <c r="R1209" t="s">
        <v>1851</v>
      </c>
      <c r="S1209" t="s">
        <v>1851</v>
      </c>
      <c r="T1209" t="s">
        <v>1851</v>
      </c>
      <c r="U1209" t="s">
        <v>4708</v>
      </c>
      <c r="V1209" t="s">
        <v>1851</v>
      </c>
      <c r="W1209" t="s">
        <v>1851</v>
      </c>
      <c r="X1209" s="1">
        <v>46196.024664351855</v>
      </c>
    </row>
    <row r="1210" spans="1:24">
      <c r="A1210">
        <v>1121</v>
      </c>
      <c r="B1210" t="s">
        <v>1857</v>
      </c>
      <c r="C1210" t="s">
        <v>1858</v>
      </c>
      <c r="D1210">
        <v>2101970</v>
      </c>
      <c r="E1210" t="s">
        <v>1894</v>
      </c>
      <c r="F1210">
        <v>1</v>
      </c>
      <c r="G1210" t="s">
        <v>655</v>
      </c>
      <c r="H1210" t="s">
        <v>655</v>
      </c>
      <c r="I1210" t="s">
        <v>3019</v>
      </c>
      <c r="J1210">
        <v>0</v>
      </c>
      <c r="K1210" t="s">
        <v>3020</v>
      </c>
      <c r="L1210" s="1">
        <v>46196.024548611109</v>
      </c>
      <c r="M1210" s="1">
        <v>46196.024699074071</v>
      </c>
      <c r="N1210">
        <v>1233</v>
      </c>
      <c r="O1210" t="s">
        <v>1849</v>
      </c>
      <c r="P1210">
        <v>52</v>
      </c>
      <c r="Q1210">
        <v>5.2</v>
      </c>
      <c r="R1210" t="s">
        <v>1851</v>
      </c>
      <c r="S1210" t="s">
        <v>1851</v>
      </c>
      <c r="T1210" t="s">
        <v>1851</v>
      </c>
      <c r="U1210" t="s">
        <v>4709</v>
      </c>
      <c r="V1210" t="s">
        <v>1851</v>
      </c>
      <c r="W1210" t="s">
        <v>1851</v>
      </c>
      <c r="X1210" s="1">
        <v>46196.024699074071</v>
      </c>
    </row>
    <row r="1211" spans="1:24">
      <c r="A1211">
        <v>1122</v>
      </c>
      <c r="B1211" t="s">
        <v>1857</v>
      </c>
      <c r="C1211" t="s">
        <v>1858</v>
      </c>
      <c r="D1211">
        <v>4108106</v>
      </c>
      <c r="E1211" t="s">
        <v>1885</v>
      </c>
      <c r="F1211">
        <v>1</v>
      </c>
      <c r="G1211" t="s">
        <v>1787</v>
      </c>
      <c r="H1211" t="s">
        <v>2726</v>
      </c>
      <c r="I1211" t="s">
        <v>1887</v>
      </c>
      <c r="J1211">
        <v>1</v>
      </c>
      <c r="K1211" t="s">
        <v>1888</v>
      </c>
      <c r="L1211" s="1">
        <v>46196.024502314816</v>
      </c>
      <c r="M1211" s="1">
        <v>46196.024780092594</v>
      </c>
      <c r="N1211">
        <v>2347</v>
      </c>
      <c r="O1211" t="s">
        <v>1849</v>
      </c>
      <c r="P1211">
        <v>58</v>
      </c>
      <c r="Q1211">
        <v>5.8</v>
      </c>
      <c r="R1211" t="s">
        <v>4710</v>
      </c>
      <c r="S1211" t="s">
        <v>1851</v>
      </c>
      <c r="T1211" t="s">
        <v>1851</v>
      </c>
      <c r="U1211" t="s">
        <v>4711</v>
      </c>
      <c r="V1211" t="s">
        <v>1851</v>
      </c>
      <c r="W1211" t="s">
        <v>1851</v>
      </c>
      <c r="X1211" s="1">
        <v>46196.024780092594</v>
      </c>
    </row>
    <row r="1212" spans="1:24">
      <c r="A1212">
        <v>1123</v>
      </c>
      <c r="B1212" t="s">
        <v>1857</v>
      </c>
      <c r="C1212" t="s">
        <v>1858</v>
      </c>
      <c r="D1212">
        <v>3128402</v>
      </c>
      <c r="E1212" t="s">
        <v>1885</v>
      </c>
      <c r="F1212">
        <v>1</v>
      </c>
      <c r="G1212" t="s">
        <v>969</v>
      </c>
      <c r="H1212" t="s">
        <v>2798</v>
      </c>
      <c r="I1212" t="s">
        <v>1887</v>
      </c>
      <c r="J1212">
        <v>1</v>
      </c>
      <c r="K1212" t="s">
        <v>1888</v>
      </c>
      <c r="L1212" s="1">
        <v>46196.024710648147</v>
      </c>
      <c r="M1212" s="1">
        <v>46196.024965277778</v>
      </c>
      <c r="N1212">
        <v>2185</v>
      </c>
      <c r="O1212" t="s">
        <v>1849</v>
      </c>
      <c r="P1212">
        <v>54</v>
      </c>
      <c r="Q1212">
        <v>5.4</v>
      </c>
      <c r="R1212" t="s">
        <v>4712</v>
      </c>
      <c r="S1212" t="s">
        <v>1851</v>
      </c>
      <c r="T1212" t="s">
        <v>1851</v>
      </c>
      <c r="U1212" t="s">
        <v>4713</v>
      </c>
      <c r="V1212" t="s">
        <v>1851</v>
      </c>
      <c r="W1212" t="s">
        <v>1851</v>
      </c>
      <c r="X1212" s="1">
        <v>46196.024965277778</v>
      </c>
    </row>
    <row r="1213" spans="1:24">
      <c r="A1213">
        <v>1124</v>
      </c>
      <c r="B1213" t="s">
        <v>1857</v>
      </c>
      <c r="C1213" t="s">
        <v>1858</v>
      </c>
      <c r="D1213">
        <v>4108106</v>
      </c>
      <c r="E1213" t="s">
        <v>1894</v>
      </c>
      <c r="F1213">
        <v>1</v>
      </c>
      <c r="G1213" t="s">
        <v>1787</v>
      </c>
      <c r="H1213" t="s">
        <v>1787</v>
      </c>
      <c r="I1213" t="s">
        <v>2732</v>
      </c>
      <c r="J1213">
        <v>0</v>
      </c>
      <c r="K1213" t="s">
        <v>2733</v>
      </c>
      <c r="L1213" s="1">
        <v>46196.024918981479</v>
      </c>
      <c r="M1213" s="1">
        <v>46196.025034722225</v>
      </c>
      <c r="N1213">
        <v>1063</v>
      </c>
      <c r="O1213" t="s">
        <v>1849</v>
      </c>
      <c r="P1213">
        <v>55</v>
      </c>
      <c r="Q1213">
        <v>5.5</v>
      </c>
      <c r="R1213" t="s">
        <v>1851</v>
      </c>
      <c r="S1213" t="s">
        <v>1851</v>
      </c>
      <c r="T1213" t="s">
        <v>1851</v>
      </c>
      <c r="U1213" t="s">
        <v>4714</v>
      </c>
      <c r="V1213" t="s">
        <v>1851</v>
      </c>
      <c r="W1213" t="s">
        <v>1851</v>
      </c>
      <c r="X1213" s="1">
        <v>46196.025034722225</v>
      </c>
    </row>
    <row r="1214" spans="1:24">
      <c r="A1214">
        <v>1125</v>
      </c>
      <c r="B1214" t="s">
        <v>1857</v>
      </c>
      <c r="C1214" t="s">
        <v>1858</v>
      </c>
      <c r="D1214">
        <v>2102408</v>
      </c>
      <c r="E1214" t="s">
        <v>1885</v>
      </c>
      <c r="F1214">
        <v>1</v>
      </c>
      <c r="G1214" t="s">
        <v>416</v>
      </c>
      <c r="H1214" t="s">
        <v>3025</v>
      </c>
      <c r="I1214" t="s">
        <v>1887</v>
      </c>
      <c r="J1214">
        <v>1</v>
      </c>
      <c r="K1214" t="s">
        <v>1888</v>
      </c>
      <c r="L1214" s="1">
        <v>46196.024745370371</v>
      </c>
      <c r="M1214" s="1">
        <v>46196.025046296294</v>
      </c>
      <c r="N1214">
        <v>2625</v>
      </c>
      <c r="O1214" t="s">
        <v>1849</v>
      </c>
      <c r="P1214">
        <v>45</v>
      </c>
      <c r="Q1214">
        <v>4.5</v>
      </c>
      <c r="R1214" t="s">
        <v>4715</v>
      </c>
      <c r="S1214" t="s">
        <v>1851</v>
      </c>
      <c r="T1214" t="s">
        <v>1851</v>
      </c>
      <c r="U1214" t="s">
        <v>4716</v>
      </c>
      <c r="V1214" t="s">
        <v>1851</v>
      </c>
      <c r="W1214" t="s">
        <v>1851</v>
      </c>
      <c r="X1214" s="1">
        <v>46196.025046296294</v>
      </c>
    </row>
    <row r="1215" spans="1:24">
      <c r="A1215">
        <v>1126</v>
      </c>
      <c r="B1215" t="s">
        <v>1857</v>
      </c>
      <c r="C1215" t="s">
        <v>1858</v>
      </c>
      <c r="D1215">
        <v>3128402</v>
      </c>
      <c r="E1215" t="s">
        <v>1894</v>
      </c>
      <c r="F1215">
        <v>1</v>
      </c>
      <c r="G1215" t="s">
        <v>969</v>
      </c>
      <c r="H1215" t="s">
        <v>2801</v>
      </c>
      <c r="I1215" t="s">
        <v>2802</v>
      </c>
      <c r="J1215">
        <v>1</v>
      </c>
      <c r="K1215" t="s">
        <v>2803</v>
      </c>
      <c r="L1215" s="1">
        <v>46196.025092592594</v>
      </c>
      <c r="M1215" s="1">
        <v>46196.025231481479</v>
      </c>
      <c r="N1215">
        <v>1206</v>
      </c>
      <c r="O1215" t="s">
        <v>1849</v>
      </c>
      <c r="P1215">
        <v>55</v>
      </c>
      <c r="Q1215">
        <v>5.5</v>
      </c>
      <c r="R1215" t="s">
        <v>1851</v>
      </c>
      <c r="S1215" t="s">
        <v>1851</v>
      </c>
      <c r="T1215" t="s">
        <v>1851</v>
      </c>
      <c r="U1215" t="s">
        <v>4717</v>
      </c>
      <c r="V1215" t="s">
        <v>1851</v>
      </c>
      <c r="W1215" t="s">
        <v>1851</v>
      </c>
      <c r="X1215" s="1">
        <v>46196.025231481479</v>
      </c>
    </row>
    <row r="1216" spans="1:24">
      <c r="A1216">
        <v>1127</v>
      </c>
      <c r="B1216" t="s">
        <v>1857</v>
      </c>
      <c r="C1216" t="s">
        <v>1858</v>
      </c>
      <c r="D1216">
        <v>2102408</v>
      </c>
      <c r="E1216" t="s">
        <v>1894</v>
      </c>
      <c r="F1216">
        <v>1</v>
      </c>
      <c r="G1216" t="s">
        <v>416</v>
      </c>
      <c r="H1216" t="s">
        <v>416</v>
      </c>
      <c r="I1216" t="s">
        <v>3037</v>
      </c>
      <c r="J1216">
        <v>0</v>
      </c>
      <c r="K1216" t="s">
        <v>3038</v>
      </c>
      <c r="L1216" s="1">
        <v>46196.025196759256</v>
      </c>
      <c r="M1216" s="1">
        <v>46196.025335648148</v>
      </c>
      <c r="N1216">
        <v>1200</v>
      </c>
      <c r="O1216" t="s">
        <v>1849</v>
      </c>
      <c r="P1216">
        <v>53</v>
      </c>
      <c r="Q1216">
        <v>5.3</v>
      </c>
      <c r="R1216" t="s">
        <v>1851</v>
      </c>
      <c r="S1216" t="s">
        <v>1851</v>
      </c>
      <c r="T1216" t="s">
        <v>1851</v>
      </c>
      <c r="U1216" t="s">
        <v>4718</v>
      </c>
      <c r="V1216" t="s">
        <v>1851</v>
      </c>
      <c r="W1216" t="s">
        <v>1851</v>
      </c>
      <c r="X1216" s="1">
        <v>46196.025335648148</v>
      </c>
    </row>
    <row r="1217" spans="1:24">
      <c r="A1217">
        <v>1128</v>
      </c>
      <c r="B1217" t="s">
        <v>1857</v>
      </c>
      <c r="C1217" t="s">
        <v>1858</v>
      </c>
      <c r="D1217">
        <v>2103174</v>
      </c>
      <c r="E1217" t="s">
        <v>1885</v>
      </c>
      <c r="F1217">
        <v>1</v>
      </c>
      <c r="G1217" t="s">
        <v>254</v>
      </c>
      <c r="H1217" t="s">
        <v>3055</v>
      </c>
      <c r="I1217" t="s">
        <v>1887</v>
      </c>
      <c r="J1217">
        <v>1</v>
      </c>
      <c r="K1217" t="s">
        <v>1888</v>
      </c>
      <c r="L1217" s="1">
        <v>46196.025381944448</v>
      </c>
      <c r="M1217" s="1">
        <v>46196.026203703703</v>
      </c>
      <c r="N1217">
        <v>7108</v>
      </c>
      <c r="O1217" t="s">
        <v>1849</v>
      </c>
      <c r="P1217">
        <v>69</v>
      </c>
      <c r="Q1217">
        <v>6.9</v>
      </c>
      <c r="R1217" t="s">
        <v>4719</v>
      </c>
      <c r="S1217" t="s">
        <v>1851</v>
      </c>
      <c r="T1217" t="s">
        <v>1851</v>
      </c>
      <c r="U1217" t="s">
        <v>4720</v>
      </c>
      <c r="V1217" t="s">
        <v>1851</v>
      </c>
      <c r="W1217" t="s">
        <v>1851</v>
      </c>
      <c r="X1217" s="1">
        <v>46196.026203703703</v>
      </c>
    </row>
    <row r="1218" spans="1:24">
      <c r="A1218">
        <v>1129</v>
      </c>
      <c r="B1218" t="s">
        <v>1857</v>
      </c>
      <c r="C1218" t="s">
        <v>1858</v>
      </c>
      <c r="D1218">
        <v>4108809</v>
      </c>
      <c r="E1218" t="s">
        <v>1885</v>
      </c>
      <c r="F1218">
        <v>1</v>
      </c>
      <c r="G1218" t="s">
        <v>1693</v>
      </c>
      <c r="H1218" t="s">
        <v>2749</v>
      </c>
      <c r="I1218" t="s">
        <v>1887</v>
      </c>
      <c r="J1218">
        <v>1</v>
      </c>
      <c r="K1218" t="s">
        <v>1888</v>
      </c>
      <c r="L1218" s="1">
        <v>46196.025081018517</v>
      </c>
      <c r="M1218" s="1">
        <v>46196.026504629626</v>
      </c>
      <c r="N1218">
        <v>12288</v>
      </c>
      <c r="O1218" t="s">
        <v>1849</v>
      </c>
      <c r="P1218">
        <v>58</v>
      </c>
      <c r="Q1218">
        <v>5.8</v>
      </c>
      <c r="R1218" t="s">
        <v>4721</v>
      </c>
      <c r="S1218" t="s">
        <v>1851</v>
      </c>
      <c r="T1218" t="s">
        <v>1851</v>
      </c>
      <c r="U1218" t="s">
        <v>4722</v>
      </c>
      <c r="V1218" t="s">
        <v>1851</v>
      </c>
      <c r="W1218" t="s">
        <v>1851</v>
      </c>
      <c r="X1218" s="1">
        <v>46196.026504629626</v>
      </c>
    </row>
    <row r="1219" spans="1:24">
      <c r="A1219">
        <v>1130</v>
      </c>
      <c r="B1219" t="s">
        <v>1857</v>
      </c>
      <c r="C1219" t="s">
        <v>1858</v>
      </c>
      <c r="D1219">
        <v>3128501</v>
      </c>
      <c r="E1219" t="s">
        <v>1885</v>
      </c>
      <c r="F1219">
        <v>1</v>
      </c>
      <c r="G1219" t="s">
        <v>1337</v>
      </c>
      <c r="H1219" t="s">
        <v>2809</v>
      </c>
      <c r="I1219" t="s">
        <v>1887</v>
      </c>
      <c r="J1219">
        <v>1</v>
      </c>
      <c r="K1219" t="s">
        <v>1888</v>
      </c>
      <c r="L1219" s="1">
        <v>46196.025266203702</v>
      </c>
      <c r="M1219" s="1">
        <v>46196.026504629626</v>
      </c>
      <c r="N1219">
        <v>10707</v>
      </c>
      <c r="O1219" t="s">
        <v>1849</v>
      </c>
      <c r="P1219">
        <v>80</v>
      </c>
      <c r="Q1219">
        <v>8</v>
      </c>
      <c r="R1219" t="s">
        <v>4723</v>
      </c>
      <c r="S1219" t="s">
        <v>1851</v>
      </c>
      <c r="T1219" t="s">
        <v>1851</v>
      </c>
      <c r="U1219" t="s">
        <v>4724</v>
      </c>
      <c r="V1219" t="s">
        <v>1851</v>
      </c>
      <c r="W1219" t="s">
        <v>1851</v>
      </c>
      <c r="X1219" s="1">
        <v>46196.026504629626</v>
      </c>
    </row>
    <row r="1220" spans="1:24">
      <c r="A1220">
        <v>1131</v>
      </c>
      <c r="B1220" t="s">
        <v>1857</v>
      </c>
      <c r="C1220" t="s">
        <v>1858</v>
      </c>
      <c r="D1220">
        <v>2103174</v>
      </c>
      <c r="E1220" t="s">
        <v>1894</v>
      </c>
      <c r="F1220">
        <v>1</v>
      </c>
      <c r="G1220" t="s">
        <v>254</v>
      </c>
      <c r="H1220" t="s">
        <v>254</v>
      </c>
      <c r="I1220" t="s">
        <v>3064</v>
      </c>
      <c r="J1220">
        <v>0</v>
      </c>
      <c r="K1220" t="s">
        <v>3065</v>
      </c>
      <c r="L1220" s="1">
        <v>46196.026331018518</v>
      </c>
      <c r="M1220" s="1">
        <v>46196.026516203703</v>
      </c>
      <c r="N1220">
        <v>1589</v>
      </c>
      <c r="O1220" t="s">
        <v>1849</v>
      </c>
      <c r="P1220">
        <v>65</v>
      </c>
      <c r="Q1220">
        <v>6.5</v>
      </c>
      <c r="R1220" t="s">
        <v>1851</v>
      </c>
      <c r="S1220" t="s">
        <v>1851</v>
      </c>
      <c r="T1220" t="s">
        <v>1851</v>
      </c>
      <c r="U1220" t="s">
        <v>4725</v>
      </c>
      <c r="V1220" t="s">
        <v>1851</v>
      </c>
      <c r="W1220" t="s">
        <v>1851</v>
      </c>
      <c r="X1220" s="1">
        <v>46196.026516203703</v>
      </c>
    </row>
    <row r="1221" spans="1:24">
      <c r="A1221">
        <v>1132</v>
      </c>
      <c r="B1221" t="s">
        <v>1857</v>
      </c>
      <c r="C1221" t="s">
        <v>1858</v>
      </c>
      <c r="D1221">
        <v>4108809</v>
      </c>
      <c r="E1221" t="s">
        <v>1894</v>
      </c>
      <c r="F1221">
        <v>1</v>
      </c>
      <c r="G1221" t="s">
        <v>1693</v>
      </c>
      <c r="H1221" t="s">
        <v>1693</v>
      </c>
      <c r="I1221" t="s">
        <v>2752</v>
      </c>
      <c r="J1221">
        <v>0</v>
      </c>
      <c r="K1221" t="s">
        <v>2753</v>
      </c>
      <c r="L1221" s="1">
        <v>46196.026643518519</v>
      </c>
      <c r="M1221" s="1">
        <v>46196.026759259257</v>
      </c>
      <c r="N1221">
        <v>1033</v>
      </c>
      <c r="O1221" t="s">
        <v>1849</v>
      </c>
      <c r="P1221">
        <v>64</v>
      </c>
      <c r="Q1221">
        <v>6.4</v>
      </c>
      <c r="R1221" t="s">
        <v>1851</v>
      </c>
      <c r="S1221" t="s">
        <v>1851</v>
      </c>
      <c r="T1221" t="s">
        <v>1851</v>
      </c>
      <c r="U1221" t="s">
        <v>4726</v>
      </c>
      <c r="V1221" t="s">
        <v>1851</v>
      </c>
      <c r="W1221" t="s">
        <v>1851</v>
      </c>
      <c r="X1221" s="1">
        <v>46196.026759259257</v>
      </c>
    </row>
    <row r="1222" spans="1:24">
      <c r="A1222">
        <v>1133</v>
      </c>
      <c r="B1222" t="s">
        <v>1857</v>
      </c>
      <c r="C1222" t="s">
        <v>1858</v>
      </c>
      <c r="D1222">
        <v>3128501</v>
      </c>
      <c r="E1222" t="s">
        <v>1894</v>
      </c>
      <c r="F1222">
        <v>1</v>
      </c>
      <c r="G1222" t="s">
        <v>1337</v>
      </c>
      <c r="H1222" t="s">
        <v>2818</v>
      </c>
      <c r="I1222" t="s">
        <v>2819</v>
      </c>
      <c r="J1222">
        <v>1</v>
      </c>
      <c r="K1222" t="s">
        <v>2820</v>
      </c>
      <c r="L1222" s="1">
        <v>46196.026655092595</v>
      </c>
      <c r="M1222" s="1">
        <v>46196.026770833334</v>
      </c>
      <c r="N1222">
        <v>1023</v>
      </c>
      <c r="O1222" t="s">
        <v>1849</v>
      </c>
      <c r="P1222">
        <v>74</v>
      </c>
      <c r="Q1222">
        <v>7.4</v>
      </c>
      <c r="R1222" t="s">
        <v>1851</v>
      </c>
      <c r="S1222" t="s">
        <v>1851</v>
      </c>
      <c r="T1222" t="s">
        <v>1851</v>
      </c>
      <c r="U1222" t="s">
        <v>4727</v>
      </c>
      <c r="V1222" t="s">
        <v>1851</v>
      </c>
      <c r="W1222" t="s">
        <v>1851</v>
      </c>
      <c r="X1222" s="1">
        <v>46196.026770833334</v>
      </c>
    </row>
    <row r="1223" spans="1:24">
      <c r="A1223">
        <v>1134</v>
      </c>
      <c r="B1223" t="s">
        <v>1857</v>
      </c>
      <c r="C1223" t="s">
        <v>1858</v>
      </c>
      <c r="D1223">
        <v>2103406</v>
      </c>
      <c r="E1223" t="s">
        <v>1885</v>
      </c>
      <c r="F1223">
        <v>1</v>
      </c>
      <c r="G1223" t="s">
        <v>395</v>
      </c>
      <c r="H1223" t="s">
        <v>3070</v>
      </c>
      <c r="I1223" t="s">
        <v>1887</v>
      </c>
      <c r="J1223">
        <v>1</v>
      </c>
      <c r="K1223" t="s">
        <v>1888</v>
      </c>
      <c r="L1223" s="1">
        <v>46196.026562500003</v>
      </c>
      <c r="M1223" s="1">
        <v>46196.026932870373</v>
      </c>
      <c r="N1223">
        <v>3201</v>
      </c>
      <c r="O1223" t="s">
        <v>1849</v>
      </c>
      <c r="P1223">
        <v>70</v>
      </c>
      <c r="Q1223">
        <v>7</v>
      </c>
      <c r="R1223" t="s">
        <v>4728</v>
      </c>
      <c r="S1223" t="s">
        <v>1851</v>
      </c>
      <c r="T1223" t="s">
        <v>1851</v>
      </c>
      <c r="U1223" t="s">
        <v>4729</v>
      </c>
      <c r="V1223" t="s">
        <v>1851</v>
      </c>
      <c r="W1223" t="s">
        <v>1851</v>
      </c>
      <c r="X1223" s="1">
        <v>46196.026932870373</v>
      </c>
    </row>
    <row r="1224" spans="1:24">
      <c r="A1224">
        <v>1135</v>
      </c>
      <c r="B1224" t="s">
        <v>1857</v>
      </c>
      <c r="C1224" t="s">
        <v>1858</v>
      </c>
      <c r="D1224">
        <v>4109203</v>
      </c>
      <c r="E1224" t="s">
        <v>1885</v>
      </c>
      <c r="F1224">
        <v>1</v>
      </c>
      <c r="G1224" t="s">
        <v>1600</v>
      </c>
      <c r="H1224" t="s">
        <v>2761</v>
      </c>
      <c r="I1224" t="s">
        <v>1887</v>
      </c>
      <c r="J1224">
        <v>1</v>
      </c>
      <c r="K1224" t="s">
        <v>1888</v>
      </c>
      <c r="L1224" s="1">
        <v>46196.026817129627</v>
      </c>
      <c r="M1224" s="1">
        <v>46196.027094907404</v>
      </c>
      <c r="N1224">
        <v>2391</v>
      </c>
      <c r="O1224" t="s">
        <v>1849</v>
      </c>
      <c r="P1224">
        <v>79</v>
      </c>
      <c r="Q1224">
        <v>7.9</v>
      </c>
      <c r="R1224" t="s">
        <v>4730</v>
      </c>
      <c r="S1224" t="s">
        <v>1851</v>
      </c>
      <c r="T1224" t="s">
        <v>1851</v>
      </c>
      <c r="U1224" t="s">
        <v>4731</v>
      </c>
      <c r="V1224" t="s">
        <v>1851</v>
      </c>
      <c r="W1224" t="s">
        <v>1851</v>
      </c>
      <c r="X1224" s="1">
        <v>46196.027094907404</v>
      </c>
    </row>
    <row r="1225" spans="1:24">
      <c r="A1225">
        <v>1136</v>
      </c>
      <c r="B1225" t="s">
        <v>1857</v>
      </c>
      <c r="C1225" t="s">
        <v>1858</v>
      </c>
      <c r="D1225">
        <v>2103406</v>
      </c>
      <c r="E1225" t="s">
        <v>1894</v>
      </c>
      <c r="F1225">
        <v>1</v>
      </c>
      <c r="G1225" t="s">
        <v>395</v>
      </c>
      <c r="H1225" t="s">
        <v>395</v>
      </c>
      <c r="I1225" t="s">
        <v>3073</v>
      </c>
      <c r="J1225">
        <v>0</v>
      </c>
      <c r="K1225" t="s">
        <v>3074</v>
      </c>
      <c r="L1225" s="1">
        <v>46196.027083333334</v>
      </c>
      <c r="M1225" s="1">
        <v>46196.027187500003</v>
      </c>
      <c r="N1225">
        <v>895</v>
      </c>
      <c r="O1225" t="s">
        <v>1849</v>
      </c>
      <c r="P1225">
        <v>70</v>
      </c>
      <c r="Q1225">
        <v>7</v>
      </c>
      <c r="R1225" t="s">
        <v>1851</v>
      </c>
      <c r="S1225" t="s">
        <v>1851</v>
      </c>
      <c r="T1225" t="s">
        <v>1851</v>
      </c>
      <c r="U1225" t="s">
        <v>4732</v>
      </c>
      <c r="V1225" t="s">
        <v>1851</v>
      </c>
      <c r="W1225" t="s">
        <v>1851</v>
      </c>
      <c r="X1225" s="1">
        <v>46196.027187500003</v>
      </c>
    </row>
    <row r="1226" spans="1:24">
      <c r="A1226">
        <v>1137</v>
      </c>
      <c r="B1226" t="s">
        <v>1857</v>
      </c>
      <c r="C1226" t="s">
        <v>1858</v>
      </c>
      <c r="D1226">
        <v>3129806</v>
      </c>
      <c r="E1226" t="s">
        <v>1885</v>
      </c>
      <c r="F1226">
        <v>1</v>
      </c>
      <c r="G1226" t="s">
        <v>948</v>
      </c>
      <c r="H1226" t="s">
        <v>2828</v>
      </c>
      <c r="I1226" t="s">
        <v>1887</v>
      </c>
      <c r="J1226">
        <v>1</v>
      </c>
      <c r="K1226" t="s">
        <v>1888</v>
      </c>
      <c r="L1226" s="1">
        <v>46196.026828703703</v>
      </c>
      <c r="M1226" s="1">
        <v>46196.027326388888</v>
      </c>
      <c r="N1226">
        <v>4343</v>
      </c>
      <c r="O1226" t="s">
        <v>1849</v>
      </c>
      <c r="P1226">
        <v>61</v>
      </c>
      <c r="Q1226">
        <v>6.1</v>
      </c>
      <c r="R1226" t="s">
        <v>4733</v>
      </c>
      <c r="S1226" t="s">
        <v>1851</v>
      </c>
      <c r="T1226" t="s">
        <v>1851</v>
      </c>
      <c r="U1226" t="s">
        <v>4734</v>
      </c>
      <c r="V1226" t="s">
        <v>1851</v>
      </c>
      <c r="W1226" t="s">
        <v>1851</v>
      </c>
      <c r="X1226" s="1">
        <v>46196.027326388888</v>
      </c>
    </row>
    <row r="1227" spans="1:24">
      <c r="A1227">
        <v>1138</v>
      </c>
      <c r="B1227" t="s">
        <v>1857</v>
      </c>
      <c r="C1227" t="s">
        <v>1858</v>
      </c>
      <c r="D1227">
        <v>4109203</v>
      </c>
      <c r="E1227" t="s">
        <v>1894</v>
      </c>
      <c r="F1227">
        <v>1</v>
      </c>
      <c r="G1227" t="s">
        <v>1600</v>
      </c>
      <c r="H1227" t="s">
        <v>2767</v>
      </c>
      <c r="I1227" t="s">
        <v>2768</v>
      </c>
      <c r="J1227">
        <v>1</v>
      </c>
      <c r="K1227" t="s">
        <v>2769</v>
      </c>
      <c r="L1227" s="1">
        <v>46196.027222222219</v>
      </c>
      <c r="M1227" s="1">
        <v>46196.027349537035</v>
      </c>
      <c r="N1227">
        <v>1070</v>
      </c>
      <c r="O1227" t="s">
        <v>1849</v>
      </c>
      <c r="P1227">
        <v>76</v>
      </c>
      <c r="Q1227">
        <v>7.6</v>
      </c>
      <c r="R1227" t="s">
        <v>1851</v>
      </c>
      <c r="S1227" t="s">
        <v>1851</v>
      </c>
      <c r="T1227" t="s">
        <v>1851</v>
      </c>
      <c r="U1227" t="s">
        <v>4735</v>
      </c>
      <c r="V1227" t="s">
        <v>1851</v>
      </c>
      <c r="W1227" t="s">
        <v>1851</v>
      </c>
      <c r="X1227" s="1">
        <v>46196.027349537035</v>
      </c>
    </row>
    <row r="1228" spans="1:24">
      <c r="A1228">
        <v>1139</v>
      </c>
      <c r="B1228" t="s">
        <v>1857</v>
      </c>
      <c r="C1228" t="s">
        <v>1858</v>
      </c>
      <c r="D1228">
        <v>4109401</v>
      </c>
      <c r="E1228" t="s">
        <v>1885</v>
      </c>
      <c r="F1228">
        <v>1</v>
      </c>
      <c r="G1228" t="s">
        <v>1792</v>
      </c>
      <c r="H1228" t="s">
        <v>2774</v>
      </c>
      <c r="I1228" t="s">
        <v>1887</v>
      </c>
      <c r="J1228">
        <v>1</v>
      </c>
      <c r="K1228" t="s">
        <v>1888</v>
      </c>
      <c r="L1228" s="1">
        <v>46196.027384259258</v>
      </c>
      <c r="M1228" s="1">
        <v>46196.027569444443</v>
      </c>
      <c r="N1228">
        <v>1574</v>
      </c>
      <c r="O1228" t="s">
        <v>1849</v>
      </c>
      <c r="P1228">
        <v>92</v>
      </c>
      <c r="Q1228">
        <v>9.1999999999999993</v>
      </c>
      <c r="R1228" t="s">
        <v>4736</v>
      </c>
      <c r="S1228" t="s">
        <v>1851</v>
      </c>
      <c r="T1228" t="s">
        <v>1851</v>
      </c>
      <c r="U1228" t="s">
        <v>4737</v>
      </c>
      <c r="V1228" t="s">
        <v>1851</v>
      </c>
      <c r="W1228" t="s">
        <v>1851</v>
      </c>
      <c r="X1228" s="1">
        <v>46196.027569444443</v>
      </c>
    </row>
    <row r="1229" spans="1:24">
      <c r="A1229">
        <v>1140</v>
      </c>
      <c r="B1229" t="s">
        <v>1857</v>
      </c>
      <c r="C1229" t="s">
        <v>1858</v>
      </c>
      <c r="D1229">
        <v>2105104</v>
      </c>
      <c r="E1229" t="s">
        <v>1885</v>
      </c>
      <c r="F1229">
        <v>1</v>
      </c>
      <c r="G1229" t="s">
        <v>734</v>
      </c>
      <c r="H1229" t="s">
        <v>3079</v>
      </c>
      <c r="I1229" t="s">
        <v>1887</v>
      </c>
      <c r="J1229">
        <v>1</v>
      </c>
      <c r="K1229" t="s">
        <v>1888</v>
      </c>
      <c r="L1229" s="1">
        <v>46196.027233796296</v>
      </c>
      <c r="M1229" s="1">
        <v>46196.027569444443</v>
      </c>
      <c r="N1229">
        <v>2900</v>
      </c>
      <c r="O1229" t="s">
        <v>1849</v>
      </c>
      <c r="P1229">
        <v>65</v>
      </c>
      <c r="Q1229">
        <v>6.5</v>
      </c>
      <c r="R1229" t="s">
        <v>4738</v>
      </c>
      <c r="S1229" t="s">
        <v>1851</v>
      </c>
      <c r="T1229" t="s">
        <v>1851</v>
      </c>
      <c r="U1229" t="s">
        <v>4739</v>
      </c>
      <c r="V1229" t="s">
        <v>1851</v>
      </c>
      <c r="W1229" t="s">
        <v>1851</v>
      </c>
      <c r="X1229" s="1">
        <v>46196.027569444443</v>
      </c>
    </row>
    <row r="1230" spans="1:24">
      <c r="A1230">
        <v>1141</v>
      </c>
      <c r="B1230" t="s">
        <v>1857</v>
      </c>
      <c r="C1230" t="s">
        <v>1858</v>
      </c>
      <c r="D1230">
        <v>3129806</v>
      </c>
      <c r="E1230" t="s">
        <v>1894</v>
      </c>
      <c r="F1230">
        <v>1</v>
      </c>
      <c r="G1230" t="s">
        <v>948</v>
      </c>
      <c r="H1230" t="s">
        <v>948</v>
      </c>
      <c r="I1230" t="s">
        <v>2837</v>
      </c>
      <c r="J1230">
        <v>0</v>
      </c>
      <c r="K1230" t="s">
        <v>2838</v>
      </c>
      <c r="L1230" s="1">
        <v>46196.02747685185</v>
      </c>
      <c r="M1230" s="1">
        <v>46196.027650462966</v>
      </c>
      <c r="N1230">
        <v>1529</v>
      </c>
      <c r="O1230" t="s">
        <v>1849</v>
      </c>
      <c r="P1230">
        <v>69</v>
      </c>
      <c r="Q1230">
        <v>6.9</v>
      </c>
      <c r="R1230" t="s">
        <v>1851</v>
      </c>
      <c r="S1230" t="s">
        <v>1851</v>
      </c>
      <c r="T1230" t="s">
        <v>1851</v>
      </c>
      <c r="U1230" t="s">
        <v>4740</v>
      </c>
      <c r="V1230" t="s">
        <v>1851</v>
      </c>
      <c r="W1230" t="s">
        <v>1851</v>
      </c>
      <c r="X1230" s="1">
        <v>46196.027650462966</v>
      </c>
    </row>
    <row r="1231" spans="1:24">
      <c r="A1231">
        <v>1142</v>
      </c>
      <c r="B1231" t="s">
        <v>1857</v>
      </c>
      <c r="C1231" t="s">
        <v>1858</v>
      </c>
      <c r="D1231">
        <v>4109401</v>
      </c>
      <c r="E1231" t="s">
        <v>1894</v>
      </c>
      <c r="F1231">
        <v>1</v>
      </c>
      <c r="G1231" t="s">
        <v>1792</v>
      </c>
      <c r="H1231" t="s">
        <v>1792</v>
      </c>
      <c r="I1231" t="s">
        <v>2780</v>
      </c>
      <c r="J1231">
        <v>0</v>
      </c>
      <c r="K1231" t="s">
        <v>2781</v>
      </c>
      <c r="L1231" s="1">
        <v>46196.027696759258</v>
      </c>
      <c r="M1231" s="1">
        <v>46196.027743055558</v>
      </c>
      <c r="N1231">
        <v>403</v>
      </c>
      <c r="O1231" t="s">
        <v>1849</v>
      </c>
      <c r="P1231">
        <v>73</v>
      </c>
      <c r="Q1231">
        <v>7.3</v>
      </c>
      <c r="R1231" t="s">
        <v>1851</v>
      </c>
      <c r="S1231" t="s">
        <v>1851</v>
      </c>
      <c r="T1231" t="s">
        <v>1851</v>
      </c>
      <c r="U1231" t="s">
        <v>4741</v>
      </c>
      <c r="V1231" t="s">
        <v>1851</v>
      </c>
      <c r="W1231" t="s">
        <v>1851</v>
      </c>
      <c r="X1231" s="1">
        <v>46196.027743055558</v>
      </c>
    </row>
    <row r="1232" spans="1:24">
      <c r="A1232">
        <v>1143</v>
      </c>
      <c r="B1232" t="s">
        <v>1857</v>
      </c>
      <c r="C1232" t="s">
        <v>1858</v>
      </c>
      <c r="D1232">
        <v>2105104</v>
      </c>
      <c r="E1232" t="s">
        <v>1894</v>
      </c>
      <c r="F1232">
        <v>1</v>
      </c>
      <c r="G1232" t="s">
        <v>734</v>
      </c>
      <c r="H1232" t="s">
        <v>734</v>
      </c>
      <c r="I1232" t="s">
        <v>3085</v>
      </c>
      <c r="J1232">
        <v>0</v>
      </c>
      <c r="K1232" t="s">
        <v>3086</v>
      </c>
      <c r="L1232" s="1">
        <v>46196.027708333335</v>
      </c>
      <c r="M1232" s="1">
        <v>46196.02783564815</v>
      </c>
      <c r="N1232">
        <v>1036</v>
      </c>
      <c r="O1232" t="s">
        <v>1849</v>
      </c>
      <c r="P1232">
        <v>68</v>
      </c>
      <c r="Q1232">
        <v>6.8</v>
      </c>
      <c r="R1232" t="s">
        <v>1851</v>
      </c>
      <c r="S1232" t="s">
        <v>1851</v>
      </c>
      <c r="T1232" t="s">
        <v>1851</v>
      </c>
      <c r="U1232" t="s">
        <v>4742</v>
      </c>
      <c r="V1232" t="s">
        <v>1851</v>
      </c>
      <c r="W1232" t="s">
        <v>1851</v>
      </c>
      <c r="X1232" s="1">
        <v>46196.02783564815</v>
      </c>
    </row>
    <row r="1233" spans="1:24">
      <c r="A1233">
        <v>1144</v>
      </c>
      <c r="B1233" t="s">
        <v>1857</v>
      </c>
      <c r="C1233" t="s">
        <v>1858</v>
      </c>
      <c r="D1233">
        <v>3130101</v>
      </c>
      <c r="E1233" t="s">
        <v>1885</v>
      </c>
      <c r="F1233">
        <v>1</v>
      </c>
      <c r="G1233" t="s">
        <v>1054</v>
      </c>
      <c r="H1233" t="s">
        <v>2846</v>
      </c>
      <c r="I1233" t="s">
        <v>1887</v>
      </c>
      <c r="J1233">
        <v>1</v>
      </c>
      <c r="K1233" t="s">
        <v>1888</v>
      </c>
      <c r="L1233" s="1">
        <v>46196.027696759258</v>
      </c>
      <c r="M1233" s="1">
        <v>46196.028055555558</v>
      </c>
      <c r="N1233">
        <v>3129</v>
      </c>
      <c r="O1233" t="s">
        <v>1849</v>
      </c>
      <c r="P1233">
        <v>65</v>
      </c>
      <c r="Q1233">
        <v>6.5</v>
      </c>
      <c r="R1233" t="s">
        <v>4743</v>
      </c>
      <c r="S1233" t="s">
        <v>1851</v>
      </c>
      <c r="T1233" t="s">
        <v>1851</v>
      </c>
      <c r="U1233" t="s">
        <v>4744</v>
      </c>
      <c r="V1233" t="s">
        <v>1851</v>
      </c>
      <c r="W1233" t="s">
        <v>1851</v>
      </c>
      <c r="X1233" s="1">
        <v>46196.028055555558</v>
      </c>
    </row>
    <row r="1234" spans="1:24">
      <c r="A1234">
        <v>1145</v>
      </c>
      <c r="B1234" t="s">
        <v>1857</v>
      </c>
      <c r="C1234" t="s">
        <v>1858</v>
      </c>
      <c r="D1234">
        <v>3130101</v>
      </c>
      <c r="E1234" t="s">
        <v>1894</v>
      </c>
      <c r="F1234">
        <v>1</v>
      </c>
      <c r="G1234" t="s">
        <v>1054</v>
      </c>
      <c r="H1234" t="s">
        <v>1054</v>
      </c>
      <c r="I1234" t="s">
        <v>2854</v>
      </c>
      <c r="J1234">
        <v>0</v>
      </c>
      <c r="K1234" t="s">
        <v>2855</v>
      </c>
      <c r="L1234" s="1">
        <v>46196.02820601852</v>
      </c>
      <c r="M1234" s="1">
        <v>46196.028391203705</v>
      </c>
      <c r="N1234">
        <v>1651</v>
      </c>
      <c r="O1234" t="s">
        <v>1849</v>
      </c>
      <c r="P1234">
        <v>74</v>
      </c>
      <c r="Q1234">
        <v>7.4</v>
      </c>
      <c r="R1234" t="s">
        <v>1851</v>
      </c>
      <c r="S1234" t="s">
        <v>1851</v>
      </c>
      <c r="T1234" t="s">
        <v>1851</v>
      </c>
      <c r="U1234" t="s">
        <v>4745</v>
      </c>
      <c r="V1234" t="s">
        <v>1851</v>
      </c>
      <c r="W1234" t="s">
        <v>1851</v>
      </c>
      <c r="X1234" s="1">
        <v>46196.028391203705</v>
      </c>
    </row>
    <row r="1235" spans="1:24">
      <c r="A1235">
        <v>1146</v>
      </c>
      <c r="B1235" t="s">
        <v>1857</v>
      </c>
      <c r="C1235" t="s">
        <v>1858</v>
      </c>
      <c r="D1235">
        <v>4109708</v>
      </c>
      <c r="E1235" t="s">
        <v>1885</v>
      </c>
      <c r="F1235">
        <v>1</v>
      </c>
      <c r="G1235" t="s">
        <v>1470</v>
      </c>
      <c r="H1235" t="s">
        <v>2786</v>
      </c>
      <c r="I1235" t="s">
        <v>1887</v>
      </c>
      <c r="J1235">
        <v>1</v>
      </c>
      <c r="K1235" t="s">
        <v>1888</v>
      </c>
      <c r="L1235" s="1">
        <v>46196.027789351851</v>
      </c>
      <c r="M1235" s="1">
        <v>46196.028460648151</v>
      </c>
      <c r="N1235">
        <v>5767</v>
      </c>
      <c r="O1235" t="s">
        <v>1849</v>
      </c>
      <c r="P1235">
        <v>39</v>
      </c>
      <c r="Q1235">
        <v>3.9</v>
      </c>
      <c r="R1235" t="s">
        <v>4746</v>
      </c>
      <c r="S1235" t="s">
        <v>1851</v>
      </c>
      <c r="T1235" t="s">
        <v>1851</v>
      </c>
      <c r="U1235" t="s">
        <v>4747</v>
      </c>
      <c r="V1235" t="s">
        <v>1851</v>
      </c>
      <c r="W1235" t="s">
        <v>1851</v>
      </c>
      <c r="X1235" s="1">
        <v>46196.028460648151</v>
      </c>
    </row>
    <row r="1236" spans="1:24">
      <c r="A1236">
        <v>1147</v>
      </c>
      <c r="B1236" t="s">
        <v>1857</v>
      </c>
      <c r="C1236" t="s">
        <v>1858</v>
      </c>
      <c r="D1236">
        <v>4109708</v>
      </c>
      <c r="E1236" t="s">
        <v>1894</v>
      </c>
      <c r="F1236">
        <v>1</v>
      </c>
      <c r="G1236" t="s">
        <v>1470</v>
      </c>
      <c r="H1236" t="s">
        <v>1470</v>
      </c>
      <c r="I1236" t="s">
        <v>2789</v>
      </c>
      <c r="J1236">
        <v>0</v>
      </c>
      <c r="K1236" t="s">
        <v>2790</v>
      </c>
      <c r="L1236" s="1">
        <v>46196.028611111113</v>
      </c>
      <c r="M1236" s="1">
        <v>46196.028761574074</v>
      </c>
      <c r="N1236">
        <v>1296</v>
      </c>
      <c r="O1236" t="s">
        <v>1849</v>
      </c>
      <c r="P1236">
        <v>45</v>
      </c>
      <c r="Q1236">
        <v>4.5</v>
      </c>
      <c r="R1236" t="s">
        <v>1851</v>
      </c>
      <c r="S1236" t="s">
        <v>1851</v>
      </c>
      <c r="T1236" t="s">
        <v>1851</v>
      </c>
      <c r="U1236" t="s">
        <v>4748</v>
      </c>
      <c r="V1236" t="s">
        <v>1851</v>
      </c>
      <c r="W1236" t="s">
        <v>1851</v>
      </c>
      <c r="X1236" s="1">
        <v>46196.028761574074</v>
      </c>
    </row>
    <row r="1237" spans="1:24">
      <c r="A1237">
        <v>1148</v>
      </c>
      <c r="B1237" t="s">
        <v>1857</v>
      </c>
      <c r="C1237" t="s">
        <v>1858</v>
      </c>
      <c r="D1237">
        <v>2105203</v>
      </c>
      <c r="E1237" t="s">
        <v>1885</v>
      </c>
      <c r="F1237">
        <v>1</v>
      </c>
      <c r="G1237" t="s">
        <v>732</v>
      </c>
      <c r="H1237" t="s">
        <v>3106</v>
      </c>
      <c r="I1237" t="s">
        <v>1887</v>
      </c>
      <c r="J1237">
        <v>1</v>
      </c>
      <c r="K1237" t="s">
        <v>1888</v>
      </c>
      <c r="L1237" s="1">
        <v>46196.027881944443</v>
      </c>
      <c r="M1237" s="1">
        <v>46196.028935185182</v>
      </c>
      <c r="N1237">
        <v>9015</v>
      </c>
      <c r="O1237" t="s">
        <v>1849</v>
      </c>
      <c r="P1237">
        <v>69</v>
      </c>
      <c r="Q1237">
        <v>6.9</v>
      </c>
      <c r="R1237" t="s">
        <v>4749</v>
      </c>
      <c r="S1237" t="s">
        <v>1851</v>
      </c>
      <c r="T1237" t="s">
        <v>1851</v>
      </c>
      <c r="U1237" t="s">
        <v>4750</v>
      </c>
      <c r="V1237" t="s">
        <v>1851</v>
      </c>
      <c r="W1237" t="s">
        <v>1851</v>
      </c>
      <c r="X1237" s="1">
        <v>46196.028935185182</v>
      </c>
    </row>
    <row r="1238" spans="1:24">
      <c r="A1238">
        <v>1149</v>
      </c>
      <c r="B1238" t="s">
        <v>1857</v>
      </c>
      <c r="C1238" t="s">
        <v>1858</v>
      </c>
      <c r="D1238">
        <v>2105203</v>
      </c>
      <c r="E1238" t="s">
        <v>1894</v>
      </c>
      <c r="F1238">
        <v>1</v>
      </c>
      <c r="G1238" t="s">
        <v>732</v>
      </c>
      <c r="H1238" t="s">
        <v>732</v>
      </c>
      <c r="I1238" t="s">
        <v>3112</v>
      </c>
      <c r="J1238">
        <v>0</v>
      </c>
      <c r="K1238" t="s">
        <v>3113</v>
      </c>
      <c r="L1238" s="1">
        <v>46196.029074074075</v>
      </c>
      <c r="M1238" s="1">
        <v>46196.029236111113</v>
      </c>
      <c r="N1238">
        <v>1428</v>
      </c>
      <c r="O1238" t="s">
        <v>1849</v>
      </c>
      <c r="P1238">
        <v>65</v>
      </c>
      <c r="Q1238">
        <v>6.5</v>
      </c>
      <c r="R1238" t="s">
        <v>1851</v>
      </c>
      <c r="S1238" t="s">
        <v>1851</v>
      </c>
      <c r="T1238" t="s">
        <v>1851</v>
      </c>
      <c r="U1238" t="s">
        <v>4751</v>
      </c>
      <c r="V1238" t="s">
        <v>1851</v>
      </c>
      <c r="W1238" t="s">
        <v>1851</v>
      </c>
      <c r="X1238" s="1">
        <v>46196.029236111113</v>
      </c>
    </row>
    <row r="1239" spans="1:24">
      <c r="A1239">
        <v>1150</v>
      </c>
      <c r="B1239" t="s">
        <v>1857</v>
      </c>
      <c r="C1239" t="s">
        <v>1858</v>
      </c>
      <c r="D1239">
        <v>2106631</v>
      </c>
      <c r="E1239" t="s">
        <v>1885</v>
      </c>
      <c r="F1239">
        <v>1</v>
      </c>
      <c r="G1239" t="s">
        <v>615</v>
      </c>
      <c r="H1239" t="s">
        <v>3122</v>
      </c>
      <c r="I1239" t="s">
        <v>1887</v>
      </c>
      <c r="J1239">
        <v>1</v>
      </c>
      <c r="K1239" t="s">
        <v>1888</v>
      </c>
      <c r="L1239" s="1">
        <v>46196.029270833336</v>
      </c>
      <c r="M1239" s="1">
        <v>46196.029594907406</v>
      </c>
      <c r="N1239">
        <v>2773</v>
      </c>
      <c r="O1239" t="s">
        <v>1849</v>
      </c>
      <c r="P1239">
        <v>60</v>
      </c>
      <c r="Q1239">
        <v>6</v>
      </c>
      <c r="R1239" t="s">
        <v>4752</v>
      </c>
      <c r="S1239" t="s">
        <v>1851</v>
      </c>
      <c r="T1239" t="s">
        <v>1851</v>
      </c>
      <c r="U1239" t="s">
        <v>4753</v>
      </c>
      <c r="V1239" t="s">
        <v>1851</v>
      </c>
      <c r="W1239" t="s">
        <v>1851</v>
      </c>
      <c r="X1239" s="1">
        <v>46196.029594907406</v>
      </c>
    </row>
    <row r="1240" spans="1:24">
      <c r="A1240">
        <v>1151</v>
      </c>
      <c r="B1240" t="s">
        <v>1857</v>
      </c>
      <c r="C1240" t="s">
        <v>1858</v>
      </c>
      <c r="D1240">
        <v>2106631</v>
      </c>
      <c r="E1240" t="s">
        <v>1894</v>
      </c>
      <c r="F1240">
        <v>1</v>
      </c>
      <c r="G1240" t="s">
        <v>615</v>
      </c>
      <c r="H1240" t="s">
        <v>615</v>
      </c>
      <c r="I1240" t="s">
        <v>3131</v>
      </c>
      <c r="J1240">
        <v>0</v>
      </c>
      <c r="K1240" t="s">
        <v>3132</v>
      </c>
      <c r="L1240" s="1">
        <v>46196.029733796298</v>
      </c>
      <c r="M1240" s="1">
        <v>46196.029849537037</v>
      </c>
      <c r="N1240">
        <v>1004</v>
      </c>
      <c r="O1240" t="s">
        <v>1849</v>
      </c>
      <c r="P1240">
        <v>66</v>
      </c>
      <c r="Q1240">
        <v>6.6</v>
      </c>
      <c r="R1240" t="s">
        <v>1851</v>
      </c>
      <c r="S1240" t="s">
        <v>1851</v>
      </c>
      <c r="T1240" t="s">
        <v>1851</v>
      </c>
      <c r="U1240" t="s">
        <v>4754</v>
      </c>
      <c r="V1240" t="s">
        <v>1851</v>
      </c>
      <c r="W1240" t="s">
        <v>1851</v>
      </c>
      <c r="X1240" s="1">
        <v>46196.029849537037</v>
      </c>
    </row>
    <row r="1241" spans="1:24">
      <c r="A1241">
        <v>1152</v>
      </c>
      <c r="B1241" t="s">
        <v>1857</v>
      </c>
      <c r="C1241" t="s">
        <v>1858</v>
      </c>
      <c r="D1241">
        <v>3131505</v>
      </c>
      <c r="E1241" t="s">
        <v>1885</v>
      </c>
      <c r="F1241">
        <v>1</v>
      </c>
      <c r="G1241" t="s">
        <v>1232</v>
      </c>
      <c r="H1241" t="s">
        <v>2903</v>
      </c>
      <c r="I1241" t="s">
        <v>1887</v>
      </c>
      <c r="J1241">
        <v>1</v>
      </c>
      <c r="K1241" t="s">
        <v>1888</v>
      </c>
      <c r="L1241" s="1">
        <v>46196.028437499997</v>
      </c>
      <c r="M1241" s="1">
        <v>46196.030613425923</v>
      </c>
      <c r="N1241">
        <v>18722</v>
      </c>
      <c r="O1241" t="s">
        <v>1854</v>
      </c>
      <c r="R1241" t="s">
        <v>4755</v>
      </c>
      <c r="S1241" t="s">
        <v>1851</v>
      </c>
      <c r="T1241" t="s">
        <v>1851</v>
      </c>
      <c r="U1241" t="s">
        <v>4756</v>
      </c>
      <c r="V1241" t="s">
        <v>1854</v>
      </c>
      <c r="W1241" t="s">
        <v>1851</v>
      </c>
      <c r="X1241" s="1">
        <v>46196.030613425923</v>
      </c>
    </row>
    <row r="1242" spans="1:24">
      <c r="A1242">
        <v>1153</v>
      </c>
      <c r="B1242" t="s">
        <v>1857</v>
      </c>
      <c r="C1242" t="s">
        <v>1858</v>
      </c>
      <c r="D1242">
        <v>3131505</v>
      </c>
      <c r="E1242" t="s">
        <v>1885</v>
      </c>
      <c r="F1242">
        <v>2</v>
      </c>
      <c r="G1242" t="s">
        <v>1232</v>
      </c>
      <c r="H1242" t="s">
        <v>2903</v>
      </c>
      <c r="I1242" t="s">
        <v>1887</v>
      </c>
      <c r="J1242">
        <v>1</v>
      </c>
      <c r="K1242" t="s">
        <v>1888</v>
      </c>
      <c r="L1242" s="1">
        <v>46196.030810185184</v>
      </c>
      <c r="M1242" s="1">
        <v>46196.030902777777</v>
      </c>
      <c r="N1242">
        <v>843</v>
      </c>
      <c r="O1242" t="s">
        <v>1849</v>
      </c>
      <c r="P1242">
        <v>92</v>
      </c>
      <c r="Q1242">
        <v>9.1999999999999993</v>
      </c>
      <c r="R1242" t="s">
        <v>4757</v>
      </c>
      <c r="S1242" t="s">
        <v>1851</v>
      </c>
      <c r="T1242" t="s">
        <v>1851</v>
      </c>
      <c r="U1242" t="s">
        <v>4756</v>
      </c>
      <c r="V1242" t="s">
        <v>1851</v>
      </c>
      <c r="W1242" t="s">
        <v>1851</v>
      </c>
      <c r="X1242" s="1">
        <v>46196.030902777777</v>
      </c>
    </row>
    <row r="1243" spans="1:24">
      <c r="A1243">
        <v>1154</v>
      </c>
      <c r="B1243" t="s">
        <v>1857</v>
      </c>
      <c r="C1243" t="s">
        <v>1858</v>
      </c>
      <c r="D1243">
        <v>4111209</v>
      </c>
      <c r="E1243" t="s">
        <v>1885</v>
      </c>
      <c r="F1243">
        <v>1</v>
      </c>
      <c r="G1243" t="s">
        <v>1777</v>
      </c>
      <c r="H1243" t="s">
        <v>2805</v>
      </c>
      <c r="I1243" t="s">
        <v>1887</v>
      </c>
      <c r="J1243">
        <v>1</v>
      </c>
      <c r="K1243" t="s">
        <v>1888</v>
      </c>
      <c r="L1243" s="1">
        <v>46196.028796296298</v>
      </c>
      <c r="M1243" s="1">
        <v>46196.030972222223</v>
      </c>
      <c r="N1243">
        <v>18806</v>
      </c>
      <c r="O1243" t="s">
        <v>1854</v>
      </c>
      <c r="R1243" t="s">
        <v>4758</v>
      </c>
      <c r="S1243" t="s">
        <v>1851</v>
      </c>
      <c r="T1243" t="s">
        <v>1851</v>
      </c>
      <c r="U1243" t="s">
        <v>4759</v>
      </c>
      <c r="V1243" t="s">
        <v>1854</v>
      </c>
      <c r="W1243" t="s">
        <v>1851</v>
      </c>
      <c r="X1243" s="1">
        <v>46196.030972222223</v>
      </c>
    </row>
    <row r="1244" spans="1:24">
      <c r="A1244">
        <v>1155</v>
      </c>
      <c r="B1244" t="s">
        <v>1857</v>
      </c>
      <c r="C1244" t="s">
        <v>1858</v>
      </c>
      <c r="D1244">
        <v>2107605</v>
      </c>
      <c r="E1244" t="s">
        <v>1885</v>
      </c>
      <c r="F1244">
        <v>1</v>
      </c>
      <c r="G1244" t="s">
        <v>610</v>
      </c>
      <c r="H1244" t="s">
        <v>3146</v>
      </c>
      <c r="I1244" t="s">
        <v>1887</v>
      </c>
      <c r="J1244">
        <v>1</v>
      </c>
      <c r="K1244" t="s">
        <v>1888</v>
      </c>
      <c r="L1244" s="1">
        <v>46196.029895833337</v>
      </c>
      <c r="M1244" s="1">
        <v>46196.030995370369</v>
      </c>
      <c r="N1244">
        <v>9462</v>
      </c>
      <c r="O1244" t="s">
        <v>1849</v>
      </c>
      <c r="P1244">
        <v>64</v>
      </c>
      <c r="Q1244">
        <v>6.4</v>
      </c>
      <c r="R1244" t="s">
        <v>4760</v>
      </c>
      <c r="S1244" t="s">
        <v>1851</v>
      </c>
      <c r="T1244" t="s">
        <v>1851</v>
      </c>
      <c r="U1244" t="s">
        <v>4761</v>
      </c>
      <c r="V1244" t="s">
        <v>1851</v>
      </c>
      <c r="W1244" t="s">
        <v>1851</v>
      </c>
      <c r="X1244" s="1">
        <v>46196.030995370369</v>
      </c>
    </row>
    <row r="1245" spans="1:24">
      <c r="A1245">
        <v>1156</v>
      </c>
      <c r="B1245" t="s">
        <v>1857</v>
      </c>
      <c r="C1245" t="s">
        <v>1858</v>
      </c>
      <c r="D1245">
        <v>3131505</v>
      </c>
      <c r="E1245" t="s">
        <v>1894</v>
      </c>
      <c r="F1245">
        <v>1</v>
      </c>
      <c r="G1245" t="s">
        <v>1232</v>
      </c>
      <c r="H1245" t="s">
        <v>2919</v>
      </c>
      <c r="I1245" t="s">
        <v>2920</v>
      </c>
      <c r="J1245">
        <v>1</v>
      </c>
      <c r="K1245" t="s">
        <v>2921</v>
      </c>
      <c r="L1245" s="1">
        <v>46196.031053240738</v>
      </c>
      <c r="M1245" s="1">
        <v>46196.0312037037</v>
      </c>
      <c r="N1245">
        <v>1301</v>
      </c>
      <c r="O1245" t="s">
        <v>1849</v>
      </c>
      <c r="P1245">
        <v>83</v>
      </c>
      <c r="Q1245">
        <v>8.3000000000000007</v>
      </c>
      <c r="R1245" t="s">
        <v>1851</v>
      </c>
      <c r="S1245" t="s">
        <v>1851</v>
      </c>
      <c r="T1245" t="s">
        <v>1851</v>
      </c>
      <c r="U1245" t="s">
        <v>4762</v>
      </c>
      <c r="V1245" t="s">
        <v>1851</v>
      </c>
      <c r="W1245" t="s">
        <v>1851</v>
      </c>
      <c r="X1245" s="1">
        <v>46196.0312037037</v>
      </c>
    </row>
    <row r="1246" spans="1:24">
      <c r="A1246">
        <v>1157</v>
      </c>
      <c r="B1246" t="s">
        <v>1857</v>
      </c>
      <c r="C1246" t="s">
        <v>1858</v>
      </c>
      <c r="D1246">
        <v>2107605</v>
      </c>
      <c r="E1246" t="s">
        <v>1894</v>
      </c>
      <c r="F1246">
        <v>1</v>
      </c>
      <c r="G1246" t="s">
        <v>610</v>
      </c>
      <c r="H1246" t="s">
        <v>610</v>
      </c>
      <c r="I1246" t="s">
        <v>3149</v>
      </c>
      <c r="J1246">
        <v>0</v>
      </c>
      <c r="K1246" t="s">
        <v>3150</v>
      </c>
      <c r="L1246" s="1">
        <v>46196.031122685185</v>
      </c>
      <c r="M1246" s="1">
        <v>46196.0312962963</v>
      </c>
      <c r="N1246">
        <v>1495</v>
      </c>
      <c r="O1246" t="s">
        <v>1849</v>
      </c>
      <c r="P1246">
        <v>63</v>
      </c>
      <c r="Q1246">
        <v>6.3</v>
      </c>
      <c r="R1246" t="s">
        <v>1851</v>
      </c>
      <c r="S1246" t="s">
        <v>1851</v>
      </c>
      <c r="T1246" t="s">
        <v>1851</v>
      </c>
      <c r="U1246" t="s">
        <v>4763</v>
      </c>
      <c r="V1246" t="s">
        <v>1851</v>
      </c>
      <c r="W1246" t="s">
        <v>1851</v>
      </c>
      <c r="X1246" s="1">
        <v>46196.0312962963</v>
      </c>
    </row>
    <row r="1247" spans="1:24">
      <c r="A1247">
        <v>1158</v>
      </c>
      <c r="B1247" t="s">
        <v>1857</v>
      </c>
      <c r="C1247" t="s">
        <v>1858</v>
      </c>
      <c r="D1247">
        <v>4111209</v>
      </c>
      <c r="E1247" t="s">
        <v>1885</v>
      </c>
      <c r="F1247">
        <v>2</v>
      </c>
      <c r="G1247" t="s">
        <v>1777</v>
      </c>
      <c r="H1247" t="s">
        <v>2805</v>
      </c>
      <c r="I1247" t="s">
        <v>1887</v>
      </c>
      <c r="J1247">
        <v>1</v>
      </c>
      <c r="K1247" t="s">
        <v>1888</v>
      </c>
      <c r="L1247" s="1">
        <v>46196.031145833331</v>
      </c>
      <c r="M1247" s="1">
        <v>46196.031365740739</v>
      </c>
      <c r="N1247">
        <v>1906</v>
      </c>
      <c r="O1247" t="s">
        <v>1849</v>
      </c>
      <c r="P1247">
        <v>72</v>
      </c>
      <c r="Q1247">
        <v>7.2</v>
      </c>
      <c r="R1247" t="s">
        <v>4764</v>
      </c>
      <c r="S1247" t="s">
        <v>1851</v>
      </c>
      <c r="T1247" t="s">
        <v>1851</v>
      </c>
      <c r="U1247" t="s">
        <v>4759</v>
      </c>
      <c r="V1247" t="s">
        <v>1851</v>
      </c>
      <c r="W1247" t="s">
        <v>1851</v>
      </c>
      <c r="X1247" s="1">
        <v>46196.031365740739</v>
      </c>
    </row>
    <row r="1248" spans="1:24">
      <c r="A1248">
        <v>1159</v>
      </c>
      <c r="B1248" t="s">
        <v>1857</v>
      </c>
      <c r="C1248" t="s">
        <v>1858</v>
      </c>
      <c r="D1248">
        <v>4111209</v>
      </c>
      <c r="E1248" t="s">
        <v>1894</v>
      </c>
      <c r="F1248">
        <v>1</v>
      </c>
      <c r="G1248" t="s">
        <v>1777</v>
      </c>
      <c r="H1248" t="s">
        <v>1777</v>
      </c>
      <c r="I1248" t="s">
        <v>2812</v>
      </c>
      <c r="J1248">
        <v>0</v>
      </c>
      <c r="K1248" t="s">
        <v>2813</v>
      </c>
      <c r="L1248" s="1">
        <v>46196.031493055554</v>
      </c>
      <c r="M1248" s="1">
        <v>46196.031608796293</v>
      </c>
      <c r="N1248">
        <v>1002</v>
      </c>
      <c r="O1248" t="s">
        <v>1849</v>
      </c>
      <c r="P1248">
        <v>70</v>
      </c>
      <c r="Q1248">
        <v>7</v>
      </c>
      <c r="R1248" t="s">
        <v>1851</v>
      </c>
      <c r="S1248" t="s">
        <v>1851</v>
      </c>
      <c r="T1248" t="s">
        <v>1851</v>
      </c>
      <c r="U1248" t="s">
        <v>4765</v>
      </c>
      <c r="V1248" t="s">
        <v>1851</v>
      </c>
      <c r="W1248" t="s">
        <v>1851</v>
      </c>
      <c r="X1248" s="1">
        <v>46196.031608796293</v>
      </c>
    </row>
    <row r="1249" spans="1:24">
      <c r="A1249">
        <v>1160</v>
      </c>
      <c r="B1249" t="s">
        <v>1857</v>
      </c>
      <c r="C1249" t="s">
        <v>1858</v>
      </c>
      <c r="D1249">
        <v>2108801</v>
      </c>
      <c r="E1249" t="s">
        <v>1885</v>
      </c>
      <c r="F1249">
        <v>1</v>
      </c>
      <c r="G1249" t="s">
        <v>630</v>
      </c>
      <c r="H1249" t="s">
        <v>3152</v>
      </c>
      <c r="I1249" t="s">
        <v>1887</v>
      </c>
      <c r="J1249">
        <v>1</v>
      </c>
      <c r="K1249" t="s">
        <v>1888</v>
      </c>
      <c r="L1249" s="1">
        <v>46196.031342592592</v>
      </c>
      <c r="M1249" s="1">
        <v>46196.03162037037</v>
      </c>
      <c r="N1249">
        <v>2395</v>
      </c>
      <c r="O1249" t="s">
        <v>1849</v>
      </c>
      <c r="P1249">
        <v>69</v>
      </c>
      <c r="Q1249">
        <v>6.9</v>
      </c>
      <c r="R1249" t="s">
        <v>4766</v>
      </c>
      <c r="S1249" t="s">
        <v>1851</v>
      </c>
      <c r="T1249" t="s">
        <v>1851</v>
      </c>
      <c r="U1249" t="s">
        <v>4767</v>
      </c>
      <c r="V1249" t="s">
        <v>1851</v>
      </c>
      <c r="W1249" t="s">
        <v>1851</v>
      </c>
      <c r="X1249" s="1">
        <v>46196.03162037037</v>
      </c>
    </row>
    <row r="1250" spans="1:24">
      <c r="A1250">
        <v>1161</v>
      </c>
      <c r="B1250" t="s">
        <v>1857</v>
      </c>
      <c r="C1250" t="s">
        <v>1858</v>
      </c>
      <c r="D1250">
        <v>2108801</v>
      </c>
      <c r="E1250" t="s">
        <v>1894</v>
      </c>
      <c r="F1250">
        <v>1</v>
      </c>
      <c r="G1250" t="s">
        <v>630</v>
      </c>
      <c r="H1250" t="s">
        <v>630</v>
      </c>
      <c r="I1250" t="s">
        <v>3158</v>
      </c>
      <c r="J1250">
        <v>0</v>
      </c>
      <c r="K1250" t="s">
        <v>3159</v>
      </c>
      <c r="L1250" s="1">
        <v>46196.031770833331</v>
      </c>
      <c r="M1250" s="1">
        <v>46196.031898148147</v>
      </c>
      <c r="N1250">
        <v>1144</v>
      </c>
      <c r="O1250" t="s">
        <v>1849</v>
      </c>
      <c r="P1250">
        <v>60</v>
      </c>
      <c r="Q1250">
        <v>6</v>
      </c>
      <c r="R1250" t="s">
        <v>1851</v>
      </c>
      <c r="S1250" t="s">
        <v>1851</v>
      </c>
      <c r="T1250" t="s">
        <v>1851</v>
      </c>
      <c r="U1250" t="s">
        <v>4768</v>
      </c>
      <c r="V1250" t="s">
        <v>1851</v>
      </c>
      <c r="W1250" t="s">
        <v>1851</v>
      </c>
      <c r="X1250" s="1">
        <v>46196.031898148147</v>
      </c>
    </row>
    <row r="1251" spans="1:24">
      <c r="A1251">
        <v>1162</v>
      </c>
      <c r="B1251" t="s">
        <v>1857</v>
      </c>
      <c r="C1251" t="s">
        <v>1858</v>
      </c>
      <c r="D1251">
        <v>3133808</v>
      </c>
      <c r="E1251" t="s">
        <v>1885</v>
      </c>
      <c r="F1251">
        <v>1</v>
      </c>
      <c r="G1251" t="s">
        <v>1084</v>
      </c>
      <c r="H1251" t="s">
        <v>2935</v>
      </c>
      <c r="I1251" t="s">
        <v>1887</v>
      </c>
      <c r="J1251">
        <v>1</v>
      </c>
      <c r="K1251" t="s">
        <v>1888</v>
      </c>
      <c r="L1251" s="1">
        <v>46196.03125</v>
      </c>
      <c r="M1251" s="1">
        <v>46196.032002314816</v>
      </c>
      <c r="N1251">
        <v>6549</v>
      </c>
      <c r="O1251" t="s">
        <v>1849</v>
      </c>
      <c r="P1251">
        <v>92</v>
      </c>
      <c r="Q1251">
        <v>9.1999999999999993</v>
      </c>
      <c r="R1251" t="s">
        <v>4769</v>
      </c>
      <c r="S1251" t="s">
        <v>1851</v>
      </c>
      <c r="T1251" t="s">
        <v>1851</v>
      </c>
      <c r="U1251" t="s">
        <v>4770</v>
      </c>
      <c r="V1251" t="s">
        <v>1851</v>
      </c>
      <c r="W1251" t="s">
        <v>1851</v>
      </c>
      <c r="X1251" s="1">
        <v>46196.032002314816</v>
      </c>
    </row>
    <row r="1252" spans="1:24">
      <c r="A1252">
        <v>1163</v>
      </c>
      <c r="B1252" t="s">
        <v>1857</v>
      </c>
      <c r="C1252" t="s">
        <v>1858</v>
      </c>
      <c r="D1252">
        <v>4111258</v>
      </c>
      <c r="E1252" t="s">
        <v>1885</v>
      </c>
      <c r="F1252">
        <v>1</v>
      </c>
      <c r="G1252" t="s">
        <v>1767</v>
      </c>
      <c r="H1252" t="s">
        <v>2822</v>
      </c>
      <c r="I1252" t="s">
        <v>1887</v>
      </c>
      <c r="J1252">
        <v>1</v>
      </c>
      <c r="K1252" t="s">
        <v>1888</v>
      </c>
      <c r="L1252" s="1">
        <v>46196.031666666669</v>
      </c>
      <c r="M1252" s="1">
        <v>46196.032118055555</v>
      </c>
      <c r="N1252">
        <v>3884</v>
      </c>
      <c r="O1252" t="s">
        <v>1849</v>
      </c>
      <c r="P1252">
        <v>66</v>
      </c>
      <c r="Q1252">
        <v>6.6</v>
      </c>
      <c r="R1252" t="s">
        <v>4771</v>
      </c>
      <c r="S1252" t="s">
        <v>1851</v>
      </c>
      <c r="T1252" t="s">
        <v>1851</v>
      </c>
      <c r="U1252" t="s">
        <v>4772</v>
      </c>
      <c r="V1252" t="s">
        <v>1851</v>
      </c>
      <c r="W1252" t="s">
        <v>1851</v>
      </c>
      <c r="X1252" s="1">
        <v>46196.032118055555</v>
      </c>
    </row>
    <row r="1253" spans="1:24">
      <c r="A1253">
        <v>1164</v>
      </c>
      <c r="B1253" t="s">
        <v>1857</v>
      </c>
      <c r="C1253" t="s">
        <v>1858</v>
      </c>
      <c r="D1253">
        <v>3133808</v>
      </c>
      <c r="E1253" t="s">
        <v>1894</v>
      </c>
      <c r="F1253">
        <v>1</v>
      </c>
      <c r="G1253" t="s">
        <v>1084</v>
      </c>
      <c r="H1253" t="s">
        <v>1084</v>
      </c>
      <c r="I1253" t="s">
        <v>2942</v>
      </c>
      <c r="J1253">
        <v>0</v>
      </c>
      <c r="K1253" t="s">
        <v>2943</v>
      </c>
      <c r="L1253" s="1">
        <v>46196.032129629632</v>
      </c>
      <c r="M1253" s="1">
        <v>46196.032256944447</v>
      </c>
      <c r="N1253">
        <v>1035</v>
      </c>
      <c r="O1253" t="s">
        <v>1849</v>
      </c>
      <c r="P1253">
        <v>72</v>
      </c>
      <c r="Q1253">
        <v>7.2</v>
      </c>
      <c r="R1253" t="s">
        <v>1851</v>
      </c>
      <c r="S1253" t="s">
        <v>1851</v>
      </c>
      <c r="T1253" t="s">
        <v>1851</v>
      </c>
      <c r="U1253" t="s">
        <v>4773</v>
      </c>
      <c r="V1253" t="s">
        <v>1851</v>
      </c>
      <c r="W1253" t="s">
        <v>1851</v>
      </c>
      <c r="X1253" s="1">
        <v>46196.032256944447</v>
      </c>
    </row>
    <row r="1254" spans="1:24">
      <c r="A1254">
        <v>1165</v>
      </c>
      <c r="B1254" t="s">
        <v>1857</v>
      </c>
      <c r="C1254" t="s">
        <v>1858</v>
      </c>
      <c r="D1254">
        <v>2109809</v>
      </c>
      <c r="E1254" t="s">
        <v>1885</v>
      </c>
      <c r="F1254">
        <v>1</v>
      </c>
      <c r="G1254" t="s">
        <v>738</v>
      </c>
      <c r="H1254" t="s">
        <v>3165</v>
      </c>
      <c r="I1254" t="s">
        <v>1887</v>
      </c>
      <c r="J1254">
        <v>1</v>
      </c>
      <c r="K1254" t="s">
        <v>1888</v>
      </c>
      <c r="L1254" s="1">
        <v>46196.031944444447</v>
      </c>
      <c r="M1254" s="1">
        <v>46196.032256944447</v>
      </c>
      <c r="N1254">
        <v>2671</v>
      </c>
      <c r="O1254" t="s">
        <v>1849</v>
      </c>
      <c r="P1254">
        <v>69</v>
      </c>
      <c r="Q1254">
        <v>6.9</v>
      </c>
      <c r="R1254" t="s">
        <v>4774</v>
      </c>
      <c r="S1254" t="s">
        <v>1851</v>
      </c>
      <c r="T1254" t="s">
        <v>1851</v>
      </c>
      <c r="U1254" t="s">
        <v>4775</v>
      </c>
      <c r="V1254" t="s">
        <v>1851</v>
      </c>
      <c r="W1254" t="s">
        <v>1851</v>
      </c>
      <c r="X1254" s="1">
        <v>46196.032256944447</v>
      </c>
    </row>
    <row r="1255" spans="1:24">
      <c r="A1255">
        <v>1166</v>
      </c>
      <c r="B1255" t="s">
        <v>1857</v>
      </c>
      <c r="C1255" t="s">
        <v>1858</v>
      </c>
      <c r="D1255">
        <v>4111258</v>
      </c>
      <c r="E1255" t="s">
        <v>1894</v>
      </c>
      <c r="F1255">
        <v>1</v>
      </c>
      <c r="G1255" t="s">
        <v>1767</v>
      </c>
      <c r="H1255" t="s">
        <v>1767</v>
      </c>
      <c r="I1255" t="s">
        <v>2831</v>
      </c>
      <c r="J1255">
        <v>0</v>
      </c>
      <c r="K1255" t="s">
        <v>2832</v>
      </c>
      <c r="L1255" s="1">
        <v>46196.03224537037</v>
      </c>
      <c r="M1255" s="1">
        <v>46196.032430555555</v>
      </c>
      <c r="N1255">
        <v>1602</v>
      </c>
      <c r="O1255" t="s">
        <v>1849</v>
      </c>
      <c r="P1255">
        <v>67</v>
      </c>
      <c r="Q1255">
        <v>6.7</v>
      </c>
      <c r="R1255" t="s">
        <v>1851</v>
      </c>
      <c r="S1255" t="s">
        <v>1851</v>
      </c>
      <c r="T1255" t="s">
        <v>1851</v>
      </c>
      <c r="U1255" t="s">
        <v>4776</v>
      </c>
      <c r="V1255" t="s">
        <v>1851</v>
      </c>
      <c r="W1255" t="s">
        <v>1851</v>
      </c>
      <c r="X1255" s="1">
        <v>46196.032430555555</v>
      </c>
    </row>
    <row r="1256" spans="1:24">
      <c r="A1256">
        <v>1167</v>
      </c>
      <c r="B1256" t="s">
        <v>1857</v>
      </c>
      <c r="C1256" t="s">
        <v>1858</v>
      </c>
      <c r="D1256">
        <v>3136504</v>
      </c>
      <c r="E1256" t="s">
        <v>1885</v>
      </c>
      <c r="F1256">
        <v>1</v>
      </c>
      <c r="G1256" t="s">
        <v>1322</v>
      </c>
      <c r="H1256" t="s">
        <v>2946</v>
      </c>
      <c r="I1256" t="s">
        <v>1887</v>
      </c>
      <c r="J1256">
        <v>1</v>
      </c>
      <c r="K1256" t="s">
        <v>1888</v>
      </c>
      <c r="L1256" s="1">
        <v>46196.03230324074</v>
      </c>
      <c r="M1256" s="1">
        <v>46196.032453703701</v>
      </c>
      <c r="N1256">
        <v>1363</v>
      </c>
      <c r="O1256" t="s">
        <v>1849</v>
      </c>
      <c r="P1256">
        <v>92</v>
      </c>
      <c r="Q1256">
        <v>9.1999999999999993</v>
      </c>
      <c r="R1256" t="s">
        <v>4777</v>
      </c>
      <c r="S1256" t="s">
        <v>1851</v>
      </c>
      <c r="T1256" t="s">
        <v>1851</v>
      </c>
      <c r="U1256" t="s">
        <v>4778</v>
      </c>
      <c r="V1256" t="s">
        <v>1851</v>
      </c>
      <c r="W1256" t="s">
        <v>1851</v>
      </c>
      <c r="X1256" s="1">
        <v>46196.032453703701</v>
      </c>
    </row>
    <row r="1257" spans="1:24">
      <c r="A1257">
        <v>1168</v>
      </c>
      <c r="B1257" t="s">
        <v>1857</v>
      </c>
      <c r="C1257" t="s">
        <v>1858</v>
      </c>
      <c r="D1257">
        <v>2109809</v>
      </c>
      <c r="E1257" t="s">
        <v>1894</v>
      </c>
      <c r="F1257">
        <v>1</v>
      </c>
      <c r="G1257" t="s">
        <v>738</v>
      </c>
      <c r="H1257" t="s">
        <v>738</v>
      </c>
      <c r="I1257" t="s">
        <v>3171</v>
      </c>
      <c r="J1257">
        <v>0</v>
      </c>
      <c r="K1257" t="s">
        <v>3172</v>
      </c>
      <c r="L1257" s="1">
        <v>46196.032395833332</v>
      </c>
      <c r="M1257" s="1">
        <v>46196.032523148147</v>
      </c>
      <c r="N1257">
        <v>1136</v>
      </c>
      <c r="O1257" t="s">
        <v>1849</v>
      </c>
      <c r="P1257">
        <v>60</v>
      </c>
      <c r="Q1257">
        <v>6</v>
      </c>
      <c r="R1257" t="s">
        <v>1851</v>
      </c>
      <c r="S1257" t="s">
        <v>1851</v>
      </c>
      <c r="T1257" t="s">
        <v>1851</v>
      </c>
      <c r="U1257" t="s">
        <v>4779</v>
      </c>
      <c r="V1257" t="s">
        <v>1851</v>
      </c>
      <c r="W1257" t="s">
        <v>1851</v>
      </c>
      <c r="X1257" s="1">
        <v>46196.032523148147</v>
      </c>
    </row>
    <row r="1258" spans="1:24">
      <c r="A1258">
        <v>1169</v>
      </c>
      <c r="B1258" t="s">
        <v>1857</v>
      </c>
      <c r="C1258" t="s">
        <v>1858</v>
      </c>
      <c r="D1258">
        <v>3136504</v>
      </c>
      <c r="E1258" t="s">
        <v>1894</v>
      </c>
      <c r="F1258">
        <v>1</v>
      </c>
      <c r="G1258" t="s">
        <v>1322</v>
      </c>
      <c r="H1258" t="s">
        <v>1322</v>
      </c>
      <c r="I1258" t="s">
        <v>2952</v>
      </c>
      <c r="J1258">
        <v>0</v>
      </c>
      <c r="K1258" t="s">
        <v>2953</v>
      </c>
      <c r="L1258" s="1">
        <v>46196.032592592594</v>
      </c>
      <c r="M1258" s="1">
        <v>46196.032731481479</v>
      </c>
      <c r="N1258">
        <v>1202</v>
      </c>
      <c r="O1258" t="s">
        <v>1849</v>
      </c>
      <c r="P1258">
        <v>65</v>
      </c>
      <c r="Q1258">
        <v>6.5</v>
      </c>
      <c r="R1258" t="s">
        <v>1851</v>
      </c>
      <c r="S1258" t="s">
        <v>1851</v>
      </c>
      <c r="T1258" t="s">
        <v>1851</v>
      </c>
      <c r="U1258" t="s">
        <v>4780</v>
      </c>
      <c r="V1258" t="s">
        <v>1851</v>
      </c>
      <c r="W1258" t="s">
        <v>1851</v>
      </c>
      <c r="X1258" s="1">
        <v>46196.032731481479</v>
      </c>
    </row>
    <row r="1259" spans="1:24">
      <c r="A1259">
        <v>1170</v>
      </c>
      <c r="B1259" t="s">
        <v>1857</v>
      </c>
      <c r="C1259" t="s">
        <v>1858</v>
      </c>
      <c r="D1259">
        <v>4111704</v>
      </c>
      <c r="E1259" t="s">
        <v>1885</v>
      </c>
      <c r="F1259">
        <v>1</v>
      </c>
      <c r="G1259" t="s">
        <v>1802</v>
      </c>
      <c r="H1259" t="s">
        <v>2843</v>
      </c>
      <c r="I1259" t="s">
        <v>1887</v>
      </c>
      <c r="J1259">
        <v>1</v>
      </c>
      <c r="K1259" t="s">
        <v>1888</v>
      </c>
      <c r="L1259" s="1">
        <v>46196.032476851855</v>
      </c>
      <c r="M1259" s="1">
        <v>46196.032870370371</v>
      </c>
      <c r="N1259">
        <v>3442</v>
      </c>
      <c r="O1259" t="s">
        <v>1849</v>
      </c>
      <c r="P1259">
        <v>65</v>
      </c>
      <c r="Q1259">
        <v>6.5</v>
      </c>
      <c r="R1259" t="s">
        <v>4781</v>
      </c>
      <c r="S1259" t="s">
        <v>1851</v>
      </c>
      <c r="T1259" t="s">
        <v>1851</v>
      </c>
      <c r="U1259" t="s">
        <v>4782</v>
      </c>
      <c r="V1259" t="s">
        <v>1851</v>
      </c>
      <c r="W1259" t="s">
        <v>1851</v>
      </c>
      <c r="X1259" s="1">
        <v>46196.032870370371</v>
      </c>
    </row>
    <row r="1260" spans="1:24">
      <c r="A1260">
        <v>1171</v>
      </c>
      <c r="B1260" t="s">
        <v>1857</v>
      </c>
      <c r="C1260" t="s">
        <v>1858</v>
      </c>
      <c r="D1260">
        <v>2109908</v>
      </c>
      <c r="E1260" t="s">
        <v>1885</v>
      </c>
      <c r="F1260">
        <v>1</v>
      </c>
      <c r="G1260" t="s">
        <v>556</v>
      </c>
      <c r="H1260" t="s">
        <v>3180</v>
      </c>
      <c r="I1260" t="s">
        <v>1887</v>
      </c>
      <c r="J1260">
        <v>1</v>
      </c>
      <c r="K1260" t="s">
        <v>1888</v>
      </c>
      <c r="L1260" s="1">
        <v>46196.032638888886</v>
      </c>
      <c r="M1260" s="1">
        <v>46196.032951388886</v>
      </c>
      <c r="N1260">
        <v>2744</v>
      </c>
      <c r="O1260" t="s">
        <v>1849</v>
      </c>
      <c r="P1260">
        <v>65</v>
      </c>
      <c r="Q1260">
        <v>6.5</v>
      </c>
      <c r="R1260" t="s">
        <v>4783</v>
      </c>
      <c r="S1260" t="s">
        <v>1851</v>
      </c>
      <c r="T1260" t="s">
        <v>1851</v>
      </c>
      <c r="U1260" t="s">
        <v>4784</v>
      </c>
      <c r="V1260" t="s">
        <v>1851</v>
      </c>
      <c r="W1260" t="s">
        <v>1851</v>
      </c>
      <c r="X1260" s="1">
        <v>46196.032951388886</v>
      </c>
    </row>
    <row r="1261" spans="1:24">
      <c r="A1261">
        <v>1172</v>
      </c>
      <c r="B1261" t="s">
        <v>1857</v>
      </c>
      <c r="C1261" t="s">
        <v>1858</v>
      </c>
      <c r="D1261">
        <v>3137403</v>
      </c>
      <c r="E1261" t="s">
        <v>1885</v>
      </c>
      <c r="F1261">
        <v>1</v>
      </c>
      <c r="G1261" t="s">
        <v>1372</v>
      </c>
      <c r="H1261" t="s">
        <v>2956</v>
      </c>
      <c r="I1261" t="s">
        <v>1887</v>
      </c>
      <c r="J1261">
        <v>1</v>
      </c>
      <c r="K1261" t="s">
        <v>1888</v>
      </c>
      <c r="L1261" s="1">
        <v>46196.032789351855</v>
      </c>
      <c r="M1261" s="1">
        <v>46196.032962962963</v>
      </c>
      <c r="N1261">
        <v>1421</v>
      </c>
      <c r="O1261" t="s">
        <v>1849</v>
      </c>
      <c r="P1261">
        <v>92</v>
      </c>
      <c r="Q1261">
        <v>9.1999999999999993</v>
      </c>
      <c r="R1261" t="s">
        <v>4785</v>
      </c>
      <c r="S1261" t="s">
        <v>1851</v>
      </c>
      <c r="T1261" t="s">
        <v>1851</v>
      </c>
      <c r="U1261" t="s">
        <v>4786</v>
      </c>
      <c r="V1261" t="s">
        <v>1851</v>
      </c>
      <c r="W1261" t="s">
        <v>1851</v>
      </c>
      <c r="X1261" s="1">
        <v>46196.032962962963</v>
      </c>
    </row>
    <row r="1262" spans="1:24">
      <c r="A1262">
        <v>1173</v>
      </c>
      <c r="B1262" t="s">
        <v>1857</v>
      </c>
      <c r="C1262" t="s">
        <v>1858</v>
      </c>
      <c r="D1262">
        <v>2109908</v>
      </c>
      <c r="E1262" t="s">
        <v>1894</v>
      </c>
      <c r="F1262">
        <v>1</v>
      </c>
      <c r="G1262" t="s">
        <v>556</v>
      </c>
      <c r="H1262" t="s">
        <v>3183</v>
      </c>
      <c r="I1262" t="s">
        <v>3184</v>
      </c>
      <c r="J1262">
        <v>1</v>
      </c>
      <c r="K1262" t="s">
        <v>3185</v>
      </c>
      <c r="L1262" s="1">
        <v>46196.033090277779</v>
      </c>
      <c r="M1262" s="1">
        <v>46196.033148148148</v>
      </c>
      <c r="N1262">
        <v>463</v>
      </c>
      <c r="O1262" t="s">
        <v>1849</v>
      </c>
      <c r="P1262">
        <v>66</v>
      </c>
      <c r="Q1262">
        <v>6.6</v>
      </c>
      <c r="R1262" t="s">
        <v>1851</v>
      </c>
      <c r="S1262" t="s">
        <v>1851</v>
      </c>
      <c r="T1262" t="s">
        <v>1851</v>
      </c>
      <c r="U1262" t="s">
        <v>4787</v>
      </c>
      <c r="V1262" t="s">
        <v>1851</v>
      </c>
      <c r="W1262" t="s">
        <v>1851</v>
      </c>
      <c r="X1262" s="1">
        <v>46196.033148148148</v>
      </c>
    </row>
    <row r="1263" spans="1:24">
      <c r="A1263">
        <v>1174</v>
      </c>
      <c r="B1263" t="s">
        <v>1857</v>
      </c>
      <c r="C1263" t="s">
        <v>1858</v>
      </c>
      <c r="D1263">
        <v>4111704</v>
      </c>
      <c r="E1263" t="s">
        <v>1894</v>
      </c>
      <c r="F1263">
        <v>1</v>
      </c>
      <c r="G1263" t="s">
        <v>1802</v>
      </c>
      <c r="H1263" t="s">
        <v>1802</v>
      </c>
      <c r="I1263" t="s">
        <v>2851</v>
      </c>
      <c r="J1263">
        <v>0</v>
      </c>
      <c r="K1263" t="s">
        <v>2852</v>
      </c>
      <c r="L1263" s="1">
        <v>46196.033020833333</v>
      </c>
      <c r="M1263" s="1">
        <v>46196.033194444448</v>
      </c>
      <c r="N1263">
        <v>1532</v>
      </c>
      <c r="O1263" t="s">
        <v>1849</v>
      </c>
      <c r="P1263">
        <v>68</v>
      </c>
      <c r="Q1263">
        <v>6.8</v>
      </c>
      <c r="R1263" t="s">
        <v>1851</v>
      </c>
      <c r="S1263" t="s">
        <v>1851</v>
      </c>
      <c r="T1263" t="s">
        <v>1851</v>
      </c>
      <c r="U1263" t="s">
        <v>4788</v>
      </c>
      <c r="V1263" t="s">
        <v>1851</v>
      </c>
      <c r="W1263" t="s">
        <v>1851</v>
      </c>
      <c r="X1263" s="1">
        <v>46196.033194444448</v>
      </c>
    </row>
    <row r="1264" spans="1:24">
      <c r="A1264">
        <v>1175</v>
      </c>
      <c r="B1264" t="s">
        <v>1857</v>
      </c>
      <c r="C1264" t="s">
        <v>1858</v>
      </c>
      <c r="D1264">
        <v>3137403</v>
      </c>
      <c r="E1264" t="s">
        <v>1894</v>
      </c>
      <c r="F1264">
        <v>1</v>
      </c>
      <c r="G1264" t="s">
        <v>1372</v>
      </c>
      <c r="H1264" t="s">
        <v>1372</v>
      </c>
      <c r="I1264" t="s">
        <v>2965</v>
      </c>
      <c r="J1264">
        <v>0</v>
      </c>
      <c r="K1264" t="s">
        <v>2966</v>
      </c>
      <c r="L1264" s="1">
        <v>46196.033090277779</v>
      </c>
      <c r="M1264" s="1">
        <v>46196.033206018517</v>
      </c>
      <c r="N1264">
        <v>1058</v>
      </c>
      <c r="O1264" t="s">
        <v>1849</v>
      </c>
      <c r="P1264">
        <v>49</v>
      </c>
      <c r="Q1264">
        <v>4.9000000000000004</v>
      </c>
      <c r="R1264" t="s">
        <v>1851</v>
      </c>
      <c r="S1264" t="s">
        <v>1851</v>
      </c>
      <c r="T1264" t="s">
        <v>1851</v>
      </c>
      <c r="U1264" t="s">
        <v>4789</v>
      </c>
      <c r="V1264" t="s">
        <v>1851</v>
      </c>
      <c r="W1264" t="s">
        <v>1851</v>
      </c>
      <c r="X1264" s="1">
        <v>46196.033206018517</v>
      </c>
    </row>
    <row r="1265" spans="1:24">
      <c r="A1265">
        <v>1176</v>
      </c>
      <c r="B1265" t="s">
        <v>1857</v>
      </c>
      <c r="C1265" t="s">
        <v>1858</v>
      </c>
      <c r="D1265">
        <v>2110906</v>
      </c>
      <c r="E1265" t="s">
        <v>1885</v>
      </c>
      <c r="F1265">
        <v>1</v>
      </c>
      <c r="G1265" t="s">
        <v>239</v>
      </c>
      <c r="H1265" t="s">
        <v>3187</v>
      </c>
      <c r="I1265" t="s">
        <v>1887</v>
      </c>
      <c r="J1265">
        <v>1</v>
      </c>
      <c r="K1265" t="s">
        <v>1888</v>
      </c>
      <c r="L1265" s="1">
        <v>46196.033194444448</v>
      </c>
      <c r="M1265" s="1">
        <v>46196.033553240741</v>
      </c>
      <c r="N1265">
        <v>3037</v>
      </c>
      <c r="O1265" t="s">
        <v>1849</v>
      </c>
      <c r="P1265">
        <v>42</v>
      </c>
      <c r="Q1265">
        <v>4.2</v>
      </c>
      <c r="R1265" t="s">
        <v>4790</v>
      </c>
      <c r="S1265" t="s">
        <v>1851</v>
      </c>
      <c r="T1265" t="s">
        <v>1851</v>
      </c>
      <c r="U1265" t="s">
        <v>4791</v>
      </c>
      <c r="V1265" t="s">
        <v>1851</v>
      </c>
      <c r="W1265" t="s">
        <v>1851</v>
      </c>
      <c r="X1265" s="1">
        <v>46196.033553240741</v>
      </c>
    </row>
    <row r="1266" spans="1:24">
      <c r="A1266">
        <v>1177</v>
      </c>
      <c r="B1266" t="s">
        <v>1857</v>
      </c>
      <c r="C1266" t="s">
        <v>1858</v>
      </c>
      <c r="D1266">
        <v>4115408</v>
      </c>
      <c r="E1266" t="s">
        <v>1885</v>
      </c>
      <c r="F1266">
        <v>1</v>
      </c>
      <c r="G1266" t="s">
        <v>1630</v>
      </c>
      <c r="H1266" t="s">
        <v>2860</v>
      </c>
      <c r="I1266" t="s">
        <v>1887</v>
      </c>
      <c r="J1266">
        <v>1</v>
      </c>
      <c r="K1266" t="s">
        <v>1888</v>
      </c>
      <c r="L1266" s="1">
        <v>46196.033263888887</v>
      </c>
      <c r="M1266" s="1">
        <v>46196.03361111111</v>
      </c>
      <c r="N1266">
        <v>2956</v>
      </c>
      <c r="O1266" t="s">
        <v>1849</v>
      </c>
      <c r="P1266">
        <v>76</v>
      </c>
      <c r="Q1266">
        <v>7.6</v>
      </c>
      <c r="R1266" t="s">
        <v>4792</v>
      </c>
      <c r="S1266" t="s">
        <v>1851</v>
      </c>
      <c r="T1266" t="s">
        <v>1851</v>
      </c>
      <c r="U1266" t="s">
        <v>4793</v>
      </c>
      <c r="V1266" t="s">
        <v>1851</v>
      </c>
      <c r="W1266" t="s">
        <v>1851</v>
      </c>
      <c r="X1266" s="1">
        <v>46196.03361111111</v>
      </c>
    </row>
    <row r="1267" spans="1:24">
      <c r="A1267">
        <v>1178</v>
      </c>
      <c r="B1267" t="s">
        <v>1857</v>
      </c>
      <c r="C1267" t="s">
        <v>1858</v>
      </c>
      <c r="D1267">
        <v>3137502</v>
      </c>
      <c r="E1267" t="s">
        <v>1885</v>
      </c>
      <c r="F1267">
        <v>1</v>
      </c>
      <c r="G1267" t="s">
        <v>1412</v>
      </c>
      <c r="H1267" t="s">
        <v>2995</v>
      </c>
      <c r="I1267" t="s">
        <v>1887</v>
      </c>
      <c r="J1267">
        <v>1</v>
      </c>
      <c r="K1267" t="s">
        <v>1888</v>
      </c>
      <c r="L1267" s="1">
        <v>46196.03328703704</v>
      </c>
      <c r="M1267" s="1">
        <v>46196.033796296295</v>
      </c>
      <c r="N1267">
        <v>4432</v>
      </c>
      <c r="O1267" t="s">
        <v>1849</v>
      </c>
      <c r="P1267">
        <v>71</v>
      </c>
      <c r="Q1267">
        <v>7.1</v>
      </c>
      <c r="R1267" t="s">
        <v>4794</v>
      </c>
      <c r="S1267" t="s">
        <v>1851</v>
      </c>
      <c r="T1267" t="s">
        <v>1851</v>
      </c>
      <c r="U1267" t="s">
        <v>4795</v>
      </c>
      <c r="V1267" t="s">
        <v>1851</v>
      </c>
      <c r="W1267" t="s">
        <v>1851</v>
      </c>
      <c r="X1267" s="1">
        <v>46196.033796296295</v>
      </c>
    </row>
    <row r="1268" spans="1:24">
      <c r="A1268">
        <v>1179</v>
      </c>
      <c r="B1268" t="s">
        <v>1857</v>
      </c>
      <c r="C1268" t="s">
        <v>1858</v>
      </c>
      <c r="D1268">
        <v>2110906</v>
      </c>
      <c r="E1268" t="s">
        <v>1894</v>
      </c>
      <c r="F1268">
        <v>1</v>
      </c>
      <c r="G1268" t="s">
        <v>239</v>
      </c>
      <c r="H1268" t="s">
        <v>239</v>
      </c>
      <c r="I1268" t="s">
        <v>3193</v>
      </c>
      <c r="J1268">
        <v>0</v>
      </c>
      <c r="K1268" t="s">
        <v>3194</v>
      </c>
      <c r="L1268" s="1">
        <v>46196.033703703702</v>
      </c>
      <c r="M1268" s="1">
        <v>46196.033854166664</v>
      </c>
      <c r="N1268">
        <v>1375</v>
      </c>
      <c r="O1268" t="s">
        <v>1849</v>
      </c>
      <c r="P1268">
        <v>50</v>
      </c>
      <c r="Q1268">
        <v>5</v>
      </c>
      <c r="R1268" t="s">
        <v>1851</v>
      </c>
      <c r="S1268" t="s">
        <v>1851</v>
      </c>
      <c r="T1268" t="s">
        <v>1851</v>
      </c>
      <c r="U1268" t="s">
        <v>4796</v>
      </c>
      <c r="V1268" t="s">
        <v>1851</v>
      </c>
      <c r="W1268" t="s">
        <v>1851</v>
      </c>
      <c r="X1268" s="1">
        <v>46196.033854166664</v>
      </c>
    </row>
    <row r="1269" spans="1:24">
      <c r="A1269">
        <v>1180</v>
      </c>
      <c r="B1269" t="s">
        <v>1857</v>
      </c>
      <c r="C1269" t="s">
        <v>1858</v>
      </c>
      <c r="D1269">
        <v>4115408</v>
      </c>
      <c r="E1269" t="s">
        <v>1894</v>
      </c>
      <c r="F1269">
        <v>1</v>
      </c>
      <c r="G1269" t="s">
        <v>1630</v>
      </c>
      <c r="H1269" t="s">
        <v>1630</v>
      </c>
      <c r="I1269" t="s">
        <v>2863</v>
      </c>
      <c r="J1269">
        <v>0</v>
      </c>
      <c r="K1269" t="s">
        <v>2864</v>
      </c>
      <c r="L1269" s="1">
        <v>46196.033761574072</v>
      </c>
      <c r="M1269" s="1">
        <v>46196.033900462964</v>
      </c>
      <c r="N1269">
        <v>1229</v>
      </c>
      <c r="O1269" t="s">
        <v>1849</v>
      </c>
      <c r="P1269">
        <v>70</v>
      </c>
      <c r="Q1269">
        <v>7</v>
      </c>
      <c r="R1269" t="s">
        <v>1851</v>
      </c>
      <c r="S1269" t="s">
        <v>1851</v>
      </c>
      <c r="T1269" t="s">
        <v>1851</v>
      </c>
      <c r="U1269" t="s">
        <v>4797</v>
      </c>
      <c r="V1269" t="s">
        <v>1851</v>
      </c>
      <c r="W1269" t="s">
        <v>1851</v>
      </c>
      <c r="X1269" s="1">
        <v>46196.033900462964</v>
      </c>
    </row>
    <row r="1270" spans="1:24">
      <c r="A1270">
        <v>1181</v>
      </c>
      <c r="B1270" t="s">
        <v>1857</v>
      </c>
      <c r="C1270" t="s">
        <v>1858</v>
      </c>
      <c r="D1270">
        <v>3137502</v>
      </c>
      <c r="E1270" t="s">
        <v>1894</v>
      </c>
      <c r="F1270">
        <v>1</v>
      </c>
      <c r="G1270" t="s">
        <v>1412</v>
      </c>
      <c r="H1270" t="s">
        <v>3009</v>
      </c>
      <c r="I1270" t="s">
        <v>3010</v>
      </c>
      <c r="J1270">
        <v>1</v>
      </c>
      <c r="K1270" t="s">
        <v>3011</v>
      </c>
      <c r="L1270" s="1">
        <v>46196.033946759257</v>
      </c>
      <c r="M1270" s="1">
        <v>46196.034085648149</v>
      </c>
      <c r="N1270">
        <v>1227</v>
      </c>
      <c r="O1270" t="s">
        <v>1849</v>
      </c>
      <c r="P1270">
        <v>70</v>
      </c>
      <c r="Q1270">
        <v>7</v>
      </c>
      <c r="R1270" t="s">
        <v>1851</v>
      </c>
      <c r="S1270" t="s">
        <v>1851</v>
      </c>
      <c r="T1270" t="s">
        <v>1851</v>
      </c>
      <c r="U1270" t="s">
        <v>4798</v>
      </c>
      <c r="V1270" t="s">
        <v>1851</v>
      </c>
      <c r="W1270" t="s">
        <v>1851</v>
      </c>
      <c r="X1270" s="1">
        <v>46196.034085648149</v>
      </c>
    </row>
    <row r="1271" spans="1:24">
      <c r="A1271">
        <v>1182</v>
      </c>
      <c r="B1271" t="s">
        <v>1857</v>
      </c>
      <c r="C1271" t="s">
        <v>1858</v>
      </c>
      <c r="D1271">
        <v>4115754</v>
      </c>
      <c r="E1271" t="s">
        <v>1885</v>
      </c>
      <c r="F1271">
        <v>1</v>
      </c>
      <c r="G1271" t="s">
        <v>1535</v>
      </c>
      <c r="H1271" t="s">
        <v>2872</v>
      </c>
      <c r="I1271" t="s">
        <v>1887</v>
      </c>
      <c r="J1271">
        <v>1</v>
      </c>
      <c r="K1271" t="s">
        <v>1888</v>
      </c>
      <c r="L1271" s="1">
        <v>46196.033958333333</v>
      </c>
      <c r="M1271" s="1">
        <v>46196.034212962964</v>
      </c>
      <c r="N1271">
        <v>2192</v>
      </c>
      <c r="O1271" t="s">
        <v>1849</v>
      </c>
      <c r="P1271">
        <v>71</v>
      </c>
      <c r="Q1271">
        <v>7.1</v>
      </c>
      <c r="R1271" t="s">
        <v>4799</v>
      </c>
      <c r="S1271" t="s">
        <v>1851</v>
      </c>
      <c r="T1271" t="s">
        <v>1851</v>
      </c>
      <c r="U1271" t="s">
        <v>4800</v>
      </c>
      <c r="V1271" t="s">
        <v>1851</v>
      </c>
      <c r="W1271" t="s">
        <v>1851</v>
      </c>
      <c r="X1271" s="1">
        <v>46196.034212962964</v>
      </c>
    </row>
    <row r="1272" spans="1:24">
      <c r="A1272">
        <v>1183</v>
      </c>
      <c r="B1272" t="s">
        <v>1857</v>
      </c>
      <c r="C1272" t="s">
        <v>1858</v>
      </c>
      <c r="D1272">
        <v>2111805</v>
      </c>
      <c r="E1272" t="s">
        <v>1885</v>
      </c>
      <c r="F1272">
        <v>1</v>
      </c>
      <c r="G1272" t="s">
        <v>705</v>
      </c>
      <c r="H1272" t="s">
        <v>3199</v>
      </c>
      <c r="I1272" t="s">
        <v>1887</v>
      </c>
      <c r="J1272">
        <v>1</v>
      </c>
      <c r="K1272" t="s">
        <v>1888</v>
      </c>
      <c r="L1272" s="1">
        <v>46196.033900462964</v>
      </c>
      <c r="M1272" s="1">
        <v>46196.034305555557</v>
      </c>
      <c r="N1272">
        <v>3479</v>
      </c>
      <c r="O1272" t="s">
        <v>1849</v>
      </c>
      <c r="P1272">
        <v>84</v>
      </c>
      <c r="Q1272">
        <v>8.4</v>
      </c>
      <c r="R1272" t="s">
        <v>4801</v>
      </c>
      <c r="S1272" t="s">
        <v>1851</v>
      </c>
      <c r="T1272" t="s">
        <v>1851</v>
      </c>
      <c r="U1272" t="s">
        <v>4802</v>
      </c>
      <c r="V1272" t="s">
        <v>1851</v>
      </c>
      <c r="W1272" t="s">
        <v>1851</v>
      </c>
      <c r="X1272" s="1">
        <v>46196.034305555557</v>
      </c>
    </row>
    <row r="1273" spans="1:24">
      <c r="A1273">
        <v>1184</v>
      </c>
      <c r="B1273" t="s">
        <v>1857</v>
      </c>
      <c r="C1273" t="s">
        <v>1858</v>
      </c>
      <c r="D1273">
        <v>4115754</v>
      </c>
      <c r="E1273" t="s">
        <v>1894</v>
      </c>
      <c r="F1273">
        <v>1</v>
      </c>
      <c r="G1273" t="s">
        <v>1535</v>
      </c>
      <c r="H1273" t="s">
        <v>1535</v>
      </c>
      <c r="I1273" t="s">
        <v>2875</v>
      </c>
      <c r="J1273">
        <v>0</v>
      </c>
      <c r="K1273" t="s">
        <v>2876</v>
      </c>
      <c r="L1273" s="1">
        <v>46196.034363425926</v>
      </c>
      <c r="M1273" s="1">
        <v>46196.034479166665</v>
      </c>
      <c r="N1273">
        <v>1030</v>
      </c>
      <c r="O1273" t="s">
        <v>1849</v>
      </c>
      <c r="P1273">
        <v>72</v>
      </c>
      <c r="Q1273">
        <v>7.2</v>
      </c>
      <c r="R1273" t="s">
        <v>1851</v>
      </c>
      <c r="S1273" t="s">
        <v>1851</v>
      </c>
      <c r="T1273" t="s">
        <v>1851</v>
      </c>
      <c r="U1273" t="s">
        <v>4803</v>
      </c>
      <c r="V1273" t="s">
        <v>1851</v>
      </c>
      <c r="W1273" t="s">
        <v>1851</v>
      </c>
      <c r="X1273" s="1">
        <v>46196.034479166665</v>
      </c>
    </row>
    <row r="1274" spans="1:24">
      <c r="A1274">
        <v>1185</v>
      </c>
      <c r="B1274" t="s">
        <v>1857</v>
      </c>
      <c r="C1274" t="s">
        <v>1858</v>
      </c>
      <c r="D1274">
        <v>2111805</v>
      </c>
      <c r="E1274" t="s">
        <v>1894</v>
      </c>
      <c r="F1274">
        <v>1</v>
      </c>
      <c r="G1274" t="s">
        <v>705</v>
      </c>
      <c r="H1274" t="s">
        <v>705</v>
      </c>
      <c r="I1274" t="s">
        <v>3205</v>
      </c>
      <c r="J1274">
        <v>0</v>
      </c>
      <c r="K1274" t="s">
        <v>3206</v>
      </c>
      <c r="L1274" s="1">
        <v>46196.034432870372</v>
      </c>
      <c r="M1274" s="1">
        <v>46196.034513888888</v>
      </c>
      <c r="N1274">
        <v>640</v>
      </c>
      <c r="O1274" t="s">
        <v>1849</v>
      </c>
      <c r="P1274">
        <v>83</v>
      </c>
      <c r="Q1274">
        <v>8.3000000000000007</v>
      </c>
      <c r="R1274" t="s">
        <v>1851</v>
      </c>
      <c r="S1274" t="s">
        <v>1851</v>
      </c>
      <c r="T1274" t="s">
        <v>1851</v>
      </c>
      <c r="U1274" t="s">
        <v>4804</v>
      </c>
      <c r="V1274" t="s">
        <v>1851</v>
      </c>
      <c r="W1274" t="s">
        <v>1851</v>
      </c>
      <c r="X1274" s="1">
        <v>46196.034513888888</v>
      </c>
    </row>
    <row r="1275" spans="1:24">
      <c r="A1275">
        <v>1186</v>
      </c>
      <c r="B1275" t="s">
        <v>1857</v>
      </c>
      <c r="C1275" t="s">
        <v>1858</v>
      </c>
      <c r="D1275">
        <v>3140530</v>
      </c>
      <c r="E1275" t="s">
        <v>1885</v>
      </c>
      <c r="F1275">
        <v>1</v>
      </c>
      <c r="G1275" t="s">
        <v>1247</v>
      </c>
      <c r="H1275" t="s">
        <v>3022</v>
      </c>
      <c r="I1275" t="s">
        <v>1887</v>
      </c>
      <c r="J1275">
        <v>1</v>
      </c>
      <c r="K1275" t="s">
        <v>1888</v>
      </c>
      <c r="L1275" s="1">
        <v>46196.034131944441</v>
      </c>
      <c r="M1275" s="1">
        <v>46196.03460648148</v>
      </c>
      <c r="N1275">
        <v>4168</v>
      </c>
      <c r="O1275" t="s">
        <v>1849</v>
      </c>
      <c r="P1275">
        <v>61</v>
      </c>
      <c r="Q1275">
        <v>6.1</v>
      </c>
      <c r="R1275" t="s">
        <v>4805</v>
      </c>
      <c r="S1275" t="s">
        <v>1851</v>
      </c>
      <c r="T1275" t="s">
        <v>1851</v>
      </c>
      <c r="U1275" t="s">
        <v>4806</v>
      </c>
      <c r="V1275" t="s">
        <v>1851</v>
      </c>
      <c r="W1275" t="s">
        <v>1851</v>
      </c>
      <c r="X1275" s="1">
        <v>46196.03460648148</v>
      </c>
    </row>
    <row r="1276" spans="1:24">
      <c r="A1276">
        <v>1187</v>
      </c>
      <c r="B1276" t="s">
        <v>1857</v>
      </c>
      <c r="C1276" t="s">
        <v>1858</v>
      </c>
      <c r="D1276">
        <v>3140530</v>
      </c>
      <c r="E1276" t="s">
        <v>1894</v>
      </c>
      <c r="F1276">
        <v>1</v>
      </c>
      <c r="G1276" t="s">
        <v>1247</v>
      </c>
      <c r="H1276" t="s">
        <v>1247</v>
      </c>
      <c r="I1276" t="s">
        <v>3031</v>
      </c>
      <c r="J1276">
        <v>0</v>
      </c>
      <c r="K1276" t="s">
        <v>3032</v>
      </c>
      <c r="L1276" s="1">
        <v>46196.034756944442</v>
      </c>
      <c r="M1276" s="1">
        <v>46196.034953703704</v>
      </c>
      <c r="N1276">
        <v>1781</v>
      </c>
      <c r="O1276" t="s">
        <v>1849</v>
      </c>
      <c r="P1276">
        <v>63</v>
      </c>
      <c r="Q1276">
        <v>6.3</v>
      </c>
      <c r="R1276" t="s">
        <v>1851</v>
      </c>
      <c r="S1276" t="s">
        <v>1851</v>
      </c>
      <c r="T1276" t="s">
        <v>1851</v>
      </c>
      <c r="U1276" t="s">
        <v>4807</v>
      </c>
      <c r="V1276" t="s">
        <v>1851</v>
      </c>
      <c r="W1276" t="s">
        <v>1851</v>
      </c>
      <c r="X1276" s="1">
        <v>46196.034953703704</v>
      </c>
    </row>
    <row r="1277" spans="1:24">
      <c r="A1277">
        <v>1188</v>
      </c>
      <c r="B1277" t="s">
        <v>1857</v>
      </c>
      <c r="C1277" t="s">
        <v>1858</v>
      </c>
      <c r="D1277">
        <v>4118451</v>
      </c>
      <c r="E1277" t="s">
        <v>1885</v>
      </c>
      <c r="F1277">
        <v>1</v>
      </c>
      <c r="G1277" t="s">
        <v>1555</v>
      </c>
      <c r="H1277" t="s">
        <v>2884</v>
      </c>
      <c r="I1277" t="s">
        <v>1887</v>
      </c>
      <c r="J1277">
        <v>1</v>
      </c>
      <c r="K1277" t="s">
        <v>1888</v>
      </c>
      <c r="L1277" s="1">
        <v>46196.034513888888</v>
      </c>
      <c r="M1277" s="1">
        <v>46196.03497685185</v>
      </c>
      <c r="N1277">
        <v>3991</v>
      </c>
      <c r="O1277" t="s">
        <v>1849</v>
      </c>
      <c r="P1277">
        <v>81</v>
      </c>
      <c r="Q1277">
        <v>8.1</v>
      </c>
      <c r="R1277" t="s">
        <v>4808</v>
      </c>
      <c r="S1277" t="s">
        <v>1851</v>
      </c>
      <c r="T1277" t="s">
        <v>1851</v>
      </c>
      <c r="U1277" t="s">
        <v>4809</v>
      </c>
      <c r="V1277" t="s">
        <v>1851</v>
      </c>
      <c r="W1277" t="s">
        <v>1851</v>
      </c>
      <c r="X1277" s="1">
        <v>46196.03497685185</v>
      </c>
    </row>
    <row r="1278" spans="1:24">
      <c r="A1278">
        <v>1189</v>
      </c>
      <c r="B1278" t="s">
        <v>1857</v>
      </c>
      <c r="C1278" t="s">
        <v>1858</v>
      </c>
      <c r="D1278">
        <v>2504074</v>
      </c>
      <c r="E1278" t="s">
        <v>1885</v>
      </c>
      <c r="F1278">
        <v>1</v>
      </c>
      <c r="G1278" t="s">
        <v>736</v>
      </c>
      <c r="H1278" t="s">
        <v>3215</v>
      </c>
      <c r="I1278" t="s">
        <v>1887</v>
      </c>
      <c r="J1278">
        <v>1</v>
      </c>
      <c r="K1278" t="s">
        <v>1888</v>
      </c>
      <c r="L1278" s="1">
        <v>46196.034560185188</v>
      </c>
      <c r="M1278" s="1">
        <v>46196.035138888888</v>
      </c>
      <c r="N1278">
        <v>5000</v>
      </c>
      <c r="O1278" t="s">
        <v>1849</v>
      </c>
      <c r="P1278">
        <v>66</v>
      </c>
      <c r="Q1278">
        <v>6.6</v>
      </c>
      <c r="R1278" t="s">
        <v>4810</v>
      </c>
      <c r="S1278" t="s">
        <v>1851</v>
      </c>
      <c r="T1278" t="s">
        <v>1851</v>
      </c>
      <c r="U1278" t="s">
        <v>4811</v>
      </c>
      <c r="V1278" t="s">
        <v>1851</v>
      </c>
      <c r="W1278" t="s">
        <v>1851</v>
      </c>
      <c r="X1278" s="1">
        <v>46196.035138888888</v>
      </c>
    </row>
    <row r="1279" spans="1:24">
      <c r="A1279">
        <v>1190</v>
      </c>
      <c r="B1279" t="s">
        <v>1857</v>
      </c>
      <c r="C1279" t="s">
        <v>1858</v>
      </c>
      <c r="D1279">
        <v>3140852</v>
      </c>
      <c r="E1279" t="s">
        <v>1885</v>
      </c>
      <c r="F1279">
        <v>1</v>
      </c>
      <c r="G1279" t="s">
        <v>1307</v>
      </c>
      <c r="H1279" t="s">
        <v>3034</v>
      </c>
      <c r="I1279" t="s">
        <v>1887</v>
      </c>
      <c r="J1279">
        <v>1</v>
      </c>
      <c r="K1279" t="s">
        <v>1888</v>
      </c>
      <c r="L1279" s="1">
        <v>46196.035011574073</v>
      </c>
      <c r="M1279" s="1">
        <v>46196.035162037035</v>
      </c>
      <c r="N1279">
        <v>1341</v>
      </c>
      <c r="O1279" t="s">
        <v>1849</v>
      </c>
      <c r="P1279">
        <v>92</v>
      </c>
      <c r="Q1279">
        <v>9.1999999999999993</v>
      </c>
      <c r="R1279" t="s">
        <v>4812</v>
      </c>
      <c r="S1279" t="s">
        <v>1851</v>
      </c>
      <c r="T1279" t="s">
        <v>1851</v>
      </c>
      <c r="U1279" t="s">
        <v>4813</v>
      </c>
      <c r="V1279" t="s">
        <v>1851</v>
      </c>
      <c r="W1279" t="s">
        <v>1851</v>
      </c>
      <c r="X1279" s="1">
        <v>46196.035162037035</v>
      </c>
    </row>
    <row r="1280" spans="1:24">
      <c r="A1280">
        <v>1191</v>
      </c>
      <c r="B1280" t="s">
        <v>1857</v>
      </c>
      <c r="C1280" t="s">
        <v>1858</v>
      </c>
      <c r="D1280">
        <v>4118451</v>
      </c>
      <c r="E1280" t="s">
        <v>1894</v>
      </c>
      <c r="F1280">
        <v>1</v>
      </c>
      <c r="G1280" t="s">
        <v>1555</v>
      </c>
      <c r="H1280" t="s">
        <v>2890</v>
      </c>
      <c r="I1280" t="s">
        <v>2891</v>
      </c>
      <c r="J1280">
        <v>1</v>
      </c>
      <c r="K1280" t="s">
        <v>2892</v>
      </c>
      <c r="L1280" s="1">
        <v>46196.035127314812</v>
      </c>
      <c r="M1280" s="1">
        <v>46196.035243055558</v>
      </c>
      <c r="N1280">
        <v>956</v>
      </c>
      <c r="O1280" t="s">
        <v>1849</v>
      </c>
      <c r="P1280">
        <v>77</v>
      </c>
      <c r="Q1280">
        <v>7.7</v>
      </c>
      <c r="R1280" t="s">
        <v>1851</v>
      </c>
      <c r="S1280" t="s">
        <v>1851</v>
      </c>
      <c r="T1280" t="s">
        <v>1851</v>
      </c>
      <c r="U1280" t="s">
        <v>4814</v>
      </c>
      <c r="V1280" t="s">
        <v>1851</v>
      </c>
      <c r="W1280" t="s">
        <v>1851</v>
      </c>
      <c r="X1280" s="1">
        <v>46196.035243055558</v>
      </c>
    </row>
    <row r="1281" spans="1:24">
      <c r="A1281">
        <v>1192</v>
      </c>
      <c r="B1281" t="s">
        <v>1857</v>
      </c>
      <c r="C1281" t="s">
        <v>1858</v>
      </c>
      <c r="D1281">
        <v>3140852</v>
      </c>
      <c r="E1281" t="s">
        <v>1894</v>
      </c>
      <c r="F1281">
        <v>1</v>
      </c>
      <c r="G1281" t="s">
        <v>1307</v>
      </c>
      <c r="H1281" t="s">
        <v>1307</v>
      </c>
      <c r="I1281" t="s">
        <v>3043</v>
      </c>
      <c r="J1281">
        <v>0</v>
      </c>
      <c r="K1281" t="s">
        <v>3044</v>
      </c>
      <c r="L1281" s="1">
        <v>46196.035312499997</v>
      </c>
      <c r="M1281" s="1">
        <v>46196.035393518519</v>
      </c>
      <c r="N1281">
        <v>718</v>
      </c>
      <c r="O1281" t="s">
        <v>1849</v>
      </c>
      <c r="P1281">
        <v>77</v>
      </c>
      <c r="Q1281">
        <v>7.7</v>
      </c>
      <c r="R1281" t="s">
        <v>1851</v>
      </c>
      <c r="S1281" t="s">
        <v>1851</v>
      </c>
      <c r="T1281" t="s">
        <v>1851</v>
      </c>
      <c r="U1281" t="s">
        <v>4815</v>
      </c>
      <c r="V1281" t="s">
        <v>1851</v>
      </c>
      <c r="W1281" t="s">
        <v>1851</v>
      </c>
      <c r="X1281" s="1">
        <v>46196.035393518519</v>
      </c>
    </row>
    <row r="1282" spans="1:24">
      <c r="A1282">
        <v>1193</v>
      </c>
      <c r="B1282" t="s">
        <v>1857</v>
      </c>
      <c r="C1282" t="s">
        <v>1858</v>
      </c>
      <c r="D1282">
        <v>2504074</v>
      </c>
      <c r="E1282" t="s">
        <v>1894</v>
      </c>
      <c r="F1282">
        <v>1</v>
      </c>
      <c r="G1282" t="s">
        <v>736</v>
      </c>
      <c r="H1282" t="s">
        <v>736</v>
      </c>
      <c r="I1282" t="s">
        <v>3226</v>
      </c>
      <c r="J1282">
        <v>0</v>
      </c>
      <c r="K1282" t="s">
        <v>3227</v>
      </c>
      <c r="L1282" s="1">
        <v>46196.03528935185</v>
      </c>
      <c r="M1282" s="1">
        <v>46196.035428240742</v>
      </c>
      <c r="N1282">
        <v>1172</v>
      </c>
      <c r="O1282" t="s">
        <v>1849</v>
      </c>
      <c r="P1282">
        <v>76</v>
      </c>
      <c r="Q1282">
        <v>7.6</v>
      </c>
      <c r="R1282" t="s">
        <v>1851</v>
      </c>
      <c r="S1282" t="s">
        <v>1851</v>
      </c>
      <c r="T1282" t="s">
        <v>1851</v>
      </c>
      <c r="U1282" t="s">
        <v>4816</v>
      </c>
      <c r="V1282" t="s">
        <v>1851</v>
      </c>
      <c r="W1282" t="s">
        <v>1851</v>
      </c>
      <c r="X1282" s="1">
        <v>46196.035428240742</v>
      </c>
    </row>
    <row r="1283" spans="1:24">
      <c r="A1283">
        <v>1194</v>
      </c>
      <c r="B1283" t="s">
        <v>1857</v>
      </c>
      <c r="C1283" t="s">
        <v>1858</v>
      </c>
      <c r="D1283">
        <v>4119806</v>
      </c>
      <c r="E1283" t="s">
        <v>1885</v>
      </c>
      <c r="F1283">
        <v>1</v>
      </c>
      <c r="G1283" t="s">
        <v>1644</v>
      </c>
      <c r="H1283" t="s">
        <v>2894</v>
      </c>
      <c r="I1283" t="s">
        <v>1887</v>
      </c>
      <c r="J1283">
        <v>1</v>
      </c>
      <c r="K1283" t="s">
        <v>1888</v>
      </c>
      <c r="L1283" s="1">
        <v>46196.03528935185</v>
      </c>
      <c r="M1283" s="1">
        <v>46196.035439814812</v>
      </c>
      <c r="N1283">
        <v>1285</v>
      </c>
      <c r="O1283" t="s">
        <v>1849</v>
      </c>
      <c r="P1283">
        <v>92</v>
      </c>
      <c r="Q1283">
        <v>9.1999999999999993</v>
      </c>
      <c r="R1283" t="s">
        <v>4817</v>
      </c>
      <c r="S1283" t="s">
        <v>1851</v>
      </c>
      <c r="T1283" t="s">
        <v>1851</v>
      </c>
      <c r="U1283" t="s">
        <v>4818</v>
      </c>
      <c r="V1283" t="s">
        <v>1851</v>
      </c>
      <c r="W1283" t="s">
        <v>1851</v>
      </c>
      <c r="X1283" s="1">
        <v>46196.035439814812</v>
      </c>
    </row>
    <row r="1284" spans="1:24">
      <c r="A1284">
        <v>1195</v>
      </c>
      <c r="B1284" t="s">
        <v>1857</v>
      </c>
      <c r="C1284" t="s">
        <v>1858</v>
      </c>
      <c r="D1284">
        <v>4119806</v>
      </c>
      <c r="E1284" t="s">
        <v>1894</v>
      </c>
      <c r="F1284">
        <v>1</v>
      </c>
      <c r="G1284" t="s">
        <v>1644</v>
      </c>
      <c r="H1284" t="s">
        <v>1644</v>
      </c>
      <c r="I1284" t="s">
        <v>2900</v>
      </c>
      <c r="J1284">
        <v>0</v>
      </c>
      <c r="K1284" t="s">
        <v>2901</v>
      </c>
      <c r="L1284" s="1">
        <v>46196.035567129627</v>
      </c>
      <c r="M1284" s="1">
        <v>46196.035694444443</v>
      </c>
      <c r="N1284">
        <v>1142</v>
      </c>
      <c r="O1284" t="s">
        <v>1849</v>
      </c>
      <c r="P1284">
        <v>56</v>
      </c>
      <c r="Q1284">
        <v>5.6</v>
      </c>
      <c r="R1284" t="s">
        <v>1851</v>
      </c>
      <c r="S1284" t="s">
        <v>1851</v>
      </c>
      <c r="T1284" t="s">
        <v>1851</v>
      </c>
      <c r="U1284" t="s">
        <v>4819</v>
      </c>
      <c r="V1284" t="s">
        <v>1851</v>
      </c>
      <c r="W1284" t="s">
        <v>1851</v>
      </c>
      <c r="X1284" s="1">
        <v>46196.035694444443</v>
      </c>
    </row>
    <row r="1285" spans="1:24">
      <c r="A1285">
        <v>1196</v>
      </c>
      <c r="B1285" t="s">
        <v>1857</v>
      </c>
      <c r="C1285" t="s">
        <v>1858</v>
      </c>
      <c r="D1285">
        <v>4120655</v>
      </c>
      <c r="E1285" t="s">
        <v>1885</v>
      </c>
      <c r="F1285">
        <v>1</v>
      </c>
      <c r="G1285" t="s">
        <v>1663</v>
      </c>
      <c r="H1285" t="s">
        <v>2909</v>
      </c>
      <c r="I1285" t="s">
        <v>1887</v>
      </c>
      <c r="J1285">
        <v>1</v>
      </c>
      <c r="K1285" t="s">
        <v>1888</v>
      </c>
      <c r="L1285" s="1">
        <v>46196.035740740743</v>
      </c>
      <c r="M1285" s="1">
        <v>46196.036122685182</v>
      </c>
      <c r="N1285">
        <v>3315</v>
      </c>
      <c r="O1285" t="s">
        <v>1849</v>
      </c>
      <c r="P1285">
        <v>49</v>
      </c>
      <c r="Q1285">
        <v>4.9000000000000004</v>
      </c>
      <c r="R1285" t="s">
        <v>4820</v>
      </c>
      <c r="S1285" t="s">
        <v>1851</v>
      </c>
      <c r="T1285" t="s">
        <v>1851</v>
      </c>
      <c r="U1285" t="s">
        <v>4821</v>
      </c>
      <c r="V1285" t="s">
        <v>1851</v>
      </c>
      <c r="W1285" t="s">
        <v>1851</v>
      </c>
      <c r="X1285" s="1">
        <v>46196.036122685182</v>
      </c>
    </row>
    <row r="1286" spans="1:24">
      <c r="A1286">
        <v>1197</v>
      </c>
      <c r="B1286" t="s">
        <v>1857</v>
      </c>
      <c r="C1286" t="s">
        <v>1858</v>
      </c>
      <c r="D1286">
        <v>4120655</v>
      </c>
      <c r="E1286" t="s">
        <v>1894</v>
      </c>
      <c r="F1286">
        <v>1</v>
      </c>
      <c r="G1286" t="s">
        <v>1663</v>
      </c>
      <c r="H1286" t="s">
        <v>1663</v>
      </c>
      <c r="I1286" t="s">
        <v>2912</v>
      </c>
      <c r="J1286">
        <v>0</v>
      </c>
      <c r="K1286" t="s">
        <v>2913</v>
      </c>
      <c r="L1286" s="1">
        <v>46196.036273148151</v>
      </c>
      <c r="M1286" s="1">
        <v>46196.036423611113</v>
      </c>
      <c r="N1286">
        <v>1330</v>
      </c>
      <c r="O1286" t="s">
        <v>1849</v>
      </c>
      <c r="P1286">
        <v>55</v>
      </c>
      <c r="Q1286">
        <v>5.5</v>
      </c>
      <c r="R1286" t="s">
        <v>1851</v>
      </c>
      <c r="S1286" t="s">
        <v>1851</v>
      </c>
      <c r="T1286" t="s">
        <v>1851</v>
      </c>
      <c r="U1286" t="s">
        <v>4822</v>
      </c>
      <c r="V1286" t="s">
        <v>1851</v>
      </c>
      <c r="W1286" t="s">
        <v>1851</v>
      </c>
      <c r="X1286" s="1">
        <v>46196.036423611113</v>
      </c>
    </row>
    <row r="1287" spans="1:24">
      <c r="A1287">
        <v>1198</v>
      </c>
      <c r="B1287" t="s">
        <v>1857</v>
      </c>
      <c r="C1287" t="s">
        <v>1858</v>
      </c>
      <c r="D1287">
        <v>4120903</v>
      </c>
      <c r="E1287" t="s">
        <v>1885</v>
      </c>
      <c r="F1287">
        <v>1</v>
      </c>
      <c r="G1287" t="s">
        <v>1454</v>
      </c>
      <c r="H1287" t="s">
        <v>2932</v>
      </c>
      <c r="I1287" t="s">
        <v>1887</v>
      </c>
      <c r="J1287">
        <v>1</v>
      </c>
      <c r="K1287" t="s">
        <v>1888</v>
      </c>
      <c r="L1287" s="1">
        <v>46196.036469907405</v>
      </c>
      <c r="M1287" s="1">
        <v>46196.036736111113</v>
      </c>
      <c r="N1287">
        <v>2314</v>
      </c>
      <c r="O1287" t="s">
        <v>1849</v>
      </c>
      <c r="P1287">
        <v>58</v>
      </c>
      <c r="Q1287">
        <v>5.8</v>
      </c>
      <c r="R1287" t="s">
        <v>4823</v>
      </c>
      <c r="S1287" t="s">
        <v>1851</v>
      </c>
      <c r="T1287" t="s">
        <v>1851</v>
      </c>
      <c r="U1287" t="s">
        <v>4824</v>
      </c>
      <c r="V1287" t="s">
        <v>1851</v>
      </c>
      <c r="W1287" t="s">
        <v>1851</v>
      </c>
      <c r="X1287" s="1">
        <v>46196.036736111113</v>
      </c>
    </row>
    <row r="1288" spans="1:24">
      <c r="A1288">
        <v>1199</v>
      </c>
      <c r="B1288" t="s">
        <v>1857</v>
      </c>
      <c r="C1288" t="s">
        <v>1858</v>
      </c>
      <c r="D1288">
        <v>4120903</v>
      </c>
      <c r="E1288" t="s">
        <v>1894</v>
      </c>
      <c r="F1288">
        <v>1</v>
      </c>
      <c r="G1288" t="s">
        <v>1454</v>
      </c>
      <c r="H1288" t="s">
        <v>1454</v>
      </c>
      <c r="I1288" t="s">
        <v>2949</v>
      </c>
      <c r="J1288">
        <v>0</v>
      </c>
      <c r="K1288" t="s">
        <v>2950</v>
      </c>
      <c r="L1288" s="1">
        <v>46196.036874999998</v>
      </c>
      <c r="M1288" s="1">
        <v>46196.03701388889</v>
      </c>
      <c r="N1288">
        <v>1216</v>
      </c>
      <c r="O1288" t="s">
        <v>1849</v>
      </c>
      <c r="P1288">
        <v>61</v>
      </c>
      <c r="Q1288">
        <v>6.1</v>
      </c>
      <c r="R1288" t="s">
        <v>1851</v>
      </c>
      <c r="S1288" t="s">
        <v>1851</v>
      </c>
      <c r="T1288" t="s">
        <v>1851</v>
      </c>
      <c r="U1288" t="s">
        <v>4825</v>
      </c>
      <c r="V1288" t="s">
        <v>1851</v>
      </c>
      <c r="W1288" t="s">
        <v>1851</v>
      </c>
      <c r="X1288" s="1">
        <v>46196.03701388889</v>
      </c>
    </row>
    <row r="1289" spans="1:24">
      <c r="A1289">
        <v>1200</v>
      </c>
      <c r="B1289" t="s">
        <v>1857</v>
      </c>
      <c r="C1289" t="s">
        <v>1858</v>
      </c>
      <c r="D1289">
        <v>2504405</v>
      </c>
      <c r="E1289" t="s">
        <v>1885</v>
      </c>
      <c r="F1289">
        <v>1</v>
      </c>
      <c r="G1289" t="s">
        <v>184</v>
      </c>
      <c r="H1289" t="s">
        <v>3232</v>
      </c>
      <c r="I1289" t="s">
        <v>1887</v>
      </c>
      <c r="J1289">
        <v>1</v>
      </c>
      <c r="K1289" t="s">
        <v>1888</v>
      </c>
      <c r="L1289" s="1">
        <v>46196.035486111112</v>
      </c>
      <c r="M1289" s="1">
        <v>46196.037326388891</v>
      </c>
      <c r="N1289">
        <v>15836</v>
      </c>
      <c r="O1289" t="s">
        <v>1849</v>
      </c>
      <c r="P1289">
        <v>66</v>
      </c>
      <c r="Q1289">
        <v>6.6</v>
      </c>
      <c r="R1289" t="s">
        <v>4826</v>
      </c>
      <c r="S1289" t="s">
        <v>1851</v>
      </c>
      <c r="T1289" t="s">
        <v>1851</v>
      </c>
      <c r="U1289" t="s">
        <v>4827</v>
      </c>
      <c r="V1289" t="s">
        <v>1851</v>
      </c>
      <c r="W1289" t="s">
        <v>1851</v>
      </c>
      <c r="X1289" s="1">
        <v>46196.037326388891</v>
      </c>
    </row>
    <row r="1290" spans="1:24">
      <c r="A1290">
        <v>1201</v>
      </c>
      <c r="B1290" t="s">
        <v>1857</v>
      </c>
      <c r="C1290" t="s">
        <v>1858</v>
      </c>
      <c r="D1290">
        <v>3141009</v>
      </c>
      <c r="E1290" t="s">
        <v>1885</v>
      </c>
      <c r="F1290">
        <v>1</v>
      </c>
      <c r="G1290" t="s">
        <v>1377</v>
      </c>
      <c r="H1290" t="s">
        <v>3046</v>
      </c>
      <c r="I1290" t="s">
        <v>1887</v>
      </c>
      <c r="J1290">
        <v>1</v>
      </c>
      <c r="K1290" t="s">
        <v>1888</v>
      </c>
      <c r="L1290" s="1">
        <v>46196.035474537035</v>
      </c>
      <c r="M1290" s="1">
        <v>46196.037326388891</v>
      </c>
      <c r="N1290">
        <v>15969</v>
      </c>
      <c r="O1290" t="s">
        <v>1849</v>
      </c>
      <c r="P1290">
        <v>68</v>
      </c>
      <c r="Q1290">
        <v>6.8</v>
      </c>
      <c r="R1290" t="s">
        <v>4828</v>
      </c>
      <c r="S1290" t="s">
        <v>1851</v>
      </c>
      <c r="T1290" t="s">
        <v>1851</v>
      </c>
      <c r="U1290" t="s">
        <v>4829</v>
      </c>
      <c r="V1290" t="s">
        <v>1851</v>
      </c>
      <c r="W1290" t="s">
        <v>1851</v>
      </c>
      <c r="X1290" s="1">
        <v>46196.037326388891</v>
      </c>
    </row>
    <row r="1291" spans="1:24">
      <c r="A1291">
        <v>1202</v>
      </c>
      <c r="B1291" t="s">
        <v>1857</v>
      </c>
      <c r="C1291" t="s">
        <v>1858</v>
      </c>
      <c r="D1291">
        <v>4121901</v>
      </c>
      <c r="E1291" t="s">
        <v>1885</v>
      </c>
      <c r="F1291">
        <v>1</v>
      </c>
      <c r="G1291" t="s">
        <v>1620</v>
      </c>
      <c r="H1291" t="s">
        <v>2962</v>
      </c>
      <c r="I1291" t="s">
        <v>1887</v>
      </c>
      <c r="J1291">
        <v>1</v>
      </c>
      <c r="K1291" t="s">
        <v>1888</v>
      </c>
      <c r="L1291" s="1">
        <v>46196.037060185183</v>
      </c>
      <c r="M1291" s="1">
        <v>46196.037430555552</v>
      </c>
      <c r="N1291">
        <v>3146</v>
      </c>
      <c r="O1291" t="s">
        <v>1849</v>
      </c>
      <c r="P1291">
        <v>67</v>
      </c>
      <c r="Q1291">
        <v>6.7</v>
      </c>
      <c r="R1291" t="s">
        <v>4830</v>
      </c>
      <c r="S1291" t="s">
        <v>1851</v>
      </c>
      <c r="T1291" t="s">
        <v>1851</v>
      </c>
      <c r="U1291" t="s">
        <v>4831</v>
      </c>
      <c r="V1291" t="s">
        <v>1851</v>
      </c>
      <c r="W1291" t="s">
        <v>1851</v>
      </c>
      <c r="X1291" s="1">
        <v>46196.037430555552</v>
      </c>
    </row>
    <row r="1292" spans="1:24">
      <c r="A1292">
        <v>1203</v>
      </c>
      <c r="B1292" t="s">
        <v>1857</v>
      </c>
      <c r="C1292" t="s">
        <v>1858</v>
      </c>
      <c r="D1292">
        <v>2504405</v>
      </c>
      <c r="E1292" t="s">
        <v>1894</v>
      </c>
      <c r="F1292">
        <v>1</v>
      </c>
      <c r="G1292" t="s">
        <v>184</v>
      </c>
      <c r="H1292" t="s">
        <v>184</v>
      </c>
      <c r="I1292" t="s">
        <v>3238</v>
      </c>
      <c r="J1292">
        <v>0</v>
      </c>
      <c r="K1292" t="s">
        <v>3239</v>
      </c>
      <c r="L1292" s="1">
        <v>46196.037476851852</v>
      </c>
      <c r="M1292" s="1">
        <v>46196.037569444445</v>
      </c>
      <c r="N1292">
        <v>890</v>
      </c>
      <c r="O1292" t="s">
        <v>1849</v>
      </c>
      <c r="P1292">
        <v>66</v>
      </c>
      <c r="Q1292">
        <v>6.6</v>
      </c>
      <c r="R1292" t="s">
        <v>1851</v>
      </c>
      <c r="S1292" t="s">
        <v>1851</v>
      </c>
      <c r="T1292" t="s">
        <v>1851</v>
      </c>
      <c r="U1292" t="s">
        <v>4832</v>
      </c>
      <c r="V1292" t="s">
        <v>1851</v>
      </c>
      <c r="W1292" t="s">
        <v>1851</v>
      </c>
      <c r="X1292" s="1">
        <v>46196.037569444445</v>
      </c>
    </row>
    <row r="1293" spans="1:24">
      <c r="A1293">
        <v>1204</v>
      </c>
      <c r="B1293" t="s">
        <v>1857</v>
      </c>
      <c r="C1293" t="s">
        <v>1858</v>
      </c>
      <c r="D1293">
        <v>3141009</v>
      </c>
      <c r="E1293" t="s">
        <v>1894</v>
      </c>
      <c r="F1293">
        <v>1</v>
      </c>
      <c r="G1293" t="s">
        <v>1377</v>
      </c>
      <c r="H1293" t="s">
        <v>1377</v>
      </c>
      <c r="I1293" t="s">
        <v>3052</v>
      </c>
      <c r="J1293">
        <v>0</v>
      </c>
      <c r="K1293" t="s">
        <v>3053</v>
      </c>
      <c r="L1293" s="1">
        <v>46196.037476851852</v>
      </c>
      <c r="M1293" s="1">
        <v>46196.037592592591</v>
      </c>
      <c r="N1293">
        <v>969</v>
      </c>
      <c r="O1293" t="s">
        <v>1849</v>
      </c>
      <c r="P1293">
        <v>74</v>
      </c>
      <c r="Q1293">
        <v>7.4</v>
      </c>
      <c r="R1293" t="s">
        <v>1851</v>
      </c>
      <c r="S1293" t="s">
        <v>1851</v>
      </c>
      <c r="T1293" t="s">
        <v>1851</v>
      </c>
      <c r="U1293" t="s">
        <v>4833</v>
      </c>
      <c r="V1293" t="s">
        <v>1851</v>
      </c>
      <c r="W1293" t="s">
        <v>1851</v>
      </c>
      <c r="X1293" s="1">
        <v>46196.037592592591</v>
      </c>
    </row>
    <row r="1294" spans="1:24">
      <c r="A1294">
        <v>1205</v>
      </c>
      <c r="B1294" t="s">
        <v>1857</v>
      </c>
      <c r="C1294" t="s">
        <v>1858</v>
      </c>
      <c r="D1294">
        <v>4121901</v>
      </c>
      <c r="E1294" t="s">
        <v>1894</v>
      </c>
      <c r="F1294">
        <v>1</v>
      </c>
      <c r="G1294" t="s">
        <v>1620</v>
      </c>
      <c r="H1294" t="s">
        <v>1620</v>
      </c>
      <c r="I1294" t="s">
        <v>2968</v>
      </c>
      <c r="J1294">
        <v>0</v>
      </c>
      <c r="K1294" t="s">
        <v>2969</v>
      </c>
      <c r="L1294" s="1">
        <v>46196.037581018521</v>
      </c>
      <c r="M1294" s="1">
        <v>46196.037719907406</v>
      </c>
      <c r="N1294">
        <v>1226</v>
      </c>
      <c r="O1294" t="s">
        <v>1849</v>
      </c>
      <c r="P1294">
        <v>69</v>
      </c>
      <c r="Q1294">
        <v>6.9</v>
      </c>
      <c r="R1294" t="s">
        <v>1851</v>
      </c>
      <c r="S1294" t="s">
        <v>1851</v>
      </c>
      <c r="T1294" t="s">
        <v>1851</v>
      </c>
      <c r="U1294" t="s">
        <v>4834</v>
      </c>
      <c r="V1294" t="s">
        <v>1851</v>
      </c>
      <c r="W1294" t="s">
        <v>1851</v>
      </c>
      <c r="X1294" s="1">
        <v>46196.037719907406</v>
      </c>
    </row>
    <row r="1295" spans="1:24">
      <c r="A1295">
        <v>1206</v>
      </c>
      <c r="B1295" t="s">
        <v>1857</v>
      </c>
      <c r="C1295" t="s">
        <v>1858</v>
      </c>
      <c r="D1295">
        <v>3141207</v>
      </c>
      <c r="E1295" t="s">
        <v>1885</v>
      </c>
      <c r="F1295">
        <v>1</v>
      </c>
      <c r="G1295" t="s">
        <v>1134</v>
      </c>
      <c r="H1295" t="s">
        <v>3091</v>
      </c>
      <c r="I1295" t="s">
        <v>1887</v>
      </c>
      <c r="J1295">
        <v>1</v>
      </c>
      <c r="K1295" t="s">
        <v>1888</v>
      </c>
      <c r="L1295" s="1">
        <v>46196.037638888891</v>
      </c>
      <c r="M1295" s="1">
        <v>46196.037800925929</v>
      </c>
      <c r="N1295">
        <v>1429</v>
      </c>
      <c r="O1295" t="s">
        <v>1849</v>
      </c>
      <c r="P1295">
        <v>92</v>
      </c>
      <c r="Q1295">
        <v>9.1999999999999993</v>
      </c>
      <c r="R1295" t="s">
        <v>4835</v>
      </c>
      <c r="S1295" t="s">
        <v>1851</v>
      </c>
      <c r="T1295" t="s">
        <v>1851</v>
      </c>
      <c r="U1295" t="s">
        <v>4836</v>
      </c>
      <c r="V1295" t="s">
        <v>1851</v>
      </c>
      <c r="W1295" t="s">
        <v>1851</v>
      </c>
      <c r="X1295" s="1">
        <v>46196.037800925929</v>
      </c>
    </row>
    <row r="1296" spans="1:24">
      <c r="A1296">
        <v>1207</v>
      </c>
      <c r="B1296" t="s">
        <v>1857</v>
      </c>
      <c r="C1296" t="s">
        <v>1858</v>
      </c>
      <c r="D1296">
        <v>2506251</v>
      </c>
      <c r="E1296" t="s">
        <v>1885</v>
      </c>
      <c r="F1296">
        <v>1</v>
      </c>
      <c r="G1296" t="s">
        <v>576</v>
      </c>
      <c r="H1296" t="s">
        <v>3244</v>
      </c>
      <c r="I1296" t="s">
        <v>1887</v>
      </c>
      <c r="J1296">
        <v>1</v>
      </c>
      <c r="K1296" t="s">
        <v>1888</v>
      </c>
      <c r="L1296" s="1">
        <v>46196.037627314814</v>
      </c>
      <c r="M1296" s="1">
        <v>46196.037916666668</v>
      </c>
      <c r="N1296">
        <v>2496</v>
      </c>
      <c r="O1296" t="s">
        <v>1849</v>
      </c>
      <c r="P1296">
        <v>63</v>
      </c>
      <c r="Q1296">
        <v>6.3</v>
      </c>
      <c r="R1296" t="s">
        <v>4837</v>
      </c>
      <c r="S1296" t="s">
        <v>1851</v>
      </c>
      <c r="T1296" t="s">
        <v>1851</v>
      </c>
      <c r="U1296" t="s">
        <v>4838</v>
      </c>
      <c r="V1296" t="s">
        <v>1851</v>
      </c>
      <c r="W1296" t="s">
        <v>1851</v>
      </c>
      <c r="X1296" s="1">
        <v>46196.037916666668</v>
      </c>
    </row>
    <row r="1297" spans="1:24">
      <c r="A1297">
        <v>1208</v>
      </c>
      <c r="B1297" t="s">
        <v>1857</v>
      </c>
      <c r="C1297" t="s">
        <v>1858</v>
      </c>
      <c r="D1297">
        <v>4123006</v>
      </c>
      <c r="E1297" t="s">
        <v>1885</v>
      </c>
      <c r="F1297">
        <v>1</v>
      </c>
      <c r="G1297" t="s">
        <v>1688</v>
      </c>
      <c r="H1297" t="s">
        <v>2971</v>
      </c>
      <c r="I1297" t="s">
        <v>1887</v>
      </c>
      <c r="J1297">
        <v>1</v>
      </c>
      <c r="K1297" t="s">
        <v>1888</v>
      </c>
      <c r="L1297" s="1">
        <v>46196.037777777776</v>
      </c>
      <c r="M1297" s="1">
        <v>46196.037939814814</v>
      </c>
      <c r="N1297">
        <v>1342</v>
      </c>
      <c r="O1297" t="s">
        <v>1849</v>
      </c>
      <c r="P1297">
        <v>92</v>
      </c>
      <c r="Q1297">
        <v>9.1999999999999993</v>
      </c>
      <c r="R1297" t="s">
        <v>4839</v>
      </c>
      <c r="S1297" t="s">
        <v>1851</v>
      </c>
      <c r="T1297" t="s">
        <v>1851</v>
      </c>
      <c r="U1297" t="s">
        <v>4840</v>
      </c>
      <c r="V1297" t="s">
        <v>1851</v>
      </c>
      <c r="W1297" t="s">
        <v>1851</v>
      </c>
      <c r="X1297" s="1">
        <v>46196.037939814814</v>
      </c>
    </row>
    <row r="1298" spans="1:24">
      <c r="A1298">
        <v>1209</v>
      </c>
      <c r="B1298" t="s">
        <v>1857</v>
      </c>
      <c r="C1298" t="s">
        <v>1858</v>
      </c>
      <c r="D1298">
        <v>3141207</v>
      </c>
      <c r="E1298" t="s">
        <v>1894</v>
      </c>
      <c r="F1298">
        <v>1</v>
      </c>
      <c r="G1298" t="s">
        <v>1134</v>
      </c>
      <c r="H1298" t="s">
        <v>3102</v>
      </c>
      <c r="I1298" t="s">
        <v>3103</v>
      </c>
      <c r="J1298">
        <v>1</v>
      </c>
      <c r="K1298" t="s">
        <v>3104</v>
      </c>
      <c r="L1298" s="1">
        <v>46196.037951388891</v>
      </c>
      <c r="M1298" s="1">
        <v>46196.03806712963</v>
      </c>
      <c r="N1298">
        <v>1064</v>
      </c>
      <c r="O1298" t="s">
        <v>1849</v>
      </c>
      <c r="P1298">
        <v>46</v>
      </c>
      <c r="Q1298">
        <v>4.5999999999999996</v>
      </c>
      <c r="R1298" t="s">
        <v>1851</v>
      </c>
      <c r="S1298" t="s">
        <v>1851</v>
      </c>
      <c r="T1298" t="s">
        <v>1851</v>
      </c>
      <c r="U1298" t="s">
        <v>4841</v>
      </c>
      <c r="V1298" t="s">
        <v>1851</v>
      </c>
      <c r="W1298" t="s">
        <v>1851</v>
      </c>
      <c r="X1298" s="1">
        <v>46196.03806712963</v>
      </c>
    </row>
    <row r="1299" spans="1:24">
      <c r="A1299">
        <v>1210</v>
      </c>
      <c r="B1299" t="s">
        <v>1857</v>
      </c>
      <c r="C1299" t="s">
        <v>1858</v>
      </c>
      <c r="D1299">
        <v>2506251</v>
      </c>
      <c r="E1299" t="s">
        <v>1894</v>
      </c>
      <c r="F1299">
        <v>1</v>
      </c>
      <c r="G1299" t="s">
        <v>576</v>
      </c>
      <c r="H1299" t="s">
        <v>576</v>
      </c>
      <c r="I1299" t="s">
        <v>3250</v>
      </c>
      <c r="J1299">
        <v>0</v>
      </c>
      <c r="K1299" t="s">
        <v>3251</v>
      </c>
      <c r="L1299" s="1">
        <v>46196.03806712963</v>
      </c>
      <c r="M1299" s="1">
        <v>46196.038206018522</v>
      </c>
      <c r="N1299">
        <v>1229</v>
      </c>
      <c r="O1299" t="s">
        <v>1849</v>
      </c>
      <c r="P1299">
        <v>58</v>
      </c>
      <c r="Q1299">
        <v>5.8</v>
      </c>
      <c r="R1299" t="s">
        <v>1851</v>
      </c>
      <c r="S1299" t="s">
        <v>1851</v>
      </c>
      <c r="T1299" t="s">
        <v>1851</v>
      </c>
      <c r="U1299" t="s">
        <v>4842</v>
      </c>
      <c r="V1299" t="s">
        <v>1851</v>
      </c>
      <c r="W1299" t="s">
        <v>1851</v>
      </c>
      <c r="X1299" s="1">
        <v>46196.038206018522</v>
      </c>
    </row>
    <row r="1300" spans="1:24">
      <c r="A1300">
        <v>1211</v>
      </c>
      <c r="B1300" t="s">
        <v>1857</v>
      </c>
      <c r="C1300" t="s">
        <v>1858</v>
      </c>
      <c r="D1300">
        <v>4123006</v>
      </c>
      <c r="E1300" t="s">
        <v>1894</v>
      </c>
      <c r="F1300">
        <v>1</v>
      </c>
      <c r="G1300" t="s">
        <v>1688</v>
      </c>
      <c r="H1300" t="s">
        <v>1688</v>
      </c>
      <c r="I1300" t="s">
        <v>2974</v>
      </c>
      <c r="J1300">
        <v>0</v>
      </c>
      <c r="K1300" t="s">
        <v>2975</v>
      </c>
      <c r="L1300" s="1">
        <v>46196.038078703707</v>
      </c>
      <c r="M1300" s="1">
        <v>46196.038298611114</v>
      </c>
      <c r="N1300">
        <v>1910</v>
      </c>
      <c r="O1300" t="s">
        <v>1849</v>
      </c>
      <c r="P1300">
        <v>53</v>
      </c>
      <c r="Q1300">
        <v>5.3</v>
      </c>
      <c r="R1300" t="s">
        <v>1851</v>
      </c>
      <c r="S1300" t="s">
        <v>1851</v>
      </c>
      <c r="T1300" t="s">
        <v>1851</v>
      </c>
      <c r="U1300" t="s">
        <v>4843</v>
      </c>
      <c r="V1300" t="s">
        <v>1851</v>
      </c>
      <c r="W1300" t="s">
        <v>1851</v>
      </c>
      <c r="X1300" s="1">
        <v>46196.038298611114</v>
      </c>
    </row>
    <row r="1301" spans="1:24">
      <c r="A1301">
        <v>1212</v>
      </c>
      <c r="B1301" t="s">
        <v>1857</v>
      </c>
      <c r="C1301" t="s">
        <v>1858</v>
      </c>
      <c r="D1301">
        <v>4123204</v>
      </c>
      <c r="E1301" t="s">
        <v>1885</v>
      </c>
      <c r="F1301">
        <v>1</v>
      </c>
      <c r="G1301" t="s">
        <v>1728</v>
      </c>
      <c r="H1301" t="s">
        <v>2977</v>
      </c>
      <c r="I1301" t="s">
        <v>1887</v>
      </c>
      <c r="J1301">
        <v>1</v>
      </c>
      <c r="K1301" t="s">
        <v>1888</v>
      </c>
      <c r="L1301" s="1">
        <v>46196.038356481484</v>
      </c>
      <c r="M1301" s="1">
        <v>46196.038576388892</v>
      </c>
      <c r="N1301">
        <v>1907</v>
      </c>
      <c r="O1301" t="s">
        <v>1849</v>
      </c>
      <c r="P1301">
        <v>63</v>
      </c>
      <c r="Q1301">
        <v>6.3</v>
      </c>
      <c r="R1301" t="s">
        <v>4844</v>
      </c>
      <c r="S1301" t="s">
        <v>1851</v>
      </c>
      <c r="T1301" t="s">
        <v>1851</v>
      </c>
      <c r="U1301" t="s">
        <v>4845</v>
      </c>
      <c r="V1301" t="s">
        <v>1851</v>
      </c>
      <c r="W1301" t="s">
        <v>1851</v>
      </c>
      <c r="X1301" s="1">
        <v>46196.038576388892</v>
      </c>
    </row>
    <row r="1302" spans="1:24">
      <c r="A1302">
        <v>1213</v>
      </c>
      <c r="B1302" t="s">
        <v>1857</v>
      </c>
      <c r="C1302" t="s">
        <v>1858</v>
      </c>
      <c r="D1302">
        <v>2507408</v>
      </c>
      <c r="E1302" t="s">
        <v>1885</v>
      </c>
      <c r="F1302">
        <v>1</v>
      </c>
      <c r="G1302" t="s">
        <v>421</v>
      </c>
      <c r="H1302" t="s">
        <v>3253</v>
      </c>
      <c r="I1302" t="s">
        <v>1887</v>
      </c>
      <c r="J1302">
        <v>1</v>
      </c>
      <c r="K1302" t="s">
        <v>1888</v>
      </c>
      <c r="L1302" s="1">
        <v>46196.038275462961</v>
      </c>
      <c r="M1302" s="1">
        <v>46196.038587962961</v>
      </c>
      <c r="N1302">
        <v>2700</v>
      </c>
      <c r="O1302" t="s">
        <v>1849</v>
      </c>
      <c r="P1302">
        <v>52</v>
      </c>
      <c r="Q1302">
        <v>5.2</v>
      </c>
      <c r="R1302" t="s">
        <v>4846</v>
      </c>
      <c r="S1302" t="s">
        <v>1851</v>
      </c>
      <c r="T1302" t="s">
        <v>1851</v>
      </c>
      <c r="U1302" t="s">
        <v>4847</v>
      </c>
      <c r="V1302" t="s">
        <v>1851</v>
      </c>
      <c r="W1302" t="s">
        <v>1851</v>
      </c>
      <c r="X1302" s="1">
        <v>46196.038587962961</v>
      </c>
    </row>
    <row r="1303" spans="1:24">
      <c r="A1303">
        <v>1214</v>
      </c>
      <c r="B1303" t="s">
        <v>1857</v>
      </c>
      <c r="C1303" t="s">
        <v>1858</v>
      </c>
      <c r="D1303">
        <v>3142700</v>
      </c>
      <c r="E1303" t="s">
        <v>1885</v>
      </c>
      <c r="F1303">
        <v>1</v>
      </c>
      <c r="G1303" t="s">
        <v>989</v>
      </c>
      <c r="H1303" t="s">
        <v>3115</v>
      </c>
      <c r="I1303" t="s">
        <v>1887</v>
      </c>
      <c r="J1303">
        <v>1</v>
      </c>
      <c r="K1303" t="s">
        <v>1888</v>
      </c>
      <c r="L1303" s="1">
        <v>46196.038113425922</v>
      </c>
      <c r="M1303" s="1">
        <v>46196.038587962961</v>
      </c>
      <c r="N1303">
        <v>4029</v>
      </c>
      <c r="O1303" t="s">
        <v>1849</v>
      </c>
      <c r="P1303">
        <v>57</v>
      </c>
      <c r="Q1303">
        <v>5.7</v>
      </c>
      <c r="R1303" t="s">
        <v>4848</v>
      </c>
      <c r="S1303" t="s">
        <v>1851</v>
      </c>
      <c r="T1303" t="s">
        <v>1851</v>
      </c>
      <c r="U1303" t="s">
        <v>4849</v>
      </c>
      <c r="V1303" t="s">
        <v>1851</v>
      </c>
      <c r="W1303" t="s">
        <v>1851</v>
      </c>
      <c r="X1303" s="1">
        <v>46196.038587962961</v>
      </c>
    </row>
    <row r="1304" spans="1:24">
      <c r="A1304">
        <v>1215</v>
      </c>
      <c r="B1304" t="s">
        <v>1857</v>
      </c>
      <c r="C1304" t="s">
        <v>1858</v>
      </c>
      <c r="D1304">
        <v>4123204</v>
      </c>
      <c r="E1304" t="s">
        <v>1894</v>
      </c>
      <c r="F1304">
        <v>1</v>
      </c>
      <c r="G1304" t="s">
        <v>1728</v>
      </c>
      <c r="H1304" t="s">
        <v>1728</v>
      </c>
      <c r="I1304" t="s">
        <v>2980</v>
      </c>
      <c r="J1304">
        <v>0</v>
      </c>
      <c r="K1304" t="s">
        <v>2981</v>
      </c>
      <c r="L1304" s="1">
        <v>46196.038703703707</v>
      </c>
      <c r="M1304" s="1">
        <v>46196.038784722223</v>
      </c>
      <c r="N1304">
        <v>665</v>
      </c>
      <c r="O1304" t="s">
        <v>1849</v>
      </c>
      <c r="P1304">
        <v>66</v>
      </c>
      <c r="Q1304">
        <v>6.6</v>
      </c>
      <c r="R1304" t="s">
        <v>1851</v>
      </c>
      <c r="S1304" t="s">
        <v>1851</v>
      </c>
      <c r="T1304" t="s">
        <v>1851</v>
      </c>
      <c r="U1304" t="s">
        <v>4850</v>
      </c>
      <c r="V1304" t="s">
        <v>1851</v>
      </c>
      <c r="W1304" t="s">
        <v>1851</v>
      </c>
      <c r="X1304" s="1">
        <v>46196.038784722223</v>
      </c>
    </row>
    <row r="1305" spans="1:24">
      <c r="A1305">
        <v>1216</v>
      </c>
      <c r="B1305" t="s">
        <v>1857</v>
      </c>
      <c r="C1305" t="s">
        <v>1858</v>
      </c>
      <c r="D1305">
        <v>3142700</v>
      </c>
      <c r="E1305" t="s">
        <v>1894</v>
      </c>
      <c r="F1305">
        <v>1</v>
      </c>
      <c r="G1305" t="s">
        <v>989</v>
      </c>
      <c r="H1305" t="s">
        <v>3118</v>
      </c>
      <c r="I1305" t="s">
        <v>3119</v>
      </c>
      <c r="J1305">
        <v>1</v>
      </c>
      <c r="K1305" t="s">
        <v>3120</v>
      </c>
      <c r="L1305" s="1">
        <v>46196.038726851853</v>
      </c>
      <c r="M1305" s="1">
        <v>46196.038784722223</v>
      </c>
      <c r="N1305">
        <v>573</v>
      </c>
      <c r="O1305" t="s">
        <v>1849</v>
      </c>
      <c r="P1305">
        <v>57</v>
      </c>
      <c r="Q1305">
        <v>5.7</v>
      </c>
      <c r="R1305" t="s">
        <v>1851</v>
      </c>
      <c r="S1305" t="s">
        <v>1851</v>
      </c>
      <c r="T1305" t="s">
        <v>1851</v>
      </c>
      <c r="U1305" t="s">
        <v>4851</v>
      </c>
      <c r="V1305" t="s">
        <v>1851</v>
      </c>
      <c r="W1305" t="s">
        <v>1851</v>
      </c>
      <c r="X1305" s="1">
        <v>46196.038784722223</v>
      </c>
    </row>
    <row r="1306" spans="1:24">
      <c r="A1306">
        <v>1217</v>
      </c>
      <c r="B1306" t="s">
        <v>1857</v>
      </c>
      <c r="C1306" t="s">
        <v>1858</v>
      </c>
      <c r="D1306">
        <v>2507408</v>
      </c>
      <c r="E1306" t="s">
        <v>1894</v>
      </c>
      <c r="F1306">
        <v>1</v>
      </c>
      <c r="G1306" t="s">
        <v>421</v>
      </c>
      <c r="H1306" t="s">
        <v>421</v>
      </c>
      <c r="I1306" t="s">
        <v>3259</v>
      </c>
      <c r="J1306">
        <v>0</v>
      </c>
      <c r="K1306" t="s">
        <v>3260</v>
      </c>
      <c r="L1306" s="1">
        <v>46196.038715277777</v>
      </c>
      <c r="M1306" s="1">
        <v>46196.038819444446</v>
      </c>
      <c r="N1306">
        <v>894</v>
      </c>
      <c r="O1306" t="s">
        <v>1849</v>
      </c>
      <c r="P1306">
        <v>53</v>
      </c>
      <c r="Q1306">
        <v>5.3</v>
      </c>
      <c r="R1306" t="s">
        <v>1851</v>
      </c>
      <c r="S1306" t="s">
        <v>1851</v>
      </c>
      <c r="T1306" t="s">
        <v>1851</v>
      </c>
      <c r="U1306" t="s">
        <v>4852</v>
      </c>
      <c r="V1306" t="s">
        <v>1851</v>
      </c>
      <c r="W1306" t="s">
        <v>1851</v>
      </c>
      <c r="X1306" s="1">
        <v>46196.038819444446</v>
      </c>
    </row>
    <row r="1307" spans="1:24">
      <c r="A1307">
        <v>1218</v>
      </c>
      <c r="B1307" t="s">
        <v>1857</v>
      </c>
      <c r="C1307" t="s">
        <v>1858</v>
      </c>
      <c r="D1307">
        <v>4125001</v>
      </c>
      <c r="E1307" t="s">
        <v>1885</v>
      </c>
      <c r="F1307">
        <v>1</v>
      </c>
      <c r="G1307" t="s">
        <v>1520</v>
      </c>
      <c r="H1307" t="s">
        <v>2983</v>
      </c>
      <c r="I1307" t="s">
        <v>1887</v>
      </c>
      <c r="J1307">
        <v>1</v>
      </c>
      <c r="K1307" t="s">
        <v>1888</v>
      </c>
      <c r="L1307" s="1">
        <v>46196.038831018515</v>
      </c>
      <c r="M1307" s="1">
        <v>46196.039178240739</v>
      </c>
      <c r="N1307">
        <v>2931</v>
      </c>
      <c r="O1307" t="s">
        <v>1849</v>
      </c>
      <c r="P1307">
        <v>55</v>
      </c>
      <c r="Q1307">
        <v>5.5</v>
      </c>
      <c r="R1307" t="s">
        <v>4853</v>
      </c>
      <c r="S1307" t="s">
        <v>1851</v>
      </c>
      <c r="T1307" t="s">
        <v>1851</v>
      </c>
      <c r="U1307" t="s">
        <v>4854</v>
      </c>
      <c r="V1307" t="s">
        <v>1851</v>
      </c>
      <c r="W1307" t="s">
        <v>1851</v>
      </c>
      <c r="X1307" s="1">
        <v>46196.039178240739</v>
      </c>
    </row>
    <row r="1308" spans="1:24">
      <c r="A1308">
        <v>1219</v>
      </c>
      <c r="B1308" t="s">
        <v>1857</v>
      </c>
      <c r="C1308" t="s">
        <v>1858</v>
      </c>
      <c r="D1308">
        <v>3144904</v>
      </c>
      <c r="E1308" t="s">
        <v>1885</v>
      </c>
      <c r="F1308">
        <v>1</v>
      </c>
      <c r="G1308" t="s">
        <v>1257</v>
      </c>
      <c r="H1308" t="s">
        <v>3128</v>
      </c>
      <c r="I1308" t="s">
        <v>1887</v>
      </c>
      <c r="J1308">
        <v>1</v>
      </c>
      <c r="K1308" t="s">
        <v>1888</v>
      </c>
      <c r="L1308" s="1">
        <v>46196.038842592592</v>
      </c>
      <c r="M1308" s="1">
        <v>46196.039178240739</v>
      </c>
      <c r="N1308">
        <v>2910</v>
      </c>
      <c r="O1308" t="s">
        <v>1849</v>
      </c>
      <c r="P1308">
        <v>78</v>
      </c>
      <c r="Q1308">
        <v>7.8</v>
      </c>
      <c r="R1308" t="s">
        <v>4855</v>
      </c>
      <c r="S1308" t="s">
        <v>1851</v>
      </c>
      <c r="T1308" t="s">
        <v>1851</v>
      </c>
      <c r="U1308" t="s">
        <v>4856</v>
      </c>
      <c r="V1308" t="s">
        <v>1851</v>
      </c>
      <c r="W1308" t="s">
        <v>1851</v>
      </c>
      <c r="X1308" s="1">
        <v>46196.039178240739</v>
      </c>
    </row>
    <row r="1309" spans="1:24">
      <c r="A1309">
        <v>1220</v>
      </c>
      <c r="B1309" t="s">
        <v>1857</v>
      </c>
      <c r="C1309" t="s">
        <v>1858</v>
      </c>
      <c r="D1309">
        <v>2508406</v>
      </c>
      <c r="E1309" t="s">
        <v>1885</v>
      </c>
      <c r="F1309">
        <v>1</v>
      </c>
      <c r="G1309" t="s">
        <v>620</v>
      </c>
      <c r="H1309" t="s">
        <v>3273</v>
      </c>
      <c r="I1309" t="s">
        <v>1887</v>
      </c>
      <c r="J1309">
        <v>1</v>
      </c>
      <c r="K1309" t="s">
        <v>1888</v>
      </c>
      <c r="L1309" s="1">
        <v>46196.038854166669</v>
      </c>
      <c r="M1309" s="1">
        <v>46196.039293981485</v>
      </c>
      <c r="N1309">
        <v>3818</v>
      </c>
      <c r="O1309" t="s">
        <v>1849</v>
      </c>
      <c r="P1309">
        <v>60</v>
      </c>
      <c r="Q1309">
        <v>6</v>
      </c>
      <c r="R1309" t="s">
        <v>4857</v>
      </c>
      <c r="S1309" t="s">
        <v>1851</v>
      </c>
      <c r="T1309" t="s">
        <v>1851</v>
      </c>
      <c r="U1309" t="s">
        <v>4858</v>
      </c>
      <c r="V1309" t="s">
        <v>1851</v>
      </c>
      <c r="W1309" t="s">
        <v>1851</v>
      </c>
      <c r="X1309" s="1">
        <v>46196.039293981485</v>
      </c>
    </row>
    <row r="1310" spans="1:24">
      <c r="A1310">
        <v>1221</v>
      </c>
      <c r="B1310" t="s">
        <v>1857</v>
      </c>
      <c r="C1310" t="s">
        <v>1858</v>
      </c>
      <c r="D1310">
        <v>4125001</v>
      </c>
      <c r="E1310" t="s">
        <v>1894</v>
      </c>
      <c r="F1310">
        <v>1</v>
      </c>
      <c r="G1310" t="s">
        <v>1520</v>
      </c>
      <c r="H1310" t="s">
        <v>1520</v>
      </c>
      <c r="I1310" t="s">
        <v>2986</v>
      </c>
      <c r="J1310">
        <v>0</v>
      </c>
      <c r="K1310" t="s">
        <v>2987</v>
      </c>
      <c r="L1310" s="1">
        <v>46196.0393287037</v>
      </c>
      <c r="M1310" s="1">
        <v>46196.039398148147</v>
      </c>
      <c r="N1310">
        <v>636</v>
      </c>
      <c r="O1310" t="s">
        <v>1849</v>
      </c>
      <c r="P1310">
        <v>62</v>
      </c>
      <c r="Q1310">
        <v>6.2</v>
      </c>
      <c r="R1310" t="s">
        <v>1851</v>
      </c>
      <c r="S1310" t="s">
        <v>1851</v>
      </c>
      <c r="T1310" t="s">
        <v>1851</v>
      </c>
      <c r="U1310" t="s">
        <v>4859</v>
      </c>
      <c r="V1310" t="s">
        <v>1851</v>
      </c>
      <c r="W1310" t="s">
        <v>1851</v>
      </c>
      <c r="X1310" s="1">
        <v>46196.039398148147</v>
      </c>
    </row>
    <row r="1311" spans="1:24">
      <c r="A1311">
        <v>1222</v>
      </c>
      <c r="B1311" t="s">
        <v>1857</v>
      </c>
      <c r="C1311" t="s">
        <v>1858</v>
      </c>
      <c r="D1311">
        <v>3144904</v>
      </c>
      <c r="E1311" t="s">
        <v>1894</v>
      </c>
      <c r="F1311">
        <v>1</v>
      </c>
      <c r="G1311" t="s">
        <v>1257</v>
      </c>
      <c r="H1311" t="s">
        <v>1257</v>
      </c>
      <c r="I1311" t="s">
        <v>3137</v>
      </c>
      <c r="J1311">
        <v>0</v>
      </c>
      <c r="K1311" t="s">
        <v>3138</v>
      </c>
      <c r="L1311" s="1">
        <v>46196.039317129631</v>
      </c>
      <c r="M1311" s="1">
        <v>46196.039444444446</v>
      </c>
      <c r="N1311">
        <v>1156</v>
      </c>
      <c r="O1311" t="s">
        <v>1849</v>
      </c>
      <c r="P1311">
        <v>80</v>
      </c>
      <c r="Q1311">
        <v>8</v>
      </c>
      <c r="R1311" t="s">
        <v>1851</v>
      </c>
      <c r="S1311" t="s">
        <v>1851</v>
      </c>
      <c r="T1311" t="s">
        <v>1851</v>
      </c>
      <c r="U1311" t="s">
        <v>4860</v>
      </c>
      <c r="V1311" t="s">
        <v>1851</v>
      </c>
      <c r="W1311" t="s">
        <v>1851</v>
      </c>
      <c r="X1311" s="1">
        <v>46196.039444444446</v>
      </c>
    </row>
    <row r="1312" spans="1:24">
      <c r="A1312">
        <v>1223</v>
      </c>
      <c r="B1312" t="s">
        <v>1857</v>
      </c>
      <c r="C1312" t="s">
        <v>1858</v>
      </c>
      <c r="D1312">
        <v>2508406</v>
      </c>
      <c r="E1312" t="s">
        <v>1894</v>
      </c>
      <c r="F1312">
        <v>1</v>
      </c>
      <c r="G1312" t="s">
        <v>620</v>
      </c>
      <c r="H1312" t="s">
        <v>620</v>
      </c>
      <c r="I1312" t="s">
        <v>3294</v>
      </c>
      <c r="J1312">
        <v>0</v>
      </c>
      <c r="K1312" t="s">
        <v>3295</v>
      </c>
      <c r="L1312" s="1">
        <v>46196.039421296293</v>
      </c>
      <c r="M1312" s="1">
        <v>46196.039560185185</v>
      </c>
      <c r="N1312">
        <v>1198</v>
      </c>
      <c r="O1312" t="s">
        <v>1849</v>
      </c>
      <c r="P1312">
        <v>62</v>
      </c>
      <c r="Q1312">
        <v>6.2</v>
      </c>
      <c r="R1312" t="s">
        <v>1851</v>
      </c>
      <c r="S1312" t="s">
        <v>1851</v>
      </c>
      <c r="T1312" t="s">
        <v>1851</v>
      </c>
      <c r="U1312" t="s">
        <v>4861</v>
      </c>
      <c r="V1312" t="s">
        <v>1851</v>
      </c>
      <c r="W1312" t="s">
        <v>1851</v>
      </c>
      <c r="X1312" s="1">
        <v>46196.039560185185</v>
      </c>
    </row>
    <row r="1313" spans="1:24">
      <c r="A1313">
        <v>1224</v>
      </c>
      <c r="B1313" t="s">
        <v>1857</v>
      </c>
      <c r="C1313" t="s">
        <v>1858</v>
      </c>
      <c r="D1313">
        <v>3145356</v>
      </c>
      <c r="E1313" t="s">
        <v>1885</v>
      </c>
      <c r="F1313">
        <v>1</v>
      </c>
      <c r="G1313" t="s">
        <v>1049</v>
      </c>
      <c r="H1313" t="s">
        <v>3140</v>
      </c>
      <c r="I1313" t="s">
        <v>1887</v>
      </c>
      <c r="J1313">
        <v>1</v>
      </c>
      <c r="K1313" t="s">
        <v>1888</v>
      </c>
      <c r="L1313" s="1">
        <v>46196.039513888885</v>
      </c>
      <c r="M1313" s="1">
        <v>46196.039664351854</v>
      </c>
      <c r="N1313">
        <v>1296</v>
      </c>
      <c r="O1313" t="s">
        <v>1849</v>
      </c>
      <c r="P1313">
        <v>92</v>
      </c>
      <c r="Q1313">
        <v>9.1999999999999993</v>
      </c>
      <c r="R1313" t="s">
        <v>4862</v>
      </c>
      <c r="S1313" t="s">
        <v>1851</v>
      </c>
      <c r="T1313" t="s">
        <v>1851</v>
      </c>
      <c r="U1313" t="s">
        <v>4863</v>
      </c>
      <c r="V1313" t="s">
        <v>1851</v>
      </c>
      <c r="W1313" t="s">
        <v>1851</v>
      </c>
      <c r="X1313" s="1">
        <v>46196.039664351854</v>
      </c>
    </row>
    <row r="1314" spans="1:24">
      <c r="A1314">
        <v>1225</v>
      </c>
      <c r="B1314" t="s">
        <v>1857</v>
      </c>
      <c r="C1314" t="s">
        <v>1858</v>
      </c>
      <c r="D1314">
        <v>3145356</v>
      </c>
      <c r="E1314" t="s">
        <v>1894</v>
      </c>
      <c r="F1314">
        <v>1</v>
      </c>
      <c r="G1314" t="s">
        <v>1049</v>
      </c>
      <c r="H1314" t="s">
        <v>1049</v>
      </c>
      <c r="I1314" t="s">
        <v>3143</v>
      </c>
      <c r="J1314">
        <v>0</v>
      </c>
      <c r="K1314" t="s">
        <v>3144</v>
      </c>
      <c r="L1314" s="1">
        <v>46196.03979166667</v>
      </c>
      <c r="M1314" s="1">
        <v>46196.039918981478</v>
      </c>
      <c r="N1314">
        <v>1115</v>
      </c>
      <c r="O1314" t="s">
        <v>1849</v>
      </c>
      <c r="P1314">
        <v>66</v>
      </c>
      <c r="Q1314">
        <v>6.6</v>
      </c>
      <c r="R1314" t="s">
        <v>1851</v>
      </c>
      <c r="S1314" t="s">
        <v>1851</v>
      </c>
      <c r="T1314" t="s">
        <v>1851</v>
      </c>
      <c r="U1314" t="s">
        <v>4864</v>
      </c>
      <c r="V1314" t="s">
        <v>1851</v>
      </c>
      <c r="W1314" t="s">
        <v>1851</v>
      </c>
      <c r="X1314" s="1">
        <v>46196.039918981478</v>
      </c>
    </row>
    <row r="1315" spans="1:24">
      <c r="A1315">
        <v>1226</v>
      </c>
      <c r="B1315" t="s">
        <v>1857</v>
      </c>
      <c r="C1315" t="s">
        <v>1858</v>
      </c>
      <c r="D1315">
        <v>4126207</v>
      </c>
      <c r="E1315" t="s">
        <v>1885</v>
      </c>
      <c r="F1315">
        <v>1</v>
      </c>
      <c r="G1315" t="s">
        <v>1575</v>
      </c>
      <c r="H1315" t="s">
        <v>2992</v>
      </c>
      <c r="I1315" t="s">
        <v>1887</v>
      </c>
      <c r="J1315">
        <v>1</v>
      </c>
      <c r="K1315" t="s">
        <v>1888</v>
      </c>
      <c r="L1315" s="1">
        <v>46196.039444444446</v>
      </c>
      <c r="M1315" s="1">
        <v>46196.04005787037</v>
      </c>
      <c r="N1315">
        <v>5255</v>
      </c>
      <c r="O1315" t="s">
        <v>1849</v>
      </c>
      <c r="P1315">
        <v>65</v>
      </c>
      <c r="Q1315">
        <v>6.5</v>
      </c>
      <c r="R1315" t="s">
        <v>4865</v>
      </c>
      <c r="S1315" t="s">
        <v>1851</v>
      </c>
      <c r="T1315" t="s">
        <v>1851</v>
      </c>
      <c r="U1315" t="s">
        <v>4866</v>
      </c>
      <c r="V1315" t="s">
        <v>1851</v>
      </c>
      <c r="W1315" t="s">
        <v>1851</v>
      </c>
      <c r="X1315" s="1">
        <v>46196.04005787037</v>
      </c>
    </row>
    <row r="1316" spans="1:24">
      <c r="A1316">
        <v>1227</v>
      </c>
      <c r="B1316" t="s">
        <v>1857</v>
      </c>
      <c r="C1316" t="s">
        <v>1858</v>
      </c>
      <c r="D1316">
        <v>4126207</v>
      </c>
      <c r="E1316" t="s">
        <v>1894</v>
      </c>
      <c r="F1316">
        <v>1</v>
      </c>
      <c r="G1316" t="s">
        <v>1575</v>
      </c>
      <c r="H1316" t="s">
        <v>1575</v>
      </c>
      <c r="I1316" t="s">
        <v>2998</v>
      </c>
      <c r="J1316">
        <v>0</v>
      </c>
      <c r="K1316" t="s">
        <v>2999</v>
      </c>
      <c r="L1316" s="1">
        <v>46196.040185185186</v>
      </c>
      <c r="M1316" s="1">
        <v>46196.040358796294</v>
      </c>
      <c r="N1316">
        <v>1533</v>
      </c>
      <c r="O1316" t="s">
        <v>1849</v>
      </c>
      <c r="P1316">
        <v>69</v>
      </c>
      <c r="Q1316">
        <v>6.9</v>
      </c>
      <c r="R1316" t="s">
        <v>1851</v>
      </c>
      <c r="S1316" t="s">
        <v>1851</v>
      </c>
      <c r="T1316" t="s">
        <v>1851</v>
      </c>
      <c r="U1316" t="s">
        <v>4867</v>
      </c>
      <c r="V1316" t="s">
        <v>1851</v>
      </c>
      <c r="W1316" t="s">
        <v>1851</v>
      </c>
      <c r="X1316" s="1">
        <v>46196.040358796294</v>
      </c>
    </row>
    <row r="1317" spans="1:24">
      <c r="A1317">
        <v>1228</v>
      </c>
      <c r="B1317" t="s">
        <v>1857</v>
      </c>
      <c r="C1317" t="s">
        <v>1858</v>
      </c>
      <c r="D1317">
        <v>2510659</v>
      </c>
      <c r="E1317" t="s">
        <v>1885</v>
      </c>
      <c r="F1317">
        <v>1</v>
      </c>
      <c r="G1317" t="s">
        <v>270</v>
      </c>
      <c r="H1317" t="s">
        <v>3302</v>
      </c>
      <c r="I1317" t="s">
        <v>1887</v>
      </c>
      <c r="J1317">
        <v>1</v>
      </c>
      <c r="K1317" t="s">
        <v>1888</v>
      </c>
      <c r="L1317" s="1">
        <v>46196.039629629631</v>
      </c>
      <c r="M1317" s="1">
        <v>46196.04047453704</v>
      </c>
      <c r="N1317">
        <v>7303</v>
      </c>
      <c r="O1317" t="s">
        <v>1849</v>
      </c>
      <c r="P1317">
        <v>70</v>
      </c>
      <c r="Q1317">
        <v>7</v>
      </c>
      <c r="R1317" t="s">
        <v>4868</v>
      </c>
      <c r="S1317" t="s">
        <v>1851</v>
      </c>
      <c r="T1317" t="s">
        <v>1851</v>
      </c>
      <c r="U1317" t="s">
        <v>4869</v>
      </c>
      <c r="V1317" t="s">
        <v>1851</v>
      </c>
      <c r="W1317" t="s">
        <v>1851</v>
      </c>
      <c r="X1317" s="1">
        <v>46196.04047453704</v>
      </c>
    </row>
    <row r="1318" spans="1:24">
      <c r="A1318">
        <v>1229</v>
      </c>
      <c r="B1318" t="s">
        <v>1857</v>
      </c>
      <c r="C1318" t="s">
        <v>1858</v>
      </c>
      <c r="D1318">
        <v>3145505</v>
      </c>
      <c r="E1318" t="s">
        <v>1885</v>
      </c>
      <c r="F1318">
        <v>1</v>
      </c>
      <c r="G1318" t="s">
        <v>1188</v>
      </c>
      <c r="H1318" t="s">
        <v>3155</v>
      </c>
      <c r="I1318" t="s">
        <v>1887</v>
      </c>
      <c r="J1318">
        <v>1</v>
      </c>
      <c r="K1318" t="s">
        <v>1888</v>
      </c>
      <c r="L1318" s="1">
        <v>46196.039965277778</v>
      </c>
      <c r="M1318" s="1">
        <v>46196.04047453704</v>
      </c>
      <c r="N1318">
        <v>4407</v>
      </c>
      <c r="O1318" t="s">
        <v>1849</v>
      </c>
      <c r="P1318">
        <v>54</v>
      </c>
      <c r="Q1318">
        <v>5.4</v>
      </c>
      <c r="R1318" t="s">
        <v>4870</v>
      </c>
      <c r="S1318" t="s">
        <v>1851</v>
      </c>
      <c r="T1318" t="s">
        <v>1851</v>
      </c>
      <c r="U1318" t="s">
        <v>4871</v>
      </c>
      <c r="V1318" t="s">
        <v>1851</v>
      </c>
      <c r="W1318" t="s">
        <v>1851</v>
      </c>
      <c r="X1318" s="1">
        <v>46196.04047453704</v>
      </c>
    </row>
    <row r="1319" spans="1:24">
      <c r="A1319">
        <v>1230</v>
      </c>
      <c r="B1319" t="s">
        <v>1857</v>
      </c>
      <c r="C1319" t="s">
        <v>1858</v>
      </c>
      <c r="D1319">
        <v>2510659</v>
      </c>
      <c r="E1319" t="s">
        <v>1894</v>
      </c>
      <c r="F1319">
        <v>1</v>
      </c>
      <c r="G1319" t="s">
        <v>270</v>
      </c>
      <c r="H1319" t="s">
        <v>270</v>
      </c>
      <c r="I1319" t="s">
        <v>3315</v>
      </c>
      <c r="J1319">
        <v>0</v>
      </c>
      <c r="K1319" t="s">
        <v>3316</v>
      </c>
      <c r="L1319" s="1">
        <v>46196.040613425925</v>
      </c>
      <c r="M1319" s="1">
        <v>46196.040752314817</v>
      </c>
      <c r="N1319">
        <v>1245</v>
      </c>
      <c r="O1319" t="s">
        <v>1849</v>
      </c>
      <c r="P1319">
        <v>69</v>
      </c>
      <c r="Q1319">
        <v>6.9</v>
      </c>
      <c r="R1319" t="s">
        <v>1851</v>
      </c>
      <c r="S1319" t="s">
        <v>1851</v>
      </c>
      <c r="T1319" t="s">
        <v>1851</v>
      </c>
      <c r="U1319" t="s">
        <v>4872</v>
      </c>
      <c r="V1319" t="s">
        <v>1851</v>
      </c>
      <c r="W1319" t="s">
        <v>1851</v>
      </c>
      <c r="X1319" s="1">
        <v>46196.040752314817</v>
      </c>
    </row>
    <row r="1320" spans="1:24">
      <c r="A1320">
        <v>1231</v>
      </c>
      <c r="B1320" t="s">
        <v>1857</v>
      </c>
      <c r="C1320" t="s">
        <v>1858</v>
      </c>
      <c r="D1320">
        <v>3145505</v>
      </c>
      <c r="E1320" t="s">
        <v>1894</v>
      </c>
      <c r="F1320">
        <v>1</v>
      </c>
      <c r="G1320" t="s">
        <v>1188</v>
      </c>
      <c r="H1320" t="s">
        <v>3161</v>
      </c>
      <c r="I1320" t="s">
        <v>3162</v>
      </c>
      <c r="J1320">
        <v>1</v>
      </c>
      <c r="K1320" t="s">
        <v>3163</v>
      </c>
      <c r="L1320" s="1">
        <v>46196.040613425925</v>
      </c>
      <c r="M1320" s="1">
        <v>46196.040763888886</v>
      </c>
      <c r="N1320">
        <v>1258</v>
      </c>
      <c r="O1320" t="s">
        <v>1849</v>
      </c>
      <c r="P1320">
        <v>63</v>
      </c>
      <c r="Q1320">
        <v>6.3</v>
      </c>
      <c r="R1320" t="s">
        <v>1851</v>
      </c>
      <c r="S1320" t="s">
        <v>1851</v>
      </c>
      <c r="T1320" t="s">
        <v>1851</v>
      </c>
      <c r="U1320" t="s">
        <v>4873</v>
      </c>
      <c r="V1320" t="s">
        <v>1851</v>
      </c>
      <c r="W1320" t="s">
        <v>1851</v>
      </c>
      <c r="X1320" s="1">
        <v>46196.040763888886</v>
      </c>
    </row>
    <row r="1321" spans="1:24">
      <c r="A1321">
        <v>1232</v>
      </c>
      <c r="B1321" t="s">
        <v>1857</v>
      </c>
      <c r="C1321" t="s">
        <v>1858</v>
      </c>
      <c r="D1321">
        <v>4126504</v>
      </c>
      <c r="E1321" t="s">
        <v>1885</v>
      </c>
      <c r="F1321">
        <v>1</v>
      </c>
      <c r="G1321" t="s">
        <v>1733</v>
      </c>
      <c r="H1321" t="s">
        <v>3003</v>
      </c>
      <c r="I1321" t="s">
        <v>1887</v>
      </c>
      <c r="J1321">
        <v>1</v>
      </c>
      <c r="K1321" t="s">
        <v>1888</v>
      </c>
      <c r="L1321" s="1">
        <v>46196.040405092594</v>
      </c>
      <c r="M1321" s="1">
        <v>46196.040763888886</v>
      </c>
      <c r="N1321">
        <v>3089</v>
      </c>
      <c r="O1321" t="s">
        <v>1849</v>
      </c>
      <c r="P1321">
        <v>64</v>
      </c>
      <c r="Q1321">
        <v>6.4</v>
      </c>
      <c r="R1321" t="s">
        <v>4874</v>
      </c>
      <c r="S1321" t="s">
        <v>1851</v>
      </c>
      <c r="T1321" t="s">
        <v>1851</v>
      </c>
      <c r="U1321" t="s">
        <v>4875</v>
      </c>
      <c r="V1321" t="s">
        <v>1851</v>
      </c>
      <c r="W1321" t="s">
        <v>1851</v>
      </c>
      <c r="X1321" s="1">
        <v>46196.040763888886</v>
      </c>
    </row>
    <row r="1322" spans="1:24">
      <c r="A1322">
        <v>1233</v>
      </c>
      <c r="B1322" t="s">
        <v>1857</v>
      </c>
      <c r="C1322" t="s">
        <v>1858</v>
      </c>
      <c r="D1322">
        <v>4126504</v>
      </c>
      <c r="E1322" t="s">
        <v>1894</v>
      </c>
      <c r="F1322">
        <v>1</v>
      </c>
      <c r="G1322" t="s">
        <v>1733</v>
      </c>
      <c r="H1322" t="s">
        <v>1733</v>
      </c>
      <c r="I1322" t="s">
        <v>3013</v>
      </c>
      <c r="J1322">
        <v>0</v>
      </c>
      <c r="K1322" t="s">
        <v>3014</v>
      </c>
      <c r="L1322" s="1">
        <v>46196.040902777779</v>
      </c>
      <c r="M1322" s="1">
        <v>46196.041087962964</v>
      </c>
      <c r="N1322">
        <v>1558</v>
      </c>
      <c r="O1322" t="s">
        <v>1849</v>
      </c>
      <c r="P1322">
        <v>64</v>
      </c>
      <c r="Q1322">
        <v>6.4</v>
      </c>
      <c r="R1322" t="s">
        <v>1851</v>
      </c>
      <c r="S1322" t="s">
        <v>1851</v>
      </c>
      <c r="T1322" t="s">
        <v>1851</v>
      </c>
      <c r="U1322" t="s">
        <v>4876</v>
      </c>
      <c r="V1322" t="s">
        <v>1851</v>
      </c>
      <c r="W1322" t="s">
        <v>1851</v>
      </c>
      <c r="X1322" s="1">
        <v>46196.041087962964</v>
      </c>
    </row>
    <row r="1323" spans="1:24">
      <c r="A1323">
        <v>1234</v>
      </c>
      <c r="B1323" t="s">
        <v>1857</v>
      </c>
      <c r="C1323" t="s">
        <v>1858</v>
      </c>
      <c r="D1323">
        <v>3145901</v>
      </c>
      <c r="E1323" t="s">
        <v>1885</v>
      </c>
      <c r="F1323">
        <v>1</v>
      </c>
      <c r="G1323" t="s">
        <v>1099</v>
      </c>
      <c r="H1323" t="s">
        <v>3168</v>
      </c>
      <c r="I1323" t="s">
        <v>1887</v>
      </c>
      <c r="J1323">
        <v>1</v>
      </c>
      <c r="K1323" t="s">
        <v>1888</v>
      </c>
      <c r="L1323" s="1">
        <v>46196.040798611109</v>
      </c>
      <c r="M1323" s="1">
        <v>46196.041192129633</v>
      </c>
      <c r="N1323">
        <v>3404</v>
      </c>
      <c r="O1323" t="s">
        <v>1849</v>
      </c>
      <c r="P1323">
        <v>51</v>
      </c>
      <c r="Q1323">
        <v>5.0999999999999996</v>
      </c>
      <c r="R1323" t="s">
        <v>4877</v>
      </c>
      <c r="S1323" t="s">
        <v>1851</v>
      </c>
      <c r="T1323" t="s">
        <v>1851</v>
      </c>
      <c r="U1323" t="s">
        <v>4878</v>
      </c>
      <c r="V1323" t="s">
        <v>1851</v>
      </c>
      <c r="W1323" t="s">
        <v>1851</v>
      </c>
      <c r="X1323" s="1">
        <v>46196.041192129633</v>
      </c>
    </row>
    <row r="1324" spans="1:24">
      <c r="A1324">
        <v>1235</v>
      </c>
      <c r="B1324" t="s">
        <v>1857</v>
      </c>
      <c r="C1324" t="s">
        <v>1858</v>
      </c>
      <c r="D1324">
        <v>3145901</v>
      </c>
      <c r="E1324" t="s">
        <v>1894</v>
      </c>
      <c r="F1324">
        <v>1</v>
      </c>
      <c r="G1324" t="s">
        <v>1099</v>
      </c>
      <c r="H1324" t="s">
        <v>1099</v>
      </c>
      <c r="I1324" t="s">
        <v>3177</v>
      </c>
      <c r="J1324">
        <v>0</v>
      </c>
      <c r="K1324" t="s">
        <v>3178</v>
      </c>
      <c r="L1324" s="1">
        <v>46196.041331018518</v>
      </c>
      <c r="M1324" s="1">
        <v>46196.041527777779</v>
      </c>
      <c r="N1324">
        <v>1622</v>
      </c>
      <c r="O1324" t="s">
        <v>1849</v>
      </c>
      <c r="P1324">
        <v>64</v>
      </c>
      <c r="Q1324">
        <v>6.4</v>
      </c>
      <c r="R1324" t="s">
        <v>1851</v>
      </c>
      <c r="S1324" t="s">
        <v>1851</v>
      </c>
      <c r="T1324" t="s">
        <v>1851</v>
      </c>
      <c r="U1324" t="s">
        <v>4879</v>
      </c>
      <c r="V1324" t="s">
        <v>1851</v>
      </c>
      <c r="W1324" t="s">
        <v>1851</v>
      </c>
      <c r="X1324" s="1">
        <v>46196.041527777779</v>
      </c>
    </row>
    <row r="1325" spans="1:24">
      <c r="A1325">
        <v>1236</v>
      </c>
      <c r="B1325" t="s">
        <v>1857</v>
      </c>
      <c r="C1325" t="s">
        <v>1858</v>
      </c>
      <c r="D1325">
        <v>4126603</v>
      </c>
      <c r="E1325" t="s">
        <v>1885</v>
      </c>
      <c r="F1325">
        <v>1</v>
      </c>
      <c r="G1325" t="s">
        <v>1565</v>
      </c>
      <c r="H1325" t="s">
        <v>3028</v>
      </c>
      <c r="I1325" t="s">
        <v>1887</v>
      </c>
      <c r="J1325">
        <v>1</v>
      </c>
      <c r="K1325" t="s">
        <v>1888</v>
      </c>
      <c r="L1325" s="1">
        <v>46196.041122685187</v>
      </c>
      <c r="M1325" s="1">
        <v>46196.041956018518</v>
      </c>
      <c r="N1325">
        <v>7182</v>
      </c>
      <c r="O1325" t="s">
        <v>1849</v>
      </c>
      <c r="P1325">
        <v>57</v>
      </c>
      <c r="Q1325">
        <v>5.7</v>
      </c>
      <c r="R1325" t="s">
        <v>4880</v>
      </c>
      <c r="S1325" t="s">
        <v>1851</v>
      </c>
      <c r="T1325" t="s">
        <v>1851</v>
      </c>
      <c r="U1325" t="s">
        <v>4881</v>
      </c>
      <c r="V1325" t="s">
        <v>1851</v>
      </c>
      <c r="W1325" t="s">
        <v>1851</v>
      </c>
      <c r="X1325" s="1">
        <v>46196.041956018518</v>
      </c>
    </row>
    <row r="1326" spans="1:24">
      <c r="A1326">
        <v>1237</v>
      </c>
      <c r="B1326" t="s">
        <v>1857</v>
      </c>
      <c r="C1326" t="s">
        <v>1858</v>
      </c>
      <c r="D1326">
        <v>3146404</v>
      </c>
      <c r="E1326" t="s">
        <v>1885</v>
      </c>
      <c r="F1326">
        <v>1</v>
      </c>
      <c r="G1326" t="s">
        <v>1069</v>
      </c>
      <c r="H1326" t="s">
        <v>3190</v>
      </c>
      <c r="I1326" t="s">
        <v>1887</v>
      </c>
      <c r="J1326">
        <v>1</v>
      </c>
      <c r="K1326" t="s">
        <v>1888</v>
      </c>
      <c r="L1326" s="1">
        <v>46196.041574074072</v>
      </c>
      <c r="M1326" s="1">
        <v>46196.042222222219</v>
      </c>
      <c r="N1326">
        <v>5606</v>
      </c>
      <c r="O1326" t="s">
        <v>1849</v>
      </c>
      <c r="P1326">
        <v>59</v>
      </c>
      <c r="Q1326">
        <v>5.9</v>
      </c>
      <c r="R1326" t="s">
        <v>4882</v>
      </c>
      <c r="S1326" t="s">
        <v>1851</v>
      </c>
      <c r="T1326" t="s">
        <v>1851</v>
      </c>
      <c r="U1326" t="s">
        <v>4883</v>
      </c>
      <c r="V1326" t="s">
        <v>1851</v>
      </c>
      <c r="W1326" t="s">
        <v>1851</v>
      </c>
      <c r="X1326" s="1">
        <v>46196.042222222219</v>
      </c>
    </row>
    <row r="1327" spans="1:24">
      <c r="A1327">
        <v>1238</v>
      </c>
      <c r="B1327" t="s">
        <v>1857</v>
      </c>
      <c r="C1327" t="s">
        <v>1858</v>
      </c>
      <c r="D1327">
        <v>4126603</v>
      </c>
      <c r="E1327" t="s">
        <v>1894</v>
      </c>
      <c r="F1327">
        <v>1</v>
      </c>
      <c r="G1327" t="s">
        <v>1565</v>
      </c>
      <c r="H1327" t="s">
        <v>1565</v>
      </c>
      <c r="I1327" t="s">
        <v>3040</v>
      </c>
      <c r="J1327">
        <v>0</v>
      </c>
      <c r="K1327" t="s">
        <v>3041</v>
      </c>
      <c r="L1327" s="1">
        <v>46196.042083333334</v>
      </c>
      <c r="M1327" s="1">
        <v>46196.042245370372</v>
      </c>
      <c r="N1327">
        <v>1416</v>
      </c>
      <c r="O1327" t="s">
        <v>1849</v>
      </c>
      <c r="P1327">
        <v>66</v>
      </c>
      <c r="Q1327">
        <v>6.6</v>
      </c>
      <c r="R1327" t="s">
        <v>1851</v>
      </c>
      <c r="S1327" t="s">
        <v>1851</v>
      </c>
      <c r="T1327" t="s">
        <v>1851</v>
      </c>
      <c r="U1327" t="s">
        <v>4884</v>
      </c>
      <c r="V1327" t="s">
        <v>1851</v>
      </c>
      <c r="W1327" t="s">
        <v>1851</v>
      </c>
      <c r="X1327" s="1">
        <v>46196.042245370372</v>
      </c>
    </row>
    <row r="1328" spans="1:24">
      <c r="A1328">
        <v>1239</v>
      </c>
      <c r="B1328" t="s">
        <v>1857</v>
      </c>
      <c r="C1328" t="s">
        <v>1858</v>
      </c>
      <c r="D1328">
        <v>3146404</v>
      </c>
      <c r="E1328" t="s">
        <v>1894</v>
      </c>
      <c r="F1328">
        <v>1</v>
      </c>
      <c r="G1328" t="s">
        <v>1069</v>
      </c>
      <c r="H1328" t="s">
        <v>1069</v>
      </c>
      <c r="I1328" t="s">
        <v>3196</v>
      </c>
      <c r="J1328">
        <v>0</v>
      </c>
      <c r="K1328" t="s">
        <v>3197</v>
      </c>
      <c r="L1328" s="1">
        <v>46196.042361111111</v>
      </c>
      <c r="M1328" s="1">
        <v>46196.042534722219</v>
      </c>
      <c r="N1328">
        <v>1531</v>
      </c>
      <c r="O1328" t="s">
        <v>1849</v>
      </c>
      <c r="P1328">
        <v>67</v>
      </c>
      <c r="Q1328">
        <v>6.7</v>
      </c>
      <c r="R1328" t="s">
        <v>1851</v>
      </c>
      <c r="S1328" t="s">
        <v>1851</v>
      </c>
      <c r="T1328" t="s">
        <v>1851</v>
      </c>
      <c r="U1328" t="s">
        <v>4885</v>
      </c>
      <c r="V1328" t="s">
        <v>1851</v>
      </c>
      <c r="W1328" t="s">
        <v>1851</v>
      </c>
      <c r="X1328" s="1">
        <v>46196.042534722219</v>
      </c>
    </row>
    <row r="1329" spans="1:24">
      <c r="A1329">
        <v>1240</v>
      </c>
      <c r="B1329" t="s">
        <v>1857</v>
      </c>
      <c r="C1329" t="s">
        <v>1858</v>
      </c>
      <c r="D1329">
        <v>3149200</v>
      </c>
      <c r="E1329" t="s">
        <v>1885</v>
      </c>
      <c r="F1329">
        <v>1</v>
      </c>
      <c r="G1329" t="s">
        <v>979</v>
      </c>
      <c r="H1329" t="s">
        <v>3202</v>
      </c>
      <c r="I1329" t="s">
        <v>1887</v>
      </c>
      <c r="J1329">
        <v>1</v>
      </c>
      <c r="K1329" t="s">
        <v>1888</v>
      </c>
      <c r="L1329" s="1">
        <v>46196.042581018519</v>
      </c>
      <c r="M1329" s="1">
        <v>46196.042905092596</v>
      </c>
      <c r="N1329">
        <v>2837</v>
      </c>
      <c r="O1329" t="s">
        <v>1849</v>
      </c>
      <c r="P1329">
        <v>58</v>
      </c>
      <c r="Q1329">
        <v>5.8</v>
      </c>
      <c r="R1329" t="s">
        <v>4886</v>
      </c>
      <c r="S1329" t="s">
        <v>1851</v>
      </c>
      <c r="T1329" t="s">
        <v>1851</v>
      </c>
      <c r="U1329" t="s">
        <v>4887</v>
      </c>
      <c r="V1329" t="s">
        <v>1851</v>
      </c>
      <c r="W1329" t="s">
        <v>1851</v>
      </c>
      <c r="X1329" s="1">
        <v>46196.042905092596</v>
      </c>
    </row>
    <row r="1330" spans="1:24">
      <c r="A1330">
        <v>1241</v>
      </c>
      <c r="B1330" t="s">
        <v>1857</v>
      </c>
      <c r="C1330" t="s">
        <v>1858</v>
      </c>
      <c r="D1330">
        <v>2512705</v>
      </c>
      <c r="E1330" t="s">
        <v>1885</v>
      </c>
      <c r="F1330">
        <v>1</v>
      </c>
      <c r="G1330" t="s">
        <v>280</v>
      </c>
      <c r="H1330" t="s">
        <v>3322</v>
      </c>
      <c r="I1330" t="s">
        <v>1887</v>
      </c>
      <c r="J1330">
        <v>1</v>
      </c>
      <c r="K1330" t="s">
        <v>1888</v>
      </c>
      <c r="L1330" s="1">
        <v>46196.040798611109</v>
      </c>
      <c r="M1330" s="1">
        <v>46196.043009259258</v>
      </c>
      <c r="N1330">
        <v>19023</v>
      </c>
      <c r="O1330" t="s">
        <v>1854</v>
      </c>
      <c r="R1330" t="s">
        <v>4888</v>
      </c>
      <c r="S1330" t="s">
        <v>1851</v>
      </c>
      <c r="T1330" t="s">
        <v>1851</v>
      </c>
      <c r="U1330" t="s">
        <v>4889</v>
      </c>
      <c r="V1330" t="s">
        <v>1854</v>
      </c>
      <c r="W1330" t="s">
        <v>1851</v>
      </c>
      <c r="X1330" s="1">
        <v>46196.043009259258</v>
      </c>
    </row>
    <row r="1331" spans="1:24">
      <c r="A1331">
        <v>1242</v>
      </c>
      <c r="B1331" t="s">
        <v>1857</v>
      </c>
      <c r="C1331" t="s">
        <v>1858</v>
      </c>
      <c r="D1331">
        <v>3149200</v>
      </c>
      <c r="E1331" t="s">
        <v>1894</v>
      </c>
      <c r="F1331">
        <v>1</v>
      </c>
      <c r="G1331" t="s">
        <v>979</v>
      </c>
      <c r="H1331" t="s">
        <v>3208</v>
      </c>
      <c r="I1331" t="s">
        <v>3209</v>
      </c>
      <c r="J1331">
        <v>1</v>
      </c>
      <c r="K1331" t="s">
        <v>3210</v>
      </c>
      <c r="L1331" s="1">
        <v>46196.043043981481</v>
      </c>
      <c r="M1331" s="1">
        <v>46196.04315972222</v>
      </c>
      <c r="N1331">
        <v>1014</v>
      </c>
      <c r="O1331" t="s">
        <v>1849</v>
      </c>
      <c r="P1331">
        <v>61</v>
      </c>
      <c r="Q1331">
        <v>6.1</v>
      </c>
      <c r="R1331" t="s">
        <v>1851</v>
      </c>
      <c r="S1331" t="s">
        <v>1851</v>
      </c>
      <c r="T1331" t="s">
        <v>1851</v>
      </c>
      <c r="U1331" t="s">
        <v>4890</v>
      </c>
      <c r="V1331" t="s">
        <v>1851</v>
      </c>
      <c r="W1331" t="s">
        <v>1851</v>
      </c>
      <c r="X1331" s="1">
        <v>46196.04315972222</v>
      </c>
    </row>
    <row r="1332" spans="1:24">
      <c r="A1332">
        <v>1243</v>
      </c>
      <c r="B1332" t="s">
        <v>1857</v>
      </c>
      <c r="C1332" t="s">
        <v>1858</v>
      </c>
      <c r="D1332">
        <v>3149804</v>
      </c>
      <c r="E1332" t="s">
        <v>1885</v>
      </c>
      <c r="F1332">
        <v>1</v>
      </c>
      <c r="G1332" t="s">
        <v>1024</v>
      </c>
      <c r="H1332" t="s">
        <v>3212</v>
      </c>
      <c r="I1332" t="s">
        <v>1887</v>
      </c>
      <c r="J1332">
        <v>1</v>
      </c>
      <c r="K1332" t="s">
        <v>1888</v>
      </c>
      <c r="L1332" s="1">
        <v>46196.043206018519</v>
      </c>
      <c r="M1332" s="1">
        <v>46196.04351851852</v>
      </c>
      <c r="N1332">
        <v>2671</v>
      </c>
      <c r="O1332" t="s">
        <v>1849</v>
      </c>
      <c r="P1332">
        <v>56</v>
      </c>
      <c r="Q1332">
        <v>5.6</v>
      </c>
      <c r="R1332" t="s">
        <v>4891</v>
      </c>
      <c r="S1332" t="s">
        <v>1851</v>
      </c>
      <c r="T1332" t="s">
        <v>1851</v>
      </c>
      <c r="U1332" t="s">
        <v>4892</v>
      </c>
      <c r="V1332" t="s">
        <v>1851</v>
      </c>
      <c r="W1332" t="s">
        <v>1851</v>
      </c>
      <c r="X1332" s="1">
        <v>46196.04351851852</v>
      </c>
    </row>
    <row r="1333" spans="1:24">
      <c r="A1333">
        <v>1244</v>
      </c>
      <c r="B1333" t="s">
        <v>1857</v>
      </c>
      <c r="C1333" t="s">
        <v>1858</v>
      </c>
      <c r="D1333">
        <v>3149804</v>
      </c>
      <c r="E1333" t="s">
        <v>1894</v>
      </c>
      <c r="F1333">
        <v>1</v>
      </c>
      <c r="G1333" t="s">
        <v>1024</v>
      </c>
      <c r="H1333" t="s">
        <v>3219</v>
      </c>
      <c r="I1333" t="s">
        <v>3220</v>
      </c>
      <c r="J1333">
        <v>1</v>
      </c>
      <c r="K1333" t="s">
        <v>3221</v>
      </c>
      <c r="L1333" s="1">
        <v>46196.043645833335</v>
      </c>
      <c r="M1333" s="1">
        <v>46196.043761574074</v>
      </c>
      <c r="N1333">
        <v>1019</v>
      </c>
      <c r="O1333" t="s">
        <v>1849</v>
      </c>
      <c r="P1333">
        <v>59</v>
      </c>
      <c r="Q1333">
        <v>5.9</v>
      </c>
      <c r="R1333" t="s">
        <v>1851</v>
      </c>
      <c r="S1333" t="s">
        <v>1851</v>
      </c>
      <c r="T1333" t="s">
        <v>1851</v>
      </c>
      <c r="U1333" t="s">
        <v>4893</v>
      </c>
      <c r="V1333" t="s">
        <v>1851</v>
      </c>
      <c r="W1333" t="s">
        <v>1851</v>
      </c>
      <c r="X1333" s="1">
        <v>46196.043761574074</v>
      </c>
    </row>
    <row r="1334" spans="1:24">
      <c r="A1334">
        <v>1245</v>
      </c>
      <c r="B1334" t="s">
        <v>1857</v>
      </c>
      <c r="C1334" t="s">
        <v>1858</v>
      </c>
      <c r="D1334">
        <v>3152131</v>
      </c>
      <c r="E1334" t="s">
        <v>1885</v>
      </c>
      <c r="F1334">
        <v>1</v>
      </c>
      <c r="G1334" t="s">
        <v>1034</v>
      </c>
      <c r="H1334" t="s">
        <v>3223</v>
      </c>
      <c r="I1334" t="s">
        <v>1887</v>
      </c>
      <c r="J1334">
        <v>1</v>
      </c>
      <c r="K1334" t="s">
        <v>1888</v>
      </c>
      <c r="L1334" s="1">
        <v>46196.043807870374</v>
      </c>
      <c r="M1334" s="1">
        <v>46196.043935185182</v>
      </c>
      <c r="N1334">
        <v>1152</v>
      </c>
      <c r="O1334" t="s">
        <v>1849</v>
      </c>
      <c r="P1334">
        <v>92</v>
      </c>
      <c r="Q1334">
        <v>9.1999999999999993</v>
      </c>
      <c r="R1334" t="s">
        <v>4894</v>
      </c>
      <c r="S1334" t="s">
        <v>1851</v>
      </c>
      <c r="T1334" t="s">
        <v>1851</v>
      </c>
      <c r="U1334" t="s">
        <v>4895</v>
      </c>
      <c r="V1334" t="s">
        <v>1851</v>
      </c>
      <c r="W1334" t="s">
        <v>1851</v>
      </c>
      <c r="X1334" s="1">
        <v>46196.043935185182</v>
      </c>
    </row>
    <row r="1335" spans="1:24">
      <c r="A1335">
        <v>1246</v>
      </c>
      <c r="B1335" t="s">
        <v>1857</v>
      </c>
      <c r="C1335" t="s">
        <v>1858</v>
      </c>
      <c r="D1335">
        <v>3152131</v>
      </c>
      <c r="E1335" t="s">
        <v>1894</v>
      </c>
      <c r="F1335">
        <v>1</v>
      </c>
      <c r="G1335" t="s">
        <v>1034</v>
      </c>
      <c r="H1335" t="s">
        <v>1034</v>
      </c>
      <c r="I1335" t="s">
        <v>3229</v>
      </c>
      <c r="J1335">
        <v>0</v>
      </c>
      <c r="K1335" t="s">
        <v>3230</v>
      </c>
      <c r="L1335" s="1">
        <v>46196.044062499997</v>
      </c>
      <c r="M1335" s="1">
        <v>46196.044131944444</v>
      </c>
      <c r="N1335">
        <v>578</v>
      </c>
      <c r="O1335" t="s">
        <v>1849</v>
      </c>
      <c r="P1335">
        <v>85</v>
      </c>
      <c r="Q1335">
        <v>8.5</v>
      </c>
      <c r="R1335" t="s">
        <v>1851</v>
      </c>
      <c r="S1335" t="s">
        <v>1851</v>
      </c>
      <c r="T1335" t="s">
        <v>1851</v>
      </c>
      <c r="U1335" t="s">
        <v>4896</v>
      </c>
      <c r="V1335" t="s">
        <v>1851</v>
      </c>
      <c r="W1335" t="s">
        <v>1851</v>
      </c>
      <c r="X1335" s="1">
        <v>46196.044131944444</v>
      </c>
    </row>
    <row r="1336" spans="1:24">
      <c r="A1336">
        <v>1247</v>
      </c>
      <c r="B1336" t="s">
        <v>1857</v>
      </c>
      <c r="C1336" t="s">
        <v>1858</v>
      </c>
      <c r="D1336">
        <v>3154101</v>
      </c>
      <c r="E1336" t="s">
        <v>1885</v>
      </c>
      <c r="F1336">
        <v>1</v>
      </c>
      <c r="G1336" t="s">
        <v>1169</v>
      </c>
      <c r="H1336" t="s">
        <v>3235</v>
      </c>
      <c r="I1336" t="s">
        <v>1887</v>
      </c>
      <c r="J1336">
        <v>1</v>
      </c>
      <c r="K1336" t="s">
        <v>1888</v>
      </c>
      <c r="L1336" s="1">
        <v>46196.044178240743</v>
      </c>
      <c r="M1336" s="1">
        <v>46196.044340277775</v>
      </c>
      <c r="N1336">
        <v>1382</v>
      </c>
      <c r="O1336" t="s">
        <v>1849</v>
      </c>
      <c r="P1336">
        <v>60</v>
      </c>
      <c r="Q1336">
        <v>6</v>
      </c>
      <c r="R1336" t="s">
        <v>4897</v>
      </c>
      <c r="S1336" t="s">
        <v>1851</v>
      </c>
      <c r="T1336" t="s">
        <v>1851</v>
      </c>
      <c r="U1336" t="s">
        <v>4898</v>
      </c>
      <c r="V1336" t="s">
        <v>1851</v>
      </c>
      <c r="W1336" t="s">
        <v>1851</v>
      </c>
      <c r="X1336" s="1">
        <v>46196.044340277775</v>
      </c>
    </row>
    <row r="1337" spans="1:24">
      <c r="A1337">
        <v>1248</v>
      </c>
      <c r="B1337" t="s">
        <v>1857</v>
      </c>
      <c r="C1337" t="s">
        <v>1858</v>
      </c>
      <c r="D1337">
        <v>4128534</v>
      </c>
      <c r="E1337" t="s">
        <v>1885</v>
      </c>
      <c r="F1337">
        <v>1</v>
      </c>
      <c r="G1337" t="s">
        <v>1762</v>
      </c>
      <c r="H1337" t="s">
        <v>3049</v>
      </c>
      <c r="I1337" t="s">
        <v>1887</v>
      </c>
      <c r="J1337">
        <v>1</v>
      </c>
      <c r="K1337" t="s">
        <v>1888</v>
      </c>
      <c r="L1337" s="1">
        <v>46196.042291666665</v>
      </c>
      <c r="M1337" s="1">
        <v>46196.044386574074</v>
      </c>
      <c r="N1337">
        <v>18129</v>
      </c>
      <c r="O1337" t="s">
        <v>1849</v>
      </c>
      <c r="P1337">
        <v>42</v>
      </c>
      <c r="Q1337">
        <v>4.2</v>
      </c>
      <c r="R1337" t="s">
        <v>4899</v>
      </c>
      <c r="S1337" t="s">
        <v>1851</v>
      </c>
      <c r="T1337" t="s">
        <v>1851</v>
      </c>
      <c r="U1337" t="s">
        <v>4900</v>
      </c>
      <c r="V1337" t="s">
        <v>1851</v>
      </c>
      <c r="W1337" t="s">
        <v>1851</v>
      </c>
      <c r="X1337" s="1">
        <v>46196.044386574074</v>
      </c>
    </row>
    <row r="1338" spans="1:24">
      <c r="A1338">
        <v>1249</v>
      </c>
      <c r="B1338" t="s">
        <v>1857</v>
      </c>
      <c r="C1338" t="s">
        <v>1858</v>
      </c>
      <c r="D1338">
        <v>3154101</v>
      </c>
      <c r="E1338" t="s">
        <v>1894</v>
      </c>
      <c r="F1338">
        <v>1</v>
      </c>
      <c r="G1338" t="s">
        <v>1169</v>
      </c>
      <c r="H1338" t="s">
        <v>1169</v>
      </c>
      <c r="I1338" t="s">
        <v>3241</v>
      </c>
      <c r="J1338">
        <v>0</v>
      </c>
      <c r="K1338" t="s">
        <v>3242</v>
      </c>
      <c r="L1338" s="1">
        <v>46196.044479166667</v>
      </c>
      <c r="M1338" s="1">
        <v>46196.044594907406</v>
      </c>
      <c r="N1338">
        <v>995</v>
      </c>
      <c r="O1338" t="s">
        <v>1849</v>
      </c>
      <c r="P1338">
        <v>64</v>
      </c>
      <c r="Q1338">
        <v>6.4</v>
      </c>
      <c r="R1338" t="s">
        <v>1851</v>
      </c>
      <c r="S1338" t="s">
        <v>1851</v>
      </c>
      <c r="T1338" t="s">
        <v>1851</v>
      </c>
      <c r="U1338" t="s">
        <v>4901</v>
      </c>
      <c r="V1338" t="s">
        <v>1851</v>
      </c>
      <c r="W1338" t="s">
        <v>1851</v>
      </c>
      <c r="X1338" s="1">
        <v>46196.044594907406</v>
      </c>
    </row>
    <row r="1339" spans="1:24">
      <c r="A1339">
        <v>1250</v>
      </c>
      <c r="B1339" t="s">
        <v>1857</v>
      </c>
      <c r="C1339" t="s">
        <v>1858</v>
      </c>
      <c r="D1339">
        <v>4128534</v>
      </c>
      <c r="E1339" t="s">
        <v>1894</v>
      </c>
      <c r="F1339">
        <v>1</v>
      </c>
      <c r="G1339" t="s">
        <v>1762</v>
      </c>
      <c r="H1339" t="s">
        <v>1762</v>
      </c>
      <c r="I1339" t="s">
        <v>3058</v>
      </c>
      <c r="J1339">
        <v>0</v>
      </c>
      <c r="K1339" t="s">
        <v>3059</v>
      </c>
      <c r="L1339" s="1">
        <v>46196.04451388889</v>
      </c>
      <c r="M1339" s="1">
        <v>46196.044664351852</v>
      </c>
      <c r="N1339">
        <v>1305</v>
      </c>
      <c r="O1339" t="s">
        <v>1849</v>
      </c>
      <c r="P1339">
        <v>43</v>
      </c>
      <c r="Q1339">
        <v>4.3</v>
      </c>
      <c r="R1339" t="s">
        <v>1851</v>
      </c>
      <c r="S1339" t="s">
        <v>1851</v>
      </c>
      <c r="T1339" t="s">
        <v>1851</v>
      </c>
      <c r="U1339" t="s">
        <v>4902</v>
      </c>
      <c r="V1339" t="s">
        <v>1851</v>
      </c>
      <c r="W1339" t="s">
        <v>1851</v>
      </c>
      <c r="X1339" s="1">
        <v>46196.044664351852</v>
      </c>
    </row>
    <row r="1340" spans="1:24">
      <c r="A1340">
        <v>1251</v>
      </c>
      <c r="B1340" t="s">
        <v>1857</v>
      </c>
      <c r="C1340" t="s">
        <v>1858</v>
      </c>
      <c r="D1340">
        <v>4128658</v>
      </c>
      <c r="E1340" t="s">
        <v>1885</v>
      </c>
      <c r="F1340">
        <v>1</v>
      </c>
      <c r="G1340" t="s">
        <v>1480</v>
      </c>
      <c r="H1340" t="s">
        <v>3061</v>
      </c>
      <c r="I1340" t="s">
        <v>1887</v>
      </c>
      <c r="J1340">
        <v>1</v>
      </c>
      <c r="K1340" t="s">
        <v>1888</v>
      </c>
      <c r="L1340" s="1">
        <v>46196.044710648152</v>
      </c>
      <c r="M1340" s="1">
        <v>46196.044918981483</v>
      </c>
      <c r="N1340">
        <v>1747</v>
      </c>
      <c r="O1340" t="s">
        <v>1849</v>
      </c>
      <c r="P1340">
        <v>72</v>
      </c>
      <c r="Q1340">
        <v>7.2</v>
      </c>
      <c r="R1340" t="s">
        <v>4903</v>
      </c>
      <c r="S1340" t="s">
        <v>1851</v>
      </c>
      <c r="T1340" t="s">
        <v>1851</v>
      </c>
      <c r="U1340" t="s">
        <v>4904</v>
      </c>
      <c r="V1340" t="s">
        <v>1851</v>
      </c>
      <c r="W1340" t="s">
        <v>1851</v>
      </c>
      <c r="X1340" s="1">
        <v>46196.044918981483</v>
      </c>
    </row>
    <row r="1341" spans="1:24">
      <c r="A1341">
        <v>1252</v>
      </c>
      <c r="B1341" t="s">
        <v>1857</v>
      </c>
      <c r="C1341" t="s">
        <v>1858</v>
      </c>
      <c r="D1341">
        <v>3154408</v>
      </c>
      <c r="E1341" t="s">
        <v>1885</v>
      </c>
      <c r="F1341">
        <v>1</v>
      </c>
      <c r="G1341" t="s">
        <v>974</v>
      </c>
      <c r="H1341" t="s">
        <v>3247</v>
      </c>
      <c r="I1341" t="s">
        <v>1887</v>
      </c>
      <c r="J1341">
        <v>1</v>
      </c>
      <c r="K1341" t="s">
        <v>1888</v>
      </c>
      <c r="L1341" s="1">
        <v>46196.044629629629</v>
      </c>
      <c r="M1341" s="1">
        <v>46196.045092592591</v>
      </c>
      <c r="N1341">
        <v>3987</v>
      </c>
      <c r="O1341" t="s">
        <v>1849</v>
      </c>
      <c r="P1341">
        <v>68</v>
      </c>
      <c r="Q1341">
        <v>6.8</v>
      </c>
      <c r="R1341" t="s">
        <v>4905</v>
      </c>
      <c r="S1341" t="s">
        <v>1851</v>
      </c>
      <c r="T1341" t="s">
        <v>1851</v>
      </c>
      <c r="U1341" t="s">
        <v>4906</v>
      </c>
      <c r="V1341" t="s">
        <v>1851</v>
      </c>
      <c r="W1341" t="s">
        <v>1851</v>
      </c>
      <c r="X1341" s="1">
        <v>46196.045092592591</v>
      </c>
    </row>
    <row r="1342" spans="1:24">
      <c r="A1342">
        <v>1253</v>
      </c>
      <c r="B1342" t="s">
        <v>1857</v>
      </c>
      <c r="C1342" t="s">
        <v>1858</v>
      </c>
      <c r="D1342">
        <v>4128658</v>
      </c>
      <c r="E1342" t="s">
        <v>1894</v>
      </c>
      <c r="F1342">
        <v>1</v>
      </c>
      <c r="G1342" t="s">
        <v>1480</v>
      </c>
      <c r="H1342" t="s">
        <v>1480</v>
      </c>
      <c r="I1342" t="s">
        <v>3067</v>
      </c>
      <c r="J1342">
        <v>0</v>
      </c>
      <c r="K1342" t="s">
        <v>3068</v>
      </c>
      <c r="L1342" s="1">
        <v>46196.045057870368</v>
      </c>
      <c r="M1342" s="1">
        <v>46196.045173611114</v>
      </c>
      <c r="N1342">
        <v>1066</v>
      </c>
      <c r="O1342" t="s">
        <v>1849</v>
      </c>
      <c r="P1342">
        <v>69</v>
      </c>
      <c r="Q1342">
        <v>6.9</v>
      </c>
      <c r="R1342" t="s">
        <v>1851</v>
      </c>
      <c r="S1342" t="s">
        <v>1851</v>
      </c>
      <c r="T1342" t="s">
        <v>1851</v>
      </c>
      <c r="U1342" t="s">
        <v>4907</v>
      </c>
      <c r="V1342" t="s">
        <v>1851</v>
      </c>
      <c r="W1342" t="s">
        <v>1851</v>
      </c>
      <c r="X1342" s="1">
        <v>46196.045173611114</v>
      </c>
    </row>
    <row r="1343" spans="1:24">
      <c r="A1343">
        <v>1254</v>
      </c>
      <c r="B1343" t="s">
        <v>1857</v>
      </c>
      <c r="C1343" t="s">
        <v>1858</v>
      </c>
      <c r="D1343">
        <v>2512705</v>
      </c>
      <c r="E1343" t="s">
        <v>1885</v>
      </c>
      <c r="F1343">
        <v>2</v>
      </c>
      <c r="G1343" t="s">
        <v>280</v>
      </c>
      <c r="H1343" t="s">
        <v>3322</v>
      </c>
      <c r="I1343" t="s">
        <v>1887</v>
      </c>
      <c r="J1343">
        <v>1</v>
      </c>
      <c r="K1343" t="s">
        <v>1888</v>
      </c>
      <c r="L1343" s="1">
        <v>46196.043229166666</v>
      </c>
      <c r="M1343" s="1">
        <v>46196.045347222222</v>
      </c>
      <c r="N1343">
        <v>18359</v>
      </c>
      <c r="O1343" t="s">
        <v>1854</v>
      </c>
      <c r="R1343" t="s">
        <v>4908</v>
      </c>
      <c r="S1343" t="s">
        <v>1851</v>
      </c>
      <c r="T1343" t="s">
        <v>1851</v>
      </c>
      <c r="U1343" t="s">
        <v>4889</v>
      </c>
      <c r="V1343" t="s">
        <v>1854</v>
      </c>
      <c r="W1343" t="s">
        <v>1851</v>
      </c>
      <c r="X1343" s="1">
        <v>46196.045347222222</v>
      </c>
    </row>
    <row r="1344" spans="1:24">
      <c r="A1344">
        <v>1255</v>
      </c>
      <c r="B1344" t="s">
        <v>1857</v>
      </c>
      <c r="C1344" t="s">
        <v>1858</v>
      </c>
      <c r="D1344">
        <v>3154408</v>
      </c>
      <c r="E1344" t="s">
        <v>1894</v>
      </c>
      <c r="F1344">
        <v>1</v>
      </c>
      <c r="G1344" t="s">
        <v>974</v>
      </c>
      <c r="H1344" t="s">
        <v>974</v>
      </c>
      <c r="I1344" t="s">
        <v>3256</v>
      </c>
      <c r="J1344">
        <v>0</v>
      </c>
      <c r="K1344" t="s">
        <v>3257</v>
      </c>
      <c r="L1344" s="1">
        <v>46196.045231481483</v>
      </c>
      <c r="M1344" s="1">
        <v>46196.045428240737</v>
      </c>
      <c r="N1344">
        <v>1747</v>
      </c>
      <c r="O1344" t="s">
        <v>1849</v>
      </c>
      <c r="P1344">
        <v>66</v>
      </c>
      <c r="Q1344">
        <v>6.6</v>
      </c>
      <c r="R1344" t="s">
        <v>1851</v>
      </c>
      <c r="S1344" t="s">
        <v>1851</v>
      </c>
      <c r="T1344" t="s">
        <v>1851</v>
      </c>
      <c r="U1344" t="s">
        <v>4909</v>
      </c>
      <c r="V1344" t="s">
        <v>1851</v>
      </c>
      <c r="W1344" t="s">
        <v>1851</v>
      </c>
      <c r="X1344" s="1">
        <v>46196.045428240737</v>
      </c>
    </row>
    <row r="1345" spans="1:24">
      <c r="A1345">
        <v>1256</v>
      </c>
      <c r="B1345" t="s">
        <v>1857</v>
      </c>
      <c r="C1345" t="s">
        <v>1858</v>
      </c>
      <c r="D1345">
        <v>4300208</v>
      </c>
      <c r="E1345" t="s">
        <v>1885</v>
      </c>
      <c r="F1345">
        <v>1</v>
      </c>
      <c r="G1345" t="s">
        <v>1718</v>
      </c>
      <c r="H1345" t="s">
        <v>3076</v>
      </c>
      <c r="I1345" t="s">
        <v>1887</v>
      </c>
      <c r="J1345">
        <v>1</v>
      </c>
      <c r="K1345" t="s">
        <v>1888</v>
      </c>
      <c r="L1345" s="1">
        <v>46196.045219907406</v>
      </c>
      <c r="M1345" s="1">
        <v>46196.046782407408</v>
      </c>
      <c r="N1345">
        <v>13561</v>
      </c>
      <c r="O1345" t="s">
        <v>1849</v>
      </c>
      <c r="P1345">
        <v>35</v>
      </c>
      <c r="Q1345">
        <v>3.5</v>
      </c>
      <c r="R1345" t="s">
        <v>4910</v>
      </c>
      <c r="S1345" t="s">
        <v>1851</v>
      </c>
      <c r="T1345" t="s">
        <v>1851</v>
      </c>
      <c r="U1345" t="s">
        <v>4911</v>
      </c>
      <c r="V1345" t="s">
        <v>1851</v>
      </c>
      <c r="W1345" t="s">
        <v>1851</v>
      </c>
      <c r="X1345" s="1">
        <v>46196.046782407408</v>
      </c>
    </row>
    <row r="1346" spans="1:24">
      <c r="A1346">
        <v>1257</v>
      </c>
      <c r="B1346" t="s">
        <v>1857</v>
      </c>
      <c r="C1346" t="s">
        <v>1858</v>
      </c>
      <c r="D1346">
        <v>4300208</v>
      </c>
      <c r="E1346" t="s">
        <v>1894</v>
      </c>
      <c r="F1346">
        <v>1</v>
      </c>
      <c r="G1346" t="s">
        <v>1718</v>
      </c>
      <c r="H1346" t="s">
        <v>1718</v>
      </c>
      <c r="I1346" t="s">
        <v>3082</v>
      </c>
      <c r="J1346">
        <v>0</v>
      </c>
      <c r="K1346" t="s">
        <v>3083</v>
      </c>
      <c r="L1346" s="1">
        <v>46196.046932870369</v>
      </c>
      <c r="M1346" s="1">
        <v>46196.047106481485</v>
      </c>
      <c r="N1346">
        <v>1427</v>
      </c>
      <c r="O1346" t="s">
        <v>1849</v>
      </c>
      <c r="P1346">
        <v>43</v>
      </c>
      <c r="Q1346">
        <v>4.3</v>
      </c>
      <c r="R1346" t="s">
        <v>1851</v>
      </c>
      <c r="S1346" t="s">
        <v>1851</v>
      </c>
      <c r="T1346" t="s">
        <v>1851</v>
      </c>
      <c r="U1346" t="s">
        <v>4912</v>
      </c>
      <c r="V1346" t="s">
        <v>1851</v>
      </c>
      <c r="W1346" t="s">
        <v>1851</v>
      </c>
      <c r="X1346" s="1">
        <v>46196.047106481485</v>
      </c>
    </row>
    <row r="1347" spans="1:24">
      <c r="A1347">
        <v>1258</v>
      </c>
      <c r="B1347" t="s">
        <v>1857</v>
      </c>
      <c r="C1347" t="s">
        <v>1858</v>
      </c>
      <c r="D1347">
        <v>3155405</v>
      </c>
      <c r="E1347" t="s">
        <v>1885</v>
      </c>
      <c r="F1347">
        <v>1</v>
      </c>
      <c r="G1347" t="s">
        <v>1029</v>
      </c>
      <c r="H1347" t="s">
        <v>3262</v>
      </c>
      <c r="I1347" t="s">
        <v>1887</v>
      </c>
      <c r="J1347">
        <v>1</v>
      </c>
      <c r="K1347" t="s">
        <v>1888</v>
      </c>
      <c r="L1347" s="1">
        <v>46196.045474537037</v>
      </c>
      <c r="M1347" s="1">
        <v>46196.047650462962</v>
      </c>
      <c r="N1347">
        <v>18800</v>
      </c>
      <c r="O1347" t="s">
        <v>1854</v>
      </c>
      <c r="R1347" t="s">
        <v>4913</v>
      </c>
      <c r="S1347" t="s">
        <v>1851</v>
      </c>
      <c r="T1347" t="s">
        <v>1851</v>
      </c>
      <c r="U1347" t="s">
        <v>4914</v>
      </c>
      <c r="V1347" t="s">
        <v>1854</v>
      </c>
      <c r="W1347" t="s">
        <v>1851</v>
      </c>
      <c r="X1347" s="1">
        <v>46196.047650462962</v>
      </c>
    </row>
    <row r="1348" spans="1:24">
      <c r="A1348">
        <v>1259</v>
      </c>
      <c r="B1348" t="s">
        <v>1857</v>
      </c>
      <c r="C1348" t="s">
        <v>1858</v>
      </c>
      <c r="D1348">
        <v>2512705</v>
      </c>
      <c r="E1348" t="s">
        <v>1885</v>
      </c>
      <c r="F1348">
        <v>3</v>
      </c>
      <c r="G1348" t="s">
        <v>280</v>
      </c>
      <c r="H1348" t="s">
        <v>3322</v>
      </c>
      <c r="I1348" t="s">
        <v>1887</v>
      </c>
      <c r="J1348">
        <v>1</v>
      </c>
      <c r="K1348" t="s">
        <v>1888</v>
      </c>
      <c r="L1348" s="1">
        <v>46196.045694444445</v>
      </c>
      <c r="M1348" s="1">
        <v>46196.047824074078</v>
      </c>
      <c r="N1348">
        <v>18355</v>
      </c>
      <c r="O1348" t="s">
        <v>1854</v>
      </c>
      <c r="R1348" t="s">
        <v>4915</v>
      </c>
      <c r="S1348" t="s">
        <v>1851</v>
      </c>
      <c r="T1348" t="s">
        <v>1851</v>
      </c>
      <c r="U1348" t="s">
        <v>4889</v>
      </c>
      <c r="V1348" t="s">
        <v>1854</v>
      </c>
      <c r="W1348" t="s">
        <v>1851</v>
      </c>
      <c r="X1348" s="1">
        <v>46196.047824074078</v>
      </c>
    </row>
    <row r="1349" spans="1:24">
      <c r="A1349">
        <v>1260</v>
      </c>
      <c r="B1349" t="s">
        <v>1857</v>
      </c>
      <c r="C1349" t="s">
        <v>1858</v>
      </c>
      <c r="D1349">
        <v>4300307</v>
      </c>
      <c r="E1349" t="s">
        <v>1885</v>
      </c>
      <c r="F1349">
        <v>1</v>
      </c>
      <c r="G1349" t="s">
        <v>1475</v>
      </c>
      <c r="H1349" t="s">
        <v>3088</v>
      </c>
      <c r="I1349" t="s">
        <v>1887</v>
      </c>
      <c r="J1349">
        <v>1</v>
      </c>
      <c r="K1349" t="s">
        <v>1888</v>
      </c>
      <c r="L1349" s="1">
        <v>46196.0471412037</v>
      </c>
      <c r="M1349" s="1">
        <v>46196.047893518517</v>
      </c>
      <c r="N1349">
        <v>6471</v>
      </c>
      <c r="O1349" t="s">
        <v>1849</v>
      </c>
      <c r="P1349">
        <v>49</v>
      </c>
      <c r="Q1349">
        <v>4.9000000000000004</v>
      </c>
      <c r="R1349" t="s">
        <v>4916</v>
      </c>
      <c r="S1349" t="s">
        <v>1851</v>
      </c>
      <c r="T1349" t="s">
        <v>1851</v>
      </c>
      <c r="U1349" t="s">
        <v>4917</v>
      </c>
      <c r="V1349" t="s">
        <v>1851</v>
      </c>
      <c r="W1349" t="s">
        <v>1851</v>
      </c>
      <c r="X1349" s="1">
        <v>46196.047893518517</v>
      </c>
    </row>
    <row r="1350" spans="1:24">
      <c r="A1350">
        <v>1261</v>
      </c>
      <c r="B1350" t="s">
        <v>1857</v>
      </c>
      <c r="C1350" t="s">
        <v>1858</v>
      </c>
      <c r="D1350">
        <v>2512705</v>
      </c>
      <c r="E1350" t="s">
        <v>1894</v>
      </c>
      <c r="F1350">
        <v>1</v>
      </c>
      <c r="G1350" t="s">
        <v>280</v>
      </c>
      <c r="H1350" t="s">
        <v>3328</v>
      </c>
      <c r="I1350" t="s">
        <v>3329</v>
      </c>
      <c r="J1350">
        <v>1</v>
      </c>
      <c r="K1350" t="s">
        <v>3330</v>
      </c>
      <c r="L1350" s="1">
        <v>46196.047951388886</v>
      </c>
      <c r="M1350" s="1">
        <v>46196.048067129632</v>
      </c>
      <c r="N1350">
        <v>1025</v>
      </c>
      <c r="O1350" t="s">
        <v>1849</v>
      </c>
      <c r="P1350">
        <v>70</v>
      </c>
      <c r="Q1350">
        <v>7</v>
      </c>
      <c r="R1350" t="s">
        <v>1851</v>
      </c>
      <c r="S1350" t="s">
        <v>1851</v>
      </c>
      <c r="T1350" t="s">
        <v>1851</v>
      </c>
      <c r="U1350" t="s">
        <v>4918</v>
      </c>
      <c r="V1350" t="s">
        <v>1851</v>
      </c>
      <c r="W1350" t="s">
        <v>1851</v>
      </c>
      <c r="X1350" s="1">
        <v>46196.048067129632</v>
      </c>
    </row>
    <row r="1351" spans="1:24">
      <c r="A1351">
        <v>1262</v>
      </c>
      <c r="B1351" t="s">
        <v>1857</v>
      </c>
      <c r="C1351" t="s">
        <v>1858</v>
      </c>
      <c r="D1351">
        <v>3155405</v>
      </c>
      <c r="E1351" t="s">
        <v>1885</v>
      </c>
      <c r="F1351">
        <v>2</v>
      </c>
      <c r="G1351" t="s">
        <v>1029</v>
      </c>
      <c r="H1351" t="s">
        <v>3262</v>
      </c>
      <c r="I1351" t="s">
        <v>1887</v>
      </c>
      <c r="J1351">
        <v>1</v>
      </c>
      <c r="K1351" t="s">
        <v>1888</v>
      </c>
      <c r="L1351" s="1">
        <v>46196.047858796293</v>
      </c>
      <c r="M1351" s="1">
        <v>46196.048125000001</v>
      </c>
      <c r="N1351">
        <v>2263</v>
      </c>
      <c r="O1351" t="s">
        <v>1849</v>
      </c>
      <c r="P1351">
        <v>60</v>
      </c>
      <c r="Q1351">
        <v>6</v>
      </c>
      <c r="R1351" t="s">
        <v>4919</v>
      </c>
      <c r="S1351" t="s">
        <v>1851</v>
      </c>
      <c r="T1351" t="s">
        <v>1851</v>
      </c>
      <c r="U1351" t="s">
        <v>4914</v>
      </c>
      <c r="V1351" t="s">
        <v>1851</v>
      </c>
      <c r="W1351" t="s">
        <v>1851</v>
      </c>
      <c r="X1351" s="1">
        <v>46196.048125000001</v>
      </c>
    </row>
    <row r="1352" spans="1:24">
      <c r="A1352">
        <v>1263</v>
      </c>
      <c r="B1352" t="s">
        <v>1857</v>
      </c>
      <c r="C1352" t="s">
        <v>1858</v>
      </c>
      <c r="D1352">
        <v>4300307</v>
      </c>
      <c r="E1352" t="s">
        <v>1894</v>
      </c>
      <c r="F1352">
        <v>1</v>
      </c>
      <c r="G1352" t="s">
        <v>1475</v>
      </c>
      <c r="H1352" t="s">
        <v>3094</v>
      </c>
      <c r="I1352" t="s">
        <v>3095</v>
      </c>
      <c r="J1352">
        <v>1</v>
      </c>
      <c r="K1352" t="s">
        <v>3096</v>
      </c>
      <c r="L1352" s="1">
        <v>46196.048032407409</v>
      </c>
      <c r="M1352" s="1">
        <v>46196.048159722224</v>
      </c>
      <c r="N1352">
        <v>1070</v>
      </c>
      <c r="O1352" t="s">
        <v>1849</v>
      </c>
      <c r="P1352">
        <v>50</v>
      </c>
      <c r="Q1352">
        <v>5</v>
      </c>
      <c r="R1352" t="s">
        <v>1851</v>
      </c>
      <c r="S1352" t="s">
        <v>1851</v>
      </c>
      <c r="T1352" t="s">
        <v>1851</v>
      </c>
      <c r="U1352" t="s">
        <v>4920</v>
      </c>
      <c r="V1352" t="s">
        <v>1851</v>
      </c>
      <c r="W1352" t="s">
        <v>1851</v>
      </c>
      <c r="X1352" s="1">
        <v>46196.048159722224</v>
      </c>
    </row>
    <row r="1353" spans="1:24">
      <c r="A1353">
        <v>1264</v>
      </c>
      <c r="B1353" t="s">
        <v>1857</v>
      </c>
      <c r="C1353" t="s">
        <v>1858</v>
      </c>
      <c r="D1353">
        <v>3155405</v>
      </c>
      <c r="E1353" t="s">
        <v>1894</v>
      </c>
      <c r="F1353">
        <v>1</v>
      </c>
      <c r="G1353" t="s">
        <v>1029</v>
      </c>
      <c r="H1353" t="s">
        <v>3265</v>
      </c>
      <c r="I1353" t="s">
        <v>3266</v>
      </c>
      <c r="J1353">
        <v>1</v>
      </c>
      <c r="K1353" t="s">
        <v>3267</v>
      </c>
      <c r="L1353" s="1">
        <v>46196.048275462963</v>
      </c>
      <c r="M1353" s="1">
        <v>46196.048368055555</v>
      </c>
      <c r="N1353">
        <v>805</v>
      </c>
      <c r="O1353" t="s">
        <v>1849</v>
      </c>
      <c r="P1353">
        <v>67</v>
      </c>
      <c r="Q1353">
        <v>6.7</v>
      </c>
      <c r="R1353" t="s">
        <v>1851</v>
      </c>
      <c r="S1353" t="s">
        <v>1851</v>
      </c>
      <c r="T1353" t="s">
        <v>1851</v>
      </c>
      <c r="U1353" t="s">
        <v>4921</v>
      </c>
      <c r="V1353" t="s">
        <v>1851</v>
      </c>
      <c r="W1353" t="s">
        <v>1851</v>
      </c>
      <c r="X1353" s="1">
        <v>46196.048368055555</v>
      </c>
    </row>
    <row r="1354" spans="1:24">
      <c r="A1354">
        <v>1265</v>
      </c>
      <c r="B1354" t="s">
        <v>1857</v>
      </c>
      <c r="C1354" t="s">
        <v>1858</v>
      </c>
      <c r="D1354">
        <v>4300455</v>
      </c>
      <c r="E1354" t="s">
        <v>1885</v>
      </c>
      <c r="F1354">
        <v>1</v>
      </c>
      <c r="G1354" t="s">
        <v>1822</v>
      </c>
      <c r="H1354" t="s">
        <v>3099</v>
      </c>
      <c r="I1354" t="s">
        <v>1887</v>
      </c>
      <c r="J1354">
        <v>1</v>
      </c>
      <c r="K1354" t="s">
        <v>1888</v>
      </c>
      <c r="L1354" s="1">
        <v>46196.048206018517</v>
      </c>
      <c r="M1354" s="1">
        <v>46196.048483796294</v>
      </c>
      <c r="N1354">
        <v>2381</v>
      </c>
      <c r="O1354" t="s">
        <v>1849</v>
      </c>
      <c r="P1354">
        <v>69</v>
      </c>
      <c r="Q1354">
        <v>6.9</v>
      </c>
      <c r="R1354" t="s">
        <v>4922</v>
      </c>
      <c r="S1354" t="s">
        <v>1851</v>
      </c>
      <c r="T1354" t="s">
        <v>1851</v>
      </c>
      <c r="U1354" t="s">
        <v>4923</v>
      </c>
      <c r="V1354" t="s">
        <v>1851</v>
      </c>
      <c r="W1354" t="s">
        <v>1851</v>
      </c>
      <c r="X1354" s="1">
        <v>46196.048483796294</v>
      </c>
    </row>
    <row r="1355" spans="1:24">
      <c r="A1355">
        <v>1266</v>
      </c>
      <c r="B1355" t="s">
        <v>1857</v>
      </c>
      <c r="C1355" t="s">
        <v>1858</v>
      </c>
      <c r="D1355">
        <v>2513158</v>
      </c>
      <c r="E1355" t="s">
        <v>1885</v>
      </c>
      <c r="F1355">
        <v>1</v>
      </c>
      <c r="G1355" t="s">
        <v>227</v>
      </c>
      <c r="H1355" t="s">
        <v>3335</v>
      </c>
      <c r="I1355" t="s">
        <v>1887</v>
      </c>
      <c r="J1355">
        <v>1</v>
      </c>
      <c r="K1355" t="s">
        <v>1888</v>
      </c>
      <c r="L1355" s="1">
        <v>46196.048113425924</v>
      </c>
      <c r="M1355" s="1">
        <v>46196.048483796294</v>
      </c>
      <c r="N1355">
        <v>3203</v>
      </c>
      <c r="O1355" t="s">
        <v>1849</v>
      </c>
      <c r="P1355">
        <v>52</v>
      </c>
      <c r="Q1355">
        <v>5.2</v>
      </c>
      <c r="R1355" t="s">
        <v>4924</v>
      </c>
      <c r="S1355" t="s">
        <v>1851</v>
      </c>
      <c r="T1355" t="s">
        <v>1851</v>
      </c>
      <c r="U1355" t="s">
        <v>4925</v>
      </c>
      <c r="V1355" t="s">
        <v>1851</v>
      </c>
      <c r="W1355" t="s">
        <v>1851</v>
      </c>
      <c r="X1355" s="1">
        <v>46196.048483796294</v>
      </c>
    </row>
    <row r="1356" spans="1:24">
      <c r="A1356">
        <v>1267</v>
      </c>
      <c r="B1356" t="s">
        <v>1857</v>
      </c>
      <c r="C1356" t="s">
        <v>1858</v>
      </c>
      <c r="D1356">
        <v>4300455</v>
      </c>
      <c r="E1356" t="s">
        <v>1894</v>
      </c>
      <c r="F1356">
        <v>1</v>
      </c>
      <c r="G1356" t="s">
        <v>1822</v>
      </c>
      <c r="H1356" t="s">
        <v>1822</v>
      </c>
      <c r="I1356" t="s">
        <v>3109</v>
      </c>
      <c r="J1356">
        <v>0</v>
      </c>
      <c r="K1356" t="s">
        <v>3110</v>
      </c>
      <c r="L1356" s="1">
        <v>46196.048634259256</v>
      </c>
      <c r="M1356" s="1">
        <v>46196.048738425925</v>
      </c>
      <c r="N1356">
        <v>976</v>
      </c>
      <c r="O1356" t="s">
        <v>1849</v>
      </c>
      <c r="P1356">
        <v>69</v>
      </c>
      <c r="Q1356">
        <v>6.9</v>
      </c>
      <c r="R1356" t="s">
        <v>1851</v>
      </c>
      <c r="S1356" t="s">
        <v>1851</v>
      </c>
      <c r="T1356" t="s">
        <v>1851</v>
      </c>
      <c r="U1356" t="s">
        <v>4926</v>
      </c>
      <c r="V1356" t="s">
        <v>1851</v>
      </c>
      <c r="W1356" t="s">
        <v>1851</v>
      </c>
      <c r="X1356" s="1">
        <v>46196.048738425925</v>
      </c>
    </row>
    <row r="1357" spans="1:24">
      <c r="A1357">
        <v>1268</v>
      </c>
      <c r="B1357" t="s">
        <v>1857</v>
      </c>
      <c r="C1357" t="s">
        <v>1858</v>
      </c>
      <c r="D1357">
        <v>2513158</v>
      </c>
      <c r="E1357" t="s">
        <v>1894</v>
      </c>
      <c r="F1357">
        <v>1</v>
      </c>
      <c r="G1357" t="s">
        <v>227</v>
      </c>
      <c r="H1357" t="s">
        <v>227</v>
      </c>
      <c r="I1357" t="s">
        <v>3344</v>
      </c>
      <c r="J1357">
        <v>0</v>
      </c>
      <c r="K1357" t="s">
        <v>3345</v>
      </c>
      <c r="L1357" s="1">
        <v>46196.048622685186</v>
      </c>
      <c r="M1357" s="1">
        <v>46196.048796296294</v>
      </c>
      <c r="N1357">
        <v>1513</v>
      </c>
      <c r="O1357" t="s">
        <v>1849</v>
      </c>
      <c r="P1357">
        <v>57</v>
      </c>
      <c r="Q1357">
        <v>5.7</v>
      </c>
      <c r="R1357" t="s">
        <v>1851</v>
      </c>
      <c r="S1357" t="s">
        <v>1851</v>
      </c>
      <c r="T1357" t="s">
        <v>1851</v>
      </c>
      <c r="U1357" t="s">
        <v>4927</v>
      </c>
      <c r="V1357" t="s">
        <v>1851</v>
      </c>
      <c r="W1357" t="s">
        <v>1851</v>
      </c>
      <c r="X1357" s="1">
        <v>46196.048796296294</v>
      </c>
    </row>
    <row r="1358" spans="1:24">
      <c r="A1358">
        <v>1269</v>
      </c>
      <c r="B1358" t="s">
        <v>1857</v>
      </c>
      <c r="C1358" t="s">
        <v>1858</v>
      </c>
      <c r="D1358">
        <v>3156502</v>
      </c>
      <c r="E1358" t="s">
        <v>1885</v>
      </c>
      <c r="F1358">
        <v>1</v>
      </c>
      <c r="G1358" t="s">
        <v>1019</v>
      </c>
      <c r="H1358" t="s">
        <v>3270</v>
      </c>
      <c r="I1358" t="s">
        <v>1887</v>
      </c>
      <c r="J1358">
        <v>1</v>
      </c>
      <c r="K1358" t="s">
        <v>1888</v>
      </c>
      <c r="L1358" s="1">
        <v>46196.048402777778</v>
      </c>
      <c r="M1358" s="1">
        <v>46196.048819444448</v>
      </c>
      <c r="N1358">
        <v>3606</v>
      </c>
      <c r="O1358" t="s">
        <v>1849</v>
      </c>
      <c r="P1358">
        <v>61</v>
      </c>
      <c r="Q1358">
        <v>6.1</v>
      </c>
      <c r="R1358" t="s">
        <v>4928</v>
      </c>
      <c r="S1358" t="s">
        <v>1851</v>
      </c>
      <c r="T1358" t="s">
        <v>1851</v>
      </c>
      <c r="U1358" t="s">
        <v>4929</v>
      </c>
      <c r="V1358" t="s">
        <v>1851</v>
      </c>
      <c r="W1358" t="s">
        <v>1851</v>
      </c>
      <c r="X1358" s="1">
        <v>46196.048819444448</v>
      </c>
    </row>
    <row r="1359" spans="1:24">
      <c r="A1359">
        <v>1270</v>
      </c>
      <c r="B1359" t="s">
        <v>1857</v>
      </c>
      <c r="C1359" t="s">
        <v>1858</v>
      </c>
      <c r="D1359">
        <v>4300570</v>
      </c>
      <c r="E1359" t="s">
        <v>1885</v>
      </c>
      <c r="F1359">
        <v>1</v>
      </c>
      <c r="G1359" t="s">
        <v>1827</v>
      </c>
      <c r="H1359" t="s">
        <v>3125</v>
      </c>
      <c r="I1359" t="s">
        <v>1887</v>
      </c>
      <c r="J1359">
        <v>1</v>
      </c>
      <c r="K1359" t="s">
        <v>1888</v>
      </c>
      <c r="L1359" s="1">
        <v>46196.048796296294</v>
      </c>
      <c r="M1359" s="1">
        <v>46196.048981481479</v>
      </c>
      <c r="N1359">
        <v>1601</v>
      </c>
      <c r="O1359" t="s">
        <v>1849</v>
      </c>
      <c r="P1359">
        <v>70</v>
      </c>
      <c r="Q1359">
        <v>7</v>
      </c>
      <c r="R1359" t="s">
        <v>4930</v>
      </c>
      <c r="S1359" t="s">
        <v>1851</v>
      </c>
      <c r="T1359" t="s">
        <v>1851</v>
      </c>
      <c r="U1359" t="s">
        <v>4931</v>
      </c>
      <c r="V1359" t="s">
        <v>1851</v>
      </c>
      <c r="W1359" t="s">
        <v>1851</v>
      </c>
      <c r="X1359" s="1">
        <v>46196.048981481479</v>
      </c>
    </row>
    <row r="1360" spans="1:24">
      <c r="A1360">
        <v>1271</v>
      </c>
      <c r="B1360" t="s">
        <v>1857</v>
      </c>
      <c r="C1360" t="s">
        <v>1858</v>
      </c>
      <c r="D1360">
        <v>2513927</v>
      </c>
      <c r="E1360" t="s">
        <v>1885</v>
      </c>
      <c r="F1360">
        <v>1</v>
      </c>
      <c r="G1360" t="s">
        <v>591</v>
      </c>
      <c r="H1360" t="s">
        <v>3354</v>
      </c>
      <c r="I1360" t="s">
        <v>1887</v>
      </c>
      <c r="J1360">
        <v>1</v>
      </c>
      <c r="K1360" t="s">
        <v>1888</v>
      </c>
      <c r="L1360" s="1">
        <v>46196.048854166664</v>
      </c>
      <c r="M1360" s="1">
        <v>46196.049097222225</v>
      </c>
      <c r="N1360">
        <v>2081</v>
      </c>
      <c r="O1360" t="s">
        <v>1849</v>
      </c>
      <c r="P1360">
        <v>77</v>
      </c>
      <c r="Q1360">
        <v>7.7</v>
      </c>
      <c r="R1360" t="s">
        <v>4932</v>
      </c>
      <c r="S1360" t="s">
        <v>1851</v>
      </c>
      <c r="T1360" t="s">
        <v>1851</v>
      </c>
      <c r="U1360" t="s">
        <v>4933</v>
      </c>
      <c r="V1360" t="s">
        <v>1851</v>
      </c>
      <c r="W1360" t="s">
        <v>1851</v>
      </c>
      <c r="X1360" s="1">
        <v>46196.049097222225</v>
      </c>
    </row>
    <row r="1361" spans="1:24">
      <c r="A1361">
        <v>1272</v>
      </c>
      <c r="B1361" t="s">
        <v>1857</v>
      </c>
      <c r="C1361" t="s">
        <v>1858</v>
      </c>
      <c r="D1361">
        <v>3156502</v>
      </c>
      <c r="E1361" t="s">
        <v>1894</v>
      </c>
      <c r="F1361">
        <v>1</v>
      </c>
      <c r="G1361" t="s">
        <v>1019</v>
      </c>
      <c r="H1361" t="s">
        <v>3297</v>
      </c>
      <c r="I1361" t="s">
        <v>3298</v>
      </c>
      <c r="J1361">
        <v>1</v>
      </c>
      <c r="K1361" t="s">
        <v>3299</v>
      </c>
      <c r="L1361" s="1">
        <v>46196.048946759256</v>
      </c>
      <c r="M1361" s="1">
        <v>46196.049108796295</v>
      </c>
      <c r="N1361">
        <v>1375</v>
      </c>
      <c r="O1361" t="s">
        <v>1849</v>
      </c>
      <c r="P1361">
        <v>68</v>
      </c>
      <c r="Q1361">
        <v>6.8</v>
      </c>
      <c r="R1361" t="s">
        <v>1851</v>
      </c>
      <c r="S1361" t="s">
        <v>1851</v>
      </c>
      <c r="T1361" t="s">
        <v>1851</v>
      </c>
      <c r="U1361" t="s">
        <v>4934</v>
      </c>
      <c r="V1361" t="s">
        <v>1851</v>
      </c>
      <c r="W1361" t="s">
        <v>1851</v>
      </c>
      <c r="X1361" s="1">
        <v>46196.049108796295</v>
      </c>
    </row>
    <row r="1362" spans="1:24">
      <c r="A1362">
        <v>1273</v>
      </c>
      <c r="B1362" t="s">
        <v>1857</v>
      </c>
      <c r="C1362" t="s">
        <v>1858</v>
      </c>
      <c r="D1362">
        <v>4300570</v>
      </c>
      <c r="E1362" t="s">
        <v>1894</v>
      </c>
      <c r="F1362">
        <v>1</v>
      </c>
      <c r="G1362" t="s">
        <v>1827</v>
      </c>
      <c r="H1362" t="s">
        <v>1827</v>
      </c>
      <c r="I1362" t="s">
        <v>3134</v>
      </c>
      <c r="J1362">
        <v>0</v>
      </c>
      <c r="K1362" t="s">
        <v>3135</v>
      </c>
      <c r="L1362" s="1">
        <v>46196.049131944441</v>
      </c>
      <c r="M1362" s="1">
        <v>46196.049189814818</v>
      </c>
      <c r="N1362">
        <v>472</v>
      </c>
      <c r="O1362" t="s">
        <v>1849</v>
      </c>
      <c r="P1362">
        <v>72</v>
      </c>
      <c r="Q1362">
        <v>7.2</v>
      </c>
      <c r="R1362" t="s">
        <v>1851</v>
      </c>
      <c r="S1362" t="s">
        <v>1851</v>
      </c>
      <c r="T1362" t="s">
        <v>1851</v>
      </c>
      <c r="U1362" t="s">
        <v>4935</v>
      </c>
      <c r="V1362" t="s">
        <v>1851</v>
      </c>
      <c r="W1362" t="s">
        <v>1851</v>
      </c>
      <c r="X1362" s="1">
        <v>46196.049189814818</v>
      </c>
    </row>
    <row r="1363" spans="1:24">
      <c r="A1363">
        <v>1274</v>
      </c>
      <c r="B1363" t="s">
        <v>1857</v>
      </c>
      <c r="C1363" t="s">
        <v>1858</v>
      </c>
      <c r="D1363">
        <v>2513927</v>
      </c>
      <c r="E1363" t="s">
        <v>1894</v>
      </c>
      <c r="F1363">
        <v>1</v>
      </c>
      <c r="G1363" t="s">
        <v>591</v>
      </c>
      <c r="H1363" t="s">
        <v>3363</v>
      </c>
      <c r="I1363" t="s">
        <v>3364</v>
      </c>
      <c r="J1363">
        <v>1</v>
      </c>
      <c r="K1363" t="s">
        <v>3365</v>
      </c>
      <c r="L1363" s="1">
        <v>46196.049224537041</v>
      </c>
      <c r="M1363" s="1">
        <v>46196.049293981479</v>
      </c>
      <c r="N1363">
        <v>603</v>
      </c>
      <c r="O1363" t="s">
        <v>1849</v>
      </c>
      <c r="P1363">
        <v>75</v>
      </c>
      <c r="Q1363">
        <v>7.5</v>
      </c>
      <c r="R1363" t="s">
        <v>1851</v>
      </c>
      <c r="S1363" t="s">
        <v>1851</v>
      </c>
      <c r="T1363" t="s">
        <v>1851</v>
      </c>
      <c r="U1363" t="s">
        <v>4936</v>
      </c>
      <c r="V1363" t="s">
        <v>1851</v>
      </c>
      <c r="W1363" t="s">
        <v>1851</v>
      </c>
      <c r="X1363" s="1">
        <v>46196.049293981479</v>
      </c>
    </row>
    <row r="1364" spans="1:24">
      <c r="A1364">
        <v>1275</v>
      </c>
      <c r="B1364" t="s">
        <v>1857</v>
      </c>
      <c r="C1364" t="s">
        <v>1858</v>
      </c>
      <c r="D1364">
        <v>4300638</v>
      </c>
      <c r="E1364" t="s">
        <v>1885</v>
      </c>
      <c r="F1364">
        <v>1</v>
      </c>
      <c r="G1364" t="s">
        <v>1743</v>
      </c>
      <c r="H1364" t="s">
        <v>3174</v>
      </c>
      <c r="I1364" t="s">
        <v>1887</v>
      </c>
      <c r="J1364">
        <v>1</v>
      </c>
      <c r="K1364" t="s">
        <v>1888</v>
      </c>
      <c r="L1364" s="1">
        <v>46196.049247685187</v>
      </c>
      <c r="M1364" s="1">
        <v>46196.049479166664</v>
      </c>
      <c r="N1364">
        <v>2020</v>
      </c>
      <c r="O1364" t="s">
        <v>1849</v>
      </c>
      <c r="P1364">
        <v>87</v>
      </c>
      <c r="Q1364">
        <v>8.6999999999999993</v>
      </c>
      <c r="R1364" t="s">
        <v>4937</v>
      </c>
      <c r="S1364" t="s">
        <v>1851</v>
      </c>
      <c r="T1364" t="s">
        <v>1851</v>
      </c>
      <c r="U1364" t="s">
        <v>4938</v>
      </c>
      <c r="V1364" t="s">
        <v>1851</v>
      </c>
      <c r="W1364" t="s">
        <v>1851</v>
      </c>
      <c r="X1364" s="1">
        <v>46196.049479166664</v>
      </c>
    </row>
    <row r="1365" spans="1:24">
      <c r="A1365">
        <v>1276</v>
      </c>
      <c r="B1365" t="s">
        <v>1857</v>
      </c>
      <c r="C1365" t="s">
        <v>1858</v>
      </c>
      <c r="D1365">
        <v>3159308</v>
      </c>
      <c r="E1365" t="s">
        <v>1885</v>
      </c>
      <c r="F1365">
        <v>1</v>
      </c>
      <c r="G1365" t="s">
        <v>1014</v>
      </c>
      <c r="H1365" t="s">
        <v>3305</v>
      </c>
      <c r="I1365" t="s">
        <v>1887</v>
      </c>
      <c r="J1365">
        <v>1</v>
      </c>
      <c r="K1365" t="s">
        <v>1888</v>
      </c>
      <c r="L1365" s="1">
        <v>46196.049155092594</v>
      </c>
      <c r="M1365" s="1">
        <v>46196.049479166664</v>
      </c>
      <c r="N1365">
        <v>2812</v>
      </c>
      <c r="O1365" t="s">
        <v>1849</v>
      </c>
      <c r="P1365">
        <v>63</v>
      </c>
      <c r="Q1365">
        <v>6.3</v>
      </c>
      <c r="R1365" t="s">
        <v>4939</v>
      </c>
      <c r="S1365" t="s">
        <v>1851</v>
      </c>
      <c r="T1365" t="s">
        <v>1851</v>
      </c>
      <c r="U1365" t="s">
        <v>4940</v>
      </c>
      <c r="V1365" t="s">
        <v>1851</v>
      </c>
      <c r="W1365" t="s">
        <v>1851</v>
      </c>
      <c r="X1365" s="1">
        <v>46196.049479166664</v>
      </c>
    </row>
    <row r="1366" spans="1:24">
      <c r="A1366">
        <v>1277</v>
      </c>
      <c r="B1366" t="s">
        <v>1857</v>
      </c>
      <c r="C1366" t="s">
        <v>1858</v>
      </c>
      <c r="D1366">
        <v>4300638</v>
      </c>
      <c r="E1366" t="s">
        <v>1894</v>
      </c>
      <c r="F1366">
        <v>1</v>
      </c>
      <c r="G1366" t="s">
        <v>1743</v>
      </c>
      <c r="H1366" t="s">
        <v>1743</v>
      </c>
      <c r="I1366" t="s">
        <v>4941</v>
      </c>
      <c r="J1366">
        <v>0</v>
      </c>
      <c r="K1366" t="s">
        <v>4942</v>
      </c>
      <c r="L1366" s="1">
        <v>46196.04960648148</v>
      </c>
      <c r="M1366" s="1">
        <v>46196.04965277778</v>
      </c>
      <c r="N1366">
        <v>457</v>
      </c>
      <c r="O1366" t="s">
        <v>1849</v>
      </c>
      <c r="P1366">
        <v>87</v>
      </c>
      <c r="Q1366">
        <v>8.6999999999999993</v>
      </c>
      <c r="R1366" t="s">
        <v>1851</v>
      </c>
      <c r="S1366" t="s">
        <v>1851</v>
      </c>
      <c r="T1366" t="s">
        <v>1851</v>
      </c>
      <c r="U1366" t="s">
        <v>4943</v>
      </c>
      <c r="V1366" t="s">
        <v>1851</v>
      </c>
      <c r="W1366" t="s">
        <v>1851</v>
      </c>
      <c r="X1366" s="1">
        <v>46196.04965277778</v>
      </c>
    </row>
    <row r="1367" spans="1:24">
      <c r="A1367">
        <v>1278</v>
      </c>
      <c r="B1367" t="s">
        <v>1857</v>
      </c>
      <c r="C1367" t="s">
        <v>1858</v>
      </c>
      <c r="D1367">
        <v>3159308</v>
      </c>
      <c r="E1367" t="s">
        <v>1894</v>
      </c>
      <c r="F1367">
        <v>1</v>
      </c>
      <c r="G1367" t="s">
        <v>1014</v>
      </c>
      <c r="H1367" t="s">
        <v>1014</v>
      </c>
      <c r="I1367" t="s">
        <v>3312</v>
      </c>
      <c r="J1367">
        <v>0</v>
      </c>
      <c r="K1367" t="s">
        <v>3313</v>
      </c>
      <c r="L1367" s="1">
        <v>46196.049629629626</v>
      </c>
      <c r="M1367" s="1">
        <v>46196.049699074072</v>
      </c>
      <c r="N1367">
        <v>595</v>
      </c>
      <c r="O1367" t="s">
        <v>1849</v>
      </c>
      <c r="P1367">
        <v>66</v>
      </c>
      <c r="Q1367">
        <v>6.6</v>
      </c>
      <c r="R1367" t="s">
        <v>1851</v>
      </c>
      <c r="S1367" t="s">
        <v>1851</v>
      </c>
      <c r="T1367" t="s">
        <v>1851</v>
      </c>
      <c r="U1367" t="s">
        <v>4944</v>
      </c>
      <c r="V1367" t="s">
        <v>1851</v>
      </c>
      <c r="W1367" t="s">
        <v>1851</v>
      </c>
      <c r="X1367" s="1">
        <v>46196.049699074072</v>
      </c>
    </row>
    <row r="1368" spans="1:24">
      <c r="A1368">
        <v>1279</v>
      </c>
      <c r="B1368" t="s">
        <v>1857</v>
      </c>
      <c r="C1368" t="s">
        <v>1858</v>
      </c>
      <c r="D1368">
        <v>4301636</v>
      </c>
      <c r="E1368" t="s">
        <v>1885</v>
      </c>
      <c r="F1368">
        <v>1</v>
      </c>
      <c r="G1368" t="s">
        <v>1465</v>
      </c>
      <c r="H1368" t="s">
        <v>3309</v>
      </c>
      <c r="I1368" t="s">
        <v>1887</v>
      </c>
      <c r="J1368">
        <v>1</v>
      </c>
      <c r="K1368" t="s">
        <v>1888</v>
      </c>
      <c r="L1368" s="1">
        <v>46196.049699074072</v>
      </c>
      <c r="M1368" s="1">
        <v>46196.049837962964</v>
      </c>
      <c r="N1368">
        <v>1162</v>
      </c>
      <c r="O1368" t="s">
        <v>1849</v>
      </c>
      <c r="P1368">
        <v>92</v>
      </c>
      <c r="Q1368">
        <v>9.1999999999999993</v>
      </c>
      <c r="R1368" t="s">
        <v>4945</v>
      </c>
      <c r="S1368" t="s">
        <v>1851</v>
      </c>
      <c r="T1368" t="s">
        <v>1851</v>
      </c>
      <c r="U1368" t="s">
        <v>4946</v>
      </c>
      <c r="V1368" t="s">
        <v>1851</v>
      </c>
      <c r="W1368" t="s">
        <v>1851</v>
      </c>
      <c r="X1368" s="1">
        <v>46196.049837962964</v>
      </c>
    </row>
    <row r="1369" spans="1:24">
      <c r="A1369">
        <v>1280</v>
      </c>
      <c r="B1369" t="s">
        <v>1857</v>
      </c>
      <c r="C1369" t="s">
        <v>1858</v>
      </c>
      <c r="D1369">
        <v>4301636</v>
      </c>
      <c r="E1369" t="s">
        <v>1894</v>
      </c>
      <c r="F1369">
        <v>1</v>
      </c>
      <c r="G1369" t="s">
        <v>1465</v>
      </c>
      <c r="H1369" t="s">
        <v>3318</v>
      </c>
      <c r="I1369" t="s">
        <v>3319</v>
      </c>
      <c r="J1369">
        <v>1</v>
      </c>
      <c r="K1369" t="s">
        <v>3320</v>
      </c>
      <c r="L1369" s="1">
        <v>46196.049988425926</v>
      </c>
      <c r="M1369" s="1">
        <v>46196.050196759257</v>
      </c>
      <c r="N1369">
        <v>1837</v>
      </c>
      <c r="O1369" t="s">
        <v>1849</v>
      </c>
      <c r="P1369">
        <v>67</v>
      </c>
      <c r="Q1369">
        <v>6.7</v>
      </c>
      <c r="R1369" t="s">
        <v>1851</v>
      </c>
      <c r="S1369" t="s">
        <v>1851</v>
      </c>
      <c r="T1369" t="s">
        <v>1851</v>
      </c>
      <c r="U1369" t="s">
        <v>4947</v>
      </c>
      <c r="V1369" t="s">
        <v>1851</v>
      </c>
      <c r="W1369" t="s">
        <v>1851</v>
      </c>
      <c r="X1369" s="1">
        <v>46196.050196759257</v>
      </c>
    </row>
    <row r="1370" spans="1:24">
      <c r="A1370">
        <v>1281</v>
      </c>
      <c r="B1370" t="s">
        <v>1857</v>
      </c>
      <c r="C1370" t="s">
        <v>1858</v>
      </c>
      <c r="D1370">
        <v>3158508</v>
      </c>
      <c r="E1370" t="s">
        <v>1885</v>
      </c>
      <c r="F1370">
        <v>1</v>
      </c>
      <c r="G1370" t="s">
        <v>1154</v>
      </c>
      <c r="H1370" t="s">
        <v>3325</v>
      </c>
      <c r="I1370" t="s">
        <v>1887</v>
      </c>
      <c r="J1370">
        <v>1</v>
      </c>
      <c r="K1370" t="s">
        <v>1888</v>
      </c>
      <c r="L1370" s="1">
        <v>46196.049756944441</v>
      </c>
      <c r="M1370" s="1">
        <v>46196.050243055557</v>
      </c>
      <c r="N1370">
        <v>4204</v>
      </c>
      <c r="O1370" t="s">
        <v>1849</v>
      </c>
      <c r="P1370">
        <v>55</v>
      </c>
      <c r="Q1370">
        <v>5.5</v>
      </c>
      <c r="R1370" t="s">
        <v>4948</v>
      </c>
      <c r="S1370" t="s">
        <v>1851</v>
      </c>
      <c r="T1370" t="s">
        <v>1851</v>
      </c>
      <c r="U1370" t="s">
        <v>4949</v>
      </c>
      <c r="V1370" t="s">
        <v>1851</v>
      </c>
      <c r="W1370" t="s">
        <v>1851</v>
      </c>
      <c r="X1370" s="1">
        <v>46196.050243055557</v>
      </c>
    </row>
    <row r="1371" spans="1:24">
      <c r="A1371">
        <v>1282</v>
      </c>
      <c r="B1371" t="s">
        <v>1857</v>
      </c>
      <c r="C1371" t="s">
        <v>1858</v>
      </c>
      <c r="D1371">
        <v>3158508</v>
      </c>
      <c r="E1371" t="s">
        <v>1894</v>
      </c>
      <c r="F1371">
        <v>1</v>
      </c>
      <c r="G1371" t="s">
        <v>1154</v>
      </c>
      <c r="H1371" t="s">
        <v>1154</v>
      </c>
      <c r="I1371" t="s">
        <v>3332</v>
      </c>
      <c r="J1371">
        <v>0</v>
      </c>
      <c r="K1371" t="s">
        <v>3333</v>
      </c>
      <c r="L1371" s="1">
        <v>46196.050393518519</v>
      </c>
      <c r="M1371" s="1">
        <v>46196.050555555557</v>
      </c>
      <c r="N1371">
        <v>1311</v>
      </c>
      <c r="O1371" t="s">
        <v>1849</v>
      </c>
      <c r="P1371">
        <v>59</v>
      </c>
      <c r="Q1371">
        <v>5.9</v>
      </c>
      <c r="R1371" t="s">
        <v>1851</v>
      </c>
      <c r="S1371" t="s">
        <v>1851</v>
      </c>
      <c r="T1371" t="s">
        <v>1851</v>
      </c>
      <c r="U1371" t="s">
        <v>4950</v>
      </c>
      <c r="V1371" t="s">
        <v>1851</v>
      </c>
      <c r="W1371" t="s">
        <v>1851</v>
      </c>
      <c r="X1371" s="1">
        <v>46196.050555555557</v>
      </c>
    </row>
    <row r="1372" spans="1:24">
      <c r="A1372">
        <v>1283</v>
      </c>
      <c r="B1372" t="s">
        <v>1857</v>
      </c>
      <c r="C1372" t="s">
        <v>1858</v>
      </c>
      <c r="D1372">
        <v>2513901</v>
      </c>
      <c r="E1372" t="s">
        <v>1885</v>
      </c>
      <c r="F1372">
        <v>1</v>
      </c>
      <c r="G1372" t="s">
        <v>436</v>
      </c>
      <c r="H1372" t="s">
        <v>3367</v>
      </c>
      <c r="I1372" t="s">
        <v>1887</v>
      </c>
      <c r="J1372">
        <v>1</v>
      </c>
      <c r="K1372" t="s">
        <v>1888</v>
      </c>
      <c r="L1372" s="1">
        <v>46196.049340277779</v>
      </c>
      <c r="M1372" s="1">
        <v>46196.051527777781</v>
      </c>
      <c r="N1372">
        <v>18847</v>
      </c>
      <c r="O1372" t="s">
        <v>1854</v>
      </c>
      <c r="R1372" t="s">
        <v>4951</v>
      </c>
      <c r="S1372" t="s">
        <v>1851</v>
      </c>
      <c r="T1372" t="s">
        <v>1851</v>
      </c>
      <c r="U1372" t="s">
        <v>4952</v>
      </c>
      <c r="V1372" t="s">
        <v>1854</v>
      </c>
      <c r="W1372" t="s">
        <v>1851</v>
      </c>
      <c r="X1372" s="1">
        <v>46196.051527777781</v>
      </c>
    </row>
    <row r="1373" spans="1:24">
      <c r="A1373">
        <v>1284</v>
      </c>
      <c r="B1373" t="s">
        <v>1857</v>
      </c>
      <c r="C1373" t="s">
        <v>1858</v>
      </c>
      <c r="D1373">
        <v>4301750</v>
      </c>
      <c r="E1373" t="s">
        <v>1885</v>
      </c>
      <c r="F1373">
        <v>1</v>
      </c>
      <c r="G1373" t="s">
        <v>1525</v>
      </c>
      <c r="H1373" t="s">
        <v>3338</v>
      </c>
      <c r="I1373" t="s">
        <v>1887</v>
      </c>
      <c r="J1373">
        <v>1</v>
      </c>
      <c r="K1373" t="s">
        <v>1888</v>
      </c>
      <c r="L1373" s="1">
        <v>46196.050243055557</v>
      </c>
      <c r="M1373" s="1">
        <v>46196.052395833336</v>
      </c>
      <c r="N1373">
        <v>18687</v>
      </c>
      <c r="O1373" t="s">
        <v>1854</v>
      </c>
      <c r="R1373" t="s">
        <v>4953</v>
      </c>
      <c r="S1373" t="s">
        <v>1851</v>
      </c>
      <c r="T1373" t="s">
        <v>1851</v>
      </c>
      <c r="U1373" t="s">
        <v>4954</v>
      </c>
      <c r="V1373" t="s">
        <v>1854</v>
      </c>
      <c r="W1373" t="s">
        <v>1851</v>
      </c>
      <c r="X1373" s="1">
        <v>46196.052395833336</v>
      </c>
    </row>
    <row r="1374" spans="1:24">
      <c r="A1374">
        <v>1285</v>
      </c>
      <c r="B1374" t="s">
        <v>1857</v>
      </c>
      <c r="C1374" t="s">
        <v>1858</v>
      </c>
      <c r="D1374">
        <v>3160801</v>
      </c>
      <c r="E1374" t="s">
        <v>1885</v>
      </c>
      <c r="F1374">
        <v>1</v>
      </c>
      <c r="G1374" t="s">
        <v>994</v>
      </c>
      <c r="H1374" t="s">
        <v>3341</v>
      </c>
      <c r="I1374" t="s">
        <v>1887</v>
      </c>
      <c r="J1374">
        <v>1</v>
      </c>
      <c r="K1374" t="s">
        <v>1888</v>
      </c>
      <c r="L1374" s="1">
        <v>46196.05059027778</v>
      </c>
      <c r="M1374" s="1">
        <v>46196.052766203706</v>
      </c>
      <c r="N1374">
        <v>18727</v>
      </c>
      <c r="O1374" t="s">
        <v>1854</v>
      </c>
      <c r="R1374" t="s">
        <v>4955</v>
      </c>
      <c r="S1374" t="s">
        <v>1851</v>
      </c>
      <c r="T1374" t="s">
        <v>1851</v>
      </c>
      <c r="U1374" t="s">
        <v>4956</v>
      </c>
      <c r="V1374" t="s">
        <v>1854</v>
      </c>
      <c r="W1374" t="s">
        <v>1851</v>
      </c>
      <c r="X1374" s="1">
        <v>46196.052766203706</v>
      </c>
    </row>
    <row r="1375" spans="1:24">
      <c r="A1375">
        <v>1286</v>
      </c>
      <c r="B1375" t="s">
        <v>1857</v>
      </c>
      <c r="C1375" t="s">
        <v>1858</v>
      </c>
      <c r="D1375">
        <v>3160801</v>
      </c>
      <c r="E1375" t="s">
        <v>1885</v>
      </c>
      <c r="F1375">
        <v>2</v>
      </c>
      <c r="G1375" t="s">
        <v>994</v>
      </c>
      <c r="H1375" t="s">
        <v>3341</v>
      </c>
      <c r="I1375" t="s">
        <v>1887</v>
      </c>
      <c r="J1375">
        <v>1</v>
      </c>
      <c r="K1375" t="s">
        <v>1888</v>
      </c>
      <c r="L1375" s="1">
        <v>46196.05296296296</v>
      </c>
      <c r="M1375" s="1">
        <v>46196.05296296296</v>
      </c>
      <c r="N1375">
        <v>79</v>
      </c>
      <c r="O1375" t="s">
        <v>1849</v>
      </c>
      <c r="P1375">
        <v>46</v>
      </c>
      <c r="Q1375">
        <v>4.5999999999999996</v>
      </c>
      <c r="R1375" t="s">
        <v>4957</v>
      </c>
      <c r="S1375" t="s">
        <v>1851</v>
      </c>
      <c r="T1375" t="s">
        <v>1851</v>
      </c>
      <c r="U1375" t="s">
        <v>4956</v>
      </c>
      <c r="V1375" t="s">
        <v>1851</v>
      </c>
      <c r="W1375" t="s">
        <v>1851</v>
      </c>
      <c r="X1375" s="1">
        <v>46196.05296296296</v>
      </c>
    </row>
    <row r="1376" spans="1:24">
      <c r="A1376">
        <v>1287</v>
      </c>
      <c r="B1376" t="s">
        <v>1857</v>
      </c>
      <c r="C1376" t="s">
        <v>1858</v>
      </c>
      <c r="D1376">
        <v>4301750</v>
      </c>
      <c r="E1376" t="s">
        <v>1885</v>
      </c>
      <c r="F1376">
        <v>2</v>
      </c>
      <c r="G1376" t="s">
        <v>1525</v>
      </c>
      <c r="H1376" t="s">
        <v>3338</v>
      </c>
      <c r="I1376" t="s">
        <v>1887</v>
      </c>
      <c r="J1376">
        <v>1</v>
      </c>
      <c r="K1376" t="s">
        <v>1888</v>
      </c>
      <c r="L1376" s="1">
        <v>46196.05259259259</v>
      </c>
      <c r="M1376" s="1">
        <v>46196.053090277775</v>
      </c>
      <c r="N1376">
        <v>4236</v>
      </c>
      <c r="O1376" t="s">
        <v>1849</v>
      </c>
      <c r="P1376">
        <v>58</v>
      </c>
      <c r="Q1376">
        <v>5.8</v>
      </c>
      <c r="R1376" t="s">
        <v>4958</v>
      </c>
      <c r="S1376" t="s">
        <v>1851</v>
      </c>
      <c r="T1376" t="s">
        <v>1851</v>
      </c>
      <c r="U1376" t="s">
        <v>4954</v>
      </c>
      <c r="V1376" t="s">
        <v>1851</v>
      </c>
      <c r="W1376" t="s">
        <v>1851</v>
      </c>
      <c r="X1376" s="1">
        <v>46196.053090277775</v>
      </c>
    </row>
    <row r="1377" spans="1:24">
      <c r="A1377">
        <v>1288</v>
      </c>
      <c r="B1377" t="s">
        <v>1857</v>
      </c>
      <c r="C1377" t="s">
        <v>1858</v>
      </c>
      <c r="D1377">
        <v>3160801</v>
      </c>
      <c r="E1377" t="s">
        <v>1894</v>
      </c>
      <c r="F1377">
        <v>1</v>
      </c>
      <c r="G1377" t="s">
        <v>994</v>
      </c>
      <c r="H1377" t="s">
        <v>3347</v>
      </c>
      <c r="I1377" t="s">
        <v>3348</v>
      </c>
      <c r="J1377">
        <v>1</v>
      </c>
      <c r="K1377" t="s">
        <v>3349</v>
      </c>
      <c r="L1377" s="1">
        <v>46196.053113425929</v>
      </c>
      <c r="M1377" s="1">
        <v>46196.053252314814</v>
      </c>
      <c r="N1377">
        <v>1207</v>
      </c>
      <c r="O1377" t="s">
        <v>1849</v>
      </c>
      <c r="P1377">
        <v>52</v>
      </c>
      <c r="Q1377">
        <v>5.2</v>
      </c>
      <c r="R1377" t="s">
        <v>1851</v>
      </c>
      <c r="S1377" t="s">
        <v>1851</v>
      </c>
      <c r="T1377" t="s">
        <v>1851</v>
      </c>
      <c r="U1377" t="s">
        <v>4959</v>
      </c>
      <c r="V1377" t="s">
        <v>1851</v>
      </c>
      <c r="W1377" t="s">
        <v>1851</v>
      </c>
      <c r="X1377" s="1">
        <v>46196.053252314814</v>
      </c>
    </row>
    <row r="1378" spans="1:24">
      <c r="A1378">
        <v>1289</v>
      </c>
      <c r="B1378" t="s">
        <v>1857</v>
      </c>
      <c r="C1378" t="s">
        <v>1858</v>
      </c>
      <c r="D1378">
        <v>4301750</v>
      </c>
      <c r="E1378" t="s">
        <v>1894</v>
      </c>
      <c r="F1378">
        <v>1</v>
      </c>
      <c r="G1378" t="s">
        <v>1525</v>
      </c>
      <c r="H1378" t="s">
        <v>1525</v>
      </c>
      <c r="I1378" t="s">
        <v>3351</v>
      </c>
      <c r="J1378">
        <v>0</v>
      </c>
      <c r="K1378" t="s">
        <v>3352</v>
      </c>
      <c r="L1378" s="1">
        <v>46196.053240740737</v>
      </c>
      <c r="M1378" s="1">
        <v>46196.053437499999</v>
      </c>
      <c r="N1378">
        <v>1680</v>
      </c>
      <c r="O1378" t="s">
        <v>1849</v>
      </c>
      <c r="P1378">
        <v>58</v>
      </c>
      <c r="Q1378">
        <v>5.8</v>
      </c>
      <c r="R1378" t="s">
        <v>1851</v>
      </c>
      <c r="S1378" t="s">
        <v>1851</v>
      </c>
      <c r="T1378" t="s">
        <v>1851</v>
      </c>
      <c r="U1378" t="s">
        <v>4960</v>
      </c>
      <c r="V1378" t="s">
        <v>1851</v>
      </c>
      <c r="W1378" t="s">
        <v>1851</v>
      </c>
      <c r="X1378" s="1">
        <v>46196.053437499999</v>
      </c>
    </row>
    <row r="1379" spans="1:24">
      <c r="A1379">
        <v>1290</v>
      </c>
      <c r="B1379" t="s">
        <v>1857</v>
      </c>
      <c r="C1379" t="s">
        <v>1858</v>
      </c>
      <c r="D1379">
        <v>3161304</v>
      </c>
      <c r="E1379" t="s">
        <v>1885</v>
      </c>
      <c r="F1379">
        <v>1</v>
      </c>
      <c r="G1379" t="s">
        <v>1407</v>
      </c>
      <c r="H1379" t="s">
        <v>3360</v>
      </c>
      <c r="I1379" t="s">
        <v>1887</v>
      </c>
      <c r="J1379">
        <v>1</v>
      </c>
      <c r="K1379" t="s">
        <v>1888</v>
      </c>
      <c r="L1379" s="1">
        <v>46196.053298611114</v>
      </c>
      <c r="M1379" s="1">
        <v>46196.053483796299</v>
      </c>
      <c r="N1379">
        <v>1634</v>
      </c>
      <c r="O1379" t="s">
        <v>1849</v>
      </c>
      <c r="P1379">
        <v>64</v>
      </c>
      <c r="Q1379">
        <v>6.4</v>
      </c>
      <c r="R1379" t="s">
        <v>4961</v>
      </c>
      <c r="S1379" t="s">
        <v>1851</v>
      </c>
      <c r="T1379" t="s">
        <v>1851</v>
      </c>
      <c r="U1379" t="s">
        <v>4962</v>
      </c>
      <c r="V1379" t="s">
        <v>1851</v>
      </c>
      <c r="W1379" t="s">
        <v>1851</v>
      </c>
      <c r="X1379" s="1">
        <v>46196.053483796299</v>
      </c>
    </row>
    <row r="1380" spans="1:24">
      <c r="A1380">
        <v>1291</v>
      </c>
      <c r="B1380" t="s">
        <v>1857</v>
      </c>
      <c r="C1380" t="s">
        <v>1858</v>
      </c>
      <c r="D1380">
        <v>3161304</v>
      </c>
      <c r="E1380" t="s">
        <v>1894</v>
      </c>
      <c r="F1380">
        <v>1</v>
      </c>
      <c r="G1380" t="s">
        <v>1407</v>
      </c>
      <c r="H1380" t="s">
        <v>1407</v>
      </c>
      <c r="I1380" t="s">
        <v>3370</v>
      </c>
      <c r="J1380">
        <v>0</v>
      </c>
      <c r="K1380" t="s">
        <v>3371</v>
      </c>
      <c r="L1380" s="1">
        <v>46196.053611111114</v>
      </c>
      <c r="M1380" s="1">
        <v>46196.053703703707</v>
      </c>
      <c r="N1380">
        <v>754</v>
      </c>
      <c r="O1380" t="s">
        <v>1849</v>
      </c>
      <c r="P1380">
        <v>64</v>
      </c>
      <c r="Q1380">
        <v>6.4</v>
      </c>
      <c r="R1380" t="s">
        <v>1851</v>
      </c>
      <c r="S1380" t="s">
        <v>1851</v>
      </c>
      <c r="T1380" t="s">
        <v>1851</v>
      </c>
      <c r="U1380" t="s">
        <v>4963</v>
      </c>
      <c r="V1380" t="s">
        <v>1851</v>
      </c>
      <c r="W1380" t="s">
        <v>1851</v>
      </c>
      <c r="X1380" s="1">
        <v>46196.053703703707</v>
      </c>
    </row>
    <row r="1381" spans="1:24">
      <c r="A1381">
        <v>1292</v>
      </c>
      <c r="B1381" t="s">
        <v>1857</v>
      </c>
      <c r="C1381" t="s">
        <v>1858</v>
      </c>
      <c r="D1381">
        <v>2513901</v>
      </c>
      <c r="E1381" t="s">
        <v>1885</v>
      </c>
      <c r="F1381">
        <v>2</v>
      </c>
      <c r="G1381" t="s">
        <v>436</v>
      </c>
      <c r="H1381" t="s">
        <v>3367</v>
      </c>
      <c r="I1381" t="s">
        <v>1887</v>
      </c>
      <c r="J1381">
        <v>1</v>
      </c>
      <c r="K1381" t="s">
        <v>1888</v>
      </c>
      <c r="L1381" s="1">
        <v>46196.051712962966</v>
      </c>
      <c r="M1381" s="1">
        <v>46196.053831018522</v>
      </c>
      <c r="N1381">
        <v>18336</v>
      </c>
      <c r="O1381" t="s">
        <v>1854</v>
      </c>
      <c r="R1381" t="s">
        <v>4964</v>
      </c>
      <c r="S1381" t="s">
        <v>1851</v>
      </c>
      <c r="T1381" t="s">
        <v>1851</v>
      </c>
      <c r="U1381" t="s">
        <v>4952</v>
      </c>
      <c r="V1381" t="s">
        <v>1854</v>
      </c>
      <c r="W1381" t="s">
        <v>1851</v>
      </c>
      <c r="X1381" s="1">
        <v>46196.053831018522</v>
      </c>
    </row>
    <row r="1382" spans="1:24">
      <c r="A1382">
        <v>1293</v>
      </c>
      <c r="B1382" t="s">
        <v>1857</v>
      </c>
      <c r="C1382" t="s">
        <v>1858</v>
      </c>
      <c r="D1382">
        <v>2513901</v>
      </c>
      <c r="E1382" t="s">
        <v>1885</v>
      </c>
      <c r="F1382">
        <v>3</v>
      </c>
      <c r="G1382" t="s">
        <v>436</v>
      </c>
      <c r="H1382" t="s">
        <v>3367</v>
      </c>
      <c r="I1382" t="s">
        <v>1887</v>
      </c>
      <c r="J1382">
        <v>1</v>
      </c>
      <c r="K1382" t="s">
        <v>1888</v>
      </c>
      <c r="L1382" s="1">
        <v>46196.054224537038</v>
      </c>
      <c r="M1382" s="1">
        <v>46196.05431712963</v>
      </c>
      <c r="N1382">
        <v>811</v>
      </c>
      <c r="O1382" t="s">
        <v>1849</v>
      </c>
      <c r="P1382">
        <v>92</v>
      </c>
      <c r="Q1382">
        <v>9.1999999999999993</v>
      </c>
      <c r="R1382" t="s">
        <v>4965</v>
      </c>
      <c r="S1382" t="s">
        <v>1851</v>
      </c>
      <c r="T1382" t="s">
        <v>1851</v>
      </c>
      <c r="U1382" t="s">
        <v>4952</v>
      </c>
      <c r="V1382" t="s">
        <v>1851</v>
      </c>
      <c r="W1382" t="s">
        <v>1851</v>
      </c>
      <c r="X1382" s="1">
        <v>46196.05431712963</v>
      </c>
    </row>
    <row r="1383" spans="1:24">
      <c r="A1383">
        <v>1294</v>
      </c>
      <c r="B1383" t="s">
        <v>1857</v>
      </c>
      <c r="C1383" t="s">
        <v>1858</v>
      </c>
      <c r="D1383">
        <v>2513901</v>
      </c>
      <c r="E1383" t="s">
        <v>1894</v>
      </c>
      <c r="F1383">
        <v>1</v>
      </c>
      <c r="G1383" t="s">
        <v>436</v>
      </c>
      <c r="H1383" t="s">
        <v>436</v>
      </c>
      <c r="I1383" t="s">
        <v>3376</v>
      </c>
      <c r="J1383">
        <v>0</v>
      </c>
      <c r="K1383" t="s">
        <v>3377</v>
      </c>
      <c r="L1383" s="1">
        <v>46196.054467592592</v>
      </c>
      <c r="M1383" s="1">
        <v>46196.054548611108</v>
      </c>
      <c r="N1383">
        <v>653</v>
      </c>
      <c r="O1383" t="s">
        <v>1849</v>
      </c>
      <c r="P1383">
        <v>75</v>
      </c>
      <c r="Q1383">
        <v>7.5</v>
      </c>
      <c r="R1383" t="s">
        <v>1851</v>
      </c>
      <c r="S1383" t="s">
        <v>1851</v>
      </c>
      <c r="T1383" t="s">
        <v>1851</v>
      </c>
      <c r="U1383" t="s">
        <v>4966</v>
      </c>
      <c r="V1383" t="s">
        <v>1851</v>
      </c>
      <c r="W1383" t="s">
        <v>1851</v>
      </c>
      <c r="X1383" s="1">
        <v>46196.054548611108</v>
      </c>
    </row>
    <row r="1384" spans="1:24">
      <c r="A1384">
        <v>1295</v>
      </c>
      <c r="B1384" t="s">
        <v>1857</v>
      </c>
      <c r="C1384" t="s">
        <v>1858</v>
      </c>
      <c r="D1384">
        <v>2514602</v>
      </c>
      <c r="E1384" t="s">
        <v>1885</v>
      </c>
      <c r="F1384">
        <v>1</v>
      </c>
      <c r="G1384" t="s">
        <v>506</v>
      </c>
      <c r="H1384" t="s">
        <v>3388</v>
      </c>
      <c r="I1384" t="s">
        <v>1887</v>
      </c>
      <c r="J1384">
        <v>1</v>
      </c>
      <c r="K1384" t="s">
        <v>1888</v>
      </c>
      <c r="L1384" s="1">
        <v>46196.054594907408</v>
      </c>
      <c r="M1384" s="1">
        <v>46196.054895833331</v>
      </c>
      <c r="N1384">
        <v>2585</v>
      </c>
      <c r="O1384" t="s">
        <v>1849</v>
      </c>
      <c r="P1384">
        <v>68</v>
      </c>
      <c r="Q1384">
        <v>6.8</v>
      </c>
      <c r="R1384" t="s">
        <v>4967</v>
      </c>
      <c r="S1384" t="s">
        <v>1851</v>
      </c>
      <c r="T1384" t="s">
        <v>1851</v>
      </c>
      <c r="U1384" t="s">
        <v>4968</v>
      </c>
      <c r="V1384" t="s">
        <v>1851</v>
      </c>
      <c r="W1384" t="s">
        <v>1851</v>
      </c>
      <c r="X1384" s="1">
        <v>46196.054895833331</v>
      </c>
    </row>
    <row r="1385" spans="1:24">
      <c r="A1385">
        <v>1296</v>
      </c>
      <c r="B1385" t="s">
        <v>1857</v>
      </c>
      <c r="C1385" t="s">
        <v>1858</v>
      </c>
      <c r="D1385">
        <v>2514602</v>
      </c>
      <c r="E1385" t="s">
        <v>1894</v>
      </c>
      <c r="F1385">
        <v>1</v>
      </c>
      <c r="G1385" t="s">
        <v>506</v>
      </c>
      <c r="H1385" t="s">
        <v>506</v>
      </c>
      <c r="I1385" t="s">
        <v>3391</v>
      </c>
      <c r="J1385">
        <v>0</v>
      </c>
      <c r="K1385" t="s">
        <v>3392</v>
      </c>
      <c r="L1385" s="1">
        <v>46196.055046296293</v>
      </c>
      <c r="M1385" s="1">
        <v>46196.055138888885</v>
      </c>
      <c r="N1385">
        <v>778</v>
      </c>
      <c r="O1385" t="s">
        <v>1849</v>
      </c>
      <c r="P1385">
        <v>69</v>
      </c>
      <c r="Q1385">
        <v>6.9</v>
      </c>
      <c r="R1385" t="s">
        <v>1851</v>
      </c>
      <c r="S1385" t="s">
        <v>1851</v>
      </c>
      <c r="T1385" t="s">
        <v>1851</v>
      </c>
      <c r="U1385" t="s">
        <v>4969</v>
      </c>
      <c r="V1385" t="s">
        <v>1851</v>
      </c>
      <c r="W1385" t="s">
        <v>1851</v>
      </c>
      <c r="X1385" s="1">
        <v>46196.055138888885</v>
      </c>
    </row>
    <row r="1386" spans="1:24">
      <c r="A1386">
        <v>1297</v>
      </c>
      <c r="B1386" t="s">
        <v>1857</v>
      </c>
      <c r="C1386" t="s">
        <v>1858</v>
      </c>
      <c r="D1386">
        <v>3162302</v>
      </c>
      <c r="E1386" t="s">
        <v>1885</v>
      </c>
      <c r="F1386">
        <v>1</v>
      </c>
      <c r="G1386" t="s">
        <v>918</v>
      </c>
      <c r="H1386" t="s">
        <v>3382</v>
      </c>
      <c r="I1386" t="s">
        <v>1887</v>
      </c>
      <c r="J1386">
        <v>1</v>
      </c>
      <c r="K1386" t="s">
        <v>1888</v>
      </c>
      <c r="L1386" s="1">
        <v>46196.053738425922</v>
      </c>
      <c r="M1386" s="1">
        <v>46196.055208333331</v>
      </c>
      <c r="N1386">
        <v>12670</v>
      </c>
      <c r="O1386" t="s">
        <v>1849</v>
      </c>
      <c r="P1386">
        <v>61</v>
      </c>
      <c r="Q1386">
        <v>6.1</v>
      </c>
      <c r="R1386" t="s">
        <v>4970</v>
      </c>
      <c r="S1386" t="s">
        <v>1851</v>
      </c>
      <c r="T1386" t="s">
        <v>1851</v>
      </c>
      <c r="U1386" t="s">
        <v>4971</v>
      </c>
      <c r="V1386" t="s">
        <v>1851</v>
      </c>
      <c r="W1386" t="s">
        <v>1851</v>
      </c>
      <c r="X1386" s="1">
        <v>46196.055208333331</v>
      </c>
    </row>
    <row r="1387" spans="1:24">
      <c r="A1387">
        <v>1298</v>
      </c>
      <c r="B1387" t="s">
        <v>1857</v>
      </c>
      <c r="C1387" t="s">
        <v>1858</v>
      </c>
      <c r="D1387">
        <v>4302006</v>
      </c>
      <c r="E1387" t="s">
        <v>1885</v>
      </c>
      <c r="F1387">
        <v>1</v>
      </c>
      <c r="G1387" t="s">
        <v>1678</v>
      </c>
      <c r="H1387" t="s">
        <v>3357</v>
      </c>
      <c r="I1387" t="s">
        <v>1887</v>
      </c>
      <c r="J1387">
        <v>1</v>
      </c>
      <c r="K1387" t="s">
        <v>1888</v>
      </c>
      <c r="L1387" s="1">
        <v>46196.053472222222</v>
      </c>
      <c r="M1387" s="1">
        <v>46196.055208333331</v>
      </c>
      <c r="N1387">
        <v>14998</v>
      </c>
      <c r="O1387" t="s">
        <v>1849</v>
      </c>
      <c r="P1387">
        <v>74</v>
      </c>
      <c r="Q1387">
        <v>7.4</v>
      </c>
      <c r="R1387" t="s">
        <v>4972</v>
      </c>
      <c r="S1387" t="s">
        <v>1851</v>
      </c>
      <c r="T1387" t="s">
        <v>1851</v>
      </c>
      <c r="U1387" t="s">
        <v>4973</v>
      </c>
      <c r="V1387" t="s">
        <v>1851</v>
      </c>
      <c r="W1387" t="s">
        <v>1851</v>
      </c>
      <c r="X1387" s="1">
        <v>46196.055208333331</v>
      </c>
    </row>
    <row r="1388" spans="1:24">
      <c r="A1388">
        <v>1299</v>
      </c>
      <c r="B1388" t="s">
        <v>1857</v>
      </c>
      <c r="C1388" t="s">
        <v>1858</v>
      </c>
      <c r="D1388">
        <v>2514701</v>
      </c>
      <c r="E1388" t="s">
        <v>1885</v>
      </c>
      <c r="F1388">
        <v>1</v>
      </c>
      <c r="G1388" t="s">
        <v>501</v>
      </c>
      <c r="H1388" t="s">
        <v>3407</v>
      </c>
      <c r="I1388" t="s">
        <v>1887</v>
      </c>
      <c r="J1388">
        <v>1</v>
      </c>
      <c r="K1388" t="s">
        <v>1888</v>
      </c>
      <c r="L1388" s="1">
        <v>46196.055173611108</v>
      </c>
      <c r="M1388" s="1">
        <v>46196.055405092593</v>
      </c>
      <c r="N1388">
        <v>2010</v>
      </c>
      <c r="O1388" t="s">
        <v>1849</v>
      </c>
      <c r="P1388">
        <v>72</v>
      </c>
      <c r="Q1388">
        <v>7.2</v>
      </c>
      <c r="R1388" t="s">
        <v>4974</v>
      </c>
      <c r="S1388" t="s">
        <v>1851</v>
      </c>
      <c r="T1388" t="s">
        <v>1851</v>
      </c>
      <c r="U1388" t="s">
        <v>4975</v>
      </c>
      <c r="V1388" t="s">
        <v>1851</v>
      </c>
      <c r="W1388" t="s">
        <v>1851</v>
      </c>
      <c r="X1388" s="1">
        <v>46196.055405092593</v>
      </c>
    </row>
    <row r="1389" spans="1:24">
      <c r="A1389">
        <v>1300</v>
      </c>
      <c r="B1389" t="s">
        <v>1857</v>
      </c>
      <c r="C1389" t="s">
        <v>1858</v>
      </c>
      <c r="D1389">
        <v>3162302</v>
      </c>
      <c r="E1389" t="s">
        <v>1894</v>
      </c>
      <c r="F1389">
        <v>1</v>
      </c>
      <c r="G1389" t="s">
        <v>918</v>
      </c>
      <c r="H1389" t="s">
        <v>918</v>
      </c>
      <c r="I1389" t="s">
        <v>3394</v>
      </c>
      <c r="J1389">
        <v>0</v>
      </c>
      <c r="K1389" t="s">
        <v>3395</v>
      </c>
      <c r="L1389" s="1">
        <v>46196.055335648147</v>
      </c>
      <c r="M1389" s="1">
        <v>46196.055497685185</v>
      </c>
      <c r="N1389">
        <v>1389</v>
      </c>
      <c r="O1389" t="s">
        <v>1849</v>
      </c>
      <c r="P1389">
        <v>60</v>
      </c>
      <c r="Q1389">
        <v>6</v>
      </c>
      <c r="R1389" t="s">
        <v>1851</v>
      </c>
      <c r="S1389" t="s">
        <v>1851</v>
      </c>
      <c r="T1389" t="s">
        <v>1851</v>
      </c>
      <c r="U1389" t="s">
        <v>4976</v>
      </c>
      <c r="V1389" t="s">
        <v>1851</v>
      </c>
      <c r="W1389" t="s">
        <v>1851</v>
      </c>
      <c r="X1389" s="1">
        <v>46196.055497685185</v>
      </c>
    </row>
    <row r="1390" spans="1:24">
      <c r="A1390">
        <v>1301</v>
      </c>
      <c r="B1390" t="s">
        <v>1857</v>
      </c>
      <c r="C1390" t="s">
        <v>1858</v>
      </c>
      <c r="D1390">
        <v>4302006</v>
      </c>
      <c r="E1390" t="s">
        <v>1894</v>
      </c>
      <c r="F1390">
        <v>1</v>
      </c>
      <c r="G1390" t="s">
        <v>1678</v>
      </c>
      <c r="H1390" t="s">
        <v>1678</v>
      </c>
      <c r="I1390" t="s">
        <v>3373</v>
      </c>
      <c r="J1390">
        <v>0</v>
      </c>
      <c r="K1390" t="s">
        <v>3374</v>
      </c>
      <c r="L1390" s="1">
        <v>46196.055358796293</v>
      </c>
      <c r="M1390" s="1">
        <v>46196.055520833332</v>
      </c>
      <c r="N1390">
        <v>1375</v>
      </c>
      <c r="O1390" t="s">
        <v>1849</v>
      </c>
      <c r="P1390">
        <v>65</v>
      </c>
      <c r="Q1390">
        <v>6.5</v>
      </c>
      <c r="R1390" t="s">
        <v>1851</v>
      </c>
      <c r="S1390" t="s">
        <v>1851</v>
      </c>
      <c r="T1390" t="s">
        <v>1851</v>
      </c>
      <c r="U1390" t="s">
        <v>4977</v>
      </c>
      <c r="V1390" t="s">
        <v>1851</v>
      </c>
      <c r="W1390" t="s">
        <v>1851</v>
      </c>
      <c r="X1390" s="1">
        <v>46196.055520833332</v>
      </c>
    </row>
    <row r="1391" spans="1:24">
      <c r="A1391">
        <v>1302</v>
      </c>
      <c r="B1391" t="s">
        <v>1857</v>
      </c>
      <c r="C1391" t="s">
        <v>1858</v>
      </c>
      <c r="D1391">
        <v>2514701</v>
      </c>
      <c r="E1391" t="s">
        <v>1894</v>
      </c>
      <c r="F1391">
        <v>1</v>
      </c>
      <c r="G1391" t="s">
        <v>501</v>
      </c>
      <c r="H1391" t="s">
        <v>501</v>
      </c>
      <c r="I1391" t="s">
        <v>3413</v>
      </c>
      <c r="J1391">
        <v>0</v>
      </c>
      <c r="K1391" t="s">
        <v>3414</v>
      </c>
      <c r="L1391" s="1">
        <v>46196.055543981478</v>
      </c>
      <c r="M1391" s="1">
        <v>46196.055671296293</v>
      </c>
      <c r="N1391">
        <v>1023</v>
      </c>
      <c r="O1391" t="s">
        <v>1849</v>
      </c>
      <c r="P1391">
        <v>65</v>
      </c>
      <c r="Q1391">
        <v>6.5</v>
      </c>
      <c r="R1391" t="s">
        <v>1851</v>
      </c>
      <c r="S1391" t="s">
        <v>1851</v>
      </c>
      <c r="T1391" t="s">
        <v>1851</v>
      </c>
      <c r="U1391" t="s">
        <v>4978</v>
      </c>
      <c r="V1391" t="s">
        <v>1851</v>
      </c>
      <c r="W1391" t="s">
        <v>1851</v>
      </c>
      <c r="X1391" s="1">
        <v>46196.055671296293</v>
      </c>
    </row>
    <row r="1392" spans="1:24">
      <c r="A1392">
        <v>1303</v>
      </c>
      <c r="B1392" t="s">
        <v>1857</v>
      </c>
      <c r="C1392" t="s">
        <v>1858</v>
      </c>
      <c r="D1392">
        <v>3162575</v>
      </c>
      <c r="E1392" t="s">
        <v>1885</v>
      </c>
      <c r="F1392">
        <v>1</v>
      </c>
      <c r="G1392" t="s">
        <v>1252</v>
      </c>
      <c r="H1392" t="s">
        <v>3400</v>
      </c>
      <c r="I1392" t="s">
        <v>1887</v>
      </c>
      <c r="J1392">
        <v>1</v>
      </c>
      <c r="K1392" t="s">
        <v>1888</v>
      </c>
      <c r="L1392" s="1">
        <v>46196.055532407408</v>
      </c>
      <c r="M1392" s="1">
        <v>46196.05568287037</v>
      </c>
      <c r="N1392">
        <v>1232</v>
      </c>
      <c r="O1392" t="s">
        <v>1849</v>
      </c>
      <c r="P1392">
        <v>92</v>
      </c>
      <c r="Q1392">
        <v>9.1999999999999993</v>
      </c>
      <c r="R1392" t="s">
        <v>4979</v>
      </c>
      <c r="S1392" t="s">
        <v>1851</v>
      </c>
      <c r="T1392" t="s">
        <v>1851</v>
      </c>
      <c r="U1392" t="s">
        <v>4980</v>
      </c>
      <c r="V1392" t="s">
        <v>1851</v>
      </c>
      <c r="W1392" t="s">
        <v>1851</v>
      </c>
      <c r="X1392" s="1">
        <v>46196.05568287037</v>
      </c>
    </row>
    <row r="1393" spans="1:24">
      <c r="A1393">
        <v>1304</v>
      </c>
      <c r="B1393" t="s">
        <v>1857</v>
      </c>
      <c r="C1393" t="s">
        <v>1858</v>
      </c>
      <c r="D1393">
        <v>4302352</v>
      </c>
      <c r="E1393" t="s">
        <v>1885</v>
      </c>
      <c r="F1393">
        <v>1</v>
      </c>
      <c r="G1393" t="s">
        <v>1550</v>
      </c>
      <c r="H1393" t="s">
        <v>3379</v>
      </c>
      <c r="I1393" t="s">
        <v>1887</v>
      </c>
      <c r="J1393">
        <v>1</v>
      </c>
      <c r="K1393" t="s">
        <v>1888</v>
      </c>
      <c r="L1393" s="1">
        <v>46196.055578703701</v>
      </c>
      <c r="M1393" s="1">
        <v>46196.05572916667</v>
      </c>
      <c r="N1393">
        <v>1351</v>
      </c>
      <c r="O1393" t="s">
        <v>1849</v>
      </c>
      <c r="P1393">
        <v>92</v>
      </c>
      <c r="Q1393">
        <v>9.1999999999999993</v>
      </c>
      <c r="R1393" t="s">
        <v>4981</v>
      </c>
      <c r="S1393" t="s">
        <v>1851</v>
      </c>
      <c r="T1393" t="s">
        <v>1851</v>
      </c>
      <c r="U1393" t="s">
        <v>4982</v>
      </c>
      <c r="V1393" t="s">
        <v>1851</v>
      </c>
      <c r="W1393" t="s">
        <v>1851</v>
      </c>
      <c r="X1393" s="1">
        <v>46196.05572916667</v>
      </c>
    </row>
    <row r="1394" spans="1:24">
      <c r="A1394">
        <v>1305</v>
      </c>
      <c r="B1394" t="s">
        <v>1857</v>
      </c>
      <c r="C1394" t="s">
        <v>1858</v>
      </c>
      <c r="D1394">
        <v>3162575</v>
      </c>
      <c r="E1394" t="s">
        <v>1894</v>
      </c>
      <c r="F1394">
        <v>1</v>
      </c>
      <c r="G1394" t="s">
        <v>1252</v>
      </c>
      <c r="H1394" t="s">
        <v>1252</v>
      </c>
      <c r="I1394" t="s">
        <v>3410</v>
      </c>
      <c r="J1394">
        <v>0</v>
      </c>
      <c r="K1394" t="s">
        <v>3411</v>
      </c>
      <c r="L1394" s="1">
        <v>46196.055821759262</v>
      </c>
      <c r="M1394" s="1">
        <v>46196.055949074071</v>
      </c>
      <c r="N1394">
        <v>1080</v>
      </c>
      <c r="O1394" t="s">
        <v>1849</v>
      </c>
      <c r="P1394">
        <v>73</v>
      </c>
      <c r="Q1394">
        <v>7.3</v>
      </c>
      <c r="R1394" t="s">
        <v>1851</v>
      </c>
      <c r="S1394" t="s">
        <v>1851</v>
      </c>
      <c r="T1394" t="s">
        <v>1851</v>
      </c>
      <c r="U1394" t="s">
        <v>4983</v>
      </c>
      <c r="V1394" t="s">
        <v>1851</v>
      </c>
      <c r="W1394" t="s">
        <v>1851</v>
      </c>
      <c r="X1394" s="1">
        <v>46196.055949074071</v>
      </c>
    </row>
    <row r="1395" spans="1:24">
      <c r="A1395">
        <v>1306</v>
      </c>
      <c r="B1395" t="s">
        <v>1857</v>
      </c>
      <c r="C1395" t="s">
        <v>1858</v>
      </c>
      <c r="D1395">
        <v>4302352</v>
      </c>
      <c r="E1395" t="s">
        <v>1894</v>
      </c>
      <c r="F1395">
        <v>1</v>
      </c>
      <c r="G1395" t="s">
        <v>1550</v>
      </c>
      <c r="H1395" t="s">
        <v>1550</v>
      </c>
      <c r="I1395" t="s">
        <v>3385</v>
      </c>
      <c r="J1395">
        <v>0</v>
      </c>
      <c r="K1395" t="s">
        <v>3386</v>
      </c>
      <c r="L1395" s="1">
        <v>46196.055879629632</v>
      </c>
      <c r="M1395" s="1">
        <v>46196.056041666663</v>
      </c>
      <c r="N1395">
        <v>1420</v>
      </c>
      <c r="O1395" t="s">
        <v>1849</v>
      </c>
      <c r="P1395">
        <v>65</v>
      </c>
      <c r="Q1395">
        <v>6.5</v>
      </c>
      <c r="R1395" t="s">
        <v>1851</v>
      </c>
      <c r="S1395" t="s">
        <v>1851</v>
      </c>
      <c r="T1395" t="s">
        <v>1851</v>
      </c>
      <c r="U1395" t="s">
        <v>4984</v>
      </c>
      <c r="V1395" t="s">
        <v>1851</v>
      </c>
      <c r="W1395" t="s">
        <v>1851</v>
      </c>
      <c r="X1395" s="1">
        <v>46196.056041666663</v>
      </c>
    </row>
    <row r="1396" spans="1:24">
      <c r="A1396">
        <v>1307</v>
      </c>
      <c r="B1396" t="s">
        <v>1857</v>
      </c>
      <c r="C1396" t="s">
        <v>1858</v>
      </c>
      <c r="D1396">
        <v>2514453</v>
      </c>
      <c r="E1396" t="s">
        <v>1885</v>
      </c>
      <c r="F1396">
        <v>1</v>
      </c>
      <c r="G1396" t="s">
        <v>675</v>
      </c>
      <c r="H1396" t="s">
        <v>3426</v>
      </c>
      <c r="I1396" t="s">
        <v>1887</v>
      </c>
      <c r="J1396">
        <v>1</v>
      </c>
      <c r="K1396" t="s">
        <v>1888</v>
      </c>
      <c r="L1396" s="1">
        <v>46196.055706018517</v>
      </c>
      <c r="M1396" s="1">
        <v>46196.056064814817</v>
      </c>
      <c r="N1396">
        <v>3090</v>
      </c>
      <c r="O1396" t="s">
        <v>1849</v>
      </c>
      <c r="P1396">
        <v>59</v>
      </c>
      <c r="Q1396">
        <v>5.9</v>
      </c>
      <c r="R1396" t="s">
        <v>4985</v>
      </c>
      <c r="S1396" t="s">
        <v>1851</v>
      </c>
      <c r="T1396" t="s">
        <v>1851</v>
      </c>
      <c r="U1396" t="s">
        <v>4986</v>
      </c>
      <c r="V1396" t="s">
        <v>1851</v>
      </c>
      <c r="W1396" t="s">
        <v>1851</v>
      </c>
      <c r="X1396" s="1">
        <v>46196.056064814817</v>
      </c>
    </row>
    <row r="1397" spans="1:24">
      <c r="A1397">
        <v>1308</v>
      </c>
      <c r="B1397" t="s">
        <v>1857</v>
      </c>
      <c r="C1397" t="s">
        <v>1858</v>
      </c>
      <c r="D1397">
        <v>3163904</v>
      </c>
      <c r="E1397" t="s">
        <v>1885</v>
      </c>
      <c r="F1397">
        <v>1</v>
      </c>
      <c r="G1397" t="s">
        <v>1297</v>
      </c>
      <c r="H1397" t="s">
        <v>3419</v>
      </c>
      <c r="I1397" t="s">
        <v>1887</v>
      </c>
      <c r="J1397">
        <v>1</v>
      </c>
      <c r="K1397" t="s">
        <v>1888</v>
      </c>
      <c r="L1397" s="1">
        <v>46196.055983796294</v>
      </c>
      <c r="M1397" s="1">
        <v>46196.056180555555</v>
      </c>
      <c r="N1397">
        <v>1671</v>
      </c>
      <c r="O1397" t="s">
        <v>1849</v>
      </c>
      <c r="P1397">
        <v>65</v>
      </c>
      <c r="Q1397">
        <v>6.5</v>
      </c>
      <c r="R1397" t="s">
        <v>4987</v>
      </c>
      <c r="S1397" t="s">
        <v>1851</v>
      </c>
      <c r="T1397" t="s">
        <v>1851</v>
      </c>
      <c r="U1397" t="s">
        <v>4988</v>
      </c>
      <c r="V1397" t="s">
        <v>1851</v>
      </c>
      <c r="W1397" t="s">
        <v>1851</v>
      </c>
      <c r="X1397" s="1">
        <v>46196.056180555555</v>
      </c>
    </row>
    <row r="1398" spans="1:24">
      <c r="A1398">
        <v>1309</v>
      </c>
      <c r="B1398" t="s">
        <v>1857</v>
      </c>
      <c r="C1398" t="s">
        <v>1858</v>
      </c>
      <c r="D1398">
        <v>2514453</v>
      </c>
      <c r="E1398" t="s">
        <v>1894</v>
      </c>
      <c r="F1398">
        <v>1</v>
      </c>
      <c r="G1398" t="s">
        <v>675</v>
      </c>
      <c r="H1398" t="s">
        <v>675</v>
      </c>
      <c r="I1398" t="s">
        <v>3438</v>
      </c>
      <c r="J1398">
        <v>0</v>
      </c>
      <c r="K1398" t="s">
        <v>3439</v>
      </c>
      <c r="L1398" s="1">
        <v>46196.056215277778</v>
      </c>
      <c r="M1398" s="1">
        <v>46196.056331018517</v>
      </c>
      <c r="N1398">
        <v>1025</v>
      </c>
      <c r="O1398" t="s">
        <v>1849</v>
      </c>
      <c r="P1398">
        <v>65</v>
      </c>
      <c r="Q1398">
        <v>6.5</v>
      </c>
      <c r="R1398" t="s">
        <v>1851</v>
      </c>
      <c r="S1398" t="s">
        <v>1851</v>
      </c>
      <c r="T1398" t="s">
        <v>1851</v>
      </c>
      <c r="U1398" t="s">
        <v>4989</v>
      </c>
      <c r="V1398" t="s">
        <v>1851</v>
      </c>
      <c r="W1398" t="s">
        <v>1851</v>
      </c>
      <c r="X1398" s="1">
        <v>46196.056331018517</v>
      </c>
    </row>
    <row r="1399" spans="1:24">
      <c r="A1399">
        <v>1310</v>
      </c>
      <c r="B1399" t="s">
        <v>1857</v>
      </c>
      <c r="C1399" t="s">
        <v>1858</v>
      </c>
      <c r="D1399">
        <v>4302402</v>
      </c>
      <c r="E1399" t="s">
        <v>1885</v>
      </c>
      <c r="F1399">
        <v>1</v>
      </c>
      <c r="G1399" t="s">
        <v>1490</v>
      </c>
      <c r="H1399" t="s">
        <v>3397</v>
      </c>
      <c r="I1399" t="s">
        <v>1887</v>
      </c>
      <c r="J1399">
        <v>1</v>
      </c>
      <c r="K1399" t="s">
        <v>1888</v>
      </c>
      <c r="L1399" s="1">
        <v>46196.05609953704</v>
      </c>
      <c r="M1399" s="1">
        <v>46196.05636574074</v>
      </c>
      <c r="N1399">
        <v>2359</v>
      </c>
      <c r="O1399" t="s">
        <v>1849</v>
      </c>
      <c r="P1399">
        <v>58</v>
      </c>
      <c r="Q1399">
        <v>5.8</v>
      </c>
      <c r="R1399" t="s">
        <v>4990</v>
      </c>
      <c r="S1399" t="s">
        <v>1851</v>
      </c>
      <c r="T1399" t="s">
        <v>1851</v>
      </c>
      <c r="U1399" t="s">
        <v>4991</v>
      </c>
      <c r="V1399" t="s">
        <v>1851</v>
      </c>
      <c r="W1399" t="s">
        <v>1851</v>
      </c>
      <c r="X1399" s="1">
        <v>46196.05636574074</v>
      </c>
    </row>
    <row r="1400" spans="1:24">
      <c r="A1400">
        <v>1311</v>
      </c>
      <c r="B1400" t="s">
        <v>1857</v>
      </c>
      <c r="C1400" t="s">
        <v>1858</v>
      </c>
      <c r="D1400">
        <v>3163904</v>
      </c>
      <c r="E1400" t="s">
        <v>1894</v>
      </c>
      <c r="F1400">
        <v>1</v>
      </c>
      <c r="G1400" t="s">
        <v>1297</v>
      </c>
      <c r="H1400" t="s">
        <v>1297</v>
      </c>
      <c r="I1400" t="s">
        <v>3429</v>
      </c>
      <c r="J1400">
        <v>0</v>
      </c>
      <c r="K1400" t="s">
        <v>3430</v>
      </c>
      <c r="L1400" s="1">
        <v>46196.056319444448</v>
      </c>
      <c r="M1400" s="1">
        <v>46196.056446759256</v>
      </c>
      <c r="N1400">
        <v>1130</v>
      </c>
      <c r="O1400" t="s">
        <v>1849</v>
      </c>
      <c r="P1400">
        <v>72</v>
      </c>
      <c r="Q1400">
        <v>7.2</v>
      </c>
      <c r="R1400" t="s">
        <v>1851</v>
      </c>
      <c r="S1400" t="s">
        <v>1851</v>
      </c>
      <c r="T1400" t="s">
        <v>1851</v>
      </c>
      <c r="U1400" t="s">
        <v>4992</v>
      </c>
      <c r="V1400" t="s">
        <v>1851</v>
      </c>
      <c r="W1400" t="s">
        <v>1851</v>
      </c>
      <c r="X1400" s="1">
        <v>46196.056446759256</v>
      </c>
    </row>
    <row r="1401" spans="1:24">
      <c r="A1401">
        <v>1312</v>
      </c>
      <c r="B1401" t="s">
        <v>1857</v>
      </c>
      <c r="C1401" t="s">
        <v>1858</v>
      </c>
      <c r="D1401">
        <v>4302402</v>
      </c>
      <c r="E1401" t="s">
        <v>1894</v>
      </c>
      <c r="F1401">
        <v>1</v>
      </c>
      <c r="G1401" t="s">
        <v>1490</v>
      </c>
      <c r="H1401" t="s">
        <v>3403</v>
      </c>
      <c r="I1401" t="s">
        <v>3404</v>
      </c>
      <c r="J1401">
        <v>1</v>
      </c>
      <c r="K1401" t="s">
        <v>3405</v>
      </c>
      <c r="L1401" s="1">
        <v>46196.056504629632</v>
      </c>
      <c r="M1401" s="1">
        <v>46196.056620370371</v>
      </c>
      <c r="N1401">
        <v>1005</v>
      </c>
      <c r="O1401" t="s">
        <v>1849</v>
      </c>
      <c r="P1401">
        <v>54</v>
      </c>
      <c r="Q1401">
        <v>5.4</v>
      </c>
      <c r="R1401" t="s">
        <v>1851</v>
      </c>
      <c r="S1401" t="s">
        <v>1851</v>
      </c>
      <c r="T1401" t="s">
        <v>1851</v>
      </c>
      <c r="U1401" t="s">
        <v>4993</v>
      </c>
      <c r="V1401" t="s">
        <v>1851</v>
      </c>
      <c r="W1401" t="s">
        <v>1851</v>
      </c>
      <c r="X1401" s="1">
        <v>46196.056620370371</v>
      </c>
    </row>
    <row r="1402" spans="1:24">
      <c r="A1402">
        <v>1313</v>
      </c>
      <c r="B1402" t="s">
        <v>1857</v>
      </c>
      <c r="C1402" t="s">
        <v>1858</v>
      </c>
      <c r="D1402">
        <v>2600203</v>
      </c>
      <c r="E1402" t="s">
        <v>1885</v>
      </c>
      <c r="F1402">
        <v>1</v>
      </c>
      <c r="G1402" t="s">
        <v>406</v>
      </c>
      <c r="H1402" t="s">
        <v>3444</v>
      </c>
      <c r="I1402" t="s">
        <v>1887</v>
      </c>
      <c r="J1402">
        <v>1</v>
      </c>
      <c r="K1402" t="s">
        <v>1888</v>
      </c>
      <c r="L1402" s="1">
        <v>46196.056377314817</v>
      </c>
      <c r="M1402" s="1">
        <v>46196.056643518517</v>
      </c>
      <c r="N1402">
        <v>2270</v>
      </c>
      <c r="O1402" t="s">
        <v>1849</v>
      </c>
      <c r="P1402">
        <v>71</v>
      </c>
      <c r="Q1402">
        <v>7.1</v>
      </c>
      <c r="R1402" t="s">
        <v>4994</v>
      </c>
      <c r="S1402" t="s">
        <v>1851</v>
      </c>
      <c r="T1402" t="s">
        <v>1851</v>
      </c>
      <c r="U1402" t="s">
        <v>4995</v>
      </c>
      <c r="V1402" t="s">
        <v>1851</v>
      </c>
      <c r="W1402" t="s">
        <v>1851</v>
      </c>
      <c r="X1402" s="1">
        <v>46196.056643518517</v>
      </c>
    </row>
    <row r="1403" spans="1:24">
      <c r="A1403">
        <v>1314</v>
      </c>
      <c r="B1403" t="s">
        <v>1857</v>
      </c>
      <c r="C1403" t="s">
        <v>1858</v>
      </c>
      <c r="D1403">
        <v>2600203</v>
      </c>
      <c r="E1403" t="s">
        <v>1894</v>
      </c>
      <c r="F1403">
        <v>1</v>
      </c>
      <c r="G1403" t="s">
        <v>406</v>
      </c>
      <c r="H1403" t="s">
        <v>406</v>
      </c>
      <c r="I1403" t="s">
        <v>3453</v>
      </c>
      <c r="J1403">
        <v>0</v>
      </c>
      <c r="K1403" t="s">
        <v>3454</v>
      </c>
      <c r="L1403" s="1">
        <v>46196.056793981479</v>
      </c>
      <c r="M1403" s="1">
        <v>46196.056851851848</v>
      </c>
      <c r="N1403">
        <v>485</v>
      </c>
      <c r="O1403" t="s">
        <v>1849</v>
      </c>
      <c r="P1403">
        <v>70</v>
      </c>
      <c r="Q1403">
        <v>7</v>
      </c>
      <c r="R1403" t="s">
        <v>1851</v>
      </c>
      <c r="S1403" t="s">
        <v>1851</v>
      </c>
      <c r="T1403" t="s">
        <v>1851</v>
      </c>
      <c r="U1403" t="s">
        <v>4996</v>
      </c>
      <c r="V1403" t="s">
        <v>1851</v>
      </c>
      <c r="W1403" t="s">
        <v>1851</v>
      </c>
      <c r="X1403" s="1">
        <v>46196.056851851848</v>
      </c>
    </row>
    <row r="1404" spans="1:24">
      <c r="A1404">
        <v>1315</v>
      </c>
      <c r="B1404" t="s">
        <v>1857</v>
      </c>
      <c r="C1404" t="s">
        <v>1858</v>
      </c>
      <c r="D1404">
        <v>4302709</v>
      </c>
      <c r="E1404" t="s">
        <v>1885</v>
      </c>
      <c r="F1404">
        <v>1</v>
      </c>
      <c r="G1404" t="s">
        <v>1747</v>
      </c>
      <c r="H1404" t="s">
        <v>3416</v>
      </c>
      <c r="I1404" t="s">
        <v>1887</v>
      </c>
      <c r="J1404">
        <v>1</v>
      </c>
      <c r="K1404" t="s">
        <v>1888</v>
      </c>
      <c r="L1404" s="1">
        <v>46196.056666666664</v>
      </c>
      <c r="M1404" s="1">
        <v>46196.057118055556</v>
      </c>
      <c r="N1404">
        <v>3903</v>
      </c>
      <c r="O1404" t="s">
        <v>1849</v>
      </c>
      <c r="P1404">
        <v>70</v>
      </c>
      <c r="Q1404">
        <v>7</v>
      </c>
      <c r="R1404" t="s">
        <v>4997</v>
      </c>
      <c r="S1404" t="s">
        <v>1851</v>
      </c>
      <c r="T1404" t="s">
        <v>1851</v>
      </c>
      <c r="U1404" t="s">
        <v>4998</v>
      </c>
      <c r="V1404" t="s">
        <v>1851</v>
      </c>
      <c r="W1404" t="s">
        <v>1851</v>
      </c>
      <c r="X1404" s="1">
        <v>46196.057118055556</v>
      </c>
    </row>
    <row r="1405" spans="1:24">
      <c r="A1405">
        <v>1316</v>
      </c>
      <c r="B1405" t="s">
        <v>1857</v>
      </c>
      <c r="C1405" t="s">
        <v>1858</v>
      </c>
      <c r="D1405">
        <v>4302709</v>
      </c>
      <c r="E1405" t="s">
        <v>1894</v>
      </c>
      <c r="F1405">
        <v>1</v>
      </c>
      <c r="G1405" t="s">
        <v>1747</v>
      </c>
      <c r="H1405" t="s">
        <v>3422</v>
      </c>
      <c r="I1405" t="s">
        <v>3423</v>
      </c>
      <c r="J1405">
        <v>1</v>
      </c>
      <c r="K1405" t="s">
        <v>3424</v>
      </c>
      <c r="L1405" s="1">
        <v>46196.057245370372</v>
      </c>
      <c r="M1405" s="1">
        <v>46196.057372685187</v>
      </c>
      <c r="N1405">
        <v>1124</v>
      </c>
      <c r="O1405" t="s">
        <v>1849</v>
      </c>
      <c r="P1405">
        <v>74</v>
      </c>
      <c r="Q1405">
        <v>7.4</v>
      </c>
      <c r="R1405" t="s">
        <v>1851</v>
      </c>
      <c r="S1405" t="s">
        <v>1851</v>
      </c>
      <c r="T1405" t="s">
        <v>1851</v>
      </c>
      <c r="U1405" t="s">
        <v>4999</v>
      </c>
      <c r="V1405" t="s">
        <v>1851</v>
      </c>
      <c r="W1405" t="s">
        <v>1851</v>
      </c>
      <c r="X1405" s="1">
        <v>46196.057372685187</v>
      </c>
    </row>
    <row r="1406" spans="1:24">
      <c r="A1406">
        <v>1317</v>
      </c>
      <c r="B1406" t="s">
        <v>1857</v>
      </c>
      <c r="C1406" t="s">
        <v>1858</v>
      </c>
      <c r="D1406">
        <v>4303608</v>
      </c>
      <c r="E1406" t="s">
        <v>1885</v>
      </c>
      <c r="F1406">
        <v>1</v>
      </c>
      <c r="G1406" t="s">
        <v>1640</v>
      </c>
      <c r="H1406" t="s">
        <v>3432</v>
      </c>
      <c r="I1406" t="s">
        <v>1887</v>
      </c>
      <c r="J1406">
        <v>1</v>
      </c>
      <c r="K1406" t="s">
        <v>1888</v>
      </c>
      <c r="L1406" s="1">
        <v>46196.05741898148</v>
      </c>
      <c r="M1406" s="1">
        <v>46196.057523148149</v>
      </c>
      <c r="N1406">
        <v>884</v>
      </c>
      <c r="O1406" t="s">
        <v>1849</v>
      </c>
      <c r="P1406">
        <v>74</v>
      </c>
      <c r="Q1406">
        <v>7.4</v>
      </c>
      <c r="R1406" t="s">
        <v>5000</v>
      </c>
      <c r="S1406" t="s">
        <v>1851</v>
      </c>
      <c r="T1406" t="s">
        <v>1851</v>
      </c>
      <c r="U1406" t="s">
        <v>5001</v>
      </c>
      <c r="V1406" t="s">
        <v>1851</v>
      </c>
      <c r="W1406" t="s">
        <v>1851</v>
      </c>
      <c r="X1406" s="1">
        <v>46196.057523148149</v>
      </c>
    </row>
    <row r="1407" spans="1:24">
      <c r="A1407">
        <v>1318</v>
      </c>
      <c r="B1407" t="s">
        <v>1857</v>
      </c>
      <c r="C1407" t="s">
        <v>1858</v>
      </c>
      <c r="D1407">
        <v>4303608</v>
      </c>
      <c r="E1407" t="s">
        <v>1894</v>
      </c>
      <c r="F1407">
        <v>1</v>
      </c>
      <c r="G1407" t="s">
        <v>1640</v>
      </c>
      <c r="H1407" t="s">
        <v>1640</v>
      </c>
      <c r="I1407" t="s">
        <v>3441</v>
      </c>
      <c r="J1407">
        <v>0</v>
      </c>
      <c r="K1407" t="s">
        <v>3442</v>
      </c>
      <c r="L1407" s="1">
        <v>46196.057650462964</v>
      </c>
      <c r="M1407" s="1">
        <v>46196.057789351849</v>
      </c>
      <c r="N1407">
        <v>1151</v>
      </c>
      <c r="O1407" t="s">
        <v>1849</v>
      </c>
      <c r="P1407">
        <v>70</v>
      </c>
      <c r="Q1407">
        <v>7</v>
      </c>
      <c r="R1407" t="s">
        <v>1851</v>
      </c>
      <c r="S1407" t="s">
        <v>1851</v>
      </c>
      <c r="T1407" t="s">
        <v>1851</v>
      </c>
      <c r="U1407" t="s">
        <v>5002</v>
      </c>
      <c r="V1407" t="s">
        <v>1851</v>
      </c>
      <c r="W1407" t="s">
        <v>1851</v>
      </c>
      <c r="X1407" s="1">
        <v>46196.057789351849</v>
      </c>
    </row>
    <row r="1408" spans="1:24">
      <c r="A1408">
        <v>1319</v>
      </c>
      <c r="B1408" t="s">
        <v>1857</v>
      </c>
      <c r="C1408" t="s">
        <v>1858</v>
      </c>
      <c r="D1408">
        <v>4305306</v>
      </c>
      <c r="E1408" t="s">
        <v>1885</v>
      </c>
      <c r="F1408">
        <v>1</v>
      </c>
      <c r="G1408" t="s">
        <v>1698</v>
      </c>
      <c r="H1408" t="s">
        <v>3447</v>
      </c>
      <c r="I1408" t="s">
        <v>1887</v>
      </c>
      <c r="J1408">
        <v>1</v>
      </c>
      <c r="K1408" t="s">
        <v>1888</v>
      </c>
      <c r="L1408" s="1">
        <v>46196.057824074072</v>
      </c>
      <c r="M1408" s="1">
        <v>46196.057951388888</v>
      </c>
      <c r="N1408">
        <v>1094</v>
      </c>
      <c r="O1408" t="s">
        <v>1849</v>
      </c>
      <c r="P1408">
        <v>92</v>
      </c>
      <c r="Q1408">
        <v>9.1999999999999993</v>
      </c>
      <c r="R1408" t="s">
        <v>5003</v>
      </c>
      <c r="S1408" t="s">
        <v>1851</v>
      </c>
      <c r="T1408" t="s">
        <v>1851</v>
      </c>
      <c r="U1408" t="s">
        <v>5004</v>
      </c>
      <c r="V1408" t="s">
        <v>1851</v>
      </c>
      <c r="W1408" t="s">
        <v>1851</v>
      </c>
      <c r="X1408" s="1">
        <v>46196.057951388888</v>
      </c>
    </row>
    <row r="1409" spans="1:24">
      <c r="A1409">
        <v>1320</v>
      </c>
      <c r="B1409" t="s">
        <v>1857</v>
      </c>
      <c r="C1409" t="s">
        <v>1858</v>
      </c>
      <c r="D1409">
        <v>4305306</v>
      </c>
      <c r="E1409" t="s">
        <v>1894</v>
      </c>
      <c r="F1409">
        <v>1</v>
      </c>
      <c r="G1409" t="s">
        <v>1698</v>
      </c>
      <c r="H1409" t="s">
        <v>1698</v>
      </c>
      <c r="I1409" t="s">
        <v>3456</v>
      </c>
      <c r="J1409">
        <v>0</v>
      </c>
      <c r="K1409" t="s">
        <v>3457</v>
      </c>
      <c r="L1409" s="1">
        <v>46196.05810185185</v>
      </c>
      <c r="M1409" s="1">
        <v>46196.058217592596</v>
      </c>
      <c r="N1409">
        <v>985</v>
      </c>
      <c r="O1409" t="s">
        <v>1849</v>
      </c>
      <c r="P1409">
        <v>63</v>
      </c>
      <c r="Q1409">
        <v>6.3</v>
      </c>
      <c r="R1409" t="s">
        <v>1851</v>
      </c>
      <c r="S1409" t="s">
        <v>1851</v>
      </c>
      <c r="T1409" t="s">
        <v>1851</v>
      </c>
      <c r="U1409" t="s">
        <v>5005</v>
      </c>
      <c r="V1409" t="s">
        <v>1851</v>
      </c>
      <c r="W1409" t="s">
        <v>1851</v>
      </c>
      <c r="X1409" s="1">
        <v>46196.058217592596</v>
      </c>
    </row>
    <row r="1410" spans="1:24">
      <c r="A1410">
        <v>1321</v>
      </c>
      <c r="B1410" t="s">
        <v>1857</v>
      </c>
      <c r="C1410" t="s">
        <v>1858</v>
      </c>
      <c r="D1410">
        <v>3168606</v>
      </c>
      <c r="E1410" t="s">
        <v>1885</v>
      </c>
      <c r="F1410">
        <v>1</v>
      </c>
      <c r="G1410" t="s">
        <v>1174</v>
      </c>
      <c r="H1410" t="s">
        <v>3435</v>
      </c>
      <c r="I1410" t="s">
        <v>1887</v>
      </c>
      <c r="J1410">
        <v>1</v>
      </c>
      <c r="K1410" t="s">
        <v>1888</v>
      </c>
      <c r="L1410" s="1">
        <v>46196.056504629632</v>
      </c>
      <c r="M1410" s="1">
        <v>46196.058692129627</v>
      </c>
      <c r="N1410">
        <v>18860</v>
      </c>
      <c r="O1410" t="s">
        <v>1854</v>
      </c>
      <c r="R1410" t="s">
        <v>5006</v>
      </c>
      <c r="S1410" t="s">
        <v>1851</v>
      </c>
      <c r="T1410" t="s">
        <v>1851</v>
      </c>
      <c r="U1410" t="s">
        <v>5007</v>
      </c>
      <c r="V1410" t="s">
        <v>1854</v>
      </c>
      <c r="W1410" t="s">
        <v>1851</v>
      </c>
      <c r="X1410" s="1">
        <v>46196.058692129627</v>
      </c>
    </row>
    <row r="1411" spans="1:24">
      <c r="A1411">
        <v>1322</v>
      </c>
      <c r="B1411" t="s">
        <v>1857</v>
      </c>
      <c r="C1411" t="s">
        <v>1858</v>
      </c>
      <c r="D1411">
        <v>2601201</v>
      </c>
      <c r="E1411" t="s">
        <v>1885</v>
      </c>
      <c r="F1411">
        <v>1</v>
      </c>
      <c r="G1411" t="s">
        <v>625</v>
      </c>
      <c r="H1411" t="s">
        <v>3459</v>
      </c>
      <c r="I1411" t="s">
        <v>1887</v>
      </c>
      <c r="J1411">
        <v>1</v>
      </c>
      <c r="K1411" t="s">
        <v>1888</v>
      </c>
      <c r="L1411" s="1">
        <v>46196.056898148148</v>
      </c>
      <c r="M1411" s="1">
        <v>46196.058703703704</v>
      </c>
      <c r="N1411">
        <v>15595</v>
      </c>
      <c r="O1411" t="s">
        <v>1849</v>
      </c>
      <c r="P1411">
        <v>51</v>
      </c>
      <c r="Q1411">
        <v>5.0999999999999996</v>
      </c>
      <c r="R1411" t="s">
        <v>5008</v>
      </c>
      <c r="S1411" t="s">
        <v>1851</v>
      </c>
      <c r="T1411" t="s">
        <v>1851</v>
      </c>
      <c r="U1411" t="s">
        <v>5009</v>
      </c>
      <c r="V1411" t="s">
        <v>1851</v>
      </c>
      <c r="W1411" t="s">
        <v>1851</v>
      </c>
      <c r="X1411" s="1">
        <v>46196.058703703704</v>
      </c>
    </row>
    <row r="1412" spans="1:24">
      <c r="A1412">
        <v>1323</v>
      </c>
      <c r="B1412" t="s">
        <v>1857</v>
      </c>
      <c r="C1412" t="s">
        <v>1858</v>
      </c>
      <c r="D1412">
        <v>4307500</v>
      </c>
      <c r="E1412" t="s">
        <v>1885</v>
      </c>
      <c r="F1412">
        <v>1</v>
      </c>
      <c r="G1412" t="s">
        <v>1515</v>
      </c>
      <c r="H1412" t="s">
        <v>3465</v>
      </c>
      <c r="I1412" t="s">
        <v>1887</v>
      </c>
      <c r="J1412">
        <v>1</v>
      </c>
      <c r="K1412" t="s">
        <v>1888</v>
      </c>
      <c r="L1412" s="1">
        <v>46196.058263888888</v>
      </c>
      <c r="M1412" s="1">
        <v>46196.058703703704</v>
      </c>
      <c r="N1412">
        <v>3815</v>
      </c>
      <c r="O1412" t="s">
        <v>1849</v>
      </c>
      <c r="P1412">
        <v>75</v>
      </c>
      <c r="Q1412">
        <v>7.5</v>
      </c>
      <c r="R1412" t="s">
        <v>5010</v>
      </c>
      <c r="S1412" t="s">
        <v>1851</v>
      </c>
      <c r="T1412" t="s">
        <v>1851</v>
      </c>
      <c r="U1412" t="s">
        <v>5011</v>
      </c>
      <c r="V1412" t="s">
        <v>1851</v>
      </c>
      <c r="W1412" t="s">
        <v>1851</v>
      </c>
      <c r="X1412" s="1">
        <v>46196.058703703704</v>
      </c>
    </row>
    <row r="1413" spans="1:24">
      <c r="A1413">
        <v>1324</v>
      </c>
      <c r="B1413" t="s">
        <v>1857</v>
      </c>
      <c r="C1413" t="s">
        <v>1858</v>
      </c>
      <c r="D1413">
        <v>3168606</v>
      </c>
      <c r="E1413" t="s">
        <v>1885</v>
      </c>
      <c r="F1413">
        <v>2</v>
      </c>
      <c r="G1413" t="s">
        <v>1174</v>
      </c>
      <c r="H1413" t="s">
        <v>3435</v>
      </c>
      <c r="I1413" t="s">
        <v>1887</v>
      </c>
      <c r="J1413">
        <v>1</v>
      </c>
      <c r="K1413" t="s">
        <v>1888</v>
      </c>
      <c r="L1413" s="1">
        <v>46196.058900462966</v>
      </c>
      <c r="M1413" s="1">
        <v>46196.058900462966</v>
      </c>
      <c r="N1413">
        <v>64</v>
      </c>
      <c r="O1413" t="s">
        <v>1849</v>
      </c>
      <c r="P1413">
        <v>92</v>
      </c>
      <c r="Q1413">
        <v>9.1999999999999993</v>
      </c>
      <c r="R1413" t="s">
        <v>5012</v>
      </c>
      <c r="S1413" t="s">
        <v>1851</v>
      </c>
      <c r="T1413" t="s">
        <v>1851</v>
      </c>
      <c r="U1413" t="s">
        <v>5007</v>
      </c>
      <c r="V1413" t="s">
        <v>1851</v>
      </c>
      <c r="W1413" t="s">
        <v>1851</v>
      </c>
      <c r="X1413" s="1">
        <v>46196.058900462966</v>
      </c>
    </row>
    <row r="1414" spans="1:24">
      <c r="A1414">
        <v>1325</v>
      </c>
      <c r="B1414" t="s">
        <v>1857</v>
      </c>
      <c r="C1414" t="s">
        <v>1858</v>
      </c>
      <c r="D1414">
        <v>2601201</v>
      </c>
      <c r="E1414" t="s">
        <v>1894</v>
      </c>
      <c r="F1414">
        <v>1</v>
      </c>
      <c r="G1414" t="s">
        <v>625</v>
      </c>
      <c r="H1414" t="s">
        <v>3471</v>
      </c>
      <c r="I1414" t="s">
        <v>3472</v>
      </c>
      <c r="J1414">
        <v>1</v>
      </c>
      <c r="K1414" t="s">
        <v>3473</v>
      </c>
      <c r="L1414" s="1">
        <v>46196.058842592596</v>
      </c>
      <c r="M1414" s="1">
        <v>46196.058969907404</v>
      </c>
      <c r="N1414">
        <v>1160</v>
      </c>
      <c r="O1414" t="s">
        <v>1849</v>
      </c>
      <c r="P1414">
        <v>50</v>
      </c>
      <c r="Q1414">
        <v>5</v>
      </c>
      <c r="R1414" t="s">
        <v>1851</v>
      </c>
      <c r="S1414" t="s">
        <v>1851</v>
      </c>
      <c r="T1414" t="s">
        <v>1851</v>
      </c>
      <c r="U1414" t="s">
        <v>5013</v>
      </c>
      <c r="V1414" t="s">
        <v>1851</v>
      </c>
      <c r="W1414" t="s">
        <v>1851</v>
      </c>
      <c r="X1414" s="1">
        <v>46196.058969907404</v>
      </c>
    </row>
    <row r="1415" spans="1:24">
      <c r="A1415">
        <v>1326</v>
      </c>
      <c r="B1415" t="s">
        <v>1857</v>
      </c>
      <c r="C1415" t="s">
        <v>1858</v>
      </c>
      <c r="D1415">
        <v>4307500</v>
      </c>
      <c r="E1415" t="s">
        <v>1894</v>
      </c>
      <c r="F1415">
        <v>1</v>
      </c>
      <c r="G1415" t="s">
        <v>1515</v>
      </c>
      <c r="H1415" t="s">
        <v>3475</v>
      </c>
      <c r="I1415" t="s">
        <v>3476</v>
      </c>
      <c r="J1415">
        <v>1</v>
      </c>
      <c r="K1415" t="s">
        <v>3477</v>
      </c>
      <c r="L1415" s="1">
        <v>46196.058854166666</v>
      </c>
      <c r="M1415" s="1">
        <v>46196.059016203704</v>
      </c>
      <c r="N1415">
        <v>1395</v>
      </c>
      <c r="O1415" t="s">
        <v>1849</v>
      </c>
      <c r="P1415">
        <v>77</v>
      </c>
      <c r="Q1415">
        <v>7.7</v>
      </c>
      <c r="R1415" t="s">
        <v>1851</v>
      </c>
      <c r="S1415" t="s">
        <v>1851</v>
      </c>
      <c r="T1415" t="s">
        <v>1851</v>
      </c>
      <c r="U1415" t="s">
        <v>5014</v>
      </c>
      <c r="V1415" t="s">
        <v>1851</v>
      </c>
      <c r="W1415" t="s">
        <v>1851</v>
      </c>
      <c r="X1415" s="1">
        <v>46196.059016203704</v>
      </c>
    </row>
    <row r="1416" spans="1:24">
      <c r="A1416">
        <v>1327</v>
      </c>
      <c r="B1416" t="s">
        <v>1857</v>
      </c>
      <c r="C1416" t="s">
        <v>1858</v>
      </c>
      <c r="D1416">
        <v>4308078</v>
      </c>
      <c r="E1416" t="s">
        <v>1885</v>
      </c>
      <c r="F1416">
        <v>1</v>
      </c>
      <c r="G1416" t="s">
        <v>1635</v>
      </c>
      <c r="H1416" t="s">
        <v>3482</v>
      </c>
      <c r="I1416" t="s">
        <v>1887</v>
      </c>
      <c r="J1416">
        <v>1</v>
      </c>
      <c r="K1416" t="s">
        <v>1888</v>
      </c>
      <c r="L1416" s="1">
        <v>46196.059074074074</v>
      </c>
      <c r="M1416" s="1">
        <v>46196.059212962966</v>
      </c>
      <c r="N1416">
        <v>1186</v>
      </c>
      <c r="O1416" t="s">
        <v>1849</v>
      </c>
      <c r="P1416">
        <v>92</v>
      </c>
      <c r="Q1416">
        <v>9.1999999999999993</v>
      </c>
      <c r="R1416" t="s">
        <v>5015</v>
      </c>
      <c r="S1416" t="s">
        <v>1851</v>
      </c>
      <c r="T1416" t="s">
        <v>1851</v>
      </c>
      <c r="U1416" t="s">
        <v>5016</v>
      </c>
      <c r="V1416" t="s">
        <v>1851</v>
      </c>
      <c r="W1416" t="s">
        <v>1851</v>
      </c>
      <c r="X1416" s="1">
        <v>46196.059212962966</v>
      </c>
    </row>
    <row r="1417" spans="1:24">
      <c r="A1417">
        <v>1328</v>
      </c>
      <c r="B1417" t="s">
        <v>1857</v>
      </c>
      <c r="C1417" t="s">
        <v>1858</v>
      </c>
      <c r="D1417">
        <v>3168606</v>
      </c>
      <c r="E1417" t="s">
        <v>1894</v>
      </c>
      <c r="F1417">
        <v>1</v>
      </c>
      <c r="G1417" t="s">
        <v>1174</v>
      </c>
      <c r="H1417" t="s">
        <v>1174</v>
      </c>
      <c r="I1417" t="s">
        <v>3450</v>
      </c>
      <c r="J1417">
        <v>0</v>
      </c>
      <c r="K1417" t="s">
        <v>3451</v>
      </c>
      <c r="L1417" s="1">
        <v>46196.059039351851</v>
      </c>
      <c r="M1417" s="1">
        <v>46196.059293981481</v>
      </c>
      <c r="N1417">
        <v>2159</v>
      </c>
      <c r="O1417" t="s">
        <v>1849</v>
      </c>
      <c r="P1417">
        <v>56</v>
      </c>
      <c r="Q1417">
        <v>5.6</v>
      </c>
      <c r="R1417" t="s">
        <v>1851</v>
      </c>
      <c r="S1417" t="s">
        <v>1851</v>
      </c>
      <c r="T1417" t="s">
        <v>1851</v>
      </c>
      <c r="U1417" t="s">
        <v>5017</v>
      </c>
      <c r="V1417" t="s">
        <v>1851</v>
      </c>
      <c r="W1417" t="s">
        <v>1851</v>
      </c>
      <c r="X1417" s="1">
        <v>46196.059293981481</v>
      </c>
    </row>
    <row r="1418" spans="1:24">
      <c r="A1418">
        <v>1329</v>
      </c>
      <c r="B1418" t="s">
        <v>1857</v>
      </c>
      <c r="C1418" t="s">
        <v>1858</v>
      </c>
      <c r="D1418">
        <v>4308078</v>
      </c>
      <c r="E1418" t="s">
        <v>1894</v>
      </c>
      <c r="F1418">
        <v>1</v>
      </c>
      <c r="G1418" t="s">
        <v>1635</v>
      </c>
      <c r="H1418" t="s">
        <v>1635</v>
      </c>
      <c r="I1418" t="s">
        <v>3489</v>
      </c>
      <c r="J1418">
        <v>0</v>
      </c>
      <c r="K1418" t="s">
        <v>3490</v>
      </c>
      <c r="L1418" s="1">
        <v>46196.059340277781</v>
      </c>
      <c r="M1418" s="1">
        <v>46196.05940972222</v>
      </c>
      <c r="N1418">
        <v>588</v>
      </c>
      <c r="O1418" t="s">
        <v>1849</v>
      </c>
      <c r="P1418">
        <v>67</v>
      </c>
      <c r="Q1418">
        <v>6.7</v>
      </c>
      <c r="R1418" t="s">
        <v>1851</v>
      </c>
      <c r="S1418" t="s">
        <v>1851</v>
      </c>
      <c r="T1418" t="s">
        <v>1851</v>
      </c>
      <c r="U1418" t="s">
        <v>5018</v>
      </c>
      <c r="V1418" t="s">
        <v>1851</v>
      </c>
      <c r="W1418" t="s">
        <v>1851</v>
      </c>
      <c r="X1418" s="1">
        <v>46196.05940972222</v>
      </c>
    </row>
    <row r="1419" spans="1:24">
      <c r="A1419">
        <v>1330</v>
      </c>
      <c r="B1419" t="s">
        <v>1857</v>
      </c>
      <c r="C1419" t="s">
        <v>1858</v>
      </c>
      <c r="D1419">
        <v>3168903</v>
      </c>
      <c r="E1419" t="s">
        <v>1885</v>
      </c>
      <c r="F1419">
        <v>1</v>
      </c>
      <c r="G1419" t="s">
        <v>1392</v>
      </c>
      <c r="H1419" t="s">
        <v>3462</v>
      </c>
      <c r="I1419" t="s">
        <v>1887</v>
      </c>
      <c r="J1419">
        <v>1</v>
      </c>
      <c r="K1419" t="s">
        <v>1888</v>
      </c>
      <c r="L1419" s="1">
        <v>46196.059328703705</v>
      </c>
      <c r="M1419" s="1">
        <v>46196.059664351851</v>
      </c>
      <c r="N1419">
        <v>2918</v>
      </c>
      <c r="O1419" t="s">
        <v>1849</v>
      </c>
      <c r="P1419">
        <v>97</v>
      </c>
      <c r="Q1419">
        <v>9.6999999999999993</v>
      </c>
      <c r="R1419" t="s">
        <v>5019</v>
      </c>
      <c r="S1419" t="s">
        <v>1851</v>
      </c>
      <c r="T1419" t="s">
        <v>1851</v>
      </c>
      <c r="U1419" t="s">
        <v>5020</v>
      </c>
      <c r="V1419" t="s">
        <v>1851</v>
      </c>
      <c r="W1419" t="s">
        <v>1851</v>
      </c>
      <c r="X1419" s="1">
        <v>46196.059664351851</v>
      </c>
    </row>
    <row r="1420" spans="1:24">
      <c r="A1420">
        <v>1331</v>
      </c>
      <c r="B1420" t="s">
        <v>1857</v>
      </c>
      <c r="C1420" t="s">
        <v>1858</v>
      </c>
      <c r="D1420">
        <v>4308904</v>
      </c>
      <c r="E1420" t="s">
        <v>1885</v>
      </c>
      <c r="F1420">
        <v>1</v>
      </c>
      <c r="G1420" t="s">
        <v>1658</v>
      </c>
      <c r="H1420" t="s">
        <v>3492</v>
      </c>
      <c r="I1420" t="s">
        <v>1887</v>
      </c>
      <c r="J1420">
        <v>1</v>
      </c>
      <c r="K1420" t="s">
        <v>1888</v>
      </c>
      <c r="L1420" s="1">
        <v>46196.05945601852</v>
      </c>
      <c r="M1420" s="1">
        <v>46196.05982638889</v>
      </c>
      <c r="N1420">
        <v>3163</v>
      </c>
      <c r="O1420" t="s">
        <v>1849</v>
      </c>
      <c r="P1420">
        <v>63</v>
      </c>
      <c r="Q1420">
        <v>6.3</v>
      </c>
      <c r="R1420" t="s">
        <v>5021</v>
      </c>
      <c r="S1420" t="s">
        <v>1851</v>
      </c>
      <c r="T1420" t="s">
        <v>1851</v>
      </c>
      <c r="U1420" t="s">
        <v>5022</v>
      </c>
      <c r="V1420" t="s">
        <v>1851</v>
      </c>
      <c r="W1420" t="s">
        <v>1851</v>
      </c>
      <c r="X1420" s="1">
        <v>46196.05982638889</v>
      </c>
    </row>
    <row r="1421" spans="1:24">
      <c r="A1421">
        <v>1332</v>
      </c>
      <c r="B1421" t="s">
        <v>1857</v>
      </c>
      <c r="C1421" t="s">
        <v>1858</v>
      </c>
      <c r="D1421">
        <v>3168903</v>
      </c>
      <c r="E1421" t="s">
        <v>1894</v>
      </c>
      <c r="F1421">
        <v>1</v>
      </c>
      <c r="G1421" t="s">
        <v>1392</v>
      </c>
      <c r="H1421" t="s">
        <v>1392</v>
      </c>
      <c r="I1421" t="s">
        <v>3468</v>
      </c>
      <c r="J1421">
        <v>0</v>
      </c>
      <c r="K1421" t="s">
        <v>3469</v>
      </c>
      <c r="L1421" s="1">
        <v>46196.059791666667</v>
      </c>
      <c r="M1421" s="1">
        <v>46196.059884259259</v>
      </c>
      <c r="N1421">
        <v>816</v>
      </c>
      <c r="O1421" t="s">
        <v>1849</v>
      </c>
      <c r="P1421">
        <v>92</v>
      </c>
      <c r="Q1421">
        <v>9.1999999999999993</v>
      </c>
      <c r="R1421" t="s">
        <v>1851</v>
      </c>
      <c r="S1421" t="s">
        <v>1851</v>
      </c>
      <c r="T1421" t="s">
        <v>1851</v>
      </c>
      <c r="U1421" t="s">
        <v>5023</v>
      </c>
      <c r="V1421" t="s">
        <v>1851</v>
      </c>
      <c r="W1421" t="s">
        <v>1851</v>
      </c>
      <c r="X1421" s="1">
        <v>46196.059884259259</v>
      </c>
    </row>
    <row r="1422" spans="1:24">
      <c r="A1422">
        <v>1333</v>
      </c>
      <c r="B1422" t="s">
        <v>1857</v>
      </c>
      <c r="C1422" t="s">
        <v>1858</v>
      </c>
      <c r="D1422">
        <v>4308904</v>
      </c>
      <c r="E1422" t="s">
        <v>1894</v>
      </c>
      <c r="F1422">
        <v>1</v>
      </c>
      <c r="G1422" t="s">
        <v>1658</v>
      </c>
      <c r="H1422" t="s">
        <v>1658</v>
      </c>
      <c r="I1422" t="s">
        <v>3498</v>
      </c>
      <c r="J1422">
        <v>0</v>
      </c>
      <c r="K1422" t="s">
        <v>3499</v>
      </c>
      <c r="L1422" s="1">
        <v>46196.059953703705</v>
      </c>
      <c r="M1422" s="1">
        <v>46196.060057870367</v>
      </c>
      <c r="N1422">
        <v>986</v>
      </c>
      <c r="O1422" t="s">
        <v>1849</v>
      </c>
      <c r="P1422">
        <v>66</v>
      </c>
      <c r="Q1422">
        <v>6.6</v>
      </c>
      <c r="R1422" t="s">
        <v>1851</v>
      </c>
      <c r="S1422" t="s">
        <v>1851</v>
      </c>
      <c r="T1422" t="s">
        <v>1851</v>
      </c>
      <c r="U1422" t="s">
        <v>5024</v>
      </c>
      <c r="V1422" t="s">
        <v>1851</v>
      </c>
      <c r="W1422" t="s">
        <v>1851</v>
      </c>
      <c r="X1422" s="1">
        <v>46196.060057870367</v>
      </c>
    </row>
    <row r="1423" spans="1:24">
      <c r="A1423">
        <v>1334</v>
      </c>
      <c r="B1423" t="s">
        <v>1857</v>
      </c>
      <c r="C1423" t="s">
        <v>1858</v>
      </c>
      <c r="D1423">
        <v>3169059</v>
      </c>
      <c r="E1423" t="s">
        <v>1885</v>
      </c>
      <c r="F1423">
        <v>1</v>
      </c>
      <c r="G1423" t="s">
        <v>1267</v>
      </c>
      <c r="H1423" t="s">
        <v>3479</v>
      </c>
      <c r="I1423" t="s">
        <v>1887</v>
      </c>
      <c r="J1423">
        <v>1</v>
      </c>
      <c r="K1423" t="s">
        <v>1888</v>
      </c>
      <c r="L1423" s="1">
        <v>46196.059930555559</v>
      </c>
      <c r="M1423" s="1">
        <v>46196.060162037036</v>
      </c>
      <c r="N1423">
        <v>2003</v>
      </c>
      <c r="O1423" t="s">
        <v>1849</v>
      </c>
      <c r="P1423">
        <v>70</v>
      </c>
      <c r="Q1423">
        <v>7</v>
      </c>
      <c r="R1423" t="s">
        <v>5025</v>
      </c>
      <c r="S1423" t="s">
        <v>1851</v>
      </c>
      <c r="T1423" t="s">
        <v>1851</v>
      </c>
      <c r="U1423" t="s">
        <v>5026</v>
      </c>
      <c r="V1423" t="s">
        <v>1851</v>
      </c>
      <c r="W1423" t="s">
        <v>1851</v>
      </c>
      <c r="X1423" s="1">
        <v>46196.060162037036</v>
      </c>
    </row>
    <row r="1424" spans="1:24">
      <c r="A1424">
        <v>1335</v>
      </c>
      <c r="B1424" t="s">
        <v>1857</v>
      </c>
      <c r="C1424" t="s">
        <v>1858</v>
      </c>
      <c r="D1424">
        <v>3169059</v>
      </c>
      <c r="E1424" t="s">
        <v>1894</v>
      </c>
      <c r="F1424">
        <v>1</v>
      </c>
      <c r="G1424" t="s">
        <v>1267</v>
      </c>
      <c r="H1424" t="s">
        <v>3485</v>
      </c>
      <c r="I1424" t="s">
        <v>3486</v>
      </c>
      <c r="J1424">
        <v>1</v>
      </c>
      <c r="K1424" t="s">
        <v>3487</v>
      </c>
      <c r="L1424" s="1">
        <v>46196.060312499998</v>
      </c>
      <c r="M1424" s="1">
        <v>46196.06045138889</v>
      </c>
      <c r="N1424">
        <v>1188</v>
      </c>
      <c r="O1424" t="s">
        <v>1849</v>
      </c>
      <c r="P1424">
        <v>73</v>
      </c>
      <c r="Q1424">
        <v>7.3</v>
      </c>
      <c r="R1424" t="s">
        <v>1851</v>
      </c>
      <c r="S1424" t="s">
        <v>1851</v>
      </c>
      <c r="T1424" t="s">
        <v>1851</v>
      </c>
      <c r="U1424" t="s">
        <v>5027</v>
      </c>
      <c r="V1424" t="s">
        <v>1851</v>
      </c>
      <c r="W1424" t="s">
        <v>1851</v>
      </c>
      <c r="X1424" s="1">
        <v>46196.06045138889</v>
      </c>
    </row>
    <row r="1425" spans="1:24">
      <c r="A1425">
        <v>1336</v>
      </c>
      <c r="B1425" t="s">
        <v>1857</v>
      </c>
      <c r="C1425" t="s">
        <v>1858</v>
      </c>
      <c r="D1425">
        <v>4309050</v>
      </c>
      <c r="E1425" t="s">
        <v>1885</v>
      </c>
      <c r="F1425">
        <v>1</v>
      </c>
      <c r="G1425" t="s">
        <v>1448</v>
      </c>
      <c r="H1425" t="s">
        <v>3505</v>
      </c>
      <c r="I1425" t="s">
        <v>1887</v>
      </c>
      <c r="J1425">
        <v>1</v>
      </c>
      <c r="K1425" t="s">
        <v>1888</v>
      </c>
      <c r="L1425" s="1">
        <v>46196.060104166667</v>
      </c>
      <c r="M1425" s="1">
        <v>46196.060555555552</v>
      </c>
      <c r="N1425">
        <v>3904</v>
      </c>
      <c r="O1425" t="s">
        <v>1849</v>
      </c>
      <c r="P1425">
        <v>66</v>
      </c>
      <c r="Q1425">
        <v>6.6</v>
      </c>
      <c r="R1425" t="s">
        <v>5028</v>
      </c>
      <c r="S1425" t="s">
        <v>1851</v>
      </c>
      <c r="T1425" t="s">
        <v>1851</v>
      </c>
      <c r="U1425" t="s">
        <v>5029</v>
      </c>
      <c r="V1425" t="s">
        <v>1851</v>
      </c>
      <c r="W1425" t="s">
        <v>1851</v>
      </c>
      <c r="X1425" s="1">
        <v>46196.060555555552</v>
      </c>
    </row>
    <row r="1426" spans="1:24">
      <c r="A1426">
        <v>1337</v>
      </c>
      <c r="B1426" t="s">
        <v>1857</v>
      </c>
      <c r="C1426" t="s">
        <v>1858</v>
      </c>
      <c r="D1426">
        <v>3170008</v>
      </c>
      <c r="E1426" t="s">
        <v>1885</v>
      </c>
      <c r="F1426">
        <v>1</v>
      </c>
      <c r="G1426" t="s">
        <v>1039</v>
      </c>
      <c r="H1426" t="s">
        <v>3495</v>
      </c>
      <c r="I1426" t="s">
        <v>1887</v>
      </c>
      <c r="J1426">
        <v>1</v>
      </c>
      <c r="K1426" t="s">
        <v>1888</v>
      </c>
      <c r="L1426" s="1">
        <v>46196.060497685183</v>
      </c>
      <c r="M1426" s="1">
        <v>46196.060856481483</v>
      </c>
      <c r="N1426">
        <v>3054</v>
      </c>
      <c r="O1426" t="s">
        <v>1849</v>
      </c>
      <c r="P1426">
        <v>62</v>
      </c>
      <c r="Q1426">
        <v>6.2</v>
      </c>
      <c r="R1426" t="s">
        <v>5030</v>
      </c>
      <c r="S1426" t="s">
        <v>1851</v>
      </c>
      <c r="T1426" t="s">
        <v>1851</v>
      </c>
      <c r="U1426" t="s">
        <v>5031</v>
      </c>
      <c r="V1426" t="s">
        <v>1851</v>
      </c>
      <c r="W1426" t="s">
        <v>1851</v>
      </c>
      <c r="X1426" s="1">
        <v>46196.060856481483</v>
      </c>
    </row>
    <row r="1427" spans="1:24">
      <c r="A1427">
        <v>1338</v>
      </c>
      <c r="B1427" t="s">
        <v>1857</v>
      </c>
      <c r="C1427" t="s">
        <v>1858</v>
      </c>
      <c r="D1427">
        <v>4309050</v>
      </c>
      <c r="E1427" t="s">
        <v>1894</v>
      </c>
      <c r="F1427">
        <v>1</v>
      </c>
      <c r="G1427" t="s">
        <v>1448</v>
      </c>
      <c r="H1427" t="s">
        <v>1448</v>
      </c>
      <c r="I1427" t="s">
        <v>3511</v>
      </c>
      <c r="J1427">
        <v>0</v>
      </c>
      <c r="K1427" t="s">
        <v>3512</v>
      </c>
      <c r="L1427" s="1">
        <v>46196.060706018521</v>
      </c>
      <c r="M1427" s="1">
        <v>46196.060983796298</v>
      </c>
      <c r="N1427">
        <v>2334</v>
      </c>
      <c r="O1427" t="s">
        <v>1849</v>
      </c>
      <c r="P1427">
        <v>68</v>
      </c>
      <c r="Q1427">
        <v>6.8</v>
      </c>
      <c r="R1427" t="s">
        <v>1851</v>
      </c>
      <c r="S1427" t="s">
        <v>1851</v>
      </c>
      <c r="T1427" t="s">
        <v>1851</v>
      </c>
      <c r="U1427" t="s">
        <v>5032</v>
      </c>
      <c r="V1427" t="s">
        <v>1851</v>
      </c>
      <c r="W1427" t="s">
        <v>1851</v>
      </c>
      <c r="X1427" s="1">
        <v>46196.060983796298</v>
      </c>
    </row>
    <row r="1428" spans="1:24">
      <c r="A1428">
        <v>1339</v>
      </c>
      <c r="B1428" t="s">
        <v>1857</v>
      </c>
      <c r="C1428" t="s">
        <v>1858</v>
      </c>
      <c r="D1428">
        <v>3170008</v>
      </c>
      <c r="E1428" t="s">
        <v>1894</v>
      </c>
      <c r="F1428">
        <v>1</v>
      </c>
      <c r="G1428" t="s">
        <v>1039</v>
      </c>
      <c r="H1428" t="s">
        <v>3501</v>
      </c>
      <c r="I1428" t="s">
        <v>3502</v>
      </c>
      <c r="J1428">
        <v>1</v>
      </c>
      <c r="K1428" t="s">
        <v>3503</v>
      </c>
      <c r="L1428" s="1">
        <v>46196.060995370368</v>
      </c>
      <c r="M1428" s="1">
        <v>46196.061145833337</v>
      </c>
      <c r="N1428">
        <v>1263</v>
      </c>
      <c r="O1428" t="s">
        <v>1849</v>
      </c>
      <c r="P1428">
        <v>64</v>
      </c>
      <c r="Q1428">
        <v>6.4</v>
      </c>
      <c r="R1428" t="s">
        <v>1851</v>
      </c>
      <c r="S1428" t="s">
        <v>1851</v>
      </c>
      <c r="T1428" t="s">
        <v>1851</v>
      </c>
      <c r="U1428" t="s">
        <v>5033</v>
      </c>
      <c r="V1428" t="s">
        <v>1851</v>
      </c>
      <c r="W1428" t="s">
        <v>1851</v>
      </c>
      <c r="X1428" s="1">
        <v>46196.061145833337</v>
      </c>
    </row>
    <row r="1429" spans="1:24">
      <c r="A1429">
        <v>1340</v>
      </c>
      <c r="B1429" t="s">
        <v>1857</v>
      </c>
      <c r="C1429" t="s">
        <v>1858</v>
      </c>
      <c r="D1429">
        <v>2604403</v>
      </c>
      <c r="E1429" t="s">
        <v>1885</v>
      </c>
      <c r="F1429">
        <v>1</v>
      </c>
      <c r="G1429" t="s">
        <v>561</v>
      </c>
      <c r="H1429" t="s">
        <v>3517</v>
      </c>
      <c r="I1429" t="s">
        <v>1887</v>
      </c>
      <c r="J1429">
        <v>1</v>
      </c>
      <c r="K1429" t="s">
        <v>1888</v>
      </c>
      <c r="L1429" s="1">
        <v>46196.059016203704</v>
      </c>
      <c r="M1429" s="1">
        <v>46196.061180555553</v>
      </c>
      <c r="N1429">
        <v>18680</v>
      </c>
      <c r="O1429" t="s">
        <v>1854</v>
      </c>
      <c r="R1429" t="s">
        <v>5034</v>
      </c>
      <c r="S1429" t="s">
        <v>1851</v>
      </c>
      <c r="T1429" t="s">
        <v>1851</v>
      </c>
      <c r="U1429" t="s">
        <v>5035</v>
      </c>
      <c r="V1429" t="s">
        <v>1854</v>
      </c>
      <c r="W1429" t="s">
        <v>1851</v>
      </c>
      <c r="X1429" s="1">
        <v>46196.061180555553</v>
      </c>
    </row>
    <row r="1430" spans="1:24">
      <c r="A1430">
        <v>1341</v>
      </c>
      <c r="B1430" t="s">
        <v>1857</v>
      </c>
      <c r="C1430" t="s">
        <v>1858</v>
      </c>
      <c r="D1430">
        <v>3170057</v>
      </c>
      <c r="E1430" t="s">
        <v>1885</v>
      </c>
      <c r="F1430">
        <v>1</v>
      </c>
      <c r="G1430" t="s">
        <v>1262</v>
      </c>
      <c r="H1430" t="s">
        <v>3508</v>
      </c>
      <c r="I1430" t="s">
        <v>1887</v>
      </c>
      <c r="J1430">
        <v>1</v>
      </c>
      <c r="K1430" t="s">
        <v>1888</v>
      </c>
      <c r="L1430" s="1">
        <v>46196.061180555553</v>
      </c>
      <c r="M1430" s="1">
        <v>46196.062175925923</v>
      </c>
      <c r="N1430">
        <v>8569</v>
      </c>
      <c r="O1430" t="s">
        <v>1849</v>
      </c>
      <c r="P1430">
        <v>70</v>
      </c>
      <c r="Q1430">
        <v>7</v>
      </c>
      <c r="R1430" t="s">
        <v>5036</v>
      </c>
      <c r="S1430" t="s">
        <v>1851</v>
      </c>
      <c r="T1430" t="s">
        <v>1851</v>
      </c>
      <c r="U1430" t="s">
        <v>5037</v>
      </c>
      <c r="V1430" t="s">
        <v>1851</v>
      </c>
      <c r="W1430" t="s">
        <v>1851</v>
      </c>
      <c r="X1430" s="1">
        <v>46196.062175925923</v>
      </c>
    </row>
    <row r="1431" spans="1:24">
      <c r="A1431">
        <v>1342</v>
      </c>
      <c r="B1431" t="s">
        <v>1857</v>
      </c>
      <c r="C1431" t="s">
        <v>1858</v>
      </c>
      <c r="D1431">
        <v>4309506</v>
      </c>
      <c r="E1431" t="s">
        <v>1885</v>
      </c>
      <c r="F1431">
        <v>1</v>
      </c>
      <c r="G1431" t="s">
        <v>1485</v>
      </c>
      <c r="H1431" t="s">
        <v>3526</v>
      </c>
      <c r="I1431" t="s">
        <v>1887</v>
      </c>
      <c r="J1431">
        <v>1</v>
      </c>
      <c r="K1431" t="s">
        <v>1888</v>
      </c>
      <c r="L1431" s="1">
        <v>46196.061018518521</v>
      </c>
      <c r="M1431" s="1">
        <v>46196.062175925923</v>
      </c>
      <c r="N1431">
        <v>9962</v>
      </c>
      <c r="O1431" t="s">
        <v>1849</v>
      </c>
      <c r="P1431">
        <v>37</v>
      </c>
      <c r="Q1431">
        <v>3.7</v>
      </c>
      <c r="R1431" t="s">
        <v>5038</v>
      </c>
      <c r="S1431" t="s">
        <v>1851</v>
      </c>
      <c r="T1431" t="s">
        <v>1851</v>
      </c>
      <c r="U1431" t="s">
        <v>5039</v>
      </c>
      <c r="V1431" t="s">
        <v>1851</v>
      </c>
      <c r="W1431" t="s">
        <v>1851</v>
      </c>
      <c r="X1431" s="1">
        <v>46196.062175925923</v>
      </c>
    </row>
    <row r="1432" spans="1:24">
      <c r="A1432">
        <v>1343</v>
      </c>
      <c r="B1432" t="s">
        <v>1857</v>
      </c>
      <c r="C1432" t="s">
        <v>1858</v>
      </c>
      <c r="D1432">
        <v>4309506</v>
      </c>
      <c r="E1432" t="s">
        <v>1894</v>
      </c>
      <c r="F1432">
        <v>1</v>
      </c>
      <c r="G1432" t="s">
        <v>1485</v>
      </c>
      <c r="H1432" t="s">
        <v>1485</v>
      </c>
      <c r="I1432" t="s">
        <v>3532</v>
      </c>
      <c r="J1432">
        <v>0</v>
      </c>
      <c r="K1432" t="s">
        <v>3533</v>
      </c>
      <c r="L1432" s="1">
        <v>46196.062314814815</v>
      </c>
      <c r="M1432" s="1">
        <v>46196.062465277777</v>
      </c>
      <c r="N1432">
        <v>1314</v>
      </c>
      <c r="O1432" t="s">
        <v>1849</v>
      </c>
      <c r="P1432">
        <v>45</v>
      </c>
      <c r="Q1432">
        <v>4.5</v>
      </c>
      <c r="R1432" t="s">
        <v>1851</v>
      </c>
      <c r="S1432" t="s">
        <v>1851</v>
      </c>
      <c r="T1432" t="s">
        <v>1851</v>
      </c>
      <c r="U1432" t="s">
        <v>5040</v>
      </c>
      <c r="V1432" t="s">
        <v>1851</v>
      </c>
      <c r="W1432" t="s">
        <v>1851</v>
      </c>
      <c r="X1432" s="1">
        <v>46196.062465277777</v>
      </c>
    </row>
    <row r="1433" spans="1:24">
      <c r="A1433">
        <v>1344</v>
      </c>
      <c r="B1433" t="s">
        <v>1857</v>
      </c>
      <c r="C1433" t="s">
        <v>1858</v>
      </c>
      <c r="D1433">
        <v>3170057</v>
      </c>
      <c r="E1433" t="s">
        <v>1894</v>
      </c>
      <c r="F1433">
        <v>1</v>
      </c>
      <c r="G1433" t="s">
        <v>1262</v>
      </c>
      <c r="H1433" t="s">
        <v>1262</v>
      </c>
      <c r="I1433" t="s">
        <v>3514</v>
      </c>
      <c r="J1433">
        <v>0</v>
      </c>
      <c r="K1433" t="s">
        <v>3515</v>
      </c>
      <c r="L1433" s="1">
        <v>46196.062326388892</v>
      </c>
      <c r="M1433" s="1">
        <v>46196.062534722223</v>
      </c>
      <c r="N1433">
        <v>1793</v>
      </c>
      <c r="O1433" t="s">
        <v>1849</v>
      </c>
      <c r="P1433">
        <v>67</v>
      </c>
      <c r="Q1433">
        <v>6.7</v>
      </c>
      <c r="R1433" t="s">
        <v>1851</v>
      </c>
      <c r="S1433" t="s">
        <v>1851</v>
      </c>
      <c r="T1433" t="s">
        <v>1851</v>
      </c>
      <c r="U1433" t="s">
        <v>5041</v>
      </c>
      <c r="V1433" t="s">
        <v>1851</v>
      </c>
      <c r="W1433" t="s">
        <v>1851</v>
      </c>
      <c r="X1433" s="1">
        <v>46196.062534722223</v>
      </c>
    </row>
    <row r="1434" spans="1:24">
      <c r="A1434">
        <v>1345</v>
      </c>
      <c r="B1434" t="s">
        <v>1857</v>
      </c>
      <c r="C1434" t="s">
        <v>1858</v>
      </c>
      <c r="D1434">
        <v>4310108</v>
      </c>
      <c r="E1434" t="s">
        <v>1885</v>
      </c>
      <c r="F1434">
        <v>1</v>
      </c>
      <c r="G1434" t="s">
        <v>1615</v>
      </c>
      <c r="H1434" t="s">
        <v>3538</v>
      </c>
      <c r="I1434" t="s">
        <v>1887</v>
      </c>
      <c r="J1434">
        <v>1</v>
      </c>
      <c r="K1434" t="s">
        <v>1888</v>
      </c>
      <c r="L1434" s="1">
        <v>46196.062511574077</v>
      </c>
      <c r="M1434" s="1">
        <v>46196.062731481485</v>
      </c>
      <c r="N1434">
        <v>1865</v>
      </c>
      <c r="O1434" t="s">
        <v>1849</v>
      </c>
      <c r="P1434">
        <v>87</v>
      </c>
      <c r="Q1434">
        <v>8.6999999999999993</v>
      </c>
      <c r="R1434" t="s">
        <v>5042</v>
      </c>
      <c r="S1434" t="s">
        <v>1851</v>
      </c>
      <c r="T1434" t="s">
        <v>1851</v>
      </c>
      <c r="U1434" t="s">
        <v>5043</v>
      </c>
      <c r="V1434" t="s">
        <v>1851</v>
      </c>
      <c r="W1434" t="s">
        <v>1851</v>
      </c>
      <c r="X1434" s="1">
        <v>46196.062731481485</v>
      </c>
    </row>
    <row r="1435" spans="1:24">
      <c r="A1435">
        <v>1346</v>
      </c>
      <c r="B1435" t="s">
        <v>1857</v>
      </c>
      <c r="C1435" t="s">
        <v>1858</v>
      </c>
      <c r="D1435">
        <v>4310108</v>
      </c>
      <c r="E1435" t="s">
        <v>1894</v>
      </c>
      <c r="F1435">
        <v>1</v>
      </c>
      <c r="G1435" t="s">
        <v>1615</v>
      </c>
      <c r="H1435" t="s">
        <v>1615</v>
      </c>
      <c r="I1435" t="s">
        <v>3544</v>
      </c>
      <c r="J1435">
        <v>0</v>
      </c>
      <c r="K1435" t="s">
        <v>3545</v>
      </c>
      <c r="L1435" s="1">
        <v>46196.062858796293</v>
      </c>
      <c r="M1435" s="1">
        <v>46196.062962962962</v>
      </c>
      <c r="N1435">
        <v>941</v>
      </c>
      <c r="O1435" t="s">
        <v>1849</v>
      </c>
      <c r="P1435">
        <v>83</v>
      </c>
      <c r="Q1435">
        <v>8.3000000000000007</v>
      </c>
      <c r="R1435" t="s">
        <v>1851</v>
      </c>
      <c r="S1435" t="s">
        <v>1851</v>
      </c>
      <c r="T1435" t="s">
        <v>1851</v>
      </c>
      <c r="U1435" t="s">
        <v>5044</v>
      </c>
      <c r="V1435" t="s">
        <v>1851</v>
      </c>
      <c r="W1435" t="s">
        <v>1851</v>
      </c>
      <c r="X1435" s="1">
        <v>46196.062962962962</v>
      </c>
    </row>
    <row r="1436" spans="1:24">
      <c r="A1436">
        <v>1347</v>
      </c>
      <c r="B1436" t="s">
        <v>1857</v>
      </c>
      <c r="C1436" t="s">
        <v>1858</v>
      </c>
      <c r="D1436">
        <v>4310579</v>
      </c>
      <c r="E1436" t="s">
        <v>1885</v>
      </c>
      <c r="F1436">
        <v>1</v>
      </c>
      <c r="G1436" t="s">
        <v>1605</v>
      </c>
      <c r="H1436" t="s">
        <v>3553</v>
      </c>
      <c r="I1436" t="s">
        <v>1887</v>
      </c>
      <c r="J1436">
        <v>1</v>
      </c>
      <c r="K1436" t="s">
        <v>1888</v>
      </c>
      <c r="L1436" s="1">
        <v>46196.063009259262</v>
      </c>
      <c r="M1436" s="1">
        <v>46196.063275462962</v>
      </c>
      <c r="N1436">
        <v>2307</v>
      </c>
      <c r="O1436" t="s">
        <v>1849</v>
      </c>
      <c r="P1436">
        <v>54</v>
      </c>
      <c r="Q1436">
        <v>5.4</v>
      </c>
      <c r="R1436" t="s">
        <v>5045</v>
      </c>
      <c r="S1436" t="s">
        <v>1851</v>
      </c>
      <c r="T1436" t="s">
        <v>1851</v>
      </c>
      <c r="U1436" t="s">
        <v>5046</v>
      </c>
      <c r="V1436" t="s">
        <v>1851</v>
      </c>
      <c r="W1436" t="s">
        <v>1851</v>
      </c>
      <c r="X1436" s="1">
        <v>46196.063275462962</v>
      </c>
    </row>
    <row r="1437" spans="1:24">
      <c r="A1437">
        <v>1348</v>
      </c>
      <c r="B1437" t="s">
        <v>1857</v>
      </c>
      <c r="C1437" t="s">
        <v>1858</v>
      </c>
      <c r="D1437">
        <v>2604403</v>
      </c>
      <c r="E1437" t="s">
        <v>1885</v>
      </c>
      <c r="F1437">
        <v>2</v>
      </c>
      <c r="G1437" t="s">
        <v>561</v>
      </c>
      <c r="H1437" t="s">
        <v>3517</v>
      </c>
      <c r="I1437" t="s">
        <v>1887</v>
      </c>
      <c r="J1437">
        <v>1</v>
      </c>
      <c r="K1437" t="s">
        <v>1888</v>
      </c>
      <c r="L1437" s="1">
        <v>46196.061388888891</v>
      </c>
      <c r="M1437" s="1">
        <v>46196.06349537037</v>
      </c>
      <c r="N1437">
        <v>18249</v>
      </c>
      <c r="O1437" t="s">
        <v>1854</v>
      </c>
      <c r="R1437" t="s">
        <v>5047</v>
      </c>
      <c r="S1437" t="s">
        <v>1851</v>
      </c>
      <c r="T1437" t="s">
        <v>1851</v>
      </c>
      <c r="U1437" t="s">
        <v>5035</v>
      </c>
      <c r="V1437" t="s">
        <v>1854</v>
      </c>
      <c r="W1437" t="s">
        <v>1851</v>
      </c>
      <c r="X1437" s="1">
        <v>46196.06349537037</v>
      </c>
    </row>
    <row r="1438" spans="1:24">
      <c r="A1438">
        <v>1349</v>
      </c>
      <c r="B1438" t="s">
        <v>1857</v>
      </c>
      <c r="C1438" t="s">
        <v>1858</v>
      </c>
      <c r="D1438">
        <v>4310579</v>
      </c>
      <c r="E1438" t="s">
        <v>1894</v>
      </c>
      <c r="F1438">
        <v>1</v>
      </c>
      <c r="G1438" t="s">
        <v>1605</v>
      </c>
      <c r="H1438" t="s">
        <v>1605</v>
      </c>
      <c r="I1438" t="s">
        <v>3560</v>
      </c>
      <c r="J1438">
        <v>0</v>
      </c>
      <c r="K1438" t="s">
        <v>3561</v>
      </c>
      <c r="L1438" s="1">
        <v>46196.063402777778</v>
      </c>
      <c r="M1438" s="1">
        <v>46196.06354166667</v>
      </c>
      <c r="N1438">
        <v>1166</v>
      </c>
      <c r="O1438" t="s">
        <v>1849</v>
      </c>
      <c r="P1438">
        <v>53</v>
      </c>
      <c r="Q1438">
        <v>5.3</v>
      </c>
      <c r="R1438" t="s">
        <v>1851</v>
      </c>
      <c r="S1438" t="s">
        <v>1851</v>
      </c>
      <c r="T1438" t="s">
        <v>1851</v>
      </c>
      <c r="U1438" t="s">
        <v>5048</v>
      </c>
      <c r="V1438" t="s">
        <v>1851</v>
      </c>
      <c r="W1438" t="s">
        <v>1851</v>
      </c>
      <c r="X1438" s="1">
        <v>46196.06354166667</v>
      </c>
    </row>
    <row r="1439" spans="1:24">
      <c r="A1439">
        <v>1350</v>
      </c>
      <c r="B1439" t="s">
        <v>1857</v>
      </c>
      <c r="C1439" t="s">
        <v>1858</v>
      </c>
      <c r="D1439">
        <v>4311254</v>
      </c>
      <c r="E1439" t="s">
        <v>1885</v>
      </c>
      <c r="F1439">
        <v>1</v>
      </c>
      <c r="G1439" t="s">
        <v>1782</v>
      </c>
      <c r="H1439" t="s">
        <v>3563</v>
      </c>
      <c r="I1439" t="s">
        <v>1887</v>
      </c>
      <c r="J1439">
        <v>1</v>
      </c>
      <c r="K1439" t="s">
        <v>1888</v>
      </c>
      <c r="L1439" s="1">
        <v>46196.063587962963</v>
      </c>
      <c r="M1439" s="1">
        <v>46196.063773148147</v>
      </c>
      <c r="N1439">
        <v>1601</v>
      </c>
      <c r="O1439" t="s">
        <v>1849</v>
      </c>
      <c r="P1439">
        <v>54</v>
      </c>
      <c r="Q1439">
        <v>5.4</v>
      </c>
      <c r="R1439" t="s">
        <v>5049</v>
      </c>
      <c r="S1439" t="s">
        <v>1851</v>
      </c>
      <c r="T1439" t="s">
        <v>1851</v>
      </c>
      <c r="U1439" t="s">
        <v>5050</v>
      </c>
      <c r="V1439" t="s">
        <v>1851</v>
      </c>
      <c r="W1439" t="s">
        <v>1851</v>
      </c>
      <c r="X1439" s="1">
        <v>46196.063773148147</v>
      </c>
    </row>
    <row r="1440" spans="1:24">
      <c r="A1440">
        <v>1351</v>
      </c>
      <c r="B1440" t="s">
        <v>1857</v>
      </c>
      <c r="C1440" t="s">
        <v>1858</v>
      </c>
      <c r="D1440">
        <v>4311254</v>
      </c>
      <c r="E1440" t="s">
        <v>1894</v>
      </c>
      <c r="F1440">
        <v>1</v>
      </c>
      <c r="G1440" t="s">
        <v>1782</v>
      </c>
      <c r="H1440" t="s">
        <v>1782</v>
      </c>
      <c r="I1440" t="s">
        <v>3566</v>
      </c>
      <c r="J1440">
        <v>0</v>
      </c>
      <c r="K1440" t="s">
        <v>3567</v>
      </c>
      <c r="L1440" s="1">
        <v>46196.063923611109</v>
      </c>
      <c r="M1440" s="1">
        <v>46196.064027777778</v>
      </c>
      <c r="N1440">
        <v>956</v>
      </c>
      <c r="O1440" t="s">
        <v>1849</v>
      </c>
      <c r="P1440">
        <v>56</v>
      </c>
      <c r="Q1440">
        <v>5.6</v>
      </c>
      <c r="R1440" t="s">
        <v>1851</v>
      </c>
      <c r="S1440" t="s">
        <v>1851</v>
      </c>
      <c r="T1440" t="s">
        <v>1851</v>
      </c>
      <c r="U1440" t="s">
        <v>5051</v>
      </c>
      <c r="V1440" t="s">
        <v>1851</v>
      </c>
      <c r="W1440" t="s">
        <v>1851</v>
      </c>
      <c r="X1440" s="1">
        <v>46196.064027777778</v>
      </c>
    </row>
    <row r="1441" spans="1:24">
      <c r="A1441">
        <v>1352</v>
      </c>
      <c r="B1441" t="s">
        <v>1857</v>
      </c>
      <c r="C1441" t="s">
        <v>1858</v>
      </c>
      <c r="D1441">
        <v>4312658</v>
      </c>
      <c r="E1441" t="s">
        <v>1885</v>
      </c>
      <c r="F1441">
        <v>1</v>
      </c>
      <c r="G1441" t="s">
        <v>1683</v>
      </c>
      <c r="H1441" t="s">
        <v>3569</v>
      </c>
      <c r="I1441" t="s">
        <v>1887</v>
      </c>
      <c r="J1441">
        <v>1</v>
      </c>
      <c r="K1441" t="s">
        <v>1888</v>
      </c>
      <c r="L1441" s="1">
        <v>46196.064074074071</v>
      </c>
      <c r="M1441" s="1">
        <v>46196.064386574071</v>
      </c>
      <c r="N1441">
        <v>2679</v>
      </c>
      <c r="O1441" t="s">
        <v>1849</v>
      </c>
      <c r="P1441">
        <v>76</v>
      </c>
      <c r="Q1441">
        <v>7.6</v>
      </c>
      <c r="R1441" t="s">
        <v>5052</v>
      </c>
      <c r="S1441" t="s">
        <v>1851</v>
      </c>
      <c r="T1441" t="s">
        <v>1851</v>
      </c>
      <c r="U1441" t="s">
        <v>5053</v>
      </c>
      <c r="V1441" t="s">
        <v>1851</v>
      </c>
      <c r="W1441" t="s">
        <v>1851</v>
      </c>
      <c r="X1441" s="1">
        <v>46196.064386574071</v>
      </c>
    </row>
    <row r="1442" spans="1:24">
      <c r="A1442">
        <v>1353</v>
      </c>
      <c r="B1442" t="s">
        <v>1857</v>
      </c>
      <c r="C1442" t="s">
        <v>1858</v>
      </c>
      <c r="D1442">
        <v>4312658</v>
      </c>
      <c r="E1442" t="s">
        <v>1894</v>
      </c>
      <c r="F1442">
        <v>1</v>
      </c>
      <c r="G1442" t="s">
        <v>1683</v>
      </c>
      <c r="H1442" t="s">
        <v>3575</v>
      </c>
      <c r="I1442" t="s">
        <v>3576</v>
      </c>
      <c r="J1442">
        <v>1</v>
      </c>
      <c r="K1442" t="s">
        <v>3577</v>
      </c>
      <c r="L1442" s="1">
        <v>46196.064513888887</v>
      </c>
      <c r="M1442" s="1">
        <v>46196.064664351848</v>
      </c>
      <c r="N1442">
        <v>1376</v>
      </c>
      <c r="O1442" t="s">
        <v>1849</v>
      </c>
      <c r="P1442">
        <v>77</v>
      </c>
      <c r="Q1442">
        <v>7.7</v>
      </c>
      <c r="R1442" t="s">
        <v>1851</v>
      </c>
      <c r="S1442" t="s">
        <v>1851</v>
      </c>
      <c r="T1442" t="s">
        <v>1851</v>
      </c>
      <c r="U1442" t="s">
        <v>5054</v>
      </c>
      <c r="V1442" t="s">
        <v>1851</v>
      </c>
      <c r="W1442" t="s">
        <v>1851</v>
      </c>
      <c r="X1442" s="1">
        <v>46196.064664351848</v>
      </c>
    </row>
    <row r="1443" spans="1:24">
      <c r="A1443">
        <v>1354</v>
      </c>
      <c r="B1443" t="s">
        <v>1857</v>
      </c>
      <c r="C1443" t="s">
        <v>1858</v>
      </c>
      <c r="D1443">
        <v>3170701</v>
      </c>
      <c r="E1443" t="s">
        <v>1885</v>
      </c>
      <c r="F1443">
        <v>1</v>
      </c>
      <c r="G1443" t="s">
        <v>1178</v>
      </c>
      <c r="H1443" t="s">
        <v>3520</v>
      </c>
      <c r="I1443" t="s">
        <v>1887</v>
      </c>
      <c r="J1443">
        <v>1</v>
      </c>
      <c r="K1443" t="s">
        <v>1888</v>
      </c>
      <c r="L1443" s="1">
        <v>46196.062581018516</v>
      </c>
      <c r="M1443" s="1">
        <v>46196.064756944441</v>
      </c>
      <c r="N1443">
        <v>18781</v>
      </c>
      <c r="O1443" t="s">
        <v>1854</v>
      </c>
      <c r="R1443" t="s">
        <v>5055</v>
      </c>
      <c r="S1443" t="s">
        <v>1851</v>
      </c>
      <c r="T1443" t="s">
        <v>1851</v>
      </c>
      <c r="U1443" t="s">
        <v>5056</v>
      </c>
      <c r="V1443" t="s">
        <v>1854</v>
      </c>
      <c r="W1443" t="s">
        <v>1851</v>
      </c>
      <c r="X1443" s="1">
        <v>46196.064756944441</v>
      </c>
    </row>
    <row r="1444" spans="1:24">
      <c r="A1444">
        <v>1355</v>
      </c>
      <c r="B1444" t="s">
        <v>1857</v>
      </c>
      <c r="C1444" t="s">
        <v>1858</v>
      </c>
      <c r="D1444">
        <v>3170701</v>
      </c>
      <c r="E1444" t="s">
        <v>1885</v>
      </c>
      <c r="F1444">
        <v>2</v>
      </c>
      <c r="G1444" t="s">
        <v>1178</v>
      </c>
      <c r="H1444" t="s">
        <v>3520</v>
      </c>
      <c r="I1444" t="s">
        <v>1887</v>
      </c>
      <c r="J1444">
        <v>1</v>
      </c>
      <c r="K1444" t="s">
        <v>1888</v>
      </c>
      <c r="L1444" s="1">
        <v>46196.064953703702</v>
      </c>
      <c r="M1444" s="1">
        <v>46196.065034722225</v>
      </c>
      <c r="N1444">
        <v>742</v>
      </c>
      <c r="O1444" t="s">
        <v>1849</v>
      </c>
      <c r="P1444">
        <v>92</v>
      </c>
      <c r="Q1444">
        <v>9.1999999999999993</v>
      </c>
      <c r="R1444" t="s">
        <v>5057</v>
      </c>
      <c r="S1444" t="s">
        <v>1851</v>
      </c>
      <c r="T1444" t="s">
        <v>1851</v>
      </c>
      <c r="U1444" t="s">
        <v>5056</v>
      </c>
      <c r="V1444" t="s">
        <v>1851</v>
      </c>
      <c r="W1444" t="s">
        <v>1851</v>
      </c>
      <c r="X1444" s="1">
        <v>46196.065034722225</v>
      </c>
    </row>
    <row r="1445" spans="1:24">
      <c r="A1445">
        <v>1356</v>
      </c>
      <c r="B1445" t="s">
        <v>1857</v>
      </c>
      <c r="C1445" t="s">
        <v>1858</v>
      </c>
      <c r="D1445">
        <v>3170701</v>
      </c>
      <c r="E1445" t="s">
        <v>1894</v>
      </c>
      <c r="F1445">
        <v>1</v>
      </c>
      <c r="G1445" t="s">
        <v>1178</v>
      </c>
      <c r="H1445" t="s">
        <v>1178</v>
      </c>
      <c r="I1445" t="s">
        <v>3523</v>
      </c>
      <c r="J1445">
        <v>0</v>
      </c>
      <c r="K1445" t="s">
        <v>3524</v>
      </c>
      <c r="L1445" s="1">
        <v>46196.06517361111</v>
      </c>
      <c r="M1445" s="1">
        <v>46196.065300925926</v>
      </c>
      <c r="N1445">
        <v>1162</v>
      </c>
      <c r="O1445" t="s">
        <v>1849</v>
      </c>
      <c r="P1445">
        <v>76</v>
      </c>
      <c r="Q1445">
        <v>7.6</v>
      </c>
      <c r="R1445" t="s">
        <v>1851</v>
      </c>
      <c r="S1445" t="s">
        <v>1851</v>
      </c>
      <c r="T1445" t="s">
        <v>1851</v>
      </c>
      <c r="U1445" t="s">
        <v>5058</v>
      </c>
      <c r="V1445" t="s">
        <v>1851</v>
      </c>
      <c r="W1445" t="s">
        <v>1851</v>
      </c>
      <c r="X1445" s="1">
        <v>46196.065300925926</v>
      </c>
    </row>
    <row r="1446" spans="1:24">
      <c r="A1446">
        <v>1357</v>
      </c>
      <c r="B1446" t="s">
        <v>1857</v>
      </c>
      <c r="C1446" t="s">
        <v>1858</v>
      </c>
      <c r="D1446">
        <v>3300951</v>
      </c>
      <c r="E1446" t="s">
        <v>1885</v>
      </c>
      <c r="F1446">
        <v>1</v>
      </c>
      <c r="G1446" t="s">
        <v>964</v>
      </c>
      <c r="H1446" t="s">
        <v>3529</v>
      </c>
      <c r="I1446" t="s">
        <v>1887</v>
      </c>
      <c r="J1446">
        <v>1</v>
      </c>
      <c r="K1446" t="s">
        <v>1888</v>
      </c>
      <c r="L1446" s="1">
        <v>46196.065358796295</v>
      </c>
      <c r="M1446" s="1">
        <v>46196.065578703703</v>
      </c>
      <c r="N1446">
        <v>1899</v>
      </c>
      <c r="O1446" t="s">
        <v>1849</v>
      </c>
      <c r="P1446">
        <v>76</v>
      </c>
      <c r="Q1446">
        <v>7.6</v>
      </c>
      <c r="R1446" t="s">
        <v>5059</v>
      </c>
      <c r="S1446" t="s">
        <v>1851</v>
      </c>
      <c r="T1446" t="s">
        <v>1851</v>
      </c>
      <c r="U1446" t="s">
        <v>5060</v>
      </c>
      <c r="V1446" t="s">
        <v>1851</v>
      </c>
      <c r="W1446" t="s">
        <v>1851</v>
      </c>
      <c r="X1446" s="1">
        <v>46196.065578703703</v>
      </c>
    </row>
    <row r="1447" spans="1:24">
      <c r="A1447">
        <v>1358</v>
      </c>
      <c r="B1447" t="s">
        <v>1857</v>
      </c>
      <c r="C1447" t="s">
        <v>1858</v>
      </c>
      <c r="D1447">
        <v>3300951</v>
      </c>
      <c r="E1447" t="s">
        <v>1894</v>
      </c>
      <c r="F1447">
        <v>1</v>
      </c>
      <c r="G1447" t="s">
        <v>964</v>
      </c>
      <c r="H1447" t="s">
        <v>964</v>
      </c>
      <c r="I1447" t="s">
        <v>3535</v>
      </c>
      <c r="J1447">
        <v>0</v>
      </c>
      <c r="K1447" t="s">
        <v>3536</v>
      </c>
      <c r="L1447" s="1">
        <v>46196.065717592595</v>
      </c>
      <c r="M1447" s="1">
        <v>46196.065879629627</v>
      </c>
      <c r="N1447">
        <v>1412</v>
      </c>
      <c r="O1447" t="s">
        <v>1849</v>
      </c>
      <c r="P1447">
        <v>75</v>
      </c>
      <c r="Q1447">
        <v>7.5</v>
      </c>
      <c r="R1447" t="s">
        <v>1851</v>
      </c>
      <c r="S1447" t="s">
        <v>1851</v>
      </c>
      <c r="T1447" t="s">
        <v>1851</v>
      </c>
      <c r="U1447" t="s">
        <v>5061</v>
      </c>
      <c r="V1447" t="s">
        <v>1851</v>
      </c>
      <c r="W1447" t="s">
        <v>1851</v>
      </c>
      <c r="X1447" s="1">
        <v>46196.065879629627</v>
      </c>
    </row>
    <row r="1448" spans="1:24">
      <c r="A1448">
        <v>1359</v>
      </c>
      <c r="B1448" t="s">
        <v>1857</v>
      </c>
      <c r="C1448" t="s">
        <v>1858</v>
      </c>
      <c r="D1448">
        <v>2604403</v>
      </c>
      <c r="E1448" t="s">
        <v>1885</v>
      </c>
      <c r="F1448">
        <v>3</v>
      </c>
      <c r="G1448" t="s">
        <v>561</v>
      </c>
      <c r="H1448" t="s">
        <v>3517</v>
      </c>
      <c r="I1448" t="s">
        <v>1887</v>
      </c>
      <c r="J1448">
        <v>1</v>
      </c>
      <c r="K1448" t="s">
        <v>1888</v>
      </c>
      <c r="L1448" s="1">
        <v>46196.06386574074</v>
      </c>
      <c r="M1448" s="1">
        <v>46196.065995370373</v>
      </c>
      <c r="N1448">
        <v>18393</v>
      </c>
      <c r="O1448" t="s">
        <v>1854</v>
      </c>
      <c r="R1448" t="s">
        <v>5062</v>
      </c>
      <c r="S1448" t="s">
        <v>1851</v>
      </c>
      <c r="T1448" t="s">
        <v>1851</v>
      </c>
      <c r="U1448" t="s">
        <v>5035</v>
      </c>
      <c r="V1448" t="s">
        <v>1854</v>
      </c>
      <c r="W1448" t="s">
        <v>1851</v>
      </c>
      <c r="X1448" s="1">
        <v>46196.065995370373</v>
      </c>
    </row>
    <row r="1449" spans="1:24">
      <c r="A1449">
        <v>1360</v>
      </c>
      <c r="B1449" t="s">
        <v>1857</v>
      </c>
      <c r="C1449" t="s">
        <v>1858</v>
      </c>
      <c r="D1449">
        <v>2604403</v>
      </c>
      <c r="E1449" t="s">
        <v>1894</v>
      </c>
      <c r="F1449">
        <v>1</v>
      </c>
      <c r="G1449" t="s">
        <v>561</v>
      </c>
      <c r="H1449" t="s">
        <v>3596</v>
      </c>
      <c r="I1449" t="s">
        <v>3597</v>
      </c>
      <c r="J1449">
        <v>1</v>
      </c>
      <c r="K1449" t="s">
        <v>3598</v>
      </c>
      <c r="L1449" s="1">
        <v>46196.066145833334</v>
      </c>
      <c r="M1449" s="1">
        <v>46196.06627314815</v>
      </c>
      <c r="N1449">
        <v>1028</v>
      </c>
      <c r="O1449" t="s">
        <v>1849</v>
      </c>
      <c r="P1449">
        <v>54</v>
      </c>
      <c r="Q1449">
        <v>5.4</v>
      </c>
      <c r="R1449" t="s">
        <v>1851</v>
      </c>
      <c r="S1449" t="s">
        <v>1851</v>
      </c>
      <c r="T1449" t="s">
        <v>1851</v>
      </c>
      <c r="U1449" t="s">
        <v>5063</v>
      </c>
      <c r="V1449" t="s">
        <v>1851</v>
      </c>
      <c r="W1449" t="s">
        <v>1851</v>
      </c>
      <c r="X1449" s="1">
        <v>46196.06627314815</v>
      </c>
    </row>
    <row r="1450" spans="1:24">
      <c r="A1450">
        <v>1361</v>
      </c>
      <c r="B1450" t="s">
        <v>1857</v>
      </c>
      <c r="C1450" t="s">
        <v>1858</v>
      </c>
      <c r="D1450">
        <v>2607604</v>
      </c>
      <c r="E1450" t="s">
        <v>1885</v>
      </c>
      <c r="F1450">
        <v>1</v>
      </c>
      <c r="G1450" t="s">
        <v>586</v>
      </c>
      <c r="H1450" t="s">
        <v>3600</v>
      </c>
      <c r="I1450" t="s">
        <v>1887</v>
      </c>
      <c r="J1450">
        <v>1</v>
      </c>
      <c r="K1450" t="s">
        <v>1888</v>
      </c>
      <c r="L1450" s="1">
        <v>46196.066319444442</v>
      </c>
      <c r="M1450" s="1">
        <v>46196.066689814812</v>
      </c>
      <c r="N1450">
        <v>3181</v>
      </c>
      <c r="O1450" t="s">
        <v>1849</v>
      </c>
      <c r="P1450">
        <v>65</v>
      </c>
      <c r="Q1450">
        <v>6.5</v>
      </c>
      <c r="R1450" t="s">
        <v>5064</v>
      </c>
      <c r="S1450" t="s">
        <v>1851</v>
      </c>
      <c r="T1450" t="s">
        <v>1851</v>
      </c>
      <c r="U1450" t="s">
        <v>5065</v>
      </c>
      <c r="V1450" t="s">
        <v>1851</v>
      </c>
      <c r="W1450" t="s">
        <v>1851</v>
      </c>
      <c r="X1450" s="1">
        <v>46196.066689814812</v>
      </c>
    </row>
    <row r="1451" spans="1:24">
      <c r="A1451">
        <v>1362</v>
      </c>
      <c r="B1451" t="s">
        <v>1857</v>
      </c>
      <c r="C1451" t="s">
        <v>1858</v>
      </c>
      <c r="D1451">
        <v>4312906</v>
      </c>
      <c r="E1451" t="s">
        <v>1885</v>
      </c>
      <c r="F1451">
        <v>1</v>
      </c>
      <c r="G1451" t="s">
        <v>1570</v>
      </c>
      <c r="H1451" t="s">
        <v>3583</v>
      </c>
      <c r="I1451" t="s">
        <v>1887</v>
      </c>
      <c r="J1451">
        <v>1</v>
      </c>
      <c r="K1451" t="s">
        <v>1888</v>
      </c>
      <c r="L1451" s="1">
        <v>46196.064710648148</v>
      </c>
      <c r="M1451" s="1">
        <v>46196.066874999997</v>
      </c>
      <c r="N1451">
        <v>18726</v>
      </c>
      <c r="O1451" t="s">
        <v>1854</v>
      </c>
      <c r="R1451" t="s">
        <v>5066</v>
      </c>
      <c r="S1451" t="s">
        <v>1851</v>
      </c>
      <c r="T1451" t="s">
        <v>1851</v>
      </c>
      <c r="U1451" t="s">
        <v>5067</v>
      </c>
      <c r="V1451" t="s">
        <v>1854</v>
      </c>
      <c r="W1451" t="s">
        <v>1851</v>
      </c>
      <c r="X1451" s="1">
        <v>46196.066874999997</v>
      </c>
    </row>
    <row r="1452" spans="1:24">
      <c r="A1452">
        <v>1363</v>
      </c>
      <c r="B1452" t="s">
        <v>1857</v>
      </c>
      <c r="C1452" t="s">
        <v>1858</v>
      </c>
      <c r="D1452">
        <v>2607604</v>
      </c>
      <c r="E1452" t="s">
        <v>1894</v>
      </c>
      <c r="F1452">
        <v>1</v>
      </c>
      <c r="G1452" t="s">
        <v>586</v>
      </c>
      <c r="H1452" t="s">
        <v>586</v>
      </c>
      <c r="I1452" t="s">
        <v>3603</v>
      </c>
      <c r="J1452">
        <v>0</v>
      </c>
      <c r="K1452" t="s">
        <v>3604</v>
      </c>
      <c r="L1452" s="1">
        <v>46196.066828703704</v>
      </c>
      <c r="M1452" s="1">
        <v>46196.066944444443</v>
      </c>
      <c r="N1452">
        <v>1017</v>
      </c>
      <c r="O1452" t="s">
        <v>1849</v>
      </c>
      <c r="P1452">
        <v>64</v>
      </c>
      <c r="Q1452">
        <v>6.4</v>
      </c>
      <c r="R1452" t="s">
        <v>1851</v>
      </c>
      <c r="S1452" t="s">
        <v>1851</v>
      </c>
      <c r="T1452" t="s">
        <v>1851</v>
      </c>
      <c r="U1452" t="s">
        <v>5068</v>
      </c>
      <c r="V1452" t="s">
        <v>1851</v>
      </c>
      <c r="W1452" t="s">
        <v>1851</v>
      </c>
      <c r="X1452" s="1">
        <v>46196.066944444443</v>
      </c>
    </row>
    <row r="1453" spans="1:24">
      <c r="A1453">
        <v>1364</v>
      </c>
      <c r="B1453" t="s">
        <v>1857</v>
      </c>
      <c r="C1453" t="s">
        <v>1858</v>
      </c>
      <c r="D1453">
        <v>4312906</v>
      </c>
      <c r="E1453" t="s">
        <v>1885</v>
      </c>
      <c r="F1453">
        <v>2</v>
      </c>
      <c r="G1453" t="s">
        <v>1570</v>
      </c>
      <c r="H1453" t="s">
        <v>3583</v>
      </c>
      <c r="I1453" t="s">
        <v>1887</v>
      </c>
      <c r="J1453">
        <v>1</v>
      </c>
      <c r="K1453" t="s">
        <v>1888</v>
      </c>
      <c r="L1453" s="1">
        <v>46196.067071759258</v>
      </c>
      <c r="M1453" s="1">
        <v>46196.067164351851</v>
      </c>
      <c r="N1453">
        <v>737</v>
      </c>
      <c r="O1453" t="s">
        <v>1849</v>
      </c>
      <c r="P1453">
        <v>92</v>
      </c>
      <c r="Q1453">
        <v>9.1999999999999993</v>
      </c>
      <c r="R1453" t="s">
        <v>5069</v>
      </c>
      <c r="S1453" t="s">
        <v>1851</v>
      </c>
      <c r="T1453" t="s">
        <v>1851</v>
      </c>
      <c r="U1453" t="s">
        <v>5067</v>
      </c>
      <c r="V1453" t="s">
        <v>1851</v>
      </c>
      <c r="W1453" t="s">
        <v>1851</v>
      </c>
      <c r="X1453" s="1">
        <v>46196.067164351851</v>
      </c>
    </row>
    <row r="1454" spans="1:24">
      <c r="A1454">
        <v>1365</v>
      </c>
      <c r="B1454" t="s">
        <v>1857</v>
      </c>
      <c r="C1454" t="s">
        <v>1858</v>
      </c>
      <c r="D1454">
        <v>2607000</v>
      </c>
      <c r="E1454" t="s">
        <v>1885</v>
      </c>
      <c r="F1454">
        <v>1</v>
      </c>
      <c r="G1454" t="s">
        <v>650</v>
      </c>
      <c r="H1454" t="s">
        <v>3606</v>
      </c>
      <c r="I1454" t="s">
        <v>1887</v>
      </c>
      <c r="J1454">
        <v>1</v>
      </c>
      <c r="K1454" t="s">
        <v>1888</v>
      </c>
      <c r="L1454" s="1">
        <v>46196.066990740743</v>
      </c>
      <c r="M1454" s="1">
        <v>46196.067430555559</v>
      </c>
      <c r="N1454">
        <v>3857</v>
      </c>
      <c r="O1454" t="s">
        <v>1849</v>
      </c>
      <c r="P1454">
        <v>60</v>
      </c>
      <c r="Q1454">
        <v>6</v>
      </c>
      <c r="R1454" t="s">
        <v>5070</v>
      </c>
      <c r="S1454" t="s">
        <v>1851</v>
      </c>
      <c r="T1454" t="s">
        <v>1851</v>
      </c>
      <c r="U1454" t="s">
        <v>5071</v>
      </c>
      <c r="V1454" t="s">
        <v>1851</v>
      </c>
      <c r="W1454" t="s">
        <v>1851</v>
      </c>
      <c r="X1454" s="1">
        <v>46196.067430555559</v>
      </c>
    </row>
    <row r="1455" spans="1:24">
      <c r="A1455">
        <v>1366</v>
      </c>
      <c r="B1455" t="s">
        <v>1857</v>
      </c>
      <c r="C1455" t="s">
        <v>1858</v>
      </c>
      <c r="D1455">
        <v>4312906</v>
      </c>
      <c r="E1455" t="s">
        <v>1894</v>
      </c>
      <c r="F1455">
        <v>1</v>
      </c>
      <c r="G1455" t="s">
        <v>1570</v>
      </c>
      <c r="H1455" t="s">
        <v>1570</v>
      </c>
      <c r="I1455" t="s">
        <v>3589</v>
      </c>
      <c r="J1455">
        <v>0</v>
      </c>
      <c r="K1455" t="s">
        <v>3590</v>
      </c>
      <c r="L1455" s="1">
        <v>46196.067314814813</v>
      </c>
      <c r="M1455" s="1">
        <v>46196.067453703705</v>
      </c>
      <c r="N1455">
        <v>1246</v>
      </c>
      <c r="O1455" t="s">
        <v>1849</v>
      </c>
      <c r="P1455">
        <v>72</v>
      </c>
      <c r="Q1455">
        <v>7.2</v>
      </c>
      <c r="R1455" t="s">
        <v>1851</v>
      </c>
      <c r="S1455" t="s">
        <v>1851</v>
      </c>
      <c r="T1455" t="s">
        <v>1851</v>
      </c>
      <c r="U1455" t="s">
        <v>5072</v>
      </c>
      <c r="V1455" t="s">
        <v>1851</v>
      </c>
      <c r="W1455" t="s">
        <v>1851</v>
      </c>
      <c r="X1455" s="1">
        <v>46196.067453703705</v>
      </c>
    </row>
    <row r="1456" spans="1:24">
      <c r="A1456">
        <v>1367</v>
      </c>
      <c r="B1456" t="s">
        <v>1857</v>
      </c>
      <c r="C1456" t="s">
        <v>1858</v>
      </c>
      <c r="D1456">
        <v>4314175</v>
      </c>
      <c r="E1456" t="s">
        <v>1885</v>
      </c>
      <c r="F1456">
        <v>1</v>
      </c>
      <c r="G1456" t="s">
        <v>1703</v>
      </c>
      <c r="H1456" t="s">
        <v>3609</v>
      </c>
      <c r="I1456" t="s">
        <v>1887</v>
      </c>
      <c r="J1456">
        <v>1</v>
      </c>
      <c r="K1456" t="s">
        <v>1888</v>
      </c>
      <c r="L1456" s="1">
        <v>46196.067488425928</v>
      </c>
      <c r="M1456" s="1">
        <v>46196.067615740743</v>
      </c>
      <c r="N1456">
        <v>1113</v>
      </c>
      <c r="O1456" t="s">
        <v>1849</v>
      </c>
      <c r="P1456">
        <v>92</v>
      </c>
      <c r="Q1456">
        <v>9.1999999999999993</v>
      </c>
      <c r="R1456" t="s">
        <v>5073</v>
      </c>
      <c r="S1456" t="s">
        <v>1851</v>
      </c>
      <c r="T1456" t="s">
        <v>1851</v>
      </c>
      <c r="U1456" t="s">
        <v>5074</v>
      </c>
      <c r="V1456" t="s">
        <v>1851</v>
      </c>
      <c r="W1456" t="s">
        <v>1851</v>
      </c>
      <c r="X1456" s="1">
        <v>46196.067615740743</v>
      </c>
    </row>
    <row r="1457" spans="1:24">
      <c r="A1457">
        <v>1368</v>
      </c>
      <c r="B1457" t="s">
        <v>1857</v>
      </c>
      <c r="C1457" t="s">
        <v>1858</v>
      </c>
      <c r="D1457">
        <v>2607000</v>
      </c>
      <c r="E1457" t="s">
        <v>1894</v>
      </c>
      <c r="F1457">
        <v>1</v>
      </c>
      <c r="G1457" t="s">
        <v>650</v>
      </c>
      <c r="H1457" t="s">
        <v>650</v>
      </c>
      <c r="I1457" t="s">
        <v>3615</v>
      </c>
      <c r="J1457">
        <v>0</v>
      </c>
      <c r="K1457" t="s">
        <v>3616</v>
      </c>
      <c r="L1457" s="1">
        <v>46196.067569444444</v>
      </c>
      <c r="M1457" s="1">
        <v>46196.067789351851</v>
      </c>
      <c r="N1457">
        <v>1914</v>
      </c>
      <c r="O1457" t="s">
        <v>1849</v>
      </c>
      <c r="P1457">
        <v>64</v>
      </c>
      <c r="Q1457">
        <v>6.4</v>
      </c>
      <c r="R1457" t="s">
        <v>1851</v>
      </c>
      <c r="S1457" t="s">
        <v>1851</v>
      </c>
      <c r="T1457" t="s">
        <v>1851</v>
      </c>
      <c r="U1457" t="s">
        <v>5075</v>
      </c>
      <c r="V1457" t="s">
        <v>1851</v>
      </c>
      <c r="W1457" t="s">
        <v>1851</v>
      </c>
      <c r="X1457" s="1">
        <v>46196.067789351851</v>
      </c>
    </row>
    <row r="1458" spans="1:24">
      <c r="A1458">
        <v>1369</v>
      </c>
      <c r="B1458" t="s">
        <v>1857</v>
      </c>
      <c r="C1458" t="s">
        <v>1858</v>
      </c>
      <c r="D1458">
        <v>4314175</v>
      </c>
      <c r="E1458" t="s">
        <v>1894</v>
      </c>
      <c r="F1458">
        <v>1</v>
      </c>
      <c r="G1458" t="s">
        <v>1703</v>
      </c>
      <c r="H1458" t="s">
        <v>1703</v>
      </c>
      <c r="I1458" t="s">
        <v>3622</v>
      </c>
      <c r="J1458">
        <v>0</v>
      </c>
      <c r="K1458" t="s">
        <v>1702</v>
      </c>
      <c r="L1458" s="1">
        <v>46196.067766203705</v>
      </c>
      <c r="M1458" s="1">
        <v>46196.06790509259</v>
      </c>
      <c r="N1458">
        <v>1133</v>
      </c>
      <c r="O1458" t="s">
        <v>1849</v>
      </c>
      <c r="P1458">
        <v>59</v>
      </c>
      <c r="Q1458">
        <v>5.9</v>
      </c>
      <c r="R1458" t="s">
        <v>1851</v>
      </c>
      <c r="S1458" t="s">
        <v>1851</v>
      </c>
      <c r="T1458" t="s">
        <v>1851</v>
      </c>
      <c r="U1458" t="s">
        <v>5076</v>
      </c>
      <c r="V1458" t="s">
        <v>1851</v>
      </c>
      <c r="W1458" t="s">
        <v>1851</v>
      </c>
      <c r="X1458" s="1">
        <v>46196.06790509259</v>
      </c>
    </row>
    <row r="1459" spans="1:24">
      <c r="A1459">
        <v>1370</v>
      </c>
      <c r="B1459" t="s">
        <v>1857</v>
      </c>
      <c r="C1459" t="s">
        <v>1858</v>
      </c>
      <c r="D1459">
        <v>3301405</v>
      </c>
      <c r="E1459" t="s">
        <v>1885</v>
      </c>
      <c r="F1459">
        <v>1</v>
      </c>
      <c r="G1459" t="s">
        <v>1357</v>
      </c>
      <c r="H1459" t="s">
        <v>3541</v>
      </c>
      <c r="I1459" t="s">
        <v>1887</v>
      </c>
      <c r="J1459">
        <v>1</v>
      </c>
      <c r="K1459" t="s">
        <v>1888</v>
      </c>
      <c r="L1459" s="1">
        <v>46196.06591435185</v>
      </c>
      <c r="M1459" s="1">
        <v>46196.068090277775</v>
      </c>
      <c r="N1459">
        <v>18744</v>
      </c>
      <c r="O1459" t="s">
        <v>1854</v>
      </c>
      <c r="R1459" t="s">
        <v>5077</v>
      </c>
      <c r="S1459" t="s">
        <v>1851</v>
      </c>
      <c r="T1459" t="s">
        <v>1851</v>
      </c>
      <c r="U1459" t="s">
        <v>5078</v>
      </c>
      <c r="V1459" t="s">
        <v>1854</v>
      </c>
      <c r="W1459" t="s">
        <v>1851</v>
      </c>
      <c r="X1459" s="1">
        <v>46196.068090277775</v>
      </c>
    </row>
    <row r="1460" spans="1:24">
      <c r="A1460">
        <v>1371</v>
      </c>
      <c r="B1460" t="s">
        <v>1857</v>
      </c>
      <c r="C1460" t="s">
        <v>1858</v>
      </c>
      <c r="D1460">
        <v>4316451</v>
      </c>
      <c r="E1460" t="s">
        <v>1885</v>
      </c>
      <c r="F1460">
        <v>1</v>
      </c>
      <c r="G1460" t="s">
        <v>1713</v>
      </c>
      <c r="H1460" t="s">
        <v>3628</v>
      </c>
      <c r="I1460" t="s">
        <v>1887</v>
      </c>
      <c r="J1460">
        <v>1</v>
      </c>
      <c r="K1460" t="s">
        <v>1888</v>
      </c>
      <c r="L1460" s="1">
        <v>46196.06795138889</v>
      </c>
      <c r="M1460" s="1">
        <v>46196.068101851852</v>
      </c>
      <c r="N1460">
        <v>1363</v>
      </c>
      <c r="O1460" t="s">
        <v>1849</v>
      </c>
      <c r="P1460">
        <v>92</v>
      </c>
      <c r="Q1460">
        <v>9.1999999999999993</v>
      </c>
      <c r="R1460" t="s">
        <v>5079</v>
      </c>
      <c r="S1460" t="s">
        <v>1851</v>
      </c>
      <c r="T1460" t="s">
        <v>1851</v>
      </c>
      <c r="U1460" t="s">
        <v>5080</v>
      </c>
      <c r="V1460" t="s">
        <v>1851</v>
      </c>
      <c r="W1460" t="s">
        <v>1851</v>
      </c>
      <c r="X1460" s="1">
        <v>46196.068101851852</v>
      </c>
    </row>
    <row r="1461" spans="1:24">
      <c r="A1461">
        <v>1372</v>
      </c>
      <c r="B1461" t="s">
        <v>1857</v>
      </c>
      <c r="C1461" t="s">
        <v>1858</v>
      </c>
      <c r="D1461">
        <v>2607307</v>
      </c>
      <c r="E1461" t="s">
        <v>1885</v>
      </c>
      <c r="F1461">
        <v>1</v>
      </c>
      <c r="G1461" t="s">
        <v>720</v>
      </c>
      <c r="H1461" t="s">
        <v>3619</v>
      </c>
      <c r="I1461" t="s">
        <v>1887</v>
      </c>
      <c r="J1461">
        <v>1</v>
      </c>
      <c r="K1461" t="s">
        <v>1888</v>
      </c>
      <c r="L1461" s="1">
        <v>46196.067847222221</v>
      </c>
      <c r="M1461" s="1">
        <v>46196.068124999998</v>
      </c>
      <c r="N1461">
        <v>2336</v>
      </c>
      <c r="O1461" t="s">
        <v>1849</v>
      </c>
      <c r="P1461">
        <v>83</v>
      </c>
      <c r="Q1461">
        <v>8.3000000000000007</v>
      </c>
      <c r="R1461" t="s">
        <v>5081</v>
      </c>
      <c r="S1461" t="s">
        <v>1851</v>
      </c>
      <c r="T1461" t="s">
        <v>1851</v>
      </c>
      <c r="U1461" t="s">
        <v>5082</v>
      </c>
      <c r="V1461" t="s">
        <v>1851</v>
      </c>
      <c r="W1461" t="s">
        <v>1851</v>
      </c>
      <c r="X1461" s="1">
        <v>46196.068124999998</v>
      </c>
    </row>
    <row r="1462" spans="1:24">
      <c r="A1462">
        <v>1373</v>
      </c>
      <c r="B1462" t="s">
        <v>1857</v>
      </c>
      <c r="C1462" t="s">
        <v>1858</v>
      </c>
      <c r="D1462">
        <v>3301405</v>
      </c>
      <c r="E1462" t="s">
        <v>1885</v>
      </c>
      <c r="F1462">
        <v>2</v>
      </c>
      <c r="G1462" t="s">
        <v>1357</v>
      </c>
      <c r="H1462" t="s">
        <v>3541</v>
      </c>
      <c r="I1462" t="s">
        <v>1887</v>
      </c>
      <c r="J1462">
        <v>1</v>
      </c>
      <c r="K1462" t="s">
        <v>1888</v>
      </c>
      <c r="L1462" s="1">
        <v>46196.068298611113</v>
      </c>
      <c r="M1462" s="1">
        <v>46196.068310185183</v>
      </c>
      <c r="N1462">
        <v>70</v>
      </c>
      <c r="O1462" t="s">
        <v>1849</v>
      </c>
      <c r="P1462">
        <v>92</v>
      </c>
      <c r="Q1462">
        <v>9.1999999999999993</v>
      </c>
      <c r="R1462" t="s">
        <v>5083</v>
      </c>
      <c r="S1462" t="s">
        <v>1851</v>
      </c>
      <c r="T1462" t="s">
        <v>1851</v>
      </c>
      <c r="U1462" t="s">
        <v>5078</v>
      </c>
      <c r="V1462" t="s">
        <v>1851</v>
      </c>
      <c r="W1462" t="s">
        <v>1851</v>
      </c>
      <c r="X1462" s="1">
        <v>46196.068310185183</v>
      </c>
    </row>
    <row r="1463" spans="1:24">
      <c r="A1463">
        <v>1374</v>
      </c>
      <c r="B1463" t="s">
        <v>1857</v>
      </c>
      <c r="C1463" t="s">
        <v>1858</v>
      </c>
      <c r="D1463">
        <v>2607307</v>
      </c>
      <c r="E1463" t="s">
        <v>1894</v>
      </c>
      <c r="F1463">
        <v>1</v>
      </c>
      <c r="G1463" t="s">
        <v>720</v>
      </c>
      <c r="H1463" t="s">
        <v>3624</v>
      </c>
      <c r="I1463" t="s">
        <v>3625</v>
      </c>
      <c r="J1463">
        <v>1</v>
      </c>
      <c r="K1463" t="s">
        <v>3626</v>
      </c>
      <c r="L1463" s="1">
        <v>46196.06826388889</v>
      </c>
      <c r="M1463" s="1">
        <v>46196.068402777775</v>
      </c>
      <c r="N1463">
        <v>1231</v>
      </c>
      <c r="O1463" t="s">
        <v>1849</v>
      </c>
      <c r="P1463">
        <v>80</v>
      </c>
      <c r="Q1463">
        <v>8</v>
      </c>
      <c r="R1463" t="s">
        <v>1851</v>
      </c>
      <c r="S1463" t="s">
        <v>1851</v>
      </c>
      <c r="T1463" t="s">
        <v>1851</v>
      </c>
      <c r="U1463" t="s">
        <v>5084</v>
      </c>
      <c r="V1463" t="s">
        <v>1851</v>
      </c>
      <c r="W1463" t="s">
        <v>1851</v>
      </c>
      <c r="X1463" s="1">
        <v>46196.068402777775</v>
      </c>
    </row>
    <row r="1464" spans="1:24">
      <c r="A1464">
        <v>1375</v>
      </c>
      <c r="B1464" t="s">
        <v>1857</v>
      </c>
      <c r="C1464" t="s">
        <v>1858</v>
      </c>
      <c r="D1464">
        <v>4316451</v>
      </c>
      <c r="E1464" t="s">
        <v>1894</v>
      </c>
      <c r="F1464">
        <v>1</v>
      </c>
      <c r="G1464" t="s">
        <v>1713</v>
      </c>
      <c r="H1464" t="s">
        <v>1713</v>
      </c>
      <c r="I1464" t="s">
        <v>3631</v>
      </c>
      <c r="J1464">
        <v>0</v>
      </c>
      <c r="K1464" t="s">
        <v>3632</v>
      </c>
      <c r="L1464" s="1">
        <v>46196.068252314813</v>
      </c>
      <c r="M1464" s="1">
        <v>46196.068483796298</v>
      </c>
      <c r="N1464">
        <v>1976</v>
      </c>
      <c r="O1464" t="s">
        <v>1849</v>
      </c>
      <c r="P1464">
        <v>67</v>
      </c>
      <c r="Q1464">
        <v>6.7</v>
      </c>
      <c r="R1464" t="s">
        <v>1851</v>
      </c>
      <c r="S1464" t="s">
        <v>1851</v>
      </c>
      <c r="T1464" t="s">
        <v>1851</v>
      </c>
      <c r="U1464" t="s">
        <v>5085</v>
      </c>
      <c r="V1464" t="s">
        <v>1851</v>
      </c>
      <c r="W1464" t="s">
        <v>1851</v>
      </c>
      <c r="X1464" s="1">
        <v>46196.068483796298</v>
      </c>
    </row>
    <row r="1465" spans="1:24">
      <c r="A1465">
        <v>1376</v>
      </c>
      <c r="B1465" t="s">
        <v>1857</v>
      </c>
      <c r="C1465" t="s">
        <v>1858</v>
      </c>
      <c r="D1465">
        <v>3301405</v>
      </c>
      <c r="E1465" t="s">
        <v>1894</v>
      </c>
      <c r="F1465">
        <v>1</v>
      </c>
      <c r="G1465" t="s">
        <v>1357</v>
      </c>
      <c r="H1465" t="s">
        <v>1357</v>
      </c>
      <c r="I1465" t="s">
        <v>3547</v>
      </c>
      <c r="J1465">
        <v>0</v>
      </c>
      <c r="K1465" t="s">
        <v>3548</v>
      </c>
      <c r="L1465" s="1">
        <v>46196.068437499998</v>
      </c>
      <c r="M1465" s="1">
        <v>46196.06858796296</v>
      </c>
      <c r="N1465">
        <v>1301</v>
      </c>
      <c r="O1465" t="s">
        <v>1849</v>
      </c>
      <c r="P1465">
        <v>56</v>
      </c>
      <c r="Q1465">
        <v>5.6</v>
      </c>
      <c r="R1465" t="s">
        <v>1851</v>
      </c>
      <c r="S1465" t="s">
        <v>1851</v>
      </c>
      <c r="T1465" t="s">
        <v>1851</v>
      </c>
      <c r="U1465" t="s">
        <v>5086</v>
      </c>
      <c r="V1465" t="s">
        <v>1851</v>
      </c>
      <c r="W1465" t="s">
        <v>1851</v>
      </c>
      <c r="X1465" s="1">
        <v>46196.06858796296</v>
      </c>
    </row>
    <row r="1466" spans="1:24">
      <c r="A1466">
        <v>1377</v>
      </c>
      <c r="B1466" t="s">
        <v>1857</v>
      </c>
      <c r="C1466" t="s">
        <v>1858</v>
      </c>
      <c r="D1466">
        <v>4319109</v>
      </c>
      <c r="E1466" t="s">
        <v>1885</v>
      </c>
      <c r="F1466">
        <v>1</v>
      </c>
      <c r="G1466" t="s">
        <v>1807</v>
      </c>
      <c r="H1466" t="s">
        <v>3647</v>
      </c>
      <c r="I1466" t="s">
        <v>1887</v>
      </c>
      <c r="J1466">
        <v>1</v>
      </c>
      <c r="K1466" t="s">
        <v>1888</v>
      </c>
      <c r="L1466" s="1">
        <v>46196.068564814814</v>
      </c>
      <c r="M1466" s="1">
        <v>46196.068877314814</v>
      </c>
      <c r="N1466">
        <v>2726</v>
      </c>
      <c r="O1466" t="s">
        <v>1849</v>
      </c>
      <c r="P1466">
        <v>58</v>
      </c>
      <c r="Q1466">
        <v>5.8</v>
      </c>
      <c r="R1466" t="s">
        <v>5087</v>
      </c>
      <c r="S1466" t="s">
        <v>1851</v>
      </c>
      <c r="T1466" t="s">
        <v>1851</v>
      </c>
      <c r="U1466" t="s">
        <v>5088</v>
      </c>
      <c r="V1466" t="s">
        <v>1851</v>
      </c>
      <c r="W1466" t="s">
        <v>1851</v>
      </c>
      <c r="X1466" s="1">
        <v>46196.068877314814</v>
      </c>
    </row>
    <row r="1467" spans="1:24">
      <c r="A1467">
        <v>1378</v>
      </c>
      <c r="B1467" t="s">
        <v>1857</v>
      </c>
      <c r="C1467" t="s">
        <v>1858</v>
      </c>
      <c r="D1467">
        <v>2609006</v>
      </c>
      <c r="E1467" t="s">
        <v>1885</v>
      </c>
      <c r="F1467">
        <v>1</v>
      </c>
      <c r="G1467" t="s">
        <v>265</v>
      </c>
      <c r="H1467" t="s">
        <v>3634</v>
      </c>
      <c r="I1467" t="s">
        <v>1887</v>
      </c>
      <c r="J1467">
        <v>1</v>
      </c>
      <c r="K1467" t="s">
        <v>1888</v>
      </c>
      <c r="L1467" s="1">
        <v>46196.068437499998</v>
      </c>
      <c r="M1467" s="1">
        <v>46196.069062499999</v>
      </c>
      <c r="N1467">
        <v>5375</v>
      </c>
      <c r="O1467" t="s">
        <v>1849</v>
      </c>
      <c r="P1467">
        <v>83</v>
      </c>
      <c r="Q1467">
        <v>8.3000000000000007</v>
      </c>
      <c r="R1467" t="s">
        <v>5089</v>
      </c>
      <c r="S1467" t="s">
        <v>1851</v>
      </c>
      <c r="T1467" t="s">
        <v>1851</v>
      </c>
      <c r="U1467" t="s">
        <v>5090</v>
      </c>
      <c r="V1467" t="s">
        <v>1851</v>
      </c>
      <c r="W1467" t="s">
        <v>1851</v>
      </c>
      <c r="X1467" s="1">
        <v>46196.069062499999</v>
      </c>
    </row>
    <row r="1468" spans="1:24">
      <c r="A1468">
        <v>1379</v>
      </c>
      <c r="B1468" t="s">
        <v>1857</v>
      </c>
      <c r="C1468" t="s">
        <v>1858</v>
      </c>
      <c r="D1468">
        <v>4319109</v>
      </c>
      <c r="E1468" t="s">
        <v>1894</v>
      </c>
      <c r="F1468">
        <v>1</v>
      </c>
      <c r="G1468" t="s">
        <v>1807</v>
      </c>
      <c r="H1468" t="s">
        <v>1807</v>
      </c>
      <c r="I1468" t="s">
        <v>3650</v>
      </c>
      <c r="J1468">
        <v>0</v>
      </c>
      <c r="K1468" t="s">
        <v>3651</v>
      </c>
      <c r="L1468" s="1">
        <v>46196.069016203706</v>
      </c>
      <c r="M1468" s="1">
        <v>46196.069120370368</v>
      </c>
      <c r="N1468">
        <v>938</v>
      </c>
      <c r="O1468" t="s">
        <v>1849</v>
      </c>
      <c r="P1468">
        <v>60</v>
      </c>
      <c r="Q1468">
        <v>6</v>
      </c>
      <c r="R1468" t="s">
        <v>1851</v>
      </c>
      <c r="S1468" t="s">
        <v>1851</v>
      </c>
      <c r="T1468" t="s">
        <v>1851</v>
      </c>
      <c r="U1468" t="s">
        <v>5091</v>
      </c>
      <c r="V1468" t="s">
        <v>1851</v>
      </c>
      <c r="W1468" t="s">
        <v>1851</v>
      </c>
      <c r="X1468" s="1">
        <v>46196.069120370368</v>
      </c>
    </row>
    <row r="1469" spans="1:24">
      <c r="A1469">
        <v>1380</v>
      </c>
      <c r="B1469" t="s">
        <v>1857</v>
      </c>
      <c r="C1469" t="s">
        <v>1858</v>
      </c>
      <c r="D1469">
        <v>3302502</v>
      </c>
      <c r="E1469" t="s">
        <v>1885</v>
      </c>
      <c r="F1469">
        <v>1</v>
      </c>
      <c r="G1469" t="s">
        <v>1227</v>
      </c>
      <c r="H1469" t="s">
        <v>3550</v>
      </c>
      <c r="I1469" t="s">
        <v>1887</v>
      </c>
      <c r="J1469">
        <v>1</v>
      </c>
      <c r="K1469" t="s">
        <v>1888</v>
      </c>
      <c r="L1469" s="1">
        <v>46196.06863425926</v>
      </c>
      <c r="M1469" s="1">
        <v>46196.069201388891</v>
      </c>
      <c r="N1469">
        <v>4897</v>
      </c>
      <c r="O1469" t="s">
        <v>1849</v>
      </c>
      <c r="P1469">
        <v>73</v>
      </c>
      <c r="Q1469">
        <v>7.3</v>
      </c>
      <c r="R1469" t="s">
        <v>5092</v>
      </c>
      <c r="S1469" t="s">
        <v>1851</v>
      </c>
      <c r="T1469" t="s">
        <v>1851</v>
      </c>
      <c r="U1469" t="s">
        <v>5093</v>
      </c>
      <c r="V1469" t="s">
        <v>1851</v>
      </c>
      <c r="W1469" t="s">
        <v>1851</v>
      </c>
      <c r="X1469" s="1">
        <v>46196.069201388891</v>
      </c>
    </row>
    <row r="1470" spans="1:24">
      <c r="A1470">
        <v>1381</v>
      </c>
      <c r="B1470" t="s">
        <v>1857</v>
      </c>
      <c r="C1470" t="s">
        <v>1858</v>
      </c>
      <c r="D1470">
        <v>2609006</v>
      </c>
      <c r="E1470" t="s">
        <v>1894</v>
      </c>
      <c r="F1470">
        <v>1</v>
      </c>
      <c r="G1470" t="s">
        <v>265</v>
      </c>
      <c r="H1470" t="s">
        <v>265</v>
      </c>
      <c r="I1470" t="s">
        <v>3637</v>
      </c>
      <c r="J1470">
        <v>0</v>
      </c>
      <c r="K1470" t="s">
        <v>3638</v>
      </c>
      <c r="L1470" s="1">
        <v>46196.069201388891</v>
      </c>
      <c r="M1470" s="1">
        <v>46196.069340277776</v>
      </c>
      <c r="N1470">
        <v>1198</v>
      </c>
      <c r="O1470" t="s">
        <v>1849</v>
      </c>
      <c r="P1470">
        <v>81</v>
      </c>
      <c r="Q1470">
        <v>8.1</v>
      </c>
      <c r="R1470" t="s">
        <v>1851</v>
      </c>
      <c r="S1470" t="s">
        <v>1851</v>
      </c>
      <c r="T1470" t="s">
        <v>1851</v>
      </c>
      <c r="U1470" t="s">
        <v>5094</v>
      </c>
      <c r="V1470" t="s">
        <v>1851</v>
      </c>
      <c r="W1470" t="s">
        <v>1851</v>
      </c>
      <c r="X1470" s="1">
        <v>46196.069340277776</v>
      </c>
    </row>
    <row r="1471" spans="1:24">
      <c r="A1471">
        <v>1382</v>
      </c>
      <c r="B1471" t="s">
        <v>1857</v>
      </c>
      <c r="C1471" t="s">
        <v>1858</v>
      </c>
      <c r="D1471">
        <v>3302502</v>
      </c>
      <c r="E1471" t="s">
        <v>1894</v>
      </c>
      <c r="F1471">
        <v>1</v>
      </c>
      <c r="G1471" t="s">
        <v>1227</v>
      </c>
      <c r="H1471" t="s">
        <v>1227</v>
      </c>
      <c r="I1471" t="s">
        <v>3557</v>
      </c>
      <c r="J1471">
        <v>0</v>
      </c>
      <c r="K1471" t="s">
        <v>3558</v>
      </c>
      <c r="L1471" s="1">
        <v>46196.069340277776</v>
      </c>
      <c r="M1471" s="1">
        <v>46196.069467592592</v>
      </c>
      <c r="N1471">
        <v>1044</v>
      </c>
      <c r="O1471" t="s">
        <v>1849</v>
      </c>
      <c r="P1471">
        <v>71</v>
      </c>
      <c r="Q1471">
        <v>7.1</v>
      </c>
      <c r="R1471" t="s">
        <v>1851</v>
      </c>
      <c r="S1471" t="s">
        <v>1851</v>
      </c>
      <c r="T1471" t="s">
        <v>1851</v>
      </c>
      <c r="U1471" t="s">
        <v>5095</v>
      </c>
      <c r="V1471" t="s">
        <v>1851</v>
      </c>
      <c r="W1471" t="s">
        <v>1851</v>
      </c>
      <c r="X1471" s="1">
        <v>46196.069467592592</v>
      </c>
    </row>
    <row r="1472" spans="1:24">
      <c r="A1472">
        <v>1383</v>
      </c>
      <c r="B1472" t="s">
        <v>1857</v>
      </c>
      <c r="C1472" t="s">
        <v>1858</v>
      </c>
      <c r="D1472">
        <v>4320206</v>
      </c>
      <c r="E1472" t="s">
        <v>1885</v>
      </c>
      <c r="F1472">
        <v>1</v>
      </c>
      <c r="G1472" t="s">
        <v>1648</v>
      </c>
      <c r="H1472" t="s">
        <v>3660</v>
      </c>
      <c r="I1472" t="s">
        <v>1887</v>
      </c>
      <c r="J1472">
        <v>1</v>
      </c>
      <c r="K1472" t="s">
        <v>1888</v>
      </c>
      <c r="L1472" s="1">
        <v>46196.069166666668</v>
      </c>
      <c r="M1472" s="1">
        <v>46196.069618055553</v>
      </c>
      <c r="N1472">
        <v>3825</v>
      </c>
      <c r="O1472" t="s">
        <v>1849</v>
      </c>
      <c r="P1472">
        <v>44</v>
      </c>
      <c r="Q1472">
        <v>4.4000000000000004</v>
      </c>
      <c r="R1472" t="s">
        <v>5096</v>
      </c>
      <c r="S1472" t="s">
        <v>1851</v>
      </c>
      <c r="T1472" t="s">
        <v>1851</v>
      </c>
      <c r="U1472" t="s">
        <v>5097</v>
      </c>
      <c r="V1472" t="s">
        <v>1851</v>
      </c>
      <c r="W1472" t="s">
        <v>1851</v>
      </c>
      <c r="X1472" s="1">
        <v>46196.069618055553</v>
      </c>
    </row>
    <row r="1473" spans="1:24">
      <c r="A1473">
        <v>1384</v>
      </c>
      <c r="B1473" t="s">
        <v>1857</v>
      </c>
      <c r="C1473" t="s">
        <v>1858</v>
      </c>
      <c r="D1473">
        <v>2611705</v>
      </c>
      <c r="E1473" t="s">
        <v>1885</v>
      </c>
      <c r="F1473">
        <v>1</v>
      </c>
      <c r="G1473" t="s">
        <v>690</v>
      </c>
      <c r="H1473" t="s">
        <v>3640</v>
      </c>
      <c r="I1473" t="s">
        <v>1887</v>
      </c>
      <c r="J1473">
        <v>1</v>
      </c>
      <c r="K1473" t="s">
        <v>1888</v>
      </c>
      <c r="L1473" s="1">
        <v>46196.069386574076</v>
      </c>
      <c r="M1473" s="1">
        <v>46196.069699074076</v>
      </c>
      <c r="N1473">
        <v>2675</v>
      </c>
      <c r="O1473" t="s">
        <v>1849</v>
      </c>
      <c r="P1473">
        <v>65</v>
      </c>
      <c r="Q1473">
        <v>6.5</v>
      </c>
      <c r="R1473" t="s">
        <v>5098</v>
      </c>
      <c r="S1473" t="s">
        <v>1851</v>
      </c>
      <c r="T1473" t="s">
        <v>1851</v>
      </c>
      <c r="U1473" t="s">
        <v>5099</v>
      </c>
      <c r="V1473" t="s">
        <v>1851</v>
      </c>
      <c r="W1473" t="s">
        <v>1851</v>
      </c>
      <c r="X1473" s="1">
        <v>46196.069699074076</v>
      </c>
    </row>
    <row r="1474" spans="1:24">
      <c r="A1474">
        <v>1385</v>
      </c>
      <c r="B1474" t="s">
        <v>1857</v>
      </c>
      <c r="C1474" t="s">
        <v>1858</v>
      </c>
      <c r="D1474">
        <v>4320206</v>
      </c>
      <c r="E1474" t="s">
        <v>1894</v>
      </c>
      <c r="F1474">
        <v>1</v>
      </c>
      <c r="G1474" t="s">
        <v>1648</v>
      </c>
      <c r="H1474" t="s">
        <v>3663</v>
      </c>
      <c r="I1474" t="s">
        <v>3664</v>
      </c>
      <c r="J1474">
        <v>1</v>
      </c>
      <c r="K1474" t="s">
        <v>3665</v>
      </c>
      <c r="L1474" s="1">
        <v>46196.069745370369</v>
      </c>
      <c r="M1474" s="1">
        <v>46196.069826388892</v>
      </c>
      <c r="N1474">
        <v>697</v>
      </c>
      <c r="O1474" t="s">
        <v>1849</v>
      </c>
      <c r="P1474">
        <v>45</v>
      </c>
      <c r="Q1474">
        <v>4.5</v>
      </c>
      <c r="R1474" t="s">
        <v>1851</v>
      </c>
      <c r="S1474" t="s">
        <v>1851</v>
      </c>
      <c r="T1474" t="s">
        <v>1851</v>
      </c>
      <c r="U1474" t="s">
        <v>5100</v>
      </c>
      <c r="V1474" t="s">
        <v>1851</v>
      </c>
      <c r="W1474" t="s">
        <v>1851</v>
      </c>
      <c r="X1474" s="1">
        <v>46196.069826388892</v>
      </c>
    </row>
    <row r="1475" spans="1:24">
      <c r="A1475">
        <v>1386</v>
      </c>
      <c r="B1475" t="s">
        <v>1857</v>
      </c>
      <c r="C1475" t="s">
        <v>1858</v>
      </c>
      <c r="D1475">
        <v>2611705</v>
      </c>
      <c r="E1475" t="s">
        <v>1894</v>
      </c>
      <c r="F1475">
        <v>1</v>
      </c>
      <c r="G1475" t="s">
        <v>690</v>
      </c>
      <c r="H1475" t="s">
        <v>690</v>
      </c>
      <c r="I1475" t="s">
        <v>3643</v>
      </c>
      <c r="J1475">
        <v>0</v>
      </c>
      <c r="K1475" t="s">
        <v>3644</v>
      </c>
      <c r="L1475" s="1">
        <v>46196.069837962961</v>
      </c>
      <c r="M1475" s="1">
        <v>46196.069953703707</v>
      </c>
      <c r="N1475">
        <v>978</v>
      </c>
      <c r="O1475" t="s">
        <v>1849</v>
      </c>
      <c r="P1475">
        <v>68</v>
      </c>
      <c r="Q1475">
        <v>6.8</v>
      </c>
      <c r="R1475" t="s">
        <v>1851</v>
      </c>
      <c r="S1475" t="s">
        <v>1851</v>
      </c>
      <c r="T1475" t="s">
        <v>1851</v>
      </c>
      <c r="U1475" t="s">
        <v>5101</v>
      </c>
      <c r="V1475" t="s">
        <v>1851</v>
      </c>
      <c r="W1475" t="s">
        <v>1851</v>
      </c>
      <c r="X1475" s="1">
        <v>46196.069953703707</v>
      </c>
    </row>
    <row r="1476" spans="1:24">
      <c r="A1476">
        <v>1387</v>
      </c>
      <c r="B1476" t="s">
        <v>1857</v>
      </c>
      <c r="C1476" t="s">
        <v>1858</v>
      </c>
      <c r="D1476">
        <v>4321436</v>
      </c>
      <c r="E1476" t="s">
        <v>1885</v>
      </c>
      <c r="F1476">
        <v>1</v>
      </c>
      <c r="G1476" t="s">
        <v>1812</v>
      </c>
      <c r="H1476" t="s">
        <v>3671</v>
      </c>
      <c r="I1476" t="s">
        <v>1887</v>
      </c>
      <c r="J1476">
        <v>1</v>
      </c>
      <c r="K1476" t="s">
        <v>1888</v>
      </c>
      <c r="L1476" s="1">
        <v>46196.069872685184</v>
      </c>
      <c r="M1476" s="1">
        <v>46196.070011574076</v>
      </c>
      <c r="N1476">
        <v>1265</v>
      </c>
      <c r="O1476" t="s">
        <v>1849</v>
      </c>
      <c r="P1476">
        <v>92</v>
      </c>
      <c r="Q1476">
        <v>9.1999999999999993</v>
      </c>
      <c r="R1476" t="s">
        <v>5102</v>
      </c>
      <c r="S1476" t="s">
        <v>1851</v>
      </c>
      <c r="T1476" t="s">
        <v>1851</v>
      </c>
      <c r="U1476" t="s">
        <v>5103</v>
      </c>
      <c r="V1476" t="s">
        <v>1851</v>
      </c>
      <c r="W1476" t="s">
        <v>1851</v>
      </c>
      <c r="X1476" s="1">
        <v>46196.070011574076</v>
      </c>
    </row>
    <row r="1477" spans="1:24">
      <c r="A1477">
        <v>1388</v>
      </c>
      <c r="B1477" t="s">
        <v>1857</v>
      </c>
      <c r="C1477" t="s">
        <v>1858</v>
      </c>
      <c r="D1477">
        <v>3303856</v>
      </c>
      <c r="E1477" t="s">
        <v>1885</v>
      </c>
      <c r="F1477">
        <v>1</v>
      </c>
      <c r="G1477" t="s">
        <v>912</v>
      </c>
      <c r="H1477" t="s">
        <v>3572</v>
      </c>
      <c r="I1477" t="s">
        <v>1887</v>
      </c>
      <c r="J1477">
        <v>1</v>
      </c>
      <c r="K1477" t="s">
        <v>1888</v>
      </c>
      <c r="L1477" s="1">
        <v>46196.069525462961</v>
      </c>
      <c r="M1477" s="1">
        <v>46196.070081018515</v>
      </c>
      <c r="N1477">
        <v>4856</v>
      </c>
      <c r="O1477" t="s">
        <v>1849</v>
      </c>
      <c r="P1477">
        <v>71</v>
      </c>
      <c r="Q1477">
        <v>7.1</v>
      </c>
      <c r="R1477" t="s">
        <v>5104</v>
      </c>
      <c r="S1477" t="s">
        <v>1851</v>
      </c>
      <c r="T1477" t="s">
        <v>1851</v>
      </c>
      <c r="U1477" t="s">
        <v>5105</v>
      </c>
      <c r="V1477" t="s">
        <v>1851</v>
      </c>
      <c r="W1477" t="s">
        <v>1851</v>
      </c>
      <c r="X1477" s="1">
        <v>46196.070081018515</v>
      </c>
    </row>
    <row r="1478" spans="1:24">
      <c r="A1478">
        <v>1389</v>
      </c>
      <c r="B1478" t="s">
        <v>1857</v>
      </c>
      <c r="C1478" t="s">
        <v>1858</v>
      </c>
      <c r="D1478">
        <v>4321436</v>
      </c>
      <c r="E1478" t="s">
        <v>1894</v>
      </c>
      <c r="F1478">
        <v>1</v>
      </c>
      <c r="G1478" t="s">
        <v>1812</v>
      </c>
      <c r="H1478" t="s">
        <v>1812</v>
      </c>
      <c r="I1478" t="s">
        <v>3677</v>
      </c>
      <c r="J1478">
        <v>0</v>
      </c>
      <c r="K1478" t="s">
        <v>3678</v>
      </c>
      <c r="L1478" s="1">
        <v>46196.070150462961</v>
      </c>
      <c r="M1478" s="1">
        <v>46196.070370370369</v>
      </c>
      <c r="N1478">
        <v>1889</v>
      </c>
      <c r="O1478" t="s">
        <v>1849</v>
      </c>
      <c r="P1478">
        <v>69</v>
      </c>
      <c r="Q1478">
        <v>6.9</v>
      </c>
      <c r="R1478" t="s">
        <v>1851</v>
      </c>
      <c r="S1478" t="s">
        <v>1851</v>
      </c>
      <c r="T1478" t="s">
        <v>1851</v>
      </c>
      <c r="U1478" t="s">
        <v>5106</v>
      </c>
      <c r="V1478" t="s">
        <v>1851</v>
      </c>
      <c r="W1478" t="s">
        <v>1851</v>
      </c>
      <c r="X1478" s="1">
        <v>46196.070370370369</v>
      </c>
    </row>
    <row r="1479" spans="1:24">
      <c r="A1479">
        <v>1390</v>
      </c>
      <c r="B1479" t="s">
        <v>1857</v>
      </c>
      <c r="C1479" t="s">
        <v>1858</v>
      </c>
      <c r="D1479">
        <v>3303856</v>
      </c>
      <c r="E1479" t="s">
        <v>1894</v>
      </c>
      <c r="F1479">
        <v>1</v>
      </c>
      <c r="G1479" t="s">
        <v>912</v>
      </c>
      <c r="H1479" t="s">
        <v>3579</v>
      </c>
      <c r="I1479" t="s">
        <v>3580</v>
      </c>
      <c r="J1479">
        <v>1</v>
      </c>
      <c r="K1479" t="s">
        <v>3581</v>
      </c>
      <c r="L1479" s="1">
        <v>46196.070231481484</v>
      </c>
      <c r="M1479" s="1">
        <v>46196.070381944446</v>
      </c>
      <c r="N1479">
        <v>1243</v>
      </c>
      <c r="O1479" t="s">
        <v>1849</v>
      </c>
      <c r="P1479">
        <v>70</v>
      </c>
      <c r="Q1479">
        <v>7</v>
      </c>
      <c r="R1479" t="s">
        <v>1851</v>
      </c>
      <c r="S1479" t="s">
        <v>1851</v>
      </c>
      <c r="T1479" t="s">
        <v>1851</v>
      </c>
      <c r="U1479" t="s">
        <v>5107</v>
      </c>
      <c r="V1479" t="s">
        <v>1851</v>
      </c>
      <c r="W1479" t="s">
        <v>1851</v>
      </c>
      <c r="X1479" s="1">
        <v>46196.070381944446</v>
      </c>
    </row>
    <row r="1480" spans="1:24">
      <c r="A1480">
        <v>1391</v>
      </c>
      <c r="B1480" t="s">
        <v>1857</v>
      </c>
      <c r="C1480" t="s">
        <v>1858</v>
      </c>
      <c r="D1480">
        <v>2613701</v>
      </c>
      <c r="E1480" t="s">
        <v>1885</v>
      </c>
      <c r="F1480">
        <v>1</v>
      </c>
      <c r="G1480" t="s">
        <v>601</v>
      </c>
      <c r="H1480" t="s">
        <v>3684</v>
      </c>
      <c r="I1480" t="s">
        <v>1887</v>
      </c>
      <c r="J1480">
        <v>1</v>
      </c>
      <c r="K1480" t="s">
        <v>1888</v>
      </c>
      <c r="L1480" s="1">
        <v>46196.07</v>
      </c>
      <c r="M1480" s="1">
        <v>46196.070393518516</v>
      </c>
      <c r="N1480">
        <v>3333</v>
      </c>
      <c r="O1480" t="s">
        <v>1849</v>
      </c>
      <c r="P1480">
        <v>55</v>
      </c>
      <c r="Q1480">
        <v>5.5</v>
      </c>
      <c r="R1480" t="s">
        <v>5108</v>
      </c>
      <c r="S1480" t="s">
        <v>1851</v>
      </c>
      <c r="T1480" t="s">
        <v>1851</v>
      </c>
      <c r="U1480" t="s">
        <v>5109</v>
      </c>
      <c r="V1480" t="s">
        <v>1851</v>
      </c>
      <c r="W1480" t="s">
        <v>1851</v>
      </c>
      <c r="X1480" s="1">
        <v>46196.070393518516</v>
      </c>
    </row>
    <row r="1481" spans="1:24">
      <c r="A1481">
        <v>1392</v>
      </c>
      <c r="B1481" t="s">
        <v>1857</v>
      </c>
      <c r="C1481" t="s">
        <v>1858</v>
      </c>
      <c r="D1481">
        <v>2613701</v>
      </c>
      <c r="E1481" t="s">
        <v>1894</v>
      </c>
      <c r="F1481">
        <v>1</v>
      </c>
      <c r="G1481" t="s">
        <v>601</v>
      </c>
      <c r="H1481" t="s">
        <v>601</v>
      </c>
      <c r="I1481" t="s">
        <v>3703</v>
      </c>
      <c r="J1481">
        <v>0</v>
      </c>
      <c r="K1481" t="s">
        <v>3704</v>
      </c>
      <c r="L1481" s="1">
        <v>46196.070520833331</v>
      </c>
      <c r="M1481" s="1">
        <v>46196.07068287037</v>
      </c>
      <c r="N1481">
        <v>1469</v>
      </c>
      <c r="O1481" t="s">
        <v>1849</v>
      </c>
      <c r="P1481">
        <v>57</v>
      </c>
      <c r="Q1481">
        <v>5.7</v>
      </c>
      <c r="R1481" t="s">
        <v>1851</v>
      </c>
      <c r="S1481" t="s">
        <v>1851</v>
      </c>
      <c r="T1481" t="s">
        <v>1851</v>
      </c>
      <c r="U1481" t="s">
        <v>5110</v>
      </c>
      <c r="V1481" t="s">
        <v>1851</v>
      </c>
      <c r="W1481" t="s">
        <v>1851</v>
      </c>
      <c r="X1481" s="1">
        <v>46196.07068287037</v>
      </c>
    </row>
    <row r="1482" spans="1:24">
      <c r="A1482">
        <v>1393</v>
      </c>
      <c r="B1482" t="s">
        <v>1857</v>
      </c>
      <c r="C1482" t="s">
        <v>1858</v>
      </c>
      <c r="D1482">
        <v>4321634</v>
      </c>
      <c r="E1482" t="s">
        <v>1885</v>
      </c>
      <c r="F1482">
        <v>1</v>
      </c>
      <c r="G1482" t="s">
        <v>1797</v>
      </c>
      <c r="H1482" t="s">
        <v>3690</v>
      </c>
      <c r="I1482" t="s">
        <v>1887</v>
      </c>
      <c r="J1482">
        <v>1</v>
      </c>
      <c r="K1482" t="s">
        <v>1888</v>
      </c>
      <c r="L1482" s="1">
        <v>46196.070428240739</v>
      </c>
      <c r="M1482" s="1">
        <v>46196.071064814816</v>
      </c>
      <c r="N1482">
        <v>5436</v>
      </c>
      <c r="O1482" t="s">
        <v>1849</v>
      </c>
      <c r="P1482">
        <v>74</v>
      </c>
      <c r="Q1482">
        <v>7.4</v>
      </c>
      <c r="R1482" t="s">
        <v>5111</v>
      </c>
      <c r="S1482" t="s">
        <v>1851</v>
      </c>
      <c r="T1482" t="s">
        <v>1851</v>
      </c>
      <c r="U1482" t="s">
        <v>5112</v>
      </c>
      <c r="V1482" t="s">
        <v>1851</v>
      </c>
      <c r="W1482" t="s">
        <v>1851</v>
      </c>
      <c r="X1482" s="1">
        <v>46196.071064814816</v>
      </c>
    </row>
    <row r="1483" spans="1:24">
      <c r="A1483">
        <v>1394</v>
      </c>
      <c r="B1483" t="s">
        <v>1857</v>
      </c>
      <c r="C1483" t="s">
        <v>1858</v>
      </c>
      <c r="D1483">
        <v>2614006</v>
      </c>
      <c r="E1483" t="s">
        <v>1885</v>
      </c>
      <c r="F1483">
        <v>1</v>
      </c>
      <c r="G1483" t="s">
        <v>233</v>
      </c>
      <c r="H1483" t="s">
        <v>3721</v>
      </c>
      <c r="I1483" t="s">
        <v>1887</v>
      </c>
      <c r="J1483">
        <v>1</v>
      </c>
      <c r="K1483" t="s">
        <v>1888</v>
      </c>
      <c r="L1483" s="1">
        <v>46196.070729166669</v>
      </c>
      <c r="M1483" s="1">
        <v>46196.071122685185</v>
      </c>
      <c r="N1483">
        <v>3335</v>
      </c>
      <c r="O1483" t="s">
        <v>1849</v>
      </c>
      <c r="P1483">
        <v>63</v>
      </c>
      <c r="Q1483">
        <v>6.3</v>
      </c>
      <c r="R1483" t="s">
        <v>5113</v>
      </c>
      <c r="S1483" t="s">
        <v>1851</v>
      </c>
      <c r="T1483" t="s">
        <v>1851</v>
      </c>
      <c r="U1483" t="s">
        <v>5114</v>
      </c>
      <c r="V1483" t="s">
        <v>1851</v>
      </c>
      <c r="W1483" t="s">
        <v>1851</v>
      </c>
      <c r="X1483" s="1">
        <v>46196.071122685185</v>
      </c>
    </row>
    <row r="1484" spans="1:24">
      <c r="A1484">
        <v>1395</v>
      </c>
      <c r="B1484" t="s">
        <v>1857</v>
      </c>
      <c r="C1484" t="s">
        <v>1858</v>
      </c>
      <c r="D1484">
        <v>4321634</v>
      </c>
      <c r="E1484" t="s">
        <v>1894</v>
      </c>
      <c r="F1484">
        <v>1</v>
      </c>
      <c r="G1484" t="s">
        <v>1797</v>
      </c>
      <c r="H1484" t="s">
        <v>1797</v>
      </c>
      <c r="I1484" t="s">
        <v>3697</v>
      </c>
      <c r="J1484">
        <v>0</v>
      </c>
      <c r="K1484" t="s">
        <v>3698</v>
      </c>
      <c r="L1484" s="1">
        <v>46196.071192129632</v>
      </c>
      <c r="M1484" s="1">
        <v>46196.071319444447</v>
      </c>
      <c r="N1484">
        <v>1147</v>
      </c>
      <c r="O1484" t="s">
        <v>1849</v>
      </c>
      <c r="P1484">
        <v>73</v>
      </c>
      <c r="Q1484">
        <v>7.3</v>
      </c>
      <c r="R1484" t="s">
        <v>1851</v>
      </c>
      <c r="S1484" t="s">
        <v>1851</v>
      </c>
      <c r="T1484" t="s">
        <v>1851</v>
      </c>
      <c r="U1484" t="s">
        <v>5115</v>
      </c>
      <c r="V1484" t="s">
        <v>1851</v>
      </c>
      <c r="W1484" t="s">
        <v>1851</v>
      </c>
      <c r="X1484" s="1">
        <v>46196.071319444447</v>
      </c>
    </row>
    <row r="1485" spans="1:24">
      <c r="A1485">
        <v>1396</v>
      </c>
      <c r="B1485" t="s">
        <v>1857</v>
      </c>
      <c r="C1485" t="s">
        <v>1858</v>
      </c>
      <c r="D1485">
        <v>2614006</v>
      </c>
      <c r="E1485" t="s">
        <v>1894</v>
      </c>
      <c r="F1485">
        <v>1</v>
      </c>
      <c r="G1485" t="s">
        <v>233</v>
      </c>
      <c r="H1485" t="s">
        <v>233</v>
      </c>
      <c r="I1485" t="s">
        <v>3727</v>
      </c>
      <c r="J1485">
        <v>0</v>
      </c>
      <c r="K1485" t="s">
        <v>3728</v>
      </c>
      <c r="L1485" s="1">
        <v>46196.071261574078</v>
      </c>
      <c r="M1485" s="1">
        <v>46196.071388888886</v>
      </c>
      <c r="N1485">
        <v>1090</v>
      </c>
      <c r="O1485" t="s">
        <v>1849</v>
      </c>
      <c r="P1485">
        <v>66</v>
      </c>
      <c r="Q1485">
        <v>6.6</v>
      </c>
      <c r="R1485" t="s">
        <v>1851</v>
      </c>
      <c r="S1485" t="s">
        <v>1851</v>
      </c>
      <c r="T1485" t="s">
        <v>1851</v>
      </c>
      <c r="U1485" t="s">
        <v>5116</v>
      </c>
      <c r="V1485" t="s">
        <v>1851</v>
      </c>
      <c r="W1485" t="s">
        <v>1851</v>
      </c>
      <c r="X1485" s="1">
        <v>46196.071388888886</v>
      </c>
    </row>
    <row r="1486" spans="1:24">
      <c r="A1486">
        <v>1397</v>
      </c>
      <c r="B1486" t="s">
        <v>1857</v>
      </c>
      <c r="C1486" t="s">
        <v>1858</v>
      </c>
      <c r="D1486">
        <v>4322327</v>
      </c>
      <c r="E1486" t="s">
        <v>1885</v>
      </c>
      <c r="F1486">
        <v>1</v>
      </c>
      <c r="G1486" t="s">
        <v>1723</v>
      </c>
      <c r="H1486" t="s">
        <v>3709</v>
      </c>
      <c r="I1486" t="s">
        <v>1887</v>
      </c>
      <c r="J1486">
        <v>1</v>
      </c>
      <c r="K1486" t="s">
        <v>1888</v>
      </c>
      <c r="L1486" s="1">
        <v>46196.07136574074</v>
      </c>
      <c r="M1486" s="1">
        <v>46196.071828703702</v>
      </c>
      <c r="N1486">
        <v>3971</v>
      </c>
      <c r="O1486" t="s">
        <v>1849</v>
      </c>
      <c r="P1486">
        <v>67</v>
      </c>
      <c r="Q1486">
        <v>6.7</v>
      </c>
      <c r="R1486" t="s">
        <v>5117</v>
      </c>
      <c r="S1486" t="s">
        <v>1851</v>
      </c>
      <c r="T1486" t="s">
        <v>1851</v>
      </c>
      <c r="U1486" t="s">
        <v>5118</v>
      </c>
      <c r="V1486" t="s">
        <v>1851</v>
      </c>
      <c r="W1486" t="s">
        <v>1851</v>
      </c>
      <c r="X1486" s="1">
        <v>46196.071828703702</v>
      </c>
    </row>
    <row r="1487" spans="1:24">
      <c r="A1487">
        <v>1398</v>
      </c>
      <c r="B1487" t="s">
        <v>1857</v>
      </c>
      <c r="C1487" t="s">
        <v>1858</v>
      </c>
      <c r="D1487">
        <v>4322327</v>
      </c>
      <c r="E1487" t="s">
        <v>1894</v>
      </c>
      <c r="F1487">
        <v>1</v>
      </c>
      <c r="G1487" t="s">
        <v>1723</v>
      </c>
      <c r="H1487" t="s">
        <v>1723</v>
      </c>
      <c r="I1487" t="s">
        <v>3712</v>
      </c>
      <c r="J1487">
        <v>0</v>
      </c>
      <c r="K1487" t="s">
        <v>3713</v>
      </c>
      <c r="L1487" s="1">
        <v>46196.071967592594</v>
      </c>
      <c r="M1487" s="1">
        <v>46196.072094907409</v>
      </c>
      <c r="N1487">
        <v>1111</v>
      </c>
      <c r="O1487" t="s">
        <v>1849</v>
      </c>
      <c r="P1487">
        <v>69</v>
      </c>
      <c r="Q1487">
        <v>6.9</v>
      </c>
      <c r="R1487" t="s">
        <v>1851</v>
      </c>
      <c r="S1487" t="s">
        <v>1851</v>
      </c>
      <c r="T1487" t="s">
        <v>1851</v>
      </c>
      <c r="U1487" t="s">
        <v>5119</v>
      </c>
      <c r="V1487" t="s">
        <v>1851</v>
      </c>
      <c r="W1487" t="s">
        <v>1851</v>
      </c>
      <c r="X1487" s="1">
        <v>46196.072094907409</v>
      </c>
    </row>
    <row r="1488" spans="1:24">
      <c r="A1488">
        <v>1399</v>
      </c>
      <c r="B1488" t="s">
        <v>1857</v>
      </c>
      <c r="C1488" t="s">
        <v>1858</v>
      </c>
      <c r="D1488">
        <v>4322608</v>
      </c>
      <c r="E1488" t="s">
        <v>1885</v>
      </c>
      <c r="F1488">
        <v>1</v>
      </c>
      <c r="G1488" t="s">
        <v>1595</v>
      </c>
      <c r="H1488" t="s">
        <v>3715</v>
      </c>
      <c r="I1488" t="s">
        <v>1887</v>
      </c>
      <c r="J1488">
        <v>1</v>
      </c>
      <c r="K1488" t="s">
        <v>1888</v>
      </c>
      <c r="L1488" s="1">
        <v>46196.072129629632</v>
      </c>
      <c r="M1488" s="1">
        <v>46196.072337962964</v>
      </c>
      <c r="N1488">
        <v>1724</v>
      </c>
      <c r="O1488" t="s">
        <v>1849</v>
      </c>
      <c r="P1488">
        <v>58</v>
      </c>
      <c r="Q1488">
        <v>5.8</v>
      </c>
      <c r="R1488" t="s">
        <v>5120</v>
      </c>
      <c r="S1488" t="s">
        <v>1851</v>
      </c>
      <c r="T1488" t="s">
        <v>1851</v>
      </c>
      <c r="U1488" t="s">
        <v>5121</v>
      </c>
      <c r="V1488" t="s">
        <v>1851</v>
      </c>
      <c r="W1488" t="s">
        <v>1851</v>
      </c>
      <c r="X1488" s="1">
        <v>46196.072337962964</v>
      </c>
    </row>
    <row r="1489" spans="1:24">
      <c r="A1489">
        <v>1400</v>
      </c>
      <c r="B1489" t="s">
        <v>1857</v>
      </c>
      <c r="C1489" t="s">
        <v>1858</v>
      </c>
      <c r="D1489">
        <v>3500808</v>
      </c>
      <c r="E1489" t="s">
        <v>1885</v>
      </c>
      <c r="F1489">
        <v>1</v>
      </c>
      <c r="G1489" t="s">
        <v>1009</v>
      </c>
      <c r="H1489" t="s">
        <v>3586</v>
      </c>
      <c r="I1489" t="s">
        <v>1887</v>
      </c>
      <c r="J1489">
        <v>1</v>
      </c>
      <c r="K1489" t="s">
        <v>1888</v>
      </c>
      <c r="L1489" s="1">
        <v>46196.070428240739</v>
      </c>
      <c r="M1489" s="1">
        <v>46196.072650462964</v>
      </c>
      <c r="N1489">
        <v>19178</v>
      </c>
      <c r="O1489" t="s">
        <v>1854</v>
      </c>
      <c r="R1489" t="s">
        <v>5122</v>
      </c>
      <c r="S1489" t="s">
        <v>1851</v>
      </c>
      <c r="T1489" t="s">
        <v>1851</v>
      </c>
      <c r="U1489" t="s">
        <v>5123</v>
      </c>
      <c r="V1489" t="s">
        <v>1854</v>
      </c>
      <c r="W1489" t="s">
        <v>1851</v>
      </c>
      <c r="X1489" s="1">
        <v>46196.072650462964</v>
      </c>
    </row>
    <row r="1490" spans="1:24">
      <c r="A1490">
        <v>1401</v>
      </c>
      <c r="B1490" t="s">
        <v>1857</v>
      </c>
      <c r="C1490" t="s">
        <v>1858</v>
      </c>
      <c r="D1490">
        <v>4322608</v>
      </c>
      <c r="E1490" t="s">
        <v>1894</v>
      </c>
      <c r="F1490">
        <v>1</v>
      </c>
      <c r="G1490" t="s">
        <v>1595</v>
      </c>
      <c r="H1490" t="s">
        <v>1595</v>
      </c>
      <c r="I1490" t="s">
        <v>3724</v>
      </c>
      <c r="J1490">
        <v>0</v>
      </c>
      <c r="K1490" t="s">
        <v>3725</v>
      </c>
      <c r="L1490" s="1">
        <v>46196.072476851848</v>
      </c>
      <c r="M1490" s="1">
        <v>46196.07271990741</v>
      </c>
      <c r="N1490">
        <v>2177</v>
      </c>
      <c r="O1490" t="s">
        <v>1849</v>
      </c>
      <c r="P1490">
        <v>66</v>
      </c>
      <c r="Q1490">
        <v>6.6</v>
      </c>
      <c r="R1490" t="s">
        <v>1851</v>
      </c>
      <c r="S1490" t="s">
        <v>1851</v>
      </c>
      <c r="T1490" t="s">
        <v>1851</v>
      </c>
      <c r="U1490" t="s">
        <v>5124</v>
      </c>
      <c r="V1490" t="s">
        <v>1851</v>
      </c>
      <c r="W1490" t="s">
        <v>1851</v>
      </c>
      <c r="X1490" s="1">
        <v>46196.07271990741</v>
      </c>
    </row>
    <row r="1491" spans="1:24">
      <c r="A1491">
        <v>1402</v>
      </c>
      <c r="B1491" t="s">
        <v>1857</v>
      </c>
      <c r="C1491" t="s">
        <v>1858</v>
      </c>
      <c r="D1491">
        <v>3500808</v>
      </c>
      <c r="E1491" t="s">
        <v>1885</v>
      </c>
      <c r="F1491">
        <v>2</v>
      </c>
      <c r="G1491" t="s">
        <v>1009</v>
      </c>
      <c r="H1491" t="s">
        <v>3586</v>
      </c>
      <c r="I1491" t="s">
        <v>1887</v>
      </c>
      <c r="J1491">
        <v>1</v>
      </c>
      <c r="K1491" t="s">
        <v>1888</v>
      </c>
      <c r="L1491" s="1">
        <v>46196.072824074072</v>
      </c>
      <c r="M1491" s="1">
        <v>46196.073055555556</v>
      </c>
      <c r="N1491">
        <v>1948</v>
      </c>
      <c r="O1491" t="s">
        <v>1849</v>
      </c>
      <c r="P1491">
        <v>92</v>
      </c>
      <c r="Q1491">
        <v>9.1999999999999993</v>
      </c>
      <c r="R1491" t="s">
        <v>5125</v>
      </c>
      <c r="S1491" t="s">
        <v>1851</v>
      </c>
      <c r="T1491" t="s">
        <v>1851</v>
      </c>
      <c r="U1491" t="s">
        <v>5123</v>
      </c>
      <c r="V1491" t="s">
        <v>1851</v>
      </c>
      <c r="W1491" t="s">
        <v>1851</v>
      </c>
      <c r="X1491" s="1">
        <v>46196.073055555556</v>
      </c>
    </row>
    <row r="1492" spans="1:24">
      <c r="A1492">
        <v>1403</v>
      </c>
      <c r="B1492" t="s">
        <v>1857</v>
      </c>
      <c r="C1492" t="s">
        <v>1858</v>
      </c>
      <c r="D1492">
        <v>4200606</v>
      </c>
      <c r="E1492" t="s">
        <v>1885</v>
      </c>
      <c r="F1492">
        <v>1</v>
      </c>
      <c r="G1492" t="s">
        <v>1510</v>
      </c>
      <c r="H1492" t="s">
        <v>3733</v>
      </c>
      <c r="I1492" t="s">
        <v>1887</v>
      </c>
      <c r="J1492">
        <v>1</v>
      </c>
      <c r="K1492" t="s">
        <v>1888</v>
      </c>
      <c r="L1492" s="1">
        <v>46196.072766203702</v>
      </c>
      <c r="M1492" s="1">
        <v>46196.073055555556</v>
      </c>
      <c r="N1492">
        <v>2518</v>
      </c>
      <c r="O1492" t="s">
        <v>1849</v>
      </c>
      <c r="P1492">
        <v>64</v>
      </c>
      <c r="Q1492">
        <v>6.4</v>
      </c>
      <c r="R1492" t="s">
        <v>5126</v>
      </c>
      <c r="S1492" t="s">
        <v>1851</v>
      </c>
      <c r="T1492" t="s">
        <v>1851</v>
      </c>
      <c r="U1492" t="s">
        <v>5127</v>
      </c>
      <c r="V1492" t="s">
        <v>1851</v>
      </c>
      <c r="W1492" t="s">
        <v>1851</v>
      </c>
      <c r="X1492" s="1">
        <v>46196.073055555556</v>
      </c>
    </row>
    <row r="1493" spans="1:24">
      <c r="A1493">
        <v>1404</v>
      </c>
      <c r="B1493" t="s">
        <v>1857</v>
      </c>
      <c r="C1493" t="s">
        <v>1858</v>
      </c>
      <c r="D1493">
        <v>4200606</v>
      </c>
      <c r="E1493" t="s">
        <v>1894</v>
      </c>
      <c r="F1493">
        <v>1</v>
      </c>
      <c r="G1493" t="s">
        <v>1510</v>
      </c>
      <c r="H1493" t="s">
        <v>3736</v>
      </c>
      <c r="I1493" t="s">
        <v>3737</v>
      </c>
      <c r="J1493">
        <v>1</v>
      </c>
      <c r="K1493" t="s">
        <v>3738</v>
      </c>
      <c r="L1493" s="1">
        <v>46196.073194444441</v>
      </c>
      <c r="M1493" s="1">
        <v>46196.073310185187</v>
      </c>
      <c r="N1493">
        <v>949</v>
      </c>
      <c r="O1493" t="s">
        <v>1849</v>
      </c>
      <c r="P1493">
        <v>68</v>
      </c>
      <c r="Q1493">
        <v>6.8</v>
      </c>
      <c r="R1493" t="s">
        <v>1851</v>
      </c>
      <c r="S1493" t="s">
        <v>1851</v>
      </c>
      <c r="T1493" t="s">
        <v>1851</v>
      </c>
      <c r="U1493" t="s">
        <v>5128</v>
      </c>
      <c r="V1493" t="s">
        <v>1851</v>
      </c>
      <c r="W1493" t="s">
        <v>1851</v>
      </c>
      <c r="X1493" s="1">
        <v>46196.073310185187</v>
      </c>
    </row>
    <row r="1494" spans="1:24">
      <c r="A1494">
        <v>1405</v>
      </c>
      <c r="B1494" t="s">
        <v>1857</v>
      </c>
      <c r="C1494" t="s">
        <v>1858</v>
      </c>
      <c r="D1494">
        <v>3500808</v>
      </c>
      <c r="E1494" t="s">
        <v>1894</v>
      </c>
      <c r="F1494">
        <v>1</v>
      </c>
      <c r="G1494" t="s">
        <v>1009</v>
      </c>
      <c r="H1494" t="s">
        <v>1009</v>
      </c>
      <c r="I1494" t="s">
        <v>3592</v>
      </c>
      <c r="J1494">
        <v>0</v>
      </c>
      <c r="K1494" t="s">
        <v>3593</v>
      </c>
      <c r="L1494" s="1">
        <v>46196.073194444441</v>
      </c>
      <c r="M1494" s="1">
        <v>46196.073333333334</v>
      </c>
      <c r="N1494">
        <v>1261</v>
      </c>
      <c r="O1494" t="s">
        <v>1849</v>
      </c>
      <c r="P1494">
        <v>48</v>
      </c>
      <c r="Q1494">
        <v>4.8</v>
      </c>
      <c r="R1494" t="s">
        <v>1851</v>
      </c>
      <c r="S1494" t="s">
        <v>1851</v>
      </c>
      <c r="T1494" t="s">
        <v>1851</v>
      </c>
      <c r="U1494" t="s">
        <v>5129</v>
      </c>
      <c r="V1494" t="s">
        <v>1851</v>
      </c>
      <c r="W1494" t="s">
        <v>1851</v>
      </c>
      <c r="X1494" s="1">
        <v>46196.073333333334</v>
      </c>
    </row>
    <row r="1495" spans="1:24">
      <c r="A1495">
        <v>1406</v>
      </c>
      <c r="B1495" t="s">
        <v>1857</v>
      </c>
      <c r="C1495" t="s">
        <v>1858</v>
      </c>
      <c r="D1495">
        <v>2614501</v>
      </c>
      <c r="E1495" t="s">
        <v>1885</v>
      </c>
      <c r="F1495">
        <v>1</v>
      </c>
      <c r="G1495" t="s">
        <v>740</v>
      </c>
      <c r="H1495" t="s">
        <v>3740</v>
      </c>
      <c r="I1495" t="s">
        <v>1887</v>
      </c>
      <c r="J1495">
        <v>1</v>
      </c>
      <c r="K1495" t="s">
        <v>1888</v>
      </c>
      <c r="L1495" s="1">
        <v>46196.071446759262</v>
      </c>
      <c r="M1495" s="1">
        <v>46196.073622685188</v>
      </c>
      <c r="N1495">
        <v>18780</v>
      </c>
      <c r="O1495" t="s">
        <v>1854</v>
      </c>
      <c r="R1495" t="s">
        <v>5130</v>
      </c>
      <c r="S1495" t="s">
        <v>1851</v>
      </c>
      <c r="T1495" t="s">
        <v>1851</v>
      </c>
      <c r="U1495" t="s">
        <v>5131</v>
      </c>
      <c r="V1495" t="s">
        <v>1854</v>
      </c>
      <c r="W1495" t="s">
        <v>1851</v>
      </c>
      <c r="X1495" s="1">
        <v>46196.073622685188</v>
      </c>
    </row>
    <row r="1496" spans="1:24">
      <c r="A1496">
        <v>1407</v>
      </c>
      <c r="B1496" t="s">
        <v>1857</v>
      </c>
      <c r="C1496" t="s">
        <v>1858</v>
      </c>
      <c r="D1496">
        <v>4203204</v>
      </c>
      <c r="E1496" t="s">
        <v>1885</v>
      </c>
      <c r="F1496">
        <v>1</v>
      </c>
      <c r="G1496" t="s">
        <v>1540</v>
      </c>
      <c r="H1496" t="s">
        <v>3746</v>
      </c>
      <c r="I1496" t="s">
        <v>1887</v>
      </c>
      <c r="J1496">
        <v>1</v>
      </c>
      <c r="K1496" t="s">
        <v>1888</v>
      </c>
      <c r="L1496" s="1">
        <v>46196.07335648148</v>
      </c>
      <c r="M1496" s="1">
        <v>46196.074074074073</v>
      </c>
      <c r="N1496">
        <v>6244</v>
      </c>
      <c r="O1496" t="s">
        <v>1849</v>
      </c>
      <c r="P1496">
        <v>76</v>
      </c>
      <c r="Q1496">
        <v>7.6</v>
      </c>
      <c r="R1496" t="s">
        <v>5132</v>
      </c>
      <c r="S1496" t="s">
        <v>1851</v>
      </c>
      <c r="T1496" t="s">
        <v>1851</v>
      </c>
      <c r="U1496" t="s">
        <v>5133</v>
      </c>
      <c r="V1496" t="s">
        <v>1851</v>
      </c>
      <c r="W1496" t="s">
        <v>1851</v>
      </c>
      <c r="X1496" s="1">
        <v>46196.074074074073</v>
      </c>
    </row>
    <row r="1497" spans="1:24">
      <c r="A1497">
        <v>1408</v>
      </c>
      <c r="B1497" t="s">
        <v>1857</v>
      </c>
      <c r="C1497" t="s">
        <v>1858</v>
      </c>
      <c r="D1497">
        <v>2614501</v>
      </c>
      <c r="E1497" t="s">
        <v>1885</v>
      </c>
      <c r="F1497">
        <v>2</v>
      </c>
      <c r="G1497" t="s">
        <v>740</v>
      </c>
      <c r="H1497" t="s">
        <v>3740</v>
      </c>
      <c r="I1497" t="s">
        <v>1887</v>
      </c>
      <c r="J1497">
        <v>1</v>
      </c>
      <c r="K1497" t="s">
        <v>1888</v>
      </c>
      <c r="L1497" s="1">
        <v>46196.073831018519</v>
      </c>
      <c r="M1497" s="1">
        <v>46196.074270833335</v>
      </c>
      <c r="N1497">
        <v>3868</v>
      </c>
      <c r="O1497" t="s">
        <v>1849</v>
      </c>
      <c r="P1497">
        <v>66</v>
      </c>
      <c r="Q1497">
        <v>6.6</v>
      </c>
      <c r="R1497" t="s">
        <v>5134</v>
      </c>
      <c r="S1497" t="s">
        <v>1851</v>
      </c>
      <c r="T1497" t="s">
        <v>1851</v>
      </c>
      <c r="U1497" t="s">
        <v>5131</v>
      </c>
      <c r="V1497" t="s">
        <v>1851</v>
      </c>
      <c r="W1497" t="s">
        <v>1851</v>
      </c>
      <c r="X1497" s="1">
        <v>46196.074270833335</v>
      </c>
    </row>
    <row r="1498" spans="1:24">
      <c r="A1498">
        <v>1409</v>
      </c>
      <c r="B1498" t="s">
        <v>1857</v>
      </c>
      <c r="C1498" t="s">
        <v>1858</v>
      </c>
      <c r="D1498">
        <v>2614501</v>
      </c>
      <c r="E1498" t="s">
        <v>1894</v>
      </c>
      <c r="F1498">
        <v>1</v>
      </c>
      <c r="G1498" t="s">
        <v>740</v>
      </c>
      <c r="H1498" t="s">
        <v>740</v>
      </c>
      <c r="I1498" t="s">
        <v>3743</v>
      </c>
      <c r="J1498">
        <v>0</v>
      </c>
      <c r="K1498" t="s">
        <v>3744</v>
      </c>
      <c r="L1498" s="1">
        <v>46196.074421296296</v>
      </c>
      <c r="M1498" s="1">
        <v>46196.074548611112</v>
      </c>
      <c r="N1498">
        <v>1057</v>
      </c>
      <c r="O1498" t="s">
        <v>1849</v>
      </c>
      <c r="P1498">
        <v>65</v>
      </c>
      <c r="Q1498">
        <v>6.5</v>
      </c>
      <c r="R1498" t="s">
        <v>1851</v>
      </c>
      <c r="S1498" t="s">
        <v>1851</v>
      </c>
      <c r="T1498" t="s">
        <v>1851</v>
      </c>
      <c r="U1498" t="s">
        <v>5135</v>
      </c>
      <c r="V1498" t="s">
        <v>1851</v>
      </c>
      <c r="W1498" t="s">
        <v>1851</v>
      </c>
      <c r="X1498" s="1">
        <v>46196.074548611112</v>
      </c>
    </row>
    <row r="1499" spans="1:24">
      <c r="A1499">
        <v>1410</v>
      </c>
      <c r="B1499" t="s">
        <v>1857</v>
      </c>
      <c r="C1499" t="s">
        <v>1858</v>
      </c>
      <c r="D1499">
        <v>4203204</v>
      </c>
      <c r="E1499" t="s">
        <v>1894</v>
      </c>
      <c r="F1499">
        <v>1</v>
      </c>
      <c r="G1499" t="s">
        <v>1540</v>
      </c>
      <c r="H1499" t="s">
        <v>3749</v>
      </c>
      <c r="I1499" t="s">
        <v>3750</v>
      </c>
      <c r="J1499">
        <v>1</v>
      </c>
      <c r="K1499" t="s">
        <v>3751</v>
      </c>
      <c r="L1499" s="1">
        <v>46196.074212962965</v>
      </c>
      <c r="M1499" s="1">
        <v>46196.074548611112</v>
      </c>
      <c r="N1499">
        <v>2903</v>
      </c>
      <c r="O1499" t="s">
        <v>1849</v>
      </c>
      <c r="P1499">
        <v>78</v>
      </c>
      <c r="Q1499">
        <v>7.8</v>
      </c>
      <c r="R1499" t="s">
        <v>1851</v>
      </c>
      <c r="S1499" t="s">
        <v>1851</v>
      </c>
      <c r="T1499" t="s">
        <v>1851</v>
      </c>
      <c r="U1499" t="s">
        <v>5136</v>
      </c>
      <c r="V1499" t="s">
        <v>1851</v>
      </c>
      <c r="W1499" t="s">
        <v>1851</v>
      </c>
      <c r="X1499" s="1">
        <v>46196.074548611112</v>
      </c>
    </row>
    <row r="1500" spans="1:24">
      <c r="A1500">
        <v>1411</v>
      </c>
      <c r="B1500" t="s">
        <v>1857</v>
      </c>
      <c r="C1500" t="s">
        <v>1858</v>
      </c>
      <c r="D1500">
        <v>3506904</v>
      </c>
      <c r="E1500" t="s">
        <v>1885</v>
      </c>
      <c r="F1500">
        <v>1</v>
      </c>
      <c r="G1500" t="s">
        <v>1352</v>
      </c>
      <c r="H1500" t="s">
        <v>3612</v>
      </c>
      <c r="I1500" t="s">
        <v>1887</v>
      </c>
      <c r="J1500">
        <v>1</v>
      </c>
      <c r="K1500" t="s">
        <v>1888</v>
      </c>
      <c r="L1500" s="1">
        <v>46196.07340277778</v>
      </c>
      <c r="M1500" s="1">
        <v>46196.074918981481</v>
      </c>
      <c r="N1500">
        <v>13105</v>
      </c>
      <c r="O1500" t="s">
        <v>1849</v>
      </c>
      <c r="P1500">
        <v>66</v>
      </c>
      <c r="Q1500">
        <v>6.6</v>
      </c>
      <c r="R1500" t="s">
        <v>5137</v>
      </c>
      <c r="S1500" t="s">
        <v>1851</v>
      </c>
      <c r="T1500" t="s">
        <v>1851</v>
      </c>
      <c r="U1500" t="s">
        <v>5138</v>
      </c>
      <c r="V1500" t="s">
        <v>1851</v>
      </c>
      <c r="W1500" t="s">
        <v>1851</v>
      </c>
      <c r="X1500" s="1">
        <v>46196.074918981481</v>
      </c>
    </row>
    <row r="1501" spans="1:24">
      <c r="A1501">
        <v>1412</v>
      </c>
      <c r="B1501" t="s">
        <v>1857</v>
      </c>
      <c r="C1501" t="s">
        <v>1858</v>
      </c>
      <c r="D1501">
        <v>2201507</v>
      </c>
      <c r="E1501" t="s">
        <v>1885</v>
      </c>
      <c r="F1501">
        <v>1</v>
      </c>
      <c r="G1501" t="s">
        <v>546</v>
      </c>
      <c r="H1501" t="s">
        <v>3756</v>
      </c>
      <c r="I1501" t="s">
        <v>1887</v>
      </c>
      <c r="J1501">
        <v>1</v>
      </c>
      <c r="K1501" t="s">
        <v>1888</v>
      </c>
      <c r="L1501" s="1">
        <v>46196.074606481481</v>
      </c>
      <c r="M1501" s="1">
        <v>46196.074930555558</v>
      </c>
      <c r="N1501">
        <v>2813</v>
      </c>
      <c r="O1501" t="s">
        <v>1849</v>
      </c>
      <c r="P1501">
        <v>73</v>
      </c>
      <c r="Q1501">
        <v>7.3</v>
      </c>
      <c r="R1501" t="s">
        <v>5139</v>
      </c>
      <c r="S1501" t="s">
        <v>1851</v>
      </c>
      <c r="T1501" t="s">
        <v>1851</v>
      </c>
      <c r="U1501" t="s">
        <v>5140</v>
      </c>
      <c r="V1501" t="s">
        <v>1851</v>
      </c>
      <c r="W1501" t="s">
        <v>1851</v>
      </c>
      <c r="X1501" s="1">
        <v>46196.074930555558</v>
      </c>
    </row>
    <row r="1502" spans="1:24">
      <c r="A1502">
        <v>1413</v>
      </c>
      <c r="B1502" t="s">
        <v>1857</v>
      </c>
      <c r="C1502" t="s">
        <v>1858</v>
      </c>
      <c r="D1502">
        <v>4205357</v>
      </c>
      <c r="E1502" t="s">
        <v>1885</v>
      </c>
      <c r="F1502">
        <v>1</v>
      </c>
      <c r="G1502" t="s">
        <v>1500</v>
      </c>
      <c r="H1502" t="s">
        <v>3759</v>
      </c>
      <c r="I1502" t="s">
        <v>1887</v>
      </c>
      <c r="J1502">
        <v>1</v>
      </c>
      <c r="K1502" t="s">
        <v>1888</v>
      </c>
      <c r="L1502" s="1">
        <v>46196.074606481481</v>
      </c>
      <c r="M1502" s="1">
        <v>46196.074976851851</v>
      </c>
      <c r="N1502">
        <v>3175</v>
      </c>
      <c r="O1502" t="s">
        <v>1849</v>
      </c>
      <c r="P1502">
        <v>56</v>
      </c>
      <c r="Q1502">
        <v>5.6</v>
      </c>
      <c r="R1502" t="s">
        <v>5141</v>
      </c>
      <c r="S1502" t="s">
        <v>1851</v>
      </c>
      <c r="T1502" t="s">
        <v>1851</v>
      </c>
      <c r="U1502" t="s">
        <v>5142</v>
      </c>
      <c r="V1502" t="s">
        <v>1851</v>
      </c>
      <c r="W1502" t="s">
        <v>1851</v>
      </c>
      <c r="X1502" s="1">
        <v>46196.074976851851</v>
      </c>
    </row>
    <row r="1503" spans="1:24">
      <c r="A1503">
        <v>1414</v>
      </c>
      <c r="B1503" t="s">
        <v>1857</v>
      </c>
      <c r="C1503" t="s">
        <v>1858</v>
      </c>
      <c r="D1503">
        <v>3506904</v>
      </c>
      <c r="E1503" t="s">
        <v>1894</v>
      </c>
      <c r="F1503">
        <v>1</v>
      </c>
      <c r="G1503" t="s">
        <v>1352</v>
      </c>
      <c r="H1503" t="s">
        <v>1352</v>
      </c>
      <c r="I1503" t="s">
        <v>3654</v>
      </c>
      <c r="J1503">
        <v>0</v>
      </c>
      <c r="K1503" t="s">
        <v>3655</v>
      </c>
      <c r="L1503" s="1">
        <v>46196.075057870374</v>
      </c>
      <c r="M1503" s="1">
        <v>46196.075208333335</v>
      </c>
      <c r="N1503">
        <v>1349</v>
      </c>
      <c r="O1503" t="s">
        <v>1849</v>
      </c>
      <c r="P1503">
        <v>76</v>
      </c>
      <c r="Q1503">
        <v>7.6</v>
      </c>
      <c r="R1503" t="s">
        <v>1851</v>
      </c>
      <c r="S1503" t="s">
        <v>1851</v>
      </c>
      <c r="T1503" t="s">
        <v>1851</v>
      </c>
      <c r="U1503" t="s">
        <v>5143</v>
      </c>
      <c r="V1503" t="s">
        <v>1851</v>
      </c>
      <c r="W1503" t="s">
        <v>1851</v>
      </c>
      <c r="X1503" s="1">
        <v>46196.075208333335</v>
      </c>
    </row>
    <row r="1504" spans="1:24">
      <c r="A1504">
        <v>1415</v>
      </c>
      <c r="B1504" t="s">
        <v>1857</v>
      </c>
      <c r="C1504" t="s">
        <v>1858</v>
      </c>
      <c r="D1504">
        <v>2201507</v>
      </c>
      <c r="E1504" t="s">
        <v>1894</v>
      </c>
      <c r="F1504">
        <v>1</v>
      </c>
      <c r="G1504" t="s">
        <v>546</v>
      </c>
      <c r="H1504" t="s">
        <v>3765</v>
      </c>
      <c r="I1504" t="s">
        <v>3766</v>
      </c>
      <c r="J1504">
        <v>1</v>
      </c>
      <c r="K1504" t="s">
        <v>3767</v>
      </c>
      <c r="L1504" s="1">
        <v>46196.075057870374</v>
      </c>
      <c r="M1504" s="1">
        <v>46196.075231481482</v>
      </c>
      <c r="N1504">
        <v>1484</v>
      </c>
      <c r="O1504" t="s">
        <v>1849</v>
      </c>
      <c r="P1504">
        <v>70</v>
      </c>
      <c r="Q1504">
        <v>7</v>
      </c>
      <c r="R1504" t="s">
        <v>1851</v>
      </c>
      <c r="S1504" t="s">
        <v>1851</v>
      </c>
      <c r="T1504" t="s">
        <v>1851</v>
      </c>
      <c r="U1504" t="s">
        <v>5144</v>
      </c>
      <c r="V1504" t="s">
        <v>1851</v>
      </c>
      <c r="W1504" t="s">
        <v>1851</v>
      </c>
      <c r="X1504" s="1">
        <v>46196.075231481482</v>
      </c>
    </row>
    <row r="1505" spans="1:24">
      <c r="A1505">
        <v>1416</v>
      </c>
      <c r="B1505" t="s">
        <v>1857</v>
      </c>
      <c r="C1505" t="s">
        <v>1858</v>
      </c>
      <c r="D1505">
        <v>4205357</v>
      </c>
      <c r="E1505" t="s">
        <v>1894</v>
      </c>
      <c r="F1505">
        <v>1</v>
      </c>
      <c r="G1505" t="s">
        <v>1500</v>
      </c>
      <c r="H1505" t="s">
        <v>1500</v>
      </c>
      <c r="I1505" t="s">
        <v>3772</v>
      </c>
      <c r="J1505">
        <v>0</v>
      </c>
      <c r="K1505" t="s">
        <v>3773</v>
      </c>
      <c r="L1505" s="1">
        <v>46196.075127314813</v>
      </c>
      <c r="M1505" s="1">
        <v>46196.075254629628</v>
      </c>
      <c r="N1505">
        <v>1088</v>
      </c>
      <c r="O1505" t="s">
        <v>1849</v>
      </c>
      <c r="P1505">
        <v>61</v>
      </c>
      <c r="Q1505">
        <v>6.1</v>
      </c>
      <c r="R1505" t="s">
        <v>1851</v>
      </c>
      <c r="S1505" t="s">
        <v>1851</v>
      </c>
      <c r="T1505" t="s">
        <v>1851</v>
      </c>
      <c r="U1505" t="s">
        <v>5145</v>
      </c>
      <c r="V1505" t="s">
        <v>1851</v>
      </c>
      <c r="W1505" t="s">
        <v>1851</v>
      </c>
      <c r="X1505" s="1">
        <v>46196.075254629628</v>
      </c>
    </row>
    <row r="1506" spans="1:24">
      <c r="A1506">
        <v>1417</v>
      </c>
      <c r="B1506" t="s">
        <v>1857</v>
      </c>
      <c r="C1506" t="s">
        <v>1858</v>
      </c>
      <c r="D1506">
        <v>4209300</v>
      </c>
      <c r="E1506" t="s">
        <v>1885</v>
      </c>
      <c r="F1506">
        <v>1</v>
      </c>
      <c r="G1506" t="s">
        <v>1495</v>
      </c>
      <c r="H1506" t="s">
        <v>3778</v>
      </c>
      <c r="I1506" t="s">
        <v>1887</v>
      </c>
      <c r="J1506">
        <v>1</v>
      </c>
      <c r="K1506" t="s">
        <v>1888</v>
      </c>
      <c r="L1506" s="1">
        <v>46196.075312499997</v>
      </c>
      <c r="M1506" s="1">
        <v>46196.075671296298</v>
      </c>
      <c r="N1506">
        <v>3132</v>
      </c>
      <c r="O1506" t="s">
        <v>1849</v>
      </c>
      <c r="P1506">
        <v>54</v>
      </c>
      <c r="Q1506">
        <v>5.4</v>
      </c>
      <c r="R1506" t="s">
        <v>5146</v>
      </c>
      <c r="S1506" t="s">
        <v>1851</v>
      </c>
      <c r="T1506" t="s">
        <v>1851</v>
      </c>
      <c r="U1506" t="s">
        <v>5147</v>
      </c>
      <c r="V1506" t="s">
        <v>1851</v>
      </c>
      <c r="W1506" t="s">
        <v>1851</v>
      </c>
      <c r="X1506" s="1">
        <v>46196.075671296298</v>
      </c>
    </row>
    <row r="1507" spans="1:24">
      <c r="A1507">
        <v>1418</v>
      </c>
      <c r="B1507" t="s">
        <v>1857</v>
      </c>
      <c r="C1507" t="s">
        <v>1858</v>
      </c>
      <c r="D1507">
        <v>2202901</v>
      </c>
      <c r="E1507" t="s">
        <v>1885</v>
      </c>
      <c r="F1507">
        <v>1</v>
      </c>
      <c r="G1507" t="s">
        <v>340</v>
      </c>
      <c r="H1507" t="s">
        <v>3775</v>
      </c>
      <c r="I1507" t="s">
        <v>1887</v>
      </c>
      <c r="J1507">
        <v>1</v>
      </c>
      <c r="K1507" t="s">
        <v>1888</v>
      </c>
      <c r="L1507" s="1">
        <v>46196.075266203705</v>
      </c>
      <c r="M1507" s="1">
        <v>46196.07571759259</v>
      </c>
      <c r="N1507">
        <v>3882</v>
      </c>
      <c r="O1507" t="s">
        <v>1849</v>
      </c>
      <c r="P1507">
        <v>66</v>
      </c>
      <c r="Q1507">
        <v>6.6</v>
      </c>
      <c r="R1507" t="s">
        <v>5148</v>
      </c>
      <c r="S1507" t="s">
        <v>1851</v>
      </c>
      <c r="T1507" t="s">
        <v>1851</v>
      </c>
      <c r="U1507" t="s">
        <v>5149</v>
      </c>
      <c r="V1507" t="s">
        <v>1851</v>
      </c>
      <c r="W1507" t="s">
        <v>1851</v>
      </c>
      <c r="X1507" s="1">
        <v>46196.07571759259</v>
      </c>
    </row>
    <row r="1508" spans="1:24">
      <c r="A1508">
        <v>1419</v>
      </c>
      <c r="B1508" t="s">
        <v>1857</v>
      </c>
      <c r="C1508" t="s">
        <v>1858</v>
      </c>
      <c r="D1508">
        <v>3507803</v>
      </c>
      <c r="E1508" t="s">
        <v>1885</v>
      </c>
      <c r="F1508">
        <v>1</v>
      </c>
      <c r="G1508" t="s">
        <v>1129</v>
      </c>
      <c r="H1508" t="s">
        <v>3657</v>
      </c>
      <c r="I1508" t="s">
        <v>1887</v>
      </c>
      <c r="J1508">
        <v>1</v>
      </c>
      <c r="K1508" t="s">
        <v>1888</v>
      </c>
      <c r="L1508" s="1">
        <v>46196.075254629628</v>
      </c>
      <c r="M1508" s="1">
        <v>46196.07571759259</v>
      </c>
      <c r="N1508">
        <v>4057</v>
      </c>
      <c r="O1508" t="s">
        <v>1849</v>
      </c>
      <c r="P1508">
        <v>63</v>
      </c>
      <c r="Q1508">
        <v>6.3</v>
      </c>
      <c r="R1508" t="s">
        <v>5150</v>
      </c>
      <c r="S1508" t="s">
        <v>1851</v>
      </c>
      <c r="T1508" t="s">
        <v>1851</v>
      </c>
      <c r="U1508" t="s">
        <v>5151</v>
      </c>
      <c r="V1508" t="s">
        <v>1851</v>
      </c>
      <c r="W1508" t="s">
        <v>1851</v>
      </c>
      <c r="X1508" s="1">
        <v>46196.07571759259</v>
      </c>
    </row>
    <row r="1509" spans="1:24">
      <c r="A1509">
        <v>1420</v>
      </c>
      <c r="B1509" t="s">
        <v>1857</v>
      </c>
      <c r="C1509" t="s">
        <v>1858</v>
      </c>
      <c r="D1509">
        <v>4209300</v>
      </c>
      <c r="E1509" t="s">
        <v>1894</v>
      </c>
      <c r="F1509">
        <v>1</v>
      </c>
      <c r="G1509" t="s">
        <v>1495</v>
      </c>
      <c r="H1509" t="s">
        <v>1495</v>
      </c>
      <c r="I1509" t="s">
        <v>3784</v>
      </c>
      <c r="J1509">
        <v>0</v>
      </c>
      <c r="K1509" t="s">
        <v>3785</v>
      </c>
      <c r="L1509" s="1">
        <v>46196.075798611113</v>
      </c>
      <c r="M1509" s="1">
        <v>46196.075856481482</v>
      </c>
      <c r="N1509">
        <v>489</v>
      </c>
      <c r="O1509" t="s">
        <v>1849</v>
      </c>
      <c r="P1509">
        <v>60</v>
      </c>
      <c r="Q1509">
        <v>6</v>
      </c>
      <c r="R1509" t="s">
        <v>1851</v>
      </c>
      <c r="S1509" t="s">
        <v>1851</v>
      </c>
      <c r="T1509" t="s">
        <v>1851</v>
      </c>
      <c r="U1509" t="s">
        <v>5152</v>
      </c>
      <c r="V1509" t="s">
        <v>1851</v>
      </c>
      <c r="W1509" t="s">
        <v>1851</v>
      </c>
      <c r="X1509" s="1">
        <v>46196.075856481482</v>
      </c>
    </row>
    <row r="1510" spans="1:24">
      <c r="A1510">
        <v>1421</v>
      </c>
      <c r="B1510" t="s">
        <v>1857</v>
      </c>
      <c r="C1510" t="s">
        <v>1858</v>
      </c>
      <c r="D1510">
        <v>3507803</v>
      </c>
      <c r="E1510" t="s">
        <v>1894</v>
      </c>
      <c r="F1510">
        <v>1</v>
      </c>
      <c r="G1510" t="s">
        <v>1129</v>
      </c>
      <c r="H1510" t="s">
        <v>3667</v>
      </c>
      <c r="I1510" t="s">
        <v>3668</v>
      </c>
      <c r="J1510">
        <v>1</v>
      </c>
      <c r="K1510" t="s">
        <v>3669</v>
      </c>
      <c r="L1510" s="1">
        <v>46196.075844907406</v>
      </c>
      <c r="M1510" s="1">
        <v>46196.075983796298</v>
      </c>
      <c r="N1510">
        <v>1186</v>
      </c>
      <c r="O1510" t="s">
        <v>1849</v>
      </c>
      <c r="P1510">
        <v>62</v>
      </c>
      <c r="Q1510">
        <v>6.2</v>
      </c>
      <c r="R1510" t="s">
        <v>1851</v>
      </c>
      <c r="S1510" t="s">
        <v>1851</v>
      </c>
      <c r="T1510" t="s">
        <v>1851</v>
      </c>
      <c r="U1510" t="s">
        <v>5153</v>
      </c>
      <c r="V1510" t="s">
        <v>1851</v>
      </c>
      <c r="W1510" t="s">
        <v>1851</v>
      </c>
      <c r="X1510" s="1">
        <v>46196.075983796298</v>
      </c>
    </row>
    <row r="1511" spans="1:24">
      <c r="A1511">
        <v>1422</v>
      </c>
      <c r="B1511" t="s">
        <v>1857</v>
      </c>
      <c r="C1511" t="s">
        <v>1858</v>
      </c>
      <c r="D1511">
        <v>2202901</v>
      </c>
      <c r="E1511" t="s">
        <v>1894</v>
      </c>
      <c r="F1511">
        <v>1</v>
      </c>
      <c r="G1511" t="s">
        <v>340</v>
      </c>
      <c r="H1511" t="s">
        <v>3787</v>
      </c>
      <c r="I1511" t="s">
        <v>3788</v>
      </c>
      <c r="J1511">
        <v>1</v>
      </c>
      <c r="K1511" t="s">
        <v>3789</v>
      </c>
      <c r="L1511" s="1">
        <v>46196.075868055559</v>
      </c>
      <c r="M1511" s="1">
        <v>46196.076006944444</v>
      </c>
      <c r="N1511">
        <v>1211</v>
      </c>
      <c r="O1511" t="s">
        <v>1849</v>
      </c>
      <c r="P1511">
        <v>65</v>
      </c>
      <c r="Q1511">
        <v>6.5</v>
      </c>
      <c r="R1511" t="s">
        <v>1851</v>
      </c>
      <c r="S1511" t="s">
        <v>1851</v>
      </c>
      <c r="T1511" t="s">
        <v>1851</v>
      </c>
      <c r="U1511" t="s">
        <v>5154</v>
      </c>
      <c r="V1511" t="s">
        <v>1851</v>
      </c>
      <c r="W1511" t="s">
        <v>1851</v>
      </c>
      <c r="X1511" s="1">
        <v>46196.076006944444</v>
      </c>
    </row>
    <row r="1512" spans="1:24">
      <c r="A1512">
        <v>1423</v>
      </c>
      <c r="B1512" t="s">
        <v>1857</v>
      </c>
      <c r="C1512" t="s">
        <v>1858</v>
      </c>
      <c r="D1512">
        <v>4209805</v>
      </c>
      <c r="E1512" t="s">
        <v>1885</v>
      </c>
      <c r="F1512">
        <v>1</v>
      </c>
      <c r="G1512" t="s">
        <v>1752</v>
      </c>
      <c r="H1512" t="s">
        <v>3791</v>
      </c>
      <c r="I1512" t="s">
        <v>1887</v>
      </c>
      <c r="J1512">
        <v>1</v>
      </c>
      <c r="K1512" t="s">
        <v>1888</v>
      </c>
      <c r="L1512" s="1">
        <v>46196.075902777775</v>
      </c>
      <c r="M1512" s="1">
        <v>46196.076377314814</v>
      </c>
      <c r="N1512">
        <v>4158</v>
      </c>
      <c r="O1512" t="s">
        <v>1849</v>
      </c>
      <c r="P1512">
        <v>66</v>
      </c>
      <c r="Q1512">
        <v>6.6</v>
      </c>
      <c r="R1512" t="s">
        <v>5155</v>
      </c>
      <c r="S1512" t="s">
        <v>1851</v>
      </c>
      <c r="T1512" t="s">
        <v>1851</v>
      </c>
      <c r="U1512" t="s">
        <v>5156</v>
      </c>
      <c r="V1512" t="s">
        <v>1851</v>
      </c>
      <c r="W1512" t="s">
        <v>1851</v>
      </c>
      <c r="X1512" s="1">
        <v>46196.076377314814</v>
      </c>
    </row>
    <row r="1513" spans="1:24">
      <c r="A1513">
        <v>1424</v>
      </c>
      <c r="B1513" t="s">
        <v>1857</v>
      </c>
      <c r="C1513" t="s">
        <v>1858</v>
      </c>
      <c r="D1513">
        <v>3508603</v>
      </c>
      <c r="E1513" t="s">
        <v>1885</v>
      </c>
      <c r="F1513">
        <v>1</v>
      </c>
      <c r="G1513" t="s">
        <v>1089</v>
      </c>
      <c r="H1513" t="s">
        <v>3674</v>
      </c>
      <c r="I1513" t="s">
        <v>1887</v>
      </c>
      <c r="J1513">
        <v>1</v>
      </c>
      <c r="K1513" t="s">
        <v>1888</v>
      </c>
      <c r="L1513" s="1">
        <v>46196.07603009259</v>
      </c>
      <c r="M1513" s="1">
        <v>46196.076377314814</v>
      </c>
      <c r="N1513">
        <v>3070</v>
      </c>
      <c r="O1513" t="s">
        <v>1849</v>
      </c>
      <c r="P1513">
        <v>75</v>
      </c>
      <c r="Q1513">
        <v>7.5</v>
      </c>
      <c r="R1513" t="s">
        <v>5157</v>
      </c>
      <c r="S1513" t="s">
        <v>1851</v>
      </c>
      <c r="T1513" t="s">
        <v>1851</v>
      </c>
      <c r="U1513" t="s">
        <v>5158</v>
      </c>
      <c r="V1513" t="s">
        <v>1851</v>
      </c>
      <c r="W1513" t="s">
        <v>1851</v>
      </c>
      <c r="X1513" s="1">
        <v>46196.076377314814</v>
      </c>
    </row>
    <row r="1514" spans="1:24">
      <c r="A1514">
        <v>1425</v>
      </c>
      <c r="B1514" t="s">
        <v>1857</v>
      </c>
      <c r="C1514" t="s">
        <v>1858</v>
      </c>
      <c r="D1514">
        <v>2203305</v>
      </c>
      <c r="E1514" t="s">
        <v>1885</v>
      </c>
      <c r="F1514">
        <v>1</v>
      </c>
      <c r="G1514" t="s">
        <v>178</v>
      </c>
      <c r="H1514" t="s">
        <v>3794</v>
      </c>
      <c r="I1514" t="s">
        <v>1887</v>
      </c>
      <c r="J1514">
        <v>1</v>
      </c>
      <c r="K1514" t="s">
        <v>1888</v>
      </c>
      <c r="L1514" s="1">
        <v>46196.076053240744</v>
      </c>
      <c r="M1514" s="1">
        <v>46196.076574074075</v>
      </c>
      <c r="N1514">
        <v>4426</v>
      </c>
      <c r="O1514" t="s">
        <v>1849</v>
      </c>
      <c r="P1514">
        <v>73</v>
      </c>
      <c r="Q1514">
        <v>7.3</v>
      </c>
      <c r="R1514" t="s">
        <v>5159</v>
      </c>
      <c r="S1514" t="s">
        <v>1851</v>
      </c>
      <c r="T1514" t="s">
        <v>1851</v>
      </c>
      <c r="U1514" t="s">
        <v>5160</v>
      </c>
      <c r="V1514" t="s">
        <v>1851</v>
      </c>
      <c r="W1514" t="s">
        <v>1851</v>
      </c>
      <c r="X1514" s="1">
        <v>46196.076574074075</v>
      </c>
    </row>
    <row r="1515" spans="1:24">
      <c r="A1515">
        <v>1426</v>
      </c>
      <c r="B1515" t="s">
        <v>1857</v>
      </c>
      <c r="C1515" t="s">
        <v>1858</v>
      </c>
      <c r="D1515">
        <v>3508603</v>
      </c>
      <c r="E1515" t="s">
        <v>1894</v>
      </c>
      <c r="F1515">
        <v>1</v>
      </c>
      <c r="G1515" t="s">
        <v>1089</v>
      </c>
      <c r="H1515" t="s">
        <v>3680</v>
      </c>
      <c r="I1515" t="s">
        <v>3681</v>
      </c>
      <c r="J1515">
        <v>1</v>
      </c>
      <c r="K1515" t="s">
        <v>3682</v>
      </c>
      <c r="L1515" s="1">
        <v>46196.076516203706</v>
      </c>
      <c r="M1515" s="1">
        <v>46196.076608796298</v>
      </c>
      <c r="N1515">
        <v>731</v>
      </c>
      <c r="O1515" t="s">
        <v>1849</v>
      </c>
      <c r="P1515">
        <v>75</v>
      </c>
      <c r="Q1515">
        <v>7.5</v>
      </c>
      <c r="R1515" t="s">
        <v>1851</v>
      </c>
      <c r="S1515" t="s">
        <v>1851</v>
      </c>
      <c r="T1515" t="s">
        <v>1851</v>
      </c>
      <c r="U1515" t="s">
        <v>5161</v>
      </c>
      <c r="V1515" t="s">
        <v>1851</v>
      </c>
      <c r="W1515" t="s">
        <v>1851</v>
      </c>
      <c r="X1515" s="1">
        <v>46196.076608796298</v>
      </c>
    </row>
    <row r="1516" spans="1:24">
      <c r="A1516">
        <v>1427</v>
      </c>
      <c r="B1516" t="s">
        <v>1857</v>
      </c>
      <c r="C1516" t="s">
        <v>1858</v>
      </c>
      <c r="D1516">
        <v>4209805</v>
      </c>
      <c r="E1516" t="s">
        <v>1894</v>
      </c>
      <c r="F1516">
        <v>1</v>
      </c>
      <c r="G1516" t="s">
        <v>1752</v>
      </c>
      <c r="H1516" t="s">
        <v>3797</v>
      </c>
      <c r="I1516" t="s">
        <v>3798</v>
      </c>
      <c r="J1516">
        <v>1</v>
      </c>
      <c r="K1516" t="s">
        <v>3799</v>
      </c>
      <c r="L1516" s="1">
        <v>46196.076527777775</v>
      </c>
      <c r="M1516" s="1">
        <v>46196.076655092591</v>
      </c>
      <c r="N1516">
        <v>1120</v>
      </c>
      <c r="O1516" t="s">
        <v>1849</v>
      </c>
      <c r="P1516">
        <v>67</v>
      </c>
      <c r="Q1516">
        <v>6.7</v>
      </c>
      <c r="R1516" t="s">
        <v>1851</v>
      </c>
      <c r="S1516" t="s">
        <v>1851</v>
      </c>
      <c r="T1516" t="s">
        <v>1851</v>
      </c>
      <c r="U1516" t="s">
        <v>5162</v>
      </c>
      <c r="V1516" t="s">
        <v>1851</v>
      </c>
      <c r="W1516" t="s">
        <v>1851</v>
      </c>
      <c r="X1516" s="1">
        <v>46196.076655092591</v>
      </c>
    </row>
    <row r="1517" spans="1:24">
      <c r="A1517">
        <v>1428</v>
      </c>
      <c r="B1517" t="s">
        <v>1857</v>
      </c>
      <c r="C1517" t="s">
        <v>1858</v>
      </c>
      <c r="D1517">
        <v>2203305</v>
      </c>
      <c r="E1517" t="s">
        <v>1894</v>
      </c>
      <c r="F1517">
        <v>1</v>
      </c>
      <c r="G1517" t="s">
        <v>178</v>
      </c>
      <c r="H1517" t="s">
        <v>178</v>
      </c>
      <c r="I1517" t="s">
        <v>3801</v>
      </c>
      <c r="J1517">
        <v>0</v>
      </c>
      <c r="K1517" t="s">
        <v>3802</v>
      </c>
      <c r="L1517" s="1">
        <v>46196.076724537037</v>
      </c>
      <c r="M1517" s="1">
        <v>46196.076909722222</v>
      </c>
      <c r="N1517">
        <v>1592</v>
      </c>
      <c r="O1517" t="s">
        <v>1849</v>
      </c>
      <c r="P1517">
        <v>71</v>
      </c>
      <c r="Q1517">
        <v>7.1</v>
      </c>
      <c r="R1517" t="s">
        <v>1851</v>
      </c>
      <c r="S1517" t="s">
        <v>1851</v>
      </c>
      <c r="T1517" t="s">
        <v>1851</v>
      </c>
      <c r="U1517" t="s">
        <v>5163</v>
      </c>
      <c r="V1517" t="s">
        <v>1851</v>
      </c>
      <c r="W1517" t="s">
        <v>1851</v>
      </c>
      <c r="X1517" s="1">
        <v>46196.076909722222</v>
      </c>
    </row>
    <row r="1518" spans="1:24">
      <c r="A1518">
        <v>1429</v>
      </c>
      <c r="B1518" t="s">
        <v>1857</v>
      </c>
      <c r="C1518" t="s">
        <v>1858</v>
      </c>
      <c r="D1518">
        <v>4210209</v>
      </c>
      <c r="E1518" t="s">
        <v>1885</v>
      </c>
      <c r="F1518">
        <v>1</v>
      </c>
      <c r="G1518" t="s">
        <v>1590</v>
      </c>
      <c r="H1518" t="s">
        <v>3807</v>
      </c>
      <c r="I1518" t="s">
        <v>1887</v>
      </c>
      <c r="J1518">
        <v>1</v>
      </c>
      <c r="K1518" t="s">
        <v>1888</v>
      </c>
      <c r="L1518" s="1">
        <v>46196.076724537037</v>
      </c>
      <c r="M1518" s="1">
        <v>46196.076990740738</v>
      </c>
      <c r="N1518">
        <v>2310</v>
      </c>
      <c r="O1518" t="s">
        <v>1849</v>
      </c>
      <c r="P1518">
        <v>61</v>
      </c>
      <c r="Q1518">
        <v>6.1</v>
      </c>
      <c r="R1518" t="s">
        <v>5164</v>
      </c>
      <c r="S1518" t="s">
        <v>1851</v>
      </c>
      <c r="T1518" t="s">
        <v>1851</v>
      </c>
      <c r="U1518" t="s">
        <v>5165</v>
      </c>
      <c r="V1518" t="s">
        <v>1851</v>
      </c>
      <c r="W1518" t="s">
        <v>1851</v>
      </c>
      <c r="X1518" s="1">
        <v>46196.076990740738</v>
      </c>
    </row>
    <row r="1519" spans="1:24">
      <c r="A1519">
        <v>1430</v>
      </c>
      <c r="B1519" t="s">
        <v>1857</v>
      </c>
      <c r="C1519" t="s">
        <v>1858</v>
      </c>
      <c r="D1519">
        <v>3508702</v>
      </c>
      <c r="E1519" t="s">
        <v>1885</v>
      </c>
      <c r="F1519">
        <v>1</v>
      </c>
      <c r="G1519" t="s">
        <v>1382</v>
      </c>
      <c r="H1519" t="s">
        <v>3687</v>
      </c>
      <c r="I1519" t="s">
        <v>1887</v>
      </c>
      <c r="J1519">
        <v>1</v>
      </c>
      <c r="K1519" t="s">
        <v>1888</v>
      </c>
      <c r="L1519" s="1">
        <v>46196.076655092591</v>
      </c>
      <c r="M1519" s="1">
        <v>46196.076990740738</v>
      </c>
      <c r="N1519">
        <v>2906</v>
      </c>
      <c r="O1519" t="s">
        <v>1849</v>
      </c>
      <c r="P1519">
        <v>69</v>
      </c>
      <c r="Q1519">
        <v>6.9</v>
      </c>
      <c r="R1519" t="s">
        <v>5166</v>
      </c>
      <c r="S1519" t="s">
        <v>1851</v>
      </c>
      <c r="T1519" t="s">
        <v>1851</v>
      </c>
      <c r="U1519" t="s">
        <v>5167</v>
      </c>
      <c r="V1519" t="s">
        <v>1851</v>
      </c>
      <c r="W1519" t="s">
        <v>1851</v>
      </c>
      <c r="X1519" s="1">
        <v>46196.076990740738</v>
      </c>
    </row>
    <row r="1520" spans="1:24">
      <c r="A1520">
        <v>1431</v>
      </c>
      <c r="B1520" t="s">
        <v>1857</v>
      </c>
      <c r="C1520" t="s">
        <v>1858</v>
      </c>
      <c r="D1520">
        <v>2204352</v>
      </c>
      <c r="E1520" t="s">
        <v>1885</v>
      </c>
      <c r="F1520">
        <v>1</v>
      </c>
      <c r="G1520" t="s">
        <v>300</v>
      </c>
      <c r="H1520" t="s">
        <v>3810</v>
      </c>
      <c r="I1520" t="s">
        <v>1887</v>
      </c>
      <c r="J1520">
        <v>1</v>
      </c>
      <c r="K1520" t="s">
        <v>1888</v>
      </c>
      <c r="L1520" s="1">
        <v>46196.076967592591</v>
      </c>
      <c r="M1520" s="1">
        <v>46196.077106481483</v>
      </c>
      <c r="N1520">
        <v>1234</v>
      </c>
      <c r="O1520" t="s">
        <v>1849</v>
      </c>
      <c r="P1520">
        <v>92</v>
      </c>
      <c r="Q1520">
        <v>9.1999999999999993</v>
      </c>
      <c r="R1520" t="s">
        <v>5168</v>
      </c>
      <c r="S1520" t="s">
        <v>1851</v>
      </c>
      <c r="T1520" t="s">
        <v>1851</v>
      </c>
      <c r="U1520" t="s">
        <v>5169</v>
      </c>
      <c r="V1520" t="s">
        <v>1851</v>
      </c>
      <c r="W1520" t="s">
        <v>1851</v>
      </c>
      <c r="X1520" s="1">
        <v>46196.077106481483</v>
      </c>
    </row>
    <row r="1521" spans="1:24">
      <c r="A1521">
        <v>1432</v>
      </c>
      <c r="B1521" t="s">
        <v>1857</v>
      </c>
      <c r="C1521" t="s">
        <v>1858</v>
      </c>
      <c r="D1521">
        <v>3508702</v>
      </c>
      <c r="E1521" t="s">
        <v>1894</v>
      </c>
      <c r="F1521">
        <v>1</v>
      </c>
      <c r="G1521" t="s">
        <v>1382</v>
      </c>
      <c r="H1521" t="s">
        <v>1382</v>
      </c>
      <c r="I1521" t="s">
        <v>3693</v>
      </c>
      <c r="J1521">
        <v>0</v>
      </c>
      <c r="K1521" t="s">
        <v>3694</v>
      </c>
      <c r="L1521" s="1">
        <v>46196.07712962963</v>
      </c>
      <c r="M1521" s="1">
        <v>46196.077256944445</v>
      </c>
      <c r="N1521">
        <v>1127</v>
      </c>
      <c r="O1521" t="s">
        <v>1849</v>
      </c>
      <c r="P1521">
        <v>69</v>
      </c>
      <c r="Q1521">
        <v>6.9</v>
      </c>
      <c r="R1521" t="s">
        <v>1851</v>
      </c>
      <c r="S1521" t="s">
        <v>1851</v>
      </c>
      <c r="T1521" t="s">
        <v>1851</v>
      </c>
      <c r="U1521" t="s">
        <v>5170</v>
      </c>
      <c r="V1521" t="s">
        <v>1851</v>
      </c>
      <c r="W1521" t="s">
        <v>1851</v>
      </c>
      <c r="X1521" s="1">
        <v>46196.077256944445</v>
      </c>
    </row>
    <row r="1522" spans="1:24">
      <c r="A1522">
        <v>1433</v>
      </c>
      <c r="B1522" t="s">
        <v>1857</v>
      </c>
      <c r="C1522" t="s">
        <v>1858</v>
      </c>
      <c r="D1522">
        <v>4210209</v>
      </c>
      <c r="E1522" t="s">
        <v>1894</v>
      </c>
      <c r="F1522">
        <v>1</v>
      </c>
      <c r="G1522" t="s">
        <v>1590</v>
      </c>
      <c r="H1522" t="s">
        <v>3816</v>
      </c>
      <c r="I1522" t="s">
        <v>3817</v>
      </c>
      <c r="J1522">
        <v>1</v>
      </c>
      <c r="K1522" t="s">
        <v>3818</v>
      </c>
      <c r="L1522" s="1">
        <v>46196.077141203707</v>
      </c>
      <c r="M1522" s="1">
        <v>46196.077268518522</v>
      </c>
      <c r="N1522">
        <v>1170</v>
      </c>
      <c r="O1522" t="s">
        <v>1849</v>
      </c>
      <c r="P1522">
        <v>68</v>
      </c>
      <c r="Q1522">
        <v>6.8</v>
      </c>
      <c r="R1522" t="s">
        <v>1851</v>
      </c>
      <c r="S1522" t="s">
        <v>1851</v>
      </c>
      <c r="T1522" t="s">
        <v>1851</v>
      </c>
      <c r="U1522" t="s">
        <v>5171</v>
      </c>
      <c r="V1522" t="s">
        <v>1851</v>
      </c>
      <c r="W1522" t="s">
        <v>1851</v>
      </c>
      <c r="X1522" s="1">
        <v>46196.077268518522</v>
      </c>
    </row>
    <row r="1523" spans="1:24">
      <c r="A1523">
        <v>1434</v>
      </c>
      <c r="B1523" t="s">
        <v>1857</v>
      </c>
      <c r="C1523" t="s">
        <v>1858</v>
      </c>
      <c r="D1523">
        <v>2204352</v>
      </c>
      <c r="E1523" t="s">
        <v>1894</v>
      </c>
      <c r="F1523">
        <v>1</v>
      </c>
      <c r="G1523" t="s">
        <v>300</v>
      </c>
      <c r="H1523" t="s">
        <v>300</v>
      </c>
      <c r="I1523" t="s">
        <v>3820</v>
      </c>
      <c r="J1523">
        <v>0</v>
      </c>
      <c r="K1523" t="s">
        <v>3821</v>
      </c>
      <c r="L1523" s="1">
        <v>46196.077233796299</v>
      </c>
      <c r="M1523" s="1">
        <v>46196.077476851853</v>
      </c>
      <c r="N1523">
        <v>2080</v>
      </c>
      <c r="O1523" t="s">
        <v>1852</v>
      </c>
      <c r="R1523" t="s">
        <v>1851</v>
      </c>
      <c r="S1523" t="s">
        <v>1851</v>
      </c>
      <c r="T1523" t="s">
        <v>1851</v>
      </c>
      <c r="U1523" t="s">
        <v>5172</v>
      </c>
      <c r="V1523" t="s">
        <v>1851</v>
      </c>
      <c r="W1523" t="s">
        <v>1851</v>
      </c>
      <c r="X1523" s="1">
        <v>46196.077476851853</v>
      </c>
    </row>
    <row r="1524" spans="1:24">
      <c r="A1524">
        <v>1435</v>
      </c>
      <c r="B1524" t="s">
        <v>1857</v>
      </c>
      <c r="C1524" t="s">
        <v>1858</v>
      </c>
      <c r="D1524">
        <v>3512100</v>
      </c>
      <c r="E1524" t="s">
        <v>1885</v>
      </c>
      <c r="F1524">
        <v>1</v>
      </c>
      <c r="G1524" t="s">
        <v>1317</v>
      </c>
      <c r="H1524" t="s">
        <v>3700</v>
      </c>
      <c r="I1524" t="s">
        <v>1887</v>
      </c>
      <c r="J1524">
        <v>1</v>
      </c>
      <c r="K1524" t="s">
        <v>1888</v>
      </c>
      <c r="L1524" s="1">
        <v>46196.077303240738</v>
      </c>
      <c r="M1524" s="1">
        <v>46196.077696759261</v>
      </c>
      <c r="N1524">
        <v>3410</v>
      </c>
      <c r="O1524" t="s">
        <v>1849</v>
      </c>
      <c r="P1524">
        <v>51</v>
      </c>
      <c r="Q1524">
        <v>5.0999999999999996</v>
      </c>
      <c r="R1524" t="s">
        <v>5173</v>
      </c>
      <c r="S1524" t="s">
        <v>1851</v>
      </c>
      <c r="T1524" t="s">
        <v>1851</v>
      </c>
      <c r="U1524" t="s">
        <v>5174</v>
      </c>
      <c r="V1524" t="s">
        <v>1851</v>
      </c>
      <c r="W1524" t="s">
        <v>1851</v>
      </c>
      <c r="X1524" s="1">
        <v>46196.077696759261</v>
      </c>
    </row>
    <row r="1525" spans="1:24">
      <c r="A1525">
        <v>1436</v>
      </c>
      <c r="B1525" t="s">
        <v>1857</v>
      </c>
      <c r="C1525" t="s">
        <v>1858</v>
      </c>
      <c r="D1525">
        <v>4210308</v>
      </c>
      <c r="E1525" t="s">
        <v>1885</v>
      </c>
      <c r="F1525">
        <v>1</v>
      </c>
      <c r="G1525" t="s">
        <v>1460</v>
      </c>
      <c r="H1525" t="s">
        <v>3827</v>
      </c>
      <c r="I1525" t="s">
        <v>1887</v>
      </c>
      <c r="J1525">
        <v>1</v>
      </c>
      <c r="K1525" t="s">
        <v>1888</v>
      </c>
      <c r="L1525" s="1">
        <v>46196.077337962961</v>
      </c>
      <c r="M1525" s="1">
        <v>46196.077777777777</v>
      </c>
      <c r="N1525">
        <v>3829</v>
      </c>
      <c r="O1525" t="s">
        <v>1849</v>
      </c>
      <c r="P1525">
        <v>63</v>
      </c>
      <c r="Q1525">
        <v>6.3</v>
      </c>
      <c r="R1525" t="s">
        <v>5175</v>
      </c>
      <c r="S1525" t="s">
        <v>1851</v>
      </c>
      <c r="T1525" t="s">
        <v>1851</v>
      </c>
      <c r="U1525" t="s">
        <v>5176</v>
      </c>
      <c r="V1525" t="s">
        <v>1851</v>
      </c>
      <c r="W1525" t="s">
        <v>1851</v>
      </c>
      <c r="X1525" s="1">
        <v>46196.077777777777</v>
      </c>
    </row>
    <row r="1526" spans="1:24">
      <c r="A1526">
        <v>1437</v>
      </c>
      <c r="B1526" t="s">
        <v>1857</v>
      </c>
      <c r="C1526" t="s">
        <v>1858</v>
      </c>
      <c r="D1526">
        <v>2204352</v>
      </c>
      <c r="E1526" t="s">
        <v>1894</v>
      </c>
      <c r="F1526">
        <v>2</v>
      </c>
      <c r="G1526" t="s">
        <v>300</v>
      </c>
      <c r="H1526" t="s">
        <v>300</v>
      </c>
      <c r="I1526" t="s">
        <v>3820</v>
      </c>
      <c r="J1526">
        <v>0</v>
      </c>
      <c r="K1526" t="s">
        <v>3821</v>
      </c>
      <c r="L1526" s="1">
        <v>46196.077592592592</v>
      </c>
      <c r="M1526" s="1">
        <v>46196.077800925923</v>
      </c>
      <c r="N1526">
        <v>1796</v>
      </c>
      <c r="O1526" t="s">
        <v>1852</v>
      </c>
      <c r="R1526" t="s">
        <v>1851</v>
      </c>
      <c r="S1526" t="s">
        <v>1851</v>
      </c>
      <c r="T1526" t="s">
        <v>1851</v>
      </c>
      <c r="U1526" t="s">
        <v>5177</v>
      </c>
      <c r="V1526" t="s">
        <v>1851</v>
      </c>
      <c r="W1526" t="s">
        <v>1851</v>
      </c>
      <c r="X1526" s="1">
        <v>46196.077800925923</v>
      </c>
    </row>
    <row r="1527" spans="1:24">
      <c r="A1527">
        <v>1438</v>
      </c>
      <c r="B1527" t="s">
        <v>1857</v>
      </c>
      <c r="C1527" t="s">
        <v>1858</v>
      </c>
      <c r="D1527">
        <v>3512100</v>
      </c>
      <c r="E1527" t="s">
        <v>1894</v>
      </c>
      <c r="F1527">
        <v>1</v>
      </c>
      <c r="G1527" t="s">
        <v>1317</v>
      </c>
      <c r="H1527" t="s">
        <v>1317</v>
      </c>
      <c r="I1527" t="s">
        <v>3706</v>
      </c>
      <c r="J1527">
        <v>0</v>
      </c>
      <c r="K1527" t="s">
        <v>3707</v>
      </c>
      <c r="L1527" s="1">
        <v>46196.077847222223</v>
      </c>
      <c r="M1527" s="1">
        <v>46196.077962962961</v>
      </c>
      <c r="N1527">
        <v>982</v>
      </c>
      <c r="O1527" t="s">
        <v>1849</v>
      </c>
      <c r="P1527">
        <v>56</v>
      </c>
      <c r="Q1527">
        <v>5.6</v>
      </c>
      <c r="R1527" t="s">
        <v>1851</v>
      </c>
      <c r="S1527" t="s">
        <v>1851</v>
      </c>
      <c r="T1527" t="s">
        <v>1851</v>
      </c>
      <c r="U1527" t="s">
        <v>5178</v>
      </c>
      <c r="V1527" t="s">
        <v>1851</v>
      </c>
      <c r="W1527" t="s">
        <v>1851</v>
      </c>
      <c r="X1527" s="1">
        <v>46196.077962962961</v>
      </c>
    </row>
    <row r="1528" spans="1:24">
      <c r="A1528">
        <v>1439</v>
      </c>
      <c r="B1528" t="s">
        <v>1857</v>
      </c>
      <c r="C1528" t="s">
        <v>1858</v>
      </c>
      <c r="D1528">
        <v>4210308</v>
      </c>
      <c r="E1528" t="s">
        <v>1894</v>
      </c>
      <c r="F1528">
        <v>1</v>
      </c>
      <c r="G1528" t="s">
        <v>1460</v>
      </c>
      <c r="H1528" t="s">
        <v>3833</v>
      </c>
      <c r="I1528" t="s">
        <v>3834</v>
      </c>
      <c r="J1528">
        <v>1</v>
      </c>
      <c r="K1528" t="s">
        <v>3835</v>
      </c>
      <c r="L1528" s="1">
        <v>46196.077916666669</v>
      </c>
      <c r="M1528" s="1">
        <v>46196.078067129631</v>
      </c>
      <c r="N1528">
        <v>1318</v>
      </c>
      <c r="O1528" t="s">
        <v>1849</v>
      </c>
      <c r="P1528">
        <v>67</v>
      </c>
      <c r="Q1528">
        <v>6.7</v>
      </c>
      <c r="R1528" t="s">
        <v>1851</v>
      </c>
      <c r="S1528" t="s">
        <v>1851</v>
      </c>
      <c r="T1528" t="s">
        <v>1851</v>
      </c>
      <c r="U1528" t="s">
        <v>5179</v>
      </c>
      <c r="V1528" t="s">
        <v>1851</v>
      </c>
      <c r="W1528" t="s">
        <v>1851</v>
      </c>
      <c r="X1528" s="1">
        <v>46196.078067129631</v>
      </c>
    </row>
    <row r="1529" spans="1:24">
      <c r="A1529">
        <v>1440</v>
      </c>
      <c r="B1529" t="s">
        <v>1857</v>
      </c>
      <c r="C1529" t="s">
        <v>1858</v>
      </c>
      <c r="D1529">
        <v>2204352</v>
      </c>
      <c r="E1529" t="s">
        <v>1894</v>
      </c>
      <c r="F1529">
        <v>3</v>
      </c>
      <c r="G1529" t="s">
        <v>300</v>
      </c>
      <c r="H1529" t="s">
        <v>300</v>
      </c>
      <c r="I1529" t="s">
        <v>3820</v>
      </c>
      <c r="J1529">
        <v>0</v>
      </c>
      <c r="K1529" t="s">
        <v>3821</v>
      </c>
      <c r="L1529" s="1">
        <v>46196.078043981484</v>
      </c>
      <c r="M1529" s="1">
        <v>46196.078275462962</v>
      </c>
      <c r="N1529">
        <v>1977</v>
      </c>
      <c r="O1529" t="s">
        <v>1852</v>
      </c>
      <c r="R1529" t="s">
        <v>1851</v>
      </c>
      <c r="S1529" t="s">
        <v>1851</v>
      </c>
      <c r="T1529" t="s">
        <v>1851</v>
      </c>
      <c r="U1529" t="s">
        <v>5180</v>
      </c>
      <c r="V1529" t="s">
        <v>1851</v>
      </c>
      <c r="W1529" t="s">
        <v>1851</v>
      </c>
      <c r="X1529" s="1">
        <v>46196.078275462962</v>
      </c>
    </row>
    <row r="1530" spans="1:24">
      <c r="A1530">
        <v>1441</v>
      </c>
      <c r="B1530" t="s">
        <v>1857</v>
      </c>
      <c r="C1530" t="s">
        <v>1858</v>
      </c>
      <c r="D1530">
        <v>2205250</v>
      </c>
      <c r="E1530" t="s">
        <v>1885</v>
      </c>
      <c r="F1530">
        <v>1</v>
      </c>
      <c r="G1530" t="s">
        <v>380</v>
      </c>
      <c r="H1530" t="s">
        <v>3838</v>
      </c>
      <c r="I1530" t="s">
        <v>1887</v>
      </c>
      <c r="J1530">
        <v>1</v>
      </c>
      <c r="K1530" t="s">
        <v>1888</v>
      </c>
      <c r="L1530" s="1">
        <v>46196.078321759262</v>
      </c>
      <c r="M1530" s="1">
        <v>46196.078425925924</v>
      </c>
      <c r="N1530">
        <v>975</v>
      </c>
      <c r="O1530" t="s">
        <v>1849</v>
      </c>
      <c r="P1530">
        <v>47</v>
      </c>
      <c r="Q1530">
        <v>4.7</v>
      </c>
      <c r="R1530" t="s">
        <v>5181</v>
      </c>
      <c r="S1530" t="s">
        <v>1851</v>
      </c>
      <c r="T1530" t="s">
        <v>1851</v>
      </c>
      <c r="U1530" t="s">
        <v>5182</v>
      </c>
      <c r="V1530" t="s">
        <v>1851</v>
      </c>
      <c r="W1530" t="s">
        <v>1851</v>
      </c>
      <c r="X1530" s="1">
        <v>46196.078425925924</v>
      </c>
    </row>
    <row r="1531" spans="1:24">
      <c r="A1531">
        <v>1442</v>
      </c>
      <c r="B1531" t="s">
        <v>1857</v>
      </c>
      <c r="C1531" t="s">
        <v>1858</v>
      </c>
      <c r="D1531">
        <v>4211801</v>
      </c>
      <c r="E1531" t="s">
        <v>1885</v>
      </c>
      <c r="F1531">
        <v>1</v>
      </c>
      <c r="G1531" t="s">
        <v>1653</v>
      </c>
      <c r="H1531" t="s">
        <v>3841</v>
      </c>
      <c r="I1531" t="s">
        <v>1887</v>
      </c>
      <c r="J1531">
        <v>1</v>
      </c>
      <c r="K1531" t="s">
        <v>1888</v>
      </c>
      <c r="L1531" s="1">
        <v>46196.078136574077</v>
      </c>
      <c r="M1531" s="1">
        <v>46196.078483796293</v>
      </c>
      <c r="N1531">
        <v>2999</v>
      </c>
      <c r="O1531" t="s">
        <v>1849</v>
      </c>
      <c r="P1531">
        <v>58</v>
      </c>
      <c r="Q1531">
        <v>5.8</v>
      </c>
      <c r="R1531" t="s">
        <v>5183</v>
      </c>
      <c r="S1531" t="s">
        <v>1851</v>
      </c>
      <c r="T1531" t="s">
        <v>1851</v>
      </c>
      <c r="U1531" t="s">
        <v>5184</v>
      </c>
      <c r="V1531" t="s">
        <v>1851</v>
      </c>
      <c r="W1531" t="s">
        <v>1851</v>
      </c>
      <c r="X1531" s="1">
        <v>46196.078483796293</v>
      </c>
    </row>
    <row r="1532" spans="1:24">
      <c r="A1532">
        <v>1443</v>
      </c>
      <c r="B1532" t="s">
        <v>1857</v>
      </c>
      <c r="C1532" t="s">
        <v>1858</v>
      </c>
      <c r="D1532">
        <v>2205250</v>
      </c>
      <c r="E1532" t="s">
        <v>1894</v>
      </c>
      <c r="F1532">
        <v>1</v>
      </c>
      <c r="G1532" t="s">
        <v>380</v>
      </c>
      <c r="H1532" t="s">
        <v>380</v>
      </c>
      <c r="I1532" t="s">
        <v>3844</v>
      </c>
      <c r="J1532">
        <v>0</v>
      </c>
      <c r="K1532" t="s">
        <v>5185</v>
      </c>
      <c r="L1532" s="1">
        <v>46196.078564814816</v>
      </c>
      <c r="M1532" s="1">
        <v>46196.078622685185</v>
      </c>
      <c r="N1532">
        <v>482</v>
      </c>
      <c r="O1532" t="s">
        <v>1849</v>
      </c>
      <c r="P1532">
        <v>51</v>
      </c>
      <c r="Q1532">
        <v>5.0999999999999996</v>
      </c>
      <c r="R1532" t="s">
        <v>1851</v>
      </c>
      <c r="S1532" t="s">
        <v>1851</v>
      </c>
      <c r="T1532" t="s">
        <v>1851</v>
      </c>
      <c r="U1532" t="s">
        <v>5186</v>
      </c>
      <c r="V1532" t="s">
        <v>1851</v>
      </c>
      <c r="W1532" t="s">
        <v>1851</v>
      </c>
      <c r="X1532" s="1">
        <v>46196.078622685185</v>
      </c>
    </row>
    <row r="1533" spans="1:24">
      <c r="A1533">
        <v>1444</v>
      </c>
      <c r="B1533" t="s">
        <v>1857</v>
      </c>
      <c r="C1533" t="s">
        <v>1858</v>
      </c>
      <c r="D1533">
        <v>4211801</v>
      </c>
      <c r="E1533" t="s">
        <v>1894</v>
      </c>
      <c r="F1533">
        <v>1</v>
      </c>
      <c r="G1533" t="s">
        <v>1653</v>
      </c>
      <c r="H1533" t="s">
        <v>3847</v>
      </c>
      <c r="I1533" t="s">
        <v>3848</v>
      </c>
      <c r="J1533">
        <v>1</v>
      </c>
      <c r="K1533" t="s">
        <v>3849</v>
      </c>
      <c r="L1533" s="1">
        <v>46196.078611111108</v>
      </c>
      <c r="M1533" s="1">
        <v>46196.078750000001</v>
      </c>
      <c r="N1533">
        <v>1182</v>
      </c>
      <c r="O1533" t="s">
        <v>1849</v>
      </c>
      <c r="P1533">
        <v>61</v>
      </c>
      <c r="Q1533">
        <v>6.1</v>
      </c>
      <c r="R1533" t="s">
        <v>1851</v>
      </c>
      <c r="S1533" t="s">
        <v>1851</v>
      </c>
      <c r="T1533" t="s">
        <v>1851</v>
      </c>
      <c r="U1533" t="s">
        <v>5187</v>
      </c>
      <c r="V1533" t="s">
        <v>1851</v>
      </c>
      <c r="W1533" t="s">
        <v>1851</v>
      </c>
      <c r="X1533" s="1">
        <v>46196.078750000001</v>
      </c>
    </row>
    <row r="1534" spans="1:24">
      <c r="A1534">
        <v>1445</v>
      </c>
      <c r="B1534" t="s">
        <v>1857</v>
      </c>
      <c r="C1534" t="s">
        <v>1858</v>
      </c>
      <c r="D1534">
        <v>3512308</v>
      </c>
      <c r="E1534" t="s">
        <v>1885</v>
      </c>
      <c r="F1534">
        <v>1</v>
      </c>
      <c r="G1534" t="s">
        <v>906</v>
      </c>
      <c r="H1534" t="s">
        <v>3718</v>
      </c>
      <c r="I1534" t="s">
        <v>1887</v>
      </c>
      <c r="J1534">
        <v>1</v>
      </c>
      <c r="K1534" t="s">
        <v>1888</v>
      </c>
      <c r="L1534" s="1">
        <v>46196.078009259261</v>
      </c>
      <c r="M1534" s="1">
        <v>46196.078981481478</v>
      </c>
      <c r="N1534">
        <v>8430</v>
      </c>
      <c r="O1534" t="s">
        <v>1849</v>
      </c>
      <c r="P1534">
        <v>62</v>
      </c>
      <c r="Q1534">
        <v>6.2</v>
      </c>
      <c r="R1534" t="s">
        <v>5188</v>
      </c>
      <c r="S1534" t="s">
        <v>1851</v>
      </c>
      <c r="T1534" t="s">
        <v>1851</v>
      </c>
      <c r="U1534" t="s">
        <v>5189</v>
      </c>
      <c r="V1534" t="s">
        <v>1851</v>
      </c>
      <c r="W1534" t="s">
        <v>1851</v>
      </c>
      <c r="X1534" s="1">
        <v>46196.078981481478</v>
      </c>
    </row>
    <row r="1535" spans="1:24">
      <c r="A1535">
        <v>1446</v>
      </c>
      <c r="B1535" t="s">
        <v>1857</v>
      </c>
      <c r="C1535" t="s">
        <v>1858</v>
      </c>
      <c r="D1535">
        <v>2205359</v>
      </c>
      <c r="E1535" t="s">
        <v>1885</v>
      </c>
      <c r="F1535">
        <v>1</v>
      </c>
      <c r="G1535" t="s">
        <v>345</v>
      </c>
      <c r="H1535" t="s">
        <v>3874</v>
      </c>
      <c r="I1535" t="s">
        <v>1887</v>
      </c>
      <c r="J1535">
        <v>1</v>
      </c>
      <c r="K1535" t="s">
        <v>1888</v>
      </c>
      <c r="L1535" s="1">
        <v>46196.078668981485</v>
      </c>
      <c r="M1535" s="1">
        <v>46196.07916666667</v>
      </c>
      <c r="N1535">
        <v>4243</v>
      </c>
      <c r="O1535" t="s">
        <v>1849</v>
      </c>
      <c r="P1535">
        <v>70</v>
      </c>
      <c r="Q1535">
        <v>7</v>
      </c>
      <c r="R1535" t="s">
        <v>5190</v>
      </c>
      <c r="S1535" t="s">
        <v>1851</v>
      </c>
      <c r="T1535" t="s">
        <v>1851</v>
      </c>
      <c r="U1535" t="s">
        <v>5191</v>
      </c>
      <c r="V1535" t="s">
        <v>1851</v>
      </c>
      <c r="W1535" t="s">
        <v>1851</v>
      </c>
      <c r="X1535" s="1">
        <v>46196.07916666667</v>
      </c>
    </row>
    <row r="1536" spans="1:24">
      <c r="A1536">
        <v>1447</v>
      </c>
      <c r="B1536" t="s">
        <v>1857</v>
      </c>
      <c r="C1536" t="s">
        <v>1858</v>
      </c>
      <c r="D1536">
        <v>4212700</v>
      </c>
      <c r="E1536" t="s">
        <v>1885</v>
      </c>
      <c r="F1536">
        <v>1</v>
      </c>
      <c r="G1536" t="s">
        <v>1505</v>
      </c>
      <c r="H1536" t="s">
        <v>3851</v>
      </c>
      <c r="I1536" t="s">
        <v>1887</v>
      </c>
      <c r="J1536">
        <v>1</v>
      </c>
      <c r="K1536" t="s">
        <v>1888</v>
      </c>
      <c r="L1536" s="1">
        <v>46196.078796296293</v>
      </c>
      <c r="M1536" s="1">
        <v>46196.079247685186</v>
      </c>
      <c r="N1536">
        <v>3923</v>
      </c>
      <c r="O1536" t="s">
        <v>1849</v>
      </c>
      <c r="P1536">
        <v>61</v>
      </c>
      <c r="Q1536">
        <v>6.1</v>
      </c>
      <c r="R1536" t="s">
        <v>5192</v>
      </c>
      <c r="S1536" t="s">
        <v>1851</v>
      </c>
      <c r="T1536" t="s">
        <v>1851</v>
      </c>
      <c r="U1536" t="s">
        <v>5193</v>
      </c>
      <c r="V1536" t="s">
        <v>1851</v>
      </c>
      <c r="W1536" t="s">
        <v>1851</v>
      </c>
      <c r="X1536" s="1">
        <v>46196.079247685186</v>
      </c>
    </row>
    <row r="1537" spans="1:24">
      <c r="A1537">
        <v>1448</v>
      </c>
      <c r="B1537" t="s">
        <v>1857</v>
      </c>
      <c r="C1537" t="s">
        <v>1858</v>
      </c>
      <c r="D1537">
        <v>3512308</v>
      </c>
      <c r="E1537" t="s">
        <v>1894</v>
      </c>
      <c r="F1537">
        <v>1</v>
      </c>
      <c r="G1537" t="s">
        <v>906</v>
      </c>
      <c r="H1537" t="s">
        <v>906</v>
      </c>
      <c r="I1537" t="s">
        <v>3730</v>
      </c>
      <c r="J1537">
        <v>0</v>
      </c>
      <c r="K1537" t="s">
        <v>3731</v>
      </c>
      <c r="L1537" s="1">
        <v>46196.07912037037</v>
      </c>
      <c r="M1537" s="1">
        <v>46196.079293981478</v>
      </c>
      <c r="N1537">
        <v>1466</v>
      </c>
      <c r="O1537" t="s">
        <v>1849</v>
      </c>
      <c r="P1537">
        <v>73</v>
      </c>
      <c r="Q1537">
        <v>7.3</v>
      </c>
      <c r="R1537" t="s">
        <v>1851</v>
      </c>
      <c r="S1537" t="s">
        <v>1851</v>
      </c>
      <c r="T1537" t="s">
        <v>1851</v>
      </c>
      <c r="U1537" t="s">
        <v>5194</v>
      </c>
      <c r="V1537" t="s">
        <v>1851</v>
      </c>
      <c r="W1537" t="s">
        <v>1851</v>
      </c>
      <c r="X1537" s="1">
        <v>46196.079293981478</v>
      </c>
    </row>
    <row r="1538" spans="1:24">
      <c r="A1538">
        <v>1449</v>
      </c>
      <c r="B1538" t="s">
        <v>1857</v>
      </c>
      <c r="C1538" t="s">
        <v>1858</v>
      </c>
      <c r="D1538">
        <v>2205359</v>
      </c>
      <c r="E1538" t="s">
        <v>1894</v>
      </c>
      <c r="F1538">
        <v>1</v>
      </c>
      <c r="G1538" t="s">
        <v>345</v>
      </c>
      <c r="H1538" t="s">
        <v>345</v>
      </c>
      <c r="I1538" t="s">
        <v>3890</v>
      </c>
      <c r="J1538">
        <v>0</v>
      </c>
      <c r="K1538" t="s">
        <v>3891</v>
      </c>
      <c r="L1538" s="1">
        <v>46196.079293981478</v>
      </c>
      <c r="M1538" s="1">
        <v>46196.079456018517</v>
      </c>
      <c r="N1538">
        <v>1453</v>
      </c>
      <c r="O1538" t="s">
        <v>1849</v>
      </c>
      <c r="P1538">
        <v>68</v>
      </c>
      <c r="Q1538">
        <v>6.8</v>
      </c>
      <c r="R1538" t="s">
        <v>1851</v>
      </c>
      <c r="S1538" t="s">
        <v>1851</v>
      </c>
      <c r="T1538" t="s">
        <v>1851</v>
      </c>
      <c r="U1538" t="s">
        <v>5195</v>
      </c>
      <c r="V1538" t="s">
        <v>1851</v>
      </c>
      <c r="W1538" t="s">
        <v>1851</v>
      </c>
      <c r="X1538" s="1">
        <v>46196.079456018517</v>
      </c>
    </row>
    <row r="1539" spans="1:24">
      <c r="A1539">
        <v>1450</v>
      </c>
      <c r="B1539" t="s">
        <v>1857</v>
      </c>
      <c r="C1539" t="s">
        <v>1858</v>
      </c>
      <c r="D1539">
        <v>4212700</v>
      </c>
      <c r="E1539" t="s">
        <v>1894</v>
      </c>
      <c r="F1539">
        <v>1</v>
      </c>
      <c r="G1539" t="s">
        <v>1505</v>
      </c>
      <c r="H1539" t="s">
        <v>3854</v>
      </c>
      <c r="I1539" t="s">
        <v>3855</v>
      </c>
      <c r="J1539">
        <v>1</v>
      </c>
      <c r="K1539" t="s">
        <v>3856</v>
      </c>
      <c r="L1539" s="1">
        <v>46196.079375000001</v>
      </c>
      <c r="M1539" s="1">
        <v>46196.079513888886</v>
      </c>
      <c r="N1539">
        <v>1235</v>
      </c>
      <c r="O1539" t="s">
        <v>1849</v>
      </c>
      <c r="P1539">
        <v>65</v>
      </c>
      <c r="Q1539">
        <v>6.5</v>
      </c>
      <c r="R1539" t="s">
        <v>1851</v>
      </c>
      <c r="S1539" t="s">
        <v>1851</v>
      </c>
      <c r="T1539" t="s">
        <v>1851</v>
      </c>
      <c r="U1539" t="s">
        <v>5196</v>
      </c>
      <c r="V1539" t="s">
        <v>1851</v>
      </c>
      <c r="W1539" t="s">
        <v>1851</v>
      </c>
      <c r="X1539" s="1">
        <v>46196.079513888886</v>
      </c>
    </row>
    <row r="1540" spans="1:24">
      <c r="A1540">
        <v>1451</v>
      </c>
      <c r="B1540" t="s">
        <v>1857</v>
      </c>
      <c r="C1540" t="s">
        <v>1858</v>
      </c>
      <c r="D1540">
        <v>4213302</v>
      </c>
      <c r="E1540" t="s">
        <v>1885</v>
      </c>
      <c r="F1540">
        <v>1</v>
      </c>
      <c r="G1540" t="s">
        <v>1560</v>
      </c>
      <c r="H1540" t="s">
        <v>3858</v>
      </c>
      <c r="I1540" t="s">
        <v>1887</v>
      </c>
      <c r="J1540">
        <v>1</v>
      </c>
      <c r="K1540" t="s">
        <v>1888</v>
      </c>
      <c r="L1540" s="1">
        <v>46196.079583333332</v>
      </c>
      <c r="M1540" s="1">
        <v>46196.079907407409</v>
      </c>
      <c r="N1540">
        <v>2821</v>
      </c>
      <c r="O1540" t="s">
        <v>1849</v>
      </c>
      <c r="P1540">
        <v>59</v>
      </c>
      <c r="Q1540">
        <v>5.9</v>
      </c>
      <c r="R1540" t="s">
        <v>5197</v>
      </c>
      <c r="S1540" t="s">
        <v>1851</v>
      </c>
      <c r="T1540" t="s">
        <v>1851</v>
      </c>
      <c r="U1540" t="s">
        <v>5198</v>
      </c>
      <c r="V1540" t="s">
        <v>1851</v>
      </c>
      <c r="W1540" t="s">
        <v>1851</v>
      </c>
      <c r="X1540" s="1">
        <v>46196.079907407409</v>
      </c>
    </row>
    <row r="1541" spans="1:24">
      <c r="A1541">
        <v>1452</v>
      </c>
      <c r="B1541" t="s">
        <v>1857</v>
      </c>
      <c r="C1541" t="s">
        <v>1858</v>
      </c>
      <c r="D1541">
        <v>4213302</v>
      </c>
      <c r="E1541" t="s">
        <v>1894</v>
      </c>
      <c r="F1541">
        <v>1</v>
      </c>
      <c r="G1541" t="s">
        <v>1560</v>
      </c>
      <c r="H1541" t="s">
        <v>3861</v>
      </c>
      <c r="I1541" t="s">
        <v>3862</v>
      </c>
      <c r="J1541">
        <v>1</v>
      </c>
      <c r="K1541" t="s">
        <v>3863</v>
      </c>
      <c r="L1541" s="1">
        <v>46196.080034722225</v>
      </c>
      <c r="M1541" s="1">
        <v>46196.080104166664</v>
      </c>
      <c r="N1541">
        <v>536</v>
      </c>
      <c r="O1541" t="s">
        <v>1849</v>
      </c>
      <c r="P1541">
        <v>62</v>
      </c>
      <c r="Q1541">
        <v>6.2</v>
      </c>
      <c r="R1541" t="s">
        <v>1851</v>
      </c>
      <c r="S1541" t="s">
        <v>1851</v>
      </c>
      <c r="T1541" t="s">
        <v>1851</v>
      </c>
      <c r="U1541" t="s">
        <v>5199</v>
      </c>
      <c r="V1541" t="s">
        <v>1851</v>
      </c>
      <c r="W1541" t="s">
        <v>1851</v>
      </c>
      <c r="X1541" s="1">
        <v>46196.080104166664</v>
      </c>
    </row>
    <row r="1542" spans="1:24">
      <c r="A1542">
        <v>1453</v>
      </c>
      <c r="B1542" t="s">
        <v>1857</v>
      </c>
      <c r="C1542" t="s">
        <v>1858</v>
      </c>
      <c r="D1542">
        <v>3513900</v>
      </c>
      <c r="E1542" t="s">
        <v>1885</v>
      </c>
      <c r="F1542">
        <v>1</v>
      </c>
      <c r="G1542" t="s">
        <v>1327</v>
      </c>
      <c r="H1542" t="s">
        <v>3753</v>
      </c>
      <c r="I1542" t="s">
        <v>1887</v>
      </c>
      <c r="J1542">
        <v>1</v>
      </c>
      <c r="K1542" t="s">
        <v>1888</v>
      </c>
      <c r="L1542" s="1">
        <v>46196.079340277778</v>
      </c>
      <c r="M1542" s="1">
        <v>46196.080381944441</v>
      </c>
      <c r="N1542">
        <v>9013</v>
      </c>
      <c r="O1542" t="s">
        <v>1849</v>
      </c>
      <c r="P1542">
        <v>67</v>
      </c>
      <c r="Q1542">
        <v>6.7</v>
      </c>
      <c r="R1542" t="s">
        <v>5200</v>
      </c>
      <c r="S1542" t="s">
        <v>1851</v>
      </c>
      <c r="T1542" t="s">
        <v>1851</v>
      </c>
      <c r="U1542" t="s">
        <v>5201</v>
      </c>
      <c r="V1542" t="s">
        <v>1851</v>
      </c>
      <c r="W1542" t="s">
        <v>1851</v>
      </c>
      <c r="X1542" s="1">
        <v>46196.080381944441</v>
      </c>
    </row>
    <row r="1543" spans="1:24">
      <c r="A1543">
        <v>1454</v>
      </c>
      <c r="B1543" t="s">
        <v>1857</v>
      </c>
      <c r="C1543" t="s">
        <v>1858</v>
      </c>
      <c r="D1543">
        <v>4214805</v>
      </c>
      <c r="E1543" t="s">
        <v>1885</v>
      </c>
      <c r="F1543">
        <v>1</v>
      </c>
      <c r="G1543" t="s">
        <v>1772</v>
      </c>
      <c r="H1543" t="s">
        <v>3868</v>
      </c>
      <c r="I1543" t="s">
        <v>1887</v>
      </c>
      <c r="J1543">
        <v>1</v>
      </c>
      <c r="K1543" t="s">
        <v>1888</v>
      </c>
      <c r="L1543" s="1">
        <v>46196.080138888887</v>
      </c>
      <c r="M1543" s="1">
        <v>46196.080601851849</v>
      </c>
      <c r="N1543">
        <v>4019</v>
      </c>
      <c r="O1543" t="s">
        <v>1849</v>
      </c>
      <c r="P1543">
        <v>67</v>
      </c>
      <c r="Q1543">
        <v>6.7</v>
      </c>
      <c r="R1543" t="s">
        <v>5202</v>
      </c>
      <c r="S1543" t="s">
        <v>1851</v>
      </c>
      <c r="T1543" t="s">
        <v>1851</v>
      </c>
      <c r="U1543" t="s">
        <v>5203</v>
      </c>
      <c r="V1543" t="s">
        <v>1851</v>
      </c>
      <c r="W1543" t="s">
        <v>1851</v>
      </c>
      <c r="X1543" s="1">
        <v>46196.080601851849</v>
      </c>
    </row>
    <row r="1544" spans="1:24">
      <c r="A1544">
        <v>1455</v>
      </c>
      <c r="B1544" t="s">
        <v>1857</v>
      </c>
      <c r="C1544" t="s">
        <v>1858</v>
      </c>
      <c r="D1544">
        <v>3513900</v>
      </c>
      <c r="E1544" t="s">
        <v>1894</v>
      </c>
      <c r="F1544">
        <v>1</v>
      </c>
      <c r="G1544" t="s">
        <v>1327</v>
      </c>
      <c r="H1544" t="s">
        <v>1327</v>
      </c>
      <c r="I1544" t="s">
        <v>3762</v>
      </c>
      <c r="J1544">
        <v>0</v>
      </c>
      <c r="K1544" t="s">
        <v>3763</v>
      </c>
      <c r="L1544" s="1">
        <v>46196.080509259256</v>
      </c>
      <c r="M1544" s="1">
        <v>46196.080682870372</v>
      </c>
      <c r="N1544">
        <v>1504</v>
      </c>
      <c r="O1544" t="s">
        <v>1849</v>
      </c>
      <c r="P1544">
        <v>73</v>
      </c>
      <c r="Q1544">
        <v>7.3</v>
      </c>
      <c r="R1544" t="s">
        <v>1851</v>
      </c>
      <c r="S1544" t="s">
        <v>1851</v>
      </c>
      <c r="T1544" t="s">
        <v>1851</v>
      </c>
      <c r="U1544" t="s">
        <v>5204</v>
      </c>
      <c r="V1544" t="s">
        <v>1851</v>
      </c>
      <c r="W1544" t="s">
        <v>1851</v>
      </c>
      <c r="X1544" s="1">
        <v>46196.080682870372</v>
      </c>
    </row>
    <row r="1545" spans="1:24">
      <c r="A1545">
        <v>1456</v>
      </c>
      <c r="B1545" t="s">
        <v>1857</v>
      </c>
      <c r="C1545" t="s">
        <v>1858</v>
      </c>
      <c r="D1545">
        <v>4214805</v>
      </c>
      <c r="E1545" t="s">
        <v>1894</v>
      </c>
      <c r="F1545">
        <v>1</v>
      </c>
      <c r="G1545" t="s">
        <v>1772</v>
      </c>
      <c r="H1545" t="s">
        <v>1772</v>
      </c>
      <c r="I1545" t="s">
        <v>3871</v>
      </c>
      <c r="J1545">
        <v>0</v>
      </c>
      <c r="K1545" t="s">
        <v>3872</v>
      </c>
      <c r="L1545" s="1">
        <v>46196.080729166664</v>
      </c>
      <c r="M1545" s="1">
        <v>46196.08084490741</v>
      </c>
      <c r="N1545">
        <v>987</v>
      </c>
      <c r="O1545" t="s">
        <v>1849</v>
      </c>
      <c r="P1545">
        <v>67</v>
      </c>
      <c r="Q1545">
        <v>6.7</v>
      </c>
      <c r="R1545" t="s">
        <v>1851</v>
      </c>
      <c r="S1545" t="s">
        <v>1851</v>
      </c>
      <c r="T1545" t="s">
        <v>1851</v>
      </c>
      <c r="U1545" t="s">
        <v>5205</v>
      </c>
      <c r="V1545" t="s">
        <v>1851</v>
      </c>
      <c r="W1545" t="s">
        <v>1851</v>
      </c>
      <c r="X1545" s="1">
        <v>46196.08084490741</v>
      </c>
    </row>
    <row r="1546" spans="1:24">
      <c r="A1546">
        <v>1457</v>
      </c>
      <c r="B1546" t="s">
        <v>1857</v>
      </c>
      <c r="C1546" t="s">
        <v>1858</v>
      </c>
      <c r="D1546">
        <v>3515103</v>
      </c>
      <c r="E1546" t="s">
        <v>1885</v>
      </c>
      <c r="F1546">
        <v>1</v>
      </c>
      <c r="G1546" t="s">
        <v>933</v>
      </c>
      <c r="H1546" t="s">
        <v>3769</v>
      </c>
      <c r="I1546" t="s">
        <v>1887</v>
      </c>
      <c r="J1546">
        <v>1</v>
      </c>
      <c r="K1546" t="s">
        <v>1888</v>
      </c>
      <c r="L1546" s="1">
        <v>46196.080729166664</v>
      </c>
      <c r="M1546" s="1">
        <v>46196.08085648148</v>
      </c>
      <c r="N1546">
        <v>1112</v>
      </c>
      <c r="O1546" t="s">
        <v>1849</v>
      </c>
      <c r="P1546">
        <v>92</v>
      </c>
      <c r="Q1546">
        <v>9.1999999999999993</v>
      </c>
      <c r="R1546" t="s">
        <v>5206</v>
      </c>
      <c r="S1546" t="s">
        <v>1851</v>
      </c>
      <c r="T1546" t="s">
        <v>1851</v>
      </c>
      <c r="U1546" t="s">
        <v>5207</v>
      </c>
      <c r="V1546" t="s">
        <v>1851</v>
      </c>
      <c r="W1546" t="s">
        <v>1851</v>
      </c>
      <c r="X1546" s="1">
        <v>46196.08085648148</v>
      </c>
    </row>
    <row r="1547" spans="1:24">
      <c r="A1547">
        <v>1458</v>
      </c>
      <c r="B1547" t="s">
        <v>1857</v>
      </c>
      <c r="C1547" t="s">
        <v>1858</v>
      </c>
      <c r="D1547">
        <v>4215455</v>
      </c>
      <c r="E1547" t="s">
        <v>1885</v>
      </c>
      <c r="F1547">
        <v>1</v>
      </c>
      <c r="G1547" t="s">
        <v>1545</v>
      </c>
      <c r="H1547" t="s">
        <v>3877</v>
      </c>
      <c r="I1547" t="s">
        <v>1887</v>
      </c>
      <c r="J1547">
        <v>1</v>
      </c>
      <c r="K1547" t="s">
        <v>1888</v>
      </c>
      <c r="L1547" s="1">
        <v>46196.080891203703</v>
      </c>
      <c r="M1547" s="1">
        <v>46196.081226851849</v>
      </c>
      <c r="N1547">
        <v>2902</v>
      </c>
      <c r="O1547" t="s">
        <v>1849</v>
      </c>
      <c r="P1547">
        <v>59</v>
      </c>
      <c r="Q1547">
        <v>5.9</v>
      </c>
      <c r="R1547" t="s">
        <v>5208</v>
      </c>
      <c r="S1547" t="s">
        <v>1851</v>
      </c>
      <c r="T1547" t="s">
        <v>1851</v>
      </c>
      <c r="U1547" t="s">
        <v>5209</v>
      </c>
      <c r="V1547" t="s">
        <v>1851</v>
      </c>
      <c r="W1547" t="s">
        <v>1851</v>
      </c>
      <c r="X1547" s="1">
        <v>46196.081226851849</v>
      </c>
    </row>
    <row r="1548" spans="1:24">
      <c r="A1548">
        <v>1459</v>
      </c>
      <c r="B1548" t="s">
        <v>1857</v>
      </c>
      <c r="C1548" t="s">
        <v>1858</v>
      </c>
      <c r="D1548">
        <v>3515103</v>
      </c>
      <c r="E1548" t="s">
        <v>1894</v>
      </c>
      <c r="F1548">
        <v>1</v>
      </c>
      <c r="G1548" t="s">
        <v>933</v>
      </c>
      <c r="H1548" t="s">
        <v>933</v>
      </c>
      <c r="I1548" t="s">
        <v>3781</v>
      </c>
      <c r="J1548">
        <v>0</v>
      </c>
      <c r="K1548" t="s">
        <v>3782</v>
      </c>
      <c r="L1548" s="1">
        <v>46196.080983796295</v>
      </c>
      <c r="M1548" s="1">
        <v>46196.081284722219</v>
      </c>
      <c r="N1548">
        <v>2605</v>
      </c>
      <c r="O1548" t="s">
        <v>1849</v>
      </c>
      <c r="P1548">
        <v>68</v>
      </c>
      <c r="Q1548">
        <v>6.8</v>
      </c>
      <c r="R1548" t="s">
        <v>1851</v>
      </c>
      <c r="S1548" t="s">
        <v>1851</v>
      </c>
      <c r="T1548" t="s">
        <v>1851</v>
      </c>
      <c r="U1548" t="s">
        <v>5210</v>
      </c>
      <c r="V1548" t="s">
        <v>1851</v>
      </c>
      <c r="W1548" t="s">
        <v>1851</v>
      </c>
      <c r="X1548" s="1">
        <v>46196.081284722219</v>
      </c>
    </row>
    <row r="1549" spans="1:24">
      <c r="A1549">
        <v>1460</v>
      </c>
      <c r="B1549" t="s">
        <v>1857</v>
      </c>
      <c r="C1549" t="s">
        <v>1858</v>
      </c>
      <c r="D1549">
        <v>4215455</v>
      </c>
      <c r="E1549" t="s">
        <v>1894</v>
      </c>
      <c r="F1549">
        <v>1</v>
      </c>
      <c r="G1549" t="s">
        <v>1545</v>
      </c>
      <c r="H1549" t="s">
        <v>3881</v>
      </c>
      <c r="I1549" t="s">
        <v>3882</v>
      </c>
      <c r="J1549">
        <v>1</v>
      </c>
      <c r="K1549" t="s">
        <v>3883</v>
      </c>
      <c r="L1549" s="1">
        <v>46196.081365740742</v>
      </c>
      <c r="M1549" s="1">
        <v>46196.08148148148</v>
      </c>
      <c r="N1549">
        <v>956</v>
      </c>
      <c r="O1549" t="s">
        <v>1849</v>
      </c>
      <c r="P1549">
        <v>62</v>
      </c>
      <c r="Q1549">
        <v>6.2</v>
      </c>
      <c r="R1549" t="s">
        <v>1851</v>
      </c>
      <c r="S1549" t="s">
        <v>1851</v>
      </c>
      <c r="T1549" t="s">
        <v>1851</v>
      </c>
      <c r="U1549" t="s">
        <v>5211</v>
      </c>
      <c r="V1549" t="s">
        <v>1851</v>
      </c>
      <c r="W1549" t="s">
        <v>1851</v>
      </c>
      <c r="X1549" s="1">
        <v>46196.08148148148</v>
      </c>
    </row>
    <row r="1550" spans="1:24">
      <c r="A1550">
        <v>1461</v>
      </c>
      <c r="B1550" t="s">
        <v>1857</v>
      </c>
      <c r="C1550" t="s">
        <v>1858</v>
      </c>
      <c r="D1550">
        <v>2206407</v>
      </c>
      <c r="E1550" t="s">
        <v>1885</v>
      </c>
      <c r="F1550">
        <v>1</v>
      </c>
      <c r="G1550" t="s">
        <v>730</v>
      </c>
      <c r="H1550" t="s">
        <v>3899</v>
      </c>
      <c r="I1550" t="s">
        <v>1887</v>
      </c>
      <c r="J1550">
        <v>1</v>
      </c>
      <c r="K1550" t="s">
        <v>1888</v>
      </c>
      <c r="L1550" s="1">
        <v>46196.079502314817</v>
      </c>
      <c r="M1550" s="1">
        <v>46196.081701388888</v>
      </c>
      <c r="N1550">
        <v>18951</v>
      </c>
      <c r="O1550" t="s">
        <v>1854</v>
      </c>
      <c r="R1550" t="s">
        <v>5212</v>
      </c>
      <c r="S1550" t="s">
        <v>1851</v>
      </c>
      <c r="T1550" t="s">
        <v>1851</v>
      </c>
      <c r="U1550" t="s">
        <v>5213</v>
      </c>
      <c r="V1550" t="s">
        <v>1854</v>
      </c>
      <c r="W1550" t="s">
        <v>1851</v>
      </c>
      <c r="X1550" s="1">
        <v>46196.081701388888</v>
      </c>
    </row>
    <row r="1551" spans="1:24">
      <c r="A1551">
        <v>1462</v>
      </c>
      <c r="B1551" t="s">
        <v>1857</v>
      </c>
      <c r="C1551" t="s">
        <v>1858</v>
      </c>
      <c r="D1551">
        <v>4218855</v>
      </c>
      <c r="E1551" t="s">
        <v>1885</v>
      </c>
      <c r="F1551">
        <v>1</v>
      </c>
      <c r="G1551" t="s">
        <v>1668</v>
      </c>
      <c r="H1551" t="s">
        <v>3893</v>
      </c>
      <c r="I1551" t="s">
        <v>1887</v>
      </c>
      <c r="J1551">
        <v>1</v>
      </c>
      <c r="K1551" t="s">
        <v>1888</v>
      </c>
      <c r="L1551" s="1">
        <v>46196.081516203703</v>
      </c>
      <c r="M1551" s="1">
        <v>46196.081909722219</v>
      </c>
      <c r="N1551">
        <v>3358</v>
      </c>
      <c r="O1551" t="s">
        <v>1849</v>
      </c>
      <c r="P1551">
        <v>61</v>
      </c>
      <c r="Q1551">
        <v>6.1</v>
      </c>
      <c r="R1551" t="s">
        <v>5214</v>
      </c>
      <c r="S1551" t="s">
        <v>1851</v>
      </c>
      <c r="T1551" t="s">
        <v>1851</v>
      </c>
      <c r="U1551" t="s">
        <v>5215</v>
      </c>
      <c r="V1551" t="s">
        <v>1851</v>
      </c>
      <c r="W1551" t="s">
        <v>1851</v>
      </c>
      <c r="X1551" s="1">
        <v>46196.081909722219</v>
      </c>
    </row>
    <row r="1552" spans="1:24">
      <c r="A1552">
        <v>1463</v>
      </c>
      <c r="B1552" t="s">
        <v>1857</v>
      </c>
      <c r="C1552" t="s">
        <v>1858</v>
      </c>
      <c r="D1552">
        <v>2206407</v>
      </c>
      <c r="E1552" t="s">
        <v>1885</v>
      </c>
      <c r="F1552">
        <v>2</v>
      </c>
      <c r="G1552" t="s">
        <v>730</v>
      </c>
      <c r="H1552" t="s">
        <v>3899</v>
      </c>
      <c r="I1552" t="s">
        <v>1887</v>
      </c>
      <c r="J1552">
        <v>1</v>
      </c>
      <c r="K1552" t="s">
        <v>1888</v>
      </c>
      <c r="L1552" s="1">
        <v>46196.081875000003</v>
      </c>
      <c r="M1552" s="1">
        <v>46196.081967592596</v>
      </c>
      <c r="N1552">
        <v>790</v>
      </c>
      <c r="O1552" t="s">
        <v>1849</v>
      </c>
      <c r="P1552">
        <v>92</v>
      </c>
      <c r="Q1552">
        <v>9.1999999999999993</v>
      </c>
      <c r="R1552" t="s">
        <v>5216</v>
      </c>
      <c r="S1552" t="s">
        <v>1851</v>
      </c>
      <c r="T1552" t="s">
        <v>1851</v>
      </c>
      <c r="U1552" t="s">
        <v>5213</v>
      </c>
      <c r="V1552" t="s">
        <v>1851</v>
      </c>
      <c r="W1552" t="s">
        <v>1851</v>
      </c>
      <c r="X1552" s="1">
        <v>46196.081967592596</v>
      </c>
    </row>
    <row r="1553" spans="1:24">
      <c r="A1553">
        <v>1464</v>
      </c>
      <c r="B1553" t="s">
        <v>1857</v>
      </c>
      <c r="C1553" t="s">
        <v>1858</v>
      </c>
      <c r="D1553">
        <v>4218855</v>
      </c>
      <c r="E1553" t="s">
        <v>1894</v>
      </c>
      <c r="F1553">
        <v>1</v>
      </c>
      <c r="G1553" t="s">
        <v>1668</v>
      </c>
      <c r="H1553" t="s">
        <v>3906</v>
      </c>
      <c r="I1553" t="s">
        <v>3907</v>
      </c>
      <c r="J1553">
        <v>1</v>
      </c>
      <c r="K1553" t="s">
        <v>3908</v>
      </c>
      <c r="L1553" s="1">
        <v>46196.082060185188</v>
      </c>
      <c r="M1553" s="1">
        <v>46196.082245370373</v>
      </c>
      <c r="N1553">
        <v>1614</v>
      </c>
      <c r="O1553" t="s">
        <v>1849</v>
      </c>
      <c r="P1553">
        <v>63</v>
      </c>
      <c r="Q1553">
        <v>6.3</v>
      </c>
      <c r="R1553" t="s">
        <v>1851</v>
      </c>
      <c r="S1553" t="s">
        <v>1851</v>
      </c>
      <c r="T1553" t="s">
        <v>1851</v>
      </c>
      <c r="U1553" t="s">
        <v>5217</v>
      </c>
      <c r="V1553" t="s">
        <v>1851</v>
      </c>
      <c r="W1553" t="s">
        <v>1851</v>
      </c>
      <c r="X1553" s="1">
        <v>46196.082245370373</v>
      </c>
    </row>
    <row r="1554" spans="1:24">
      <c r="A1554">
        <v>1465</v>
      </c>
      <c r="B1554" t="s">
        <v>1857</v>
      </c>
      <c r="C1554" t="s">
        <v>1858</v>
      </c>
      <c r="D1554">
        <v>2206407</v>
      </c>
      <c r="E1554" t="s">
        <v>1894</v>
      </c>
      <c r="F1554">
        <v>1</v>
      </c>
      <c r="G1554" t="s">
        <v>730</v>
      </c>
      <c r="H1554" t="s">
        <v>730</v>
      </c>
      <c r="I1554" t="s">
        <v>3910</v>
      </c>
      <c r="J1554">
        <v>0</v>
      </c>
      <c r="K1554" t="s">
        <v>3911</v>
      </c>
      <c r="L1554" s="1">
        <v>46196.082118055558</v>
      </c>
      <c r="M1554" s="1">
        <v>46196.082349537035</v>
      </c>
      <c r="N1554">
        <v>2036</v>
      </c>
      <c r="O1554" t="s">
        <v>1849</v>
      </c>
      <c r="P1554">
        <v>70</v>
      </c>
      <c r="Q1554">
        <v>7</v>
      </c>
      <c r="R1554" t="s">
        <v>1851</v>
      </c>
      <c r="S1554" t="s">
        <v>1851</v>
      </c>
      <c r="T1554" t="s">
        <v>1851</v>
      </c>
      <c r="U1554" t="s">
        <v>5218</v>
      </c>
      <c r="V1554" t="s">
        <v>1851</v>
      </c>
      <c r="W1554" t="s">
        <v>1851</v>
      </c>
      <c r="X1554" s="1">
        <v>46196.082349537035</v>
      </c>
    </row>
    <row r="1555" spans="1:24">
      <c r="A1555">
        <v>1466</v>
      </c>
      <c r="B1555" t="s">
        <v>1857</v>
      </c>
      <c r="C1555" t="s">
        <v>1858</v>
      </c>
      <c r="D1555">
        <v>3515657</v>
      </c>
      <c r="E1555" t="s">
        <v>1885</v>
      </c>
      <c r="F1555">
        <v>1</v>
      </c>
      <c r="G1555" t="s">
        <v>1044</v>
      </c>
      <c r="H1555" t="s">
        <v>3804</v>
      </c>
      <c r="I1555" t="s">
        <v>1887</v>
      </c>
      <c r="J1555">
        <v>1</v>
      </c>
      <c r="K1555" t="s">
        <v>1888</v>
      </c>
      <c r="L1555" s="1">
        <v>46196.081331018519</v>
      </c>
      <c r="M1555" s="1">
        <v>46196.082453703704</v>
      </c>
      <c r="N1555">
        <v>9696</v>
      </c>
      <c r="O1555" t="s">
        <v>1849</v>
      </c>
      <c r="P1555">
        <v>69</v>
      </c>
      <c r="Q1555">
        <v>6.9</v>
      </c>
      <c r="R1555" t="s">
        <v>5219</v>
      </c>
      <c r="S1555" t="s">
        <v>1851</v>
      </c>
      <c r="T1555" t="s">
        <v>1851</v>
      </c>
      <c r="U1555" t="s">
        <v>5220</v>
      </c>
      <c r="V1555" t="s">
        <v>1851</v>
      </c>
      <c r="W1555" t="s">
        <v>1851</v>
      </c>
      <c r="X1555" s="1">
        <v>46196.082453703704</v>
      </c>
    </row>
    <row r="1556" spans="1:24">
      <c r="A1556">
        <v>1467</v>
      </c>
      <c r="B1556" t="s">
        <v>1857</v>
      </c>
      <c r="C1556" t="s">
        <v>1858</v>
      </c>
      <c r="D1556">
        <v>2207850</v>
      </c>
      <c r="E1556" t="s">
        <v>1885</v>
      </c>
      <c r="F1556">
        <v>1</v>
      </c>
      <c r="G1556" t="s">
        <v>516</v>
      </c>
      <c r="H1556" t="s">
        <v>3916</v>
      </c>
      <c r="I1556" t="s">
        <v>1887</v>
      </c>
      <c r="J1556">
        <v>1</v>
      </c>
      <c r="K1556" t="s">
        <v>1888</v>
      </c>
      <c r="L1556" s="1">
        <v>46196.082384259258</v>
      </c>
      <c r="M1556" s="1">
        <v>46196.082719907405</v>
      </c>
      <c r="N1556">
        <v>2898</v>
      </c>
      <c r="O1556" t="s">
        <v>1849</v>
      </c>
      <c r="P1556">
        <v>63</v>
      </c>
      <c r="Q1556">
        <v>6.3</v>
      </c>
      <c r="R1556" t="s">
        <v>5221</v>
      </c>
      <c r="S1556" t="s">
        <v>1851</v>
      </c>
      <c r="T1556" t="s">
        <v>1851</v>
      </c>
      <c r="U1556" t="s">
        <v>5222</v>
      </c>
      <c r="V1556" t="s">
        <v>1851</v>
      </c>
      <c r="W1556" t="s">
        <v>1851</v>
      </c>
      <c r="X1556" s="1">
        <v>46196.082719907405</v>
      </c>
    </row>
    <row r="1557" spans="1:24">
      <c r="A1557">
        <v>1468</v>
      </c>
      <c r="B1557" t="s">
        <v>1857</v>
      </c>
      <c r="C1557" t="s">
        <v>1858</v>
      </c>
      <c r="D1557">
        <v>3515657</v>
      </c>
      <c r="E1557" t="s">
        <v>1894</v>
      </c>
      <c r="F1557">
        <v>1</v>
      </c>
      <c r="G1557" t="s">
        <v>1044</v>
      </c>
      <c r="H1557" t="s">
        <v>1044</v>
      </c>
      <c r="I1557" t="s">
        <v>3813</v>
      </c>
      <c r="J1557">
        <v>0</v>
      </c>
      <c r="K1557" t="s">
        <v>3814</v>
      </c>
      <c r="L1557" s="1">
        <v>46196.08258101852</v>
      </c>
      <c r="M1557" s="1">
        <v>46196.082743055558</v>
      </c>
      <c r="N1557">
        <v>1391</v>
      </c>
      <c r="O1557" t="s">
        <v>1849</v>
      </c>
      <c r="P1557">
        <v>74</v>
      </c>
      <c r="Q1557">
        <v>7.4</v>
      </c>
      <c r="R1557" t="s">
        <v>1851</v>
      </c>
      <c r="S1557" t="s">
        <v>1851</v>
      </c>
      <c r="T1557" t="s">
        <v>1851</v>
      </c>
      <c r="U1557" t="s">
        <v>5223</v>
      </c>
      <c r="V1557" t="s">
        <v>1851</v>
      </c>
      <c r="W1557" t="s">
        <v>1851</v>
      </c>
      <c r="X1557" s="1">
        <v>46196.082743055558</v>
      </c>
    </row>
    <row r="1558" spans="1:24">
      <c r="A1558">
        <v>1469</v>
      </c>
      <c r="B1558" t="s">
        <v>1857</v>
      </c>
      <c r="C1558" t="s">
        <v>1858</v>
      </c>
      <c r="D1558">
        <v>2207850</v>
      </c>
      <c r="E1558" t="s">
        <v>1894</v>
      </c>
      <c r="F1558">
        <v>1</v>
      </c>
      <c r="G1558" t="s">
        <v>516</v>
      </c>
      <c r="H1558" t="s">
        <v>3925</v>
      </c>
      <c r="I1558" t="s">
        <v>3926</v>
      </c>
      <c r="J1558">
        <v>1</v>
      </c>
      <c r="K1558" t="s">
        <v>3927</v>
      </c>
      <c r="L1558" s="1">
        <v>46196.08284722222</v>
      </c>
      <c r="M1558" s="1">
        <v>46196.082986111112</v>
      </c>
      <c r="N1558">
        <v>1174</v>
      </c>
      <c r="O1558" t="s">
        <v>1849</v>
      </c>
      <c r="P1558">
        <v>63</v>
      </c>
      <c r="Q1558">
        <v>6.3</v>
      </c>
      <c r="R1558" t="s">
        <v>1851</v>
      </c>
      <c r="S1558" t="s">
        <v>1851</v>
      </c>
      <c r="T1558" t="s">
        <v>1851</v>
      </c>
      <c r="U1558" t="s">
        <v>5224</v>
      </c>
      <c r="V1558" t="s">
        <v>1851</v>
      </c>
      <c r="W1558" t="s">
        <v>1851</v>
      </c>
      <c r="X1558" s="1">
        <v>46196.082986111112</v>
      </c>
    </row>
    <row r="1559" spans="1:24">
      <c r="A1559">
        <v>1470</v>
      </c>
      <c r="B1559" t="s">
        <v>1857</v>
      </c>
      <c r="C1559" t="s">
        <v>1858</v>
      </c>
      <c r="D1559">
        <v>3519204</v>
      </c>
      <c r="E1559" t="s">
        <v>1885</v>
      </c>
      <c r="F1559">
        <v>1</v>
      </c>
      <c r="G1559" t="s">
        <v>1149</v>
      </c>
      <c r="H1559" t="s">
        <v>3823</v>
      </c>
      <c r="I1559" t="s">
        <v>1887</v>
      </c>
      <c r="J1559">
        <v>1</v>
      </c>
      <c r="K1559" t="s">
        <v>1888</v>
      </c>
      <c r="L1559" s="1">
        <v>46196.082800925928</v>
      </c>
      <c r="M1559" s="1">
        <v>46196.083148148151</v>
      </c>
      <c r="N1559">
        <v>2981</v>
      </c>
      <c r="O1559" t="s">
        <v>1849</v>
      </c>
      <c r="P1559">
        <v>63</v>
      </c>
      <c r="Q1559">
        <v>6.3</v>
      </c>
      <c r="R1559" t="s">
        <v>5225</v>
      </c>
      <c r="S1559" t="s">
        <v>1851</v>
      </c>
      <c r="T1559" t="s">
        <v>1851</v>
      </c>
      <c r="U1559" t="s">
        <v>5226</v>
      </c>
      <c r="V1559" t="s">
        <v>1851</v>
      </c>
      <c r="W1559" t="s">
        <v>1851</v>
      </c>
      <c r="X1559" s="1">
        <v>46196.083148148151</v>
      </c>
    </row>
    <row r="1560" spans="1:24">
      <c r="A1560">
        <v>1471</v>
      </c>
      <c r="B1560" t="s">
        <v>1857</v>
      </c>
      <c r="C1560" t="s">
        <v>1858</v>
      </c>
      <c r="D1560">
        <v>3519204</v>
      </c>
      <c r="E1560" t="s">
        <v>1894</v>
      </c>
      <c r="F1560">
        <v>1</v>
      </c>
      <c r="G1560" t="s">
        <v>1149</v>
      </c>
      <c r="H1560" t="s">
        <v>1149</v>
      </c>
      <c r="I1560" t="s">
        <v>3830</v>
      </c>
      <c r="J1560">
        <v>0</v>
      </c>
      <c r="K1560" t="s">
        <v>3831</v>
      </c>
      <c r="L1560" s="1">
        <v>46196.083287037036</v>
      </c>
      <c r="M1560" s="1">
        <v>46196.083414351851</v>
      </c>
      <c r="N1560">
        <v>1088</v>
      </c>
      <c r="O1560" t="s">
        <v>1849</v>
      </c>
      <c r="P1560">
        <v>71</v>
      </c>
      <c r="Q1560">
        <v>7.1</v>
      </c>
      <c r="R1560" t="s">
        <v>1851</v>
      </c>
      <c r="S1560" t="s">
        <v>1851</v>
      </c>
      <c r="T1560" t="s">
        <v>1851</v>
      </c>
      <c r="U1560" t="s">
        <v>5227</v>
      </c>
      <c r="V1560" t="s">
        <v>1851</v>
      </c>
      <c r="W1560" t="s">
        <v>1851</v>
      </c>
      <c r="X1560" s="1">
        <v>46196.083414351851</v>
      </c>
    </row>
    <row r="1561" spans="1:24">
      <c r="A1561">
        <v>1472</v>
      </c>
      <c r="B1561" t="s">
        <v>1857</v>
      </c>
      <c r="C1561" t="s">
        <v>1858</v>
      </c>
      <c r="D1561">
        <v>2209971</v>
      </c>
      <c r="E1561" t="s">
        <v>1885</v>
      </c>
      <c r="F1561">
        <v>1</v>
      </c>
      <c r="G1561" t="s">
        <v>249</v>
      </c>
      <c r="H1561" t="s">
        <v>3932</v>
      </c>
      <c r="I1561" t="s">
        <v>1887</v>
      </c>
      <c r="J1561">
        <v>1</v>
      </c>
      <c r="K1561" t="s">
        <v>1888</v>
      </c>
      <c r="L1561" s="1">
        <v>46196.083032407405</v>
      </c>
      <c r="M1561" s="1">
        <v>46196.085196759261</v>
      </c>
      <c r="N1561">
        <v>18743</v>
      </c>
      <c r="O1561" t="s">
        <v>1854</v>
      </c>
      <c r="R1561" t="s">
        <v>5228</v>
      </c>
      <c r="S1561" t="s">
        <v>1851</v>
      </c>
      <c r="T1561" t="s">
        <v>1851</v>
      </c>
      <c r="U1561" t="s">
        <v>5229</v>
      </c>
      <c r="V1561" t="s">
        <v>1854</v>
      </c>
      <c r="W1561" t="s">
        <v>1851</v>
      </c>
      <c r="X1561" s="1">
        <v>46196.085196759261</v>
      </c>
    </row>
    <row r="1562" spans="1:24">
      <c r="A1562">
        <v>1473</v>
      </c>
      <c r="B1562" t="s">
        <v>1857</v>
      </c>
      <c r="C1562" t="s">
        <v>1858</v>
      </c>
      <c r="D1562">
        <v>3519709</v>
      </c>
      <c r="E1562" t="s">
        <v>1885</v>
      </c>
      <c r="F1562">
        <v>1</v>
      </c>
      <c r="G1562" t="s">
        <v>1292</v>
      </c>
      <c r="H1562" t="s">
        <v>3865</v>
      </c>
      <c r="I1562" t="s">
        <v>1887</v>
      </c>
      <c r="J1562">
        <v>1</v>
      </c>
      <c r="K1562" t="s">
        <v>1888</v>
      </c>
      <c r="L1562" s="1">
        <v>46196.083449074074</v>
      </c>
      <c r="M1562" s="1">
        <v>46196.085613425923</v>
      </c>
      <c r="N1562">
        <v>18715</v>
      </c>
      <c r="O1562" t="s">
        <v>1854</v>
      </c>
      <c r="R1562" t="s">
        <v>5230</v>
      </c>
      <c r="S1562" t="s">
        <v>1851</v>
      </c>
      <c r="T1562" t="s">
        <v>1851</v>
      </c>
      <c r="U1562" t="s">
        <v>5231</v>
      </c>
      <c r="V1562" t="s">
        <v>1854</v>
      </c>
      <c r="W1562" t="s">
        <v>1851</v>
      </c>
      <c r="X1562" s="1">
        <v>46196.085613425923</v>
      </c>
    </row>
    <row r="1563" spans="1:24">
      <c r="A1563">
        <v>1474</v>
      </c>
      <c r="B1563" t="s">
        <v>1857</v>
      </c>
      <c r="C1563" t="s">
        <v>1858</v>
      </c>
      <c r="D1563">
        <v>2209971</v>
      </c>
      <c r="E1563" t="s">
        <v>1885</v>
      </c>
      <c r="F1563">
        <v>2</v>
      </c>
      <c r="G1563" t="s">
        <v>249</v>
      </c>
      <c r="H1563" t="s">
        <v>3932</v>
      </c>
      <c r="I1563" t="s">
        <v>1887</v>
      </c>
      <c r="J1563">
        <v>1</v>
      </c>
      <c r="K1563" t="s">
        <v>1888</v>
      </c>
      <c r="L1563" s="1">
        <v>46196.085416666669</v>
      </c>
      <c r="M1563" s="1">
        <v>46196.08662037037</v>
      </c>
      <c r="N1563">
        <v>10415</v>
      </c>
      <c r="O1563" t="s">
        <v>1849</v>
      </c>
      <c r="P1563">
        <v>66</v>
      </c>
      <c r="Q1563">
        <v>6.6</v>
      </c>
      <c r="R1563" t="s">
        <v>5232</v>
      </c>
      <c r="S1563" t="s">
        <v>1851</v>
      </c>
      <c r="T1563" t="s">
        <v>1851</v>
      </c>
      <c r="U1563" t="s">
        <v>5229</v>
      </c>
      <c r="V1563" t="s">
        <v>1851</v>
      </c>
      <c r="W1563" t="s">
        <v>1851</v>
      </c>
      <c r="X1563" s="1">
        <v>46196.08662037037</v>
      </c>
    </row>
    <row r="1564" spans="1:24">
      <c r="A1564">
        <v>1475</v>
      </c>
      <c r="B1564" t="s">
        <v>1857</v>
      </c>
      <c r="C1564" t="s">
        <v>1858</v>
      </c>
      <c r="D1564">
        <v>3519709</v>
      </c>
      <c r="E1564" t="s">
        <v>1885</v>
      </c>
      <c r="F1564">
        <v>2</v>
      </c>
      <c r="G1564" t="s">
        <v>1292</v>
      </c>
      <c r="H1564" t="s">
        <v>3865</v>
      </c>
      <c r="I1564" t="s">
        <v>1887</v>
      </c>
      <c r="J1564">
        <v>1</v>
      </c>
      <c r="K1564" t="s">
        <v>1888</v>
      </c>
      <c r="L1564" s="1">
        <v>46196.085833333331</v>
      </c>
      <c r="M1564" s="1">
        <v>46196.086643518516</v>
      </c>
      <c r="N1564">
        <v>6934</v>
      </c>
      <c r="O1564" t="s">
        <v>1849</v>
      </c>
      <c r="P1564">
        <v>60</v>
      </c>
      <c r="Q1564">
        <v>6</v>
      </c>
      <c r="R1564" t="s">
        <v>5233</v>
      </c>
      <c r="S1564" t="s">
        <v>1851</v>
      </c>
      <c r="T1564" t="s">
        <v>1851</v>
      </c>
      <c r="U1564" t="s">
        <v>5231</v>
      </c>
      <c r="V1564" t="s">
        <v>1851</v>
      </c>
      <c r="W1564" t="s">
        <v>1851</v>
      </c>
      <c r="X1564" s="1">
        <v>46196.086643518516</v>
      </c>
    </row>
    <row r="1565" spans="1:24">
      <c r="A1565">
        <v>1476</v>
      </c>
      <c r="B1565" t="s">
        <v>1857</v>
      </c>
      <c r="C1565" t="s">
        <v>1858</v>
      </c>
      <c r="D1565">
        <v>2209971</v>
      </c>
      <c r="E1565" t="s">
        <v>1894</v>
      </c>
      <c r="F1565">
        <v>1</v>
      </c>
      <c r="G1565" t="s">
        <v>249</v>
      </c>
      <c r="H1565" t="s">
        <v>3938</v>
      </c>
      <c r="I1565" t="s">
        <v>3939</v>
      </c>
      <c r="J1565">
        <v>1</v>
      </c>
      <c r="K1565" t="s">
        <v>3940</v>
      </c>
      <c r="L1565" s="1">
        <v>46196.086747685185</v>
      </c>
      <c r="M1565" s="1">
        <v>46196.086909722224</v>
      </c>
      <c r="N1565">
        <v>1355</v>
      </c>
      <c r="O1565" t="s">
        <v>1849</v>
      </c>
      <c r="P1565">
        <v>64</v>
      </c>
      <c r="Q1565">
        <v>6.4</v>
      </c>
      <c r="R1565" t="s">
        <v>1851</v>
      </c>
      <c r="S1565" t="s">
        <v>1851</v>
      </c>
      <c r="T1565" t="s">
        <v>1851</v>
      </c>
      <c r="U1565" t="s">
        <v>5234</v>
      </c>
      <c r="V1565" t="s">
        <v>1851</v>
      </c>
      <c r="W1565" t="s">
        <v>1851</v>
      </c>
      <c r="X1565" s="1">
        <v>46196.086909722224</v>
      </c>
    </row>
    <row r="1566" spans="1:24">
      <c r="A1566">
        <v>1477</v>
      </c>
      <c r="B1566" t="s">
        <v>1857</v>
      </c>
      <c r="C1566" t="s">
        <v>1858</v>
      </c>
      <c r="D1566">
        <v>3519709</v>
      </c>
      <c r="E1566" t="s">
        <v>1894</v>
      </c>
      <c r="F1566">
        <v>1</v>
      </c>
      <c r="G1566" t="s">
        <v>1292</v>
      </c>
      <c r="H1566" t="s">
        <v>3886</v>
      </c>
      <c r="I1566" t="s">
        <v>3887</v>
      </c>
      <c r="J1566">
        <v>1</v>
      </c>
      <c r="K1566" t="s">
        <v>3888</v>
      </c>
      <c r="L1566" s="1">
        <v>46196.086782407408</v>
      </c>
      <c r="M1566" s="1">
        <v>46196.087083333332</v>
      </c>
      <c r="N1566">
        <v>2650</v>
      </c>
      <c r="O1566" t="s">
        <v>1849</v>
      </c>
      <c r="P1566">
        <v>56</v>
      </c>
      <c r="Q1566">
        <v>5.6</v>
      </c>
      <c r="R1566" t="s">
        <v>1851</v>
      </c>
      <c r="S1566" t="s">
        <v>1851</v>
      </c>
      <c r="T1566" t="s">
        <v>1851</v>
      </c>
      <c r="U1566" t="s">
        <v>5235</v>
      </c>
      <c r="V1566" t="s">
        <v>1851</v>
      </c>
      <c r="W1566" t="s">
        <v>1851</v>
      </c>
      <c r="X1566" s="1">
        <v>46196.087083333332</v>
      </c>
    </row>
    <row r="1567" spans="1:24">
      <c r="A1567">
        <v>1478</v>
      </c>
      <c r="B1567" t="s">
        <v>1857</v>
      </c>
      <c r="C1567" t="s">
        <v>1858</v>
      </c>
      <c r="D1567">
        <v>3519808</v>
      </c>
      <c r="E1567" t="s">
        <v>1885</v>
      </c>
      <c r="F1567">
        <v>1</v>
      </c>
      <c r="G1567" t="s">
        <v>1094</v>
      </c>
      <c r="H1567" t="s">
        <v>3896</v>
      </c>
      <c r="I1567" t="s">
        <v>1887</v>
      </c>
      <c r="J1567">
        <v>1</v>
      </c>
      <c r="K1567" t="s">
        <v>1888</v>
      </c>
      <c r="L1567" s="1">
        <v>46196.087129629632</v>
      </c>
      <c r="M1567" s="1">
        <v>46196.087268518517</v>
      </c>
      <c r="N1567">
        <v>1199</v>
      </c>
      <c r="O1567" t="s">
        <v>1849</v>
      </c>
      <c r="P1567">
        <v>92</v>
      </c>
      <c r="Q1567">
        <v>9.1999999999999993</v>
      </c>
      <c r="R1567" t="s">
        <v>5236</v>
      </c>
      <c r="S1567" t="s">
        <v>1851</v>
      </c>
      <c r="T1567" t="s">
        <v>1851</v>
      </c>
      <c r="U1567" t="s">
        <v>5237</v>
      </c>
      <c r="V1567" t="s">
        <v>1851</v>
      </c>
      <c r="W1567" t="s">
        <v>1851</v>
      </c>
      <c r="X1567" s="1">
        <v>46196.087268518517</v>
      </c>
    </row>
    <row r="1568" spans="1:24">
      <c r="A1568">
        <v>1479</v>
      </c>
      <c r="B1568" t="s">
        <v>1857</v>
      </c>
      <c r="C1568" t="s">
        <v>1858</v>
      </c>
      <c r="D1568">
        <v>2210375</v>
      </c>
      <c r="E1568" t="s">
        <v>1885</v>
      </c>
      <c r="F1568">
        <v>1</v>
      </c>
      <c r="G1568" t="s">
        <v>335</v>
      </c>
      <c r="H1568" t="s">
        <v>3945</v>
      </c>
      <c r="I1568" t="s">
        <v>1887</v>
      </c>
      <c r="J1568">
        <v>1</v>
      </c>
      <c r="K1568" t="s">
        <v>1888</v>
      </c>
      <c r="L1568" s="1">
        <v>46196.086944444447</v>
      </c>
      <c r="M1568" s="1">
        <v>46196.087280092594</v>
      </c>
      <c r="N1568">
        <v>2895</v>
      </c>
      <c r="O1568" t="s">
        <v>1849</v>
      </c>
      <c r="P1568">
        <v>66</v>
      </c>
      <c r="Q1568">
        <v>6.6</v>
      </c>
      <c r="R1568" t="s">
        <v>5238</v>
      </c>
      <c r="S1568" t="s">
        <v>1851</v>
      </c>
      <c r="T1568" t="s">
        <v>1851</v>
      </c>
      <c r="U1568" t="s">
        <v>5239</v>
      </c>
      <c r="V1568" t="s">
        <v>1851</v>
      </c>
      <c r="W1568" t="s">
        <v>1851</v>
      </c>
      <c r="X1568" s="1">
        <v>46196.087280092594</v>
      </c>
    </row>
    <row r="1569" spans="1:24">
      <c r="A1569">
        <v>1480</v>
      </c>
      <c r="B1569" t="s">
        <v>1857</v>
      </c>
      <c r="C1569" t="s">
        <v>1858</v>
      </c>
      <c r="D1569">
        <v>2210375</v>
      </c>
      <c r="E1569" t="s">
        <v>1894</v>
      </c>
      <c r="F1569">
        <v>1</v>
      </c>
      <c r="G1569" t="s">
        <v>335</v>
      </c>
      <c r="H1569" t="s">
        <v>3951</v>
      </c>
      <c r="I1569" t="s">
        <v>3952</v>
      </c>
      <c r="J1569">
        <v>1</v>
      </c>
      <c r="K1569" t="s">
        <v>3953</v>
      </c>
      <c r="L1569" s="1">
        <v>46196.087407407409</v>
      </c>
      <c r="M1569" s="1">
        <v>46196.087546296294</v>
      </c>
      <c r="N1569">
        <v>1211</v>
      </c>
      <c r="O1569" t="s">
        <v>1849</v>
      </c>
      <c r="P1569">
        <v>65</v>
      </c>
      <c r="Q1569">
        <v>6.5</v>
      </c>
      <c r="R1569" t="s">
        <v>1851</v>
      </c>
      <c r="S1569" t="s">
        <v>1851</v>
      </c>
      <c r="T1569" t="s">
        <v>1851</v>
      </c>
      <c r="U1569" t="s">
        <v>5240</v>
      </c>
      <c r="V1569" t="s">
        <v>1851</v>
      </c>
      <c r="W1569" t="s">
        <v>1851</v>
      </c>
      <c r="X1569" s="1">
        <v>46196.087546296294</v>
      </c>
    </row>
    <row r="1570" spans="1:24">
      <c r="A1570">
        <v>1481</v>
      </c>
      <c r="B1570" t="s">
        <v>1857</v>
      </c>
      <c r="C1570" t="s">
        <v>1858</v>
      </c>
      <c r="D1570">
        <v>3519808</v>
      </c>
      <c r="E1570" t="s">
        <v>1894</v>
      </c>
      <c r="F1570">
        <v>1</v>
      </c>
      <c r="G1570" t="s">
        <v>1094</v>
      </c>
      <c r="H1570" t="s">
        <v>3902</v>
      </c>
      <c r="I1570" t="s">
        <v>3903</v>
      </c>
      <c r="J1570">
        <v>1</v>
      </c>
      <c r="K1570" t="s">
        <v>3904</v>
      </c>
      <c r="L1570" s="1">
        <v>46196.087418981479</v>
      </c>
      <c r="M1570" s="1">
        <v>46196.087592592594</v>
      </c>
      <c r="N1570">
        <v>1529</v>
      </c>
      <c r="O1570" t="s">
        <v>1849</v>
      </c>
      <c r="P1570">
        <v>82</v>
      </c>
      <c r="Q1570">
        <v>8.1999999999999993</v>
      </c>
      <c r="R1570" t="s">
        <v>1851</v>
      </c>
      <c r="S1570" t="s">
        <v>1851</v>
      </c>
      <c r="T1570" t="s">
        <v>1851</v>
      </c>
      <c r="U1570" t="s">
        <v>5241</v>
      </c>
      <c r="V1570" t="s">
        <v>1851</v>
      </c>
      <c r="W1570" t="s">
        <v>1851</v>
      </c>
      <c r="X1570" s="1">
        <v>46196.087592592594</v>
      </c>
    </row>
    <row r="1571" spans="1:24">
      <c r="A1571">
        <v>1482</v>
      </c>
      <c r="B1571" t="s">
        <v>1857</v>
      </c>
      <c r="C1571" t="s">
        <v>1858</v>
      </c>
      <c r="D1571">
        <v>2210607</v>
      </c>
      <c r="E1571" t="s">
        <v>1885</v>
      </c>
      <c r="F1571">
        <v>1</v>
      </c>
      <c r="G1571" t="s">
        <v>581</v>
      </c>
      <c r="H1571" t="s">
        <v>3958</v>
      </c>
      <c r="I1571" t="s">
        <v>1887</v>
      </c>
      <c r="J1571">
        <v>1</v>
      </c>
      <c r="K1571" t="s">
        <v>1888</v>
      </c>
      <c r="L1571" s="1">
        <v>46196.087592592594</v>
      </c>
      <c r="M1571" s="1">
        <v>46196.087997685187</v>
      </c>
      <c r="N1571">
        <v>3541</v>
      </c>
      <c r="O1571" t="s">
        <v>1849</v>
      </c>
      <c r="P1571">
        <v>68</v>
      </c>
      <c r="Q1571">
        <v>6.8</v>
      </c>
      <c r="R1571" t="s">
        <v>5242</v>
      </c>
      <c r="S1571" t="s">
        <v>1851</v>
      </c>
      <c r="T1571" t="s">
        <v>1851</v>
      </c>
      <c r="U1571" t="s">
        <v>5243</v>
      </c>
      <c r="V1571" t="s">
        <v>1851</v>
      </c>
      <c r="W1571" t="s">
        <v>1851</v>
      </c>
      <c r="X1571" s="1">
        <v>46196.087997685187</v>
      </c>
    </row>
    <row r="1572" spans="1:24">
      <c r="A1572">
        <v>1483</v>
      </c>
      <c r="B1572" t="s">
        <v>1857</v>
      </c>
      <c r="C1572" t="s">
        <v>1858</v>
      </c>
      <c r="D1572">
        <v>3520004</v>
      </c>
      <c r="E1572" t="s">
        <v>1885</v>
      </c>
      <c r="F1572">
        <v>1</v>
      </c>
      <c r="G1572" t="s">
        <v>1387</v>
      </c>
      <c r="H1572" t="s">
        <v>3913</v>
      </c>
      <c r="I1572" t="s">
        <v>1887</v>
      </c>
      <c r="J1572">
        <v>1</v>
      </c>
      <c r="K1572" t="s">
        <v>1888</v>
      </c>
      <c r="L1572" s="1">
        <v>46196.087638888886</v>
      </c>
      <c r="M1572" s="1">
        <v>46196.088043981479</v>
      </c>
      <c r="N1572">
        <v>3452</v>
      </c>
      <c r="O1572" t="s">
        <v>1849</v>
      </c>
      <c r="P1572">
        <v>70</v>
      </c>
      <c r="Q1572">
        <v>7</v>
      </c>
      <c r="R1572" t="s">
        <v>5244</v>
      </c>
      <c r="S1572" t="s">
        <v>1851</v>
      </c>
      <c r="T1572" t="s">
        <v>1851</v>
      </c>
      <c r="U1572" t="s">
        <v>5245</v>
      </c>
      <c r="V1572" t="s">
        <v>1851</v>
      </c>
      <c r="W1572" t="s">
        <v>1851</v>
      </c>
      <c r="X1572" s="1">
        <v>46196.088043981479</v>
      </c>
    </row>
    <row r="1573" spans="1:24">
      <c r="A1573">
        <v>1484</v>
      </c>
      <c r="B1573" t="s">
        <v>1857</v>
      </c>
      <c r="C1573" t="s">
        <v>1858</v>
      </c>
      <c r="D1573">
        <v>3520004</v>
      </c>
      <c r="E1573" t="s">
        <v>1894</v>
      </c>
      <c r="F1573">
        <v>1</v>
      </c>
      <c r="G1573" t="s">
        <v>1387</v>
      </c>
      <c r="H1573" t="s">
        <v>1387</v>
      </c>
      <c r="I1573" t="s">
        <v>3919</v>
      </c>
      <c r="J1573">
        <v>0</v>
      </c>
      <c r="K1573" t="s">
        <v>3920</v>
      </c>
      <c r="L1573" s="1">
        <v>46196.088194444441</v>
      </c>
      <c r="M1573" s="1">
        <v>46196.088263888887</v>
      </c>
      <c r="N1573">
        <v>635</v>
      </c>
      <c r="O1573" t="s">
        <v>1849</v>
      </c>
      <c r="P1573">
        <v>69</v>
      </c>
      <c r="Q1573">
        <v>6.9</v>
      </c>
      <c r="R1573" t="s">
        <v>1851</v>
      </c>
      <c r="S1573" t="s">
        <v>1851</v>
      </c>
      <c r="T1573" t="s">
        <v>1851</v>
      </c>
      <c r="U1573" t="s">
        <v>5246</v>
      </c>
      <c r="V1573" t="s">
        <v>1851</v>
      </c>
      <c r="W1573" t="s">
        <v>1851</v>
      </c>
      <c r="X1573" s="1">
        <v>46196.088263888887</v>
      </c>
    </row>
    <row r="1574" spans="1:24">
      <c r="A1574">
        <v>1485</v>
      </c>
      <c r="B1574" t="s">
        <v>1857</v>
      </c>
      <c r="C1574" t="s">
        <v>1858</v>
      </c>
      <c r="D1574">
        <v>2210607</v>
      </c>
      <c r="E1574" t="s">
        <v>1894</v>
      </c>
      <c r="F1574">
        <v>1</v>
      </c>
      <c r="G1574" t="s">
        <v>581</v>
      </c>
      <c r="H1574" t="s">
        <v>581</v>
      </c>
      <c r="I1574" t="s">
        <v>3961</v>
      </c>
      <c r="J1574">
        <v>0</v>
      </c>
      <c r="K1574" t="s">
        <v>3962</v>
      </c>
      <c r="L1574" s="1">
        <v>46196.088148148148</v>
      </c>
      <c r="M1574" s="1">
        <v>46196.088310185187</v>
      </c>
      <c r="N1574">
        <v>1329</v>
      </c>
      <c r="O1574" t="s">
        <v>1849</v>
      </c>
      <c r="P1574">
        <v>71</v>
      </c>
      <c r="Q1574">
        <v>7.1</v>
      </c>
      <c r="R1574" t="s">
        <v>1851</v>
      </c>
      <c r="S1574" t="s">
        <v>1851</v>
      </c>
      <c r="T1574" t="s">
        <v>1851</v>
      </c>
      <c r="U1574" t="s">
        <v>5247</v>
      </c>
      <c r="V1574" t="s">
        <v>1851</v>
      </c>
      <c r="W1574" t="s">
        <v>1851</v>
      </c>
      <c r="X1574" s="1">
        <v>46196.088310185187</v>
      </c>
    </row>
    <row r="1575" spans="1:24">
      <c r="A1575">
        <v>1486</v>
      </c>
      <c r="B1575" t="s">
        <v>1857</v>
      </c>
      <c r="C1575" t="s">
        <v>1858</v>
      </c>
      <c r="D1575">
        <v>3520426</v>
      </c>
      <c r="E1575" t="s">
        <v>1885</v>
      </c>
      <c r="F1575">
        <v>1</v>
      </c>
      <c r="G1575" t="s">
        <v>1277</v>
      </c>
      <c r="H1575" t="s">
        <v>3922</v>
      </c>
      <c r="I1575" t="s">
        <v>1887</v>
      </c>
      <c r="J1575">
        <v>1</v>
      </c>
      <c r="K1575" t="s">
        <v>1888</v>
      </c>
      <c r="L1575" s="1">
        <v>46196.088321759256</v>
      </c>
      <c r="M1575" s="1">
        <v>46196.088483796295</v>
      </c>
      <c r="N1575">
        <v>1359</v>
      </c>
      <c r="O1575" t="s">
        <v>1849</v>
      </c>
      <c r="P1575">
        <v>92</v>
      </c>
      <c r="Q1575">
        <v>9.1999999999999993</v>
      </c>
      <c r="R1575" t="s">
        <v>5248</v>
      </c>
      <c r="S1575" t="s">
        <v>1851</v>
      </c>
      <c r="T1575" t="s">
        <v>1851</v>
      </c>
      <c r="U1575" t="s">
        <v>5249</v>
      </c>
      <c r="V1575" t="s">
        <v>1851</v>
      </c>
      <c r="W1575" t="s">
        <v>1851</v>
      </c>
      <c r="X1575" s="1">
        <v>46196.088483796295</v>
      </c>
    </row>
    <row r="1576" spans="1:24">
      <c r="A1576">
        <v>1487</v>
      </c>
      <c r="B1576" t="s">
        <v>1857</v>
      </c>
      <c r="C1576" t="s">
        <v>1858</v>
      </c>
      <c r="D1576">
        <v>2210656</v>
      </c>
      <c r="E1576" t="s">
        <v>1885</v>
      </c>
      <c r="F1576">
        <v>1</v>
      </c>
      <c r="G1576" t="s">
        <v>486</v>
      </c>
      <c r="H1576" t="s">
        <v>3967</v>
      </c>
      <c r="I1576" t="s">
        <v>1887</v>
      </c>
      <c r="J1576">
        <v>1</v>
      </c>
      <c r="K1576" t="s">
        <v>1888</v>
      </c>
      <c r="L1576" s="1">
        <v>46196.08834490741</v>
      </c>
      <c r="M1576" s="1">
        <v>46196.08861111111</v>
      </c>
      <c r="N1576">
        <v>2324</v>
      </c>
      <c r="O1576" t="s">
        <v>1849</v>
      </c>
      <c r="P1576">
        <v>68</v>
      </c>
      <c r="Q1576">
        <v>6.8</v>
      </c>
      <c r="R1576" t="s">
        <v>5250</v>
      </c>
      <c r="S1576" t="s">
        <v>1851</v>
      </c>
      <c r="T1576" t="s">
        <v>1851</v>
      </c>
      <c r="U1576" t="s">
        <v>5251</v>
      </c>
      <c r="V1576" t="s">
        <v>1851</v>
      </c>
      <c r="W1576" t="s">
        <v>1851</v>
      </c>
      <c r="X1576" s="1">
        <v>46196.08861111111</v>
      </c>
    </row>
    <row r="1577" spans="1:24">
      <c r="A1577">
        <v>1488</v>
      </c>
      <c r="B1577" t="s">
        <v>1857</v>
      </c>
      <c r="C1577" t="s">
        <v>1858</v>
      </c>
      <c r="D1577">
        <v>3520426</v>
      </c>
      <c r="E1577" t="s">
        <v>1894</v>
      </c>
      <c r="F1577">
        <v>1</v>
      </c>
      <c r="G1577" t="s">
        <v>1277</v>
      </c>
      <c r="H1577" t="s">
        <v>1277</v>
      </c>
      <c r="I1577" t="s">
        <v>3929</v>
      </c>
      <c r="J1577">
        <v>0</v>
      </c>
      <c r="K1577" t="s">
        <v>3930</v>
      </c>
      <c r="L1577" s="1">
        <v>46196.08861111111</v>
      </c>
      <c r="M1577" s="1">
        <v>46196.08871527778</v>
      </c>
      <c r="N1577">
        <v>912</v>
      </c>
      <c r="O1577" t="s">
        <v>1849</v>
      </c>
      <c r="P1577">
        <v>65</v>
      </c>
      <c r="Q1577">
        <v>6.5</v>
      </c>
      <c r="R1577" t="s">
        <v>1851</v>
      </c>
      <c r="S1577" t="s">
        <v>1851</v>
      </c>
      <c r="T1577" t="s">
        <v>1851</v>
      </c>
      <c r="U1577" t="s">
        <v>5252</v>
      </c>
      <c r="V1577" t="s">
        <v>1851</v>
      </c>
      <c r="W1577" t="s">
        <v>1851</v>
      </c>
      <c r="X1577" s="1">
        <v>46196.08871527778</v>
      </c>
    </row>
    <row r="1578" spans="1:24">
      <c r="A1578">
        <v>1489</v>
      </c>
      <c r="B1578" t="s">
        <v>1857</v>
      </c>
      <c r="C1578" t="s">
        <v>1858</v>
      </c>
      <c r="D1578">
        <v>2210656</v>
      </c>
      <c r="E1578" t="s">
        <v>1894</v>
      </c>
      <c r="F1578">
        <v>1</v>
      </c>
      <c r="G1578" t="s">
        <v>486</v>
      </c>
      <c r="H1578" t="s">
        <v>3973</v>
      </c>
      <c r="I1578" t="s">
        <v>3974</v>
      </c>
      <c r="J1578">
        <v>1</v>
      </c>
      <c r="K1578" t="s">
        <v>3975</v>
      </c>
      <c r="L1578" s="1">
        <v>46196.088761574072</v>
      </c>
      <c r="M1578" s="1">
        <v>46196.088877314818</v>
      </c>
      <c r="N1578">
        <v>969</v>
      </c>
      <c r="O1578" t="s">
        <v>1849</v>
      </c>
      <c r="P1578">
        <v>68</v>
      </c>
      <c r="Q1578">
        <v>6.8</v>
      </c>
      <c r="R1578" t="s">
        <v>1851</v>
      </c>
      <c r="S1578" t="s">
        <v>1851</v>
      </c>
      <c r="T1578" t="s">
        <v>1851</v>
      </c>
      <c r="U1578" t="s">
        <v>5253</v>
      </c>
      <c r="V1578" t="s">
        <v>1851</v>
      </c>
      <c r="W1578" t="s">
        <v>1851</v>
      </c>
      <c r="X1578" s="1">
        <v>46196.088877314818</v>
      </c>
    </row>
    <row r="1579" spans="1:24">
      <c r="A1579">
        <v>1490</v>
      </c>
      <c r="B1579" t="s">
        <v>1857</v>
      </c>
      <c r="C1579" t="s">
        <v>1858</v>
      </c>
      <c r="D1579">
        <v>3520905</v>
      </c>
      <c r="E1579" t="s">
        <v>1885</v>
      </c>
      <c r="F1579">
        <v>1</v>
      </c>
      <c r="G1579" t="s">
        <v>938</v>
      </c>
      <c r="H1579" t="s">
        <v>3935</v>
      </c>
      <c r="I1579" t="s">
        <v>1887</v>
      </c>
      <c r="J1579">
        <v>1</v>
      </c>
      <c r="K1579" t="s">
        <v>1888</v>
      </c>
      <c r="L1579" s="1">
        <v>46196.088761574072</v>
      </c>
      <c r="M1579" s="1">
        <v>46196.089224537034</v>
      </c>
      <c r="N1579">
        <v>4041</v>
      </c>
      <c r="O1579" t="s">
        <v>1849</v>
      </c>
      <c r="P1579">
        <v>94</v>
      </c>
      <c r="Q1579">
        <v>9.4</v>
      </c>
      <c r="R1579" t="s">
        <v>5254</v>
      </c>
      <c r="S1579" t="s">
        <v>1851</v>
      </c>
      <c r="T1579" t="s">
        <v>1851</v>
      </c>
      <c r="U1579" t="s">
        <v>5255</v>
      </c>
      <c r="V1579" t="s">
        <v>1851</v>
      </c>
      <c r="W1579" t="s">
        <v>1851</v>
      </c>
      <c r="X1579" s="1">
        <v>46196.089224537034</v>
      </c>
    </row>
    <row r="1580" spans="1:24">
      <c r="A1580">
        <v>1491</v>
      </c>
      <c r="B1580" t="s">
        <v>1857</v>
      </c>
      <c r="C1580" t="s">
        <v>1858</v>
      </c>
      <c r="D1580">
        <v>2210904</v>
      </c>
      <c r="E1580" t="s">
        <v>1885</v>
      </c>
      <c r="F1580">
        <v>1</v>
      </c>
      <c r="G1580" t="s">
        <v>426</v>
      </c>
      <c r="H1580" t="s">
        <v>3977</v>
      </c>
      <c r="I1580" t="s">
        <v>1887</v>
      </c>
      <c r="J1580">
        <v>1</v>
      </c>
      <c r="K1580" t="s">
        <v>1888</v>
      </c>
      <c r="L1580" s="1">
        <v>46196.088923611111</v>
      </c>
      <c r="M1580" s="1">
        <v>46196.089282407411</v>
      </c>
      <c r="N1580">
        <v>3093</v>
      </c>
      <c r="O1580" t="s">
        <v>1849</v>
      </c>
      <c r="P1580">
        <v>76</v>
      </c>
      <c r="Q1580">
        <v>7.6</v>
      </c>
      <c r="R1580" t="s">
        <v>5256</v>
      </c>
      <c r="S1580" t="s">
        <v>1851</v>
      </c>
      <c r="T1580" t="s">
        <v>1851</v>
      </c>
      <c r="U1580" t="s">
        <v>5257</v>
      </c>
      <c r="V1580" t="s">
        <v>1851</v>
      </c>
      <c r="W1580" t="s">
        <v>1851</v>
      </c>
      <c r="X1580" s="1">
        <v>46196.089282407411</v>
      </c>
    </row>
    <row r="1581" spans="1:24">
      <c r="A1581">
        <v>1492</v>
      </c>
      <c r="B1581" t="s">
        <v>1857</v>
      </c>
      <c r="C1581" t="s">
        <v>1858</v>
      </c>
      <c r="D1581">
        <v>2210904</v>
      </c>
      <c r="E1581" t="s">
        <v>1894</v>
      </c>
      <c r="F1581">
        <v>1</v>
      </c>
      <c r="G1581" t="s">
        <v>426</v>
      </c>
      <c r="H1581" t="s">
        <v>426</v>
      </c>
      <c r="I1581" t="s">
        <v>3980</v>
      </c>
      <c r="J1581">
        <v>0</v>
      </c>
      <c r="K1581" t="s">
        <v>3981</v>
      </c>
      <c r="L1581" s="1">
        <v>46196.089409722219</v>
      </c>
      <c r="M1581" s="1">
        <v>46196.089548611111</v>
      </c>
      <c r="N1581">
        <v>1242</v>
      </c>
      <c r="O1581" t="s">
        <v>1849</v>
      </c>
      <c r="P1581">
        <v>73</v>
      </c>
      <c r="Q1581">
        <v>7.3</v>
      </c>
      <c r="R1581" t="s">
        <v>1851</v>
      </c>
      <c r="S1581" t="s">
        <v>1851</v>
      </c>
      <c r="T1581" t="s">
        <v>1851</v>
      </c>
      <c r="U1581" t="s">
        <v>5258</v>
      </c>
      <c r="V1581" t="s">
        <v>1851</v>
      </c>
      <c r="W1581" t="s">
        <v>1851</v>
      </c>
      <c r="X1581" s="1">
        <v>46196.089548611111</v>
      </c>
    </row>
    <row r="1582" spans="1:24">
      <c r="A1582">
        <v>1493</v>
      </c>
      <c r="B1582" t="s">
        <v>1857</v>
      </c>
      <c r="C1582" t="s">
        <v>1858</v>
      </c>
      <c r="D1582">
        <v>3520905</v>
      </c>
      <c r="E1582" t="s">
        <v>1894</v>
      </c>
      <c r="F1582">
        <v>1</v>
      </c>
      <c r="G1582" t="s">
        <v>938</v>
      </c>
      <c r="H1582" t="s">
        <v>938</v>
      </c>
      <c r="I1582" t="s">
        <v>3942</v>
      </c>
      <c r="J1582">
        <v>0</v>
      </c>
      <c r="K1582" t="s">
        <v>3943</v>
      </c>
      <c r="L1582" s="1">
        <v>46196.089363425926</v>
      </c>
      <c r="M1582" s="1">
        <v>46196.089618055557</v>
      </c>
      <c r="N1582">
        <v>2206</v>
      </c>
      <c r="O1582" t="s">
        <v>1849</v>
      </c>
      <c r="P1582">
        <v>98</v>
      </c>
      <c r="Q1582">
        <v>9.8000000000000007</v>
      </c>
      <c r="R1582" t="s">
        <v>1851</v>
      </c>
      <c r="S1582" t="s">
        <v>1851</v>
      </c>
      <c r="T1582" t="s">
        <v>1851</v>
      </c>
      <c r="U1582" t="s">
        <v>5259</v>
      </c>
      <c r="V1582" t="s">
        <v>1851</v>
      </c>
      <c r="W1582" t="s">
        <v>1851</v>
      </c>
      <c r="X1582" s="1">
        <v>46196.089618055557</v>
      </c>
    </row>
    <row r="1583" spans="1:24">
      <c r="A1583">
        <v>1494</v>
      </c>
      <c r="B1583" t="s">
        <v>1857</v>
      </c>
      <c r="C1583" t="s">
        <v>1858</v>
      </c>
      <c r="D1583">
        <v>3521606</v>
      </c>
      <c r="E1583" t="s">
        <v>1885</v>
      </c>
      <c r="F1583">
        <v>1</v>
      </c>
      <c r="G1583" t="s">
        <v>1402</v>
      </c>
      <c r="H1583" t="s">
        <v>3948</v>
      </c>
      <c r="I1583" t="s">
        <v>1887</v>
      </c>
      <c r="J1583">
        <v>1</v>
      </c>
      <c r="K1583" t="s">
        <v>1888</v>
      </c>
      <c r="L1583" s="1">
        <v>46196.08966435185</v>
      </c>
      <c r="M1583" s="1">
        <v>46196.089803240742</v>
      </c>
      <c r="N1583">
        <v>1143</v>
      </c>
      <c r="O1583" t="s">
        <v>1849</v>
      </c>
      <c r="P1583">
        <v>92</v>
      </c>
      <c r="Q1583">
        <v>9.1999999999999993</v>
      </c>
      <c r="R1583" t="s">
        <v>5260</v>
      </c>
      <c r="S1583" t="s">
        <v>1851</v>
      </c>
      <c r="T1583" t="s">
        <v>1851</v>
      </c>
      <c r="U1583" t="s">
        <v>5261</v>
      </c>
      <c r="V1583" t="s">
        <v>1851</v>
      </c>
      <c r="W1583" t="s">
        <v>1851</v>
      </c>
      <c r="X1583" s="1">
        <v>46196.089803240742</v>
      </c>
    </row>
    <row r="1584" spans="1:24">
      <c r="A1584">
        <v>1495</v>
      </c>
      <c r="B1584" t="s">
        <v>1857</v>
      </c>
      <c r="C1584" t="s">
        <v>1858</v>
      </c>
      <c r="D1584">
        <v>2211704</v>
      </c>
      <c r="E1584" t="s">
        <v>1885</v>
      </c>
      <c r="F1584">
        <v>1</v>
      </c>
      <c r="G1584" t="s">
        <v>491</v>
      </c>
      <c r="H1584" t="s">
        <v>3990</v>
      </c>
      <c r="I1584" t="s">
        <v>1887</v>
      </c>
      <c r="J1584">
        <v>1</v>
      </c>
      <c r="K1584" t="s">
        <v>1888</v>
      </c>
      <c r="L1584" s="1">
        <v>46196.089594907404</v>
      </c>
      <c r="M1584" s="1">
        <v>46196.089872685188</v>
      </c>
      <c r="N1584">
        <v>2453</v>
      </c>
      <c r="O1584" t="s">
        <v>1849</v>
      </c>
      <c r="P1584">
        <v>66</v>
      </c>
      <c r="Q1584">
        <v>6.6</v>
      </c>
      <c r="R1584" t="s">
        <v>5262</v>
      </c>
      <c r="S1584" t="s">
        <v>1851</v>
      </c>
      <c r="T1584" t="s">
        <v>1851</v>
      </c>
      <c r="U1584" t="s">
        <v>5263</v>
      </c>
      <c r="V1584" t="s">
        <v>1851</v>
      </c>
      <c r="W1584" t="s">
        <v>1851</v>
      </c>
      <c r="X1584" s="1">
        <v>46196.089872685188</v>
      </c>
    </row>
    <row r="1585" spans="1:24">
      <c r="A1585">
        <v>1496</v>
      </c>
      <c r="B1585" t="s">
        <v>1857</v>
      </c>
      <c r="C1585" t="s">
        <v>1858</v>
      </c>
      <c r="D1585">
        <v>2211704</v>
      </c>
      <c r="E1585" t="s">
        <v>1894</v>
      </c>
      <c r="F1585">
        <v>1</v>
      </c>
      <c r="G1585" t="s">
        <v>491</v>
      </c>
      <c r="H1585" t="s">
        <v>4000</v>
      </c>
      <c r="I1585" t="s">
        <v>4001</v>
      </c>
      <c r="J1585">
        <v>1</v>
      </c>
      <c r="K1585" t="s">
        <v>4002</v>
      </c>
      <c r="L1585" s="1">
        <v>46196.09002314815</v>
      </c>
      <c r="M1585" s="1">
        <v>46196.090196759258</v>
      </c>
      <c r="N1585">
        <v>1487</v>
      </c>
      <c r="O1585" t="s">
        <v>1849</v>
      </c>
      <c r="P1585">
        <v>64</v>
      </c>
      <c r="Q1585">
        <v>6.4</v>
      </c>
      <c r="R1585" t="s">
        <v>1851</v>
      </c>
      <c r="S1585" t="s">
        <v>1851</v>
      </c>
      <c r="T1585" t="s">
        <v>1851</v>
      </c>
      <c r="U1585" t="s">
        <v>5264</v>
      </c>
      <c r="V1585" t="s">
        <v>1851</v>
      </c>
      <c r="W1585" t="s">
        <v>1851</v>
      </c>
      <c r="X1585" s="1">
        <v>46196.090196759258</v>
      </c>
    </row>
    <row r="1586" spans="1:24">
      <c r="A1586">
        <v>1497</v>
      </c>
      <c r="B1586" t="s">
        <v>1857</v>
      </c>
      <c r="C1586" t="s">
        <v>1858</v>
      </c>
      <c r="D1586">
        <v>3521606</v>
      </c>
      <c r="E1586" t="s">
        <v>1894</v>
      </c>
      <c r="F1586">
        <v>1</v>
      </c>
      <c r="G1586" t="s">
        <v>1402</v>
      </c>
      <c r="H1586" t="s">
        <v>1402</v>
      </c>
      <c r="I1586" t="s">
        <v>3955</v>
      </c>
      <c r="J1586">
        <v>0</v>
      </c>
      <c r="K1586" t="s">
        <v>3956</v>
      </c>
      <c r="L1586" s="1">
        <v>46196.089930555558</v>
      </c>
      <c r="M1586" s="1">
        <v>46196.090219907404</v>
      </c>
      <c r="N1586">
        <v>2511</v>
      </c>
      <c r="O1586" t="s">
        <v>1849</v>
      </c>
      <c r="P1586">
        <v>67</v>
      </c>
      <c r="Q1586">
        <v>6.7</v>
      </c>
      <c r="R1586" t="s">
        <v>1851</v>
      </c>
      <c r="S1586" t="s">
        <v>1851</v>
      </c>
      <c r="T1586" t="s">
        <v>1851</v>
      </c>
      <c r="U1586" t="s">
        <v>5265</v>
      </c>
      <c r="V1586" t="s">
        <v>1851</v>
      </c>
      <c r="W1586" t="s">
        <v>1851</v>
      </c>
      <c r="X1586" s="1">
        <v>46196.090219907404</v>
      </c>
    </row>
    <row r="1587" spans="1:24">
      <c r="A1587">
        <v>1498</v>
      </c>
      <c r="B1587" t="s">
        <v>1857</v>
      </c>
      <c r="C1587" t="s">
        <v>1858</v>
      </c>
      <c r="D1587">
        <v>3524600</v>
      </c>
      <c r="E1587" t="s">
        <v>1885</v>
      </c>
      <c r="F1587">
        <v>1</v>
      </c>
      <c r="G1587" t="s">
        <v>1222</v>
      </c>
      <c r="H1587" t="s">
        <v>3964</v>
      </c>
      <c r="I1587" t="s">
        <v>1887</v>
      </c>
      <c r="J1587">
        <v>1</v>
      </c>
      <c r="K1587" t="s">
        <v>1888</v>
      </c>
      <c r="L1587" s="1">
        <v>46196.090254629627</v>
      </c>
      <c r="M1587" s="1">
        <v>46196.09101851852</v>
      </c>
      <c r="N1587">
        <v>6599</v>
      </c>
      <c r="O1587" t="s">
        <v>1849</v>
      </c>
      <c r="P1587">
        <v>61</v>
      </c>
      <c r="Q1587">
        <v>6.1</v>
      </c>
      <c r="R1587" t="s">
        <v>5266</v>
      </c>
      <c r="S1587" t="s">
        <v>1851</v>
      </c>
      <c r="T1587" t="s">
        <v>1851</v>
      </c>
      <c r="U1587" t="s">
        <v>5267</v>
      </c>
      <c r="V1587" t="s">
        <v>1851</v>
      </c>
      <c r="W1587" t="s">
        <v>1851</v>
      </c>
      <c r="X1587" s="1">
        <v>46196.09101851852</v>
      </c>
    </row>
    <row r="1588" spans="1:24">
      <c r="A1588">
        <v>1499</v>
      </c>
      <c r="B1588" t="s">
        <v>1857</v>
      </c>
      <c r="C1588" t="s">
        <v>1858</v>
      </c>
      <c r="D1588">
        <v>3524600</v>
      </c>
      <c r="E1588" t="s">
        <v>1894</v>
      </c>
      <c r="F1588">
        <v>1</v>
      </c>
      <c r="G1588" t="s">
        <v>1222</v>
      </c>
      <c r="H1588" t="s">
        <v>1222</v>
      </c>
      <c r="I1588" t="s">
        <v>3970</v>
      </c>
      <c r="J1588">
        <v>0</v>
      </c>
      <c r="K1588" t="s">
        <v>3971</v>
      </c>
      <c r="L1588" s="1">
        <v>46196.091168981482</v>
      </c>
      <c r="M1588" s="1">
        <v>46196.091261574074</v>
      </c>
      <c r="N1588">
        <v>753</v>
      </c>
      <c r="O1588" t="s">
        <v>1849</v>
      </c>
      <c r="P1588">
        <v>72</v>
      </c>
      <c r="Q1588">
        <v>7.2</v>
      </c>
      <c r="R1588" t="s">
        <v>1851</v>
      </c>
      <c r="S1588" t="s">
        <v>1851</v>
      </c>
      <c r="T1588" t="s">
        <v>1851</v>
      </c>
      <c r="U1588" t="s">
        <v>5268</v>
      </c>
      <c r="V1588" t="s">
        <v>1851</v>
      </c>
      <c r="W1588" t="s">
        <v>1851</v>
      </c>
      <c r="X1588" s="1">
        <v>46196.091261574074</v>
      </c>
    </row>
    <row r="1589" spans="1:24">
      <c r="A1589">
        <v>1500</v>
      </c>
      <c r="B1589" t="s">
        <v>1857</v>
      </c>
      <c r="C1589" t="s">
        <v>1858</v>
      </c>
      <c r="D1589">
        <v>3524808</v>
      </c>
      <c r="E1589" t="s">
        <v>1885</v>
      </c>
      <c r="F1589">
        <v>1</v>
      </c>
      <c r="G1589" t="s">
        <v>1164</v>
      </c>
      <c r="H1589" t="s">
        <v>3983</v>
      </c>
      <c r="I1589" t="s">
        <v>1887</v>
      </c>
      <c r="J1589">
        <v>1</v>
      </c>
      <c r="K1589" t="s">
        <v>1888</v>
      </c>
      <c r="L1589" s="1">
        <v>46196.091307870367</v>
      </c>
      <c r="M1589" s="1">
        <v>46196.091446759259</v>
      </c>
      <c r="N1589">
        <v>1223</v>
      </c>
      <c r="O1589" t="s">
        <v>1849</v>
      </c>
      <c r="P1589">
        <v>92</v>
      </c>
      <c r="Q1589">
        <v>9.1999999999999993</v>
      </c>
      <c r="R1589" t="s">
        <v>5269</v>
      </c>
      <c r="S1589" t="s">
        <v>1851</v>
      </c>
      <c r="T1589" t="s">
        <v>1851</v>
      </c>
      <c r="U1589" t="s">
        <v>5270</v>
      </c>
      <c r="V1589" t="s">
        <v>1851</v>
      </c>
      <c r="W1589" t="s">
        <v>1851</v>
      </c>
      <c r="X1589" s="1">
        <v>46196.091446759259</v>
      </c>
    </row>
    <row r="1590" spans="1:24">
      <c r="A1590">
        <v>1501</v>
      </c>
      <c r="B1590" t="s">
        <v>1857</v>
      </c>
      <c r="C1590" t="s">
        <v>1858</v>
      </c>
      <c r="D1590">
        <v>3524808</v>
      </c>
      <c r="E1590" t="s">
        <v>1894</v>
      </c>
      <c r="F1590">
        <v>1</v>
      </c>
      <c r="G1590" t="s">
        <v>1164</v>
      </c>
      <c r="H1590" t="s">
        <v>1164</v>
      </c>
      <c r="I1590" t="s">
        <v>3987</v>
      </c>
      <c r="J1590">
        <v>0</v>
      </c>
      <c r="K1590" t="s">
        <v>3988</v>
      </c>
      <c r="L1590" s="1">
        <v>46196.091574074075</v>
      </c>
      <c r="M1590" s="1">
        <v>46196.091828703706</v>
      </c>
      <c r="N1590">
        <v>2247</v>
      </c>
      <c r="O1590" t="s">
        <v>1849</v>
      </c>
      <c r="P1590">
        <v>68</v>
      </c>
      <c r="Q1590">
        <v>6.8</v>
      </c>
      <c r="R1590" t="s">
        <v>1851</v>
      </c>
      <c r="S1590" t="s">
        <v>1851</v>
      </c>
      <c r="T1590" t="s">
        <v>1851</v>
      </c>
      <c r="U1590" t="s">
        <v>5271</v>
      </c>
      <c r="V1590" t="s">
        <v>1851</v>
      </c>
      <c r="W1590" t="s">
        <v>1851</v>
      </c>
      <c r="X1590" s="1">
        <v>46196.091828703706</v>
      </c>
    </row>
    <row r="1591" spans="1:24">
      <c r="A1591">
        <v>1502</v>
      </c>
      <c r="B1591" t="s">
        <v>1857</v>
      </c>
      <c r="C1591" t="s">
        <v>1858</v>
      </c>
      <c r="D1591">
        <v>3524907</v>
      </c>
      <c r="E1591" t="s">
        <v>1885</v>
      </c>
      <c r="F1591">
        <v>1</v>
      </c>
      <c r="G1591" t="s">
        <v>1193</v>
      </c>
      <c r="H1591" t="s">
        <v>3993</v>
      </c>
      <c r="I1591" t="s">
        <v>1887</v>
      </c>
      <c r="J1591">
        <v>1</v>
      </c>
      <c r="K1591" t="s">
        <v>1888</v>
      </c>
      <c r="L1591" s="1">
        <v>46196.091874999998</v>
      </c>
      <c r="M1591" s="1">
        <v>46196.092013888891</v>
      </c>
      <c r="N1591">
        <v>1175</v>
      </c>
      <c r="O1591" t="s">
        <v>1849</v>
      </c>
      <c r="P1591">
        <v>92</v>
      </c>
      <c r="Q1591">
        <v>9.1999999999999993</v>
      </c>
      <c r="R1591" t="s">
        <v>5272</v>
      </c>
      <c r="S1591" t="s">
        <v>1851</v>
      </c>
      <c r="T1591" t="s">
        <v>1851</v>
      </c>
      <c r="U1591" t="s">
        <v>5273</v>
      </c>
      <c r="V1591" t="s">
        <v>1851</v>
      </c>
      <c r="W1591" t="s">
        <v>1851</v>
      </c>
      <c r="X1591" s="1">
        <v>46196.092013888891</v>
      </c>
    </row>
    <row r="1592" spans="1:24">
      <c r="A1592">
        <v>1503</v>
      </c>
      <c r="B1592" t="s">
        <v>1857</v>
      </c>
      <c r="C1592" t="s">
        <v>1858</v>
      </c>
      <c r="D1592">
        <v>3524907</v>
      </c>
      <c r="E1592" t="s">
        <v>1894</v>
      </c>
      <c r="F1592">
        <v>1</v>
      </c>
      <c r="G1592" t="s">
        <v>1193</v>
      </c>
      <c r="H1592" t="s">
        <v>1193</v>
      </c>
      <c r="I1592" t="s">
        <v>3997</v>
      </c>
      <c r="J1592">
        <v>0</v>
      </c>
      <c r="K1592" t="s">
        <v>3998</v>
      </c>
      <c r="L1592" s="1">
        <v>46196.092152777775</v>
      </c>
      <c r="M1592" s="1">
        <v>46196.092407407406</v>
      </c>
      <c r="N1592">
        <v>2203</v>
      </c>
      <c r="O1592" t="s">
        <v>1849</v>
      </c>
      <c r="P1592">
        <v>59</v>
      </c>
      <c r="Q1592">
        <v>5.9</v>
      </c>
      <c r="R1592" t="s">
        <v>1851</v>
      </c>
      <c r="S1592" t="s">
        <v>1851</v>
      </c>
      <c r="T1592" t="s">
        <v>1851</v>
      </c>
      <c r="U1592" t="s">
        <v>5274</v>
      </c>
      <c r="V1592" t="s">
        <v>1851</v>
      </c>
      <c r="W1592" t="s">
        <v>1851</v>
      </c>
      <c r="X1592" s="1">
        <v>46196.092407407406</v>
      </c>
    </row>
    <row r="1593" spans="1:24">
      <c r="A1593">
        <v>1504</v>
      </c>
      <c r="B1593" t="s">
        <v>1857</v>
      </c>
      <c r="C1593" t="s">
        <v>1858</v>
      </c>
      <c r="D1593">
        <v>2401453</v>
      </c>
      <c r="E1593" t="s">
        <v>1885</v>
      </c>
      <c r="F1593">
        <v>1</v>
      </c>
      <c r="G1593" t="s">
        <v>360</v>
      </c>
      <c r="H1593" t="s">
        <v>4023</v>
      </c>
      <c r="I1593" t="s">
        <v>1887</v>
      </c>
      <c r="J1593">
        <v>1</v>
      </c>
      <c r="K1593" t="s">
        <v>1888</v>
      </c>
      <c r="L1593" s="1">
        <v>46196.090243055558</v>
      </c>
      <c r="M1593" s="1">
        <v>46196.092430555553</v>
      </c>
      <c r="N1593">
        <v>18898</v>
      </c>
      <c r="O1593" t="s">
        <v>1854</v>
      </c>
      <c r="R1593" t="s">
        <v>5275</v>
      </c>
      <c r="S1593" t="s">
        <v>1851</v>
      </c>
      <c r="T1593" t="s">
        <v>1851</v>
      </c>
      <c r="U1593" t="s">
        <v>5276</v>
      </c>
      <c r="V1593" t="s">
        <v>1854</v>
      </c>
      <c r="W1593" t="s">
        <v>1851</v>
      </c>
      <c r="X1593" s="1">
        <v>46196.092430555553</v>
      </c>
    </row>
    <row r="1594" spans="1:24">
      <c r="A1594">
        <v>1505</v>
      </c>
      <c r="B1594" t="s">
        <v>1857</v>
      </c>
      <c r="C1594" t="s">
        <v>1858</v>
      </c>
      <c r="D1594">
        <v>3530904</v>
      </c>
      <c r="E1594" t="s">
        <v>1885</v>
      </c>
      <c r="F1594">
        <v>1</v>
      </c>
      <c r="G1594" t="s">
        <v>959</v>
      </c>
      <c r="H1594" t="s">
        <v>4004</v>
      </c>
      <c r="I1594" t="s">
        <v>1887</v>
      </c>
      <c r="J1594">
        <v>1</v>
      </c>
      <c r="K1594" t="s">
        <v>1888</v>
      </c>
      <c r="L1594" s="1">
        <v>46196.092453703706</v>
      </c>
      <c r="M1594" s="1">
        <v>46196.092777777776</v>
      </c>
      <c r="N1594">
        <v>2801</v>
      </c>
      <c r="O1594" t="s">
        <v>1849</v>
      </c>
      <c r="P1594">
        <v>64</v>
      </c>
      <c r="Q1594">
        <v>6.4</v>
      </c>
      <c r="R1594" t="s">
        <v>5277</v>
      </c>
      <c r="S1594" t="s">
        <v>1851</v>
      </c>
      <c r="T1594" t="s">
        <v>1851</v>
      </c>
      <c r="U1594" t="s">
        <v>5278</v>
      </c>
      <c r="V1594" t="s">
        <v>1851</v>
      </c>
      <c r="W1594" t="s">
        <v>1851</v>
      </c>
      <c r="X1594" s="1">
        <v>46196.092777777776</v>
      </c>
    </row>
    <row r="1595" spans="1:24">
      <c r="A1595">
        <v>1506</v>
      </c>
      <c r="B1595" t="s">
        <v>1857</v>
      </c>
      <c r="C1595" t="s">
        <v>1858</v>
      </c>
      <c r="D1595">
        <v>3530904</v>
      </c>
      <c r="E1595" t="s">
        <v>1894</v>
      </c>
      <c r="F1595">
        <v>1</v>
      </c>
      <c r="G1595" t="s">
        <v>959</v>
      </c>
      <c r="H1595" t="s">
        <v>4007</v>
      </c>
      <c r="I1595" t="s">
        <v>4008</v>
      </c>
      <c r="J1595">
        <v>1</v>
      </c>
      <c r="K1595" t="s">
        <v>4009</v>
      </c>
      <c r="L1595" s="1">
        <v>46196.092916666668</v>
      </c>
      <c r="M1595" s="1">
        <v>46196.092986111114</v>
      </c>
      <c r="N1595">
        <v>596</v>
      </c>
      <c r="O1595" t="s">
        <v>1849</v>
      </c>
      <c r="P1595">
        <v>62</v>
      </c>
      <c r="Q1595">
        <v>6.2</v>
      </c>
      <c r="R1595" t="s">
        <v>1851</v>
      </c>
      <c r="S1595" t="s">
        <v>1851</v>
      </c>
      <c r="T1595" t="s">
        <v>1851</v>
      </c>
      <c r="U1595" t="s">
        <v>5279</v>
      </c>
      <c r="V1595" t="s">
        <v>1851</v>
      </c>
      <c r="W1595" t="s">
        <v>1851</v>
      </c>
      <c r="X1595" s="1">
        <v>46196.092986111114</v>
      </c>
    </row>
    <row r="1596" spans="1:24">
      <c r="A1596">
        <v>1507</v>
      </c>
      <c r="B1596" t="s">
        <v>1857</v>
      </c>
      <c r="C1596" t="s">
        <v>1858</v>
      </c>
      <c r="D1596">
        <v>3532900</v>
      </c>
      <c r="E1596" t="s">
        <v>1885</v>
      </c>
      <c r="F1596">
        <v>1</v>
      </c>
      <c r="G1596" t="s">
        <v>928</v>
      </c>
      <c r="H1596" t="s">
        <v>4011</v>
      </c>
      <c r="I1596" t="s">
        <v>1887</v>
      </c>
      <c r="J1596">
        <v>1</v>
      </c>
      <c r="K1596" t="s">
        <v>1888</v>
      </c>
      <c r="L1596" s="1">
        <v>46196.09302083333</v>
      </c>
      <c r="M1596" s="1">
        <v>46196.0934837963</v>
      </c>
      <c r="N1596">
        <v>4005</v>
      </c>
      <c r="O1596" t="s">
        <v>1849</v>
      </c>
      <c r="P1596">
        <v>97</v>
      </c>
      <c r="Q1596">
        <v>9.6999999999999993</v>
      </c>
      <c r="R1596" t="s">
        <v>5280</v>
      </c>
      <c r="S1596" t="s">
        <v>1851</v>
      </c>
      <c r="T1596" t="s">
        <v>1851</v>
      </c>
      <c r="U1596" t="s">
        <v>5281</v>
      </c>
      <c r="V1596" t="s">
        <v>1851</v>
      </c>
      <c r="W1596" t="s">
        <v>1851</v>
      </c>
      <c r="X1596" s="1">
        <v>46196.0934837963</v>
      </c>
    </row>
    <row r="1597" spans="1:24">
      <c r="A1597">
        <v>1508</v>
      </c>
      <c r="B1597" t="s">
        <v>1857</v>
      </c>
      <c r="C1597" t="s">
        <v>1858</v>
      </c>
      <c r="D1597">
        <v>3532900</v>
      </c>
      <c r="E1597" t="s">
        <v>1894</v>
      </c>
      <c r="F1597">
        <v>1</v>
      </c>
      <c r="G1597" t="s">
        <v>928</v>
      </c>
      <c r="H1597" t="s">
        <v>928</v>
      </c>
      <c r="I1597" t="s">
        <v>4014</v>
      </c>
      <c r="J1597">
        <v>0</v>
      </c>
      <c r="K1597" t="s">
        <v>4015</v>
      </c>
      <c r="L1597" s="1">
        <v>46196.093634259261</v>
      </c>
      <c r="M1597" s="1">
        <v>46196.0937962963</v>
      </c>
      <c r="N1597">
        <v>1357</v>
      </c>
      <c r="O1597" t="s">
        <v>1849</v>
      </c>
      <c r="P1597">
        <v>100</v>
      </c>
      <c r="Q1597">
        <v>10</v>
      </c>
      <c r="R1597" t="s">
        <v>1851</v>
      </c>
      <c r="S1597" t="s">
        <v>1851</v>
      </c>
      <c r="T1597" t="s">
        <v>1851</v>
      </c>
      <c r="U1597" t="s">
        <v>5282</v>
      </c>
      <c r="V1597" t="s">
        <v>1851</v>
      </c>
      <c r="W1597" t="s">
        <v>1851</v>
      </c>
      <c r="X1597" s="1">
        <v>46196.0937962963</v>
      </c>
    </row>
    <row r="1598" spans="1:24">
      <c r="A1598">
        <v>1509</v>
      </c>
      <c r="B1598" t="s">
        <v>1857</v>
      </c>
      <c r="C1598" t="s">
        <v>1858</v>
      </c>
      <c r="D1598">
        <v>3534104</v>
      </c>
      <c r="E1598" t="s">
        <v>1885</v>
      </c>
      <c r="F1598">
        <v>1</v>
      </c>
      <c r="G1598" t="s">
        <v>1114</v>
      </c>
      <c r="H1598" t="s">
        <v>4017</v>
      </c>
      <c r="I1598" t="s">
        <v>1887</v>
      </c>
      <c r="J1598">
        <v>1</v>
      </c>
      <c r="K1598" t="s">
        <v>1888</v>
      </c>
      <c r="L1598" s="1">
        <v>46196.093831018516</v>
      </c>
      <c r="M1598" s="1">
        <v>46196.094293981485</v>
      </c>
      <c r="N1598">
        <v>3980</v>
      </c>
      <c r="O1598" t="s">
        <v>1849</v>
      </c>
      <c r="P1598">
        <v>90</v>
      </c>
      <c r="Q1598">
        <v>9</v>
      </c>
      <c r="R1598" t="s">
        <v>5283</v>
      </c>
      <c r="S1598" t="s">
        <v>1851</v>
      </c>
      <c r="T1598" t="s">
        <v>1851</v>
      </c>
      <c r="U1598" t="s">
        <v>5284</v>
      </c>
      <c r="V1598" t="s">
        <v>1851</v>
      </c>
      <c r="W1598" t="s">
        <v>1851</v>
      </c>
      <c r="X1598" s="1">
        <v>46196.094293981485</v>
      </c>
    </row>
    <row r="1599" spans="1:24">
      <c r="A1599">
        <v>1510</v>
      </c>
      <c r="B1599" t="s">
        <v>1857</v>
      </c>
      <c r="C1599" t="s">
        <v>1858</v>
      </c>
      <c r="D1599">
        <v>3534104</v>
      </c>
      <c r="E1599" t="s">
        <v>1894</v>
      </c>
      <c r="F1599">
        <v>1</v>
      </c>
      <c r="G1599" t="s">
        <v>1114</v>
      </c>
      <c r="H1599" t="s">
        <v>1114</v>
      </c>
      <c r="I1599" t="s">
        <v>4020</v>
      </c>
      <c r="J1599">
        <v>0</v>
      </c>
      <c r="K1599" t="s">
        <v>4021</v>
      </c>
      <c r="L1599" s="1">
        <v>46196.094421296293</v>
      </c>
      <c r="M1599" s="1">
        <v>46196.094548611109</v>
      </c>
      <c r="N1599">
        <v>1122</v>
      </c>
      <c r="O1599" t="s">
        <v>1849</v>
      </c>
      <c r="P1599">
        <v>94</v>
      </c>
      <c r="Q1599">
        <v>9.4</v>
      </c>
      <c r="R1599" t="s">
        <v>1851</v>
      </c>
      <c r="S1599" t="s">
        <v>1851</v>
      </c>
      <c r="T1599" t="s">
        <v>1851</v>
      </c>
      <c r="U1599" t="s">
        <v>5285</v>
      </c>
      <c r="V1599" t="s">
        <v>1851</v>
      </c>
      <c r="W1599" t="s">
        <v>1851</v>
      </c>
      <c r="X1599" s="1">
        <v>46196.094548611109</v>
      </c>
    </row>
    <row r="1600" spans="1:24">
      <c r="A1600">
        <v>1511</v>
      </c>
      <c r="B1600" t="s">
        <v>1857</v>
      </c>
      <c r="C1600" t="s">
        <v>1858</v>
      </c>
      <c r="D1600">
        <v>2401453</v>
      </c>
      <c r="E1600" t="s">
        <v>1885</v>
      </c>
      <c r="F1600">
        <v>2</v>
      </c>
      <c r="G1600" t="s">
        <v>360</v>
      </c>
      <c r="H1600" t="s">
        <v>4023</v>
      </c>
      <c r="I1600" t="s">
        <v>1887</v>
      </c>
      <c r="J1600">
        <v>1</v>
      </c>
      <c r="K1600" t="s">
        <v>1888</v>
      </c>
      <c r="L1600" s="1">
        <v>46196.092650462961</v>
      </c>
      <c r="M1600" s="1">
        <v>46196.094756944447</v>
      </c>
      <c r="N1600">
        <v>18248</v>
      </c>
      <c r="O1600" t="s">
        <v>1854</v>
      </c>
      <c r="R1600" t="s">
        <v>5286</v>
      </c>
      <c r="S1600" t="s">
        <v>1851</v>
      </c>
      <c r="T1600" t="s">
        <v>1851</v>
      </c>
      <c r="U1600" t="s">
        <v>5276</v>
      </c>
      <c r="V1600" t="s">
        <v>1854</v>
      </c>
      <c r="W1600" t="s">
        <v>1851</v>
      </c>
      <c r="X1600" s="1">
        <v>46196.094756944447</v>
      </c>
    </row>
    <row r="1601" spans="1:24">
      <c r="A1601">
        <v>1512</v>
      </c>
      <c r="B1601" t="s">
        <v>1857</v>
      </c>
      <c r="C1601" t="s">
        <v>1858</v>
      </c>
      <c r="D1601">
        <v>3538105</v>
      </c>
      <c r="E1601" t="s">
        <v>1885</v>
      </c>
      <c r="F1601">
        <v>1</v>
      </c>
      <c r="G1601" t="s">
        <v>1342</v>
      </c>
      <c r="H1601" t="s">
        <v>4026</v>
      </c>
      <c r="I1601" t="s">
        <v>1887</v>
      </c>
      <c r="J1601">
        <v>1</v>
      </c>
      <c r="K1601" t="s">
        <v>1888</v>
      </c>
      <c r="L1601" s="1">
        <v>46196.094606481478</v>
      </c>
      <c r="M1601" s="1">
        <v>46196.095034722224</v>
      </c>
      <c r="N1601">
        <v>3709</v>
      </c>
      <c r="O1601" t="s">
        <v>1849</v>
      </c>
      <c r="P1601">
        <v>69</v>
      </c>
      <c r="Q1601">
        <v>6.9</v>
      </c>
      <c r="R1601" t="s">
        <v>5287</v>
      </c>
      <c r="S1601" t="s">
        <v>1851</v>
      </c>
      <c r="T1601" t="s">
        <v>1851</v>
      </c>
      <c r="U1601" t="s">
        <v>5288</v>
      </c>
      <c r="V1601" t="s">
        <v>1851</v>
      </c>
      <c r="W1601" t="s">
        <v>1851</v>
      </c>
      <c r="X1601" s="1">
        <v>46196.095034722224</v>
      </c>
    </row>
    <row r="1602" spans="1:24">
      <c r="A1602">
        <v>1513</v>
      </c>
      <c r="B1602" t="s">
        <v>1857</v>
      </c>
      <c r="C1602" t="s">
        <v>1858</v>
      </c>
      <c r="D1602">
        <v>3538105</v>
      </c>
      <c r="E1602" t="s">
        <v>1894</v>
      </c>
      <c r="F1602">
        <v>1</v>
      </c>
      <c r="G1602" t="s">
        <v>1342</v>
      </c>
      <c r="H1602" t="s">
        <v>1342</v>
      </c>
      <c r="I1602" t="s">
        <v>4029</v>
      </c>
      <c r="J1602">
        <v>0</v>
      </c>
      <c r="K1602" t="s">
        <v>4030</v>
      </c>
      <c r="L1602" s="1">
        <v>46196.095185185186</v>
      </c>
      <c r="M1602" s="1">
        <v>46196.095324074071</v>
      </c>
      <c r="N1602">
        <v>1278</v>
      </c>
      <c r="O1602" t="s">
        <v>1849</v>
      </c>
      <c r="P1602">
        <v>74</v>
      </c>
      <c r="Q1602">
        <v>7.4</v>
      </c>
      <c r="R1602" t="s">
        <v>1851</v>
      </c>
      <c r="S1602" t="s">
        <v>1851</v>
      </c>
      <c r="T1602" t="s">
        <v>1851</v>
      </c>
      <c r="U1602" t="s">
        <v>5289</v>
      </c>
      <c r="V1602" t="s">
        <v>1851</v>
      </c>
      <c r="W1602" t="s">
        <v>1851</v>
      </c>
      <c r="X1602" s="1">
        <v>46196.095324074071</v>
      </c>
    </row>
    <row r="1603" spans="1:24">
      <c r="A1603">
        <v>1514</v>
      </c>
      <c r="B1603" t="s">
        <v>1857</v>
      </c>
      <c r="C1603" t="s">
        <v>1858</v>
      </c>
      <c r="D1603">
        <v>3539608</v>
      </c>
      <c r="E1603" t="s">
        <v>1885</v>
      </c>
      <c r="F1603">
        <v>1</v>
      </c>
      <c r="G1603" t="s">
        <v>984</v>
      </c>
      <c r="H1603" t="s">
        <v>4032</v>
      </c>
      <c r="I1603" t="s">
        <v>1887</v>
      </c>
      <c r="J1603">
        <v>1</v>
      </c>
      <c r="K1603" t="s">
        <v>1888</v>
      </c>
      <c r="L1603" s="1">
        <v>46196.095370370371</v>
      </c>
      <c r="M1603" s="1">
        <v>46196.095520833333</v>
      </c>
      <c r="N1603">
        <v>1259</v>
      </c>
      <c r="O1603" t="s">
        <v>1849</v>
      </c>
      <c r="P1603">
        <v>92</v>
      </c>
      <c r="Q1603">
        <v>9.1999999999999993</v>
      </c>
      <c r="R1603" t="s">
        <v>5290</v>
      </c>
      <c r="S1603" t="s">
        <v>1851</v>
      </c>
      <c r="T1603" t="s">
        <v>1851</v>
      </c>
      <c r="U1603" t="s">
        <v>5291</v>
      </c>
      <c r="V1603" t="s">
        <v>1851</v>
      </c>
      <c r="W1603" t="s">
        <v>1851</v>
      </c>
      <c r="X1603" s="1">
        <v>46196.095520833333</v>
      </c>
    </row>
    <row r="1604" spans="1:24">
      <c r="A1604">
        <v>1515</v>
      </c>
      <c r="B1604" t="s">
        <v>1857</v>
      </c>
      <c r="C1604" t="s">
        <v>1858</v>
      </c>
      <c r="D1604">
        <v>3539608</v>
      </c>
      <c r="E1604" t="s">
        <v>1894</v>
      </c>
      <c r="F1604">
        <v>1</v>
      </c>
      <c r="G1604" t="s">
        <v>984</v>
      </c>
      <c r="H1604" t="s">
        <v>984</v>
      </c>
      <c r="I1604" t="s">
        <v>4035</v>
      </c>
      <c r="J1604">
        <v>0</v>
      </c>
      <c r="K1604" t="s">
        <v>4036</v>
      </c>
      <c r="L1604" s="1">
        <v>46196.095648148148</v>
      </c>
      <c r="M1604" s="1">
        <v>46196.095763888887</v>
      </c>
      <c r="N1604">
        <v>1089</v>
      </c>
      <c r="O1604" t="s">
        <v>1849</v>
      </c>
      <c r="P1604">
        <v>68</v>
      </c>
      <c r="Q1604">
        <v>6.8</v>
      </c>
      <c r="R1604" t="s">
        <v>1851</v>
      </c>
      <c r="S1604" t="s">
        <v>1851</v>
      </c>
      <c r="T1604" t="s">
        <v>1851</v>
      </c>
      <c r="U1604" t="s">
        <v>5292</v>
      </c>
      <c r="V1604" t="s">
        <v>1851</v>
      </c>
      <c r="W1604" t="s">
        <v>1851</v>
      </c>
      <c r="X1604" s="1">
        <v>46196.095763888887</v>
      </c>
    </row>
    <row r="1605" spans="1:24">
      <c r="A1605">
        <v>1516</v>
      </c>
      <c r="B1605" t="s">
        <v>1857</v>
      </c>
      <c r="C1605" t="s">
        <v>1858</v>
      </c>
      <c r="D1605">
        <v>3539707</v>
      </c>
      <c r="E1605" t="s">
        <v>1885</v>
      </c>
      <c r="F1605">
        <v>1</v>
      </c>
      <c r="G1605" t="s">
        <v>1104</v>
      </c>
      <c r="H1605" t="s">
        <v>4038</v>
      </c>
      <c r="I1605" t="s">
        <v>1887</v>
      </c>
      <c r="J1605">
        <v>1</v>
      </c>
      <c r="K1605" t="s">
        <v>1888</v>
      </c>
      <c r="L1605" s="1">
        <v>46196.095821759256</v>
      </c>
      <c r="M1605" s="1">
        <v>46196.096435185187</v>
      </c>
      <c r="N1605">
        <v>5307</v>
      </c>
      <c r="O1605" t="s">
        <v>1849</v>
      </c>
      <c r="P1605">
        <v>39</v>
      </c>
      <c r="Q1605">
        <v>3.9</v>
      </c>
      <c r="R1605" t="s">
        <v>5293</v>
      </c>
      <c r="S1605" t="s">
        <v>1851</v>
      </c>
      <c r="T1605" t="s">
        <v>1851</v>
      </c>
      <c r="U1605" t="s">
        <v>5294</v>
      </c>
      <c r="V1605" t="s">
        <v>1851</v>
      </c>
      <c r="W1605" t="s">
        <v>1851</v>
      </c>
      <c r="X1605" s="1">
        <v>46196.096435185187</v>
      </c>
    </row>
    <row r="1606" spans="1:24">
      <c r="A1606">
        <v>1517</v>
      </c>
      <c r="B1606" t="s">
        <v>1857</v>
      </c>
      <c r="C1606" t="s">
        <v>1858</v>
      </c>
      <c r="D1606">
        <v>3539707</v>
      </c>
      <c r="E1606" t="s">
        <v>1894</v>
      </c>
      <c r="F1606">
        <v>1</v>
      </c>
      <c r="G1606" t="s">
        <v>1104</v>
      </c>
      <c r="H1606" t="s">
        <v>1104</v>
      </c>
      <c r="I1606" t="s">
        <v>4041</v>
      </c>
      <c r="J1606">
        <v>0</v>
      </c>
      <c r="K1606" t="s">
        <v>4042</v>
      </c>
      <c r="L1606" s="1">
        <v>46196.096585648149</v>
      </c>
      <c r="M1606" s="1">
        <v>46196.096747685187</v>
      </c>
      <c r="N1606">
        <v>1421</v>
      </c>
      <c r="O1606" t="s">
        <v>1849</v>
      </c>
      <c r="P1606">
        <v>45</v>
      </c>
      <c r="Q1606">
        <v>4.5</v>
      </c>
      <c r="R1606" t="s">
        <v>1851</v>
      </c>
      <c r="S1606" t="s">
        <v>1851</v>
      </c>
      <c r="T1606" t="s">
        <v>1851</v>
      </c>
      <c r="U1606" t="s">
        <v>5295</v>
      </c>
      <c r="V1606" t="s">
        <v>1851</v>
      </c>
      <c r="W1606" t="s">
        <v>1851</v>
      </c>
      <c r="X1606" s="1">
        <v>46196.096747685187</v>
      </c>
    </row>
    <row r="1607" spans="1:24">
      <c r="A1607">
        <v>1518</v>
      </c>
      <c r="B1607" t="s">
        <v>1857</v>
      </c>
      <c r="C1607" t="s">
        <v>1858</v>
      </c>
      <c r="D1607">
        <v>3539806</v>
      </c>
      <c r="E1607" t="s">
        <v>1885</v>
      </c>
      <c r="F1607">
        <v>1</v>
      </c>
      <c r="G1607" t="s">
        <v>1159</v>
      </c>
      <c r="H1607" t="s">
        <v>4045</v>
      </c>
      <c r="I1607" t="s">
        <v>1887</v>
      </c>
      <c r="J1607">
        <v>1</v>
      </c>
      <c r="K1607" t="s">
        <v>1888</v>
      </c>
      <c r="L1607" s="1">
        <v>46196.09679398148</v>
      </c>
      <c r="M1607" s="1">
        <v>46196.096932870372</v>
      </c>
      <c r="N1607">
        <v>1204</v>
      </c>
      <c r="O1607" t="s">
        <v>1849</v>
      </c>
      <c r="P1607">
        <v>92</v>
      </c>
      <c r="Q1607">
        <v>9.1999999999999993</v>
      </c>
      <c r="R1607" t="s">
        <v>5296</v>
      </c>
      <c r="S1607" t="s">
        <v>1851</v>
      </c>
      <c r="T1607" t="s">
        <v>1851</v>
      </c>
      <c r="U1607" t="s">
        <v>5297</v>
      </c>
      <c r="V1607" t="s">
        <v>1851</v>
      </c>
      <c r="W1607" t="s">
        <v>1851</v>
      </c>
      <c r="X1607" s="1">
        <v>46196.096932870372</v>
      </c>
    </row>
    <row r="1608" spans="1:24">
      <c r="A1608">
        <v>1519</v>
      </c>
      <c r="B1608" t="s">
        <v>1857</v>
      </c>
      <c r="C1608" t="s">
        <v>1858</v>
      </c>
      <c r="D1608">
        <v>3539806</v>
      </c>
      <c r="E1608" t="s">
        <v>1894</v>
      </c>
      <c r="F1608">
        <v>1</v>
      </c>
      <c r="G1608" t="s">
        <v>1159</v>
      </c>
      <c r="H1608" t="s">
        <v>4069</v>
      </c>
      <c r="I1608" t="s">
        <v>4070</v>
      </c>
      <c r="J1608">
        <v>1</v>
      </c>
      <c r="K1608" t="s">
        <v>4071</v>
      </c>
      <c r="L1608" s="1">
        <v>46196.097071759257</v>
      </c>
      <c r="M1608" s="1">
        <v>46196.097187500003</v>
      </c>
      <c r="N1608">
        <v>1064</v>
      </c>
      <c r="O1608" t="s">
        <v>1849</v>
      </c>
      <c r="P1608">
        <v>76</v>
      </c>
      <c r="Q1608">
        <v>7.6</v>
      </c>
      <c r="R1608" t="s">
        <v>1851</v>
      </c>
      <c r="S1608" t="s">
        <v>1851</v>
      </c>
      <c r="T1608" t="s">
        <v>1851</v>
      </c>
      <c r="U1608" t="s">
        <v>5298</v>
      </c>
      <c r="V1608" t="s">
        <v>1851</v>
      </c>
      <c r="W1608" t="s">
        <v>1851</v>
      </c>
      <c r="X1608" s="1">
        <v>46196.097187500003</v>
      </c>
    </row>
    <row r="1609" spans="1:24">
      <c r="A1609">
        <v>1520</v>
      </c>
      <c r="B1609" t="s">
        <v>1857</v>
      </c>
      <c r="C1609" t="s">
        <v>1858</v>
      </c>
      <c r="D1609">
        <v>2401453</v>
      </c>
      <c r="E1609" t="s">
        <v>1885</v>
      </c>
      <c r="F1609">
        <v>3</v>
      </c>
      <c r="G1609" t="s">
        <v>360</v>
      </c>
      <c r="H1609" t="s">
        <v>4023</v>
      </c>
      <c r="I1609" t="s">
        <v>1887</v>
      </c>
      <c r="J1609">
        <v>1</v>
      </c>
      <c r="K1609" t="s">
        <v>1888</v>
      </c>
      <c r="L1609" s="1">
        <v>46196.095138888886</v>
      </c>
      <c r="M1609" s="1">
        <v>46196.097268518519</v>
      </c>
      <c r="N1609">
        <v>18322</v>
      </c>
      <c r="O1609" t="s">
        <v>1854</v>
      </c>
      <c r="R1609" t="s">
        <v>5299</v>
      </c>
      <c r="S1609" t="s">
        <v>1851</v>
      </c>
      <c r="T1609" t="s">
        <v>1851</v>
      </c>
      <c r="U1609" t="s">
        <v>5276</v>
      </c>
      <c r="V1609" t="s">
        <v>1854</v>
      </c>
      <c r="W1609" t="s">
        <v>1851</v>
      </c>
      <c r="X1609" s="1">
        <v>46196.097268518519</v>
      </c>
    </row>
    <row r="1610" spans="1:24">
      <c r="A1610">
        <v>1521</v>
      </c>
      <c r="B1610" t="s">
        <v>1857</v>
      </c>
      <c r="C1610" t="s">
        <v>1858</v>
      </c>
      <c r="D1610">
        <v>2401453</v>
      </c>
      <c r="E1610" t="s">
        <v>1894</v>
      </c>
      <c r="F1610">
        <v>1</v>
      </c>
      <c r="G1610" t="s">
        <v>360</v>
      </c>
      <c r="H1610" t="s">
        <v>360</v>
      </c>
      <c r="I1610" t="s">
        <v>4049</v>
      </c>
      <c r="J1610">
        <v>0</v>
      </c>
      <c r="K1610" t="s">
        <v>4050</v>
      </c>
      <c r="L1610" s="1">
        <v>46196.097407407404</v>
      </c>
      <c r="M1610" s="1">
        <v>46196.097511574073</v>
      </c>
      <c r="N1610">
        <v>925</v>
      </c>
      <c r="O1610" t="s">
        <v>1852</v>
      </c>
      <c r="R1610" t="s">
        <v>1851</v>
      </c>
      <c r="S1610" t="s">
        <v>1851</v>
      </c>
      <c r="T1610" t="s">
        <v>1851</v>
      </c>
      <c r="U1610" t="s">
        <v>5300</v>
      </c>
      <c r="V1610" t="s">
        <v>1851</v>
      </c>
      <c r="W1610" t="s">
        <v>1851</v>
      </c>
      <c r="X1610" s="1">
        <v>46196.097511574073</v>
      </c>
    </row>
    <row r="1611" spans="1:24">
      <c r="A1611">
        <v>1522</v>
      </c>
      <c r="B1611" t="s">
        <v>1857</v>
      </c>
      <c r="C1611" t="s">
        <v>1858</v>
      </c>
      <c r="D1611">
        <v>3540101</v>
      </c>
      <c r="E1611" t="s">
        <v>1885</v>
      </c>
      <c r="F1611">
        <v>1</v>
      </c>
      <c r="G1611" t="s">
        <v>1139</v>
      </c>
      <c r="H1611" t="s">
        <v>4076</v>
      </c>
      <c r="I1611" t="s">
        <v>1887</v>
      </c>
      <c r="J1611">
        <v>1</v>
      </c>
      <c r="K1611" t="s">
        <v>1888</v>
      </c>
      <c r="L1611" s="1">
        <v>46196.097233796296</v>
      </c>
      <c r="M1611" s="1">
        <v>46196.097569444442</v>
      </c>
      <c r="N1611">
        <v>2922</v>
      </c>
      <c r="O1611" t="s">
        <v>1849</v>
      </c>
      <c r="P1611">
        <v>74</v>
      </c>
      <c r="Q1611">
        <v>7.4</v>
      </c>
      <c r="R1611" t="s">
        <v>5301</v>
      </c>
      <c r="S1611" t="s">
        <v>1851</v>
      </c>
      <c r="T1611" t="s">
        <v>1851</v>
      </c>
      <c r="U1611" t="s">
        <v>5302</v>
      </c>
      <c r="V1611" t="s">
        <v>1851</v>
      </c>
      <c r="W1611" t="s">
        <v>1851</v>
      </c>
      <c r="X1611" s="1">
        <v>46196.097569444442</v>
      </c>
    </row>
    <row r="1612" spans="1:24">
      <c r="A1612">
        <v>1523</v>
      </c>
      <c r="B1612" t="s">
        <v>1857</v>
      </c>
      <c r="C1612" t="s">
        <v>1858</v>
      </c>
      <c r="D1612">
        <v>2401453</v>
      </c>
      <c r="E1612" t="s">
        <v>1894</v>
      </c>
      <c r="F1612">
        <v>2</v>
      </c>
      <c r="G1612" t="s">
        <v>360</v>
      </c>
      <c r="H1612" t="s">
        <v>360</v>
      </c>
      <c r="I1612" t="s">
        <v>4049</v>
      </c>
      <c r="J1612">
        <v>0</v>
      </c>
      <c r="K1612" t="s">
        <v>4050</v>
      </c>
      <c r="L1612" s="1">
        <v>46196.097650462965</v>
      </c>
      <c r="M1612" s="1">
        <v>46196.097766203704</v>
      </c>
      <c r="N1612">
        <v>1051</v>
      </c>
      <c r="O1612" t="s">
        <v>1852</v>
      </c>
      <c r="R1612" t="s">
        <v>1851</v>
      </c>
      <c r="S1612" t="s">
        <v>1851</v>
      </c>
      <c r="T1612" t="s">
        <v>1851</v>
      </c>
      <c r="U1612" t="s">
        <v>5303</v>
      </c>
      <c r="V1612" t="s">
        <v>1851</v>
      </c>
      <c r="W1612" t="s">
        <v>1851</v>
      </c>
      <c r="X1612" s="1">
        <v>46196.097766203704</v>
      </c>
    </row>
    <row r="1613" spans="1:24">
      <c r="A1613">
        <v>1524</v>
      </c>
      <c r="B1613" t="s">
        <v>1857</v>
      </c>
      <c r="C1613" t="s">
        <v>1858</v>
      </c>
      <c r="D1613">
        <v>3540101</v>
      </c>
      <c r="E1613" t="s">
        <v>1894</v>
      </c>
      <c r="F1613">
        <v>1</v>
      </c>
      <c r="G1613" t="s">
        <v>1139</v>
      </c>
      <c r="H1613" t="s">
        <v>1139</v>
      </c>
      <c r="I1613" t="s">
        <v>4082</v>
      </c>
      <c r="J1613">
        <v>0</v>
      </c>
      <c r="K1613" t="s">
        <v>4083</v>
      </c>
      <c r="L1613" s="1">
        <v>46196.097708333335</v>
      </c>
      <c r="M1613" s="1">
        <v>46196.097812499997</v>
      </c>
      <c r="N1613">
        <v>818</v>
      </c>
      <c r="O1613" t="s">
        <v>1849</v>
      </c>
      <c r="P1613">
        <v>80</v>
      </c>
      <c r="Q1613">
        <v>8</v>
      </c>
      <c r="R1613" t="s">
        <v>1851</v>
      </c>
      <c r="S1613" t="s">
        <v>1851</v>
      </c>
      <c r="T1613" t="s">
        <v>1851</v>
      </c>
      <c r="U1613" t="s">
        <v>5304</v>
      </c>
      <c r="V1613" t="s">
        <v>1851</v>
      </c>
      <c r="W1613" t="s">
        <v>1851</v>
      </c>
      <c r="X1613" s="1">
        <v>46196.097812499997</v>
      </c>
    </row>
    <row r="1614" spans="1:24">
      <c r="A1614">
        <v>1525</v>
      </c>
      <c r="B1614" t="s">
        <v>1857</v>
      </c>
      <c r="C1614" t="s">
        <v>1858</v>
      </c>
      <c r="D1614">
        <v>2401453</v>
      </c>
      <c r="E1614" t="s">
        <v>1894</v>
      </c>
      <c r="F1614">
        <v>3</v>
      </c>
      <c r="G1614" t="s">
        <v>360</v>
      </c>
      <c r="H1614" t="s">
        <v>360</v>
      </c>
      <c r="I1614" t="s">
        <v>4049</v>
      </c>
      <c r="J1614">
        <v>0</v>
      </c>
      <c r="K1614" t="s">
        <v>4050</v>
      </c>
      <c r="L1614" s="1">
        <v>46196.097986111112</v>
      </c>
      <c r="M1614" s="1">
        <v>46196.098101851851</v>
      </c>
      <c r="N1614">
        <v>923</v>
      </c>
      <c r="O1614" t="s">
        <v>1852</v>
      </c>
      <c r="R1614" t="s">
        <v>1851</v>
      </c>
      <c r="S1614" t="s">
        <v>1851</v>
      </c>
      <c r="T1614" t="s">
        <v>1851</v>
      </c>
      <c r="U1614" t="s">
        <v>5305</v>
      </c>
      <c r="V1614" t="s">
        <v>1851</v>
      </c>
      <c r="W1614" t="s">
        <v>1851</v>
      </c>
      <c r="X1614" s="1">
        <v>46196.098101851851</v>
      </c>
    </row>
    <row r="1615" spans="1:24">
      <c r="A1615">
        <v>1526</v>
      </c>
      <c r="B1615" t="s">
        <v>1857</v>
      </c>
      <c r="C1615" t="s">
        <v>1858</v>
      </c>
      <c r="D1615">
        <v>2404408</v>
      </c>
      <c r="E1615" t="s">
        <v>1885</v>
      </c>
      <c r="F1615">
        <v>1</v>
      </c>
      <c r="G1615" t="s">
        <v>290</v>
      </c>
      <c r="H1615" t="s">
        <v>4054</v>
      </c>
      <c r="I1615" t="s">
        <v>1887</v>
      </c>
      <c r="J1615">
        <v>1</v>
      </c>
      <c r="K1615" t="s">
        <v>1888</v>
      </c>
      <c r="L1615" s="1">
        <v>46196.098136574074</v>
      </c>
      <c r="M1615" s="1">
        <v>46196.098553240743</v>
      </c>
      <c r="N1615">
        <v>3539</v>
      </c>
      <c r="O1615" t="s">
        <v>1849</v>
      </c>
      <c r="P1615">
        <v>69</v>
      </c>
      <c r="Q1615">
        <v>6.9</v>
      </c>
      <c r="R1615" t="s">
        <v>5306</v>
      </c>
      <c r="S1615" t="s">
        <v>1851</v>
      </c>
      <c r="T1615" t="s">
        <v>1851</v>
      </c>
      <c r="U1615" t="s">
        <v>5307</v>
      </c>
      <c r="V1615" t="s">
        <v>1851</v>
      </c>
      <c r="W1615" t="s">
        <v>1851</v>
      </c>
      <c r="X1615" s="1">
        <v>46196.098553240743</v>
      </c>
    </row>
    <row r="1616" spans="1:24">
      <c r="A1616">
        <v>1527</v>
      </c>
      <c r="B1616" t="s">
        <v>1857</v>
      </c>
      <c r="C1616" t="s">
        <v>1858</v>
      </c>
      <c r="D1616">
        <v>3540853</v>
      </c>
      <c r="E1616" t="s">
        <v>1885</v>
      </c>
      <c r="F1616">
        <v>1</v>
      </c>
      <c r="G1616" t="s">
        <v>1208</v>
      </c>
      <c r="H1616" t="s">
        <v>4091</v>
      </c>
      <c r="I1616" t="s">
        <v>1887</v>
      </c>
      <c r="J1616">
        <v>1</v>
      </c>
      <c r="K1616" t="s">
        <v>1888</v>
      </c>
      <c r="L1616" s="1">
        <v>46196.097858796296</v>
      </c>
      <c r="M1616" s="1">
        <v>46196.098553240743</v>
      </c>
      <c r="N1616">
        <v>5991</v>
      </c>
      <c r="O1616" t="s">
        <v>1849</v>
      </c>
      <c r="P1616">
        <v>64</v>
      </c>
      <c r="Q1616">
        <v>6.4</v>
      </c>
      <c r="R1616" t="s">
        <v>5308</v>
      </c>
      <c r="S1616" t="s">
        <v>1851</v>
      </c>
      <c r="T1616" t="s">
        <v>1851</v>
      </c>
      <c r="U1616" t="s">
        <v>5309</v>
      </c>
      <c r="V1616" t="s">
        <v>1851</v>
      </c>
      <c r="W1616" t="s">
        <v>1851</v>
      </c>
      <c r="X1616" s="1">
        <v>46196.098553240743</v>
      </c>
    </row>
    <row r="1617" spans="1:24">
      <c r="A1617">
        <v>1528</v>
      </c>
      <c r="B1617" t="s">
        <v>1857</v>
      </c>
      <c r="C1617" t="s">
        <v>1858</v>
      </c>
      <c r="D1617">
        <v>2404408</v>
      </c>
      <c r="E1617" t="s">
        <v>1894</v>
      </c>
      <c r="F1617">
        <v>1</v>
      </c>
      <c r="G1617" t="s">
        <v>290</v>
      </c>
      <c r="H1617" t="s">
        <v>4057</v>
      </c>
      <c r="I1617" t="s">
        <v>4058</v>
      </c>
      <c r="J1617">
        <v>1</v>
      </c>
      <c r="K1617" t="s">
        <v>4059</v>
      </c>
      <c r="L1617" s="1">
        <v>46196.098680555559</v>
      </c>
      <c r="M1617" s="1">
        <v>46196.098796296297</v>
      </c>
      <c r="N1617">
        <v>1029</v>
      </c>
      <c r="O1617" t="s">
        <v>1849</v>
      </c>
      <c r="P1617">
        <v>69</v>
      </c>
      <c r="Q1617">
        <v>6.9</v>
      </c>
      <c r="R1617" t="s">
        <v>1851</v>
      </c>
      <c r="S1617" t="s">
        <v>1851</v>
      </c>
      <c r="T1617" t="s">
        <v>1851</v>
      </c>
      <c r="U1617" t="s">
        <v>5310</v>
      </c>
      <c r="V1617" t="s">
        <v>1851</v>
      </c>
      <c r="W1617" t="s">
        <v>1851</v>
      </c>
      <c r="X1617" s="1">
        <v>46196.098796296297</v>
      </c>
    </row>
    <row r="1618" spans="1:24">
      <c r="A1618">
        <v>1529</v>
      </c>
      <c r="B1618" t="s">
        <v>1857</v>
      </c>
      <c r="C1618" t="s">
        <v>1858</v>
      </c>
      <c r="D1618">
        <v>3540853</v>
      </c>
      <c r="E1618" t="s">
        <v>1894</v>
      </c>
      <c r="F1618">
        <v>1</v>
      </c>
      <c r="G1618" t="s">
        <v>1208</v>
      </c>
      <c r="H1618" t="s">
        <v>1208</v>
      </c>
      <c r="I1618" t="s">
        <v>4097</v>
      </c>
      <c r="J1618">
        <v>0</v>
      </c>
      <c r="K1618" t="s">
        <v>4098</v>
      </c>
      <c r="L1618" s="1">
        <v>46196.098703703705</v>
      </c>
      <c r="M1618" s="1">
        <v>46196.09883101852</v>
      </c>
      <c r="N1618">
        <v>1184</v>
      </c>
      <c r="O1618" t="s">
        <v>1849</v>
      </c>
      <c r="P1618">
        <v>75</v>
      </c>
      <c r="Q1618">
        <v>7.5</v>
      </c>
      <c r="R1618" t="s">
        <v>1851</v>
      </c>
      <c r="S1618" t="s">
        <v>1851</v>
      </c>
      <c r="T1618" t="s">
        <v>1851</v>
      </c>
      <c r="U1618" t="s">
        <v>5311</v>
      </c>
      <c r="V1618" t="s">
        <v>1851</v>
      </c>
      <c r="W1618" t="s">
        <v>1851</v>
      </c>
      <c r="X1618" s="1">
        <v>46196.09883101852</v>
      </c>
    </row>
    <row r="1619" spans="1:24">
      <c r="A1619">
        <v>1530</v>
      </c>
      <c r="B1619" t="s">
        <v>1857</v>
      </c>
      <c r="C1619" t="s">
        <v>1858</v>
      </c>
      <c r="D1619">
        <v>3544103</v>
      </c>
      <c r="E1619" t="s">
        <v>1885</v>
      </c>
      <c r="F1619">
        <v>1</v>
      </c>
      <c r="G1619" t="s">
        <v>999</v>
      </c>
      <c r="H1619" t="s">
        <v>4103</v>
      </c>
      <c r="I1619" t="s">
        <v>1887</v>
      </c>
      <c r="J1619">
        <v>1</v>
      </c>
      <c r="K1619" t="s">
        <v>1888</v>
      </c>
      <c r="L1619" s="1">
        <v>46196.09888888889</v>
      </c>
      <c r="M1619" s="1">
        <v>46196.09915509259</v>
      </c>
      <c r="N1619">
        <v>2252</v>
      </c>
      <c r="O1619" t="s">
        <v>1849</v>
      </c>
      <c r="P1619">
        <v>74</v>
      </c>
      <c r="Q1619">
        <v>7.4</v>
      </c>
      <c r="R1619" t="s">
        <v>5312</v>
      </c>
      <c r="S1619" t="s">
        <v>1851</v>
      </c>
      <c r="T1619" t="s">
        <v>1851</v>
      </c>
      <c r="U1619" t="s">
        <v>5313</v>
      </c>
      <c r="V1619" t="s">
        <v>1851</v>
      </c>
      <c r="W1619" t="s">
        <v>1851</v>
      </c>
      <c r="X1619" s="1">
        <v>46196.09915509259</v>
      </c>
    </row>
    <row r="1620" spans="1:24">
      <c r="A1620">
        <v>1531</v>
      </c>
      <c r="B1620" t="s">
        <v>1857</v>
      </c>
      <c r="C1620" t="s">
        <v>1858</v>
      </c>
      <c r="D1620">
        <v>2405108</v>
      </c>
      <c r="E1620" t="s">
        <v>1885</v>
      </c>
      <c r="F1620">
        <v>1</v>
      </c>
      <c r="G1620" t="s">
        <v>375</v>
      </c>
      <c r="H1620" t="s">
        <v>4062</v>
      </c>
      <c r="I1620" t="s">
        <v>1887</v>
      </c>
      <c r="J1620">
        <v>1</v>
      </c>
      <c r="K1620" t="s">
        <v>1888</v>
      </c>
      <c r="L1620" s="1">
        <v>46196.09884259259</v>
      </c>
      <c r="M1620" s="1">
        <v>46196.099178240744</v>
      </c>
      <c r="N1620">
        <v>2947</v>
      </c>
      <c r="O1620" t="s">
        <v>1849</v>
      </c>
      <c r="P1620">
        <v>59</v>
      </c>
      <c r="Q1620">
        <v>5.9</v>
      </c>
      <c r="R1620" t="s">
        <v>5314</v>
      </c>
      <c r="S1620" t="s">
        <v>1851</v>
      </c>
      <c r="T1620" t="s">
        <v>1851</v>
      </c>
      <c r="U1620" t="s">
        <v>5315</v>
      </c>
      <c r="V1620" t="s">
        <v>1851</v>
      </c>
      <c r="W1620" t="s">
        <v>1851</v>
      </c>
      <c r="X1620" s="1">
        <v>46196.099178240744</v>
      </c>
    </row>
    <row r="1621" spans="1:24">
      <c r="A1621">
        <v>1532</v>
      </c>
      <c r="B1621" t="s">
        <v>1857</v>
      </c>
      <c r="C1621" t="s">
        <v>1858</v>
      </c>
      <c r="D1621">
        <v>3544103</v>
      </c>
      <c r="E1621" t="s">
        <v>1894</v>
      </c>
      <c r="F1621">
        <v>1</v>
      </c>
      <c r="G1621" t="s">
        <v>999</v>
      </c>
      <c r="H1621" t="s">
        <v>999</v>
      </c>
      <c r="I1621" t="s">
        <v>4106</v>
      </c>
      <c r="J1621">
        <v>0</v>
      </c>
      <c r="K1621" t="s">
        <v>4107</v>
      </c>
      <c r="L1621" s="1">
        <v>46196.099293981482</v>
      </c>
      <c r="M1621" s="1">
        <v>46196.099421296298</v>
      </c>
      <c r="N1621">
        <v>1062</v>
      </c>
      <c r="O1621" t="s">
        <v>1849</v>
      </c>
      <c r="P1621">
        <v>74</v>
      </c>
      <c r="Q1621">
        <v>7.4</v>
      </c>
      <c r="R1621" t="s">
        <v>1851</v>
      </c>
      <c r="S1621" t="s">
        <v>1851</v>
      </c>
      <c r="T1621" t="s">
        <v>1851</v>
      </c>
      <c r="U1621" t="s">
        <v>5316</v>
      </c>
      <c r="V1621" t="s">
        <v>1851</v>
      </c>
      <c r="W1621" t="s">
        <v>1851</v>
      </c>
      <c r="X1621" s="1">
        <v>46196.099421296298</v>
      </c>
    </row>
    <row r="1622" spans="1:24">
      <c r="A1622">
        <v>1533</v>
      </c>
      <c r="B1622" t="s">
        <v>1857</v>
      </c>
      <c r="C1622" t="s">
        <v>1858</v>
      </c>
      <c r="D1622">
        <v>2405108</v>
      </c>
      <c r="E1622" t="s">
        <v>1894</v>
      </c>
      <c r="F1622">
        <v>1</v>
      </c>
      <c r="G1622" t="s">
        <v>375</v>
      </c>
      <c r="H1622" t="s">
        <v>375</v>
      </c>
      <c r="I1622" t="s">
        <v>4066</v>
      </c>
      <c r="J1622">
        <v>0</v>
      </c>
      <c r="K1622" t="s">
        <v>4067</v>
      </c>
      <c r="L1622" s="1">
        <v>46196.099317129629</v>
      </c>
      <c r="M1622" s="1">
        <v>46196.099456018521</v>
      </c>
      <c r="N1622">
        <v>1183</v>
      </c>
      <c r="O1622" t="s">
        <v>1849</v>
      </c>
      <c r="P1622">
        <v>66</v>
      </c>
      <c r="Q1622">
        <v>6.6</v>
      </c>
      <c r="R1622" t="s">
        <v>1851</v>
      </c>
      <c r="S1622" t="s">
        <v>1851</v>
      </c>
      <c r="T1622" t="s">
        <v>1851</v>
      </c>
      <c r="U1622" t="s">
        <v>5317</v>
      </c>
      <c r="V1622" t="s">
        <v>1851</v>
      </c>
      <c r="W1622" t="s">
        <v>1851</v>
      </c>
      <c r="X1622" s="1">
        <v>46196.099456018521</v>
      </c>
    </row>
    <row r="1623" spans="1:24">
      <c r="A1623">
        <v>1534</v>
      </c>
      <c r="B1623" t="s">
        <v>1857</v>
      </c>
      <c r="C1623" t="s">
        <v>1858</v>
      </c>
      <c r="D1623">
        <v>3544509</v>
      </c>
      <c r="E1623" t="s">
        <v>1885</v>
      </c>
      <c r="F1623">
        <v>1</v>
      </c>
      <c r="G1623" t="s">
        <v>1332</v>
      </c>
      <c r="H1623" t="s">
        <v>4109</v>
      </c>
      <c r="I1623" t="s">
        <v>1887</v>
      </c>
      <c r="J1623">
        <v>1</v>
      </c>
      <c r="K1623" t="s">
        <v>1888</v>
      </c>
      <c r="L1623" s="1">
        <v>46196.09946759259</v>
      </c>
      <c r="M1623" s="1">
        <v>46196.099594907406</v>
      </c>
      <c r="N1623">
        <v>1184</v>
      </c>
      <c r="O1623" t="s">
        <v>1849</v>
      </c>
      <c r="P1623">
        <v>92</v>
      </c>
      <c r="Q1623">
        <v>9.1999999999999993</v>
      </c>
      <c r="R1623" t="s">
        <v>5318</v>
      </c>
      <c r="S1623" t="s">
        <v>1851</v>
      </c>
      <c r="T1623" t="s">
        <v>1851</v>
      </c>
      <c r="U1623" t="s">
        <v>5319</v>
      </c>
      <c r="V1623" t="s">
        <v>1851</v>
      </c>
      <c r="W1623" t="s">
        <v>1851</v>
      </c>
      <c r="X1623" s="1">
        <v>46196.099594907406</v>
      </c>
    </row>
    <row r="1624" spans="1:24">
      <c r="A1624">
        <v>1535</v>
      </c>
      <c r="B1624" t="s">
        <v>1857</v>
      </c>
      <c r="C1624" t="s">
        <v>1858</v>
      </c>
      <c r="D1624">
        <v>2406809</v>
      </c>
      <c r="E1624" t="s">
        <v>1885</v>
      </c>
      <c r="F1624">
        <v>1</v>
      </c>
      <c r="G1624" t="s">
        <v>700</v>
      </c>
      <c r="H1624" t="s">
        <v>4073</v>
      </c>
      <c r="I1624" t="s">
        <v>1887</v>
      </c>
      <c r="J1624">
        <v>1</v>
      </c>
      <c r="K1624" t="s">
        <v>1888</v>
      </c>
      <c r="L1624" s="1">
        <v>46196.09951388889</v>
      </c>
      <c r="M1624" s="1">
        <v>46196.099675925929</v>
      </c>
      <c r="N1624">
        <v>1428</v>
      </c>
      <c r="O1624" t="s">
        <v>1849</v>
      </c>
      <c r="P1624">
        <v>57</v>
      </c>
      <c r="Q1624">
        <v>5.7</v>
      </c>
      <c r="R1624" t="s">
        <v>5320</v>
      </c>
      <c r="S1624" t="s">
        <v>1851</v>
      </c>
      <c r="T1624" t="s">
        <v>1851</v>
      </c>
      <c r="U1624" t="s">
        <v>5321</v>
      </c>
      <c r="V1624" t="s">
        <v>1851</v>
      </c>
      <c r="W1624" t="s">
        <v>1851</v>
      </c>
      <c r="X1624" s="1">
        <v>46196.099675925929</v>
      </c>
    </row>
    <row r="1625" spans="1:24">
      <c r="A1625">
        <v>1536</v>
      </c>
      <c r="B1625" t="s">
        <v>1857</v>
      </c>
      <c r="C1625" t="s">
        <v>1858</v>
      </c>
      <c r="D1625">
        <v>3544509</v>
      </c>
      <c r="E1625" t="s">
        <v>1894</v>
      </c>
      <c r="F1625">
        <v>1</v>
      </c>
      <c r="G1625" t="s">
        <v>1332</v>
      </c>
      <c r="H1625" t="s">
        <v>4115</v>
      </c>
      <c r="I1625" t="s">
        <v>4116</v>
      </c>
      <c r="J1625">
        <v>1</v>
      </c>
      <c r="K1625" t="s">
        <v>4117</v>
      </c>
      <c r="L1625" s="1">
        <v>46196.099733796298</v>
      </c>
      <c r="M1625" s="1">
        <v>46196.099814814814</v>
      </c>
      <c r="N1625">
        <v>705</v>
      </c>
      <c r="O1625" t="s">
        <v>1849</v>
      </c>
      <c r="P1625">
        <v>61</v>
      </c>
      <c r="Q1625">
        <v>6.1</v>
      </c>
      <c r="R1625" t="s">
        <v>1851</v>
      </c>
      <c r="S1625" t="s">
        <v>1851</v>
      </c>
      <c r="T1625" t="s">
        <v>1851</v>
      </c>
      <c r="U1625" t="s">
        <v>5322</v>
      </c>
      <c r="V1625" t="s">
        <v>1851</v>
      </c>
      <c r="W1625" t="s">
        <v>1851</v>
      </c>
      <c r="X1625" s="1">
        <v>46196.099814814814</v>
      </c>
    </row>
    <row r="1626" spans="1:24">
      <c r="A1626">
        <v>1537</v>
      </c>
      <c r="B1626" t="s">
        <v>1857</v>
      </c>
      <c r="C1626" t="s">
        <v>1858</v>
      </c>
      <c r="D1626">
        <v>2406809</v>
      </c>
      <c r="E1626" t="s">
        <v>1894</v>
      </c>
      <c r="F1626">
        <v>1</v>
      </c>
      <c r="G1626" t="s">
        <v>700</v>
      </c>
      <c r="H1626" t="s">
        <v>700</v>
      </c>
      <c r="I1626" t="s">
        <v>4079</v>
      </c>
      <c r="J1626">
        <v>0</v>
      </c>
      <c r="K1626" t="s">
        <v>5323</v>
      </c>
      <c r="L1626" s="1">
        <v>46196.099826388891</v>
      </c>
      <c r="M1626" s="1">
        <v>46196.09988425926</v>
      </c>
      <c r="N1626">
        <v>459</v>
      </c>
      <c r="O1626" t="s">
        <v>1849</v>
      </c>
      <c r="P1626">
        <v>55</v>
      </c>
      <c r="Q1626">
        <v>5.5</v>
      </c>
      <c r="R1626" t="s">
        <v>1851</v>
      </c>
      <c r="S1626" t="s">
        <v>1851</v>
      </c>
      <c r="T1626" t="s">
        <v>1851</v>
      </c>
      <c r="U1626" t="s">
        <v>5324</v>
      </c>
      <c r="V1626" t="s">
        <v>1851</v>
      </c>
      <c r="W1626" t="s">
        <v>1851</v>
      </c>
      <c r="X1626" s="1">
        <v>46196.09988425926</v>
      </c>
    </row>
    <row r="1627" spans="1:24">
      <c r="A1627">
        <v>1538</v>
      </c>
      <c r="B1627" t="s">
        <v>1857</v>
      </c>
      <c r="C1627" t="s">
        <v>1858</v>
      </c>
      <c r="D1627">
        <v>3549953</v>
      </c>
      <c r="E1627" t="s">
        <v>1885</v>
      </c>
      <c r="F1627">
        <v>1</v>
      </c>
      <c r="G1627" t="s">
        <v>1362</v>
      </c>
      <c r="H1627" t="s">
        <v>4122</v>
      </c>
      <c r="I1627" t="s">
        <v>1887</v>
      </c>
      <c r="J1627">
        <v>1</v>
      </c>
      <c r="K1627" t="s">
        <v>1888</v>
      </c>
      <c r="L1627" s="1">
        <v>46196.099872685183</v>
      </c>
      <c r="M1627" s="1">
        <v>46196.100115740737</v>
      </c>
      <c r="N1627">
        <v>2046</v>
      </c>
      <c r="O1627" t="s">
        <v>1849</v>
      </c>
      <c r="P1627">
        <v>64</v>
      </c>
      <c r="Q1627">
        <v>6.4</v>
      </c>
      <c r="R1627" t="s">
        <v>5325</v>
      </c>
      <c r="S1627" t="s">
        <v>1851</v>
      </c>
      <c r="T1627" t="s">
        <v>1851</v>
      </c>
      <c r="U1627" t="s">
        <v>5326</v>
      </c>
      <c r="V1627" t="s">
        <v>1851</v>
      </c>
      <c r="W1627" t="s">
        <v>1851</v>
      </c>
      <c r="X1627" s="1">
        <v>46196.100115740737</v>
      </c>
    </row>
    <row r="1628" spans="1:24">
      <c r="A1628">
        <v>1539</v>
      </c>
      <c r="B1628" t="s">
        <v>1857</v>
      </c>
      <c r="C1628" t="s">
        <v>1858</v>
      </c>
      <c r="D1628">
        <v>3549953</v>
      </c>
      <c r="E1628" t="s">
        <v>1894</v>
      </c>
      <c r="F1628">
        <v>1</v>
      </c>
      <c r="G1628" t="s">
        <v>1362</v>
      </c>
      <c r="H1628" t="s">
        <v>4128</v>
      </c>
      <c r="I1628" t="s">
        <v>4129</v>
      </c>
      <c r="J1628">
        <v>1</v>
      </c>
      <c r="K1628" t="s">
        <v>4130</v>
      </c>
      <c r="L1628" s="1">
        <v>46196.100254629629</v>
      </c>
      <c r="M1628" s="1">
        <v>46196.100300925929</v>
      </c>
      <c r="N1628">
        <v>489</v>
      </c>
      <c r="O1628" t="s">
        <v>1849</v>
      </c>
      <c r="P1628">
        <v>65</v>
      </c>
      <c r="Q1628">
        <v>6.5</v>
      </c>
      <c r="R1628" t="s">
        <v>1851</v>
      </c>
      <c r="S1628" t="s">
        <v>1851</v>
      </c>
      <c r="T1628" t="s">
        <v>1851</v>
      </c>
      <c r="U1628" t="s">
        <v>5327</v>
      </c>
      <c r="V1628" t="s">
        <v>1851</v>
      </c>
      <c r="W1628" t="s">
        <v>1851</v>
      </c>
      <c r="X1628" s="1">
        <v>46196.100300925929</v>
      </c>
    </row>
    <row r="1629" spans="1:24">
      <c r="A1629">
        <v>1540</v>
      </c>
      <c r="B1629" t="s">
        <v>1857</v>
      </c>
      <c r="C1629" t="s">
        <v>1858</v>
      </c>
      <c r="D1629">
        <v>3550001</v>
      </c>
      <c r="E1629" t="s">
        <v>1885</v>
      </c>
      <c r="F1629">
        <v>1</v>
      </c>
      <c r="G1629" t="s">
        <v>1347</v>
      </c>
      <c r="H1629" t="s">
        <v>4136</v>
      </c>
      <c r="I1629" t="s">
        <v>1887</v>
      </c>
      <c r="J1629">
        <v>1</v>
      </c>
      <c r="K1629" t="s">
        <v>1888</v>
      </c>
      <c r="L1629" s="1">
        <v>46196.100347222222</v>
      </c>
      <c r="M1629" s="1">
        <v>46196.100474537037</v>
      </c>
      <c r="N1629">
        <v>1138</v>
      </c>
      <c r="O1629" t="s">
        <v>1849</v>
      </c>
      <c r="P1629">
        <v>92</v>
      </c>
      <c r="Q1629">
        <v>9.1999999999999993</v>
      </c>
      <c r="R1629" t="s">
        <v>5328</v>
      </c>
      <c r="S1629" t="s">
        <v>1851</v>
      </c>
      <c r="T1629" t="s">
        <v>1851</v>
      </c>
      <c r="U1629" t="s">
        <v>5329</v>
      </c>
      <c r="V1629" t="s">
        <v>1851</v>
      </c>
      <c r="W1629" t="s">
        <v>1851</v>
      </c>
      <c r="X1629" s="1">
        <v>46196.100474537037</v>
      </c>
    </row>
    <row r="1630" spans="1:24">
      <c r="A1630">
        <v>1541</v>
      </c>
      <c r="B1630" t="s">
        <v>1857</v>
      </c>
      <c r="C1630" t="s">
        <v>1858</v>
      </c>
      <c r="D1630">
        <v>3550001</v>
      </c>
      <c r="E1630" t="s">
        <v>1894</v>
      </c>
      <c r="F1630">
        <v>1</v>
      </c>
      <c r="G1630" t="s">
        <v>1347</v>
      </c>
      <c r="H1630" t="s">
        <v>1347</v>
      </c>
      <c r="I1630" t="s">
        <v>4142</v>
      </c>
      <c r="J1630">
        <v>0</v>
      </c>
      <c r="K1630" t="s">
        <v>4143</v>
      </c>
      <c r="L1630" s="1">
        <v>46196.100613425922</v>
      </c>
      <c r="M1630" s="1">
        <v>46196.10083333333</v>
      </c>
      <c r="N1630">
        <v>1876</v>
      </c>
      <c r="O1630" t="s">
        <v>1849</v>
      </c>
      <c r="P1630">
        <v>69</v>
      </c>
      <c r="Q1630">
        <v>6.9</v>
      </c>
      <c r="R1630" t="s">
        <v>1851</v>
      </c>
      <c r="S1630" t="s">
        <v>1851</v>
      </c>
      <c r="T1630" t="s">
        <v>1851</v>
      </c>
      <c r="U1630" t="s">
        <v>5330</v>
      </c>
      <c r="V1630" t="s">
        <v>1851</v>
      </c>
      <c r="W1630" t="s">
        <v>1851</v>
      </c>
      <c r="X1630" s="1">
        <v>46196.10083333333</v>
      </c>
    </row>
    <row r="1631" spans="1:24">
      <c r="A1631">
        <v>1542</v>
      </c>
      <c r="B1631" t="s">
        <v>1857</v>
      </c>
      <c r="C1631" t="s">
        <v>1858</v>
      </c>
      <c r="D1631">
        <v>3550506</v>
      </c>
      <c r="E1631" t="s">
        <v>1885</v>
      </c>
      <c r="F1631">
        <v>1</v>
      </c>
      <c r="G1631" t="s">
        <v>1441</v>
      </c>
      <c r="H1631" t="s">
        <v>4166</v>
      </c>
      <c r="I1631" t="s">
        <v>1887</v>
      </c>
      <c r="J1631">
        <v>1</v>
      </c>
      <c r="K1631" t="s">
        <v>1888</v>
      </c>
      <c r="L1631" s="1">
        <v>46196.10087962963</v>
      </c>
      <c r="M1631" s="1">
        <v>46196.101006944446</v>
      </c>
      <c r="N1631">
        <v>1128</v>
      </c>
      <c r="O1631" t="s">
        <v>1849</v>
      </c>
      <c r="P1631">
        <v>92</v>
      </c>
      <c r="Q1631">
        <v>9.1999999999999993</v>
      </c>
      <c r="R1631" t="s">
        <v>5331</v>
      </c>
      <c r="S1631" t="s">
        <v>1851</v>
      </c>
      <c r="T1631" t="s">
        <v>1851</v>
      </c>
      <c r="U1631" t="s">
        <v>5332</v>
      </c>
      <c r="V1631" t="s">
        <v>1851</v>
      </c>
      <c r="W1631" t="s">
        <v>1851</v>
      </c>
      <c r="X1631" s="1">
        <v>46196.101006944446</v>
      </c>
    </row>
    <row r="1632" spans="1:24">
      <c r="A1632">
        <v>1543</v>
      </c>
      <c r="B1632" t="s">
        <v>1857</v>
      </c>
      <c r="C1632" t="s">
        <v>1858</v>
      </c>
      <c r="D1632">
        <v>3550506</v>
      </c>
      <c r="E1632" t="s">
        <v>1894</v>
      </c>
      <c r="F1632">
        <v>1</v>
      </c>
      <c r="G1632" t="s">
        <v>1441</v>
      </c>
      <c r="H1632" t="s">
        <v>1441</v>
      </c>
      <c r="I1632" t="s">
        <v>4170</v>
      </c>
      <c r="J1632">
        <v>0</v>
      </c>
      <c r="K1632" t="s">
        <v>2530</v>
      </c>
      <c r="L1632" s="1">
        <v>46196.101157407407</v>
      </c>
      <c r="M1632" s="1">
        <v>46196.101284722223</v>
      </c>
      <c r="N1632">
        <v>1140</v>
      </c>
      <c r="O1632" t="s">
        <v>1849</v>
      </c>
      <c r="P1632">
        <v>86</v>
      </c>
      <c r="Q1632">
        <v>8.6</v>
      </c>
      <c r="R1632" t="s">
        <v>1851</v>
      </c>
      <c r="S1632" t="s">
        <v>1851</v>
      </c>
      <c r="T1632" t="s">
        <v>1851</v>
      </c>
      <c r="U1632" t="s">
        <v>5333</v>
      </c>
      <c r="V1632" t="s">
        <v>1851</v>
      </c>
      <c r="W1632" t="s">
        <v>1851</v>
      </c>
      <c r="X1632" s="1">
        <v>46196.101284722223</v>
      </c>
    </row>
    <row r="1633" spans="1:24">
      <c r="A1633">
        <v>1544</v>
      </c>
      <c r="B1633" t="s">
        <v>1857</v>
      </c>
      <c r="C1633" t="s">
        <v>1858</v>
      </c>
      <c r="D1633">
        <v>2407104</v>
      </c>
      <c r="E1633" t="s">
        <v>1885</v>
      </c>
      <c r="F1633">
        <v>1</v>
      </c>
      <c r="G1633" t="s">
        <v>330</v>
      </c>
      <c r="H1633" t="s">
        <v>4085</v>
      </c>
      <c r="I1633" t="s">
        <v>1887</v>
      </c>
      <c r="J1633">
        <v>1</v>
      </c>
      <c r="K1633" t="s">
        <v>1888</v>
      </c>
      <c r="L1633" s="1">
        <v>46196.099942129629</v>
      </c>
      <c r="M1633" s="1">
        <v>46196.102118055554</v>
      </c>
      <c r="N1633">
        <v>18867</v>
      </c>
      <c r="O1633" t="s">
        <v>1854</v>
      </c>
      <c r="R1633" t="s">
        <v>5334</v>
      </c>
      <c r="S1633" t="s">
        <v>1851</v>
      </c>
      <c r="T1633" t="s">
        <v>1851</v>
      </c>
      <c r="U1633" t="s">
        <v>5335</v>
      </c>
      <c r="V1633" t="s">
        <v>1854</v>
      </c>
      <c r="W1633" t="s">
        <v>1851</v>
      </c>
      <c r="X1633" s="1">
        <v>46196.102118055554</v>
      </c>
    </row>
    <row r="1634" spans="1:24">
      <c r="A1634">
        <v>1545</v>
      </c>
      <c r="B1634" t="s">
        <v>1857</v>
      </c>
      <c r="C1634" t="s">
        <v>1858</v>
      </c>
      <c r="D1634">
        <v>3550605</v>
      </c>
      <c r="E1634" t="s">
        <v>1885</v>
      </c>
      <c r="F1634">
        <v>1</v>
      </c>
      <c r="G1634" t="s">
        <v>1367</v>
      </c>
      <c r="H1634" t="s">
        <v>4172</v>
      </c>
      <c r="I1634" t="s">
        <v>1887</v>
      </c>
      <c r="J1634">
        <v>1</v>
      </c>
      <c r="K1634" t="s">
        <v>1888</v>
      </c>
      <c r="L1634" s="1">
        <v>46196.101331018515</v>
      </c>
      <c r="M1634" s="1">
        <v>46196.103495370371</v>
      </c>
      <c r="N1634">
        <v>18721</v>
      </c>
      <c r="O1634" t="s">
        <v>1854</v>
      </c>
      <c r="R1634" t="s">
        <v>5336</v>
      </c>
      <c r="S1634" t="s">
        <v>1851</v>
      </c>
      <c r="T1634" t="s">
        <v>1851</v>
      </c>
      <c r="U1634" t="s">
        <v>5337</v>
      </c>
      <c r="V1634" t="s">
        <v>1854</v>
      </c>
      <c r="W1634" t="s">
        <v>1851</v>
      </c>
      <c r="X1634" s="1">
        <v>46196.103495370371</v>
      </c>
    </row>
    <row r="1635" spans="1:24">
      <c r="A1635">
        <v>1546</v>
      </c>
      <c r="B1635" t="s">
        <v>1857</v>
      </c>
      <c r="C1635" t="s">
        <v>1858</v>
      </c>
      <c r="D1635">
        <v>3550605</v>
      </c>
      <c r="E1635" t="s">
        <v>1885</v>
      </c>
      <c r="F1635">
        <v>2</v>
      </c>
      <c r="G1635" t="s">
        <v>1367</v>
      </c>
      <c r="H1635" t="s">
        <v>4172</v>
      </c>
      <c r="I1635" t="s">
        <v>1887</v>
      </c>
      <c r="J1635">
        <v>1</v>
      </c>
      <c r="K1635" t="s">
        <v>1888</v>
      </c>
      <c r="L1635" s="1">
        <v>46196.103692129633</v>
      </c>
      <c r="M1635" s="1">
        <v>46196.103796296295</v>
      </c>
      <c r="N1635">
        <v>858</v>
      </c>
      <c r="O1635" t="s">
        <v>1849</v>
      </c>
      <c r="P1635">
        <v>92</v>
      </c>
      <c r="Q1635">
        <v>9.1999999999999993</v>
      </c>
      <c r="R1635" t="s">
        <v>5338</v>
      </c>
      <c r="S1635" t="s">
        <v>1851</v>
      </c>
      <c r="T1635" t="s">
        <v>1851</v>
      </c>
      <c r="U1635" t="s">
        <v>5337</v>
      </c>
      <c r="V1635" t="s">
        <v>1851</v>
      </c>
      <c r="W1635" t="s">
        <v>1851</v>
      </c>
      <c r="X1635" s="1">
        <v>46196.103796296295</v>
      </c>
    </row>
    <row r="1636" spans="1:24">
      <c r="A1636">
        <v>1547</v>
      </c>
      <c r="B1636" t="s">
        <v>1857</v>
      </c>
      <c r="C1636" t="s">
        <v>1858</v>
      </c>
      <c r="D1636">
        <v>3550605</v>
      </c>
      <c r="E1636" t="s">
        <v>1894</v>
      </c>
      <c r="F1636">
        <v>1</v>
      </c>
      <c r="G1636" t="s">
        <v>1367</v>
      </c>
      <c r="H1636" t="s">
        <v>1367</v>
      </c>
      <c r="I1636" t="s">
        <v>4175</v>
      </c>
      <c r="J1636">
        <v>0</v>
      </c>
      <c r="K1636" t="s">
        <v>4176</v>
      </c>
      <c r="L1636" s="1">
        <v>46196.10392361111</v>
      </c>
      <c r="M1636" s="1">
        <v>46196.104062500002</v>
      </c>
      <c r="N1636">
        <v>1167</v>
      </c>
      <c r="O1636" t="s">
        <v>1849</v>
      </c>
      <c r="P1636">
        <v>75</v>
      </c>
      <c r="Q1636">
        <v>7.5</v>
      </c>
      <c r="R1636" t="s">
        <v>1851</v>
      </c>
      <c r="S1636" t="s">
        <v>1851</v>
      </c>
      <c r="T1636" t="s">
        <v>1851</v>
      </c>
      <c r="U1636" t="s">
        <v>5339</v>
      </c>
      <c r="V1636" t="s">
        <v>1851</v>
      </c>
      <c r="W1636" t="s">
        <v>1851</v>
      </c>
      <c r="X1636" s="1">
        <v>46196.104062500002</v>
      </c>
    </row>
    <row r="1637" spans="1:24">
      <c r="A1637">
        <v>1548</v>
      </c>
      <c r="B1637" t="s">
        <v>1857</v>
      </c>
      <c r="C1637" t="s">
        <v>1858</v>
      </c>
      <c r="D1637">
        <v>2407104</v>
      </c>
      <c r="E1637" t="s">
        <v>1885</v>
      </c>
      <c r="F1637">
        <v>2</v>
      </c>
      <c r="G1637" t="s">
        <v>330</v>
      </c>
      <c r="H1637" t="s">
        <v>4085</v>
      </c>
      <c r="I1637" t="s">
        <v>1887</v>
      </c>
      <c r="J1637">
        <v>1</v>
      </c>
      <c r="K1637" t="s">
        <v>1888</v>
      </c>
      <c r="L1637" s="1">
        <v>46196.102303240739</v>
      </c>
      <c r="M1637" s="1">
        <v>46196.104432870372</v>
      </c>
      <c r="N1637">
        <v>18332</v>
      </c>
      <c r="O1637" t="s">
        <v>1854</v>
      </c>
      <c r="R1637" t="s">
        <v>5340</v>
      </c>
      <c r="S1637" t="s">
        <v>1851</v>
      </c>
      <c r="T1637" t="s">
        <v>1851</v>
      </c>
      <c r="U1637" t="s">
        <v>5335</v>
      </c>
      <c r="V1637" t="s">
        <v>1854</v>
      </c>
      <c r="W1637" t="s">
        <v>1851</v>
      </c>
      <c r="X1637" s="1">
        <v>46196.104432870372</v>
      </c>
    </row>
    <row r="1638" spans="1:24">
      <c r="A1638">
        <v>1549</v>
      </c>
      <c r="B1638" t="s">
        <v>1857</v>
      </c>
      <c r="C1638" t="s">
        <v>1858</v>
      </c>
      <c r="D1638">
        <v>3552007</v>
      </c>
      <c r="E1638" t="s">
        <v>1885</v>
      </c>
      <c r="F1638">
        <v>1</v>
      </c>
      <c r="G1638" t="s">
        <v>1436</v>
      </c>
      <c r="H1638" t="s">
        <v>4178</v>
      </c>
      <c r="I1638" t="s">
        <v>1887</v>
      </c>
      <c r="J1638">
        <v>1</v>
      </c>
      <c r="K1638" t="s">
        <v>1888</v>
      </c>
      <c r="L1638" s="1">
        <v>46196.104108796295</v>
      </c>
      <c r="M1638" s="1">
        <v>46196.10491898148</v>
      </c>
      <c r="N1638">
        <v>7004</v>
      </c>
      <c r="O1638" t="s">
        <v>1849</v>
      </c>
      <c r="P1638">
        <v>59</v>
      </c>
      <c r="Q1638">
        <v>5.9</v>
      </c>
      <c r="R1638" t="s">
        <v>5341</v>
      </c>
      <c r="S1638" t="s">
        <v>1851</v>
      </c>
      <c r="T1638" t="s">
        <v>1851</v>
      </c>
      <c r="U1638" t="s">
        <v>5342</v>
      </c>
      <c r="V1638" t="s">
        <v>1851</v>
      </c>
      <c r="W1638" t="s">
        <v>1851</v>
      </c>
      <c r="X1638" s="1">
        <v>46196.10491898148</v>
      </c>
    </row>
    <row r="1639" spans="1:24">
      <c r="A1639">
        <v>1550</v>
      </c>
      <c r="B1639" t="s">
        <v>1857</v>
      </c>
      <c r="C1639" t="s">
        <v>1858</v>
      </c>
      <c r="D1639">
        <v>2407104</v>
      </c>
      <c r="E1639" t="s">
        <v>1885</v>
      </c>
      <c r="F1639">
        <v>3</v>
      </c>
      <c r="G1639" t="s">
        <v>330</v>
      </c>
      <c r="H1639" t="s">
        <v>4085</v>
      </c>
      <c r="I1639" t="s">
        <v>1887</v>
      </c>
      <c r="J1639">
        <v>1</v>
      </c>
      <c r="K1639" t="s">
        <v>1888</v>
      </c>
      <c r="L1639" s="1">
        <v>46196.104826388888</v>
      </c>
      <c r="M1639" s="1">
        <v>46196.10491898148</v>
      </c>
      <c r="N1639">
        <v>860</v>
      </c>
      <c r="O1639" t="s">
        <v>1849</v>
      </c>
      <c r="P1639">
        <v>92</v>
      </c>
      <c r="Q1639">
        <v>9.1999999999999993</v>
      </c>
      <c r="R1639" t="s">
        <v>5343</v>
      </c>
      <c r="S1639" t="s">
        <v>1851</v>
      </c>
      <c r="T1639" t="s">
        <v>1851</v>
      </c>
      <c r="U1639" t="s">
        <v>5335</v>
      </c>
      <c r="V1639" t="s">
        <v>1851</v>
      </c>
      <c r="W1639" t="s">
        <v>1851</v>
      </c>
      <c r="X1639" s="1">
        <v>46196.10491898148</v>
      </c>
    </row>
    <row r="1640" spans="1:24">
      <c r="A1640">
        <v>1551</v>
      </c>
      <c r="B1640" t="s">
        <v>1857</v>
      </c>
      <c r="C1640" t="s">
        <v>1858</v>
      </c>
      <c r="D1640">
        <v>2407104</v>
      </c>
      <c r="E1640" t="s">
        <v>1894</v>
      </c>
      <c r="F1640">
        <v>1</v>
      </c>
      <c r="G1640" t="s">
        <v>330</v>
      </c>
      <c r="H1640" t="s">
        <v>330</v>
      </c>
      <c r="I1640" t="s">
        <v>4088</v>
      </c>
      <c r="J1640">
        <v>0</v>
      </c>
      <c r="K1640" t="s">
        <v>4089</v>
      </c>
      <c r="L1640" s="1">
        <v>46196.105057870373</v>
      </c>
      <c r="M1640" s="1">
        <v>46196.105138888888</v>
      </c>
      <c r="N1640">
        <v>667</v>
      </c>
      <c r="O1640" t="s">
        <v>1849</v>
      </c>
      <c r="P1640">
        <v>79</v>
      </c>
      <c r="Q1640">
        <v>7.9</v>
      </c>
      <c r="R1640" t="s">
        <v>1851</v>
      </c>
      <c r="S1640" t="s">
        <v>1851</v>
      </c>
      <c r="T1640" t="s">
        <v>1851</v>
      </c>
      <c r="U1640" t="s">
        <v>5344</v>
      </c>
      <c r="V1640" t="s">
        <v>1851</v>
      </c>
      <c r="W1640" t="s">
        <v>1851</v>
      </c>
      <c r="X1640" s="1">
        <v>46196.105138888888</v>
      </c>
    </row>
    <row r="1641" spans="1:24">
      <c r="A1641">
        <v>1552</v>
      </c>
      <c r="B1641" t="s">
        <v>1857</v>
      </c>
      <c r="C1641" t="s">
        <v>1858</v>
      </c>
      <c r="D1641">
        <v>3552007</v>
      </c>
      <c r="E1641" t="s">
        <v>1894</v>
      </c>
      <c r="F1641">
        <v>1</v>
      </c>
      <c r="G1641" t="s">
        <v>1436</v>
      </c>
      <c r="H1641" t="s">
        <v>4184</v>
      </c>
      <c r="I1641" t="s">
        <v>4185</v>
      </c>
      <c r="J1641">
        <v>1</v>
      </c>
      <c r="K1641" t="s">
        <v>4186</v>
      </c>
      <c r="L1641" s="1">
        <v>46196.105069444442</v>
      </c>
      <c r="M1641" s="1">
        <v>46196.105185185188</v>
      </c>
      <c r="N1641">
        <v>1079</v>
      </c>
      <c r="O1641" t="s">
        <v>1849</v>
      </c>
      <c r="P1641">
        <v>59</v>
      </c>
      <c r="Q1641">
        <v>5.9</v>
      </c>
      <c r="R1641" t="s">
        <v>1851</v>
      </c>
      <c r="S1641" t="s">
        <v>1851</v>
      </c>
      <c r="T1641" t="s">
        <v>1851</v>
      </c>
      <c r="U1641" t="s">
        <v>5345</v>
      </c>
      <c r="V1641" t="s">
        <v>1851</v>
      </c>
      <c r="W1641" t="s">
        <v>1851</v>
      </c>
      <c r="X1641" s="1">
        <v>46196.105185185188</v>
      </c>
    </row>
    <row r="1642" spans="1:24">
      <c r="A1642">
        <v>1553</v>
      </c>
      <c r="B1642" t="s">
        <v>1857</v>
      </c>
      <c r="C1642" t="s">
        <v>1858</v>
      </c>
      <c r="D1642">
        <v>2407252</v>
      </c>
      <c r="E1642" t="s">
        <v>1885</v>
      </c>
      <c r="F1642">
        <v>1</v>
      </c>
      <c r="G1642" t="s">
        <v>571</v>
      </c>
      <c r="H1642" t="s">
        <v>4094</v>
      </c>
      <c r="I1642" t="s">
        <v>1887</v>
      </c>
      <c r="J1642">
        <v>1</v>
      </c>
      <c r="K1642" t="s">
        <v>1888</v>
      </c>
      <c r="L1642" s="1">
        <v>46196.105185185188</v>
      </c>
      <c r="M1642" s="1">
        <v>46196.107361111113</v>
      </c>
      <c r="N1642">
        <v>18825</v>
      </c>
      <c r="O1642" t="s">
        <v>1854</v>
      </c>
      <c r="R1642" t="s">
        <v>5346</v>
      </c>
      <c r="S1642" t="s">
        <v>1851</v>
      </c>
      <c r="T1642" t="s">
        <v>1851</v>
      </c>
      <c r="U1642" t="s">
        <v>5347</v>
      </c>
      <c r="V1642" t="s">
        <v>1854</v>
      </c>
      <c r="W1642" t="s">
        <v>1851</v>
      </c>
      <c r="X1642" s="1">
        <v>46196.107361111113</v>
      </c>
    </row>
    <row r="1643" spans="1:24">
      <c r="A1643">
        <v>1554</v>
      </c>
      <c r="B1643" t="s">
        <v>1857</v>
      </c>
      <c r="C1643" t="s">
        <v>1858</v>
      </c>
      <c r="D1643">
        <v>3553401</v>
      </c>
      <c r="E1643" t="s">
        <v>1885</v>
      </c>
      <c r="F1643">
        <v>1</v>
      </c>
      <c r="G1643" t="s">
        <v>1119</v>
      </c>
      <c r="H1643" t="s">
        <v>4204</v>
      </c>
      <c r="I1643" t="s">
        <v>1887</v>
      </c>
      <c r="J1643">
        <v>1</v>
      </c>
      <c r="K1643" t="s">
        <v>1888</v>
      </c>
      <c r="L1643" s="1">
        <v>46196.105266203704</v>
      </c>
      <c r="M1643" s="1">
        <v>46196.107442129629</v>
      </c>
      <c r="N1643">
        <v>18817</v>
      </c>
      <c r="O1643" t="s">
        <v>1854</v>
      </c>
      <c r="R1643" t="s">
        <v>5348</v>
      </c>
      <c r="S1643" t="s">
        <v>1851</v>
      </c>
      <c r="T1643" t="s">
        <v>1851</v>
      </c>
      <c r="U1643" t="s">
        <v>5349</v>
      </c>
      <c r="V1643" t="s">
        <v>1854</v>
      </c>
      <c r="W1643" t="s">
        <v>1851</v>
      </c>
      <c r="X1643" s="1">
        <v>46196.107442129629</v>
      </c>
    </row>
    <row r="1644" spans="1:24">
      <c r="A1644">
        <v>1555</v>
      </c>
      <c r="B1644" t="s">
        <v>1857</v>
      </c>
      <c r="C1644" t="s">
        <v>1858</v>
      </c>
      <c r="D1644">
        <v>2407252</v>
      </c>
      <c r="E1644" t="s">
        <v>1885</v>
      </c>
      <c r="F1644">
        <v>2</v>
      </c>
      <c r="G1644" t="s">
        <v>571</v>
      </c>
      <c r="H1644" t="s">
        <v>4094</v>
      </c>
      <c r="I1644" t="s">
        <v>1887</v>
      </c>
      <c r="J1644">
        <v>1</v>
      </c>
      <c r="K1644" t="s">
        <v>1888</v>
      </c>
      <c r="L1644" s="1">
        <v>46196.107569444444</v>
      </c>
      <c r="M1644" s="1">
        <v>46196.107893518521</v>
      </c>
      <c r="N1644">
        <v>2814</v>
      </c>
      <c r="O1644" t="s">
        <v>1849</v>
      </c>
      <c r="P1644">
        <v>63</v>
      </c>
      <c r="Q1644">
        <v>6.3</v>
      </c>
      <c r="R1644" t="s">
        <v>5350</v>
      </c>
      <c r="S1644" t="s">
        <v>1851</v>
      </c>
      <c r="T1644" t="s">
        <v>1851</v>
      </c>
      <c r="U1644" t="s">
        <v>5347</v>
      </c>
      <c r="V1644" t="s">
        <v>1851</v>
      </c>
      <c r="W1644" t="s">
        <v>1851</v>
      </c>
      <c r="X1644" s="1">
        <v>46196.107893518521</v>
      </c>
    </row>
    <row r="1645" spans="1:24">
      <c r="A1645">
        <v>1556</v>
      </c>
      <c r="B1645" t="s">
        <v>1857</v>
      </c>
      <c r="C1645" t="s">
        <v>1858</v>
      </c>
      <c r="D1645">
        <v>2407252</v>
      </c>
      <c r="E1645" t="s">
        <v>1894</v>
      </c>
      <c r="F1645">
        <v>1</v>
      </c>
      <c r="G1645" t="s">
        <v>571</v>
      </c>
      <c r="H1645" t="s">
        <v>571</v>
      </c>
      <c r="I1645" t="s">
        <v>4100</v>
      </c>
      <c r="J1645">
        <v>0</v>
      </c>
      <c r="K1645" t="s">
        <v>4101</v>
      </c>
      <c r="L1645" s="1">
        <v>46196.108020833337</v>
      </c>
      <c r="M1645" s="1">
        <v>46196.108148148145</v>
      </c>
      <c r="N1645">
        <v>1107</v>
      </c>
      <c r="O1645" t="s">
        <v>1849</v>
      </c>
      <c r="P1645">
        <v>66</v>
      </c>
      <c r="Q1645">
        <v>6.6</v>
      </c>
      <c r="R1645" t="s">
        <v>1851</v>
      </c>
      <c r="S1645" t="s">
        <v>1851</v>
      </c>
      <c r="T1645" t="s">
        <v>1851</v>
      </c>
      <c r="U1645" t="s">
        <v>5351</v>
      </c>
      <c r="V1645" t="s">
        <v>1851</v>
      </c>
      <c r="W1645" t="s">
        <v>1851</v>
      </c>
      <c r="X1645" s="1">
        <v>46196.108148148145</v>
      </c>
    </row>
    <row r="1646" spans="1:24">
      <c r="A1646">
        <v>1557</v>
      </c>
      <c r="B1646" t="s">
        <v>1857</v>
      </c>
      <c r="C1646" t="s">
        <v>1858</v>
      </c>
      <c r="D1646">
        <v>2407401</v>
      </c>
      <c r="E1646" t="s">
        <v>1885</v>
      </c>
      <c r="F1646">
        <v>1</v>
      </c>
      <c r="G1646" t="s">
        <v>606</v>
      </c>
      <c r="H1646" t="s">
        <v>4112</v>
      </c>
      <c r="I1646" t="s">
        <v>1887</v>
      </c>
      <c r="J1646">
        <v>1</v>
      </c>
      <c r="K1646" t="s">
        <v>1888</v>
      </c>
      <c r="L1646" s="1">
        <v>46196.108194444445</v>
      </c>
      <c r="M1646" s="1">
        <v>46196.109039351853</v>
      </c>
      <c r="N1646">
        <v>7331</v>
      </c>
      <c r="O1646" t="s">
        <v>1849</v>
      </c>
      <c r="P1646">
        <v>60</v>
      </c>
      <c r="Q1646">
        <v>6</v>
      </c>
      <c r="R1646" t="s">
        <v>5352</v>
      </c>
      <c r="S1646" t="s">
        <v>1851</v>
      </c>
      <c r="T1646" t="s">
        <v>1851</v>
      </c>
      <c r="U1646" t="s">
        <v>5353</v>
      </c>
      <c r="V1646" t="s">
        <v>1851</v>
      </c>
      <c r="W1646" t="s">
        <v>1851</v>
      </c>
      <c r="X1646" s="1">
        <v>46196.109039351853</v>
      </c>
    </row>
    <row r="1647" spans="1:24">
      <c r="A1647">
        <v>1558</v>
      </c>
      <c r="B1647" t="s">
        <v>1857</v>
      </c>
      <c r="C1647" t="s">
        <v>1858</v>
      </c>
      <c r="D1647">
        <v>2407401</v>
      </c>
      <c r="E1647" t="s">
        <v>1894</v>
      </c>
      <c r="F1647">
        <v>1</v>
      </c>
      <c r="G1647" t="s">
        <v>606</v>
      </c>
      <c r="H1647" t="s">
        <v>606</v>
      </c>
      <c r="I1647" t="s">
        <v>4119</v>
      </c>
      <c r="J1647">
        <v>0</v>
      </c>
      <c r="K1647" t="s">
        <v>4120</v>
      </c>
      <c r="L1647" s="1">
        <v>46196.109178240738</v>
      </c>
      <c r="M1647" s="1">
        <v>46196.109340277777</v>
      </c>
      <c r="N1647">
        <v>1433</v>
      </c>
      <c r="O1647" t="s">
        <v>1849</v>
      </c>
      <c r="P1647">
        <v>70</v>
      </c>
      <c r="Q1647">
        <v>7</v>
      </c>
      <c r="R1647" t="s">
        <v>1851</v>
      </c>
      <c r="S1647" t="s">
        <v>1851</v>
      </c>
      <c r="T1647" t="s">
        <v>1851</v>
      </c>
      <c r="U1647" t="s">
        <v>5354</v>
      </c>
      <c r="V1647" t="s">
        <v>1851</v>
      </c>
      <c r="W1647" t="s">
        <v>1851</v>
      </c>
      <c r="X1647" s="1">
        <v>46196.109340277777</v>
      </c>
    </row>
    <row r="1648" spans="1:24">
      <c r="A1648">
        <v>1559</v>
      </c>
      <c r="B1648" t="s">
        <v>1857</v>
      </c>
      <c r="C1648" t="s">
        <v>1858</v>
      </c>
      <c r="D1648">
        <v>2407500</v>
      </c>
      <c r="E1648" t="s">
        <v>1885</v>
      </c>
      <c r="F1648">
        <v>1</v>
      </c>
      <c r="G1648" t="s">
        <v>244</v>
      </c>
      <c r="H1648" t="s">
        <v>4125</v>
      </c>
      <c r="I1648" t="s">
        <v>1887</v>
      </c>
      <c r="J1648">
        <v>1</v>
      </c>
      <c r="K1648" t="s">
        <v>1888</v>
      </c>
      <c r="L1648" s="1">
        <v>46196.109386574077</v>
      </c>
      <c r="M1648" s="1">
        <v>46196.109560185185</v>
      </c>
      <c r="N1648">
        <v>1464</v>
      </c>
      <c r="O1648" t="s">
        <v>1849</v>
      </c>
      <c r="P1648">
        <v>59</v>
      </c>
      <c r="Q1648">
        <v>5.9</v>
      </c>
      <c r="R1648" t="s">
        <v>5355</v>
      </c>
      <c r="S1648" t="s">
        <v>1851</v>
      </c>
      <c r="T1648" t="s">
        <v>1851</v>
      </c>
      <c r="U1648" t="s">
        <v>5356</v>
      </c>
      <c r="V1648" t="s">
        <v>1851</v>
      </c>
      <c r="W1648" t="s">
        <v>1851</v>
      </c>
      <c r="X1648" s="1">
        <v>46196.109560185185</v>
      </c>
    </row>
    <row r="1649" spans="1:24">
      <c r="A1649">
        <v>1560</v>
      </c>
      <c r="B1649" t="s">
        <v>1857</v>
      </c>
      <c r="C1649" t="s">
        <v>1858</v>
      </c>
      <c r="D1649">
        <v>2407500</v>
      </c>
      <c r="E1649" t="s">
        <v>1894</v>
      </c>
      <c r="F1649">
        <v>1</v>
      </c>
      <c r="G1649" t="s">
        <v>244</v>
      </c>
      <c r="H1649" t="s">
        <v>4132</v>
      </c>
      <c r="I1649" t="s">
        <v>4133</v>
      </c>
      <c r="J1649">
        <v>1</v>
      </c>
      <c r="K1649" t="s">
        <v>4134</v>
      </c>
      <c r="L1649" s="1">
        <v>46196.1096875</v>
      </c>
      <c r="M1649" s="1">
        <v>46196.109768518516</v>
      </c>
      <c r="N1649">
        <v>691</v>
      </c>
      <c r="O1649" t="s">
        <v>1849</v>
      </c>
      <c r="P1649">
        <v>59</v>
      </c>
      <c r="Q1649">
        <v>5.9</v>
      </c>
      <c r="R1649" t="s">
        <v>1851</v>
      </c>
      <c r="S1649" t="s">
        <v>1851</v>
      </c>
      <c r="T1649" t="s">
        <v>1851</v>
      </c>
      <c r="U1649" t="s">
        <v>5357</v>
      </c>
      <c r="V1649" t="s">
        <v>1851</v>
      </c>
      <c r="W1649" t="s">
        <v>1851</v>
      </c>
      <c r="X1649" s="1">
        <v>46196.109768518516</v>
      </c>
    </row>
    <row r="1650" spans="1:24">
      <c r="A1650">
        <v>1561</v>
      </c>
      <c r="B1650" t="s">
        <v>1857</v>
      </c>
      <c r="C1650" t="s">
        <v>1858</v>
      </c>
      <c r="D1650">
        <v>3553401</v>
      </c>
      <c r="E1650" t="s">
        <v>1885</v>
      </c>
      <c r="F1650">
        <v>2</v>
      </c>
      <c r="G1650" t="s">
        <v>1119</v>
      </c>
      <c r="H1650" t="s">
        <v>4204</v>
      </c>
      <c r="I1650" t="s">
        <v>1887</v>
      </c>
      <c r="J1650">
        <v>1</v>
      </c>
      <c r="K1650" t="s">
        <v>1888</v>
      </c>
      <c r="L1650" s="1">
        <v>46196.107673611114</v>
      </c>
      <c r="M1650" s="1">
        <v>46196.109791666669</v>
      </c>
      <c r="N1650">
        <v>18355</v>
      </c>
      <c r="O1650" t="s">
        <v>1854</v>
      </c>
      <c r="R1650" t="s">
        <v>5358</v>
      </c>
      <c r="S1650" t="s">
        <v>1851</v>
      </c>
      <c r="T1650" t="s">
        <v>1851</v>
      </c>
      <c r="U1650" t="s">
        <v>5349</v>
      </c>
      <c r="V1650" t="s">
        <v>1854</v>
      </c>
      <c r="W1650" t="s">
        <v>1851</v>
      </c>
      <c r="X1650" s="1">
        <v>46196.109791666669</v>
      </c>
    </row>
    <row r="1651" spans="1:24">
      <c r="A1651">
        <v>1562</v>
      </c>
      <c r="B1651" t="s">
        <v>1857</v>
      </c>
      <c r="C1651" t="s">
        <v>1858</v>
      </c>
      <c r="D1651">
        <v>2411007</v>
      </c>
      <c r="E1651" t="s">
        <v>1885</v>
      </c>
      <c r="F1651">
        <v>1</v>
      </c>
      <c r="G1651" t="s">
        <v>295</v>
      </c>
      <c r="H1651" t="s">
        <v>4139</v>
      </c>
      <c r="I1651" t="s">
        <v>1887</v>
      </c>
      <c r="J1651">
        <v>1</v>
      </c>
      <c r="K1651" t="s">
        <v>1888</v>
      </c>
      <c r="L1651" s="1">
        <v>46196.109803240739</v>
      </c>
      <c r="M1651" s="1">
        <v>46196.110173611109</v>
      </c>
      <c r="N1651">
        <v>3147</v>
      </c>
      <c r="O1651" t="s">
        <v>1849</v>
      </c>
      <c r="P1651">
        <v>63</v>
      </c>
      <c r="Q1651">
        <v>6.3</v>
      </c>
      <c r="R1651" t="s">
        <v>5359</v>
      </c>
      <c r="S1651" t="s">
        <v>1851</v>
      </c>
      <c r="T1651" t="s">
        <v>1851</v>
      </c>
      <c r="U1651" t="s">
        <v>5360</v>
      </c>
      <c r="V1651" t="s">
        <v>1851</v>
      </c>
      <c r="W1651" t="s">
        <v>1851</v>
      </c>
      <c r="X1651" s="1">
        <v>46196.110173611109</v>
      </c>
    </row>
    <row r="1652" spans="1:24">
      <c r="A1652">
        <v>1563</v>
      </c>
      <c r="B1652" t="s">
        <v>1857</v>
      </c>
      <c r="C1652" t="s">
        <v>1858</v>
      </c>
      <c r="D1652">
        <v>3553401</v>
      </c>
      <c r="E1652" t="s">
        <v>1885</v>
      </c>
      <c r="F1652">
        <v>3</v>
      </c>
      <c r="G1652" t="s">
        <v>1119</v>
      </c>
      <c r="H1652" t="s">
        <v>4204</v>
      </c>
      <c r="I1652" t="s">
        <v>1887</v>
      </c>
      <c r="J1652">
        <v>1</v>
      </c>
      <c r="K1652" t="s">
        <v>1888</v>
      </c>
      <c r="L1652" s="1">
        <v>46196.110162037039</v>
      </c>
      <c r="M1652" s="1">
        <v>46196.110243055555</v>
      </c>
      <c r="N1652">
        <v>674</v>
      </c>
      <c r="O1652" t="s">
        <v>1849</v>
      </c>
      <c r="P1652">
        <v>92</v>
      </c>
      <c r="Q1652">
        <v>9.1999999999999993</v>
      </c>
      <c r="R1652" t="s">
        <v>5361</v>
      </c>
      <c r="S1652" t="s">
        <v>1851</v>
      </c>
      <c r="T1652" t="s">
        <v>1851</v>
      </c>
      <c r="U1652" t="s">
        <v>5349</v>
      </c>
      <c r="V1652" t="s">
        <v>1851</v>
      </c>
      <c r="W1652" t="s">
        <v>1851</v>
      </c>
      <c r="X1652" s="1">
        <v>46196.110243055555</v>
      </c>
    </row>
    <row r="1653" spans="1:24">
      <c r="A1653">
        <v>1564</v>
      </c>
      <c r="B1653" t="s">
        <v>1857</v>
      </c>
      <c r="C1653" t="s">
        <v>1858</v>
      </c>
      <c r="D1653">
        <v>2411007</v>
      </c>
      <c r="E1653" t="s">
        <v>1894</v>
      </c>
      <c r="F1653">
        <v>1</v>
      </c>
      <c r="G1653" t="s">
        <v>295</v>
      </c>
      <c r="H1653" t="s">
        <v>295</v>
      </c>
      <c r="I1653" t="s">
        <v>4145</v>
      </c>
      <c r="J1653">
        <v>0</v>
      </c>
      <c r="K1653" t="s">
        <v>4146</v>
      </c>
      <c r="L1653" s="1">
        <v>46196.110312500001</v>
      </c>
      <c r="M1653" s="1">
        <v>46196.11042824074</v>
      </c>
      <c r="N1653">
        <v>995</v>
      </c>
      <c r="O1653" t="s">
        <v>1849</v>
      </c>
      <c r="P1653">
        <v>65</v>
      </c>
      <c r="Q1653">
        <v>6.5</v>
      </c>
      <c r="R1653" t="s">
        <v>1851</v>
      </c>
      <c r="S1653" t="s">
        <v>1851</v>
      </c>
      <c r="T1653" t="s">
        <v>1851</v>
      </c>
      <c r="U1653" t="s">
        <v>5362</v>
      </c>
      <c r="V1653" t="s">
        <v>1851</v>
      </c>
      <c r="W1653" t="s">
        <v>1851</v>
      </c>
      <c r="X1653" s="1">
        <v>46196.11042824074</v>
      </c>
    </row>
    <row r="1654" spans="1:24">
      <c r="A1654">
        <v>1565</v>
      </c>
      <c r="B1654" t="s">
        <v>1857</v>
      </c>
      <c r="C1654" t="s">
        <v>1858</v>
      </c>
      <c r="D1654">
        <v>3553401</v>
      </c>
      <c r="E1654" t="s">
        <v>1894</v>
      </c>
      <c r="F1654">
        <v>1</v>
      </c>
      <c r="G1654" t="s">
        <v>1119</v>
      </c>
      <c r="H1654" t="s">
        <v>4209</v>
      </c>
      <c r="I1654" t="s">
        <v>4210</v>
      </c>
      <c r="J1654">
        <v>1</v>
      </c>
      <c r="K1654" t="s">
        <v>4211</v>
      </c>
      <c r="L1654" s="1">
        <v>46196.110381944447</v>
      </c>
      <c r="M1654" s="1">
        <v>46196.110439814816</v>
      </c>
      <c r="N1654">
        <v>486</v>
      </c>
      <c r="O1654" t="s">
        <v>1849</v>
      </c>
      <c r="P1654">
        <v>59</v>
      </c>
      <c r="Q1654">
        <v>5.9</v>
      </c>
      <c r="R1654" t="s">
        <v>1851</v>
      </c>
      <c r="S1654" t="s">
        <v>1851</v>
      </c>
      <c r="T1654" t="s">
        <v>1851</v>
      </c>
      <c r="U1654" t="s">
        <v>5363</v>
      </c>
      <c r="V1654" t="s">
        <v>1851</v>
      </c>
      <c r="W1654" t="s">
        <v>1851</v>
      </c>
      <c r="X1654" s="1">
        <v>46196.110439814816</v>
      </c>
    </row>
    <row r="1655" spans="1:24">
      <c r="A1655">
        <v>1566</v>
      </c>
      <c r="B1655" t="s">
        <v>1857</v>
      </c>
      <c r="C1655" t="s">
        <v>1858</v>
      </c>
      <c r="D1655">
        <v>3553906</v>
      </c>
      <c r="E1655" t="s">
        <v>1885</v>
      </c>
      <c r="F1655">
        <v>1</v>
      </c>
      <c r="G1655" t="s">
        <v>1004</v>
      </c>
      <c r="H1655" t="s">
        <v>4213</v>
      </c>
      <c r="I1655" t="s">
        <v>1887</v>
      </c>
      <c r="J1655">
        <v>1</v>
      </c>
      <c r="K1655" t="s">
        <v>1888</v>
      </c>
      <c r="L1655" s="1">
        <v>46196.110486111109</v>
      </c>
      <c r="M1655" s="1">
        <v>46196.110752314817</v>
      </c>
      <c r="N1655">
        <v>2351</v>
      </c>
      <c r="O1655" t="s">
        <v>1849</v>
      </c>
      <c r="P1655">
        <v>88</v>
      </c>
      <c r="Q1655">
        <v>8.8000000000000007</v>
      </c>
      <c r="R1655" t="s">
        <v>5364</v>
      </c>
      <c r="S1655" t="s">
        <v>1851</v>
      </c>
      <c r="T1655" t="s">
        <v>1851</v>
      </c>
      <c r="U1655" t="s">
        <v>5365</v>
      </c>
      <c r="V1655" t="s">
        <v>1851</v>
      </c>
      <c r="W1655" t="s">
        <v>1851</v>
      </c>
      <c r="X1655" s="1">
        <v>46196.110752314817</v>
      </c>
    </row>
    <row r="1656" spans="1:24">
      <c r="A1656">
        <v>1567</v>
      </c>
      <c r="B1656" t="s">
        <v>1857</v>
      </c>
      <c r="C1656" t="s">
        <v>1858</v>
      </c>
      <c r="D1656">
        <v>3553906</v>
      </c>
      <c r="E1656" t="s">
        <v>1894</v>
      </c>
      <c r="F1656">
        <v>1</v>
      </c>
      <c r="G1656" t="s">
        <v>1004</v>
      </c>
      <c r="H1656" t="s">
        <v>1004</v>
      </c>
      <c r="I1656" t="s">
        <v>4216</v>
      </c>
      <c r="J1656">
        <v>0</v>
      </c>
      <c r="K1656" t="s">
        <v>4217</v>
      </c>
      <c r="L1656" s="1">
        <v>46196.110902777778</v>
      </c>
      <c r="M1656" s="1">
        <v>46196.110972222225</v>
      </c>
      <c r="N1656">
        <v>533</v>
      </c>
      <c r="O1656" t="s">
        <v>1849</v>
      </c>
      <c r="P1656">
        <v>90</v>
      </c>
      <c r="Q1656">
        <v>9</v>
      </c>
      <c r="R1656" t="s">
        <v>1851</v>
      </c>
      <c r="S1656" t="s">
        <v>1851</v>
      </c>
      <c r="T1656" t="s">
        <v>1851</v>
      </c>
      <c r="U1656" t="s">
        <v>5366</v>
      </c>
      <c r="V1656" t="s">
        <v>1851</v>
      </c>
      <c r="W1656" t="s">
        <v>1851</v>
      </c>
      <c r="X1656" s="1">
        <v>46196.110972222225</v>
      </c>
    </row>
    <row r="1657" spans="1:24">
      <c r="A1657">
        <v>1568</v>
      </c>
      <c r="B1657" t="s">
        <v>1857</v>
      </c>
      <c r="C1657" t="s">
        <v>1858</v>
      </c>
      <c r="D1657">
        <v>2410306</v>
      </c>
      <c r="E1657" t="s">
        <v>1885</v>
      </c>
      <c r="F1657">
        <v>1</v>
      </c>
      <c r="G1657" t="s">
        <v>715</v>
      </c>
      <c r="H1657" t="s">
        <v>4148</v>
      </c>
      <c r="I1657" t="s">
        <v>1887</v>
      </c>
      <c r="J1657">
        <v>1</v>
      </c>
      <c r="K1657" t="s">
        <v>1888</v>
      </c>
      <c r="L1657" s="1">
        <v>46196.110474537039</v>
      </c>
      <c r="M1657" s="1">
        <v>46196.111481481479</v>
      </c>
      <c r="N1657">
        <v>8702</v>
      </c>
      <c r="O1657" t="s">
        <v>1849</v>
      </c>
      <c r="P1657">
        <v>63</v>
      </c>
      <c r="Q1657">
        <v>6.3</v>
      </c>
      <c r="R1657" t="s">
        <v>5367</v>
      </c>
      <c r="S1657" t="s">
        <v>1851</v>
      </c>
      <c r="T1657" t="s">
        <v>1851</v>
      </c>
      <c r="U1657" t="s">
        <v>5368</v>
      </c>
      <c r="V1657" t="s">
        <v>1851</v>
      </c>
      <c r="W1657" t="s">
        <v>1851</v>
      </c>
      <c r="X1657" s="1">
        <v>46196.111481481479</v>
      </c>
    </row>
    <row r="1658" spans="1:24">
      <c r="A1658">
        <v>1569</v>
      </c>
      <c r="B1658" t="s">
        <v>1857</v>
      </c>
      <c r="C1658" t="s">
        <v>1858</v>
      </c>
      <c r="D1658">
        <v>3554409</v>
      </c>
      <c r="E1658" t="s">
        <v>1885</v>
      </c>
      <c r="F1658">
        <v>1</v>
      </c>
      <c r="G1658" t="s">
        <v>943</v>
      </c>
      <c r="H1658" t="s">
        <v>4219</v>
      </c>
      <c r="I1658" t="s">
        <v>1887</v>
      </c>
      <c r="J1658">
        <v>1</v>
      </c>
      <c r="K1658" t="s">
        <v>1888</v>
      </c>
      <c r="L1658" s="1">
        <v>46196.111006944448</v>
      </c>
      <c r="M1658" s="1">
        <v>46196.111481481479</v>
      </c>
      <c r="N1658">
        <v>4088</v>
      </c>
      <c r="O1658" t="s">
        <v>1849</v>
      </c>
      <c r="P1658">
        <v>82</v>
      </c>
      <c r="Q1658">
        <v>8.1999999999999993</v>
      </c>
      <c r="R1658" t="s">
        <v>5369</v>
      </c>
      <c r="S1658" t="s">
        <v>1851</v>
      </c>
      <c r="T1658" t="s">
        <v>1851</v>
      </c>
      <c r="U1658" t="s">
        <v>5370</v>
      </c>
      <c r="V1658" t="s">
        <v>1851</v>
      </c>
      <c r="W1658" t="s">
        <v>1851</v>
      </c>
      <c r="X1658" s="1">
        <v>46196.111481481479</v>
      </c>
    </row>
    <row r="1659" spans="1:24">
      <c r="A1659">
        <v>1570</v>
      </c>
      <c r="B1659" t="s">
        <v>1857</v>
      </c>
      <c r="C1659" t="s">
        <v>1858</v>
      </c>
      <c r="D1659">
        <v>2410306</v>
      </c>
      <c r="E1659" t="s">
        <v>1894</v>
      </c>
      <c r="F1659">
        <v>1</v>
      </c>
      <c r="G1659" t="s">
        <v>715</v>
      </c>
      <c r="H1659" t="s">
        <v>715</v>
      </c>
      <c r="I1659" t="s">
        <v>4151</v>
      </c>
      <c r="J1659">
        <v>0</v>
      </c>
      <c r="K1659" t="s">
        <v>4152</v>
      </c>
      <c r="L1659" s="1">
        <v>46196.111620370371</v>
      </c>
      <c r="M1659" s="1">
        <v>46196.111747685187</v>
      </c>
      <c r="N1659">
        <v>1024</v>
      </c>
      <c r="O1659" t="s">
        <v>1849</v>
      </c>
      <c r="P1659">
        <v>66</v>
      </c>
      <c r="Q1659">
        <v>6.6</v>
      </c>
      <c r="R1659" t="s">
        <v>1851</v>
      </c>
      <c r="S1659" t="s">
        <v>1851</v>
      </c>
      <c r="T1659" t="s">
        <v>1851</v>
      </c>
      <c r="U1659" t="s">
        <v>5371</v>
      </c>
      <c r="V1659" t="s">
        <v>1851</v>
      </c>
      <c r="W1659" t="s">
        <v>1851</v>
      </c>
      <c r="X1659" s="1">
        <v>46196.111747685187</v>
      </c>
    </row>
    <row r="1660" spans="1:24">
      <c r="A1660">
        <v>1571</v>
      </c>
      <c r="B1660" t="s">
        <v>1857</v>
      </c>
      <c r="C1660" t="s">
        <v>1858</v>
      </c>
      <c r="D1660">
        <v>3554409</v>
      </c>
      <c r="E1660" t="s">
        <v>1894</v>
      </c>
      <c r="F1660">
        <v>1</v>
      </c>
      <c r="G1660" t="s">
        <v>943</v>
      </c>
      <c r="H1660" t="s">
        <v>4222</v>
      </c>
      <c r="I1660" t="s">
        <v>4223</v>
      </c>
      <c r="J1660">
        <v>1</v>
      </c>
      <c r="K1660" t="s">
        <v>4224</v>
      </c>
      <c r="L1660" s="1">
        <v>46196.111631944441</v>
      </c>
      <c r="M1660" s="1">
        <v>46196.111817129633</v>
      </c>
      <c r="N1660">
        <v>1557</v>
      </c>
      <c r="O1660" t="s">
        <v>1849</v>
      </c>
      <c r="P1660">
        <v>79</v>
      </c>
      <c r="Q1660">
        <v>7.9</v>
      </c>
      <c r="R1660" t="s">
        <v>1851</v>
      </c>
      <c r="S1660" t="s">
        <v>1851</v>
      </c>
      <c r="T1660" t="s">
        <v>1851</v>
      </c>
      <c r="U1660" t="s">
        <v>5372</v>
      </c>
      <c r="V1660" t="s">
        <v>1851</v>
      </c>
      <c r="W1660" t="s">
        <v>1851</v>
      </c>
      <c r="X1660" s="1">
        <v>46196.111817129633</v>
      </c>
    </row>
    <row r="1661" spans="1:24">
      <c r="A1661">
        <v>1572</v>
      </c>
      <c r="B1661" t="s">
        <v>1857</v>
      </c>
      <c r="C1661" t="s">
        <v>1858</v>
      </c>
      <c r="D1661">
        <v>3555604</v>
      </c>
      <c r="E1661" t="s">
        <v>1885</v>
      </c>
      <c r="F1661">
        <v>1</v>
      </c>
      <c r="G1661" t="s">
        <v>1064</v>
      </c>
      <c r="H1661" t="s">
        <v>4226</v>
      </c>
      <c r="I1661" t="s">
        <v>1887</v>
      </c>
      <c r="J1661">
        <v>1</v>
      </c>
      <c r="K1661" t="s">
        <v>1888</v>
      </c>
      <c r="L1661" s="1">
        <v>46196.111863425926</v>
      </c>
      <c r="M1661" s="1">
        <v>46196.11210648148</v>
      </c>
      <c r="N1661">
        <v>2072</v>
      </c>
      <c r="O1661" t="s">
        <v>1849</v>
      </c>
      <c r="P1661">
        <v>62</v>
      </c>
      <c r="Q1661">
        <v>6.2</v>
      </c>
      <c r="R1661" t="s">
        <v>5373</v>
      </c>
      <c r="S1661" t="s">
        <v>1851</v>
      </c>
      <c r="T1661" t="s">
        <v>1851</v>
      </c>
      <c r="U1661" t="s">
        <v>5374</v>
      </c>
      <c r="V1661" t="s">
        <v>1851</v>
      </c>
      <c r="W1661" t="s">
        <v>1851</v>
      </c>
      <c r="X1661" s="1">
        <v>46196.11210648148</v>
      </c>
    </row>
    <row r="1662" spans="1:24">
      <c r="A1662">
        <v>1573</v>
      </c>
      <c r="B1662" t="s">
        <v>1857</v>
      </c>
      <c r="C1662" t="s">
        <v>1858</v>
      </c>
      <c r="D1662">
        <v>2413904</v>
      </c>
      <c r="E1662" t="s">
        <v>1885</v>
      </c>
      <c r="F1662">
        <v>1</v>
      </c>
      <c r="G1662" t="s">
        <v>207</v>
      </c>
      <c r="H1662" t="s">
        <v>4154</v>
      </c>
      <c r="I1662" t="s">
        <v>1887</v>
      </c>
      <c r="J1662">
        <v>1</v>
      </c>
      <c r="K1662" t="s">
        <v>1888</v>
      </c>
      <c r="L1662" s="1">
        <v>46196.11178240741</v>
      </c>
      <c r="M1662" s="1">
        <v>46196.112326388888</v>
      </c>
      <c r="N1662">
        <v>4605</v>
      </c>
      <c r="O1662" t="s">
        <v>1849</v>
      </c>
      <c r="P1662">
        <v>56</v>
      </c>
      <c r="Q1662">
        <v>5.6</v>
      </c>
      <c r="R1662" t="s">
        <v>5375</v>
      </c>
      <c r="S1662" t="s">
        <v>1851</v>
      </c>
      <c r="T1662" t="s">
        <v>1851</v>
      </c>
      <c r="U1662" t="s">
        <v>5376</v>
      </c>
      <c r="V1662" t="s">
        <v>1851</v>
      </c>
      <c r="W1662" t="s">
        <v>1851</v>
      </c>
      <c r="X1662" s="1">
        <v>46196.112326388888</v>
      </c>
    </row>
    <row r="1663" spans="1:24">
      <c r="A1663">
        <v>1574</v>
      </c>
      <c r="B1663" t="s">
        <v>1857</v>
      </c>
      <c r="C1663" t="s">
        <v>1858</v>
      </c>
      <c r="D1663">
        <v>3555604</v>
      </c>
      <c r="E1663" t="s">
        <v>1894</v>
      </c>
      <c r="F1663">
        <v>1</v>
      </c>
      <c r="G1663" t="s">
        <v>1064</v>
      </c>
      <c r="H1663" t="s">
        <v>1064</v>
      </c>
      <c r="I1663" t="s">
        <v>4230</v>
      </c>
      <c r="J1663">
        <v>0</v>
      </c>
      <c r="K1663" t="s">
        <v>4231</v>
      </c>
      <c r="L1663" s="1">
        <v>46196.112256944441</v>
      </c>
      <c r="M1663" s="1">
        <v>46196.112361111111</v>
      </c>
      <c r="N1663">
        <v>913</v>
      </c>
      <c r="O1663" t="s">
        <v>1849</v>
      </c>
      <c r="P1663">
        <v>66</v>
      </c>
      <c r="Q1663">
        <v>6.6</v>
      </c>
      <c r="R1663" t="s">
        <v>1851</v>
      </c>
      <c r="S1663" t="s">
        <v>1851</v>
      </c>
      <c r="T1663" t="s">
        <v>1851</v>
      </c>
      <c r="U1663" t="s">
        <v>5377</v>
      </c>
      <c r="V1663" t="s">
        <v>1851</v>
      </c>
      <c r="W1663" t="s">
        <v>1851</v>
      </c>
      <c r="X1663" s="1">
        <v>46196.112361111111</v>
      </c>
    </row>
    <row r="1664" spans="1:24">
      <c r="A1664">
        <v>1575</v>
      </c>
      <c r="B1664" t="s">
        <v>1857</v>
      </c>
      <c r="C1664" t="s">
        <v>1858</v>
      </c>
      <c r="D1664">
        <v>2413904</v>
      </c>
      <c r="E1664" t="s">
        <v>1894</v>
      </c>
      <c r="F1664">
        <v>1</v>
      </c>
      <c r="G1664" t="s">
        <v>207</v>
      </c>
      <c r="H1664" t="s">
        <v>207</v>
      </c>
      <c r="I1664" t="s">
        <v>4157</v>
      </c>
      <c r="J1664">
        <v>0</v>
      </c>
      <c r="K1664" t="s">
        <v>4158</v>
      </c>
      <c r="L1664" s="1">
        <v>46196.11246527778</v>
      </c>
      <c r="M1664" s="1">
        <v>46196.112581018519</v>
      </c>
      <c r="N1664">
        <v>1084</v>
      </c>
      <c r="O1664" t="s">
        <v>1849</v>
      </c>
      <c r="P1664">
        <v>60</v>
      </c>
      <c r="Q1664">
        <v>6</v>
      </c>
      <c r="R1664" t="s">
        <v>1851</v>
      </c>
      <c r="S1664" t="s">
        <v>1851</v>
      </c>
      <c r="T1664" t="s">
        <v>1851</v>
      </c>
      <c r="U1664" t="s">
        <v>5378</v>
      </c>
      <c r="V1664" t="s">
        <v>1851</v>
      </c>
      <c r="W1664" t="s">
        <v>1851</v>
      </c>
      <c r="X1664" s="1">
        <v>46196.112581018519</v>
      </c>
    </row>
    <row r="1665" spans="1:24">
      <c r="A1665">
        <v>1576</v>
      </c>
      <c r="B1665" t="s">
        <v>1857</v>
      </c>
      <c r="C1665" t="s">
        <v>1858</v>
      </c>
      <c r="D1665">
        <v>2414902</v>
      </c>
      <c r="E1665" t="s">
        <v>1885</v>
      </c>
      <c r="F1665">
        <v>1</v>
      </c>
      <c r="G1665" t="s">
        <v>370</v>
      </c>
      <c r="H1665" t="s">
        <v>4160</v>
      </c>
      <c r="I1665" t="s">
        <v>1887</v>
      </c>
      <c r="J1665">
        <v>1</v>
      </c>
      <c r="K1665" t="s">
        <v>1888</v>
      </c>
      <c r="L1665" s="1">
        <v>46196.112638888888</v>
      </c>
      <c r="M1665" s="1">
        <v>46196.113252314812</v>
      </c>
      <c r="N1665">
        <v>5331</v>
      </c>
      <c r="O1665" t="s">
        <v>1849</v>
      </c>
      <c r="P1665">
        <v>38</v>
      </c>
      <c r="Q1665">
        <v>3.8</v>
      </c>
      <c r="R1665" t="s">
        <v>5379</v>
      </c>
      <c r="S1665" t="s">
        <v>1851</v>
      </c>
      <c r="T1665" t="s">
        <v>1851</v>
      </c>
      <c r="U1665" t="s">
        <v>5380</v>
      </c>
      <c r="V1665" t="s">
        <v>1851</v>
      </c>
      <c r="W1665" t="s">
        <v>1851</v>
      </c>
      <c r="X1665" s="1">
        <v>46196.113252314812</v>
      </c>
    </row>
    <row r="1666" spans="1:24">
      <c r="A1666">
        <v>1577</v>
      </c>
      <c r="B1666" t="s">
        <v>1857</v>
      </c>
      <c r="C1666" t="s">
        <v>1858</v>
      </c>
      <c r="D1666">
        <v>2414902</v>
      </c>
      <c r="E1666" t="s">
        <v>1894</v>
      </c>
      <c r="F1666">
        <v>1</v>
      </c>
      <c r="G1666" t="s">
        <v>370</v>
      </c>
      <c r="H1666" t="s">
        <v>370</v>
      </c>
      <c r="I1666" t="s">
        <v>4163</v>
      </c>
      <c r="J1666">
        <v>0</v>
      </c>
      <c r="K1666" t="s">
        <v>4164</v>
      </c>
      <c r="L1666" s="1">
        <v>46196.113379629627</v>
      </c>
      <c r="M1666" s="1">
        <v>46196.113530092596</v>
      </c>
      <c r="N1666">
        <v>1272</v>
      </c>
      <c r="O1666" t="s">
        <v>1849</v>
      </c>
      <c r="P1666">
        <v>45</v>
      </c>
      <c r="Q1666">
        <v>4.5</v>
      </c>
      <c r="R1666" t="s">
        <v>1851</v>
      </c>
      <c r="S1666" t="s">
        <v>1851</v>
      </c>
      <c r="T1666" t="s">
        <v>1851</v>
      </c>
      <c r="U1666" t="s">
        <v>5381</v>
      </c>
      <c r="V1666" t="s">
        <v>1851</v>
      </c>
      <c r="W1666" t="s">
        <v>1851</v>
      </c>
      <c r="X1666" s="1">
        <v>46196.113530092596</v>
      </c>
    </row>
    <row r="1667" spans="1:24">
      <c r="A1667">
        <v>1578</v>
      </c>
      <c r="B1667" t="s">
        <v>1857</v>
      </c>
      <c r="C1667" t="s">
        <v>1858</v>
      </c>
      <c r="D1667">
        <v>2805703</v>
      </c>
      <c r="E1667" t="s">
        <v>1885</v>
      </c>
      <c r="F1667">
        <v>1</v>
      </c>
      <c r="G1667" t="s">
        <v>466</v>
      </c>
      <c r="H1667" t="s">
        <v>4181</v>
      </c>
      <c r="I1667" t="s">
        <v>1887</v>
      </c>
      <c r="J1667">
        <v>1</v>
      </c>
      <c r="K1667" t="s">
        <v>1888</v>
      </c>
      <c r="L1667" s="1">
        <v>46196.113564814812</v>
      </c>
      <c r="M1667" s="1">
        <v>46196.114166666666</v>
      </c>
      <c r="N1667">
        <v>5160</v>
      </c>
      <c r="O1667" t="s">
        <v>1849</v>
      </c>
      <c r="P1667">
        <v>57</v>
      </c>
      <c r="Q1667">
        <v>5.7</v>
      </c>
      <c r="R1667" t="s">
        <v>5382</v>
      </c>
      <c r="S1667" t="s">
        <v>1851</v>
      </c>
      <c r="T1667" t="s">
        <v>1851</v>
      </c>
      <c r="U1667" t="s">
        <v>5383</v>
      </c>
      <c r="V1667" t="s">
        <v>1851</v>
      </c>
      <c r="W1667" t="s">
        <v>1851</v>
      </c>
      <c r="X1667" s="1">
        <v>46196.114166666666</v>
      </c>
    </row>
    <row r="1668" spans="1:24">
      <c r="A1668">
        <v>1579</v>
      </c>
      <c r="B1668" t="s">
        <v>1857</v>
      </c>
      <c r="C1668" t="s">
        <v>1858</v>
      </c>
      <c r="D1668">
        <v>2805703</v>
      </c>
      <c r="E1668" t="s">
        <v>1894</v>
      </c>
      <c r="F1668">
        <v>1</v>
      </c>
      <c r="G1668" t="s">
        <v>466</v>
      </c>
      <c r="H1668" t="s">
        <v>466</v>
      </c>
      <c r="I1668" t="s">
        <v>4188</v>
      </c>
      <c r="J1668">
        <v>0</v>
      </c>
      <c r="K1668" t="s">
        <v>4189</v>
      </c>
      <c r="L1668" s="1">
        <v>46196.114293981482</v>
      </c>
      <c r="M1668" s="1">
        <v>46196.11445601852</v>
      </c>
      <c r="N1668">
        <v>1354</v>
      </c>
      <c r="O1668" t="s">
        <v>1849</v>
      </c>
      <c r="P1668">
        <v>57</v>
      </c>
      <c r="Q1668">
        <v>5.7</v>
      </c>
      <c r="R1668" t="s">
        <v>1851</v>
      </c>
      <c r="S1668" t="s">
        <v>1851</v>
      </c>
      <c r="T1668" t="s">
        <v>1851</v>
      </c>
      <c r="U1668" t="s">
        <v>5384</v>
      </c>
      <c r="V1668" t="s">
        <v>1851</v>
      </c>
      <c r="W1668" t="s">
        <v>1851</v>
      </c>
      <c r="X1668" s="1">
        <v>46196.11445601852</v>
      </c>
    </row>
    <row r="1669" spans="1:24">
      <c r="A1669">
        <v>1580</v>
      </c>
      <c r="B1669" t="s">
        <v>1857</v>
      </c>
      <c r="C1669" t="s">
        <v>1858</v>
      </c>
      <c r="D1669">
        <v>2805802</v>
      </c>
      <c r="E1669" t="s">
        <v>1885</v>
      </c>
      <c r="F1669">
        <v>1</v>
      </c>
      <c r="G1669" t="s">
        <v>645</v>
      </c>
      <c r="H1669" t="s">
        <v>4191</v>
      </c>
      <c r="I1669" t="s">
        <v>1887</v>
      </c>
      <c r="J1669">
        <v>1</v>
      </c>
      <c r="K1669" t="s">
        <v>1888</v>
      </c>
      <c r="L1669" s="1">
        <v>46196.114490740743</v>
      </c>
      <c r="M1669" s="1">
        <v>46196.114768518521</v>
      </c>
      <c r="N1669">
        <v>2355</v>
      </c>
      <c r="O1669" t="s">
        <v>1849</v>
      </c>
      <c r="P1669">
        <v>57</v>
      </c>
      <c r="Q1669">
        <v>5.7</v>
      </c>
      <c r="R1669" t="s">
        <v>5385</v>
      </c>
      <c r="S1669" t="s">
        <v>1851</v>
      </c>
      <c r="T1669" t="s">
        <v>1851</v>
      </c>
      <c r="U1669" t="s">
        <v>5386</v>
      </c>
      <c r="V1669" t="s">
        <v>1851</v>
      </c>
      <c r="W1669" t="s">
        <v>1851</v>
      </c>
      <c r="X1669" s="1">
        <v>46196.114768518521</v>
      </c>
    </row>
    <row r="1670" spans="1:24">
      <c r="A1670">
        <v>1581</v>
      </c>
      <c r="B1670" t="s">
        <v>1857</v>
      </c>
      <c r="C1670" t="s">
        <v>1858</v>
      </c>
      <c r="D1670">
        <v>2805802</v>
      </c>
      <c r="E1670" t="s">
        <v>1894</v>
      </c>
      <c r="F1670">
        <v>1</v>
      </c>
      <c r="G1670" t="s">
        <v>645</v>
      </c>
      <c r="H1670" t="s">
        <v>645</v>
      </c>
      <c r="I1670" t="s">
        <v>4194</v>
      </c>
      <c r="J1670">
        <v>0</v>
      </c>
      <c r="K1670" t="s">
        <v>4195</v>
      </c>
      <c r="L1670" s="1">
        <v>46196.114918981482</v>
      </c>
      <c r="M1670" s="1">
        <v>46196.115069444444</v>
      </c>
      <c r="N1670">
        <v>1320</v>
      </c>
      <c r="O1670" t="s">
        <v>1849</v>
      </c>
      <c r="P1670">
        <v>57</v>
      </c>
      <c r="Q1670">
        <v>5.7</v>
      </c>
      <c r="R1670" t="s">
        <v>1851</v>
      </c>
      <c r="S1670" t="s">
        <v>1851</v>
      </c>
      <c r="T1670" t="s">
        <v>1851</v>
      </c>
      <c r="U1670" t="s">
        <v>5387</v>
      </c>
      <c r="V1670" t="s">
        <v>1851</v>
      </c>
      <c r="W1670" t="s">
        <v>1851</v>
      </c>
      <c r="X1670" s="1">
        <v>46196.115069444444</v>
      </c>
    </row>
    <row r="1671" spans="1:24">
      <c r="A1671">
        <v>1582</v>
      </c>
      <c r="B1671" t="s">
        <v>1857</v>
      </c>
      <c r="C1671" t="s">
        <v>1858</v>
      </c>
      <c r="D1671">
        <v>2806008</v>
      </c>
      <c r="E1671" t="s">
        <v>1885</v>
      </c>
      <c r="F1671">
        <v>1</v>
      </c>
      <c r="G1671" t="s">
        <v>401</v>
      </c>
      <c r="H1671" t="s">
        <v>4197</v>
      </c>
      <c r="I1671" t="s">
        <v>1887</v>
      </c>
      <c r="J1671">
        <v>1</v>
      </c>
      <c r="K1671" t="s">
        <v>1888</v>
      </c>
      <c r="L1671" s="1">
        <v>46196.115115740744</v>
      </c>
      <c r="M1671" s="1">
        <v>46196.115358796298</v>
      </c>
      <c r="N1671">
        <v>2134</v>
      </c>
      <c r="O1671" t="s">
        <v>1849</v>
      </c>
      <c r="P1671">
        <v>54</v>
      </c>
      <c r="Q1671">
        <v>5.4</v>
      </c>
      <c r="R1671" t="s">
        <v>5388</v>
      </c>
      <c r="S1671" t="s">
        <v>1851</v>
      </c>
      <c r="T1671" t="s">
        <v>1851</v>
      </c>
      <c r="U1671" t="s">
        <v>5389</v>
      </c>
      <c r="V1671" t="s">
        <v>1851</v>
      </c>
      <c r="W1671" t="s">
        <v>1851</v>
      </c>
      <c r="X1671" s="1">
        <v>46196.115358796298</v>
      </c>
    </row>
    <row r="1672" spans="1:24">
      <c r="A1672">
        <v>1583</v>
      </c>
      <c r="B1672" t="s">
        <v>1857</v>
      </c>
      <c r="C1672" t="s">
        <v>1858</v>
      </c>
      <c r="D1672">
        <v>2806008</v>
      </c>
      <c r="E1672" t="s">
        <v>1894</v>
      </c>
      <c r="F1672">
        <v>1</v>
      </c>
      <c r="G1672" t="s">
        <v>401</v>
      </c>
      <c r="H1672" t="s">
        <v>4200</v>
      </c>
      <c r="I1672" t="s">
        <v>4201</v>
      </c>
      <c r="J1672">
        <v>1</v>
      </c>
      <c r="K1672" t="s">
        <v>4202</v>
      </c>
      <c r="L1672" s="1">
        <v>46196.115497685183</v>
      </c>
      <c r="M1672" s="1">
        <v>46196.115636574075</v>
      </c>
      <c r="N1672">
        <v>1206</v>
      </c>
      <c r="O1672" t="s">
        <v>1849</v>
      </c>
      <c r="P1672">
        <v>55</v>
      </c>
      <c r="Q1672">
        <v>5.5</v>
      </c>
      <c r="R1672" t="s">
        <v>1851</v>
      </c>
      <c r="S1672" t="s">
        <v>1851</v>
      </c>
      <c r="T1672" t="s">
        <v>1851</v>
      </c>
      <c r="U1672" t="s">
        <v>5390</v>
      </c>
      <c r="V1672" t="s">
        <v>1851</v>
      </c>
      <c r="W1672" t="s">
        <v>1851</v>
      </c>
      <c r="X1672" s="1">
        <v>46196.115636574075</v>
      </c>
    </row>
    <row r="1673" spans="1:24">
      <c r="A1673">
        <v>1584</v>
      </c>
      <c r="B1673" t="s">
        <v>1859</v>
      </c>
      <c r="C1673" t="s">
        <v>1860</v>
      </c>
      <c r="D1673">
        <v>2700102</v>
      </c>
      <c r="E1673" t="s">
        <v>1885</v>
      </c>
      <c r="F1673">
        <v>1</v>
      </c>
      <c r="G1673" t="s">
        <v>446</v>
      </c>
      <c r="H1673" t="s">
        <v>1913</v>
      </c>
      <c r="I1673" t="s">
        <v>1887</v>
      </c>
      <c r="J1673">
        <v>1</v>
      </c>
      <c r="K1673" t="s">
        <v>1888</v>
      </c>
      <c r="L1673" s="1">
        <v>46203.773923611108</v>
      </c>
      <c r="M1673" s="1">
        <v>46203.774398148147</v>
      </c>
      <c r="N1673">
        <v>4066</v>
      </c>
      <c r="O1673" t="s">
        <v>1849</v>
      </c>
      <c r="P1673">
        <v>57</v>
      </c>
      <c r="Q1673">
        <v>5.7</v>
      </c>
      <c r="R1673" t="s">
        <v>5391</v>
      </c>
      <c r="S1673" t="s">
        <v>1851</v>
      </c>
      <c r="T1673" t="s">
        <v>1851</v>
      </c>
      <c r="U1673" t="s">
        <v>5392</v>
      </c>
      <c r="V1673" t="s">
        <v>1851</v>
      </c>
      <c r="W1673" t="s">
        <v>1851</v>
      </c>
      <c r="X1673" s="1">
        <v>46203.774398148147</v>
      </c>
    </row>
    <row r="1674" spans="1:24">
      <c r="A1674">
        <v>1585</v>
      </c>
      <c r="B1674" t="s">
        <v>1859</v>
      </c>
      <c r="C1674" t="s">
        <v>1860</v>
      </c>
      <c r="D1674">
        <v>5203939</v>
      </c>
      <c r="E1674" t="s">
        <v>1885</v>
      </c>
      <c r="F1674">
        <v>1</v>
      </c>
      <c r="G1674" t="s">
        <v>112</v>
      </c>
      <c r="H1674" t="s">
        <v>1886</v>
      </c>
      <c r="I1674" t="s">
        <v>1887</v>
      </c>
      <c r="J1674">
        <v>1</v>
      </c>
      <c r="K1674" t="s">
        <v>1888</v>
      </c>
      <c r="L1674" s="1">
        <v>46203.773923611108</v>
      </c>
      <c r="M1674" s="1">
        <v>46203.774398148147</v>
      </c>
      <c r="N1674">
        <v>4080</v>
      </c>
      <c r="O1674" t="s">
        <v>1849</v>
      </c>
      <c r="P1674">
        <v>75</v>
      </c>
      <c r="Q1674">
        <v>7.5</v>
      </c>
      <c r="R1674" t="s">
        <v>5393</v>
      </c>
      <c r="S1674" t="s">
        <v>1851</v>
      </c>
      <c r="T1674" t="s">
        <v>1851</v>
      </c>
      <c r="U1674" t="s">
        <v>5394</v>
      </c>
      <c r="V1674" t="s">
        <v>1851</v>
      </c>
      <c r="W1674" t="s">
        <v>1851</v>
      </c>
      <c r="X1674" s="1">
        <v>46203.774398148147</v>
      </c>
    </row>
    <row r="1675" spans="1:24">
      <c r="A1675">
        <v>1586</v>
      </c>
      <c r="B1675" t="s">
        <v>1859</v>
      </c>
      <c r="C1675" t="s">
        <v>1860</v>
      </c>
      <c r="D1675">
        <v>2700102</v>
      </c>
      <c r="E1675" t="s">
        <v>1894</v>
      </c>
      <c r="F1675">
        <v>1</v>
      </c>
      <c r="G1675" t="s">
        <v>446</v>
      </c>
      <c r="H1675" t="s">
        <v>446</v>
      </c>
      <c r="I1675" t="s">
        <v>1920</v>
      </c>
      <c r="J1675">
        <v>0</v>
      </c>
      <c r="K1675" t="s">
        <v>1921</v>
      </c>
      <c r="L1675" s="1">
        <v>46203.774548611109</v>
      </c>
      <c r="M1675" s="1">
        <v>46203.774675925924</v>
      </c>
      <c r="N1675">
        <v>1140</v>
      </c>
      <c r="O1675" t="s">
        <v>1852</v>
      </c>
      <c r="R1675" t="s">
        <v>1851</v>
      </c>
      <c r="S1675" t="s">
        <v>1851</v>
      </c>
      <c r="T1675" t="s">
        <v>1851</v>
      </c>
      <c r="U1675" t="s">
        <v>5395</v>
      </c>
      <c r="V1675" t="s">
        <v>1851</v>
      </c>
      <c r="W1675" t="s">
        <v>1851</v>
      </c>
      <c r="X1675" s="1">
        <v>46203.774675925924</v>
      </c>
    </row>
    <row r="1676" spans="1:24">
      <c r="A1676">
        <v>1587</v>
      </c>
      <c r="B1676" t="s">
        <v>1859</v>
      </c>
      <c r="C1676" t="s">
        <v>1860</v>
      </c>
      <c r="D1676">
        <v>5203939</v>
      </c>
      <c r="E1676" t="s">
        <v>1894</v>
      </c>
      <c r="F1676">
        <v>1</v>
      </c>
      <c r="G1676" t="s">
        <v>112</v>
      </c>
      <c r="H1676" t="s">
        <v>112</v>
      </c>
      <c r="I1676" t="s">
        <v>1895</v>
      </c>
      <c r="J1676">
        <v>0</v>
      </c>
      <c r="K1676" t="s">
        <v>1896</v>
      </c>
      <c r="L1676" s="1">
        <v>46203.774548611109</v>
      </c>
      <c r="M1676" s="1">
        <v>46203.774687500001</v>
      </c>
      <c r="N1676">
        <v>1176</v>
      </c>
      <c r="O1676" t="s">
        <v>1849</v>
      </c>
      <c r="P1676">
        <v>72</v>
      </c>
      <c r="Q1676">
        <v>7.2</v>
      </c>
      <c r="R1676" t="s">
        <v>1851</v>
      </c>
      <c r="S1676" t="s">
        <v>1851</v>
      </c>
      <c r="T1676" t="s">
        <v>1851</v>
      </c>
      <c r="U1676" t="s">
        <v>5396</v>
      </c>
      <c r="V1676" t="s">
        <v>1851</v>
      </c>
      <c r="W1676" t="s">
        <v>1851</v>
      </c>
      <c r="X1676" s="1">
        <v>46203.774687500001</v>
      </c>
    </row>
    <row r="1677" spans="1:24">
      <c r="A1677">
        <v>1588</v>
      </c>
      <c r="B1677" t="s">
        <v>1859</v>
      </c>
      <c r="C1677" t="s">
        <v>1860</v>
      </c>
      <c r="D1677">
        <v>2700102</v>
      </c>
      <c r="E1677" t="s">
        <v>1894</v>
      </c>
      <c r="F1677">
        <v>2</v>
      </c>
      <c r="G1677" t="s">
        <v>446</v>
      </c>
      <c r="H1677" t="s">
        <v>446</v>
      </c>
      <c r="I1677" t="s">
        <v>1920</v>
      </c>
      <c r="J1677">
        <v>0</v>
      </c>
      <c r="K1677" t="s">
        <v>1921</v>
      </c>
      <c r="L1677" s="1">
        <v>46203.774814814817</v>
      </c>
      <c r="M1677" s="1">
        <v>46203.774942129632</v>
      </c>
      <c r="N1677">
        <v>1093</v>
      </c>
      <c r="O1677" t="s">
        <v>1852</v>
      </c>
      <c r="R1677" t="s">
        <v>1851</v>
      </c>
      <c r="S1677" t="s">
        <v>1851</v>
      </c>
      <c r="T1677" t="s">
        <v>1851</v>
      </c>
      <c r="U1677" t="s">
        <v>5397</v>
      </c>
      <c r="V1677" t="s">
        <v>1851</v>
      </c>
      <c r="W1677" t="s">
        <v>1851</v>
      </c>
      <c r="X1677" s="1">
        <v>46203.774942129632</v>
      </c>
    </row>
    <row r="1678" spans="1:24">
      <c r="A1678">
        <v>1589</v>
      </c>
      <c r="B1678" t="s">
        <v>1859</v>
      </c>
      <c r="C1678" t="s">
        <v>1860</v>
      </c>
      <c r="D1678">
        <v>2700102</v>
      </c>
      <c r="E1678" t="s">
        <v>1894</v>
      </c>
      <c r="F1678">
        <v>3</v>
      </c>
      <c r="G1678" t="s">
        <v>446</v>
      </c>
      <c r="H1678" t="s">
        <v>446</v>
      </c>
      <c r="I1678" t="s">
        <v>1920</v>
      </c>
      <c r="J1678">
        <v>0</v>
      </c>
      <c r="K1678" t="s">
        <v>1921</v>
      </c>
      <c r="L1678" s="1">
        <v>46203.775173611109</v>
      </c>
      <c r="M1678" s="1">
        <v>46203.775300925925</v>
      </c>
      <c r="N1678">
        <v>1132</v>
      </c>
      <c r="O1678" t="s">
        <v>1852</v>
      </c>
      <c r="R1678" t="s">
        <v>1851</v>
      </c>
      <c r="S1678" t="s">
        <v>1851</v>
      </c>
      <c r="T1678" t="s">
        <v>1851</v>
      </c>
      <c r="U1678" t="s">
        <v>5398</v>
      </c>
      <c r="V1678" t="s">
        <v>1851</v>
      </c>
      <c r="W1678" t="s">
        <v>1851</v>
      </c>
      <c r="X1678" s="1">
        <v>46203.775300925925</v>
      </c>
    </row>
    <row r="1679" spans="1:24">
      <c r="A1679">
        <v>1590</v>
      </c>
      <c r="B1679" t="s">
        <v>1859</v>
      </c>
      <c r="C1679" t="s">
        <v>1860</v>
      </c>
      <c r="D1679">
        <v>5204656</v>
      </c>
      <c r="E1679" t="s">
        <v>1885</v>
      </c>
      <c r="F1679">
        <v>1</v>
      </c>
      <c r="G1679" t="s">
        <v>51</v>
      </c>
      <c r="H1679" t="s">
        <v>1901</v>
      </c>
      <c r="I1679" t="s">
        <v>1887</v>
      </c>
      <c r="J1679">
        <v>1</v>
      </c>
      <c r="K1679" t="s">
        <v>1888</v>
      </c>
      <c r="L1679" s="1">
        <v>46203.774733796294</v>
      </c>
      <c r="M1679" s="1">
        <v>46203.775462962964</v>
      </c>
      <c r="N1679">
        <v>6314</v>
      </c>
      <c r="O1679" t="s">
        <v>1849</v>
      </c>
      <c r="P1679">
        <v>71</v>
      </c>
      <c r="Q1679">
        <v>7.1</v>
      </c>
      <c r="R1679" t="s">
        <v>5399</v>
      </c>
      <c r="S1679" t="s">
        <v>1851</v>
      </c>
      <c r="T1679" t="s">
        <v>1851</v>
      </c>
      <c r="U1679" t="s">
        <v>5400</v>
      </c>
      <c r="V1679" t="s">
        <v>1851</v>
      </c>
      <c r="W1679" t="s">
        <v>1851</v>
      </c>
      <c r="X1679" s="1">
        <v>46203.775462962964</v>
      </c>
    </row>
    <row r="1680" spans="1:24">
      <c r="A1680">
        <v>1591</v>
      </c>
      <c r="B1680" t="s">
        <v>1859</v>
      </c>
      <c r="C1680" t="s">
        <v>1860</v>
      </c>
      <c r="D1680">
        <v>2702207</v>
      </c>
      <c r="E1680" t="s">
        <v>1885</v>
      </c>
      <c r="F1680">
        <v>1</v>
      </c>
      <c r="G1680" t="s">
        <v>431</v>
      </c>
      <c r="H1680" t="s">
        <v>1937</v>
      </c>
      <c r="I1680" t="s">
        <v>1887</v>
      </c>
      <c r="J1680">
        <v>1</v>
      </c>
      <c r="K1680" t="s">
        <v>1888</v>
      </c>
      <c r="L1680" s="1">
        <v>46203.775347222225</v>
      </c>
      <c r="M1680" s="1">
        <v>46203.77553240741</v>
      </c>
      <c r="N1680">
        <v>1552</v>
      </c>
      <c r="O1680" t="s">
        <v>1849</v>
      </c>
      <c r="P1680">
        <v>54</v>
      </c>
      <c r="Q1680">
        <v>5.4</v>
      </c>
      <c r="R1680" t="s">
        <v>5401</v>
      </c>
      <c r="S1680" t="s">
        <v>1851</v>
      </c>
      <c r="T1680" t="s">
        <v>1851</v>
      </c>
      <c r="U1680" t="s">
        <v>5402</v>
      </c>
      <c r="V1680" t="s">
        <v>1851</v>
      </c>
      <c r="W1680" t="s">
        <v>1851</v>
      </c>
      <c r="X1680" s="1">
        <v>46203.77553240741</v>
      </c>
    </row>
    <row r="1681" spans="1:24">
      <c r="A1681">
        <v>1592</v>
      </c>
      <c r="B1681" t="s">
        <v>1859</v>
      </c>
      <c r="C1681" t="s">
        <v>1860</v>
      </c>
      <c r="D1681">
        <v>5204656</v>
      </c>
      <c r="E1681" t="s">
        <v>1894</v>
      </c>
      <c r="F1681">
        <v>1</v>
      </c>
      <c r="G1681" t="s">
        <v>51</v>
      </c>
      <c r="H1681" t="s">
        <v>51</v>
      </c>
      <c r="I1681" t="s">
        <v>1904</v>
      </c>
      <c r="J1681">
        <v>0</v>
      </c>
      <c r="K1681" t="s">
        <v>1905</v>
      </c>
      <c r="L1681" s="1">
        <v>46203.775613425925</v>
      </c>
      <c r="M1681" s="1">
        <v>46203.775706018518</v>
      </c>
      <c r="N1681">
        <v>800</v>
      </c>
      <c r="O1681" t="s">
        <v>1849</v>
      </c>
      <c r="P1681">
        <v>69</v>
      </c>
      <c r="Q1681">
        <v>6.9</v>
      </c>
      <c r="R1681" t="s">
        <v>1851</v>
      </c>
      <c r="S1681" t="s">
        <v>1851</v>
      </c>
      <c r="T1681" t="s">
        <v>1851</v>
      </c>
      <c r="U1681" t="s">
        <v>5403</v>
      </c>
      <c r="V1681" t="s">
        <v>1851</v>
      </c>
      <c r="W1681" t="s">
        <v>1851</v>
      </c>
      <c r="X1681" s="1">
        <v>46203.775706018518</v>
      </c>
    </row>
    <row r="1682" spans="1:24">
      <c r="A1682">
        <v>1593</v>
      </c>
      <c r="B1682" t="s">
        <v>1859</v>
      </c>
      <c r="C1682" t="s">
        <v>1860</v>
      </c>
      <c r="D1682">
        <v>2702207</v>
      </c>
      <c r="E1682" t="s">
        <v>1894</v>
      </c>
      <c r="F1682">
        <v>1</v>
      </c>
      <c r="G1682" t="s">
        <v>431</v>
      </c>
      <c r="H1682" t="s">
        <v>431</v>
      </c>
      <c r="I1682" t="s">
        <v>1943</v>
      </c>
      <c r="J1682">
        <v>0</v>
      </c>
      <c r="K1682" t="s">
        <v>1944</v>
      </c>
      <c r="L1682" s="1">
        <v>46203.775682870371</v>
      </c>
      <c r="M1682" s="1">
        <v>46203.775787037041</v>
      </c>
      <c r="N1682">
        <v>930</v>
      </c>
      <c r="O1682" t="s">
        <v>1849</v>
      </c>
      <c r="P1682">
        <v>58</v>
      </c>
      <c r="Q1682">
        <v>5.8</v>
      </c>
      <c r="R1682" t="s">
        <v>1851</v>
      </c>
      <c r="S1682" t="s">
        <v>1851</v>
      </c>
      <c r="T1682" t="s">
        <v>1851</v>
      </c>
      <c r="U1682" t="s">
        <v>5404</v>
      </c>
      <c r="V1682" t="s">
        <v>1851</v>
      </c>
      <c r="W1682" t="s">
        <v>1851</v>
      </c>
      <c r="X1682" s="1">
        <v>46203.775787037041</v>
      </c>
    </row>
    <row r="1683" spans="1:24">
      <c r="A1683">
        <v>1594</v>
      </c>
      <c r="B1683" t="s">
        <v>1859</v>
      </c>
      <c r="C1683" t="s">
        <v>1860</v>
      </c>
      <c r="D1683">
        <v>1200179</v>
      </c>
      <c r="E1683" t="s">
        <v>1885</v>
      </c>
      <c r="F1683">
        <v>1</v>
      </c>
      <c r="G1683" t="s">
        <v>854</v>
      </c>
      <c r="H1683" t="s">
        <v>1891</v>
      </c>
      <c r="I1683" t="s">
        <v>1887</v>
      </c>
      <c r="J1683">
        <v>1</v>
      </c>
      <c r="K1683" t="s">
        <v>1888</v>
      </c>
      <c r="L1683" s="1">
        <v>46203.773923611108</v>
      </c>
      <c r="M1683" s="1">
        <v>46203.776134259257</v>
      </c>
      <c r="N1683">
        <v>19101</v>
      </c>
      <c r="O1683" t="s">
        <v>1854</v>
      </c>
      <c r="R1683" t="s">
        <v>5405</v>
      </c>
      <c r="S1683" t="s">
        <v>1851</v>
      </c>
      <c r="T1683" t="s">
        <v>1851</v>
      </c>
      <c r="U1683" t="s">
        <v>5406</v>
      </c>
      <c r="V1683" t="s">
        <v>1854</v>
      </c>
      <c r="W1683" t="s">
        <v>1851</v>
      </c>
      <c r="X1683" s="1">
        <v>46203.776134259257</v>
      </c>
    </row>
    <row r="1684" spans="1:24">
      <c r="A1684">
        <v>1595</v>
      </c>
      <c r="B1684" t="s">
        <v>1859</v>
      </c>
      <c r="C1684" t="s">
        <v>1860</v>
      </c>
      <c r="D1684">
        <v>2702900</v>
      </c>
      <c r="E1684" t="s">
        <v>1885</v>
      </c>
      <c r="F1684">
        <v>1</v>
      </c>
      <c r="G1684" t="s">
        <v>355</v>
      </c>
      <c r="H1684" t="s">
        <v>1953</v>
      </c>
      <c r="I1684" t="s">
        <v>1887</v>
      </c>
      <c r="J1684">
        <v>1</v>
      </c>
      <c r="K1684" t="s">
        <v>1888</v>
      </c>
      <c r="L1684" s="1">
        <v>46203.77584490741</v>
      </c>
      <c r="M1684" s="1">
        <v>46203.776296296295</v>
      </c>
      <c r="N1684">
        <v>3926</v>
      </c>
      <c r="O1684" t="s">
        <v>1849</v>
      </c>
      <c r="P1684">
        <v>64</v>
      </c>
      <c r="Q1684">
        <v>6.4</v>
      </c>
      <c r="R1684" t="s">
        <v>5407</v>
      </c>
      <c r="S1684" t="s">
        <v>1851</v>
      </c>
      <c r="T1684" t="s">
        <v>1851</v>
      </c>
      <c r="U1684" t="s">
        <v>5408</v>
      </c>
      <c r="V1684" t="s">
        <v>1851</v>
      </c>
      <c r="W1684" t="s">
        <v>1851</v>
      </c>
      <c r="X1684" s="1">
        <v>46203.776296296295</v>
      </c>
    </row>
    <row r="1685" spans="1:24">
      <c r="A1685">
        <v>1596</v>
      </c>
      <c r="B1685" t="s">
        <v>1859</v>
      </c>
      <c r="C1685" t="s">
        <v>1860</v>
      </c>
      <c r="D1685">
        <v>5205802</v>
      </c>
      <c r="E1685" t="s">
        <v>1885</v>
      </c>
      <c r="F1685">
        <v>1</v>
      </c>
      <c r="G1685" t="s">
        <v>102</v>
      </c>
      <c r="H1685" t="s">
        <v>1907</v>
      </c>
      <c r="I1685" t="s">
        <v>1887</v>
      </c>
      <c r="J1685">
        <v>1</v>
      </c>
      <c r="K1685" t="s">
        <v>1888</v>
      </c>
      <c r="L1685" s="1">
        <v>46203.775752314818</v>
      </c>
      <c r="M1685" s="1">
        <v>46203.776296296295</v>
      </c>
      <c r="N1685">
        <v>4764</v>
      </c>
      <c r="O1685" t="s">
        <v>1849</v>
      </c>
      <c r="P1685">
        <v>74</v>
      </c>
      <c r="Q1685">
        <v>7.4</v>
      </c>
      <c r="R1685" t="s">
        <v>5409</v>
      </c>
      <c r="S1685" t="s">
        <v>1851</v>
      </c>
      <c r="T1685" t="s">
        <v>1851</v>
      </c>
      <c r="U1685" t="s">
        <v>5410</v>
      </c>
      <c r="V1685" t="s">
        <v>1851</v>
      </c>
      <c r="W1685" t="s">
        <v>1851</v>
      </c>
      <c r="X1685" s="1">
        <v>46203.776296296295</v>
      </c>
    </row>
    <row r="1686" spans="1:24">
      <c r="A1686">
        <v>1597</v>
      </c>
      <c r="B1686" t="s">
        <v>1859</v>
      </c>
      <c r="C1686" t="s">
        <v>1860</v>
      </c>
      <c r="D1686">
        <v>5205802</v>
      </c>
      <c r="E1686" t="s">
        <v>1894</v>
      </c>
      <c r="F1686">
        <v>1</v>
      </c>
      <c r="G1686" t="s">
        <v>102</v>
      </c>
      <c r="H1686" t="s">
        <v>102</v>
      </c>
      <c r="I1686" t="s">
        <v>1910</v>
      </c>
      <c r="J1686">
        <v>0</v>
      </c>
      <c r="K1686" t="s">
        <v>1911</v>
      </c>
      <c r="L1686" s="1">
        <v>46203.776423611111</v>
      </c>
      <c r="M1686" s="1">
        <v>46203.776493055557</v>
      </c>
      <c r="N1686">
        <v>609</v>
      </c>
      <c r="O1686" t="s">
        <v>1849</v>
      </c>
      <c r="P1686">
        <v>74</v>
      </c>
      <c r="Q1686">
        <v>7.4</v>
      </c>
      <c r="R1686" t="s">
        <v>1851</v>
      </c>
      <c r="S1686" t="s">
        <v>1851</v>
      </c>
      <c r="T1686" t="s">
        <v>1851</v>
      </c>
      <c r="U1686" t="s">
        <v>5411</v>
      </c>
      <c r="V1686" t="s">
        <v>1851</v>
      </c>
      <c r="W1686" t="s">
        <v>1851</v>
      </c>
      <c r="X1686" s="1">
        <v>46203.776493055557</v>
      </c>
    </row>
    <row r="1687" spans="1:24">
      <c r="A1687">
        <v>1598</v>
      </c>
      <c r="B1687" t="s">
        <v>1859</v>
      </c>
      <c r="C1687" t="s">
        <v>1860</v>
      </c>
      <c r="D1687">
        <v>2702900</v>
      </c>
      <c r="E1687" t="s">
        <v>1894</v>
      </c>
      <c r="F1687">
        <v>1</v>
      </c>
      <c r="G1687" t="s">
        <v>355</v>
      </c>
      <c r="H1687" t="s">
        <v>355</v>
      </c>
      <c r="I1687" t="s">
        <v>1962</v>
      </c>
      <c r="J1687">
        <v>0</v>
      </c>
      <c r="K1687" t="s">
        <v>1963</v>
      </c>
      <c r="L1687" s="1">
        <v>46203.776435185187</v>
      </c>
      <c r="M1687" s="1">
        <v>46203.776550925926</v>
      </c>
      <c r="N1687">
        <v>978</v>
      </c>
      <c r="O1687" t="s">
        <v>1849</v>
      </c>
      <c r="P1687">
        <v>68</v>
      </c>
      <c r="Q1687">
        <v>6.8</v>
      </c>
      <c r="R1687" t="s">
        <v>1851</v>
      </c>
      <c r="S1687" t="s">
        <v>1851</v>
      </c>
      <c r="T1687" t="s">
        <v>1851</v>
      </c>
      <c r="U1687" t="s">
        <v>5412</v>
      </c>
      <c r="V1687" t="s">
        <v>1851</v>
      </c>
      <c r="W1687" t="s">
        <v>1851</v>
      </c>
      <c r="X1687" s="1">
        <v>46203.776550925926</v>
      </c>
    </row>
    <row r="1688" spans="1:24">
      <c r="A1688">
        <v>1599</v>
      </c>
      <c r="B1688" t="s">
        <v>1859</v>
      </c>
      <c r="C1688" t="s">
        <v>1860</v>
      </c>
      <c r="D1688">
        <v>5206602</v>
      </c>
      <c r="E1688" t="s">
        <v>1885</v>
      </c>
      <c r="F1688">
        <v>1</v>
      </c>
      <c r="G1688" t="s">
        <v>31</v>
      </c>
      <c r="H1688" t="s">
        <v>1917</v>
      </c>
      <c r="I1688" t="s">
        <v>1887</v>
      </c>
      <c r="J1688">
        <v>1</v>
      </c>
      <c r="K1688" t="s">
        <v>1888</v>
      </c>
      <c r="L1688" s="1">
        <v>46203.776550925926</v>
      </c>
      <c r="M1688" s="1">
        <v>46203.777384259258</v>
      </c>
      <c r="N1688">
        <v>7265</v>
      </c>
      <c r="O1688" t="s">
        <v>1849</v>
      </c>
      <c r="P1688">
        <v>70</v>
      </c>
      <c r="Q1688">
        <v>7</v>
      </c>
      <c r="R1688" t="s">
        <v>5413</v>
      </c>
      <c r="S1688" t="s">
        <v>1851</v>
      </c>
      <c r="T1688" t="s">
        <v>1851</v>
      </c>
      <c r="U1688" t="s">
        <v>5414</v>
      </c>
      <c r="V1688" t="s">
        <v>1851</v>
      </c>
      <c r="W1688" t="s">
        <v>1851</v>
      </c>
      <c r="X1688" s="1">
        <v>46203.777384259258</v>
      </c>
    </row>
    <row r="1689" spans="1:24">
      <c r="A1689">
        <v>1600</v>
      </c>
      <c r="B1689" t="s">
        <v>1859</v>
      </c>
      <c r="C1689" t="s">
        <v>1860</v>
      </c>
      <c r="D1689">
        <v>2703304</v>
      </c>
      <c r="E1689" t="s">
        <v>1885</v>
      </c>
      <c r="F1689">
        <v>1</v>
      </c>
      <c r="G1689" t="s">
        <v>190</v>
      </c>
      <c r="H1689" t="s">
        <v>1972</v>
      </c>
      <c r="I1689" t="s">
        <v>1887</v>
      </c>
      <c r="J1689">
        <v>1</v>
      </c>
      <c r="K1689" t="s">
        <v>1888</v>
      </c>
      <c r="L1689" s="1">
        <v>46203.776620370372</v>
      </c>
      <c r="M1689" s="1">
        <v>46203.777395833335</v>
      </c>
      <c r="N1689">
        <v>6684</v>
      </c>
      <c r="O1689" t="s">
        <v>1849</v>
      </c>
      <c r="P1689">
        <v>59</v>
      </c>
      <c r="Q1689">
        <v>5.9</v>
      </c>
      <c r="R1689" t="s">
        <v>5415</v>
      </c>
      <c r="S1689" t="s">
        <v>1851</v>
      </c>
      <c r="T1689" t="s">
        <v>1851</v>
      </c>
      <c r="U1689" t="s">
        <v>5416</v>
      </c>
      <c r="V1689" t="s">
        <v>1851</v>
      </c>
      <c r="W1689" t="s">
        <v>1851</v>
      </c>
      <c r="X1689" s="1">
        <v>46203.777395833335</v>
      </c>
    </row>
    <row r="1690" spans="1:24">
      <c r="A1690">
        <v>1601</v>
      </c>
      <c r="B1690" t="s">
        <v>1859</v>
      </c>
      <c r="C1690" t="s">
        <v>1860</v>
      </c>
      <c r="D1690">
        <v>1200179</v>
      </c>
      <c r="E1690" t="s">
        <v>1885</v>
      </c>
      <c r="F1690">
        <v>2</v>
      </c>
      <c r="G1690" t="s">
        <v>854</v>
      </c>
      <c r="H1690" t="s">
        <v>1891</v>
      </c>
      <c r="I1690" t="s">
        <v>1887</v>
      </c>
      <c r="J1690">
        <v>1</v>
      </c>
      <c r="K1690" t="s">
        <v>1888</v>
      </c>
      <c r="L1690" s="1">
        <v>46203.776319444441</v>
      </c>
      <c r="M1690" s="1">
        <v>46203.777395833335</v>
      </c>
      <c r="N1690">
        <v>9252</v>
      </c>
      <c r="O1690" t="s">
        <v>1849</v>
      </c>
      <c r="P1690">
        <v>61</v>
      </c>
      <c r="Q1690">
        <v>6.1</v>
      </c>
      <c r="R1690" t="s">
        <v>5417</v>
      </c>
      <c r="S1690" t="s">
        <v>1851</v>
      </c>
      <c r="T1690" t="s">
        <v>1851</v>
      </c>
      <c r="U1690" t="s">
        <v>5406</v>
      </c>
      <c r="V1690" t="s">
        <v>1851</v>
      </c>
      <c r="W1690" t="s">
        <v>1851</v>
      </c>
      <c r="X1690" s="1">
        <v>46203.777395833335</v>
      </c>
    </row>
    <row r="1691" spans="1:24">
      <c r="A1691">
        <v>1602</v>
      </c>
      <c r="B1691" t="s">
        <v>1859</v>
      </c>
      <c r="C1691" t="s">
        <v>1860</v>
      </c>
      <c r="D1691">
        <v>5206602</v>
      </c>
      <c r="E1691" t="s">
        <v>1894</v>
      </c>
      <c r="F1691">
        <v>1</v>
      </c>
      <c r="G1691" t="s">
        <v>31</v>
      </c>
      <c r="H1691" t="s">
        <v>31</v>
      </c>
      <c r="I1691" t="s">
        <v>1923</v>
      </c>
      <c r="J1691">
        <v>0</v>
      </c>
      <c r="K1691" t="s">
        <v>1924</v>
      </c>
      <c r="L1691" s="1">
        <v>46203.777511574073</v>
      </c>
      <c r="M1691" s="1">
        <v>46203.777650462966</v>
      </c>
      <c r="N1691">
        <v>1214</v>
      </c>
      <c r="O1691" t="s">
        <v>1849</v>
      </c>
      <c r="P1691">
        <v>69</v>
      </c>
      <c r="Q1691">
        <v>6.9</v>
      </c>
      <c r="R1691" t="s">
        <v>1851</v>
      </c>
      <c r="S1691" t="s">
        <v>1851</v>
      </c>
      <c r="T1691" t="s">
        <v>1851</v>
      </c>
      <c r="U1691" t="s">
        <v>5418</v>
      </c>
      <c r="V1691" t="s">
        <v>1851</v>
      </c>
      <c r="W1691" t="s">
        <v>1851</v>
      </c>
      <c r="X1691" s="1">
        <v>46203.777650462966</v>
      </c>
    </row>
    <row r="1692" spans="1:24">
      <c r="A1692">
        <v>1603</v>
      </c>
      <c r="B1692" t="s">
        <v>1859</v>
      </c>
      <c r="C1692" t="s">
        <v>1860</v>
      </c>
      <c r="D1692">
        <v>2703304</v>
      </c>
      <c r="E1692" t="s">
        <v>1894</v>
      </c>
      <c r="F1692">
        <v>1</v>
      </c>
      <c r="G1692" t="s">
        <v>190</v>
      </c>
      <c r="H1692" t="s">
        <v>190</v>
      </c>
      <c r="I1692" t="s">
        <v>1979</v>
      </c>
      <c r="J1692">
        <v>0</v>
      </c>
      <c r="K1692" t="s">
        <v>1980</v>
      </c>
      <c r="L1692" s="1">
        <v>46203.777546296296</v>
      </c>
      <c r="M1692" s="1">
        <v>46203.777673611112</v>
      </c>
      <c r="N1692">
        <v>1109</v>
      </c>
      <c r="O1692" t="s">
        <v>1849</v>
      </c>
      <c r="P1692">
        <v>63</v>
      </c>
      <c r="Q1692">
        <v>6.3</v>
      </c>
      <c r="R1692" t="s">
        <v>1851</v>
      </c>
      <c r="S1692" t="s">
        <v>1851</v>
      </c>
      <c r="T1692" t="s">
        <v>1851</v>
      </c>
      <c r="U1692" t="s">
        <v>5419</v>
      </c>
      <c r="V1692" t="s">
        <v>1851</v>
      </c>
      <c r="W1692" t="s">
        <v>1851</v>
      </c>
      <c r="X1692" s="1">
        <v>46203.777673611112</v>
      </c>
    </row>
    <row r="1693" spans="1:24">
      <c r="A1693">
        <v>1604</v>
      </c>
      <c r="B1693" t="s">
        <v>1859</v>
      </c>
      <c r="C1693" t="s">
        <v>1860</v>
      </c>
      <c r="D1693">
        <v>1200179</v>
      </c>
      <c r="E1693" t="s">
        <v>1894</v>
      </c>
      <c r="F1693">
        <v>1</v>
      </c>
      <c r="G1693" t="s">
        <v>854</v>
      </c>
      <c r="H1693" t="s">
        <v>854</v>
      </c>
      <c r="I1693" t="s">
        <v>1898</v>
      </c>
      <c r="J1693">
        <v>0</v>
      </c>
      <c r="K1693" t="s">
        <v>1899</v>
      </c>
      <c r="L1693" s="1">
        <v>46203.777546296296</v>
      </c>
      <c r="M1693" s="1">
        <v>46203.777685185189</v>
      </c>
      <c r="N1693">
        <v>1222</v>
      </c>
      <c r="O1693" t="s">
        <v>1849</v>
      </c>
      <c r="P1693">
        <v>63</v>
      </c>
      <c r="Q1693">
        <v>6.3</v>
      </c>
      <c r="R1693" t="s">
        <v>1851</v>
      </c>
      <c r="S1693" t="s">
        <v>1851</v>
      </c>
      <c r="T1693" t="s">
        <v>1851</v>
      </c>
      <c r="U1693" t="s">
        <v>5420</v>
      </c>
      <c r="V1693" t="s">
        <v>1851</v>
      </c>
      <c r="W1693" t="s">
        <v>1851</v>
      </c>
      <c r="X1693" s="1">
        <v>46203.777685185189</v>
      </c>
    </row>
    <row r="1694" spans="1:24">
      <c r="A1694">
        <v>1605</v>
      </c>
      <c r="B1694" t="s">
        <v>1859</v>
      </c>
      <c r="C1694" t="s">
        <v>1860</v>
      </c>
      <c r="D1694">
        <v>2706422</v>
      </c>
      <c r="E1694" t="s">
        <v>1885</v>
      </c>
      <c r="F1694">
        <v>1</v>
      </c>
      <c r="G1694" t="s">
        <v>365</v>
      </c>
      <c r="H1694" t="s">
        <v>1986</v>
      </c>
      <c r="I1694" t="s">
        <v>1887</v>
      </c>
      <c r="J1694">
        <v>1</v>
      </c>
      <c r="K1694" t="s">
        <v>1888</v>
      </c>
      <c r="L1694" s="1">
        <v>46203.777743055558</v>
      </c>
      <c r="M1694" s="1">
        <v>46203.778148148151</v>
      </c>
      <c r="N1694">
        <v>3452</v>
      </c>
      <c r="O1694" t="s">
        <v>1849</v>
      </c>
      <c r="P1694">
        <v>58</v>
      </c>
      <c r="Q1694">
        <v>5.8</v>
      </c>
      <c r="R1694" t="s">
        <v>5421</v>
      </c>
      <c r="S1694" t="s">
        <v>1851</v>
      </c>
      <c r="T1694" t="s">
        <v>1851</v>
      </c>
      <c r="U1694" t="s">
        <v>5422</v>
      </c>
      <c r="V1694" t="s">
        <v>1851</v>
      </c>
      <c r="W1694" t="s">
        <v>1851</v>
      </c>
      <c r="X1694" s="1">
        <v>46203.778148148151</v>
      </c>
    </row>
    <row r="1695" spans="1:24">
      <c r="A1695">
        <v>1606</v>
      </c>
      <c r="B1695" t="s">
        <v>1859</v>
      </c>
      <c r="C1695" t="s">
        <v>1860</v>
      </c>
      <c r="D1695">
        <v>5207253</v>
      </c>
      <c r="E1695" t="s">
        <v>1885</v>
      </c>
      <c r="F1695">
        <v>1</v>
      </c>
      <c r="G1695" t="s">
        <v>41</v>
      </c>
      <c r="H1695" t="s">
        <v>1930</v>
      </c>
      <c r="I1695" t="s">
        <v>1887</v>
      </c>
      <c r="J1695">
        <v>1</v>
      </c>
      <c r="K1695" t="s">
        <v>1888</v>
      </c>
      <c r="L1695" s="1">
        <v>46203.777696759258</v>
      </c>
      <c r="M1695" s="1">
        <v>46203.778275462966</v>
      </c>
      <c r="N1695">
        <v>4961</v>
      </c>
      <c r="O1695" t="s">
        <v>1849</v>
      </c>
      <c r="P1695">
        <v>77</v>
      </c>
      <c r="Q1695">
        <v>7.7</v>
      </c>
      <c r="R1695" t="s">
        <v>5423</v>
      </c>
      <c r="S1695" t="s">
        <v>1851</v>
      </c>
      <c r="T1695" t="s">
        <v>1851</v>
      </c>
      <c r="U1695" t="s">
        <v>5424</v>
      </c>
      <c r="V1695" t="s">
        <v>1851</v>
      </c>
      <c r="W1695" t="s">
        <v>1851</v>
      </c>
      <c r="X1695" s="1">
        <v>46203.778275462966</v>
      </c>
    </row>
    <row r="1696" spans="1:24">
      <c r="A1696">
        <v>1607</v>
      </c>
      <c r="B1696" t="s">
        <v>1859</v>
      </c>
      <c r="C1696" t="s">
        <v>1860</v>
      </c>
      <c r="D1696">
        <v>1200393</v>
      </c>
      <c r="E1696" t="s">
        <v>1885</v>
      </c>
      <c r="F1696">
        <v>1</v>
      </c>
      <c r="G1696" t="s">
        <v>791</v>
      </c>
      <c r="H1696" t="s">
        <v>1927</v>
      </c>
      <c r="I1696" t="s">
        <v>1887</v>
      </c>
      <c r="J1696">
        <v>1</v>
      </c>
      <c r="K1696" t="s">
        <v>1888</v>
      </c>
      <c r="L1696" s="1">
        <v>46203.777766203704</v>
      </c>
      <c r="M1696" s="1">
        <v>46203.778368055559</v>
      </c>
      <c r="N1696">
        <v>5180</v>
      </c>
      <c r="O1696" t="s">
        <v>1849</v>
      </c>
      <c r="P1696">
        <v>61</v>
      </c>
      <c r="Q1696">
        <v>6.1</v>
      </c>
      <c r="R1696" t="s">
        <v>5425</v>
      </c>
      <c r="S1696" t="s">
        <v>1851</v>
      </c>
      <c r="T1696" t="s">
        <v>1851</v>
      </c>
      <c r="U1696" t="s">
        <v>5426</v>
      </c>
      <c r="V1696" t="s">
        <v>1851</v>
      </c>
      <c r="W1696" t="s">
        <v>1851</v>
      </c>
      <c r="X1696" s="1">
        <v>46203.778368055559</v>
      </c>
    </row>
    <row r="1697" spans="1:24">
      <c r="A1697">
        <v>1608</v>
      </c>
      <c r="B1697" t="s">
        <v>1859</v>
      </c>
      <c r="C1697" t="s">
        <v>1860</v>
      </c>
      <c r="D1697">
        <v>2706422</v>
      </c>
      <c r="E1697" t="s">
        <v>1894</v>
      </c>
      <c r="F1697">
        <v>1</v>
      </c>
      <c r="G1697" t="s">
        <v>365</v>
      </c>
      <c r="H1697" t="s">
        <v>365</v>
      </c>
      <c r="I1697" t="s">
        <v>1992</v>
      </c>
      <c r="J1697">
        <v>0</v>
      </c>
      <c r="K1697" t="s">
        <v>1993</v>
      </c>
      <c r="L1697" s="1">
        <v>46203.778287037036</v>
      </c>
      <c r="M1697" s="1">
        <v>46203.778391203705</v>
      </c>
      <c r="N1697">
        <v>940</v>
      </c>
      <c r="O1697" t="s">
        <v>1849</v>
      </c>
      <c r="P1697">
        <v>57</v>
      </c>
      <c r="Q1697">
        <v>5.7</v>
      </c>
      <c r="R1697" t="s">
        <v>1851</v>
      </c>
      <c r="S1697" t="s">
        <v>1851</v>
      </c>
      <c r="T1697" t="s">
        <v>1851</v>
      </c>
      <c r="U1697" t="s">
        <v>5427</v>
      </c>
      <c r="V1697" t="s">
        <v>1851</v>
      </c>
      <c r="W1697" t="s">
        <v>1851</v>
      </c>
      <c r="X1697" s="1">
        <v>46203.778391203705</v>
      </c>
    </row>
    <row r="1698" spans="1:24">
      <c r="A1698">
        <v>1609</v>
      </c>
      <c r="B1698" t="s">
        <v>1859</v>
      </c>
      <c r="C1698" t="s">
        <v>1860</v>
      </c>
      <c r="D1698">
        <v>5207253</v>
      </c>
      <c r="E1698" t="s">
        <v>1894</v>
      </c>
      <c r="F1698">
        <v>1</v>
      </c>
      <c r="G1698" t="s">
        <v>41</v>
      </c>
      <c r="H1698" t="s">
        <v>41</v>
      </c>
      <c r="I1698" t="s">
        <v>1934</v>
      </c>
      <c r="J1698">
        <v>0</v>
      </c>
      <c r="K1698" t="s">
        <v>1935</v>
      </c>
      <c r="L1698" s="1">
        <v>46203.778425925928</v>
      </c>
      <c r="M1698" s="1">
        <v>46203.778495370374</v>
      </c>
      <c r="N1698">
        <v>602</v>
      </c>
      <c r="O1698" t="s">
        <v>1849</v>
      </c>
      <c r="P1698">
        <v>78</v>
      </c>
      <c r="Q1698">
        <v>7.8</v>
      </c>
      <c r="R1698" t="s">
        <v>1851</v>
      </c>
      <c r="S1698" t="s">
        <v>1851</v>
      </c>
      <c r="T1698" t="s">
        <v>1851</v>
      </c>
      <c r="U1698" t="s">
        <v>5428</v>
      </c>
      <c r="V1698" t="s">
        <v>1851</v>
      </c>
      <c r="W1698" t="s">
        <v>1851</v>
      </c>
      <c r="X1698" s="1">
        <v>46203.778495370374</v>
      </c>
    </row>
    <row r="1699" spans="1:24">
      <c r="A1699">
        <v>1610</v>
      </c>
      <c r="B1699" t="s">
        <v>1859</v>
      </c>
      <c r="C1699" t="s">
        <v>1860</v>
      </c>
      <c r="D1699">
        <v>2708808</v>
      </c>
      <c r="E1699" t="s">
        <v>1885</v>
      </c>
      <c r="F1699">
        <v>1</v>
      </c>
      <c r="G1699" t="s">
        <v>496</v>
      </c>
      <c r="H1699" t="s">
        <v>2004</v>
      </c>
      <c r="I1699" t="s">
        <v>1887</v>
      </c>
      <c r="J1699">
        <v>1</v>
      </c>
      <c r="K1699" t="s">
        <v>1888</v>
      </c>
      <c r="L1699" s="1">
        <v>46203.778437499997</v>
      </c>
      <c r="M1699" s="1">
        <v>46203.778622685182</v>
      </c>
      <c r="N1699">
        <v>1617</v>
      </c>
      <c r="O1699" t="s">
        <v>1849</v>
      </c>
      <c r="P1699">
        <v>52</v>
      </c>
      <c r="Q1699">
        <v>5.2</v>
      </c>
      <c r="R1699" t="s">
        <v>5429</v>
      </c>
      <c r="S1699" t="s">
        <v>1851</v>
      </c>
      <c r="T1699" t="s">
        <v>1851</v>
      </c>
      <c r="U1699" t="s">
        <v>5430</v>
      </c>
      <c r="V1699" t="s">
        <v>1851</v>
      </c>
      <c r="W1699" t="s">
        <v>1851</v>
      </c>
      <c r="X1699" s="1">
        <v>46203.778622685182</v>
      </c>
    </row>
    <row r="1700" spans="1:24">
      <c r="A1700">
        <v>1611</v>
      </c>
      <c r="B1700" t="s">
        <v>1859</v>
      </c>
      <c r="C1700" t="s">
        <v>1860</v>
      </c>
      <c r="D1700">
        <v>1200393</v>
      </c>
      <c r="E1700" t="s">
        <v>1894</v>
      </c>
      <c r="F1700">
        <v>1</v>
      </c>
      <c r="G1700" t="s">
        <v>791</v>
      </c>
      <c r="H1700" t="s">
        <v>791</v>
      </c>
      <c r="I1700" t="s">
        <v>1950</v>
      </c>
      <c r="J1700">
        <v>0</v>
      </c>
      <c r="K1700" t="s">
        <v>1951</v>
      </c>
      <c r="L1700" s="1">
        <v>46203.778495370374</v>
      </c>
      <c r="M1700" s="1">
        <v>46203.778634259259</v>
      </c>
      <c r="N1700">
        <v>1209</v>
      </c>
      <c r="O1700" t="s">
        <v>1849</v>
      </c>
      <c r="P1700">
        <v>63</v>
      </c>
      <c r="Q1700">
        <v>6.3</v>
      </c>
      <c r="R1700" t="s">
        <v>1851</v>
      </c>
      <c r="S1700" t="s">
        <v>1851</v>
      </c>
      <c r="T1700" t="s">
        <v>1851</v>
      </c>
      <c r="U1700" t="s">
        <v>5431</v>
      </c>
      <c r="V1700" t="s">
        <v>1851</v>
      </c>
      <c r="W1700" t="s">
        <v>1851</v>
      </c>
      <c r="X1700" s="1">
        <v>46203.778634259259</v>
      </c>
    </row>
    <row r="1701" spans="1:24">
      <c r="A1701">
        <v>1612</v>
      </c>
      <c r="B1701" t="s">
        <v>1859</v>
      </c>
      <c r="C1701" t="s">
        <v>1860</v>
      </c>
      <c r="D1701">
        <v>1600303</v>
      </c>
      <c r="E1701" t="s">
        <v>1885</v>
      </c>
      <c r="F1701">
        <v>1</v>
      </c>
      <c r="G1701" t="s">
        <v>819</v>
      </c>
      <c r="H1701" t="s">
        <v>1959</v>
      </c>
      <c r="I1701" t="s">
        <v>1887</v>
      </c>
      <c r="J1701">
        <v>1</v>
      </c>
      <c r="K1701" t="s">
        <v>1888</v>
      </c>
      <c r="L1701" s="1">
        <v>46203.778680555559</v>
      </c>
      <c r="M1701" s="1">
        <v>46203.778831018521</v>
      </c>
      <c r="N1701">
        <v>1252</v>
      </c>
      <c r="O1701" t="s">
        <v>1849</v>
      </c>
      <c r="P1701">
        <v>92</v>
      </c>
      <c r="Q1701">
        <v>9.1999999999999993</v>
      </c>
      <c r="R1701" t="s">
        <v>5432</v>
      </c>
      <c r="S1701" t="s">
        <v>1851</v>
      </c>
      <c r="T1701" t="s">
        <v>1851</v>
      </c>
      <c r="U1701" t="s">
        <v>5433</v>
      </c>
      <c r="V1701" t="s">
        <v>1851</v>
      </c>
      <c r="W1701" t="s">
        <v>1851</v>
      </c>
      <c r="X1701" s="1">
        <v>46203.778831018521</v>
      </c>
    </row>
    <row r="1702" spans="1:24">
      <c r="A1702">
        <v>1613</v>
      </c>
      <c r="B1702" t="s">
        <v>1859</v>
      </c>
      <c r="C1702" t="s">
        <v>1860</v>
      </c>
      <c r="D1702">
        <v>2708808</v>
      </c>
      <c r="E1702" t="s">
        <v>1894</v>
      </c>
      <c r="F1702">
        <v>1</v>
      </c>
      <c r="G1702" t="s">
        <v>496</v>
      </c>
      <c r="H1702" t="s">
        <v>496</v>
      </c>
      <c r="I1702" t="s">
        <v>2010</v>
      </c>
      <c r="J1702">
        <v>0</v>
      </c>
      <c r="K1702" t="s">
        <v>2011</v>
      </c>
      <c r="L1702" s="1">
        <v>46203.778773148151</v>
      </c>
      <c r="M1702" s="1">
        <v>46203.77888888889</v>
      </c>
      <c r="N1702">
        <v>997</v>
      </c>
      <c r="O1702" t="s">
        <v>1849</v>
      </c>
      <c r="P1702">
        <v>53</v>
      </c>
      <c r="Q1702">
        <v>5.3</v>
      </c>
      <c r="R1702" t="s">
        <v>1851</v>
      </c>
      <c r="S1702" t="s">
        <v>1851</v>
      </c>
      <c r="T1702" t="s">
        <v>1851</v>
      </c>
      <c r="U1702" t="s">
        <v>5434</v>
      </c>
      <c r="V1702" t="s">
        <v>1851</v>
      </c>
      <c r="W1702" t="s">
        <v>1851</v>
      </c>
      <c r="X1702" s="1">
        <v>46203.77888888889</v>
      </c>
    </row>
    <row r="1703" spans="1:24">
      <c r="A1703">
        <v>1614</v>
      </c>
      <c r="B1703" t="s">
        <v>1859</v>
      </c>
      <c r="C1703" t="s">
        <v>1860</v>
      </c>
      <c r="D1703">
        <v>5208806</v>
      </c>
      <c r="E1703" t="s">
        <v>1885</v>
      </c>
      <c r="F1703">
        <v>1</v>
      </c>
      <c r="G1703" t="s">
        <v>122</v>
      </c>
      <c r="H1703" t="s">
        <v>1940</v>
      </c>
      <c r="I1703" t="s">
        <v>1887</v>
      </c>
      <c r="J1703">
        <v>1</v>
      </c>
      <c r="K1703" t="s">
        <v>1888</v>
      </c>
      <c r="L1703" s="1">
        <v>46203.778564814813</v>
      </c>
      <c r="M1703" s="1">
        <v>46203.779016203705</v>
      </c>
      <c r="N1703">
        <v>3885</v>
      </c>
      <c r="O1703" t="s">
        <v>1849</v>
      </c>
      <c r="P1703">
        <v>70</v>
      </c>
      <c r="Q1703">
        <v>7</v>
      </c>
      <c r="R1703" t="s">
        <v>5435</v>
      </c>
      <c r="S1703" t="s">
        <v>1851</v>
      </c>
      <c r="T1703" t="s">
        <v>1851</v>
      </c>
      <c r="U1703" t="s">
        <v>5436</v>
      </c>
      <c r="V1703" t="s">
        <v>1851</v>
      </c>
      <c r="W1703" t="s">
        <v>1851</v>
      </c>
      <c r="X1703" s="1">
        <v>46203.779016203705</v>
      </c>
    </row>
    <row r="1704" spans="1:24">
      <c r="A1704">
        <v>1615</v>
      </c>
      <c r="B1704" t="s">
        <v>1859</v>
      </c>
      <c r="C1704" t="s">
        <v>1860</v>
      </c>
      <c r="D1704">
        <v>2900603</v>
      </c>
      <c r="E1704" t="s">
        <v>1885</v>
      </c>
      <c r="F1704">
        <v>1</v>
      </c>
      <c r="G1704" t="s">
        <v>196</v>
      </c>
      <c r="H1704" t="s">
        <v>2022</v>
      </c>
      <c r="I1704" t="s">
        <v>1887</v>
      </c>
      <c r="J1704">
        <v>1</v>
      </c>
      <c r="K1704" t="s">
        <v>1888</v>
      </c>
      <c r="L1704" s="1">
        <v>46203.778935185182</v>
      </c>
      <c r="M1704" s="1">
        <v>46203.779143518521</v>
      </c>
      <c r="N1704">
        <v>1789</v>
      </c>
      <c r="O1704" t="s">
        <v>1849</v>
      </c>
      <c r="P1704">
        <v>59</v>
      </c>
      <c r="Q1704">
        <v>5.9</v>
      </c>
      <c r="R1704" t="s">
        <v>5437</v>
      </c>
      <c r="S1704" t="s">
        <v>1851</v>
      </c>
      <c r="T1704" t="s">
        <v>1851</v>
      </c>
      <c r="U1704" t="s">
        <v>5438</v>
      </c>
      <c r="V1704" t="s">
        <v>1851</v>
      </c>
      <c r="W1704" t="s">
        <v>1851</v>
      </c>
      <c r="X1704" s="1">
        <v>46203.779143518521</v>
      </c>
    </row>
    <row r="1705" spans="1:24">
      <c r="A1705">
        <v>1616</v>
      </c>
      <c r="B1705" t="s">
        <v>1859</v>
      </c>
      <c r="C1705" t="s">
        <v>1860</v>
      </c>
      <c r="D1705">
        <v>5208806</v>
      </c>
      <c r="E1705" t="s">
        <v>1894</v>
      </c>
      <c r="F1705">
        <v>1</v>
      </c>
      <c r="G1705" t="s">
        <v>122</v>
      </c>
      <c r="H1705" t="s">
        <v>122</v>
      </c>
      <c r="I1705" t="s">
        <v>1947</v>
      </c>
      <c r="J1705">
        <v>0</v>
      </c>
      <c r="K1705" t="s">
        <v>1948</v>
      </c>
      <c r="L1705" s="1">
        <v>46203.779166666667</v>
      </c>
      <c r="M1705" s="1">
        <v>46203.779270833336</v>
      </c>
      <c r="N1705">
        <v>977</v>
      </c>
      <c r="O1705" t="s">
        <v>1849</v>
      </c>
      <c r="P1705">
        <v>72</v>
      </c>
      <c r="Q1705">
        <v>7.2</v>
      </c>
      <c r="R1705" t="s">
        <v>1851</v>
      </c>
      <c r="S1705" t="s">
        <v>1851</v>
      </c>
      <c r="T1705" t="s">
        <v>1851</v>
      </c>
      <c r="U1705" t="s">
        <v>5439</v>
      </c>
      <c r="V1705" t="s">
        <v>1851</v>
      </c>
      <c r="W1705" t="s">
        <v>1851</v>
      </c>
      <c r="X1705" s="1">
        <v>46203.779270833336</v>
      </c>
    </row>
    <row r="1706" spans="1:24">
      <c r="A1706">
        <v>1617</v>
      </c>
      <c r="B1706" t="s">
        <v>1859</v>
      </c>
      <c r="C1706" t="s">
        <v>1860</v>
      </c>
      <c r="D1706">
        <v>1600303</v>
      </c>
      <c r="E1706" t="s">
        <v>1894</v>
      </c>
      <c r="F1706">
        <v>1</v>
      </c>
      <c r="G1706" t="s">
        <v>819</v>
      </c>
      <c r="H1706" t="s">
        <v>1968</v>
      </c>
      <c r="I1706" t="s">
        <v>1969</v>
      </c>
      <c r="J1706">
        <v>1</v>
      </c>
      <c r="K1706" t="s">
        <v>1970</v>
      </c>
      <c r="L1706" s="1">
        <v>46203.778969907406</v>
      </c>
      <c r="M1706" s="1">
        <v>46203.779282407406</v>
      </c>
      <c r="N1706">
        <v>2704</v>
      </c>
      <c r="O1706" t="s">
        <v>1852</v>
      </c>
      <c r="R1706" t="s">
        <v>1851</v>
      </c>
      <c r="S1706" t="s">
        <v>1851</v>
      </c>
      <c r="T1706" t="s">
        <v>1851</v>
      </c>
      <c r="U1706" t="s">
        <v>5440</v>
      </c>
      <c r="V1706" t="s">
        <v>1851</v>
      </c>
      <c r="W1706" t="s">
        <v>1851</v>
      </c>
      <c r="X1706" s="1">
        <v>46203.779282407406</v>
      </c>
    </row>
    <row r="1707" spans="1:24">
      <c r="A1707">
        <v>1618</v>
      </c>
      <c r="B1707" t="s">
        <v>1859</v>
      </c>
      <c r="C1707" t="s">
        <v>1860</v>
      </c>
      <c r="D1707">
        <v>2900603</v>
      </c>
      <c r="E1707" t="s">
        <v>1894</v>
      </c>
      <c r="F1707">
        <v>1</v>
      </c>
      <c r="G1707" t="s">
        <v>196</v>
      </c>
      <c r="H1707" t="s">
        <v>196</v>
      </c>
      <c r="I1707" t="s">
        <v>2031</v>
      </c>
      <c r="J1707">
        <v>0</v>
      </c>
      <c r="K1707" t="s">
        <v>2032</v>
      </c>
      <c r="L1707" s="1">
        <v>46203.779270833336</v>
      </c>
      <c r="M1707" s="1">
        <v>46203.779398148145</v>
      </c>
      <c r="N1707">
        <v>1076</v>
      </c>
      <c r="O1707" t="s">
        <v>1849</v>
      </c>
      <c r="P1707">
        <v>61</v>
      </c>
      <c r="Q1707">
        <v>6.1</v>
      </c>
      <c r="R1707" t="s">
        <v>1851</v>
      </c>
      <c r="S1707" t="s">
        <v>1851</v>
      </c>
      <c r="T1707" t="s">
        <v>1851</v>
      </c>
      <c r="U1707" t="s">
        <v>5441</v>
      </c>
      <c r="V1707" t="s">
        <v>1851</v>
      </c>
      <c r="W1707" t="s">
        <v>1851</v>
      </c>
      <c r="X1707" s="1">
        <v>46203.779398148145</v>
      </c>
    </row>
    <row r="1708" spans="1:24">
      <c r="A1708">
        <v>1619</v>
      </c>
      <c r="B1708" t="s">
        <v>1859</v>
      </c>
      <c r="C1708" t="s">
        <v>1860</v>
      </c>
      <c r="D1708">
        <v>1600303</v>
      </c>
      <c r="E1708" t="s">
        <v>1894</v>
      </c>
      <c r="F1708">
        <v>2</v>
      </c>
      <c r="G1708" t="s">
        <v>819</v>
      </c>
      <c r="H1708" t="s">
        <v>1968</v>
      </c>
      <c r="I1708" t="s">
        <v>1969</v>
      </c>
      <c r="J1708">
        <v>1</v>
      </c>
      <c r="K1708" t="s">
        <v>1970</v>
      </c>
      <c r="L1708" s="1">
        <v>46203.779421296298</v>
      </c>
      <c r="M1708" s="1">
        <v>46203.779560185183</v>
      </c>
      <c r="N1708">
        <v>1200</v>
      </c>
      <c r="O1708" t="s">
        <v>1852</v>
      </c>
      <c r="R1708" t="s">
        <v>1851</v>
      </c>
      <c r="S1708" t="s">
        <v>1851</v>
      </c>
      <c r="T1708" t="s">
        <v>1851</v>
      </c>
      <c r="U1708" t="s">
        <v>5442</v>
      </c>
      <c r="V1708" t="s">
        <v>1851</v>
      </c>
      <c r="W1708" t="s">
        <v>1851</v>
      </c>
      <c r="X1708" s="1">
        <v>46203.779560185183</v>
      </c>
    </row>
    <row r="1709" spans="1:24">
      <c r="A1709">
        <v>1620</v>
      </c>
      <c r="B1709" t="s">
        <v>1859</v>
      </c>
      <c r="C1709" t="s">
        <v>1860</v>
      </c>
      <c r="D1709">
        <v>2901106</v>
      </c>
      <c r="E1709" t="s">
        <v>1885</v>
      </c>
      <c r="F1709">
        <v>1</v>
      </c>
      <c r="G1709" t="s">
        <v>531</v>
      </c>
      <c r="H1709" t="s">
        <v>2042</v>
      </c>
      <c r="I1709" t="s">
        <v>1887</v>
      </c>
      <c r="J1709">
        <v>1</v>
      </c>
      <c r="K1709" t="s">
        <v>1888</v>
      </c>
      <c r="L1709" s="1">
        <v>46203.779444444444</v>
      </c>
      <c r="M1709" s="1">
        <v>46203.77957175926</v>
      </c>
      <c r="N1709">
        <v>1092</v>
      </c>
      <c r="O1709" t="s">
        <v>1849</v>
      </c>
      <c r="P1709">
        <v>72</v>
      </c>
      <c r="Q1709">
        <v>7.2</v>
      </c>
      <c r="R1709" t="s">
        <v>5443</v>
      </c>
      <c r="S1709" t="s">
        <v>1851</v>
      </c>
      <c r="T1709" t="s">
        <v>1851</v>
      </c>
      <c r="U1709" t="s">
        <v>5444</v>
      </c>
      <c r="V1709" t="s">
        <v>1851</v>
      </c>
      <c r="W1709" t="s">
        <v>1851</v>
      </c>
      <c r="X1709" s="1">
        <v>46203.77957175926</v>
      </c>
    </row>
    <row r="1710" spans="1:24">
      <c r="A1710">
        <v>1621</v>
      </c>
      <c r="B1710" t="s">
        <v>1859</v>
      </c>
      <c r="C1710" t="s">
        <v>1860</v>
      </c>
      <c r="D1710">
        <v>2901106</v>
      </c>
      <c r="E1710" t="s">
        <v>1894</v>
      </c>
      <c r="F1710">
        <v>1</v>
      </c>
      <c r="G1710" t="s">
        <v>531</v>
      </c>
      <c r="H1710" t="s">
        <v>531</v>
      </c>
      <c r="I1710" t="s">
        <v>2048</v>
      </c>
      <c r="J1710">
        <v>0</v>
      </c>
      <c r="K1710" t="s">
        <v>5445</v>
      </c>
      <c r="L1710" s="1">
        <v>46203.779710648145</v>
      </c>
      <c r="M1710" s="1">
        <v>46203.779756944445</v>
      </c>
      <c r="N1710">
        <v>361</v>
      </c>
      <c r="O1710" t="s">
        <v>1849</v>
      </c>
      <c r="P1710">
        <v>69</v>
      </c>
      <c r="Q1710">
        <v>6.9</v>
      </c>
      <c r="R1710" t="s">
        <v>1851</v>
      </c>
      <c r="S1710" t="s">
        <v>1851</v>
      </c>
      <c r="T1710" t="s">
        <v>1851</v>
      </c>
      <c r="U1710" t="s">
        <v>5446</v>
      </c>
      <c r="V1710" t="s">
        <v>1851</v>
      </c>
      <c r="W1710" t="s">
        <v>1851</v>
      </c>
      <c r="X1710" s="1">
        <v>46203.779756944445</v>
      </c>
    </row>
    <row r="1711" spans="1:24">
      <c r="A1711">
        <v>1622</v>
      </c>
      <c r="B1711" t="s">
        <v>1859</v>
      </c>
      <c r="C1711" t="s">
        <v>1860</v>
      </c>
      <c r="D1711">
        <v>1600303</v>
      </c>
      <c r="E1711" t="s">
        <v>1894</v>
      </c>
      <c r="F1711">
        <v>3</v>
      </c>
      <c r="G1711" t="s">
        <v>819</v>
      </c>
      <c r="H1711" t="s">
        <v>1968</v>
      </c>
      <c r="I1711" t="s">
        <v>1969</v>
      </c>
      <c r="J1711">
        <v>1</v>
      </c>
      <c r="K1711" t="s">
        <v>1970</v>
      </c>
      <c r="L1711" s="1">
        <v>46203.779780092591</v>
      </c>
      <c r="M1711" s="1">
        <v>46203.779907407406</v>
      </c>
      <c r="N1711">
        <v>1183</v>
      </c>
      <c r="O1711" t="s">
        <v>1852</v>
      </c>
      <c r="R1711" t="s">
        <v>1851</v>
      </c>
      <c r="S1711" t="s">
        <v>1851</v>
      </c>
      <c r="T1711" t="s">
        <v>1851</v>
      </c>
      <c r="U1711" t="s">
        <v>5447</v>
      </c>
      <c r="V1711" t="s">
        <v>1851</v>
      </c>
      <c r="W1711" t="s">
        <v>1851</v>
      </c>
      <c r="X1711" s="1">
        <v>46203.779907407406</v>
      </c>
    </row>
    <row r="1712" spans="1:24">
      <c r="A1712">
        <v>1623</v>
      </c>
      <c r="B1712" t="s">
        <v>1859</v>
      </c>
      <c r="C1712" t="s">
        <v>1860</v>
      </c>
      <c r="D1712">
        <v>2902500</v>
      </c>
      <c r="E1712" t="s">
        <v>1885</v>
      </c>
      <c r="F1712">
        <v>1</v>
      </c>
      <c r="G1712" t="s">
        <v>526</v>
      </c>
      <c r="H1712" t="s">
        <v>2058</v>
      </c>
      <c r="I1712" t="s">
        <v>1887</v>
      </c>
      <c r="J1712">
        <v>1</v>
      </c>
      <c r="K1712" t="s">
        <v>1888</v>
      </c>
      <c r="L1712" s="1">
        <v>46203.779791666668</v>
      </c>
      <c r="M1712" s="1">
        <v>46203.780185185184</v>
      </c>
      <c r="N1712">
        <v>3406</v>
      </c>
      <c r="O1712" t="s">
        <v>1849</v>
      </c>
      <c r="P1712">
        <v>55</v>
      </c>
      <c r="Q1712">
        <v>5.5</v>
      </c>
      <c r="R1712" t="s">
        <v>5448</v>
      </c>
      <c r="S1712" t="s">
        <v>1851</v>
      </c>
      <c r="T1712" t="s">
        <v>1851</v>
      </c>
      <c r="U1712" t="s">
        <v>5449</v>
      </c>
      <c r="V1712" t="s">
        <v>1851</v>
      </c>
      <c r="W1712" t="s">
        <v>1851</v>
      </c>
      <c r="X1712" s="1">
        <v>46203.780185185184</v>
      </c>
    </row>
    <row r="1713" spans="1:24">
      <c r="A1713">
        <v>1624</v>
      </c>
      <c r="B1713" t="s">
        <v>1859</v>
      </c>
      <c r="C1713" t="s">
        <v>1860</v>
      </c>
      <c r="D1713">
        <v>5209457</v>
      </c>
      <c r="E1713" t="s">
        <v>1885</v>
      </c>
      <c r="F1713">
        <v>1</v>
      </c>
      <c r="G1713" t="s">
        <v>151</v>
      </c>
      <c r="H1713" t="s">
        <v>1956</v>
      </c>
      <c r="I1713" t="s">
        <v>1887</v>
      </c>
      <c r="J1713">
        <v>1</v>
      </c>
      <c r="K1713" t="s">
        <v>1888</v>
      </c>
      <c r="L1713" s="1">
        <v>46203.779351851852</v>
      </c>
      <c r="M1713" s="1">
        <v>46203.78019675926</v>
      </c>
      <c r="N1713">
        <v>7284</v>
      </c>
      <c r="O1713" t="s">
        <v>1849</v>
      </c>
      <c r="P1713">
        <v>74</v>
      </c>
      <c r="Q1713">
        <v>7.4</v>
      </c>
      <c r="R1713" t="s">
        <v>5450</v>
      </c>
      <c r="S1713" t="s">
        <v>1851</v>
      </c>
      <c r="T1713" t="s">
        <v>1851</v>
      </c>
      <c r="U1713" t="s">
        <v>5451</v>
      </c>
      <c r="V1713" t="s">
        <v>1851</v>
      </c>
      <c r="W1713" t="s">
        <v>1851</v>
      </c>
      <c r="X1713" s="1">
        <v>46203.78019675926</v>
      </c>
    </row>
    <row r="1714" spans="1:24">
      <c r="A1714">
        <v>1625</v>
      </c>
      <c r="B1714" t="s">
        <v>1859</v>
      </c>
      <c r="C1714" t="s">
        <v>1860</v>
      </c>
      <c r="D1714">
        <v>1600550</v>
      </c>
      <c r="E1714" t="s">
        <v>1885</v>
      </c>
      <c r="F1714">
        <v>1</v>
      </c>
      <c r="G1714" t="s">
        <v>770</v>
      </c>
      <c r="H1714" t="s">
        <v>1995</v>
      </c>
      <c r="I1714" t="s">
        <v>1887</v>
      </c>
      <c r="J1714">
        <v>1</v>
      </c>
      <c r="K1714" t="s">
        <v>1888</v>
      </c>
      <c r="L1714" s="1">
        <v>46203.779965277776</v>
      </c>
      <c r="M1714" s="1">
        <v>46203.780324074076</v>
      </c>
      <c r="N1714">
        <v>3148</v>
      </c>
      <c r="O1714" t="s">
        <v>1849</v>
      </c>
      <c r="P1714">
        <v>65</v>
      </c>
      <c r="Q1714">
        <v>6.5</v>
      </c>
      <c r="R1714" t="s">
        <v>5452</v>
      </c>
      <c r="S1714" t="s">
        <v>1851</v>
      </c>
      <c r="T1714" t="s">
        <v>1851</v>
      </c>
      <c r="U1714" t="s">
        <v>5453</v>
      </c>
      <c r="V1714" t="s">
        <v>1851</v>
      </c>
      <c r="W1714" t="s">
        <v>1851</v>
      </c>
      <c r="X1714" s="1">
        <v>46203.780324074076</v>
      </c>
    </row>
    <row r="1715" spans="1:24">
      <c r="A1715">
        <v>1626</v>
      </c>
      <c r="B1715" t="s">
        <v>1859</v>
      </c>
      <c r="C1715" t="s">
        <v>1860</v>
      </c>
      <c r="D1715">
        <v>2902500</v>
      </c>
      <c r="E1715" t="s">
        <v>1894</v>
      </c>
      <c r="F1715">
        <v>1</v>
      </c>
      <c r="G1715" t="s">
        <v>526</v>
      </c>
      <c r="H1715" t="s">
        <v>526</v>
      </c>
      <c r="I1715" t="s">
        <v>2067</v>
      </c>
      <c r="J1715">
        <v>0</v>
      </c>
      <c r="K1715" t="s">
        <v>2068</v>
      </c>
      <c r="L1715" s="1">
        <v>46203.780324074076</v>
      </c>
      <c r="M1715" s="1">
        <v>46203.780393518522</v>
      </c>
      <c r="N1715">
        <v>529</v>
      </c>
      <c r="O1715" t="s">
        <v>1849</v>
      </c>
      <c r="P1715">
        <v>63</v>
      </c>
      <c r="Q1715">
        <v>6.3</v>
      </c>
      <c r="R1715" t="s">
        <v>1851</v>
      </c>
      <c r="S1715" t="s">
        <v>1851</v>
      </c>
      <c r="T1715" t="s">
        <v>1851</v>
      </c>
      <c r="U1715" t="s">
        <v>5454</v>
      </c>
      <c r="V1715" t="s">
        <v>1851</v>
      </c>
      <c r="W1715" t="s">
        <v>1851</v>
      </c>
      <c r="X1715" s="1">
        <v>46203.780393518522</v>
      </c>
    </row>
    <row r="1716" spans="1:24">
      <c r="A1716">
        <v>1627</v>
      </c>
      <c r="B1716" t="s">
        <v>1859</v>
      </c>
      <c r="C1716" t="s">
        <v>1860</v>
      </c>
      <c r="D1716">
        <v>5209457</v>
      </c>
      <c r="E1716" t="s">
        <v>1894</v>
      </c>
      <c r="F1716">
        <v>1</v>
      </c>
      <c r="G1716" t="s">
        <v>151</v>
      </c>
      <c r="H1716" t="s">
        <v>151</v>
      </c>
      <c r="I1716" t="s">
        <v>1965</v>
      </c>
      <c r="J1716">
        <v>0</v>
      </c>
      <c r="K1716" t="s">
        <v>1966</v>
      </c>
      <c r="L1716" s="1">
        <v>46203.780324074076</v>
      </c>
      <c r="M1716" s="1">
        <v>46203.780393518522</v>
      </c>
      <c r="N1716">
        <v>633</v>
      </c>
      <c r="O1716" t="s">
        <v>1849</v>
      </c>
      <c r="P1716">
        <v>72</v>
      </c>
      <c r="Q1716">
        <v>7.2</v>
      </c>
      <c r="R1716" t="s">
        <v>1851</v>
      </c>
      <c r="S1716" t="s">
        <v>1851</v>
      </c>
      <c r="T1716" t="s">
        <v>1851</v>
      </c>
      <c r="U1716" t="s">
        <v>5455</v>
      </c>
      <c r="V1716" t="s">
        <v>1851</v>
      </c>
      <c r="W1716" t="s">
        <v>1851</v>
      </c>
      <c r="X1716" s="1">
        <v>46203.780393518522</v>
      </c>
    </row>
    <row r="1717" spans="1:24">
      <c r="A1717">
        <v>1628</v>
      </c>
      <c r="B1717" t="s">
        <v>1859</v>
      </c>
      <c r="C1717" t="s">
        <v>1860</v>
      </c>
      <c r="D1717">
        <v>1600550</v>
      </c>
      <c r="E1717" t="s">
        <v>1894</v>
      </c>
      <c r="F1717">
        <v>1</v>
      </c>
      <c r="G1717" t="s">
        <v>770</v>
      </c>
      <c r="H1717" t="s">
        <v>770</v>
      </c>
      <c r="I1717" t="s">
        <v>2001</v>
      </c>
      <c r="J1717">
        <v>0</v>
      </c>
      <c r="K1717" t="s">
        <v>2002</v>
      </c>
      <c r="L1717" s="1">
        <v>46203.780451388891</v>
      </c>
      <c r="M1717" s="1">
        <v>46203.780601851853</v>
      </c>
      <c r="N1717">
        <v>1231</v>
      </c>
      <c r="O1717" t="s">
        <v>1849</v>
      </c>
      <c r="P1717">
        <v>68</v>
      </c>
      <c r="Q1717">
        <v>6.8</v>
      </c>
      <c r="R1717" t="s">
        <v>1851</v>
      </c>
      <c r="S1717" t="s">
        <v>1851</v>
      </c>
      <c r="T1717" t="s">
        <v>1851</v>
      </c>
      <c r="U1717" t="s">
        <v>5456</v>
      </c>
      <c r="V1717" t="s">
        <v>1851</v>
      </c>
      <c r="W1717" t="s">
        <v>1851</v>
      </c>
      <c r="X1717" s="1">
        <v>46203.780601851853</v>
      </c>
    </row>
    <row r="1718" spans="1:24">
      <c r="A1718">
        <v>1629</v>
      </c>
      <c r="B1718" t="s">
        <v>1859</v>
      </c>
      <c r="C1718" t="s">
        <v>1860</v>
      </c>
      <c r="D1718">
        <v>5210802</v>
      </c>
      <c r="E1718" t="s">
        <v>1885</v>
      </c>
      <c r="F1718">
        <v>1</v>
      </c>
      <c r="G1718" t="s">
        <v>67</v>
      </c>
      <c r="H1718" t="s">
        <v>1975</v>
      </c>
      <c r="I1718" t="s">
        <v>1887</v>
      </c>
      <c r="J1718">
        <v>1</v>
      </c>
      <c r="K1718" t="s">
        <v>1888</v>
      </c>
      <c r="L1718" s="1">
        <v>46203.780439814815</v>
      </c>
      <c r="M1718" s="1">
        <v>46203.78087962963</v>
      </c>
      <c r="N1718">
        <v>3723</v>
      </c>
      <c r="O1718" t="s">
        <v>1849</v>
      </c>
      <c r="P1718">
        <v>73</v>
      </c>
      <c r="Q1718">
        <v>7.3</v>
      </c>
      <c r="R1718" t="s">
        <v>5457</v>
      </c>
      <c r="S1718" t="s">
        <v>1851</v>
      </c>
      <c r="T1718" t="s">
        <v>1851</v>
      </c>
      <c r="U1718" t="s">
        <v>5458</v>
      </c>
      <c r="V1718" t="s">
        <v>1851</v>
      </c>
      <c r="W1718" t="s">
        <v>1851</v>
      </c>
      <c r="X1718" s="1">
        <v>46203.78087962963</v>
      </c>
    </row>
    <row r="1719" spans="1:24">
      <c r="A1719">
        <v>1630</v>
      </c>
      <c r="B1719" t="s">
        <v>1859</v>
      </c>
      <c r="C1719" t="s">
        <v>1860</v>
      </c>
      <c r="D1719">
        <v>2903201</v>
      </c>
      <c r="E1719" t="s">
        <v>1885</v>
      </c>
      <c r="F1719">
        <v>1</v>
      </c>
      <c r="G1719" t="s">
        <v>456</v>
      </c>
      <c r="H1719" t="s">
        <v>2074</v>
      </c>
      <c r="I1719" t="s">
        <v>1887</v>
      </c>
      <c r="J1719">
        <v>1</v>
      </c>
      <c r="K1719" t="s">
        <v>1888</v>
      </c>
      <c r="L1719" s="1">
        <v>46203.780439814815</v>
      </c>
      <c r="M1719" s="1">
        <v>46203.781006944446</v>
      </c>
      <c r="N1719">
        <v>4880</v>
      </c>
      <c r="O1719" t="s">
        <v>1849</v>
      </c>
      <c r="P1719">
        <v>64</v>
      </c>
      <c r="Q1719">
        <v>6.4</v>
      </c>
      <c r="R1719" t="s">
        <v>5459</v>
      </c>
      <c r="S1719" t="s">
        <v>1851</v>
      </c>
      <c r="T1719" t="s">
        <v>1851</v>
      </c>
      <c r="U1719" t="s">
        <v>5460</v>
      </c>
      <c r="V1719" t="s">
        <v>1851</v>
      </c>
      <c r="W1719" t="s">
        <v>1851</v>
      </c>
      <c r="X1719" s="1">
        <v>46203.781006944446</v>
      </c>
    </row>
    <row r="1720" spans="1:24">
      <c r="A1720">
        <v>1631</v>
      </c>
      <c r="B1720" t="s">
        <v>1859</v>
      </c>
      <c r="C1720" t="s">
        <v>1860</v>
      </c>
      <c r="D1720">
        <v>1600709</v>
      </c>
      <c r="E1720" t="s">
        <v>1885</v>
      </c>
      <c r="F1720">
        <v>1</v>
      </c>
      <c r="G1720" t="s">
        <v>786</v>
      </c>
      <c r="H1720" t="s">
        <v>2013</v>
      </c>
      <c r="I1720" t="s">
        <v>1887</v>
      </c>
      <c r="J1720">
        <v>1</v>
      </c>
      <c r="K1720" t="s">
        <v>1888</v>
      </c>
      <c r="L1720" s="1">
        <v>46203.780636574076</v>
      </c>
      <c r="M1720" s="1">
        <v>46203.781006944446</v>
      </c>
      <c r="N1720">
        <v>3160</v>
      </c>
      <c r="O1720" t="s">
        <v>1849</v>
      </c>
      <c r="P1720">
        <v>59</v>
      </c>
      <c r="Q1720">
        <v>5.9</v>
      </c>
      <c r="R1720" t="s">
        <v>5461</v>
      </c>
      <c r="S1720" t="s">
        <v>1851</v>
      </c>
      <c r="T1720" t="s">
        <v>1851</v>
      </c>
      <c r="U1720" t="s">
        <v>5462</v>
      </c>
      <c r="V1720" t="s">
        <v>1851</v>
      </c>
      <c r="W1720" t="s">
        <v>1851</v>
      </c>
      <c r="X1720" s="1">
        <v>46203.781006944446</v>
      </c>
    </row>
    <row r="1721" spans="1:24">
      <c r="A1721">
        <v>1632</v>
      </c>
      <c r="B1721" t="s">
        <v>1859</v>
      </c>
      <c r="C1721" t="s">
        <v>1860</v>
      </c>
      <c r="D1721">
        <v>5210802</v>
      </c>
      <c r="E1721" t="s">
        <v>1894</v>
      </c>
      <c r="F1721">
        <v>1</v>
      </c>
      <c r="G1721" t="s">
        <v>67</v>
      </c>
      <c r="H1721" t="s">
        <v>67</v>
      </c>
      <c r="I1721" t="s">
        <v>1982</v>
      </c>
      <c r="J1721">
        <v>0</v>
      </c>
      <c r="K1721" t="s">
        <v>1983</v>
      </c>
      <c r="L1721" s="1">
        <v>46203.781006944446</v>
      </c>
      <c r="M1721" s="1">
        <v>46203.781076388892</v>
      </c>
      <c r="N1721">
        <v>628</v>
      </c>
      <c r="O1721" t="s">
        <v>1849</v>
      </c>
      <c r="P1721">
        <v>71</v>
      </c>
      <c r="Q1721">
        <v>7.1</v>
      </c>
      <c r="R1721" t="s">
        <v>1851</v>
      </c>
      <c r="S1721" t="s">
        <v>1851</v>
      </c>
      <c r="T1721" t="s">
        <v>1851</v>
      </c>
      <c r="U1721" t="s">
        <v>5463</v>
      </c>
      <c r="V1721" t="s">
        <v>1851</v>
      </c>
      <c r="W1721" t="s">
        <v>1851</v>
      </c>
      <c r="X1721" s="1">
        <v>46203.781076388892</v>
      </c>
    </row>
    <row r="1722" spans="1:24">
      <c r="A1722">
        <v>1633</v>
      </c>
      <c r="B1722" t="s">
        <v>1859</v>
      </c>
      <c r="C1722" t="s">
        <v>1860</v>
      </c>
      <c r="D1722">
        <v>1600709</v>
      </c>
      <c r="E1722" t="s">
        <v>1894</v>
      </c>
      <c r="F1722">
        <v>1</v>
      </c>
      <c r="G1722" t="s">
        <v>786</v>
      </c>
      <c r="H1722" t="s">
        <v>786</v>
      </c>
      <c r="I1722" t="s">
        <v>2019</v>
      </c>
      <c r="J1722">
        <v>0</v>
      </c>
      <c r="K1722" t="s">
        <v>2020</v>
      </c>
      <c r="L1722" s="1">
        <v>46203.781134259261</v>
      </c>
      <c r="M1722" s="1">
        <v>46203.78125</v>
      </c>
      <c r="N1722">
        <v>1034</v>
      </c>
      <c r="O1722" t="s">
        <v>1849</v>
      </c>
      <c r="P1722">
        <v>66</v>
      </c>
      <c r="Q1722">
        <v>6.6</v>
      </c>
      <c r="R1722" t="s">
        <v>1851</v>
      </c>
      <c r="S1722" t="s">
        <v>1851</v>
      </c>
      <c r="T1722" t="s">
        <v>1851</v>
      </c>
      <c r="U1722" t="s">
        <v>5464</v>
      </c>
      <c r="V1722" t="s">
        <v>1851</v>
      </c>
      <c r="W1722" t="s">
        <v>1851</v>
      </c>
      <c r="X1722" s="1">
        <v>46203.78125</v>
      </c>
    </row>
    <row r="1723" spans="1:24">
      <c r="A1723">
        <v>1634</v>
      </c>
      <c r="B1723" t="s">
        <v>1859</v>
      </c>
      <c r="C1723" t="s">
        <v>1860</v>
      </c>
      <c r="D1723">
        <v>2903201</v>
      </c>
      <c r="E1723" t="s">
        <v>1894</v>
      </c>
      <c r="F1723">
        <v>1</v>
      </c>
      <c r="G1723" t="s">
        <v>456</v>
      </c>
      <c r="H1723" t="s">
        <v>456</v>
      </c>
      <c r="I1723" t="s">
        <v>2080</v>
      </c>
      <c r="J1723">
        <v>0</v>
      </c>
      <c r="K1723" t="s">
        <v>2081</v>
      </c>
      <c r="L1723" s="1">
        <v>46203.781157407408</v>
      </c>
      <c r="M1723" s="1">
        <v>46203.7812962963</v>
      </c>
      <c r="N1723">
        <v>1191</v>
      </c>
      <c r="O1723" t="s">
        <v>1849</v>
      </c>
      <c r="P1723">
        <v>66</v>
      </c>
      <c r="Q1723">
        <v>6.6</v>
      </c>
      <c r="R1723" t="s">
        <v>1851</v>
      </c>
      <c r="S1723" t="s">
        <v>1851</v>
      </c>
      <c r="T1723" t="s">
        <v>1851</v>
      </c>
      <c r="U1723" t="s">
        <v>5465</v>
      </c>
      <c r="V1723" t="s">
        <v>1851</v>
      </c>
      <c r="W1723" t="s">
        <v>1851</v>
      </c>
      <c r="X1723" s="1">
        <v>46203.7812962963</v>
      </c>
    </row>
    <row r="1724" spans="1:24">
      <c r="A1724">
        <v>1635</v>
      </c>
      <c r="B1724" t="s">
        <v>1859</v>
      </c>
      <c r="C1724" t="s">
        <v>1860</v>
      </c>
      <c r="D1724">
        <v>5211800</v>
      </c>
      <c r="E1724" t="s">
        <v>1885</v>
      </c>
      <c r="F1724">
        <v>1</v>
      </c>
      <c r="G1724" t="s">
        <v>117</v>
      </c>
      <c r="H1724" t="s">
        <v>1989</v>
      </c>
      <c r="I1724" t="s">
        <v>1887</v>
      </c>
      <c r="J1724">
        <v>1</v>
      </c>
      <c r="K1724" t="s">
        <v>1888</v>
      </c>
      <c r="L1724" s="1">
        <v>46203.781122685185</v>
      </c>
      <c r="M1724" s="1">
        <v>46203.781423611108</v>
      </c>
      <c r="N1724">
        <v>2564</v>
      </c>
      <c r="O1724" t="s">
        <v>1849</v>
      </c>
      <c r="P1724">
        <v>70</v>
      </c>
      <c r="Q1724">
        <v>7</v>
      </c>
      <c r="R1724" t="s">
        <v>5466</v>
      </c>
      <c r="S1724" t="s">
        <v>1851</v>
      </c>
      <c r="T1724" t="s">
        <v>1851</v>
      </c>
      <c r="U1724" t="s">
        <v>5467</v>
      </c>
      <c r="V1724" t="s">
        <v>1851</v>
      </c>
      <c r="W1724" t="s">
        <v>1851</v>
      </c>
      <c r="X1724" s="1">
        <v>46203.781423611108</v>
      </c>
    </row>
    <row r="1725" spans="1:24">
      <c r="A1725">
        <v>1636</v>
      </c>
      <c r="B1725" t="s">
        <v>1859</v>
      </c>
      <c r="C1725" t="s">
        <v>1860</v>
      </c>
      <c r="D1725">
        <v>5211800</v>
      </c>
      <c r="E1725" t="s">
        <v>1894</v>
      </c>
      <c r="F1725">
        <v>1</v>
      </c>
      <c r="G1725" t="s">
        <v>117</v>
      </c>
      <c r="H1725" t="s">
        <v>117</v>
      </c>
      <c r="I1725" t="s">
        <v>1998</v>
      </c>
      <c r="J1725">
        <v>0</v>
      </c>
      <c r="K1725" t="s">
        <v>1999</v>
      </c>
      <c r="L1725" s="1">
        <v>46203.781574074077</v>
      </c>
      <c r="M1725" s="1">
        <v>46203.781689814816</v>
      </c>
      <c r="N1725">
        <v>1021</v>
      </c>
      <c r="O1725" t="s">
        <v>1849</v>
      </c>
      <c r="P1725">
        <v>71</v>
      </c>
      <c r="Q1725">
        <v>7.1</v>
      </c>
      <c r="R1725" t="s">
        <v>1851</v>
      </c>
      <c r="S1725" t="s">
        <v>1851</v>
      </c>
      <c r="T1725" t="s">
        <v>1851</v>
      </c>
      <c r="U1725" t="s">
        <v>5468</v>
      </c>
      <c r="V1725" t="s">
        <v>1851</v>
      </c>
      <c r="W1725" t="s">
        <v>1851</v>
      </c>
      <c r="X1725" s="1">
        <v>46203.781689814816</v>
      </c>
    </row>
    <row r="1726" spans="1:24">
      <c r="A1726">
        <v>1637</v>
      </c>
      <c r="B1726" t="s">
        <v>1859</v>
      </c>
      <c r="C1726" t="s">
        <v>1860</v>
      </c>
      <c r="D1726">
        <v>2911303</v>
      </c>
      <c r="E1726" t="s">
        <v>1885</v>
      </c>
      <c r="F1726">
        <v>1</v>
      </c>
      <c r="G1726" t="s">
        <v>536</v>
      </c>
      <c r="H1726" t="s">
        <v>2089</v>
      </c>
      <c r="I1726" t="s">
        <v>1887</v>
      </c>
      <c r="J1726">
        <v>1</v>
      </c>
      <c r="K1726" t="s">
        <v>1888</v>
      </c>
      <c r="L1726" s="1">
        <v>46203.781331018516</v>
      </c>
      <c r="M1726" s="1">
        <v>46203.781701388885</v>
      </c>
      <c r="N1726">
        <v>3192</v>
      </c>
      <c r="O1726" t="s">
        <v>1849</v>
      </c>
      <c r="P1726">
        <v>78</v>
      </c>
      <c r="Q1726">
        <v>7.8</v>
      </c>
      <c r="R1726" t="s">
        <v>5469</v>
      </c>
      <c r="S1726" t="s">
        <v>1851</v>
      </c>
      <c r="T1726" t="s">
        <v>1851</v>
      </c>
      <c r="U1726" t="s">
        <v>5470</v>
      </c>
      <c r="V1726" t="s">
        <v>1851</v>
      </c>
      <c r="W1726" t="s">
        <v>1851</v>
      </c>
      <c r="X1726" s="1">
        <v>46203.781701388885</v>
      </c>
    </row>
    <row r="1727" spans="1:24">
      <c r="A1727">
        <v>1638</v>
      </c>
      <c r="B1727" t="s">
        <v>1859</v>
      </c>
      <c r="C1727" t="s">
        <v>1860</v>
      </c>
      <c r="D1727">
        <v>2911303</v>
      </c>
      <c r="E1727" t="s">
        <v>1894</v>
      </c>
      <c r="F1727">
        <v>1</v>
      </c>
      <c r="G1727" t="s">
        <v>536</v>
      </c>
      <c r="H1727" t="s">
        <v>2101</v>
      </c>
      <c r="I1727" t="s">
        <v>2102</v>
      </c>
      <c r="J1727">
        <v>1</v>
      </c>
      <c r="K1727" t="s">
        <v>2103</v>
      </c>
      <c r="L1727" s="1">
        <v>46203.781851851854</v>
      </c>
      <c r="M1727" s="1">
        <v>46203.78197916667</v>
      </c>
      <c r="N1727">
        <v>1091</v>
      </c>
      <c r="O1727" t="s">
        <v>1849</v>
      </c>
      <c r="P1727">
        <v>79</v>
      </c>
      <c r="Q1727">
        <v>7.9</v>
      </c>
      <c r="R1727" t="s">
        <v>1851</v>
      </c>
      <c r="S1727" t="s">
        <v>1851</v>
      </c>
      <c r="T1727" t="s">
        <v>1851</v>
      </c>
      <c r="U1727" t="s">
        <v>5471</v>
      </c>
      <c r="V1727" t="s">
        <v>1851</v>
      </c>
      <c r="W1727" t="s">
        <v>1851</v>
      </c>
      <c r="X1727" s="1">
        <v>46203.78197916667</v>
      </c>
    </row>
    <row r="1728" spans="1:24">
      <c r="A1728">
        <v>1639</v>
      </c>
      <c r="B1728" t="s">
        <v>1859</v>
      </c>
      <c r="C1728" t="s">
        <v>1860</v>
      </c>
      <c r="D1728">
        <v>2911402</v>
      </c>
      <c r="E1728" t="s">
        <v>1885</v>
      </c>
      <c r="F1728">
        <v>1</v>
      </c>
      <c r="G1728" t="s">
        <v>385</v>
      </c>
      <c r="H1728" t="s">
        <v>2108</v>
      </c>
      <c r="I1728" t="s">
        <v>1887</v>
      </c>
      <c r="J1728">
        <v>1</v>
      </c>
      <c r="K1728" t="s">
        <v>1888</v>
      </c>
      <c r="L1728" s="1">
        <v>46203.782025462962</v>
      </c>
      <c r="M1728" s="1">
        <v>46203.782256944447</v>
      </c>
      <c r="N1728">
        <v>1909</v>
      </c>
      <c r="O1728" t="s">
        <v>1849</v>
      </c>
      <c r="P1728">
        <v>79</v>
      </c>
      <c r="Q1728">
        <v>7.9</v>
      </c>
      <c r="R1728" t="s">
        <v>5472</v>
      </c>
      <c r="S1728" t="s">
        <v>1851</v>
      </c>
      <c r="T1728" t="s">
        <v>1851</v>
      </c>
      <c r="U1728" t="s">
        <v>5473</v>
      </c>
      <c r="V1728" t="s">
        <v>1851</v>
      </c>
      <c r="W1728" t="s">
        <v>1851</v>
      </c>
      <c r="X1728" s="1">
        <v>46203.782256944447</v>
      </c>
    </row>
    <row r="1729" spans="1:24">
      <c r="A1729">
        <v>1640</v>
      </c>
      <c r="B1729" t="s">
        <v>1859</v>
      </c>
      <c r="C1729" t="s">
        <v>1860</v>
      </c>
      <c r="D1729">
        <v>5213806</v>
      </c>
      <c r="E1729" t="s">
        <v>1885</v>
      </c>
      <c r="F1729">
        <v>1</v>
      </c>
      <c r="G1729" t="s">
        <v>82</v>
      </c>
      <c r="H1729" t="s">
        <v>2007</v>
      </c>
      <c r="I1729" t="s">
        <v>1887</v>
      </c>
      <c r="J1729">
        <v>1</v>
      </c>
      <c r="K1729" t="s">
        <v>1888</v>
      </c>
      <c r="L1729" s="1">
        <v>46203.781747685185</v>
      </c>
      <c r="M1729" s="1">
        <v>46203.782361111109</v>
      </c>
      <c r="N1729">
        <v>5262</v>
      </c>
      <c r="O1729" t="s">
        <v>1849</v>
      </c>
      <c r="P1729">
        <v>76</v>
      </c>
      <c r="Q1729">
        <v>7.6</v>
      </c>
      <c r="R1729" t="s">
        <v>5474</v>
      </c>
      <c r="S1729" t="s">
        <v>1851</v>
      </c>
      <c r="T1729" t="s">
        <v>1851</v>
      </c>
      <c r="U1729" t="s">
        <v>5475</v>
      </c>
      <c r="V1729" t="s">
        <v>1851</v>
      </c>
      <c r="W1729" t="s">
        <v>1851</v>
      </c>
      <c r="X1729" s="1">
        <v>46203.782361111109</v>
      </c>
    </row>
    <row r="1730" spans="1:24">
      <c r="A1730">
        <v>1641</v>
      </c>
      <c r="B1730" t="s">
        <v>1859</v>
      </c>
      <c r="C1730" t="s">
        <v>1860</v>
      </c>
      <c r="D1730">
        <v>2911402</v>
      </c>
      <c r="E1730" t="s">
        <v>1894</v>
      </c>
      <c r="F1730">
        <v>1</v>
      </c>
      <c r="G1730" t="s">
        <v>385</v>
      </c>
      <c r="H1730" t="s">
        <v>385</v>
      </c>
      <c r="I1730" t="s">
        <v>2117</v>
      </c>
      <c r="J1730">
        <v>0</v>
      </c>
      <c r="K1730" t="s">
        <v>2118</v>
      </c>
      <c r="L1730" s="1">
        <v>46203.782407407409</v>
      </c>
      <c r="M1730" s="1">
        <v>46203.782523148147</v>
      </c>
      <c r="N1730">
        <v>1077</v>
      </c>
      <c r="O1730" t="s">
        <v>1849</v>
      </c>
      <c r="P1730">
        <v>83</v>
      </c>
      <c r="Q1730">
        <v>8.3000000000000007</v>
      </c>
      <c r="R1730" t="s">
        <v>1851</v>
      </c>
      <c r="S1730" t="s">
        <v>1851</v>
      </c>
      <c r="T1730" t="s">
        <v>1851</v>
      </c>
      <c r="U1730" t="s">
        <v>5476</v>
      </c>
      <c r="V1730" t="s">
        <v>1851</v>
      </c>
      <c r="W1730" t="s">
        <v>1851</v>
      </c>
      <c r="X1730" s="1">
        <v>46203.782523148147</v>
      </c>
    </row>
    <row r="1731" spans="1:24">
      <c r="A1731">
        <v>1642</v>
      </c>
      <c r="B1731" t="s">
        <v>1859</v>
      </c>
      <c r="C1731" t="s">
        <v>1860</v>
      </c>
      <c r="D1731">
        <v>5213806</v>
      </c>
      <c r="E1731" t="s">
        <v>1894</v>
      </c>
      <c r="F1731">
        <v>1</v>
      </c>
      <c r="G1731" t="s">
        <v>82</v>
      </c>
      <c r="H1731" t="s">
        <v>82</v>
      </c>
      <c r="I1731" t="s">
        <v>2016</v>
      </c>
      <c r="J1731">
        <v>0</v>
      </c>
      <c r="K1731" t="s">
        <v>2017</v>
      </c>
      <c r="L1731" s="1">
        <v>46203.782511574071</v>
      </c>
      <c r="M1731" s="1">
        <v>46203.782581018517</v>
      </c>
      <c r="N1731">
        <v>600</v>
      </c>
      <c r="O1731" t="s">
        <v>1849</v>
      </c>
      <c r="P1731">
        <v>73</v>
      </c>
      <c r="Q1731">
        <v>7.3</v>
      </c>
      <c r="R1731" t="s">
        <v>1851</v>
      </c>
      <c r="S1731" t="s">
        <v>1851</v>
      </c>
      <c r="T1731" t="s">
        <v>1851</v>
      </c>
      <c r="U1731" t="s">
        <v>5477</v>
      </c>
      <c r="V1731" t="s">
        <v>1851</v>
      </c>
      <c r="W1731" t="s">
        <v>1851</v>
      </c>
      <c r="X1731" s="1">
        <v>46203.782581018517</v>
      </c>
    </row>
    <row r="1732" spans="1:24">
      <c r="A1732">
        <v>1643</v>
      </c>
      <c r="B1732" t="s">
        <v>1859</v>
      </c>
      <c r="C1732" t="s">
        <v>1860</v>
      </c>
      <c r="D1732">
        <v>2912103</v>
      </c>
      <c r="E1732" t="s">
        <v>1885</v>
      </c>
      <c r="F1732">
        <v>1</v>
      </c>
      <c r="G1732" t="s">
        <v>476</v>
      </c>
      <c r="H1732" t="s">
        <v>2124</v>
      </c>
      <c r="I1732" t="s">
        <v>1887</v>
      </c>
      <c r="J1732">
        <v>1</v>
      </c>
      <c r="K1732" t="s">
        <v>1888</v>
      </c>
      <c r="L1732" s="1">
        <v>46203.782569444447</v>
      </c>
      <c r="M1732" s="1">
        <v>46203.782847222225</v>
      </c>
      <c r="N1732">
        <v>2383</v>
      </c>
      <c r="O1732" t="s">
        <v>1849</v>
      </c>
      <c r="P1732">
        <v>53</v>
      </c>
      <c r="Q1732">
        <v>5.3</v>
      </c>
      <c r="R1732" t="s">
        <v>5478</v>
      </c>
      <c r="S1732" t="s">
        <v>1851</v>
      </c>
      <c r="T1732" t="s">
        <v>1851</v>
      </c>
      <c r="U1732" t="s">
        <v>5479</v>
      </c>
      <c r="V1732" t="s">
        <v>1851</v>
      </c>
      <c r="W1732" t="s">
        <v>1851</v>
      </c>
      <c r="X1732" s="1">
        <v>46203.782847222225</v>
      </c>
    </row>
    <row r="1733" spans="1:24">
      <c r="A1733">
        <v>1644</v>
      </c>
      <c r="B1733" t="s">
        <v>1859</v>
      </c>
      <c r="C1733" t="s">
        <v>1860</v>
      </c>
      <c r="D1733">
        <v>5213905</v>
      </c>
      <c r="E1733" t="s">
        <v>1885</v>
      </c>
      <c r="F1733">
        <v>1</v>
      </c>
      <c r="G1733" t="s">
        <v>56</v>
      </c>
      <c r="H1733" t="s">
        <v>2025</v>
      </c>
      <c r="I1733" t="s">
        <v>1887</v>
      </c>
      <c r="J1733">
        <v>1</v>
      </c>
      <c r="K1733" t="s">
        <v>1888</v>
      </c>
      <c r="L1733" s="1">
        <v>46203.782638888886</v>
      </c>
      <c r="M1733" s="1">
        <v>46203.782939814817</v>
      </c>
      <c r="N1733">
        <v>2572</v>
      </c>
      <c r="O1733" t="s">
        <v>1849</v>
      </c>
      <c r="P1733">
        <v>76</v>
      </c>
      <c r="Q1733">
        <v>7.6</v>
      </c>
      <c r="R1733" t="s">
        <v>5480</v>
      </c>
      <c r="S1733" t="s">
        <v>1851</v>
      </c>
      <c r="T1733" t="s">
        <v>1851</v>
      </c>
      <c r="U1733" t="s">
        <v>5481</v>
      </c>
      <c r="V1733" t="s">
        <v>1851</v>
      </c>
      <c r="W1733" t="s">
        <v>1851</v>
      </c>
      <c r="X1733" s="1">
        <v>46203.782939814817</v>
      </c>
    </row>
    <row r="1734" spans="1:24">
      <c r="A1734">
        <v>1645</v>
      </c>
      <c r="B1734" t="s">
        <v>1859</v>
      </c>
      <c r="C1734" t="s">
        <v>1860</v>
      </c>
      <c r="D1734">
        <v>2912103</v>
      </c>
      <c r="E1734" t="s">
        <v>1894</v>
      </c>
      <c r="F1734">
        <v>1</v>
      </c>
      <c r="G1734" t="s">
        <v>476</v>
      </c>
      <c r="H1734" t="s">
        <v>2128</v>
      </c>
      <c r="I1734" t="s">
        <v>2129</v>
      </c>
      <c r="J1734">
        <v>1</v>
      </c>
      <c r="K1734" t="s">
        <v>2130</v>
      </c>
      <c r="L1734" s="1">
        <v>46203.782986111109</v>
      </c>
      <c r="M1734" s="1">
        <v>46203.783113425925</v>
      </c>
      <c r="N1734">
        <v>1109</v>
      </c>
      <c r="O1734" t="s">
        <v>1849</v>
      </c>
      <c r="P1734">
        <v>54</v>
      </c>
      <c r="Q1734">
        <v>5.4</v>
      </c>
      <c r="R1734" t="s">
        <v>1851</v>
      </c>
      <c r="S1734" t="s">
        <v>1851</v>
      </c>
      <c r="T1734" t="s">
        <v>1851</v>
      </c>
      <c r="U1734" t="s">
        <v>5482</v>
      </c>
      <c r="V1734" t="s">
        <v>1851</v>
      </c>
      <c r="W1734" t="s">
        <v>1851</v>
      </c>
      <c r="X1734" s="1">
        <v>46203.783113425925</v>
      </c>
    </row>
    <row r="1735" spans="1:24">
      <c r="A1735">
        <v>1646</v>
      </c>
      <c r="B1735" t="s">
        <v>1859</v>
      </c>
      <c r="C1735" t="s">
        <v>1860</v>
      </c>
      <c r="D1735">
        <v>5213905</v>
      </c>
      <c r="E1735" t="s">
        <v>1894</v>
      </c>
      <c r="F1735">
        <v>1</v>
      </c>
      <c r="G1735" t="s">
        <v>56</v>
      </c>
      <c r="H1735" t="s">
        <v>2034</v>
      </c>
      <c r="I1735" t="s">
        <v>2035</v>
      </c>
      <c r="J1735">
        <v>1</v>
      </c>
      <c r="K1735" t="s">
        <v>2036</v>
      </c>
      <c r="L1735" s="1">
        <v>46203.783090277779</v>
      </c>
      <c r="M1735" s="1">
        <v>46203.783159722225</v>
      </c>
      <c r="N1735">
        <v>655</v>
      </c>
      <c r="O1735" t="s">
        <v>1849</v>
      </c>
      <c r="P1735">
        <v>75</v>
      </c>
      <c r="Q1735">
        <v>7.5</v>
      </c>
      <c r="R1735" t="s">
        <v>1851</v>
      </c>
      <c r="S1735" t="s">
        <v>1851</v>
      </c>
      <c r="T1735" t="s">
        <v>1851</v>
      </c>
      <c r="U1735" t="s">
        <v>5483</v>
      </c>
      <c r="V1735" t="s">
        <v>1851</v>
      </c>
      <c r="W1735" t="s">
        <v>1851</v>
      </c>
      <c r="X1735" s="1">
        <v>46203.783159722225</v>
      </c>
    </row>
    <row r="1736" spans="1:24">
      <c r="A1736">
        <v>1647</v>
      </c>
      <c r="B1736" t="s">
        <v>1859</v>
      </c>
      <c r="C1736" t="s">
        <v>1860</v>
      </c>
      <c r="D1736">
        <v>1300508</v>
      </c>
      <c r="E1736" t="s">
        <v>1885</v>
      </c>
      <c r="F1736">
        <v>1</v>
      </c>
      <c r="G1736" t="s">
        <v>879</v>
      </c>
      <c r="H1736" t="s">
        <v>2028</v>
      </c>
      <c r="I1736" t="s">
        <v>1887</v>
      </c>
      <c r="J1736">
        <v>1</v>
      </c>
      <c r="K1736" t="s">
        <v>1888</v>
      </c>
      <c r="L1736" s="1">
        <v>46203.781307870369</v>
      </c>
      <c r="M1736" s="1">
        <v>46203.783483796295</v>
      </c>
      <c r="N1736">
        <v>18822</v>
      </c>
      <c r="O1736" t="s">
        <v>1854</v>
      </c>
      <c r="R1736" t="s">
        <v>5484</v>
      </c>
      <c r="S1736" t="s">
        <v>1851</v>
      </c>
      <c r="T1736" t="s">
        <v>1851</v>
      </c>
      <c r="U1736" t="s">
        <v>5485</v>
      </c>
      <c r="V1736" t="s">
        <v>1854</v>
      </c>
      <c r="W1736" t="s">
        <v>1851</v>
      </c>
      <c r="X1736" s="1">
        <v>46203.783483796295</v>
      </c>
    </row>
    <row r="1737" spans="1:24">
      <c r="A1737">
        <v>1648</v>
      </c>
      <c r="B1737" t="s">
        <v>1859</v>
      </c>
      <c r="C1737" t="s">
        <v>1860</v>
      </c>
      <c r="D1737">
        <v>2913705</v>
      </c>
      <c r="E1737" t="s">
        <v>1885</v>
      </c>
      <c r="F1737">
        <v>1</v>
      </c>
      <c r="G1737" t="s">
        <v>212</v>
      </c>
      <c r="H1737" t="s">
        <v>2132</v>
      </c>
      <c r="I1737" t="s">
        <v>1887</v>
      </c>
      <c r="J1737">
        <v>1</v>
      </c>
      <c r="K1737" t="s">
        <v>1888</v>
      </c>
      <c r="L1737" s="1">
        <v>46203.783148148148</v>
      </c>
      <c r="M1737" s="1">
        <v>46203.783530092594</v>
      </c>
      <c r="N1737">
        <v>3252</v>
      </c>
      <c r="O1737" t="s">
        <v>1849</v>
      </c>
      <c r="P1737">
        <v>50</v>
      </c>
      <c r="Q1737">
        <v>5</v>
      </c>
      <c r="R1737" t="s">
        <v>5486</v>
      </c>
      <c r="S1737" t="s">
        <v>1851</v>
      </c>
      <c r="T1737" t="s">
        <v>1851</v>
      </c>
      <c r="U1737" t="s">
        <v>5487</v>
      </c>
      <c r="V1737" t="s">
        <v>1851</v>
      </c>
      <c r="W1737" t="s">
        <v>1851</v>
      </c>
      <c r="X1737" s="1">
        <v>46203.783530092594</v>
      </c>
    </row>
    <row r="1738" spans="1:24">
      <c r="A1738">
        <v>1649</v>
      </c>
      <c r="B1738" t="s">
        <v>1859</v>
      </c>
      <c r="C1738" t="s">
        <v>1860</v>
      </c>
      <c r="D1738">
        <v>2913705</v>
      </c>
      <c r="E1738" t="s">
        <v>1894</v>
      </c>
      <c r="F1738">
        <v>1</v>
      </c>
      <c r="G1738" t="s">
        <v>212</v>
      </c>
      <c r="H1738" t="s">
        <v>212</v>
      </c>
      <c r="I1738" t="s">
        <v>2135</v>
      </c>
      <c r="J1738">
        <v>0</v>
      </c>
      <c r="K1738" t="s">
        <v>2136</v>
      </c>
      <c r="L1738" s="1">
        <v>46203.78365740741</v>
      </c>
      <c r="M1738" s="1">
        <v>46203.783819444441</v>
      </c>
      <c r="N1738">
        <v>1452</v>
      </c>
      <c r="O1738" t="s">
        <v>1849</v>
      </c>
      <c r="P1738">
        <v>57</v>
      </c>
      <c r="Q1738">
        <v>5.7</v>
      </c>
      <c r="R1738" t="s">
        <v>1851</v>
      </c>
      <c r="S1738" t="s">
        <v>1851</v>
      </c>
      <c r="T1738" t="s">
        <v>1851</v>
      </c>
      <c r="U1738" t="s">
        <v>5488</v>
      </c>
      <c r="V1738" t="s">
        <v>1851</v>
      </c>
      <c r="W1738" t="s">
        <v>1851</v>
      </c>
      <c r="X1738" s="1">
        <v>46203.783819444441</v>
      </c>
    </row>
    <row r="1739" spans="1:24">
      <c r="A1739">
        <v>1650</v>
      </c>
      <c r="B1739" t="s">
        <v>1859</v>
      </c>
      <c r="C1739" t="s">
        <v>1860</v>
      </c>
      <c r="D1739">
        <v>1300508</v>
      </c>
      <c r="E1739" t="s">
        <v>1885</v>
      </c>
      <c r="F1739">
        <v>2</v>
      </c>
      <c r="G1739" t="s">
        <v>879</v>
      </c>
      <c r="H1739" t="s">
        <v>2028</v>
      </c>
      <c r="I1739" t="s">
        <v>1887</v>
      </c>
      <c r="J1739">
        <v>1</v>
      </c>
      <c r="K1739" t="s">
        <v>1888</v>
      </c>
      <c r="L1739" s="1">
        <v>46203.783668981479</v>
      </c>
      <c r="M1739" s="1">
        <v>46203.783842592595</v>
      </c>
      <c r="N1739">
        <v>1516</v>
      </c>
      <c r="O1739" t="s">
        <v>1849</v>
      </c>
      <c r="P1739">
        <v>92</v>
      </c>
      <c r="Q1739">
        <v>9.1999999999999993</v>
      </c>
      <c r="R1739" t="s">
        <v>5489</v>
      </c>
      <c r="S1739" t="s">
        <v>1851</v>
      </c>
      <c r="T1739" t="s">
        <v>1851</v>
      </c>
      <c r="U1739" t="s">
        <v>5485</v>
      </c>
      <c r="V1739" t="s">
        <v>1851</v>
      </c>
      <c r="W1739" t="s">
        <v>1851</v>
      </c>
      <c r="X1739" s="1">
        <v>46203.783842592595</v>
      </c>
    </row>
    <row r="1740" spans="1:24">
      <c r="A1740">
        <v>1651</v>
      </c>
      <c r="B1740" t="s">
        <v>1859</v>
      </c>
      <c r="C1740" t="s">
        <v>1860</v>
      </c>
      <c r="D1740">
        <v>5214838</v>
      </c>
      <c r="E1740" t="s">
        <v>1885</v>
      </c>
      <c r="F1740">
        <v>1</v>
      </c>
      <c r="G1740" t="s">
        <v>77</v>
      </c>
      <c r="H1740" t="s">
        <v>2051</v>
      </c>
      <c r="I1740" t="s">
        <v>1887</v>
      </c>
      <c r="J1740">
        <v>1</v>
      </c>
      <c r="K1740" t="s">
        <v>1888</v>
      </c>
      <c r="L1740" s="1">
        <v>46203.783217592594</v>
      </c>
      <c r="M1740" s="1">
        <v>46203.783842592595</v>
      </c>
      <c r="N1740">
        <v>5449</v>
      </c>
      <c r="O1740" t="s">
        <v>1849</v>
      </c>
      <c r="P1740">
        <v>69</v>
      </c>
      <c r="Q1740">
        <v>6.9</v>
      </c>
      <c r="R1740" t="s">
        <v>5490</v>
      </c>
      <c r="S1740" t="s">
        <v>1851</v>
      </c>
      <c r="T1740" t="s">
        <v>1851</v>
      </c>
      <c r="U1740" t="s">
        <v>5491</v>
      </c>
      <c r="V1740" t="s">
        <v>1851</v>
      </c>
      <c r="W1740" t="s">
        <v>1851</v>
      </c>
      <c r="X1740" s="1">
        <v>46203.783842592595</v>
      </c>
    </row>
    <row r="1741" spans="1:24">
      <c r="A1741">
        <v>1652</v>
      </c>
      <c r="B1741" t="s">
        <v>1859</v>
      </c>
      <c r="C1741" t="s">
        <v>1860</v>
      </c>
      <c r="D1741">
        <v>1300508</v>
      </c>
      <c r="E1741" t="s">
        <v>1894</v>
      </c>
      <c r="F1741">
        <v>1</v>
      </c>
      <c r="G1741" t="s">
        <v>879</v>
      </c>
      <c r="H1741" t="s">
        <v>2038</v>
      </c>
      <c r="I1741" t="s">
        <v>2039</v>
      </c>
      <c r="J1741">
        <v>1</v>
      </c>
      <c r="K1741" t="s">
        <v>2040</v>
      </c>
      <c r="L1741" s="1">
        <v>46203.783993055556</v>
      </c>
      <c r="M1741" s="1">
        <v>46203.784131944441</v>
      </c>
      <c r="N1741">
        <v>1121</v>
      </c>
      <c r="O1741" t="s">
        <v>1849</v>
      </c>
      <c r="P1741">
        <v>71</v>
      </c>
      <c r="Q1741">
        <v>7.1</v>
      </c>
      <c r="R1741" t="s">
        <v>1851</v>
      </c>
      <c r="S1741" t="s">
        <v>1851</v>
      </c>
      <c r="T1741" t="s">
        <v>1851</v>
      </c>
      <c r="U1741" t="s">
        <v>5492</v>
      </c>
      <c r="V1741" t="s">
        <v>1851</v>
      </c>
      <c r="W1741" t="s">
        <v>1851</v>
      </c>
      <c r="X1741" s="1">
        <v>46203.784131944441</v>
      </c>
    </row>
    <row r="1742" spans="1:24">
      <c r="A1742">
        <v>1653</v>
      </c>
      <c r="B1742" t="s">
        <v>1859</v>
      </c>
      <c r="C1742" t="s">
        <v>1860</v>
      </c>
      <c r="D1742">
        <v>5214838</v>
      </c>
      <c r="E1742" t="s">
        <v>1894</v>
      </c>
      <c r="F1742">
        <v>1</v>
      </c>
      <c r="G1742" t="s">
        <v>77</v>
      </c>
      <c r="H1742" t="s">
        <v>77</v>
      </c>
      <c r="I1742" t="s">
        <v>2061</v>
      </c>
      <c r="J1742">
        <v>0</v>
      </c>
      <c r="K1742" t="s">
        <v>2062</v>
      </c>
      <c r="L1742" s="1">
        <v>46203.783993055556</v>
      </c>
      <c r="M1742" s="1">
        <v>46203.784143518518</v>
      </c>
      <c r="N1742">
        <v>1237</v>
      </c>
      <c r="O1742" t="s">
        <v>1849</v>
      </c>
      <c r="P1742">
        <v>68</v>
      </c>
      <c r="Q1742">
        <v>6.8</v>
      </c>
      <c r="R1742" t="s">
        <v>1851</v>
      </c>
      <c r="S1742" t="s">
        <v>1851</v>
      </c>
      <c r="T1742" t="s">
        <v>1851</v>
      </c>
      <c r="U1742" t="s">
        <v>5493</v>
      </c>
      <c r="V1742" t="s">
        <v>1851</v>
      </c>
      <c r="W1742" t="s">
        <v>1851</v>
      </c>
      <c r="X1742" s="1">
        <v>46203.784143518518</v>
      </c>
    </row>
    <row r="1743" spans="1:24">
      <c r="A1743">
        <v>1654</v>
      </c>
      <c r="B1743" t="s">
        <v>1859</v>
      </c>
      <c r="C1743" t="s">
        <v>1860</v>
      </c>
      <c r="D1743">
        <v>5214861</v>
      </c>
      <c r="E1743" t="s">
        <v>1885</v>
      </c>
      <c r="F1743">
        <v>1</v>
      </c>
      <c r="G1743" t="s">
        <v>161</v>
      </c>
      <c r="H1743" t="s">
        <v>2077</v>
      </c>
      <c r="I1743" t="s">
        <v>1887</v>
      </c>
      <c r="J1743">
        <v>1</v>
      </c>
      <c r="K1743" t="s">
        <v>1888</v>
      </c>
      <c r="L1743" s="1">
        <v>46203.784178240741</v>
      </c>
      <c r="M1743" s="1">
        <v>46203.784733796296</v>
      </c>
      <c r="N1743">
        <v>4713</v>
      </c>
      <c r="O1743" t="s">
        <v>1849</v>
      </c>
      <c r="P1743">
        <v>71</v>
      </c>
      <c r="Q1743">
        <v>7.1</v>
      </c>
      <c r="R1743" t="s">
        <v>5494</v>
      </c>
      <c r="S1743" t="s">
        <v>1851</v>
      </c>
      <c r="T1743" t="s">
        <v>1851</v>
      </c>
      <c r="U1743" t="s">
        <v>5495</v>
      </c>
      <c r="V1743" t="s">
        <v>1851</v>
      </c>
      <c r="W1743" t="s">
        <v>1851</v>
      </c>
      <c r="X1743" s="1">
        <v>46203.784733796296</v>
      </c>
    </row>
    <row r="1744" spans="1:24">
      <c r="A1744">
        <v>1655</v>
      </c>
      <c r="B1744" t="s">
        <v>1859</v>
      </c>
      <c r="C1744" t="s">
        <v>1860</v>
      </c>
      <c r="D1744">
        <v>1300706</v>
      </c>
      <c r="E1744" t="s">
        <v>1885</v>
      </c>
      <c r="F1744">
        <v>1</v>
      </c>
      <c r="G1744" t="s">
        <v>869</v>
      </c>
      <c r="H1744" t="s">
        <v>2045</v>
      </c>
      <c r="I1744" t="s">
        <v>1887</v>
      </c>
      <c r="J1744">
        <v>1</v>
      </c>
      <c r="K1744" t="s">
        <v>1888</v>
      </c>
      <c r="L1744" s="1">
        <v>46203.784166666665</v>
      </c>
      <c r="M1744" s="1">
        <v>46203.784861111111</v>
      </c>
      <c r="N1744">
        <v>5988</v>
      </c>
      <c r="O1744" t="s">
        <v>1849</v>
      </c>
      <c r="P1744">
        <v>92</v>
      </c>
      <c r="Q1744">
        <v>9.1999999999999993</v>
      </c>
      <c r="R1744" t="s">
        <v>5496</v>
      </c>
      <c r="S1744" t="s">
        <v>1851</v>
      </c>
      <c r="T1744" t="s">
        <v>1851</v>
      </c>
      <c r="U1744" t="s">
        <v>5497</v>
      </c>
      <c r="V1744" t="s">
        <v>1851</v>
      </c>
      <c r="W1744" t="s">
        <v>1851</v>
      </c>
      <c r="X1744" s="1">
        <v>46203.784861111111</v>
      </c>
    </row>
    <row r="1745" spans="1:24">
      <c r="A1745">
        <v>1656</v>
      </c>
      <c r="B1745" t="s">
        <v>1859</v>
      </c>
      <c r="C1745" t="s">
        <v>1860</v>
      </c>
      <c r="D1745">
        <v>5214861</v>
      </c>
      <c r="E1745" t="s">
        <v>1894</v>
      </c>
      <c r="F1745">
        <v>1</v>
      </c>
      <c r="G1745" t="s">
        <v>161</v>
      </c>
      <c r="H1745" t="s">
        <v>161</v>
      </c>
      <c r="I1745" t="s">
        <v>2083</v>
      </c>
      <c r="J1745">
        <v>0</v>
      </c>
      <c r="K1745" t="s">
        <v>2084</v>
      </c>
      <c r="L1745" s="1">
        <v>46203.784872685188</v>
      </c>
      <c r="M1745" s="1">
        <v>46203.784942129627</v>
      </c>
      <c r="N1745">
        <v>598</v>
      </c>
      <c r="O1745" t="s">
        <v>1849</v>
      </c>
      <c r="P1745">
        <v>72</v>
      </c>
      <c r="Q1745">
        <v>7.2</v>
      </c>
      <c r="R1745" t="s">
        <v>1851</v>
      </c>
      <c r="S1745" t="s">
        <v>1851</v>
      </c>
      <c r="T1745" t="s">
        <v>1851</v>
      </c>
      <c r="U1745" t="s">
        <v>5498</v>
      </c>
      <c r="V1745" t="s">
        <v>1851</v>
      </c>
      <c r="W1745" t="s">
        <v>1851</v>
      </c>
      <c r="X1745" s="1">
        <v>46203.784942129627</v>
      </c>
    </row>
    <row r="1746" spans="1:24">
      <c r="A1746">
        <v>1657</v>
      </c>
      <c r="B1746" t="s">
        <v>1859</v>
      </c>
      <c r="C1746" t="s">
        <v>1860</v>
      </c>
      <c r="D1746">
        <v>1300706</v>
      </c>
      <c r="E1746" t="s">
        <v>1894</v>
      </c>
      <c r="F1746">
        <v>1</v>
      </c>
      <c r="G1746" t="s">
        <v>869</v>
      </c>
      <c r="H1746" t="s">
        <v>2054</v>
      </c>
      <c r="I1746" t="s">
        <v>2055</v>
      </c>
      <c r="J1746">
        <v>1</v>
      </c>
      <c r="K1746" t="s">
        <v>2056</v>
      </c>
      <c r="L1746" s="1">
        <v>46203.785011574073</v>
      </c>
      <c r="M1746" s="1">
        <v>46203.785115740742</v>
      </c>
      <c r="N1746">
        <v>933</v>
      </c>
      <c r="O1746" t="s">
        <v>1849</v>
      </c>
      <c r="P1746">
        <v>97</v>
      </c>
      <c r="Q1746">
        <v>9.6999999999999993</v>
      </c>
      <c r="R1746" t="s">
        <v>1851</v>
      </c>
      <c r="S1746" t="s">
        <v>1851</v>
      </c>
      <c r="T1746" t="s">
        <v>1851</v>
      </c>
      <c r="U1746" t="s">
        <v>5499</v>
      </c>
      <c r="V1746" t="s">
        <v>1851</v>
      </c>
      <c r="W1746" t="s">
        <v>1851</v>
      </c>
      <c r="X1746" s="1">
        <v>46203.785115740742</v>
      </c>
    </row>
    <row r="1747" spans="1:24">
      <c r="A1747">
        <v>1658</v>
      </c>
      <c r="B1747" t="s">
        <v>1859</v>
      </c>
      <c r="C1747" t="s">
        <v>1860</v>
      </c>
      <c r="D1747">
        <v>1300839</v>
      </c>
      <c r="E1747" t="s">
        <v>1885</v>
      </c>
      <c r="F1747">
        <v>1</v>
      </c>
      <c r="G1747" t="s">
        <v>796</v>
      </c>
      <c r="H1747" t="s">
        <v>2064</v>
      </c>
      <c r="I1747" t="s">
        <v>1887</v>
      </c>
      <c r="J1747">
        <v>1</v>
      </c>
      <c r="K1747" t="s">
        <v>1888</v>
      </c>
      <c r="L1747" s="1">
        <v>46203.785162037035</v>
      </c>
      <c r="M1747" s="1">
        <v>46203.785405092596</v>
      </c>
      <c r="N1747">
        <v>2079</v>
      </c>
      <c r="O1747" t="s">
        <v>1849</v>
      </c>
      <c r="P1747">
        <v>76</v>
      </c>
      <c r="Q1747">
        <v>7.6</v>
      </c>
      <c r="R1747" t="s">
        <v>5500</v>
      </c>
      <c r="S1747" t="s">
        <v>1851</v>
      </c>
      <c r="T1747" t="s">
        <v>1851</v>
      </c>
      <c r="U1747" t="s">
        <v>5501</v>
      </c>
      <c r="V1747" t="s">
        <v>1851</v>
      </c>
      <c r="W1747" t="s">
        <v>1851</v>
      </c>
      <c r="X1747" s="1">
        <v>46203.785405092596</v>
      </c>
    </row>
    <row r="1748" spans="1:24">
      <c r="A1748">
        <v>1659</v>
      </c>
      <c r="B1748" t="s">
        <v>1859</v>
      </c>
      <c r="C1748" t="s">
        <v>1860</v>
      </c>
      <c r="D1748">
        <v>5216908</v>
      </c>
      <c r="E1748" t="s">
        <v>1885</v>
      </c>
      <c r="F1748">
        <v>1</v>
      </c>
      <c r="G1748" t="s">
        <v>127</v>
      </c>
      <c r="H1748" t="s">
        <v>2092</v>
      </c>
      <c r="I1748" t="s">
        <v>1887</v>
      </c>
      <c r="J1748">
        <v>1</v>
      </c>
      <c r="K1748" t="s">
        <v>1888</v>
      </c>
      <c r="L1748" s="1">
        <v>46203.78497685185</v>
      </c>
      <c r="M1748" s="1">
        <v>46203.785474537035</v>
      </c>
      <c r="N1748">
        <v>4267</v>
      </c>
      <c r="O1748" t="s">
        <v>1849</v>
      </c>
      <c r="P1748">
        <v>74</v>
      </c>
      <c r="Q1748">
        <v>7.4</v>
      </c>
      <c r="R1748" t="s">
        <v>5502</v>
      </c>
      <c r="S1748" t="s">
        <v>1851</v>
      </c>
      <c r="T1748" t="s">
        <v>1851</v>
      </c>
      <c r="U1748" t="s">
        <v>5503</v>
      </c>
      <c r="V1748" t="s">
        <v>1851</v>
      </c>
      <c r="W1748" t="s">
        <v>1851</v>
      </c>
      <c r="X1748" s="1">
        <v>46203.785474537035</v>
      </c>
    </row>
    <row r="1749" spans="1:24">
      <c r="A1749">
        <v>1660</v>
      </c>
      <c r="B1749" t="s">
        <v>1859</v>
      </c>
      <c r="C1749" t="s">
        <v>1860</v>
      </c>
      <c r="D1749">
        <v>1300839</v>
      </c>
      <c r="E1749" t="s">
        <v>1894</v>
      </c>
      <c r="F1749">
        <v>1</v>
      </c>
      <c r="G1749" t="s">
        <v>796</v>
      </c>
      <c r="H1749" t="s">
        <v>2070</v>
      </c>
      <c r="I1749" t="s">
        <v>2071</v>
      </c>
      <c r="J1749">
        <v>1</v>
      </c>
      <c r="K1749" t="s">
        <v>2072</v>
      </c>
      <c r="L1749" s="1">
        <v>46203.785555555558</v>
      </c>
      <c r="M1749" s="1">
        <v>46203.785624999997</v>
      </c>
      <c r="N1749">
        <v>598</v>
      </c>
      <c r="O1749" t="s">
        <v>1849</v>
      </c>
      <c r="P1749">
        <v>78</v>
      </c>
      <c r="Q1749">
        <v>7.8</v>
      </c>
      <c r="R1749" t="s">
        <v>1851</v>
      </c>
      <c r="S1749" t="s">
        <v>1851</v>
      </c>
      <c r="T1749" t="s">
        <v>1851</v>
      </c>
      <c r="U1749" t="s">
        <v>5504</v>
      </c>
      <c r="V1749" t="s">
        <v>1851</v>
      </c>
      <c r="W1749" t="s">
        <v>1851</v>
      </c>
      <c r="X1749" s="1">
        <v>46203.785624999997</v>
      </c>
    </row>
    <row r="1750" spans="1:24">
      <c r="A1750">
        <v>1661</v>
      </c>
      <c r="B1750" t="s">
        <v>1859</v>
      </c>
      <c r="C1750" t="s">
        <v>1860</v>
      </c>
      <c r="D1750">
        <v>5216908</v>
      </c>
      <c r="E1750" t="s">
        <v>1894</v>
      </c>
      <c r="F1750">
        <v>1</v>
      </c>
      <c r="G1750" t="s">
        <v>127</v>
      </c>
      <c r="H1750" t="s">
        <v>127</v>
      </c>
      <c r="I1750" t="s">
        <v>2098</v>
      </c>
      <c r="J1750">
        <v>0</v>
      </c>
      <c r="K1750" t="s">
        <v>2099</v>
      </c>
      <c r="L1750" s="1">
        <v>46203.785601851851</v>
      </c>
      <c r="M1750" s="1">
        <v>46203.785671296297</v>
      </c>
      <c r="N1750">
        <v>584</v>
      </c>
      <c r="O1750" t="s">
        <v>1849</v>
      </c>
      <c r="P1750">
        <v>72</v>
      </c>
      <c r="Q1750">
        <v>7.2</v>
      </c>
      <c r="R1750" t="s">
        <v>1851</v>
      </c>
      <c r="S1750" t="s">
        <v>1851</v>
      </c>
      <c r="T1750" t="s">
        <v>1851</v>
      </c>
      <c r="U1750" t="s">
        <v>5505</v>
      </c>
      <c r="V1750" t="s">
        <v>1851</v>
      </c>
      <c r="W1750" t="s">
        <v>1851</v>
      </c>
      <c r="X1750" s="1">
        <v>46203.785671296297</v>
      </c>
    </row>
    <row r="1751" spans="1:24">
      <c r="A1751">
        <v>1662</v>
      </c>
      <c r="B1751" t="s">
        <v>1859</v>
      </c>
      <c r="C1751" t="s">
        <v>1860</v>
      </c>
      <c r="D1751">
        <v>2915007</v>
      </c>
      <c r="E1751" t="s">
        <v>1885</v>
      </c>
      <c r="F1751">
        <v>1</v>
      </c>
      <c r="G1751" t="s">
        <v>390</v>
      </c>
      <c r="H1751" t="s">
        <v>2144</v>
      </c>
      <c r="I1751" t="s">
        <v>1887</v>
      </c>
      <c r="J1751">
        <v>1</v>
      </c>
      <c r="K1751" t="s">
        <v>1888</v>
      </c>
      <c r="L1751" s="1">
        <v>46203.783865740741</v>
      </c>
      <c r="M1751" s="1">
        <v>46203.78601851852</v>
      </c>
      <c r="N1751">
        <v>18570</v>
      </c>
      <c r="O1751" t="s">
        <v>1854</v>
      </c>
      <c r="R1751" t="s">
        <v>5506</v>
      </c>
      <c r="S1751" t="s">
        <v>1851</v>
      </c>
      <c r="T1751" t="s">
        <v>1851</v>
      </c>
      <c r="U1751" t="s">
        <v>5507</v>
      </c>
      <c r="V1751" t="s">
        <v>1854</v>
      </c>
      <c r="W1751" t="s">
        <v>1851</v>
      </c>
      <c r="X1751" s="1">
        <v>46203.78601851852</v>
      </c>
    </row>
    <row r="1752" spans="1:24">
      <c r="A1752">
        <v>1663</v>
      </c>
      <c r="B1752" t="s">
        <v>1859</v>
      </c>
      <c r="C1752" t="s">
        <v>1860</v>
      </c>
      <c r="D1752">
        <v>5220454</v>
      </c>
      <c r="E1752" t="s">
        <v>1885</v>
      </c>
      <c r="F1752">
        <v>1</v>
      </c>
      <c r="G1752" t="s">
        <v>36</v>
      </c>
      <c r="H1752" t="s">
        <v>2111</v>
      </c>
      <c r="I1752" t="s">
        <v>1887</v>
      </c>
      <c r="J1752">
        <v>1</v>
      </c>
      <c r="K1752" t="s">
        <v>1888</v>
      </c>
      <c r="L1752" s="1">
        <v>46203.785740740743</v>
      </c>
      <c r="M1752" s="1">
        <v>46203.786134259259</v>
      </c>
      <c r="N1752">
        <v>3467</v>
      </c>
      <c r="O1752" t="s">
        <v>1849</v>
      </c>
      <c r="P1752">
        <v>67</v>
      </c>
      <c r="Q1752">
        <v>6.7</v>
      </c>
      <c r="R1752" t="s">
        <v>5508</v>
      </c>
      <c r="S1752" t="s">
        <v>1851</v>
      </c>
      <c r="T1752" t="s">
        <v>1851</v>
      </c>
      <c r="U1752" t="s">
        <v>5509</v>
      </c>
      <c r="V1752" t="s">
        <v>1851</v>
      </c>
      <c r="W1752" t="s">
        <v>1851</v>
      </c>
      <c r="X1752" s="1">
        <v>46203.786134259259</v>
      </c>
    </row>
    <row r="1753" spans="1:24">
      <c r="A1753">
        <v>1664</v>
      </c>
      <c r="B1753" t="s">
        <v>1859</v>
      </c>
      <c r="C1753" t="s">
        <v>1860</v>
      </c>
      <c r="D1753">
        <v>1301209</v>
      </c>
      <c r="E1753" t="s">
        <v>1885</v>
      </c>
      <c r="F1753">
        <v>1</v>
      </c>
      <c r="G1753" t="s">
        <v>844</v>
      </c>
      <c r="H1753" t="s">
        <v>2086</v>
      </c>
      <c r="I1753" t="s">
        <v>1887</v>
      </c>
      <c r="J1753">
        <v>1</v>
      </c>
      <c r="K1753" t="s">
        <v>1888</v>
      </c>
      <c r="L1753" s="1">
        <v>46203.78565972222</v>
      </c>
      <c r="M1753" s="1">
        <v>46203.78634259259</v>
      </c>
      <c r="N1753">
        <v>5837</v>
      </c>
      <c r="O1753" t="s">
        <v>1849</v>
      </c>
      <c r="P1753">
        <v>63</v>
      </c>
      <c r="Q1753">
        <v>6.3</v>
      </c>
      <c r="R1753" t="s">
        <v>5510</v>
      </c>
      <c r="S1753" t="s">
        <v>1851</v>
      </c>
      <c r="T1753" t="s">
        <v>1851</v>
      </c>
      <c r="U1753" t="s">
        <v>5511</v>
      </c>
      <c r="V1753" t="s">
        <v>1851</v>
      </c>
      <c r="W1753" t="s">
        <v>1851</v>
      </c>
      <c r="X1753" s="1">
        <v>46203.78634259259</v>
      </c>
    </row>
    <row r="1754" spans="1:24">
      <c r="A1754">
        <v>1665</v>
      </c>
      <c r="B1754" t="s">
        <v>1859</v>
      </c>
      <c r="C1754" t="s">
        <v>1860</v>
      </c>
      <c r="D1754">
        <v>5220454</v>
      </c>
      <c r="E1754" t="s">
        <v>1894</v>
      </c>
      <c r="F1754">
        <v>1</v>
      </c>
      <c r="G1754" t="s">
        <v>36</v>
      </c>
      <c r="H1754" t="s">
        <v>36</v>
      </c>
      <c r="I1754" t="s">
        <v>2120</v>
      </c>
      <c r="J1754">
        <v>0</v>
      </c>
      <c r="K1754" t="s">
        <v>2121</v>
      </c>
      <c r="L1754" s="1">
        <v>46203.786273148151</v>
      </c>
      <c r="M1754" s="1">
        <v>46203.786412037036</v>
      </c>
      <c r="N1754">
        <v>1137</v>
      </c>
      <c r="O1754" t="s">
        <v>1849</v>
      </c>
      <c r="P1754">
        <v>69</v>
      </c>
      <c r="Q1754">
        <v>6.9</v>
      </c>
      <c r="R1754" t="s">
        <v>1851</v>
      </c>
      <c r="S1754" t="s">
        <v>1851</v>
      </c>
      <c r="T1754" t="s">
        <v>1851</v>
      </c>
      <c r="U1754" t="s">
        <v>5512</v>
      </c>
      <c r="V1754" t="s">
        <v>1851</v>
      </c>
      <c r="W1754" t="s">
        <v>1851</v>
      </c>
      <c r="X1754" s="1">
        <v>46203.786412037036</v>
      </c>
    </row>
    <row r="1755" spans="1:24">
      <c r="A1755">
        <v>1666</v>
      </c>
      <c r="B1755" t="s">
        <v>1859</v>
      </c>
      <c r="C1755" t="s">
        <v>1860</v>
      </c>
      <c r="D1755">
        <v>1301209</v>
      </c>
      <c r="E1755" t="s">
        <v>1894</v>
      </c>
      <c r="F1755">
        <v>1</v>
      </c>
      <c r="G1755" t="s">
        <v>844</v>
      </c>
      <c r="H1755" t="s">
        <v>844</v>
      </c>
      <c r="I1755" t="s">
        <v>2095</v>
      </c>
      <c r="J1755">
        <v>0</v>
      </c>
      <c r="K1755" t="s">
        <v>2096</v>
      </c>
      <c r="L1755" s="1">
        <v>46203.786481481482</v>
      </c>
      <c r="M1755" s="1">
        <v>46203.78665509259</v>
      </c>
      <c r="N1755">
        <v>1565</v>
      </c>
      <c r="O1755" t="s">
        <v>1849</v>
      </c>
      <c r="P1755">
        <v>66</v>
      </c>
      <c r="Q1755">
        <v>6.6</v>
      </c>
      <c r="R1755" t="s">
        <v>1851</v>
      </c>
      <c r="S1755" t="s">
        <v>1851</v>
      </c>
      <c r="T1755" t="s">
        <v>1851</v>
      </c>
      <c r="U1755" t="s">
        <v>5513</v>
      </c>
      <c r="V1755" t="s">
        <v>1851</v>
      </c>
      <c r="W1755" t="s">
        <v>1851</v>
      </c>
      <c r="X1755" s="1">
        <v>46203.78665509259</v>
      </c>
    </row>
    <row r="1756" spans="1:24">
      <c r="A1756">
        <v>1667</v>
      </c>
      <c r="B1756" t="s">
        <v>1859</v>
      </c>
      <c r="C1756" t="s">
        <v>1860</v>
      </c>
      <c r="D1756">
        <v>1303403</v>
      </c>
      <c r="E1756" t="s">
        <v>1885</v>
      </c>
      <c r="F1756">
        <v>1</v>
      </c>
      <c r="G1756" t="s">
        <v>758</v>
      </c>
      <c r="H1756" t="s">
        <v>2105</v>
      </c>
      <c r="I1756" t="s">
        <v>1887</v>
      </c>
      <c r="J1756">
        <v>1</v>
      </c>
      <c r="K1756" t="s">
        <v>1888</v>
      </c>
      <c r="L1756" s="1">
        <v>46203.78670138889</v>
      </c>
      <c r="M1756" s="1">
        <v>46203.786886574075</v>
      </c>
      <c r="N1756">
        <v>1599</v>
      </c>
      <c r="O1756" t="s">
        <v>1849</v>
      </c>
      <c r="P1756">
        <v>92</v>
      </c>
      <c r="Q1756">
        <v>9.1999999999999993</v>
      </c>
      <c r="R1756" t="s">
        <v>5514</v>
      </c>
      <c r="S1756" t="s">
        <v>1851</v>
      </c>
      <c r="T1756" t="s">
        <v>1851</v>
      </c>
      <c r="U1756" t="s">
        <v>5515</v>
      </c>
      <c r="V1756" t="s">
        <v>1851</v>
      </c>
      <c r="W1756" t="s">
        <v>1851</v>
      </c>
      <c r="X1756" s="1">
        <v>46203.786886574075</v>
      </c>
    </row>
    <row r="1757" spans="1:24">
      <c r="A1757">
        <v>1668</v>
      </c>
      <c r="B1757" t="s">
        <v>1859</v>
      </c>
      <c r="C1757" t="s">
        <v>1860</v>
      </c>
      <c r="D1757">
        <v>1303403</v>
      </c>
      <c r="E1757" t="s">
        <v>1894</v>
      </c>
      <c r="F1757">
        <v>1</v>
      </c>
      <c r="G1757" t="s">
        <v>758</v>
      </c>
      <c r="H1757" t="s">
        <v>758</v>
      </c>
      <c r="I1757" t="s">
        <v>2114</v>
      </c>
      <c r="J1757">
        <v>0</v>
      </c>
      <c r="K1757" t="s">
        <v>2115</v>
      </c>
      <c r="L1757" s="1">
        <v>46203.78701388889</v>
      </c>
      <c r="M1757" s="1">
        <v>46203.787152777775</v>
      </c>
      <c r="N1757">
        <v>1216</v>
      </c>
      <c r="O1757" t="s">
        <v>1852</v>
      </c>
      <c r="R1757" t="s">
        <v>1851</v>
      </c>
      <c r="S1757" t="s">
        <v>1851</v>
      </c>
      <c r="T1757" t="s">
        <v>1851</v>
      </c>
      <c r="U1757" t="s">
        <v>5516</v>
      </c>
      <c r="V1757" t="s">
        <v>1851</v>
      </c>
      <c r="W1757" t="s">
        <v>1851</v>
      </c>
      <c r="X1757" s="1">
        <v>46203.787152777775</v>
      </c>
    </row>
    <row r="1758" spans="1:24">
      <c r="A1758">
        <v>1669</v>
      </c>
      <c r="B1758" t="s">
        <v>1859</v>
      </c>
      <c r="C1758" t="s">
        <v>1860</v>
      </c>
      <c r="D1758">
        <v>1303403</v>
      </c>
      <c r="E1758" t="s">
        <v>1894</v>
      </c>
      <c r="F1758">
        <v>2</v>
      </c>
      <c r="G1758" t="s">
        <v>758</v>
      </c>
      <c r="H1758" t="s">
        <v>758</v>
      </c>
      <c r="I1758" t="s">
        <v>2114</v>
      </c>
      <c r="J1758">
        <v>0</v>
      </c>
      <c r="K1758" t="s">
        <v>2115</v>
      </c>
      <c r="L1758" s="1">
        <v>46203.787291666667</v>
      </c>
      <c r="M1758" s="1">
        <v>46203.787418981483</v>
      </c>
      <c r="N1758">
        <v>1106</v>
      </c>
      <c r="O1758" t="s">
        <v>1852</v>
      </c>
      <c r="R1758" t="s">
        <v>1851</v>
      </c>
      <c r="S1758" t="s">
        <v>1851</v>
      </c>
      <c r="T1758" t="s">
        <v>1851</v>
      </c>
      <c r="U1758" t="s">
        <v>5517</v>
      </c>
      <c r="V1758" t="s">
        <v>1851</v>
      </c>
      <c r="W1758" t="s">
        <v>1851</v>
      </c>
      <c r="X1758" s="1">
        <v>46203.787418981483</v>
      </c>
    </row>
    <row r="1759" spans="1:24">
      <c r="A1759">
        <v>1670</v>
      </c>
      <c r="B1759" t="s">
        <v>1859</v>
      </c>
      <c r="C1759" t="s">
        <v>1860</v>
      </c>
      <c r="D1759">
        <v>1303403</v>
      </c>
      <c r="E1759" t="s">
        <v>1894</v>
      </c>
      <c r="F1759">
        <v>3</v>
      </c>
      <c r="G1759" t="s">
        <v>758</v>
      </c>
      <c r="H1759" t="s">
        <v>758</v>
      </c>
      <c r="I1759" t="s">
        <v>2114</v>
      </c>
      <c r="J1759">
        <v>0</v>
      </c>
      <c r="K1759" t="s">
        <v>2115</v>
      </c>
      <c r="L1759" s="1">
        <v>46203.787662037037</v>
      </c>
      <c r="M1759" s="1">
        <v>46203.787766203706</v>
      </c>
      <c r="N1759">
        <v>918</v>
      </c>
      <c r="O1759" t="s">
        <v>1852</v>
      </c>
      <c r="R1759" t="s">
        <v>1851</v>
      </c>
      <c r="S1759" t="s">
        <v>1851</v>
      </c>
      <c r="T1759" t="s">
        <v>1851</v>
      </c>
      <c r="U1759" t="s">
        <v>5518</v>
      </c>
      <c r="V1759" t="s">
        <v>1851</v>
      </c>
      <c r="W1759" t="s">
        <v>1851</v>
      </c>
      <c r="X1759" s="1">
        <v>46203.787766203706</v>
      </c>
    </row>
    <row r="1760" spans="1:24">
      <c r="A1760">
        <v>1671</v>
      </c>
      <c r="B1760" t="s">
        <v>1859</v>
      </c>
      <c r="C1760" t="s">
        <v>1860</v>
      </c>
      <c r="D1760">
        <v>1500107</v>
      </c>
      <c r="E1760" t="s">
        <v>1885</v>
      </c>
      <c r="F1760">
        <v>1</v>
      </c>
      <c r="G1760" t="s">
        <v>899</v>
      </c>
      <c r="H1760" t="s">
        <v>2141</v>
      </c>
      <c r="I1760" t="s">
        <v>1887</v>
      </c>
      <c r="J1760">
        <v>1</v>
      </c>
      <c r="K1760" t="s">
        <v>1888</v>
      </c>
      <c r="L1760" s="1">
        <v>46203.787812499999</v>
      </c>
      <c r="M1760" s="1">
        <v>46203.787939814814</v>
      </c>
      <c r="N1760">
        <v>1109</v>
      </c>
      <c r="O1760" t="s">
        <v>1849</v>
      </c>
      <c r="P1760">
        <v>92</v>
      </c>
      <c r="Q1760">
        <v>9.1999999999999993</v>
      </c>
      <c r="R1760" t="s">
        <v>5519</v>
      </c>
      <c r="S1760" t="s">
        <v>1851</v>
      </c>
      <c r="T1760" t="s">
        <v>1851</v>
      </c>
      <c r="U1760" t="s">
        <v>5520</v>
      </c>
      <c r="V1760" t="s">
        <v>1851</v>
      </c>
      <c r="W1760" t="s">
        <v>1851</v>
      </c>
      <c r="X1760" s="1">
        <v>46203.787939814814</v>
      </c>
    </row>
    <row r="1761" spans="1:24">
      <c r="A1761">
        <v>1672</v>
      </c>
      <c r="B1761" t="s">
        <v>1859</v>
      </c>
      <c r="C1761" t="s">
        <v>1860</v>
      </c>
      <c r="D1761">
        <v>1500107</v>
      </c>
      <c r="E1761" t="s">
        <v>1894</v>
      </c>
      <c r="F1761">
        <v>1</v>
      </c>
      <c r="G1761" t="s">
        <v>899</v>
      </c>
      <c r="H1761" t="s">
        <v>899</v>
      </c>
      <c r="I1761" t="s">
        <v>2155</v>
      </c>
      <c r="J1761">
        <v>0</v>
      </c>
      <c r="K1761" t="s">
        <v>2156</v>
      </c>
      <c r="L1761" s="1">
        <v>46203.788090277776</v>
      </c>
      <c r="M1761" s="1">
        <v>46203.788240740738</v>
      </c>
      <c r="N1761">
        <v>1294</v>
      </c>
      <c r="O1761" t="s">
        <v>1849</v>
      </c>
      <c r="P1761">
        <v>60</v>
      </c>
      <c r="Q1761">
        <v>6</v>
      </c>
      <c r="R1761" t="s">
        <v>1851</v>
      </c>
      <c r="S1761" t="s">
        <v>1851</v>
      </c>
      <c r="T1761" t="s">
        <v>1851</v>
      </c>
      <c r="U1761" t="s">
        <v>5521</v>
      </c>
      <c r="V1761" t="s">
        <v>1851</v>
      </c>
      <c r="W1761" t="s">
        <v>1851</v>
      </c>
      <c r="X1761" s="1">
        <v>46203.788240740738</v>
      </c>
    </row>
    <row r="1762" spans="1:24">
      <c r="A1762">
        <v>1673</v>
      </c>
      <c r="B1762" t="s">
        <v>1859</v>
      </c>
      <c r="C1762" t="s">
        <v>1860</v>
      </c>
      <c r="D1762">
        <v>2915007</v>
      </c>
      <c r="E1762" t="s">
        <v>1885</v>
      </c>
      <c r="F1762">
        <v>2</v>
      </c>
      <c r="G1762" t="s">
        <v>390</v>
      </c>
      <c r="H1762" t="s">
        <v>2144</v>
      </c>
      <c r="I1762" t="s">
        <v>1887</v>
      </c>
      <c r="J1762">
        <v>1</v>
      </c>
      <c r="K1762" t="s">
        <v>1888</v>
      </c>
      <c r="L1762" s="1">
        <v>46203.786192129628</v>
      </c>
      <c r="M1762" s="1">
        <v>46203.788298611114</v>
      </c>
      <c r="N1762">
        <v>18277</v>
      </c>
      <c r="O1762" t="s">
        <v>1854</v>
      </c>
      <c r="R1762" t="s">
        <v>5522</v>
      </c>
      <c r="S1762" t="s">
        <v>1851</v>
      </c>
      <c r="T1762" t="s">
        <v>1851</v>
      </c>
      <c r="U1762" t="s">
        <v>5507</v>
      </c>
      <c r="V1762" t="s">
        <v>1854</v>
      </c>
      <c r="W1762" t="s">
        <v>1851</v>
      </c>
      <c r="X1762" s="1">
        <v>46203.788298611114</v>
      </c>
    </row>
    <row r="1763" spans="1:24">
      <c r="A1763">
        <v>1674</v>
      </c>
      <c r="B1763" t="s">
        <v>1859</v>
      </c>
      <c r="C1763" t="s">
        <v>1860</v>
      </c>
      <c r="D1763">
        <v>1500958</v>
      </c>
      <c r="E1763" t="s">
        <v>1885</v>
      </c>
      <c r="F1763">
        <v>1</v>
      </c>
      <c r="G1763" t="s">
        <v>884</v>
      </c>
      <c r="H1763" t="s">
        <v>2158</v>
      </c>
      <c r="I1763" t="s">
        <v>1887</v>
      </c>
      <c r="J1763">
        <v>1</v>
      </c>
      <c r="K1763" t="s">
        <v>1888</v>
      </c>
      <c r="L1763" s="1">
        <v>46203.788287037038</v>
      </c>
      <c r="M1763" s="1">
        <v>46203.788564814815</v>
      </c>
      <c r="N1763">
        <v>2470</v>
      </c>
      <c r="O1763" t="s">
        <v>1849</v>
      </c>
      <c r="P1763">
        <v>62</v>
      </c>
      <c r="Q1763">
        <v>6.2</v>
      </c>
      <c r="R1763" t="s">
        <v>5523</v>
      </c>
      <c r="S1763" t="s">
        <v>1851</v>
      </c>
      <c r="T1763" t="s">
        <v>1851</v>
      </c>
      <c r="U1763" t="s">
        <v>5524</v>
      </c>
      <c r="V1763" t="s">
        <v>1851</v>
      </c>
      <c r="W1763" t="s">
        <v>1851</v>
      </c>
      <c r="X1763" s="1">
        <v>46203.788564814815</v>
      </c>
    </row>
    <row r="1764" spans="1:24">
      <c r="A1764">
        <v>1675</v>
      </c>
      <c r="B1764" t="s">
        <v>1859</v>
      </c>
      <c r="C1764" t="s">
        <v>1860</v>
      </c>
      <c r="D1764">
        <v>5100102</v>
      </c>
      <c r="E1764" t="s">
        <v>1885</v>
      </c>
      <c r="F1764">
        <v>1</v>
      </c>
      <c r="G1764" t="s">
        <v>107</v>
      </c>
      <c r="H1764" t="s">
        <v>2138</v>
      </c>
      <c r="I1764" t="s">
        <v>1887</v>
      </c>
      <c r="J1764">
        <v>1</v>
      </c>
      <c r="K1764" t="s">
        <v>1888</v>
      </c>
      <c r="L1764" s="1">
        <v>46203.786458333336</v>
      </c>
      <c r="M1764" s="1">
        <v>46203.788611111115</v>
      </c>
      <c r="N1764">
        <v>18594</v>
      </c>
      <c r="O1764" t="s">
        <v>1854</v>
      </c>
      <c r="R1764" t="s">
        <v>5525</v>
      </c>
      <c r="S1764" t="s">
        <v>1851</v>
      </c>
      <c r="T1764" t="s">
        <v>1851</v>
      </c>
      <c r="U1764" t="s">
        <v>5526</v>
      </c>
      <c r="V1764" t="s">
        <v>1854</v>
      </c>
      <c r="W1764" t="s">
        <v>1851</v>
      </c>
      <c r="X1764" s="1">
        <v>46203.788611111115</v>
      </c>
    </row>
    <row r="1765" spans="1:24">
      <c r="A1765">
        <v>1676</v>
      </c>
      <c r="B1765" t="s">
        <v>1859</v>
      </c>
      <c r="C1765" t="s">
        <v>1860</v>
      </c>
      <c r="D1765">
        <v>1500958</v>
      </c>
      <c r="E1765" t="s">
        <v>1894</v>
      </c>
      <c r="F1765">
        <v>1</v>
      </c>
      <c r="G1765" t="s">
        <v>884</v>
      </c>
      <c r="H1765" t="s">
        <v>2162</v>
      </c>
      <c r="I1765" t="s">
        <v>2163</v>
      </c>
      <c r="J1765">
        <v>1</v>
      </c>
      <c r="K1765" t="s">
        <v>2164</v>
      </c>
      <c r="L1765" s="1">
        <v>46203.788703703707</v>
      </c>
      <c r="M1765" s="1">
        <v>46203.788819444446</v>
      </c>
      <c r="N1765">
        <v>937</v>
      </c>
      <c r="O1765" t="s">
        <v>1849</v>
      </c>
      <c r="P1765">
        <v>64</v>
      </c>
      <c r="Q1765">
        <v>6.4</v>
      </c>
      <c r="R1765" t="s">
        <v>1851</v>
      </c>
      <c r="S1765" t="s">
        <v>1851</v>
      </c>
      <c r="T1765" t="s">
        <v>1851</v>
      </c>
      <c r="U1765" t="s">
        <v>5527</v>
      </c>
      <c r="V1765" t="s">
        <v>1851</v>
      </c>
      <c r="W1765" t="s">
        <v>1851</v>
      </c>
      <c r="X1765" s="1">
        <v>46203.788819444446</v>
      </c>
    </row>
    <row r="1766" spans="1:24">
      <c r="A1766">
        <v>1677</v>
      </c>
      <c r="B1766" t="s">
        <v>1859</v>
      </c>
      <c r="C1766" t="s">
        <v>1860</v>
      </c>
      <c r="D1766">
        <v>1502707</v>
      </c>
      <c r="E1766" t="s">
        <v>1885</v>
      </c>
      <c r="F1766">
        <v>1</v>
      </c>
      <c r="G1766" t="s">
        <v>752</v>
      </c>
      <c r="H1766" t="s">
        <v>2189</v>
      </c>
      <c r="I1766" t="s">
        <v>1887</v>
      </c>
      <c r="J1766">
        <v>1</v>
      </c>
      <c r="K1766" t="s">
        <v>1888</v>
      </c>
      <c r="L1766" s="1">
        <v>46203.788865740738</v>
      </c>
      <c r="M1766" s="1">
        <v>46203.789039351854</v>
      </c>
      <c r="N1766">
        <v>1550</v>
      </c>
      <c r="O1766" t="s">
        <v>1849</v>
      </c>
      <c r="P1766">
        <v>92</v>
      </c>
      <c r="Q1766">
        <v>9.1999999999999993</v>
      </c>
      <c r="R1766" t="s">
        <v>5528</v>
      </c>
      <c r="S1766" t="s">
        <v>1851</v>
      </c>
      <c r="T1766" t="s">
        <v>1851</v>
      </c>
      <c r="U1766" t="s">
        <v>5529</v>
      </c>
      <c r="V1766" t="s">
        <v>1851</v>
      </c>
      <c r="W1766" t="s">
        <v>1851</v>
      </c>
      <c r="X1766" s="1">
        <v>46203.789039351854</v>
      </c>
    </row>
    <row r="1767" spans="1:24">
      <c r="A1767">
        <v>1678</v>
      </c>
      <c r="B1767" t="s">
        <v>1859</v>
      </c>
      <c r="C1767" t="s">
        <v>1860</v>
      </c>
      <c r="D1767">
        <v>1502707</v>
      </c>
      <c r="E1767" t="s">
        <v>1894</v>
      </c>
      <c r="F1767">
        <v>1</v>
      </c>
      <c r="G1767" t="s">
        <v>752</v>
      </c>
      <c r="H1767" t="s">
        <v>2218</v>
      </c>
      <c r="I1767" t="s">
        <v>2219</v>
      </c>
      <c r="J1767">
        <v>1</v>
      </c>
      <c r="K1767" t="s">
        <v>2220</v>
      </c>
      <c r="L1767" s="1">
        <v>46203.789189814815</v>
      </c>
      <c r="M1767" s="1">
        <v>46203.7893287037</v>
      </c>
      <c r="N1767">
        <v>1217</v>
      </c>
      <c r="O1767" t="s">
        <v>1849</v>
      </c>
      <c r="P1767">
        <v>61</v>
      </c>
      <c r="Q1767">
        <v>6.1</v>
      </c>
      <c r="R1767" t="s">
        <v>1851</v>
      </c>
      <c r="S1767" t="s">
        <v>1851</v>
      </c>
      <c r="T1767" t="s">
        <v>1851</v>
      </c>
      <c r="U1767" t="s">
        <v>5530</v>
      </c>
      <c r="V1767" t="s">
        <v>1851</v>
      </c>
      <c r="W1767" t="s">
        <v>1851</v>
      </c>
      <c r="X1767" s="1">
        <v>46203.7893287037</v>
      </c>
    </row>
    <row r="1768" spans="1:24">
      <c r="A1768">
        <v>1679</v>
      </c>
      <c r="B1768" t="s">
        <v>1859</v>
      </c>
      <c r="C1768" t="s">
        <v>1860</v>
      </c>
      <c r="D1768">
        <v>1502939</v>
      </c>
      <c r="E1768" t="s">
        <v>1885</v>
      </c>
      <c r="F1768">
        <v>1</v>
      </c>
      <c r="G1768" t="s">
        <v>810</v>
      </c>
      <c r="H1768" t="s">
        <v>2225</v>
      </c>
      <c r="I1768" t="s">
        <v>1887</v>
      </c>
      <c r="J1768">
        <v>1</v>
      </c>
      <c r="K1768" t="s">
        <v>1888</v>
      </c>
      <c r="L1768" s="1">
        <v>46203.789363425924</v>
      </c>
      <c r="M1768" s="1">
        <v>46203.789768518516</v>
      </c>
      <c r="N1768">
        <v>3516</v>
      </c>
      <c r="O1768" t="s">
        <v>1849</v>
      </c>
      <c r="P1768">
        <v>62</v>
      </c>
      <c r="Q1768">
        <v>6.2</v>
      </c>
      <c r="R1768" t="s">
        <v>5531</v>
      </c>
      <c r="S1768" t="s">
        <v>1851</v>
      </c>
      <c r="T1768" t="s">
        <v>1851</v>
      </c>
      <c r="U1768" t="s">
        <v>5532</v>
      </c>
      <c r="V1768" t="s">
        <v>1851</v>
      </c>
      <c r="W1768" t="s">
        <v>1851</v>
      </c>
      <c r="X1768" s="1">
        <v>46203.789768518516</v>
      </c>
    </row>
    <row r="1769" spans="1:24">
      <c r="A1769">
        <v>1680</v>
      </c>
      <c r="B1769" t="s">
        <v>1859</v>
      </c>
      <c r="C1769" t="s">
        <v>1860</v>
      </c>
      <c r="D1769">
        <v>1502939</v>
      </c>
      <c r="E1769" t="s">
        <v>1894</v>
      </c>
      <c r="F1769">
        <v>1</v>
      </c>
      <c r="G1769" t="s">
        <v>810</v>
      </c>
      <c r="H1769" t="s">
        <v>2234</v>
      </c>
      <c r="I1769" t="s">
        <v>2235</v>
      </c>
      <c r="J1769">
        <v>1</v>
      </c>
      <c r="K1769" t="s">
        <v>2236</v>
      </c>
      <c r="L1769" s="1">
        <v>46203.789895833332</v>
      </c>
      <c r="M1769" s="1">
        <v>46203.790034722224</v>
      </c>
      <c r="N1769">
        <v>1170</v>
      </c>
      <c r="O1769" t="s">
        <v>1849</v>
      </c>
      <c r="P1769">
        <v>62</v>
      </c>
      <c r="Q1769">
        <v>6.2</v>
      </c>
      <c r="R1769" t="s">
        <v>1851</v>
      </c>
      <c r="S1769" t="s">
        <v>1851</v>
      </c>
      <c r="T1769" t="s">
        <v>1851</v>
      </c>
      <c r="U1769" t="s">
        <v>5533</v>
      </c>
      <c r="V1769" t="s">
        <v>1851</v>
      </c>
      <c r="W1769" t="s">
        <v>1851</v>
      </c>
      <c r="X1769" s="1">
        <v>46203.790034722224</v>
      </c>
    </row>
    <row r="1770" spans="1:24">
      <c r="A1770">
        <v>1681</v>
      </c>
      <c r="B1770" t="s">
        <v>1859</v>
      </c>
      <c r="C1770" t="s">
        <v>1860</v>
      </c>
      <c r="D1770">
        <v>2915007</v>
      </c>
      <c r="E1770" t="s">
        <v>1885</v>
      </c>
      <c r="F1770">
        <v>3</v>
      </c>
      <c r="G1770" t="s">
        <v>390</v>
      </c>
      <c r="H1770" t="s">
        <v>2144</v>
      </c>
      <c r="I1770" t="s">
        <v>1887</v>
      </c>
      <c r="J1770">
        <v>1</v>
      </c>
      <c r="K1770" t="s">
        <v>1888</v>
      </c>
      <c r="L1770" s="1">
        <v>46203.788657407407</v>
      </c>
      <c r="M1770" s="1">
        <v>46203.790775462963</v>
      </c>
      <c r="N1770">
        <v>18255</v>
      </c>
      <c r="O1770" t="s">
        <v>1854</v>
      </c>
      <c r="R1770" t="s">
        <v>5534</v>
      </c>
      <c r="S1770" t="s">
        <v>1851</v>
      </c>
      <c r="T1770" t="s">
        <v>1851</v>
      </c>
      <c r="U1770" t="s">
        <v>5507</v>
      </c>
      <c r="V1770" t="s">
        <v>1854</v>
      </c>
      <c r="W1770" t="s">
        <v>1851</v>
      </c>
      <c r="X1770" s="1">
        <v>46203.790775462963</v>
      </c>
    </row>
    <row r="1771" spans="1:24">
      <c r="A1771">
        <v>1682</v>
      </c>
      <c r="B1771" t="s">
        <v>1859</v>
      </c>
      <c r="C1771" t="s">
        <v>1860</v>
      </c>
      <c r="D1771">
        <v>5100102</v>
      </c>
      <c r="E1771" t="s">
        <v>1885</v>
      </c>
      <c r="F1771">
        <v>2</v>
      </c>
      <c r="G1771" t="s">
        <v>107</v>
      </c>
      <c r="H1771" t="s">
        <v>2138</v>
      </c>
      <c r="I1771" t="s">
        <v>1887</v>
      </c>
      <c r="J1771">
        <v>1</v>
      </c>
      <c r="K1771" t="s">
        <v>1888</v>
      </c>
      <c r="L1771" s="1">
        <v>46203.788819444446</v>
      </c>
      <c r="M1771" s="1">
        <v>46203.790925925925</v>
      </c>
      <c r="N1771">
        <v>18257</v>
      </c>
      <c r="O1771" t="s">
        <v>1854</v>
      </c>
      <c r="R1771" t="s">
        <v>5535</v>
      </c>
      <c r="S1771" t="s">
        <v>1851</v>
      </c>
      <c r="T1771" t="s">
        <v>1851</v>
      </c>
      <c r="U1771" t="s">
        <v>5526</v>
      </c>
      <c r="V1771" t="s">
        <v>1854</v>
      </c>
      <c r="W1771" t="s">
        <v>1851</v>
      </c>
      <c r="X1771" s="1">
        <v>46203.790925925925</v>
      </c>
    </row>
    <row r="1772" spans="1:24">
      <c r="A1772">
        <v>1683</v>
      </c>
      <c r="B1772" t="s">
        <v>1859</v>
      </c>
      <c r="C1772" t="s">
        <v>1860</v>
      </c>
      <c r="D1772">
        <v>2915007</v>
      </c>
      <c r="E1772" t="s">
        <v>1894</v>
      </c>
      <c r="F1772">
        <v>1</v>
      </c>
      <c r="G1772" t="s">
        <v>390</v>
      </c>
      <c r="H1772" t="s">
        <v>390</v>
      </c>
      <c r="I1772" t="s">
        <v>2166</v>
      </c>
      <c r="J1772">
        <v>0</v>
      </c>
      <c r="K1772" t="s">
        <v>2167</v>
      </c>
      <c r="L1772" s="1">
        <v>46203.790914351855</v>
      </c>
      <c r="M1772" s="1">
        <v>46203.791018518517</v>
      </c>
      <c r="N1772">
        <v>936</v>
      </c>
      <c r="O1772" t="s">
        <v>1852</v>
      </c>
      <c r="R1772" t="s">
        <v>1851</v>
      </c>
      <c r="S1772" t="s">
        <v>1851</v>
      </c>
      <c r="T1772" t="s">
        <v>1851</v>
      </c>
      <c r="U1772" t="s">
        <v>5536</v>
      </c>
      <c r="V1772" t="s">
        <v>1851</v>
      </c>
      <c r="W1772" t="s">
        <v>1851</v>
      </c>
      <c r="X1772" s="1">
        <v>46203.791018518517</v>
      </c>
    </row>
    <row r="1773" spans="1:24">
      <c r="A1773">
        <v>1684</v>
      </c>
      <c r="B1773" t="s">
        <v>1859</v>
      </c>
      <c r="C1773" t="s">
        <v>1860</v>
      </c>
      <c r="D1773">
        <v>2915007</v>
      </c>
      <c r="E1773" t="s">
        <v>1894</v>
      </c>
      <c r="F1773">
        <v>2</v>
      </c>
      <c r="G1773" t="s">
        <v>390</v>
      </c>
      <c r="H1773" t="s">
        <v>390</v>
      </c>
      <c r="I1773" t="s">
        <v>2166</v>
      </c>
      <c r="J1773">
        <v>0</v>
      </c>
      <c r="K1773" t="s">
        <v>2167</v>
      </c>
      <c r="L1773" s="1">
        <v>46203.79115740741</v>
      </c>
      <c r="M1773" s="1">
        <v>46203.791261574072</v>
      </c>
      <c r="N1773">
        <v>879</v>
      </c>
      <c r="O1773" t="s">
        <v>1852</v>
      </c>
      <c r="R1773" t="s">
        <v>1851</v>
      </c>
      <c r="S1773" t="s">
        <v>1851</v>
      </c>
      <c r="T1773" t="s">
        <v>1851</v>
      </c>
      <c r="U1773" t="s">
        <v>5537</v>
      </c>
      <c r="V1773" t="s">
        <v>1851</v>
      </c>
      <c r="W1773" t="s">
        <v>1851</v>
      </c>
      <c r="X1773" s="1">
        <v>46203.791261574072</v>
      </c>
    </row>
    <row r="1774" spans="1:24">
      <c r="A1774">
        <v>1685</v>
      </c>
      <c r="B1774" t="s">
        <v>1859</v>
      </c>
      <c r="C1774" t="s">
        <v>1860</v>
      </c>
      <c r="D1774">
        <v>2915007</v>
      </c>
      <c r="E1774" t="s">
        <v>1894</v>
      </c>
      <c r="F1774">
        <v>3</v>
      </c>
      <c r="G1774" t="s">
        <v>390</v>
      </c>
      <c r="H1774" t="s">
        <v>390</v>
      </c>
      <c r="I1774" t="s">
        <v>2166</v>
      </c>
      <c r="J1774">
        <v>0</v>
      </c>
      <c r="K1774" t="s">
        <v>2167</v>
      </c>
      <c r="L1774" s="1">
        <v>46203.791493055556</v>
      </c>
      <c r="M1774" s="1">
        <v>46203.791597222225</v>
      </c>
      <c r="N1774">
        <v>877</v>
      </c>
      <c r="O1774" t="s">
        <v>1852</v>
      </c>
      <c r="R1774" t="s">
        <v>1851</v>
      </c>
      <c r="S1774" t="s">
        <v>1851</v>
      </c>
      <c r="T1774" t="s">
        <v>1851</v>
      </c>
      <c r="U1774" t="s">
        <v>5538</v>
      </c>
      <c r="V1774" t="s">
        <v>1851</v>
      </c>
      <c r="W1774" t="s">
        <v>1851</v>
      </c>
      <c r="X1774" s="1">
        <v>46203.791597222225</v>
      </c>
    </row>
    <row r="1775" spans="1:24">
      <c r="A1775">
        <v>1686</v>
      </c>
      <c r="B1775" t="s">
        <v>1859</v>
      </c>
      <c r="C1775" t="s">
        <v>1860</v>
      </c>
      <c r="D1775">
        <v>2915106</v>
      </c>
      <c r="E1775" t="s">
        <v>1885</v>
      </c>
      <c r="F1775">
        <v>1</v>
      </c>
      <c r="G1775" t="s">
        <v>670</v>
      </c>
      <c r="H1775" t="s">
        <v>2201</v>
      </c>
      <c r="I1775" t="s">
        <v>1887</v>
      </c>
      <c r="J1775">
        <v>1</v>
      </c>
      <c r="K1775" t="s">
        <v>1888</v>
      </c>
      <c r="L1775" s="1">
        <v>46203.791643518518</v>
      </c>
      <c r="M1775" s="1">
        <v>46203.79178240741</v>
      </c>
      <c r="N1775">
        <v>1225</v>
      </c>
      <c r="O1775" t="s">
        <v>1849</v>
      </c>
      <c r="P1775">
        <v>92</v>
      </c>
      <c r="Q1775">
        <v>9.1999999999999993</v>
      </c>
      <c r="R1775" t="s">
        <v>5539</v>
      </c>
      <c r="S1775" t="s">
        <v>1851</v>
      </c>
      <c r="T1775" t="s">
        <v>1851</v>
      </c>
      <c r="U1775" t="s">
        <v>5540</v>
      </c>
      <c r="V1775" t="s">
        <v>1851</v>
      </c>
      <c r="W1775" t="s">
        <v>1851</v>
      </c>
      <c r="X1775" s="1">
        <v>46203.79178240741</v>
      </c>
    </row>
    <row r="1776" spans="1:24">
      <c r="A1776">
        <v>1687</v>
      </c>
      <c r="B1776" t="s">
        <v>1859</v>
      </c>
      <c r="C1776" t="s">
        <v>1860</v>
      </c>
      <c r="D1776">
        <v>2915106</v>
      </c>
      <c r="E1776" t="s">
        <v>1894</v>
      </c>
      <c r="F1776">
        <v>1</v>
      </c>
      <c r="G1776" t="s">
        <v>670</v>
      </c>
      <c r="H1776" t="s">
        <v>670</v>
      </c>
      <c r="I1776" t="s">
        <v>2212</v>
      </c>
      <c r="J1776">
        <v>0</v>
      </c>
      <c r="K1776" t="s">
        <v>2213</v>
      </c>
      <c r="L1776" s="1">
        <v>46203.791909722226</v>
      </c>
      <c r="M1776" s="1">
        <v>46203.792037037034</v>
      </c>
      <c r="N1776">
        <v>1106</v>
      </c>
      <c r="O1776" t="s">
        <v>1849</v>
      </c>
      <c r="P1776">
        <v>73</v>
      </c>
      <c r="Q1776">
        <v>7.3</v>
      </c>
      <c r="R1776" t="s">
        <v>1851</v>
      </c>
      <c r="S1776" t="s">
        <v>1851</v>
      </c>
      <c r="T1776" t="s">
        <v>1851</v>
      </c>
      <c r="U1776" t="s">
        <v>5541</v>
      </c>
      <c r="V1776" t="s">
        <v>1851</v>
      </c>
      <c r="W1776" t="s">
        <v>1851</v>
      </c>
      <c r="X1776" s="1">
        <v>46203.792037037034</v>
      </c>
    </row>
    <row r="1777" spans="1:24">
      <c r="A1777">
        <v>1688</v>
      </c>
      <c r="B1777" t="s">
        <v>1859</v>
      </c>
      <c r="C1777" t="s">
        <v>1860</v>
      </c>
      <c r="D1777">
        <v>1504422</v>
      </c>
      <c r="E1777" t="s">
        <v>1885</v>
      </c>
      <c r="F1777">
        <v>1</v>
      </c>
      <c r="G1777" t="s">
        <v>864</v>
      </c>
      <c r="H1777" t="s">
        <v>2259</v>
      </c>
      <c r="I1777" t="s">
        <v>1887</v>
      </c>
      <c r="J1777">
        <v>1</v>
      </c>
      <c r="K1777" t="s">
        <v>1888</v>
      </c>
      <c r="L1777" s="1">
        <v>46203.790081018517</v>
      </c>
      <c r="M1777" s="1">
        <v>46203.792245370372</v>
      </c>
      <c r="N1777">
        <v>18707</v>
      </c>
      <c r="O1777" t="s">
        <v>1854</v>
      </c>
      <c r="R1777" t="s">
        <v>5542</v>
      </c>
      <c r="S1777" t="s">
        <v>1851</v>
      </c>
      <c r="T1777" t="s">
        <v>1851</v>
      </c>
      <c r="U1777" t="s">
        <v>5543</v>
      </c>
      <c r="V1777" t="s">
        <v>1854</v>
      </c>
      <c r="W1777" t="s">
        <v>1851</v>
      </c>
      <c r="X1777" s="1">
        <v>46203.792245370372</v>
      </c>
    </row>
    <row r="1778" spans="1:24">
      <c r="A1778">
        <v>1689</v>
      </c>
      <c r="B1778" t="s">
        <v>1859</v>
      </c>
      <c r="C1778" t="s">
        <v>1860</v>
      </c>
      <c r="D1778">
        <v>2918357</v>
      </c>
      <c r="E1778" t="s">
        <v>1885</v>
      </c>
      <c r="F1778">
        <v>1</v>
      </c>
      <c r="G1778" t="s">
        <v>635</v>
      </c>
      <c r="H1778" t="s">
        <v>2247</v>
      </c>
      <c r="I1778" t="s">
        <v>1887</v>
      </c>
      <c r="J1778">
        <v>1</v>
      </c>
      <c r="K1778" t="s">
        <v>1888</v>
      </c>
      <c r="L1778" s="1">
        <v>46203.792071759257</v>
      </c>
      <c r="M1778" s="1">
        <v>46203.792326388888</v>
      </c>
      <c r="N1778">
        <v>2185</v>
      </c>
      <c r="O1778" t="s">
        <v>1849</v>
      </c>
      <c r="P1778">
        <v>66</v>
      </c>
      <c r="Q1778">
        <v>6.6</v>
      </c>
      <c r="R1778" t="s">
        <v>5544</v>
      </c>
      <c r="S1778" t="s">
        <v>1851</v>
      </c>
      <c r="T1778" t="s">
        <v>1851</v>
      </c>
      <c r="U1778" t="s">
        <v>5545</v>
      </c>
      <c r="V1778" t="s">
        <v>1851</v>
      </c>
      <c r="W1778" t="s">
        <v>1851</v>
      </c>
      <c r="X1778" s="1">
        <v>46203.792326388888</v>
      </c>
    </row>
    <row r="1779" spans="1:24">
      <c r="A1779">
        <v>1690</v>
      </c>
      <c r="B1779" t="s">
        <v>1859</v>
      </c>
      <c r="C1779" t="s">
        <v>1860</v>
      </c>
      <c r="D1779">
        <v>1504422</v>
      </c>
      <c r="E1779" t="s">
        <v>1885</v>
      </c>
      <c r="F1779">
        <v>2</v>
      </c>
      <c r="G1779" t="s">
        <v>864</v>
      </c>
      <c r="H1779" t="s">
        <v>2259</v>
      </c>
      <c r="I1779" t="s">
        <v>1887</v>
      </c>
      <c r="J1779">
        <v>1</v>
      </c>
      <c r="K1779" t="s">
        <v>1888</v>
      </c>
      <c r="L1779" s="1">
        <v>46203.79241898148</v>
      </c>
      <c r="M1779" s="1">
        <v>46203.792523148149</v>
      </c>
      <c r="N1779">
        <v>910</v>
      </c>
      <c r="O1779" t="s">
        <v>1849</v>
      </c>
      <c r="P1779">
        <v>92</v>
      </c>
      <c r="Q1779">
        <v>9.1999999999999993</v>
      </c>
      <c r="R1779" t="s">
        <v>5546</v>
      </c>
      <c r="S1779" t="s">
        <v>1851</v>
      </c>
      <c r="T1779" t="s">
        <v>1851</v>
      </c>
      <c r="U1779" t="s">
        <v>5543</v>
      </c>
      <c r="V1779" t="s">
        <v>1851</v>
      </c>
      <c r="W1779" t="s">
        <v>1851</v>
      </c>
      <c r="X1779" s="1">
        <v>46203.792523148149</v>
      </c>
    </row>
    <row r="1780" spans="1:24">
      <c r="A1780">
        <v>1691</v>
      </c>
      <c r="B1780" t="s">
        <v>1859</v>
      </c>
      <c r="C1780" t="s">
        <v>1860</v>
      </c>
      <c r="D1780">
        <v>2918357</v>
      </c>
      <c r="E1780" t="s">
        <v>1894</v>
      </c>
      <c r="F1780">
        <v>1</v>
      </c>
      <c r="G1780" t="s">
        <v>635</v>
      </c>
      <c r="H1780" t="s">
        <v>635</v>
      </c>
      <c r="I1780" t="s">
        <v>2300</v>
      </c>
      <c r="J1780">
        <v>0</v>
      </c>
      <c r="K1780" t="s">
        <v>2301</v>
      </c>
      <c r="L1780" s="1">
        <v>46203.79247685185</v>
      </c>
      <c r="M1780" s="1">
        <v>46203.792627314811</v>
      </c>
      <c r="N1780">
        <v>1248</v>
      </c>
      <c r="O1780" t="s">
        <v>1849</v>
      </c>
      <c r="P1780">
        <v>77</v>
      </c>
      <c r="Q1780">
        <v>7.7</v>
      </c>
      <c r="R1780" t="s">
        <v>1851</v>
      </c>
      <c r="S1780" t="s">
        <v>1851</v>
      </c>
      <c r="T1780" t="s">
        <v>1851</v>
      </c>
      <c r="U1780" t="s">
        <v>5547</v>
      </c>
      <c r="V1780" t="s">
        <v>1851</v>
      </c>
      <c r="W1780" t="s">
        <v>1851</v>
      </c>
      <c r="X1780" s="1">
        <v>46203.792627314811</v>
      </c>
    </row>
    <row r="1781" spans="1:24">
      <c r="A1781">
        <v>1692</v>
      </c>
      <c r="B1781" t="s">
        <v>1859</v>
      </c>
      <c r="C1781" t="s">
        <v>1860</v>
      </c>
      <c r="D1781">
        <v>1504422</v>
      </c>
      <c r="E1781" t="s">
        <v>1894</v>
      </c>
      <c r="F1781">
        <v>1</v>
      </c>
      <c r="G1781" t="s">
        <v>864</v>
      </c>
      <c r="H1781" t="s">
        <v>2269</v>
      </c>
      <c r="I1781" t="s">
        <v>2270</v>
      </c>
      <c r="J1781">
        <v>1</v>
      </c>
      <c r="K1781" t="s">
        <v>2271</v>
      </c>
      <c r="L1781" s="1">
        <v>46203.792650462965</v>
      </c>
      <c r="M1781" s="1">
        <v>46203.792847222219</v>
      </c>
      <c r="N1781">
        <v>1658</v>
      </c>
      <c r="O1781" t="s">
        <v>1849</v>
      </c>
      <c r="P1781">
        <v>71</v>
      </c>
      <c r="Q1781">
        <v>7.1</v>
      </c>
      <c r="R1781" t="s">
        <v>1851</v>
      </c>
      <c r="S1781" t="s">
        <v>1851</v>
      </c>
      <c r="T1781" t="s">
        <v>1851</v>
      </c>
      <c r="U1781" t="s">
        <v>5548</v>
      </c>
      <c r="V1781" t="s">
        <v>1851</v>
      </c>
      <c r="W1781" t="s">
        <v>1851</v>
      </c>
      <c r="X1781" s="1">
        <v>46203.792847222219</v>
      </c>
    </row>
    <row r="1782" spans="1:24">
      <c r="A1782">
        <v>1693</v>
      </c>
      <c r="B1782" t="s">
        <v>1859</v>
      </c>
      <c r="C1782" t="s">
        <v>1860</v>
      </c>
      <c r="D1782">
        <v>1505494</v>
      </c>
      <c r="E1782" t="s">
        <v>1885</v>
      </c>
      <c r="F1782">
        <v>1</v>
      </c>
      <c r="G1782" t="s">
        <v>859</v>
      </c>
      <c r="H1782" t="s">
        <v>2277</v>
      </c>
      <c r="I1782" t="s">
        <v>1887</v>
      </c>
      <c r="J1782">
        <v>1</v>
      </c>
      <c r="K1782" t="s">
        <v>1888</v>
      </c>
      <c r="L1782" s="1">
        <v>46203.792881944442</v>
      </c>
      <c r="M1782" s="1">
        <v>46203.79315972222</v>
      </c>
      <c r="N1782">
        <v>2372</v>
      </c>
      <c r="O1782" t="s">
        <v>1849</v>
      </c>
      <c r="P1782">
        <v>65</v>
      </c>
      <c r="Q1782">
        <v>6.5</v>
      </c>
      <c r="R1782" t="s">
        <v>5549</v>
      </c>
      <c r="S1782" t="s">
        <v>1851</v>
      </c>
      <c r="T1782" t="s">
        <v>1851</v>
      </c>
      <c r="U1782" t="s">
        <v>5550</v>
      </c>
      <c r="V1782" t="s">
        <v>1851</v>
      </c>
      <c r="W1782" t="s">
        <v>1851</v>
      </c>
      <c r="X1782" s="1">
        <v>46203.79315972222</v>
      </c>
    </row>
    <row r="1783" spans="1:24">
      <c r="A1783">
        <v>1694</v>
      </c>
      <c r="B1783" t="s">
        <v>1859</v>
      </c>
      <c r="C1783" t="s">
        <v>1860</v>
      </c>
      <c r="D1783">
        <v>5100102</v>
      </c>
      <c r="E1783" t="s">
        <v>1885</v>
      </c>
      <c r="F1783">
        <v>3</v>
      </c>
      <c r="G1783" t="s">
        <v>107</v>
      </c>
      <c r="H1783" t="s">
        <v>2138</v>
      </c>
      <c r="I1783" t="s">
        <v>1887</v>
      </c>
      <c r="J1783">
        <v>1</v>
      </c>
      <c r="K1783" t="s">
        <v>1888</v>
      </c>
      <c r="L1783" s="1">
        <v>46203.791319444441</v>
      </c>
      <c r="M1783" s="1">
        <v>46203.793437499997</v>
      </c>
      <c r="N1783">
        <v>18248</v>
      </c>
      <c r="O1783" t="s">
        <v>1854</v>
      </c>
      <c r="R1783" t="s">
        <v>5551</v>
      </c>
      <c r="S1783" t="s">
        <v>1851</v>
      </c>
      <c r="T1783" t="s">
        <v>1851</v>
      </c>
      <c r="U1783" t="s">
        <v>5526</v>
      </c>
      <c r="V1783" t="s">
        <v>1854</v>
      </c>
      <c r="W1783" t="s">
        <v>1851</v>
      </c>
      <c r="X1783" s="1">
        <v>46203.793437499997</v>
      </c>
    </row>
    <row r="1784" spans="1:24">
      <c r="A1784">
        <v>1695</v>
      </c>
      <c r="B1784" t="s">
        <v>1859</v>
      </c>
      <c r="C1784" t="s">
        <v>1860</v>
      </c>
      <c r="D1784">
        <v>1505494</v>
      </c>
      <c r="E1784" t="s">
        <v>1894</v>
      </c>
      <c r="F1784">
        <v>1</v>
      </c>
      <c r="G1784" t="s">
        <v>859</v>
      </c>
      <c r="H1784" t="s">
        <v>2283</v>
      </c>
      <c r="I1784" t="s">
        <v>2284</v>
      </c>
      <c r="J1784">
        <v>1</v>
      </c>
      <c r="K1784" t="s">
        <v>2285</v>
      </c>
      <c r="L1784" s="1">
        <v>46203.793310185189</v>
      </c>
      <c r="M1784" s="1">
        <v>46203.793495370373</v>
      </c>
      <c r="N1784">
        <v>1611</v>
      </c>
      <c r="O1784" t="s">
        <v>1849</v>
      </c>
      <c r="P1784">
        <v>66</v>
      </c>
      <c r="Q1784">
        <v>6.6</v>
      </c>
      <c r="R1784" t="s">
        <v>1851</v>
      </c>
      <c r="S1784" t="s">
        <v>1851</v>
      </c>
      <c r="T1784" t="s">
        <v>1851</v>
      </c>
      <c r="U1784" t="s">
        <v>5552</v>
      </c>
      <c r="V1784" t="s">
        <v>1851</v>
      </c>
      <c r="W1784" t="s">
        <v>1851</v>
      </c>
      <c r="X1784" s="1">
        <v>46203.793495370373</v>
      </c>
    </row>
    <row r="1785" spans="1:24">
      <c r="A1785">
        <v>1696</v>
      </c>
      <c r="B1785" t="s">
        <v>1859</v>
      </c>
      <c r="C1785" t="s">
        <v>1860</v>
      </c>
      <c r="D1785">
        <v>5100102</v>
      </c>
      <c r="E1785" t="s">
        <v>1894</v>
      </c>
      <c r="F1785">
        <v>1</v>
      </c>
      <c r="G1785" t="s">
        <v>107</v>
      </c>
      <c r="H1785" t="s">
        <v>107</v>
      </c>
      <c r="I1785" t="s">
        <v>2151</v>
      </c>
      <c r="J1785">
        <v>0</v>
      </c>
      <c r="K1785" t="s">
        <v>2152</v>
      </c>
      <c r="L1785" s="1">
        <v>46203.793564814812</v>
      </c>
      <c r="M1785" s="1">
        <v>46203.793634259258</v>
      </c>
      <c r="N1785">
        <v>643</v>
      </c>
      <c r="O1785" t="s">
        <v>1849</v>
      </c>
      <c r="P1785">
        <v>63</v>
      </c>
      <c r="Q1785">
        <v>6.3</v>
      </c>
      <c r="R1785" t="s">
        <v>1851</v>
      </c>
      <c r="S1785" t="s">
        <v>1851</v>
      </c>
      <c r="T1785" t="s">
        <v>1851</v>
      </c>
      <c r="U1785" t="s">
        <v>5553</v>
      </c>
      <c r="V1785" t="s">
        <v>1851</v>
      </c>
      <c r="W1785" t="s">
        <v>1851</v>
      </c>
      <c r="X1785" s="1">
        <v>46203.793634259258</v>
      </c>
    </row>
    <row r="1786" spans="1:24">
      <c r="A1786">
        <v>1697</v>
      </c>
      <c r="B1786" t="s">
        <v>1859</v>
      </c>
      <c r="C1786" t="s">
        <v>1860</v>
      </c>
      <c r="D1786">
        <v>1100015</v>
      </c>
      <c r="E1786" t="s">
        <v>1885</v>
      </c>
      <c r="F1786">
        <v>1</v>
      </c>
      <c r="G1786" t="s">
        <v>801</v>
      </c>
      <c r="H1786" t="s">
        <v>2294</v>
      </c>
      <c r="I1786" t="s">
        <v>1887</v>
      </c>
      <c r="J1786">
        <v>1</v>
      </c>
      <c r="K1786" t="s">
        <v>1888</v>
      </c>
      <c r="L1786" s="1">
        <v>46203.793541666666</v>
      </c>
      <c r="M1786" s="1">
        <v>46203.793958333335</v>
      </c>
      <c r="N1786">
        <v>3633</v>
      </c>
      <c r="O1786" t="s">
        <v>1849</v>
      </c>
      <c r="P1786">
        <v>70</v>
      </c>
      <c r="Q1786">
        <v>7</v>
      </c>
      <c r="R1786" t="s">
        <v>5554</v>
      </c>
      <c r="S1786" t="s">
        <v>1851</v>
      </c>
      <c r="T1786" t="s">
        <v>1851</v>
      </c>
      <c r="U1786" t="s">
        <v>5555</v>
      </c>
      <c r="V1786" t="s">
        <v>1851</v>
      </c>
      <c r="W1786" t="s">
        <v>1851</v>
      </c>
      <c r="X1786" s="1">
        <v>46203.793958333335</v>
      </c>
    </row>
    <row r="1787" spans="1:24">
      <c r="A1787">
        <v>1698</v>
      </c>
      <c r="B1787" t="s">
        <v>1859</v>
      </c>
      <c r="C1787" t="s">
        <v>1860</v>
      </c>
      <c r="D1787">
        <v>2918555</v>
      </c>
      <c r="E1787" t="s">
        <v>1885</v>
      </c>
      <c r="F1787">
        <v>1</v>
      </c>
      <c r="G1787" t="s">
        <v>310</v>
      </c>
      <c r="H1787" t="s">
        <v>2313</v>
      </c>
      <c r="I1787" t="s">
        <v>1887</v>
      </c>
      <c r="J1787">
        <v>1</v>
      </c>
      <c r="K1787" t="s">
        <v>1888</v>
      </c>
      <c r="L1787" s="1">
        <v>46203.792673611111</v>
      </c>
      <c r="M1787" s="1">
        <v>46203.793958333335</v>
      </c>
      <c r="N1787">
        <v>11153</v>
      </c>
      <c r="O1787" t="s">
        <v>1849</v>
      </c>
      <c r="P1787">
        <v>54</v>
      </c>
      <c r="Q1787">
        <v>5.4</v>
      </c>
      <c r="R1787" t="s">
        <v>5556</v>
      </c>
      <c r="S1787" t="s">
        <v>1851</v>
      </c>
      <c r="T1787" t="s">
        <v>1851</v>
      </c>
      <c r="U1787" t="s">
        <v>5557</v>
      </c>
      <c r="V1787" t="s">
        <v>1851</v>
      </c>
      <c r="W1787" t="s">
        <v>1851</v>
      </c>
      <c r="X1787" s="1">
        <v>46203.793958333335</v>
      </c>
    </row>
    <row r="1788" spans="1:24">
      <c r="A1788">
        <v>1699</v>
      </c>
      <c r="B1788" t="s">
        <v>1859</v>
      </c>
      <c r="C1788" t="s">
        <v>1860</v>
      </c>
      <c r="D1788">
        <v>5101902</v>
      </c>
      <c r="E1788" t="s">
        <v>1885</v>
      </c>
      <c r="F1788">
        <v>1</v>
      </c>
      <c r="G1788" t="s">
        <v>146</v>
      </c>
      <c r="H1788" t="s">
        <v>2170</v>
      </c>
      <c r="I1788" t="s">
        <v>1887</v>
      </c>
      <c r="J1788">
        <v>1</v>
      </c>
      <c r="K1788" t="s">
        <v>1888</v>
      </c>
      <c r="L1788" s="1">
        <v>46203.793692129628</v>
      </c>
      <c r="M1788" s="1">
        <v>46203.794027777774</v>
      </c>
      <c r="N1788">
        <v>2941</v>
      </c>
      <c r="O1788" t="s">
        <v>1849</v>
      </c>
      <c r="P1788">
        <v>51</v>
      </c>
      <c r="Q1788">
        <v>5.0999999999999996</v>
      </c>
      <c r="R1788" t="s">
        <v>5558</v>
      </c>
      <c r="S1788" t="s">
        <v>1851</v>
      </c>
      <c r="T1788" t="s">
        <v>1851</v>
      </c>
      <c r="U1788" t="s">
        <v>5559</v>
      </c>
      <c r="V1788" t="s">
        <v>1851</v>
      </c>
      <c r="W1788" t="s">
        <v>1851</v>
      </c>
      <c r="X1788" s="1">
        <v>46203.794027777774</v>
      </c>
    </row>
    <row r="1789" spans="1:24">
      <c r="A1789">
        <v>1700</v>
      </c>
      <c r="B1789" t="s">
        <v>1859</v>
      </c>
      <c r="C1789" t="s">
        <v>1860</v>
      </c>
      <c r="D1789">
        <v>2918555</v>
      </c>
      <c r="E1789" t="s">
        <v>1894</v>
      </c>
      <c r="F1789">
        <v>1</v>
      </c>
      <c r="G1789" t="s">
        <v>310</v>
      </c>
      <c r="H1789" t="s">
        <v>2322</v>
      </c>
      <c r="I1789" t="s">
        <v>2323</v>
      </c>
      <c r="J1789">
        <v>1</v>
      </c>
      <c r="K1789" t="s">
        <v>4383</v>
      </c>
      <c r="L1789" s="1">
        <v>46203.794085648151</v>
      </c>
      <c r="M1789" s="1">
        <v>46203.794212962966</v>
      </c>
      <c r="N1789">
        <v>1065</v>
      </c>
      <c r="O1789" t="s">
        <v>1849</v>
      </c>
      <c r="P1789">
        <v>55</v>
      </c>
      <c r="Q1789">
        <v>5.5</v>
      </c>
      <c r="R1789" t="s">
        <v>1851</v>
      </c>
      <c r="S1789" t="s">
        <v>1851</v>
      </c>
      <c r="T1789" t="s">
        <v>1851</v>
      </c>
      <c r="U1789" t="s">
        <v>5560</v>
      </c>
      <c r="V1789" t="s">
        <v>1851</v>
      </c>
      <c r="W1789" t="s">
        <v>1851</v>
      </c>
      <c r="X1789" s="1">
        <v>46203.794212962966</v>
      </c>
    </row>
    <row r="1790" spans="1:24">
      <c r="A1790">
        <v>1701</v>
      </c>
      <c r="B1790" t="s">
        <v>1859</v>
      </c>
      <c r="C1790" t="s">
        <v>1860</v>
      </c>
      <c r="D1790">
        <v>5101902</v>
      </c>
      <c r="E1790" t="s">
        <v>1894</v>
      </c>
      <c r="F1790">
        <v>1</v>
      </c>
      <c r="G1790" t="s">
        <v>146</v>
      </c>
      <c r="H1790" t="s">
        <v>146</v>
      </c>
      <c r="I1790" t="s">
        <v>2173</v>
      </c>
      <c r="J1790">
        <v>0</v>
      </c>
      <c r="K1790" t="s">
        <v>2174</v>
      </c>
      <c r="L1790" s="1">
        <v>46203.79415509259</v>
      </c>
      <c r="M1790" s="1">
        <v>46203.794305555559</v>
      </c>
      <c r="N1790">
        <v>1307</v>
      </c>
      <c r="O1790" t="s">
        <v>1849</v>
      </c>
      <c r="P1790">
        <v>52</v>
      </c>
      <c r="Q1790">
        <v>5.2</v>
      </c>
      <c r="R1790" t="s">
        <v>1851</v>
      </c>
      <c r="S1790" t="s">
        <v>1851</v>
      </c>
      <c r="T1790" t="s">
        <v>1851</v>
      </c>
      <c r="U1790" t="s">
        <v>5561</v>
      </c>
      <c r="V1790" t="s">
        <v>1851</v>
      </c>
      <c r="W1790" t="s">
        <v>1851</v>
      </c>
      <c r="X1790" s="1">
        <v>46203.794305555559</v>
      </c>
    </row>
    <row r="1791" spans="1:24">
      <c r="A1791">
        <v>1702</v>
      </c>
      <c r="B1791" t="s">
        <v>1859</v>
      </c>
      <c r="C1791" t="s">
        <v>1860</v>
      </c>
      <c r="D1791">
        <v>1100015</v>
      </c>
      <c r="E1791" t="s">
        <v>1894</v>
      </c>
      <c r="F1791">
        <v>1</v>
      </c>
      <c r="G1791" t="s">
        <v>801</v>
      </c>
      <c r="H1791" t="s">
        <v>2303</v>
      </c>
      <c r="I1791" t="s">
        <v>2304</v>
      </c>
      <c r="J1791">
        <v>1</v>
      </c>
      <c r="K1791" t="s">
        <v>2305</v>
      </c>
      <c r="L1791" s="1">
        <v>46203.794108796297</v>
      </c>
      <c r="M1791" s="1">
        <v>46203.794305555559</v>
      </c>
      <c r="N1791">
        <v>1718</v>
      </c>
      <c r="O1791" t="s">
        <v>1849</v>
      </c>
      <c r="P1791">
        <v>72</v>
      </c>
      <c r="Q1791">
        <v>7.2</v>
      </c>
      <c r="R1791" t="s">
        <v>1851</v>
      </c>
      <c r="S1791" t="s">
        <v>1851</v>
      </c>
      <c r="T1791" t="s">
        <v>1851</v>
      </c>
      <c r="U1791" t="s">
        <v>5562</v>
      </c>
      <c r="V1791" t="s">
        <v>1851</v>
      </c>
      <c r="W1791" t="s">
        <v>1851</v>
      </c>
      <c r="X1791" s="1">
        <v>46203.794305555559</v>
      </c>
    </row>
    <row r="1792" spans="1:24">
      <c r="A1792">
        <v>1703</v>
      </c>
      <c r="B1792" t="s">
        <v>1859</v>
      </c>
      <c r="C1792" t="s">
        <v>1860</v>
      </c>
      <c r="D1792">
        <v>1100700</v>
      </c>
      <c r="E1792" t="s">
        <v>1885</v>
      </c>
      <c r="F1792">
        <v>1</v>
      </c>
      <c r="G1792" t="s">
        <v>806</v>
      </c>
      <c r="H1792" t="s">
        <v>2307</v>
      </c>
      <c r="I1792" t="s">
        <v>1887</v>
      </c>
      <c r="J1792">
        <v>1</v>
      </c>
      <c r="K1792" t="s">
        <v>1888</v>
      </c>
      <c r="L1792" s="1">
        <v>46203.794363425928</v>
      </c>
      <c r="M1792" s="1">
        <v>46203.794571759259</v>
      </c>
      <c r="N1792">
        <v>1806</v>
      </c>
      <c r="O1792" t="s">
        <v>1849</v>
      </c>
      <c r="P1792">
        <v>92</v>
      </c>
      <c r="Q1792">
        <v>9.1999999999999993</v>
      </c>
      <c r="R1792" t="s">
        <v>5563</v>
      </c>
      <c r="S1792" t="s">
        <v>1851</v>
      </c>
      <c r="T1792" t="s">
        <v>1851</v>
      </c>
      <c r="U1792" t="s">
        <v>5564</v>
      </c>
      <c r="V1792" t="s">
        <v>1851</v>
      </c>
      <c r="W1792" t="s">
        <v>1851</v>
      </c>
      <c r="X1792" s="1">
        <v>46203.794571759259</v>
      </c>
    </row>
    <row r="1793" spans="1:24">
      <c r="A1793">
        <v>1704</v>
      </c>
      <c r="B1793" t="s">
        <v>1859</v>
      </c>
      <c r="C1793" t="s">
        <v>1860</v>
      </c>
      <c r="D1793">
        <v>1100700</v>
      </c>
      <c r="E1793" t="s">
        <v>1894</v>
      </c>
      <c r="F1793">
        <v>1</v>
      </c>
      <c r="G1793" t="s">
        <v>806</v>
      </c>
      <c r="H1793" t="s">
        <v>806</v>
      </c>
      <c r="I1793" t="s">
        <v>2316</v>
      </c>
      <c r="J1793">
        <v>0</v>
      </c>
      <c r="K1793" t="s">
        <v>2317</v>
      </c>
      <c r="L1793" s="1">
        <v>46203.794722222221</v>
      </c>
      <c r="M1793" s="1">
        <v>46203.794872685183</v>
      </c>
      <c r="N1793">
        <v>1307</v>
      </c>
      <c r="O1793" t="s">
        <v>1849</v>
      </c>
      <c r="P1793">
        <v>78</v>
      </c>
      <c r="Q1793">
        <v>7.8</v>
      </c>
      <c r="R1793" t="s">
        <v>1851</v>
      </c>
      <c r="S1793" t="s">
        <v>1851</v>
      </c>
      <c r="T1793" t="s">
        <v>1851</v>
      </c>
      <c r="U1793" t="s">
        <v>5565</v>
      </c>
      <c r="V1793" t="s">
        <v>1851</v>
      </c>
      <c r="W1793" t="s">
        <v>1851</v>
      </c>
      <c r="X1793" s="1">
        <v>46203.794872685183</v>
      </c>
    </row>
    <row r="1794" spans="1:24">
      <c r="A1794">
        <v>1705</v>
      </c>
      <c r="B1794" t="s">
        <v>1859</v>
      </c>
      <c r="C1794" t="s">
        <v>1860</v>
      </c>
      <c r="D1794">
        <v>5102504</v>
      </c>
      <c r="E1794" t="s">
        <v>1885</v>
      </c>
      <c r="F1794">
        <v>1</v>
      </c>
      <c r="G1794" t="s">
        <v>156</v>
      </c>
      <c r="H1794" t="s">
        <v>2177</v>
      </c>
      <c r="I1794" t="s">
        <v>1887</v>
      </c>
      <c r="J1794">
        <v>1</v>
      </c>
      <c r="K1794" t="s">
        <v>1888</v>
      </c>
      <c r="L1794" s="1">
        <v>46203.794363425928</v>
      </c>
      <c r="M1794" s="1">
        <v>46203.795312499999</v>
      </c>
      <c r="N1794">
        <v>8172</v>
      </c>
      <c r="O1794" t="s">
        <v>1849</v>
      </c>
      <c r="P1794">
        <v>73</v>
      </c>
      <c r="Q1794">
        <v>7.3</v>
      </c>
      <c r="R1794" t="s">
        <v>5566</v>
      </c>
      <c r="S1794" t="s">
        <v>1851</v>
      </c>
      <c r="T1794" t="s">
        <v>1851</v>
      </c>
      <c r="U1794" t="s">
        <v>5567</v>
      </c>
      <c r="V1794" t="s">
        <v>1851</v>
      </c>
      <c r="W1794" t="s">
        <v>1851</v>
      </c>
      <c r="X1794" s="1">
        <v>46203.795312499999</v>
      </c>
    </row>
    <row r="1795" spans="1:24">
      <c r="A1795">
        <v>1706</v>
      </c>
      <c r="B1795" t="s">
        <v>1859</v>
      </c>
      <c r="C1795" t="s">
        <v>1860</v>
      </c>
      <c r="D1795">
        <v>2918803</v>
      </c>
      <c r="E1795" t="s">
        <v>1885</v>
      </c>
      <c r="F1795">
        <v>1</v>
      </c>
      <c r="G1795" t="s">
        <v>305</v>
      </c>
      <c r="H1795" t="s">
        <v>2346</v>
      </c>
      <c r="I1795" t="s">
        <v>1887</v>
      </c>
      <c r="J1795">
        <v>1</v>
      </c>
      <c r="K1795" t="s">
        <v>1888</v>
      </c>
      <c r="L1795" s="1">
        <v>46203.794259259259</v>
      </c>
      <c r="M1795" s="1">
        <v>46203.795312499999</v>
      </c>
      <c r="N1795">
        <v>9126</v>
      </c>
      <c r="O1795" t="s">
        <v>1849</v>
      </c>
      <c r="P1795">
        <v>45</v>
      </c>
      <c r="Q1795">
        <v>4.5</v>
      </c>
      <c r="R1795" t="s">
        <v>5568</v>
      </c>
      <c r="S1795" t="s">
        <v>1851</v>
      </c>
      <c r="T1795" t="s">
        <v>1851</v>
      </c>
      <c r="U1795" t="s">
        <v>5569</v>
      </c>
      <c r="V1795" t="s">
        <v>1851</v>
      </c>
      <c r="W1795" t="s">
        <v>1851</v>
      </c>
      <c r="X1795" s="1">
        <v>46203.795312499999</v>
      </c>
    </row>
    <row r="1796" spans="1:24">
      <c r="A1796">
        <v>1707</v>
      </c>
      <c r="B1796" t="s">
        <v>1859</v>
      </c>
      <c r="C1796" t="s">
        <v>1860</v>
      </c>
      <c r="D1796">
        <v>1100908</v>
      </c>
      <c r="E1796" t="s">
        <v>1885</v>
      </c>
      <c r="F1796">
        <v>1</v>
      </c>
      <c r="G1796" t="s">
        <v>815</v>
      </c>
      <c r="H1796" t="s">
        <v>2326</v>
      </c>
      <c r="I1796" t="s">
        <v>1887</v>
      </c>
      <c r="J1796">
        <v>1</v>
      </c>
      <c r="K1796" t="s">
        <v>1888</v>
      </c>
      <c r="L1796" s="1">
        <v>46203.794918981483</v>
      </c>
      <c r="M1796" s="1">
        <v>46203.795335648145</v>
      </c>
      <c r="N1796">
        <v>3608</v>
      </c>
      <c r="O1796" t="s">
        <v>1849</v>
      </c>
      <c r="P1796">
        <v>65</v>
      </c>
      <c r="Q1796">
        <v>6.5</v>
      </c>
      <c r="R1796" t="s">
        <v>5570</v>
      </c>
      <c r="S1796" t="s">
        <v>1851</v>
      </c>
      <c r="T1796" t="s">
        <v>1851</v>
      </c>
      <c r="U1796" t="s">
        <v>5571</v>
      </c>
      <c r="V1796" t="s">
        <v>1851</v>
      </c>
      <c r="W1796" t="s">
        <v>1851</v>
      </c>
      <c r="X1796" s="1">
        <v>46203.795335648145</v>
      </c>
    </row>
    <row r="1797" spans="1:24">
      <c r="A1797">
        <v>1708</v>
      </c>
      <c r="B1797" t="s">
        <v>1859</v>
      </c>
      <c r="C1797" t="s">
        <v>1860</v>
      </c>
      <c r="D1797">
        <v>1100908</v>
      </c>
      <c r="E1797" t="s">
        <v>1894</v>
      </c>
      <c r="F1797">
        <v>1</v>
      </c>
      <c r="G1797" t="s">
        <v>815</v>
      </c>
      <c r="H1797" t="s">
        <v>2329</v>
      </c>
      <c r="I1797" t="s">
        <v>2330</v>
      </c>
      <c r="J1797">
        <v>1</v>
      </c>
      <c r="K1797" t="s">
        <v>2331</v>
      </c>
      <c r="L1797" s="1">
        <v>46203.79546296296</v>
      </c>
      <c r="M1797" s="1">
        <v>46203.795520833337</v>
      </c>
      <c r="N1797">
        <v>524</v>
      </c>
      <c r="O1797" t="s">
        <v>1849</v>
      </c>
      <c r="P1797">
        <v>64</v>
      </c>
      <c r="Q1797">
        <v>6.4</v>
      </c>
      <c r="R1797" t="s">
        <v>1851</v>
      </c>
      <c r="S1797" t="s">
        <v>1851</v>
      </c>
      <c r="T1797" t="s">
        <v>1851</v>
      </c>
      <c r="U1797" t="s">
        <v>5572</v>
      </c>
      <c r="V1797" t="s">
        <v>1851</v>
      </c>
      <c r="W1797" t="s">
        <v>1851</v>
      </c>
      <c r="X1797" s="1">
        <v>46203.795520833337</v>
      </c>
    </row>
    <row r="1798" spans="1:24">
      <c r="A1798">
        <v>1709</v>
      </c>
      <c r="B1798" t="s">
        <v>1859</v>
      </c>
      <c r="C1798" t="s">
        <v>1860</v>
      </c>
      <c r="D1798">
        <v>2918803</v>
      </c>
      <c r="E1798" t="s">
        <v>1894</v>
      </c>
      <c r="F1798">
        <v>1</v>
      </c>
      <c r="G1798" t="s">
        <v>305</v>
      </c>
      <c r="H1798" t="s">
        <v>305</v>
      </c>
      <c r="I1798" t="s">
        <v>2371</v>
      </c>
      <c r="J1798">
        <v>0</v>
      </c>
      <c r="K1798" t="s">
        <v>2372</v>
      </c>
      <c r="L1798" s="1">
        <v>46203.795439814814</v>
      </c>
      <c r="M1798" s="1">
        <v>46203.795648148145</v>
      </c>
      <c r="N1798">
        <v>1801</v>
      </c>
      <c r="O1798" t="s">
        <v>1849</v>
      </c>
      <c r="P1798">
        <v>55</v>
      </c>
      <c r="Q1798">
        <v>5.5</v>
      </c>
      <c r="R1798" t="s">
        <v>1851</v>
      </c>
      <c r="S1798" t="s">
        <v>1851</v>
      </c>
      <c r="T1798" t="s">
        <v>1851</v>
      </c>
      <c r="U1798" t="s">
        <v>5573</v>
      </c>
      <c r="V1798" t="s">
        <v>1851</v>
      </c>
      <c r="W1798" t="s">
        <v>1851</v>
      </c>
      <c r="X1798" s="1">
        <v>46203.795648148145</v>
      </c>
    </row>
    <row r="1799" spans="1:24">
      <c r="A1799">
        <v>1710</v>
      </c>
      <c r="B1799" t="s">
        <v>1859</v>
      </c>
      <c r="C1799" t="s">
        <v>1860</v>
      </c>
      <c r="D1799">
        <v>5102504</v>
      </c>
      <c r="E1799" t="s">
        <v>1894</v>
      </c>
      <c r="F1799">
        <v>1</v>
      </c>
      <c r="G1799" t="s">
        <v>156</v>
      </c>
      <c r="H1799" t="s">
        <v>156</v>
      </c>
      <c r="I1799" t="s">
        <v>2180</v>
      </c>
      <c r="J1799">
        <v>0</v>
      </c>
      <c r="K1799" t="s">
        <v>2181</v>
      </c>
      <c r="L1799" s="1">
        <v>46203.79546296296</v>
      </c>
      <c r="M1799" s="1">
        <v>46203.795775462961</v>
      </c>
      <c r="N1799">
        <v>2708</v>
      </c>
      <c r="O1799" t="s">
        <v>1849</v>
      </c>
      <c r="P1799">
        <v>75</v>
      </c>
      <c r="Q1799">
        <v>7.5</v>
      </c>
      <c r="R1799" t="s">
        <v>1851</v>
      </c>
      <c r="S1799" t="s">
        <v>1851</v>
      </c>
      <c r="T1799" t="s">
        <v>1851</v>
      </c>
      <c r="U1799" t="s">
        <v>5574</v>
      </c>
      <c r="V1799" t="s">
        <v>1851</v>
      </c>
      <c r="W1799" t="s">
        <v>1851</v>
      </c>
      <c r="X1799" s="1">
        <v>46203.795775462961</v>
      </c>
    </row>
    <row r="1800" spans="1:24">
      <c r="A1800">
        <v>1711</v>
      </c>
      <c r="B1800" t="s">
        <v>1859</v>
      </c>
      <c r="C1800" t="s">
        <v>1860</v>
      </c>
      <c r="D1800">
        <v>2919058</v>
      </c>
      <c r="E1800" t="s">
        <v>1885</v>
      </c>
      <c r="F1800">
        <v>1</v>
      </c>
      <c r="G1800" t="s">
        <v>325</v>
      </c>
      <c r="H1800" t="s">
        <v>2383</v>
      </c>
      <c r="I1800" t="s">
        <v>1887</v>
      </c>
      <c r="J1800">
        <v>1</v>
      </c>
      <c r="K1800" t="s">
        <v>1888</v>
      </c>
      <c r="L1800" s="1">
        <v>46203.795694444445</v>
      </c>
      <c r="M1800" s="1">
        <v>46203.795960648145</v>
      </c>
      <c r="N1800">
        <v>2282</v>
      </c>
      <c r="O1800" t="s">
        <v>1849</v>
      </c>
      <c r="P1800">
        <v>54</v>
      </c>
      <c r="Q1800">
        <v>5.4</v>
      </c>
      <c r="R1800" t="s">
        <v>5575</v>
      </c>
      <c r="S1800" t="s">
        <v>1851</v>
      </c>
      <c r="T1800" t="s">
        <v>1851</v>
      </c>
      <c r="U1800" t="s">
        <v>5576</v>
      </c>
      <c r="V1800" t="s">
        <v>1851</v>
      </c>
      <c r="W1800" t="s">
        <v>1851</v>
      </c>
      <c r="X1800" s="1">
        <v>46203.795960648145</v>
      </c>
    </row>
    <row r="1801" spans="1:24">
      <c r="A1801">
        <v>1712</v>
      </c>
      <c r="B1801" t="s">
        <v>1859</v>
      </c>
      <c r="C1801" t="s">
        <v>1860</v>
      </c>
      <c r="D1801">
        <v>5103437</v>
      </c>
      <c r="E1801" t="s">
        <v>1885</v>
      </c>
      <c r="F1801">
        <v>1</v>
      </c>
      <c r="G1801" t="s">
        <v>46</v>
      </c>
      <c r="H1801" t="s">
        <v>2183</v>
      </c>
      <c r="I1801" t="s">
        <v>1887</v>
      </c>
      <c r="J1801">
        <v>1</v>
      </c>
      <c r="K1801" t="s">
        <v>1888</v>
      </c>
      <c r="L1801" s="1">
        <v>46203.79582175926</v>
      </c>
      <c r="M1801" s="1">
        <v>46203.795972222222</v>
      </c>
      <c r="N1801">
        <v>1275</v>
      </c>
      <c r="O1801" t="s">
        <v>1849</v>
      </c>
      <c r="P1801">
        <v>92</v>
      </c>
      <c r="Q1801">
        <v>9.1999999999999993</v>
      </c>
      <c r="R1801" t="s">
        <v>5577</v>
      </c>
      <c r="S1801" t="s">
        <v>1851</v>
      </c>
      <c r="T1801" t="s">
        <v>1851</v>
      </c>
      <c r="U1801" t="s">
        <v>5578</v>
      </c>
      <c r="V1801" t="s">
        <v>1851</v>
      </c>
      <c r="W1801" t="s">
        <v>1851</v>
      </c>
      <c r="X1801" s="1">
        <v>46203.795972222222</v>
      </c>
    </row>
    <row r="1802" spans="1:24">
      <c r="A1802">
        <v>1713</v>
      </c>
      <c r="B1802" t="s">
        <v>1859</v>
      </c>
      <c r="C1802" t="s">
        <v>1860</v>
      </c>
      <c r="D1802">
        <v>2919058</v>
      </c>
      <c r="E1802" t="s">
        <v>1894</v>
      </c>
      <c r="F1802">
        <v>1</v>
      </c>
      <c r="G1802" t="s">
        <v>325</v>
      </c>
      <c r="H1802" t="s">
        <v>325</v>
      </c>
      <c r="I1802" t="s">
        <v>2389</v>
      </c>
      <c r="J1802">
        <v>0</v>
      </c>
      <c r="K1802" t="s">
        <v>4409</v>
      </c>
      <c r="L1802" s="1">
        <v>46203.796087962961</v>
      </c>
      <c r="M1802" s="1">
        <v>46203.796226851853</v>
      </c>
      <c r="N1802">
        <v>1162</v>
      </c>
      <c r="O1802" t="s">
        <v>1849</v>
      </c>
      <c r="P1802">
        <v>55</v>
      </c>
      <c r="Q1802">
        <v>5.5</v>
      </c>
      <c r="R1802" t="s">
        <v>1851</v>
      </c>
      <c r="S1802" t="s">
        <v>1851</v>
      </c>
      <c r="T1802" t="s">
        <v>1851</v>
      </c>
      <c r="U1802" t="s">
        <v>5579</v>
      </c>
      <c r="V1802" t="s">
        <v>1851</v>
      </c>
      <c r="W1802" t="s">
        <v>1851</v>
      </c>
      <c r="X1802" s="1">
        <v>46203.796226851853</v>
      </c>
    </row>
    <row r="1803" spans="1:24">
      <c r="A1803">
        <v>1714</v>
      </c>
      <c r="B1803" t="s">
        <v>1859</v>
      </c>
      <c r="C1803" t="s">
        <v>1860</v>
      </c>
      <c r="D1803">
        <v>5103437</v>
      </c>
      <c r="E1803" t="s">
        <v>1894</v>
      </c>
      <c r="F1803">
        <v>1</v>
      </c>
      <c r="G1803" t="s">
        <v>46</v>
      </c>
      <c r="H1803" t="s">
        <v>46</v>
      </c>
      <c r="I1803" t="s">
        <v>2186</v>
      </c>
      <c r="J1803">
        <v>0</v>
      </c>
      <c r="K1803" t="s">
        <v>2187</v>
      </c>
      <c r="L1803" s="1">
        <v>46203.796111111114</v>
      </c>
      <c r="M1803" s="1">
        <v>46203.796226851853</v>
      </c>
      <c r="N1803">
        <v>1056</v>
      </c>
      <c r="O1803" t="s">
        <v>1849</v>
      </c>
      <c r="P1803">
        <v>81</v>
      </c>
      <c r="Q1803">
        <v>8.1</v>
      </c>
      <c r="R1803" t="s">
        <v>1851</v>
      </c>
      <c r="S1803" t="s">
        <v>1851</v>
      </c>
      <c r="T1803" t="s">
        <v>1851</v>
      </c>
      <c r="U1803" t="s">
        <v>5580</v>
      </c>
      <c r="V1803" t="s">
        <v>1851</v>
      </c>
      <c r="W1803" t="s">
        <v>1851</v>
      </c>
      <c r="X1803" s="1">
        <v>46203.796226851853</v>
      </c>
    </row>
    <row r="1804" spans="1:24">
      <c r="A1804">
        <v>1715</v>
      </c>
      <c r="B1804" t="s">
        <v>1859</v>
      </c>
      <c r="C1804" t="s">
        <v>1860</v>
      </c>
      <c r="D1804">
        <v>1100080</v>
      </c>
      <c r="E1804" t="s">
        <v>1885</v>
      </c>
      <c r="F1804">
        <v>1</v>
      </c>
      <c r="G1804" t="s">
        <v>894</v>
      </c>
      <c r="H1804" t="s">
        <v>2333</v>
      </c>
      <c r="I1804" t="s">
        <v>1887</v>
      </c>
      <c r="J1804">
        <v>1</v>
      </c>
      <c r="K1804" t="s">
        <v>1888</v>
      </c>
      <c r="L1804" s="1">
        <v>46203.795567129629</v>
      </c>
      <c r="M1804" s="1">
        <v>46203.796261574076</v>
      </c>
      <c r="N1804">
        <v>6043</v>
      </c>
      <c r="O1804" t="s">
        <v>1849</v>
      </c>
      <c r="P1804">
        <v>65</v>
      </c>
      <c r="Q1804">
        <v>6.5</v>
      </c>
      <c r="R1804" t="s">
        <v>5581</v>
      </c>
      <c r="S1804" t="s">
        <v>1851</v>
      </c>
      <c r="T1804" t="s">
        <v>1851</v>
      </c>
      <c r="U1804" t="s">
        <v>5582</v>
      </c>
      <c r="V1804" t="s">
        <v>1851</v>
      </c>
      <c r="W1804" t="s">
        <v>1851</v>
      </c>
      <c r="X1804" s="1">
        <v>46203.796261574076</v>
      </c>
    </row>
    <row r="1805" spans="1:24">
      <c r="A1805">
        <v>1716</v>
      </c>
      <c r="B1805" t="s">
        <v>1859</v>
      </c>
      <c r="C1805" t="s">
        <v>1860</v>
      </c>
      <c r="D1805">
        <v>5104807</v>
      </c>
      <c r="E1805" t="s">
        <v>1885</v>
      </c>
      <c r="F1805">
        <v>1</v>
      </c>
      <c r="G1805" t="s">
        <v>97</v>
      </c>
      <c r="H1805" t="s">
        <v>2192</v>
      </c>
      <c r="I1805" t="s">
        <v>1887</v>
      </c>
      <c r="J1805">
        <v>1</v>
      </c>
      <c r="K1805" t="s">
        <v>1888</v>
      </c>
      <c r="L1805" s="1">
        <v>46203.796273148146</v>
      </c>
      <c r="M1805" s="1">
        <v>46203.796631944446</v>
      </c>
      <c r="N1805">
        <v>3032</v>
      </c>
      <c r="O1805" t="s">
        <v>1849</v>
      </c>
      <c r="P1805">
        <v>77</v>
      </c>
      <c r="Q1805">
        <v>7.7</v>
      </c>
      <c r="R1805" t="s">
        <v>5583</v>
      </c>
      <c r="S1805" t="s">
        <v>1851</v>
      </c>
      <c r="T1805" t="s">
        <v>1851</v>
      </c>
      <c r="U1805" t="s">
        <v>5584</v>
      </c>
      <c r="V1805" t="s">
        <v>1851</v>
      </c>
      <c r="W1805" t="s">
        <v>1851</v>
      </c>
      <c r="X1805" s="1">
        <v>46203.796631944446</v>
      </c>
    </row>
    <row r="1806" spans="1:24">
      <c r="A1806">
        <v>1717</v>
      </c>
      <c r="B1806" t="s">
        <v>1859</v>
      </c>
      <c r="C1806" t="s">
        <v>1860</v>
      </c>
      <c r="D1806">
        <v>2921302</v>
      </c>
      <c r="E1806" t="s">
        <v>1885</v>
      </c>
      <c r="F1806">
        <v>1</v>
      </c>
      <c r="G1806" t="s">
        <v>481</v>
      </c>
      <c r="H1806" t="s">
        <v>2406</v>
      </c>
      <c r="I1806" t="s">
        <v>1887</v>
      </c>
      <c r="J1806">
        <v>1</v>
      </c>
      <c r="K1806" t="s">
        <v>1888</v>
      </c>
      <c r="L1806" s="1">
        <v>46203.796273148146</v>
      </c>
      <c r="M1806" s="1">
        <v>46203.796631944446</v>
      </c>
      <c r="N1806">
        <v>3102</v>
      </c>
      <c r="O1806" t="s">
        <v>1849</v>
      </c>
      <c r="P1806">
        <v>54</v>
      </c>
      <c r="Q1806">
        <v>5.4</v>
      </c>
      <c r="R1806" t="s">
        <v>5585</v>
      </c>
      <c r="S1806" t="s">
        <v>1851</v>
      </c>
      <c r="T1806" t="s">
        <v>1851</v>
      </c>
      <c r="U1806" t="s">
        <v>5586</v>
      </c>
      <c r="V1806" t="s">
        <v>1851</v>
      </c>
      <c r="W1806" t="s">
        <v>1851</v>
      </c>
      <c r="X1806" s="1">
        <v>46203.796631944446</v>
      </c>
    </row>
    <row r="1807" spans="1:24">
      <c r="A1807">
        <v>1718</v>
      </c>
      <c r="B1807" t="s">
        <v>1859</v>
      </c>
      <c r="C1807" t="s">
        <v>1860</v>
      </c>
      <c r="D1807">
        <v>1100080</v>
      </c>
      <c r="E1807" t="s">
        <v>1894</v>
      </c>
      <c r="F1807">
        <v>1</v>
      </c>
      <c r="G1807" t="s">
        <v>894</v>
      </c>
      <c r="H1807" t="s">
        <v>894</v>
      </c>
      <c r="I1807" t="s">
        <v>2336</v>
      </c>
      <c r="J1807">
        <v>0</v>
      </c>
      <c r="K1807" t="s">
        <v>2337</v>
      </c>
      <c r="L1807" s="1">
        <v>46203.796412037038</v>
      </c>
      <c r="M1807" s="1">
        <v>46203.796863425923</v>
      </c>
      <c r="N1807">
        <v>3903</v>
      </c>
      <c r="O1807" t="s">
        <v>1849</v>
      </c>
      <c r="P1807">
        <v>65</v>
      </c>
      <c r="Q1807">
        <v>6.5</v>
      </c>
      <c r="R1807" t="s">
        <v>1851</v>
      </c>
      <c r="S1807" t="s">
        <v>1851</v>
      </c>
      <c r="T1807" t="s">
        <v>1851</v>
      </c>
      <c r="U1807" t="s">
        <v>5587</v>
      </c>
      <c r="V1807" t="s">
        <v>1851</v>
      </c>
      <c r="W1807" t="s">
        <v>1851</v>
      </c>
      <c r="X1807" s="1">
        <v>46203.796863425923</v>
      </c>
    </row>
    <row r="1808" spans="1:24">
      <c r="A1808">
        <v>1719</v>
      </c>
      <c r="B1808" t="s">
        <v>1859</v>
      </c>
      <c r="C1808" t="s">
        <v>1860</v>
      </c>
      <c r="D1808">
        <v>5104807</v>
      </c>
      <c r="E1808" t="s">
        <v>1894</v>
      </c>
      <c r="F1808">
        <v>1</v>
      </c>
      <c r="G1808" t="s">
        <v>97</v>
      </c>
      <c r="H1808" t="s">
        <v>97</v>
      </c>
      <c r="I1808" t="s">
        <v>2195</v>
      </c>
      <c r="J1808">
        <v>0</v>
      </c>
      <c r="K1808" t="s">
        <v>2196</v>
      </c>
      <c r="L1808" s="1">
        <v>46203.796770833331</v>
      </c>
      <c r="M1808" s="1">
        <v>46203.796898148146</v>
      </c>
      <c r="N1808">
        <v>1121</v>
      </c>
      <c r="O1808" t="s">
        <v>1849</v>
      </c>
      <c r="P1808">
        <v>74</v>
      </c>
      <c r="Q1808">
        <v>7.4</v>
      </c>
      <c r="R1808" t="s">
        <v>1851</v>
      </c>
      <c r="S1808" t="s">
        <v>1851</v>
      </c>
      <c r="T1808" t="s">
        <v>1851</v>
      </c>
      <c r="U1808" t="s">
        <v>5588</v>
      </c>
      <c r="V1808" t="s">
        <v>1851</v>
      </c>
      <c r="W1808" t="s">
        <v>1851</v>
      </c>
      <c r="X1808" s="1">
        <v>46203.796898148146</v>
      </c>
    </row>
    <row r="1809" spans="1:24">
      <c r="A1809">
        <v>1720</v>
      </c>
      <c r="B1809" t="s">
        <v>1859</v>
      </c>
      <c r="C1809" t="s">
        <v>1860</v>
      </c>
      <c r="D1809">
        <v>2921302</v>
      </c>
      <c r="E1809" t="s">
        <v>1894</v>
      </c>
      <c r="F1809">
        <v>1</v>
      </c>
      <c r="G1809" t="s">
        <v>481</v>
      </c>
      <c r="H1809" t="s">
        <v>2415</v>
      </c>
      <c r="I1809" t="s">
        <v>2416</v>
      </c>
      <c r="J1809">
        <v>1</v>
      </c>
      <c r="K1809" t="s">
        <v>4419</v>
      </c>
      <c r="L1809" s="1">
        <v>46203.796770833331</v>
      </c>
      <c r="M1809" s="1">
        <v>46203.796898148146</v>
      </c>
      <c r="N1809">
        <v>1148</v>
      </c>
      <c r="O1809" t="s">
        <v>1849</v>
      </c>
      <c r="P1809">
        <v>55</v>
      </c>
      <c r="Q1809">
        <v>5.5</v>
      </c>
      <c r="R1809" t="s">
        <v>1851</v>
      </c>
      <c r="S1809" t="s">
        <v>1851</v>
      </c>
      <c r="T1809" t="s">
        <v>1851</v>
      </c>
      <c r="U1809" t="s">
        <v>5589</v>
      </c>
      <c r="V1809" t="s">
        <v>1851</v>
      </c>
      <c r="W1809" t="s">
        <v>1851</v>
      </c>
      <c r="X1809" s="1">
        <v>46203.796898148146</v>
      </c>
    </row>
    <row r="1810" spans="1:24">
      <c r="A1810">
        <v>1721</v>
      </c>
      <c r="B1810" t="s">
        <v>1859</v>
      </c>
      <c r="C1810" t="s">
        <v>1860</v>
      </c>
      <c r="D1810">
        <v>2922607</v>
      </c>
      <c r="E1810" t="s">
        <v>1885</v>
      </c>
      <c r="F1810">
        <v>1</v>
      </c>
      <c r="G1810" t="s">
        <v>217</v>
      </c>
      <c r="H1810" t="s">
        <v>2425</v>
      </c>
      <c r="I1810" t="s">
        <v>1887</v>
      </c>
      <c r="J1810">
        <v>1</v>
      </c>
      <c r="K1810" t="s">
        <v>1888</v>
      </c>
      <c r="L1810" s="1">
        <v>46203.796979166669</v>
      </c>
      <c r="M1810" s="1">
        <v>46203.797233796293</v>
      </c>
      <c r="N1810">
        <v>2210</v>
      </c>
      <c r="O1810" t="s">
        <v>1849</v>
      </c>
      <c r="P1810">
        <v>56</v>
      </c>
      <c r="Q1810">
        <v>5.6</v>
      </c>
      <c r="R1810" t="s">
        <v>5590</v>
      </c>
      <c r="S1810" t="s">
        <v>1851</v>
      </c>
      <c r="T1810" t="s">
        <v>1851</v>
      </c>
      <c r="U1810" t="s">
        <v>5591</v>
      </c>
      <c r="V1810" t="s">
        <v>1851</v>
      </c>
      <c r="W1810" t="s">
        <v>1851</v>
      </c>
      <c r="X1810" s="1">
        <v>46203.797233796293</v>
      </c>
    </row>
    <row r="1811" spans="1:24">
      <c r="A1811">
        <v>1722</v>
      </c>
      <c r="B1811" t="s">
        <v>1859</v>
      </c>
      <c r="C1811" t="s">
        <v>1860</v>
      </c>
      <c r="D1811">
        <v>1101807</v>
      </c>
      <c r="E1811" t="s">
        <v>1885</v>
      </c>
      <c r="F1811">
        <v>1</v>
      </c>
      <c r="G1811" t="s">
        <v>764</v>
      </c>
      <c r="H1811" t="s">
        <v>2339</v>
      </c>
      <c r="I1811" t="s">
        <v>1887</v>
      </c>
      <c r="J1811">
        <v>1</v>
      </c>
      <c r="K1811" t="s">
        <v>1888</v>
      </c>
      <c r="L1811" s="1">
        <v>46203.796909722223</v>
      </c>
      <c r="M1811" s="1">
        <v>46203.797407407408</v>
      </c>
      <c r="N1811">
        <v>4232</v>
      </c>
      <c r="O1811" t="s">
        <v>1849</v>
      </c>
      <c r="P1811">
        <v>92</v>
      </c>
      <c r="Q1811">
        <v>9.1999999999999993</v>
      </c>
      <c r="R1811" t="s">
        <v>5592</v>
      </c>
      <c r="S1811" t="s">
        <v>1851</v>
      </c>
      <c r="T1811" t="s">
        <v>1851</v>
      </c>
      <c r="U1811" t="s">
        <v>5593</v>
      </c>
      <c r="V1811" t="s">
        <v>1851</v>
      </c>
      <c r="W1811" t="s">
        <v>1851</v>
      </c>
      <c r="X1811" s="1">
        <v>46203.797407407408</v>
      </c>
    </row>
    <row r="1812" spans="1:24">
      <c r="A1812">
        <v>1723</v>
      </c>
      <c r="B1812" t="s">
        <v>1859</v>
      </c>
      <c r="C1812" t="s">
        <v>1860</v>
      </c>
      <c r="D1812">
        <v>5105580</v>
      </c>
      <c r="E1812" t="s">
        <v>1885</v>
      </c>
      <c r="F1812">
        <v>1</v>
      </c>
      <c r="G1812" t="s">
        <v>137</v>
      </c>
      <c r="H1812" t="s">
        <v>2198</v>
      </c>
      <c r="I1812" t="s">
        <v>1887</v>
      </c>
      <c r="J1812">
        <v>1</v>
      </c>
      <c r="K1812" t="s">
        <v>1888</v>
      </c>
      <c r="L1812" s="1">
        <v>46203.796956018516</v>
      </c>
      <c r="M1812" s="1">
        <v>46203.797407407408</v>
      </c>
      <c r="N1812">
        <v>3939</v>
      </c>
      <c r="O1812" t="s">
        <v>1849</v>
      </c>
      <c r="P1812">
        <v>44</v>
      </c>
      <c r="Q1812">
        <v>4.4000000000000004</v>
      </c>
      <c r="R1812" t="s">
        <v>5594</v>
      </c>
      <c r="S1812" t="s">
        <v>1851</v>
      </c>
      <c r="T1812" t="s">
        <v>1851</v>
      </c>
      <c r="U1812" t="s">
        <v>5595</v>
      </c>
      <c r="V1812" t="s">
        <v>1851</v>
      </c>
      <c r="W1812" t="s">
        <v>1851</v>
      </c>
      <c r="X1812" s="1">
        <v>46203.797407407408</v>
      </c>
    </row>
    <row r="1813" spans="1:24">
      <c r="A1813">
        <v>1724</v>
      </c>
      <c r="B1813" t="s">
        <v>1859</v>
      </c>
      <c r="C1813" t="s">
        <v>1860</v>
      </c>
      <c r="D1813">
        <v>2922607</v>
      </c>
      <c r="E1813" t="s">
        <v>1894</v>
      </c>
      <c r="F1813">
        <v>1</v>
      </c>
      <c r="G1813" t="s">
        <v>217</v>
      </c>
      <c r="H1813" t="s">
        <v>2431</v>
      </c>
      <c r="I1813" t="s">
        <v>2432</v>
      </c>
      <c r="J1813">
        <v>1</v>
      </c>
      <c r="K1813" t="s">
        <v>2433</v>
      </c>
      <c r="L1813" s="1">
        <v>46203.797361111108</v>
      </c>
      <c r="M1813" s="1">
        <v>46203.797465277778</v>
      </c>
      <c r="N1813">
        <v>934</v>
      </c>
      <c r="O1813" t="s">
        <v>1849</v>
      </c>
      <c r="P1813">
        <v>58</v>
      </c>
      <c r="Q1813">
        <v>5.8</v>
      </c>
      <c r="R1813" t="s">
        <v>1851</v>
      </c>
      <c r="S1813" t="s">
        <v>1851</v>
      </c>
      <c r="T1813" t="s">
        <v>1851</v>
      </c>
      <c r="U1813" t="s">
        <v>5596</v>
      </c>
      <c r="V1813" t="s">
        <v>1851</v>
      </c>
      <c r="W1813" t="s">
        <v>1851</v>
      </c>
      <c r="X1813" s="1">
        <v>46203.797465277778</v>
      </c>
    </row>
    <row r="1814" spans="1:24">
      <c r="A1814">
        <v>1725</v>
      </c>
      <c r="B1814" t="s">
        <v>1859</v>
      </c>
      <c r="C1814" t="s">
        <v>1860</v>
      </c>
      <c r="D1814">
        <v>1101807</v>
      </c>
      <c r="E1814" t="s">
        <v>1894</v>
      </c>
      <c r="F1814">
        <v>1</v>
      </c>
      <c r="G1814" t="s">
        <v>764</v>
      </c>
      <c r="H1814" t="s">
        <v>2342</v>
      </c>
      <c r="I1814" t="s">
        <v>2343</v>
      </c>
      <c r="J1814">
        <v>1</v>
      </c>
      <c r="K1814" t="s">
        <v>2344</v>
      </c>
      <c r="L1814" s="1">
        <v>46203.797534722224</v>
      </c>
      <c r="M1814" s="1">
        <v>46203.79760416667</v>
      </c>
      <c r="N1814">
        <v>672</v>
      </c>
      <c r="O1814" t="s">
        <v>1849</v>
      </c>
      <c r="P1814">
        <v>66</v>
      </c>
      <c r="Q1814">
        <v>6.6</v>
      </c>
      <c r="R1814" t="s">
        <v>1851</v>
      </c>
      <c r="S1814" t="s">
        <v>1851</v>
      </c>
      <c r="T1814" t="s">
        <v>1851</v>
      </c>
      <c r="U1814" t="s">
        <v>5597</v>
      </c>
      <c r="V1814" t="s">
        <v>1851</v>
      </c>
      <c r="W1814" t="s">
        <v>1851</v>
      </c>
      <c r="X1814" s="1">
        <v>46203.79760416667</v>
      </c>
    </row>
    <row r="1815" spans="1:24">
      <c r="A1815">
        <v>1726</v>
      </c>
      <c r="B1815" t="s">
        <v>1859</v>
      </c>
      <c r="C1815" t="s">
        <v>1860</v>
      </c>
      <c r="D1815">
        <v>2923209</v>
      </c>
      <c r="E1815" t="s">
        <v>1885</v>
      </c>
      <c r="F1815">
        <v>1</v>
      </c>
      <c r="G1815" t="s">
        <v>320</v>
      </c>
      <c r="H1815" t="s">
        <v>2438</v>
      </c>
      <c r="I1815" t="s">
        <v>1887</v>
      </c>
      <c r="J1815">
        <v>1</v>
      </c>
      <c r="K1815" t="s">
        <v>1888</v>
      </c>
      <c r="L1815" s="1">
        <v>46203.797523148147</v>
      </c>
      <c r="M1815" s="1">
        <v>46203.797743055555</v>
      </c>
      <c r="N1815">
        <v>1882</v>
      </c>
      <c r="O1815" t="s">
        <v>1849</v>
      </c>
      <c r="P1815">
        <v>52</v>
      </c>
      <c r="Q1815">
        <v>5.2</v>
      </c>
      <c r="R1815" t="s">
        <v>5598</v>
      </c>
      <c r="S1815" t="s">
        <v>1851</v>
      </c>
      <c r="T1815" t="s">
        <v>1851</v>
      </c>
      <c r="U1815" t="s">
        <v>5599</v>
      </c>
      <c r="V1815" t="s">
        <v>1851</v>
      </c>
      <c r="W1815" t="s">
        <v>1851</v>
      </c>
      <c r="X1815" s="1">
        <v>46203.797743055555</v>
      </c>
    </row>
    <row r="1816" spans="1:24">
      <c r="A1816">
        <v>1727</v>
      </c>
      <c r="B1816" t="s">
        <v>1859</v>
      </c>
      <c r="C1816" t="s">
        <v>1860</v>
      </c>
      <c r="D1816">
        <v>5105580</v>
      </c>
      <c r="E1816" t="s">
        <v>1894</v>
      </c>
      <c r="F1816">
        <v>1</v>
      </c>
      <c r="G1816" t="s">
        <v>137</v>
      </c>
      <c r="H1816" t="s">
        <v>137</v>
      </c>
      <c r="I1816" t="s">
        <v>2204</v>
      </c>
      <c r="J1816">
        <v>0</v>
      </c>
      <c r="K1816" t="s">
        <v>2205</v>
      </c>
      <c r="L1816" s="1">
        <v>46203.797546296293</v>
      </c>
      <c r="M1816" s="1">
        <v>46203.797858796293</v>
      </c>
      <c r="N1816">
        <v>2668</v>
      </c>
      <c r="O1816" t="s">
        <v>1849</v>
      </c>
      <c r="P1816">
        <v>54</v>
      </c>
      <c r="Q1816">
        <v>5.4</v>
      </c>
      <c r="R1816" t="s">
        <v>1851</v>
      </c>
      <c r="S1816" t="s">
        <v>1851</v>
      </c>
      <c r="T1816" t="s">
        <v>1851</v>
      </c>
      <c r="U1816" t="s">
        <v>5600</v>
      </c>
      <c r="V1816" t="s">
        <v>1851</v>
      </c>
      <c r="W1816" t="s">
        <v>1851</v>
      </c>
      <c r="X1816" s="1">
        <v>46203.797858796293</v>
      </c>
    </row>
    <row r="1817" spans="1:24">
      <c r="A1817">
        <v>1728</v>
      </c>
      <c r="B1817" t="s">
        <v>1859</v>
      </c>
      <c r="C1817" t="s">
        <v>1860</v>
      </c>
      <c r="D1817">
        <v>2923209</v>
      </c>
      <c r="E1817" t="s">
        <v>1894</v>
      </c>
      <c r="F1817">
        <v>1</v>
      </c>
      <c r="G1817" t="s">
        <v>320</v>
      </c>
      <c r="H1817" t="s">
        <v>320</v>
      </c>
      <c r="I1817" t="s">
        <v>2447</v>
      </c>
      <c r="J1817">
        <v>0</v>
      </c>
      <c r="K1817" t="s">
        <v>2448</v>
      </c>
      <c r="L1817" s="1">
        <v>46203.797881944447</v>
      </c>
      <c r="M1817" s="1">
        <v>46203.798009259262</v>
      </c>
      <c r="N1817">
        <v>1124</v>
      </c>
      <c r="O1817" t="s">
        <v>1849</v>
      </c>
      <c r="P1817">
        <v>56</v>
      </c>
      <c r="Q1817">
        <v>5.6</v>
      </c>
      <c r="R1817" t="s">
        <v>1851</v>
      </c>
      <c r="S1817" t="s">
        <v>1851</v>
      </c>
      <c r="T1817" t="s">
        <v>1851</v>
      </c>
      <c r="U1817" t="s">
        <v>5601</v>
      </c>
      <c r="V1817" t="s">
        <v>1851</v>
      </c>
      <c r="W1817" t="s">
        <v>1851</v>
      </c>
      <c r="X1817" s="1">
        <v>46203.798009259262</v>
      </c>
    </row>
    <row r="1818" spans="1:24">
      <c r="A1818">
        <v>1729</v>
      </c>
      <c r="B1818" t="s">
        <v>1859</v>
      </c>
      <c r="C1818" t="s">
        <v>1860</v>
      </c>
      <c r="D1818">
        <v>5106828</v>
      </c>
      <c r="E1818" t="s">
        <v>1885</v>
      </c>
      <c r="F1818">
        <v>1</v>
      </c>
      <c r="G1818" t="s">
        <v>142</v>
      </c>
      <c r="H1818" t="s">
        <v>2208</v>
      </c>
      <c r="I1818" t="s">
        <v>1887</v>
      </c>
      <c r="J1818">
        <v>1</v>
      </c>
      <c r="K1818" t="s">
        <v>1888</v>
      </c>
      <c r="L1818" s="1">
        <v>46203.797905092593</v>
      </c>
      <c r="M1818" s="1">
        <v>46203.798495370371</v>
      </c>
      <c r="N1818">
        <v>5101</v>
      </c>
      <c r="O1818" t="s">
        <v>1849</v>
      </c>
      <c r="P1818">
        <v>71</v>
      </c>
      <c r="Q1818">
        <v>7.1</v>
      </c>
      <c r="R1818" t="s">
        <v>5602</v>
      </c>
      <c r="S1818" t="s">
        <v>1851</v>
      </c>
      <c r="T1818" t="s">
        <v>1851</v>
      </c>
      <c r="U1818" t="s">
        <v>5603</v>
      </c>
      <c r="V1818" t="s">
        <v>1851</v>
      </c>
      <c r="W1818" t="s">
        <v>1851</v>
      </c>
      <c r="X1818" s="1">
        <v>46203.798495370371</v>
      </c>
    </row>
    <row r="1819" spans="1:24">
      <c r="A1819">
        <v>1730</v>
      </c>
      <c r="B1819" t="s">
        <v>1859</v>
      </c>
      <c r="C1819" t="s">
        <v>1860</v>
      </c>
      <c r="D1819">
        <v>2923704</v>
      </c>
      <c r="E1819" t="s">
        <v>1885</v>
      </c>
      <c r="F1819">
        <v>1</v>
      </c>
      <c r="G1819" t="s">
        <v>315</v>
      </c>
      <c r="H1819" t="s">
        <v>2456</v>
      </c>
      <c r="I1819" t="s">
        <v>1887</v>
      </c>
      <c r="J1819">
        <v>1</v>
      </c>
      <c r="K1819" t="s">
        <v>1888</v>
      </c>
      <c r="L1819" s="1">
        <v>46203.798067129632</v>
      </c>
      <c r="M1819" s="1">
        <v>46203.798495370371</v>
      </c>
      <c r="N1819">
        <v>3715</v>
      </c>
      <c r="O1819" t="s">
        <v>1849</v>
      </c>
      <c r="P1819">
        <v>82</v>
      </c>
      <c r="Q1819">
        <v>8.1999999999999993</v>
      </c>
      <c r="R1819" t="s">
        <v>5604</v>
      </c>
      <c r="S1819" t="s">
        <v>1851</v>
      </c>
      <c r="T1819" t="s">
        <v>1851</v>
      </c>
      <c r="U1819" t="s">
        <v>5605</v>
      </c>
      <c r="V1819" t="s">
        <v>1851</v>
      </c>
      <c r="W1819" t="s">
        <v>1851</v>
      </c>
      <c r="X1819" s="1">
        <v>46203.798495370371</v>
      </c>
    </row>
    <row r="1820" spans="1:24">
      <c r="A1820">
        <v>1731</v>
      </c>
      <c r="B1820" t="s">
        <v>1859</v>
      </c>
      <c r="C1820" t="s">
        <v>1860</v>
      </c>
      <c r="D1820">
        <v>2923704</v>
      </c>
      <c r="E1820" t="s">
        <v>1894</v>
      </c>
      <c r="F1820">
        <v>1</v>
      </c>
      <c r="G1820" t="s">
        <v>315</v>
      </c>
      <c r="H1820" t="s">
        <v>315</v>
      </c>
      <c r="I1820" t="s">
        <v>2459</v>
      </c>
      <c r="J1820">
        <v>0</v>
      </c>
      <c r="K1820" t="s">
        <v>2460</v>
      </c>
      <c r="L1820" s="1">
        <v>46203.798622685186</v>
      </c>
      <c r="M1820" s="1">
        <v>46203.798692129632</v>
      </c>
      <c r="N1820">
        <v>600</v>
      </c>
      <c r="O1820" t="s">
        <v>1849</v>
      </c>
      <c r="P1820">
        <v>86</v>
      </c>
      <c r="Q1820">
        <v>8.6</v>
      </c>
      <c r="R1820" t="s">
        <v>1851</v>
      </c>
      <c r="S1820" t="s">
        <v>1851</v>
      </c>
      <c r="T1820" t="s">
        <v>1851</v>
      </c>
      <c r="U1820" t="s">
        <v>5606</v>
      </c>
      <c r="V1820" t="s">
        <v>1851</v>
      </c>
      <c r="W1820" t="s">
        <v>1851</v>
      </c>
      <c r="X1820" s="1">
        <v>46203.798692129632</v>
      </c>
    </row>
    <row r="1821" spans="1:24">
      <c r="A1821">
        <v>1732</v>
      </c>
      <c r="B1821" t="s">
        <v>1859</v>
      </c>
      <c r="C1821" t="s">
        <v>1860</v>
      </c>
      <c r="D1821">
        <v>5106828</v>
      </c>
      <c r="E1821" t="s">
        <v>1894</v>
      </c>
      <c r="F1821">
        <v>1</v>
      </c>
      <c r="G1821" t="s">
        <v>142</v>
      </c>
      <c r="H1821" t="s">
        <v>142</v>
      </c>
      <c r="I1821" t="s">
        <v>2215</v>
      </c>
      <c r="J1821">
        <v>0</v>
      </c>
      <c r="K1821" t="s">
        <v>2216</v>
      </c>
      <c r="L1821" s="1">
        <v>46203.798622685186</v>
      </c>
      <c r="M1821" s="1">
        <v>46203.798807870371</v>
      </c>
      <c r="N1821">
        <v>1660</v>
      </c>
      <c r="O1821" t="s">
        <v>1849</v>
      </c>
      <c r="P1821">
        <v>76</v>
      </c>
      <c r="Q1821">
        <v>7.6</v>
      </c>
      <c r="R1821" t="s">
        <v>1851</v>
      </c>
      <c r="S1821" t="s">
        <v>1851</v>
      </c>
      <c r="T1821" t="s">
        <v>1851</v>
      </c>
      <c r="U1821" t="s">
        <v>5607</v>
      </c>
      <c r="V1821" t="s">
        <v>1851</v>
      </c>
      <c r="W1821" t="s">
        <v>1851</v>
      </c>
      <c r="X1821" s="1">
        <v>46203.798807870371</v>
      </c>
    </row>
    <row r="1822" spans="1:24">
      <c r="A1822">
        <v>1733</v>
      </c>
      <c r="B1822" t="s">
        <v>1859</v>
      </c>
      <c r="C1822" t="s">
        <v>1860</v>
      </c>
      <c r="D1822">
        <v>5107107</v>
      </c>
      <c r="E1822" t="s">
        <v>1885</v>
      </c>
      <c r="F1822">
        <v>1</v>
      </c>
      <c r="G1822" t="s">
        <v>166</v>
      </c>
      <c r="H1822" t="s">
        <v>2222</v>
      </c>
      <c r="I1822" t="s">
        <v>1887</v>
      </c>
      <c r="J1822">
        <v>1</v>
      </c>
      <c r="K1822" t="s">
        <v>1888</v>
      </c>
      <c r="L1822" s="1">
        <v>46203.798854166664</v>
      </c>
      <c r="M1822" s="1">
        <v>46203.799120370371</v>
      </c>
      <c r="N1822">
        <v>2324</v>
      </c>
      <c r="O1822" t="s">
        <v>1849</v>
      </c>
      <c r="P1822">
        <v>62</v>
      </c>
      <c r="Q1822">
        <v>6.2</v>
      </c>
      <c r="R1822" t="s">
        <v>5608</v>
      </c>
      <c r="S1822" t="s">
        <v>1851</v>
      </c>
      <c r="T1822" t="s">
        <v>1851</v>
      </c>
      <c r="U1822" t="s">
        <v>5609</v>
      </c>
      <c r="V1822" t="s">
        <v>1851</v>
      </c>
      <c r="W1822" t="s">
        <v>1851</v>
      </c>
      <c r="X1822" s="1">
        <v>46203.799120370371</v>
      </c>
    </row>
    <row r="1823" spans="1:24">
      <c r="A1823">
        <v>1734</v>
      </c>
      <c r="B1823" t="s">
        <v>1859</v>
      </c>
      <c r="C1823" t="s">
        <v>1860</v>
      </c>
      <c r="D1823">
        <v>2923803</v>
      </c>
      <c r="E1823" t="s">
        <v>1885</v>
      </c>
      <c r="F1823">
        <v>1</v>
      </c>
      <c r="G1823" t="s">
        <v>461</v>
      </c>
      <c r="H1823" t="s">
        <v>2471</v>
      </c>
      <c r="I1823" t="s">
        <v>1887</v>
      </c>
      <c r="J1823">
        <v>1</v>
      </c>
      <c r="K1823" t="s">
        <v>1888</v>
      </c>
      <c r="L1823" s="1">
        <v>46203.798750000002</v>
      </c>
      <c r="M1823" s="1">
        <v>46203.799120370371</v>
      </c>
      <c r="N1823">
        <v>3297</v>
      </c>
      <c r="O1823" t="s">
        <v>1849</v>
      </c>
      <c r="P1823">
        <v>54</v>
      </c>
      <c r="Q1823">
        <v>5.4</v>
      </c>
      <c r="R1823" t="s">
        <v>5610</v>
      </c>
      <c r="S1823" t="s">
        <v>1851</v>
      </c>
      <c r="T1823" t="s">
        <v>1851</v>
      </c>
      <c r="U1823" t="s">
        <v>5611</v>
      </c>
      <c r="V1823" t="s">
        <v>1851</v>
      </c>
      <c r="W1823" t="s">
        <v>1851</v>
      </c>
      <c r="X1823" s="1">
        <v>46203.799120370371</v>
      </c>
    </row>
    <row r="1824" spans="1:24">
      <c r="A1824">
        <v>1735</v>
      </c>
      <c r="B1824" t="s">
        <v>1859</v>
      </c>
      <c r="C1824" t="s">
        <v>1860</v>
      </c>
      <c r="D1824">
        <v>5107107</v>
      </c>
      <c r="E1824" t="s">
        <v>1894</v>
      </c>
      <c r="F1824">
        <v>1</v>
      </c>
      <c r="G1824" t="s">
        <v>166</v>
      </c>
      <c r="H1824" t="s">
        <v>166</v>
      </c>
      <c r="I1824" t="s">
        <v>2228</v>
      </c>
      <c r="J1824">
        <v>0</v>
      </c>
      <c r="K1824" t="s">
        <v>2229</v>
      </c>
      <c r="L1824" s="1">
        <v>46203.799247685187</v>
      </c>
      <c r="M1824" s="1">
        <v>46203.799317129633</v>
      </c>
      <c r="N1824">
        <v>519</v>
      </c>
      <c r="O1824" t="s">
        <v>1849</v>
      </c>
      <c r="P1824">
        <v>62</v>
      </c>
      <c r="Q1824">
        <v>6.2</v>
      </c>
      <c r="R1824" t="s">
        <v>1851</v>
      </c>
      <c r="S1824" t="s">
        <v>1851</v>
      </c>
      <c r="T1824" t="s">
        <v>1851</v>
      </c>
      <c r="U1824" t="s">
        <v>5612</v>
      </c>
      <c r="V1824" t="s">
        <v>1851</v>
      </c>
      <c r="W1824" t="s">
        <v>1851</v>
      </c>
      <c r="X1824" s="1">
        <v>46203.799317129633</v>
      </c>
    </row>
    <row r="1825" spans="1:24">
      <c r="A1825">
        <v>1736</v>
      </c>
      <c r="B1825" t="s">
        <v>1859</v>
      </c>
      <c r="C1825" t="s">
        <v>1860</v>
      </c>
      <c r="D1825">
        <v>2923803</v>
      </c>
      <c r="E1825" t="s">
        <v>1894</v>
      </c>
      <c r="F1825">
        <v>1</v>
      </c>
      <c r="G1825" t="s">
        <v>461</v>
      </c>
      <c r="H1825" t="s">
        <v>2477</v>
      </c>
      <c r="I1825" t="s">
        <v>2478</v>
      </c>
      <c r="J1825">
        <v>1</v>
      </c>
      <c r="K1825" t="s">
        <v>2479</v>
      </c>
      <c r="L1825" s="1">
        <v>46203.799270833333</v>
      </c>
      <c r="M1825" s="1">
        <v>46203.799398148149</v>
      </c>
      <c r="N1825">
        <v>1027</v>
      </c>
      <c r="O1825" t="s">
        <v>1849</v>
      </c>
      <c r="P1825">
        <v>55</v>
      </c>
      <c r="Q1825">
        <v>5.5</v>
      </c>
      <c r="R1825" t="s">
        <v>1851</v>
      </c>
      <c r="S1825" t="s">
        <v>1851</v>
      </c>
      <c r="T1825" t="s">
        <v>1851</v>
      </c>
      <c r="U1825" t="s">
        <v>5613</v>
      </c>
      <c r="V1825" t="s">
        <v>1851</v>
      </c>
      <c r="W1825" t="s">
        <v>1851</v>
      </c>
      <c r="X1825" s="1">
        <v>46203.799398148149</v>
      </c>
    </row>
    <row r="1826" spans="1:24">
      <c r="A1826">
        <v>1737</v>
      </c>
      <c r="B1826" t="s">
        <v>1859</v>
      </c>
      <c r="C1826" t="s">
        <v>1860</v>
      </c>
      <c r="D1826">
        <v>5107909</v>
      </c>
      <c r="E1826" t="s">
        <v>1885</v>
      </c>
      <c r="F1826">
        <v>1</v>
      </c>
      <c r="G1826" t="s">
        <v>18</v>
      </c>
      <c r="H1826" t="s">
        <v>2231</v>
      </c>
      <c r="I1826" t="s">
        <v>1887</v>
      </c>
      <c r="J1826">
        <v>1</v>
      </c>
      <c r="K1826" t="s">
        <v>1888</v>
      </c>
      <c r="L1826" s="1">
        <v>46203.799363425926</v>
      </c>
      <c r="M1826" s="1">
        <v>46203.799502314818</v>
      </c>
      <c r="N1826">
        <v>1247</v>
      </c>
      <c r="O1826" t="s">
        <v>1849</v>
      </c>
      <c r="P1826">
        <v>92</v>
      </c>
      <c r="Q1826">
        <v>9.1999999999999993</v>
      </c>
      <c r="R1826" t="s">
        <v>5614</v>
      </c>
      <c r="S1826" t="s">
        <v>1851</v>
      </c>
      <c r="T1826" t="s">
        <v>1851</v>
      </c>
      <c r="U1826" t="s">
        <v>5615</v>
      </c>
      <c r="V1826" t="s">
        <v>1851</v>
      </c>
      <c r="W1826" t="s">
        <v>1851</v>
      </c>
      <c r="X1826" s="1">
        <v>46203.799502314818</v>
      </c>
    </row>
    <row r="1827" spans="1:24">
      <c r="A1827">
        <v>1738</v>
      </c>
      <c r="B1827" t="s">
        <v>1859</v>
      </c>
      <c r="C1827" t="s">
        <v>1860</v>
      </c>
      <c r="D1827">
        <v>2924603</v>
      </c>
      <c r="E1827" t="s">
        <v>1885</v>
      </c>
      <c r="F1827">
        <v>1</v>
      </c>
      <c r="G1827" t="s">
        <v>710</v>
      </c>
      <c r="H1827" t="s">
        <v>2484</v>
      </c>
      <c r="I1827" t="s">
        <v>1887</v>
      </c>
      <c r="J1827">
        <v>1</v>
      </c>
      <c r="K1827" t="s">
        <v>1888</v>
      </c>
      <c r="L1827" s="1">
        <v>46203.799444444441</v>
      </c>
      <c r="M1827" s="1">
        <v>46203.799664351849</v>
      </c>
      <c r="N1827">
        <v>1870</v>
      </c>
      <c r="O1827" t="s">
        <v>1849</v>
      </c>
      <c r="P1827">
        <v>65</v>
      </c>
      <c r="Q1827">
        <v>6.5</v>
      </c>
      <c r="R1827" t="s">
        <v>5616</v>
      </c>
      <c r="S1827" t="s">
        <v>1851</v>
      </c>
      <c r="T1827" t="s">
        <v>1851</v>
      </c>
      <c r="U1827" t="s">
        <v>5617</v>
      </c>
      <c r="V1827" t="s">
        <v>1851</v>
      </c>
      <c r="W1827" t="s">
        <v>1851</v>
      </c>
      <c r="X1827" s="1">
        <v>46203.799664351849</v>
      </c>
    </row>
    <row r="1828" spans="1:24">
      <c r="A1828">
        <v>1739</v>
      </c>
      <c r="B1828" t="s">
        <v>1859</v>
      </c>
      <c r="C1828" t="s">
        <v>1860</v>
      </c>
      <c r="D1828">
        <v>5107909</v>
      </c>
      <c r="E1828" t="s">
        <v>1894</v>
      </c>
      <c r="F1828">
        <v>1</v>
      </c>
      <c r="G1828" t="s">
        <v>18</v>
      </c>
      <c r="H1828" t="s">
        <v>18</v>
      </c>
      <c r="I1828" t="s">
        <v>2238</v>
      </c>
      <c r="J1828">
        <v>0</v>
      </c>
      <c r="K1828" t="s">
        <v>2239</v>
      </c>
      <c r="L1828" s="1">
        <v>46203.799641203703</v>
      </c>
      <c r="M1828" s="1">
        <v>46203.799768518518</v>
      </c>
      <c r="N1828">
        <v>1082</v>
      </c>
      <c r="O1828" t="s">
        <v>1849</v>
      </c>
      <c r="P1828">
        <v>92</v>
      </c>
      <c r="Q1828">
        <v>9.1999999999999993</v>
      </c>
      <c r="R1828" t="s">
        <v>1851</v>
      </c>
      <c r="S1828" t="s">
        <v>1851</v>
      </c>
      <c r="T1828" t="s">
        <v>1851</v>
      </c>
      <c r="U1828" t="s">
        <v>5618</v>
      </c>
      <c r="V1828" t="s">
        <v>1851</v>
      </c>
      <c r="W1828" t="s">
        <v>1851</v>
      </c>
      <c r="X1828" s="1">
        <v>46203.799768518518</v>
      </c>
    </row>
    <row r="1829" spans="1:24">
      <c r="A1829">
        <v>1740</v>
      </c>
      <c r="B1829" t="s">
        <v>1859</v>
      </c>
      <c r="C1829" t="s">
        <v>1860</v>
      </c>
      <c r="D1829">
        <v>1400472</v>
      </c>
      <c r="E1829" t="s">
        <v>1885</v>
      </c>
      <c r="F1829">
        <v>1</v>
      </c>
      <c r="G1829" t="s">
        <v>839</v>
      </c>
      <c r="H1829" t="s">
        <v>2349</v>
      </c>
      <c r="I1829" t="s">
        <v>1887</v>
      </c>
      <c r="J1829">
        <v>1</v>
      </c>
      <c r="K1829" t="s">
        <v>1888</v>
      </c>
      <c r="L1829" s="1">
        <v>46203.797662037039</v>
      </c>
      <c r="M1829" s="1">
        <v>46203.799849537034</v>
      </c>
      <c r="N1829">
        <v>18901</v>
      </c>
      <c r="O1829" t="s">
        <v>1854</v>
      </c>
      <c r="R1829" t="s">
        <v>5619</v>
      </c>
      <c r="S1829" t="s">
        <v>1851</v>
      </c>
      <c r="T1829" t="s">
        <v>1851</v>
      </c>
      <c r="U1829" t="s">
        <v>5620</v>
      </c>
      <c r="V1829" t="s">
        <v>1854</v>
      </c>
      <c r="W1829" t="s">
        <v>1851</v>
      </c>
      <c r="X1829" s="1">
        <v>46203.799849537034</v>
      </c>
    </row>
    <row r="1830" spans="1:24">
      <c r="A1830">
        <v>1741</v>
      </c>
      <c r="B1830" t="s">
        <v>1859</v>
      </c>
      <c r="C1830" t="s">
        <v>1860</v>
      </c>
      <c r="D1830">
        <v>2924603</v>
      </c>
      <c r="E1830" t="s">
        <v>1894</v>
      </c>
      <c r="F1830">
        <v>1</v>
      </c>
      <c r="G1830" t="s">
        <v>710</v>
      </c>
      <c r="H1830" t="s">
        <v>710</v>
      </c>
      <c r="I1830" t="s">
        <v>2490</v>
      </c>
      <c r="J1830">
        <v>0</v>
      </c>
      <c r="K1830" t="s">
        <v>2491</v>
      </c>
      <c r="L1830" s="1">
        <v>46203.799803240741</v>
      </c>
      <c r="M1830" s="1">
        <v>46203.799861111111</v>
      </c>
      <c r="N1830">
        <v>453</v>
      </c>
      <c r="O1830" t="s">
        <v>1849</v>
      </c>
      <c r="P1830">
        <v>68</v>
      </c>
      <c r="Q1830">
        <v>6.8</v>
      </c>
      <c r="R1830" t="s">
        <v>1851</v>
      </c>
      <c r="S1830" t="s">
        <v>1851</v>
      </c>
      <c r="T1830" t="s">
        <v>1851</v>
      </c>
      <c r="U1830" t="s">
        <v>5621</v>
      </c>
      <c r="V1830" t="s">
        <v>1851</v>
      </c>
      <c r="W1830" t="s">
        <v>1851</v>
      </c>
      <c r="X1830" s="1">
        <v>46203.799861111111</v>
      </c>
    </row>
    <row r="1831" spans="1:24">
      <c r="A1831">
        <v>1742</v>
      </c>
      <c r="B1831" t="s">
        <v>1859</v>
      </c>
      <c r="C1831" t="s">
        <v>1860</v>
      </c>
      <c r="D1831">
        <v>5108402</v>
      </c>
      <c r="E1831" t="s">
        <v>1885</v>
      </c>
      <c r="F1831">
        <v>1</v>
      </c>
      <c r="G1831" t="s">
        <v>25</v>
      </c>
      <c r="H1831" t="s">
        <v>2241</v>
      </c>
      <c r="I1831" t="s">
        <v>1887</v>
      </c>
      <c r="J1831">
        <v>1</v>
      </c>
      <c r="K1831" t="s">
        <v>1888</v>
      </c>
      <c r="L1831" s="1">
        <v>46203.799803240741</v>
      </c>
      <c r="M1831" s="1">
        <v>46203.800208333334</v>
      </c>
      <c r="N1831">
        <v>3477</v>
      </c>
      <c r="O1831" t="s">
        <v>1849</v>
      </c>
      <c r="P1831">
        <v>67</v>
      </c>
      <c r="Q1831">
        <v>6.7</v>
      </c>
      <c r="R1831" t="s">
        <v>5622</v>
      </c>
      <c r="S1831" t="s">
        <v>1851</v>
      </c>
      <c r="T1831" t="s">
        <v>1851</v>
      </c>
      <c r="U1831" t="s">
        <v>5623</v>
      </c>
      <c r="V1831" t="s">
        <v>1851</v>
      </c>
      <c r="W1831" t="s">
        <v>1851</v>
      </c>
      <c r="X1831" s="1">
        <v>46203.800208333334</v>
      </c>
    </row>
    <row r="1832" spans="1:24">
      <c r="A1832">
        <v>1743</v>
      </c>
      <c r="B1832" t="s">
        <v>1859</v>
      </c>
      <c r="C1832" t="s">
        <v>1860</v>
      </c>
      <c r="D1832">
        <v>5108402</v>
      </c>
      <c r="E1832" t="s">
        <v>1894</v>
      </c>
      <c r="F1832">
        <v>1</v>
      </c>
      <c r="G1832" t="s">
        <v>25</v>
      </c>
      <c r="H1832" t="s">
        <v>25</v>
      </c>
      <c r="I1832" t="s">
        <v>2244</v>
      </c>
      <c r="J1832">
        <v>0</v>
      </c>
      <c r="K1832" t="s">
        <v>2245</v>
      </c>
      <c r="L1832" s="1">
        <v>46203.800358796296</v>
      </c>
      <c r="M1832" s="1">
        <v>46203.800509259258</v>
      </c>
      <c r="N1832">
        <v>1241</v>
      </c>
      <c r="O1832" t="s">
        <v>1849</v>
      </c>
      <c r="P1832">
        <v>70</v>
      </c>
      <c r="Q1832">
        <v>7</v>
      </c>
      <c r="R1832" t="s">
        <v>1851</v>
      </c>
      <c r="S1832" t="s">
        <v>1851</v>
      </c>
      <c r="T1832" t="s">
        <v>1851</v>
      </c>
      <c r="U1832" t="s">
        <v>5624</v>
      </c>
      <c r="V1832" t="s">
        <v>1851</v>
      </c>
      <c r="W1832" t="s">
        <v>1851</v>
      </c>
      <c r="X1832" s="1">
        <v>46203.800509259258</v>
      </c>
    </row>
    <row r="1833" spans="1:24">
      <c r="A1833">
        <v>1744</v>
      </c>
      <c r="B1833" t="s">
        <v>1859</v>
      </c>
      <c r="C1833" t="s">
        <v>1860</v>
      </c>
      <c r="D1833">
        <v>5001904</v>
      </c>
      <c r="E1833" t="s">
        <v>1885</v>
      </c>
      <c r="F1833">
        <v>1</v>
      </c>
      <c r="G1833" t="s">
        <v>92</v>
      </c>
      <c r="H1833" t="s">
        <v>2250</v>
      </c>
      <c r="I1833" t="s">
        <v>1887</v>
      </c>
      <c r="J1833">
        <v>1</v>
      </c>
      <c r="K1833" t="s">
        <v>1888</v>
      </c>
      <c r="L1833" s="1">
        <v>46203.800555555557</v>
      </c>
      <c r="M1833" s="1">
        <v>46203.801053240742</v>
      </c>
      <c r="N1833">
        <v>4307</v>
      </c>
      <c r="O1833" t="s">
        <v>1849</v>
      </c>
      <c r="P1833">
        <v>75</v>
      </c>
      <c r="Q1833">
        <v>7.5</v>
      </c>
      <c r="R1833" t="s">
        <v>5625</v>
      </c>
      <c r="S1833" t="s">
        <v>1851</v>
      </c>
      <c r="T1833" t="s">
        <v>1851</v>
      </c>
      <c r="U1833" t="s">
        <v>5626</v>
      </c>
      <c r="V1833" t="s">
        <v>1851</v>
      </c>
      <c r="W1833" t="s">
        <v>1851</v>
      </c>
      <c r="X1833" s="1">
        <v>46203.801053240742</v>
      </c>
    </row>
    <row r="1834" spans="1:24">
      <c r="A1834">
        <v>1745</v>
      </c>
      <c r="B1834" t="s">
        <v>1859</v>
      </c>
      <c r="C1834" t="s">
        <v>1860</v>
      </c>
      <c r="D1834">
        <v>5001904</v>
      </c>
      <c r="E1834" t="s">
        <v>1894</v>
      </c>
      <c r="F1834">
        <v>1</v>
      </c>
      <c r="G1834" t="s">
        <v>92</v>
      </c>
      <c r="H1834" t="s">
        <v>92</v>
      </c>
      <c r="I1834" t="s">
        <v>2253</v>
      </c>
      <c r="J1834">
        <v>0</v>
      </c>
      <c r="K1834" t="s">
        <v>2254</v>
      </c>
      <c r="L1834" s="1">
        <v>46203.801192129627</v>
      </c>
      <c r="M1834" s="1">
        <v>46203.801354166666</v>
      </c>
      <c r="N1834">
        <v>1460</v>
      </c>
      <c r="O1834" t="s">
        <v>1849</v>
      </c>
      <c r="P1834">
        <v>74</v>
      </c>
      <c r="Q1834">
        <v>7.4</v>
      </c>
      <c r="R1834" t="s">
        <v>1851</v>
      </c>
      <c r="S1834" t="s">
        <v>1851</v>
      </c>
      <c r="T1834" t="s">
        <v>1851</v>
      </c>
      <c r="U1834" t="s">
        <v>5627</v>
      </c>
      <c r="V1834" t="s">
        <v>1851</v>
      </c>
      <c r="W1834" t="s">
        <v>1851</v>
      </c>
      <c r="X1834" s="1">
        <v>46203.801354166666</v>
      </c>
    </row>
    <row r="1835" spans="1:24">
      <c r="A1835">
        <v>1746</v>
      </c>
      <c r="B1835" t="s">
        <v>1859</v>
      </c>
      <c r="C1835" t="s">
        <v>1860</v>
      </c>
      <c r="D1835">
        <v>5002704</v>
      </c>
      <c r="E1835" t="s">
        <v>1885</v>
      </c>
      <c r="F1835">
        <v>1</v>
      </c>
      <c r="G1835" t="s">
        <v>62</v>
      </c>
      <c r="H1835" t="s">
        <v>2256</v>
      </c>
      <c r="I1835" t="s">
        <v>1887</v>
      </c>
      <c r="J1835">
        <v>1</v>
      </c>
      <c r="K1835" t="s">
        <v>1888</v>
      </c>
      <c r="L1835" s="1">
        <v>46203.801388888889</v>
      </c>
      <c r="M1835" s="1">
        <v>46203.801770833335</v>
      </c>
      <c r="N1835">
        <v>3214</v>
      </c>
      <c r="O1835" t="s">
        <v>1849</v>
      </c>
      <c r="P1835">
        <v>69</v>
      </c>
      <c r="Q1835">
        <v>6.9</v>
      </c>
      <c r="R1835" t="s">
        <v>5628</v>
      </c>
      <c r="S1835" t="s">
        <v>1851</v>
      </c>
      <c r="T1835" t="s">
        <v>1851</v>
      </c>
      <c r="U1835" t="s">
        <v>5629</v>
      </c>
      <c r="V1835" t="s">
        <v>1851</v>
      </c>
      <c r="W1835" t="s">
        <v>1851</v>
      </c>
      <c r="X1835" s="1">
        <v>46203.801770833335</v>
      </c>
    </row>
    <row r="1836" spans="1:24">
      <c r="A1836">
        <v>1747</v>
      </c>
      <c r="B1836" t="s">
        <v>1859</v>
      </c>
      <c r="C1836" t="s">
        <v>1860</v>
      </c>
      <c r="D1836">
        <v>1400472</v>
      </c>
      <c r="E1836" t="s">
        <v>1885</v>
      </c>
      <c r="F1836">
        <v>2</v>
      </c>
      <c r="G1836" t="s">
        <v>839</v>
      </c>
      <c r="H1836" t="s">
        <v>2349</v>
      </c>
      <c r="I1836" t="s">
        <v>1887</v>
      </c>
      <c r="J1836">
        <v>1</v>
      </c>
      <c r="K1836" t="s">
        <v>1888</v>
      </c>
      <c r="L1836" s="1">
        <v>46203.800034722219</v>
      </c>
      <c r="M1836" s="1">
        <v>46203.80201388889</v>
      </c>
      <c r="N1836">
        <v>17173</v>
      </c>
      <c r="O1836" t="s">
        <v>1849</v>
      </c>
      <c r="P1836">
        <v>59</v>
      </c>
      <c r="Q1836">
        <v>5.9</v>
      </c>
      <c r="R1836" t="s">
        <v>5630</v>
      </c>
      <c r="S1836" t="s">
        <v>1851</v>
      </c>
      <c r="T1836" t="s">
        <v>1851</v>
      </c>
      <c r="U1836" t="s">
        <v>5620</v>
      </c>
      <c r="V1836" t="s">
        <v>1851</v>
      </c>
      <c r="W1836" t="s">
        <v>1851</v>
      </c>
      <c r="X1836" s="1">
        <v>46203.80201388889</v>
      </c>
    </row>
    <row r="1837" spans="1:24">
      <c r="A1837">
        <v>1748</v>
      </c>
      <c r="B1837" t="s">
        <v>1859</v>
      </c>
      <c r="C1837" t="s">
        <v>1860</v>
      </c>
      <c r="D1837">
        <v>5002704</v>
      </c>
      <c r="E1837" t="s">
        <v>1894</v>
      </c>
      <c r="F1837">
        <v>1</v>
      </c>
      <c r="G1837" t="s">
        <v>62</v>
      </c>
      <c r="H1837" t="s">
        <v>62</v>
      </c>
      <c r="I1837" t="s">
        <v>2262</v>
      </c>
      <c r="J1837">
        <v>0</v>
      </c>
      <c r="K1837" t="s">
        <v>2263</v>
      </c>
      <c r="L1837" s="1">
        <v>46203.801921296297</v>
      </c>
      <c r="M1837" s="1">
        <v>46203.802060185182</v>
      </c>
      <c r="N1837">
        <v>1224</v>
      </c>
      <c r="O1837" t="s">
        <v>1849</v>
      </c>
      <c r="P1837">
        <v>73</v>
      </c>
      <c r="Q1837">
        <v>7.3</v>
      </c>
      <c r="R1837" t="s">
        <v>1851</v>
      </c>
      <c r="S1837" t="s">
        <v>1851</v>
      </c>
      <c r="T1837" t="s">
        <v>1851</v>
      </c>
      <c r="U1837" t="s">
        <v>5631</v>
      </c>
      <c r="V1837" t="s">
        <v>1851</v>
      </c>
      <c r="W1837" t="s">
        <v>1851</v>
      </c>
      <c r="X1837" s="1">
        <v>46203.802060185182</v>
      </c>
    </row>
    <row r="1838" spans="1:24">
      <c r="A1838">
        <v>1749</v>
      </c>
      <c r="B1838" t="s">
        <v>1859</v>
      </c>
      <c r="C1838" t="s">
        <v>1860</v>
      </c>
      <c r="D1838">
        <v>2926202</v>
      </c>
      <c r="E1838" t="s">
        <v>1885</v>
      </c>
      <c r="F1838">
        <v>1</v>
      </c>
      <c r="G1838" t="s">
        <v>511</v>
      </c>
      <c r="H1838" t="s">
        <v>2509</v>
      </c>
      <c r="I1838" t="s">
        <v>1887</v>
      </c>
      <c r="J1838">
        <v>1</v>
      </c>
      <c r="K1838" t="s">
        <v>1888</v>
      </c>
      <c r="L1838" s="1">
        <v>46203.799930555557</v>
      </c>
      <c r="M1838" s="1">
        <v>46203.802094907405</v>
      </c>
      <c r="N1838">
        <v>18740</v>
      </c>
      <c r="O1838" t="s">
        <v>1854</v>
      </c>
      <c r="R1838" t="s">
        <v>5632</v>
      </c>
      <c r="S1838" t="s">
        <v>1851</v>
      </c>
      <c r="T1838" t="s">
        <v>1851</v>
      </c>
      <c r="U1838" t="s">
        <v>5633</v>
      </c>
      <c r="V1838" t="s">
        <v>1854</v>
      </c>
      <c r="W1838" t="s">
        <v>1851</v>
      </c>
      <c r="X1838" s="1">
        <v>46203.802094907405</v>
      </c>
    </row>
    <row r="1839" spans="1:24">
      <c r="A1839">
        <v>1750</v>
      </c>
      <c r="B1839" t="s">
        <v>1859</v>
      </c>
      <c r="C1839" t="s">
        <v>1860</v>
      </c>
      <c r="D1839">
        <v>1400472</v>
      </c>
      <c r="E1839" t="s">
        <v>1894</v>
      </c>
      <c r="F1839">
        <v>1</v>
      </c>
      <c r="G1839" t="s">
        <v>839</v>
      </c>
      <c r="H1839" t="s">
        <v>2352</v>
      </c>
      <c r="I1839" t="s">
        <v>2353</v>
      </c>
      <c r="J1839">
        <v>1</v>
      </c>
      <c r="K1839" t="s">
        <v>2354</v>
      </c>
      <c r="L1839" s="1">
        <v>46203.802152777775</v>
      </c>
      <c r="M1839" s="1">
        <v>46203.802418981482</v>
      </c>
      <c r="N1839">
        <v>2283</v>
      </c>
      <c r="O1839" t="s">
        <v>1849</v>
      </c>
      <c r="P1839">
        <v>59</v>
      </c>
      <c r="Q1839">
        <v>5.9</v>
      </c>
      <c r="R1839" t="s">
        <v>1851</v>
      </c>
      <c r="S1839" t="s">
        <v>1851</v>
      </c>
      <c r="T1839" t="s">
        <v>1851</v>
      </c>
      <c r="U1839" t="s">
        <v>5634</v>
      </c>
      <c r="V1839" t="s">
        <v>1851</v>
      </c>
      <c r="W1839" t="s">
        <v>1851</v>
      </c>
      <c r="X1839" s="1">
        <v>46203.802418981482</v>
      </c>
    </row>
    <row r="1840" spans="1:24">
      <c r="A1840">
        <v>1751</v>
      </c>
      <c r="B1840" t="s">
        <v>1859</v>
      </c>
      <c r="C1840" t="s">
        <v>1860</v>
      </c>
      <c r="D1840">
        <v>2926202</v>
      </c>
      <c r="E1840" t="s">
        <v>1885</v>
      </c>
      <c r="F1840">
        <v>2</v>
      </c>
      <c r="G1840" t="s">
        <v>511</v>
      </c>
      <c r="H1840" t="s">
        <v>2509</v>
      </c>
      <c r="I1840" t="s">
        <v>1887</v>
      </c>
      <c r="J1840">
        <v>1</v>
      </c>
      <c r="K1840" t="s">
        <v>1888</v>
      </c>
      <c r="L1840" s="1">
        <v>46203.802303240744</v>
      </c>
      <c r="M1840" s="1">
        <v>46203.802511574075</v>
      </c>
      <c r="N1840">
        <v>1776</v>
      </c>
      <c r="O1840" t="s">
        <v>1849</v>
      </c>
      <c r="P1840">
        <v>51</v>
      </c>
      <c r="Q1840">
        <v>5.0999999999999996</v>
      </c>
      <c r="R1840" t="s">
        <v>5635</v>
      </c>
      <c r="S1840" t="s">
        <v>1851</v>
      </c>
      <c r="T1840" t="s">
        <v>1851</v>
      </c>
      <c r="U1840" t="s">
        <v>5633</v>
      </c>
      <c r="V1840" t="s">
        <v>1851</v>
      </c>
      <c r="W1840" t="s">
        <v>1851</v>
      </c>
      <c r="X1840" s="1">
        <v>46203.802511574075</v>
      </c>
    </row>
    <row r="1841" spans="1:24">
      <c r="A1841">
        <v>1752</v>
      </c>
      <c r="B1841" t="s">
        <v>1859</v>
      </c>
      <c r="C1841" t="s">
        <v>1860</v>
      </c>
      <c r="D1841">
        <v>2926202</v>
      </c>
      <c r="E1841" t="s">
        <v>1894</v>
      </c>
      <c r="F1841">
        <v>1</v>
      </c>
      <c r="G1841" t="s">
        <v>511</v>
      </c>
      <c r="H1841" t="s">
        <v>511</v>
      </c>
      <c r="I1841" t="s">
        <v>2539</v>
      </c>
      <c r="J1841">
        <v>0</v>
      </c>
      <c r="K1841" t="s">
        <v>2540</v>
      </c>
      <c r="L1841" s="1">
        <v>46203.80263888889</v>
      </c>
      <c r="M1841" s="1">
        <v>46203.802708333336</v>
      </c>
      <c r="N1841">
        <v>598</v>
      </c>
      <c r="O1841" t="s">
        <v>1849</v>
      </c>
      <c r="P1841">
        <v>61</v>
      </c>
      <c r="Q1841">
        <v>6.1</v>
      </c>
      <c r="R1841" t="s">
        <v>1851</v>
      </c>
      <c r="S1841" t="s">
        <v>1851</v>
      </c>
      <c r="T1841" t="s">
        <v>1851</v>
      </c>
      <c r="U1841" t="s">
        <v>5636</v>
      </c>
      <c r="V1841" t="s">
        <v>1851</v>
      </c>
      <c r="W1841" t="s">
        <v>1851</v>
      </c>
      <c r="X1841" s="1">
        <v>46203.802708333336</v>
      </c>
    </row>
    <row r="1842" spans="1:24">
      <c r="A1842">
        <v>1753</v>
      </c>
      <c r="B1842" t="s">
        <v>1859</v>
      </c>
      <c r="C1842" t="s">
        <v>1860</v>
      </c>
      <c r="D1842">
        <v>2926806</v>
      </c>
      <c r="E1842" t="s">
        <v>1885</v>
      </c>
      <c r="F1842">
        <v>1</v>
      </c>
      <c r="G1842" t="s">
        <v>441</v>
      </c>
      <c r="H1842" t="s">
        <v>2545</v>
      </c>
      <c r="I1842" t="s">
        <v>1887</v>
      </c>
      <c r="J1842">
        <v>1</v>
      </c>
      <c r="K1842" t="s">
        <v>1888</v>
      </c>
      <c r="L1842" s="1">
        <v>46203.802754629629</v>
      </c>
      <c r="M1842" s="1">
        <v>46203.802986111114</v>
      </c>
      <c r="N1842">
        <v>2036</v>
      </c>
      <c r="O1842" t="s">
        <v>1849</v>
      </c>
      <c r="P1842">
        <v>61</v>
      </c>
      <c r="Q1842">
        <v>6.1</v>
      </c>
      <c r="R1842" t="s">
        <v>5637</v>
      </c>
      <c r="S1842" t="s">
        <v>1851</v>
      </c>
      <c r="T1842" t="s">
        <v>1851</v>
      </c>
      <c r="U1842" t="s">
        <v>5638</v>
      </c>
      <c r="V1842" t="s">
        <v>1851</v>
      </c>
      <c r="W1842" t="s">
        <v>1851</v>
      </c>
      <c r="X1842" s="1">
        <v>46203.802986111114</v>
      </c>
    </row>
    <row r="1843" spans="1:24">
      <c r="A1843">
        <v>1754</v>
      </c>
      <c r="B1843" t="s">
        <v>1859</v>
      </c>
      <c r="C1843" t="s">
        <v>1860</v>
      </c>
      <c r="D1843">
        <v>1702208</v>
      </c>
      <c r="E1843" t="s">
        <v>1885</v>
      </c>
      <c r="F1843">
        <v>1</v>
      </c>
      <c r="G1843" t="s">
        <v>781</v>
      </c>
      <c r="H1843" t="s">
        <v>2359</v>
      </c>
      <c r="I1843" t="s">
        <v>1887</v>
      </c>
      <c r="J1843">
        <v>1</v>
      </c>
      <c r="K1843" t="s">
        <v>1888</v>
      </c>
      <c r="L1843" s="1">
        <v>46203.802465277775</v>
      </c>
      <c r="M1843" s="1">
        <v>46203.803217592591</v>
      </c>
      <c r="N1843">
        <v>6507</v>
      </c>
      <c r="O1843" t="s">
        <v>1849</v>
      </c>
      <c r="P1843">
        <v>56</v>
      </c>
      <c r="Q1843">
        <v>5.6</v>
      </c>
      <c r="R1843" t="s">
        <v>5639</v>
      </c>
      <c r="S1843" t="s">
        <v>1851</v>
      </c>
      <c r="T1843" t="s">
        <v>1851</v>
      </c>
      <c r="U1843" t="s">
        <v>5640</v>
      </c>
      <c r="V1843" t="s">
        <v>1851</v>
      </c>
      <c r="W1843" t="s">
        <v>1851</v>
      </c>
      <c r="X1843" s="1">
        <v>46203.803217592591</v>
      </c>
    </row>
    <row r="1844" spans="1:24">
      <c r="A1844">
        <v>1755</v>
      </c>
      <c r="B1844" t="s">
        <v>1859</v>
      </c>
      <c r="C1844" t="s">
        <v>1860</v>
      </c>
      <c r="D1844">
        <v>2926806</v>
      </c>
      <c r="E1844" t="s">
        <v>1894</v>
      </c>
      <c r="F1844">
        <v>1</v>
      </c>
      <c r="G1844" t="s">
        <v>441</v>
      </c>
      <c r="H1844" t="s">
        <v>2554</v>
      </c>
      <c r="I1844" t="s">
        <v>2555</v>
      </c>
      <c r="J1844">
        <v>1</v>
      </c>
      <c r="K1844" t="s">
        <v>2556</v>
      </c>
      <c r="L1844" s="1">
        <v>46203.803113425929</v>
      </c>
      <c r="M1844" s="1">
        <v>46203.803240740737</v>
      </c>
      <c r="N1844">
        <v>1126</v>
      </c>
      <c r="O1844" t="s">
        <v>1849</v>
      </c>
      <c r="P1844">
        <v>63</v>
      </c>
      <c r="Q1844">
        <v>6.3</v>
      </c>
      <c r="R1844" t="s">
        <v>1851</v>
      </c>
      <c r="S1844" t="s">
        <v>1851</v>
      </c>
      <c r="T1844" t="s">
        <v>1851</v>
      </c>
      <c r="U1844" t="s">
        <v>5641</v>
      </c>
      <c r="V1844" t="s">
        <v>1851</v>
      </c>
      <c r="W1844" t="s">
        <v>1851</v>
      </c>
      <c r="X1844" s="1">
        <v>46203.803240740737</v>
      </c>
    </row>
    <row r="1845" spans="1:24">
      <c r="A1845">
        <v>1756</v>
      </c>
      <c r="B1845" t="s">
        <v>1859</v>
      </c>
      <c r="C1845" t="s">
        <v>1860</v>
      </c>
      <c r="D1845">
        <v>1702208</v>
      </c>
      <c r="E1845" t="s">
        <v>1894</v>
      </c>
      <c r="F1845">
        <v>1</v>
      </c>
      <c r="G1845" t="s">
        <v>781</v>
      </c>
      <c r="H1845" t="s">
        <v>781</v>
      </c>
      <c r="I1845" t="s">
        <v>2364</v>
      </c>
      <c r="J1845">
        <v>0</v>
      </c>
      <c r="K1845" t="s">
        <v>2365</v>
      </c>
      <c r="L1845" s="1">
        <v>46203.803356481483</v>
      </c>
      <c r="M1845" s="1">
        <v>46203.803506944445</v>
      </c>
      <c r="N1845">
        <v>1272</v>
      </c>
      <c r="O1845" t="s">
        <v>1849</v>
      </c>
      <c r="P1845">
        <v>61</v>
      </c>
      <c r="Q1845">
        <v>6.1</v>
      </c>
      <c r="R1845" t="s">
        <v>1851</v>
      </c>
      <c r="S1845" t="s">
        <v>1851</v>
      </c>
      <c r="T1845" t="s">
        <v>1851</v>
      </c>
      <c r="U1845" t="s">
        <v>5642</v>
      </c>
      <c r="V1845" t="s">
        <v>1851</v>
      </c>
      <c r="W1845" t="s">
        <v>1851</v>
      </c>
      <c r="X1845" s="1">
        <v>46203.803506944445</v>
      </c>
    </row>
    <row r="1846" spans="1:24">
      <c r="A1846">
        <v>1757</v>
      </c>
      <c r="B1846" t="s">
        <v>1859</v>
      </c>
      <c r="C1846" t="s">
        <v>1860</v>
      </c>
      <c r="D1846">
        <v>2927002</v>
      </c>
      <c r="E1846" t="s">
        <v>1885</v>
      </c>
      <c r="F1846">
        <v>1</v>
      </c>
      <c r="G1846" t="s">
        <v>745</v>
      </c>
      <c r="H1846" t="s">
        <v>2565</v>
      </c>
      <c r="I1846" t="s">
        <v>1887</v>
      </c>
      <c r="J1846">
        <v>1</v>
      </c>
      <c r="K1846" t="s">
        <v>1888</v>
      </c>
      <c r="L1846" s="1">
        <v>46203.803287037037</v>
      </c>
      <c r="M1846" s="1">
        <v>46203.803587962961</v>
      </c>
      <c r="N1846">
        <v>2614</v>
      </c>
      <c r="O1846" t="s">
        <v>1849</v>
      </c>
      <c r="P1846">
        <v>80</v>
      </c>
      <c r="Q1846">
        <v>8</v>
      </c>
      <c r="R1846" t="s">
        <v>5643</v>
      </c>
      <c r="S1846" t="s">
        <v>1851</v>
      </c>
      <c r="T1846" t="s">
        <v>1851</v>
      </c>
      <c r="U1846" t="s">
        <v>5644</v>
      </c>
      <c r="V1846" t="s">
        <v>1851</v>
      </c>
      <c r="W1846" t="s">
        <v>1851</v>
      </c>
      <c r="X1846" s="1">
        <v>46203.803587962961</v>
      </c>
    </row>
    <row r="1847" spans="1:24">
      <c r="A1847">
        <v>1758</v>
      </c>
      <c r="B1847" t="s">
        <v>1859</v>
      </c>
      <c r="C1847" t="s">
        <v>1860</v>
      </c>
      <c r="D1847">
        <v>1703826</v>
      </c>
      <c r="E1847" t="s">
        <v>1885</v>
      </c>
      <c r="F1847">
        <v>1</v>
      </c>
      <c r="G1847" t="s">
        <v>849</v>
      </c>
      <c r="H1847" t="s">
        <v>2374</v>
      </c>
      <c r="I1847" t="s">
        <v>1887</v>
      </c>
      <c r="J1847">
        <v>1</v>
      </c>
      <c r="K1847" t="s">
        <v>1888</v>
      </c>
      <c r="L1847" s="1">
        <v>46203.803553240738</v>
      </c>
      <c r="M1847" s="1">
        <v>46203.803842592592</v>
      </c>
      <c r="N1847">
        <v>2514</v>
      </c>
      <c r="O1847" t="s">
        <v>1849</v>
      </c>
      <c r="P1847">
        <v>68</v>
      </c>
      <c r="Q1847">
        <v>6.8</v>
      </c>
      <c r="R1847" t="s">
        <v>5645</v>
      </c>
      <c r="S1847" t="s">
        <v>1851</v>
      </c>
      <c r="T1847" t="s">
        <v>1851</v>
      </c>
      <c r="U1847" t="s">
        <v>5646</v>
      </c>
      <c r="V1847" t="s">
        <v>1851</v>
      </c>
      <c r="W1847" t="s">
        <v>1851</v>
      </c>
      <c r="X1847" s="1">
        <v>46203.803842592592</v>
      </c>
    </row>
    <row r="1848" spans="1:24">
      <c r="A1848">
        <v>1759</v>
      </c>
      <c r="B1848" t="s">
        <v>1859</v>
      </c>
      <c r="C1848" t="s">
        <v>1860</v>
      </c>
      <c r="D1848">
        <v>2927002</v>
      </c>
      <c r="E1848" t="s">
        <v>1894</v>
      </c>
      <c r="F1848">
        <v>1</v>
      </c>
      <c r="G1848" t="s">
        <v>745</v>
      </c>
      <c r="H1848" t="s">
        <v>745</v>
      </c>
      <c r="I1848" t="s">
        <v>2572</v>
      </c>
      <c r="J1848">
        <v>0</v>
      </c>
      <c r="K1848" t="s">
        <v>2573</v>
      </c>
      <c r="L1848" s="1">
        <v>46203.803726851853</v>
      </c>
      <c r="M1848" s="1">
        <v>46203.803854166668</v>
      </c>
      <c r="N1848">
        <v>1097</v>
      </c>
      <c r="O1848" t="s">
        <v>1849</v>
      </c>
      <c r="P1848">
        <v>87</v>
      </c>
      <c r="Q1848">
        <v>8.6999999999999993</v>
      </c>
      <c r="R1848" t="s">
        <v>1851</v>
      </c>
      <c r="S1848" t="s">
        <v>1851</v>
      </c>
      <c r="T1848" t="s">
        <v>1851</v>
      </c>
      <c r="U1848" t="s">
        <v>5647</v>
      </c>
      <c r="V1848" t="s">
        <v>1851</v>
      </c>
      <c r="W1848" t="s">
        <v>1851</v>
      </c>
      <c r="X1848" s="1">
        <v>46203.803854166668</v>
      </c>
    </row>
    <row r="1849" spans="1:24">
      <c r="A1849">
        <v>1760</v>
      </c>
      <c r="B1849" t="s">
        <v>1859</v>
      </c>
      <c r="C1849" t="s">
        <v>1860</v>
      </c>
      <c r="D1849">
        <v>1703826</v>
      </c>
      <c r="E1849" t="s">
        <v>1894</v>
      </c>
      <c r="F1849">
        <v>1</v>
      </c>
      <c r="G1849" t="s">
        <v>849</v>
      </c>
      <c r="H1849" t="s">
        <v>849</v>
      </c>
      <c r="I1849" t="s">
        <v>2380</v>
      </c>
      <c r="J1849">
        <v>0</v>
      </c>
      <c r="K1849" t="s">
        <v>2381</v>
      </c>
      <c r="L1849" s="1">
        <v>46203.803981481484</v>
      </c>
      <c r="M1849" s="1">
        <v>46203.804108796299</v>
      </c>
      <c r="N1849">
        <v>1106</v>
      </c>
      <c r="O1849" t="s">
        <v>1849</v>
      </c>
      <c r="P1849">
        <v>70</v>
      </c>
      <c r="Q1849">
        <v>7</v>
      </c>
      <c r="R1849" t="s">
        <v>1851</v>
      </c>
      <c r="S1849" t="s">
        <v>1851</v>
      </c>
      <c r="T1849" t="s">
        <v>1851</v>
      </c>
      <c r="U1849" t="s">
        <v>5648</v>
      </c>
      <c r="V1849" t="s">
        <v>1851</v>
      </c>
      <c r="W1849" t="s">
        <v>1851</v>
      </c>
      <c r="X1849" s="1">
        <v>46203.804108796299</v>
      </c>
    </row>
    <row r="1850" spans="1:24">
      <c r="A1850">
        <v>1761</v>
      </c>
      <c r="B1850" t="s">
        <v>1859</v>
      </c>
      <c r="C1850" t="s">
        <v>1860</v>
      </c>
      <c r="D1850">
        <v>5002902</v>
      </c>
      <c r="E1850" t="s">
        <v>1885</v>
      </c>
      <c r="F1850">
        <v>1</v>
      </c>
      <c r="G1850" t="s">
        <v>87</v>
      </c>
      <c r="H1850" t="s">
        <v>2266</v>
      </c>
      <c r="I1850" t="s">
        <v>1887</v>
      </c>
      <c r="J1850">
        <v>1</v>
      </c>
      <c r="K1850" t="s">
        <v>1888</v>
      </c>
      <c r="L1850" s="1">
        <v>46203.802106481482</v>
      </c>
      <c r="M1850" s="1">
        <v>46203.804270833331</v>
      </c>
      <c r="N1850">
        <v>18724</v>
      </c>
      <c r="O1850" t="s">
        <v>1854</v>
      </c>
      <c r="R1850" t="s">
        <v>5649</v>
      </c>
      <c r="S1850" t="s">
        <v>1851</v>
      </c>
      <c r="T1850" t="s">
        <v>1851</v>
      </c>
      <c r="U1850" t="s">
        <v>5650</v>
      </c>
      <c r="V1850" t="s">
        <v>1854</v>
      </c>
      <c r="W1850" t="s">
        <v>1851</v>
      </c>
      <c r="X1850" s="1">
        <v>46203.804270833331</v>
      </c>
    </row>
    <row r="1851" spans="1:24">
      <c r="A1851">
        <v>1762</v>
      </c>
      <c r="B1851" t="s">
        <v>1859</v>
      </c>
      <c r="C1851" t="s">
        <v>1860</v>
      </c>
      <c r="D1851">
        <v>2928406</v>
      </c>
      <c r="E1851" t="s">
        <v>1885</v>
      </c>
      <c r="F1851">
        <v>1</v>
      </c>
      <c r="G1851" t="s">
        <v>685</v>
      </c>
      <c r="H1851" t="s">
        <v>2581</v>
      </c>
      <c r="I1851" t="s">
        <v>1887</v>
      </c>
      <c r="J1851">
        <v>1</v>
      </c>
      <c r="K1851" t="s">
        <v>1888</v>
      </c>
      <c r="L1851" s="1">
        <v>46203.803900462961</v>
      </c>
      <c r="M1851" s="1">
        <v>46203.804513888892</v>
      </c>
      <c r="N1851">
        <v>5292</v>
      </c>
      <c r="O1851" t="s">
        <v>1849</v>
      </c>
      <c r="P1851">
        <v>70</v>
      </c>
      <c r="Q1851">
        <v>7</v>
      </c>
      <c r="R1851" t="s">
        <v>5651</v>
      </c>
      <c r="S1851" t="s">
        <v>1851</v>
      </c>
      <c r="T1851" t="s">
        <v>1851</v>
      </c>
      <c r="U1851" t="s">
        <v>5652</v>
      </c>
      <c r="V1851" t="s">
        <v>1851</v>
      </c>
      <c r="W1851" t="s">
        <v>1851</v>
      </c>
      <c r="X1851" s="1">
        <v>46203.804513888892</v>
      </c>
    </row>
    <row r="1852" spans="1:24">
      <c r="A1852">
        <v>1763</v>
      </c>
      <c r="B1852" t="s">
        <v>1859</v>
      </c>
      <c r="C1852" t="s">
        <v>1860</v>
      </c>
      <c r="D1852">
        <v>1706258</v>
      </c>
      <c r="E1852" t="s">
        <v>1885</v>
      </c>
      <c r="F1852">
        <v>1</v>
      </c>
      <c r="G1852" t="s">
        <v>829</v>
      </c>
      <c r="H1852" t="s">
        <v>2391</v>
      </c>
      <c r="I1852" t="s">
        <v>1887</v>
      </c>
      <c r="J1852">
        <v>1</v>
      </c>
      <c r="K1852" t="s">
        <v>1888</v>
      </c>
      <c r="L1852" s="1">
        <v>46203.804143518515</v>
      </c>
      <c r="M1852" s="1">
        <v>46203.804629629631</v>
      </c>
      <c r="N1852">
        <v>4160</v>
      </c>
      <c r="O1852" t="s">
        <v>1849</v>
      </c>
      <c r="P1852">
        <v>72</v>
      </c>
      <c r="Q1852">
        <v>7.2</v>
      </c>
      <c r="R1852" t="s">
        <v>5653</v>
      </c>
      <c r="S1852" t="s">
        <v>1851</v>
      </c>
      <c r="T1852" t="s">
        <v>1851</v>
      </c>
      <c r="U1852" t="s">
        <v>5654</v>
      </c>
      <c r="V1852" t="s">
        <v>1851</v>
      </c>
      <c r="W1852" t="s">
        <v>1851</v>
      </c>
      <c r="X1852" s="1">
        <v>46203.804629629631</v>
      </c>
    </row>
    <row r="1853" spans="1:24">
      <c r="A1853">
        <v>1764</v>
      </c>
      <c r="B1853" t="s">
        <v>1859</v>
      </c>
      <c r="C1853" t="s">
        <v>1860</v>
      </c>
      <c r="D1853">
        <v>1706258</v>
      </c>
      <c r="E1853" t="s">
        <v>1894</v>
      </c>
      <c r="F1853">
        <v>1</v>
      </c>
      <c r="G1853" t="s">
        <v>829</v>
      </c>
      <c r="H1853" t="s">
        <v>829</v>
      </c>
      <c r="I1853" t="s">
        <v>2397</v>
      </c>
      <c r="J1853">
        <v>0</v>
      </c>
      <c r="K1853" t="s">
        <v>2398</v>
      </c>
      <c r="L1853" s="1">
        <v>46203.804756944446</v>
      </c>
      <c r="M1853" s="1">
        <v>46203.804814814815</v>
      </c>
      <c r="N1853">
        <v>520</v>
      </c>
      <c r="O1853" t="s">
        <v>1849</v>
      </c>
      <c r="P1853">
        <v>67</v>
      </c>
      <c r="Q1853">
        <v>6.7</v>
      </c>
      <c r="R1853" t="s">
        <v>1851</v>
      </c>
      <c r="S1853" t="s">
        <v>1851</v>
      </c>
      <c r="T1853" t="s">
        <v>1851</v>
      </c>
      <c r="U1853" t="s">
        <v>5655</v>
      </c>
      <c r="V1853" t="s">
        <v>1851</v>
      </c>
      <c r="W1853" t="s">
        <v>1851</v>
      </c>
      <c r="X1853" s="1">
        <v>46203.804814814815</v>
      </c>
    </row>
    <row r="1854" spans="1:24">
      <c r="A1854">
        <v>1765</v>
      </c>
      <c r="B1854" t="s">
        <v>1859</v>
      </c>
      <c r="C1854" t="s">
        <v>1860</v>
      </c>
      <c r="D1854">
        <v>2928406</v>
      </c>
      <c r="E1854" t="s">
        <v>1894</v>
      </c>
      <c r="F1854">
        <v>1</v>
      </c>
      <c r="G1854" t="s">
        <v>685</v>
      </c>
      <c r="H1854" t="s">
        <v>685</v>
      </c>
      <c r="I1854" t="s">
        <v>2587</v>
      </c>
      <c r="J1854">
        <v>0</v>
      </c>
      <c r="K1854" t="s">
        <v>2588</v>
      </c>
      <c r="L1854" s="1">
        <v>46203.804664351854</v>
      </c>
      <c r="M1854" s="1">
        <v>46203.804837962962</v>
      </c>
      <c r="N1854">
        <v>1497</v>
      </c>
      <c r="O1854" t="s">
        <v>1849</v>
      </c>
      <c r="P1854">
        <v>73</v>
      </c>
      <c r="Q1854">
        <v>7.3</v>
      </c>
      <c r="R1854" t="s">
        <v>1851</v>
      </c>
      <c r="S1854" t="s">
        <v>1851</v>
      </c>
      <c r="T1854" t="s">
        <v>1851</v>
      </c>
      <c r="U1854" t="s">
        <v>5656</v>
      </c>
      <c r="V1854" t="s">
        <v>1851</v>
      </c>
      <c r="W1854" t="s">
        <v>1851</v>
      </c>
      <c r="X1854" s="1">
        <v>46203.804837962962</v>
      </c>
    </row>
    <row r="1855" spans="1:24">
      <c r="A1855">
        <v>1766</v>
      </c>
      <c r="B1855" t="s">
        <v>1859</v>
      </c>
      <c r="C1855" t="s">
        <v>1860</v>
      </c>
      <c r="D1855">
        <v>5002902</v>
      </c>
      <c r="E1855" t="s">
        <v>1885</v>
      </c>
      <c r="F1855">
        <v>2</v>
      </c>
      <c r="G1855" t="s">
        <v>87</v>
      </c>
      <c r="H1855" t="s">
        <v>2266</v>
      </c>
      <c r="I1855" t="s">
        <v>1887</v>
      </c>
      <c r="J1855">
        <v>1</v>
      </c>
      <c r="K1855" t="s">
        <v>1888</v>
      </c>
      <c r="L1855" s="1">
        <v>46203.804490740738</v>
      </c>
      <c r="M1855" s="1">
        <v>46203.805648148147</v>
      </c>
      <c r="N1855">
        <v>9954</v>
      </c>
      <c r="O1855" t="s">
        <v>1849</v>
      </c>
      <c r="P1855">
        <v>92</v>
      </c>
      <c r="Q1855">
        <v>9.1999999999999993</v>
      </c>
      <c r="R1855" t="s">
        <v>5657</v>
      </c>
      <c r="S1855" t="s">
        <v>1851</v>
      </c>
      <c r="T1855" t="s">
        <v>1851</v>
      </c>
      <c r="U1855" t="s">
        <v>5650</v>
      </c>
      <c r="V1855" t="s">
        <v>1851</v>
      </c>
      <c r="W1855" t="s">
        <v>1851</v>
      </c>
      <c r="X1855" s="1">
        <v>46203.805648148147</v>
      </c>
    </row>
    <row r="1856" spans="1:24">
      <c r="A1856">
        <v>1767</v>
      </c>
      <c r="B1856" t="s">
        <v>1859</v>
      </c>
      <c r="C1856" t="s">
        <v>1860</v>
      </c>
      <c r="D1856">
        <v>5002902</v>
      </c>
      <c r="E1856" t="s">
        <v>1894</v>
      </c>
      <c r="F1856">
        <v>1</v>
      </c>
      <c r="G1856" t="s">
        <v>87</v>
      </c>
      <c r="H1856" t="s">
        <v>87</v>
      </c>
      <c r="I1856" t="s">
        <v>2273</v>
      </c>
      <c r="J1856">
        <v>0</v>
      </c>
      <c r="K1856" t="s">
        <v>2274</v>
      </c>
      <c r="L1856" s="1">
        <v>46203.805775462963</v>
      </c>
      <c r="M1856" s="1">
        <v>46203.805925925924</v>
      </c>
      <c r="N1856">
        <v>1287</v>
      </c>
      <c r="O1856" t="s">
        <v>1849</v>
      </c>
      <c r="P1856">
        <v>68</v>
      </c>
      <c r="Q1856">
        <v>6.8</v>
      </c>
      <c r="R1856" t="s">
        <v>1851</v>
      </c>
      <c r="S1856" t="s">
        <v>1851</v>
      </c>
      <c r="T1856" t="s">
        <v>1851</v>
      </c>
      <c r="U1856" t="s">
        <v>5658</v>
      </c>
      <c r="V1856" t="s">
        <v>1851</v>
      </c>
      <c r="W1856" t="s">
        <v>1851</v>
      </c>
      <c r="X1856" s="1">
        <v>46203.805925925924</v>
      </c>
    </row>
    <row r="1857" spans="1:24">
      <c r="A1857">
        <v>1768</v>
      </c>
      <c r="B1857" t="s">
        <v>1859</v>
      </c>
      <c r="C1857" t="s">
        <v>1860</v>
      </c>
      <c r="D1857">
        <v>2929107</v>
      </c>
      <c r="E1857" t="s">
        <v>1885</v>
      </c>
      <c r="F1857">
        <v>1</v>
      </c>
      <c r="G1857" t="s">
        <v>285</v>
      </c>
      <c r="H1857" t="s">
        <v>2626</v>
      </c>
      <c r="I1857" t="s">
        <v>1887</v>
      </c>
      <c r="J1857">
        <v>1</v>
      </c>
      <c r="K1857" t="s">
        <v>1888</v>
      </c>
      <c r="L1857" s="1">
        <v>46203.804884259262</v>
      </c>
      <c r="M1857" s="1">
        <v>46203.806192129632</v>
      </c>
      <c r="N1857">
        <v>11283</v>
      </c>
      <c r="O1857" t="s">
        <v>1849</v>
      </c>
      <c r="P1857">
        <v>76</v>
      </c>
      <c r="Q1857">
        <v>7.6</v>
      </c>
      <c r="R1857" t="s">
        <v>5659</v>
      </c>
      <c r="S1857" t="s">
        <v>1851</v>
      </c>
      <c r="T1857" t="s">
        <v>1851</v>
      </c>
      <c r="U1857" t="s">
        <v>5660</v>
      </c>
      <c r="V1857" t="s">
        <v>1851</v>
      </c>
      <c r="W1857" t="s">
        <v>1851</v>
      </c>
      <c r="X1857" s="1">
        <v>46203.806192129632</v>
      </c>
    </row>
    <row r="1858" spans="1:24">
      <c r="A1858">
        <v>1769</v>
      </c>
      <c r="B1858" t="s">
        <v>1859</v>
      </c>
      <c r="C1858" t="s">
        <v>1860</v>
      </c>
      <c r="D1858">
        <v>2929107</v>
      </c>
      <c r="E1858" t="s">
        <v>1894</v>
      </c>
      <c r="F1858">
        <v>1</v>
      </c>
      <c r="G1858" t="s">
        <v>285</v>
      </c>
      <c r="H1858" t="s">
        <v>285</v>
      </c>
      <c r="I1858" t="s">
        <v>2636</v>
      </c>
      <c r="J1858">
        <v>0</v>
      </c>
      <c r="K1858" t="s">
        <v>2637</v>
      </c>
      <c r="L1858" s="1">
        <v>46203.806331018517</v>
      </c>
      <c r="M1858" s="1">
        <v>46203.806469907409</v>
      </c>
      <c r="N1858">
        <v>1232</v>
      </c>
      <c r="O1858" t="s">
        <v>1849</v>
      </c>
      <c r="P1858">
        <v>71</v>
      </c>
      <c r="Q1858">
        <v>7.1</v>
      </c>
      <c r="R1858" t="s">
        <v>1851</v>
      </c>
      <c r="S1858" t="s">
        <v>1851</v>
      </c>
      <c r="T1858" t="s">
        <v>1851</v>
      </c>
      <c r="U1858" t="s">
        <v>5661</v>
      </c>
      <c r="V1858" t="s">
        <v>1851</v>
      </c>
      <c r="W1858" t="s">
        <v>1851</v>
      </c>
      <c r="X1858" s="1">
        <v>46203.806469907409</v>
      </c>
    </row>
    <row r="1859" spans="1:24">
      <c r="A1859">
        <v>1770</v>
      </c>
      <c r="B1859" t="s">
        <v>1859</v>
      </c>
      <c r="C1859" t="s">
        <v>1860</v>
      </c>
      <c r="D1859">
        <v>2933000</v>
      </c>
      <c r="E1859" t="s">
        <v>1885</v>
      </c>
      <c r="F1859">
        <v>1</v>
      </c>
      <c r="G1859" t="s">
        <v>201</v>
      </c>
      <c r="H1859" t="s">
        <v>2648</v>
      </c>
      <c r="I1859" t="s">
        <v>1887</v>
      </c>
      <c r="J1859">
        <v>1</v>
      </c>
      <c r="K1859" t="s">
        <v>1888</v>
      </c>
      <c r="L1859" s="1">
        <v>46203.806516203702</v>
      </c>
      <c r="M1859" s="1">
        <v>46203.806898148148</v>
      </c>
      <c r="N1859">
        <v>3346</v>
      </c>
      <c r="O1859" t="s">
        <v>1849</v>
      </c>
      <c r="P1859">
        <v>73</v>
      </c>
      <c r="Q1859">
        <v>7.3</v>
      </c>
      <c r="R1859" t="s">
        <v>5662</v>
      </c>
      <c r="S1859" t="s">
        <v>1851</v>
      </c>
      <c r="T1859" t="s">
        <v>1851</v>
      </c>
      <c r="U1859" t="s">
        <v>5663</v>
      </c>
      <c r="V1859" t="s">
        <v>1851</v>
      </c>
      <c r="W1859" t="s">
        <v>1851</v>
      </c>
      <c r="X1859" s="1">
        <v>46203.806898148148</v>
      </c>
    </row>
    <row r="1860" spans="1:24">
      <c r="A1860">
        <v>1771</v>
      </c>
      <c r="B1860" t="s">
        <v>1859</v>
      </c>
      <c r="C1860" t="s">
        <v>1860</v>
      </c>
      <c r="D1860">
        <v>1709302</v>
      </c>
      <c r="E1860" t="s">
        <v>1885</v>
      </c>
      <c r="F1860">
        <v>1</v>
      </c>
      <c r="G1860" t="s">
        <v>834</v>
      </c>
      <c r="H1860" t="s">
        <v>2441</v>
      </c>
      <c r="I1860" t="s">
        <v>1887</v>
      </c>
      <c r="J1860">
        <v>1</v>
      </c>
      <c r="K1860" t="s">
        <v>1888</v>
      </c>
      <c r="L1860" s="1">
        <v>46203.804861111108</v>
      </c>
      <c r="M1860" s="1">
        <v>46203.806898148148</v>
      </c>
      <c r="N1860">
        <v>17628</v>
      </c>
      <c r="O1860" t="s">
        <v>1849</v>
      </c>
      <c r="P1860">
        <v>69</v>
      </c>
      <c r="Q1860">
        <v>6.9</v>
      </c>
      <c r="R1860" t="s">
        <v>5664</v>
      </c>
      <c r="S1860" t="s">
        <v>1851</v>
      </c>
      <c r="T1860" t="s">
        <v>1851</v>
      </c>
      <c r="U1860" t="s">
        <v>5665</v>
      </c>
      <c r="V1860" t="s">
        <v>1851</v>
      </c>
      <c r="W1860" t="s">
        <v>1851</v>
      </c>
      <c r="X1860" s="1">
        <v>46203.806898148148</v>
      </c>
    </row>
    <row r="1861" spans="1:24">
      <c r="A1861">
        <v>1772</v>
      </c>
      <c r="B1861" t="s">
        <v>1859</v>
      </c>
      <c r="C1861" t="s">
        <v>1860</v>
      </c>
      <c r="D1861">
        <v>5003157</v>
      </c>
      <c r="E1861" t="s">
        <v>1885</v>
      </c>
      <c r="F1861">
        <v>1</v>
      </c>
      <c r="G1861" t="s">
        <v>132</v>
      </c>
      <c r="H1861" t="s">
        <v>2280</v>
      </c>
      <c r="I1861" t="s">
        <v>1887</v>
      </c>
      <c r="J1861">
        <v>1</v>
      </c>
      <c r="K1861" t="s">
        <v>1888</v>
      </c>
      <c r="L1861" s="1">
        <v>46203.805960648147</v>
      </c>
      <c r="M1861" s="1">
        <v>46203.807071759256</v>
      </c>
      <c r="N1861">
        <v>9553</v>
      </c>
      <c r="O1861" t="s">
        <v>1849</v>
      </c>
      <c r="P1861">
        <v>69</v>
      </c>
      <c r="Q1861">
        <v>6.9</v>
      </c>
      <c r="R1861" t="s">
        <v>5666</v>
      </c>
      <c r="S1861" t="s">
        <v>1851</v>
      </c>
      <c r="T1861" t="s">
        <v>1851</v>
      </c>
      <c r="U1861" t="s">
        <v>5667</v>
      </c>
      <c r="V1861" t="s">
        <v>1851</v>
      </c>
      <c r="W1861" t="s">
        <v>1851</v>
      </c>
      <c r="X1861" s="1">
        <v>46203.807071759256</v>
      </c>
    </row>
    <row r="1862" spans="1:24">
      <c r="A1862">
        <v>1773</v>
      </c>
      <c r="B1862" t="s">
        <v>1859</v>
      </c>
      <c r="C1862" t="s">
        <v>1860</v>
      </c>
      <c r="D1862">
        <v>2933000</v>
      </c>
      <c r="E1862" t="s">
        <v>1894</v>
      </c>
      <c r="F1862">
        <v>1</v>
      </c>
      <c r="G1862" t="s">
        <v>201</v>
      </c>
      <c r="H1862" t="s">
        <v>201</v>
      </c>
      <c r="I1862" t="s">
        <v>2654</v>
      </c>
      <c r="J1862">
        <v>0</v>
      </c>
      <c r="K1862" t="s">
        <v>2655</v>
      </c>
      <c r="L1862" s="1">
        <v>46203.80704861111</v>
      </c>
      <c r="M1862" s="1">
        <v>46203.807118055556</v>
      </c>
      <c r="N1862">
        <v>537</v>
      </c>
      <c r="O1862" t="s">
        <v>1849</v>
      </c>
      <c r="P1862">
        <v>75</v>
      </c>
      <c r="Q1862">
        <v>7.5</v>
      </c>
      <c r="R1862" t="s">
        <v>1851</v>
      </c>
      <c r="S1862" t="s">
        <v>1851</v>
      </c>
      <c r="T1862" t="s">
        <v>1851</v>
      </c>
      <c r="U1862" t="s">
        <v>5668</v>
      </c>
      <c r="V1862" t="s">
        <v>1851</v>
      </c>
      <c r="W1862" t="s">
        <v>1851</v>
      </c>
      <c r="X1862" s="1">
        <v>46203.807118055556</v>
      </c>
    </row>
    <row r="1863" spans="1:24">
      <c r="A1863">
        <v>1774</v>
      </c>
      <c r="B1863" t="s">
        <v>1859</v>
      </c>
      <c r="C1863" t="s">
        <v>1860</v>
      </c>
      <c r="D1863">
        <v>1709302</v>
      </c>
      <c r="E1863" t="s">
        <v>1894</v>
      </c>
      <c r="F1863">
        <v>1</v>
      </c>
      <c r="G1863" t="s">
        <v>834</v>
      </c>
      <c r="H1863" t="s">
        <v>834</v>
      </c>
      <c r="I1863" t="s">
        <v>2450</v>
      </c>
      <c r="J1863">
        <v>0</v>
      </c>
      <c r="K1863" t="s">
        <v>2451</v>
      </c>
      <c r="L1863" s="1">
        <v>46203.807025462964</v>
      </c>
      <c r="M1863" s="1">
        <v>46203.807210648149</v>
      </c>
      <c r="N1863">
        <v>1560</v>
      </c>
      <c r="O1863" t="s">
        <v>1849</v>
      </c>
      <c r="P1863">
        <v>70</v>
      </c>
      <c r="Q1863">
        <v>7</v>
      </c>
      <c r="R1863" t="s">
        <v>1851</v>
      </c>
      <c r="S1863" t="s">
        <v>1851</v>
      </c>
      <c r="T1863" t="s">
        <v>1851</v>
      </c>
      <c r="U1863" t="s">
        <v>5669</v>
      </c>
      <c r="V1863" t="s">
        <v>1851</v>
      </c>
      <c r="W1863" t="s">
        <v>1851</v>
      </c>
      <c r="X1863" s="1">
        <v>46203.807210648149</v>
      </c>
    </row>
    <row r="1864" spans="1:24">
      <c r="A1864">
        <v>1775</v>
      </c>
      <c r="B1864" t="s">
        <v>1859</v>
      </c>
      <c r="C1864" t="s">
        <v>1860</v>
      </c>
      <c r="D1864">
        <v>5003157</v>
      </c>
      <c r="E1864" t="s">
        <v>1894</v>
      </c>
      <c r="F1864">
        <v>1</v>
      </c>
      <c r="G1864" t="s">
        <v>132</v>
      </c>
      <c r="H1864" t="s">
        <v>132</v>
      </c>
      <c r="I1864" t="s">
        <v>2287</v>
      </c>
      <c r="J1864">
        <v>0</v>
      </c>
      <c r="K1864" t="s">
        <v>2288</v>
      </c>
      <c r="L1864" s="1">
        <v>46203.807210648149</v>
      </c>
      <c r="M1864" s="1">
        <v>46203.807291666664</v>
      </c>
      <c r="N1864">
        <v>726</v>
      </c>
      <c r="O1864" t="s">
        <v>1849</v>
      </c>
      <c r="P1864">
        <v>71</v>
      </c>
      <c r="Q1864">
        <v>7.1</v>
      </c>
      <c r="R1864" t="s">
        <v>1851</v>
      </c>
      <c r="S1864" t="s">
        <v>1851</v>
      </c>
      <c r="T1864" t="s">
        <v>1851</v>
      </c>
      <c r="U1864" t="s">
        <v>5670</v>
      </c>
      <c r="V1864" t="s">
        <v>1851</v>
      </c>
      <c r="W1864" t="s">
        <v>1851</v>
      </c>
      <c r="X1864" s="1">
        <v>46203.807291666664</v>
      </c>
    </row>
    <row r="1865" spans="1:24">
      <c r="A1865">
        <v>1776</v>
      </c>
      <c r="B1865" t="s">
        <v>1859</v>
      </c>
      <c r="C1865" t="s">
        <v>1860</v>
      </c>
      <c r="D1865">
        <v>2933208</v>
      </c>
      <c r="E1865" t="s">
        <v>1885</v>
      </c>
      <c r="F1865">
        <v>1</v>
      </c>
      <c r="G1865" t="s">
        <v>222</v>
      </c>
      <c r="H1865" t="s">
        <v>2663</v>
      </c>
      <c r="I1865" t="s">
        <v>1887</v>
      </c>
      <c r="J1865">
        <v>1</v>
      </c>
      <c r="K1865" t="s">
        <v>1888</v>
      </c>
      <c r="L1865" s="1">
        <v>46203.807164351849</v>
      </c>
      <c r="M1865" s="1">
        <v>46203.80746527778</v>
      </c>
      <c r="N1865">
        <v>2649</v>
      </c>
      <c r="O1865" t="s">
        <v>1849</v>
      </c>
      <c r="P1865">
        <v>50</v>
      </c>
      <c r="Q1865">
        <v>5</v>
      </c>
      <c r="R1865" t="s">
        <v>5671</v>
      </c>
      <c r="S1865" t="s">
        <v>1851</v>
      </c>
      <c r="T1865" t="s">
        <v>1851</v>
      </c>
      <c r="U1865" t="s">
        <v>5672</v>
      </c>
      <c r="V1865" t="s">
        <v>1851</v>
      </c>
      <c r="W1865" t="s">
        <v>1851</v>
      </c>
      <c r="X1865" s="1">
        <v>46203.80746527778</v>
      </c>
    </row>
    <row r="1866" spans="1:24">
      <c r="A1866">
        <v>1777</v>
      </c>
      <c r="B1866" t="s">
        <v>1859</v>
      </c>
      <c r="C1866" t="s">
        <v>1860</v>
      </c>
      <c r="D1866">
        <v>2933208</v>
      </c>
      <c r="E1866" t="s">
        <v>1894</v>
      </c>
      <c r="F1866">
        <v>1</v>
      </c>
      <c r="G1866" t="s">
        <v>222</v>
      </c>
      <c r="H1866" t="s">
        <v>222</v>
      </c>
      <c r="I1866" t="s">
        <v>2669</v>
      </c>
      <c r="J1866">
        <v>0</v>
      </c>
      <c r="K1866" t="s">
        <v>2670</v>
      </c>
      <c r="L1866" s="1">
        <v>46203.807604166665</v>
      </c>
      <c r="M1866" s="1">
        <v>46203.807858796295</v>
      </c>
      <c r="N1866">
        <v>2211</v>
      </c>
      <c r="O1866" t="s">
        <v>1849</v>
      </c>
      <c r="P1866">
        <v>54</v>
      </c>
      <c r="Q1866">
        <v>5.4</v>
      </c>
      <c r="R1866" t="s">
        <v>1851</v>
      </c>
      <c r="S1866" t="s">
        <v>1851</v>
      </c>
      <c r="T1866" t="s">
        <v>1851</v>
      </c>
      <c r="U1866" t="s">
        <v>5673</v>
      </c>
      <c r="V1866" t="s">
        <v>1851</v>
      </c>
      <c r="W1866" t="s">
        <v>1851</v>
      </c>
      <c r="X1866" s="1">
        <v>46203.807858796295</v>
      </c>
    </row>
    <row r="1867" spans="1:24">
      <c r="A1867">
        <v>1778</v>
      </c>
      <c r="B1867" t="s">
        <v>1859</v>
      </c>
      <c r="C1867" t="s">
        <v>1860</v>
      </c>
      <c r="D1867">
        <v>2301851</v>
      </c>
      <c r="E1867" t="s">
        <v>1885</v>
      </c>
      <c r="F1867">
        <v>1</v>
      </c>
      <c r="G1867" t="s">
        <v>521</v>
      </c>
      <c r="H1867" t="s">
        <v>2687</v>
      </c>
      <c r="I1867" t="s">
        <v>1887</v>
      </c>
      <c r="J1867">
        <v>1</v>
      </c>
      <c r="K1867" t="s">
        <v>1888</v>
      </c>
      <c r="L1867" s="1">
        <v>46203.807905092595</v>
      </c>
      <c r="M1867" s="1">
        <v>46203.80804398148</v>
      </c>
      <c r="N1867">
        <v>1200</v>
      </c>
      <c r="O1867" t="s">
        <v>1849</v>
      </c>
      <c r="P1867">
        <v>92</v>
      </c>
      <c r="Q1867">
        <v>9.1999999999999993</v>
      </c>
      <c r="R1867" t="s">
        <v>5674</v>
      </c>
      <c r="S1867" t="s">
        <v>1851</v>
      </c>
      <c r="T1867" t="s">
        <v>1851</v>
      </c>
      <c r="U1867" t="s">
        <v>5675</v>
      </c>
      <c r="V1867" t="s">
        <v>1851</v>
      </c>
      <c r="W1867" t="s">
        <v>1851</v>
      </c>
      <c r="X1867" s="1">
        <v>46203.80804398148</v>
      </c>
    </row>
    <row r="1868" spans="1:24">
      <c r="A1868">
        <v>1779</v>
      </c>
      <c r="B1868" t="s">
        <v>1859</v>
      </c>
      <c r="C1868" t="s">
        <v>1860</v>
      </c>
      <c r="D1868">
        <v>5004106</v>
      </c>
      <c r="E1868" t="s">
        <v>1885</v>
      </c>
      <c r="F1868">
        <v>1</v>
      </c>
      <c r="G1868" t="s">
        <v>171</v>
      </c>
      <c r="H1868" t="s">
        <v>2291</v>
      </c>
      <c r="I1868" t="s">
        <v>1887</v>
      </c>
      <c r="J1868">
        <v>1</v>
      </c>
      <c r="K1868" t="s">
        <v>1888</v>
      </c>
      <c r="L1868" s="1">
        <v>46203.807349537034</v>
      </c>
      <c r="M1868" s="1">
        <v>46203.808263888888</v>
      </c>
      <c r="N1868">
        <v>7959</v>
      </c>
      <c r="O1868" t="s">
        <v>1849</v>
      </c>
      <c r="P1868">
        <v>59</v>
      </c>
      <c r="Q1868">
        <v>5.9</v>
      </c>
      <c r="R1868" t="s">
        <v>5676</v>
      </c>
      <c r="S1868" t="s">
        <v>1851</v>
      </c>
      <c r="T1868" t="s">
        <v>1851</v>
      </c>
      <c r="U1868" t="s">
        <v>5677</v>
      </c>
      <c r="V1868" t="s">
        <v>1851</v>
      </c>
      <c r="W1868" t="s">
        <v>1851</v>
      </c>
      <c r="X1868" s="1">
        <v>46203.808263888888</v>
      </c>
    </row>
    <row r="1869" spans="1:24">
      <c r="A1869">
        <v>1780</v>
      </c>
      <c r="B1869" t="s">
        <v>1859</v>
      </c>
      <c r="C1869" t="s">
        <v>1860</v>
      </c>
      <c r="D1869">
        <v>2301851</v>
      </c>
      <c r="E1869" t="s">
        <v>1894</v>
      </c>
      <c r="F1869">
        <v>1</v>
      </c>
      <c r="G1869" t="s">
        <v>521</v>
      </c>
      <c r="H1869" t="s">
        <v>521</v>
      </c>
      <c r="I1869" t="s">
        <v>2691</v>
      </c>
      <c r="J1869">
        <v>0</v>
      </c>
      <c r="K1869" t="s">
        <v>2692</v>
      </c>
      <c r="L1869" s="1">
        <v>46203.808194444442</v>
      </c>
      <c r="M1869" s="1">
        <v>46203.808321759258</v>
      </c>
      <c r="N1869">
        <v>1080</v>
      </c>
      <c r="O1869" t="s">
        <v>1849</v>
      </c>
      <c r="P1869">
        <v>70</v>
      </c>
      <c r="Q1869">
        <v>7</v>
      </c>
      <c r="R1869" t="s">
        <v>1851</v>
      </c>
      <c r="S1869" t="s">
        <v>1851</v>
      </c>
      <c r="T1869" t="s">
        <v>1851</v>
      </c>
      <c r="U1869" t="s">
        <v>5678</v>
      </c>
      <c r="V1869" t="s">
        <v>1851</v>
      </c>
      <c r="W1869" t="s">
        <v>1851</v>
      </c>
      <c r="X1869" s="1">
        <v>46203.808321759258</v>
      </c>
    </row>
    <row r="1870" spans="1:24">
      <c r="A1870">
        <v>1781</v>
      </c>
      <c r="B1870" t="s">
        <v>1859</v>
      </c>
      <c r="C1870" t="s">
        <v>1860</v>
      </c>
      <c r="D1870">
        <v>5004106</v>
      </c>
      <c r="E1870" t="s">
        <v>1894</v>
      </c>
      <c r="F1870">
        <v>1</v>
      </c>
      <c r="G1870" t="s">
        <v>171</v>
      </c>
      <c r="H1870" t="s">
        <v>171</v>
      </c>
      <c r="I1870" t="s">
        <v>2297</v>
      </c>
      <c r="J1870">
        <v>0</v>
      </c>
      <c r="K1870" t="s">
        <v>2298</v>
      </c>
      <c r="L1870" s="1">
        <v>46203.80841435185</v>
      </c>
      <c r="M1870" s="1">
        <v>46203.808599537035</v>
      </c>
      <c r="N1870">
        <v>1535</v>
      </c>
      <c r="O1870" t="s">
        <v>1849</v>
      </c>
      <c r="P1870">
        <v>68</v>
      </c>
      <c r="Q1870">
        <v>6.8</v>
      </c>
      <c r="R1870" t="s">
        <v>1851</v>
      </c>
      <c r="S1870" t="s">
        <v>1851</v>
      </c>
      <c r="T1870" t="s">
        <v>1851</v>
      </c>
      <c r="U1870" t="s">
        <v>5679</v>
      </c>
      <c r="V1870" t="s">
        <v>1851</v>
      </c>
      <c r="W1870" t="s">
        <v>1851</v>
      </c>
      <c r="X1870" s="1">
        <v>46203.808599537035</v>
      </c>
    </row>
    <row r="1871" spans="1:24">
      <c r="A1871">
        <v>1782</v>
      </c>
      <c r="B1871" t="s">
        <v>1859</v>
      </c>
      <c r="C1871" t="s">
        <v>1860</v>
      </c>
      <c r="D1871">
        <v>2303006</v>
      </c>
      <c r="E1871" t="s">
        <v>1885</v>
      </c>
      <c r="F1871">
        <v>1</v>
      </c>
      <c r="G1871" t="s">
        <v>275</v>
      </c>
      <c r="H1871" t="s">
        <v>2697</v>
      </c>
      <c r="I1871" t="s">
        <v>1887</v>
      </c>
      <c r="J1871">
        <v>1</v>
      </c>
      <c r="K1871" t="s">
        <v>1888</v>
      </c>
      <c r="L1871" s="1">
        <v>46203.808368055557</v>
      </c>
      <c r="M1871" s="1">
        <v>46203.80872685185</v>
      </c>
      <c r="N1871">
        <v>3111</v>
      </c>
      <c r="O1871" t="s">
        <v>1849</v>
      </c>
      <c r="P1871">
        <v>65</v>
      </c>
      <c r="Q1871">
        <v>6.5</v>
      </c>
      <c r="R1871" t="s">
        <v>5680</v>
      </c>
      <c r="S1871" t="s">
        <v>1851</v>
      </c>
      <c r="T1871" t="s">
        <v>1851</v>
      </c>
      <c r="U1871" t="s">
        <v>5681</v>
      </c>
      <c r="V1871" t="s">
        <v>1851</v>
      </c>
      <c r="W1871" t="s">
        <v>1851</v>
      </c>
      <c r="X1871" s="1">
        <v>46203.80872685185</v>
      </c>
    </row>
    <row r="1872" spans="1:24">
      <c r="A1872">
        <v>1783</v>
      </c>
      <c r="B1872" t="s">
        <v>1859</v>
      </c>
      <c r="C1872" t="s">
        <v>1860</v>
      </c>
      <c r="D1872">
        <v>2303006</v>
      </c>
      <c r="E1872" t="s">
        <v>1894</v>
      </c>
      <c r="F1872">
        <v>1</v>
      </c>
      <c r="G1872" t="s">
        <v>275</v>
      </c>
      <c r="H1872" t="s">
        <v>275</v>
      </c>
      <c r="I1872" t="s">
        <v>2703</v>
      </c>
      <c r="J1872">
        <v>0</v>
      </c>
      <c r="K1872" t="s">
        <v>2704</v>
      </c>
      <c r="L1872" s="1">
        <v>46203.808865740742</v>
      </c>
      <c r="M1872" s="1">
        <v>46203.808981481481</v>
      </c>
      <c r="N1872">
        <v>1065</v>
      </c>
      <c r="O1872" t="s">
        <v>1849</v>
      </c>
      <c r="P1872">
        <v>68</v>
      </c>
      <c r="Q1872">
        <v>6.8</v>
      </c>
      <c r="R1872" t="s">
        <v>1851</v>
      </c>
      <c r="S1872" t="s">
        <v>1851</v>
      </c>
      <c r="T1872" t="s">
        <v>1851</v>
      </c>
      <c r="U1872" t="s">
        <v>5682</v>
      </c>
      <c r="V1872" t="s">
        <v>1851</v>
      </c>
      <c r="W1872" t="s">
        <v>1851</v>
      </c>
      <c r="X1872" s="1">
        <v>46203.808981481481</v>
      </c>
    </row>
    <row r="1873" spans="1:24">
      <c r="A1873">
        <v>1784</v>
      </c>
      <c r="B1873" t="s">
        <v>1859</v>
      </c>
      <c r="C1873" t="s">
        <v>1860</v>
      </c>
      <c r="D1873">
        <v>5007208</v>
      </c>
      <c r="E1873" t="s">
        <v>1885</v>
      </c>
      <c r="F1873">
        <v>1</v>
      </c>
      <c r="G1873" t="s">
        <v>72</v>
      </c>
      <c r="H1873" t="s">
        <v>2310</v>
      </c>
      <c r="I1873" t="s">
        <v>1887</v>
      </c>
      <c r="J1873">
        <v>1</v>
      </c>
      <c r="K1873" t="s">
        <v>1888</v>
      </c>
      <c r="L1873" s="1">
        <v>46203.808645833335</v>
      </c>
      <c r="M1873" s="1">
        <v>46203.809166666666</v>
      </c>
      <c r="N1873">
        <v>4545</v>
      </c>
      <c r="O1873" t="s">
        <v>1849</v>
      </c>
      <c r="P1873">
        <v>90</v>
      </c>
      <c r="Q1873">
        <v>9</v>
      </c>
      <c r="R1873" t="s">
        <v>5683</v>
      </c>
      <c r="S1873" t="s">
        <v>1851</v>
      </c>
      <c r="T1873" t="s">
        <v>1851</v>
      </c>
      <c r="U1873" t="s">
        <v>5684</v>
      </c>
      <c r="V1873" t="s">
        <v>1851</v>
      </c>
      <c r="W1873" t="s">
        <v>1851</v>
      </c>
      <c r="X1873" s="1">
        <v>46203.809166666666</v>
      </c>
    </row>
    <row r="1874" spans="1:24">
      <c r="A1874">
        <v>1785</v>
      </c>
      <c r="B1874" t="s">
        <v>1859</v>
      </c>
      <c r="C1874" t="s">
        <v>1860</v>
      </c>
      <c r="D1874">
        <v>1710706</v>
      </c>
      <c r="E1874" t="s">
        <v>1885</v>
      </c>
      <c r="F1874">
        <v>1</v>
      </c>
      <c r="G1874" t="s">
        <v>824</v>
      </c>
      <c r="H1874" t="s">
        <v>2465</v>
      </c>
      <c r="I1874" t="s">
        <v>1887</v>
      </c>
      <c r="J1874">
        <v>1</v>
      </c>
      <c r="K1874" t="s">
        <v>1888</v>
      </c>
      <c r="L1874" s="1">
        <v>46203.807256944441</v>
      </c>
      <c r="M1874" s="1">
        <v>46203.809166666666</v>
      </c>
      <c r="N1874">
        <v>16531</v>
      </c>
      <c r="O1874" t="s">
        <v>1849</v>
      </c>
      <c r="P1874">
        <v>60</v>
      </c>
      <c r="Q1874">
        <v>6</v>
      </c>
      <c r="R1874" t="s">
        <v>5685</v>
      </c>
      <c r="S1874" t="s">
        <v>1851</v>
      </c>
      <c r="T1874" t="s">
        <v>1851</v>
      </c>
      <c r="U1874" t="s">
        <v>5686</v>
      </c>
      <c r="V1874" t="s">
        <v>1851</v>
      </c>
      <c r="W1874" t="s">
        <v>1851</v>
      </c>
      <c r="X1874" s="1">
        <v>46203.809166666666</v>
      </c>
    </row>
    <row r="1875" spans="1:24">
      <c r="A1875">
        <v>1786</v>
      </c>
      <c r="B1875" t="s">
        <v>1859</v>
      </c>
      <c r="C1875" t="s">
        <v>1860</v>
      </c>
      <c r="D1875">
        <v>2303105</v>
      </c>
      <c r="E1875" t="s">
        <v>1885</v>
      </c>
      <c r="F1875">
        <v>1</v>
      </c>
      <c r="G1875" t="s">
        <v>680</v>
      </c>
      <c r="H1875" t="s">
        <v>2707</v>
      </c>
      <c r="I1875" t="s">
        <v>1887</v>
      </c>
      <c r="J1875">
        <v>1</v>
      </c>
      <c r="K1875" t="s">
        <v>1888</v>
      </c>
      <c r="L1875" s="1">
        <v>46203.809027777781</v>
      </c>
      <c r="M1875" s="1">
        <v>46203.809363425928</v>
      </c>
      <c r="N1875">
        <v>2933</v>
      </c>
      <c r="O1875" t="s">
        <v>1849</v>
      </c>
      <c r="P1875">
        <v>63</v>
      </c>
      <c r="Q1875">
        <v>6.3</v>
      </c>
      <c r="R1875" t="s">
        <v>5687</v>
      </c>
      <c r="S1875" t="s">
        <v>1851</v>
      </c>
      <c r="T1875" t="s">
        <v>1851</v>
      </c>
      <c r="U1875" t="s">
        <v>5688</v>
      </c>
      <c r="V1875" t="s">
        <v>1851</v>
      </c>
      <c r="W1875" t="s">
        <v>1851</v>
      </c>
      <c r="X1875" s="1">
        <v>46203.809363425928</v>
      </c>
    </row>
    <row r="1876" spans="1:24">
      <c r="A1876">
        <v>1787</v>
      </c>
      <c r="B1876" t="s">
        <v>1859</v>
      </c>
      <c r="C1876" t="s">
        <v>1860</v>
      </c>
      <c r="D1876">
        <v>5007208</v>
      </c>
      <c r="E1876" t="s">
        <v>1894</v>
      </c>
      <c r="F1876">
        <v>1</v>
      </c>
      <c r="G1876" t="s">
        <v>72</v>
      </c>
      <c r="H1876" t="s">
        <v>72</v>
      </c>
      <c r="I1876" t="s">
        <v>2319</v>
      </c>
      <c r="J1876">
        <v>0</v>
      </c>
      <c r="K1876" t="s">
        <v>2320</v>
      </c>
      <c r="L1876" s="1">
        <v>46203.809317129628</v>
      </c>
      <c r="M1876" s="1">
        <v>46203.80945601852</v>
      </c>
      <c r="N1876">
        <v>1188</v>
      </c>
      <c r="O1876" t="s">
        <v>1849</v>
      </c>
      <c r="P1876">
        <v>83</v>
      </c>
      <c r="Q1876">
        <v>8.3000000000000007</v>
      </c>
      <c r="R1876" t="s">
        <v>1851</v>
      </c>
      <c r="S1876" t="s">
        <v>1851</v>
      </c>
      <c r="T1876" t="s">
        <v>1851</v>
      </c>
      <c r="U1876" t="s">
        <v>5689</v>
      </c>
      <c r="V1876" t="s">
        <v>1851</v>
      </c>
      <c r="W1876" t="s">
        <v>1851</v>
      </c>
      <c r="X1876" s="1">
        <v>46203.80945601852</v>
      </c>
    </row>
    <row r="1877" spans="1:24">
      <c r="A1877">
        <v>1788</v>
      </c>
      <c r="B1877" t="s">
        <v>1859</v>
      </c>
      <c r="C1877" t="s">
        <v>1860</v>
      </c>
      <c r="D1877">
        <v>1710706</v>
      </c>
      <c r="E1877" t="s">
        <v>1894</v>
      </c>
      <c r="F1877">
        <v>1</v>
      </c>
      <c r="G1877" t="s">
        <v>824</v>
      </c>
      <c r="H1877" t="s">
        <v>824</v>
      </c>
      <c r="I1877" t="s">
        <v>2474</v>
      </c>
      <c r="J1877">
        <v>0</v>
      </c>
      <c r="K1877" t="s">
        <v>2475</v>
      </c>
      <c r="L1877" s="1">
        <v>46203.809317129628</v>
      </c>
      <c r="M1877" s="1">
        <v>46203.809490740743</v>
      </c>
      <c r="N1877">
        <v>1503</v>
      </c>
      <c r="O1877" t="s">
        <v>1849</v>
      </c>
      <c r="P1877">
        <v>63</v>
      </c>
      <c r="Q1877">
        <v>6.3</v>
      </c>
      <c r="R1877" t="s">
        <v>1851</v>
      </c>
      <c r="S1877" t="s">
        <v>1851</v>
      </c>
      <c r="T1877" t="s">
        <v>1851</v>
      </c>
      <c r="U1877" t="s">
        <v>5690</v>
      </c>
      <c r="V1877" t="s">
        <v>1851</v>
      </c>
      <c r="W1877" t="s">
        <v>1851</v>
      </c>
      <c r="X1877" s="1">
        <v>46203.809490740743</v>
      </c>
    </row>
    <row r="1878" spans="1:24">
      <c r="A1878">
        <v>1789</v>
      </c>
      <c r="B1878" t="s">
        <v>1859</v>
      </c>
      <c r="C1878" t="s">
        <v>1860</v>
      </c>
      <c r="D1878">
        <v>2303105</v>
      </c>
      <c r="E1878" t="s">
        <v>1894</v>
      </c>
      <c r="F1878">
        <v>1</v>
      </c>
      <c r="G1878" t="s">
        <v>680</v>
      </c>
      <c r="H1878" t="s">
        <v>680</v>
      </c>
      <c r="I1878" t="s">
        <v>2714</v>
      </c>
      <c r="J1878">
        <v>0</v>
      </c>
      <c r="K1878" t="s">
        <v>2715</v>
      </c>
      <c r="L1878" s="1">
        <v>46203.809513888889</v>
      </c>
      <c r="M1878" s="1">
        <v>46203.809629629628</v>
      </c>
      <c r="N1878">
        <v>1001</v>
      </c>
      <c r="O1878" t="s">
        <v>1849</v>
      </c>
      <c r="P1878">
        <v>66</v>
      </c>
      <c r="Q1878">
        <v>6.6</v>
      </c>
      <c r="R1878" t="s">
        <v>1851</v>
      </c>
      <c r="S1878" t="s">
        <v>1851</v>
      </c>
      <c r="T1878" t="s">
        <v>1851</v>
      </c>
      <c r="U1878" t="s">
        <v>5691</v>
      </c>
      <c r="V1878" t="s">
        <v>1851</v>
      </c>
      <c r="W1878" t="s">
        <v>1851</v>
      </c>
      <c r="X1878" s="1">
        <v>46203.809629629628</v>
      </c>
    </row>
    <row r="1879" spans="1:24">
      <c r="A1879">
        <v>1790</v>
      </c>
      <c r="B1879" t="s">
        <v>1859</v>
      </c>
      <c r="C1879" t="s">
        <v>1860</v>
      </c>
      <c r="D1879">
        <v>1718808</v>
      </c>
      <c r="E1879" t="s">
        <v>1885</v>
      </c>
      <c r="F1879">
        <v>1</v>
      </c>
      <c r="G1879" t="s">
        <v>776</v>
      </c>
      <c r="H1879" t="s">
        <v>2487</v>
      </c>
      <c r="I1879" t="s">
        <v>1887</v>
      </c>
      <c r="J1879">
        <v>1</v>
      </c>
      <c r="K1879" t="s">
        <v>1888</v>
      </c>
      <c r="L1879" s="1">
        <v>46203.809537037036</v>
      </c>
      <c r="M1879" s="1">
        <v>46203.80978009259</v>
      </c>
      <c r="N1879">
        <v>2129</v>
      </c>
      <c r="O1879" t="s">
        <v>1849</v>
      </c>
      <c r="P1879">
        <v>69</v>
      </c>
      <c r="Q1879">
        <v>6.9</v>
      </c>
      <c r="R1879" t="s">
        <v>5692</v>
      </c>
      <c r="S1879" t="s">
        <v>1851</v>
      </c>
      <c r="T1879" t="s">
        <v>1851</v>
      </c>
      <c r="U1879" t="s">
        <v>5693</v>
      </c>
      <c r="V1879" t="s">
        <v>1851</v>
      </c>
      <c r="W1879" t="s">
        <v>1851</v>
      </c>
      <c r="X1879" s="1">
        <v>46203.80978009259</v>
      </c>
    </row>
    <row r="1880" spans="1:24">
      <c r="A1880">
        <v>1791</v>
      </c>
      <c r="B1880" t="s">
        <v>1859</v>
      </c>
      <c r="C1880" t="s">
        <v>1860</v>
      </c>
      <c r="D1880">
        <v>2303303</v>
      </c>
      <c r="E1880" t="s">
        <v>1885</v>
      </c>
      <c r="F1880">
        <v>1</v>
      </c>
      <c r="G1880" t="s">
        <v>640</v>
      </c>
      <c r="H1880" t="s">
        <v>2723</v>
      </c>
      <c r="I1880" t="s">
        <v>1887</v>
      </c>
      <c r="J1880">
        <v>1</v>
      </c>
      <c r="K1880" t="s">
        <v>1888</v>
      </c>
      <c r="L1880" s="1">
        <v>46203.809687499997</v>
      </c>
      <c r="M1880" s="1">
        <v>46203.810034722221</v>
      </c>
      <c r="N1880">
        <v>2982</v>
      </c>
      <c r="O1880" t="s">
        <v>1849</v>
      </c>
      <c r="P1880">
        <v>71</v>
      </c>
      <c r="Q1880">
        <v>7.1</v>
      </c>
      <c r="R1880" t="s">
        <v>5694</v>
      </c>
      <c r="S1880" t="s">
        <v>1851</v>
      </c>
      <c r="T1880" t="s">
        <v>1851</v>
      </c>
      <c r="U1880" t="s">
        <v>5695</v>
      </c>
      <c r="V1880" t="s">
        <v>1851</v>
      </c>
      <c r="W1880" t="s">
        <v>1851</v>
      </c>
      <c r="X1880" s="1">
        <v>46203.810034722221</v>
      </c>
    </row>
    <row r="1881" spans="1:24">
      <c r="A1881">
        <v>1792</v>
      </c>
      <c r="B1881" t="s">
        <v>1859</v>
      </c>
      <c r="C1881" t="s">
        <v>1860</v>
      </c>
      <c r="D1881">
        <v>1718808</v>
      </c>
      <c r="E1881" t="s">
        <v>1894</v>
      </c>
      <c r="F1881">
        <v>1</v>
      </c>
      <c r="G1881" t="s">
        <v>776</v>
      </c>
      <c r="H1881" t="s">
        <v>2493</v>
      </c>
      <c r="I1881" t="s">
        <v>2494</v>
      </c>
      <c r="J1881">
        <v>1</v>
      </c>
      <c r="K1881" t="s">
        <v>2495</v>
      </c>
      <c r="L1881" s="1">
        <v>46203.809930555559</v>
      </c>
      <c r="M1881" s="1">
        <v>46203.810127314813</v>
      </c>
      <c r="N1881">
        <v>1693</v>
      </c>
      <c r="O1881" t="s">
        <v>1849</v>
      </c>
      <c r="P1881">
        <v>69</v>
      </c>
      <c r="Q1881">
        <v>6.9</v>
      </c>
      <c r="R1881" t="s">
        <v>1851</v>
      </c>
      <c r="S1881" t="s">
        <v>1851</v>
      </c>
      <c r="T1881" t="s">
        <v>1851</v>
      </c>
      <c r="U1881" t="s">
        <v>5696</v>
      </c>
      <c r="V1881" t="s">
        <v>1851</v>
      </c>
      <c r="W1881" t="s">
        <v>1851</v>
      </c>
      <c r="X1881" s="1">
        <v>46203.810127314813</v>
      </c>
    </row>
    <row r="1882" spans="1:24">
      <c r="A1882">
        <v>1793</v>
      </c>
      <c r="B1882" t="s">
        <v>1859</v>
      </c>
      <c r="C1882" t="s">
        <v>1860</v>
      </c>
      <c r="D1882">
        <v>2303303</v>
      </c>
      <c r="E1882" t="s">
        <v>1894</v>
      </c>
      <c r="F1882">
        <v>1</v>
      </c>
      <c r="G1882" t="s">
        <v>640</v>
      </c>
      <c r="H1882" t="s">
        <v>640</v>
      </c>
      <c r="I1882" t="s">
        <v>2729</v>
      </c>
      <c r="J1882">
        <v>0</v>
      </c>
      <c r="K1882" t="s">
        <v>2730</v>
      </c>
      <c r="L1882" s="1">
        <v>46203.810162037036</v>
      </c>
      <c r="M1882" s="1">
        <v>46203.810289351852</v>
      </c>
      <c r="N1882">
        <v>1106</v>
      </c>
      <c r="O1882" t="s">
        <v>1849</v>
      </c>
      <c r="P1882">
        <v>73</v>
      </c>
      <c r="Q1882">
        <v>7.3</v>
      </c>
      <c r="R1882" t="s">
        <v>1851</v>
      </c>
      <c r="S1882" t="s">
        <v>1851</v>
      </c>
      <c r="T1882" t="s">
        <v>1851</v>
      </c>
      <c r="U1882" t="s">
        <v>5697</v>
      </c>
      <c r="V1882" t="s">
        <v>1851</v>
      </c>
      <c r="W1882" t="s">
        <v>1851</v>
      </c>
      <c r="X1882" s="1">
        <v>46203.810289351852</v>
      </c>
    </row>
    <row r="1883" spans="1:24">
      <c r="A1883">
        <v>1794</v>
      </c>
      <c r="B1883" t="s">
        <v>1859</v>
      </c>
      <c r="C1883" t="s">
        <v>1860</v>
      </c>
      <c r="D1883">
        <v>1718881</v>
      </c>
      <c r="E1883" t="s">
        <v>1885</v>
      </c>
      <c r="F1883">
        <v>1</v>
      </c>
      <c r="G1883" t="s">
        <v>889</v>
      </c>
      <c r="H1883" t="s">
        <v>2497</v>
      </c>
      <c r="I1883" t="s">
        <v>1887</v>
      </c>
      <c r="J1883">
        <v>1</v>
      </c>
      <c r="K1883" t="s">
        <v>1888</v>
      </c>
      <c r="L1883" s="1">
        <v>46203.810173611113</v>
      </c>
      <c r="M1883" s="1">
        <v>46203.810312499998</v>
      </c>
      <c r="N1883">
        <v>1221</v>
      </c>
      <c r="O1883" t="s">
        <v>1849</v>
      </c>
      <c r="P1883">
        <v>92</v>
      </c>
      <c r="Q1883">
        <v>9.1999999999999993</v>
      </c>
      <c r="R1883" t="s">
        <v>5698</v>
      </c>
      <c r="S1883" t="s">
        <v>1851</v>
      </c>
      <c r="T1883" t="s">
        <v>1851</v>
      </c>
      <c r="U1883" t="s">
        <v>5699</v>
      </c>
      <c r="V1883" t="s">
        <v>1851</v>
      </c>
      <c r="W1883" t="s">
        <v>1851</v>
      </c>
      <c r="X1883" s="1">
        <v>46203.810312499998</v>
      </c>
    </row>
    <row r="1884" spans="1:24">
      <c r="A1884">
        <v>1795</v>
      </c>
      <c r="B1884" t="s">
        <v>1859</v>
      </c>
      <c r="C1884" t="s">
        <v>1860</v>
      </c>
      <c r="D1884">
        <v>1718881</v>
      </c>
      <c r="E1884" t="s">
        <v>1894</v>
      </c>
      <c r="F1884">
        <v>1</v>
      </c>
      <c r="G1884" t="s">
        <v>889</v>
      </c>
      <c r="H1884" t="s">
        <v>889</v>
      </c>
      <c r="I1884" t="s">
        <v>2500</v>
      </c>
      <c r="J1884">
        <v>0</v>
      </c>
      <c r="K1884" t="s">
        <v>2501</v>
      </c>
      <c r="L1884" s="1">
        <v>46203.81045138889</v>
      </c>
      <c r="M1884" s="1">
        <v>46203.810567129629</v>
      </c>
      <c r="N1884">
        <v>955</v>
      </c>
      <c r="O1884" t="s">
        <v>1852</v>
      </c>
      <c r="R1884" t="s">
        <v>1851</v>
      </c>
      <c r="S1884" t="s">
        <v>1851</v>
      </c>
      <c r="T1884" t="s">
        <v>1851</v>
      </c>
      <c r="U1884" t="s">
        <v>5700</v>
      </c>
      <c r="V1884" t="s">
        <v>1851</v>
      </c>
      <c r="W1884" t="s">
        <v>1851</v>
      </c>
      <c r="X1884" s="1">
        <v>46203.810567129629</v>
      </c>
    </row>
    <row r="1885" spans="1:24">
      <c r="A1885">
        <v>1796</v>
      </c>
      <c r="B1885" t="s">
        <v>1859</v>
      </c>
      <c r="C1885" t="s">
        <v>1860</v>
      </c>
      <c r="D1885">
        <v>2303402</v>
      </c>
      <c r="E1885" t="s">
        <v>1885</v>
      </c>
      <c r="F1885">
        <v>1</v>
      </c>
      <c r="G1885" t="s">
        <v>596</v>
      </c>
      <c r="H1885" t="s">
        <v>2736</v>
      </c>
      <c r="I1885" t="s">
        <v>1887</v>
      </c>
      <c r="J1885">
        <v>1</v>
      </c>
      <c r="K1885" t="s">
        <v>1888</v>
      </c>
      <c r="L1885" s="1">
        <v>46203.810347222221</v>
      </c>
      <c r="M1885" s="1">
        <v>46203.810706018521</v>
      </c>
      <c r="N1885">
        <v>3177</v>
      </c>
      <c r="O1885" t="s">
        <v>1849</v>
      </c>
      <c r="P1885">
        <v>65</v>
      </c>
      <c r="Q1885">
        <v>6.5</v>
      </c>
      <c r="R1885" t="s">
        <v>5701</v>
      </c>
      <c r="S1885" t="s">
        <v>1851</v>
      </c>
      <c r="T1885" t="s">
        <v>1851</v>
      </c>
      <c r="U1885" t="s">
        <v>5702</v>
      </c>
      <c r="V1885" t="s">
        <v>1851</v>
      </c>
      <c r="W1885" t="s">
        <v>1851</v>
      </c>
      <c r="X1885" s="1">
        <v>46203.810706018521</v>
      </c>
    </row>
    <row r="1886" spans="1:24">
      <c r="A1886">
        <v>1797</v>
      </c>
      <c r="B1886" t="s">
        <v>1859</v>
      </c>
      <c r="C1886" t="s">
        <v>1860</v>
      </c>
      <c r="D1886">
        <v>1718881</v>
      </c>
      <c r="E1886" t="s">
        <v>1894</v>
      </c>
      <c r="F1886">
        <v>2</v>
      </c>
      <c r="G1886" t="s">
        <v>889</v>
      </c>
      <c r="H1886" t="s">
        <v>889</v>
      </c>
      <c r="I1886" t="s">
        <v>2500</v>
      </c>
      <c r="J1886">
        <v>0</v>
      </c>
      <c r="K1886" t="s">
        <v>2501</v>
      </c>
      <c r="L1886" s="1">
        <v>46203.810717592591</v>
      </c>
      <c r="M1886" s="1">
        <v>46203.81082175926</v>
      </c>
      <c r="N1886">
        <v>941</v>
      </c>
      <c r="O1886" t="s">
        <v>1852</v>
      </c>
      <c r="R1886" t="s">
        <v>1851</v>
      </c>
      <c r="S1886" t="s">
        <v>1851</v>
      </c>
      <c r="T1886" t="s">
        <v>1851</v>
      </c>
      <c r="U1886" t="s">
        <v>5703</v>
      </c>
      <c r="V1886" t="s">
        <v>1851</v>
      </c>
      <c r="W1886" t="s">
        <v>1851</v>
      </c>
      <c r="X1886" s="1">
        <v>46203.81082175926</v>
      </c>
    </row>
    <row r="1887" spans="1:24">
      <c r="A1887">
        <v>1798</v>
      </c>
      <c r="B1887" t="s">
        <v>1859</v>
      </c>
      <c r="C1887" t="s">
        <v>1860</v>
      </c>
      <c r="D1887">
        <v>2303402</v>
      </c>
      <c r="E1887" t="s">
        <v>1894</v>
      </c>
      <c r="F1887">
        <v>1</v>
      </c>
      <c r="G1887" t="s">
        <v>596</v>
      </c>
      <c r="H1887" t="s">
        <v>596</v>
      </c>
      <c r="I1887" t="s">
        <v>2739</v>
      </c>
      <c r="J1887">
        <v>0</v>
      </c>
      <c r="K1887" t="s">
        <v>2740</v>
      </c>
      <c r="L1887" s="1">
        <v>46203.810844907406</v>
      </c>
      <c r="M1887" s="1">
        <v>46203.810960648145</v>
      </c>
      <c r="N1887">
        <v>962</v>
      </c>
      <c r="O1887" t="s">
        <v>1849</v>
      </c>
      <c r="P1887">
        <v>68</v>
      </c>
      <c r="Q1887">
        <v>6.8</v>
      </c>
      <c r="R1887" t="s">
        <v>1851</v>
      </c>
      <c r="S1887" t="s">
        <v>1851</v>
      </c>
      <c r="T1887" t="s">
        <v>1851</v>
      </c>
      <c r="U1887" t="s">
        <v>5704</v>
      </c>
      <c r="V1887" t="s">
        <v>1851</v>
      </c>
      <c r="W1887" t="s">
        <v>1851</v>
      </c>
      <c r="X1887" s="1">
        <v>46203.810960648145</v>
      </c>
    </row>
    <row r="1888" spans="1:24">
      <c r="A1888">
        <v>1799</v>
      </c>
      <c r="B1888" t="s">
        <v>1859</v>
      </c>
      <c r="C1888" t="s">
        <v>1860</v>
      </c>
      <c r="D1888">
        <v>1718881</v>
      </c>
      <c r="E1888" t="s">
        <v>1894</v>
      </c>
      <c r="F1888">
        <v>3</v>
      </c>
      <c r="G1888" t="s">
        <v>889</v>
      </c>
      <c r="H1888" t="s">
        <v>889</v>
      </c>
      <c r="I1888" t="s">
        <v>2500</v>
      </c>
      <c r="J1888">
        <v>0</v>
      </c>
      <c r="K1888" t="s">
        <v>2501</v>
      </c>
      <c r="L1888" s="1">
        <v>46203.811053240737</v>
      </c>
      <c r="M1888" s="1">
        <v>46203.811157407406</v>
      </c>
      <c r="N1888">
        <v>935</v>
      </c>
      <c r="O1888" t="s">
        <v>1852</v>
      </c>
      <c r="R1888" t="s">
        <v>1851</v>
      </c>
      <c r="S1888" t="s">
        <v>1851</v>
      </c>
      <c r="T1888" t="s">
        <v>1851</v>
      </c>
      <c r="U1888" t="s">
        <v>5705</v>
      </c>
      <c r="V1888" t="s">
        <v>1851</v>
      </c>
      <c r="W1888" t="s">
        <v>1851</v>
      </c>
      <c r="X1888" s="1">
        <v>46203.811157407406</v>
      </c>
    </row>
    <row r="1889" spans="1:24">
      <c r="A1889">
        <v>1800</v>
      </c>
      <c r="B1889" t="s">
        <v>1859</v>
      </c>
      <c r="C1889" t="s">
        <v>1860</v>
      </c>
      <c r="D1889">
        <v>2303956</v>
      </c>
      <c r="E1889" t="s">
        <v>1885</v>
      </c>
      <c r="F1889">
        <v>1</v>
      </c>
      <c r="G1889" t="s">
        <v>566</v>
      </c>
      <c r="H1889" t="s">
        <v>2746</v>
      </c>
      <c r="I1889" t="s">
        <v>1887</v>
      </c>
      <c r="J1889">
        <v>1</v>
      </c>
      <c r="K1889" t="s">
        <v>1888</v>
      </c>
      <c r="L1889" s="1">
        <v>46203.811006944445</v>
      </c>
      <c r="M1889" s="1">
        <v>46203.811469907407</v>
      </c>
      <c r="N1889">
        <v>4019</v>
      </c>
      <c r="O1889" t="s">
        <v>1849</v>
      </c>
      <c r="P1889">
        <v>63</v>
      </c>
      <c r="Q1889">
        <v>6.3</v>
      </c>
      <c r="R1889" t="s">
        <v>5706</v>
      </c>
      <c r="S1889" t="s">
        <v>1851</v>
      </c>
      <c r="T1889" t="s">
        <v>1851</v>
      </c>
      <c r="U1889" t="s">
        <v>5707</v>
      </c>
      <c r="V1889" t="s">
        <v>1851</v>
      </c>
      <c r="W1889" t="s">
        <v>1851</v>
      </c>
      <c r="X1889" s="1">
        <v>46203.811469907407</v>
      </c>
    </row>
    <row r="1890" spans="1:24">
      <c r="A1890">
        <v>1801</v>
      </c>
      <c r="B1890" t="s">
        <v>1859</v>
      </c>
      <c r="C1890" t="s">
        <v>1860</v>
      </c>
      <c r="D1890">
        <v>2303956</v>
      </c>
      <c r="E1890" t="s">
        <v>1894</v>
      </c>
      <c r="F1890">
        <v>1</v>
      </c>
      <c r="G1890" t="s">
        <v>566</v>
      </c>
      <c r="H1890" t="s">
        <v>566</v>
      </c>
      <c r="I1890" t="s">
        <v>2755</v>
      </c>
      <c r="J1890">
        <v>0</v>
      </c>
      <c r="K1890" t="s">
        <v>2756</v>
      </c>
      <c r="L1890" s="1">
        <v>46203.811597222222</v>
      </c>
      <c r="M1890" s="1">
        <v>46203.811736111114</v>
      </c>
      <c r="N1890">
        <v>1136</v>
      </c>
      <c r="O1890" t="s">
        <v>1849</v>
      </c>
      <c r="P1890">
        <v>62</v>
      </c>
      <c r="Q1890">
        <v>6.2</v>
      </c>
      <c r="R1890" t="s">
        <v>1851</v>
      </c>
      <c r="S1890" t="s">
        <v>1851</v>
      </c>
      <c r="T1890" t="s">
        <v>1851</v>
      </c>
      <c r="U1890" t="s">
        <v>5708</v>
      </c>
      <c r="V1890" t="s">
        <v>1851</v>
      </c>
      <c r="W1890" t="s">
        <v>1851</v>
      </c>
      <c r="X1890" s="1">
        <v>46203.811736111114</v>
      </c>
    </row>
    <row r="1891" spans="1:24">
      <c r="A1891">
        <v>1802</v>
      </c>
      <c r="B1891" t="s">
        <v>1859</v>
      </c>
      <c r="C1891" t="s">
        <v>1860</v>
      </c>
      <c r="D1891">
        <v>2304236</v>
      </c>
      <c r="E1891" t="s">
        <v>1885</v>
      </c>
      <c r="F1891">
        <v>1</v>
      </c>
      <c r="G1891" t="s">
        <v>725</v>
      </c>
      <c r="H1891" t="s">
        <v>2795</v>
      </c>
      <c r="I1891" t="s">
        <v>1887</v>
      </c>
      <c r="J1891">
        <v>1</v>
      </c>
      <c r="K1891" t="s">
        <v>1888</v>
      </c>
      <c r="L1891" s="1">
        <v>46203.811782407407</v>
      </c>
      <c r="M1891" s="1">
        <v>46203.812268518515</v>
      </c>
      <c r="N1891">
        <v>4242</v>
      </c>
      <c r="O1891" t="s">
        <v>1849</v>
      </c>
      <c r="P1891">
        <v>61</v>
      </c>
      <c r="Q1891">
        <v>6.1</v>
      </c>
      <c r="R1891" t="s">
        <v>5709</v>
      </c>
      <c r="S1891" t="s">
        <v>1851</v>
      </c>
      <c r="T1891" t="s">
        <v>1851</v>
      </c>
      <c r="U1891" t="s">
        <v>5710</v>
      </c>
      <c r="V1891" t="s">
        <v>1851</v>
      </c>
      <c r="W1891" t="s">
        <v>1851</v>
      </c>
      <c r="X1891" s="1">
        <v>46203.812268518515</v>
      </c>
    </row>
    <row r="1892" spans="1:24">
      <c r="A1892">
        <v>1803</v>
      </c>
      <c r="B1892" t="s">
        <v>1859</v>
      </c>
      <c r="C1892" t="s">
        <v>1860</v>
      </c>
      <c r="D1892">
        <v>3200102</v>
      </c>
      <c r="E1892" t="s">
        <v>1885</v>
      </c>
      <c r="F1892">
        <v>1</v>
      </c>
      <c r="G1892" t="s">
        <v>1124</v>
      </c>
      <c r="H1892" t="s">
        <v>2356</v>
      </c>
      <c r="I1892" t="s">
        <v>1887</v>
      </c>
      <c r="J1892">
        <v>1</v>
      </c>
      <c r="K1892" t="s">
        <v>1888</v>
      </c>
      <c r="L1892" s="1">
        <v>46203.810196759259</v>
      </c>
      <c r="M1892" s="1">
        <v>46203.812384259261</v>
      </c>
      <c r="N1892">
        <v>18901</v>
      </c>
      <c r="O1892" t="s">
        <v>1854</v>
      </c>
      <c r="R1892" t="s">
        <v>5711</v>
      </c>
      <c r="S1892" t="s">
        <v>1851</v>
      </c>
      <c r="T1892" t="s">
        <v>1851</v>
      </c>
      <c r="U1892" t="s">
        <v>5712</v>
      </c>
      <c r="V1892" t="s">
        <v>1854</v>
      </c>
      <c r="W1892" t="s">
        <v>1851</v>
      </c>
      <c r="X1892" s="1">
        <v>46203.812384259261</v>
      </c>
    </row>
    <row r="1893" spans="1:24">
      <c r="A1893">
        <v>1804</v>
      </c>
      <c r="B1893" t="s">
        <v>1859</v>
      </c>
      <c r="C1893" t="s">
        <v>1860</v>
      </c>
      <c r="D1893">
        <v>2304236</v>
      </c>
      <c r="E1893" t="s">
        <v>1894</v>
      </c>
      <c r="F1893">
        <v>1</v>
      </c>
      <c r="G1893" t="s">
        <v>725</v>
      </c>
      <c r="H1893" t="s">
        <v>725</v>
      </c>
      <c r="I1893" t="s">
        <v>2815</v>
      </c>
      <c r="J1893">
        <v>0</v>
      </c>
      <c r="K1893" t="s">
        <v>2816</v>
      </c>
      <c r="L1893" s="1">
        <v>46203.812407407408</v>
      </c>
      <c r="M1893" s="1">
        <v>46203.8125</v>
      </c>
      <c r="N1893">
        <v>806</v>
      </c>
      <c r="O1893" t="s">
        <v>1849</v>
      </c>
      <c r="P1893">
        <v>60</v>
      </c>
      <c r="Q1893">
        <v>6</v>
      </c>
      <c r="R1893" t="s">
        <v>1851</v>
      </c>
      <c r="S1893" t="s">
        <v>1851</v>
      </c>
      <c r="T1893" t="s">
        <v>1851</v>
      </c>
      <c r="U1893" t="s">
        <v>5713</v>
      </c>
      <c r="V1893" t="s">
        <v>1851</v>
      </c>
      <c r="W1893" t="s">
        <v>1851</v>
      </c>
      <c r="X1893" s="1">
        <v>46203.8125</v>
      </c>
    </row>
    <row r="1894" spans="1:24">
      <c r="A1894">
        <v>1805</v>
      </c>
      <c r="B1894" t="s">
        <v>1859</v>
      </c>
      <c r="C1894" t="s">
        <v>1860</v>
      </c>
      <c r="D1894">
        <v>3200102</v>
      </c>
      <c r="E1894" t="s">
        <v>1885</v>
      </c>
      <c r="F1894">
        <v>2</v>
      </c>
      <c r="G1894" t="s">
        <v>1124</v>
      </c>
      <c r="H1894" t="s">
        <v>2356</v>
      </c>
      <c r="I1894" t="s">
        <v>1887</v>
      </c>
      <c r="J1894">
        <v>1</v>
      </c>
      <c r="K1894" t="s">
        <v>1888</v>
      </c>
      <c r="L1894" s="1">
        <v>46203.812557870369</v>
      </c>
      <c r="M1894" s="1">
        <v>46203.812650462962</v>
      </c>
      <c r="N1894">
        <v>796</v>
      </c>
      <c r="O1894" t="s">
        <v>1849</v>
      </c>
      <c r="P1894">
        <v>89</v>
      </c>
      <c r="Q1894">
        <v>8.9</v>
      </c>
      <c r="R1894" t="s">
        <v>5714</v>
      </c>
      <c r="S1894" t="s">
        <v>1851</v>
      </c>
      <c r="T1894" t="s">
        <v>1851</v>
      </c>
      <c r="U1894" t="s">
        <v>5712</v>
      </c>
      <c r="V1894" t="s">
        <v>1851</v>
      </c>
      <c r="W1894" t="s">
        <v>1851</v>
      </c>
      <c r="X1894" s="1">
        <v>46203.812650462962</v>
      </c>
    </row>
    <row r="1895" spans="1:24">
      <c r="A1895">
        <v>1806</v>
      </c>
      <c r="B1895" t="s">
        <v>1859</v>
      </c>
      <c r="C1895" t="s">
        <v>1860</v>
      </c>
      <c r="D1895">
        <v>3200102</v>
      </c>
      <c r="E1895" t="s">
        <v>1894</v>
      </c>
      <c r="F1895">
        <v>1</v>
      </c>
      <c r="G1895" t="s">
        <v>1124</v>
      </c>
      <c r="H1895" t="s">
        <v>2367</v>
      </c>
      <c r="I1895" t="s">
        <v>2368</v>
      </c>
      <c r="J1895">
        <v>1</v>
      </c>
      <c r="K1895" t="s">
        <v>2369</v>
      </c>
      <c r="L1895" s="1">
        <v>46203.812777777777</v>
      </c>
      <c r="M1895" s="1">
        <v>46203.812905092593</v>
      </c>
      <c r="N1895">
        <v>1108</v>
      </c>
      <c r="O1895" t="s">
        <v>1849</v>
      </c>
      <c r="P1895">
        <v>68</v>
      </c>
      <c r="Q1895">
        <v>6.8</v>
      </c>
      <c r="R1895" t="s">
        <v>1851</v>
      </c>
      <c r="S1895" t="s">
        <v>1851</v>
      </c>
      <c r="T1895" t="s">
        <v>1851</v>
      </c>
      <c r="U1895" t="s">
        <v>5715</v>
      </c>
      <c r="V1895" t="s">
        <v>1851</v>
      </c>
      <c r="W1895" t="s">
        <v>1851</v>
      </c>
      <c r="X1895" s="1">
        <v>46203.812905092593</v>
      </c>
    </row>
    <row r="1896" spans="1:24">
      <c r="A1896">
        <v>1807</v>
      </c>
      <c r="B1896" t="s">
        <v>1859</v>
      </c>
      <c r="C1896" t="s">
        <v>1860</v>
      </c>
      <c r="D1896">
        <v>2308708</v>
      </c>
      <c r="E1896" t="s">
        <v>1885</v>
      </c>
      <c r="F1896">
        <v>1</v>
      </c>
      <c r="G1896" t="s">
        <v>350</v>
      </c>
      <c r="H1896" t="s">
        <v>2825</v>
      </c>
      <c r="I1896" t="s">
        <v>1887</v>
      </c>
      <c r="J1896">
        <v>1</v>
      </c>
      <c r="K1896" t="s">
        <v>1888</v>
      </c>
      <c r="L1896" s="1">
        <v>46203.812557870369</v>
      </c>
      <c r="M1896" s="1">
        <v>46203.812916666669</v>
      </c>
      <c r="N1896">
        <v>3091</v>
      </c>
      <c r="O1896" t="s">
        <v>1849</v>
      </c>
      <c r="P1896">
        <v>60</v>
      </c>
      <c r="Q1896">
        <v>6</v>
      </c>
      <c r="R1896" t="s">
        <v>5716</v>
      </c>
      <c r="S1896" t="s">
        <v>1851</v>
      </c>
      <c r="T1896" t="s">
        <v>1851</v>
      </c>
      <c r="U1896" t="s">
        <v>5717</v>
      </c>
      <c r="V1896" t="s">
        <v>1851</v>
      </c>
      <c r="W1896" t="s">
        <v>1851</v>
      </c>
      <c r="X1896" s="1">
        <v>46203.812916666669</v>
      </c>
    </row>
    <row r="1897" spans="1:24">
      <c r="A1897">
        <v>1808</v>
      </c>
      <c r="B1897" t="s">
        <v>1859</v>
      </c>
      <c r="C1897" t="s">
        <v>1860</v>
      </c>
      <c r="D1897">
        <v>2308708</v>
      </c>
      <c r="E1897" t="s">
        <v>1894</v>
      </c>
      <c r="F1897">
        <v>1</v>
      </c>
      <c r="G1897" t="s">
        <v>350</v>
      </c>
      <c r="H1897" t="s">
        <v>350</v>
      </c>
      <c r="I1897" t="s">
        <v>2834</v>
      </c>
      <c r="J1897">
        <v>0</v>
      </c>
      <c r="K1897" t="s">
        <v>2835</v>
      </c>
      <c r="L1897" s="1">
        <v>46203.813067129631</v>
      </c>
      <c r="M1897" s="1">
        <v>46203.81318287037</v>
      </c>
      <c r="N1897">
        <v>1051</v>
      </c>
      <c r="O1897" t="s">
        <v>1849</v>
      </c>
      <c r="P1897">
        <v>65</v>
      </c>
      <c r="Q1897">
        <v>6.5</v>
      </c>
      <c r="R1897" t="s">
        <v>1851</v>
      </c>
      <c r="S1897" t="s">
        <v>1851</v>
      </c>
      <c r="T1897" t="s">
        <v>1851</v>
      </c>
      <c r="U1897" t="s">
        <v>5718</v>
      </c>
      <c r="V1897" t="s">
        <v>1851</v>
      </c>
      <c r="W1897" t="s">
        <v>1851</v>
      </c>
      <c r="X1897" s="1">
        <v>46203.81318287037</v>
      </c>
    </row>
    <row r="1898" spans="1:24">
      <c r="A1898">
        <v>1809</v>
      </c>
      <c r="B1898" t="s">
        <v>1859</v>
      </c>
      <c r="C1898" t="s">
        <v>1860</v>
      </c>
      <c r="D1898">
        <v>3200409</v>
      </c>
      <c r="E1898" t="s">
        <v>1885</v>
      </c>
      <c r="F1898">
        <v>1</v>
      </c>
      <c r="G1898" t="s">
        <v>954</v>
      </c>
      <c r="H1898" t="s">
        <v>2377</v>
      </c>
      <c r="I1898" t="s">
        <v>1887</v>
      </c>
      <c r="J1898">
        <v>1</v>
      </c>
      <c r="K1898" t="s">
        <v>1888</v>
      </c>
      <c r="L1898" s="1">
        <v>46203.812951388885</v>
      </c>
      <c r="M1898" s="1">
        <v>46203.813344907408</v>
      </c>
      <c r="N1898">
        <v>3345</v>
      </c>
      <c r="O1898" t="s">
        <v>1849</v>
      </c>
      <c r="P1898">
        <v>75</v>
      </c>
      <c r="Q1898">
        <v>7.5</v>
      </c>
      <c r="R1898" t="s">
        <v>5719</v>
      </c>
      <c r="S1898" t="s">
        <v>1851</v>
      </c>
      <c r="T1898" t="s">
        <v>1851</v>
      </c>
      <c r="U1898" t="s">
        <v>5720</v>
      </c>
      <c r="V1898" t="s">
        <v>1851</v>
      </c>
      <c r="W1898" t="s">
        <v>1851</v>
      </c>
      <c r="X1898" s="1">
        <v>46203.813344907408</v>
      </c>
    </row>
    <row r="1899" spans="1:24">
      <c r="A1899">
        <v>1810</v>
      </c>
      <c r="B1899" t="s">
        <v>1859</v>
      </c>
      <c r="C1899" t="s">
        <v>1860</v>
      </c>
      <c r="D1899">
        <v>1722107</v>
      </c>
      <c r="E1899" t="s">
        <v>1885</v>
      </c>
      <c r="F1899">
        <v>1</v>
      </c>
      <c r="G1899" t="s">
        <v>874</v>
      </c>
      <c r="H1899" t="s">
        <v>2515</v>
      </c>
      <c r="I1899" t="s">
        <v>1887</v>
      </c>
      <c r="J1899">
        <v>1</v>
      </c>
      <c r="K1899" t="s">
        <v>1888</v>
      </c>
      <c r="L1899" s="1">
        <v>46203.811203703706</v>
      </c>
      <c r="M1899" s="1">
        <v>46203.813379629632</v>
      </c>
      <c r="N1899">
        <v>18722</v>
      </c>
      <c r="O1899" t="s">
        <v>1854</v>
      </c>
      <c r="R1899" t="s">
        <v>5721</v>
      </c>
      <c r="S1899" t="s">
        <v>1851</v>
      </c>
      <c r="T1899" t="s">
        <v>1851</v>
      </c>
      <c r="U1899" t="s">
        <v>5722</v>
      </c>
      <c r="V1899" t="s">
        <v>1854</v>
      </c>
      <c r="W1899" t="s">
        <v>1851</v>
      </c>
      <c r="X1899" s="1">
        <v>46203.813379629632</v>
      </c>
    </row>
    <row r="1900" spans="1:24">
      <c r="A1900">
        <v>1811</v>
      </c>
      <c r="B1900" t="s">
        <v>1859</v>
      </c>
      <c r="C1900" t="s">
        <v>1860</v>
      </c>
      <c r="D1900">
        <v>2310308</v>
      </c>
      <c r="E1900" t="s">
        <v>1885</v>
      </c>
      <c r="F1900">
        <v>1</v>
      </c>
      <c r="G1900" t="s">
        <v>451</v>
      </c>
      <c r="H1900" t="s">
        <v>2840</v>
      </c>
      <c r="I1900" t="s">
        <v>1887</v>
      </c>
      <c r="J1900">
        <v>1</v>
      </c>
      <c r="K1900" t="s">
        <v>1888</v>
      </c>
      <c r="L1900" s="1">
        <v>46203.81322916667</v>
      </c>
      <c r="M1900" s="1">
        <v>46203.813576388886</v>
      </c>
      <c r="N1900">
        <v>2999</v>
      </c>
      <c r="O1900" t="s">
        <v>1849</v>
      </c>
      <c r="P1900">
        <v>63</v>
      </c>
      <c r="Q1900">
        <v>6.3</v>
      </c>
      <c r="R1900" t="s">
        <v>5723</v>
      </c>
      <c r="S1900" t="s">
        <v>1851</v>
      </c>
      <c r="T1900" t="s">
        <v>1851</v>
      </c>
      <c r="U1900" t="s">
        <v>5724</v>
      </c>
      <c r="V1900" t="s">
        <v>1851</v>
      </c>
      <c r="W1900" t="s">
        <v>1851</v>
      </c>
      <c r="X1900" s="1">
        <v>46203.813576388886</v>
      </c>
    </row>
    <row r="1901" spans="1:24">
      <c r="A1901">
        <v>1812</v>
      </c>
      <c r="B1901" t="s">
        <v>1859</v>
      </c>
      <c r="C1901" t="s">
        <v>1860</v>
      </c>
      <c r="D1901">
        <v>3200409</v>
      </c>
      <c r="E1901" t="s">
        <v>1894</v>
      </c>
      <c r="F1901">
        <v>1</v>
      </c>
      <c r="G1901" t="s">
        <v>954</v>
      </c>
      <c r="H1901" t="s">
        <v>954</v>
      </c>
      <c r="I1901" t="s">
        <v>2386</v>
      </c>
      <c r="J1901">
        <v>0</v>
      </c>
      <c r="K1901" t="s">
        <v>2387</v>
      </c>
      <c r="L1901" s="1">
        <v>46203.813472222224</v>
      </c>
      <c r="M1901" s="1">
        <v>46203.813622685186</v>
      </c>
      <c r="N1901">
        <v>1338</v>
      </c>
      <c r="O1901" t="s">
        <v>1849</v>
      </c>
      <c r="P1901">
        <v>71</v>
      </c>
      <c r="Q1901">
        <v>7.1</v>
      </c>
      <c r="R1901" t="s">
        <v>1851</v>
      </c>
      <c r="S1901" t="s">
        <v>1851</v>
      </c>
      <c r="T1901" t="s">
        <v>1851</v>
      </c>
      <c r="U1901" t="s">
        <v>5725</v>
      </c>
      <c r="V1901" t="s">
        <v>1851</v>
      </c>
      <c r="W1901" t="s">
        <v>1851</v>
      </c>
      <c r="X1901" s="1">
        <v>46203.813622685186</v>
      </c>
    </row>
    <row r="1902" spans="1:24">
      <c r="A1902">
        <v>1813</v>
      </c>
      <c r="B1902" t="s">
        <v>1859</v>
      </c>
      <c r="C1902" t="s">
        <v>1860</v>
      </c>
      <c r="D1902">
        <v>1722107</v>
      </c>
      <c r="E1902" t="s">
        <v>1885</v>
      </c>
      <c r="F1902">
        <v>2</v>
      </c>
      <c r="G1902" t="s">
        <v>874</v>
      </c>
      <c r="H1902" t="s">
        <v>2515</v>
      </c>
      <c r="I1902" t="s">
        <v>1887</v>
      </c>
      <c r="J1902">
        <v>1</v>
      </c>
      <c r="K1902" t="s">
        <v>1888</v>
      </c>
      <c r="L1902" s="1">
        <v>46203.813564814816</v>
      </c>
      <c r="M1902" s="1">
        <v>46203.813657407409</v>
      </c>
      <c r="N1902">
        <v>843</v>
      </c>
      <c r="O1902" t="s">
        <v>1849</v>
      </c>
      <c r="P1902">
        <v>92</v>
      </c>
      <c r="Q1902">
        <v>9.1999999999999993</v>
      </c>
      <c r="R1902" t="s">
        <v>5726</v>
      </c>
      <c r="S1902" t="s">
        <v>1851</v>
      </c>
      <c r="T1902" t="s">
        <v>1851</v>
      </c>
      <c r="U1902" t="s">
        <v>5722</v>
      </c>
      <c r="V1902" t="s">
        <v>1851</v>
      </c>
      <c r="W1902" t="s">
        <v>1851</v>
      </c>
      <c r="X1902" s="1">
        <v>46203.813657407409</v>
      </c>
    </row>
    <row r="1903" spans="1:24">
      <c r="A1903">
        <v>1814</v>
      </c>
      <c r="B1903" t="s">
        <v>1859</v>
      </c>
      <c r="C1903" t="s">
        <v>1860</v>
      </c>
      <c r="D1903">
        <v>2310308</v>
      </c>
      <c r="E1903" t="s">
        <v>1894</v>
      </c>
      <c r="F1903">
        <v>1</v>
      </c>
      <c r="G1903" t="s">
        <v>451</v>
      </c>
      <c r="H1903" t="s">
        <v>451</v>
      </c>
      <c r="I1903" t="s">
        <v>2849</v>
      </c>
      <c r="J1903">
        <v>0</v>
      </c>
      <c r="K1903" t="s">
        <v>450</v>
      </c>
      <c r="L1903" s="1">
        <v>46203.813703703701</v>
      </c>
      <c r="M1903" s="1">
        <v>46203.813842592594</v>
      </c>
      <c r="N1903">
        <v>1182</v>
      </c>
      <c r="O1903" t="s">
        <v>1849</v>
      </c>
      <c r="P1903">
        <v>70</v>
      </c>
      <c r="Q1903">
        <v>7</v>
      </c>
      <c r="R1903" t="s">
        <v>1851</v>
      </c>
      <c r="S1903" t="s">
        <v>1851</v>
      </c>
      <c r="T1903" t="s">
        <v>1851</v>
      </c>
      <c r="U1903" t="s">
        <v>5727</v>
      </c>
      <c r="V1903" t="s">
        <v>1851</v>
      </c>
      <c r="W1903" t="s">
        <v>1851</v>
      </c>
      <c r="X1903" s="1">
        <v>46203.813842592594</v>
      </c>
    </row>
    <row r="1904" spans="1:24">
      <c r="A1904">
        <v>1815</v>
      </c>
      <c r="B1904" t="s">
        <v>1859</v>
      </c>
      <c r="C1904" t="s">
        <v>1860</v>
      </c>
      <c r="D1904">
        <v>1722107</v>
      </c>
      <c r="E1904" t="s">
        <v>1894</v>
      </c>
      <c r="F1904">
        <v>1</v>
      </c>
      <c r="G1904" t="s">
        <v>874</v>
      </c>
      <c r="H1904" t="s">
        <v>2519</v>
      </c>
      <c r="I1904" t="s">
        <v>2520</v>
      </c>
      <c r="J1904">
        <v>1</v>
      </c>
      <c r="K1904" t="s">
        <v>2521</v>
      </c>
      <c r="L1904" s="1">
        <v>46203.813796296294</v>
      </c>
      <c r="M1904" s="1">
        <v>46203.813888888886</v>
      </c>
      <c r="N1904">
        <v>774</v>
      </c>
      <c r="O1904" t="s">
        <v>1849</v>
      </c>
      <c r="P1904">
        <v>71</v>
      </c>
      <c r="Q1904">
        <v>7.1</v>
      </c>
      <c r="R1904" t="s">
        <v>1851</v>
      </c>
      <c r="S1904" t="s">
        <v>1851</v>
      </c>
      <c r="T1904" t="s">
        <v>1851</v>
      </c>
      <c r="U1904" t="s">
        <v>5728</v>
      </c>
      <c r="V1904" t="s">
        <v>1851</v>
      </c>
      <c r="W1904" t="s">
        <v>1851</v>
      </c>
      <c r="X1904" s="1">
        <v>46203.813888888886</v>
      </c>
    </row>
    <row r="1905" spans="1:24">
      <c r="A1905">
        <v>1816</v>
      </c>
      <c r="B1905" t="s">
        <v>1859</v>
      </c>
      <c r="C1905" t="s">
        <v>1860</v>
      </c>
      <c r="D1905">
        <v>3202009</v>
      </c>
      <c r="E1905" t="s">
        <v>1885</v>
      </c>
      <c r="F1905">
        <v>1</v>
      </c>
      <c r="G1905" t="s">
        <v>1237</v>
      </c>
      <c r="H1905" t="s">
        <v>2394</v>
      </c>
      <c r="I1905" t="s">
        <v>1887</v>
      </c>
      <c r="J1905">
        <v>1</v>
      </c>
      <c r="K1905" t="s">
        <v>1888</v>
      </c>
      <c r="L1905" s="1">
        <v>46203.813668981478</v>
      </c>
      <c r="M1905" s="1">
        <v>46203.814074074071</v>
      </c>
      <c r="N1905">
        <v>3529</v>
      </c>
      <c r="O1905" t="s">
        <v>1849</v>
      </c>
      <c r="P1905">
        <v>65</v>
      </c>
      <c r="Q1905">
        <v>6.5</v>
      </c>
      <c r="R1905" t="s">
        <v>5729</v>
      </c>
      <c r="S1905" t="s">
        <v>1851</v>
      </c>
      <c r="T1905" t="s">
        <v>1851</v>
      </c>
      <c r="U1905" t="s">
        <v>5730</v>
      </c>
      <c r="V1905" t="s">
        <v>1851</v>
      </c>
      <c r="W1905" t="s">
        <v>1851</v>
      </c>
      <c r="X1905" s="1">
        <v>46203.814074074071</v>
      </c>
    </row>
    <row r="1906" spans="1:24">
      <c r="A1906">
        <v>1817</v>
      </c>
      <c r="B1906" t="s">
        <v>1859</v>
      </c>
      <c r="C1906" t="s">
        <v>1860</v>
      </c>
      <c r="D1906">
        <v>2310407</v>
      </c>
      <c r="E1906" t="s">
        <v>1885</v>
      </c>
      <c r="F1906">
        <v>1</v>
      </c>
      <c r="G1906" t="s">
        <v>695</v>
      </c>
      <c r="H1906" t="s">
        <v>2857</v>
      </c>
      <c r="I1906" t="s">
        <v>1887</v>
      </c>
      <c r="J1906">
        <v>1</v>
      </c>
      <c r="K1906" t="s">
        <v>1888</v>
      </c>
      <c r="L1906" s="1">
        <v>46203.813888888886</v>
      </c>
      <c r="M1906" s="1">
        <v>46203.814270833333</v>
      </c>
      <c r="N1906">
        <v>3275</v>
      </c>
      <c r="O1906" t="s">
        <v>1849</v>
      </c>
      <c r="P1906">
        <v>63</v>
      </c>
      <c r="Q1906">
        <v>6.3</v>
      </c>
      <c r="R1906" t="s">
        <v>5731</v>
      </c>
      <c r="S1906" t="s">
        <v>1851</v>
      </c>
      <c r="T1906" t="s">
        <v>1851</v>
      </c>
      <c r="U1906" t="s">
        <v>5732</v>
      </c>
      <c r="V1906" t="s">
        <v>1851</v>
      </c>
      <c r="W1906" t="s">
        <v>1851</v>
      </c>
      <c r="X1906" s="1">
        <v>46203.814270833333</v>
      </c>
    </row>
    <row r="1907" spans="1:24">
      <c r="A1907">
        <v>1818</v>
      </c>
      <c r="B1907" t="s">
        <v>1859</v>
      </c>
      <c r="C1907" t="s">
        <v>1860</v>
      </c>
      <c r="D1907">
        <v>3202009</v>
      </c>
      <c r="E1907" t="s">
        <v>1894</v>
      </c>
      <c r="F1907">
        <v>1</v>
      </c>
      <c r="G1907" t="s">
        <v>1237</v>
      </c>
      <c r="H1907" t="s">
        <v>1237</v>
      </c>
      <c r="I1907" t="s">
        <v>2400</v>
      </c>
      <c r="J1907">
        <v>0</v>
      </c>
      <c r="K1907" t="s">
        <v>2401</v>
      </c>
      <c r="L1907" s="1">
        <v>46203.81422453704</v>
      </c>
      <c r="M1907" s="1">
        <v>46203.814502314817</v>
      </c>
      <c r="N1907">
        <v>2400</v>
      </c>
      <c r="O1907" t="s">
        <v>1849</v>
      </c>
      <c r="P1907">
        <v>75</v>
      </c>
      <c r="Q1907">
        <v>7.5</v>
      </c>
      <c r="R1907" t="s">
        <v>1851</v>
      </c>
      <c r="S1907" t="s">
        <v>1851</v>
      </c>
      <c r="T1907" t="s">
        <v>1851</v>
      </c>
      <c r="U1907" t="s">
        <v>5733</v>
      </c>
      <c r="V1907" t="s">
        <v>1851</v>
      </c>
      <c r="W1907" t="s">
        <v>1851</v>
      </c>
      <c r="X1907" s="1">
        <v>46203.814502314817</v>
      </c>
    </row>
    <row r="1908" spans="1:24">
      <c r="A1908">
        <v>1819</v>
      </c>
      <c r="B1908" t="s">
        <v>1859</v>
      </c>
      <c r="C1908" t="s">
        <v>1860</v>
      </c>
      <c r="D1908">
        <v>2310407</v>
      </c>
      <c r="E1908" t="s">
        <v>1894</v>
      </c>
      <c r="F1908">
        <v>1</v>
      </c>
      <c r="G1908" t="s">
        <v>695</v>
      </c>
      <c r="H1908" t="s">
        <v>695</v>
      </c>
      <c r="I1908" t="s">
        <v>2866</v>
      </c>
      <c r="J1908">
        <v>0</v>
      </c>
      <c r="K1908" t="s">
        <v>2867</v>
      </c>
      <c r="L1908" s="1">
        <v>46203.814409722225</v>
      </c>
      <c r="M1908" s="1">
        <v>46203.814525462964</v>
      </c>
      <c r="N1908">
        <v>1071</v>
      </c>
      <c r="O1908" t="s">
        <v>1849</v>
      </c>
      <c r="P1908">
        <v>66</v>
      </c>
      <c r="Q1908">
        <v>6.6</v>
      </c>
      <c r="R1908" t="s">
        <v>1851</v>
      </c>
      <c r="S1908" t="s">
        <v>1851</v>
      </c>
      <c r="T1908" t="s">
        <v>1851</v>
      </c>
      <c r="U1908" t="s">
        <v>5734</v>
      </c>
      <c r="V1908" t="s">
        <v>1851</v>
      </c>
      <c r="W1908" t="s">
        <v>1851</v>
      </c>
      <c r="X1908" s="1">
        <v>46203.814525462964</v>
      </c>
    </row>
    <row r="1909" spans="1:24">
      <c r="A1909">
        <v>1820</v>
      </c>
      <c r="B1909" t="s">
        <v>1859</v>
      </c>
      <c r="C1909" t="s">
        <v>1860</v>
      </c>
      <c r="D1909">
        <v>3203346</v>
      </c>
      <c r="E1909" t="s">
        <v>1885</v>
      </c>
      <c r="F1909">
        <v>1</v>
      </c>
      <c r="G1909" t="s">
        <v>1079</v>
      </c>
      <c r="H1909" t="s">
        <v>2403</v>
      </c>
      <c r="I1909" t="s">
        <v>1887</v>
      </c>
      <c r="J1909">
        <v>1</v>
      </c>
      <c r="K1909" t="s">
        <v>1888</v>
      </c>
      <c r="L1909" s="1">
        <v>46203.81454861111</v>
      </c>
      <c r="M1909" s="1">
        <v>46203.814803240741</v>
      </c>
      <c r="N1909">
        <v>2213</v>
      </c>
      <c r="O1909" t="s">
        <v>1849</v>
      </c>
      <c r="P1909">
        <v>63</v>
      </c>
      <c r="Q1909">
        <v>6.3</v>
      </c>
      <c r="R1909" t="s">
        <v>5735</v>
      </c>
      <c r="S1909" t="s">
        <v>1851</v>
      </c>
      <c r="T1909" t="s">
        <v>1851</v>
      </c>
      <c r="U1909" t="s">
        <v>5736</v>
      </c>
      <c r="V1909" t="s">
        <v>1851</v>
      </c>
      <c r="W1909" t="s">
        <v>1851</v>
      </c>
      <c r="X1909" s="1">
        <v>46203.814803240741</v>
      </c>
    </row>
    <row r="1910" spans="1:24">
      <c r="A1910">
        <v>1821</v>
      </c>
      <c r="B1910" t="s">
        <v>1859</v>
      </c>
      <c r="C1910" t="s">
        <v>1860</v>
      </c>
      <c r="D1910">
        <v>2312106</v>
      </c>
      <c r="E1910" t="s">
        <v>1885</v>
      </c>
      <c r="F1910">
        <v>1</v>
      </c>
      <c r="G1910" t="s">
        <v>660</v>
      </c>
      <c r="H1910" t="s">
        <v>2869</v>
      </c>
      <c r="I1910" t="s">
        <v>1887</v>
      </c>
      <c r="J1910">
        <v>1</v>
      </c>
      <c r="K1910" t="s">
        <v>1888</v>
      </c>
      <c r="L1910" s="1">
        <v>46203.814583333333</v>
      </c>
      <c r="M1910" s="1">
        <v>46203.814942129633</v>
      </c>
      <c r="N1910">
        <v>3041</v>
      </c>
      <c r="O1910" t="s">
        <v>1849</v>
      </c>
      <c r="P1910">
        <v>63</v>
      </c>
      <c r="Q1910">
        <v>6.3</v>
      </c>
      <c r="R1910" t="s">
        <v>5737</v>
      </c>
      <c r="S1910" t="s">
        <v>1851</v>
      </c>
      <c r="T1910" t="s">
        <v>1851</v>
      </c>
      <c r="U1910" t="s">
        <v>5738</v>
      </c>
      <c r="V1910" t="s">
        <v>1851</v>
      </c>
      <c r="W1910" t="s">
        <v>1851</v>
      </c>
      <c r="X1910" s="1">
        <v>46203.814942129633</v>
      </c>
    </row>
    <row r="1911" spans="1:24">
      <c r="A1911">
        <v>1822</v>
      </c>
      <c r="B1911" t="s">
        <v>1859</v>
      </c>
      <c r="C1911" t="s">
        <v>1860</v>
      </c>
      <c r="D1911">
        <v>4101101</v>
      </c>
      <c r="E1911" t="s">
        <v>1885</v>
      </c>
      <c r="F1911">
        <v>1</v>
      </c>
      <c r="G1911" t="s">
        <v>1817</v>
      </c>
      <c r="H1911" t="s">
        <v>2532</v>
      </c>
      <c r="I1911" t="s">
        <v>1887</v>
      </c>
      <c r="J1911">
        <v>1</v>
      </c>
      <c r="K1911" t="s">
        <v>1888</v>
      </c>
      <c r="L1911" s="1">
        <v>46203.814131944448</v>
      </c>
      <c r="M1911" s="1">
        <v>46203.814976851849</v>
      </c>
      <c r="N1911">
        <v>7282</v>
      </c>
      <c r="O1911" t="s">
        <v>1849</v>
      </c>
      <c r="P1911">
        <v>62</v>
      </c>
      <c r="Q1911">
        <v>6.2</v>
      </c>
      <c r="R1911" t="s">
        <v>5739</v>
      </c>
      <c r="S1911" t="s">
        <v>1851</v>
      </c>
      <c r="T1911" t="s">
        <v>1851</v>
      </c>
      <c r="U1911" t="s">
        <v>5740</v>
      </c>
      <c r="V1911" t="s">
        <v>1851</v>
      </c>
      <c r="W1911" t="s">
        <v>1851</v>
      </c>
      <c r="X1911" s="1">
        <v>46203.814976851849</v>
      </c>
    </row>
    <row r="1912" spans="1:24">
      <c r="A1912">
        <v>1823</v>
      </c>
      <c r="B1912" t="s">
        <v>1859</v>
      </c>
      <c r="C1912" t="s">
        <v>1860</v>
      </c>
      <c r="D1912">
        <v>3203346</v>
      </c>
      <c r="E1912" t="s">
        <v>1894</v>
      </c>
      <c r="F1912">
        <v>1</v>
      </c>
      <c r="G1912" t="s">
        <v>1079</v>
      </c>
      <c r="H1912" t="s">
        <v>1079</v>
      </c>
      <c r="I1912" t="s">
        <v>2409</v>
      </c>
      <c r="J1912">
        <v>0</v>
      </c>
      <c r="K1912" t="s">
        <v>2410</v>
      </c>
      <c r="L1912" s="1">
        <v>46203.814953703702</v>
      </c>
      <c r="M1912" s="1">
        <v>46203.815104166664</v>
      </c>
      <c r="N1912">
        <v>1237</v>
      </c>
      <c r="O1912" t="s">
        <v>1849</v>
      </c>
      <c r="P1912">
        <v>63</v>
      </c>
      <c r="Q1912">
        <v>6.3</v>
      </c>
      <c r="R1912" t="s">
        <v>1851</v>
      </c>
      <c r="S1912" t="s">
        <v>1851</v>
      </c>
      <c r="T1912" t="s">
        <v>1851</v>
      </c>
      <c r="U1912" t="s">
        <v>5741</v>
      </c>
      <c r="V1912" t="s">
        <v>1851</v>
      </c>
      <c r="W1912" t="s">
        <v>1851</v>
      </c>
      <c r="X1912" s="1">
        <v>46203.815104166664</v>
      </c>
    </row>
    <row r="1913" spans="1:24">
      <c r="A1913">
        <v>1824</v>
      </c>
      <c r="B1913" t="s">
        <v>1859</v>
      </c>
      <c r="C1913" t="s">
        <v>1860</v>
      </c>
      <c r="D1913">
        <v>2312106</v>
      </c>
      <c r="E1913" t="s">
        <v>1894</v>
      </c>
      <c r="F1913">
        <v>1</v>
      </c>
      <c r="G1913" t="s">
        <v>660</v>
      </c>
      <c r="H1913" t="s">
        <v>660</v>
      </c>
      <c r="I1913" t="s">
        <v>2878</v>
      </c>
      <c r="J1913">
        <v>0</v>
      </c>
      <c r="K1913" t="s">
        <v>2879</v>
      </c>
      <c r="L1913" s="1">
        <v>46203.815069444441</v>
      </c>
      <c r="M1913" s="1">
        <v>46203.815185185187</v>
      </c>
      <c r="N1913">
        <v>1021</v>
      </c>
      <c r="O1913" t="s">
        <v>1849</v>
      </c>
      <c r="P1913">
        <v>65</v>
      </c>
      <c r="Q1913">
        <v>6.5</v>
      </c>
      <c r="R1913" t="s">
        <v>1851</v>
      </c>
      <c r="S1913" t="s">
        <v>1851</v>
      </c>
      <c r="T1913" t="s">
        <v>1851</v>
      </c>
      <c r="U1913" t="s">
        <v>5742</v>
      </c>
      <c r="V1913" t="s">
        <v>1851</v>
      </c>
      <c r="W1913" t="s">
        <v>1851</v>
      </c>
      <c r="X1913" s="1">
        <v>46203.815185185187</v>
      </c>
    </row>
    <row r="1914" spans="1:24">
      <c r="A1914">
        <v>1825</v>
      </c>
      <c r="B1914" t="s">
        <v>1859</v>
      </c>
      <c r="C1914" t="s">
        <v>1860</v>
      </c>
      <c r="D1914">
        <v>4101101</v>
      </c>
      <c r="E1914" t="s">
        <v>1894</v>
      </c>
      <c r="F1914">
        <v>1</v>
      </c>
      <c r="G1914" t="s">
        <v>1817</v>
      </c>
      <c r="H1914" t="s">
        <v>1817</v>
      </c>
      <c r="I1914" t="s">
        <v>2536</v>
      </c>
      <c r="J1914">
        <v>0</v>
      </c>
      <c r="K1914" t="s">
        <v>2537</v>
      </c>
      <c r="L1914" s="1">
        <v>46203.815115740741</v>
      </c>
      <c r="M1914" s="1">
        <v>46203.815196759257</v>
      </c>
      <c r="N1914">
        <v>677</v>
      </c>
      <c r="O1914" t="s">
        <v>1849</v>
      </c>
      <c r="P1914">
        <v>67</v>
      </c>
      <c r="Q1914">
        <v>6.7</v>
      </c>
      <c r="R1914" t="s">
        <v>1851</v>
      </c>
      <c r="S1914" t="s">
        <v>1851</v>
      </c>
      <c r="T1914" t="s">
        <v>1851</v>
      </c>
      <c r="U1914" t="s">
        <v>5743</v>
      </c>
      <c r="V1914" t="s">
        <v>1851</v>
      </c>
      <c r="W1914" t="s">
        <v>1851</v>
      </c>
      <c r="X1914" s="1">
        <v>46203.815196759257</v>
      </c>
    </row>
    <row r="1915" spans="1:24">
      <c r="A1915">
        <v>1826</v>
      </c>
      <c r="B1915" t="s">
        <v>1859</v>
      </c>
      <c r="C1915" t="s">
        <v>1860</v>
      </c>
      <c r="D1915">
        <v>3101300</v>
      </c>
      <c r="E1915" t="s">
        <v>1885</v>
      </c>
      <c r="F1915">
        <v>1</v>
      </c>
      <c r="G1915" t="s">
        <v>1287</v>
      </c>
      <c r="H1915" t="s">
        <v>2412</v>
      </c>
      <c r="I1915" t="s">
        <v>1887</v>
      </c>
      <c r="J1915">
        <v>1</v>
      </c>
      <c r="K1915" t="s">
        <v>1888</v>
      </c>
      <c r="L1915" s="1">
        <v>46203.815138888887</v>
      </c>
      <c r="M1915" s="1">
        <v>46203.815266203703</v>
      </c>
      <c r="N1915">
        <v>1121</v>
      </c>
      <c r="O1915" t="s">
        <v>1849</v>
      </c>
      <c r="P1915">
        <v>92</v>
      </c>
      <c r="Q1915">
        <v>9.1999999999999993</v>
      </c>
      <c r="R1915" t="s">
        <v>5744</v>
      </c>
      <c r="S1915" t="s">
        <v>1851</v>
      </c>
      <c r="T1915" t="s">
        <v>1851</v>
      </c>
      <c r="U1915" t="s">
        <v>5745</v>
      </c>
      <c r="V1915" t="s">
        <v>1851</v>
      </c>
      <c r="W1915" t="s">
        <v>1851</v>
      </c>
      <c r="X1915" s="1">
        <v>46203.815266203703</v>
      </c>
    </row>
    <row r="1916" spans="1:24">
      <c r="A1916">
        <v>1827</v>
      </c>
      <c r="B1916" t="s">
        <v>1859</v>
      </c>
      <c r="C1916" t="s">
        <v>1860</v>
      </c>
      <c r="D1916">
        <v>3101300</v>
      </c>
      <c r="E1916" t="s">
        <v>1894</v>
      </c>
      <c r="F1916">
        <v>1</v>
      </c>
      <c r="G1916" t="s">
        <v>1287</v>
      </c>
      <c r="H1916" t="s">
        <v>2418</v>
      </c>
      <c r="I1916" t="s">
        <v>2419</v>
      </c>
      <c r="J1916">
        <v>1</v>
      </c>
      <c r="K1916" t="s">
        <v>2420</v>
      </c>
      <c r="L1916" s="1">
        <v>46203.815416666665</v>
      </c>
      <c r="M1916" s="1">
        <v>46203.815486111111</v>
      </c>
      <c r="N1916">
        <v>576</v>
      </c>
      <c r="O1916" t="s">
        <v>1849</v>
      </c>
      <c r="P1916">
        <v>74</v>
      </c>
      <c r="Q1916">
        <v>7.4</v>
      </c>
      <c r="R1916" t="s">
        <v>1851</v>
      </c>
      <c r="S1916" t="s">
        <v>1851</v>
      </c>
      <c r="T1916" t="s">
        <v>1851</v>
      </c>
      <c r="U1916" t="s">
        <v>5746</v>
      </c>
      <c r="V1916" t="s">
        <v>1851</v>
      </c>
      <c r="W1916" t="s">
        <v>1851</v>
      </c>
      <c r="X1916" s="1">
        <v>46203.815486111111</v>
      </c>
    </row>
    <row r="1917" spans="1:24">
      <c r="A1917">
        <v>1828</v>
      </c>
      <c r="B1917" t="s">
        <v>1859</v>
      </c>
      <c r="C1917" t="s">
        <v>1860</v>
      </c>
      <c r="D1917">
        <v>2313252</v>
      </c>
      <c r="E1917" t="s">
        <v>1885</v>
      </c>
      <c r="F1917">
        <v>1</v>
      </c>
      <c r="G1917" t="s">
        <v>665</v>
      </c>
      <c r="H1917" t="s">
        <v>2881</v>
      </c>
      <c r="I1917" t="s">
        <v>1887</v>
      </c>
      <c r="J1917">
        <v>1</v>
      </c>
      <c r="K1917" t="s">
        <v>1888</v>
      </c>
      <c r="L1917" s="1">
        <v>46203.815243055556</v>
      </c>
      <c r="M1917" s="1">
        <v>46203.815567129626</v>
      </c>
      <c r="N1917">
        <v>2802</v>
      </c>
      <c r="O1917" t="s">
        <v>1849</v>
      </c>
      <c r="P1917">
        <v>64</v>
      </c>
      <c r="Q1917">
        <v>6.4</v>
      </c>
      <c r="R1917" t="s">
        <v>5747</v>
      </c>
      <c r="S1917" t="s">
        <v>1851</v>
      </c>
      <c r="T1917" t="s">
        <v>1851</v>
      </c>
      <c r="U1917" t="s">
        <v>5748</v>
      </c>
      <c r="V1917" t="s">
        <v>1851</v>
      </c>
      <c r="W1917" t="s">
        <v>1851</v>
      </c>
      <c r="X1917" s="1">
        <v>46203.815567129626</v>
      </c>
    </row>
    <row r="1918" spans="1:24">
      <c r="A1918">
        <v>1829</v>
      </c>
      <c r="B1918" t="s">
        <v>1859</v>
      </c>
      <c r="C1918" t="s">
        <v>1860</v>
      </c>
      <c r="D1918">
        <v>4101655</v>
      </c>
      <c r="E1918" t="s">
        <v>1885</v>
      </c>
      <c r="F1918">
        <v>1</v>
      </c>
      <c r="G1918" t="s">
        <v>1738</v>
      </c>
      <c r="H1918" t="s">
        <v>2548</v>
      </c>
      <c r="I1918" t="s">
        <v>1887</v>
      </c>
      <c r="J1918">
        <v>1</v>
      </c>
      <c r="K1918" t="s">
        <v>1888</v>
      </c>
      <c r="L1918" s="1">
        <v>46203.815254629626</v>
      </c>
      <c r="M1918" s="1">
        <v>46203.815659722219</v>
      </c>
      <c r="N1918">
        <v>3510</v>
      </c>
      <c r="O1918" t="s">
        <v>1849</v>
      </c>
      <c r="P1918">
        <v>68</v>
      </c>
      <c r="Q1918">
        <v>6.8</v>
      </c>
      <c r="R1918" t="s">
        <v>5749</v>
      </c>
      <c r="S1918" t="s">
        <v>1851</v>
      </c>
      <c r="T1918" t="s">
        <v>1851</v>
      </c>
      <c r="U1918" t="s">
        <v>5750</v>
      </c>
      <c r="V1918" t="s">
        <v>1851</v>
      </c>
      <c r="W1918" t="s">
        <v>1851</v>
      </c>
      <c r="X1918" s="1">
        <v>46203.815659722219</v>
      </c>
    </row>
    <row r="1919" spans="1:24">
      <c r="A1919">
        <v>1830</v>
      </c>
      <c r="B1919" t="s">
        <v>1859</v>
      </c>
      <c r="C1919" t="s">
        <v>1860</v>
      </c>
      <c r="D1919">
        <v>3103603</v>
      </c>
      <c r="E1919" t="s">
        <v>1885</v>
      </c>
      <c r="F1919">
        <v>1</v>
      </c>
      <c r="G1919" t="s">
        <v>1427</v>
      </c>
      <c r="H1919" t="s">
        <v>2422</v>
      </c>
      <c r="I1919" t="s">
        <v>1887</v>
      </c>
      <c r="J1919">
        <v>1</v>
      </c>
      <c r="K1919" t="s">
        <v>1888</v>
      </c>
      <c r="L1919" s="1">
        <v>46203.81554398148</v>
      </c>
      <c r="M1919" s="1">
        <v>46203.815740740742</v>
      </c>
      <c r="N1919">
        <v>1656</v>
      </c>
      <c r="O1919" t="s">
        <v>1849</v>
      </c>
      <c r="P1919">
        <v>62</v>
      </c>
      <c r="Q1919">
        <v>6.2</v>
      </c>
      <c r="R1919" t="s">
        <v>5751</v>
      </c>
      <c r="S1919" t="s">
        <v>1851</v>
      </c>
      <c r="T1919" t="s">
        <v>1851</v>
      </c>
      <c r="U1919" t="s">
        <v>5752</v>
      </c>
      <c r="V1919" t="s">
        <v>1851</v>
      </c>
      <c r="W1919" t="s">
        <v>1851</v>
      </c>
      <c r="X1919" s="1">
        <v>46203.815740740742</v>
      </c>
    </row>
    <row r="1920" spans="1:24">
      <c r="A1920">
        <v>1831</v>
      </c>
      <c r="B1920" t="s">
        <v>1859</v>
      </c>
      <c r="C1920" t="s">
        <v>1860</v>
      </c>
      <c r="D1920">
        <v>2313252</v>
      </c>
      <c r="E1920" t="s">
        <v>1894</v>
      </c>
      <c r="F1920">
        <v>1</v>
      </c>
      <c r="G1920" t="s">
        <v>665</v>
      </c>
      <c r="H1920" t="s">
        <v>665</v>
      </c>
      <c r="I1920" t="s">
        <v>2887</v>
      </c>
      <c r="J1920">
        <v>0</v>
      </c>
      <c r="K1920" t="s">
        <v>2888</v>
      </c>
      <c r="L1920" s="1">
        <v>46203.815717592595</v>
      </c>
      <c r="M1920" s="1">
        <v>46203.81585648148</v>
      </c>
      <c r="N1920">
        <v>1195</v>
      </c>
      <c r="O1920" t="s">
        <v>1849</v>
      </c>
      <c r="P1920">
        <v>66</v>
      </c>
      <c r="Q1920">
        <v>6.6</v>
      </c>
      <c r="R1920" t="s">
        <v>1851</v>
      </c>
      <c r="S1920" t="s">
        <v>1851</v>
      </c>
      <c r="T1920" t="s">
        <v>1851</v>
      </c>
      <c r="U1920" t="s">
        <v>5753</v>
      </c>
      <c r="V1920" t="s">
        <v>1851</v>
      </c>
      <c r="W1920" t="s">
        <v>1851</v>
      </c>
      <c r="X1920" s="1">
        <v>46203.81585648148</v>
      </c>
    </row>
    <row r="1921" spans="1:24">
      <c r="A1921">
        <v>1832</v>
      </c>
      <c r="B1921" t="s">
        <v>1859</v>
      </c>
      <c r="C1921" t="s">
        <v>1860</v>
      </c>
      <c r="D1921">
        <v>4101655</v>
      </c>
      <c r="E1921" t="s">
        <v>1894</v>
      </c>
      <c r="F1921">
        <v>1</v>
      </c>
      <c r="G1921" t="s">
        <v>1738</v>
      </c>
      <c r="H1921" t="s">
        <v>2558</v>
      </c>
      <c r="I1921" t="s">
        <v>2559</v>
      </c>
      <c r="J1921">
        <v>1</v>
      </c>
      <c r="K1921" t="s">
        <v>2560</v>
      </c>
      <c r="L1921" s="1">
        <v>46203.815810185188</v>
      </c>
      <c r="M1921" s="1">
        <v>46203.81590277778</v>
      </c>
      <c r="N1921">
        <v>827</v>
      </c>
      <c r="O1921" t="s">
        <v>1849</v>
      </c>
      <c r="P1921">
        <v>69</v>
      </c>
      <c r="Q1921">
        <v>6.9</v>
      </c>
      <c r="R1921" t="s">
        <v>1851</v>
      </c>
      <c r="S1921" t="s">
        <v>1851</v>
      </c>
      <c r="T1921" t="s">
        <v>1851</v>
      </c>
      <c r="U1921" t="s">
        <v>5754</v>
      </c>
      <c r="V1921" t="s">
        <v>1851</v>
      </c>
      <c r="W1921" t="s">
        <v>1851</v>
      </c>
      <c r="X1921" s="1">
        <v>46203.81590277778</v>
      </c>
    </row>
    <row r="1922" spans="1:24">
      <c r="A1922">
        <v>1833</v>
      </c>
      <c r="B1922" t="s">
        <v>1859</v>
      </c>
      <c r="C1922" t="s">
        <v>1860</v>
      </c>
      <c r="D1922">
        <v>3103603</v>
      </c>
      <c r="E1922" t="s">
        <v>1894</v>
      </c>
      <c r="F1922">
        <v>1</v>
      </c>
      <c r="G1922" t="s">
        <v>1427</v>
      </c>
      <c r="H1922" t="s">
        <v>1427</v>
      </c>
      <c r="I1922" t="s">
        <v>2428</v>
      </c>
      <c r="J1922">
        <v>0</v>
      </c>
      <c r="K1922" t="s">
        <v>2429</v>
      </c>
      <c r="L1922" s="1">
        <v>46203.815879629627</v>
      </c>
      <c r="M1922" s="1">
        <v>46203.815972222219</v>
      </c>
      <c r="N1922">
        <v>856</v>
      </c>
      <c r="O1922" t="s">
        <v>1849</v>
      </c>
      <c r="P1922">
        <v>69</v>
      </c>
      <c r="Q1922">
        <v>6.9</v>
      </c>
      <c r="R1922" t="s">
        <v>1851</v>
      </c>
      <c r="S1922" t="s">
        <v>1851</v>
      </c>
      <c r="T1922" t="s">
        <v>1851</v>
      </c>
      <c r="U1922" t="s">
        <v>5755</v>
      </c>
      <c r="V1922" t="s">
        <v>1851</v>
      </c>
      <c r="W1922" t="s">
        <v>1851</v>
      </c>
      <c r="X1922" s="1">
        <v>46203.815972222219</v>
      </c>
    </row>
    <row r="1923" spans="1:24">
      <c r="A1923">
        <v>1834</v>
      </c>
      <c r="B1923" t="s">
        <v>1859</v>
      </c>
      <c r="C1923" t="s">
        <v>1860</v>
      </c>
      <c r="D1923">
        <v>4102901</v>
      </c>
      <c r="E1923" t="s">
        <v>1885</v>
      </c>
      <c r="F1923">
        <v>1</v>
      </c>
      <c r="G1923" t="s">
        <v>1708</v>
      </c>
      <c r="H1923" t="s">
        <v>2599</v>
      </c>
      <c r="I1923" t="s">
        <v>1887</v>
      </c>
      <c r="J1923">
        <v>1</v>
      </c>
      <c r="K1923" t="s">
        <v>1888</v>
      </c>
      <c r="L1923" s="1">
        <v>46203.815972222219</v>
      </c>
      <c r="M1923" s="1">
        <v>46203.816145833334</v>
      </c>
      <c r="N1923">
        <v>1556</v>
      </c>
      <c r="O1923" t="s">
        <v>1849</v>
      </c>
      <c r="P1923">
        <v>92</v>
      </c>
      <c r="Q1923">
        <v>9.1999999999999993</v>
      </c>
      <c r="R1923" t="s">
        <v>5756</v>
      </c>
      <c r="S1923" t="s">
        <v>1851</v>
      </c>
      <c r="T1923" t="s">
        <v>1851</v>
      </c>
      <c r="U1923" t="s">
        <v>5757</v>
      </c>
      <c r="V1923" t="s">
        <v>1851</v>
      </c>
      <c r="W1923" t="s">
        <v>1851</v>
      </c>
      <c r="X1923" s="1">
        <v>46203.816145833334</v>
      </c>
    </row>
    <row r="1924" spans="1:24">
      <c r="A1924">
        <v>1835</v>
      </c>
      <c r="B1924" t="s">
        <v>1859</v>
      </c>
      <c r="C1924" t="s">
        <v>1860</v>
      </c>
      <c r="D1924">
        <v>3103751</v>
      </c>
      <c r="E1924" t="s">
        <v>1885</v>
      </c>
      <c r="F1924">
        <v>1</v>
      </c>
      <c r="G1924" t="s">
        <v>1397</v>
      </c>
      <c r="H1924" t="s">
        <v>2435</v>
      </c>
      <c r="I1924" t="s">
        <v>1887</v>
      </c>
      <c r="J1924">
        <v>1</v>
      </c>
      <c r="K1924" t="s">
        <v>1888</v>
      </c>
      <c r="L1924" s="1">
        <v>46203.816030092596</v>
      </c>
      <c r="M1924" s="1">
        <v>46203.816250000003</v>
      </c>
      <c r="N1924">
        <v>1926</v>
      </c>
      <c r="O1924" t="s">
        <v>1849</v>
      </c>
      <c r="P1924">
        <v>82</v>
      </c>
      <c r="Q1924">
        <v>8.1999999999999993</v>
      </c>
      <c r="R1924" t="s">
        <v>5758</v>
      </c>
      <c r="S1924" t="s">
        <v>1851</v>
      </c>
      <c r="T1924" t="s">
        <v>1851</v>
      </c>
      <c r="U1924" t="s">
        <v>5759</v>
      </c>
      <c r="V1924" t="s">
        <v>1851</v>
      </c>
      <c r="W1924" t="s">
        <v>1851</v>
      </c>
      <c r="X1924" s="1">
        <v>46203.816250000003</v>
      </c>
    </row>
    <row r="1925" spans="1:24">
      <c r="A1925">
        <v>1836</v>
      </c>
      <c r="B1925" t="s">
        <v>1859</v>
      </c>
      <c r="C1925" t="s">
        <v>1860</v>
      </c>
      <c r="D1925">
        <v>2313955</v>
      </c>
      <c r="E1925" t="s">
        <v>1885</v>
      </c>
      <c r="F1925">
        <v>1</v>
      </c>
      <c r="G1925" t="s">
        <v>260</v>
      </c>
      <c r="H1925" t="s">
        <v>2897</v>
      </c>
      <c r="I1925" t="s">
        <v>1887</v>
      </c>
      <c r="J1925">
        <v>1</v>
      </c>
      <c r="K1925" t="s">
        <v>1888</v>
      </c>
      <c r="L1925" s="1">
        <v>46203.81590277778</v>
      </c>
      <c r="M1925" s="1">
        <v>46203.816250000003</v>
      </c>
      <c r="N1925">
        <v>3027</v>
      </c>
      <c r="O1925" t="s">
        <v>1849</v>
      </c>
      <c r="P1925">
        <v>62</v>
      </c>
      <c r="Q1925">
        <v>6.2</v>
      </c>
      <c r="R1925" t="s">
        <v>5760</v>
      </c>
      <c r="S1925" t="s">
        <v>1851</v>
      </c>
      <c r="T1925" t="s">
        <v>1851</v>
      </c>
      <c r="U1925" t="s">
        <v>5761</v>
      </c>
      <c r="V1925" t="s">
        <v>1851</v>
      </c>
      <c r="W1925" t="s">
        <v>1851</v>
      </c>
      <c r="X1925" s="1">
        <v>46203.816250000003</v>
      </c>
    </row>
    <row r="1926" spans="1:24">
      <c r="A1926">
        <v>1837</v>
      </c>
      <c r="B1926" t="s">
        <v>1859</v>
      </c>
      <c r="C1926" t="s">
        <v>1860</v>
      </c>
      <c r="D1926">
        <v>3103751</v>
      </c>
      <c r="E1926" t="s">
        <v>1894</v>
      </c>
      <c r="F1926">
        <v>1</v>
      </c>
      <c r="G1926" t="s">
        <v>1397</v>
      </c>
      <c r="H1926" t="s">
        <v>1397</v>
      </c>
      <c r="I1926" t="s">
        <v>2444</v>
      </c>
      <c r="J1926">
        <v>0</v>
      </c>
      <c r="K1926" t="s">
        <v>2445</v>
      </c>
      <c r="L1926" s="1">
        <v>46203.816388888888</v>
      </c>
      <c r="M1926" s="1">
        <v>46203.816446759258</v>
      </c>
      <c r="N1926">
        <v>455</v>
      </c>
      <c r="O1926" t="s">
        <v>1849</v>
      </c>
      <c r="P1926">
        <v>77</v>
      </c>
      <c r="Q1926">
        <v>7.7</v>
      </c>
      <c r="R1926" t="s">
        <v>1851</v>
      </c>
      <c r="S1926" t="s">
        <v>1851</v>
      </c>
      <c r="T1926" t="s">
        <v>1851</v>
      </c>
      <c r="U1926" t="s">
        <v>5762</v>
      </c>
      <c r="V1926" t="s">
        <v>1851</v>
      </c>
      <c r="W1926" t="s">
        <v>1851</v>
      </c>
      <c r="X1926" s="1">
        <v>46203.816446759258</v>
      </c>
    </row>
    <row r="1927" spans="1:24">
      <c r="A1927">
        <v>1838</v>
      </c>
      <c r="B1927" t="s">
        <v>1859</v>
      </c>
      <c r="C1927" t="s">
        <v>1860</v>
      </c>
      <c r="D1927">
        <v>4102901</v>
      </c>
      <c r="E1927" t="s">
        <v>1894</v>
      </c>
      <c r="F1927">
        <v>1</v>
      </c>
      <c r="G1927" t="s">
        <v>1708</v>
      </c>
      <c r="H1927" t="s">
        <v>2609</v>
      </c>
      <c r="I1927" t="s">
        <v>2610</v>
      </c>
      <c r="J1927">
        <v>1</v>
      </c>
      <c r="K1927" t="s">
        <v>2611</v>
      </c>
      <c r="L1927" s="1">
        <v>46203.816284722219</v>
      </c>
      <c r="M1927" s="1">
        <v>46203.816458333335</v>
      </c>
      <c r="N1927">
        <v>1516</v>
      </c>
      <c r="O1927" t="s">
        <v>1849</v>
      </c>
      <c r="P1927">
        <v>66</v>
      </c>
      <c r="Q1927">
        <v>6.6</v>
      </c>
      <c r="R1927" t="s">
        <v>1851</v>
      </c>
      <c r="S1927" t="s">
        <v>1851</v>
      </c>
      <c r="T1927" t="s">
        <v>1851</v>
      </c>
      <c r="U1927" t="s">
        <v>5763</v>
      </c>
      <c r="V1927" t="s">
        <v>1851</v>
      </c>
      <c r="W1927" t="s">
        <v>1851</v>
      </c>
      <c r="X1927" s="1">
        <v>46203.816458333335</v>
      </c>
    </row>
    <row r="1928" spans="1:24">
      <c r="A1928">
        <v>1839</v>
      </c>
      <c r="B1928" t="s">
        <v>1859</v>
      </c>
      <c r="C1928" t="s">
        <v>1860</v>
      </c>
      <c r="D1928">
        <v>2313955</v>
      </c>
      <c r="E1928" t="s">
        <v>1894</v>
      </c>
      <c r="F1928">
        <v>1</v>
      </c>
      <c r="G1928" t="s">
        <v>260</v>
      </c>
      <c r="H1928" t="s">
        <v>260</v>
      </c>
      <c r="I1928" t="s">
        <v>2906</v>
      </c>
      <c r="J1928">
        <v>0</v>
      </c>
      <c r="K1928" t="s">
        <v>2907</v>
      </c>
      <c r="L1928" s="1">
        <v>46203.816377314812</v>
      </c>
      <c r="M1928" s="1">
        <v>46203.816493055558</v>
      </c>
      <c r="N1928">
        <v>958</v>
      </c>
      <c r="O1928" t="s">
        <v>1849</v>
      </c>
      <c r="P1928">
        <v>65</v>
      </c>
      <c r="Q1928">
        <v>6.5</v>
      </c>
      <c r="R1928" t="s">
        <v>1851</v>
      </c>
      <c r="S1928" t="s">
        <v>1851</v>
      </c>
      <c r="T1928" t="s">
        <v>1851</v>
      </c>
      <c r="U1928" t="s">
        <v>5764</v>
      </c>
      <c r="V1928" t="s">
        <v>1851</v>
      </c>
      <c r="W1928" t="s">
        <v>1851</v>
      </c>
      <c r="X1928" s="1">
        <v>46203.816493055558</v>
      </c>
    </row>
    <row r="1929" spans="1:24">
      <c r="A1929">
        <v>1840</v>
      </c>
      <c r="B1929" t="s">
        <v>1859</v>
      </c>
      <c r="C1929" t="s">
        <v>1860</v>
      </c>
      <c r="D1929">
        <v>4103107</v>
      </c>
      <c r="E1929" t="s">
        <v>1885</v>
      </c>
      <c r="F1929">
        <v>1</v>
      </c>
      <c r="G1929" t="s">
        <v>1580</v>
      </c>
      <c r="H1929" t="s">
        <v>2616</v>
      </c>
      <c r="I1929" t="s">
        <v>1887</v>
      </c>
      <c r="J1929">
        <v>1</v>
      </c>
      <c r="K1929" t="s">
        <v>1888</v>
      </c>
      <c r="L1929" s="1">
        <v>46203.816504629627</v>
      </c>
      <c r="M1929" s="1">
        <v>46203.816921296297</v>
      </c>
      <c r="N1929">
        <v>3590</v>
      </c>
      <c r="O1929" t="s">
        <v>1849</v>
      </c>
      <c r="P1929">
        <v>63</v>
      </c>
      <c r="Q1929">
        <v>6.3</v>
      </c>
      <c r="R1929" t="s">
        <v>5765</v>
      </c>
      <c r="S1929" t="s">
        <v>1851</v>
      </c>
      <c r="T1929" t="s">
        <v>1851</v>
      </c>
      <c r="U1929" t="s">
        <v>5766</v>
      </c>
      <c r="V1929" t="s">
        <v>1851</v>
      </c>
      <c r="W1929" t="s">
        <v>1851</v>
      </c>
      <c r="X1929" s="1">
        <v>46203.816921296297</v>
      </c>
    </row>
    <row r="1930" spans="1:24">
      <c r="A1930">
        <v>1841</v>
      </c>
      <c r="B1930" t="s">
        <v>1859</v>
      </c>
      <c r="C1930" t="s">
        <v>1860</v>
      </c>
      <c r="D1930">
        <v>4103107</v>
      </c>
      <c r="E1930" t="s">
        <v>1894</v>
      </c>
      <c r="F1930">
        <v>1</v>
      </c>
      <c r="G1930" t="s">
        <v>1580</v>
      </c>
      <c r="H1930" t="s">
        <v>1580</v>
      </c>
      <c r="I1930" t="s">
        <v>2619</v>
      </c>
      <c r="J1930">
        <v>0</v>
      </c>
      <c r="K1930" t="s">
        <v>2620</v>
      </c>
      <c r="L1930" s="1">
        <v>46203.817060185182</v>
      </c>
      <c r="M1930" s="1">
        <v>46203.817175925928</v>
      </c>
      <c r="N1930">
        <v>1026</v>
      </c>
      <c r="O1930" t="s">
        <v>1849</v>
      </c>
      <c r="P1930">
        <v>69</v>
      </c>
      <c r="Q1930">
        <v>6.9</v>
      </c>
      <c r="R1930" t="s">
        <v>1851</v>
      </c>
      <c r="S1930" t="s">
        <v>1851</v>
      </c>
      <c r="T1930" t="s">
        <v>1851</v>
      </c>
      <c r="U1930" t="s">
        <v>5767</v>
      </c>
      <c r="V1930" t="s">
        <v>1851</v>
      </c>
      <c r="W1930" t="s">
        <v>1851</v>
      </c>
      <c r="X1930" s="1">
        <v>46203.817175925928</v>
      </c>
    </row>
    <row r="1931" spans="1:24">
      <c r="A1931">
        <v>1842</v>
      </c>
      <c r="B1931" t="s">
        <v>1859</v>
      </c>
      <c r="C1931" t="s">
        <v>1860</v>
      </c>
      <c r="D1931">
        <v>3103801</v>
      </c>
      <c r="E1931" t="s">
        <v>1885</v>
      </c>
      <c r="F1931">
        <v>1</v>
      </c>
      <c r="G1931" t="s">
        <v>1282</v>
      </c>
      <c r="H1931" t="s">
        <v>2453</v>
      </c>
      <c r="I1931" t="s">
        <v>1887</v>
      </c>
      <c r="J1931">
        <v>1</v>
      </c>
      <c r="K1931" t="s">
        <v>1888</v>
      </c>
      <c r="L1931" s="1">
        <v>46203.816493055558</v>
      </c>
      <c r="M1931" s="1">
        <v>46203.817303240743</v>
      </c>
      <c r="N1931">
        <v>7007</v>
      </c>
      <c r="O1931" t="s">
        <v>1849</v>
      </c>
      <c r="P1931">
        <v>59</v>
      </c>
      <c r="Q1931">
        <v>5.9</v>
      </c>
      <c r="R1931" t="s">
        <v>5768</v>
      </c>
      <c r="S1931" t="s">
        <v>1851</v>
      </c>
      <c r="T1931" t="s">
        <v>1851</v>
      </c>
      <c r="U1931" t="s">
        <v>5769</v>
      </c>
      <c r="V1931" t="s">
        <v>1851</v>
      </c>
      <c r="W1931" t="s">
        <v>1851</v>
      </c>
      <c r="X1931" s="1">
        <v>46203.817303240743</v>
      </c>
    </row>
    <row r="1932" spans="1:24">
      <c r="A1932">
        <v>1843</v>
      </c>
      <c r="B1932" t="s">
        <v>1859</v>
      </c>
      <c r="C1932" t="s">
        <v>1860</v>
      </c>
      <c r="D1932">
        <v>4103404</v>
      </c>
      <c r="E1932" t="s">
        <v>1885</v>
      </c>
      <c r="F1932">
        <v>1</v>
      </c>
      <c r="G1932" t="s">
        <v>1757</v>
      </c>
      <c r="H1932" t="s">
        <v>2630</v>
      </c>
      <c r="I1932" t="s">
        <v>1887</v>
      </c>
      <c r="J1932">
        <v>1</v>
      </c>
      <c r="K1932" t="s">
        <v>1888</v>
      </c>
      <c r="L1932" s="1">
        <v>46203.81722222222</v>
      </c>
      <c r="M1932" s="1">
        <v>46203.81763888889</v>
      </c>
      <c r="N1932">
        <v>3640</v>
      </c>
      <c r="O1932" t="s">
        <v>1849</v>
      </c>
      <c r="P1932">
        <v>49</v>
      </c>
      <c r="Q1932">
        <v>4.9000000000000004</v>
      </c>
      <c r="R1932" t="s">
        <v>5770</v>
      </c>
      <c r="S1932" t="s">
        <v>1851</v>
      </c>
      <c r="T1932" t="s">
        <v>1851</v>
      </c>
      <c r="U1932" t="s">
        <v>5771</v>
      </c>
      <c r="V1932" t="s">
        <v>1851</v>
      </c>
      <c r="W1932" t="s">
        <v>1851</v>
      </c>
      <c r="X1932" s="1">
        <v>46203.81763888889</v>
      </c>
    </row>
    <row r="1933" spans="1:24">
      <c r="A1933">
        <v>1844</v>
      </c>
      <c r="B1933" t="s">
        <v>1859</v>
      </c>
      <c r="C1933" t="s">
        <v>1860</v>
      </c>
      <c r="D1933">
        <v>3103801</v>
      </c>
      <c r="E1933" t="s">
        <v>1894</v>
      </c>
      <c r="F1933">
        <v>1</v>
      </c>
      <c r="G1933" t="s">
        <v>1282</v>
      </c>
      <c r="H1933" t="s">
        <v>1282</v>
      </c>
      <c r="I1933" t="s">
        <v>2462</v>
      </c>
      <c r="J1933">
        <v>0</v>
      </c>
      <c r="K1933" t="s">
        <v>2463</v>
      </c>
      <c r="L1933" s="1">
        <v>46203.817453703705</v>
      </c>
      <c r="M1933" s="1">
        <v>46203.817650462966</v>
      </c>
      <c r="N1933">
        <v>1715</v>
      </c>
      <c r="O1933" t="s">
        <v>1849</v>
      </c>
      <c r="P1933">
        <v>61</v>
      </c>
      <c r="Q1933">
        <v>6.1</v>
      </c>
      <c r="R1933" t="s">
        <v>1851</v>
      </c>
      <c r="S1933" t="s">
        <v>1851</v>
      </c>
      <c r="T1933" t="s">
        <v>1851</v>
      </c>
      <c r="U1933" t="s">
        <v>5772</v>
      </c>
      <c r="V1933" t="s">
        <v>1851</v>
      </c>
      <c r="W1933" t="s">
        <v>1851</v>
      </c>
      <c r="X1933" s="1">
        <v>46203.817650462966</v>
      </c>
    </row>
    <row r="1934" spans="1:24">
      <c r="A1934">
        <v>1845</v>
      </c>
      <c r="B1934" t="s">
        <v>1859</v>
      </c>
      <c r="C1934" t="s">
        <v>1860</v>
      </c>
      <c r="D1934">
        <v>2100436</v>
      </c>
      <c r="E1934" t="s">
        <v>1885</v>
      </c>
      <c r="F1934">
        <v>1</v>
      </c>
      <c r="G1934" t="s">
        <v>551</v>
      </c>
      <c r="H1934" t="s">
        <v>2916</v>
      </c>
      <c r="I1934" t="s">
        <v>1887</v>
      </c>
      <c r="J1934">
        <v>1</v>
      </c>
      <c r="K1934" t="s">
        <v>1888</v>
      </c>
      <c r="L1934" s="1">
        <v>46203.816574074073</v>
      </c>
      <c r="M1934" s="1">
        <v>46203.817766203705</v>
      </c>
      <c r="N1934">
        <v>10311</v>
      </c>
      <c r="O1934" t="s">
        <v>1849</v>
      </c>
      <c r="P1934">
        <v>69</v>
      </c>
      <c r="Q1934">
        <v>6.9</v>
      </c>
      <c r="R1934" t="s">
        <v>5773</v>
      </c>
      <c r="S1934" t="s">
        <v>1851</v>
      </c>
      <c r="T1934" t="s">
        <v>1851</v>
      </c>
      <c r="U1934" t="s">
        <v>5774</v>
      </c>
      <c r="V1934" t="s">
        <v>1851</v>
      </c>
      <c r="W1934" t="s">
        <v>1851</v>
      </c>
      <c r="X1934" s="1">
        <v>46203.817766203705</v>
      </c>
    </row>
    <row r="1935" spans="1:24">
      <c r="A1935">
        <v>1846</v>
      </c>
      <c r="B1935" t="s">
        <v>1859</v>
      </c>
      <c r="C1935" t="s">
        <v>1860</v>
      </c>
      <c r="D1935">
        <v>3107109</v>
      </c>
      <c r="E1935" t="s">
        <v>1885</v>
      </c>
      <c r="F1935">
        <v>1</v>
      </c>
      <c r="G1935" t="s">
        <v>1417</v>
      </c>
      <c r="H1935" t="s">
        <v>2468</v>
      </c>
      <c r="I1935" t="s">
        <v>1887</v>
      </c>
      <c r="J1935">
        <v>1</v>
      </c>
      <c r="K1935" t="s">
        <v>1888</v>
      </c>
      <c r="L1935" s="1">
        <v>46203.817696759259</v>
      </c>
      <c r="M1935" s="1">
        <v>46203.817824074074</v>
      </c>
      <c r="N1935">
        <v>1162</v>
      </c>
      <c r="O1935" t="s">
        <v>1849</v>
      </c>
      <c r="P1935">
        <v>92</v>
      </c>
      <c r="Q1935">
        <v>9.1999999999999993</v>
      </c>
      <c r="R1935" t="s">
        <v>5775</v>
      </c>
      <c r="S1935" t="s">
        <v>1851</v>
      </c>
      <c r="T1935" t="s">
        <v>1851</v>
      </c>
      <c r="U1935" t="s">
        <v>5776</v>
      </c>
      <c r="V1935" t="s">
        <v>1851</v>
      </c>
      <c r="W1935" t="s">
        <v>1851</v>
      </c>
      <c r="X1935" s="1">
        <v>46203.817824074074</v>
      </c>
    </row>
    <row r="1936" spans="1:24">
      <c r="A1936">
        <v>1847</v>
      </c>
      <c r="B1936" t="s">
        <v>1859</v>
      </c>
      <c r="C1936" t="s">
        <v>1860</v>
      </c>
      <c r="D1936">
        <v>4103404</v>
      </c>
      <c r="E1936" t="s">
        <v>1894</v>
      </c>
      <c r="F1936">
        <v>1</v>
      </c>
      <c r="G1936" t="s">
        <v>1757</v>
      </c>
      <c r="H1936" t="s">
        <v>1757</v>
      </c>
      <c r="I1936" t="s">
        <v>2642</v>
      </c>
      <c r="J1936">
        <v>0</v>
      </c>
      <c r="K1936" t="s">
        <v>2643</v>
      </c>
      <c r="L1936" s="1">
        <v>46203.817766203705</v>
      </c>
      <c r="M1936" s="1">
        <v>46203.817916666667</v>
      </c>
      <c r="N1936">
        <v>1238</v>
      </c>
      <c r="O1936" t="s">
        <v>1849</v>
      </c>
      <c r="P1936">
        <v>56</v>
      </c>
      <c r="Q1936">
        <v>5.6</v>
      </c>
      <c r="R1936" t="s">
        <v>1851</v>
      </c>
      <c r="S1936" t="s">
        <v>1851</v>
      </c>
      <c r="T1936" t="s">
        <v>1851</v>
      </c>
      <c r="U1936" t="s">
        <v>5777</v>
      </c>
      <c r="V1936" t="s">
        <v>1851</v>
      </c>
      <c r="W1936" t="s">
        <v>1851</v>
      </c>
      <c r="X1936" s="1">
        <v>46203.817916666667</v>
      </c>
    </row>
    <row r="1937" spans="1:24">
      <c r="A1937">
        <v>1848</v>
      </c>
      <c r="B1937" t="s">
        <v>1859</v>
      </c>
      <c r="C1937" t="s">
        <v>1860</v>
      </c>
      <c r="D1937">
        <v>2100436</v>
      </c>
      <c r="E1937" t="s">
        <v>1894</v>
      </c>
      <c r="F1937">
        <v>1</v>
      </c>
      <c r="G1937" t="s">
        <v>551</v>
      </c>
      <c r="H1937" t="s">
        <v>551</v>
      </c>
      <c r="I1937" t="s">
        <v>2923</v>
      </c>
      <c r="J1937">
        <v>0</v>
      </c>
      <c r="K1937" t="s">
        <v>2924</v>
      </c>
      <c r="L1937" s="1">
        <v>46203.817916666667</v>
      </c>
      <c r="M1937" s="1">
        <v>46203.818101851852</v>
      </c>
      <c r="N1937">
        <v>1584</v>
      </c>
      <c r="O1937" t="s">
        <v>1849</v>
      </c>
      <c r="P1937">
        <v>65</v>
      </c>
      <c r="Q1937">
        <v>6.5</v>
      </c>
      <c r="R1937" t="s">
        <v>1851</v>
      </c>
      <c r="S1937" t="s">
        <v>1851</v>
      </c>
      <c r="T1937" t="s">
        <v>1851</v>
      </c>
      <c r="U1937" t="s">
        <v>5778</v>
      </c>
      <c r="V1937" t="s">
        <v>1851</v>
      </c>
      <c r="W1937" t="s">
        <v>1851</v>
      </c>
      <c r="X1937" s="1">
        <v>46203.818101851852</v>
      </c>
    </row>
    <row r="1938" spans="1:24">
      <c r="A1938">
        <v>1849</v>
      </c>
      <c r="B1938" t="s">
        <v>1859</v>
      </c>
      <c r="C1938" t="s">
        <v>1860</v>
      </c>
      <c r="D1938">
        <v>4103453</v>
      </c>
      <c r="E1938" t="s">
        <v>1885</v>
      </c>
      <c r="F1938">
        <v>1</v>
      </c>
      <c r="G1938" t="s">
        <v>1625</v>
      </c>
      <c r="H1938" t="s">
        <v>2651</v>
      </c>
      <c r="I1938" t="s">
        <v>1887</v>
      </c>
      <c r="J1938">
        <v>1</v>
      </c>
      <c r="K1938" t="s">
        <v>1888</v>
      </c>
      <c r="L1938" s="1">
        <v>46203.81795138889</v>
      </c>
      <c r="M1938" s="1">
        <v>46203.818171296298</v>
      </c>
      <c r="N1938">
        <v>1836</v>
      </c>
      <c r="O1938" t="s">
        <v>1849</v>
      </c>
      <c r="P1938">
        <v>57</v>
      </c>
      <c r="Q1938">
        <v>5.7</v>
      </c>
      <c r="R1938" t="s">
        <v>5779</v>
      </c>
      <c r="S1938" t="s">
        <v>1851</v>
      </c>
      <c r="T1938" t="s">
        <v>1851</v>
      </c>
      <c r="U1938" t="s">
        <v>5780</v>
      </c>
      <c r="V1938" t="s">
        <v>1851</v>
      </c>
      <c r="W1938" t="s">
        <v>1851</v>
      </c>
      <c r="X1938" s="1">
        <v>46203.818171296298</v>
      </c>
    </row>
    <row r="1939" spans="1:24">
      <c r="A1939">
        <v>1850</v>
      </c>
      <c r="B1939" t="s">
        <v>1859</v>
      </c>
      <c r="C1939" t="s">
        <v>1860</v>
      </c>
      <c r="D1939">
        <v>3107109</v>
      </c>
      <c r="E1939" t="s">
        <v>1894</v>
      </c>
      <c r="F1939">
        <v>1</v>
      </c>
      <c r="G1939" t="s">
        <v>1417</v>
      </c>
      <c r="H1939" t="s">
        <v>1417</v>
      </c>
      <c r="I1939" t="s">
        <v>2481</v>
      </c>
      <c r="J1939">
        <v>0</v>
      </c>
      <c r="K1939" t="s">
        <v>2482</v>
      </c>
      <c r="L1939" s="1">
        <v>46203.81795138889</v>
      </c>
      <c r="M1939" s="1">
        <v>46203.818171296298</v>
      </c>
      <c r="N1939">
        <v>1879</v>
      </c>
      <c r="O1939" t="s">
        <v>1849</v>
      </c>
      <c r="P1939">
        <v>58</v>
      </c>
      <c r="Q1939">
        <v>5.8</v>
      </c>
      <c r="R1939" t="s">
        <v>1851</v>
      </c>
      <c r="S1939" t="s">
        <v>1851</v>
      </c>
      <c r="T1939" t="s">
        <v>1851</v>
      </c>
      <c r="U1939" t="s">
        <v>5781</v>
      </c>
      <c r="V1939" t="s">
        <v>1851</v>
      </c>
      <c r="W1939" t="s">
        <v>1851</v>
      </c>
      <c r="X1939" s="1">
        <v>46203.818171296298</v>
      </c>
    </row>
    <row r="1940" spans="1:24">
      <c r="A1940">
        <v>1851</v>
      </c>
      <c r="B1940" t="s">
        <v>1859</v>
      </c>
      <c r="C1940" t="s">
        <v>1860</v>
      </c>
      <c r="D1940">
        <v>4103453</v>
      </c>
      <c r="E1940" t="s">
        <v>1894</v>
      </c>
      <c r="F1940">
        <v>1</v>
      </c>
      <c r="G1940" t="s">
        <v>1625</v>
      </c>
      <c r="H1940" t="s">
        <v>1625</v>
      </c>
      <c r="I1940" t="s">
        <v>2657</v>
      </c>
      <c r="J1940">
        <v>0</v>
      </c>
      <c r="K1940" t="s">
        <v>2658</v>
      </c>
      <c r="L1940" s="1">
        <v>46203.818298611113</v>
      </c>
      <c r="M1940" s="1">
        <v>46203.818356481483</v>
      </c>
      <c r="N1940">
        <v>554</v>
      </c>
      <c r="O1940" t="s">
        <v>1849</v>
      </c>
      <c r="P1940">
        <v>64</v>
      </c>
      <c r="Q1940">
        <v>6.4</v>
      </c>
      <c r="R1940" t="s">
        <v>1851</v>
      </c>
      <c r="S1940" t="s">
        <v>1851</v>
      </c>
      <c r="T1940" t="s">
        <v>1851</v>
      </c>
      <c r="U1940" t="s">
        <v>5782</v>
      </c>
      <c r="V1940" t="s">
        <v>1851</v>
      </c>
      <c r="W1940" t="s">
        <v>1851</v>
      </c>
      <c r="X1940" s="1">
        <v>46203.818356481483</v>
      </c>
    </row>
    <row r="1941" spans="1:24">
      <c r="A1941">
        <v>1852</v>
      </c>
      <c r="B1941" t="s">
        <v>1859</v>
      </c>
      <c r="C1941" t="s">
        <v>1860</v>
      </c>
      <c r="D1941">
        <v>2100501</v>
      </c>
      <c r="E1941" t="s">
        <v>1885</v>
      </c>
      <c r="F1941">
        <v>1</v>
      </c>
      <c r="G1941" t="s">
        <v>411</v>
      </c>
      <c r="H1941" t="s">
        <v>2926</v>
      </c>
      <c r="I1941" t="s">
        <v>1887</v>
      </c>
      <c r="J1941">
        <v>1</v>
      </c>
      <c r="K1941" t="s">
        <v>1888</v>
      </c>
      <c r="L1941" s="1">
        <v>46203.818148148152</v>
      </c>
      <c r="M1941" s="1">
        <v>46203.818379629629</v>
      </c>
      <c r="N1941">
        <v>2022</v>
      </c>
      <c r="O1941" t="s">
        <v>1849</v>
      </c>
      <c r="P1941">
        <v>68</v>
      </c>
      <c r="Q1941">
        <v>6.8</v>
      </c>
      <c r="R1941" t="s">
        <v>5783</v>
      </c>
      <c r="S1941" t="s">
        <v>1851</v>
      </c>
      <c r="T1941" t="s">
        <v>1851</v>
      </c>
      <c r="U1941" t="s">
        <v>5784</v>
      </c>
      <c r="V1941" t="s">
        <v>1851</v>
      </c>
      <c r="W1941" t="s">
        <v>1851</v>
      </c>
      <c r="X1941" s="1">
        <v>46203.818379629629</v>
      </c>
    </row>
    <row r="1942" spans="1:24">
      <c r="A1942">
        <v>1853</v>
      </c>
      <c r="B1942" t="s">
        <v>1859</v>
      </c>
      <c r="C1942" t="s">
        <v>1860</v>
      </c>
      <c r="D1942">
        <v>3108008</v>
      </c>
      <c r="E1942" t="s">
        <v>1885</v>
      </c>
      <c r="F1942">
        <v>1</v>
      </c>
      <c r="G1942" t="s">
        <v>1213</v>
      </c>
      <c r="H1942" t="s">
        <v>2505</v>
      </c>
      <c r="I1942" t="s">
        <v>1887</v>
      </c>
      <c r="J1942">
        <v>1</v>
      </c>
      <c r="K1942" t="s">
        <v>1888</v>
      </c>
      <c r="L1942" s="1">
        <v>46203.818240740744</v>
      </c>
      <c r="M1942" s="1">
        <v>46203.818379629629</v>
      </c>
      <c r="N1942">
        <v>1276</v>
      </c>
      <c r="O1942" t="s">
        <v>1849</v>
      </c>
      <c r="P1942">
        <v>92</v>
      </c>
      <c r="Q1942">
        <v>9.1999999999999993</v>
      </c>
      <c r="R1942" t="s">
        <v>5785</v>
      </c>
      <c r="S1942" t="s">
        <v>1851</v>
      </c>
      <c r="T1942" t="s">
        <v>1851</v>
      </c>
      <c r="U1942" t="s">
        <v>5786</v>
      </c>
      <c r="V1942" t="s">
        <v>1851</v>
      </c>
      <c r="W1942" t="s">
        <v>1851</v>
      </c>
      <c r="X1942" s="1">
        <v>46203.818379629629</v>
      </c>
    </row>
    <row r="1943" spans="1:24">
      <c r="A1943">
        <v>1854</v>
      </c>
      <c r="B1943" t="s">
        <v>1859</v>
      </c>
      <c r="C1943" t="s">
        <v>1860</v>
      </c>
      <c r="D1943">
        <v>3108008</v>
      </c>
      <c r="E1943" t="s">
        <v>1894</v>
      </c>
      <c r="F1943">
        <v>1</v>
      </c>
      <c r="G1943" t="s">
        <v>1213</v>
      </c>
      <c r="H1943" t="s">
        <v>1213</v>
      </c>
      <c r="I1943" t="s">
        <v>2512</v>
      </c>
      <c r="J1943">
        <v>0</v>
      </c>
      <c r="K1943" t="s">
        <v>2513</v>
      </c>
      <c r="L1943" s="1">
        <v>46203.818530092591</v>
      </c>
      <c r="M1943" s="1">
        <v>46203.818645833337</v>
      </c>
      <c r="N1943">
        <v>953</v>
      </c>
      <c r="O1943" t="s">
        <v>1849</v>
      </c>
      <c r="P1943">
        <v>83</v>
      </c>
      <c r="Q1943">
        <v>8.3000000000000007</v>
      </c>
      <c r="R1943" t="s">
        <v>1851</v>
      </c>
      <c r="S1943" t="s">
        <v>1851</v>
      </c>
      <c r="T1943" t="s">
        <v>1851</v>
      </c>
      <c r="U1943" t="s">
        <v>5787</v>
      </c>
      <c r="V1943" t="s">
        <v>1851</v>
      </c>
      <c r="W1943" t="s">
        <v>1851</v>
      </c>
      <c r="X1943" s="1">
        <v>46203.818645833337</v>
      </c>
    </row>
    <row r="1944" spans="1:24">
      <c r="A1944">
        <v>1855</v>
      </c>
      <c r="B1944" t="s">
        <v>1859</v>
      </c>
      <c r="C1944" t="s">
        <v>1860</v>
      </c>
      <c r="D1944">
        <v>2100501</v>
      </c>
      <c r="E1944" t="s">
        <v>1894</v>
      </c>
      <c r="F1944">
        <v>1</v>
      </c>
      <c r="G1944" t="s">
        <v>411</v>
      </c>
      <c r="H1944" t="s">
        <v>411</v>
      </c>
      <c r="I1944" t="s">
        <v>2929</v>
      </c>
      <c r="J1944">
        <v>0</v>
      </c>
      <c r="K1944" t="s">
        <v>2930</v>
      </c>
      <c r="L1944" s="1">
        <v>46203.818506944444</v>
      </c>
      <c r="M1944" s="1">
        <v>46203.818645833337</v>
      </c>
      <c r="N1944">
        <v>1195</v>
      </c>
      <c r="O1944" t="s">
        <v>1849</v>
      </c>
      <c r="P1944">
        <v>63</v>
      </c>
      <c r="Q1944">
        <v>6.3</v>
      </c>
      <c r="R1944" t="s">
        <v>1851</v>
      </c>
      <c r="S1944" t="s">
        <v>1851</v>
      </c>
      <c r="T1944" t="s">
        <v>1851</v>
      </c>
      <c r="U1944" t="s">
        <v>5788</v>
      </c>
      <c r="V1944" t="s">
        <v>1851</v>
      </c>
      <c r="W1944" t="s">
        <v>1851</v>
      </c>
      <c r="X1944" s="1">
        <v>46203.818645833337</v>
      </c>
    </row>
    <row r="1945" spans="1:24">
      <c r="A1945">
        <v>1856</v>
      </c>
      <c r="B1945" t="s">
        <v>1859</v>
      </c>
      <c r="C1945" t="s">
        <v>1860</v>
      </c>
      <c r="D1945">
        <v>3108701</v>
      </c>
      <c r="E1945" t="s">
        <v>1885</v>
      </c>
      <c r="F1945">
        <v>1</v>
      </c>
      <c r="G1945" t="s">
        <v>1272</v>
      </c>
      <c r="H1945" t="s">
        <v>2523</v>
      </c>
      <c r="I1945" t="s">
        <v>1887</v>
      </c>
      <c r="J1945">
        <v>1</v>
      </c>
      <c r="K1945" t="s">
        <v>1888</v>
      </c>
      <c r="L1945" s="1">
        <v>46203.818692129629</v>
      </c>
      <c r="M1945" s="1">
        <v>46203.818958333337</v>
      </c>
      <c r="N1945">
        <v>2302</v>
      </c>
      <c r="O1945" t="s">
        <v>1849</v>
      </c>
      <c r="P1945">
        <v>92</v>
      </c>
      <c r="Q1945">
        <v>9.1999999999999993</v>
      </c>
      <c r="R1945" t="s">
        <v>5789</v>
      </c>
      <c r="S1945" t="s">
        <v>1851</v>
      </c>
      <c r="T1945" t="s">
        <v>1851</v>
      </c>
      <c r="U1945" t="s">
        <v>5790</v>
      </c>
      <c r="V1945" t="s">
        <v>1851</v>
      </c>
      <c r="W1945" t="s">
        <v>1851</v>
      </c>
      <c r="X1945" s="1">
        <v>46203.818958333337</v>
      </c>
    </row>
    <row r="1946" spans="1:24">
      <c r="A1946">
        <v>1857</v>
      </c>
      <c r="B1946" t="s">
        <v>1859</v>
      </c>
      <c r="C1946" t="s">
        <v>1860</v>
      </c>
      <c r="D1946">
        <v>4104253</v>
      </c>
      <c r="E1946" t="s">
        <v>1885</v>
      </c>
      <c r="F1946">
        <v>1</v>
      </c>
      <c r="G1946" t="s">
        <v>1673</v>
      </c>
      <c r="H1946" t="s">
        <v>2666</v>
      </c>
      <c r="I1946" t="s">
        <v>1887</v>
      </c>
      <c r="J1946">
        <v>1</v>
      </c>
      <c r="K1946" t="s">
        <v>1888</v>
      </c>
      <c r="L1946" s="1">
        <v>46203.818425925929</v>
      </c>
      <c r="M1946" s="1">
        <v>46203.818958333337</v>
      </c>
      <c r="N1946">
        <v>4595</v>
      </c>
      <c r="O1946" t="s">
        <v>1849</v>
      </c>
      <c r="P1946">
        <v>65</v>
      </c>
      <c r="Q1946">
        <v>6.5</v>
      </c>
      <c r="R1946" t="s">
        <v>5791</v>
      </c>
      <c r="S1946" t="s">
        <v>1851</v>
      </c>
      <c r="T1946" t="s">
        <v>1851</v>
      </c>
      <c r="U1946" t="s">
        <v>5792</v>
      </c>
      <c r="V1946" t="s">
        <v>1851</v>
      </c>
      <c r="W1946" t="s">
        <v>1851</v>
      </c>
      <c r="X1946" s="1">
        <v>46203.818958333337</v>
      </c>
    </row>
    <row r="1947" spans="1:24">
      <c r="A1947">
        <v>1858</v>
      </c>
      <c r="B1947" t="s">
        <v>1859</v>
      </c>
      <c r="C1947" t="s">
        <v>1860</v>
      </c>
      <c r="D1947">
        <v>2100956</v>
      </c>
      <c r="E1947" t="s">
        <v>1885</v>
      </c>
      <c r="F1947">
        <v>1</v>
      </c>
      <c r="G1947" t="s">
        <v>541</v>
      </c>
      <c r="H1947" t="s">
        <v>2939</v>
      </c>
      <c r="I1947" t="s">
        <v>1887</v>
      </c>
      <c r="J1947">
        <v>1</v>
      </c>
      <c r="K1947" t="s">
        <v>1888</v>
      </c>
      <c r="L1947" s="1">
        <v>46203.818692129629</v>
      </c>
      <c r="M1947" s="1">
        <v>46203.819120370368</v>
      </c>
      <c r="N1947">
        <v>3684</v>
      </c>
      <c r="O1947" t="s">
        <v>1849</v>
      </c>
      <c r="P1947">
        <v>63</v>
      </c>
      <c r="Q1947">
        <v>6.3</v>
      </c>
      <c r="R1947" t="s">
        <v>5793</v>
      </c>
      <c r="S1947" t="s">
        <v>1851</v>
      </c>
      <c r="T1947" t="s">
        <v>1851</v>
      </c>
      <c r="U1947" t="s">
        <v>5794</v>
      </c>
      <c r="V1947" t="s">
        <v>1851</v>
      </c>
      <c r="W1947" t="s">
        <v>1851</v>
      </c>
      <c r="X1947" s="1">
        <v>46203.819120370368</v>
      </c>
    </row>
    <row r="1948" spans="1:24">
      <c r="A1948">
        <v>1859</v>
      </c>
      <c r="B1948" t="s">
        <v>1859</v>
      </c>
      <c r="C1948" t="s">
        <v>1860</v>
      </c>
      <c r="D1948">
        <v>3108701</v>
      </c>
      <c r="E1948" t="s">
        <v>1894</v>
      </c>
      <c r="F1948">
        <v>1</v>
      </c>
      <c r="G1948" t="s">
        <v>1272</v>
      </c>
      <c r="H1948" t="s">
        <v>2528</v>
      </c>
      <c r="I1948" t="s">
        <v>2529</v>
      </c>
      <c r="J1948">
        <v>1</v>
      </c>
      <c r="K1948" t="s">
        <v>2530</v>
      </c>
      <c r="L1948" s="1">
        <v>46203.819108796299</v>
      </c>
      <c r="M1948" s="1">
        <v>46203.819236111114</v>
      </c>
      <c r="N1948">
        <v>1057</v>
      </c>
      <c r="O1948" t="s">
        <v>1849</v>
      </c>
      <c r="P1948">
        <v>77</v>
      </c>
      <c r="Q1948">
        <v>7.7</v>
      </c>
      <c r="R1948" t="s">
        <v>1851</v>
      </c>
      <c r="S1948" t="s">
        <v>1851</v>
      </c>
      <c r="T1948" t="s">
        <v>1851</v>
      </c>
      <c r="U1948" t="s">
        <v>5795</v>
      </c>
      <c r="V1948" t="s">
        <v>1851</v>
      </c>
      <c r="W1948" t="s">
        <v>1851</v>
      </c>
      <c r="X1948" s="1">
        <v>46203.819236111114</v>
      </c>
    </row>
    <row r="1949" spans="1:24">
      <c r="A1949">
        <v>1860</v>
      </c>
      <c r="B1949" t="s">
        <v>1859</v>
      </c>
      <c r="C1949" t="s">
        <v>1860</v>
      </c>
      <c r="D1949">
        <v>4104253</v>
      </c>
      <c r="E1949" t="s">
        <v>1894</v>
      </c>
      <c r="F1949">
        <v>1</v>
      </c>
      <c r="G1949" t="s">
        <v>1673</v>
      </c>
      <c r="H1949" t="s">
        <v>1673</v>
      </c>
      <c r="I1949" t="s">
        <v>2675</v>
      </c>
      <c r="J1949">
        <v>0</v>
      </c>
      <c r="K1949" t="s">
        <v>2676</v>
      </c>
      <c r="L1949" s="1">
        <v>46203.819108796299</v>
      </c>
      <c r="M1949" s="1">
        <v>46203.819247685184</v>
      </c>
      <c r="N1949">
        <v>1194</v>
      </c>
      <c r="O1949" t="s">
        <v>1849</v>
      </c>
      <c r="P1949">
        <v>67</v>
      </c>
      <c r="Q1949">
        <v>6.7</v>
      </c>
      <c r="R1949" t="s">
        <v>1851</v>
      </c>
      <c r="S1949" t="s">
        <v>1851</v>
      </c>
      <c r="T1949" t="s">
        <v>1851</v>
      </c>
      <c r="U1949" t="s">
        <v>5796</v>
      </c>
      <c r="V1949" t="s">
        <v>1851</v>
      </c>
      <c r="W1949" t="s">
        <v>1851</v>
      </c>
      <c r="X1949" s="1">
        <v>46203.819247685184</v>
      </c>
    </row>
    <row r="1950" spans="1:24">
      <c r="A1950">
        <v>1861</v>
      </c>
      <c r="B1950" t="s">
        <v>1859</v>
      </c>
      <c r="C1950" t="s">
        <v>1860</v>
      </c>
      <c r="D1950">
        <v>2100956</v>
      </c>
      <c r="E1950" t="s">
        <v>1894</v>
      </c>
      <c r="F1950">
        <v>1</v>
      </c>
      <c r="G1950" t="s">
        <v>541</v>
      </c>
      <c r="H1950" t="s">
        <v>541</v>
      </c>
      <c r="I1950" t="s">
        <v>2959</v>
      </c>
      <c r="J1950">
        <v>0</v>
      </c>
      <c r="K1950" t="s">
        <v>2960</v>
      </c>
      <c r="L1950" s="1">
        <v>46203.819247685184</v>
      </c>
      <c r="M1950" s="1">
        <v>46203.819363425922</v>
      </c>
      <c r="N1950">
        <v>1070</v>
      </c>
      <c r="O1950" t="s">
        <v>1849</v>
      </c>
      <c r="P1950">
        <v>66</v>
      </c>
      <c r="Q1950">
        <v>6.6</v>
      </c>
      <c r="R1950" t="s">
        <v>1851</v>
      </c>
      <c r="S1950" t="s">
        <v>1851</v>
      </c>
      <c r="T1950" t="s">
        <v>1851</v>
      </c>
      <c r="U1950" t="s">
        <v>5797</v>
      </c>
      <c r="V1950" t="s">
        <v>1851</v>
      </c>
      <c r="W1950" t="s">
        <v>1851</v>
      </c>
      <c r="X1950" s="1">
        <v>46203.819363425922</v>
      </c>
    </row>
    <row r="1951" spans="1:24">
      <c r="A1951">
        <v>1862</v>
      </c>
      <c r="B1951" t="s">
        <v>1859</v>
      </c>
      <c r="C1951" t="s">
        <v>1860</v>
      </c>
      <c r="D1951">
        <v>3109600</v>
      </c>
      <c r="E1951" t="s">
        <v>1885</v>
      </c>
      <c r="F1951">
        <v>1</v>
      </c>
      <c r="G1951" t="s">
        <v>1183</v>
      </c>
      <c r="H1951" t="s">
        <v>2542</v>
      </c>
      <c r="I1951" t="s">
        <v>1887</v>
      </c>
      <c r="J1951">
        <v>1</v>
      </c>
      <c r="K1951" t="s">
        <v>1888</v>
      </c>
      <c r="L1951" s="1">
        <v>46203.81927083333</v>
      </c>
      <c r="M1951" s="1">
        <v>46203.819722222222</v>
      </c>
      <c r="N1951">
        <v>3821</v>
      </c>
      <c r="O1951" t="s">
        <v>1849</v>
      </c>
      <c r="P1951">
        <v>63</v>
      </c>
      <c r="Q1951">
        <v>6.3</v>
      </c>
      <c r="R1951" t="s">
        <v>5798</v>
      </c>
      <c r="S1951" t="s">
        <v>1851</v>
      </c>
      <c r="T1951" t="s">
        <v>1851</v>
      </c>
      <c r="U1951" t="s">
        <v>5799</v>
      </c>
      <c r="V1951" t="s">
        <v>1851</v>
      </c>
      <c r="W1951" t="s">
        <v>1851</v>
      </c>
      <c r="X1951" s="1">
        <v>46203.819722222222</v>
      </c>
    </row>
    <row r="1952" spans="1:24">
      <c r="A1952">
        <v>1863</v>
      </c>
      <c r="B1952" t="s">
        <v>1859</v>
      </c>
      <c r="C1952" t="s">
        <v>1860</v>
      </c>
      <c r="D1952">
        <v>2101608</v>
      </c>
      <c r="E1952" t="s">
        <v>1885</v>
      </c>
      <c r="F1952">
        <v>1</v>
      </c>
      <c r="G1952" t="s">
        <v>471</v>
      </c>
      <c r="H1952" t="s">
        <v>2989</v>
      </c>
      <c r="I1952" t="s">
        <v>1887</v>
      </c>
      <c r="J1952">
        <v>1</v>
      </c>
      <c r="K1952" t="s">
        <v>1888</v>
      </c>
      <c r="L1952" s="1">
        <v>46203.819432870368</v>
      </c>
      <c r="M1952" s="1">
        <v>46203.819826388892</v>
      </c>
      <c r="N1952">
        <v>3475</v>
      </c>
      <c r="O1952" t="s">
        <v>1849</v>
      </c>
      <c r="P1952">
        <v>84</v>
      </c>
      <c r="Q1952">
        <v>8.4</v>
      </c>
      <c r="R1952" t="s">
        <v>5800</v>
      </c>
      <c r="S1952" t="s">
        <v>1851</v>
      </c>
      <c r="T1952" t="s">
        <v>1851</v>
      </c>
      <c r="U1952" t="s">
        <v>5801</v>
      </c>
      <c r="V1952" t="s">
        <v>1851</v>
      </c>
      <c r="W1952" t="s">
        <v>1851</v>
      </c>
      <c r="X1952" s="1">
        <v>46203.819826388892</v>
      </c>
    </row>
    <row r="1953" spans="1:24">
      <c r="A1953">
        <v>1864</v>
      </c>
      <c r="B1953" t="s">
        <v>1859</v>
      </c>
      <c r="C1953" t="s">
        <v>1860</v>
      </c>
      <c r="D1953">
        <v>4104303</v>
      </c>
      <c r="E1953" t="s">
        <v>1885</v>
      </c>
      <c r="F1953">
        <v>1</v>
      </c>
      <c r="G1953" t="s">
        <v>1585</v>
      </c>
      <c r="H1953" t="s">
        <v>2681</v>
      </c>
      <c r="I1953" t="s">
        <v>1887</v>
      </c>
      <c r="J1953">
        <v>1</v>
      </c>
      <c r="K1953" t="s">
        <v>1888</v>
      </c>
      <c r="L1953" s="1">
        <v>46203.819293981483</v>
      </c>
      <c r="M1953" s="1">
        <v>46203.819837962961</v>
      </c>
      <c r="N1953">
        <v>4715</v>
      </c>
      <c r="O1953" t="s">
        <v>1849</v>
      </c>
      <c r="P1953">
        <v>81</v>
      </c>
      <c r="Q1953">
        <v>8.1</v>
      </c>
      <c r="R1953" t="s">
        <v>5802</v>
      </c>
      <c r="S1953" t="s">
        <v>1851</v>
      </c>
      <c r="T1953" t="s">
        <v>1851</v>
      </c>
      <c r="U1953" t="s">
        <v>5803</v>
      </c>
      <c r="V1953" t="s">
        <v>1851</v>
      </c>
      <c r="W1953" t="s">
        <v>1851</v>
      </c>
      <c r="X1953" s="1">
        <v>46203.819837962961</v>
      </c>
    </row>
    <row r="1954" spans="1:24">
      <c r="A1954">
        <v>1865</v>
      </c>
      <c r="B1954" t="s">
        <v>1859</v>
      </c>
      <c r="C1954" t="s">
        <v>1860</v>
      </c>
      <c r="D1954">
        <v>2101608</v>
      </c>
      <c r="E1954" t="s">
        <v>1894</v>
      </c>
      <c r="F1954">
        <v>1</v>
      </c>
      <c r="G1954" t="s">
        <v>471</v>
      </c>
      <c r="H1954" t="s">
        <v>471</v>
      </c>
      <c r="I1954" t="s">
        <v>3006</v>
      </c>
      <c r="J1954">
        <v>0</v>
      </c>
      <c r="K1954" t="s">
        <v>3007</v>
      </c>
      <c r="L1954" s="1">
        <v>46203.819976851853</v>
      </c>
      <c r="M1954" s="1">
        <v>46203.820092592592</v>
      </c>
      <c r="N1954">
        <v>975</v>
      </c>
      <c r="O1954" t="s">
        <v>1849</v>
      </c>
      <c r="P1954">
        <v>83</v>
      </c>
      <c r="Q1954">
        <v>8.3000000000000007</v>
      </c>
      <c r="R1954" t="s">
        <v>1851</v>
      </c>
      <c r="S1954" t="s">
        <v>1851</v>
      </c>
      <c r="T1954" t="s">
        <v>1851</v>
      </c>
      <c r="U1954" t="s">
        <v>5804</v>
      </c>
      <c r="V1954" t="s">
        <v>1851</v>
      </c>
      <c r="W1954" t="s">
        <v>1851</v>
      </c>
      <c r="X1954" s="1">
        <v>46203.820092592592</v>
      </c>
    </row>
    <row r="1955" spans="1:24">
      <c r="A1955">
        <v>1866</v>
      </c>
      <c r="B1955" t="s">
        <v>1859</v>
      </c>
      <c r="C1955" t="s">
        <v>1860</v>
      </c>
      <c r="D1955">
        <v>4104303</v>
      </c>
      <c r="E1955" t="s">
        <v>1894</v>
      </c>
      <c r="F1955">
        <v>1</v>
      </c>
      <c r="G1955" t="s">
        <v>1585</v>
      </c>
      <c r="H1955" t="s">
        <v>1585</v>
      </c>
      <c r="I1955" t="s">
        <v>2684</v>
      </c>
      <c r="J1955">
        <v>0</v>
      </c>
      <c r="K1955" t="s">
        <v>2685</v>
      </c>
      <c r="L1955" s="1">
        <v>46203.819976851853</v>
      </c>
      <c r="M1955" s="1">
        <v>46203.820104166669</v>
      </c>
      <c r="N1955">
        <v>1078</v>
      </c>
      <c r="O1955" t="s">
        <v>1849</v>
      </c>
      <c r="P1955">
        <v>77</v>
      </c>
      <c r="Q1955">
        <v>7.7</v>
      </c>
      <c r="R1955" t="s">
        <v>1851</v>
      </c>
      <c r="S1955" t="s">
        <v>1851</v>
      </c>
      <c r="T1955" t="s">
        <v>1851</v>
      </c>
      <c r="U1955" t="s">
        <v>5805</v>
      </c>
      <c r="V1955" t="s">
        <v>1851</v>
      </c>
      <c r="W1955" t="s">
        <v>1851</v>
      </c>
      <c r="X1955" s="1">
        <v>46203.820104166669</v>
      </c>
    </row>
    <row r="1956" spans="1:24">
      <c r="A1956">
        <v>1867</v>
      </c>
      <c r="B1956" t="s">
        <v>1859</v>
      </c>
      <c r="C1956" t="s">
        <v>1860</v>
      </c>
      <c r="D1956">
        <v>3109600</v>
      </c>
      <c r="E1956" t="s">
        <v>1894</v>
      </c>
      <c r="F1956">
        <v>1</v>
      </c>
      <c r="G1956" t="s">
        <v>1183</v>
      </c>
      <c r="H1956" t="s">
        <v>1183</v>
      </c>
      <c r="I1956" t="s">
        <v>2551</v>
      </c>
      <c r="J1956">
        <v>0</v>
      </c>
      <c r="K1956" t="s">
        <v>2552</v>
      </c>
      <c r="L1956" s="1">
        <v>46203.819861111115</v>
      </c>
      <c r="M1956" s="1">
        <v>46203.820173611108</v>
      </c>
      <c r="N1956">
        <v>2779</v>
      </c>
      <c r="O1956" t="s">
        <v>1849</v>
      </c>
      <c r="P1956">
        <v>74</v>
      </c>
      <c r="Q1956">
        <v>7.4</v>
      </c>
      <c r="R1956" t="s">
        <v>1851</v>
      </c>
      <c r="S1956" t="s">
        <v>1851</v>
      </c>
      <c r="T1956" t="s">
        <v>1851</v>
      </c>
      <c r="U1956" t="s">
        <v>5806</v>
      </c>
      <c r="V1956" t="s">
        <v>1851</v>
      </c>
      <c r="W1956" t="s">
        <v>1851</v>
      </c>
      <c r="X1956" s="1">
        <v>46203.820173611108</v>
      </c>
    </row>
    <row r="1957" spans="1:24">
      <c r="A1957">
        <v>1868</v>
      </c>
      <c r="B1957" t="s">
        <v>1859</v>
      </c>
      <c r="C1957" t="s">
        <v>1860</v>
      </c>
      <c r="D1957">
        <v>2101970</v>
      </c>
      <c r="E1957" t="s">
        <v>1885</v>
      </c>
      <c r="F1957">
        <v>1</v>
      </c>
      <c r="G1957" t="s">
        <v>655</v>
      </c>
      <c r="H1957" t="s">
        <v>3016</v>
      </c>
      <c r="I1957" t="s">
        <v>1887</v>
      </c>
      <c r="J1957">
        <v>1</v>
      </c>
      <c r="K1957" t="s">
        <v>1888</v>
      </c>
      <c r="L1957" s="1">
        <v>46203.820150462961</v>
      </c>
      <c r="M1957" s="1">
        <v>46203.820486111108</v>
      </c>
      <c r="N1957">
        <v>2904</v>
      </c>
      <c r="O1957" t="s">
        <v>1849</v>
      </c>
      <c r="P1957">
        <v>44</v>
      </c>
      <c r="Q1957">
        <v>4.4000000000000004</v>
      </c>
      <c r="R1957" t="s">
        <v>5807</v>
      </c>
      <c r="S1957" t="s">
        <v>1851</v>
      </c>
      <c r="T1957" t="s">
        <v>1851</v>
      </c>
      <c r="U1957" t="s">
        <v>5808</v>
      </c>
      <c r="V1957" t="s">
        <v>1851</v>
      </c>
      <c r="W1957" t="s">
        <v>1851</v>
      </c>
      <c r="X1957" s="1">
        <v>46203.820486111108</v>
      </c>
    </row>
    <row r="1958" spans="1:24">
      <c r="A1958">
        <v>1869</v>
      </c>
      <c r="B1958" t="s">
        <v>1859</v>
      </c>
      <c r="C1958" t="s">
        <v>1860</v>
      </c>
      <c r="D1958">
        <v>4107546</v>
      </c>
      <c r="E1958" t="s">
        <v>1885</v>
      </c>
      <c r="F1958">
        <v>1</v>
      </c>
      <c r="G1958" t="s">
        <v>1530</v>
      </c>
      <c r="H1958" t="s">
        <v>2700</v>
      </c>
      <c r="I1958" t="s">
        <v>1887</v>
      </c>
      <c r="J1958">
        <v>1</v>
      </c>
      <c r="K1958" t="s">
        <v>1888</v>
      </c>
      <c r="L1958" s="1">
        <v>46203.820150462961</v>
      </c>
      <c r="M1958" s="1">
        <v>46203.820555555554</v>
      </c>
      <c r="N1958">
        <v>3466</v>
      </c>
      <c r="O1958" t="s">
        <v>1849</v>
      </c>
      <c r="P1958">
        <v>69</v>
      </c>
      <c r="Q1958">
        <v>6.9</v>
      </c>
      <c r="R1958" t="s">
        <v>5809</v>
      </c>
      <c r="S1958" t="s">
        <v>1851</v>
      </c>
      <c r="T1958" t="s">
        <v>1851</v>
      </c>
      <c r="U1958" t="s">
        <v>5810</v>
      </c>
      <c r="V1958" t="s">
        <v>1851</v>
      </c>
      <c r="W1958" t="s">
        <v>1851</v>
      </c>
      <c r="X1958" s="1">
        <v>46203.820555555554</v>
      </c>
    </row>
    <row r="1959" spans="1:24">
      <c r="A1959">
        <v>1870</v>
      </c>
      <c r="B1959" t="s">
        <v>1859</v>
      </c>
      <c r="C1959" t="s">
        <v>1860</v>
      </c>
      <c r="D1959">
        <v>3109808</v>
      </c>
      <c r="E1959" t="s">
        <v>1885</v>
      </c>
      <c r="F1959">
        <v>1</v>
      </c>
      <c r="G1959" t="s">
        <v>1242</v>
      </c>
      <c r="H1959" t="s">
        <v>2562</v>
      </c>
      <c r="I1959" t="s">
        <v>1887</v>
      </c>
      <c r="J1959">
        <v>1</v>
      </c>
      <c r="K1959" t="s">
        <v>1888</v>
      </c>
      <c r="L1959" s="1">
        <v>46203.820254629631</v>
      </c>
      <c r="M1959" s="1">
        <v>46203.820590277777</v>
      </c>
      <c r="N1959">
        <v>2955</v>
      </c>
      <c r="O1959" t="s">
        <v>1849</v>
      </c>
      <c r="P1959">
        <v>56</v>
      </c>
      <c r="Q1959">
        <v>5.6</v>
      </c>
      <c r="R1959" t="s">
        <v>5811</v>
      </c>
      <c r="S1959" t="s">
        <v>1851</v>
      </c>
      <c r="T1959" t="s">
        <v>1851</v>
      </c>
      <c r="U1959" t="s">
        <v>5812</v>
      </c>
      <c r="V1959" t="s">
        <v>1851</v>
      </c>
      <c r="W1959" t="s">
        <v>1851</v>
      </c>
      <c r="X1959" s="1">
        <v>46203.820590277777</v>
      </c>
    </row>
    <row r="1960" spans="1:24">
      <c r="A1960">
        <v>1871</v>
      </c>
      <c r="B1960" t="s">
        <v>1859</v>
      </c>
      <c r="C1960" t="s">
        <v>1860</v>
      </c>
      <c r="D1960">
        <v>2101970</v>
      </c>
      <c r="E1960" t="s">
        <v>1894</v>
      </c>
      <c r="F1960">
        <v>1</v>
      </c>
      <c r="G1960" t="s">
        <v>655</v>
      </c>
      <c r="H1960" t="s">
        <v>655</v>
      </c>
      <c r="I1960" t="s">
        <v>3019</v>
      </c>
      <c r="J1960">
        <v>0</v>
      </c>
      <c r="K1960" t="s">
        <v>3020</v>
      </c>
      <c r="L1960" s="1">
        <v>46203.820625</v>
      </c>
      <c r="M1960" s="1">
        <v>46203.820752314816</v>
      </c>
      <c r="N1960">
        <v>1098</v>
      </c>
      <c r="O1960" t="s">
        <v>1849</v>
      </c>
      <c r="P1960">
        <v>53</v>
      </c>
      <c r="Q1960">
        <v>5.3</v>
      </c>
      <c r="R1960" t="s">
        <v>1851</v>
      </c>
      <c r="S1960" t="s">
        <v>1851</v>
      </c>
      <c r="T1960" t="s">
        <v>1851</v>
      </c>
      <c r="U1960" t="s">
        <v>5813</v>
      </c>
      <c r="V1960" t="s">
        <v>1851</v>
      </c>
      <c r="W1960" t="s">
        <v>1851</v>
      </c>
      <c r="X1960" s="1">
        <v>46203.820752314816</v>
      </c>
    </row>
    <row r="1961" spans="1:24">
      <c r="A1961">
        <v>1872</v>
      </c>
      <c r="B1961" t="s">
        <v>1859</v>
      </c>
      <c r="C1961" t="s">
        <v>1860</v>
      </c>
      <c r="D1961">
        <v>4107546</v>
      </c>
      <c r="E1961" t="s">
        <v>1894</v>
      </c>
      <c r="F1961">
        <v>1</v>
      </c>
      <c r="G1961" t="s">
        <v>1530</v>
      </c>
      <c r="H1961" t="s">
        <v>2710</v>
      </c>
      <c r="I1961" t="s">
        <v>2711</v>
      </c>
      <c r="J1961">
        <v>1</v>
      </c>
      <c r="K1961" t="s">
        <v>2712</v>
      </c>
      <c r="L1961" s="1">
        <v>46203.820706018516</v>
      </c>
      <c r="M1961" s="1">
        <v>46203.820833333331</v>
      </c>
      <c r="N1961">
        <v>1148</v>
      </c>
      <c r="O1961" t="s">
        <v>1849</v>
      </c>
      <c r="P1961">
        <v>70</v>
      </c>
      <c r="Q1961">
        <v>7</v>
      </c>
      <c r="R1961" t="s">
        <v>1851</v>
      </c>
      <c r="S1961" t="s">
        <v>1851</v>
      </c>
      <c r="T1961" t="s">
        <v>1851</v>
      </c>
      <c r="U1961" t="s">
        <v>5814</v>
      </c>
      <c r="V1961" t="s">
        <v>1851</v>
      </c>
      <c r="W1961" t="s">
        <v>1851</v>
      </c>
      <c r="X1961" s="1">
        <v>46203.820833333331</v>
      </c>
    </row>
    <row r="1962" spans="1:24">
      <c r="A1962">
        <v>1873</v>
      </c>
      <c r="B1962" t="s">
        <v>1859</v>
      </c>
      <c r="C1962" t="s">
        <v>1860</v>
      </c>
      <c r="D1962">
        <v>3109808</v>
      </c>
      <c r="E1962" t="s">
        <v>1894</v>
      </c>
      <c r="F1962">
        <v>1</v>
      </c>
      <c r="G1962" t="s">
        <v>1242</v>
      </c>
      <c r="H1962" t="s">
        <v>2568</v>
      </c>
      <c r="I1962" t="s">
        <v>2569</v>
      </c>
      <c r="J1962">
        <v>1</v>
      </c>
      <c r="K1962" t="s">
        <v>2570</v>
      </c>
      <c r="L1962" s="1">
        <v>46203.820740740739</v>
      </c>
      <c r="M1962" s="1">
        <v>46203.820856481485</v>
      </c>
      <c r="N1962">
        <v>982</v>
      </c>
      <c r="O1962" t="s">
        <v>1849</v>
      </c>
      <c r="P1962">
        <v>60</v>
      </c>
      <c r="Q1962">
        <v>6</v>
      </c>
      <c r="R1962" t="s">
        <v>1851</v>
      </c>
      <c r="S1962" t="s">
        <v>1851</v>
      </c>
      <c r="T1962" t="s">
        <v>1851</v>
      </c>
      <c r="U1962" t="s">
        <v>5815</v>
      </c>
      <c r="V1962" t="s">
        <v>1851</v>
      </c>
      <c r="W1962" t="s">
        <v>1851</v>
      </c>
      <c r="X1962" s="1">
        <v>46203.820856481485</v>
      </c>
    </row>
    <row r="1963" spans="1:24">
      <c r="A1963">
        <v>1874</v>
      </c>
      <c r="B1963" t="s">
        <v>1859</v>
      </c>
      <c r="C1963" t="s">
        <v>1860</v>
      </c>
      <c r="D1963">
        <v>3113008</v>
      </c>
      <c r="E1963" t="s">
        <v>1885</v>
      </c>
      <c r="F1963">
        <v>1</v>
      </c>
      <c r="G1963" t="s">
        <v>1431</v>
      </c>
      <c r="H1963" t="s">
        <v>2575</v>
      </c>
      <c r="I1963" t="s">
        <v>1887</v>
      </c>
      <c r="J1963">
        <v>1</v>
      </c>
      <c r="K1963" t="s">
        <v>1888</v>
      </c>
      <c r="L1963" s="1">
        <v>46203.820902777778</v>
      </c>
      <c r="M1963" s="1">
        <v>46203.821064814816</v>
      </c>
      <c r="N1963">
        <v>1405</v>
      </c>
      <c r="O1963" t="s">
        <v>1849</v>
      </c>
      <c r="P1963">
        <v>92</v>
      </c>
      <c r="Q1963">
        <v>9.1999999999999993</v>
      </c>
      <c r="R1963" t="s">
        <v>5816</v>
      </c>
      <c r="S1963" t="s">
        <v>1851</v>
      </c>
      <c r="T1963" t="s">
        <v>1851</v>
      </c>
      <c r="U1963" t="s">
        <v>5817</v>
      </c>
      <c r="V1963" t="s">
        <v>1851</v>
      </c>
      <c r="W1963" t="s">
        <v>1851</v>
      </c>
      <c r="X1963" s="1">
        <v>46203.821064814816</v>
      </c>
    </row>
    <row r="1964" spans="1:24">
      <c r="A1964">
        <v>1875</v>
      </c>
      <c r="B1964" t="s">
        <v>1859</v>
      </c>
      <c r="C1964" t="s">
        <v>1860</v>
      </c>
      <c r="D1964">
        <v>2102408</v>
      </c>
      <c r="E1964" t="s">
        <v>1885</v>
      </c>
      <c r="F1964">
        <v>1</v>
      </c>
      <c r="G1964" t="s">
        <v>416</v>
      </c>
      <c r="H1964" t="s">
        <v>3025</v>
      </c>
      <c r="I1964" t="s">
        <v>1887</v>
      </c>
      <c r="J1964">
        <v>1</v>
      </c>
      <c r="K1964" t="s">
        <v>1888</v>
      </c>
      <c r="L1964" s="1">
        <v>46203.820798611108</v>
      </c>
      <c r="M1964" s="1">
        <v>46203.821087962962</v>
      </c>
      <c r="N1964">
        <v>2473</v>
      </c>
      <c r="O1964" t="s">
        <v>1849</v>
      </c>
      <c r="P1964">
        <v>45</v>
      </c>
      <c r="Q1964">
        <v>4.5</v>
      </c>
      <c r="R1964" t="s">
        <v>5818</v>
      </c>
      <c r="S1964" t="s">
        <v>1851</v>
      </c>
      <c r="T1964" t="s">
        <v>1851</v>
      </c>
      <c r="U1964" t="s">
        <v>5819</v>
      </c>
      <c r="V1964" t="s">
        <v>1851</v>
      </c>
      <c r="W1964" t="s">
        <v>1851</v>
      </c>
      <c r="X1964" s="1">
        <v>46203.821087962962</v>
      </c>
    </row>
    <row r="1965" spans="1:24">
      <c r="A1965">
        <v>1876</v>
      </c>
      <c r="B1965" t="s">
        <v>1859</v>
      </c>
      <c r="C1965" t="s">
        <v>1860</v>
      </c>
      <c r="D1965">
        <v>4108007</v>
      </c>
      <c r="E1965" t="s">
        <v>1885</v>
      </c>
      <c r="F1965">
        <v>1</v>
      </c>
      <c r="G1965" t="s">
        <v>1610</v>
      </c>
      <c r="H1965" t="s">
        <v>2717</v>
      </c>
      <c r="I1965" t="s">
        <v>1887</v>
      </c>
      <c r="J1965">
        <v>1</v>
      </c>
      <c r="K1965" t="s">
        <v>1888</v>
      </c>
      <c r="L1965" s="1">
        <v>46203.820879629631</v>
      </c>
      <c r="M1965" s="1">
        <v>46203.821099537039</v>
      </c>
      <c r="N1965">
        <v>1881</v>
      </c>
      <c r="O1965" t="s">
        <v>1849</v>
      </c>
      <c r="P1965">
        <v>71</v>
      </c>
      <c r="Q1965">
        <v>7.1</v>
      </c>
      <c r="R1965" t="s">
        <v>5820</v>
      </c>
      <c r="S1965" t="s">
        <v>1851</v>
      </c>
      <c r="T1965" t="s">
        <v>1851</v>
      </c>
      <c r="U1965" t="s">
        <v>5821</v>
      </c>
      <c r="V1965" t="s">
        <v>1851</v>
      </c>
      <c r="W1965" t="s">
        <v>1851</v>
      </c>
      <c r="X1965" s="1">
        <v>46203.821099537039</v>
      </c>
    </row>
    <row r="1966" spans="1:24">
      <c r="A1966">
        <v>1877</v>
      </c>
      <c r="B1966" t="s">
        <v>1859</v>
      </c>
      <c r="C1966" t="s">
        <v>1860</v>
      </c>
      <c r="D1966">
        <v>4108007</v>
      </c>
      <c r="E1966" t="s">
        <v>1894</v>
      </c>
      <c r="F1966">
        <v>1</v>
      </c>
      <c r="G1966" t="s">
        <v>1610</v>
      </c>
      <c r="H1966" t="s">
        <v>1610</v>
      </c>
      <c r="I1966" t="s">
        <v>2720</v>
      </c>
      <c r="J1966">
        <v>0</v>
      </c>
      <c r="K1966" t="s">
        <v>2721</v>
      </c>
      <c r="L1966" s="1">
        <v>46203.821238425924</v>
      </c>
      <c r="M1966" s="1">
        <v>46203.82130787037</v>
      </c>
      <c r="N1966">
        <v>558</v>
      </c>
      <c r="O1966" t="s">
        <v>1849</v>
      </c>
      <c r="P1966">
        <v>75</v>
      </c>
      <c r="Q1966">
        <v>7.5</v>
      </c>
      <c r="R1966" t="s">
        <v>1851</v>
      </c>
      <c r="S1966" t="s">
        <v>1851</v>
      </c>
      <c r="T1966" t="s">
        <v>1851</v>
      </c>
      <c r="U1966" t="s">
        <v>5822</v>
      </c>
      <c r="V1966" t="s">
        <v>1851</v>
      </c>
      <c r="W1966" t="s">
        <v>1851</v>
      </c>
      <c r="X1966" s="1">
        <v>46203.82130787037</v>
      </c>
    </row>
    <row r="1967" spans="1:24">
      <c r="A1967">
        <v>1878</v>
      </c>
      <c r="B1967" t="s">
        <v>1859</v>
      </c>
      <c r="C1967" t="s">
        <v>1860</v>
      </c>
      <c r="D1967">
        <v>2102408</v>
      </c>
      <c r="E1967" t="s">
        <v>1894</v>
      </c>
      <c r="F1967">
        <v>1</v>
      </c>
      <c r="G1967" t="s">
        <v>416</v>
      </c>
      <c r="H1967" t="s">
        <v>416</v>
      </c>
      <c r="I1967" t="s">
        <v>3037</v>
      </c>
      <c r="J1967">
        <v>0</v>
      </c>
      <c r="K1967" t="s">
        <v>3038</v>
      </c>
      <c r="L1967" s="1">
        <v>46203.821226851855</v>
      </c>
      <c r="M1967" s="1">
        <v>46203.82135416667</v>
      </c>
      <c r="N1967">
        <v>1162</v>
      </c>
      <c r="O1967" t="s">
        <v>1849</v>
      </c>
      <c r="P1967">
        <v>53</v>
      </c>
      <c r="Q1967">
        <v>5.3</v>
      </c>
      <c r="R1967" t="s">
        <v>1851</v>
      </c>
      <c r="S1967" t="s">
        <v>1851</v>
      </c>
      <c r="T1967" t="s">
        <v>1851</v>
      </c>
      <c r="U1967" t="s">
        <v>5823</v>
      </c>
      <c r="V1967" t="s">
        <v>1851</v>
      </c>
      <c r="W1967" t="s">
        <v>1851</v>
      </c>
      <c r="X1967" s="1">
        <v>46203.82135416667</v>
      </c>
    </row>
    <row r="1968" spans="1:24">
      <c r="A1968">
        <v>1879</v>
      </c>
      <c r="B1968" t="s">
        <v>1859</v>
      </c>
      <c r="C1968" t="s">
        <v>1860</v>
      </c>
      <c r="D1968">
        <v>3113008</v>
      </c>
      <c r="E1968" t="s">
        <v>1894</v>
      </c>
      <c r="F1968">
        <v>1</v>
      </c>
      <c r="G1968" t="s">
        <v>1431</v>
      </c>
      <c r="H1968" t="s">
        <v>1431</v>
      </c>
      <c r="I1968" t="s">
        <v>2578</v>
      </c>
      <c r="J1968">
        <v>0</v>
      </c>
      <c r="K1968" t="s">
        <v>2579</v>
      </c>
      <c r="L1968" s="1">
        <v>46203.821215277778</v>
      </c>
      <c r="M1968" s="1">
        <v>46203.82136574074</v>
      </c>
      <c r="N1968">
        <v>1272</v>
      </c>
      <c r="O1968" t="s">
        <v>1849</v>
      </c>
      <c r="P1968">
        <v>65</v>
      </c>
      <c r="Q1968">
        <v>6.5</v>
      </c>
      <c r="R1968" t="s">
        <v>1851</v>
      </c>
      <c r="S1968" t="s">
        <v>1851</v>
      </c>
      <c r="T1968" t="s">
        <v>1851</v>
      </c>
      <c r="U1968" t="s">
        <v>5824</v>
      </c>
      <c r="V1968" t="s">
        <v>1851</v>
      </c>
      <c r="W1968" t="s">
        <v>1851</v>
      </c>
      <c r="X1968" s="1">
        <v>46203.82136574074</v>
      </c>
    </row>
    <row r="1969" spans="1:24">
      <c r="A1969">
        <v>1880</v>
      </c>
      <c r="B1969" t="s">
        <v>1859</v>
      </c>
      <c r="C1969" t="s">
        <v>1860</v>
      </c>
      <c r="D1969">
        <v>3115102</v>
      </c>
      <c r="E1969" t="s">
        <v>1885</v>
      </c>
      <c r="F1969">
        <v>1</v>
      </c>
      <c r="G1969" t="s">
        <v>1203</v>
      </c>
      <c r="H1969" t="s">
        <v>2584</v>
      </c>
      <c r="I1969" t="s">
        <v>1887</v>
      </c>
      <c r="J1969">
        <v>1</v>
      </c>
      <c r="K1969" t="s">
        <v>1888</v>
      </c>
      <c r="L1969" s="1">
        <v>46203.821412037039</v>
      </c>
      <c r="M1969" s="1">
        <v>46203.821620370371</v>
      </c>
      <c r="N1969">
        <v>1751</v>
      </c>
      <c r="O1969" t="s">
        <v>1849</v>
      </c>
      <c r="P1969">
        <v>92</v>
      </c>
      <c r="Q1969">
        <v>9.1999999999999993</v>
      </c>
      <c r="R1969" t="s">
        <v>5825</v>
      </c>
      <c r="S1969" t="s">
        <v>1851</v>
      </c>
      <c r="T1969" t="s">
        <v>1851</v>
      </c>
      <c r="U1969" t="s">
        <v>5826</v>
      </c>
      <c r="V1969" t="s">
        <v>1851</v>
      </c>
      <c r="W1969" t="s">
        <v>1851</v>
      </c>
      <c r="X1969" s="1">
        <v>46203.821620370371</v>
      </c>
    </row>
    <row r="1970" spans="1:24">
      <c r="A1970">
        <v>1881</v>
      </c>
      <c r="B1970" t="s">
        <v>1859</v>
      </c>
      <c r="C1970" t="s">
        <v>1860</v>
      </c>
      <c r="D1970">
        <v>4108106</v>
      </c>
      <c r="E1970" t="s">
        <v>1885</v>
      </c>
      <c r="F1970">
        <v>1</v>
      </c>
      <c r="G1970" t="s">
        <v>1787</v>
      </c>
      <c r="H1970" t="s">
        <v>2726</v>
      </c>
      <c r="I1970" t="s">
        <v>1887</v>
      </c>
      <c r="J1970">
        <v>1</v>
      </c>
      <c r="K1970" t="s">
        <v>1888</v>
      </c>
      <c r="L1970" s="1">
        <v>46203.821342592593</v>
      </c>
      <c r="M1970" s="1">
        <v>46203.821689814817</v>
      </c>
      <c r="N1970">
        <v>2993</v>
      </c>
      <c r="O1970" t="s">
        <v>1849</v>
      </c>
      <c r="P1970">
        <v>56</v>
      </c>
      <c r="Q1970">
        <v>5.6</v>
      </c>
      <c r="R1970" t="s">
        <v>5827</v>
      </c>
      <c r="S1970" t="s">
        <v>1851</v>
      </c>
      <c r="T1970" t="s">
        <v>1851</v>
      </c>
      <c r="U1970" t="s">
        <v>5828</v>
      </c>
      <c r="V1970" t="s">
        <v>1851</v>
      </c>
      <c r="W1970" t="s">
        <v>1851</v>
      </c>
      <c r="X1970" s="1">
        <v>46203.821689814817</v>
      </c>
    </row>
    <row r="1971" spans="1:24">
      <c r="A1971">
        <v>1882</v>
      </c>
      <c r="B1971" t="s">
        <v>1859</v>
      </c>
      <c r="C1971" t="s">
        <v>1860</v>
      </c>
      <c r="D1971">
        <v>3115102</v>
      </c>
      <c r="E1971" t="s">
        <v>1894</v>
      </c>
      <c r="F1971">
        <v>1</v>
      </c>
      <c r="G1971" t="s">
        <v>1203</v>
      </c>
      <c r="H1971" t="s">
        <v>1203</v>
      </c>
      <c r="I1971" t="s">
        <v>2590</v>
      </c>
      <c r="J1971">
        <v>0</v>
      </c>
      <c r="K1971" t="s">
        <v>2591</v>
      </c>
      <c r="L1971" s="1">
        <v>46203.821759259263</v>
      </c>
      <c r="M1971" s="1">
        <v>46203.821817129632</v>
      </c>
      <c r="N1971">
        <v>519</v>
      </c>
      <c r="O1971" t="s">
        <v>1849</v>
      </c>
      <c r="P1971">
        <v>72</v>
      </c>
      <c r="Q1971">
        <v>7.2</v>
      </c>
      <c r="R1971" t="s">
        <v>1851</v>
      </c>
      <c r="S1971" t="s">
        <v>1851</v>
      </c>
      <c r="T1971" t="s">
        <v>1851</v>
      </c>
      <c r="U1971" t="s">
        <v>5829</v>
      </c>
      <c r="V1971" t="s">
        <v>1851</v>
      </c>
      <c r="W1971" t="s">
        <v>1851</v>
      </c>
      <c r="X1971" s="1">
        <v>46203.821817129632</v>
      </c>
    </row>
    <row r="1972" spans="1:24">
      <c r="A1972">
        <v>1883</v>
      </c>
      <c r="B1972" t="s">
        <v>1859</v>
      </c>
      <c r="C1972" t="s">
        <v>1860</v>
      </c>
      <c r="D1972">
        <v>4108106</v>
      </c>
      <c r="E1972" t="s">
        <v>1894</v>
      </c>
      <c r="F1972">
        <v>1</v>
      </c>
      <c r="G1972" t="s">
        <v>1787</v>
      </c>
      <c r="H1972" t="s">
        <v>1787</v>
      </c>
      <c r="I1972" t="s">
        <v>2732</v>
      </c>
      <c r="J1972">
        <v>0</v>
      </c>
      <c r="K1972" t="s">
        <v>2733</v>
      </c>
      <c r="L1972" s="1">
        <v>46203.821828703702</v>
      </c>
      <c r="M1972" s="1">
        <v>46203.821956018517</v>
      </c>
      <c r="N1972">
        <v>1107</v>
      </c>
      <c r="O1972" t="s">
        <v>1849</v>
      </c>
      <c r="P1972">
        <v>55</v>
      </c>
      <c r="Q1972">
        <v>5.5</v>
      </c>
      <c r="R1972" t="s">
        <v>1851</v>
      </c>
      <c r="S1972" t="s">
        <v>1851</v>
      </c>
      <c r="T1972" t="s">
        <v>1851</v>
      </c>
      <c r="U1972" t="s">
        <v>5830</v>
      </c>
      <c r="V1972" t="s">
        <v>1851</v>
      </c>
      <c r="W1972" t="s">
        <v>1851</v>
      </c>
      <c r="X1972" s="1">
        <v>46203.821956018517</v>
      </c>
    </row>
    <row r="1973" spans="1:24">
      <c r="A1973">
        <v>1884</v>
      </c>
      <c r="B1973" t="s">
        <v>1859</v>
      </c>
      <c r="C1973" t="s">
        <v>1860</v>
      </c>
      <c r="D1973">
        <v>2103174</v>
      </c>
      <c r="E1973" t="s">
        <v>1885</v>
      </c>
      <c r="F1973">
        <v>1</v>
      </c>
      <c r="G1973" t="s">
        <v>254</v>
      </c>
      <c r="H1973" t="s">
        <v>3055</v>
      </c>
      <c r="I1973" t="s">
        <v>1887</v>
      </c>
      <c r="J1973">
        <v>1</v>
      </c>
      <c r="K1973" t="s">
        <v>1888</v>
      </c>
      <c r="L1973" s="1">
        <v>46203.821446759262</v>
      </c>
      <c r="M1973" s="1">
        <v>46203.822453703702</v>
      </c>
      <c r="N1973">
        <v>8741</v>
      </c>
      <c r="O1973" t="s">
        <v>1849</v>
      </c>
      <c r="P1973">
        <v>69</v>
      </c>
      <c r="Q1973">
        <v>6.9</v>
      </c>
      <c r="R1973" t="s">
        <v>5831</v>
      </c>
      <c r="S1973" t="s">
        <v>1851</v>
      </c>
      <c r="T1973" t="s">
        <v>1851</v>
      </c>
      <c r="U1973" t="s">
        <v>5832</v>
      </c>
      <c r="V1973" t="s">
        <v>1851</v>
      </c>
      <c r="W1973" t="s">
        <v>1851</v>
      </c>
      <c r="X1973" s="1">
        <v>46203.822453703702</v>
      </c>
    </row>
    <row r="1974" spans="1:24">
      <c r="A1974">
        <v>1885</v>
      </c>
      <c r="B1974" t="s">
        <v>1859</v>
      </c>
      <c r="C1974" t="s">
        <v>1860</v>
      </c>
      <c r="D1974">
        <v>4108809</v>
      </c>
      <c r="E1974" t="s">
        <v>1885</v>
      </c>
      <c r="F1974">
        <v>1</v>
      </c>
      <c r="G1974" t="s">
        <v>1693</v>
      </c>
      <c r="H1974" t="s">
        <v>2749</v>
      </c>
      <c r="I1974" t="s">
        <v>1887</v>
      </c>
      <c r="J1974">
        <v>1</v>
      </c>
      <c r="K1974" t="s">
        <v>1888</v>
      </c>
      <c r="L1974" s="1">
        <v>46203.822013888886</v>
      </c>
      <c r="M1974" s="1">
        <v>46203.822453703702</v>
      </c>
      <c r="N1974">
        <v>3851</v>
      </c>
      <c r="O1974" t="s">
        <v>1849</v>
      </c>
      <c r="P1974">
        <v>58</v>
      </c>
      <c r="Q1974">
        <v>5.8</v>
      </c>
      <c r="R1974" t="s">
        <v>5833</v>
      </c>
      <c r="S1974" t="s">
        <v>1851</v>
      </c>
      <c r="T1974" t="s">
        <v>1851</v>
      </c>
      <c r="U1974" t="s">
        <v>5834</v>
      </c>
      <c r="V1974" t="s">
        <v>1851</v>
      </c>
      <c r="W1974" t="s">
        <v>1851</v>
      </c>
      <c r="X1974" s="1">
        <v>46203.822453703702</v>
      </c>
    </row>
    <row r="1975" spans="1:24">
      <c r="A1975">
        <v>1886</v>
      </c>
      <c r="B1975" t="s">
        <v>1859</v>
      </c>
      <c r="C1975" t="s">
        <v>1860</v>
      </c>
      <c r="D1975">
        <v>4108809</v>
      </c>
      <c r="E1975" t="s">
        <v>1894</v>
      </c>
      <c r="F1975">
        <v>1</v>
      </c>
      <c r="G1975" t="s">
        <v>1693</v>
      </c>
      <c r="H1975" t="s">
        <v>1693</v>
      </c>
      <c r="I1975" t="s">
        <v>2752</v>
      </c>
      <c r="J1975">
        <v>0</v>
      </c>
      <c r="K1975" t="s">
        <v>2753</v>
      </c>
      <c r="L1975" s="1">
        <v>46203.822604166664</v>
      </c>
      <c r="M1975" s="1">
        <v>46203.822731481479</v>
      </c>
      <c r="N1975">
        <v>1071</v>
      </c>
      <c r="O1975" t="s">
        <v>1849</v>
      </c>
      <c r="P1975">
        <v>60</v>
      </c>
      <c r="Q1975">
        <v>6</v>
      </c>
      <c r="R1975" t="s">
        <v>1851</v>
      </c>
      <c r="S1975" t="s">
        <v>1851</v>
      </c>
      <c r="T1975" t="s">
        <v>1851</v>
      </c>
      <c r="U1975" t="s">
        <v>5835</v>
      </c>
      <c r="V1975" t="s">
        <v>1851</v>
      </c>
      <c r="W1975" t="s">
        <v>1851</v>
      </c>
      <c r="X1975" s="1">
        <v>46203.822731481479</v>
      </c>
    </row>
    <row r="1976" spans="1:24">
      <c r="A1976">
        <v>1887</v>
      </c>
      <c r="B1976" t="s">
        <v>1859</v>
      </c>
      <c r="C1976" t="s">
        <v>1860</v>
      </c>
      <c r="D1976">
        <v>2103174</v>
      </c>
      <c r="E1976" t="s">
        <v>1894</v>
      </c>
      <c r="F1976">
        <v>1</v>
      </c>
      <c r="G1976" t="s">
        <v>254</v>
      </c>
      <c r="H1976" t="s">
        <v>254</v>
      </c>
      <c r="I1976" t="s">
        <v>3064</v>
      </c>
      <c r="J1976">
        <v>0</v>
      </c>
      <c r="K1976" t="s">
        <v>3065</v>
      </c>
      <c r="L1976" s="1">
        <v>46203.822581018518</v>
      </c>
      <c r="M1976" s="1">
        <v>46203.822766203702</v>
      </c>
      <c r="N1976">
        <v>1576</v>
      </c>
      <c r="O1976" t="s">
        <v>1849</v>
      </c>
      <c r="P1976">
        <v>65</v>
      </c>
      <c r="Q1976">
        <v>6.5</v>
      </c>
      <c r="R1976" t="s">
        <v>1851</v>
      </c>
      <c r="S1976" t="s">
        <v>1851</v>
      </c>
      <c r="T1976" t="s">
        <v>1851</v>
      </c>
      <c r="U1976" t="s">
        <v>5836</v>
      </c>
      <c r="V1976" t="s">
        <v>1851</v>
      </c>
      <c r="W1976" t="s">
        <v>1851</v>
      </c>
      <c r="X1976" s="1">
        <v>46203.822766203702</v>
      </c>
    </row>
    <row r="1977" spans="1:24">
      <c r="A1977">
        <v>1888</v>
      </c>
      <c r="B1977" t="s">
        <v>1859</v>
      </c>
      <c r="C1977" t="s">
        <v>1860</v>
      </c>
      <c r="D1977">
        <v>4109203</v>
      </c>
      <c r="E1977" t="s">
        <v>1885</v>
      </c>
      <c r="F1977">
        <v>1</v>
      </c>
      <c r="G1977" t="s">
        <v>1600</v>
      </c>
      <c r="H1977" t="s">
        <v>2761</v>
      </c>
      <c r="I1977" t="s">
        <v>1887</v>
      </c>
      <c r="J1977">
        <v>1</v>
      </c>
      <c r="K1977" t="s">
        <v>1888</v>
      </c>
      <c r="L1977" s="1">
        <v>46203.822777777779</v>
      </c>
      <c r="M1977" s="1">
        <v>46203.82303240741</v>
      </c>
      <c r="N1977">
        <v>2260</v>
      </c>
      <c r="O1977" t="s">
        <v>1849</v>
      </c>
      <c r="P1977">
        <v>72</v>
      </c>
      <c r="Q1977">
        <v>7.2</v>
      </c>
      <c r="R1977" t="s">
        <v>5837</v>
      </c>
      <c r="S1977" t="s">
        <v>1851</v>
      </c>
      <c r="T1977" t="s">
        <v>1851</v>
      </c>
      <c r="U1977" t="s">
        <v>5838</v>
      </c>
      <c r="V1977" t="s">
        <v>1851</v>
      </c>
      <c r="W1977" t="s">
        <v>1851</v>
      </c>
      <c r="X1977" s="1">
        <v>46203.82303240741</v>
      </c>
    </row>
    <row r="1978" spans="1:24">
      <c r="A1978">
        <v>1889</v>
      </c>
      <c r="B1978" t="s">
        <v>1859</v>
      </c>
      <c r="C1978" t="s">
        <v>1860</v>
      </c>
      <c r="D1978">
        <v>4109203</v>
      </c>
      <c r="E1978" t="s">
        <v>1894</v>
      </c>
      <c r="F1978">
        <v>1</v>
      </c>
      <c r="G1978" t="s">
        <v>1600</v>
      </c>
      <c r="H1978" t="s">
        <v>2767</v>
      </c>
      <c r="I1978" t="s">
        <v>2768</v>
      </c>
      <c r="J1978">
        <v>1</v>
      </c>
      <c r="K1978" t="s">
        <v>2769</v>
      </c>
      <c r="L1978" s="1">
        <v>46203.823171296295</v>
      </c>
      <c r="M1978" s="1">
        <v>46203.823298611111</v>
      </c>
      <c r="N1978">
        <v>1059</v>
      </c>
      <c r="O1978" t="s">
        <v>1849</v>
      </c>
      <c r="P1978">
        <v>73</v>
      </c>
      <c r="Q1978">
        <v>7.3</v>
      </c>
      <c r="R1978" t="s">
        <v>1851</v>
      </c>
      <c r="S1978" t="s">
        <v>1851</v>
      </c>
      <c r="T1978" t="s">
        <v>1851</v>
      </c>
      <c r="U1978" t="s">
        <v>5839</v>
      </c>
      <c r="V1978" t="s">
        <v>1851</v>
      </c>
      <c r="W1978" t="s">
        <v>1851</v>
      </c>
      <c r="X1978" s="1">
        <v>46203.823298611111</v>
      </c>
    </row>
    <row r="1979" spans="1:24">
      <c r="A1979">
        <v>1890</v>
      </c>
      <c r="B1979" t="s">
        <v>1859</v>
      </c>
      <c r="C1979" t="s">
        <v>1860</v>
      </c>
      <c r="D1979">
        <v>3115409</v>
      </c>
      <c r="E1979" t="s">
        <v>1885</v>
      </c>
      <c r="F1979">
        <v>1</v>
      </c>
      <c r="G1979" t="s">
        <v>923</v>
      </c>
      <c r="H1979" t="s">
        <v>2593</v>
      </c>
      <c r="I1979" t="s">
        <v>1887</v>
      </c>
      <c r="J1979">
        <v>1</v>
      </c>
      <c r="K1979" t="s">
        <v>1888</v>
      </c>
      <c r="L1979" s="1">
        <v>46203.821863425925</v>
      </c>
      <c r="M1979" s="1">
        <v>46203.82402777778</v>
      </c>
      <c r="N1979">
        <v>18713</v>
      </c>
      <c r="O1979" t="s">
        <v>1854</v>
      </c>
      <c r="R1979" t="s">
        <v>5840</v>
      </c>
      <c r="S1979" t="s">
        <v>1851</v>
      </c>
      <c r="T1979" t="s">
        <v>1851</v>
      </c>
      <c r="U1979" t="s">
        <v>5841</v>
      </c>
      <c r="V1979" t="s">
        <v>1854</v>
      </c>
      <c r="W1979" t="s">
        <v>1851</v>
      </c>
      <c r="X1979" s="1">
        <v>46203.82402777778</v>
      </c>
    </row>
    <row r="1980" spans="1:24">
      <c r="A1980">
        <v>1891</v>
      </c>
      <c r="B1980" t="s">
        <v>1859</v>
      </c>
      <c r="C1980" t="s">
        <v>1860</v>
      </c>
      <c r="D1980">
        <v>2103406</v>
      </c>
      <c r="E1980" t="s">
        <v>1885</v>
      </c>
      <c r="F1980">
        <v>1</v>
      </c>
      <c r="G1980" t="s">
        <v>395</v>
      </c>
      <c r="H1980" t="s">
        <v>3070</v>
      </c>
      <c r="I1980" t="s">
        <v>1887</v>
      </c>
      <c r="J1980">
        <v>1</v>
      </c>
      <c r="K1980" t="s">
        <v>1888</v>
      </c>
      <c r="L1980" s="1">
        <v>46203.822812500002</v>
      </c>
      <c r="M1980" s="1">
        <v>46203.824976851851</v>
      </c>
      <c r="N1980">
        <v>18727</v>
      </c>
      <c r="O1980" t="s">
        <v>1854</v>
      </c>
      <c r="R1980" t="s">
        <v>5842</v>
      </c>
      <c r="S1980" t="s">
        <v>1851</v>
      </c>
      <c r="T1980" t="s">
        <v>1851</v>
      </c>
      <c r="U1980" t="s">
        <v>5843</v>
      </c>
      <c r="V1980" t="s">
        <v>1854</v>
      </c>
      <c r="W1980" t="s">
        <v>1851</v>
      </c>
      <c r="X1980" s="1">
        <v>46203.824976851851</v>
      </c>
    </row>
    <row r="1981" spans="1:24">
      <c r="A1981">
        <v>1892</v>
      </c>
      <c r="B1981" t="s">
        <v>1859</v>
      </c>
      <c r="C1981" t="s">
        <v>1860</v>
      </c>
      <c r="D1981">
        <v>4109401</v>
      </c>
      <c r="E1981" t="s">
        <v>1885</v>
      </c>
      <c r="F1981">
        <v>1</v>
      </c>
      <c r="G1981" t="s">
        <v>1792</v>
      </c>
      <c r="H1981" t="s">
        <v>2774</v>
      </c>
      <c r="I1981" t="s">
        <v>1887</v>
      </c>
      <c r="J1981">
        <v>1</v>
      </c>
      <c r="K1981" t="s">
        <v>1888</v>
      </c>
      <c r="L1981" s="1">
        <v>46203.823333333334</v>
      </c>
      <c r="M1981" s="1">
        <v>46203.825497685182</v>
      </c>
      <c r="N1981">
        <v>18660</v>
      </c>
      <c r="O1981" t="s">
        <v>1854</v>
      </c>
      <c r="R1981" t="s">
        <v>5844</v>
      </c>
      <c r="S1981" t="s">
        <v>1851</v>
      </c>
      <c r="T1981" t="s">
        <v>1851</v>
      </c>
      <c r="U1981" t="s">
        <v>5845</v>
      </c>
      <c r="V1981" t="s">
        <v>1854</v>
      </c>
      <c r="W1981" t="s">
        <v>1851</v>
      </c>
      <c r="X1981" s="1">
        <v>46203.825497685182</v>
      </c>
    </row>
    <row r="1982" spans="1:24">
      <c r="A1982">
        <v>1893</v>
      </c>
      <c r="B1982" t="s">
        <v>1859</v>
      </c>
      <c r="C1982" t="s">
        <v>1860</v>
      </c>
      <c r="D1982">
        <v>2103406</v>
      </c>
      <c r="E1982" t="s">
        <v>1885</v>
      </c>
      <c r="F1982">
        <v>2</v>
      </c>
      <c r="G1982" t="s">
        <v>395</v>
      </c>
      <c r="H1982" t="s">
        <v>3070</v>
      </c>
      <c r="I1982" t="s">
        <v>1887</v>
      </c>
      <c r="J1982">
        <v>1</v>
      </c>
      <c r="K1982" t="s">
        <v>1888</v>
      </c>
      <c r="L1982" s="1">
        <v>46203.825162037036</v>
      </c>
      <c r="M1982" s="1">
        <v>46203.825509259259</v>
      </c>
      <c r="N1982">
        <v>3015</v>
      </c>
      <c r="O1982" t="s">
        <v>1849</v>
      </c>
      <c r="P1982">
        <v>70</v>
      </c>
      <c r="Q1982">
        <v>7</v>
      </c>
      <c r="R1982" t="s">
        <v>5846</v>
      </c>
      <c r="S1982" t="s">
        <v>1851</v>
      </c>
      <c r="T1982" t="s">
        <v>1851</v>
      </c>
      <c r="U1982" t="s">
        <v>5843</v>
      </c>
      <c r="V1982" t="s">
        <v>1851</v>
      </c>
      <c r="W1982" t="s">
        <v>1851</v>
      </c>
      <c r="X1982" s="1">
        <v>46203.825509259259</v>
      </c>
    </row>
    <row r="1983" spans="1:24">
      <c r="A1983">
        <v>1894</v>
      </c>
      <c r="B1983" t="s">
        <v>1859</v>
      </c>
      <c r="C1983" t="s">
        <v>1860</v>
      </c>
      <c r="D1983">
        <v>2103406</v>
      </c>
      <c r="E1983" t="s">
        <v>1894</v>
      </c>
      <c r="F1983">
        <v>1</v>
      </c>
      <c r="G1983" t="s">
        <v>395</v>
      </c>
      <c r="H1983" t="s">
        <v>395</v>
      </c>
      <c r="I1983" t="s">
        <v>3073</v>
      </c>
      <c r="J1983">
        <v>0</v>
      </c>
      <c r="K1983" t="s">
        <v>3074</v>
      </c>
      <c r="L1983" s="1">
        <v>46203.825659722221</v>
      </c>
      <c r="M1983" s="1">
        <v>46203.82576388889</v>
      </c>
      <c r="N1983">
        <v>863</v>
      </c>
      <c r="O1983" t="s">
        <v>1849</v>
      </c>
      <c r="P1983">
        <v>70</v>
      </c>
      <c r="Q1983">
        <v>7</v>
      </c>
      <c r="R1983" t="s">
        <v>1851</v>
      </c>
      <c r="S1983" t="s">
        <v>1851</v>
      </c>
      <c r="T1983" t="s">
        <v>1851</v>
      </c>
      <c r="U1983" t="s">
        <v>5847</v>
      </c>
      <c r="V1983" t="s">
        <v>1851</v>
      </c>
      <c r="W1983" t="s">
        <v>1851</v>
      </c>
      <c r="X1983" s="1">
        <v>46203.82576388889</v>
      </c>
    </row>
    <row r="1984" spans="1:24">
      <c r="A1984">
        <v>1895</v>
      </c>
      <c r="B1984" t="s">
        <v>1859</v>
      </c>
      <c r="C1984" t="s">
        <v>1860</v>
      </c>
      <c r="D1984">
        <v>3115409</v>
      </c>
      <c r="E1984" t="s">
        <v>1885</v>
      </c>
      <c r="F1984">
        <v>2</v>
      </c>
      <c r="G1984" t="s">
        <v>923</v>
      </c>
      <c r="H1984" t="s">
        <v>2593</v>
      </c>
      <c r="I1984" t="s">
        <v>1887</v>
      </c>
      <c r="J1984">
        <v>1</v>
      </c>
      <c r="K1984" t="s">
        <v>1888</v>
      </c>
      <c r="L1984" s="1">
        <v>46203.824247685188</v>
      </c>
      <c r="M1984" s="1">
        <v>46203.826365740744</v>
      </c>
      <c r="N1984">
        <v>18334</v>
      </c>
      <c r="O1984" t="s">
        <v>1854</v>
      </c>
      <c r="R1984" t="s">
        <v>5848</v>
      </c>
      <c r="S1984" t="s">
        <v>1851</v>
      </c>
      <c r="T1984" t="s">
        <v>1851</v>
      </c>
      <c r="U1984" t="s">
        <v>5841</v>
      </c>
      <c r="V1984" t="s">
        <v>1854</v>
      </c>
      <c r="W1984" t="s">
        <v>1851</v>
      </c>
      <c r="X1984" s="1">
        <v>46203.826365740744</v>
      </c>
    </row>
    <row r="1985" spans="1:24">
      <c r="A1985">
        <v>1896</v>
      </c>
      <c r="B1985" t="s">
        <v>1859</v>
      </c>
      <c r="C1985" t="s">
        <v>1860</v>
      </c>
      <c r="D1985">
        <v>3115409</v>
      </c>
      <c r="E1985" t="s">
        <v>1885</v>
      </c>
      <c r="F1985">
        <v>3</v>
      </c>
      <c r="G1985" t="s">
        <v>923</v>
      </c>
      <c r="H1985" t="s">
        <v>2593</v>
      </c>
      <c r="I1985" t="s">
        <v>1887</v>
      </c>
      <c r="J1985">
        <v>1</v>
      </c>
      <c r="K1985" t="s">
        <v>1888</v>
      </c>
      <c r="L1985" s="1">
        <v>46203.82671296296</v>
      </c>
      <c r="M1985" s="1">
        <v>46203.826805555553</v>
      </c>
      <c r="N1985">
        <v>727</v>
      </c>
      <c r="O1985" t="s">
        <v>1849</v>
      </c>
      <c r="P1985">
        <v>92</v>
      </c>
      <c r="Q1985">
        <v>9.1999999999999993</v>
      </c>
      <c r="R1985" t="s">
        <v>5849</v>
      </c>
      <c r="S1985" t="s">
        <v>1851</v>
      </c>
      <c r="T1985" t="s">
        <v>1851</v>
      </c>
      <c r="U1985" t="s">
        <v>5841</v>
      </c>
      <c r="V1985" t="s">
        <v>1851</v>
      </c>
      <c r="W1985" t="s">
        <v>1851</v>
      </c>
      <c r="X1985" s="1">
        <v>46203.826805555553</v>
      </c>
    </row>
    <row r="1986" spans="1:24">
      <c r="A1986">
        <v>1897</v>
      </c>
      <c r="B1986" t="s">
        <v>1859</v>
      </c>
      <c r="C1986" t="s">
        <v>1860</v>
      </c>
      <c r="D1986">
        <v>3115409</v>
      </c>
      <c r="E1986" t="s">
        <v>1894</v>
      </c>
      <c r="F1986">
        <v>1</v>
      </c>
      <c r="G1986" t="s">
        <v>923</v>
      </c>
      <c r="H1986" t="s">
        <v>923</v>
      </c>
      <c r="I1986" t="s">
        <v>2596</v>
      </c>
      <c r="J1986">
        <v>0</v>
      </c>
      <c r="K1986" t="s">
        <v>2597</v>
      </c>
      <c r="L1986" s="1">
        <v>46203.826944444445</v>
      </c>
      <c r="M1986" s="1">
        <v>46203.827152777776</v>
      </c>
      <c r="N1986">
        <v>1815</v>
      </c>
      <c r="O1986" t="s">
        <v>1849</v>
      </c>
      <c r="P1986">
        <v>93</v>
      </c>
      <c r="Q1986">
        <v>9.3000000000000007</v>
      </c>
      <c r="R1986" t="s">
        <v>1851</v>
      </c>
      <c r="S1986" t="s">
        <v>1851</v>
      </c>
      <c r="T1986" t="s">
        <v>1851</v>
      </c>
      <c r="U1986" t="s">
        <v>5850</v>
      </c>
      <c r="V1986" t="s">
        <v>1851</v>
      </c>
      <c r="W1986" t="s">
        <v>1851</v>
      </c>
      <c r="X1986" s="1">
        <v>46203.827152777776</v>
      </c>
    </row>
    <row r="1987" spans="1:24">
      <c r="A1987">
        <v>1898</v>
      </c>
      <c r="B1987" t="s">
        <v>1859</v>
      </c>
      <c r="C1987" t="s">
        <v>1860</v>
      </c>
      <c r="D1987">
        <v>3115607</v>
      </c>
      <c r="E1987" t="s">
        <v>1885</v>
      </c>
      <c r="F1987">
        <v>1</v>
      </c>
      <c r="G1987" t="s">
        <v>1144</v>
      </c>
      <c r="H1987" t="s">
        <v>2602</v>
      </c>
      <c r="I1987" t="s">
        <v>1887</v>
      </c>
      <c r="J1987">
        <v>1</v>
      </c>
      <c r="K1987" t="s">
        <v>1888</v>
      </c>
      <c r="L1987" s="1">
        <v>46203.827187499999</v>
      </c>
      <c r="M1987" s="1">
        <v>46203.827511574076</v>
      </c>
      <c r="N1987">
        <v>2803</v>
      </c>
      <c r="O1987" t="s">
        <v>1849</v>
      </c>
      <c r="P1987">
        <v>77</v>
      </c>
      <c r="Q1987">
        <v>7.7</v>
      </c>
      <c r="R1987" t="s">
        <v>5851</v>
      </c>
      <c r="S1987" t="s">
        <v>1851</v>
      </c>
      <c r="T1987" t="s">
        <v>1851</v>
      </c>
      <c r="U1987" t="s">
        <v>5852</v>
      </c>
      <c r="V1987" t="s">
        <v>1851</v>
      </c>
      <c r="W1987" t="s">
        <v>1851</v>
      </c>
      <c r="X1987" s="1">
        <v>46203.827511574076</v>
      </c>
    </row>
    <row r="1988" spans="1:24">
      <c r="A1988">
        <v>1899</v>
      </c>
      <c r="B1988" t="s">
        <v>1859</v>
      </c>
      <c r="C1988" t="s">
        <v>1860</v>
      </c>
      <c r="D1988">
        <v>4109401</v>
      </c>
      <c r="E1988" t="s">
        <v>1885</v>
      </c>
      <c r="F1988">
        <v>2</v>
      </c>
      <c r="G1988" t="s">
        <v>1792</v>
      </c>
      <c r="H1988" t="s">
        <v>2774</v>
      </c>
      <c r="I1988" t="s">
        <v>1887</v>
      </c>
      <c r="J1988">
        <v>1</v>
      </c>
      <c r="K1988" t="s">
        <v>1888</v>
      </c>
      <c r="L1988" s="1">
        <v>46203.825682870367</v>
      </c>
      <c r="M1988" s="1">
        <v>46203.8278125</v>
      </c>
      <c r="N1988">
        <v>18353</v>
      </c>
      <c r="O1988" t="s">
        <v>1854</v>
      </c>
      <c r="R1988" t="s">
        <v>5853</v>
      </c>
      <c r="S1988" t="s">
        <v>1851</v>
      </c>
      <c r="T1988" t="s">
        <v>1851</v>
      </c>
      <c r="U1988" t="s">
        <v>5845</v>
      </c>
      <c r="V1988" t="s">
        <v>1854</v>
      </c>
      <c r="W1988" t="s">
        <v>1851</v>
      </c>
      <c r="X1988" s="1">
        <v>46203.8278125</v>
      </c>
    </row>
    <row r="1989" spans="1:24">
      <c r="A1989">
        <v>1900</v>
      </c>
      <c r="B1989" t="s">
        <v>1859</v>
      </c>
      <c r="C1989" t="s">
        <v>1860</v>
      </c>
      <c r="D1989">
        <v>3115607</v>
      </c>
      <c r="E1989" t="s">
        <v>1894</v>
      </c>
      <c r="F1989">
        <v>1</v>
      </c>
      <c r="G1989" t="s">
        <v>1144</v>
      </c>
      <c r="H1989" t="s">
        <v>1144</v>
      </c>
      <c r="I1989" t="s">
        <v>2606</v>
      </c>
      <c r="J1989">
        <v>0</v>
      </c>
      <c r="K1989" t="s">
        <v>2607</v>
      </c>
      <c r="L1989" s="1">
        <v>46203.827662037038</v>
      </c>
      <c r="M1989" s="1">
        <v>46203.827824074076</v>
      </c>
      <c r="N1989">
        <v>1364</v>
      </c>
      <c r="O1989" t="s">
        <v>1849</v>
      </c>
      <c r="P1989">
        <v>82</v>
      </c>
      <c r="Q1989">
        <v>8.1999999999999993</v>
      </c>
      <c r="R1989" t="s">
        <v>1851</v>
      </c>
      <c r="S1989" t="s">
        <v>1851</v>
      </c>
      <c r="T1989" t="s">
        <v>1851</v>
      </c>
      <c r="U1989" t="s">
        <v>5854</v>
      </c>
      <c r="V1989" t="s">
        <v>1851</v>
      </c>
      <c r="W1989" t="s">
        <v>1851</v>
      </c>
      <c r="X1989" s="1">
        <v>46203.827824074076</v>
      </c>
    </row>
    <row r="1990" spans="1:24">
      <c r="A1990">
        <v>1901</v>
      </c>
      <c r="B1990" t="s">
        <v>1859</v>
      </c>
      <c r="C1990" t="s">
        <v>1860</v>
      </c>
      <c r="D1990">
        <v>2105104</v>
      </c>
      <c r="E1990" t="s">
        <v>1885</v>
      </c>
      <c r="F1990">
        <v>1</v>
      </c>
      <c r="G1990" t="s">
        <v>734</v>
      </c>
      <c r="H1990" t="s">
        <v>3079</v>
      </c>
      <c r="I1990" t="s">
        <v>1887</v>
      </c>
      <c r="J1990">
        <v>1</v>
      </c>
      <c r="K1990" t="s">
        <v>1888</v>
      </c>
      <c r="L1990" s="1">
        <v>46203.825810185182</v>
      </c>
      <c r="M1990" s="1">
        <v>46203.827974537038</v>
      </c>
      <c r="N1990">
        <v>18721</v>
      </c>
      <c r="O1990" t="s">
        <v>1854</v>
      </c>
      <c r="R1990" t="s">
        <v>5855</v>
      </c>
      <c r="S1990" t="s">
        <v>1851</v>
      </c>
      <c r="T1990" t="s">
        <v>1851</v>
      </c>
      <c r="U1990" t="s">
        <v>5856</v>
      </c>
      <c r="V1990" t="s">
        <v>1854</v>
      </c>
      <c r="W1990" t="s">
        <v>1851</v>
      </c>
      <c r="X1990" s="1">
        <v>46203.827974537038</v>
      </c>
    </row>
    <row r="1991" spans="1:24">
      <c r="A1991">
        <v>1902</v>
      </c>
      <c r="B1991" t="s">
        <v>1859</v>
      </c>
      <c r="C1991" t="s">
        <v>1860</v>
      </c>
      <c r="D1991">
        <v>2105104</v>
      </c>
      <c r="E1991" t="s">
        <v>1885</v>
      </c>
      <c r="F1991">
        <v>2</v>
      </c>
      <c r="G1991" t="s">
        <v>734</v>
      </c>
      <c r="H1991" t="s">
        <v>3079</v>
      </c>
      <c r="I1991" t="s">
        <v>1887</v>
      </c>
      <c r="J1991">
        <v>1</v>
      </c>
      <c r="K1991" t="s">
        <v>1888</v>
      </c>
      <c r="L1991" s="1">
        <v>46203.8281712963</v>
      </c>
      <c r="M1991" s="1">
        <v>46203.828460648147</v>
      </c>
      <c r="N1991">
        <v>2511</v>
      </c>
      <c r="O1991" t="s">
        <v>1849</v>
      </c>
      <c r="P1991">
        <v>65</v>
      </c>
      <c r="Q1991">
        <v>6.5</v>
      </c>
      <c r="R1991" t="s">
        <v>5857</v>
      </c>
      <c r="S1991" t="s">
        <v>1851</v>
      </c>
      <c r="T1991" t="s">
        <v>1851</v>
      </c>
      <c r="U1991" t="s">
        <v>5856</v>
      </c>
      <c r="V1991" t="s">
        <v>1851</v>
      </c>
      <c r="W1991" t="s">
        <v>1851</v>
      </c>
      <c r="X1991" s="1">
        <v>46203.828460648147</v>
      </c>
    </row>
    <row r="1992" spans="1:24">
      <c r="A1992">
        <v>1903</v>
      </c>
      <c r="B1992" t="s">
        <v>1859</v>
      </c>
      <c r="C1992" t="s">
        <v>1860</v>
      </c>
      <c r="D1992">
        <v>2105104</v>
      </c>
      <c r="E1992" t="s">
        <v>1894</v>
      </c>
      <c r="F1992">
        <v>1</v>
      </c>
      <c r="G1992" t="s">
        <v>734</v>
      </c>
      <c r="H1992" t="s">
        <v>734</v>
      </c>
      <c r="I1992" t="s">
        <v>3085</v>
      </c>
      <c r="J1992">
        <v>0</v>
      </c>
      <c r="K1992" t="s">
        <v>3086</v>
      </c>
      <c r="L1992" s="1">
        <v>46203.828587962962</v>
      </c>
      <c r="M1992" s="1">
        <v>46203.828703703701</v>
      </c>
      <c r="N1992">
        <v>994</v>
      </c>
      <c r="O1992" t="s">
        <v>1849</v>
      </c>
      <c r="P1992">
        <v>68</v>
      </c>
      <c r="Q1992">
        <v>6.8</v>
      </c>
      <c r="R1992" t="s">
        <v>1851</v>
      </c>
      <c r="S1992" t="s">
        <v>1851</v>
      </c>
      <c r="T1992" t="s">
        <v>1851</v>
      </c>
      <c r="U1992" t="s">
        <v>5858</v>
      </c>
      <c r="V1992" t="s">
        <v>1851</v>
      </c>
      <c r="W1992" t="s">
        <v>1851</v>
      </c>
      <c r="X1992" s="1">
        <v>46203.828703703701</v>
      </c>
    </row>
    <row r="1993" spans="1:24">
      <c r="A1993">
        <v>1904</v>
      </c>
      <c r="B1993" t="s">
        <v>1859</v>
      </c>
      <c r="C1993" t="s">
        <v>1860</v>
      </c>
      <c r="D1993">
        <v>3115805</v>
      </c>
      <c r="E1993" t="s">
        <v>1885</v>
      </c>
      <c r="F1993">
        <v>1</v>
      </c>
      <c r="G1993" t="s">
        <v>1198</v>
      </c>
      <c r="H1993" t="s">
        <v>2613</v>
      </c>
      <c r="I1993" t="s">
        <v>1887</v>
      </c>
      <c r="J1993">
        <v>1</v>
      </c>
      <c r="K1993" t="s">
        <v>1888</v>
      </c>
      <c r="L1993" s="1">
        <v>46203.827870370369</v>
      </c>
      <c r="M1993" s="1">
        <v>46203.829201388886</v>
      </c>
      <c r="N1993">
        <v>11545</v>
      </c>
      <c r="O1993" t="s">
        <v>1849</v>
      </c>
      <c r="P1993">
        <v>60</v>
      </c>
      <c r="Q1993">
        <v>6</v>
      </c>
      <c r="R1993" t="s">
        <v>5859</v>
      </c>
      <c r="S1993" t="s">
        <v>1851</v>
      </c>
      <c r="T1993" t="s">
        <v>1851</v>
      </c>
      <c r="U1993" t="s">
        <v>5860</v>
      </c>
      <c r="V1993" t="s">
        <v>1851</v>
      </c>
      <c r="W1993" t="s">
        <v>1851</v>
      </c>
      <c r="X1993" s="1">
        <v>46203.829201388886</v>
      </c>
    </row>
    <row r="1994" spans="1:24">
      <c r="A1994">
        <v>1905</v>
      </c>
      <c r="B1994" t="s">
        <v>1859</v>
      </c>
      <c r="C1994" t="s">
        <v>1860</v>
      </c>
      <c r="D1994">
        <v>3115805</v>
      </c>
      <c r="E1994" t="s">
        <v>1894</v>
      </c>
      <c r="F1994">
        <v>1</v>
      </c>
      <c r="G1994" t="s">
        <v>1198</v>
      </c>
      <c r="H1994" t="s">
        <v>2622</v>
      </c>
      <c r="I1994" t="s">
        <v>2623</v>
      </c>
      <c r="J1994">
        <v>1</v>
      </c>
      <c r="K1994" t="s">
        <v>2624</v>
      </c>
      <c r="L1994" s="1">
        <v>46203.829351851855</v>
      </c>
      <c r="M1994" s="1">
        <v>46203.829467592594</v>
      </c>
      <c r="N1994">
        <v>995</v>
      </c>
      <c r="O1994" t="s">
        <v>1849</v>
      </c>
      <c r="P1994">
        <v>61</v>
      </c>
      <c r="Q1994">
        <v>6.1</v>
      </c>
      <c r="R1994" t="s">
        <v>1851</v>
      </c>
      <c r="S1994" t="s">
        <v>1851</v>
      </c>
      <c r="T1994" t="s">
        <v>1851</v>
      </c>
      <c r="U1994" t="s">
        <v>5861</v>
      </c>
      <c r="V1994" t="s">
        <v>1851</v>
      </c>
      <c r="W1994" t="s">
        <v>1851</v>
      </c>
      <c r="X1994" s="1">
        <v>46203.829467592594</v>
      </c>
    </row>
    <row r="1995" spans="1:24">
      <c r="A1995">
        <v>1906</v>
      </c>
      <c r="B1995" t="s">
        <v>1859</v>
      </c>
      <c r="C1995" t="s">
        <v>1860</v>
      </c>
      <c r="D1995">
        <v>2105203</v>
      </c>
      <c r="E1995" t="s">
        <v>1885</v>
      </c>
      <c r="F1995">
        <v>1</v>
      </c>
      <c r="G1995" t="s">
        <v>732</v>
      </c>
      <c r="H1995" t="s">
        <v>3106</v>
      </c>
      <c r="I1995" t="s">
        <v>1887</v>
      </c>
      <c r="J1995">
        <v>1</v>
      </c>
      <c r="K1995" t="s">
        <v>1888</v>
      </c>
      <c r="L1995" s="1">
        <v>46203.828750000001</v>
      </c>
      <c r="M1995" s="1">
        <v>46203.829560185186</v>
      </c>
      <c r="N1995">
        <v>6974</v>
      </c>
      <c r="O1995" t="s">
        <v>1849</v>
      </c>
      <c r="P1995">
        <v>69</v>
      </c>
      <c r="Q1995">
        <v>6.9</v>
      </c>
      <c r="R1995" t="s">
        <v>5862</v>
      </c>
      <c r="S1995" t="s">
        <v>1851</v>
      </c>
      <c r="T1995" t="s">
        <v>1851</v>
      </c>
      <c r="U1995" t="s">
        <v>5863</v>
      </c>
      <c r="V1995" t="s">
        <v>1851</v>
      </c>
      <c r="W1995" t="s">
        <v>1851</v>
      </c>
      <c r="X1995" s="1">
        <v>46203.829560185186</v>
      </c>
    </row>
    <row r="1996" spans="1:24">
      <c r="A1996">
        <v>1907</v>
      </c>
      <c r="B1996" t="s">
        <v>1859</v>
      </c>
      <c r="C1996" t="s">
        <v>1860</v>
      </c>
      <c r="D1996">
        <v>2105203</v>
      </c>
      <c r="E1996" t="s">
        <v>1894</v>
      </c>
      <c r="F1996">
        <v>1</v>
      </c>
      <c r="G1996" t="s">
        <v>732</v>
      </c>
      <c r="H1996" t="s">
        <v>732</v>
      </c>
      <c r="I1996" t="s">
        <v>3112</v>
      </c>
      <c r="J1996">
        <v>0</v>
      </c>
      <c r="K1996" t="s">
        <v>3113</v>
      </c>
      <c r="L1996" s="1">
        <v>46203.829710648148</v>
      </c>
      <c r="M1996" s="1">
        <v>46203.829884259256</v>
      </c>
      <c r="N1996">
        <v>1558</v>
      </c>
      <c r="O1996" t="s">
        <v>1849</v>
      </c>
      <c r="P1996">
        <v>65</v>
      </c>
      <c r="Q1996">
        <v>6.5</v>
      </c>
      <c r="R1996" t="s">
        <v>1851</v>
      </c>
      <c r="S1996" t="s">
        <v>1851</v>
      </c>
      <c r="T1996" t="s">
        <v>1851</v>
      </c>
      <c r="U1996" t="s">
        <v>5864</v>
      </c>
      <c r="V1996" t="s">
        <v>1851</v>
      </c>
      <c r="W1996" t="s">
        <v>1851</v>
      </c>
      <c r="X1996" s="1">
        <v>46203.829884259256</v>
      </c>
    </row>
    <row r="1997" spans="1:24">
      <c r="A1997">
        <v>1908</v>
      </c>
      <c r="B1997" t="s">
        <v>1859</v>
      </c>
      <c r="C1997" t="s">
        <v>1860</v>
      </c>
      <c r="D1997">
        <v>2106631</v>
      </c>
      <c r="E1997" t="s">
        <v>1885</v>
      </c>
      <c r="F1997">
        <v>1</v>
      </c>
      <c r="G1997" t="s">
        <v>615</v>
      </c>
      <c r="H1997" t="s">
        <v>3122</v>
      </c>
      <c r="I1997" t="s">
        <v>1887</v>
      </c>
      <c r="J1997">
        <v>1</v>
      </c>
      <c r="K1997" t="s">
        <v>1888</v>
      </c>
      <c r="L1997" s="1">
        <v>46203.829930555556</v>
      </c>
      <c r="M1997" s="1">
        <v>46203.830266203702</v>
      </c>
      <c r="N1997">
        <v>2912</v>
      </c>
      <c r="O1997" t="s">
        <v>1849</v>
      </c>
      <c r="P1997">
        <v>60</v>
      </c>
      <c r="Q1997">
        <v>6</v>
      </c>
      <c r="R1997" t="s">
        <v>5865</v>
      </c>
      <c r="S1997" t="s">
        <v>1851</v>
      </c>
      <c r="T1997" t="s">
        <v>1851</v>
      </c>
      <c r="U1997" t="s">
        <v>5866</v>
      </c>
      <c r="V1997" t="s">
        <v>1851</v>
      </c>
      <c r="W1997" t="s">
        <v>1851</v>
      </c>
      <c r="X1997" s="1">
        <v>46203.830266203702</v>
      </c>
    </row>
    <row r="1998" spans="1:24">
      <c r="A1998">
        <v>1909</v>
      </c>
      <c r="B1998" t="s">
        <v>1859</v>
      </c>
      <c r="C1998" t="s">
        <v>1860</v>
      </c>
      <c r="D1998">
        <v>4109401</v>
      </c>
      <c r="E1998" t="s">
        <v>1885</v>
      </c>
      <c r="F1998">
        <v>3</v>
      </c>
      <c r="G1998" t="s">
        <v>1792</v>
      </c>
      <c r="H1998" t="s">
        <v>2774</v>
      </c>
      <c r="I1998" t="s">
        <v>1887</v>
      </c>
      <c r="J1998">
        <v>1</v>
      </c>
      <c r="K1998" t="s">
        <v>1888</v>
      </c>
      <c r="L1998" s="1">
        <v>46203.828217592592</v>
      </c>
      <c r="M1998" s="1">
        <v>46203.830335648148</v>
      </c>
      <c r="N1998">
        <v>18355</v>
      </c>
      <c r="O1998" t="s">
        <v>1854</v>
      </c>
      <c r="R1998" t="s">
        <v>5867</v>
      </c>
      <c r="S1998" t="s">
        <v>1851</v>
      </c>
      <c r="T1998" t="s">
        <v>1851</v>
      </c>
      <c r="U1998" t="s">
        <v>5845</v>
      </c>
      <c r="V1998" t="s">
        <v>1854</v>
      </c>
      <c r="W1998" t="s">
        <v>1851</v>
      </c>
      <c r="X1998" s="1">
        <v>46203.830335648148</v>
      </c>
    </row>
    <row r="1999" spans="1:24">
      <c r="A1999">
        <v>1910</v>
      </c>
      <c r="B1999" t="s">
        <v>1859</v>
      </c>
      <c r="C1999" t="s">
        <v>1860</v>
      </c>
      <c r="D1999">
        <v>2106631</v>
      </c>
      <c r="E1999" t="s">
        <v>1894</v>
      </c>
      <c r="F1999">
        <v>1</v>
      </c>
      <c r="G1999" t="s">
        <v>615</v>
      </c>
      <c r="H1999" t="s">
        <v>615</v>
      </c>
      <c r="I1999" t="s">
        <v>3131</v>
      </c>
      <c r="J1999">
        <v>0</v>
      </c>
      <c r="K1999" t="s">
        <v>3132</v>
      </c>
      <c r="L1999" s="1">
        <v>46203.830393518518</v>
      </c>
      <c r="M1999" s="1">
        <v>46203.830497685187</v>
      </c>
      <c r="N1999">
        <v>959</v>
      </c>
      <c r="O1999" t="s">
        <v>1849</v>
      </c>
      <c r="P1999">
        <v>66</v>
      </c>
      <c r="Q1999">
        <v>6.6</v>
      </c>
      <c r="R1999" t="s">
        <v>1851</v>
      </c>
      <c r="S1999" t="s">
        <v>1851</v>
      </c>
      <c r="T1999" t="s">
        <v>1851</v>
      </c>
      <c r="U1999" t="s">
        <v>5868</v>
      </c>
      <c r="V1999" t="s">
        <v>1851</v>
      </c>
      <c r="W1999" t="s">
        <v>1851</v>
      </c>
      <c r="X1999" s="1">
        <v>46203.830497685187</v>
      </c>
    </row>
    <row r="2000" spans="1:24">
      <c r="A2000">
        <v>1911</v>
      </c>
      <c r="B2000" t="s">
        <v>1859</v>
      </c>
      <c r="C2000" t="s">
        <v>1860</v>
      </c>
      <c r="D2000">
        <v>4109401</v>
      </c>
      <c r="E2000" t="s">
        <v>1894</v>
      </c>
      <c r="F2000">
        <v>1</v>
      </c>
      <c r="G2000" t="s">
        <v>1792</v>
      </c>
      <c r="H2000" t="s">
        <v>1792</v>
      </c>
      <c r="I2000" t="s">
        <v>2780</v>
      </c>
      <c r="J2000">
        <v>0</v>
      </c>
      <c r="K2000" t="s">
        <v>2781</v>
      </c>
      <c r="L2000" s="1">
        <v>46203.830474537041</v>
      </c>
      <c r="M2000" s="1">
        <v>46203.830520833333</v>
      </c>
      <c r="N2000">
        <v>425</v>
      </c>
      <c r="O2000" t="s">
        <v>1849</v>
      </c>
      <c r="P2000">
        <v>73</v>
      </c>
      <c r="Q2000">
        <v>7.3</v>
      </c>
      <c r="R2000" t="s">
        <v>1851</v>
      </c>
      <c r="S2000" t="s">
        <v>1851</v>
      </c>
      <c r="T2000" t="s">
        <v>1851</v>
      </c>
      <c r="U2000" t="s">
        <v>5869</v>
      </c>
      <c r="V2000" t="s">
        <v>1851</v>
      </c>
      <c r="W2000" t="s">
        <v>1851</v>
      </c>
      <c r="X2000" s="1">
        <v>46203.830520833333</v>
      </c>
    </row>
    <row r="2001" spans="1:24">
      <c r="A2001">
        <v>1912</v>
      </c>
      <c r="B2001" t="s">
        <v>1859</v>
      </c>
      <c r="C2001" t="s">
        <v>1860</v>
      </c>
      <c r="D2001">
        <v>4109708</v>
      </c>
      <c r="E2001" t="s">
        <v>1885</v>
      </c>
      <c r="F2001">
        <v>1</v>
      </c>
      <c r="G2001" t="s">
        <v>1470</v>
      </c>
      <c r="H2001" t="s">
        <v>2786</v>
      </c>
      <c r="I2001" t="s">
        <v>1887</v>
      </c>
      <c r="J2001">
        <v>1</v>
      </c>
      <c r="K2001" t="s">
        <v>1888</v>
      </c>
      <c r="L2001" s="1">
        <v>46203.830578703702</v>
      </c>
      <c r="M2001" s="1">
        <v>46203.831261574072</v>
      </c>
      <c r="N2001">
        <v>5938</v>
      </c>
      <c r="O2001" t="s">
        <v>1849</v>
      </c>
      <c r="P2001">
        <v>36</v>
      </c>
      <c r="Q2001">
        <v>3.6</v>
      </c>
      <c r="R2001" t="s">
        <v>5870</v>
      </c>
      <c r="S2001" t="s">
        <v>1851</v>
      </c>
      <c r="T2001" t="s">
        <v>1851</v>
      </c>
      <c r="U2001" t="s">
        <v>5871</v>
      </c>
      <c r="V2001" t="s">
        <v>1851</v>
      </c>
      <c r="W2001" t="s">
        <v>1851</v>
      </c>
      <c r="X2001" s="1">
        <v>46203.831261574072</v>
      </c>
    </row>
    <row r="2002" spans="1:24">
      <c r="A2002">
        <v>1913</v>
      </c>
      <c r="B2002" t="s">
        <v>1859</v>
      </c>
      <c r="C2002" t="s">
        <v>1860</v>
      </c>
      <c r="D2002">
        <v>4109708</v>
      </c>
      <c r="E2002" t="s">
        <v>1894</v>
      </c>
      <c r="F2002">
        <v>1</v>
      </c>
      <c r="G2002" t="s">
        <v>1470</v>
      </c>
      <c r="H2002" t="s">
        <v>1470</v>
      </c>
      <c r="I2002" t="s">
        <v>2789</v>
      </c>
      <c r="J2002">
        <v>0</v>
      </c>
      <c r="K2002" t="s">
        <v>2790</v>
      </c>
      <c r="L2002" s="1">
        <v>46203.831400462965</v>
      </c>
      <c r="M2002" s="1">
        <v>46203.831550925926</v>
      </c>
      <c r="N2002">
        <v>1287</v>
      </c>
      <c r="O2002" t="s">
        <v>1849</v>
      </c>
      <c r="P2002">
        <v>45</v>
      </c>
      <c r="Q2002">
        <v>4.5</v>
      </c>
      <c r="R2002" t="s">
        <v>1851</v>
      </c>
      <c r="S2002" t="s">
        <v>1851</v>
      </c>
      <c r="T2002" t="s">
        <v>1851</v>
      </c>
      <c r="U2002" t="s">
        <v>5872</v>
      </c>
      <c r="V2002" t="s">
        <v>1851</v>
      </c>
      <c r="W2002" t="s">
        <v>1851</v>
      </c>
      <c r="X2002" s="1">
        <v>46203.831550925926</v>
      </c>
    </row>
    <row r="2003" spans="1:24">
      <c r="A2003">
        <v>1914</v>
      </c>
      <c r="B2003" t="s">
        <v>1859</v>
      </c>
      <c r="C2003" t="s">
        <v>1860</v>
      </c>
      <c r="D2003">
        <v>3117702</v>
      </c>
      <c r="E2003" t="s">
        <v>1885</v>
      </c>
      <c r="F2003">
        <v>1</v>
      </c>
      <c r="G2003" t="s">
        <v>1217</v>
      </c>
      <c r="H2003" t="s">
        <v>2633</v>
      </c>
      <c r="I2003" t="s">
        <v>1887</v>
      </c>
      <c r="J2003">
        <v>1</v>
      </c>
      <c r="K2003" t="s">
        <v>1888</v>
      </c>
      <c r="L2003" s="1">
        <v>46203.829513888886</v>
      </c>
      <c r="M2003" s="1">
        <v>46203.831678240742</v>
      </c>
      <c r="N2003">
        <v>18692</v>
      </c>
      <c r="O2003" t="s">
        <v>1854</v>
      </c>
      <c r="R2003" t="s">
        <v>5873</v>
      </c>
      <c r="S2003" t="s">
        <v>1851</v>
      </c>
      <c r="T2003" t="s">
        <v>1851</v>
      </c>
      <c r="U2003" t="s">
        <v>5874</v>
      </c>
      <c r="V2003" t="s">
        <v>1854</v>
      </c>
      <c r="W2003" t="s">
        <v>1851</v>
      </c>
      <c r="X2003" s="1">
        <v>46203.831678240742</v>
      </c>
    </row>
    <row r="2004" spans="1:24">
      <c r="A2004">
        <v>1915</v>
      </c>
      <c r="B2004" t="s">
        <v>1859</v>
      </c>
      <c r="C2004" t="s">
        <v>1860</v>
      </c>
      <c r="D2004">
        <v>3117702</v>
      </c>
      <c r="E2004" t="s">
        <v>1885</v>
      </c>
      <c r="F2004">
        <v>2</v>
      </c>
      <c r="G2004" t="s">
        <v>1217</v>
      </c>
      <c r="H2004" t="s">
        <v>2633</v>
      </c>
      <c r="I2004" t="s">
        <v>1887</v>
      </c>
      <c r="J2004">
        <v>1</v>
      </c>
      <c r="K2004" t="s">
        <v>1888</v>
      </c>
      <c r="L2004" s="1">
        <v>46203.831863425927</v>
      </c>
      <c r="M2004" s="1">
        <v>46203.831944444442</v>
      </c>
      <c r="N2004">
        <v>743</v>
      </c>
      <c r="O2004" t="s">
        <v>1849</v>
      </c>
      <c r="P2004">
        <v>92</v>
      </c>
      <c r="Q2004">
        <v>9.1999999999999993</v>
      </c>
      <c r="R2004" t="s">
        <v>5875</v>
      </c>
      <c r="S2004" t="s">
        <v>1851</v>
      </c>
      <c r="T2004" t="s">
        <v>1851</v>
      </c>
      <c r="U2004" t="s">
        <v>5874</v>
      </c>
      <c r="V2004" t="s">
        <v>1851</v>
      </c>
      <c r="W2004" t="s">
        <v>1851</v>
      </c>
      <c r="X2004" s="1">
        <v>46203.831944444442</v>
      </c>
    </row>
    <row r="2005" spans="1:24">
      <c r="A2005">
        <v>1916</v>
      </c>
      <c r="B2005" t="s">
        <v>1859</v>
      </c>
      <c r="C2005" t="s">
        <v>1860</v>
      </c>
      <c r="D2005">
        <v>3117702</v>
      </c>
      <c r="E2005" t="s">
        <v>1894</v>
      </c>
      <c r="F2005">
        <v>1</v>
      </c>
      <c r="G2005" t="s">
        <v>1217</v>
      </c>
      <c r="H2005" t="s">
        <v>1217</v>
      </c>
      <c r="I2005" t="s">
        <v>2639</v>
      </c>
      <c r="J2005">
        <v>0</v>
      </c>
      <c r="K2005" t="s">
        <v>2640</v>
      </c>
      <c r="L2005" s="1">
        <v>46203.832083333335</v>
      </c>
      <c r="M2005" s="1">
        <v>46203.832152777781</v>
      </c>
      <c r="N2005">
        <v>625</v>
      </c>
      <c r="O2005" t="s">
        <v>1849</v>
      </c>
      <c r="P2005">
        <v>81</v>
      </c>
      <c r="Q2005">
        <v>8.1</v>
      </c>
      <c r="R2005" t="s">
        <v>1851</v>
      </c>
      <c r="S2005" t="s">
        <v>1851</v>
      </c>
      <c r="T2005" t="s">
        <v>1851</v>
      </c>
      <c r="U2005" t="s">
        <v>5876</v>
      </c>
      <c r="V2005" t="s">
        <v>1851</v>
      </c>
      <c r="W2005" t="s">
        <v>1851</v>
      </c>
      <c r="X2005" s="1">
        <v>46203.832152777781</v>
      </c>
    </row>
    <row r="2006" spans="1:24">
      <c r="A2006">
        <v>1917</v>
      </c>
      <c r="B2006" t="s">
        <v>1859</v>
      </c>
      <c r="C2006" t="s">
        <v>1860</v>
      </c>
      <c r="D2006">
        <v>4111209</v>
      </c>
      <c r="E2006" t="s">
        <v>1885</v>
      </c>
      <c r="F2006">
        <v>1</v>
      </c>
      <c r="G2006" t="s">
        <v>1777</v>
      </c>
      <c r="H2006" t="s">
        <v>2805</v>
      </c>
      <c r="I2006" t="s">
        <v>1887</v>
      </c>
      <c r="J2006">
        <v>1</v>
      </c>
      <c r="K2006" t="s">
        <v>1888</v>
      </c>
      <c r="L2006" s="1">
        <v>46203.831585648149</v>
      </c>
      <c r="M2006" s="1">
        <v>46203.832199074073</v>
      </c>
      <c r="N2006">
        <v>5246</v>
      </c>
      <c r="O2006" t="s">
        <v>1849</v>
      </c>
      <c r="P2006">
        <v>72</v>
      </c>
      <c r="Q2006">
        <v>7.2</v>
      </c>
      <c r="R2006" t="s">
        <v>5877</v>
      </c>
      <c r="S2006" t="s">
        <v>1851</v>
      </c>
      <c r="T2006" t="s">
        <v>1851</v>
      </c>
      <c r="U2006" t="s">
        <v>5878</v>
      </c>
      <c r="V2006" t="s">
        <v>1851</v>
      </c>
      <c r="W2006" t="s">
        <v>1851</v>
      </c>
      <c r="X2006" s="1">
        <v>46203.832199074073</v>
      </c>
    </row>
    <row r="2007" spans="1:24">
      <c r="A2007">
        <v>1918</v>
      </c>
      <c r="B2007" t="s">
        <v>1859</v>
      </c>
      <c r="C2007" t="s">
        <v>1860</v>
      </c>
      <c r="D2007">
        <v>3118007</v>
      </c>
      <c r="E2007" t="s">
        <v>1885</v>
      </c>
      <c r="F2007">
        <v>1</v>
      </c>
      <c r="G2007" t="s">
        <v>1109</v>
      </c>
      <c r="H2007" t="s">
        <v>2645</v>
      </c>
      <c r="I2007" t="s">
        <v>1887</v>
      </c>
      <c r="J2007">
        <v>1</v>
      </c>
      <c r="K2007" t="s">
        <v>1888</v>
      </c>
      <c r="L2007" s="1">
        <v>46203.832199074073</v>
      </c>
      <c r="M2007" s="1">
        <v>46203.832442129627</v>
      </c>
      <c r="N2007">
        <v>2090</v>
      </c>
      <c r="O2007" t="s">
        <v>1849</v>
      </c>
      <c r="P2007">
        <v>60</v>
      </c>
      <c r="Q2007">
        <v>6</v>
      </c>
      <c r="R2007" t="s">
        <v>5879</v>
      </c>
      <c r="S2007" t="s">
        <v>1851</v>
      </c>
      <c r="T2007" t="s">
        <v>1851</v>
      </c>
      <c r="U2007" t="s">
        <v>5880</v>
      </c>
      <c r="V2007" t="s">
        <v>1851</v>
      </c>
      <c r="W2007" t="s">
        <v>1851</v>
      </c>
      <c r="X2007" s="1">
        <v>46203.832442129627</v>
      </c>
    </row>
    <row r="2008" spans="1:24">
      <c r="A2008">
        <v>1919</v>
      </c>
      <c r="B2008" t="s">
        <v>1859</v>
      </c>
      <c r="C2008" t="s">
        <v>1860</v>
      </c>
      <c r="D2008">
        <v>4111209</v>
      </c>
      <c r="E2008" t="s">
        <v>1894</v>
      </c>
      <c r="F2008">
        <v>1</v>
      </c>
      <c r="G2008" t="s">
        <v>1777</v>
      </c>
      <c r="H2008" t="s">
        <v>1777</v>
      </c>
      <c r="I2008" t="s">
        <v>2812</v>
      </c>
      <c r="J2008">
        <v>0</v>
      </c>
      <c r="K2008" t="s">
        <v>2813</v>
      </c>
      <c r="L2008" s="1">
        <v>46203.832337962966</v>
      </c>
      <c r="M2008" s="1">
        <v>46203.832453703704</v>
      </c>
      <c r="N2008">
        <v>1031</v>
      </c>
      <c r="O2008" t="s">
        <v>1849</v>
      </c>
      <c r="P2008">
        <v>70</v>
      </c>
      <c r="Q2008">
        <v>7</v>
      </c>
      <c r="R2008" t="s">
        <v>1851</v>
      </c>
      <c r="S2008" t="s">
        <v>1851</v>
      </c>
      <c r="T2008" t="s">
        <v>1851</v>
      </c>
      <c r="U2008" t="s">
        <v>5881</v>
      </c>
      <c r="V2008" t="s">
        <v>1851</v>
      </c>
      <c r="W2008" t="s">
        <v>1851</v>
      </c>
      <c r="X2008" s="1">
        <v>46203.832453703704</v>
      </c>
    </row>
    <row r="2009" spans="1:24">
      <c r="A2009">
        <v>1920</v>
      </c>
      <c r="B2009" t="s">
        <v>1859</v>
      </c>
      <c r="C2009" t="s">
        <v>1860</v>
      </c>
      <c r="D2009">
        <v>2107605</v>
      </c>
      <c r="E2009" t="s">
        <v>1885</v>
      </c>
      <c r="F2009">
        <v>1</v>
      </c>
      <c r="G2009" t="s">
        <v>610</v>
      </c>
      <c r="H2009" t="s">
        <v>3146</v>
      </c>
      <c r="I2009" t="s">
        <v>1887</v>
      </c>
      <c r="J2009">
        <v>1</v>
      </c>
      <c r="K2009" t="s">
        <v>1888</v>
      </c>
      <c r="L2009" s="1">
        <v>46203.830543981479</v>
      </c>
      <c r="M2009" s="1">
        <v>46203.832696759258</v>
      </c>
      <c r="N2009">
        <v>18567</v>
      </c>
      <c r="O2009" t="s">
        <v>1849</v>
      </c>
      <c r="P2009">
        <v>64</v>
      </c>
      <c r="Q2009">
        <v>6.4</v>
      </c>
      <c r="R2009" t="s">
        <v>5882</v>
      </c>
      <c r="S2009" t="s">
        <v>1851</v>
      </c>
      <c r="T2009" t="s">
        <v>1851</v>
      </c>
      <c r="U2009" t="s">
        <v>5883</v>
      </c>
      <c r="V2009" t="s">
        <v>1851</v>
      </c>
      <c r="W2009" t="s">
        <v>1851</v>
      </c>
      <c r="X2009" s="1">
        <v>46203.832696759258</v>
      </c>
    </row>
    <row r="2010" spans="1:24">
      <c r="A2010">
        <v>1921</v>
      </c>
      <c r="B2010" t="s">
        <v>1859</v>
      </c>
      <c r="C2010" t="s">
        <v>1860</v>
      </c>
      <c r="D2010">
        <v>3118007</v>
      </c>
      <c r="E2010" t="s">
        <v>1894</v>
      </c>
      <c r="F2010">
        <v>1</v>
      </c>
      <c r="G2010" t="s">
        <v>1109</v>
      </c>
      <c r="H2010" t="s">
        <v>1109</v>
      </c>
      <c r="I2010" t="s">
        <v>2660</v>
      </c>
      <c r="J2010">
        <v>0</v>
      </c>
      <c r="K2010" t="s">
        <v>2661</v>
      </c>
      <c r="L2010" s="1">
        <v>46203.832592592589</v>
      </c>
      <c r="M2010" s="1">
        <v>46203.832743055558</v>
      </c>
      <c r="N2010">
        <v>1294</v>
      </c>
      <c r="O2010" t="s">
        <v>1849</v>
      </c>
      <c r="P2010">
        <v>61</v>
      </c>
      <c r="Q2010">
        <v>6.1</v>
      </c>
      <c r="R2010" t="s">
        <v>1851</v>
      </c>
      <c r="S2010" t="s">
        <v>1851</v>
      </c>
      <c r="T2010" t="s">
        <v>1851</v>
      </c>
      <c r="U2010" t="s">
        <v>5884</v>
      </c>
      <c r="V2010" t="s">
        <v>1851</v>
      </c>
      <c r="W2010" t="s">
        <v>1851</v>
      </c>
      <c r="X2010" s="1">
        <v>46203.832743055558</v>
      </c>
    </row>
    <row r="2011" spans="1:24">
      <c r="A2011">
        <v>1922</v>
      </c>
      <c r="B2011" t="s">
        <v>1859</v>
      </c>
      <c r="C2011" t="s">
        <v>1860</v>
      </c>
      <c r="D2011">
        <v>2107605</v>
      </c>
      <c r="E2011" t="s">
        <v>1894</v>
      </c>
      <c r="F2011">
        <v>1</v>
      </c>
      <c r="G2011" t="s">
        <v>610</v>
      </c>
      <c r="H2011" t="s">
        <v>610</v>
      </c>
      <c r="I2011" t="s">
        <v>3149</v>
      </c>
      <c r="J2011">
        <v>0</v>
      </c>
      <c r="K2011" t="s">
        <v>3150</v>
      </c>
      <c r="L2011" s="1">
        <v>46203.832835648151</v>
      </c>
      <c r="M2011" s="1">
        <v>46203.833009259259</v>
      </c>
      <c r="N2011">
        <v>1479</v>
      </c>
      <c r="O2011" t="s">
        <v>1849</v>
      </c>
      <c r="P2011">
        <v>63</v>
      </c>
      <c r="Q2011">
        <v>6.3</v>
      </c>
      <c r="R2011" t="s">
        <v>1851</v>
      </c>
      <c r="S2011" t="s">
        <v>1851</v>
      </c>
      <c r="T2011" t="s">
        <v>1851</v>
      </c>
      <c r="U2011" t="s">
        <v>5885</v>
      </c>
      <c r="V2011" t="s">
        <v>1851</v>
      </c>
      <c r="W2011" t="s">
        <v>1851</v>
      </c>
      <c r="X2011" s="1">
        <v>46203.833009259259</v>
      </c>
    </row>
    <row r="2012" spans="1:24">
      <c r="A2012">
        <v>1923</v>
      </c>
      <c r="B2012" t="s">
        <v>1859</v>
      </c>
      <c r="C2012" t="s">
        <v>1860</v>
      </c>
      <c r="D2012">
        <v>4111258</v>
      </c>
      <c r="E2012" t="s">
        <v>1885</v>
      </c>
      <c r="F2012">
        <v>1</v>
      </c>
      <c r="G2012" t="s">
        <v>1767</v>
      </c>
      <c r="H2012" t="s">
        <v>2822</v>
      </c>
      <c r="I2012" t="s">
        <v>1887</v>
      </c>
      <c r="J2012">
        <v>1</v>
      </c>
      <c r="K2012" t="s">
        <v>1888</v>
      </c>
      <c r="L2012" s="1">
        <v>46203.832499999997</v>
      </c>
      <c r="M2012" s="1">
        <v>46203.833101851851</v>
      </c>
      <c r="N2012">
        <v>5265</v>
      </c>
      <c r="O2012" t="s">
        <v>1849</v>
      </c>
      <c r="P2012">
        <v>67</v>
      </c>
      <c r="Q2012">
        <v>6.7</v>
      </c>
      <c r="R2012" t="s">
        <v>5886</v>
      </c>
      <c r="S2012" t="s">
        <v>1851</v>
      </c>
      <c r="T2012" t="s">
        <v>1851</v>
      </c>
      <c r="U2012" t="s">
        <v>5887</v>
      </c>
      <c r="V2012" t="s">
        <v>1851</v>
      </c>
      <c r="W2012" t="s">
        <v>1851</v>
      </c>
      <c r="X2012" s="1">
        <v>46203.833101851851</v>
      </c>
    </row>
    <row r="2013" spans="1:24">
      <c r="A2013">
        <v>1924</v>
      </c>
      <c r="B2013" t="s">
        <v>1859</v>
      </c>
      <c r="C2013" t="s">
        <v>1860</v>
      </c>
      <c r="D2013">
        <v>2108801</v>
      </c>
      <c r="E2013" t="s">
        <v>1885</v>
      </c>
      <c r="F2013">
        <v>1</v>
      </c>
      <c r="G2013" t="s">
        <v>630</v>
      </c>
      <c r="H2013" t="s">
        <v>3152</v>
      </c>
      <c r="I2013" t="s">
        <v>1887</v>
      </c>
      <c r="J2013">
        <v>1</v>
      </c>
      <c r="K2013" t="s">
        <v>1888</v>
      </c>
      <c r="L2013" s="1">
        <v>46203.833043981482</v>
      </c>
      <c r="M2013" s="1">
        <v>46203.833321759259</v>
      </c>
      <c r="N2013">
        <v>2392</v>
      </c>
      <c r="O2013" t="s">
        <v>1849</v>
      </c>
      <c r="P2013">
        <v>69</v>
      </c>
      <c r="Q2013">
        <v>6.9</v>
      </c>
      <c r="R2013" t="s">
        <v>5888</v>
      </c>
      <c r="S2013" t="s">
        <v>1851</v>
      </c>
      <c r="T2013" t="s">
        <v>1851</v>
      </c>
      <c r="U2013" t="s">
        <v>5889</v>
      </c>
      <c r="V2013" t="s">
        <v>1851</v>
      </c>
      <c r="W2013" t="s">
        <v>1851</v>
      </c>
      <c r="X2013" s="1">
        <v>46203.833321759259</v>
      </c>
    </row>
    <row r="2014" spans="1:24">
      <c r="A2014">
        <v>1925</v>
      </c>
      <c r="B2014" t="s">
        <v>1859</v>
      </c>
      <c r="C2014" t="s">
        <v>1860</v>
      </c>
      <c r="D2014">
        <v>4111258</v>
      </c>
      <c r="E2014" t="s">
        <v>1894</v>
      </c>
      <c r="F2014">
        <v>1</v>
      </c>
      <c r="G2014" t="s">
        <v>1767</v>
      </c>
      <c r="H2014" t="s">
        <v>1767</v>
      </c>
      <c r="I2014" t="s">
        <v>2831</v>
      </c>
      <c r="J2014">
        <v>0</v>
      </c>
      <c r="K2014" t="s">
        <v>2832</v>
      </c>
      <c r="L2014" s="1">
        <v>46203.833229166667</v>
      </c>
      <c r="M2014" s="1">
        <v>46203.833425925928</v>
      </c>
      <c r="N2014">
        <v>1676</v>
      </c>
      <c r="O2014" t="s">
        <v>1849</v>
      </c>
      <c r="P2014">
        <v>67</v>
      </c>
      <c r="Q2014">
        <v>6.7</v>
      </c>
      <c r="R2014" t="s">
        <v>1851</v>
      </c>
      <c r="S2014" t="s">
        <v>1851</v>
      </c>
      <c r="T2014" t="s">
        <v>1851</v>
      </c>
      <c r="U2014" t="s">
        <v>5890</v>
      </c>
      <c r="V2014" t="s">
        <v>1851</v>
      </c>
      <c r="W2014" t="s">
        <v>1851</v>
      </c>
      <c r="X2014" s="1">
        <v>46203.833425925928</v>
      </c>
    </row>
    <row r="2015" spans="1:24">
      <c r="A2015">
        <v>1926</v>
      </c>
      <c r="B2015" t="s">
        <v>1859</v>
      </c>
      <c r="C2015" t="s">
        <v>1860</v>
      </c>
      <c r="D2015">
        <v>3118601</v>
      </c>
      <c r="E2015" t="s">
        <v>1885</v>
      </c>
      <c r="F2015">
        <v>1</v>
      </c>
      <c r="G2015" t="s">
        <v>1422</v>
      </c>
      <c r="H2015" t="s">
        <v>2672</v>
      </c>
      <c r="I2015" t="s">
        <v>1887</v>
      </c>
      <c r="J2015">
        <v>1</v>
      </c>
      <c r="K2015" t="s">
        <v>1888</v>
      </c>
      <c r="L2015" s="1">
        <v>46203.832789351851</v>
      </c>
      <c r="M2015" s="1">
        <v>46203.833495370367</v>
      </c>
      <c r="N2015">
        <v>6128</v>
      </c>
      <c r="O2015" t="s">
        <v>1849</v>
      </c>
      <c r="P2015">
        <v>84</v>
      </c>
      <c r="Q2015">
        <v>8.4</v>
      </c>
      <c r="R2015" t="s">
        <v>5891</v>
      </c>
      <c r="S2015" t="s">
        <v>1851</v>
      </c>
      <c r="T2015" t="s">
        <v>1851</v>
      </c>
      <c r="U2015" t="s">
        <v>5892</v>
      </c>
      <c r="V2015" t="s">
        <v>1851</v>
      </c>
      <c r="W2015" t="s">
        <v>1851</v>
      </c>
      <c r="X2015" s="1">
        <v>46203.833495370367</v>
      </c>
    </row>
    <row r="2016" spans="1:24">
      <c r="A2016">
        <v>1927</v>
      </c>
      <c r="B2016" t="s">
        <v>1859</v>
      </c>
      <c r="C2016" t="s">
        <v>1860</v>
      </c>
      <c r="D2016">
        <v>2108801</v>
      </c>
      <c r="E2016" t="s">
        <v>1894</v>
      </c>
      <c r="F2016">
        <v>1</v>
      </c>
      <c r="G2016" t="s">
        <v>630</v>
      </c>
      <c r="H2016" t="s">
        <v>630</v>
      </c>
      <c r="I2016" t="s">
        <v>3158</v>
      </c>
      <c r="J2016">
        <v>0</v>
      </c>
      <c r="K2016" t="s">
        <v>3159</v>
      </c>
      <c r="L2016" s="1">
        <v>46203.833460648151</v>
      </c>
      <c r="M2016" s="1">
        <v>46203.833599537036</v>
      </c>
      <c r="N2016">
        <v>1163</v>
      </c>
      <c r="O2016" t="s">
        <v>1849</v>
      </c>
      <c r="P2016">
        <v>60</v>
      </c>
      <c r="Q2016">
        <v>6</v>
      </c>
      <c r="R2016" t="s">
        <v>1851</v>
      </c>
      <c r="S2016" t="s">
        <v>1851</v>
      </c>
      <c r="T2016" t="s">
        <v>1851</v>
      </c>
      <c r="U2016" t="s">
        <v>5893</v>
      </c>
      <c r="V2016" t="s">
        <v>1851</v>
      </c>
      <c r="W2016" t="s">
        <v>1851</v>
      </c>
      <c r="X2016" s="1">
        <v>46203.833599537036</v>
      </c>
    </row>
    <row r="2017" spans="1:24">
      <c r="A2017">
        <v>1928</v>
      </c>
      <c r="B2017" t="s">
        <v>1859</v>
      </c>
      <c r="C2017" t="s">
        <v>1860</v>
      </c>
      <c r="D2017">
        <v>3118601</v>
      </c>
      <c r="E2017" t="s">
        <v>1894</v>
      </c>
      <c r="F2017">
        <v>1</v>
      </c>
      <c r="G2017" t="s">
        <v>1422</v>
      </c>
      <c r="H2017" t="s">
        <v>1422</v>
      </c>
      <c r="I2017" t="s">
        <v>2678</v>
      </c>
      <c r="J2017">
        <v>0</v>
      </c>
      <c r="K2017" t="s">
        <v>2679</v>
      </c>
      <c r="L2017" s="1">
        <v>46203.833622685182</v>
      </c>
      <c r="M2017" s="1">
        <v>46203.833784722221</v>
      </c>
      <c r="N2017">
        <v>1387</v>
      </c>
      <c r="O2017" t="s">
        <v>1849</v>
      </c>
      <c r="P2017">
        <v>89</v>
      </c>
      <c r="Q2017">
        <v>8.9</v>
      </c>
      <c r="R2017" t="s">
        <v>1851</v>
      </c>
      <c r="S2017" t="s">
        <v>1851</v>
      </c>
      <c r="T2017" t="s">
        <v>1851</v>
      </c>
      <c r="U2017" t="s">
        <v>5894</v>
      </c>
      <c r="V2017" t="s">
        <v>1851</v>
      </c>
      <c r="W2017" t="s">
        <v>1851</v>
      </c>
      <c r="X2017" s="1">
        <v>46203.833784722221</v>
      </c>
    </row>
    <row r="2018" spans="1:24">
      <c r="A2018">
        <v>1929</v>
      </c>
      <c r="B2018" t="s">
        <v>1859</v>
      </c>
      <c r="C2018" t="s">
        <v>1860</v>
      </c>
      <c r="D2018">
        <v>4111704</v>
      </c>
      <c r="E2018" t="s">
        <v>1885</v>
      </c>
      <c r="F2018">
        <v>1</v>
      </c>
      <c r="G2018" t="s">
        <v>1802</v>
      </c>
      <c r="H2018" t="s">
        <v>2843</v>
      </c>
      <c r="I2018" t="s">
        <v>1887</v>
      </c>
      <c r="J2018">
        <v>1</v>
      </c>
      <c r="K2018" t="s">
        <v>1888</v>
      </c>
      <c r="L2018" s="1">
        <v>46203.833472222221</v>
      </c>
      <c r="M2018" s="1">
        <v>46203.833865740744</v>
      </c>
      <c r="N2018">
        <v>3434</v>
      </c>
      <c r="O2018" t="s">
        <v>1849</v>
      </c>
      <c r="P2018">
        <v>65</v>
      </c>
      <c r="Q2018">
        <v>6.5</v>
      </c>
      <c r="R2018" t="s">
        <v>5895</v>
      </c>
      <c r="S2018" t="s">
        <v>1851</v>
      </c>
      <c r="T2018" t="s">
        <v>1851</v>
      </c>
      <c r="U2018" t="s">
        <v>5896</v>
      </c>
      <c r="V2018" t="s">
        <v>1851</v>
      </c>
      <c r="W2018" t="s">
        <v>1851</v>
      </c>
      <c r="X2018" s="1">
        <v>46203.833865740744</v>
      </c>
    </row>
    <row r="2019" spans="1:24">
      <c r="A2019">
        <v>1930</v>
      </c>
      <c r="B2019" t="s">
        <v>1859</v>
      </c>
      <c r="C2019" t="s">
        <v>1860</v>
      </c>
      <c r="D2019">
        <v>2109809</v>
      </c>
      <c r="E2019" t="s">
        <v>1885</v>
      </c>
      <c r="F2019">
        <v>1</v>
      </c>
      <c r="G2019" t="s">
        <v>738</v>
      </c>
      <c r="H2019" t="s">
        <v>3165</v>
      </c>
      <c r="I2019" t="s">
        <v>1887</v>
      </c>
      <c r="J2019">
        <v>1</v>
      </c>
      <c r="K2019" t="s">
        <v>1888</v>
      </c>
      <c r="L2019" s="1">
        <v>46203.833634259259</v>
      </c>
      <c r="M2019" s="1">
        <v>46203.83394675926</v>
      </c>
      <c r="N2019">
        <v>2690</v>
      </c>
      <c r="O2019" t="s">
        <v>1849</v>
      </c>
      <c r="P2019">
        <v>65</v>
      </c>
      <c r="Q2019">
        <v>6.5</v>
      </c>
      <c r="R2019" t="s">
        <v>5897</v>
      </c>
      <c r="S2019" t="s">
        <v>1851</v>
      </c>
      <c r="T2019" t="s">
        <v>1851</v>
      </c>
      <c r="U2019" t="s">
        <v>5898</v>
      </c>
      <c r="V2019" t="s">
        <v>1851</v>
      </c>
      <c r="W2019" t="s">
        <v>1851</v>
      </c>
      <c r="X2019" s="1">
        <v>46203.83394675926</v>
      </c>
    </row>
    <row r="2020" spans="1:24">
      <c r="A2020">
        <v>1931</v>
      </c>
      <c r="B2020" t="s">
        <v>1859</v>
      </c>
      <c r="C2020" t="s">
        <v>1860</v>
      </c>
      <c r="D2020">
        <v>3120201</v>
      </c>
      <c r="E2020" t="s">
        <v>1885</v>
      </c>
      <c r="F2020">
        <v>1</v>
      </c>
      <c r="G2020" t="s">
        <v>1312</v>
      </c>
      <c r="H2020" t="s">
        <v>2694</v>
      </c>
      <c r="I2020" t="s">
        <v>1887</v>
      </c>
      <c r="J2020">
        <v>1</v>
      </c>
      <c r="K2020" t="s">
        <v>1888</v>
      </c>
      <c r="L2020" s="1">
        <v>46203.833831018521</v>
      </c>
      <c r="M2020" s="1">
        <v>46203.833969907406</v>
      </c>
      <c r="N2020">
        <v>1266</v>
      </c>
      <c r="O2020" t="s">
        <v>1849</v>
      </c>
      <c r="P2020">
        <v>92</v>
      </c>
      <c r="Q2020">
        <v>9.1999999999999993</v>
      </c>
      <c r="R2020" t="s">
        <v>5899</v>
      </c>
      <c r="S2020" t="s">
        <v>1851</v>
      </c>
      <c r="T2020" t="s">
        <v>1851</v>
      </c>
      <c r="U2020" t="s">
        <v>5900</v>
      </c>
      <c r="V2020" t="s">
        <v>1851</v>
      </c>
      <c r="W2020" t="s">
        <v>1851</v>
      </c>
      <c r="X2020" s="1">
        <v>46203.833969907406</v>
      </c>
    </row>
    <row r="2021" spans="1:24">
      <c r="A2021">
        <v>1932</v>
      </c>
      <c r="B2021" t="s">
        <v>1859</v>
      </c>
      <c r="C2021" t="s">
        <v>1860</v>
      </c>
      <c r="D2021">
        <v>4111704</v>
      </c>
      <c r="E2021" t="s">
        <v>1894</v>
      </c>
      <c r="F2021">
        <v>1</v>
      </c>
      <c r="G2021" t="s">
        <v>1802</v>
      </c>
      <c r="H2021" t="s">
        <v>1802</v>
      </c>
      <c r="I2021" t="s">
        <v>2851</v>
      </c>
      <c r="J2021">
        <v>0</v>
      </c>
      <c r="K2021" t="s">
        <v>2852</v>
      </c>
      <c r="L2021" s="1">
        <v>46203.834004629629</v>
      </c>
      <c r="M2021" s="1">
        <v>46203.834155092591</v>
      </c>
      <c r="N2021">
        <v>1258</v>
      </c>
      <c r="O2021" t="s">
        <v>1849</v>
      </c>
      <c r="P2021">
        <v>68</v>
      </c>
      <c r="Q2021">
        <v>6.8</v>
      </c>
      <c r="R2021" t="s">
        <v>1851</v>
      </c>
      <c r="S2021" t="s">
        <v>1851</v>
      </c>
      <c r="T2021" t="s">
        <v>1851</v>
      </c>
      <c r="U2021" t="s">
        <v>5901</v>
      </c>
      <c r="V2021" t="s">
        <v>1851</v>
      </c>
      <c r="W2021" t="s">
        <v>1851</v>
      </c>
      <c r="X2021" s="1">
        <v>46203.834155092591</v>
      </c>
    </row>
    <row r="2022" spans="1:24">
      <c r="A2022">
        <v>1933</v>
      </c>
      <c r="B2022" t="s">
        <v>1859</v>
      </c>
      <c r="C2022" t="s">
        <v>1860</v>
      </c>
      <c r="D2022">
        <v>2109809</v>
      </c>
      <c r="E2022" t="s">
        <v>1894</v>
      </c>
      <c r="F2022">
        <v>1</v>
      </c>
      <c r="G2022" t="s">
        <v>738</v>
      </c>
      <c r="H2022" t="s">
        <v>738</v>
      </c>
      <c r="I2022" t="s">
        <v>3171</v>
      </c>
      <c r="J2022">
        <v>0</v>
      </c>
      <c r="K2022" t="s">
        <v>3172</v>
      </c>
      <c r="L2022" s="1">
        <v>46203.834074074075</v>
      </c>
      <c r="M2022" s="1">
        <v>46203.83421296296</v>
      </c>
      <c r="N2022">
        <v>1178</v>
      </c>
      <c r="O2022" t="s">
        <v>1849</v>
      </c>
      <c r="P2022">
        <v>60</v>
      </c>
      <c r="Q2022">
        <v>6</v>
      </c>
      <c r="R2022" t="s">
        <v>1851</v>
      </c>
      <c r="S2022" t="s">
        <v>1851</v>
      </c>
      <c r="T2022" t="s">
        <v>1851</v>
      </c>
      <c r="U2022" t="s">
        <v>5902</v>
      </c>
      <c r="V2022" t="s">
        <v>1851</v>
      </c>
      <c r="W2022" t="s">
        <v>1851</v>
      </c>
      <c r="X2022" s="1">
        <v>46203.83421296296</v>
      </c>
    </row>
    <row r="2023" spans="1:24">
      <c r="A2023">
        <v>1934</v>
      </c>
      <c r="B2023" t="s">
        <v>1859</v>
      </c>
      <c r="C2023" t="s">
        <v>1860</v>
      </c>
      <c r="D2023">
        <v>3120201</v>
      </c>
      <c r="E2023" t="s">
        <v>1894</v>
      </c>
      <c r="F2023">
        <v>1</v>
      </c>
      <c r="G2023" t="s">
        <v>1312</v>
      </c>
      <c r="H2023" t="s">
        <v>1312</v>
      </c>
      <c r="I2023" t="s">
        <v>2743</v>
      </c>
      <c r="J2023">
        <v>0</v>
      </c>
      <c r="K2023" t="s">
        <v>2744</v>
      </c>
      <c r="L2023" s="1">
        <v>46203.834097222221</v>
      </c>
      <c r="M2023" s="1">
        <v>46203.834363425929</v>
      </c>
      <c r="N2023">
        <v>2241</v>
      </c>
      <c r="O2023" t="s">
        <v>1849</v>
      </c>
      <c r="P2023">
        <v>74</v>
      </c>
      <c r="Q2023">
        <v>7.4</v>
      </c>
      <c r="R2023" t="s">
        <v>1851</v>
      </c>
      <c r="S2023" t="s">
        <v>1851</v>
      </c>
      <c r="T2023" t="s">
        <v>1851</v>
      </c>
      <c r="U2023" t="s">
        <v>5903</v>
      </c>
      <c r="V2023" t="s">
        <v>1851</v>
      </c>
      <c r="W2023" t="s">
        <v>1851</v>
      </c>
      <c r="X2023" s="1">
        <v>46203.834363425929</v>
      </c>
    </row>
    <row r="2024" spans="1:24">
      <c r="A2024">
        <v>1935</v>
      </c>
      <c r="B2024" t="s">
        <v>1859</v>
      </c>
      <c r="C2024" t="s">
        <v>1860</v>
      </c>
      <c r="D2024">
        <v>2109908</v>
      </c>
      <c r="E2024" t="s">
        <v>1885</v>
      </c>
      <c r="F2024">
        <v>1</v>
      </c>
      <c r="G2024" t="s">
        <v>556</v>
      </c>
      <c r="H2024" t="s">
        <v>3180</v>
      </c>
      <c r="I2024" t="s">
        <v>1887</v>
      </c>
      <c r="J2024">
        <v>1</v>
      </c>
      <c r="K2024" t="s">
        <v>1888</v>
      </c>
      <c r="L2024" s="1">
        <v>46203.834270833337</v>
      </c>
      <c r="M2024" s="1">
        <v>46203.834629629629</v>
      </c>
      <c r="N2024">
        <v>3116</v>
      </c>
      <c r="O2024" t="s">
        <v>1849</v>
      </c>
      <c r="P2024">
        <v>65</v>
      </c>
      <c r="Q2024">
        <v>6.5</v>
      </c>
      <c r="R2024" t="s">
        <v>5904</v>
      </c>
      <c r="S2024" t="s">
        <v>1851</v>
      </c>
      <c r="T2024" t="s">
        <v>1851</v>
      </c>
      <c r="U2024" t="s">
        <v>5905</v>
      </c>
      <c r="V2024" t="s">
        <v>1851</v>
      </c>
      <c r="W2024" t="s">
        <v>1851</v>
      </c>
      <c r="X2024" s="1">
        <v>46203.834629629629</v>
      </c>
    </row>
    <row r="2025" spans="1:24">
      <c r="A2025">
        <v>1936</v>
      </c>
      <c r="B2025" t="s">
        <v>1859</v>
      </c>
      <c r="C2025" t="s">
        <v>1860</v>
      </c>
      <c r="D2025">
        <v>4115408</v>
      </c>
      <c r="E2025" t="s">
        <v>1885</v>
      </c>
      <c r="F2025">
        <v>1</v>
      </c>
      <c r="G2025" t="s">
        <v>1630</v>
      </c>
      <c r="H2025" t="s">
        <v>2860</v>
      </c>
      <c r="I2025" t="s">
        <v>1887</v>
      </c>
      <c r="J2025">
        <v>1</v>
      </c>
      <c r="K2025" t="s">
        <v>1888</v>
      </c>
      <c r="L2025" s="1">
        <v>46203.834270833337</v>
      </c>
      <c r="M2025" s="1">
        <v>46203.834652777776</v>
      </c>
      <c r="N2025">
        <v>3300</v>
      </c>
      <c r="O2025" t="s">
        <v>1849</v>
      </c>
      <c r="P2025">
        <v>76</v>
      </c>
      <c r="Q2025">
        <v>7.6</v>
      </c>
      <c r="R2025" t="s">
        <v>5906</v>
      </c>
      <c r="S2025" t="s">
        <v>1851</v>
      </c>
      <c r="T2025" t="s">
        <v>1851</v>
      </c>
      <c r="U2025" t="s">
        <v>5907</v>
      </c>
      <c r="V2025" t="s">
        <v>1851</v>
      </c>
      <c r="W2025" t="s">
        <v>1851</v>
      </c>
      <c r="X2025" s="1">
        <v>46203.834652777776</v>
      </c>
    </row>
    <row r="2026" spans="1:24">
      <c r="A2026">
        <v>1937</v>
      </c>
      <c r="B2026" t="s">
        <v>1859</v>
      </c>
      <c r="C2026" t="s">
        <v>1860</v>
      </c>
      <c r="D2026">
        <v>2109908</v>
      </c>
      <c r="E2026" t="s">
        <v>1894</v>
      </c>
      <c r="F2026">
        <v>1</v>
      </c>
      <c r="G2026" t="s">
        <v>556</v>
      </c>
      <c r="H2026" t="s">
        <v>3183</v>
      </c>
      <c r="I2026" t="s">
        <v>3184</v>
      </c>
      <c r="J2026">
        <v>1</v>
      </c>
      <c r="K2026" t="s">
        <v>3185</v>
      </c>
      <c r="L2026" s="1">
        <v>46203.834780092591</v>
      </c>
      <c r="M2026" s="1">
        <v>46203.834837962961</v>
      </c>
      <c r="N2026">
        <v>526</v>
      </c>
      <c r="O2026" t="s">
        <v>1849</v>
      </c>
      <c r="P2026">
        <v>66</v>
      </c>
      <c r="Q2026">
        <v>6.6</v>
      </c>
      <c r="R2026" t="s">
        <v>1851</v>
      </c>
      <c r="S2026" t="s">
        <v>1851</v>
      </c>
      <c r="T2026" t="s">
        <v>1851</v>
      </c>
      <c r="U2026" t="s">
        <v>5908</v>
      </c>
      <c r="V2026" t="s">
        <v>1851</v>
      </c>
      <c r="W2026" t="s">
        <v>1851</v>
      </c>
      <c r="X2026" s="1">
        <v>46203.834837962961</v>
      </c>
    </row>
    <row r="2027" spans="1:24">
      <c r="A2027">
        <v>1938</v>
      </c>
      <c r="B2027" t="s">
        <v>1859</v>
      </c>
      <c r="C2027" t="s">
        <v>1860</v>
      </c>
      <c r="D2027">
        <v>4115408</v>
      </c>
      <c r="E2027" t="s">
        <v>1894</v>
      </c>
      <c r="F2027">
        <v>1</v>
      </c>
      <c r="G2027" t="s">
        <v>1630</v>
      </c>
      <c r="H2027" t="s">
        <v>1630</v>
      </c>
      <c r="I2027" t="s">
        <v>2863</v>
      </c>
      <c r="J2027">
        <v>0</v>
      </c>
      <c r="K2027" t="s">
        <v>2864</v>
      </c>
      <c r="L2027" s="1">
        <v>46203.834803240738</v>
      </c>
      <c r="M2027" s="1">
        <v>46203.834918981483</v>
      </c>
      <c r="N2027">
        <v>1032</v>
      </c>
      <c r="O2027" t="s">
        <v>1849</v>
      </c>
      <c r="P2027">
        <v>70</v>
      </c>
      <c r="Q2027">
        <v>7</v>
      </c>
      <c r="R2027" t="s">
        <v>1851</v>
      </c>
      <c r="S2027" t="s">
        <v>1851</v>
      </c>
      <c r="T2027" t="s">
        <v>1851</v>
      </c>
      <c r="U2027" t="s">
        <v>5909</v>
      </c>
      <c r="V2027" t="s">
        <v>1851</v>
      </c>
      <c r="W2027" t="s">
        <v>1851</v>
      </c>
      <c r="X2027" s="1">
        <v>46203.834918981483</v>
      </c>
    </row>
    <row r="2028" spans="1:24">
      <c r="A2028">
        <v>1939</v>
      </c>
      <c r="B2028" t="s">
        <v>1859</v>
      </c>
      <c r="C2028" t="s">
        <v>1860</v>
      </c>
      <c r="D2028">
        <v>2110906</v>
      </c>
      <c r="E2028" t="s">
        <v>1885</v>
      </c>
      <c r="F2028">
        <v>1</v>
      </c>
      <c r="G2028" t="s">
        <v>239</v>
      </c>
      <c r="H2028" t="s">
        <v>3187</v>
      </c>
      <c r="I2028" t="s">
        <v>1887</v>
      </c>
      <c r="J2028">
        <v>1</v>
      </c>
      <c r="K2028" t="s">
        <v>1888</v>
      </c>
      <c r="L2028" s="1">
        <v>46203.83488425926</v>
      </c>
      <c r="M2028" s="1">
        <v>46203.835231481484</v>
      </c>
      <c r="N2028">
        <v>3012</v>
      </c>
      <c r="O2028" t="s">
        <v>1849</v>
      </c>
      <c r="P2028">
        <v>42</v>
      </c>
      <c r="Q2028">
        <v>4.2</v>
      </c>
      <c r="R2028" t="s">
        <v>5910</v>
      </c>
      <c r="S2028" t="s">
        <v>1851</v>
      </c>
      <c r="T2028" t="s">
        <v>1851</v>
      </c>
      <c r="U2028" t="s">
        <v>5911</v>
      </c>
      <c r="V2028" t="s">
        <v>1851</v>
      </c>
      <c r="W2028" t="s">
        <v>1851</v>
      </c>
      <c r="X2028" s="1">
        <v>46203.835231481484</v>
      </c>
    </row>
    <row r="2029" spans="1:24">
      <c r="A2029">
        <v>1940</v>
      </c>
      <c r="B2029" t="s">
        <v>1859</v>
      </c>
      <c r="C2029" t="s">
        <v>1860</v>
      </c>
      <c r="D2029">
        <v>4115754</v>
      </c>
      <c r="E2029" t="s">
        <v>1885</v>
      </c>
      <c r="F2029">
        <v>1</v>
      </c>
      <c r="G2029" t="s">
        <v>1535</v>
      </c>
      <c r="H2029" t="s">
        <v>2872</v>
      </c>
      <c r="I2029" t="s">
        <v>1887</v>
      </c>
      <c r="J2029">
        <v>1</v>
      </c>
      <c r="K2029" t="s">
        <v>1888</v>
      </c>
      <c r="L2029" s="1">
        <v>46203.834976851853</v>
      </c>
      <c r="M2029" s="1">
        <v>46203.835277777776</v>
      </c>
      <c r="N2029">
        <v>2531</v>
      </c>
      <c r="O2029" t="s">
        <v>1849</v>
      </c>
      <c r="P2029">
        <v>71</v>
      </c>
      <c r="Q2029">
        <v>7.1</v>
      </c>
      <c r="R2029" t="s">
        <v>5912</v>
      </c>
      <c r="S2029" t="s">
        <v>1851</v>
      </c>
      <c r="T2029" t="s">
        <v>1851</v>
      </c>
      <c r="U2029" t="s">
        <v>5913</v>
      </c>
      <c r="V2029" t="s">
        <v>1851</v>
      </c>
      <c r="W2029" t="s">
        <v>1851</v>
      </c>
      <c r="X2029" s="1">
        <v>46203.835277777776</v>
      </c>
    </row>
    <row r="2030" spans="1:24">
      <c r="A2030">
        <v>1941</v>
      </c>
      <c r="B2030" t="s">
        <v>1859</v>
      </c>
      <c r="C2030" t="s">
        <v>1860</v>
      </c>
      <c r="D2030">
        <v>3126752</v>
      </c>
      <c r="E2030" t="s">
        <v>1885</v>
      </c>
      <c r="F2030">
        <v>1</v>
      </c>
      <c r="G2030" t="s">
        <v>1302</v>
      </c>
      <c r="H2030" t="s">
        <v>2758</v>
      </c>
      <c r="I2030" t="s">
        <v>1887</v>
      </c>
      <c r="J2030">
        <v>1</v>
      </c>
      <c r="K2030" t="s">
        <v>1888</v>
      </c>
      <c r="L2030" s="1">
        <v>46203.834444444445</v>
      </c>
      <c r="M2030" s="1">
        <v>46203.835347222222</v>
      </c>
      <c r="N2030">
        <v>7789</v>
      </c>
      <c r="O2030" t="s">
        <v>1849</v>
      </c>
      <c r="P2030">
        <v>60</v>
      </c>
      <c r="Q2030">
        <v>6</v>
      </c>
      <c r="R2030" t="s">
        <v>5914</v>
      </c>
      <c r="S2030" t="s">
        <v>1851</v>
      </c>
      <c r="T2030" t="s">
        <v>1851</v>
      </c>
      <c r="U2030" t="s">
        <v>5915</v>
      </c>
      <c r="V2030" t="s">
        <v>1851</v>
      </c>
      <c r="W2030" t="s">
        <v>1851</v>
      </c>
      <c r="X2030" s="1">
        <v>46203.835347222222</v>
      </c>
    </row>
    <row r="2031" spans="1:24">
      <c r="A2031">
        <v>1942</v>
      </c>
      <c r="B2031" t="s">
        <v>1859</v>
      </c>
      <c r="C2031" t="s">
        <v>1860</v>
      </c>
      <c r="D2031">
        <v>2110906</v>
      </c>
      <c r="E2031" t="s">
        <v>1894</v>
      </c>
      <c r="F2031">
        <v>1</v>
      </c>
      <c r="G2031" t="s">
        <v>239</v>
      </c>
      <c r="H2031" t="s">
        <v>239</v>
      </c>
      <c r="I2031" t="s">
        <v>3193</v>
      </c>
      <c r="J2031">
        <v>0</v>
      </c>
      <c r="K2031" t="s">
        <v>3194</v>
      </c>
      <c r="L2031" s="1">
        <v>46203.835370370369</v>
      </c>
      <c r="M2031" s="1">
        <v>46203.835520833331</v>
      </c>
      <c r="N2031">
        <v>1271</v>
      </c>
      <c r="O2031" t="s">
        <v>1849</v>
      </c>
      <c r="P2031">
        <v>50</v>
      </c>
      <c r="Q2031">
        <v>5</v>
      </c>
      <c r="R2031" t="s">
        <v>1851</v>
      </c>
      <c r="S2031" t="s">
        <v>1851</v>
      </c>
      <c r="T2031" t="s">
        <v>1851</v>
      </c>
      <c r="U2031" t="s">
        <v>5916</v>
      </c>
      <c r="V2031" t="s">
        <v>1851</v>
      </c>
      <c r="W2031" t="s">
        <v>1851</v>
      </c>
      <c r="X2031" s="1">
        <v>46203.835520833331</v>
      </c>
    </row>
    <row r="2032" spans="1:24">
      <c r="A2032">
        <v>1943</v>
      </c>
      <c r="B2032" t="s">
        <v>1859</v>
      </c>
      <c r="C2032" t="s">
        <v>1860</v>
      </c>
      <c r="D2032">
        <v>4115754</v>
      </c>
      <c r="E2032" t="s">
        <v>1894</v>
      </c>
      <c r="F2032">
        <v>1</v>
      </c>
      <c r="G2032" t="s">
        <v>1535</v>
      </c>
      <c r="H2032" t="s">
        <v>1535</v>
      </c>
      <c r="I2032" t="s">
        <v>2875</v>
      </c>
      <c r="J2032">
        <v>0</v>
      </c>
      <c r="K2032" t="s">
        <v>2876</v>
      </c>
      <c r="L2032" s="1">
        <v>46203.835428240738</v>
      </c>
      <c r="M2032" s="1">
        <v>46203.835543981484</v>
      </c>
      <c r="N2032">
        <v>1034</v>
      </c>
      <c r="O2032" t="s">
        <v>1849</v>
      </c>
      <c r="P2032">
        <v>72</v>
      </c>
      <c r="Q2032">
        <v>7.2</v>
      </c>
      <c r="R2032" t="s">
        <v>1851</v>
      </c>
      <c r="S2032" t="s">
        <v>1851</v>
      </c>
      <c r="T2032" t="s">
        <v>1851</v>
      </c>
      <c r="U2032" t="s">
        <v>5917</v>
      </c>
      <c r="V2032" t="s">
        <v>1851</v>
      </c>
      <c r="W2032" t="s">
        <v>1851</v>
      </c>
      <c r="X2032" s="1">
        <v>46203.835543981484</v>
      </c>
    </row>
    <row r="2033" spans="1:24">
      <c r="A2033">
        <v>1944</v>
      </c>
      <c r="B2033" t="s">
        <v>1859</v>
      </c>
      <c r="C2033" t="s">
        <v>1860</v>
      </c>
      <c r="D2033">
        <v>3126752</v>
      </c>
      <c r="E2033" t="s">
        <v>1894</v>
      </c>
      <c r="F2033">
        <v>1</v>
      </c>
      <c r="G2033" t="s">
        <v>1302</v>
      </c>
      <c r="H2033" t="s">
        <v>1302</v>
      </c>
      <c r="I2033" t="s">
        <v>2764</v>
      </c>
      <c r="J2033">
        <v>0</v>
      </c>
      <c r="K2033" t="s">
        <v>2765</v>
      </c>
      <c r="L2033" s="1">
        <v>46203.835497685184</v>
      </c>
      <c r="M2033" s="1">
        <v>46203.835636574076</v>
      </c>
      <c r="N2033">
        <v>1251</v>
      </c>
      <c r="O2033" t="s">
        <v>1849</v>
      </c>
      <c r="P2033">
        <v>64</v>
      </c>
      <c r="Q2033">
        <v>6.4</v>
      </c>
      <c r="R2033" t="s">
        <v>1851</v>
      </c>
      <c r="S2033" t="s">
        <v>1851</v>
      </c>
      <c r="T2033" t="s">
        <v>1851</v>
      </c>
      <c r="U2033" t="s">
        <v>5918</v>
      </c>
      <c r="V2033" t="s">
        <v>1851</v>
      </c>
      <c r="W2033" t="s">
        <v>1851</v>
      </c>
      <c r="X2033" s="1">
        <v>46203.835636574076</v>
      </c>
    </row>
    <row r="2034" spans="1:24">
      <c r="A2034">
        <v>1945</v>
      </c>
      <c r="B2034" t="s">
        <v>1859</v>
      </c>
      <c r="C2034" t="s">
        <v>1860</v>
      </c>
      <c r="D2034">
        <v>2111805</v>
      </c>
      <c r="E2034" t="s">
        <v>1885</v>
      </c>
      <c r="F2034">
        <v>1</v>
      </c>
      <c r="G2034" t="s">
        <v>705</v>
      </c>
      <c r="H2034" t="s">
        <v>3199</v>
      </c>
      <c r="I2034" t="s">
        <v>1887</v>
      </c>
      <c r="J2034">
        <v>1</v>
      </c>
      <c r="K2034" t="s">
        <v>1888</v>
      </c>
      <c r="L2034" s="1">
        <v>46203.83556712963</v>
      </c>
      <c r="M2034" s="1">
        <v>46203.835972222223</v>
      </c>
      <c r="N2034">
        <v>3516</v>
      </c>
      <c r="O2034" t="s">
        <v>1849</v>
      </c>
      <c r="P2034">
        <v>84</v>
      </c>
      <c r="Q2034">
        <v>8.4</v>
      </c>
      <c r="R2034" t="s">
        <v>5919</v>
      </c>
      <c r="S2034" t="s">
        <v>1851</v>
      </c>
      <c r="T2034" t="s">
        <v>1851</v>
      </c>
      <c r="U2034" t="s">
        <v>5920</v>
      </c>
      <c r="V2034" t="s">
        <v>1851</v>
      </c>
      <c r="W2034" t="s">
        <v>1851</v>
      </c>
      <c r="X2034" s="1">
        <v>46203.835972222223</v>
      </c>
    </row>
    <row r="2035" spans="1:24">
      <c r="A2035">
        <v>1946</v>
      </c>
      <c r="B2035" t="s">
        <v>1859</v>
      </c>
      <c r="C2035" t="s">
        <v>1860</v>
      </c>
      <c r="D2035">
        <v>3127339</v>
      </c>
      <c r="E2035" t="s">
        <v>1885</v>
      </c>
      <c r="F2035">
        <v>1</v>
      </c>
      <c r="G2035" t="s">
        <v>1074</v>
      </c>
      <c r="H2035" t="s">
        <v>2771</v>
      </c>
      <c r="I2035" t="s">
        <v>1887</v>
      </c>
      <c r="J2035">
        <v>1</v>
      </c>
      <c r="K2035" t="s">
        <v>1888</v>
      </c>
      <c r="L2035" s="1">
        <v>46203.835706018515</v>
      </c>
      <c r="M2035" s="1">
        <v>46203.835995370369</v>
      </c>
      <c r="N2035">
        <v>2543</v>
      </c>
      <c r="O2035" t="s">
        <v>1849</v>
      </c>
      <c r="P2035">
        <v>92</v>
      </c>
      <c r="Q2035">
        <v>9.1999999999999993</v>
      </c>
      <c r="R2035" t="s">
        <v>5921</v>
      </c>
      <c r="S2035" t="s">
        <v>1851</v>
      </c>
      <c r="T2035" t="s">
        <v>1851</v>
      </c>
      <c r="U2035" t="s">
        <v>5922</v>
      </c>
      <c r="V2035" t="s">
        <v>1851</v>
      </c>
      <c r="W2035" t="s">
        <v>1851</v>
      </c>
      <c r="X2035" s="1">
        <v>46203.835995370369</v>
      </c>
    </row>
    <row r="2036" spans="1:24">
      <c r="A2036">
        <v>1947</v>
      </c>
      <c r="B2036" t="s">
        <v>1859</v>
      </c>
      <c r="C2036" t="s">
        <v>1860</v>
      </c>
      <c r="D2036">
        <v>4118451</v>
      </c>
      <c r="E2036" t="s">
        <v>1885</v>
      </c>
      <c r="F2036">
        <v>1</v>
      </c>
      <c r="G2036" t="s">
        <v>1555</v>
      </c>
      <c r="H2036" t="s">
        <v>2884</v>
      </c>
      <c r="I2036" t="s">
        <v>1887</v>
      </c>
      <c r="J2036">
        <v>1</v>
      </c>
      <c r="K2036" t="s">
        <v>1888</v>
      </c>
      <c r="L2036" s="1">
        <v>46203.835590277777</v>
      </c>
      <c r="M2036" s="1">
        <v>46203.836006944446</v>
      </c>
      <c r="N2036">
        <v>3582</v>
      </c>
      <c r="O2036" t="s">
        <v>1849</v>
      </c>
      <c r="P2036">
        <v>81</v>
      </c>
      <c r="Q2036">
        <v>8.1</v>
      </c>
      <c r="R2036" t="s">
        <v>5923</v>
      </c>
      <c r="S2036" t="s">
        <v>1851</v>
      </c>
      <c r="T2036" t="s">
        <v>1851</v>
      </c>
      <c r="U2036" t="s">
        <v>5924</v>
      </c>
      <c r="V2036" t="s">
        <v>1851</v>
      </c>
      <c r="W2036" t="s">
        <v>1851</v>
      </c>
      <c r="X2036" s="1">
        <v>46203.836006944446</v>
      </c>
    </row>
    <row r="2037" spans="1:24">
      <c r="A2037">
        <v>1948</v>
      </c>
      <c r="B2037" t="s">
        <v>1859</v>
      </c>
      <c r="C2037" t="s">
        <v>1860</v>
      </c>
      <c r="D2037">
        <v>2111805</v>
      </c>
      <c r="E2037" t="s">
        <v>1894</v>
      </c>
      <c r="F2037">
        <v>1</v>
      </c>
      <c r="G2037" t="s">
        <v>705</v>
      </c>
      <c r="H2037" t="s">
        <v>705</v>
      </c>
      <c r="I2037" t="s">
        <v>3205</v>
      </c>
      <c r="J2037">
        <v>0</v>
      </c>
      <c r="K2037" t="s">
        <v>3206</v>
      </c>
      <c r="L2037" s="1">
        <v>46203.836111111108</v>
      </c>
      <c r="M2037" s="1">
        <v>46203.836180555554</v>
      </c>
      <c r="N2037">
        <v>629</v>
      </c>
      <c r="O2037" t="s">
        <v>1849</v>
      </c>
      <c r="P2037">
        <v>83</v>
      </c>
      <c r="Q2037">
        <v>8.3000000000000007</v>
      </c>
      <c r="R2037" t="s">
        <v>1851</v>
      </c>
      <c r="S2037" t="s">
        <v>1851</v>
      </c>
      <c r="T2037" t="s">
        <v>1851</v>
      </c>
      <c r="U2037" t="s">
        <v>5925</v>
      </c>
      <c r="V2037" t="s">
        <v>1851</v>
      </c>
      <c r="W2037" t="s">
        <v>1851</v>
      </c>
      <c r="X2037" s="1">
        <v>46203.836180555554</v>
      </c>
    </row>
    <row r="2038" spans="1:24">
      <c r="A2038">
        <v>1949</v>
      </c>
      <c r="B2038" t="s">
        <v>1859</v>
      </c>
      <c r="C2038" t="s">
        <v>1860</v>
      </c>
      <c r="D2038">
        <v>4118451</v>
      </c>
      <c r="E2038" t="s">
        <v>1894</v>
      </c>
      <c r="F2038">
        <v>1</v>
      </c>
      <c r="G2038" t="s">
        <v>1555</v>
      </c>
      <c r="H2038" t="s">
        <v>2890</v>
      </c>
      <c r="I2038" t="s">
        <v>2891</v>
      </c>
      <c r="J2038">
        <v>1</v>
      </c>
      <c r="K2038" t="s">
        <v>2892</v>
      </c>
      <c r="L2038" s="1">
        <v>46203.836145833331</v>
      </c>
      <c r="M2038" s="1">
        <v>46203.83625</v>
      </c>
      <c r="N2038">
        <v>991</v>
      </c>
      <c r="O2038" t="s">
        <v>1849</v>
      </c>
      <c r="P2038">
        <v>77</v>
      </c>
      <c r="Q2038">
        <v>7.7</v>
      </c>
      <c r="R2038" t="s">
        <v>1851</v>
      </c>
      <c r="S2038" t="s">
        <v>1851</v>
      </c>
      <c r="T2038" t="s">
        <v>1851</v>
      </c>
      <c r="U2038" t="s">
        <v>5926</v>
      </c>
      <c r="V2038" t="s">
        <v>1851</v>
      </c>
      <c r="W2038" t="s">
        <v>1851</v>
      </c>
      <c r="X2038" s="1">
        <v>46203.83625</v>
      </c>
    </row>
    <row r="2039" spans="1:24">
      <c r="A2039">
        <v>1950</v>
      </c>
      <c r="B2039" t="s">
        <v>1859</v>
      </c>
      <c r="C2039" t="s">
        <v>1860</v>
      </c>
      <c r="D2039">
        <v>3127339</v>
      </c>
      <c r="E2039" t="s">
        <v>1894</v>
      </c>
      <c r="F2039">
        <v>1</v>
      </c>
      <c r="G2039" t="s">
        <v>1074</v>
      </c>
      <c r="H2039" t="s">
        <v>1074</v>
      </c>
      <c r="I2039" t="s">
        <v>2777</v>
      </c>
      <c r="J2039">
        <v>0</v>
      </c>
      <c r="K2039" t="s">
        <v>2778</v>
      </c>
      <c r="L2039" s="1">
        <v>46203.836122685185</v>
      </c>
      <c r="M2039" s="1">
        <v>46203.836261574077</v>
      </c>
      <c r="N2039">
        <v>1176</v>
      </c>
      <c r="O2039" t="s">
        <v>1849</v>
      </c>
      <c r="P2039">
        <v>65</v>
      </c>
      <c r="Q2039">
        <v>6.5</v>
      </c>
      <c r="R2039" t="s">
        <v>1851</v>
      </c>
      <c r="S2039" t="s">
        <v>1851</v>
      </c>
      <c r="T2039" t="s">
        <v>1851</v>
      </c>
      <c r="U2039" t="s">
        <v>5927</v>
      </c>
      <c r="V2039" t="s">
        <v>1851</v>
      </c>
      <c r="W2039" t="s">
        <v>1851</v>
      </c>
      <c r="X2039" s="1">
        <v>46203.836261574077</v>
      </c>
    </row>
    <row r="2040" spans="1:24">
      <c r="A2040">
        <v>1951</v>
      </c>
      <c r="B2040" t="s">
        <v>1859</v>
      </c>
      <c r="C2040" t="s">
        <v>1860</v>
      </c>
      <c r="D2040">
        <v>2504074</v>
      </c>
      <c r="E2040" t="s">
        <v>1885</v>
      </c>
      <c r="F2040">
        <v>1</v>
      </c>
      <c r="G2040" t="s">
        <v>736</v>
      </c>
      <c r="H2040" t="s">
        <v>3215</v>
      </c>
      <c r="I2040" t="s">
        <v>1887</v>
      </c>
      <c r="J2040">
        <v>1</v>
      </c>
      <c r="K2040" t="s">
        <v>1888</v>
      </c>
      <c r="L2040" s="1">
        <v>46203.836226851854</v>
      </c>
      <c r="M2040" s="1">
        <v>46203.836747685185</v>
      </c>
      <c r="N2040">
        <v>4482</v>
      </c>
      <c r="O2040" t="s">
        <v>1849</v>
      </c>
      <c r="P2040">
        <v>78</v>
      </c>
      <c r="Q2040">
        <v>7.8</v>
      </c>
      <c r="R2040" t="s">
        <v>5928</v>
      </c>
      <c r="S2040" t="s">
        <v>1851</v>
      </c>
      <c r="T2040" t="s">
        <v>1851</v>
      </c>
      <c r="U2040" t="s">
        <v>5929</v>
      </c>
      <c r="V2040" t="s">
        <v>1851</v>
      </c>
      <c r="W2040" t="s">
        <v>1851</v>
      </c>
      <c r="X2040" s="1">
        <v>46203.836747685185</v>
      </c>
    </row>
    <row r="2041" spans="1:24">
      <c r="A2041">
        <v>1952</v>
      </c>
      <c r="B2041" t="s">
        <v>1859</v>
      </c>
      <c r="C2041" t="s">
        <v>1860</v>
      </c>
      <c r="D2041">
        <v>3127404</v>
      </c>
      <c r="E2041" t="s">
        <v>1885</v>
      </c>
      <c r="F2041">
        <v>1</v>
      </c>
      <c r="G2041" t="s">
        <v>1059</v>
      </c>
      <c r="H2041" t="s">
        <v>2783</v>
      </c>
      <c r="I2041" t="s">
        <v>1887</v>
      </c>
      <c r="J2041">
        <v>1</v>
      </c>
      <c r="K2041" t="s">
        <v>1888</v>
      </c>
      <c r="L2041" s="1">
        <v>46203.836331018516</v>
      </c>
      <c r="M2041" s="1">
        <v>46203.836782407408</v>
      </c>
      <c r="N2041">
        <v>3905</v>
      </c>
      <c r="O2041" t="s">
        <v>1849</v>
      </c>
      <c r="P2041">
        <v>56</v>
      </c>
      <c r="Q2041">
        <v>5.6</v>
      </c>
      <c r="R2041" t="s">
        <v>5930</v>
      </c>
      <c r="S2041" t="s">
        <v>1851</v>
      </c>
      <c r="T2041" t="s">
        <v>1851</v>
      </c>
      <c r="U2041" t="s">
        <v>5931</v>
      </c>
      <c r="V2041" t="s">
        <v>1851</v>
      </c>
      <c r="W2041" t="s">
        <v>1851</v>
      </c>
      <c r="X2041" s="1">
        <v>46203.836782407408</v>
      </c>
    </row>
    <row r="2042" spans="1:24">
      <c r="A2042">
        <v>1953</v>
      </c>
      <c r="B2042" t="s">
        <v>1859</v>
      </c>
      <c r="C2042" t="s">
        <v>1860</v>
      </c>
      <c r="D2042">
        <v>2504074</v>
      </c>
      <c r="E2042" t="s">
        <v>1894</v>
      </c>
      <c r="F2042">
        <v>1</v>
      </c>
      <c r="G2042" t="s">
        <v>736</v>
      </c>
      <c r="H2042" t="s">
        <v>736</v>
      </c>
      <c r="I2042" t="s">
        <v>3226</v>
      </c>
      <c r="J2042">
        <v>0</v>
      </c>
      <c r="K2042" t="s">
        <v>3227</v>
      </c>
      <c r="L2042" s="1">
        <v>46203.836886574078</v>
      </c>
      <c r="M2042" s="1">
        <v>46203.837025462963</v>
      </c>
      <c r="N2042">
        <v>1186</v>
      </c>
      <c r="O2042" t="s">
        <v>1849</v>
      </c>
      <c r="P2042">
        <v>76</v>
      </c>
      <c r="Q2042">
        <v>7.6</v>
      </c>
      <c r="R2042" t="s">
        <v>1851</v>
      </c>
      <c r="S2042" t="s">
        <v>1851</v>
      </c>
      <c r="T2042" t="s">
        <v>1851</v>
      </c>
      <c r="U2042" t="s">
        <v>5932</v>
      </c>
      <c r="V2042" t="s">
        <v>1851</v>
      </c>
      <c r="W2042" t="s">
        <v>1851</v>
      </c>
      <c r="X2042" s="1">
        <v>46203.837025462963</v>
      </c>
    </row>
    <row r="2043" spans="1:24">
      <c r="A2043">
        <v>1954</v>
      </c>
      <c r="B2043" t="s">
        <v>1859</v>
      </c>
      <c r="C2043" t="s">
        <v>1860</v>
      </c>
      <c r="D2043">
        <v>3127404</v>
      </c>
      <c r="E2043" t="s">
        <v>1894</v>
      </c>
      <c r="F2043">
        <v>1</v>
      </c>
      <c r="G2043" t="s">
        <v>1059</v>
      </c>
      <c r="H2043" t="s">
        <v>1059</v>
      </c>
      <c r="I2043" t="s">
        <v>2792</v>
      </c>
      <c r="J2043">
        <v>0</v>
      </c>
      <c r="K2043" t="s">
        <v>2793</v>
      </c>
      <c r="L2043" s="1">
        <v>46203.836921296293</v>
      </c>
      <c r="M2043" s="1">
        <v>46203.837129629632</v>
      </c>
      <c r="N2043">
        <v>1738</v>
      </c>
      <c r="O2043" t="s">
        <v>1849</v>
      </c>
      <c r="P2043">
        <v>65</v>
      </c>
      <c r="Q2043">
        <v>6.5</v>
      </c>
      <c r="R2043" t="s">
        <v>1851</v>
      </c>
      <c r="S2043" t="s">
        <v>1851</v>
      </c>
      <c r="T2043" t="s">
        <v>1851</v>
      </c>
      <c r="U2043" t="s">
        <v>5933</v>
      </c>
      <c r="V2043" t="s">
        <v>1851</v>
      </c>
      <c r="W2043" t="s">
        <v>1851</v>
      </c>
      <c r="X2043" s="1">
        <v>46203.837129629632</v>
      </c>
    </row>
    <row r="2044" spans="1:24">
      <c r="A2044">
        <v>1955</v>
      </c>
      <c r="B2044" t="s">
        <v>1859</v>
      </c>
      <c r="C2044" t="s">
        <v>1860</v>
      </c>
      <c r="D2044">
        <v>2504405</v>
      </c>
      <c r="E2044" t="s">
        <v>1885</v>
      </c>
      <c r="F2044">
        <v>1</v>
      </c>
      <c r="G2044" t="s">
        <v>184</v>
      </c>
      <c r="H2044" t="s">
        <v>3232</v>
      </c>
      <c r="I2044" t="s">
        <v>1887</v>
      </c>
      <c r="J2044">
        <v>1</v>
      </c>
      <c r="K2044" t="s">
        <v>1888</v>
      </c>
      <c r="L2044" s="1">
        <v>46203.837071759262</v>
      </c>
      <c r="M2044" s="1">
        <v>46203.837337962963</v>
      </c>
      <c r="N2044">
        <v>2329</v>
      </c>
      <c r="O2044" t="s">
        <v>1849</v>
      </c>
      <c r="P2044">
        <v>66</v>
      </c>
      <c r="Q2044">
        <v>6.6</v>
      </c>
      <c r="R2044" t="s">
        <v>5934</v>
      </c>
      <c r="S2044" t="s">
        <v>1851</v>
      </c>
      <c r="T2044" t="s">
        <v>1851</v>
      </c>
      <c r="U2044" t="s">
        <v>5935</v>
      </c>
      <c r="V2044" t="s">
        <v>1851</v>
      </c>
      <c r="W2044" t="s">
        <v>1851</v>
      </c>
      <c r="X2044" s="1">
        <v>46203.837337962963</v>
      </c>
    </row>
    <row r="2045" spans="1:24">
      <c r="A2045">
        <v>1956</v>
      </c>
      <c r="B2045" t="s">
        <v>1859</v>
      </c>
      <c r="C2045" t="s">
        <v>1860</v>
      </c>
      <c r="D2045">
        <v>3128402</v>
      </c>
      <c r="E2045" t="s">
        <v>1885</v>
      </c>
      <c r="F2045">
        <v>1</v>
      </c>
      <c r="G2045" t="s">
        <v>969</v>
      </c>
      <c r="H2045" t="s">
        <v>2798</v>
      </c>
      <c r="I2045" t="s">
        <v>1887</v>
      </c>
      <c r="J2045">
        <v>1</v>
      </c>
      <c r="K2045" t="s">
        <v>1888</v>
      </c>
      <c r="L2045" s="1">
        <v>46203.837175925924</v>
      </c>
      <c r="M2045" s="1">
        <v>46203.837418981479</v>
      </c>
      <c r="N2045">
        <v>2105</v>
      </c>
      <c r="O2045" t="s">
        <v>1849</v>
      </c>
      <c r="P2045">
        <v>54</v>
      </c>
      <c r="Q2045">
        <v>5.4</v>
      </c>
      <c r="R2045" t="s">
        <v>5936</v>
      </c>
      <c r="S2045" t="s">
        <v>1851</v>
      </c>
      <c r="T2045" t="s">
        <v>1851</v>
      </c>
      <c r="U2045" t="s">
        <v>5937</v>
      </c>
      <c r="V2045" t="s">
        <v>1851</v>
      </c>
      <c r="W2045" t="s">
        <v>1851</v>
      </c>
      <c r="X2045" s="1">
        <v>46203.837418981479</v>
      </c>
    </row>
    <row r="2046" spans="1:24">
      <c r="A2046">
        <v>1957</v>
      </c>
      <c r="B2046" t="s">
        <v>1859</v>
      </c>
      <c r="C2046" t="s">
        <v>1860</v>
      </c>
      <c r="D2046">
        <v>2504405</v>
      </c>
      <c r="E2046" t="s">
        <v>1894</v>
      </c>
      <c r="F2046">
        <v>1</v>
      </c>
      <c r="G2046" t="s">
        <v>184</v>
      </c>
      <c r="H2046" t="s">
        <v>184</v>
      </c>
      <c r="I2046" t="s">
        <v>3238</v>
      </c>
      <c r="J2046">
        <v>0</v>
      </c>
      <c r="K2046" t="s">
        <v>3239</v>
      </c>
      <c r="L2046" s="1">
        <v>46203.837476851855</v>
      </c>
      <c r="M2046" s="1">
        <v>46203.837546296294</v>
      </c>
      <c r="N2046">
        <v>604</v>
      </c>
      <c r="O2046" t="s">
        <v>1849</v>
      </c>
      <c r="P2046">
        <v>66</v>
      </c>
      <c r="Q2046">
        <v>6.6</v>
      </c>
      <c r="R2046" t="s">
        <v>1851</v>
      </c>
      <c r="S2046" t="s">
        <v>1851</v>
      </c>
      <c r="T2046" t="s">
        <v>1851</v>
      </c>
      <c r="U2046" t="s">
        <v>5938</v>
      </c>
      <c r="V2046" t="s">
        <v>1851</v>
      </c>
      <c r="W2046" t="s">
        <v>1851</v>
      </c>
      <c r="X2046" s="1">
        <v>46203.837546296294</v>
      </c>
    </row>
    <row r="2047" spans="1:24">
      <c r="A2047">
        <v>1958</v>
      </c>
      <c r="B2047" t="s">
        <v>1859</v>
      </c>
      <c r="C2047" t="s">
        <v>1860</v>
      </c>
      <c r="D2047">
        <v>3128402</v>
      </c>
      <c r="E2047" t="s">
        <v>1894</v>
      </c>
      <c r="F2047">
        <v>1</v>
      </c>
      <c r="G2047" t="s">
        <v>969</v>
      </c>
      <c r="H2047" t="s">
        <v>2801</v>
      </c>
      <c r="I2047" t="s">
        <v>2802</v>
      </c>
      <c r="J2047">
        <v>1</v>
      </c>
      <c r="K2047" t="s">
        <v>2803</v>
      </c>
      <c r="L2047" s="1">
        <v>46203.837546296294</v>
      </c>
      <c r="M2047" s="1">
        <v>46203.837696759256</v>
      </c>
      <c r="N2047">
        <v>1257</v>
      </c>
      <c r="O2047" t="s">
        <v>1849</v>
      </c>
      <c r="P2047">
        <v>55</v>
      </c>
      <c r="Q2047">
        <v>5.5</v>
      </c>
      <c r="R2047" t="s">
        <v>1851</v>
      </c>
      <c r="S2047" t="s">
        <v>1851</v>
      </c>
      <c r="T2047" t="s">
        <v>1851</v>
      </c>
      <c r="U2047" t="s">
        <v>5939</v>
      </c>
      <c r="V2047" t="s">
        <v>1851</v>
      </c>
      <c r="W2047" t="s">
        <v>1851</v>
      </c>
      <c r="X2047" s="1">
        <v>46203.837696759256</v>
      </c>
    </row>
    <row r="2048" spans="1:24">
      <c r="A2048">
        <v>1959</v>
      </c>
      <c r="B2048" t="s">
        <v>1859</v>
      </c>
      <c r="C2048" t="s">
        <v>1860</v>
      </c>
      <c r="D2048">
        <v>2506251</v>
      </c>
      <c r="E2048" t="s">
        <v>1885</v>
      </c>
      <c r="F2048">
        <v>1</v>
      </c>
      <c r="G2048" t="s">
        <v>576</v>
      </c>
      <c r="H2048" t="s">
        <v>3244</v>
      </c>
      <c r="I2048" t="s">
        <v>1887</v>
      </c>
      <c r="J2048">
        <v>1</v>
      </c>
      <c r="K2048" t="s">
        <v>1888</v>
      </c>
      <c r="L2048" s="1">
        <v>46203.837604166663</v>
      </c>
      <c r="M2048" s="1">
        <v>46203.838113425925</v>
      </c>
      <c r="N2048">
        <v>4443</v>
      </c>
      <c r="O2048" t="s">
        <v>1849</v>
      </c>
      <c r="P2048">
        <v>63</v>
      </c>
      <c r="Q2048">
        <v>6.3</v>
      </c>
      <c r="R2048" t="s">
        <v>5940</v>
      </c>
      <c r="S2048" t="s">
        <v>1851</v>
      </c>
      <c r="T2048" t="s">
        <v>1851</v>
      </c>
      <c r="U2048" t="s">
        <v>5941</v>
      </c>
      <c r="V2048" t="s">
        <v>1851</v>
      </c>
      <c r="W2048" t="s">
        <v>1851</v>
      </c>
      <c r="X2048" s="1">
        <v>46203.838113425925</v>
      </c>
    </row>
    <row r="2049" spans="1:24">
      <c r="A2049">
        <v>1960</v>
      </c>
      <c r="B2049" t="s">
        <v>1859</v>
      </c>
      <c r="C2049" t="s">
        <v>1860</v>
      </c>
      <c r="D2049">
        <v>3128501</v>
      </c>
      <c r="E2049" t="s">
        <v>1885</v>
      </c>
      <c r="F2049">
        <v>1</v>
      </c>
      <c r="G2049" t="s">
        <v>1337</v>
      </c>
      <c r="H2049" t="s">
        <v>2809</v>
      </c>
      <c r="I2049" t="s">
        <v>1887</v>
      </c>
      <c r="J2049">
        <v>1</v>
      </c>
      <c r="K2049" t="s">
        <v>1888</v>
      </c>
      <c r="L2049" s="1">
        <v>46203.837731481479</v>
      </c>
      <c r="M2049" s="1">
        <v>46203.838125000002</v>
      </c>
      <c r="N2049">
        <v>3341</v>
      </c>
      <c r="O2049" t="s">
        <v>1849</v>
      </c>
      <c r="P2049">
        <v>80</v>
      </c>
      <c r="Q2049">
        <v>8</v>
      </c>
      <c r="R2049" t="s">
        <v>5942</v>
      </c>
      <c r="S2049" t="s">
        <v>1851</v>
      </c>
      <c r="T2049" t="s">
        <v>1851</v>
      </c>
      <c r="U2049" t="s">
        <v>5943</v>
      </c>
      <c r="V2049" t="s">
        <v>1851</v>
      </c>
      <c r="W2049" t="s">
        <v>1851</v>
      </c>
      <c r="X2049" s="1">
        <v>46203.838125000002</v>
      </c>
    </row>
    <row r="2050" spans="1:24">
      <c r="A2050">
        <v>1961</v>
      </c>
      <c r="B2050" t="s">
        <v>1859</v>
      </c>
      <c r="C2050" t="s">
        <v>1860</v>
      </c>
      <c r="D2050">
        <v>3128501</v>
      </c>
      <c r="E2050" t="s">
        <v>1894</v>
      </c>
      <c r="F2050">
        <v>1</v>
      </c>
      <c r="G2050" t="s">
        <v>1337</v>
      </c>
      <c r="H2050" t="s">
        <v>2818</v>
      </c>
      <c r="I2050" t="s">
        <v>2819</v>
      </c>
      <c r="J2050">
        <v>1</v>
      </c>
      <c r="K2050" t="s">
        <v>2820</v>
      </c>
      <c r="L2050" s="1">
        <v>46203.838263888887</v>
      </c>
      <c r="M2050" s="1">
        <v>46203.838379629633</v>
      </c>
      <c r="N2050">
        <v>1030</v>
      </c>
      <c r="O2050" t="s">
        <v>1849</v>
      </c>
      <c r="P2050">
        <v>74</v>
      </c>
      <c r="Q2050">
        <v>7.4</v>
      </c>
      <c r="R2050" t="s">
        <v>1851</v>
      </c>
      <c r="S2050" t="s">
        <v>1851</v>
      </c>
      <c r="T2050" t="s">
        <v>1851</v>
      </c>
      <c r="U2050" t="s">
        <v>5944</v>
      </c>
      <c r="V2050" t="s">
        <v>1851</v>
      </c>
      <c r="W2050" t="s">
        <v>1851</v>
      </c>
      <c r="X2050" s="1">
        <v>46203.838379629633</v>
      </c>
    </row>
    <row r="2051" spans="1:24">
      <c r="A2051">
        <v>1962</v>
      </c>
      <c r="B2051" t="s">
        <v>1859</v>
      </c>
      <c r="C2051" t="s">
        <v>1860</v>
      </c>
      <c r="D2051">
        <v>2506251</v>
      </c>
      <c r="E2051" t="s">
        <v>1894</v>
      </c>
      <c r="F2051">
        <v>1</v>
      </c>
      <c r="G2051" t="s">
        <v>576</v>
      </c>
      <c r="H2051" t="s">
        <v>576</v>
      </c>
      <c r="I2051" t="s">
        <v>3250</v>
      </c>
      <c r="J2051">
        <v>0</v>
      </c>
      <c r="K2051" t="s">
        <v>3251</v>
      </c>
      <c r="L2051" s="1">
        <v>46203.838263888887</v>
      </c>
      <c r="M2051" s="1">
        <v>46203.838379629633</v>
      </c>
      <c r="N2051">
        <v>1017</v>
      </c>
      <c r="O2051" t="s">
        <v>1849</v>
      </c>
      <c r="P2051">
        <v>58</v>
      </c>
      <c r="Q2051">
        <v>5.8</v>
      </c>
      <c r="R2051" t="s">
        <v>1851</v>
      </c>
      <c r="S2051" t="s">
        <v>1851</v>
      </c>
      <c r="T2051" t="s">
        <v>1851</v>
      </c>
      <c r="U2051" t="s">
        <v>5945</v>
      </c>
      <c r="V2051" t="s">
        <v>1851</v>
      </c>
      <c r="W2051" t="s">
        <v>1851</v>
      </c>
      <c r="X2051" s="1">
        <v>46203.838379629633</v>
      </c>
    </row>
    <row r="2052" spans="1:24">
      <c r="A2052">
        <v>1963</v>
      </c>
      <c r="B2052" t="s">
        <v>1859</v>
      </c>
      <c r="C2052" t="s">
        <v>1860</v>
      </c>
      <c r="D2052">
        <v>4119806</v>
      </c>
      <c r="E2052" t="s">
        <v>1885</v>
      </c>
      <c r="F2052">
        <v>1</v>
      </c>
      <c r="G2052" t="s">
        <v>1644</v>
      </c>
      <c r="H2052" t="s">
        <v>2894</v>
      </c>
      <c r="I2052" t="s">
        <v>1887</v>
      </c>
      <c r="J2052">
        <v>1</v>
      </c>
      <c r="K2052" t="s">
        <v>1888</v>
      </c>
      <c r="L2052" s="1">
        <v>46203.836319444446</v>
      </c>
      <c r="M2052" s="1">
        <v>46203.838541666664</v>
      </c>
      <c r="N2052">
        <v>19173</v>
      </c>
      <c r="O2052" t="s">
        <v>1854</v>
      </c>
      <c r="R2052" t="s">
        <v>5946</v>
      </c>
      <c r="S2052" t="s">
        <v>1851</v>
      </c>
      <c r="T2052" t="s">
        <v>1851</v>
      </c>
      <c r="U2052" t="s">
        <v>5947</v>
      </c>
      <c r="V2052" t="s">
        <v>1854</v>
      </c>
      <c r="W2052" t="s">
        <v>1851</v>
      </c>
      <c r="X2052" s="1">
        <v>46203.838541666664</v>
      </c>
    </row>
    <row r="2053" spans="1:24">
      <c r="A2053">
        <v>1964</v>
      </c>
      <c r="B2053" t="s">
        <v>1859</v>
      </c>
      <c r="C2053" t="s">
        <v>1860</v>
      </c>
      <c r="D2053">
        <v>2507408</v>
      </c>
      <c r="E2053" t="s">
        <v>1885</v>
      </c>
      <c r="F2053">
        <v>1</v>
      </c>
      <c r="G2053" t="s">
        <v>421</v>
      </c>
      <c r="H2053" t="s">
        <v>3253</v>
      </c>
      <c r="I2053" t="s">
        <v>1887</v>
      </c>
      <c r="J2053">
        <v>1</v>
      </c>
      <c r="K2053" t="s">
        <v>1888</v>
      </c>
      <c r="L2053" s="1">
        <v>46203.838437500002</v>
      </c>
      <c r="M2053" s="1">
        <v>46203.838726851849</v>
      </c>
      <c r="N2053">
        <v>2537</v>
      </c>
      <c r="O2053" t="s">
        <v>1849</v>
      </c>
      <c r="P2053">
        <v>52</v>
      </c>
      <c r="Q2053">
        <v>5.2</v>
      </c>
      <c r="R2053" t="s">
        <v>5948</v>
      </c>
      <c r="S2053" t="s">
        <v>1851</v>
      </c>
      <c r="T2053" t="s">
        <v>1851</v>
      </c>
      <c r="U2053" t="s">
        <v>5949</v>
      </c>
      <c r="V2053" t="s">
        <v>1851</v>
      </c>
      <c r="W2053" t="s">
        <v>1851</v>
      </c>
      <c r="X2053" s="1">
        <v>46203.838726851849</v>
      </c>
    </row>
    <row r="2054" spans="1:24">
      <c r="A2054">
        <v>1965</v>
      </c>
      <c r="B2054" t="s">
        <v>1859</v>
      </c>
      <c r="C2054" t="s">
        <v>1860</v>
      </c>
      <c r="D2054">
        <v>4119806</v>
      </c>
      <c r="E2054" t="s">
        <v>1885</v>
      </c>
      <c r="F2054">
        <v>2</v>
      </c>
      <c r="G2054" t="s">
        <v>1644</v>
      </c>
      <c r="H2054" t="s">
        <v>2894</v>
      </c>
      <c r="I2054" t="s">
        <v>1887</v>
      </c>
      <c r="J2054">
        <v>1</v>
      </c>
      <c r="K2054" t="s">
        <v>1888</v>
      </c>
      <c r="L2054" s="1">
        <v>46203.838761574072</v>
      </c>
      <c r="M2054" s="1">
        <v>46203.838842592595</v>
      </c>
      <c r="N2054">
        <v>723</v>
      </c>
      <c r="O2054" t="s">
        <v>1849</v>
      </c>
      <c r="P2054">
        <v>92</v>
      </c>
      <c r="Q2054">
        <v>9.1999999999999993</v>
      </c>
      <c r="R2054" t="s">
        <v>5950</v>
      </c>
      <c r="S2054" t="s">
        <v>1851</v>
      </c>
      <c r="T2054" t="s">
        <v>1851</v>
      </c>
      <c r="U2054" t="s">
        <v>5947</v>
      </c>
      <c r="V2054" t="s">
        <v>1851</v>
      </c>
      <c r="W2054" t="s">
        <v>1851</v>
      </c>
      <c r="X2054" s="1">
        <v>46203.838842592595</v>
      </c>
    </row>
    <row r="2055" spans="1:24">
      <c r="A2055">
        <v>1966</v>
      </c>
      <c r="B2055" t="s">
        <v>1859</v>
      </c>
      <c r="C2055" t="s">
        <v>1860</v>
      </c>
      <c r="D2055">
        <v>2507408</v>
      </c>
      <c r="E2055" t="s">
        <v>1894</v>
      </c>
      <c r="F2055">
        <v>1</v>
      </c>
      <c r="G2055" t="s">
        <v>421</v>
      </c>
      <c r="H2055" t="s">
        <v>421</v>
      </c>
      <c r="I2055" t="s">
        <v>3259</v>
      </c>
      <c r="J2055">
        <v>0</v>
      </c>
      <c r="K2055" t="s">
        <v>3260</v>
      </c>
      <c r="L2055" s="1">
        <v>46203.838854166665</v>
      </c>
      <c r="M2055" s="1">
        <v>46203.838958333334</v>
      </c>
      <c r="N2055">
        <v>886</v>
      </c>
      <c r="O2055" t="s">
        <v>1849</v>
      </c>
      <c r="P2055">
        <v>53</v>
      </c>
      <c r="Q2055">
        <v>5.3</v>
      </c>
      <c r="R2055" t="s">
        <v>1851</v>
      </c>
      <c r="S2055" t="s">
        <v>1851</v>
      </c>
      <c r="T2055" t="s">
        <v>1851</v>
      </c>
      <c r="U2055" t="s">
        <v>5951</v>
      </c>
      <c r="V2055" t="s">
        <v>1851</v>
      </c>
      <c r="W2055" t="s">
        <v>1851</v>
      </c>
      <c r="X2055" s="1">
        <v>46203.838958333334</v>
      </c>
    </row>
    <row r="2056" spans="1:24">
      <c r="A2056">
        <v>1967</v>
      </c>
      <c r="B2056" t="s">
        <v>1859</v>
      </c>
      <c r="C2056" t="s">
        <v>1860</v>
      </c>
      <c r="D2056">
        <v>4119806</v>
      </c>
      <c r="E2056" t="s">
        <v>1894</v>
      </c>
      <c r="F2056">
        <v>1</v>
      </c>
      <c r="G2056" t="s">
        <v>1644</v>
      </c>
      <c r="H2056" t="s">
        <v>1644</v>
      </c>
      <c r="I2056" t="s">
        <v>2900</v>
      </c>
      <c r="J2056">
        <v>0</v>
      </c>
      <c r="K2056" t="s">
        <v>2901</v>
      </c>
      <c r="L2056" s="1">
        <v>46203.83898148148</v>
      </c>
      <c r="M2056" s="1">
        <v>46203.839108796295</v>
      </c>
      <c r="N2056">
        <v>1075</v>
      </c>
      <c r="O2056" t="s">
        <v>1849</v>
      </c>
      <c r="P2056">
        <v>56</v>
      </c>
      <c r="Q2056">
        <v>5.6</v>
      </c>
      <c r="R2056" t="s">
        <v>1851</v>
      </c>
      <c r="S2056" t="s">
        <v>1851</v>
      </c>
      <c r="T2056" t="s">
        <v>1851</v>
      </c>
      <c r="U2056" t="s">
        <v>5952</v>
      </c>
      <c r="V2056" t="s">
        <v>1851</v>
      </c>
      <c r="W2056" t="s">
        <v>1851</v>
      </c>
      <c r="X2056" s="1">
        <v>46203.839108796295</v>
      </c>
    </row>
    <row r="2057" spans="1:24">
      <c r="A2057">
        <v>1968</v>
      </c>
      <c r="B2057" t="s">
        <v>1859</v>
      </c>
      <c r="C2057" t="s">
        <v>1860</v>
      </c>
      <c r="D2057">
        <v>4120655</v>
      </c>
      <c r="E2057" t="s">
        <v>1885</v>
      </c>
      <c r="F2057">
        <v>1</v>
      </c>
      <c r="G2057" t="s">
        <v>1663</v>
      </c>
      <c r="H2057" t="s">
        <v>2909</v>
      </c>
      <c r="I2057" t="s">
        <v>1887</v>
      </c>
      <c r="J2057">
        <v>1</v>
      </c>
      <c r="K2057" t="s">
        <v>1888</v>
      </c>
      <c r="L2057" s="1">
        <v>46203.839155092595</v>
      </c>
      <c r="M2057" s="1">
        <v>46203.839537037034</v>
      </c>
      <c r="N2057">
        <v>3302</v>
      </c>
      <c r="O2057" t="s">
        <v>1849</v>
      </c>
      <c r="P2057">
        <v>49</v>
      </c>
      <c r="Q2057">
        <v>4.9000000000000004</v>
      </c>
      <c r="R2057" t="s">
        <v>5953</v>
      </c>
      <c r="S2057" t="s">
        <v>1851</v>
      </c>
      <c r="T2057" t="s">
        <v>1851</v>
      </c>
      <c r="U2057" t="s">
        <v>5954</v>
      </c>
      <c r="V2057" t="s">
        <v>1851</v>
      </c>
      <c r="W2057" t="s">
        <v>1851</v>
      </c>
      <c r="X2057" s="1">
        <v>46203.839537037034</v>
      </c>
    </row>
    <row r="2058" spans="1:24">
      <c r="A2058">
        <v>1969</v>
      </c>
      <c r="B2058" t="s">
        <v>1859</v>
      </c>
      <c r="C2058" t="s">
        <v>1860</v>
      </c>
      <c r="D2058">
        <v>4120655</v>
      </c>
      <c r="E2058" t="s">
        <v>1894</v>
      </c>
      <c r="F2058">
        <v>1</v>
      </c>
      <c r="G2058" t="s">
        <v>1663</v>
      </c>
      <c r="H2058" t="s">
        <v>1663</v>
      </c>
      <c r="I2058" t="s">
        <v>2912</v>
      </c>
      <c r="J2058">
        <v>0</v>
      </c>
      <c r="K2058" t="s">
        <v>2913</v>
      </c>
      <c r="L2058" s="1">
        <v>46203.839675925927</v>
      </c>
      <c r="M2058" s="1">
        <v>46203.839803240742</v>
      </c>
      <c r="N2058">
        <v>1114</v>
      </c>
      <c r="O2058" t="s">
        <v>1849</v>
      </c>
      <c r="P2058">
        <v>55</v>
      </c>
      <c r="Q2058">
        <v>5.5</v>
      </c>
      <c r="R2058" t="s">
        <v>1851</v>
      </c>
      <c r="S2058" t="s">
        <v>1851</v>
      </c>
      <c r="T2058" t="s">
        <v>1851</v>
      </c>
      <c r="U2058" t="s">
        <v>5955</v>
      </c>
      <c r="V2058" t="s">
        <v>1851</v>
      </c>
      <c r="W2058" t="s">
        <v>1851</v>
      </c>
      <c r="X2058" s="1">
        <v>46203.839803240742</v>
      </c>
    </row>
    <row r="2059" spans="1:24">
      <c r="A2059">
        <v>1970</v>
      </c>
      <c r="B2059" t="s">
        <v>1859</v>
      </c>
      <c r="C2059" t="s">
        <v>1860</v>
      </c>
      <c r="D2059">
        <v>2508406</v>
      </c>
      <c r="E2059" t="s">
        <v>1885</v>
      </c>
      <c r="F2059">
        <v>1</v>
      </c>
      <c r="G2059" t="s">
        <v>620</v>
      </c>
      <c r="H2059" t="s">
        <v>3273</v>
      </c>
      <c r="I2059" t="s">
        <v>1887</v>
      </c>
      <c r="J2059">
        <v>1</v>
      </c>
      <c r="K2059" t="s">
        <v>1888</v>
      </c>
      <c r="L2059" s="1">
        <v>46203.838993055557</v>
      </c>
      <c r="M2059" s="1">
        <v>46203.839953703704</v>
      </c>
      <c r="N2059">
        <v>8272</v>
      </c>
      <c r="O2059" t="s">
        <v>1849</v>
      </c>
      <c r="P2059">
        <v>57</v>
      </c>
      <c r="Q2059">
        <v>5.7</v>
      </c>
      <c r="R2059" t="s">
        <v>5956</v>
      </c>
      <c r="S2059" t="s">
        <v>1851</v>
      </c>
      <c r="T2059" t="s">
        <v>1851</v>
      </c>
      <c r="U2059" t="s">
        <v>5957</v>
      </c>
      <c r="V2059" t="s">
        <v>1851</v>
      </c>
      <c r="W2059" t="s">
        <v>1851</v>
      </c>
      <c r="X2059" s="1">
        <v>46203.839953703704</v>
      </c>
    </row>
    <row r="2060" spans="1:24">
      <c r="A2060">
        <v>1971</v>
      </c>
      <c r="B2060" t="s">
        <v>1859</v>
      </c>
      <c r="C2060" t="s">
        <v>1860</v>
      </c>
      <c r="D2060">
        <v>3129806</v>
      </c>
      <c r="E2060" t="s">
        <v>1885</v>
      </c>
      <c r="F2060">
        <v>1</v>
      </c>
      <c r="G2060" t="s">
        <v>948</v>
      </c>
      <c r="H2060" t="s">
        <v>2828</v>
      </c>
      <c r="I2060" t="s">
        <v>1887</v>
      </c>
      <c r="J2060">
        <v>1</v>
      </c>
      <c r="K2060" t="s">
        <v>1888</v>
      </c>
      <c r="L2060" s="1">
        <v>46203.838437500002</v>
      </c>
      <c r="M2060" s="1">
        <v>46203.839953703704</v>
      </c>
      <c r="N2060">
        <v>13183</v>
      </c>
      <c r="O2060" t="s">
        <v>1849</v>
      </c>
      <c r="P2060">
        <v>62</v>
      </c>
      <c r="Q2060">
        <v>6.2</v>
      </c>
      <c r="R2060" t="s">
        <v>5958</v>
      </c>
      <c r="S2060" t="s">
        <v>1851</v>
      </c>
      <c r="T2060" t="s">
        <v>1851</v>
      </c>
      <c r="U2060" t="s">
        <v>5959</v>
      </c>
      <c r="V2060" t="s">
        <v>1851</v>
      </c>
      <c r="W2060" t="s">
        <v>1851</v>
      </c>
      <c r="X2060" s="1">
        <v>46203.839953703704</v>
      </c>
    </row>
    <row r="2061" spans="1:24">
      <c r="A2061">
        <v>1972</v>
      </c>
      <c r="B2061" t="s">
        <v>1859</v>
      </c>
      <c r="C2061" t="s">
        <v>1860</v>
      </c>
      <c r="D2061">
        <v>4120903</v>
      </c>
      <c r="E2061" t="s">
        <v>1885</v>
      </c>
      <c r="F2061">
        <v>1</v>
      </c>
      <c r="G2061" t="s">
        <v>1454</v>
      </c>
      <c r="H2061" t="s">
        <v>2932</v>
      </c>
      <c r="I2061" t="s">
        <v>1887</v>
      </c>
      <c r="J2061">
        <v>1</v>
      </c>
      <c r="K2061" t="s">
        <v>1888</v>
      </c>
      <c r="L2061" s="1">
        <v>46203.839849537035</v>
      </c>
      <c r="M2061" s="1">
        <v>46203.840115740742</v>
      </c>
      <c r="N2061">
        <v>2302</v>
      </c>
      <c r="O2061" t="s">
        <v>1849</v>
      </c>
      <c r="P2061">
        <v>58</v>
      </c>
      <c r="Q2061">
        <v>5.8</v>
      </c>
      <c r="R2061" t="s">
        <v>5960</v>
      </c>
      <c r="S2061" t="s">
        <v>1851</v>
      </c>
      <c r="T2061" t="s">
        <v>1851</v>
      </c>
      <c r="U2061" t="s">
        <v>5961</v>
      </c>
      <c r="V2061" t="s">
        <v>1851</v>
      </c>
      <c r="W2061" t="s">
        <v>1851</v>
      </c>
      <c r="X2061" s="1">
        <v>46203.840115740742</v>
      </c>
    </row>
    <row r="2062" spans="1:24">
      <c r="A2062">
        <v>1973</v>
      </c>
      <c r="B2062" t="s">
        <v>1859</v>
      </c>
      <c r="C2062" t="s">
        <v>1860</v>
      </c>
      <c r="D2062">
        <v>2508406</v>
      </c>
      <c r="E2062" t="s">
        <v>1894</v>
      </c>
      <c r="F2062">
        <v>1</v>
      </c>
      <c r="G2062" t="s">
        <v>620</v>
      </c>
      <c r="H2062" t="s">
        <v>620</v>
      </c>
      <c r="I2062" t="s">
        <v>3294</v>
      </c>
      <c r="J2062">
        <v>0</v>
      </c>
      <c r="K2062" t="s">
        <v>3295</v>
      </c>
      <c r="L2062" s="1">
        <v>46203.840092592596</v>
      </c>
      <c r="M2062" s="1">
        <v>46203.840243055558</v>
      </c>
      <c r="N2062">
        <v>1248</v>
      </c>
      <c r="O2062" t="s">
        <v>1849</v>
      </c>
      <c r="P2062">
        <v>61</v>
      </c>
      <c r="Q2062">
        <v>6.1</v>
      </c>
      <c r="R2062" t="s">
        <v>1851</v>
      </c>
      <c r="S2062" t="s">
        <v>1851</v>
      </c>
      <c r="T2062" t="s">
        <v>1851</v>
      </c>
      <c r="U2062" t="s">
        <v>5962</v>
      </c>
      <c r="V2062" t="s">
        <v>1851</v>
      </c>
      <c r="W2062" t="s">
        <v>1851</v>
      </c>
      <c r="X2062" s="1">
        <v>46203.840243055558</v>
      </c>
    </row>
    <row r="2063" spans="1:24">
      <c r="A2063">
        <v>1974</v>
      </c>
      <c r="B2063" t="s">
        <v>1859</v>
      </c>
      <c r="C2063" t="s">
        <v>1860</v>
      </c>
      <c r="D2063">
        <v>3129806</v>
      </c>
      <c r="E2063" t="s">
        <v>1894</v>
      </c>
      <c r="F2063">
        <v>1</v>
      </c>
      <c r="G2063" t="s">
        <v>948</v>
      </c>
      <c r="H2063" t="s">
        <v>948</v>
      </c>
      <c r="I2063" t="s">
        <v>2837</v>
      </c>
      <c r="J2063">
        <v>0</v>
      </c>
      <c r="K2063" t="s">
        <v>2838</v>
      </c>
      <c r="L2063" s="1">
        <v>46203.840104166666</v>
      </c>
      <c r="M2063" s="1">
        <v>46203.840266203704</v>
      </c>
      <c r="N2063">
        <v>1395</v>
      </c>
      <c r="O2063" t="s">
        <v>1849</v>
      </c>
      <c r="P2063">
        <v>69</v>
      </c>
      <c r="Q2063">
        <v>6.9</v>
      </c>
      <c r="R2063" t="s">
        <v>1851</v>
      </c>
      <c r="S2063" t="s">
        <v>1851</v>
      </c>
      <c r="T2063" t="s">
        <v>1851</v>
      </c>
      <c r="U2063" t="s">
        <v>5963</v>
      </c>
      <c r="V2063" t="s">
        <v>1851</v>
      </c>
      <c r="W2063" t="s">
        <v>1851</v>
      </c>
      <c r="X2063" s="1">
        <v>46203.840266203704</v>
      </c>
    </row>
    <row r="2064" spans="1:24">
      <c r="A2064">
        <v>1975</v>
      </c>
      <c r="B2064" t="s">
        <v>1859</v>
      </c>
      <c r="C2064" t="s">
        <v>1860</v>
      </c>
      <c r="D2064">
        <v>4120903</v>
      </c>
      <c r="E2064" t="s">
        <v>1894</v>
      </c>
      <c r="F2064">
        <v>1</v>
      </c>
      <c r="G2064" t="s">
        <v>1454</v>
      </c>
      <c r="H2064" t="s">
        <v>1454</v>
      </c>
      <c r="I2064" t="s">
        <v>2949</v>
      </c>
      <c r="J2064">
        <v>0</v>
      </c>
      <c r="K2064" t="s">
        <v>2950</v>
      </c>
      <c r="L2064" s="1">
        <v>46203.840254629627</v>
      </c>
      <c r="M2064" s="1">
        <v>46203.84039351852</v>
      </c>
      <c r="N2064">
        <v>1183</v>
      </c>
      <c r="O2064" t="s">
        <v>1849</v>
      </c>
      <c r="P2064">
        <v>61</v>
      </c>
      <c r="Q2064">
        <v>6.1</v>
      </c>
      <c r="R2064" t="s">
        <v>1851</v>
      </c>
      <c r="S2064" t="s">
        <v>1851</v>
      </c>
      <c r="T2064" t="s">
        <v>1851</v>
      </c>
      <c r="U2064" t="s">
        <v>5964</v>
      </c>
      <c r="V2064" t="s">
        <v>1851</v>
      </c>
      <c r="W2064" t="s">
        <v>1851</v>
      </c>
      <c r="X2064" s="1">
        <v>46203.84039351852</v>
      </c>
    </row>
    <row r="2065" spans="1:24">
      <c r="A2065">
        <v>1976</v>
      </c>
      <c r="B2065" t="s">
        <v>1859</v>
      </c>
      <c r="C2065" t="s">
        <v>1860</v>
      </c>
      <c r="D2065">
        <v>3130101</v>
      </c>
      <c r="E2065" t="s">
        <v>1885</v>
      </c>
      <c r="F2065">
        <v>1</v>
      </c>
      <c r="G2065" t="s">
        <v>1054</v>
      </c>
      <c r="H2065" t="s">
        <v>2846</v>
      </c>
      <c r="I2065" t="s">
        <v>1887</v>
      </c>
      <c r="J2065">
        <v>1</v>
      </c>
      <c r="K2065" t="s">
        <v>1888</v>
      </c>
      <c r="L2065" s="1">
        <v>46203.840312499997</v>
      </c>
      <c r="M2065" s="1">
        <v>46203.840763888889</v>
      </c>
      <c r="N2065">
        <v>3934</v>
      </c>
      <c r="O2065" t="s">
        <v>1849</v>
      </c>
      <c r="P2065">
        <v>65</v>
      </c>
      <c r="Q2065">
        <v>6.5</v>
      </c>
      <c r="R2065" t="s">
        <v>5965</v>
      </c>
      <c r="S2065" t="s">
        <v>1851</v>
      </c>
      <c r="T2065" t="s">
        <v>1851</v>
      </c>
      <c r="U2065" t="s">
        <v>5966</v>
      </c>
      <c r="V2065" t="s">
        <v>1851</v>
      </c>
      <c r="W2065" t="s">
        <v>1851</v>
      </c>
      <c r="X2065" s="1">
        <v>46203.840763888889</v>
      </c>
    </row>
    <row r="2066" spans="1:24">
      <c r="A2066">
        <v>1977</v>
      </c>
      <c r="B2066" t="s">
        <v>1859</v>
      </c>
      <c r="C2066" t="s">
        <v>1860</v>
      </c>
      <c r="D2066">
        <v>4121901</v>
      </c>
      <c r="E2066" t="s">
        <v>1885</v>
      </c>
      <c r="F2066">
        <v>1</v>
      </c>
      <c r="G2066" t="s">
        <v>1620</v>
      </c>
      <c r="H2066" t="s">
        <v>2962</v>
      </c>
      <c r="I2066" t="s">
        <v>1887</v>
      </c>
      <c r="J2066">
        <v>1</v>
      </c>
      <c r="K2066" t="s">
        <v>1888</v>
      </c>
      <c r="L2066" s="1">
        <v>46203.840451388889</v>
      </c>
      <c r="M2066" s="1">
        <v>46203.840821759259</v>
      </c>
      <c r="N2066">
        <v>3165</v>
      </c>
      <c r="O2066" t="s">
        <v>1849</v>
      </c>
      <c r="P2066">
        <v>62</v>
      </c>
      <c r="Q2066">
        <v>6.2</v>
      </c>
      <c r="R2066" t="s">
        <v>5967</v>
      </c>
      <c r="S2066" t="s">
        <v>1851</v>
      </c>
      <c r="T2066" t="s">
        <v>1851</v>
      </c>
      <c r="U2066" t="s">
        <v>5968</v>
      </c>
      <c r="V2066" t="s">
        <v>1851</v>
      </c>
      <c r="W2066" t="s">
        <v>1851</v>
      </c>
      <c r="X2066" s="1">
        <v>46203.840821759259</v>
      </c>
    </row>
    <row r="2067" spans="1:24">
      <c r="A2067">
        <v>1978</v>
      </c>
      <c r="B2067" t="s">
        <v>1859</v>
      </c>
      <c r="C2067" t="s">
        <v>1860</v>
      </c>
      <c r="D2067">
        <v>2510659</v>
      </c>
      <c r="E2067" t="s">
        <v>1885</v>
      </c>
      <c r="F2067">
        <v>1</v>
      </c>
      <c r="G2067" t="s">
        <v>270</v>
      </c>
      <c r="H2067" t="s">
        <v>3302</v>
      </c>
      <c r="I2067" t="s">
        <v>1887</v>
      </c>
      <c r="J2067">
        <v>1</v>
      </c>
      <c r="K2067" t="s">
        <v>1888</v>
      </c>
      <c r="L2067" s="1">
        <v>46203.840289351851</v>
      </c>
      <c r="M2067" s="1">
        <v>46203.840821759259</v>
      </c>
      <c r="N2067">
        <v>4610</v>
      </c>
      <c r="O2067" t="s">
        <v>1849</v>
      </c>
      <c r="P2067">
        <v>70</v>
      </c>
      <c r="Q2067">
        <v>7</v>
      </c>
      <c r="R2067" t="s">
        <v>5969</v>
      </c>
      <c r="S2067" t="s">
        <v>1851</v>
      </c>
      <c r="T2067" t="s">
        <v>1851</v>
      </c>
      <c r="U2067" t="s">
        <v>5970</v>
      </c>
      <c r="V2067" t="s">
        <v>1851</v>
      </c>
      <c r="W2067" t="s">
        <v>1851</v>
      </c>
      <c r="X2067" s="1">
        <v>46203.840821759259</v>
      </c>
    </row>
    <row r="2068" spans="1:24">
      <c r="A2068">
        <v>1979</v>
      </c>
      <c r="B2068" t="s">
        <v>1859</v>
      </c>
      <c r="C2068" t="s">
        <v>1860</v>
      </c>
      <c r="D2068">
        <v>3130101</v>
      </c>
      <c r="E2068" t="s">
        <v>1894</v>
      </c>
      <c r="F2068">
        <v>1</v>
      </c>
      <c r="G2068" t="s">
        <v>1054</v>
      </c>
      <c r="H2068" t="s">
        <v>1054</v>
      </c>
      <c r="I2068" t="s">
        <v>2854</v>
      </c>
      <c r="J2068">
        <v>0</v>
      </c>
      <c r="K2068" t="s">
        <v>2855</v>
      </c>
      <c r="L2068" s="1">
        <v>46203.840891203705</v>
      </c>
      <c r="M2068" s="1">
        <v>46203.84107638889</v>
      </c>
      <c r="N2068">
        <v>1620</v>
      </c>
      <c r="O2068" t="s">
        <v>1849</v>
      </c>
      <c r="P2068">
        <v>74</v>
      </c>
      <c r="Q2068">
        <v>7.4</v>
      </c>
      <c r="R2068" t="s">
        <v>1851</v>
      </c>
      <c r="S2068" t="s">
        <v>1851</v>
      </c>
      <c r="T2068" t="s">
        <v>1851</v>
      </c>
      <c r="U2068" t="s">
        <v>5971</v>
      </c>
      <c r="V2068" t="s">
        <v>1851</v>
      </c>
      <c r="W2068" t="s">
        <v>1851</v>
      </c>
      <c r="X2068" s="1">
        <v>46203.84107638889</v>
      </c>
    </row>
    <row r="2069" spans="1:24">
      <c r="A2069">
        <v>1980</v>
      </c>
      <c r="B2069" t="s">
        <v>1859</v>
      </c>
      <c r="C2069" t="s">
        <v>1860</v>
      </c>
      <c r="D2069">
        <v>4121901</v>
      </c>
      <c r="E2069" t="s">
        <v>1894</v>
      </c>
      <c r="F2069">
        <v>1</v>
      </c>
      <c r="G2069" t="s">
        <v>1620</v>
      </c>
      <c r="H2069" t="s">
        <v>1620</v>
      </c>
      <c r="I2069" t="s">
        <v>2968</v>
      </c>
      <c r="J2069">
        <v>0</v>
      </c>
      <c r="K2069" t="s">
        <v>2969</v>
      </c>
      <c r="L2069" s="1">
        <v>46203.84097222222</v>
      </c>
      <c r="M2069" s="1">
        <v>46203.841099537036</v>
      </c>
      <c r="N2069">
        <v>1147</v>
      </c>
      <c r="O2069" t="s">
        <v>1849</v>
      </c>
      <c r="P2069">
        <v>66</v>
      </c>
      <c r="Q2069">
        <v>6.6</v>
      </c>
      <c r="R2069" t="s">
        <v>1851</v>
      </c>
      <c r="S2069" t="s">
        <v>1851</v>
      </c>
      <c r="T2069" t="s">
        <v>1851</v>
      </c>
      <c r="U2069" t="s">
        <v>5972</v>
      </c>
      <c r="V2069" t="s">
        <v>1851</v>
      </c>
      <c r="W2069" t="s">
        <v>1851</v>
      </c>
      <c r="X2069" s="1">
        <v>46203.841099537036</v>
      </c>
    </row>
    <row r="2070" spans="1:24">
      <c r="A2070">
        <v>1981</v>
      </c>
      <c r="B2070" t="s">
        <v>1859</v>
      </c>
      <c r="C2070" t="s">
        <v>1860</v>
      </c>
      <c r="D2070">
        <v>2510659</v>
      </c>
      <c r="E2070" t="s">
        <v>1894</v>
      </c>
      <c r="F2070">
        <v>1</v>
      </c>
      <c r="G2070" t="s">
        <v>270</v>
      </c>
      <c r="H2070" t="s">
        <v>270</v>
      </c>
      <c r="I2070" t="s">
        <v>3315</v>
      </c>
      <c r="J2070">
        <v>0</v>
      </c>
      <c r="K2070" t="s">
        <v>3316</v>
      </c>
      <c r="L2070" s="1">
        <v>46203.84097222222</v>
      </c>
      <c r="M2070" s="1">
        <v>46203.841122685182</v>
      </c>
      <c r="N2070">
        <v>1316</v>
      </c>
      <c r="O2070" t="s">
        <v>1849</v>
      </c>
      <c r="P2070">
        <v>69</v>
      </c>
      <c r="Q2070">
        <v>6.9</v>
      </c>
      <c r="R2070" t="s">
        <v>1851</v>
      </c>
      <c r="S2070" t="s">
        <v>1851</v>
      </c>
      <c r="T2070" t="s">
        <v>1851</v>
      </c>
      <c r="U2070" t="s">
        <v>5973</v>
      </c>
      <c r="V2070" t="s">
        <v>1851</v>
      </c>
      <c r="W2070" t="s">
        <v>1851</v>
      </c>
      <c r="X2070" s="1">
        <v>46203.841122685182</v>
      </c>
    </row>
    <row r="2071" spans="1:24">
      <c r="A2071">
        <v>1982</v>
      </c>
      <c r="B2071" t="s">
        <v>1859</v>
      </c>
      <c r="C2071" t="s">
        <v>1860</v>
      </c>
      <c r="D2071">
        <v>2512705</v>
      </c>
      <c r="E2071" t="s">
        <v>1885</v>
      </c>
      <c r="F2071">
        <v>1</v>
      </c>
      <c r="G2071" t="s">
        <v>280</v>
      </c>
      <c r="H2071" t="s">
        <v>3322</v>
      </c>
      <c r="I2071" t="s">
        <v>1887</v>
      </c>
      <c r="J2071">
        <v>1</v>
      </c>
      <c r="K2071" t="s">
        <v>1888</v>
      </c>
      <c r="L2071" s="1">
        <v>46203.841168981482</v>
      </c>
      <c r="M2071" s="1">
        <v>46203.841412037036</v>
      </c>
      <c r="N2071">
        <v>2092</v>
      </c>
      <c r="O2071" t="s">
        <v>1849</v>
      </c>
      <c r="P2071">
        <v>92</v>
      </c>
      <c r="Q2071">
        <v>9.1999999999999993</v>
      </c>
      <c r="R2071" t="s">
        <v>5974</v>
      </c>
      <c r="S2071" t="s">
        <v>1851</v>
      </c>
      <c r="T2071" t="s">
        <v>1851</v>
      </c>
      <c r="U2071" t="s">
        <v>5975</v>
      </c>
      <c r="V2071" t="s">
        <v>1851</v>
      </c>
      <c r="W2071" t="s">
        <v>1851</v>
      </c>
      <c r="X2071" s="1">
        <v>46203.841412037036</v>
      </c>
    </row>
    <row r="2072" spans="1:24">
      <c r="A2072">
        <v>1983</v>
      </c>
      <c r="B2072" t="s">
        <v>1859</v>
      </c>
      <c r="C2072" t="s">
        <v>1860</v>
      </c>
      <c r="D2072">
        <v>2512705</v>
      </c>
      <c r="E2072" t="s">
        <v>1894</v>
      </c>
      <c r="F2072">
        <v>1</v>
      </c>
      <c r="G2072" t="s">
        <v>280</v>
      </c>
      <c r="H2072" t="s">
        <v>3328</v>
      </c>
      <c r="I2072" t="s">
        <v>3329</v>
      </c>
      <c r="J2072">
        <v>1</v>
      </c>
      <c r="K2072" t="s">
        <v>3330</v>
      </c>
      <c r="L2072" s="1">
        <v>46203.841562499998</v>
      </c>
      <c r="M2072" s="1">
        <v>46203.841689814813</v>
      </c>
      <c r="N2072">
        <v>1115</v>
      </c>
      <c r="O2072" t="s">
        <v>1849</v>
      </c>
      <c r="P2072">
        <v>70</v>
      </c>
      <c r="Q2072">
        <v>7</v>
      </c>
      <c r="R2072" t="s">
        <v>1851</v>
      </c>
      <c r="S2072" t="s">
        <v>1851</v>
      </c>
      <c r="T2072" t="s">
        <v>1851</v>
      </c>
      <c r="U2072" t="s">
        <v>5976</v>
      </c>
      <c r="V2072" t="s">
        <v>1851</v>
      </c>
      <c r="W2072" t="s">
        <v>1851</v>
      </c>
      <c r="X2072" s="1">
        <v>46203.841689814813</v>
      </c>
    </row>
    <row r="2073" spans="1:24">
      <c r="A2073">
        <v>1984</v>
      </c>
      <c r="B2073" t="s">
        <v>1859</v>
      </c>
      <c r="C2073" t="s">
        <v>1860</v>
      </c>
      <c r="D2073">
        <v>2513158</v>
      </c>
      <c r="E2073" t="s">
        <v>1885</v>
      </c>
      <c r="F2073">
        <v>1</v>
      </c>
      <c r="G2073" t="s">
        <v>227</v>
      </c>
      <c r="H2073" t="s">
        <v>3335</v>
      </c>
      <c r="I2073" t="s">
        <v>1887</v>
      </c>
      <c r="J2073">
        <v>1</v>
      </c>
      <c r="K2073" t="s">
        <v>1888</v>
      </c>
      <c r="L2073" s="1">
        <v>46203.841724537036</v>
      </c>
      <c r="M2073" s="1">
        <v>46203.842314814814</v>
      </c>
      <c r="N2073">
        <v>5098</v>
      </c>
      <c r="O2073" t="s">
        <v>1849</v>
      </c>
      <c r="P2073">
        <v>52</v>
      </c>
      <c r="Q2073">
        <v>5.2</v>
      </c>
      <c r="R2073" t="s">
        <v>5977</v>
      </c>
      <c r="S2073" t="s">
        <v>1851</v>
      </c>
      <c r="T2073" t="s">
        <v>1851</v>
      </c>
      <c r="U2073" t="s">
        <v>5978</v>
      </c>
      <c r="V2073" t="s">
        <v>1851</v>
      </c>
      <c r="W2073" t="s">
        <v>1851</v>
      </c>
      <c r="X2073" s="1">
        <v>46203.842314814814</v>
      </c>
    </row>
    <row r="2074" spans="1:24">
      <c r="A2074">
        <v>1985</v>
      </c>
      <c r="B2074" t="s">
        <v>1859</v>
      </c>
      <c r="C2074" t="s">
        <v>1860</v>
      </c>
      <c r="D2074">
        <v>2513158</v>
      </c>
      <c r="E2074" t="s">
        <v>1894</v>
      </c>
      <c r="F2074">
        <v>1</v>
      </c>
      <c r="G2074" t="s">
        <v>227</v>
      </c>
      <c r="H2074" t="s">
        <v>227</v>
      </c>
      <c r="I2074" t="s">
        <v>3344</v>
      </c>
      <c r="J2074">
        <v>0</v>
      </c>
      <c r="K2074" t="s">
        <v>3345</v>
      </c>
      <c r="L2074" s="1">
        <v>46203.842465277776</v>
      </c>
      <c r="M2074" s="1">
        <v>46203.842638888891</v>
      </c>
      <c r="N2074">
        <v>1485</v>
      </c>
      <c r="O2074" t="s">
        <v>1849</v>
      </c>
      <c r="P2074">
        <v>57</v>
      </c>
      <c r="Q2074">
        <v>5.7</v>
      </c>
      <c r="R2074" t="s">
        <v>1851</v>
      </c>
      <c r="S2074" t="s">
        <v>1851</v>
      </c>
      <c r="T2074" t="s">
        <v>1851</v>
      </c>
      <c r="U2074" t="s">
        <v>5979</v>
      </c>
      <c r="V2074" t="s">
        <v>1851</v>
      </c>
      <c r="W2074" t="s">
        <v>1851</v>
      </c>
      <c r="X2074" s="1">
        <v>46203.842638888891</v>
      </c>
    </row>
    <row r="2075" spans="1:24">
      <c r="A2075">
        <v>1986</v>
      </c>
      <c r="B2075" t="s">
        <v>1859</v>
      </c>
      <c r="C2075" t="s">
        <v>1860</v>
      </c>
      <c r="D2075">
        <v>3131505</v>
      </c>
      <c r="E2075" t="s">
        <v>1885</v>
      </c>
      <c r="F2075">
        <v>1</v>
      </c>
      <c r="G2075" t="s">
        <v>1232</v>
      </c>
      <c r="H2075" t="s">
        <v>2903</v>
      </c>
      <c r="I2075" t="s">
        <v>1887</v>
      </c>
      <c r="J2075">
        <v>1</v>
      </c>
      <c r="K2075" t="s">
        <v>1888</v>
      </c>
      <c r="L2075" s="1">
        <v>46203.841145833336</v>
      </c>
      <c r="M2075" s="1">
        <v>46203.843368055554</v>
      </c>
      <c r="N2075">
        <v>19166</v>
      </c>
      <c r="O2075" t="s">
        <v>1854</v>
      </c>
      <c r="R2075" t="s">
        <v>5980</v>
      </c>
      <c r="S2075" t="s">
        <v>1851</v>
      </c>
      <c r="T2075" t="s">
        <v>1851</v>
      </c>
      <c r="U2075" t="s">
        <v>5981</v>
      </c>
      <c r="V2075" t="s">
        <v>1854</v>
      </c>
      <c r="W2075" t="s">
        <v>1851</v>
      </c>
      <c r="X2075" s="1">
        <v>46203.843368055554</v>
      </c>
    </row>
    <row r="2076" spans="1:24">
      <c r="A2076">
        <v>1987</v>
      </c>
      <c r="B2076" t="s">
        <v>1859</v>
      </c>
      <c r="C2076" t="s">
        <v>1860</v>
      </c>
      <c r="D2076">
        <v>4123006</v>
      </c>
      <c r="E2076" t="s">
        <v>1885</v>
      </c>
      <c r="F2076">
        <v>1</v>
      </c>
      <c r="G2076" t="s">
        <v>1688</v>
      </c>
      <c r="H2076" t="s">
        <v>2971</v>
      </c>
      <c r="I2076" t="s">
        <v>1887</v>
      </c>
      <c r="J2076">
        <v>1</v>
      </c>
      <c r="K2076" t="s">
        <v>1888</v>
      </c>
      <c r="L2076" s="1">
        <v>46203.841157407405</v>
      </c>
      <c r="M2076" s="1">
        <v>46203.84337962963</v>
      </c>
      <c r="N2076">
        <v>19168</v>
      </c>
      <c r="O2076" t="s">
        <v>1854</v>
      </c>
      <c r="R2076" t="s">
        <v>5982</v>
      </c>
      <c r="S2076" t="s">
        <v>1851</v>
      </c>
      <c r="T2076" t="s">
        <v>1851</v>
      </c>
      <c r="U2076" t="s">
        <v>5983</v>
      </c>
      <c r="V2076" t="s">
        <v>1854</v>
      </c>
      <c r="W2076" t="s">
        <v>1851</v>
      </c>
      <c r="X2076" s="1">
        <v>46203.84337962963</v>
      </c>
    </row>
    <row r="2077" spans="1:24">
      <c r="A2077">
        <v>1988</v>
      </c>
      <c r="B2077" t="s">
        <v>1859</v>
      </c>
      <c r="C2077" t="s">
        <v>1860</v>
      </c>
      <c r="D2077">
        <v>2513927</v>
      </c>
      <c r="E2077" t="s">
        <v>1885</v>
      </c>
      <c r="F2077">
        <v>1</v>
      </c>
      <c r="G2077" t="s">
        <v>591</v>
      </c>
      <c r="H2077" t="s">
        <v>3354</v>
      </c>
      <c r="I2077" t="s">
        <v>1887</v>
      </c>
      <c r="J2077">
        <v>1</v>
      </c>
      <c r="K2077" t="s">
        <v>1888</v>
      </c>
      <c r="L2077" s="1">
        <v>46203.842685185184</v>
      </c>
      <c r="M2077" s="1">
        <v>46203.843460648146</v>
      </c>
      <c r="N2077">
        <v>6715</v>
      </c>
      <c r="O2077" t="s">
        <v>1849</v>
      </c>
      <c r="P2077">
        <v>77</v>
      </c>
      <c r="Q2077">
        <v>7.7</v>
      </c>
      <c r="R2077" t="s">
        <v>5984</v>
      </c>
      <c r="S2077" t="s">
        <v>1851</v>
      </c>
      <c r="T2077" t="s">
        <v>1851</v>
      </c>
      <c r="U2077" t="s">
        <v>5985</v>
      </c>
      <c r="V2077" t="s">
        <v>1851</v>
      </c>
      <c r="W2077" t="s">
        <v>1851</v>
      </c>
      <c r="X2077" s="1">
        <v>46203.843460648146</v>
      </c>
    </row>
    <row r="2078" spans="1:24">
      <c r="A2078">
        <v>1989</v>
      </c>
      <c r="B2078" t="s">
        <v>1859</v>
      </c>
      <c r="C2078" t="s">
        <v>1860</v>
      </c>
      <c r="D2078">
        <v>3131505</v>
      </c>
      <c r="E2078" t="s">
        <v>1885</v>
      </c>
      <c r="F2078">
        <v>2</v>
      </c>
      <c r="G2078" t="s">
        <v>1232</v>
      </c>
      <c r="H2078" t="s">
        <v>2903</v>
      </c>
      <c r="I2078" t="s">
        <v>1887</v>
      </c>
      <c r="J2078">
        <v>1</v>
      </c>
      <c r="K2078" t="s">
        <v>1888</v>
      </c>
      <c r="L2078" s="1">
        <v>46203.843599537038</v>
      </c>
      <c r="M2078" s="1">
        <v>46203.843680555554</v>
      </c>
      <c r="N2078">
        <v>742</v>
      </c>
      <c r="O2078" t="s">
        <v>1849</v>
      </c>
      <c r="P2078">
        <v>92</v>
      </c>
      <c r="Q2078">
        <v>9.1999999999999993</v>
      </c>
      <c r="R2078" t="s">
        <v>5986</v>
      </c>
      <c r="S2078" t="s">
        <v>1851</v>
      </c>
      <c r="T2078" t="s">
        <v>1851</v>
      </c>
      <c r="U2078" t="s">
        <v>5981</v>
      </c>
      <c r="V2078" t="s">
        <v>1851</v>
      </c>
      <c r="W2078" t="s">
        <v>1851</v>
      </c>
      <c r="X2078" s="1">
        <v>46203.843680555554</v>
      </c>
    </row>
    <row r="2079" spans="1:24">
      <c r="A2079">
        <v>1990</v>
      </c>
      <c r="B2079" t="s">
        <v>1859</v>
      </c>
      <c r="C2079" t="s">
        <v>1860</v>
      </c>
      <c r="D2079">
        <v>2513927</v>
      </c>
      <c r="E2079" t="s">
        <v>1894</v>
      </c>
      <c r="F2079">
        <v>1</v>
      </c>
      <c r="G2079" t="s">
        <v>591</v>
      </c>
      <c r="H2079" t="s">
        <v>3363</v>
      </c>
      <c r="I2079" t="s">
        <v>3364</v>
      </c>
      <c r="J2079">
        <v>1</v>
      </c>
      <c r="K2079" t="s">
        <v>3365</v>
      </c>
      <c r="L2079" s="1">
        <v>46203.843611111108</v>
      </c>
      <c r="M2079" s="1">
        <v>46203.843680555554</v>
      </c>
      <c r="N2079">
        <v>639</v>
      </c>
      <c r="O2079" t="s">
        <v>1849</v>
      </c>
      <c r="P2079">
        <v>75</v>
      </c>
      <c r="Q2079">
        <v>7.5</v>
      </c>
      <c r="R2079" t="s">
        <v>1851</v>
      </c>
      <c r="S2079" t="s">
        <v>1851</v>
      </c>
      <c r="T2079" t="s">
        <v>1851</v>
      </c>
      <c r="U2079" t="s">
        <v>5987</v>
      </c>
      <c r="V2079" t="s">
        <v>1851</v>
      </c>
      <c r="W2079" t="s">
        <v>1851</v>
      </c>
      <c r="X2079" s="1">
        <v>46203.843680555554</v>
      </c>
    </row>
    <row r="2080" spans="1:24">
      <c r="A2080">
        <v>1991</v>
      </c>
      <c r="B2080" t="s">
        <v>1859</v>
      </c>
      <c r="C2080" t="s">
        <v>1860</v>
      </c>
      <c r="D2080">
        <v>3131505</v>
      </c>
      <c r="E2080" t="s">
        <v>1894</v>
      </c>
      <c r="F2080">
        <v>1</v>
      </c>
      <c r="G2080" t="s">
        <v>1232</v>
      </c>
      <c r="H2080" t="s">
        <v>2919</v>
      </c>
      <c r="I2080" t="s">
        <v>2920</v>
      </c>
      <c r="J2080">
        <v>1</v>
      </c>
      <c r="K2080" t="s">
        <v>2921</v>
      </c>
      <c r="L2080" s="1">
        <v>46203.843819444446</v>
      </c>
      <c r="M2080" s="1">
        <v>46203.843969907408</v>
      </c>
      <c r="N2080">
        <v>1328</v>
      </c>
      <c r="O2080" t="s">
        <v>1849</v>
      </c>
      <c r="P2080">
        <v>83</v>
      </c>
      <c r="Q2080">
        <v>8.3000000000000007</v>
      </c>
      <c r="R2080" t="s">
        <v>1851</v>
      </c>
      <c r="S2080" t="s">
        <v>1851</v>
      </c>
      <c r="T2080" t="s">
        <v>1851</v>
      </c>
      <c r="U2080" t="s">
        <v>5988</v>
      </c>
      <c r="V2080" t="s">
        <v>1851</v>
      </c>
      <c r="W2080" t="s">
        <v>1851</v>
      </c>
      <c r="X2080" s="1">
        <v>46203.843969907408</v>
      </c>
    </row>
    <row r="2081" spans="1:24">
      <c r="A2081">
        <v>1992</v>
      </c>
      <c r="B2081" t="s">
        <v>1859</v>
      </c>
      <c r="C2081" t="s">
        <v>1860</v>
      </c>
      <c r="D2081">
        <v>3133808</v>
      </c>
      <c r="E2081" t="s">
        <v>1885</v>
      </c>
      <c r="F2081">
        <v>1</v>
      </c>
      <c r="G2081" t="s">
        <v>1084</v>
      </c>
      <c r="H2081" t="s">
        <v>2935</v>
      </c>
      <c r="I2081" t="s">
        <v>1887</v>
      </c>
      <c r="J2081">
        <v>1</v>
      </c>
      <c r="K2081" t="s">
        <v>1888</v>
      </c>
      <c r="L2081" s="1">
        <v>46203.8440162037</v>
      </c>
      <c r="M2081" s="1">
        <v>46203.844166666669</v>
      </c>
      <c r="N2081">
        <v>1347</v>
      </c>
      <c r="O2081" t="s">
        <v>1849</v>
      </c>
      <c r="P2081">
        <v>92</v>
      </c>
      <c r="Q2081">
        <v>9.1999999999999993</v>
      </c>
      <c r="R2081" t="s">
        <v>5989</v>
      </c>
      <c r="S2081" t="s">
        <v>1851</v>
      </c>
      <c r="T2081" t="s">
        <v>1851</v>
      </c>
      <c r="U2081" t="s">
        <v>5990</v>
      </c>
      <c r="V2081" t="s">
        <v>1851</v>
      </c>
      <c r="W2081" t="s">
        <v>1851</v>
      </c>
      <c r="X2081" s="1">
        <v>46203.844166666669</v>
      </c>
    </row>
    <row r="2082" spans="1:24">
      <c r="A2082">
        <v>1993</v>
      </c>
      <c r="B2082" t="s">
        <v>1859</v>
      </c>
      <c r="C2082" t="s">
        <v>1860</v>
      </c>
      <c r="D2082">
        <v>3133808</v>
      </c>
      <c r="E2082" t="s">
        <v>1894</v>
      </c>
      <c r="F2082">
        <v>1</v>
      </c>
      <c r="G2082" t="s">
        <v>1084</v>
      </c>
      <c r="H2082" t="s">
        <v>1084</v>
      </c>
      <c r="I2082" t="s">
        <v>2942</v>
      </c>
      <c r="J2082">
        <v>0</v>
      </c>
      <c r="K2082" t="s">
        <v>2943</v>
      </c>
      <c r="L2082" s="1">
        <v>46203.844305555554</v>
      </c>
      <c r="M2082" s="1">
        <v>46203.844456018516</v>
      </c>
      <c r="N2082">
        <v>1309</v>
      </c>
      <c r="O2082" t="s">
        <v>1849</v>
      </c>
      <c r="P2082">
        <v>72</v>
      </c>
      <c r="Q2082">
        <v>7.2</v>
      </c>
      <c r="R2082" t="s">
        <v>1851</v>
      </c>
      <c r="S2082" t="s">
        <v>1851</v>
      </c>
      <c r="T2082" t="s">
        <v>1851</v>
      </c>
      <c r="U2082" t="s">
        <v>5991</v>
      </c>
      <c r="V2082" t="s">
        <v>1851</v>
      </c>
      <c r="W2082" t="s">
        <v>1851</v>
      </c>
      <c r="X2082" s="1">
        <v>46203.844456018516</v>
      </c>
    </row>
    <row r="2083" spans="1:24">
      <c r="A2083">
        <v>1994</v>
      </c>
      <c r="B2083" t="s">
        <v>1859</v>
      </c>
      <c r="C2083" t="s">
        <v>1860</v>
      </c>
      <c r="D2083">
        <v>4123006</v>
      </c>
      <c r="E2083" t="s">
        <v>1885</v>
      </c>
      <c r="F2083">
        <v>2</v>
      </c>
      <c r="G2083" t="s">
        <v>1688</v>
      </c>
      <c r="H2083" t="s">
        <v>2971</v>
      </c>
      <c r="I2083" t="s">
        <v>1887</v>
      </c>
      <c r="J2083">
        <v>1</v>
      </c>
      <c r="K2083" t="s">
        <v>1888</v>
      </c>
      <c r="L2083" s="1">
        <v>46203.843564814815</v>
      </c>
      <c r="M2083" s="1">
        <v>46203.84474537037</v>
      </c>
      <c r="N2083">
        <v>10259</v>
      </c>
      <c r="O2083" t="s">
        <v>1849</v>
      </c>
      <c r="P2083">
        <v>92</v>
      </c>
      <c r="Q2083">
        <v>9.1999999999999993</v>
      </c>
      <c r="R2083" t="s">
        <v>5992</v>
      </c>
      <c r="S2083" t="s">
        <v>1851</v>
      </c>
      <c r="T2083" t="s">
        <v>1851</v>
      </c>
      <c r="U2083" t="s">
        <v>5983</v>
      </c>
      <c r="V2083" t="s">
        <v>1851</v>
      </c>
      <c r="W2083" t="s">
        <v>1851</v>
      </c>
      <c r="X2083" s="1">
        <v>46203.84474537037</v>
      </c>
    </row>
    <row r="2084" spans="1:24">
      <c r="A2084">
        <v>1995</v>
      </c>
      <c r="B2084" t="s">
        <v>1859</v>
      </c>
      <c r="C2084" t="s">
        <v>1860</v>
      </c>
      <c r="D2084">
        <v>4123006</v>
      </c>
      <c r="E2084" t="s">
        <v>1894</v>
      </c>
      <c r="F2084">
        <v>1</v>
      </c>
      <c r="G2084" t="s">
        <v>1688</v>
      </c>
      <c r="H2084" t="s">
        <v>1688</v>
      </c>
      <c r="I2084" t="s">
        <v>2974</v>
      </c>
      <c r="J2084">
        <v>0</v>
      </c>
      <c r="K2084" t="s">
        <v>2975</v>
      </c>
      <c r="L2084" s="1">
        <v>46203.844884259262</v>
      </c>
      <c r="M2084" s="1">
        <v>46203.844965277778</v>
      </c>
      <c r="N2084">
        <v>685</v>
      </c>
      <c r="O2084" t="s">
        <v>1849</v>
      </c>
      <c r="P2084">
        <v>53</v>
      </c>
      <c r="Q2084">
        <v>5.3</v>
      </c>
      <c r="R2084" t="s">
        <v>1851</v>
      </c>
      <c r="S2084" t="s">
        <v>1851</v>
      </c>
      <c r="T2084" t="s">
        <v>1851</v>
      </c>
      <c r="U2084" t="s">
        <v>5993</v>
      </c>
      <c r="V2084" t="s">
        <v>1851</v>
      </c>
      <c r="W2084" t="s">
        <v>1851</v>
      </c>
      <c r="X2084" s="1">
        <v>46203.844965277778</v>
      </c>
    </row>
    <row r="2085" spans="1:24">
      <c r="A2085">
        <v>1996</v>
      </c>
      <c r="B2085" t="s">
        <v>1859</v>
      </c>
      <c r="C2085" t="s">
        <v>1860</v>
      </c>
      <c r="D2085">
        <v>4123204</v>
      </c>
      <c r="E2085" t="s">
        <v>1885</v>
      </c>
      <c r="F2085">
        <v>1</v>
      </c>
      <c r="G2085" t="s">
        <v>1728</v>
      </c>
      <c r="H2085" t="s">
        <v>2977</v>
      </c>
      <c r="I2085" t="s">
        <v>1887</v>
      </c>
      <c r="J2085">
        <v>1</v>
      </c>
      <c r="K2085" t="s">
        <v>1888</v>
      </c>
      <c r="L2085" s="1">
        <v>46203.845011574071</v>
      </c>
      <c r="M2085" s="1">
        <v>46203.845196759263</v>
      </c>
      <c r="N2085">
        <v>1558</v>
      </c>
      <c r="O2085" t="s">
        <v>1849</v>
      </c>
      <c r="P2085">
        <v>63</v>
      </c>
      <c r="Q2085">
        <v>6.3</v>
      </c>
      <c r="R2085" t="s">
        <v>5994</v>
      </c>
      <c r="S2085" t="s">
        <v>1851</v>
      </c>
      <c r="T2085" t="s">
        <v>1851</v>
      </c>
      <c r="U2085" t="s">
        <v>5995</v>
      </c>
      <c r="V2085" t="s">
        <v>1851</v>
      </c>
      <c r="W2085" t="s">
        <v>1851</v>
      </c>
      <c r="X2085" s="1">
        <v>46203.845196759263</v>
      </c>
    </row>
    <row r="2086" spans="1:24">
      <c r="A2086">
        <v>1997</v>
      </c>
      <c r="B2086" t="s">
        <v>1859</v>
      </c>
      <c r="C2086" t="s">
        <v>1860</v>
      </c>
      <c r="D2086">
        <v>4123204</v>
      </c>
      <c r="E2086" t="s">
        <v>1894</v>
      </c>
      <c r="F2086">
        <v>1</v>
      </c>
      <c r="G2086" t="s">
        <v>1728</v>
      </c>
      <c r="H2086" t="s">
        <v>1728</v>
      </c>
      <c r="I2086" t="s">
        <v>2980</v>
      </c>
      <c r="J2086">
        <v>0</v>
      </c>
      <c r="K2086" t="s">
        <v>2981</v>
      </c>
      <c r="L2086" s="1">
        <v>46203.845347222225</v>
      </c>
      <c r="M2086" s="1">
        <v>46203.845416666663</v>
      </c>
      <c r="N2086">
        <v>630</v>
      </c>
      <c r="O2086" t="s">
        <v>1849</v>
      </c>
      <c r="P2086">
        <v>66</v>
      </c>
      <c r="Q2086">
        <v>6.6</v>
      </c>
      <c r="R2086" t="s">
        <v>1851</v>
      </c>
      <c r="S2086" t="s">
        <v>1851</v>
      </c>
      <c r="T2086" t="s">
        <v>1851</v>
      </c>
      <c r="U2086" t="s">
        <v>5996</v>
      </c>
      <c r="V2086" t="s">
        <v>1851</v>
      </c>
      <c r="W2086" t="s">
        <v>1851</v>
      </c>
      <c r="X2086" s="1">
        <v>46203.845416666663</v>
      </c>
    </row>
    <row r="2087" spans="1:24">
      <c r="A2087">
        <v>1998</v>
      </c>
      <c r="B2087" t="s">
        <v>1859</v>
      </c>
      <c r="C2087" t="s">
        <v>1860</v>
      </c>
      <c r="D2087">
        <v>2513901</v>
      </c>
      <c r="E2087" t="s">
        <v>1885</v>
      </c>
      <c r="F2087">
        <v>1</v>
      </c>
      <c r="G2087" t="s">
        <v>436</v>
      </c>
      <c r="H2087" t="s">
        <v>3367</v>
      </c>
      <c r="I2087" t="s">
        <v>1887</v>
      </c>
      <c r="J2087">
        <v>1</v>
      </c>
      <c r="K2087" t="s">
        <v>1888</v>
      </c>
      <c r="L2087" s="1">
        <v>46203.843726851854</v>
      </c>
      <c r="M2087" s="1">
        <v>46203.845891203702</v>
      </c>
      <c r="N2087">
        <v>18728</v>
      </c>
      <c r="O2087" t="s">
        <v>1854</v>
      </c>
      <c r="R2087" t="s">
        <v>5997</v>
      </c>
      <c r="S2087" t="s">
        <v>1851</v>
      </c>
      <c r="T2087" t="s">
        <v>1851</v>
      </c>
      <c r="U2087" t="s">
        <v>5998</v>
      </c>
      <c r="V2087" t="s">
        <v>1854</v>
      </c>
      <c r="W2087" t="s">
        <v>1851</v>
      </c>
      <c r="X2087" s="1">
        <v>46203.845891203702</v>
      </c>
    </row>
    <row r="2088" spans="1:24">
      <c r="A2088">
        <v>1999</v>
      </c>
      <c r="B2088" t="s">
        <v>1859</v>
      </c>
      <c r="C2088" t="s">
        <v>1860</v>
      </c>
      <c r="D2088">
        <v>3136504</v>
      </c>
      <c r="E2088" t="s">
        <v>1885</v>
      </c>
      <c r="F2088">
        <v>1</v>
      </c>
      <c r="G2088" t="s">
        <v>1322</v>
      </c>
      <c r="H2088" t="s">
        <v>2946</v>
      </c>
      <c r="I2088" t="s">
        <v>1887</v>
      </c>
      <c r="J2088">
        <v>1</v>
      </c>
      <c r="K2088" t="s">
        <v>1888</v>
      </c>
      <c r="L2088" s="1">
        <v>46203.844502314816</v>
      </c>
      <c r="M2088" s="1">
        <v>46203.846678240741</v>
      </c>
      <c r="N2088">
        <v>18730</v>
      </c>
      <c r="O2088" t="s">
        <v>1854</v>
      </c>
      <c r="R2088" t="s">
        <v>5999</v>
      </c>
      <c r="S2088" t="s">
        <v>1851</v>
      </c>
      <c r="T2088" t="s">
        <v>1851</v>
      </c>
      <c r="U2088" t="s">
        <v>6000</v>
      </c>
      <c r="V2088" t="s">
        <v>1854</v>
      </c>
      <c r="W2088" t="s">
        <v>1851</v>
      </c>
      <c r="X2088" s="1">
        <v>46203.846678240741</v>
      </c>
    </row>
    <row r="2089" spans="1:24">
      <c r="A2089">
        <v>2000</v>
      </c>
      <c r="B2089" t="s">
        <v>1859</v>
      </c>
      <c r="C2089" t="s">
        <v>1860</v>
      </c>
      <c r="D2089">
        <v>4125001</v>
      </c>
      <c r="E2089" t="s">
        <v>1885</v>
      </c>
      <c r="F2089">
        <v>1</v>
      </c>
      <c r="G2089" t="s">
        <v>1520</v>
      </c>
      <c r="H2089" t="s">
        <v>2983</v>
      </c>
      <c r="I2089" t="s">
        <v>1887</v>
      </c>
      <c r="J2089">
        <v>1</v>
      </c>
      <c r="K2089" t="s">
        <v>1888</v>
      </c>
      <c r="L2089" s="1">
        <v>46203.845462962963</v>
      </c>
      <c r="M2089" s="1">
        <v>46203.847280092596</v>
      </c>
      <c r="N2089">
        <v>15698</v>
      </c>
      <c r="O2089" t="s">
        <v>1849</v>
      </c>
      <c r="P2089">
        <v>55</v>
      </c>
      <c r="Q2089">
        <v>5.5</v>
      </c>
      <c r="R2089" t="s">
        <v>6001</v>
      </c>
      <c r="S2089" t="s">
        <v>1851</v>
      </c>
      <c r="T2089" t="s">
        <v>1851</v>
      </c>
      <c r="U2089" t="s">
        <v>6002</v>
      </c>
      <c r="V2089" t="s">
        <v>1851</v>
      </c>
      <c r="W2089" t="s">
        <v>1851</v>
      </c>
      <c r="X2089" s="1">
        <v>46203.847280092596</v>
      </c>
    </row>
    <row r="2090" spans="1:24">
      <c r="A2090">
        <v>2001</v>
      </c>
      <c r="B2090" t="s">
        <v>1859</v>
      </c>
      <c r="C2090" t="s">
        <v>1860</v>
      </c>
      <c r="D2090">
        <v>4125001</v>
      </c>
      <c r="E2090" t="s">
        <v>1894</v>
      </c>
      <c r="F2090">
        <v>1</v>
      </c>
      <c r="G2090" t="s">
        <v>1520</v>
      </c>
      <c r="H2090" t="s">
        <v>1520</v>
      </c>
      <c r="I2090" t="s">
        <v>2986</v>
      </c>
      <c r="J2090">
        <v>0</v>
      </c>
      <c r="K2090" t="s">
        <v>2987</v>
      </c>
      <c r="L2090" s="1">
        <v>46203.847407407404</v>
      </c>
      <c r="M2090" s="1">
        <v>46203.84746527778</v>
      </c>
      <c r="N2090">
        <v>512</v>
      </c>
      <c r="O2090" t="s">
        <v>1849</v>
      </c>
      <c r="P2090">
        <v>62</v>
      </c>
      <c r="Q2090">
        <v>6.2</v>
      </c>
      <c r="R2090" t="s">
        <v>1851</v>
      </c>
      <c r="S2090" t="s">
        <v>1851</v>
      </c>
      <c r="T2090" t="s">
        <v>1851</v>
      </c>
      <c r="U2090" t="s">
        <v>6003</v>
      </c>
      <c r="V2090" t="s">
        <v>1851</v>
      </c>
      <c r="W2090" t="s">
        <v>1851</v>
      </c>
      <c r="X2090" s="1">
        <v>46203.84746527778</v>
      </c>
    </row>
    <row r="2091" spans="1:24">
      <c r="A2091">
        <v>2002</v>
      </c>
      <c r="B2091" t="s">
        <v>1859</v>
      </c>
      <c r="C2091" t="s">
        <v>1860</v>
      </c>
      <c r="D2091">
        <v>4126207</v>
      </c>
      <c r="E2091" t="s">
        <v>1885</v>
      </c>
      <c r="F2091">
        <v>1</v>
      </c>
      <c r="G2091" t="s">
        <v>1575</v>
      </c>
      <c r="H2091" t="s">
        <v>2992</v>
      </c>
      <c r="I2091" t="s">
        <v>1887</v>
      </c>
      <c r="J2091">
        <v>1</v>
      </c>
      <c r="K2091" t="s">
        <v>1888</v>
      </c>
      <c r="L2091" s="1">
        <v>46203.847511574073</v>
      </c>
      <c r="M2091" s="1">
        <v>46203.848101851851</v>
      </c>
      <c r="N2091">
        <v>5114</v>
      </c>
      <c r="O2091" t="s">
        <v>1849</v>
      </c>
      <c r="P2091">
        <v>65</v>
      </c>
      <c r="Q2091">
        <v>6.5</v>
      </c>
      <c r="R2091" t="s">
        <v>6004</v>
      </c>
      <c r="S2091" t="s">
        <v>1851</v>
      </c>
      <c r="T2091" t="s">
        <v>1851</v>
      </c>
      <c r="U2091" t="s">
        <v>6005</v>
      </c>
      <c r="V2091" t="s">
        <v>1851</v>
      </c>
      <c r="W2091" t="s">
        <v>1851</v>
      </c>
      <c r="X2091" s="1">
        <v>46203.848101851851</v>
      </c>
    </row>
    <row r="2092" spans="1:24">
      <c r="A2092">
        <v>2003</v>
      </c>
      <c r="B2092" t="s">
        <v>1859</v>
      </c>
      <c r="C2092" t="s">
        <v>1860</v>
      </c>
      <c r="D2092">
        <v>2513901</v>
      </c>
      <c r="E2092" t="s">
        <v>1885</v>
      </c>
      <c r="F2092">
        <v>2</v>
      </c>
      <c r="G2092" t="s">
        <v>436</v>
      </c>
      <c r="H2092" t="s">
        <v>3367</v>
      </c>
      <c r="I2092" t="s">
        <v>1887</v>
      </c>
      <c r="J2092">
        <v>1</v>
      </c>
      <c r="K2092" t="s">
        <v>1888</v>
      </c>
      <c r="L2092" s="1">
        <v>46203.846064814818</v>
      </c>
      <c r="M2092" s="1">
        <v>46203.848194444443</v>
      </c>
      <c r="N2092">
        <v>18355</v>
      </c>
      <c r="O2092" t="s">
        <v>1854</v>
      </c>
      <c r="R2092" t="s">
        <v>6006</v>
      </c>
      <c r="S2092" t="s">
        <v>1851</v>
      </c>
      <c r="T2092" t="s">
        <v>1851</v>
      </c>
      <c r="U2092" t="s">
        <v>5998</v>
      </c>
      <c r="V2092" t="s">
        <v>1854</v>
      </c>
      <c r="W2092" t="s">
        <v>1851</v>
      </c>
      <c r="X2092" s="1">
        <v>46203.848194444443</v>
      </c>
    </row>
    <row r="2093" spans="1:24">
      <c r="A2093">
        <v>2004</v>
      </c>
      <c r="B2093" t="s">
        <v>1859</v>
      </c>
      <c r="C2093" t="s">
        <v>1860</v>
      </c>
      <c r="D2093">
        <v>4126207</v>
      </c>
      <c r="E2093" t="s">
        <v>1894</v>
      </c>
      <c r="F2093">
        <v>1</v>
      </c>
      <c r="G2093" t="s">
        <v>1575</v>
      </c>
      <c r="H2093" t="s">
        <v>1575</v>
      </c>
      <c r="I2093" t="s">
        <v>2998</v>
      </c>
      <c r="J2093">
        <v>0</v>
      </c>
      <c r="K2093" t="s">
        <v>2999</v>
      </c>
      <c r="L2093" s="1">
        <v>46203.848240740743</v>
      </c>
      <c r="M2093" s="1">
        <v>46203.848402777781</v>
      </c>
      <c r="N2093">
        <v>1432</v>
      </c>
      <c r="O2093" t="s">
        <v>1849</v>
      </c>
      <c r="P2093">
        <v>66</v>
      </c>
      <c r="Q2093">
        <v>6.6</v>
      </c>
      <c r="R2093" t="s">
        <v>1851</v>
      </c>
      <c r="S2093" t="s">
        <v>1851</v>
      </c>
      <c r="T2093" t="s">
        <v>1851</v>
      </c>
      <c r="U2093" t="s">
        <v>6007</v>
      </c>
      <c r="V2093" t="s">
        <v>1851</v>
      </c>
      <c r="W2093" t="s">
        <v>1851</v>
      </c>
      <c r="X2093" s="1">
        <v>46203.848402777781</v>
      </c>
    </row>
    <row r="2094" spans="1:24">
      <c r="A2094">
        <v>2005</v>
      </c>
      <c r="B2094" t="s">
        <v>1859</v>
      </c>
      <c r="C2094" t="s">
        <v>1860</v>
      </c>
      <c r="D2094">
        <v>3136504</v>
      </c>
      <c r="E2094" t="s">
        <v>1885</v>
      </c>
      <c r="F2094">
        <v>2</v>
      </c>
      <c r="G2094" t="s">
        <v>1322</v>
      </c>
      <c r="H2094" t="s">
        <v>2946</v>
      </c>
      <c r="I2094" t="s">
        <v>1887</v>
      </c>
      <c r="J2094">
        <v>1</v>
      </c>
      <c r="K2094" t="s">
        <v>1888</v>
      </c>
      <c r="L2094" s="1">
        <v>46203.846863425926</v>
      </c>
      <c r="M2094" s="1">
        <v>46203.848981481482</v>
      </c>
      <c r="N2094">
        <v>18335</v>
      </c>
      <c r="O2094" t="s">
        <v>1854</v>
      </c>
      <c r="R2094" t="s">
        <v>6008</v>
      </c>
      <c r="S2094" t="s">
        <v>1851</v>
      </c>
      <c r="T2094" t="s">
        <v>1851</v>
      </c>
      <c r="U2094" t="s">
        <v>6000</v>
      </c>
      <c r="V2094" t="s">
        <v>1854</v>
      </c>
      <c r="W2094" t="s">
        <v>1851</v>
      </c>
      <c r="X2094" s="1">
        <v>46203.848981481482</v>
      </c>
    </row>
    <row r="2095" spans="1:24">
      <c r="A2095">
        <v>2006</v>
      </c>
      <c r="B2095" t="s">
        <v>1859</v>
      </c>
      <c r="C2095" t="s">
        <v>1860</v>
      </c>
      <c r="D2095">
        <v>2513901</v>
      </c>
      <c r="E2095" t="s">
        <v>1885</v>
      </c>
      <c r="F2095">
        <v>3</v>
      </c>
      <c r="G2095" t="s">
        <v>436</v>
      </c>
      <c r="H2095" t="s">
        <v>3367</v>
      </c>
      <c r="I2095" t="s">
        <v>1887</v>
      </c>
      <c r="J2095">
        <v>1</v>
      </c>
      <c r="K2095" t="s">
        <v>1888</v>
      </c>
      <c r="L2095" s="1">
        <v>46203.848576388889</v>
      </c>
      <c r="M2095" s="1">
        <v>46203.850347222222</v>
      </c>
      <c r="N2095">
        <v>15351</v>
      </c>
      <c r="O2095" t="s">
        <v>1849</v>
      </c>
      <c r="P2095">
        <v>92</v>
      </c>
      <c r="Q2095">
        <v>9.1999999999999993</v>
      </c>
      <c r="R2095" t="s">
        <v>6009</v>
      </c>
      <c r="S2095" t="s">
        <v>1851</v>
      </c>
      <c r="T2095" t="s">
        <v>1851</v>
      </c>
      <c r="U2095" t="s">
        <v>5998</v>
      </c>
      <c r="V2095" t="s">
        <v>1851</v>
      </c>
      <c r="W2095" t="s">
        <v>1851</v>
      </c>
      <c r="X2095" s="1">
        <v>46203.850347222222</v>
      </c>
    </row>
    <row r="2096" spans="1:24">
      <c r="A2096">
        <v>2007</v>
      </c>
      <c r="B2096" t="s">
        <v>1859</v>
      </c>
      <c r="C2096" t="s">
        <v>1860</v>
      </c>
      <c r="D2096">
        <v>2513901</v>
      </c>
      <c r="E2096" t="s">
        <v>1894</v>
      </c>
      <c r="F2096">
        <v>1</v>
      </c>
      <c r="G2096" t="s">
        <v>436</v>
      </c>
      <c r="H2096" t="s">
        <v>436</v>
      </c>
      <c r="I2096" t="s">
        <v>3376</v>
      </c>
      <c r="J2096">
        <v>0</v>
      </c>
      <c r="K2096" t="s">
        <v>3377</v>
      </c>
      <c r="L2096" s="1">
        <v>46203.850497685184</v>
      </c>
      <c r="M2096" s="1">
        <v>46203.850578703707</v>
      </c>
      <c r="N2096">
        <v>628</v>
      </c>
      <c r="O2096" t="s">
        <v>1849</v>
      </c>
      <c r="P2096">
        <v>75</v>
      </c>
      <c r="Q2096">
        <v>7.5</v>
      </c>
      <c r="R2096" t="s">
        <v>1851</v>
      </c>
      <c r="S2096" t="s">
        <v>1851</v>
      </c>
      <c r="T2096" t="s">
        <v>1851</v>
      </c>
      <c r="U2096" t="s">
        <v>6010</v>
      </c>
      <c r="V2096" t="s">
        <v>1851</v>
      </c>
      <c r="W2096" t="s">
        <v>1851</v>
      </c>
      <c r="X2096" s="1">
        <v>46203.850578703707</v>
      </c>
    </row>
    <row r="2097" spans="1:24">
      <c r="A2097">
        <v>2008</v>
      </c>
      <c r="B2097" t="s">
        <v>1859</v>
      </c>
      <c r="C2097" t="s">
        <v>1860</v>
      </c>
      <c r="D2097">
        <v>4126504</v>
      </c>
      <c r="E2097" t="s">
        <v>1885</v>
      </c>
      <c r="F2097">
        <v>1</v>
      </c>
      <c r="G2097" t="s">
        <v>1733</v>
      </c>
      <c r="H2097" t="s">
        <v>3003</v>
      </c>
      <c r="I2097" t="s">
        <v>1887</v>
      </c>
      <c r="J2097">
        <v>1</v>
      </c>
      <c r="K2097" t="s">
        <v>1888</v>
      </c>
      <c r="L2097" s="1">
        <v>46203.848449074074</v>
      </c>
      <c r="M2097" s="1">
        <v>46203.850613425922</v>
      </c>
      <c r="N2097">
        <v>18710</v>
      </c>
      <c r="O2097" t="s">
        <v>1854</v>
      </c>
      <c r="R2097" t="s">
        <v>6011</v>
      </c>
      <c r="S2097" t="s">
        <v>1851</v>
      </c>
      <c r="T2097" t="s">
        <v>1851</v>
      </c>
      <c r="U2097" t="s">
        <v>6012</v>
      </c>
      <c r="V2097" t="s">
        <v>1854</v>
      </c>
      <c r="W2097" t="s">
        <v>1851</v>
      </c>
      <c r="X2097" s="1">
        <v>46203.850613425922</v>
      </c>
    </row>
    <row r="2098" spans="1:24">
      <c r="A2098">
        <v>2009</v>
      </c>
      <c r="B2098" t="s">
        <v>1859</v>
      </c>
      <c r="C2098" t="s">
        <v>1860</v>
      </c>
      <c r="D2098">
        <v>2514602</v>
      </c>
      <c r="E2098" t="s">
        <v>1885</v>
      </c>
      <c r="F2098">
        <v>1</v>
      </c>
      <c r="G2098" t="s">
        <v>506</v>
      </c>
      <c r="H2098" t="s">
        <v>3388</v>
      </c>
      <c r="I2098" t="s">
        <v>1887</v>
      </c>
      <c r="J2098">
        <v>1</v>
      </c>
      <c r="K2098" t="s">
        <v>1888</v>
      </c>
      <c r="L2098" s="1">
        <v>46203.850624999999</v>
      </c>
      <c r="M2098" s="1">
        <v>46203.850937499999</v>
      </c>
      <c r="N2098">
        <v>2719</v>
      </c>
      <c r="O2098" t="s">
        <v>1849</v>
      </c>
      <c r="P2098">
        <v>68</v>
      </c>
      <c r="Q2098">
        <v>6.8</v>
      </c>
      <c r="R2098" t="s">
        <v>6013</v>
      </c>
      <c r="S2098" t="s">
        <v>1851</v>
      </c>
      <c r="T2098" t="s">
        <v>1851</v>
      </c>
      <c r="U2098" t="s">
        <v>6014</v>
      </c>
      <c r="V2098" t="s">
        <v>1851</v>
      </c>
      <c r="W2098" t="s">
        <v>1851</v>
      </c>
      <c r="X2098" s="1">
        <v>46203.850937499999</v>
      </c>
    </row>
    <row r="2099" spans="1:24">
      <c r="A2099">
        <v>2010</v>
      </c>
      <c r="B2099" t="s">
        <v>1859</v>
      </c>
      <c r="C2099" t="s">
        <v>1860</v>
      </c>
      <c r="D2099">
        <v>4126504</v>
      </c>
      <c r="E2099" t="s">
        <v>1885</v>
      </c>
      <c r="F2099">
        <v>2</v>
      </c>
      <c r="G2099" t="s">
        <v>1733</v>
      </c>
      <c r="H2099" t="s">
        <v>3003</v>
      </c>
      <c r="I2099" t="s">
        <v>1887</v>
      </c>
      <c r="J2099">
        <v>1</v>
      </c>
      <c r="K2099" t="s">
        <v>1888</v>
      </c>
      <c r="L2099" s="1">
        <v>46203.850844907407</v>
      </c>
      <c r="M2099" s="1">
        <v>46203.851145833331</v>
      </c>
      <c r="N2099">
        <v>2593</v>
      </c>
      <c r="O2099" t="s">
        <v>1849</v>
      </c>
      <c r="P2099">
        <v>64</v>
      </c>
      <c r="Q2099">
        <v>6.4</v>
      </c>
      <c r="R2099" t="s">
        <v>6015</v>
      </c>
      <c r="S2099" t="s">
        <v>1851</v>
      </c>
      <c r="T2099" t="s">
        <v>1851</v>
      </c>
      <c r="U2099" t="s">
        <v>6012</v>
      </c>
      <c r="V2099" t="s">
        <v>1851</v>
      </c>
      <c r="W2099" t="s">
        <v>1851</v>
      </c>
      <c r="X2099" s="1">
        <v>46203.851145833331</v>
      </c>
    </row>
    <row r="2100" spans="1:24">
      <c r="A2100">
        <v>2011</v>
      </c>
      <c r="B2100" t="s">
        <v>1859</v>
      </c>
      <c r="C2100" t="s">
        <v>1860</v>
      </c>
      <c r="D2100">
        <v>2514602</v>
      </c>
      <c r="E2100" t="s">
        <v>1894</v>
      </c>
      <c r="F2100">
        <v>1</v>
      </c>
      <c r="G2100" t="s">
        <v>506</v>
      </c>
      <c r="H2100" t="s">
        <v>506</v>
      </c>
      <c r="I2100" t="s">
        <v>3391</v>
      </c>
      <c r="J2100">
        <v>0</v>
      </c>
      <c r="K2100" t="s">
        <v>3392</v>
      </c>
      <c r="L2100" s="1">
        <v>46203.851064814815</v>
      </c>
      <c r="M2100" s="1">
        <v>46203.851157407407</v>
      </c>
      <c r="N2100">
        <v>785</v>
      </c>
      <c r="O2100" t="s">
        <v>1849</v>
      </c>
      <c r="P2100">
        <v>69</v>
      </c>
      <c r="Q2100">
        <v>6.9</v>
      </c>
      <c r="R2100" t="s">
        <v>1851</v>
      </c>
      <c r="S2100" t="s">
        <v>1851</v>
      </c>
      <c r="T2100" t="s">
        <v>1851</v>
      </c>
      <c r="U2100" t="s">
        <v>6016</v>
      </c>
      <c r="V2100" t="s">
        <v>1851</v>
      </c>
      <c r="W2100" t="s">
        <v>1851</v>
      </c>
      <c r="X2100" s="1">
        <v>46203.851157407407</v>
      </c>
    </row>
    <row r="2101" spans="1:24">
      <c r="A2101">
        <v>2012</v>
      </c>
      <c r="B2101" t="s">
        <v>1859</v>
      </c>
      <c r="C2101" t="s">
        <v>1860</v>
      </c>
      <c r="D2101">
        <v>4126504</v>
      </c>
      <c r="E2101" t="s">
        <v>1894</v>
      </c>
      <c r="F2101">
        <v>1</v>
      </c>
      <c r="G2101" t="s">
        <v>1733</v>
      </c>
      <c r="H2101" t="s">
        <v>1733</v>
      </c>
      <c r="I2101" t="s">
        <v>3013</v>
      </c>
      <c r="J2101">
        <v>0</v>
      </c>
      <c r="K2101" t="s">
        <v>3014</v>
      </c>
      <c r="L2101" s="1">
        <v>46203.851284722223</v>
      </c>
      <c r="M2101" s="1">
        <v>46203.851469907408</v>
      </c>
      <c r="N2101">
        <v>1605</v>
      </c>
      <c r="O2101" t="s">
        <v>1849</v>
      </c>
      <c r="P2101">
        <v>64</v>
      </c>
      <c r="Q2101">
        <v>6.4</v>
      </c>
      <c r="R2101" t="s">
        <v>1851</v>
      </c>
      <c r="S2101" t="s">
        <v>1851</v>
      </c>
      <c r="T2101" t="s">
        <v>1851</v>
      </c>
      <c r="U2101" t="s">
        <v>6017</v>
      </c>
      <c r="V2101" t="s">
        <v>1851</v>
      </c>
      <c r="W2101" t="s">
        <v>1851</v>
      </c>
      <c r="X2101" s="1">
        <v>46203.851469907408</v>
      </c>
    </row>
    <row r="2102" spans="1:24">
      <c r="A2102">
        <v>2013</v>
      </c>
      <c r="B2102" t="s">
        <v>1859</v>
      </c>
      <c r="C2102" t="s">
        <v>1860</v>
      </c>
      <c r="D2102">
        <v>3136504</v>
      </c>
      <c r="E2102" t="s">
        <v>1885</v>
      </c>
      <c r="F2102">
        <v>3</v>
      </c>
      <c r="G2102" t="s">
        <v>1322</v>
      </c>
      <c r="H2102" t="s">
        <v>2946</v>
      </c>
      <c r="I2102" t="s">
        <v>1887</v>
      </c>
      <c r="J2102">
        <v>1</v>
      </c>
      <c r="K2102" t="s">
        <v>1888</v>
      </c>
      <c r="L2102" s="1">
        <v>46203.849386574075</v>
      </c>
      <c r="M2102" s="1">
        <v>46203.8515162037</v>
      </c>
      <c r="N2102">
        <v>18361</v>
      </c>
      <c r="O2102" t="s">
        <v>1854</v>
      </c>
      <c r="R2102" t="s">
        <v>6018</v>
      </c>
      <c r="S2102" t="s">
        <v>1851</v>
      </c>
      <c r="T2102" t="s">
        <v>1851</v>
      </c>
      <c r="U2102" t="s">
        <v>6000</v>
      </c>
      <c r="V2102" t="s">
        <v>1854</v>
      </c>
      <c r="W2102" t="s">
        <v>1851</v>
      </c>
      <c r="X2102" s="1">
        <v>46203.8515162037</v>
      </c>
    </row>
    <row r="2103" spans="1:24">
      <c r="A2103">
        <v>2014</v>
      </c>
      <c r="B2103" t="s">
        <v>1859</v>
      </c>
      <c r="C2103" t="s">
        <v>1860</v>
      </c>
      <c r="D2103">
        <v>3136504</v>
      </c>
      <c r="E2103" t="s">
        <v>1894</v>
      </c>
      <c r="F2103">
        <v>1</v>
      </c>
      <c r="G2103" t="s">
        <v>1322</v>
      </c>
      <c r="H2103" t="s">
        <v>1322</v>
      </c>
      <c r="I2103" t="s">
        <v>2952</v>
      </c>
      <c r="J2103">
        <v>0</v>
      </c>
      <c r="K2103" t="s">
        <v>2953</v>
      </c>
      <c r="L2103" s="1">
        <v>46203.851666666669</v>
      </c>
      <c r="M2103" s="1">
        <v>46203.851793981485</v>
      </c>
      <c r="N2103">
        <v>1162</v>
      </c>
      <c r="O2103" t="s">
        <v>1849</v>
      </c>
      <c r="P2103">
        <v>65</v>
      </c>
      <c r="Q2103">
        <v>6.5</v>
      </c>
      <c r="R2103" t="s">
        <v>1851</v>
      </c>
      <c r="S2103" t="s">
        <v>1851</v>
      </c>
      <c r="T2103" t="s">
        <v>1851</v>
      </c>
      <c r="U2103" t="s">
        <v>6019</v>
      </c>
      <c r="V2103" t="s">
        <v>1851</v>
      </c>
      <c r="W2103" t="s">
        <v>1851</v>
      </c>
      <c r="X2103" s="1">
        <v>46203.851793981485</v>
      </c>
    </row>
    <row r="2104" spans="1:24">
      <c r="A2104">
        <v>2015</v>
      </c>
      <c r="B2104" t="s">
        <v>1859</v>
      </c>
      <c r="C2104" t="s">
        <v>1860</v>
      </c>
      <c r="D2104">
        <v>3137403</v>
      </c>
      <c r="E2104" t="s">
        <v>1885</v>
      </c>
      <c r="F2104">
        <v>1</v>
      </c>
      <c r="G2104" t="s">
        <v>1372</v>
      </c>
      <c r="H2104" t="s">
        <v>2956</v>
      </c>
      <c r="I2104" t="s">
        <v>1887</v>
      </c>
      <c r="J2104">
        <v>1</v>
      </c>
      <c r="K2104" t="s">
        <v>1888</v>
      </c>
      <c r="L2104" s="1">
        <v>46203.851840277777</v>
      </c>
      <c r="M2104" s="1">
        <v>46203.852349537039</v>
      </c>
      <c r="N2104">
        <v>4453</v>
      </c>
      <c r="O2104" t="s">
        <v>1849</v>
      </c>
      <c r="P2104">
        <v>92</v>
      </c>
      <c r="Q2104">
        <v>9.1999999999999993</v>
      </c>
      <c r="R2104" t="s">
        <v>6020</v>
      </c>
      <c r="S2104" t="s">
        <v>1851</v>
      </c>
      <c r="T2104" t="s">
        <v>1851</v>
      </c>
      <c r="U2104" t="s">
        <v>6021</v>
      </c>
      <c r="V2104" t="s">
        <v>1851</v>
      </c>
      <c r="W2104" t="s">
        <v>1851</v>
      </c>
      <c r="X2104" s="1">
        <v>46203.852349537039</v>
      </c>
    </row>
    <row r="2105" spans="1:24">
      <c r="A2105">
        <v>2016</v>
      </c>
      <c r="B2105" t="s">
        <v>1859</v>
      </c>
      <c r="C2105" t="s">
        <v>1860</v>
      </c>
      <c r="D2105">
        <v>4126603</v>
      </c>
      <c r="E2105" t="s">
        <v>1885</v>
      </c>
      <c r="F2105">
        <v>1</v>
      </c>
      <c r="G2105" t="s">
        <v>1565</v>
      </c>
      <c r="H2105" t="s">
        <v>3028</v>
      </c>
      <c r="I2105" t="s">
        <v>1887</v>
      </c>
      <c r="J2105">
        <v>1</v>
      </c>
      <c r="K2105" t="s">
        <v>1888</v>
      </c>
      <c r="L2105" s="1">
        <v>46203.8515162037</v>
      </c>
      <c r="M2105" s="1">
        <v>46203.852349537039</v>
      </c>
      <c r="N2105">
        <v>7267</v>
      </c>
      <c r="O2105" t="s">
        <v>1849</v>
      </c>
      <c r="P2105">
        <v>57</v>
      </c>
      <c r="Q2105">
        <v>5.7</v>
      </c>
      <c r="R2105" t="s">
        <v>6022</v>
      </c>
      <c r="S2105" t="s">
        <v>1851</v>
      </c>
      <c r="T2105" t="s">
        <v>1851</v>
      </c>
      <c r="U2105" t="s">
        <v>6023</v>
      </c>
      <c r="V2105" t="s">
        <v>1851</v>
      </c>
      <c r="W2105" t="s">
        <v>1851</v>
      </c>
      <c r="X2105" s="1">
        <v>46203.852349537039</v>
      </c>
    </row>
    <row r="2106" spans="1:24">
      <c r="A2106">
        <v>2017</v>
      </c>
      <c r="B2106" t="s">
        <v>1859</v>
      </c>
      <c r="C2106" t="s">
        <v>1860</v>
      </c>
      <c r="D2106">
        <v>3137403</v>
      </c>
      <c r="E2106" t="s">
        <v>1894</v>
      </c>
      <c r="F2106">
        <v>1</v>
      </c>
      <c r="G2106" t="s">
        <v>1372</v>
      </c>
      <c r="H2106" t="s">
        <v>1372</v>
      </c>
      <c r="I2106" t="s">
        <v>2965</v>
      </c>
      <c r="J2106">
        <v>0</v>
      </c>
      <c r="K2106" t="s">
        <v>2966</v>
      </c>
      <c r="L2106" s="1">
        <v>46203.852500000001</v>
      </c>
      <c r="M2106" s="1">
        <v>46203.85261574074</v>
      </c>
      <c r="N2106">
        <v>956</v>
      </c>
      <c r="O2106" t="s">
        <v>1849</v>
      </c>
      <c r="P2106">
        <v>49</v>
      </c>
      <c r="Q2106">
        <v>4.9000000000000004</v>
      </c>
      <c r="R2106" t="s">
        <v>1851</v>
      </c>
      <c r="S2106" t="s">
        <v>1851</v>
      </c>
      <c r="T2106" t="s">
        <v>1851</v>
      </c>
      <c r="U2106" t="s">
        <v>6024</v>
      </c>
      <c r="V2106" t="s">
        <v>1851</v>
      </c>
      <c r="W2106" t="s">
        <v>1851</v>
      </c>
      <c r="X2106" s="1">
        <v>46203.85261574074</v>
      </c>
    </row>
    <row r="2107" spans="1:24">
      <c r="A2107">
        <v>2018</v>
      </c>
      <c r="B2107" t="s">
        <v>1859</v>
      </c>
      <c r="C2107" t="s">
        <v>1860</v>
      </c>
      <c r="D2107">
        <v>4126603</v>
      </c>
      <c r="E2107" t="s">
        <v>1894</v>
      </c>
      <c r="F2107">
        <v>1</v>
      </c>
      <c r="G2107" t="s">
        <v>1565</v>
      </c>
      <c r="H2107" t="s">
        <v>1565</v>
      </c>
      <c r="I2107" t="s">
        <v>3040</v>
      </c>
      <c r="J2107">
        <v>0</v>
      </c>
      <c r="K2107" t="s">
        <v>3041</v>
      </c>
      <c r="L2107" s="1">
        <v>46203.852500000001</v>
      </c>
      <c r="M2107" s="1">
        <v>46203.852673611109</v>
      </c>
      <c r="N2107">
        <v>1436</v>
      </c>
      <c r="O2107" t="s">
        <v>1849</v>
      </c>
      <c r="P2107">
        <v>66</v>
      </c>
      <c r="Q2107">
        <v>6.6</v>
      </c>
      <c r="R2107" t="s">
        <v>1851</v>
      </c>
      <c r="S2107" t="s">
        <v>1851</v>
      </c>
      <c r="T2107" t="s">
        <v>1851</v>
      </c>
      <c r="U2107" t="s">
        <v>6025</v>
      </c>
      <c r="V2107" t="s">
        <v>1851</v>
      </c>
      <c r="W2107" t="s">
        <v>1851</v>
      </c>
      <c r="X2107" s="1">
        <v>46203.852673611109</v>
      </c>
    </row>
    <row r="2108" spans="1:24">
      <c r="A2108">
        <v>2019</v>
      </c>
      <c r="B2108" t="s">
        <v>1859</v>
      </c>
      <c r="C2108" t="s">
        <v>1860</v>
      </c>
      <c r="D2108">
        <v>2514701</v>
      </c>
      <c r="E2108" t="s">
        <v>1885</v>
      </c>
      <c r="F2108">
        <v>1</v>
      </c>
      <c r="G2108" t="s">
        <v>501</v>
      </c>
      <c r="H2108" t="s">
        <v>3407</v>
      </c>
      <c r="I2108" t="s">
        <v>1887</v>
      </c>
      <c r="J2108">
        <v>1</v>
      </c>
      <c r="K2108" t="s">
        <v>1888</v>
      </c>
      <c r="L2108" s="1">
        <v>46203.851203703707</v>
      </c>
      <c r="M2108" s="1">
        <v>46203.852916666663</v>
      </c>
      <c r="N2108">
        <v>14756</v>
      </c>
      <c r="O2108" t="s">
        <v>1849</v>
      </c>
      <c r="P2108">
        <v>72</v>
      </c>
      <c r="Q2108">
        <v>7.2</v>
      </c>
      <c r="R2108" t="s">
        <v>6026</v>
      </c>
      <c r="S2108" t="s">
        <v>1851</v>
      </c>
      <c r="T2108" t="s">
        <v>1851</v>
      </c>
      <c r="U2108" t="s">
        <v>6027</v>
      </c>
      <c r="V2108" t="s">
        <v>1851</v>
      </c>
      <c r="W2108" t="s">
        <v>1851</v>
      </c>
      <c r="X2108" s="1">
        <v>46203.852916666663</v>
      </c>
    </row>
    <row r="2109" spans="1:24">
      <c r="A2109">
        <v>2020</v>
      </c>
      <c r="B2109" t="s">
        <v>1859</v>
      </c>
      <c r="C2109" t="s">
        <v>1860</v>
      </c>
      <c r="D2109">
        <v>4128534</v>
      </c>
      <c r="E2109" t="s">
        <v>1885</v>
      </c>
      <c r="F2109">
        <v>1</v>
      </c>
      <c r="G2109" t="s">
        <v>1762</v>
      </c>
      <c r="H2109" t="s">
        <v>3049</v>
      </c>
      <c r="I2109" t="s">
        <v>1887</v>
      </c>
      <c r="J2109">
        <v>1</v>
      </c>
      <c r="K2109" t="s">
        <v>1888</v>
      </c>
      <c r="L2109" s="1">
        <v>46203.852731481478</v>
      </c>
      <c r="M2109" s="1">
        <v>46203.853136574071</v>
      </c>
      <c r="N2109">
        <v>3517</v>
      </c>
      <c r="O2109" t="s">
        <v>1849</v>
      </c>
      <c r="P2109">
        <v>42</v>
      </c>
      <c r="Q2109">
        <v>4.2</v>
      </c>
      <c r="R2109" t="s">
        <v>6028</v>
      </c>
      <c r="S2109" t="s">
        <v>1851</v>
      </c>
      <c r="T2109" t="s">
        <v>1851</v>
      </c>
      <c r="U2109" t="s">
        <v>6029</v>
      </c>
      <c r="V2109" t="s">
        <v>1851</v>
      </c>
      <c r="W2109" t="s">
        <v>1851</v>
      </c>
      <c r="X2109" s="1">
        <v>46203.853136574071</v>
      </c>
    </row>
    <row r="2110" spans="1:24">
      <c r="A2110">
        <v>2021</v>
      </c>
      <c r="B2110" t="s">
        <v>1859</v>
      </c>
      <c r="C2110" t="s">
        <v>1860</v>
      </c>
      <c r="D2110">
        <v>3137502</v>
      </c>
      <c r="E2110" t="s">
        <v>1885</v>
      </c>
      <c r="F2110">
        <v>1</v>
      </c>
      <c r="G2110" t="s">
        <v>1412</v>
      </c>
      <c r="H2110" t="s">
        <v>2995</v>
      </c>
      <c r="I2110" t="s">
        <v>1887</v>
      </c>
      <c r="J2110">
        <v>1</v>
      </c>
      <c r="K2110" t="s">
        <v>1888</v>
      </c>
      <c r="L2110" s="1">
        <v>46203.852662037039</v>
      </c>
      <c r="M2110" s="1">
        <v>46203.853159722225</v>
      </c>
      <c r="N2110">
        <v>4299</v>
      </c>
      <c r="O2110" t="s">
        <v>1849</v>
      </c>
      <c r="P2110">
        <v>71</v>
      </c>
      <c r="Q2110">
        <v>7.1</v>
      </c>
      <c r="R2110" t="s">
        <v>6030</v>
      </c>
      <c r="S2110" t="s">
        <v>1851</v>
      </c>
      <c r="T2110" t="s">
        <v>1851</v>
      </c>
      <c r="U2110" t="s">
        <v>6031</v>
      </c>
      <c r="V2110" t="s">
        <v>1851</v>
      </c>
      <c r="W2110" t="s">
        <v>1851</v>
      </c>
      <c r="X2110" s="1">
        <v>46203.853159722225</v>
      </c>
    </row>
    <row r="2111" spans="1:24">
      <c r="A2111">
        <v>2022</v>
      </c>
      <c r="B2111" t="s">
        <v>1859</v>
      </c>
      <c r="C2111" t="s">
        <v>1860</v>
      </c>
      <c r="D2111">
        <v>2514701</v>
      </c>
      <c r="E2111" t="s">
        <v>1894</v>
      </c>
      <c r="F2111">
        <v>1</v>
      </c>
      <c r="G2111" t="s">
        <v>501</v>
      </c>
      <c r="H2111" t="s">
        <v>501</v>
      </c>
      <c r="I2111" t="s">
        <v>3413</v>
      </c>
      <c r="J2111">
        <v>0</v>
      </c>
      <c r="K2111" t="s">
        <v>3414</v>
      </c>
      <c r="L2111" s="1">
        <v>46203.853055555555</v>
      </c>
      <c r="M2111" s="1">
        <v>46203.853159722225</v>
      </c>
      <c r="N2111">
        <v>951</v>
      </c>
      <c r="O2111" t="s">
        <v>1849</v>
      </c>
      <c r="P2111">
        <v>62</v>
      </c>
      <c r="Q2111">
        <v>6.2</v>
      </c>
      <c r="R2111" t="s">
        <v>1851</v>
      </c>
      <c r="S2111" t="s">
        <v>1851</v>
      </c>
      <c r="T2111" t="s">
        <v>1851</v>
      </c>
      <c r="U2111" t="s">
        <v>6032</v>
      </c>
      <c r="V2111" t="s">
        <v>1851</v>
      </c>
      <c r="W2111" t="s">
        <v>1851</v>
      </c>
      <c r="X2111" s="1">
        <v>46203.853159722225</v>
      </c>
    </row>
    <row r="2112" spans="1:24">
      <c r="A2112">
        <v>2023</v>
      </c>
      <c r="B2112" t="s">
        <v>1859</v>
      </c>
      <c r="C2112" t="s">
        <v>1860</v>
      </c>
      <c r="D2112">
        <v>4128534</v>
      </c>
      <c r="E2112" t="s">
        <v>1894</v>
      </c>
      <c r="F2112">
        <v>1</v>
      </c>
      <c r="G2112" t="s">
        <v>1762</v>
      </c>
      <c r="H2112" t="s">
        <v>1762</v>
      </c>
      <c r="I2112" t="s">
        <v>3058</v>
      </c>
      <c r="J2112">
        <v>0</v>
      </c>
      <c r="K2112" t="s">
        <v>3059</v>
      </c>
      <c r="L2112" s="1">
        <v>46203.853263888886</v>
      </c>
      <c r="M2112" s="1">
        <v>46203.853402777779</v>
      </c>
      <c r="N2112">
        <v>1159</v>
      </c>
      <c r="O2112" t="s">
        <v>1849</v>
      </c>
      <c r="P2112">
        <v>43</v>
      </c>
      <c r="Q2112">
        <v>4.3</v>
      </c>
      <c r="R2112" t="s">
        <v>1851</v>
      </c>
      <c r="S2112" t="s">
        <v>1851</v>
      </c>
      <c r="T2112" t="s">
        <v>1851</v>
      </c>
      <c r="U2112" t="s">
        <v>6033</v>
      </c>
      <c r="V2112" t="s">
        <v>1851</v>
      </c>
      <c r="W2112" t="s">
        <v>1851</v>
      </c>
      <c r="X2112" s="1">
        <v>46203.853402777779</v>
      </c>
    </row>
    <row r="2113" spans="1:24">
      <c r="A2113">
        <v>2024</v>
      </c>
      <c r="B2113" t="s">
        <v>1859</v>
      </c>
      <c r="C2113" t="s">
        <v>1860</v>
      </c>
      <c r="D2113">
        <v>3137502</v>
      </c>
      <c r="E2113" t="s">
        <v>1894</v>
      </c>
      <c r="F2113">
        <v>1</v>
      </c>
      <c r="G2113" t="s">
        <v>1412</v>
      </c>
      <c r="H2113" t="s">
        <v>3009</v>
      </c>
      <c r="I2113" t="s">
        <v>3010</v>
      </c>
      <c r="J2113">
        <v>1</v>
      </c>
      <c r="K2113" t="s">
        <v>3011</v>
      </c>
      <c r="L2113" s="1">
        <v>46203.853310185186</v>
      </c>
      <c r="M2113" s="1">
        <v>46203.853449074071</v>
      </c>
      <c r="N2113">
        <v>1213</v>
      </c>
      <c r="O2113" t="s">
        <v>1849</v>
      </c>
      <c r="P2113">
        <v>70</v>
      </c>
      <c r="Q2113">
        <v>7</v>
      </c>
      <c r="R2113" t="s">
        <v>1851</v>
      </c>
      <c r="S2113" t="s">
        <v>1851</v>
      </c>
      <c r="T2113" t="s">
        <v>1851</v>
      </c>
      <c r="U2113" t="s">
        <v>6034</v>
      </c>
      <c r="V2113" t="s">
        <v>1851</v>
      </c>
      <c r="W2113" t="s">
        <v>1851</v>
      </c>
      <c r="X2113" s="1">
        <v>46203.853449074071</v>
      </c>
    </row>
    <row r="2114" spans="1:24">
      <c r="A2114">
        <v>2025</v>
      </c>
      <c r="B2114" t="s">
        <v>1859</v>
      </c>
      <c r="C2114" t="s">
        <v>1860</v>
      </c>
      <c r="D2114">
        <v>2514453</v>
      </c>
      <c r="E2114" t="s">
        <v>1885</v>
      </c>
      <c r="F2114">
        <v>1</v>
      </c>
      <c r="G2114" t="s">
        <v>675</v>
      </c>
      <c r="H2114" t="s">
        <v>3426</v>
      </c>
      <c r="I2114" t="s">
        <v>1887</v>
      </c>
      <c r="J2114">
        <v>1</v>
      </c>
      <c r="K2114" t="s">
        <v>1888</v>
      </c>
      <c r="L2114" s="1">
        <v>46203.853206018517</v>
      </c>
      <c r="M2114" s="1">
        <v>46203.853541666664</v>
      </c>
      <c r="N2114">
        <v>2869</v>
      </c>
      <c r="O2114" t="s">
        <v>1849</v>
      </c>
      <c r="P2114">
        <v>59</v>
      </c>
      <c r="Q2114">
        <v>5.9</v>
      </c>
      <c r="R2114" t="s">
        <v>6035</v>
      </c>
      <c r="S2114" t="s">
        <v>1851</v>
      </c>
      <c r="T2114" t="s">
        <v>1851</v>
      </c>
      <c r="U2114" t="s">
        <v>6036</v>
      </c>
      <c r="V2114" t="s">
        <v>1851</v>
      </c>
      <c r="W2114" t="s">
        <v>1851</v>
      </c>
      <c r="X2114" s="1">
        <v>46203.853541666664</v>
      </c>
    </row>
    <row r="2115" spans="1:24">
      <c r="A2115">
        <v>2026</v>
      </c>
      <c r="B2115" t="s">
        <v>1859</v>
      </c>
      <c r="C2115" t="s">
        <v>1860</v>
      </c>
      <c r="D2115">
        <v>4128658</v>
      </c>
      <c r="E2115" t="s">
        <v>1885</v>
      </c>
      <c r="F2115">
        <v>1</v>
      </c>
      <c r="G2115" t="s">
        <v>1480</v>
      </c>
      <c r="H2115" t="s">
        <v>3061</v>
      </c>
      <c r="I2115" t="s">
        <v>1887</v>
      </c>
      <c r="J2115">
        <v>1</v>
      </c>
      <c r="K2115" t="s">
        <v>1888</v>
      </c>
      <c r="L2115" s="1">
        <v>46203.853449074071</v>
      </c>
      <c r="M2115" s="1">
        <v>46203.853634259256</v>
      </c>
      <c r="N2115">
        <v>1590</v>
      </c>
      <c r="O2115" t="s">
        <v>1849</v>
      </c>
      <c r="P2115">
        <v>72</v>
      </c>
      <c r="Q2115">
        <v>7.2</v>
      </c>
      <c r="R2115" t="s">
        <v>6037</v>
      </c>
      <c r="S2115" t="s">
        <v>1851</v>
      </c>
      <c r="T2115" t="s">
        <v>1851</v>
      </c>
      <c r="U2115" t="s">
        <v>6038</v>
      </c>
      <c r="V2115" t="s">
        <v>1851</v>
      </c>
      <c r="W2115" t="s">
        <v>1851</v>
      </c>
      <c r="X2115" s="1">
        <v>46203.853634259256</v>
      </c>
    </row>
    <row r="2116" spans="1:24">
      <c r="A2116">
        <v>2027</v>
      </c>
      <c r="B2116" t="s">
        <v>1859</v>
      </c>
      <c r="C2116" t="s">
        <v>1860</v>
      </c>
      <c r="D2116">
        <v>2514453</v>
      </c>
      <c r="E2116" t="s">
        <v>1894</v>
      </c>
      <c r="F2116">
        <v>1</v>
      </c>
      <c r="G2116" t="s">
        <v>675</v>
      </c>
      <c r="H2116" t="s">
        <v>675</v>
      </c>
      <c r="I2116" t="s">
        <v>3438</v>
      </c>
      <c r="J2116">
        <v>0</v>
      </c>
      <c r="K2116" t="s">
        <v>3439</v>
      </c>
      <c r="L2116" s="1">
        <v>46203.853680555556</v>
      </c>
      <c r="M2116" s="1">
        <v>46203.853796296295</v>
      </c>
      <c r="N2116">
        <v>1044</v>
      </c>
      <c r="O2116" t="s">
        <v>1849</v>
      </c>
      <c r="P2116">
        <v>65</v>
      </c>
      <c r="Q2116">
        <v>6.5</v>
      </c>
      <c r="R2116" t="s">
        <v>1851</v>
      </c>
      <c r="S2116" t="s">
        <v>1851</v>
      </c>
      <c r="T2116" t="s">
        <v>1851</v>
      </c>
      <c r="U2116" t="s">
        <v>6039</v>
      </c>
      <c r="V2116" t="s">
        <v>1851</v>
      </c>
      <c r="W2116" t="s">
        <v>1851</v>
      </c>
      <c r="X2116" s="1">
        <v>46203.853796296295</v>
      </c>
    </row>
    <row r="2117" spans="1:24">
      <c r="A2117">
        <v>2028</v>
      </c>
      <c r="B2117" t="s">
        <v>1859</v>
      </c>
      <c r="C2117" t="s">
        <v>1860</v>
      </c>
      <c r="D2117">
        <v>4128658</v>
      </c>
      <c r="E2117" t="s">
        <v>1894</v>
      </c>
      <c r="F2117">
        <v>1</v>
      </c>
      <c r="G2117" t="s">
        <v>1480</v>
      </c>
      <c r="H2117" t="s">
        <v>1480</v>
      </c>
      <c r="I2117" t="s">
        <v>3067</v>
      </c>
      <c r="J2117">
        <v>0</v>
      </c>
      <c r="K2117" t="s">
        <v>3068</v>
      </c>
      <c r="L2117" s="1">
        <v>46203.853761574072</v>
      </c>
      <c r="M2117" s="1">
        <v>46203.853865740741</v>
      </c>
      <c r="N2117">
        <v>915</v>
      </c>
      <c r="O2117" t="s">
        <v>1849</v>
      </c>
      <c r="P2117">
        <v>69</v>
      </c>
      <c r="Q2117">
        <v>6.9</v>
      </c>
      <c r="R2117" t="s">
        <v>1851</v>
      </c>
      <c r="S2117" t="s">
        <v>1851</v>
      </c>
      <c r="T2117" t="s">
        <v>1851</v>
      </c>
      <c r="U2117" t="s">
        <v>6040</v>
      </c>
      <c r="V2117" t="s">
        <v>1851</v>
      </c>
      <c r="W2117" t="s">
        <v>1851</v>
      </c>
      <c r="X2117" s="1">
        <v>46203.853865740741</v>
      </c>
    </row>
    <row r="2118" spans="1:24">
      <c r="A2118">
        <v>2029</v>
      </c>
      <c r="B2118" t="s">
        <v>1859</v>
      </c>
      <c r="C2118" t="s">
        <v>1860</v>
      </c>
      <c r="D2118">
        <v>2600203</v>
      </c>
      <c r="E2118" t="s">
        <v>1885</v>
      </c>
      <c r="F2118">
        <v>1</v>
      </c>
      <c r="G2118" t="s">
        <v>406</v>
      </c>
      <c r="H2118" t="s">
        <v>3444</v>
      </c>
      <c r="I2118" t="s">
        <v>1887</v>
      </c>
      <c r="J2118">
        <v>1</v>
      </c>
      <c r="K2118" t="s">
        <v>1888</v>
      </c>
      <c r="L2118" s="1">
        <v>46203.853854166664</v>
      </c>
      <c r="M2118" s="1">
        <v>46203.854155092595</v>
      </c>
      <c r="N2118">
        <v>2662</v>
      </c>
      <c r="O2118" t="s">
        <v>1849</v>
      </c>
      <c r="P2118">
        <v>71</v>
      </c>
      <c r="Q2118">
        <v>7.1</v>
      </c>
      <c r="R2118" t="s">
        <v>6041</v>
      </c>
      <c r="S2118" t="s">
        <v>1851</v>
      </c>
      <c r="T2118" t="s">
        <v>1851</v>
      </c>
      <c r="U2118" t="s">
        <v>6042</v>
      </c>
      <c r="V2118" t="s">
        <v>1851</v>
      </c>
      <c r="W2118" t="s">
        <v>1851</v>
      </c>
      <c r="X2118" s="1">
        <v>46203.854155092595</v>
      </c>
    </row>
    <row r="2119" spans="1:24">
      <c r="A2119">
        <v>2030</v>
      </c>
      <c r="B2119" t="s">
        <v>1859</v>
      </c>
      <c r="C2119" t="s">
        <v>1860</v>
      </c>
      <c r="D2119">
        <v>3140530</v>
      </c>
      <c r="E2119" t="s">
        <v>1885</v>
      </c>
      <c r="F2119">
        <v>1</v>
      </c>
      <c r="G2119" t="s">
        <v>1247</v>
      </c>
      <c r="H2119" t="s">
        <v>3022</v>
      </c>
      <c r="I2119" t="s">
        <v>1887</v>
      </c>
      <c r="J2119">
        <v>1</v>
      </c>
      <c r="K2119" t="s">
        <v>1888</v>
      </c>
      <c r="L2119" s="1">
        <v>46203.853518518517</v>
      </c>
      <c r="M2119" s="1">
        <v>46203.854155092595</v>
      </c>
      <c r="N2119">
        <v>5555</v>
      </c>
      <c r="O2119" t="s">
        <v>1849</v>
      </c>
      <c r="P2119">
        <v>61</v>
      </c>
      <c r="Q2119">
        <v>6.1</v>
      </c>
      <c r="R2119" t="s">
        <v>6043</v>
      </c>
      <c r="S2119" t="s">
        <v>1851</v>
      </c>
      <c r="T2119" t="s">
        <v>1851</v>
      </c>
      <c r="U2119" t="s">
        <v>6044</v>
      </c>
      <c r="V2119" t="s">
        <v>1851</v>
      </c>
      <c r="W2119" t="s">
        <v>1851</v>
      </c>
      <c r="X2119" s="1">
        <v>46203.854155092595</v>
      </c>
    </row>
    <row r="2120" spans="1:24">
      <c r="A2120">
        <v>2031</v>
      </c>
      <c r="B2120" t="s">
        <v>1859</v>
      </c>
      <c r="C2120" t="s">
        <v>1860</v>
      </c>
      <c r="D2120">
        <v>2600203</v>
      </c>
      <c r="E2120" t="s">
        <v>1894</v>
      </c>
      <c r="F2120">
        <v>1</v>
      </c>
      <c r="G2120" t="s">
        <v>406</v>
      </c>
      <c r="H2120" t="s">
        <v>406</v>
      </c>
      <c r="I2120" t="s">
        <v>3453</v>
      </c>
      <c r="J2120">
        <v>0</v>
      </c>
      <c r="K2120" t="s">
        <v>3454</v>
      </c>
      <c r="L2120" s="1">
        <v>46203.854305555556</v>
      </c>
      <c r="M2120" s="1">
        <v>46203.854363425926</v>
      </c>
      <c r="N2120">
        <v>501</v>
      </c>
      <c r="O2120" t="s">
        <v>1849</v>
      </c>
      <c r="P2120">
        <v>70</v>
      </c>
      <c r="Q2120">
        <v>7</v>
      </c>
      <c r="R2120" t="s">
        <v>1851</v>
      </c>
      <c r="S2120" t="s">
        <v>1851</v>
      </c>
      <c r="T2120" t="s">
        <v>1851</v>
      </c>
      <c r="U2120" t="s">
        <v>6045</v>
      </c>
      <c r="V2120" t="s">
        <v>1851</v>
      </c>
      <c r="W2120" t="s">
        <v>1851</v>
      </c>
      <c r="X2120" s="1">
        <v>46203.854363425926</v>
      </c>
    </row>
    <row r="2121" spans="1:24">
      <c r="A2121">
        <v>2032</v>
      </c>
      <c r="B2121" t="s">
        <v>1859</v>
      </c>
      <c r="C2121" t="s">
        <v>1860</v>
      </c>
      <c r="D2121">
        <v>3140530</v>
      </c>
      <c r="E2121" t="s">
        <v>1894</v>
      </c>
      <c r="F2121">
        <v>1</v>
      </c>
      <c r="G2121" t="s">
        <v>1247</v>
      </c>
      <c r="H2121" t="s">
        <v>1247</v>
      </c>
      <c r="I2121" t="s">
        <v>3031</v>
      </c>
      <c r="J2121">
        <v>0</v>
      </c>
      <c r="K2121" t="s">
        <v>3032</v>
      </c>
      <c r="L2121" s="1">
        <v>46203.85428240741</v>
      </c>
      <c r="M2121" s="1">
        <v>46203.854490740741</v>
      </c>
      <c r="N2121">
        <v>1755</v>
      </c>
      <c r="O2121" t="s">
        <v>1849</v>
      </c>
      <c r="P2121">
        <v>63</v>
      </c>
      <c r="Q2121">
        <v>6.3</v>
      </c>
      <c r="R2121" t="s">
        <v>1851</v>
      </c>
      <c r="S2121" t="s">
        <v>1851</v>
      </c>
      <c r="T2121" t="s">
        <v>1851</v>
      </c>
      <c r="U2121" t="s">
        <v>6046</v>
      </c>
      <c r="V2121" t="s">
        <v>1851</v>
      </c>
      <c r="W2121" t="s">
        <v>1851</v>
      </c>
      <c r="X2121" s="1">
        <v>46203.854490740741</v>
      </c>
    </row>
    <row r="2122" spans="1:24">
      <c r="A2122">
        <v>2033</v>
      </c>
      <c r="B2122" t="s">
        <v>1859</v>
      </c>
      <c r="C2122" t="s">
        <v>1860</v>
      </c>
      <c r="D2122">
        <v>3140852</v>
      </c>
      <c r="E2122" t="s">
        <v>1885</v>
      </c>
      <c r="F2122">
        <v>1</v>
      </c>
      <c r="G2122" t="s">
        <v>1307</v>
      </c>
      <c r="H2122" t="s">
        <v>3034</v>
      </c>
      <c r="I2122" t="s">
        <v>1887</v>
      </c>
      <c r="J2122">
        <v>1</v>
      </c>
      <c r="K2122" t="s">
        <v>1888</v>
      </c>
      <c r="L2122" s="1">
        <v>46203.854537037034</v>
      </c>
      <c r="M2122" s="1">
        <v>46203.854675925926</v>
      </c>
      <c r="N2122">
        <v>1224</v>
      </c>
      <c r="O2122" t="s">
        <v>1849</v>
      </c>
      <c r="P2122">
        <v>92</v>
      </c>
      <c r="Q2122">
        <v>9.1999999999999993</v>
      </c>
      <c r="R2122" t="s">
        <v>6047</v>
      </c>
      <c r="S2122" t="s">
        <v>1851</v>
      </c>
      <c r="T2122" t="s">
        <v>1851</v>
      </c>
      <c r="U2122" t="s">
        <v>6048</v>
      </c>
      <c r="V2122" t="s">
        <v>1851</v>
      </c>
      <c r="W2122" t="s">
        <v>1851</v>
      </c>
      <c r="X2122" s="1">
        <v>46203.854675925926</v>
      </c>
    </row>
    <row r="2123" spans="1:24">
      <c r="A2123">
        <v>2034</v>
      </c>
      <c r="B2123" t="s">
        <v>1859</v>
      </c>
      <c r="C2123" t="s">
        <v>1860</v>
      </c>
      <c r="D2123">
        <v>2601201</v>
      </c>
      <c r="E2123" t="s">
        <v>1885</v>
      </c>
      <c r="F2123">
        <v>1</v>
      </c>
      <c r="G2123" t="s">
        <v>625</v>
      </c>
      <c r="H2123" t="s">
        <v>3459</v>
      </c>
      <c r="I2123" t="s">
        <v>1887</v>
      </c>
      <c r="J2123">
        <v>1</v>
      </c>
      <c r="K2123" t="s">
        <v>1888</v>
      </c>
      <c r="L2123" s="1">
        <v>46203.854409722226</v>
      </c>
      <c r="M2123" s="1">
        <v>46203.854780092595</v>
      </c>
      <c r="N2123">
        <v>3123</v>
      </c>
      <c r="O2123" t="s">
        <v>1849</v>
      </c>
      <c r="P2123">
        <v>51</v>
      </c>
      <c r="Q2123">
        <v>5.0999999999999996</v>
      </c>
      <c r="R2123" t="s">
        <v>6049</v>
      </c>
      <c r="S2123" t="s">
        <v>1851</v>
      </c>
      <c r="T2123" t="s">
        <v>1851</v>
      </c>
      <c r="U2123" t="s">
        <v>6050</v>
      </c>
      <c r="V2123" t="s">
        <v>1851</v>
      </c>
      <c r="W2123" t="s">
        <v>1851</v>
      </c>
      <c r="X2123" s="1">
        <v>46203.854780092595</v>
      </c>
    </row>
    <row r="2124" spans="1:24">
      <c r="A2124">
        <v>2035</v>
      </c>
      <c r="B2124" t="s">
        <v>1859</v>
      </c>
      <c r="C2124" t="s">
        <v>1860</v>
      </c>
      <c r="D2124">
        <v>4300208</v>
      </c>
      <c r="E2124" t="s">
        <v>1885</v>
      </c>
      <c r="F2124">
        <v>1</v>
      </c>
      <c r="G2124" t="s">
        <v>1718</v>
      </c>
      <c r="H2124" t="s">
        <v>3076</v>
      </c>
      <c r="I2124" t="s">
        <v>1887</v>
      </c>
      <c r="J2124">
        <v>1</v>
      </c>
      <c r="K2124" t="s">
        <v>1888</v>
      </c>
      <c r="L2124" s="1">
        <v>46203.85392361111</v>
      </c>
      <c r="M2124" s="1">
        <v>46203.854780092595</v>
      </c>
      <c r="N2124">
        <v>7442</v>
      </c>
      <c r="O2124" t="s">
        <v>1849</v>
      </c>
      <c r="P2124">
        <v>35</v>
      </c>
      <c r="Q2124">
        <v>3.5</v>
      </c>
      <c r="R2124" t="s">
        <v>6051</v>
      </c>
      <c r="S2124" t="s">
        <v>1851</v>
      </c>
      <c r="T2124" t="s">
        <v>1851</v>
      </c>
      <c r="U2124" t="s">
        <v>6052</v>
      </c>
      <c r="V2124" t="s">
        <v>1851</v>
      </c>
      <c r="W2124" t="s">
        <v>1851</v>
      </c>
      <c r="X2124" s="1">
        <v>46203.854780092595</v>
      </c>
    </row>
    <row r="2125" spans="1:24">
      <c r="A2125">
        <v>2036</v>
      </c>
      <c r="B2125" t="s">
        <v>1859</v>
      </c>
      <c r="C2125" t="s">
        <v>1860</v>
      </c>
      <c r="D2125">
        <v>3140852</v>
      </c>
      <c r="E2125" t="s">
        <v>1894</v>
      </c>
      <c r="F2125">
        <v>1</v>
      </c>
      <c r="G2125" t="s">
        <v>1307</v>
      </c>
      <c r="H2125" t="s">
        <v>1307</v>
      </c>
      <c r="I2125" t="s">
        <v>3043</v>
      </c>
      <c r="J2125">
        <v>0</v>
      </c>
      <c r="K2125" t="s">
        <v>3044</v>
      </c>
      <c r="L2125" s="1">
        <v>46203.854814814818</v>
      </c>
      <c r="M2125" s="1">
        <v>46203.854884259257</v>
      </c>
      <c r="N2125">
        <v>634</v>
      </c>
      <c r="O2125" t="s">
        <v>1849</v>
      </c>
      <c r="P2125">
        <v>77</v>
      </c>
      <c r="Q2125">
        <v>7.7</v>
      </c>
      <c r="R2125" t="s">
        <v>1851</v>
      </c>
      <c r="S2125" t="s">
        <v>1851</v>
      </c>
      <c r="T2125" t="s">
        <v>1851</v>
      </c>
      <c r="U2125" t="s">
        <v>6053</v>
      </c>
      <c r="V2125" t="s">
        <v>1851</v>
      </c>
      <c r="W2125" t="s">
        <v>1851</v>
      </c>
      <c r="X2125" s="1">
        <v>46203.854884259257</v>
      </c>
    </row>
    <row r="2126" spans="1:24">
      <c r="A2126">
        <v>2037</v>
      </c>
      <c r="B2126" t="s">
        <v>1859</v>
      </c>
      <c r="C2126" t="s">
        <v>1860</v>
      </c>
      <c r="D2126">
        <v>2601201</v>
      </c>
      <c r="E2126" t="s">
        <v>1894</v>
      </c>
      <c r="F2126">
        <v>1</v>
      </c>
      <c r="G2126" t="s">
        <v>625</v>
      </c>
      <c r="H2126" t="s">
        <v>3471</v>
      </c>
      <c r="I2126" t="s">
        <v>3472</v>
      </c>
      <c r="J2126">
        <v>1</v>
      </c>
      <c r="K2126" t="s">
        <v>3473</v>
      </c>
      <c r="L2126" s="1">
        <v>46203.854907407411</v>
      </c>
      <c r="M2126" s="1">
        <v>46203.855034722219</v>
      </c>
      <c r="N2126">
        <v>1106</v>
      </c>
      <c r="O2126" t="s">
        <v>1849</v>
      </c>
      <c r="P2126">
        <v>50</v>
      </c>
      <c r="Q2126">
        <v>5</v>
      </c>
      <c r="R2126" t="s">
        <v>1851</v>
      </c>
      <c r="S2126" t="s">
        <v>1851</v>
      </c>
      <c r="T2126" t="s">
        <v>1851</v>
      </c>
      <c r="U2126" t="s">
        <v>6054</v>
      </c>
      <c r="V2126" t="s">
        <v>1851</v>
      </c>
      <c r="W2126" t="s">
        <v>1851</v>
      </c>
      <c r="X2126" s="1">
        <v>46203.855034722219</v>
      </c>
    </row>
    <row r="2127" spans="1:24">
      <c r="A2127">
        <v>2038</v>
      </c>
      <c r="B2127" t="s">
        <v>1859</v>
      </c>
      <c r="C2127" t="s">
        <v>1860</v>
      </c>
      <c r="D2127">
        <v>4300208</v>
      </c>
      <c r="E2127" t="s">
        <v>1894</v>
      </c>
      <c r="F2127">
        <v>1</v>
      </c>
      <c r="G2127" t="s">
        <v>1718</v>
      </c>
      <c r="H2127" t="s">
        <v>1718</v>
      </c>
      <c r="I2127" t="s">
        <v>3082</v>
      </c>
      <c r="J2127">
        <v>0</v>
      </c>
      <c r="K2127" t="s">
        <v>3083</v>
      </c>
      <c r="L2127" s="1">
        <v>46203.854907407411</v>
      </c>
      <c r="M2127" s="1">
        <v>46203.855081018519</v>
      </c>
      <c r="N2127">
        <v>1527</v>
      </c>
      <c r="O2127" t="s">
        <v>1849</v>
      </c>
      <c r="P2127">
        <v>42</v>
      </c>
      <c r="Q2127">
        <v>4.2</v>
      </c>
      <c r="R2127" t="s">
        <v>1851</v>
      </c>
      <c r="S2127" t="s">
        <v>1851</v>
      </c>
      <c r="T2127" t="s">
        <v>1851</v>
      </c>
      <c r="U2127" t="s">
        <v>6055</v>
      </c>
      <c r="V2127" t="s">
        <v>1851</v>
      </c>
      <c r="W2127" t="s">
        <v>1851</v>
      </c>
      <c r="X2127" s="1">
        <v>46203.855081018519</v>
      </c>
    </row>
    <row r="2128" spans="1:24">
      <c r="A2128">
        <v>2039</v>
      </c>
      <c r="B2128" t="s">
        <v>1859</v>
      </c>
      <c r="C2128" t="s">
        <v>1860</v>
      </c>
      <c r="D2128">
        <v>3141009</v>
      </c>
      <c r="E2128" t="s">
        <v>1885</v>
      </c>
      <c r="F2128">
        <v>1</v>
      </c>
      <c r="G2128" t="s">
        <v>1377</v>
      </c>
      <c r="H2128" t="s">
        <v>3046</v>
      </c>
      <c r="I2128" t="s">
        <v>1887</v>
      </c>
      <c r="J2128">
        <v>1</v>
      </c>
      <c r="K2128" t="s">
        <v>1888</v>
      </c>
      <c r="L2128" s="1">
        <v>46203.854942129627</v>
      </c>
      <c r="M2128" s="1">
        <v>46203.85527777778</v>
      </c>
      <c r="N2128">
        <v>2978</v>
      </c>
      <c r="O2128" t="s">
        <v>1849</v>
      </c>
      <c r="P2128">
        <v>68</v>
      </c>
      <c r="Q2128">
        <v>6.8</v>
      </c>
      <c r="R2128" t="s">
        <v>6056</v>
      </c>
      <c r="S2128" t="s">
        <v>1851</v>
      </c>
      <c r="T2128" t="s">
        <v>1851</v>
      </c>
      <c r="U2128" t="s">
        <v>6057</v>
      </c>
      <c r="V2128" t="s">
        <v>1851</v>
      </c>
      <c r="W2128" t="s">
        <v>1851</v>
      </c>
      <c r="X2128" s="1">
        <v>46203.85527777778</v>
      </c>
    </row>
    <row r="2129" spans="1:24">
      <c r="A2129">
        <v>2040</v>
      </c>
      <c r="B2129" t="s">
        <v>1859</v>
      </c>
      <c r="C2129" t="s">
        <v>1860</v>
      </c>
      <c r="D2129">
        <v>4300307</v>
      </c>
      <c r="E2129" t="s">
        <v>1885</v>
      </c>
      <c r="F2129">
        <v>1</v>
      </c>
      <c r="G2129" t="s">
        <v>1475</v>
      </c>
      <c r="H2129" t="s">
        <v>3088</v>
      </c>
      <c r="I2129" t="s">
        <v>1887</v>
      </c>
      <c r="J2129">
        <v>1</v>
      </c>
      <c r="K2129" t="s">
        <v>1888</v>
      </c>
      <c r="L2129" s="1">
        <v>46203.855138888888</v>
      </c>
      <c r="M2129" s="1">
        <v>46203.855428240742</v>
      </c>
      <c r="N2129">
        <v>2439</v>
      </c>
      <c r="O2129" t="s">
        <v>1849</v>
      </c>
      <c r="P2129">
        <v>54</v>
      </c>
      <c r="Q2129">
        <v>5.4</v>
      </c>
      <c r="R2129" t="s">
        <v>6058</v>
      </c>
      <c r="S2129" t="s">
        <v>1851</v>
      </c>
      <c r="T2129" t="s">
        <v>1851</v>
      </c>
      <c r="U2129" t="s">
        <v>6059</v>
      </c>
      <c r="V2129" t="s">
        <v>1851</v>
      </c>
      <c r="W2129" t="s">
        <v>1851</v>
      </c>
      <c r="X2129" s="1">
        <v>46203.855428240742</v>
      </c>
    </row>
    <row r="2130" spans="1:24">
      <c r="A2130">
        <v>2041</v>
      </c>
      <c r="B2130" t="s">
        <v>1859</v>
      </c>
      <c r="C2130" t="s">
        <v>1860</v>
      </c>
      <c r="D2130">
        <v>3141009</v>
      </c>
      <c r="E2130" t="s">
        <v>1894</v>
      </c>
      <c r="F2130">
        <v>1</v>
      </c>
      <c r="G2130" t="s">
        <v>1377</v>
      </c>
      <c r="H2130" t="s">
        <v>1377</v>
      </c>
      <c r="I2130" t="s">
        <v>3052</v>
      </c>
      <c r="J2130">
        <v>0</v>
      </c>
      <c r="K2130" t="s">
        <v>3053</v>
      </c>
      <c r="L2130" s="1">
        <v>46203.855405092596</v>
      </c>
      <c r="M2130" s="1">
        <v>46203.855486111112</v>
      </c>
      <c r="N2130">
        <v>635</v>
      </c>
      <c r="O2130" t="s">
        <v>1849</v>
      </c>
      <c r="P2130">
        <v>74</v>
      </c>
      <c r="Q2130">
        <v>7.4</v>
      </c>
      <c r="R2130" t="s">
        <v>1851</v>
      </c>
      <c r="S2130" t="s">
        <v>1851</v>
      </c>
      <c r="T2130" t="s">
        <v>1851</v>
      </c>
      <c r="U2130" t="s">
        <v>6060</v>
      </c>
      <c r="V2130" t="s">
        <v>1851</v>
      </c>
      <c r="W2130" t="s">
        <v>1851</v>
      </c>
      <c r="X2130" s="1">
        <v>46203.855486111112</v>
      </c>
    </row>
    <row r="2131" spans="1:24">
      <c r="A2131">
        <v>2042</v>
      </c>
      <c r="B2131" t="s">
        <v>1859</v>
      </c>
      <c r="C2131" t="s">
        <v>1860</v>
      </c>
      <c r="D2131">
        <v>3141207</v>
      </c>
      <c r="E2131" t="s">
        <v>1885</v>
      </c>
      <c r="F2131">
        <v>1</v>
      </c>
      <c r="G2131" t="s">
        <v>1134</v>
      </c>
      <c r="H2131" t="s">
        <v>3091</v>
      </c>
      <c r="I2131" t="s">
        <v>1887</v>
      </c>
      <c r="J2131">
        <v>1</v>
      </c>
      <c r="K2131" t="s">
        <v>1888</v>
      </c>
      <c r="L2131" s="1">
        <v>46203.855532407404</v>
      </c>
      <c r="M2131" s="1">
        <v>46203.855671296296</v>
      </c>
      <c r="N2131">
        <v>1200</v>
      </c>
      <c r="O2131" t="s">
        <v>1849</v>
      </c>
      <c r="P2131">
        <v>92</v>
      </c>
      <c r="Q2131">
        <v>9.1999999999999993</v>
      </c>
      <c r="R2131" t="s">
        <v>6061</v>
      </c>
      <c r="S2131" t="s">
        <v>1851</v>
      </c>
      <c r="T2131" t="s">
        <v>1851</v>
      </c>
      <c r="U2131" t="s">
        <v>6062</v>
      </c>
      <c r="V2131" t="s">
        <v>1851</v>
      </c>
      <c r="W2131" t="s">
        <v>1851</v>
      </c>
      <c r="X2131" s="1">
        <v>46203.855671296296</v>
      </c>
    </row>
    <row r="2132" spans="1:24">
      <c r="A2132">
        <v>2043</v>
      </c>
      <c r="B2132" t="s">
        <v>1859</v>
      </c>
      <c r="C2132" t="s">
        <v>1860</v>
      </c>
      <c r="D2132">
        <v>4300307</v>
      </c>
      <c r="E2132" t="s">
        <v>1894</v>
      </c>
      <c r="F2132">
        <v>1</v>
      </c>
      <c r="G2132" t="s">
        <v>1475</v>
      </c>
      <c r="H2132" t="s">
        <v>3094</v>
      </c>
      <c r="I2132" t="s">
        <v>3095</v>
      </c>
      <c r="J2132">
        <v>1</v>
      </c>
      <c r="K2132" t="s">
        <v>3096</v>
      </c>
      <c r="L2132" s="1">
        <v>46203.855578703704</v>
      </c>
      <c r="M2132" s="1">
        <v>46203.855682870373</v>
      </c>
      <c r="N2132">
        <v>993</v>
      </c>
      <c r="O2132" t="s">
        <v>1849</v>
      </c>
      <c r="P2132">
        <v>54</v>
      </c>
      <c r="Q2132">
        <v>5.4</v>
      </c>
      <c r="R2132" t="s">
        <v>1851</v>
      </c>
      <c r="S2132" t="s">
        <v>1851</v>
      </c>
      <c r="T2132" t="s">
        <v>1851</v>
      </c>
      <c r="U2132" t="s">
        <v>6063</v>
      </c>
      <c r="V2132" t="s">
        <v>1851</v>
      </c>
      <c r="W2132" t="s">
        <v>1851</v>
      </c>
      <c r="X2132" s="1">
        <v>46203.855682870373</v>
      </c>
    </row>
    <row r="2133" spans="1:24">
      <c r="A2133">
        <v>2044</v>
      </c>
      <c r="B2133" t="s">
        <v>1859</v>
      </c>
      <c r="C2133" t="s">
        <v>1860</v>
      </c>
      <c r="D2133">
        <v>3141207</v>
      </c>
      <c r="E2133" t="s">
        <v>1894</v>
      </c>
      <c r="F2133">
        <v>1</v>
      </c>
      <c r="G2133" t="s">
        <v>1134</v>
      </c>
      <c r="H2133" t="s">
        <v>3102</v>
      </c>
      <c r="I2133" t="s">
        <v>3103</v>
      </c>
      <c r="J2133">
        <v>1</v>
      </c>
      <c r="K2133" t="s">
        <v>3104</v>
      </c>
      <c r="L2133" s="1">
        <v>46203.855798611112</v>
      </c>
      <c r="M2133" s="1">
        <v>46203.855914351851</v>
      </c>
      <c r="N2133">
        <v>979</v>
      </c>
      <c r="O2133" t="s">
        <v>1849</v>
      </c>
      <c r="P2133">
        <v>46</v>
      </c>
      <c r="Q2133">
        <v>4.5999999999999996</v>
      </c>
      <c r="R2133" t="s">
        <v>1851</v>
      </c>
      <c r="S2133" t="s">
        <v>1851</v>
      </c>
      <c r="T2133" t="s">
        <v>1851</v>
      </c>
      <c r="U2133" t="s">
        <v>6064</v>
      </c>
      <c r="V2133" t="s">
        <v>1851</v>
      </c>
      <c r="W2133" t="s">
        <v>1851</v>
      </c>
      <c r="X2133" s="1">
        <v>46203.855914351851</v>
      </c>
    </row>
    <row r="2134" spans="1:24">
      <c r="A2134">
        <v>2045</v>
      </c>
      <c r="B2134" t="s">
        <v>1859</v>
      </c>
      <c r="C2134" t="s">
        <v>1860</v>
      </c>
      <c r="D2134">
        <v>4300455</v>
      </c>
      <c r="E2134" t="s">
        <v>1885</v>
      </c>
      <c r="F2134">
        <v>1</v>
      </c>
      <c r="G2134" t="s">
        <v>1822</v>
      </c>
      <c r="H2134" t="s">
        <v>3099</v>
      </c>
      <c r="I2134" t="s">
        <v>1887</v>
      </c>
      <c r="J2134">
        <v>1</v>
      </c>
      <c r="K2134" t="s">
        <v>1888</v>
      </c>
      <c r="L2134" s="1">
        <v>46203.855729166666</v>
      </c>
      <c r="M2134" s="1">
        <v>46203.855983796297</v>
      </c>
      <c r="N2134">
        <v>2132</v>
      </c>
      <c r="O2134" t="s">
        <v>1849</v>
      </c>
      <c r="P2134">
        <v>69</v>
      </c>
      <c r="Q2134">
        <v>6.9</v>
      </c>
      <c r="R2134" t="s">
        <v>6065</v>
      </c>
      <c r="S2134" t="s">
        <v>1851</v>
      </c>
      <c r="T2134" t="s">
        <v>1851</v>
      </c>
      <c r="U2134" t="s">
        <v>6066</v>
      </c>
      <c r="V2134" t="s">
        <v>1851</v>
      </c>
      <c r="W2134" t="s">
        <v>1851</v>
      </c>
      <c r="X2134" s="1">
        <v>46203.855983796297</v>
      </c>
    </row>
    <row r="2135" spans="1:24">
      <c r="A2135">
        <v>2046</v>
      </c>
      <c r="B2135" t="s">
        <v>1859</v>
      </c>
      <c r="C2135" t="s">
        <v>1860</v>
      </c>
      <c r="D2135">
        <v>3142700</v>
      </c>
      <c r="E2135" t="s">
        <v>1885</v>
      </c>
      <c r="F2135">
        <v>1</v>
      </c>
      <c r="G2135" t="s">
        <v>989</v>
      </c>
      <c r="H2135" t="s">
        <v>3115</v>
      </c>
      <c r="I2135" t="s">
        <v>1887</v>
      </c>
      <c r="J2135">
        <v>1</v>
      </c>
      <c r="K2135" t="s">
        <v>1888</v>
      </c>
      <c r="L2135" s="1">
        <v>46203.85596064815</v>
      </c>
      <c r="M2135" s="1">
        <v>46203.856238425928</v>
      </c>
      <c r="N2135">
        <v>2446</v>
      </c>
      <c r="O2135" t="s">
        <v>1849</v>
      </c>
      <c r="P2135">
        <v>57</v>
      </c>
      <c r="Q2135">
        <v>5.7</v>
      </c>
      <c r="R2135" t="s">
        <v>6067</v>
      </c>
      <c r="S2135" t="s">
        <v>1851</v>
      </c>
      <c r="T2135" t="s">
        <v>1851</v>
      </c>
      <c r="U2135" t="s">
        <v>6068</v>
      </c>
      <c r="V2135" t="s">
        <v>1851</v>
      </c>
      <c r="W2135" t="s">
        <v>1851</v>
      </c>
      <c r="X2135" s="1">
        <v>46203.856238425928</v>
      </c>
    </row>
    <row r="2136" spans="1:24">
      <c r="A2136">
        <v>2047</v>
      </c>
      <c r="B2136" t="s">
        <v>1859</v>
      </c>
      <c r="C2136" t="s">
        <v>1860</v>
      </c>
      <c r="D2136">
        <v>4300455</v>
      </c>
      <c r="E2136" t="s">
        <v>1894</v>
      </c>
      <c r="F2136">
        <v>1</v>
      </c>
      <c r="G2136" t="s">
        <v>1822</v>
      </c>
      <c r="H2136" t="s">
        <v>1822</v>
      </c>
      <c r="I2136" t="s">
        <v>3109</v>
      </c>
      <c r="J2136">
        <v>0</v>
      </c>
      <c r="K2136" t="s">
        <v>3110</v>
      </c>
      <c r="L2136" s="1">
        <v>46203.856134259258</v>
      </c>
      <c r="M2136" s="1">
        <v>46203.856238425928</v>
      </c>
      <c r="N2136">
        <v>968</v>
      </c>
      <c r="O2136" t="s">
        <v>1849</v>
      </c>
      <c r="P2136">
        <v>69</v>
      </c>
      <c r="Q2136">
        <v>6.9</v>
      </c>
      <c r="R2136" t="s">
        <v>1851</v>
      </c>
      <c r="S2136" t="s">
        <v>1851</v>
      </c>
      <c r="T2136" t="s">
        <v>1851</v>
      </c>
      <c r="U2136" t="s">
        <v>6069</v>
      </c>
      <c r="V2136" t="s">
        <v>1851</v>
      </c>
      <c r="W2136" t="s">
        <v>1851</v>
      </c>
      <c r="X2136" s="1">
        <v>46203.856238425928</v>
      </c>
    </row>
    <row r="2137" spans="1:24">
      <c r="A2137">
        <v>2048</v>
      </c>
      <c r="B2137" t="s">
        <v>1859</v>
      </c>
      <c r="C2137" t="s">
        <v>1860</v>
      </c>
      <c r="D2137">
        <v>3142700</v>
      </c>
      <c r="E2137" t="s">
        <v>1894</v>
      </c>
      <c r="F2137">
        <v>1</v>
      </c>
      <c r="G2137" t="s">
        <v>989</v>
      </c>
      <c r="H2137" t="s">
        <v>3118</v>
      </c>
      <c r="I2137" t="s">
        <v>3119</v>
      </c>
      <c r="J2137">
        <v>1</v>
      </c>
      <c r="K2137" t="s">
        <v>3120</v>
      </c>
      <c r="L2137" s="1">
        <v>46203.856377314813</v>
      </c>
      <c r="M2137" s="1">
        <v>46203.856446759259</v>
      </c>
      <c r="N2137">
        <v>526</v>
      </c>
      <c r="O2137" t="s">
        <v>1849</v>
      </c>
      <c r="P2137">
        <v>57</v>
      </c>
      <c r="Q2137">
        <v>5.7</v>
      </c>
      <c r="R2137" t="s">
        <v>1851</v>
      </c>
      <c r="S2137" t="s">
        <v>1851</v>
      </c>
      <c r="T2137" t="s">
        <v>1851</v>
      </c>
      <c r="U2137" t="s">
        <v>6070</v>
      </c>
      <c r="V2137" t="s">
        <v>1851</v>
      </c>
      <c r="W2137" t="s">
        <v>1851</v>
      </c>
      <c r="X2137" s="1">
        <v>46203.856446759259</v>
      </c>
    </row>
    <row r="2138" spans="1:24">
      <c r="A2138">
        <v>2049</v>
      </c>
      <c r="B2138" t="s">
        <v>1859</v>
      </c>
      <c r="C2138" t="s">
        <v>1860</v>
      </c>
      <c r="D2138">
        <v>4300570</v>
      </c>
      <c r="E2138" t="s">
        <v>1885</v>
      </c>
      <c r="F2138">
        <v>1</v>
      </c>
      <c r="G2138" t="s">
        <v>1827</v>
      </c>
      <c r="H2138" t="s">
        <v>3125</v>
      </c>
      <c r="I2138" t="s">
        <v>1887</v>
      </c>
      <c r="J2138">
        <v>1</v>
      </c>
      <c r="K2138" t="s">
        <v>1888</v>
      </c>
      <c r="L2138" s="1">
        <v>46203.856296296297</v>
      </c>
      <c r="M2138" s="1">
        <v>46203.856481481482</v>
      </c>
      <c r="N2138">
        <v>1675</v>
      </c>
      <c r="O2138" t="s">
        <v>1849</v>
      </c>
      <c r="P2138">
        <v>70</v>
      </c>
      <c r="Q2138">
        <v>7</v>
      </c>
      <c r="R2138" t="s">
        <v>6071</v>
      </c>
      <c r="S2138" t="s">
        <v>1851</v>
      </c>
      <c r="T2138" t="s">
        <v>1851</v>
      </c>
      <c r="U2138" t="s">
        <v>6072</v>
      </c>
      <c r="V2138" t="s">
        <v>1851</v>
      </c>
      <c r="W2138" t="s">
        <v>1851</v>
      </c>
      <c r="X2138" s="1">
        <v>46203.856481481482</v>
      </c>
    </row>
    <row r="2139" spans="1:24">
      <c r="A2139">
        <v>2050</v>
      </c>
      <c r="B2139" t="s">
        <v>1859</v>
      </c>
      <c r="C2139" t="s">
        <v>1860</v>
      </c>
      <c r="D2139">
        <v>4300570</v>
      </c>
      <c r="E2139" t="s">
        <v>1894</v>
      </c>
      <c r="F2139">
        <v>1</v>
      </c>
      <c r="G2139" t="s">
        <v>1827</v>
      </c>
      <c r="H2139" t="s">
        <v>1827</v>
      </c>
      <c r="I2139" t="s">
        <v>3134</v>
      </c>
      <c r="J2139">
        <v>0</v>
      </c>
      <c r="K2139" t="s">
        <v>3135</v>
      </c>
      <c r="L2139" s="1">
        <v>46203.856631944444</v>
      </c>
      <c r="M2139" s="1">
        <v>46203.85670138889</v>
      </c>
      <c r="N2139">
        <v>515</v>
      </c>
      <c r="O2139" t="s">
        <v>1849</v>
      </c>
      <c r="P2139">
        <v>72</v>
      </c>
      <c r="Q2139">
        <v>7.2</v>
      </c>
      <c r="R2139" t="s">
        <v>1851</v>
      </c>
      <c r="S2139" t="s">
        <v>1851</v>
      </c>
      <c r="T2139" t="s">
        <v>1851</v>
      </c>
      <c r="U2139" t="s">
        <v>6073</v>
      </c>
      <c r="V2139" t="s">
        <v>1851</v>
      </c>
      <c r="W2139" t="s">
        <v>1851</v>
      </c>
      <c r="X2139" s="1">
        <v>46203.85670138889</v>
      </c>
    </row>
    <row r="2140" spans="1:24">
      <c r="A2140">
        <v>2051</v>
      </c>
      <c r="B2140" t="s">
        <v>1859</v>
      </c>
      <c r="C2140" t="s">
        <v>1860</v>
      </c>
      <c r="D2140">
        <v>3144904</v>
      </c>
      <c r="E2140" t="s">
        <v>1885</v>
      </c>
      <c r="F2140">
        <v>1</v>
      </c>
      <c r="G2140" t="s">
        <v>1257</v>
      </c>
      <c r="H2140" t="s">
        <v>3128</v>
      </c>
      <c r="I2140" t="s">
        <v>1887</v>
      </c>
      <c r="J2140">
        <v>1</v>
      </c>
      <c r="K2140" t="s">
        <v>1888</v>
      </c>
      <c r="L2140" s="1">
        <v>46203.856493055559</v>
      </c>
      <c r="M2140" s="1">
        <v>46203.856747685182</v>
      </c>
      <c r="N2140">
        <v>2157</v>
      </c>
      <c r="O2140" t="s">
        <v>1849</v>
      </c>
      <c r="P2140">
        <v>78</v>
      </c>
      <c r="Q2140">
        <v>7.8</v>
      </c>
      <c r="R2140" t="s">
        <v>6074</v>
      </c>
      <c r="S2140" t="s">
        <v>1851</v>
      </c>
      <c r="T2140" t="s">
        <v>1851</v>
      </c>
      <c r="U2140" t="s">
        <v>6075</v>
      </c>
      <c r="V2140" t="s">
        <v>1851</v>
      </c>
      <c r="W2140" t="s">
        <v>1851</v>
      </c>
      <c r="X2140" s="1">
        <v>46203.856747685182</v>
      </c>
    </row>
    <row r="2141" spans="1:24">
      <c r="A2141">
        <v>2052</v>
      </c>
      <c r="B2141" t="s">
        <v>1859</v>
      </c>
      <c r="C2141" t="s">
        <v>1860</v>
      </c>
      <c r="D2141">
        <v>4300638</v>
      </c>
      <c r="E2141" t="s">
        <v>1885</v>
      </c>
      <c r="F2141">
        <v>1</v>
      </c>
      <c r="G2141" t="s">
        <v>1743</v>
      </c>
      <c r="H2141" t="s">
        <v>3174</v>
      </c>
      <c r="I2141" t="s">
        <v>1887</v>
      </c>
      <c r="J2141">
        <v>1</v>
      </c>
      <c r="K2141" t="s">
        <v>1888</v>
      </c>
      <c r="L2141" s="1">
        <v>46203.856747685182</v>
      </c>
      <c r="M2141" s="1">
        <v>46203.856932870367</v>
      </c>
      <c r="N2141">
        <v>1616</v>
      </c>
      <c r="O2141" t="s">
        <v>1849</v>
      </c>
      <c r="P2141">
        <v>87</v>
      </c>
      <c r="Q2141">
        <v>8.6999999999999993</v>
      </c>
      <c r="R2141" t="s">
        <v>6076</v>
      </c>
      <c r="S2141" t="s">
        <v>1851</v>
      </c>
      <c r="T2141" t="s">
        <v>1851</v>
      </c>
      <c r="U2141" t="s">
        <v>6077</v>
      </c>
      <c r="V2141" t="s">
        <v>1851</v>
      </c>
      <c r="W2141" t="s">
        <v>1851</v>
      </c>
      <c r="X2141" s="1">
        <v>46203.856932870367</v>
      </c>
    </row>
    <row r="2142" spans="1:24">
      <c r="A2142">
        <v>2053</v>
      </c>
      <c r="B2142" t="s">
        <v>1859</v>
      </c>
      <c r="C2142" t="s">
        <v>1860</v>
      </c>
      <c r="D2142">
        <v>3144904</v>
      </c>
      <c r="E2142" t="s">
        <v>1894</v>
      </c>
      <c r="F2142">
        <v>1</v>
      </c>
      <c r="G2142" t="s">
        <v>1257</v>
      </c>
      <c r="H2142" t="s">
        <v>1257</v>
      </c>
      <c r="I2142" t="s">
        <v>3137</v>
      </c>
      <c r="J2142">
        <v>0</v>
      </c>
      <c r="K2142" t="s">
        <v>3138</v>
      </c>
      <c r="L2142" s="1">
        <v>46203.856874999998</v>
      </c>
      <c r="M2142" s="1">
        <v>46203.85701388889</v>
      </c>
      <c r="N2142">
        <v>1186</v>
      </c>
      <c r="O2142" t="s">
        <v>1849</v>
      </c>
      <c r="P2142">
        <v>81</v>
      </c>
      <c r="Q2142">
        <v>8.1</v>
      </c>
      <c r="R2142" t="s">
        <v>1851</v>
      </c>
      <c r="S2142" t="s">
        <v>1851</v>
      </c>
      <c r="T2142" t="s">
        <v>1851</v>
      </c>
      <c r="U2142" t="s">
        <v>6078</v>
      </c>
      <c r="V2142" t="s">
        <v>1851</v>
      </c>
      <c r="W2142" t="s">
        <v>1851</v>
      </c>
      <c r="X2142" s="1">
        <v>46203.85701388889</v>
      </c>
    </row>
    <row r="2143" spans="1:24">
      <c r="A2143">
        <v>2054</v>
      </c>
      <c r="B2143" t="s">
        <v>1859</v>
      </c>
      <c r="C2143" t="s">
        <v>1860</v>
      </c>
      <c r="D2143">
        <v>4300638</v>
      </c>
      <c r="E2143" t="s">
        <v>1894</v>
      </c>
      <c r="F2143">
        <v>1</v>
      </c>
      <c r="G2143" t="s">
        <v>1743</v>
      </c>
      <c r="H2143" t="s">
        <v>1743</v>
      </c>
      <c r="I2143" t="s">
        <v>4941</v>
      </c>
      <c r="J2143">
        <v>0</v>
      </c>
      <c r="K2143" t="s">
        <v>4942</v>
      </c>
      <c r="L2143" s="1">
        <v>46203.857071759259</v>
      </c>
      <c r="M2143" s="1">
        <v>46203.857118055559</v>
      </c>
      <c r="N2143">
        <v>448</v>
      </c>
      <c r="O2143" t="s">
        <v>1849</v>
      </c>
      <c r="P2143">
        <v>87</v>
      </c>
      <c r="Q2143">
        <v>8.6999999999999993</v>
      </c>
      <c r="R2143" t="s">
        <v>1851</v>
      </c>
      <c r="S2143" t="s">
        <v>1851</v>
      </c>
      <c r="T2143" t="s">
        <v>1851</v>
      </c>
      <c r="U2143" t="s">
        <v>6079</v>
      </c>
      <c r="V2143" t="s">
        <v>1851</v>
      </c>
      <c r="W2143" t="s">
        <v>1851</v>
      </c>
      <c r="X2143" s="1">
        <v>46203.857118055559</v>
      </c>
    </row>
    <row r="2144" spans="1:24">
      <c r="A2144">
        <v>2055</v>
      </c>
      <c r="B2144" t="s">
        <v>1859</v>
      </c>
      <c r="C2144" t="s">
        <v>1860</v>
      </c>
      <c r="D2144">
        <v>2604403</v>
      </c>
      <c r="E2144" t="s">
        <v>1885</v>
      </c>
      <c r="F2144">
        <v>1</v>
      </c>
      <c r="G2144" t="s">
        <v>561</v>
      </c>
      <c r="H2144" t="s">
        <v>3517</v>
      </c>
      <c r="I2144" t="s">
        <v>1887</v>
      </c>
      <c r="J2144">
        <v>1</v>
      </c>
      <c r="K2144" t="s">
        <v>1888</v>
      </c>
      <c r="L2144" s="1">
        <v>46203.855092592596</v>
      </c>
      <c r="M2144" s="1">
        <v>46203.857256944444</v>
      </c>
      <c r="N2144">
        <v>18672</v>
      </c>
      <c r="O2144" t="s">
        <v>1854</v>
      </c>
      <c r="R2144" t="s">
        <v>6080</v>
      </c>
      <c r="S2144" t="s">
        <v>1851</v>
      </c>
      <c r="T2144" t="s">
        <v>1851</v>
      </c>
      <c r="U2144" t="s">
        <v>6081</v>
      </c>
      <c r="V2144" t="s">
        <v>1854</v>
      </c>
      <c r="W2144" t="s">
        <v>1851</v>
      </c>
      <c r="X2144" s="1">
        <v>46203.857256944444</v>
      </c>
    </row>
    <row r="2145" spans="1:24">
      <c r="A2145">
        <v>2056</v>
      </c>
      <c r="B2145" t="s">
        <v>1859</v>
      </c>
      <c r="C2145" t="s">
        <v>1860</v>
      </c>
      <c r="D2145">
        <v>3145356</v>
      </c>
      <c r="E2145" t="s">
        <v>1885</v>
      </c>
      <c r="F2145">
        <v>1</v>
      </c>
      <c r="G2145" t="s">
        <v>1049</v>
      </c>
      <c r="H2145" t="s">
        <v>3140</v>
      </c>
      <c r="I2145" t="s">
        <v>1887</v>
      </c>
      <c r="J2145">
        <v>1</v>
      </c>
      <c r="K2145" t="s">
        <v>1888</v>
      </c>
      <c r="L2145" s="1">
        <v>46203.857048611113</v>
      </c>
      <c r="M2145" s="1">
        <v>46203.859236111108</v>
      </c>
      <c r="N2145">
        <v>18883</v>
      </c>
      <c r="O2145" t="s">
        <v>1854</v>
      </c>
      <c r="R2145" t="s">
        <v>6082</v>
      </c>
      <c r="S2145" t="s">
        <v>1851</v>
      </c>
      <c r="T2145" t="s">
        <v>1851</v>
      </c>
      <c r="U2145" t="s">
        <v>6083</v>
      </c>
      <c r="V2145" t="s">
        <v>1854</v>
      </c>
      <c r="W2145" t="s">
        <v>1851</v>
      </c>
      <c r="X2145" s="1">
        <v>46203.859236111108</v>
      </c>
    </row>
    <row r="2146" spans="1:24">
      <c r="A2146">
        <v>2057</v>
      </c>
      <c r="B2146" t="s">
        <v>1859</v>
      </c>
      <c r="C2146" t="s">
        <v>1860</v>
      </c>
      <c r="D2146">
        <v>4301636</v>
      </c>
      <c r="E2146" t="s">
        <v>1885</v>
      </c>
      <c r="F2146">
        <v>1</v>
      </c>
      <c r="G2146" t="s">
        <v>1465</v>
      </c>
      <c r="H2146" t="s">
        <v>3309</v>
      </c>
      <c r="I2146" t="s">
        <v>1887</v>
      </c>
      <c r="J2146">
        <v>1</v>
      </c>
      <c r="K2146" t="s">
        <v>1888</v>
      </c>
      <c r="L2146" s="1">
        <v>46203.857175925928</v>
      </c>
      <c r="M2146" s="1">
        <v>46203.859351851854</v>
      </c>
      <c r="N2146">
        <v>18802</v>
      </c>
      <c r="O2146" t="s">
        <v>1854</v>
      </c>
      <c r="R2146" t="s">
        <v>6084</v>
      </c>
      <c r="S2146" t="s">
        <v>1851</v>
      </c>
      <c r="T2146" t="s">
        <v>1851</v>
      </c>
      <c r="U2146" t="s">
        <v>6085</v>
      </c>
      <c r="V2146" t="s">
        <v>1854</v>
      </c>
      <c r="W2146" t="s">
        <v>1851</v>
      </c>
      <c r="X2146" s="1">
        <v>46203.859351851854</v>
      </c>
    </row>
    <row r="2147" spans="1:24">
      <c r="A2147">
        <v>2058</v>
      </c>
      <c r="B2147" t="s">
        <v>1859</v>
      </c>
      <c r="C2147" t="s">
        <v>1860</v>
      </c>
      <c r="D2147">
        <v>2604403</v>
      </c>
      <c r="E2147" t="s">
        <v>1885</v>
      </c>
      <c r="F2147">
        <v>2</v>
      </c>
      <c r="G2147" t="s">
        <v>561</v>
      </c>
      <c r="H2147" t="s">
        <v>3517</v>
      </c>
      <c r="I2147" t="s">
        <v>1887</v>
      </c>
      <c r="J2147">
        <v>1</v>
      </c>
      <c r="K2147" t="s">
        <v>1888</v>
      </c>
      <c r="L2147" s="1">
        <v>46203.857442129629</v>
      </c>
      <c r="M2147" s="1">
        <v>46203.859548611108</v>
      </c>
      <c r="N2147">
        <v>18249</v>
      </c>
      <c r="O2147" t="s">
        <v>1854</v>
      </c>
      <c r="R2147" t="s">
        <v>6086</v>
      </c>
      <c r="S2147" t="s">
        <v>1851</v>
      </c>
      <c r="T2147" t="s">
        <v>1851</v>
      </c>
      <c r="U2147" t="s">
        <v>6081</v>
      </c>
      <c r="V2147" t="s">
        <v>1854</v>
      </c>
      <c r="W2147" t="s">
        <v>1851</v>
      </c>
      <c r="X2147" s="1">
        <v>46203.859548611108</v>
      </c>
    </row>
    <row r="2148" spans="1:24">
      <c r="A2148">
        <v>2059</v>
      </c>
      <c r="B2148" t="s">
        <v>1859</v>
      </c>
      <c r="C2148" t="s">
        <v>1860</v>
      </c>
      <c r="D2148">
        <v>4301636</v>
      </c>
      <c r="E2148" t="s">
        <v>1885</v>
      </c>
      <c r="F2148">
        <v>2</v>
      </c>
      <c r="G2148" t="s">
        <v>1465</v>
      </c>
      <c r="H2148" t="s">
        <v>3309</v>
      </c>
      <c r="I2148" t="s">
        <v>1887</v>
      </c>
      <c r="J2148">
        <v>1</v>
      </c>
      <c r="K2148" t="s">
        <v>1888</v>
      </c>
      <c r="L2148" s="1">
        <v>46203.859548611108</v>
      </c>
      <c r="M2148" s="1">
        <v>46203.8596412037</v>
      </c>
      <c r="N2148">
        <v>790</v>
      </c>
      <c r="O2148" t="s">
        <v>1849</v>
      </c>
      <c r="P2148">
        <v>92</v>
      </c>
      <c r="Q2148">
        <v>9.1999999999999993</v>
      </c>
      <c r="R2148" t="s">
        <v>6087</v>
      </c>
      <c r="S2148" t="s">
        <v>1851</v>
      </c>
      <c r="T2148" t="s">
        <v>1851</v>
      </c>
      <c r="U2148" t="s">
        <v>6085</v>
      </c>
      <c r="V2148" t="s">
        <v>1851</v>
      </c>
      <c r="W2148" t="s">
        <v>1851</v>
      </c>
      <c r="X2148" s="1">
        <v>46203.8596412037</v>
      </c>
    </row>
    <row r="2149" spans="1:24">
      <c r="A2149">
        <v>2060</v>
      </c>
      <c r="B2149" t="s">
        <v>1859</v>
      </c>
      <c r="C2149" t="s">
        <v>1860</v>
      </c>
      <c r="D2149">
        <v>4301636</v>
      </c>
      <c r="E2149" t="s">
        <v>1894</v>
      </c>
      <c r="F2149">
        <v>1</v>
      </c>
      <c r="G2149" t="s">
        <v>1465</v>
      </c>
      <c r="H2149" t="s">
        <v>3318</v>
      </c>
      <c r="I2149" t="s">
        <v>3319</v>
      </c>
      <c r="J2149">
        <v>1</v>
      </c>
      <c r="K2149" t="s">
        <v>3320</v>
      </c>
      <c r="L2149" s="1">
        <v>46203.859791666669</v>
      </c>
      <c r="M2149" s="1">
        <v>46203.859953703701</v>
      </c>
      <c r="N2149">
        <v>1465</v>
      </c>
      <c r="O2149" t="s">
        <v>1849</v>
      </c>
      <c r="P2149">
        <v>67</v>
      </c>
      <c r="Q2149">
        <v>6.7</v>
      </c>
      <c r="R2149" t="s">
        <v>1851</v>
      </c>
      <c r="S2149" t="s">
        <v>1851</v>
      </c>
      <c r="T2149" t="s">
        <v>1851</v>
      </c>
      <c r="U2149" t="s">
        <v>6088</v>
      </c>
      <c r="V2149" t="s">
        <v>1851</v>
      </c>
      <c r="W2149" t="s">
        <v>1851</v>
      </c>
      <c r="X2149" s="1">
        <v>46203.859953703701</v>
      </c>
    </row>
    <row r="2150" spans="1:24">
      <c r="A2150">
        <v>2061</v>
      </c>
      <c r="B2150" t="s">
        <v>1859</v>
      </c>
      <c r="C2150" t="s">
        <v>1860</v>
      </c>
      <c r="D2150">
        <v>4301750</v>
      </c>
      <c r="E2150" t="s">
        <v>1885</v>
      </c>
      <c r="F2150">
        <v>1</v>
      </c>
      <c r="G2150" t="s">
        <v>1525</v>
      </c>
      <c r="H2150" t="s">
        <v>3338</v>
      </c>
      <c r="I2150" t="s">
        <v>1887</v>
      </c>
      <c r="J2150">
        <v>1</v>
      </c>
      <c r="K2150" t="s">
        <v>1888</v>
      </c>
      <c r="L2150" s="1">
        <v>46203.86</v>
      </c>
      <c r="M2150" s="1">
        <v>46203.860729166663</v>
      </c>
      <c r="N2150">
        <v>6366</v>
      </c>
      <c r="O2150" t="s">
        <v>1849</v>
      </c>
      <c r="P2150">
        <v>58</v>
      </c>
      <c r="Q2150">
        <v>5.8</v>
      </c>
      <c r="R2150" t="s">
        <v>6089</v>
      </c>
      <c r="S2150" t="s">
        <v>1851</v>
      </c>
      <c r="T2150" t="s">
        <v>1851</v>
      </c>
      <c r="U2150" t="s">
        <v>6090</v>
      </c>
      <c r="V2150" t="s">
        <v>1851</v>
      </c>
      <c r="W2150" t="s">
        <v>1851</v>
      </c>
      <c r="X2150" s="1">
        <v>46203.860729166663</v>
      </c>
    </row>
    <row r="2151" spans="1:24">
      <c r="A2151">
        <v>2062</v>
      </c>
      <c r="B2151" t="s">
        <v>1859</v>
      </c>
      <c r="C2151" t="s">
        <v>1860</v>
      </c>
      <c r="D2151">
        <v>4301750</v>
      </c>
      <c r="E2151" t="s">
        <v>1894</v>
      </c>
      <c r="F2151">
        <v>1</v>
      </c>
      <c r="G2151" t="s">
        <v>1525</v>
      </c>
      <c r="H2151" t="s">
        <v>1525</v>
      </c>
      <c r="I2151" t="s">
        <v>3351</v>
      </c>
      <c r="J2151">
        <v>0</v>
      </c>
      <c r="K2151" t="s">
        <v>3352</v>
      </c>
      <c r="L2151" s="1">
        <v>46203.860856481479</v>
      </c>
      <c r="M2151" s="1">
        <v>46203.861087962963</v>
      </c>
      <c r="N2151">
        <v>1944</v>
      </c>
      <c r="O2151" t="s">
        <v>1849</v>
      </c>
      <c r="P2151">
        <v>58</v>
      </c>
      <c r="Q2151">
        <v>5.8</v>
      </c>
      <c r="R2151" t="s">
        <v>1851</v>
      </c>
      <c r="S2151" t="s">
        <v>1851</v>
      </c>
      <c r="T2151" t="s">
        <v>1851</v>
      </c>
      <c r="U2151" t="s">
        <v>6091</v>
      </c>
      <c r="V2151" t="s">
        <v>1851</v>
      </c>
      <c r="W2151" t="s">
        <v>1851</v>
      </c>
      <c r="X2151" s="1">
        <v>46203.861087962963</v>
      </c>
    </row>
    <row r="2152" spans="1:24">
      <c r="A2152">
        <v>2063</v>
      </c>
      <c r="B2152" t="s">
        <v>1859</v>
      </c>
      <c r="C2152" t="s">
        <v>1860</v>
      </c>
      <c r="D2152">
        <v>4302006</v>
      </c>
      <c r="E2152" t="s">
        <v>1885</v>
      </c>
      <c r="F2152">
        <v>1</v>
      </c>
      <c r="G2152" t="s">
        <v>1678</v>
      </c>
      <c r="H2152" t="s">
        <v>3357</v>
      </c>
      <c r="I2152" t="s">
        <v>1887</v>
      </c>
      <c r="J2152">
        <v>1</v>
      </c>
      <c r="K2152" t="s">
        <v>1888</v>
      </c>
      <c r="L2152" s="1">
        <v>46203.861122685186</v>
      </c>
      <c r="M2152" s="1">
        <v>46203.861238425925</v>
      </c>
      <c r="N2152">
        <v>945</v>
      </c>
      <c r="O2152" t="s">
        <v>1849</v>
      </c>
      <c r="P2152">
        <v>74</v>
      </c>
      <c r="Q2152">
        <v>7.4</v>
      </c>
      <c r="R2152" t="s">
        <v>6092</v>
      </c>
      <c r="S2152" t="s">
        <v>1851</v>
      </c>
      <c r="T2152" t="s">
        <v>1851</v>
      </c>
      <c r="U2152" t="s">
        <v>6093</v>
      </c>
      <c r="V2152" t="s">
        <v>1851</v>
      </c>
      <c r="W2152" t="s">
        <v>1851</v>
      </c>
      <c r="X2152" s="1">
        <v>46203.861238425925</v>
      </c>
    </row>
    <row r="2153" spans="1:24">
      <c r="A2153">
        <v>2064</v>
      </c>
      <c r="B2153" t="s">
        <v>1859</v>
      </c>
      <c r="C2153" t="s">
        <v>1860</v>
      </c>
      <c r="D2153">
        <v>4302006</v>
      </c>
      <c r="E2153" t="s">
        <v>1894</v>
      </c>
      <c r="F2153">
        <v>1</v>
      </c>
      <c r="G2153" t="s">
        <v>1678</v>
      </c>
      <c r="H2153" t="s">
        <v>1678</v>
      </c>
      <c r="I2153" t="s">
        <v>3373</v>
      </c>
      <c r="J2153">
        <v>0</v>
      </c>
      <c r="K2153" t="s">
        <v>3374</v>
      </c>
      <c r="L2153" s="1">
        <v>46203.861388888887</v>
      </c>
      <c r="M2153" s="1">
        <v>46203.861481481479</v>
      </c>
      <c r="N2153">
        <v>776</v>
      </c>
      <c r="O2153" t="s">
        <v>1849</v>
      </c>
      <c r="P2153">
        <v>70</v>
      </c>
      <c r="Q2153">
        <v>7</v>
      </c>
      <c r="R2153" t="s">
        <v>1851</v>
      </c>
      <c r="S2153" t="s">
        <v>1851</v>
      </c>
      <c r="T2153" t="s">
        <v>1851</v>
      </c>
      <c r="U2153" t="s">
        <v>6094</v>
      </c>
      <c r="V2153" t="s">
        <v>1851</v>
      </c>
      <c r="W2153" t="s">
        <v>1851</v>
      </c>
      <c r="X2153" s="1">
        <v>46203.861481481479</v>
      </c>
    </row>
    <row r="2154" spans="1:24">
      <c r="A2154">
        <v>2065</v>
      </c>
      <c r="B2154" t="s">
        <v>1859</v>
      </c>
      <c r="C2154" t="s">
        <v>1860</v>
      </c>
      <c r="D2154">
        <v>3145356</v>
      </c>
      <c r="E2154" t="s">
        <v>1885</v>
      </c>
      <c r="F2154">
        <v>2</v>
      </c>
      <c r="G2154" t="s">
        <v>1049</v>
      </c>
      <c r="H2154" t="s">
        <v>3140</v>
      </c>
      <c r="I2154" t="s">
        <v>1887</v>
      </c>
      <c r="J2154">
        <v>1</v>
      </c>
      <c r="K2154" t="s">
        <v>1888</v>
      </c>
      <c r="L2154" s="1">
        <v>46203.859456018516</v>
      </c>
      <c r="M2154" s="1">
        <v>46203.861585648148</v>
      </c>
      <c r="N2154">
        <v>18385</v>
      </c>
      <c r="O2154" t="s">
        <v>1854</v>
      </c>
      <c r="R2154" t="s">
        <v>6095</v>
      </c>
      <c r="S2154" t="s">
        <v>1851</v>
      </c>
      <c r="T2154" t="s">
        <v>1851</v>
      </c>
      <c r="U2154" t="s">
        <v>6083</v>
      </c>
      <c r="V2154" t="s">
        <v>1854</v>
      </c>
      <c r="W2154" t="s">
        <v>1851</v>
      </c>
      <c r="X2154" s="1">
        <v>46203.861585648148</v>
      </c>
    </row>
    <row r="2155" spans="1:24">
      <c r="A2155">
        <v>2066</v>
      </c>
      <c r="B2155" t="s">
        <v>1859</v>
      </c>
      <c r="C2155" t="s">
        <v>1860</v>
      </c>
      <c r="D2155">
        <v>4302352</v>
      </c>
      <c r="E2155" t="s">
        <v>1885</v>
      </c>
      <c r="F2155">
        <v>1</v>
      </c>
      <c r="G2155" t="s">
        <v>1550</v>
      </c>
      <c r="H2155" t="s">
        <v>3379</v>
      </c>
      <c r="I2155" t="s">
        <v>1887</v>
      </c>
      <c r="J2155">
        <v>1</v>
      </c>
      <c r="K2155" t="s">
        <v>1888</v>
      </c>
      <c r="L2155" s="1">
        <v>46203.861527777779</v>
      </c>
      <c r="M2155" s="1">
        <v>46203.861655092594</v>
      </c>
      <c r="N2155">
        <v>1149</v>
      </c>
      <c r="O2155" t="s">
        <v>1849</v>
      </c>
      <c r="P2155">
        <v>92</v>
      </c>
      <c r="Q2155">
        <v>9.1999999999999993</v>
      </c>
      <c r="R2155" t="s">
        <v>6096</v>
      </c>
      <c r="S2155" t="s">
        <v>1851</v>
      </c>
      <c r="T2155" t="s">
        <v>1851</v>
      </c>
      <c r="U2155" t="s">
        <v>6097</v>
      </c>
      <c r="V2155" t="s">
        <v>1851</v>
      </c>
      <c r="W2155" t="s">
        <v>1851</v>
      </c>
      <c r="X2155" s="1">
        <v>46203.861655092594</v>
      </c>
    </row>
    <row r="2156" spans="1:24">
      <c r="A2156">
        <v>2067</v>
      </c>
      <c r="B2156" t="s">
        <v>1859</v>
      </c>
      <c r="C2156" t="s">
        <v>1860</v>
      </c>
      <c r="D2156">
        <v>4302352</v>
      </c>
      <c r="E2156" t="s">
        <v>1894</v>
      </c>
      <c r="F2156">
        <v>1</v>
      </c>
      <c r="G2156" t="s">
        <v>1550</v>
      </c>
      <c r="H2156" t="s">
        <v>1550</v>
      </c>
      <c r="I2156" t="s">
        <v>3385</v>
      </c>
      <c r="J2156">
        <v>0</v>
      </c>
      <c r="K2156" t="s">
        <v>3386</v>
      </c>
      <c r="L2156" s="1">
        <v>46203.861793981479</v>
      </c>
      <c r="M2156" s="1">
        <v>46203.861932870372</v>
      </c>
      <c r="N2156">
        <v>1222</v>
      </c>
      <c r="O2156" t="s">
        <v>1849</v>
      </c>
      <c r="P2156">
        <v>70</v>
      </c>
      <c r="Q2156">
        <v>7</v>
      </c>
      <c r="R2156" t="s">
        <v>1851</v>
      </c>
      <c r="S2156" t="s">
        <v>1851</v>
      </c>
      <c r="T2156" t="s">
        <v>1851</v>
      </c>
      <c r="U2156" t="s">
        <v>6098</v>
      </c>
      <c r="V2156" t="s">
        <v>1851</v>
      </c>
      <c r="W2156" t="s">
        <v>1851</v>
      </c>
      <c r="X2156" s="1">
        <v>46203.861932870372</v>
      </c>
    </row>
    <row r="2157" spans="1:24">
      <c r="A2157">
        <v>2068</v>
      </c>
      <c r="B2157" t="s">
        <v>1859</v>
      </c>
      <c r="C2157" t="s">
        <v>1860</v>
      </c>
      <c r="D2157">
        <v>2604403</v>
      </c>
      <c r="E2157" t="s">
        <v>1885</v>
      </c>
      <c r="F2157">
        <v>3</v>
      </c>
      <c r="G2157" t="s">
        <v>561</v>
      </c>
      <c r="H2157" t="s">
        <v>3517</v>
      </c>
      <c r="I2157" t="s">
        <v>1887</v>
      </c>
      <c r="J2157">
        <v>1</v>
      </c>
      <c r="K2157" t="s">
        <v>1888</v>
      </c>
      <c r="L2157" s="1">
        <v>46203.859907407408</v>
      </c>
      <c r="M2157" s="1">
        <v>46203.862025462964</v>
      </c>
      <c r="N2157">
        <v>18248</v>
      </c>
      <c r="O2157" t="s">
        <v>1854</v>
      </c>
      <c r="R2157" t="s">
        <v>6099</v>
      </c>
      <c r="S2157" t="s">
        <v>1851</v>
      </c>
      <c r="T2157" t="s">
        <v>1851</v>
      </c>
      <c r="U2157" t="s">
        <v>6081</v>
      </c>
      <c r="V2157" t="s">
        <v>1854</v>
      </c>
      <c r="W2157" t="s">
        <v>1851</v>
      </c>
      <c r="X2157" s="1">
        <v>46203.862025462964</v>
      </c>
    </row>
    <row r="2158" spans="1:24">
      <c r="A2158">
        <v>2069</v>
      </c>
      <c r="B2158" t="s">
        <v>1859</v>
      </c>
      <c r="C2158" t="s">
        <v>1860</v>
      </c>
      <c r="D2158">
        <v>3145356</v>
      </c>
      <c r="E2158" t="s">
        <v>1885</v>
      </c>
      <c r="F2158">
        <v>3</v>
      </c>
      <c r="G2158" t="s">
        <v>1049</v>
      </c>
      <c r="H2158" t="s">
        <v>3140</v>
      </c>
      <c r="I2158" t="s">
        <v>1887</v>
      </c>
      <c r="J2158">
        <v>1</v>
      </c>
      <c r="K2158" t="s">
        <v>1888</v>
      </c>
      <c r="L2158" s="1">
        <v>46203.861956018518</v>
      </c>
      <c r="M2158" s="1">
        <v>46203.862037037034</v>
      </c>
      <c r="N2158">
        <v>757</v>
      </c>
      <c r="O2158" t="s">
        <v>1849</v>
      </c>
      <c r="P2158">
        <v>92</v>
      </c>
      <c r="Q2158">
        <v>9.1999999999999993</v>
      </c>
      <c r="R2158" t="s">
        <v>6100</v>
      </c>
      <c r="S2158" t="s">
        <v>1851</v>
      </c>
      <c r="T2158" t="s">
        <v>1851</v>
      </c>
      <c r="U2158" t="s">
        <v>6083</v>
      </c>
      <c r="V2158" t="s">
        <v>1851</v>
      </c>
      <c r="W2158" t="s">
        <v>1851</v>
      </c>
      <c r="X2158" s="1">
        <v>46203.862037037034</v>
      </c>
    </row>
    <row r="2159" spans="1:24">
      <c r="A2159">
        <v>2070</v>
      </c>
      <c r="B2159" t="s">
        <v>1859</v>
      </c>
      <c r="C2159" t="s">
        <v>1860</v>
      </c>
      <c r="D2159">
        <v>4302402</v>
      </c>
      <c r="E2159" t="s">
        <v>1885</v>
      </c>
      <c r="F2159">
        <v>1</v>
      </c>
      <c r="G2159" t="s">
        <v>1490</v>
      </c>
      <c r="H2159" t="s">
        <v>3397</v>
      </c>
      <c r="I2159" t="s">
        <v>1887</v>
      </c>
      <c r="J2159">
        <v>1</v>
      </c>
      <c r="K2159" t="s">
        <v>1888</v>
      </c>
      <c r="L2159" s="1">
        <v>46203.861990740741</v>
      </c>
      <c r="M2159" s="1">
        <v>46203.862233796295</v>
      </c>
      <c r="N2159">
        <v>2062</v>
      </c>
      <c r="O2159" t="s">
        <v>1849</v>
      </c>
      <c r="P2159">
        <v>58</v>
      </c>
      <c r="Q2159">
        <v>5.8</v>
      </c>
      <c r="R2159" t="s">
        <v>6101</v>
      </c>
      <c r="S2159" t="s">
        <v>1851</v>
      </c>
      <c r="T2159" t="s">
        <v>1851</v>
      </c>
      <c r="U2159" t="s">
        <v>6102</v>
      </c>
      <c r="V2159" t="s">
        <v>1851</v>
      </c>
      <c r="W2159" t="s">
        <v>1851</v>
      </c>
      <c r="X2159" s="1">
        <v>46203.862233796295</v>
      </c>
    </row>
    <row r="2160" spans="1:24">
      <c r="A2160">
        <v>2071</v>
      </c>
      <c r="B2160" t="s">
        <v>1859</v>
      </c>
      <c r="C2160" t="s">
        <v>1860</v>
      </c>
      <c r="D2160">
        <v>2604403</v>
      </c>
      <c r="E2160" t="s">
        <v>1894</v>
      </c>
      <c r="F2160">
        <v>1</v>
      </c>
      <c r="G2160" t="s">
        <v>561</v>
      </c>
      <c r="H2160" t="s">
        <v>3596</v>
      </c>
      <c r="I2160" t="s">
        <v>3597</v>
      </c>
      <c r="J2160">
        <v>1</v>
      </c>
      <c r="K2160" t="s">
        <v>3598</v>
      </c>
      <c r="L2160" s="1">
        <v>46203.862175925926</v>
      </c>
      <c r="M2160" s="1">
        <v>46203.862291666665</v>
      </c>
      <c r="N2160">
        <v>1030</v>
      </c>
      <c r="O2160" t="s">
        <v>1849</v>
      </c>
      <c r="P2160">
        <v>54</v>
      </c>
      <c r="Q2160">
        <v>5.4</v>
      </c>
      <c r="R2160" t="s">
        <v>1851</v>
      </c>
      <c r="S2160" t="s">
        <v>1851</v>
      </c>
      <c r="T2160" t="s">
        <v>1851</v>
      </c>
      <c r="U2160" t="s">
        <v>6103</v>
      </c>
      <c r="V2160" t="s">
        <v>1851</v>
      </c>
      <c r="W2160" t="s">
        <v>1851</v>
      </c>
      <c r="X2160" s="1">
        <v>46203.862291666665</v>
      </c>
    </row>
    <row r="2161" spans="1:24">
      <c r="A2161">
        <v>2072</v>
      </c>
      <c r="B2161" t="s">
        <v>1859</v>
      </c>
      <c r="C2161" t="s">
        <v>1860</v>
      </c>
      <c r="D2161">
        <v>3145356</v>
      </c>
      <c r="E2161" t="s">
        <v>1894</v>
      </c>
      <c r="F2161">
        <v>1</v>
      </c>
      <c r="G2161" t="s">
        <v>1049</v>
      </c>
      <c r="H2161" t="s">
        <v>1049</v>
      </c>
      <c r="I2161" t="s">
        <v>3143</v>
      </c>
      <c r="J2161">
        <v>0</v>
      </c>
      <c r="K2161" t="s">
        <v>3144</v>
      </c>
      <c r="L2161" s="1">
        <v>46203.862175925926</v>
      </c>
      <c r="M2161" s="1">
        <v>46203.862314814818</v>
      </c>
      <c r="N2161">
        <v>1201</v>
      </c>
      <c r="O2161" t="s">
        <v>1849</v>
      </c>
      <c r="P2161">
        <v>66</v>
      </c>
      <c r="Q2161">
        <v>6.6</v>
      </c>
      <c r="R2161" t="s">
        <v>1851</v>
      </c>
      <c r="S2161" t="s">
        <v>1851</v>
      </c>
      <c r="T2161" t="s">
        <v>1851</v>
      </c>
      <c r="U2161" t="s">
        <v>6104</v>
      </c>
      <c r="V2161" t="s">
        <v>1851</v>
      </c>
      <c r="W2161" t="s">
        <v>1851</v>
      </c>
      <c r="X2161" s="1">
        <v>46203.862314814818</v>
      </c>
    </row>
    <row r="2162" spans="1:24">
      <c r="A2162">
        <v>2073</v>
      </c>
      <c r="B2162" t="s">
        <v>1859</v>
      </c>
      <c r="C2162" t="s">
        <v>1860</v>
      </c>
      <c r="D2162">
        <v>4302402</v>
      </c>
      <c r="E2162" t="s">
        <v>1894</v>
      </c>
      <c r="F2162">
        <v>1</v>
      </c>
      <c r="G2162" t="s">
        <v>1490</v>
      </c>
      <c r="H2162" t="s">
        <v>3403</v>
      </c>
      <c r="I2162" t="s">
        <v>3404</v>
      </c>
      <c r="J2162">
        <v>1</v>
      </c>
      <c r="K2162" t="s">
        <v>3405</v>
      </c>
      <c r="L2162" s="1">
        <v>46203.862361111111</v>
      </c>
      <c r="M2162" s="1">
        <v>46203.862476851849</v>
      </c>
      <c r="N2162">
        <v>1079</v>
      </c>
      <c r="O2162" t="s">
        <v>1849</v>
      </c>
      <c r="P2162">
        <v>54</v>
      </c>
      <c r="Q2162">
        <v>5.4</v>
      </c>
      <c r="R2162" t="s">
        <v>1851</v>
      </c>
      <c r="S2162" t="s">
        <v>1851</v>
      </c>
      <c r="T2162" t="s">
        <v>1851</v>
      </c>
      <c r="U2162" t="s">
        <v>6105</v>
      </c>
      <c r="V2162" t="s">
        <v>1851</v>
      </c>
      <c r="W2162" t="s">
        <v>1851</v>
      </c>
      <c r="X2162" s="1">
        <v>46203.862476851849</v>
      </c>
    </row>
    <row r="2163" spans="1:24">
      <c r="A2163">
        <v>2074</v>
      </c>
      <c r="B2163" t="s">
        <v>1859</v>
      </c>
      <c r="C2163" t="s">
        <v>1860</v>
      </c>
      <c r="D2163">
        <v>2607604</v>
      </c>
      <c r="E2163" t="s">
        <v>1885</v>
      </c>
      <c r="F2163">
        <v>1</v>
      </c>
      <c r="G2163" t="s">
        <v>586</v>
      </c>
      <c r="H2163" t="s">
        <v>3600</v>
      </c>
      <c r="I2163" t="s">
        <v>1887</v>
      </c>
      <c r="J2163">
        <v>1</v>
      </c>
      <c r="K2163" t="s">
        <v>1888</v>
      </c>
      <c r="L2163" s="1">
        <v>46203.862337962964</v>
      </c>
      <c r="M2163" s="1">
        <v>46203.86273148148</v>
      </c>
      <c r="N2163">
        <v>3394</v>
      </c>
      <c r="O2163" t="s">
        <v>1849</v>
      </c>
      <c r="P2163">
        <v>65</v>
      </c>
      <c r="Q2163">
        <v>6.5</v>
      </c>
      <c r="R2163" t="s">
        <v>6106</v>
      </c>
      <c r="S2163" t="s">
        <v>1851</v>
      </c>
      <c r="T2163" t="s">
        <v>1851</v>
      </c>
      <c r="U2163" t="s">
        <v>6107</v>
      </c>
      <c r="V2163" t="s">
        <v>1851</v>
      </c>
      <c r="W2163" t="s">
        <v>1851</v>
      </c>
      <c r="X2163" s="1">
        <v>46203.86273148148</v>
      </c>
    </row>
    <row r="2164" spans="1:24">
      <c r="A2164">
        <v>2075</v>
      </c>
      <c r="B2164" t="s">
        <v>1859</v>
      </c>
      <c r="C2164" t="s">
        <v>1860</v>
      </c>
      <c r="D2164">
        <v>2607604</v>
      </c>
      <c r="E2164" t="s">
        <v>1894</v>
      </c>
      <c r="F2164">
        <v>1</v>
      </c>
      <c r="G2164" t="s">
        <v>586</v>
      </c>
      <c r="H2164" t="s">
        <v>586</v>
      </c>
      <c r="I2164" t="s">
        <v>3603</v>
      </c>
      <c r="J2164">
        <v>0</v>
      </c>
      <c r="K2164" t="s">
        <v>3604</v>
      </c>
      <c r="L2164" s="1">
        <v>46203.862858796296</v>
      </c>
      <c r="M2164" s="1">
        <v>46203.862974537034</v>
      </c>
      <c r="N2164">
        <v>1012</v>
      </c>
      <c r="O2164" t="s">
        <v>1849</v>
      </c>
      <c r="P2164">
        <v>64</v>
      </c>
      <c r="Q2164">
        <v>6.4</v>
      </c>
      <c r="R2164" t="s">
        <v>1851</v>
      </c>
      <c r="S2164" t="s">
        <v>1851</v>
      </c>
      <c r="T2164" t="s">
        <v>1851</v>
      </c>
      <c r="U2164" t="s">
        <v>6108</v>
      </c>
      <c r="V2164" t="s">
        <v>1851</v>
      </c>
      <c r="W2164" t="s">
        <v>1851</v>
      </c>
      <c r="X2164" s="1">
        <v>46203.862974537034</v>
      </c>
    </row>
    <row r="2165" spans="1:24">
      <c r="A2165">
        <v>2076</v>
      </c>
      <c r="B2165" t="s">
        <v>1859</v>
      </c>
      <c r="C2165" t="s">
        <v>1860</v>
      </c>
      <c r="D2165">
        <v>4302709</v>
      </c>
      <c r="E2165" t="s">
        <v>1885</v>
      </c>
      <c r="F2165">
        <v>1</v>
      </c>
      <c r="G2165" t="s">
        <v>1747</v>
      </c>
      <c r="H2165" t="s">
        <v>3416</v>
      </c>
      <c r="I2165" t="s">
        <v>1887</v>
      </c>
      <c r="J2165">
        <v>1</v>
      </c>
      <c r="K2165" t="s">
        <v>1888</v>
      </c>
      <c r="L2165" s="1">
        <v>46203.862523148149</v>
      </c>
      <c r="M2165" s="1">
        <v>46203.862986111111</v>
      </c>
      <c r="N2165">
        <v>3940</v>
      </c>
      <c r="O2165" t="s">
        <v>1849</v>
      </c>
      <c r="P2165">
        <v>70</v>
      </c>
      <c r="Q2165">
        <v>7</v>
      </c>
      <c r="R2165" t="s">
        <v>6109</v>
      </c>
      <c r="S2165" t="s">
        <v>1851</v>
      </c>
      <c r="T2165" t="s">
        <v>1851</v>
      </c>
      <c r="U2165" t="s">
        <v>6110</v>
      </c>
      <c r="V2165" t="s">
        <v>1851</v>
      </c>
      <c r="W2165" t="s">
        <v>1851</v>
      </c>
      <c r="X2165" s="1">
        <v>46203.862986111111</v>
      </c>
    </row>
    <row r="2166" spans="1:24">
      <c r="A2166">
        <v>2077</v>
      </c>
      <c r="B2166" t="s">
        <v>1859</v>
      </c>
      <c r="C2166" t="s">
        <v>1860</v>
      </c>
      <c r="D2166">
        <v>3145505</v>
      </c>
      <c r="E2166" t="s">
        <v>1885</v>
      </c>
      <c r="F2166">
        <v>1</v>
      </c>
      <c r="G2166" t="s">
        <v>1188</v>
      </c>
      <c r="H2166" t="s">
        <v>3155</v>
      </c>
      <c r="I2166" t="s">
        <v>1887</v>
      </c>
      <c r="J2166">
        <v>1</v>
      </c>
      <c r="K2166" t="s">
        <v>1888</v>
      </c>
      <c r="L2166" s="1">
        <v>46203.862372685187</v>
      </c>
      <c r="M2166" s="1">
        <v>46203.863009259258</v>
      </c>
      <c r="N2166">
        <v>5522</v>
      </c>
      <c r="O2166" t="s">
        <v>1849</v>
      </c>
      <c r="P2166">
        <v>52</v>
      </c>
      <c r="Q2166">
        <v>5.2</v>
      </c>
      <c r="R2166" t="s">
        <v>6111</v>
      </c>
      <c r="S2166" t="s">
        <v>1851</v>
      </c>
      <c r="T2166" t="s">
        <v>1851</v>
      </c>
      <c r="U2166" t="s">
        <v>6112</v>
      </c>
      <c r="V2166" t="s">
        <v>1851</v>
      </c>
      <c r="W2166" t="s">
        <v>1851</v>
      </c>
      <c r="X2166" s="1">
        <v>46203.863009259258</v>
      </c>
    </row>
    <row r="2167" spans="1:24">
      <c r="A2167">
        <v>2078</v>
      </c>
      <c r="B2167" t="s">
        <v>1859</v>
      </c>
      <c r="C2167" t="s">
        <v>1860</v>
      </c>
      <c r="D2167">
        <v>4302709</v>
      </c>
      <c r="E2167" t="s">
        <v>1894</v>
      </c>
      <c r="F2167">
        <v>1</v>
      </c>
      <c r="G2167" t="s">
        <v>1747</v>
      </c>
      <c r="H2167" t="s">
        <v>3422</v>
      </c>
      <c r="I2167" t="s">
        <v>3423</v>
      </c>
      <c r="J2167">
        <v>1</v>
      </c>
      <c r="K2167" t="s">
        <v>3424</v>
      </c>
      <c r="L2167" s="1">
        <v>46203.863125000003</v>
      </c>
      <c r="M2167" s="1">
        <v>46203.863263888888</v>
      </c>
      <c r="N2167">
        <v>1222</v>
      </c>
      <c r="O2167" t="s">
        <v>1849</v>
      </c>
      <c r="P2167">
        <v>74</v>
      </c>
      <c r="Q2167">
        <v>7.4</v>
      </c>
      <c r="R2167" t="s">
        <v>1851</v>
      </c>
      <c r="S2167" t="s">
        <v>1851</v>
      </c>
      <c r="T2167" t="s">
        <v>1851</v>
      </c>
      <c r="U2167" t="s">
        <v>6113</v>
      </c>
      <c r="V2167" t="s">
        <v>1851</v>
      </c>
      <c r="W2167" t="s">
        <v>1851</v>
      </c>
      <c r="X2167" s="1">
        <v>46203.863263888888</v>
      </c>
    </row>
    <row r="2168" spans="1:24">
      <c r="A2168">
        <v>2079</v>
      </c>
      <c r="B2168" t="s">
        <v>1859</v>
      </c>
      <c r="C2168" t="s">
        <v>1860</v>
      </c>
      <c r="D2168">
        <v>3145505</v>
      </c>
      <c r="E2168" t="s">
        <v>1894</v>
      </c>
      <c r="F2168">
        <v>1</v>
      </c>
      <c r="G2168" t="s">
        <v>1188</v>
      </c>
      <c r="H2168" t="s">
        <v>3161</v>
      </c>
      <c r="I2168" t="s">
        <v>3162</v>
      </c>
      <c r="J2168">
        <v>1</v>
      </c>
      <c r="K2168" t="s">
        <v>3163</v>
      </c>
      <c r="L2168" s="1">
        <v>46203.863159722219</v>
      </c>
      <c r="M2168" s="1">
        <v>46203.863298611112</v>
      </c>
      <c r="N2168">
        <v>1220</v>
      </c>
      <c r="O2168" t="s">
        <v>1849</v>
      </c>
      <c r="P2168">
        <v>63</v>
      </c>
      <c r="Q2168">
        <v>6.3</v>
      </c>
      <c r="R2168" t="s">
        <v>1851</v>
      </c>
      <c r="S2168" t="s">
        <v>1851</v>
      </c>
      <c r="T2168" t="s">
        <v>1851</v>
      </c>
      <c r="U2168" t="s">
        <v>6114</v>
      </c>
      <c r="V2168" t="s">
        <v>1851</v>
      </c>
      <c r="W2168" t="s">
        <v>1851</v>
      </c>
      <c r="X2168" s="1">
        <v>46203.863298611112</v>
      </c>
    </row>
    <row r="2169" spans="1:24">
      <c r="A2169">
        <v>2080</v>
      </c>
      <c r="B2169" t="s">
        <v>1859</v>
      </c>
      <c r="C2169" t="s">
        <v>1860</v>
      </c>
      <c r="D2169">
        <v>2607000</v>
      </c>
      <c r="E2169" t="s">
        <v>1885</v>
      </c>
      <c r="F2169">
        <v>1</v>
      </c>
      <c r="G2169" t="s">
        <v>650</v>
      </c>
      <c r="H2169" t="s">
        <v>3606</v>
      </c>
      <c r="I2169" t="s">
        <v>1887</v>
      </c>
      <c r="J2169">
        <v>1</v>
      </c>
      <c r="K2169" t="s">
        <v>1888</v>
      </c>
      <c r="L2169" s="1">
        <v>46203.863020833334</v>
      </c>
      <c r="M2169" s="1">
        <v>46203.863402777781</v>
      </c>
      <c r="N2169">
        <v>3261</v>
      </c>
      <c r="O2169" t="s">
        <v>1849</v>
      </c>
      <c r="P2169">
        <v>61</v>
      </c>
      <c r="Q2169">
        <v>6.1</v>
      </c>
      <c r="R2169" t="s">
        <v>6115</v>
      </c>
      <c r="S2169" t="s">
        <v>1851</v>
      </c>
      <c r="T2169" t="s">
        <v>1851</v>
      </c>
      <c r="U2169" t="s">
        <v>6116</v>
      </c>
      <c r="V2169" t="s">
        <v>1851</v>
      </c>
      <c r="W2169" t="s">
        <v>1851</v>
      </c>
      <c r="X2169" s="1">
        <v>46203.863402777781</v>
      </c>
    </row>
    <row r="2170" spans="1:24">
      <c r="A2170">
        <v>2081</v>
      </c>
      <c r="B2170" t="s">
        <v>1859</v>
      </c>
      <c r="C2170" t="s">
        <v>1860</v>
      </c>
      <c r="D2170">
        <v>4303608</v>
      </c>
      <c r="E2170" t="s">
        <v>1885</v>
      </c>
      <c r="F2170">
        <v>1</v>
      </c>
      <c r="G2170" t="s">
        <v>1640</v>
      </c>
      <c r="H2170" t="s">
        <v>3432</v>
      </c>
      <c r="I2170" t="s">
        <v>1887</v>
      </c>
      <c r="J2170">
        <v>1</v>
      </c>
      <c r="K2170" t="s">
        <v>1888</v>
      </c>
      <c r="L2170" s="1">
        <v>46203.863298611112</v>
      </c>
      <c r="M2170" s="1">
        <v>46203.86341435185</v>
      </c>
      <c r="N2170">
        <v>947</v>
      </c>
      <c r="O2170" t="s">
        <v>1849</v>
      </c>
      <c r="P2170">
        <v>74</v>
      </c>
      <c r="Q2170">
        <v>7.4</v>
      </c>
      <c r="R2170" t="s">
        <v>6117</v>
      </c>
      <c r="S2170" t="s">
        <v>1851</v>
      </c>
      <c r="T2170" t="s">
        <v>1851</v>
      </c>
      <c r="U2170" t="s">
        <v>6118</v>
      </c>
      <c r="V2170" t="s">
        <v>1851</v>
      </c>
      <c r="W2170" t="s">
        <v>1851</v>
      </c>
      <c r="X2170" s="1">
        <v>46203.86341435185</v>
      </c>
    </row>
    <row r="2171" spans="1:24">
      <c r="A2171">
        <v>2082</v>
      </c>
      <c r="B2171" t="s">
        <v>1859</v>
      </c>
      <c r="C2171" t="s">
        <v>1860</v>
      </c>
      <c r="D2171">
        <v>4303608</v>
      </c>
      <c r="E2171" t="s">
        <v>1894</v>
      </c>
      <c r="F2171">
        <v>1</v>
      </c>
      <c r="G2171" t="s">
        <v>1640</v>
      </c>
      <c r="H2171" t="s">
        <v>1640</v>
      </c>
      <c r="I2171" t="s">
        <v>3441</v>
      </c>
      <c r="J2171">
        <v>0</v>
      </c>
      <c r="K2171" t="s">
        <v>3442</v>
      </c>
      <c r="L2171" s="1">
        <v>46203.863541666666</v>
      </c>
      <c r="M2171" s="1">
        <v>46203.863680555558</v>
      </c>
      <c r="N2171">
        <v>1179</v>
      </c>
      <c r="O2171" t="s">
        <v>1849</v>
      </c>
      <c r="P2171">
        <v>65</v>
      </c>
      <c r="Q2171">
        <v>6.5</v>
      </c>
      <c r="R2171" t="s">
        <v>1851</v>
      </c>
      <c r="S2171" t="s">
        <v>1851</v>
      </c>
      <c r="T2171" t="s">
        <v>1851</v>
      </c>
      <c r="U2171" t="s">
        <v>6119</v>
      </c>
      <c r="V2171" t="s">
        <v>1851</v>
      </c>
      <c r="W2171" t="s">
        <v>1851</v>
      </c>
      <c r="X2171" s="1">
        <v>46203.863680555558</v>
      </c>
    </row>
    <row r="2172" spans="1:24">
      <c r="A2172">
        <v>2083</v>
      </c>
      <c r="B2172" t="s">
        <v>1859</v>
      </c>
      <c r="C2172" t="s">
        <v>1860</v>
      </c>
      <c r="D2172">
        <v>3145901</v>
      </c>
      <c r="E2172" t="s">
        <v>1885</v>
      </c>
      <c r="F2172">
        <v>1</v>
      </c>
      <c r="G2172" t="s">
        <v>1099</v>
      </c>
      <c r="H2172" t="s">
        <v>3168</v>
      </c>
      <c r="I2172" t="s">
        <v>1887</v>
      </c>
      <c r="J2172">
        <v>1</v>
      </c>
      <c r="K2172" t="s">
        <v>1888</v>
      </c>
      <c r="L2172" s="1">
        <v>46203.863356481481</v>
      </c>
      <c r="M2172" s="1">
        <v>46203.863738425927</v>
      </c>
      <c r="N2172">
        <v>3262</v>
      </c>
      <c r="O2172" t="s">
        <v>1849</v>
      </c>
      <c r="P2172">
        <v>51</v>
      </c>
      <c r="Q2172">
        <v>5.0999999999999996</v>
      </c>
      <c r="R2172" t="s">
        <v>6120</v>
      </c>
      <c r="S2172" t="s">
        <v>1851</v>
      </c>
      <c r="T2172" t="s">
        <v>1851</v>
      </c>
      <c r="U2172" t="s">
        <v>6121</v>
      </c>
      <c r="V2172" t="s">
        <v>1851</v>
      </c>
      <c r="W2172" t="s">
        <v>1851</v>
      </c>
      <c r="X2172" s="1">
        <v>46203.863738425927</v>
      </c>
    </row>
    <row r="2173" spans="1:24">
      <c r="A2173">
        <v>2084</v>
      </c>
      <c r="B2173" t="s">
        <v>1859</v>
      </c>
      <c r="C2173" t="s">
        <v>1860</v>
      </c>
      <c r="D2173">
        <v>2607000</v>
      </c>
      <c r="E2173" t="s">
        <v>1894</v>
      </c>
      <c r="F2173">
        <v>1</v>
      </c>
      <c r="G2173" t="s">
        <v>650</v>
      </c>
      <c r="H2173" t="s">
        <v>650</v>
      </c>
      <c r="I2173" t="s">
        <v>3615</v>
      </c>
      <c r="J2173">
        <v>0</v>
      </c>
      <c r="K2173" t="s">
        <v>3616</v>
      </c>
      <c r="L2173" s="1">
        <v>46203.863541666666</v>
      </c>
      <c r="M2173" s="1">
        <v>46203.863749999997</v>
      </c>
      <c r="N2173">
        <v>1836</v>
      </c>
      <c r="O2173" t="s">
        <v>1849</v>
      </c>
      <c r="P2173">
        <v>64</v>
      </c>
      <c r="Q2173">
        <v>6.4</v>
      </c>
      <c r="R2173" t="s">
        <v>1851</v>
      </c>
      <c r="S2173" t="s">
        <v>1851</v>
      </c>
      <c r="T2173" t="s">
        <v>1851</v>
      </c>
      <c r="U2173" t="s">
        <v>6122</v>
      </c>
      <c r="V2173" t="s">
        <v>1851</v>
      </c>
      <c r="W2173" t="s">
        <v>1851</v>
      </c>
      <c r="X2173" s="1">
        <v>46203.863749999997</v>
      </c>
    </row>
    <row r="2174" spans="1:24">
      <c r="A2174">
        <v>2085</v>
      </c>
      <c r="B2174" t="s">
        <v>1859</v>
      </c>
      <c r="C2174" t="s">
        <v>1860</v>
      </c>
      <c r="D2174">
        <v>4305306</v>
      </c>
      <c r="E2174" t="s">
        <v>1885</v>
      </c>
      <c r="F2174">
        <v>1</v>
      </c>
      <c r="G2174" t="s">
        <v>1698</v>
      </c>
      <c r="H2174" t="s">
        <v>3447</v>
      </c>
      <c r="I2174" t="s">
        <v>1887</v>
      </c>
      <c r="J2174">
        <v>1</v>
      </c>
      <c r="K2174" t="s">
        <v>1888</v>
      </c>
      <c r="L2174" s="1">
        <v>46203.863726851851</v>
      </c>
      <c r="M2174" s="1">
        <v>46203.863865740743</v>
      </c>
      <c r="N2174">
        <v>1213</v>
      </c>
      <c r="O2174" t="s">
        <v>1849</v>
      </c>
      <c r="P2174">
        <v>92</v>
      </c>
      <c r="Q2174">
        <v>9.1999999999999993</v>
      </c>
      <c r="R2174" t="s">
        <v>6123</v>
      </c>
      <c r="S2174" t="s">
        <v>1851</v>
      </c>
      <c r="T2174" t="s">
        <v>1851</v>
      </c>
      <c r="U2174" t="s">
        <v>6124</v>
      </c>
      <c r="V2174" t="s">
        <v>1851</v>
      </c>
      <c r="W2174" t="s">
        <v>1851</v>
      </c>
      <c r="X2174" s="1">
        <v>46203.863865740743</v>
      </c>
    </row>
    <row r="2175" spans="1:24">
      <c r="A2175">
        <v>2086</v>
      </c>
      <c r="B2175" t="s">
        <v>1859</v>
      </c>
      <c r="C2175" t="s">
        <v>1860</v>
      </c>
      <c r="D2175">
        <v>3145901</v>
      </c>
      <c r="E2175" t="s">
        <v>1894</v>
      </c>
      <c r="F2175">
        <v>1</v>
      </c>
      <c r="G2175" t="s">
        <v>1099</v>
      </c>
      <c r="H2175" t="s">
        <v>1099</v>
      </c>
      <c r="I2175" t="s">
        <v>3177</v>
      </c>
      <c r="J2175">
        <v>0</v>
      </c>
      <c r="K2175" t="s">
        <v>3178</v>
      </c>
      <c r="L2175" s="1">
        <v>46203.863888888889</v>
      </c>
      <c r="M2175" s="1">
        <v>46203.864062499997</v>
      </c>
      <c r="N2175">
        <v>1484</v>
      </c>
      <c r="O2175" t="s">
        <v>1849</v>
      </c>
      <c r="P2175">
        <v>64</v>
      </c>
      <c r="Q2175">
        <v>6.4</v>
      </c>
      <c r="R2175" t="s">
        <v>1851</v>
      </c>
      <c r="S2175" t="s">
        <v>1851</v>
      </c>
      <c r="T2175" t="s">
        <v>1851</v>
      </c>
      <c r="U2175" t="s">
        <v>6125</v>
      </c>
      <c r="V2175" t="s">
        <v>1851</v>
      </c>
      <c r="W2175" t="s">
        <v>1851</v>
      </c>
      <c r="X2175" s="1">
        <v>46203.864062499997</v>
      </c>
    </row>
    <row r="2176" spans="1:24">
      <c r="A2176">
        <v>2087</v>
      </c>
      <c r="B2176" t="s">
        <v>1859</v>
      </c>
      <c r="C2176" t="s">
        <v>1860</v>
      </c>
      <c r="D2176">
        <v>4305306</v>
      </c>
      <c r="E2176" t="s">
        <v>1894</v>
      </c>
      <c r="F2176">
        <v>1</v>
      </c>
      <c r="G2176" t="s">
        <v>1698</v>
      </c>
      <c r="H2176" t="s">
        <v>1698</v>
      </c>
      <c r="I2176" t="s">
        <v>3456</v>
      </c>
      <c r="J2176">
        <v>0</v>
      </c>
      <c r="K2176" t="s">
        <v>3457</v>
      </c>
      <c r="L2176" s="1">
        <v>46203.863993055558</v>
      </c>
      <c r="M2176" s="1">
        <v>46203.864108796297</v>
      </c>
      <c r="N2176">
        <v>1015</v>
      </c>
      <c r="O2176" t="s">
        <v>1849</v>
      </c>
      <c r="P2176">
        <v>63</v>
      </c>
      <c r="Q2176">
        <v>6.3</v>
      </c>
      <c r="R2176" t="s">
        <v>1851</v>
      </c>
      <c r="S2176" t="s">
        <v>1851</v>
      </c>
      <c r="T2176" t="s">
        <v>1851</v>
      </c>
      <c r="U2176" t="s">
        <v>6126</v>
      </c>
      <c r="V2176" t="s">
        <v>1851</v>
      </c>
      <c r="W2176" t="s">
        <v>1851</v>
      </c>
      <c r="X2176" s="1">
        <v>46203.864108796297</v>
      </c>
    </row>
    <row r="2177" spans="1:24">
      <c r="A2177">
        <v>2088</v>
      </c>
      <c r="B2177" t="s">
        <v>1859</v>
      </c>
      <c r="C2177" t="s">
        <v>1860</v>
      </c>
      <c r="D2177">
        <v>2607307</v>
      </c>
      <c r="E2177" t="s">
        <v>1885</v>
      </c>
      <c r="F2177">
        <v>1</v>
      </c>
      <c r="G2177" t="s">
        <v>720</v>
      </c>
      <c r="H2177" t="s">
        <v>3619</v>
      </c>
      <c r="I2177" t="s">
        <v>1887</v>
      </c>
      <c r="J2177">
        <v>1</v>
      </c>
      <c r="K2177" t="s">
        <v>1888</v>
      </c>
      <c r="L2177" s="1">
        <v>46203.863807870373</v>
      </c>
      <c r="M2177" s="1">
        <v>46203.864120370374</v>
      </c>
      <c r="N2177">
        <v>2614</v>
      </c>
      <c r="O2177" t="s">
        <v>1849</v>
      </c>
      <c r="P2177">
        <v>83</v>
      </c>
      <c r="Q2177">
        <v>8.3000000000000007</v>
      </c>
      <c r="R2177" t="s">
        <v>6127</v>
      </c>
      <c r="S2177" t="s">
        <v>1851</v>
      </c>
      <c r="T2177" t="s">
        <v>1851</v>
      </c>
      <c r="U2177" t="s">
        <v>6128</v>
      </c>
      <c r="V2177" t="s">
        <v>1851</v>
      </c>
      <c r="W2177" t="s">
        <v>1851</v>
      </c>
      <c r="X2177" s="1">
        <v>46203.864120370374</v>
      </c>
    </row>
    <row r="2178" spans="1:24">
      <c r="A2178">
        <v>2089</v>
      </c>
      <c r="B2178" t="s">
        <v>1859</v>
      </c>
      <c r="C2178" t="s">
        <v>1860</v>
      </c>
      <c r="D2178">
        <v>2607307</v>
      </c>
      <c r="E2178" t="s">
        <v>1894</v>
      </c>
      <c r="F2178">
        <v>1</v>
      </c>
      <c r="G2178" t="s">
        <v>720</v>
      </c>
      <c r="H2178" t="s">
        <v>3624</v>
      </c>
      <c r="I2178" t="s">
        <v>3625</v>
      </c>
      <c r="J2178">
        <v>1</v>
      </c>
      <c r="K2178" t="s">
        <v>3626</v>
      </c>
      <c r="L2178" s="1">
        <v>46203.864259259259</v>
      </c>
      <c r="M2178" s="1">
        <v>46203.864398148151</v>
      </c>
      <c r="N2178">
        <v>1214</v>
      </c>
      <c r="O2178" t="s">
        <v>1849</v>
      </c>
      <c r="P2178">
        <v>80</v>
      </c>
      <c r="Q2178">
        <v>8</v>
      </c>
      <c r="R2178" t="s">
        <v>1851</v>
      </c>
      <c r="S2178" t="s">
        <v>1851</v>
      </c>
      <c r="T2178" t="s">
        <v>1851</v>
      </c>
      <c r="U2178" t="s">
        <v>6129</v>
      </c>
      <c r="V2178" t="s">
        <v>1851</v>
      </c>
      <c r="W2178" t="s">
        <v>1851</v>
      </c>
      <c r="X2178" s="1">
        <v>46203.864398148151</v>
      </c>
    </row>
    <row r="2179" spans="1:24">
      <c r="A2179">
        <v>2090</v>
      </c>
      <c r="B2179" t="s">
        <v>1859</v>
      </c>
      <c r="C2179" t="s">
        <v>1860</v>
      </c>
      <c r="D2179">
        <v>3146404</v>
      </c>
      <c r="E2179" t="s">
        <v>1885</v>
      </c>
      <c r="F2179">
        <v>1</v>
      </c>
      <c r="G2179" t="s">
        <v>1069</v>
      </c>
      <c r="H2179" t="s">
        <v>3190</v>
      </c>
      <c r="I2179" t="s">
        <v>1887</v>
      </c>
      <c r="J2179">
        <v>1</v>
      </c>
      <c r="K2179" t="s">
        <v>1888</v>
      </c>
      <c r="L2179" s="1">
        <v>46203.86409722222</v>
      </c>
      <c r="M2179" s="1">
        <v>46203.864432870374</v>
      </c>
      <c r="N2179">
        <v>2889</v>
      </c>
      <c r="O2179" t="s">
        <v>1849</v>
      </c>
      <c r="P2179">
        <v>57</v>
      </c>
      <c r="Q2179">
        <v>5.7</v>
      </c>
      <c r="R2179" t="s">
        <v>6130</v>
      </c>
      <c r="S2179" t="s">
        <v>1851</v>
      </c>
      <c r="T2179" t="s">
        <v>1851</v>
      </c>
      <c r="U2179" t="s">
        <v>6131</v>
      </c>
      <c r="V2179" t="s">
        <v>1851</v>
      </c>
      <c r="W2179" t="s">
        <v>1851</v>
      </c>
      <c r="X2179" s="1">
        <v>46203.864432870374</v>
      </c>
    </row>
    <row r="2180" spans="1:24">
      <c r="A2180">
        <v>2091</v>
      </c>
      <c r="B2180" t="s">
        <v>1859</v>
      </c>
      <c r="C2180" t="s">
        <v>1860</v>
      </c>
      <c r="D2180">
        <v>4307500</v>
      </c>
      <c r="E2180" t="s">
        <v>1885</v>
      </c>
      <c r="F2180">
        <v>1</v>
      </c>
      <c r="G2180" t="s">
        <v>1515</v>
      </c>
      <c r="H2180" t="s">
        <v>3465</v>
      </c>
      <c r="I2180" t="s">
        <v>1887</v>
      </c>
      <c r="J2180">
        <v>1</v>
      </c>
      <c r="K2180" t="s">
        <v>1888</v>
      </c>
      <c r="L2180" s="1">
        <v>46203.864166666666</v>
      </c>
      <c r="M2180" s="1">
        <v>46203.864444444444</v>
      </c>
      <c r="N2180">
        <v>2329</v>
      </c>
      <c r="O2180" t="s">
        <v>1849</v>
      </c>
      <c r="P2180">
        <v>75</v>
      </c>
      <c r="Q2180">
        <v>7.5</v>
      </c>
      <c r="R2180" t="s">
        <v>6132</v>
      </c>
      <c r="S2180" t="s">
        <v>1851</v>
      </c>
      <c r="T2180" t="s">
        <v>1851</v>
      </c>
      <c r="U2180" t="s">
        <v>6133</v>
      </c>
      <c r="V2180" t="s">
        <v>1851</v>
      </c>
      <c r="W2180" t="s">
        <v>1851</v>
      </c>
      <c r="X2180" s="1">
        <v>46203.864444444444</v>
      </c>
    </row>
    <row r="2181" spans="1:24">
      <c r="A2181">
        <v>2092</v>
      </c>
      <c r="B2181" t="s">
        <v>1859</v>
      </c>
      <c r="C2181" t="s">
        <v>1860</v>
      </c>
      <c r="D2181">
        <v>3146404</v>
      </c>
      <c r="E2181" t="s">
        <v>1894</v>
      </c>
      <c r="F2181">
        <v>1</v>
      </c>
      <c r="G2181" t="s">
        <v>1069</v>
      </c>
      <c r="H2181" t="s">
        <v>1069</v>
      </c>
      <c r="I2181" t="s">
        <v>3196</v>
      </c>
      <c r="J2181">
        <v>0</v>
      </c>
      <c r="K2181" t="s">
        <v>3197</v>
      </c>
      <c r="L2181" s="1">
        <v>46203.864583333336</v>
      </c>
      <c r="M2181" s="1">
        <v>46203.864756944444</v>
      </c>
      <c r="N2181">
        <v>1540</v>
      </c>
      <c r="O2181" t="s">
        <v>1849</v>
      </c>
      <c r="P2181">
        <v>67</v>
      </c>
      <c r="Q2181">
        <v>6.7</v>
      </c>
      <c r="R2181" t="s">
        <v>1851</v>
      </c>
      <c r="S2181" t="s">
        <v>1851</v>
      </c>
      <c r="T2181" t="s">
        <v>1851</v>
      </c>
      <c r="U2181" t="s">
        <v>6134</v>
      </c>
      <c r="V2181" t="s">
        <v>1851</v>
      </c>
      <c r="W2181" t="s">
        <v>1851</v>
      </c>
      <c r="X2181" s="1">
        <v>46203.864756944444</v>
      </c>
    </row>
    <row r="2182" spans="1:24">
      <c r="A2182">
        <v>2093</v>
      </c>
      <c r="B2182" t="s">
        <v>1859</v>
      </c>
      <c r="C2182" t="s">
        <v>1860</v>
      </c>
      <c r="D2182">
        <v>4307500</v>
      </c>
      <c r="E2182" t="s">
        <v>1894</v>
      </c>
      <c r="F2182">
        <v>1</v>
      </c>
      <c r="G2182" t="s">
        <v>1515</v>
      </c>
      <c r="H2182" t="s">
        <v>3475</v>
      </c>
      <c r="I2182" t="s">
        <v>3476</v>
      </c>
      <c r="J2182">
        <v>1</v>
      </c>
      <c r="K2182" t="s">
        <v>3477</v>
      </c>
      <c r="L2182" s="1">
        <v>46203.864583333336</v>
      </c>
      <c r="M2182" s="1">
        <v>46203.864768518521</v>
      </c>
      <c r="N2182">
        <v>1606</v>
      </c>
      <c r="O2182" t="s">
        <v>1849</v>
      </c>
      <c r="P2182">
        <v>77</v>
      </c>
      <c r="Q2182">
        <v>7.7</v>
      </c>
      <c r="R2182" t="s">
        <v>1851</v>
      </c>
      <c r="S2182" t="s">
        <v>1851</v>
      </c>
      <c r="T2182" t="s">
        <v>1851</v>
      </c>
      <c r="U2182" t="s">
        <v>6135</v>
      </c>
      <c r="V2182" t="s">
        <v>1851</v>
      </c>
      <c r="W2182" t="s">
        <v>1851</v>
      </c>
      <c r="X2182" s="1">
        <v>46203.864768518521</v>
      </c>
    </row>
    <row r="2183" spans="1:24">
      <c r="A2183">
        <v>2094</v>
      </c>
      <c r="B2183" t="s">
        <v>1859</v>
      </c>
      <c r="C2183" t="s">
        <v>1860</v>
      </c>
      <c r="D2183">
        <v>2609006</v>
      </c>
      <c r="E2183" t="s">
        <v>1885</v>
      </c>
      <c r="F2183">
        <v>1</v>
      </c>
      <c r="G2183" t="s">
        <v>265</v>
      </c>
      <c r="H2183" t="s">
        <v>3634</v>
      </c>
      <c r="I2183" t="s">
        <v>1887</v>
      </c>
      <c r="J2183">
        <v>1</v>
      </c>
      <c r="K2183" t="s">
        <v>1888</v>
      </c>
      <c r="L2183" s="1">
        <v>46203.864432870374</v>
      </c>
      <c r="M2183" s="1">
        <v>46203.864930555559</v>
      </c>
      <c r="N2183">
        <v>4217</v>
      </c>
      <c r="O2183" t="s">
        <v>1849</v>
      </c>
      <c r="P2183">
        <v>83</v>
      </c>
      <c r="Q2183">
        <v>8.3000000000000007</v>
      </c>
      <c r="R2183" t="s">
        <v>6136</v>
      </c>
      <c r="S2183" t="s">
        <v>1851</v>
      </c>
      <c r="T2183" t="s">
        <v>1851</v>
      </c>
      <c r="U2183" t="s">
        <v>6137</v>
      </c>
      <c r="V2183" t="s">
        <v>1851</v>
      </c>
      <c r="W2183" t="s">
        <v>1851</v>
      </c>
      <c r="X2183" s="1">
        <v>46203.864930555559</v>
      </c>
    </row>
    <row r="2184" spans="1:24">
      <c r="A2184">
        <v>2095</v>
      </c>
      <c r="B2184" t="s">
        <v>1859</v>
      </c>
      <c r="C2184" t="s">
        <v>1860</v>
      </c>
      <c r="D2184">
        <v>4308078</v>
      </c>
      <c r="E2184" t="s">
        <v>1885</v>
      </c>
      <c r="F2184">
        <v>1</v>
      </c>
      <c r="G2184" t="s">
        <v>1635</v>
      </c>
      <c r="H2184" t="s">
        <v>3482</v>
      </c>
      <c r="I2184" t="s">
        <v>1887</v>
      </c>
      <c r="J2184">
        <v>1</v>
      </c>
      <c r="K2184" t="s">
        <v>1888</v>
      </c>
      <c r="L2184" s="1">
        <v>46203.864814814813</v>
      </c>
      <c r="M2184" s="1">
        <v>46203.864999999998</v>
      </c>
      <c r="N2184">
        <v>1564</v>
      </c>
      <c r="O2184" t="s">
        <v>1849</v>
      </c>
      <c r="P2184">
        <v>92</v>
      </c>
      <c r="Q2184">
        <v>9.1999999999999993</v>
      </c>
      <c r="R2184" t="s">
        <v>6138</v>
      </c>
      <c r="S2184" t="s">
        <v>1851</v>
      </c>
      <c r="T2184" t="s">
        <v>1851</v>
      </c>
      <c r="U2184" t="s">
        <v>6139</v>
      </c>
      <c r="V2184" t="s">
        <v>1851</v>
      </c>
      <c r="W2184" t="s">
        <v>1851</v>
      </c>
      <c r="X2184" s="1">
        <v>46203.864999999998</v>
      </c>
    </row>
    <row r="2185" spans="1:24">
      <c r="A2185">
        <v>2096</v>
      </c>
      <c r="B2185" t="s">
        <v>1859</v>
      </c>
      <c r="C2185" t="s">
        <v>1860</v>
      </c>
      <c r="D2185">
        <v>3149200</v>
      </c>
      <c r="E2185" t="s">
        <v>1885</v>
      </c>
      <c r="F2185">
        <v>1</v>
      </c>
      <c r="G2185" t="s">
        <v>979</v>
      </c>
      <c r="H2185" t="s">
        <v>3202</v>
      </c>
      <c r="I2185" t="s">
        <v>1887</v>
      </c>
      <c r="J2185">
        <v>1</v>
      </c>
      <c r="K2185" t="s">
        <v>1888</v>
      </c>
      <c r="L2185" s="1">
        <v>46203.864814814813</v>
      </c>
      <c r="M2185" s="1">
        <v>46203.865185185183</v>
      </c>
      <c r="N2185">
        <v>3212</v>
      </c>
      <c r="O2185" t="s">
        <v>1849</v>
      </c>
      <c r="P2185">
        <v>58</v>
      </c>
      <c r="Q2185">
        <v>5.8</v>
      </c>
      <c r="R2185" t="s">
        <v>6140</v>
      </c>
      <c r="S2185" t="s">
        <v>1851</v>
      </c>
      <c r="T2185" t="s">
        <v>1851</v>
      </c>
      <c r="U2185" t="s">
        <v>6141</v>
      </c>
      <c r="V2185" t="s">
        <v>1851</v>
      </c>
      <c r="W2185" t="s">
        <v>1851</v>
      </c>
      <c r="X2185" s="1">
        <v>46203.865185185183</v>
      </c>
    </row>
    <row r="2186" spans="1:24">
      <c r="A2186">
        <v>2097</v>
      </c>
      <c r="B2186" t="s">
        <v>1859</v>
      </c>
      <c r="C2186" t="s">
        <v>1860</v>
      </c>
      <c r="D2186">
        <v>4308078</v>
      </c>
      <c r="E2186" t="s">
        <v>1894</v>
      </c>
      <c r="F2186">
        <v>1</v>
      </c>
      <c r="G2186" t="s">
        <v>1635</v>
      </c>
      <c r="H2186" t="s">
        <v>1635</v>
      </c>
      <c r="I2186" t="s">
        <v>3489</v>
      </c>
      <c r="J2186">
        <v>0</v>
      </c>
      <c r="K2186" t="s">
        <v>3490</v>
      </c>
      <c r="L2186" s="1">
        <v>46203.865127314813</v>
      </c>
      <c r="M2186" s="1">
        <v>46203.865208333336</v>
      </c>
      <c r="N2186">
        <v>717</v>
      </c>
      <c r="O2186" t="s">
        <v>1849</v>
      </c>
      <c r="P2186">
        <v>67</v>
      </c>
      <c r="Q2186">
        <v>6.7</v>
      </c>
      <c r="R2186" t="s">
        <v>1851</v>
      </c>
      <c r="S2186" t="s">
        <v>1851</v>
      </c>
      <c r="T2186" t="s">
        <v>1851</v>
      </c>
      <c r="U2186" t="s">
        <v>6142</v>
      </c>
      <c r="V2186" t="s">
        <v>1851</v>
      </c>
      <c r="W2186" t="s">
        <v>1851</v>
      </c>
      <c r="X2186" s="1">
        <v>46203.865208333336</v>
      </c>
    </row>
    <row r="2187" spans="1:24">
      <c r="A2187">
        <v>2098</v>
      </c>
      <c r="B2187" t="s">
        <v>1859</v>
      </c>
      <c r="C2187" t="s">
        <v>1860</v>
      </c>
      <c r="D2187">
        <v>2609006</v>
      </c>
      <c r="E2187" t="s">
        <v>1894</v>
      </c>
      <c r="F2187">
        <v>1</v>
      </c>
      <c r="G2187" t="s">
        <v>265</v>
      </c>
      <c r="H2187" t="s">
        <v>265</v>
      </c>
      <c r="I2187" t="s">
        <v>3637</v>
      </c>
      <c r="J2187">
        <v>0</v>
      </c>
      <c r="K2187" t="s">
        <v>3638</v>
      </c>
      <c r="L2187" s="1">
        <v>46203.865081018521</v>
      </c>
      <c r="M2187" s="1">
        <v>46203.865219907406</v>
      </c>
      <c r="N2187">
        <v>1244</v>
      </c>
      <c r="O2187" t="s">
        <v>1849</v>
      </c>
      <c r="P2187">
        <v>81</v>
      </c>
      <c r="Q2187">
        <v>8.1</v>
      </c>
      <c r="R2187" t="s">
        <v>1851</v>
      </c>
      <c r="S2187" t="s">
        <v>1851</v>
      </c>
      <c r="T2187" t="s">
        <v>1851</v>
      </c>
      <c r="U2187" t="s">
        <v>6143</v>
      </c>
      <c r="V2187" t="s">
        <v>1851</v>
      </c>
      <c r="W2187" t="s">
        <v>1851</v>
      </c>
      <c r="X2187" s="1">
        <v>46203.865219907406</v>
      </c>
    </row>
    <row r="2188" spans="1:24">
      <c r="A2188">
        <v>2099</v>
      </c>
      <c r="B2188" t="s">
        <v>1859</v>
      </c>
      <c r="C2188" t="s">
        <v>1860</v>
      </c>
      <c r="D2188">
        <v>3149200</v>
      </c>
      <c r="E2188" t="s">
        <v>1894</v>
      </c>
      <c r="F2188">
        <v>1</v>
      </c>
      <c r="G2188" t="s">
        <v>979</v>
      </c>
      <c r="H2188" t="s">
        <v>3208</v>
      </c>
      <c r="I2188" t="s">
        <v>3209</v>
      </c>
      <c r="J2188">
        <v>1</v>
      </c>
      <c r="K2188" t="s">
        <v>3210</v>
      </c>
      <c r="L2188" s="1">
        <v>46203.865312499998</v>
      </c>
      <c r="M2188" s="1">
        <v>46203.865428240744</v>
      </c>
      <c r="N2188">
        <v>1046</v>
      </c>
      <c r="O2188" t="s">
        <v>1849</v>
      </c>
      <c r="P2188">
        <v>61</v>
      </c>
      <c r="Q2188">
        <v>6.1</v>
      </c>
      <c r="R2188" t="s">
        <v>1851</v>
      </c>
      <c r="S2188" t="s">
        <v>1851</v>
      </c>
      <c r="T2188" t="s">
        <v>1851</v>
      </c>
      <c r="U2188" t="s">
        <v>6144</v>
      </c>
      <c r="V2188" t="s">
        <v>1851</v>
      </c>
      <c r="W2188" t="s">
        <v>1851</v>
      </c>
      <c r="X2188" s="1">
        <v>46203.865428240744</v>
      </c>
    </row>
    <row r="2189" spans="1:24">
      <c r="A2189">
        <v>2100</v>
      </c>
      <c r="B2189" t="s">
        <v>1859</v>
      </c>
      <c r="C2189" t="s">
        <v>1860</v>
      </c>
      <c r="D2189">
        <v>4308904</v>
      </c>
      <c r="E2189" t="s">
        <v>1885</v>
      </c>
      <c r="F2189">
        <v>1</v>
      </c>
      <c r="G2189" t="s">
        <v>1658</v>
      </c>
      <c r="H2189" t="s">
        <v>3492</v>
      </c>
      <c r="I2189" t="s">
        <v>1887</v>
      </c>
      <c r="J2189">
        <v>1</v>
      </c>
      <c r="K2189" t="s">
        <v>1888</v>
      </c>
      <c r="L2189" s="1">
        <v>46203.865254629629</v>
      </c>
      <c r="M2189" s="1">
        <v>46203.865543981483</v>
      </c>
      <c r="N2189">
        <v>2494</v>
      </c>
      <c r="O2189" t="s">
        <v>1849</v>
      </c>
      <c r="P2189">
        <v>87</v>
      </c>
      <c r="Q2189">
        <v>8.6999999999999993</v>
      </c>
      <c r="R2189" t="s">
        <v>6145</v>
      </c>
      <c r="S2189" t="s">
        <v>1851</v>
      </c>
      <c r="T2189" t="s">
        <v>1851</v>
      </c>
      <c r="U2189" t="s">
        <v>6146</v>
      </c>
      <c r="V2189" t="s">
        <v>1851</v>
      </c>
      <c r="W2189" t="s">
        <v>1851</v>
      </c>
      <c r="X2189" s="1">
        <v>46203.865543981483</v>
      </c>
    </row>
    <row r="2190" spans="1:24">
      <c r="A2190">
        <v>2101</v>
      </c>
      <c r="B2190" t="s">
        <v>1859</v>
      </c>
      <c r="C2190" t="s">
        <v>1860</v>
      </c>
      <c r="D2190">
        <v>2611705</v>
      </c>
      <c r="E2190" t="s">
        <v>1885</v>
      </c>
      <c r="F2190">
        <v>1</v>
      </c>
      <c r="G2190" t="s">
        <v>690</v>
      </c>
      <c r="H2190" t="s">
        <v>3640</v>
      </c>
      <c r="I2190" t="s">
        <v>1887</v>
      </c>
      <c r="J2190">
        <v>1</v>
      </c>
      <c r="K2190" t="s">
        <v>1888</v>
      </c>
      <c r="L2190" s="1">
        <v>46203.865266203706</v>
      </c>
      <c r="M2190" s="1">
        <v>46203.865590277775</v>
      </c>
      <c r="N2190">
        <v>2890</v>
      </c>
      <c r="O2190" t="s">
        <v>1849</v>
      </c>
      <c r="P2190">
        <v>65</v>
      </c>
      <c r="Q2190">
        <v>6.5</v>
      </c>
      <c r="R2190" t="s">
        <v>6147</v>
      </c>
      <c r="S2190" t="s">
        <v>1851</v>
      </c>
      <c r="T2190" t="s">
        <v>1851</v>
      </c>
      <c r="U2190" t="s">
        <v>6148</v>
      </c>
      <c r="V2190" t="s">
        <v>1851</v>
      </c>
      <c r="W2190" t="s">
        <v>1851</v>
      </c>
      <c r="X2190" s="1">
        <v>46203.865590277775</v>
      </c>
    </row>
    <row r="2191" spans="1:24">
      <c r="A2191">
        <v>2102</v>
      </c>
      <c r="B2191" t="s">
        <v>1859</v>
      </c>
      <c r="C2191" t="s">
        <v>1860</v>
      </c>
      <c r="D2191">
        <v>3149804</v>
      </c>
      <c r="E2191" t="s">
        <v>1885</v>
      </c>
      <c r="F2191">
        <v>1</v>
      </c>
      <c r="G2191" t="s">
        <v>1024</v>
      </c>
      <c r="H2191" t="s">
        <v>3212</v>
      </c>
      <c r="I2191" t="s">
        <v>1887</v>
      </c>
      <c r="J2191">
        <v>1</v>
      </c>
      <c r="K2191" t="s">
        <v>1888</v>
      </c>
      <c r="L2191" s="1">
        <v>46203.865497685183</v>
      </c>
      <c r="M2191" s="1">
        <v>46203.86577546296</v>
      </c>
      <c r="N2191">
        <v>2407</v>
      </c>
      <c r="O2191" t="s">
        <v>1849</v>
      </c>
      <c r="P2191">
        <v>56</v>
      </c>
      <c r="Q2191">
        <v>5.6</v>
      </c>
      <c r="R2191" t="s">
        <v>6149</v>
      </c>
      <c r="S2191" t="s">
        <v>1851</v>
      </c>
      <c r="T2191" t="s">
        <v>1851</v>
      </c>
      <c r="U2191" t="s">
        <v>6150</v>
      </c>
      <c r="V2191" t="s">
        <v>1851</v>
      </c>
      <c r="W2191" t="s">
        <v>1851</v>
      </c>
      <c r="X2191" s="1">
        <v>46203.86577546296</v>
      </c>
    </row>
    <row r="2192" spans="1:24">
      <c r="A2192">
        <v>2103</v>
      </c>
      <c r="B2192" t="s">
        <v>1859</v>
      </c>
      <c r="C2192" t="s">
        <v>1860</v>
      </c>
      <c r="D2192">
        <v>4308904</v>
      </c>
      <c r="E2192" t="s">
        <v>1894</v>
      </c>
      <c r="F2192">
        <v>1</v>
      </c>
      <c r="G2192" t="s">
        <v>1658</v>
      </c>
      <c r="H2192" t="s">
        <v>6151</v>
      </c>
      <c r="I2192" t="s">
        <v>6152</v>
      </c>
      <c r="J2192">
        <v>1</v>
      </c>
      <c r="K2192" t="s">
        <v>6153</v>
      </c>
      <c r="L2192" s="1">
        <v>46203.865694444445</v>
      </c>
      <c r="M2192" s="1">
        <v>46203.86582175926</v>
      </c>
      <c r="N2192">
        <v>1092</v>
      </c>
      <c r="O2192" t="s">
        <v>1849</v>
      </c>
      <c r="P2192">
        <v>83</v>
      </c>
      <c r="Q2192">
        <v>8.3000000000000007</v>
      </c>
      <c r="R2192" t="s">
        <v>1851</v>
      </c>
      <c r="S2192" t="s">
        <v>1851</v>
      </c>
      <c r="T2192" t="s">
        <v>1851</v>
      </c>
      <c r="U2192" t="s">
        <v>6154</v>
      </c>
      <c r="V2192" t="s">
        <v>1851</v>
      </c>
      <c r="W2192" t="s">
        <v>1851</v>
      </c>
      <c r="X2192" s="1">
        <v>46203.86582175926</v>
      </c>
    </row>
    <row r="2193" spans="1:24">
      <c r="A2193">
        <v>2104</v>
      </c>
      <c r="B2193" t="s">
        <v>1859</v>
      </c>
      <c r="C2193" t="s">
        <v>1860</v>
      </c>
      <c r="D2193">
        <v>2611705</v>
      </c>
      <c r="E2193" t="s">
        <v>1894</v>
      </c>
      <c r="F2193">
        <v>1</v>
      </c>
      <c r="G2193" t="s">
        <v>690</v>
      </c>
      <c r="H2193" t="s">
        <v>690</v>
      </c>
      <c r="I2193" t="s">
        <v>3643</v>
      </c>
      <c r="J2193">
        <v>0</v>
      </c>
      <c r="K2193" t="s">
        <v>3644</v>
      </c>
      <c r="L2193" s="1">
        <v>46203.865729166668</v>
      </c>
      <c r="M2193" s="1">
        <v>46203.865856481483</v>
      </c>
      <c r="N2193">
        <v>1027</v>
      </c>
      <c r="O2193" t="s">
        <v>1849</v>
      </c>
      <c r="P2193">
        <v>68</v>
      </c>
      <c r="Q2193">
        <v>6.8</v>
      </c>
      <c r="R2193" t="s">
        <v>1851</v>
      </c>
      <c r="S2193" t="s">
        <v>1851</v>
      </c>
      <c r="T2193" t="s">
        <v>1851</v>
      </c>
      <c r="U2193" t="s">
        <v>6155</v>
      </c>
      <c r="V2193" t="s">
        <v>1851</v>
      </c>
      <c r="W2193" t="s">
        <v>1851</v>
      </c>
      <c r="X2193" s="1">
        <v>46203.865856481483</v>
      </c>
    </row>
    <row r="2194" spans="1:24">
      <c r="A2194">
        <v>2105</v>
      </c>
      <c r="B2194" t="s">
        <v>1859</v>
      </c>
      <c r="C2194" t="s">
        <v>1860</v>
      </c>
      <c r="D2194">
        <v>3149804</v>
      </c>
      <c r="E2194" t="s">
        <v>1894</v>
      </c>
      <c r="F2194">
        <v>1</v>
      </c>
      <c r="G2194" t="s">
        <v>1024</v>
      </c>
      <c r="H2194" t="s">
        <v>3219</v>
      </c>
      <c r="I2194" t="s">
        <v>3220</v>
      </c>
      <c r="J2194">
        <v>1</v>
      </c>
      <c r="K2194" t="s">
        <v>3221</v>
      </c>
      <c r="L2194" s="1">
        <v>46203.865914351853</v>
      </c>
      <c r="M2194" s="1">
        <v>46203.866030092591</v>
      </c>
      <c r="N2194">
        <v>1020</v>
      </c>
      <c r="O2194" t="s">
        <v>1849</v>
      </c>
      <c r="P2194">
        <v>59</v>
      </c>
      <c r="Q2194">
        <v>5.9</v>
      </c>
      <c r="R2194" t="s">
        <v>1851</v>
      </c>
      <c r="S2194" t="s">
        <v>1851</v>
      </c>
      <c r="T2194" t="s">
        <v>1851</v>
      </c>
      <c r="U2194" t="s">
        <v>6156</v>
      </c>
      <c r="V2194" t="s">
        <v>1851</v>
      </c>
      <c r="W2194" t="s">
        <v>1851</v>
      </c>
      <c r="X2194" s="1">
        <v>46203.866030092591</v>
      </c>
    </row>
    <row r="2195" spans="1:24">
      <c r="A2195">
        <v>2106</v>
      </c>
      <c r="B2195" t="s">
        <v>1859</v>
      </c>
      <c r="C2195" t="s">
        <v>1860</v>
      </c>
      <c r="D2195">
        <v>3152131</v>
      </c>
      <c r="E2195" t="s">
        <v>1885</v>
      </c>
      <c r="F2195">
        <v>1</v>
      </c>
      <c r="G2195" t="s">
        <v>1034</v>
      </c>
      <c r="H2195" t="s">
        <v>3223</v>
      </c>
      <c r="I2195" t="s">
        <v>1887</v>
      </c>
      <c r="J2195">
        <v>1</v>
      </c>
      <c r="K2195" t="s">
        <v>1888</v>
      </c>
      <c r="L2195" s="1">
        <v>46203.866087962961</v>
      </c>
      <c r="M2195" s="1">
        <v>46203.866226851853</v>
      </c>
      <c r="N2195">
        <v>1258</v>
      </c>
      <c r="O2195" t="s">
        <v>1849</v>
      </c>
      <c r="P2195">
        <v>92</v>
      </c>
      <c r="Q2195">
        <v>9.1999999999999993</v>
      </c>
      <c r="R2195" t="s">
        <v>6157</v>
      </c>
      <c r="S2195" t="s">
        <v>1851</v>
      </c>
      <c r="T2195" t="s">
        <v>1851</v>
      </c>
      <c r="U2195" t="s">
        <v>6158</v>
      </c>
      <c r="V2195" t="s">
        <v>1851</v>
      </c>
      <c r="W2195" t="s">
        <v>1851</v>
      </c>
      <c r="X2195" s="1">
        <v>46203.866226851853</v>
      </c>
    </row>
    <row r="2196" spans="1:24">
      <c r="A2196">
        <v>2107</v>
      </c>
      <c r="B2196" t="s">
        <v>1859</v>
      </c>
      <c r="C2196" t="s">
        <v>1860</v>
      </c>
      <c r="D2196">
        <v>2613701</v>
      </c>
      <c r="E2196" t="s">
        <v>1885</v>
      </c>
      <c r="F2196">
        <v>1</v>
      </c>
      <c r="G2196" t="s">
        <v>601</v>
      </c>
      <c r="H2196" t="s">
        <v>3684</v>
      </c>
      <c r="I2196" t="s">
        <v>1887</v>
      </c>
      <c r="J2196">
        <v>1</v>
      </c>
      <c r="K2196" t="s">
        <v>1888</v>
      </c>
      <c r="L2196" s="1">
        <v>46203.865914351853</v>
      </c>
      <c r="M2196" s="1">
        <v>46203.866365740738</v>
      </c>
      <c r="N2196">
        <v>3864</v>
      </c>
      <c r="O2196" t="s">
        <v>1849</v>
      </c>
      <c r="P2196">
        <v>55</v>
      </c>
      <c r="Q2196">
        <v>5.5</v>
      </c>
      <c r="R2196" t="s">
        <v>6159</v>
      </c>
      <c r="S2196" t="s">
        <v>1851</v>
      </c>
      <c r="T2196" t="s">
        <v>1851</v>
      </c>
      <c r="U2196" t="s">
        <v>6160</v>
      </c>
      <c r="V2196" t="s">
        <v>1851</v>
      </c>
      <c r="W2196" t="s">
        <v>1851</v>
      </c>
      <c r="X2196" s="1">
        <v>46203.866365740738</v>
      </c>
    </row>
    <row r="2197" spans="1:24">
      <c r="A2197">
        <v>2108</v>
      </c>
      <c r="B2197" t="s">
        <v>1859</v>
      </c>
      <c r="C2197" t="s">
        <v>1860</v>
      </c>
      <c r="D2197">
        <v>3152131</v>
      </c>
      <c r="E2197" t="s">
        <v>1894</v>
      </c>
      <c r="F2197">
        <v>1</v>
      </c>
      <c r="G2197" t="s">
        <v>1034</v>
      </c>
      <c r="H2197" t="s">
        <v>1034</v>
      </c>
      <c r="I2197" t="s">
        <v>3229</v>
      </c>
      <c r="J2197">
        <v>0</v>
      </c>
      <c r="K2197" t="s">
        <v>3230</v>
      </c>
      <c r="L2197" s="1">
        <v>46203.866377314815</v>
      </c>
      <c r="M2197" s="1">
        <v>46203.866446759261</v>
      </c>
      <c r="N2197">
        <v>579</v>
      </c>
      <c r="O2197" t="s">
        <v>1849</v>
      </c>
      <c r="P2197">
        <v>85</v>
      </c>
      <c r="Q2197">
        <v>8.5</v>
      </c>
      <c r="R2197" t="s">
        <v>1851</v>
      </c>
      <c r="S2197" t="s">
        <v>1851</v>
      </c>
      <c r="T2197" t="s">
        <v>1851</v>
      </c>
      <c r="U2197" t="s">
        <v>6161</v>
      </c>
      <c r="V2197" t="s">
        <v>1851</v>
      </c>
      <c r="W2197" t="s">
        <v>1851</v>
      </c>
      <c r="X2197" s="1">
        <v>46203.866446759261</v>
      </c>
    </row>
    <row r="2198" spans="1:24">
      <c r="A2198">
        <v>2109</v>
      </c>
      <c r="B2198" t="s">
        <v>1859</v>
      </c>
      <c r="C2198" t="s">
        <v>1860</v>
      </c>
      <c r="D2198">
        <v>4309050</v>
      </c>
      <c r="E2198" t="s">
        <v>1885</v>
      </c>
      <c r="F2198">
        <v>1</v>
      </c>
      <c r="G2198" t="s">
        <v>1448</v>
      </c>
      <c r="H2198" t="s">
        <v>3505</v>
      </c>
      <c r="I2198" t="s">
        <v>1887</v>
      </c>
      <c r="J2198">
        <v>1</v>
      </c>
      <c r="K2198" t="s">
        <v>1888</v>
      </c>
      <c r="L2198" s="1">
        <v>46203.865868055553</v>
      </c>
      <c r="M2198" s="1">
        <v>46203.866562499999</v>
      </c>
      <c r="N2198">
        <v>6050</v>
      </c>
      <c r="O2198" t="s">
        <v>1849</v>
      </c>
      <c r="P2198">
        <v>66</v>
      </c>
      <c r="Q2198">
        <v>6.6</v>
      </c>
      <c r="R2198" t="s">
        <v>6162</v>
      </c>
      <c r="S2198" t="s">
        <v>1851</v>
      </c>
      <c r="T2198" t="s">
        <v>1851</v>
      </c>
      <c r="U2198" t="s">
        <v>6163</v>
      </c>
      <c r="V2198" t="s">
        <v>1851</v>
      </c>
      <c r="W2198" t="s">
        <v>1851</v>
      </c>
      <c r="X2198" s="1">
        <v>46203.866562499999</v>
      </c>
    </row>
    <row r="2199" spans="1:24">
      <c r="A2199">
        <v>2110</v>
      </c>
      <c r="B2199" t="s">
        <v>1859</v>
      </c>
      <c r="C2199" t="s">
        <v>1860</v>
      </c>
      <c r="D2199">
        <v>3154101</v>
      </c>
      <c r="E2199" t="s">
        <v>1885</v>
      </c>
      <c r="F2199">
        <v>1</v>
      </c>
      <c r="G2199" t="s">
        <v>1169</v>
      </c>
      <c r="H2199" t="s">
        <v>3235</v>
      </c>
      <c r="I2199" t="s">
        <v>1887</v>
      </c>
      <c r="J2199">
        <v>1</v>
      </c>
      <c r="K2199" t="s">
        <v>1888</v>
      </c>
      <c r="L2199" s="1">
        <v>46203.866493055553</v>
      </c>
      <c r="M2199" s="1">
        <v>46203.866643518515</v>
      </c>
      <c r="N2199">
        <v>1328</v>
      </c>
      <c r="O2199" t="s">
        <v>1849</v>
      </c>
      <c r="P2199">
        <v>60</v>
      </c>
      <c r="Q2199">
        <v>6</v>
      </c>
      <c r="R2199" t="s">
        <v>6164</v>
      </c>
      <c r="S2199" t="s">
        <v>1851</v>
      </c>
      <c r="T2199" t="s">
        <v>1851</v>
      </c>
      <c r="U2199" t="s">
        <v>6165</v>
      </c>
      <c r="V2199" t="s">
        <v>1851</v>
      </c>
      <c r="W2199" t="s">
        <v>1851</v>
      </c>
      <c r="X2199" s="1">
        <v>46203.866643518515</v>
      </c>
    </row>
    <row r="2200" spans="1:24">
      <c r="A2200">
        <v>2111</v>
      </c>
      <c r="B2200" t="s">
        <v>1859</v>
      </c>
      <c r="C2200" t="s">
        <v>1860</v>
      </c>
      <c r="D2200">
        <v>2613701</v>
      </c>
      <c r="E2200" t="s">
        <v>1894</v>
      </c>
      <c r="F2200">
        <v>1</v>
      </c>
      <c r="G2200" t="s">
        <v>601</v>
      </c>
      <c r="H2200" t="s">
        <v>601</v>
      </c>
      <c r="I2200" t="s">
        <v>3703</v>
      </c>
      <c r="J2200">
        <v>0</v>
      </c>
      <c r="K2200" t="s">
        <v>3704</v>
      </c>
      <c r="L2200" s="1">
        <v>46203.866493055553</v>
      </c>
      <c r="M2200" s="1">
        <v>46203.866655092592</v>
      </c>
      <c r="N2200">
        <v>1427</v>
      </c>
      <c r="O2200" t="s">
        <v>1849</v>
      </c>
      <c r="P2200">
        <v>57</v>
      </c>
      <c r="Q2200">
        <v>5.7</v>
      </c>
      <c r="R2200" t="s">
        <v>1851</v>
      </c>
      <c r="S2200" t="s">
        <v>1851</v>
      </c>
      <c r="T2200" t="s">
        <v>1851</v>
      </c>
      <c r="U2200" t="s">
        <v>6166</v>
      </c>
      <c r="V2200" t="s">
        <v>1851</v>
      </c>
      <c r="W2200" t="s">
        <v>1851</v>
      </c>
      <c r="X2200" s="1">
        <v>46203.866655092592</v>
      </c>
    </row>
    <row r="2201" spans="1:24">
      <c r="A2201">
        <v>2112</v>
      </c>
      <c r="B2201" t="s">
        <v>1859</v>
      </c>
      <c r="C2201" t="s">
        <v>1860</v>
      </c>
      <c r="D2201">
        <v>3154101</v>
      </c>
      <c r="E2201" t="s">
        <v>1894</v>
      </c>
      <c r="F2201">
        <v>1</v>
      </c>
      <c r="G2201" t="s">
        <v>1169</v>
      </c>
      <c r="H2201" t="s">
        <v>1169</v>
      </c>
      <c r="I2201" t="s">
        <v>3241</v>
      </c>
      <c r="J2201">
        <v>0</v>
      </c>
      <c r="K2201" t="s">
        <v>3242</v>
      </c>
      <c r="L2201" s="1">
        <v>46203.866782407407</v>
      </c>
      <c r="M2201" s="1">
        <v>46203.866898148146</v>
      </c>
      <c r="N2201">
        <v>986</v>
      </c>
      <c r="O2201" t="s">
        <v>1849</v>
      </c>
      <c r="P2201">
        <v>64</v>
      </c>
      <c r="Q2201">
        <v>6.4</v>
      </c>
      <c r="R2201" t="s">
        <v>1851</v>
      </c>
      <c r="S2201" t="s">
        <v>1851</v>
      </c>
      <c r="T2201" t="s">
        <v>1851</v>
      </c>
      <c r="U2201" t="s">
        <v>6167</v>
      </c>
      <c r="V2201" t="s">
        <v>1851</v>
      </c>
      <c r="W2201" t="s">
        <v>1851</v>
      </c>
      <c r="X2201" s="1">
        <v>46203.866898148146</v>
      </c>
    </row>
    <row r="2202" spans="1:24">
      <c r="A2202">
        <v>2113</v>
      </c>
      <c r="B2202" t="s">
        <v>1859</v>
      </c>
      <c r="C2202" t="s">
        <v>1860</v>
      </c>
      <c r="D2202">
        <v>4309050</v>
      </c>
      <c r="E2202" t="s">
        <v>1894</v>
      </c>
      <c r="F2202">
        <v>1</v>
      </c>
      <c r="G2202" t="s">
        <v>1448</v>
      </c>
      <c r="H2202" t="s">
        <v>1448</v>
      </c>
      <c r="I2202" t="s">
        <v>3511</v>
      </c>
      <c r="J2202">
        <v>0</v>
      </c>
      <c r="K2202" t="s">
        <v>3512</v>
      </c>
      <c r="L2202" s="1">
        <v>46203.866712962961</v>
      </c>
      <c r="M2202" s="1">
        <v>46203.866979166669</v>
      </c>
      <c r="N2202">
        <v>2289</v>
      </c>
      <c r="O2202" t="s">
        <v>1849</v>
      </c>
      <c r="P2202">
        <v>68</v>
      </c>
      <c r="Q2202">
        <v>6.8</v>
      </c>
      <c r="R2202" t="s">
        <v>1851</v>
      </c>
      <c r="S2202" t="s">
        <v>1851</v>
      </c>
      <c r="T2202" t="s">
        <v>1851</v>
      </c>
      <c r="U2202" t="s">
        <v>6168</v>
      </c>
      <c r="V2202" t="s">
        <v>1851</v>
      </c>
      <c r="W2202" t="s">
        <v>1851</v>
      </c>
      <c r="X2202" s="1">
        <v>46203.866979166669</v>
      </c>
    </row>
    <row r="2203" spans="1:24">
      <c r="A2203">
        <v>2114</v>
      </c>
      <c r="B2203" t="s">
        <v>1859</v>
      </c>
      <c r="C2203" t="s">
        <v>1860</v>
      </c>
      <c r="D2203">
        <v>2614006</v>
      </c>
      <c r="E2203" t="s">
        <v>1885</v>
      </c>
      <c r="F2203">
        <v>1</v>
      </c>
      <c r="G2203" t="s">
        <v>233</v>
      </c>
      <c r="H2203" t="s">
        <v>3721</v>
      </c>
      <c r="I2203" t="s">
        <v>1887</v>
      </c>
      <c r="J2203">
        <v>1</v>
      </c>
      <c r="K2203" t="s">
        <v>1888</v>
      </c>
      <c r="L2203" s="1">
        <v>46203.866689814815</v>
      </c>
      <c r="M2203" s="1">
        <v>46203.867013888892</v>
      </c>
      <c r="N2203">
        <v>2704</v>
      </c>
      <c r="O2203" t="s">
        <v>1849</v>
      </c>
      <c r="P2203">
        <v>63</v>
      </c>
      <c r="Q2203">
        <v>6.3</v>
      </c>
      <c r="R2203" t="s">
        <v>6169</v>
      </c>
      <c r="S2203" t="s">
        <v>1851</v>
      </c>
      <c r="T2203" t="s">
        <v>1851</v>
      </c>
      <c r="U2203" t="s">
        <v>6170</v>
      </c>
      <c r="V2203" t="s">
        <v>1851</v>
      </c>
      <c r="W2203" t="s">
        <v>1851</v>
      </c>
      <c r="X2203" s="1">
        <v>46203.867013888892</v>
      </c>
    </row>
    <row r="2204" spans="1:24">
      <c r="A2204">
        <v>2115</v>
      </c>
      <c r="B2204" t="s">
        <v>1859</v>
      </c>
      <c r="C2204" t="s">
        <v>1860</v>
      </c>
      <c r="D2204">
        <v>2614006</v>
      </c>
      <c r="E2204" t="s">
        <v>1894</v>
      </c>
      <c r="F2204">
        <v>1</v>
      </c>
      <c r="G2204" t="s">
        <v>233</v>
      </c>
      <c r="H2204" t="s">
        <v>233</v>
      </c>
      <c r="I2204" t="s">
        <v>3727</v>
      </c>
      <c r="J2204">
        <v>0</v>
      </c>
      <c r="K2204" t="s">
        <v>3728</v>
      </c>
      <c r="L2204" s="1">
        <v>46203.8671412037</v>
      </c>
      <c r="M2204" s="1">
        <v>46203.867245370369</v>
      </c>
      <c r="N2204">
        <v>992</v>
      </c>
      <c r="O2204" t="s">
        <v>1849</v>
      </c>
      <c r="P2204">
        <v>66</v>
      </c>
      <c r="Q2204">
        <v>6.6</v>
      </c>
      <c r="R2204" t="s">
        <v>1851</v>
      </c>
      <c r="S2204" t="s">
        <v>1851</v>
      </c>
      <c r="T2204" t="s">
        <v>1851</v>
      </c>
      <c r="U2204" t="s">
        <v>6171</v>
      </c>
      <c r="V2204" t="s">
        <v>1851</v>
      </c>
      <c r="W2204" t="s">
        <v>1851</v>
      </c>
      <c r="X2204" s="1">
        <v>46203.867245370369</v>
      </c>
    </row>
    <row r="2205" spans="1:24">
      <c r="A2205">
        <v>2116</v>
      </c>
      <c r="B2205" t="s">
        <v>1859</v>
      </c>
      <c r="C2205" t="s">
        <v>1860</v>
      </c>
      <c r="D2205">
        <v>4309506</v>
      </c>
      <c r="E2205" t="s">
        <v>1885</v>
      </c>
      <c r="F2205">
        <v>1</v>
      </c>
      <c r="G2205" t="s">
        <v>1485</v>
      </c>
      <c r="H2205" t="s">
        <v>3526</v>
      </c>
      <c r="I2205" t="s">
        <v>1887</v>
      </c>
      <c r="J2205">
        <v>1</v>
      </c>
      <c r="K2205" t="s">
        <v>1888</v>
      </c>
      <c r="L2205" s="1">
        <v>46203.867025462961</v>
      </c>
      <c r="M2205" s="1">
        <v>46203.867766203701</v>
      </c>
      <c r="N2205">
        <v>6426</v>
      </c>
      <c r="O2205" t="s">
        <v>1849</v>
      </c>
      <c r="P2205">
        <v>36</v>
      </c>
      <c r="Q2205">
        <v>3.6</v>
      </c>
      <c r="R2205" t="s">
        <v>6172</v>
      </c>
      <c r="S2205" t="s">
        <v>1851</v>
      </c>
      <c r="T2205" t="s">
        <v>1851</v>
      </c>
      <c r="U2205" t="s">
        <v>6173</v>
      </c>
      <c r="V2205" t="s">
        <v>1851</v>
      </c>
      <c r="W2205" t="s">
        <v>1851</v>
      </c>
      <c r="X2205" s="1">
        <v>46203.867766203701</v>
      </c>
    </row>
    <row r="2206" spans="1:24">
      <c r="A2206">
        <v>2117</v>
      </c>
      <c r="B2206" t="s">
        <v>1859</v>
      </c>
      <c r="C2206" t="s">
        <v>1860</v>
      </c>
      <c r="D2206">
        <v>3154408</v>
      </c>
      <c r="E2206" t="s">
        <v>1885</v>
      </c>
      <c r="F2206">
        <v>1</v>
      </c>
      <c r="G2206" t="s">
        <v>974</v>
      </c>
      <c r="H2206" t="s">
        <v>3247</v>
      </c>
      <c r="I2206" t="s">
        <v>1887</v>
      </c>
      <c r="J2206">
        <v>1</v>
      </c>
      <c r="K2206" t="s">
        <v>1888</v>
      </c>
      <c r="L2206" s="1">
        <v>46203.866932870369</v>
      </c>
      <c r="M2206" s="1">
        <v>46203.867835648147</v>
      </c>
      <c r="N2206">
        <v>7783</v>
      </c>
      <c r="O2206" t="s">
        <v>1849</v>
      </c>
      <c r="P2206">
        <v>68</v>
      </c>
      <c r="Q2206">
        <v>6.8</v>
      </c>
      <c r="R2206" t="s">
        <v>6174</v>
      </c>
      <c r="S2206" t="s">
        <v>1851</v>
      </c>
      <c r="T2206" t="s">
        <v>1851</v>
      </c>
      <c r="U2206" t="s">
        <v>6175</v>
      </c>
      <c r="V2206" t="s">
        <v>1851</v>
      </c>
      <c r="W2206" t="s">
        <v>1851</v>
      </c>
      <c r="X2206" s="1">
        <v>46203.867835648147</v>
      </c>
    </row>
    <row r="2207" spans="1:24">
      <c r="A2207">
        <v>2118</v>
      </c>
      <c r="B2207" t="s">
        <v>1859</v>
      </c>
      <c r="C2207" t="s">
        <v>1860</v>
      </c>
      <c r="D2207">
        <v>2614501</v>
      </c>
      <c r="E2207" t="s">
        <v>1885</v>
      </c>
      <c r="F2207">
        <v>1</v>
      </c>
      <c r="G2207" t="s">
        <v>740</v>
      </c>
      <c r="H2207" t="s">
        <v>3740</v>
      </c>
      <c r="I2207" t="s">
        <v>1887</v>
      </c>
      <c r="J2207">
        <v>1</v>
      </c>
      <c r="K2207" t="s">
        <v>1888</v>
      </c>
      <c r="L2207" s="1">
        <v>46203.867291666669</v>
      </c>
      <c r="M2207" s="1">
        <v>46203.867835648147</v>
      </c>
      <c r="N2207">
        <v>4724</v>
      </c>
      <c r="O2207" t="s">
        <v>1849</v>
      </c>
      <c r="P2207">
        <v>66</v>
      </c>
      <c r="Q2207">
        <v>6.6</v>
      </c>
      <c r="R2207" t="s">
        <v>6176</v>
      </c>
      <c r="S2207" t="s">
        <v>1851</v>
      </c>
      <c r="T2207" t="s">
        <v>1851</v>
      </c>
      <c r="U2207" t="s">
        <v>6177</v>
      </c>
      <c r="V2207" t="s">
        <v>1851</v>
      </c>
      <c r="W2207" t="s">
        <v>1851</v>
      </c>
      <c r="X2207" s="1">
        <v>46203.867835648147</v>
      </c>
    </row>
    <row r="2208" spans="1:24">
      <c r="A2208">
        <v>2119</v>
      </c>
      <c r="B2208" t="s">
        <v>1859</v>
      </c>
      <c r="C2208" t="s">
        <v>1860</v>
      </c>
      <c r="D2208">
        <v>4309506</v>
      </c>
      <c r="E2208" t="s">
        <v>1894</v>
      </c>
      <c r="F2208">
        <v>1</v>
      </c>
      <c r="G2208" t="s">
        <v>1485</v>
      </c>
      <c r="H2208" t="s">
        <v>1485</v>
      </c>
      <c r="I2208" t="s">
        <v>3532</v>
      </c>
      <c r="J2208">
        <v>0</v>
      </c>
      <c r="K2208" t="s">
        <v>3533</v>
      </c>
      <c r="L2208" s="1">
        <v>46203.86791666667</v>
      </c>
      <c r="M2208" s="1">
        <v>46203.868078703701</v>
      </c>
      <c r="N2208">
        <v>1330</v>
      </c>
      <c r="O2208" t="s">
        <v>1849</v>
      </c>
      <c r="P2208">
        <v>43</v>
      </c>
      <c r="Q2208">
        <v>4.3</v>
      </c>
      <c r="R2208" t="s">
        <v>1851</v>
      </c>
      <c r="S2208" t="s">
        <v>1851</v>
      </c>
      <c r="T2208" t="s">
        <v>1851</v>
      </c>
      <c r="U2208" t="s">
        <v>6178</v>
      </c>
      <c r="V2208" t="s">
        <v>1851</v>
      </c>
      <c r="W2208" t="s">
        <v>1851</v>
      </c>
      <c r="X2208" s="1">
        <v>46203.868078703701</v>
      </c>
    </row>
    <row r="2209" spans="1:24">
      <c r="A2209">
        <v>2120</v>
      </c>
      <c r="B2209" t="s">
        <v>1859</v>
      </c>
      <c r="C2209" t="s">
        <v>1860</v>
      </c>
      <c r="D2209">
        <v>2614501</v>
      </c>
      <c r="E2209" t="s">
        <v>1894</v>
      </c>
      <c r="F2209">
        <v>1</v>
      </c>
      <c r="G2209" t="s">
        <v>740</v>
      </c>
      <c r="H2209" t="s">
        <v>740</v>
      </c>
      <c r="I2209" t="s">
        <v>3743</v>
      </c>
      <c r="J2209">
        <v>0</v>
      </c>
      <c r="K2209" t="s">
        <v>3744</v>
      </c>
      <c r="L2209" s="1">
        <v>46203.867974537039</v>
      </c>
      <c r="M2209" s="1">
        <v>46203.868113425924</v>
      </c>
      <c r="N2209">
        <v>1171</v>
      </c>
      <c r="O2209" t="s">
        <v>1849</v>
      </c>
      <c r="P2209">
        <v>65</v>
      </c>
      <c r="Q2209">
        <v>6.5</v>
      </c>
      <c r="R2209" t="s">
        <v>1851</v>
      </c>
      <c r="S2209" t="s">
        <v>1851</v>
      </c>
      <c r="T2209" t="s">
        <v>1851</v>
      </c>
      <c r="U2209" t="s">
        <v>6179</v>
      </c>
      <c r="V2209" t="s">
        <v>1851</v>
      </c>
      <c r="W2209" t="s">
        <v>1851</v>
      </c>
      <c r="X2209" s="1">
        <v>46203.868113425924</v>
      </c>
    </row>
    <row r="2210" spans="1:24">
      <c r="A2210">
        <v>2121</v>
      </c>
      <c r="B2210" t="s">
        <v>1859</v>
      </c>
      <c r="C2210" t="s">
        <v>1860</v>
      </c>
      <c r="D2210">
        <v>3154408</v>
      </c>
      <c r="E2210" t="s">
        <v>1894</v>
      </c>
      <c r="F2210">
        <v>1</v>
      </c>
      <c r="G2210" t="s">
        <v>974</v>
      </c>
      <c r="H2210" t="s">
        <v>974</v>
      </c>
      <c r="I2210" t="s">
        <v>3256</v>
      </c>
      <c r="J2210">
        <v>0</v>
      </c>
      <c r="K2210" t="s">
        <v>3257</v>
      </c>
      <c r="L2210" s="1">
        <v>46203.867986111109</v>
      </c>
      <c r="M2210" s="1">
        <v>46203.868194444447</v>
      </c>
      <c r="N2210">
        <v>1730</v>
      </c>
      <c r="O2210" t="s">
        <v>1849</v>
      </c>
      <c r="P2210">
        <v>66</v>
      </c>
      <c r="Q2210">
        <v>6.6</v>
      </c>
      <c r="R2210" t="s">
        <v>1851</v>
      </c>
      <c r="S2210" t="s">
        <v>1851</v>
      </c>
      <c r="T2210" t="s">
        <v>1851</v>
      </c>
      <c r="U2210" t="s">
        <v>6180</v>
      </c>
      <c r="V2210" t="s">
        <v>1851</v>
      </c>
      <c r="W2210" t="s">
        <v>1851</v>
      </c>
      <c r="X2210" s="1">
        <v>46203.868194444447</v>
      </c>
    </row>
    <row r="2211" spans="1:24">
      <c r="A2211">
        <v>2122</v>
      </c>
      <c r="B2211" t="s">
        <v>1859</v>
      </c>
      <c r="C2211" t="s">
        <v>1860</v>
      </c>
      <c r="D2211">
        <v>4310108</v>
      </c>
      <c r="E2211" t="s">
        <v>1885</v>
      </c>
      <c r="F2211">
        <v>1</v>
      </c>
      <c r="G2211" t="s">
        <v>1615</v>
      </c>
      <c r="H2211" t="s">
        <v>3538</v>
      </c>
      <c r="I2211" t="s">
        <v>1887</v>
      </c>
      <c r="J2211">
        <v>1</v>
      </c>
      <c r="K2211" t="s">
        <v>1888</v>
      </c>
      <c r="L2211" s="1">
        <v>46203.868113425924</v>
      </c>
      <c r="M2211" s="1">
        <v>46203.868379629632</v>
      </c>
      <c r="N2211">
        <v>2288</v>
      </c>
      <c r="O2211" t="s">
        <v>1849</v>
      </c>
      <c r="P2211">
        <v>87</v>
      </c>
      <c r="Q2211">
        <v>8.6999999999999993</v>
      </c>
      <c r="R2211" t="s">
        <v>6181</v>
      </c>
      <c r="S2211" t="s">
        <v>1851</v>
      </c>
      <c r="T2211" t="s">
        <v>1851</v>
      </c>
      <c r="U2211" t="s">
        <v>6182</v>
      </c>
      <c r="V2211" t="s">
        <v>1851</v>
      </c>
      <c r="W2211" t="s">
        <v>1851</v>
      </c>
      <c r="X2211" s="1">
        <v>46203.868379629632</v>
      </c>
    </row>
    <row r="2212" spans="1:24">
      <c r="A2212">
        <v>2123</v>
      </c>
      <c r="B2212" t="s">
        <v>1859</v>
      </c>
      <c r="C2212" t="s">
        <v>1860</v>
      </c>
      <c r="D2212">
        <v>3155405</v>
      </c>
      <c r="E2212" t="s">
        <v>1885</v>
      </c>
      <c r="F2212">
        <v>1</v>
      </c>
      <c r="G2212" t="s">
        <v>1029</v>
      </c>
      <c r="H2212" t="s">
        <v>3262</v>
      </c>
      <c r="I2212" t="s">
        <v>1887</v>
      </c>
      <c r="J2212">
        <v>1</v>
      </c>
      <c r="K2212" t="s">
        <v>1888</v>
      </c>
      <c r="L2212" s="1">
        <v>46203.868252314816</v>
      </c>
      <c r="M2212" s="1">
        <v>46203.868564814817</v>
      </c>
      <c r="N2212">
        <v>2767</v>
      </c>
      <c r="O2212" t="s">
        <v>1849</v>
      </c>
      <c r="P2212">
        <v>60</v>
      </c>
      <c r="Q2212">
        <v>6</v>
      </c>
      <c r="R2212" t="s">
        <v>6183</v>
      </c>
      <c r="S2212" t="s">
        <v>1851</v>
      </c>
      <c r="T2212" t="s">
        <v>1851</v>
      </c>
      <c r="U2212" t="s">
        <v>6184</v>
      </c>
      <c r="V2212" t="s">
        <v>1851</v>
      </c>
      <c r="W2212" t="s">
        <v>1851</v>
      </c>
      <c r="X2212" s="1">
        <v>46203.868564814817</v>
      </c>
    </row>
    <row r="2213" spans="1:24">
      <c r="A2213">
        <v>2124</v>
      </c>
      <c r="B2213" t="s">
        <v>1859</v>
      </c>
      <c r="C2213" t="s">
        <v>1860</v>
      </c>
      <c r="D2213">
        <v>2201507</v>
      </c>
      <c r="E2213" t="s">
        <v>1885</v>
      </c>
      <c r="F2213">
        <v>1</v>
      </c>
      <c r="G2213" t="s">
        <v>546</v>
      </c>
      <c r="H2213" t="s">
        <v>3756</v>
      </c>
      <c r="I2213" t="s">
        <v>1887</v>
      </c>
      <c r="J2213">
        <v>1</v>
      </c>
      <c r="K2213" t="s">
        <v>1888</v>
      </c>
      <c r="L2213" s="1">
        <v>46203.86818287037</v>
      </c>
      <c r="M2213" s="1">
        <v>46203.868564814817</v>
      </c>
      <c r="N2213">
        <v>3322</v>
      </c>
      <c r="O2213" t="s">
        <v>1849</v>
      </c>
      <c r="P2213">
        <v>73</v>
      </c>
      <c r="Q2213">
        <v>7.3</v>
      </c>
      <c r="R2213" t="s">
        <v>6185</v>
      </c>
      <c r="S2213" t="s">
        <v>1851</v>
      </c>
      <c r="T2213" t="s">
        <v>1851</v>
      </c>
      <c r="U2213" t="s">
        <v>6186</v>
      </c>
      <c r="V2213" t="s">
        <v>1851</v>
      </c>
      <c r="W2213" t="s">
        <v>1851</v>
      </c>
      <c r="X2213" s="1">
        <v>46203.868564814817</v>
      </c>
    </row>
    <row r="2214" spans="1:24">
      <c r="A2214">
        <v>2125</v>
      </c>
      <c r="B2214" t="s">
        <v>1859</v>
      </c>
      <c r="C2214" t="s">
        <v>1860</v>
      </c>
      <c r="D2214">
        <v>4310108</v>
      </c>
      <c r="E2214" t="s">
        <v>1894</v>
      </c>
      <c r="F2214">
        <v>1</v>
      </c>
      <c r="G2214" t="s">
        <v>1615</v>
      </c>
      <c r="H2214" t="s">
        <v>1615</v>
      </c>
      <c r="I2214" t="s">
        <v>3544</v>
      </c>
      <c r="J2214">
        <v>0</v>
      </c>
      <c r="K2214" t="s">
        <v>3545</v>
      </c>
      <c r="L2214" s="1">
        <v>46203.868506944447</v>
      </c>
      <c r="M2214" s="1">
        <v>46203.868611111109</v>
      </c>
      <c r="N2214">
        <v>895</v>
      </c>
      <c r="O2214" t="s">
        <v>1849</v>
      </c>
      <c r="P2214">
        <v>83</v>
      </c>
      <c r="Q2214">
        <v>8.3000000000000007</v>
      </c>
      <c r="R2214" t="s">
        <v>1851</v>
      </c>
      <c r="S2214" t="s">
        <v>1851</v>
      </c>
      <c r="T2214" t="s">
        <v>1851</v>
      </c>
      <c r="U2214" t="s">
        <v>6187</v>
      </c>
      <c r="V2214" t="s">
        <v>1851</v>
      </c>
      <c r="W2214" t="s">
        <v>1851</v>
      </c>
      <c r="X2214" s="1">
        <v>46203.868611111109</v>
      </c>
    </row>
    <row r="2215" spans="1:24">
      <c r="A2215">
        <v>2126</v>
      </c>
      <c r="B2215" t="s">
        <v>1859</v>
      </c>
      <c r="C2215" t="s">
        <v>1860</v>
      </c>
      <c r="D2215">
        <v>3155405</v>
      </c>
      <c r="E2215" t="s">
        <v>1894</v>
      </c>
      <c r="F2215">
        <v>1</v>
      </c>
      <c r="G2215" t="s">
        <v>1029</v>
      </c>
      <c r="H2215" t="s">
        <v>3265</v>
      </c>
      <c r="I2215" t="s">
        <v>3266</v>
      </c>
      <c r="J2215">
        <v>1</v>
      </c>
      <c r="K2215" t="s">
        <v>3267</v>
      </c>
      <c r="L2215" s="1">
        <v>46203.868703703702</v>
      </c>
      <c r="M2215" s="1">
        <v>46203.868796296294</v>
      </c>
      <c r="N2215">
        <v>755</v>
      </c>
      <c r="O2215" t="s">
        <v>1849</v>
      </c>
      <c r="P2215">
        <v>67</v>
      </c>
      <c r="Q2215">
        <v>6.7</v>
      </c>
      <c r="R2215" t="s">
        <v>1851</v>
      </c>
      <c r="S2215" t="s">
        <v>1851</v>
      </c>
      <c r="T2215" t="s">
        <v>1851</v>
      </c>
      <c r="U2215" t="s">
        <v>6188</v>
      </c>
      <c r="V2215" t="s">
        <v>1851</v>
      </c>
      <c r="W2215" t="s">
        <v>1851</v>
      </c>
      <c r="X2215" s="1">
        <v>46203.868796296294</v>
      </c>
    </row>
    <row r="2216" spans="1:24">
      <c r="A2216">
        <v>2127</v>
      </c>
      <c r="B2216" t="s">
        <v>1859</v>
      </c>
      <c r="C2216" t="s">
        <v>1860</v>
      </c>
      <c r="D2216">
        <v>2201507</v>
      </c>
      <c r="E2216" t="s">
        <v>1894</v>
      </c>
      <c r="F2216">
        <v>1</v>
      </c>
      <c r="G2216" t="s">
        <v>546</v>
      </c>
      <c r="H2216" t="s">
        <v>3765</v>
      </c>
      <c r="I2216" t="s">
        <v>3766</v>
      </c>
      <c r="J2216">
        <v>1</v>
      </c>
      <c r="K2216" t="s">
        <v>3767</v>
      </c>
      <c r="L2216" s="1">
        <v>46203.868692129632</v>
      </c>
      <c r="M2216" s="1">
        <v>46203.868877314817</v>
      </c>
      <c r="N2216">
        <v>1508</v>
      </c>
      <c r="O2216" t="s">
        <v>1849</v>
      </c>
      <c r="P2216">
        <v>70</v>
      </c>
      <c r="Q2216">
        <v>7</v>
      </c>
      <c r="R2216" t="s">
        <v>1851</v>
      </c>
      <c r="S2216" t="s">
        <v>1851</v>
      </c>
      <c r="T2216" t="s">
        <v>1851</v>
      </c>
      <c r="U2216" t="s">
        <v>6189</v>
      </c>
      <c r="V2216" t="s">
        <v>1851</v>
      </c>
      <c r="W2216" t="s">
        <v>1851</v>
      </c>
      <c r="X2216" s="1">
        <v>46203.868877314817</v>
      </c>
    </row>
    <row r="2217" spans="1:24">
      <c r="A2217">
        <v>2128</v>
      </c>
      <c r="B2217" t="s">
        <v>1859</v>
      </c>
      <c r="C2217" t="s">
        <v>1860</v>
      </c>
      <c r="D2217">
        <v>4310579</v>
      </c>
      <c r="E2217" t="s">
        <v>1885</v>
      </c>
      <c r="F2217">
        <v>1</v>
      </c>
      <c r="G2217" t="s">
        <v>1605</v>
      </c>
      <c r="H2217" t="s">
        <v>3553</v>
      </c>
      <c r="I2217" t="s">
        <v>1887</v>
      </c>
      <c r="J2217">
        <v>1</v>
      </c>
      <c r="K2217" t="s">
        <v>1888</v>
      </c>
      <c r="L2217" s="1">
        <v>46203.868645833332</v>
      </c>
      <c r="M2217" s="1">
        <v>46203.868923611109</v>
      </c>
      <c r="N2217">
        <v>2374</v>
      </c>
      <c r="O2217" t="s">
        <v>1849</v>
      </c>
      <c r="P2217">
        <v>52</v>
      </c>
      <c r="Q2217">
        <v>5.2</v>
      </c>
      <c r="R2217" t="s">
        <v>6190</v>
      </c>
      <c r="S2217" t="s">
        <v>1851</v>
      </c>
      <c r="T2217" t="s">
        <v>1851</v>
      </c>
      <c r="U2217" t="s">
        <v>6191</v>
      </c>
      <c r="V2217" t="s">
        <v>1851</v>
      </c>
      <c r="W2217" t="s">
        <v>1851</v>
      </c>
      <c r="X2217" s="1">
        <v>46203.868923611109</v>
      </c>
    </row>
    <row r="2218" spans="1:24">
      <c r="A2218">
        <v>2129</v>
      </c>
      <c r="B2218" t="s">
        <v>1859</v>
      </c>
      <c r="C2218" t="s">
        <v>1860</v>
      </c>
      <c r="D2218">
        <v>4310579</v>
      </c>
      <c r="E2218" t="s">
        <v>1894</v>
      </c>
      <c r="F2218">
        <v>1</v>
      </c>
      <c r="G2218" t="s">
        <v>1605</v>
      </c>
      <c r="H2218" t="s">
        <v>1605</v>
      </c>
      <c r="I2218" t="s">
        <v>3560</v>
      </c>
      <c r="J2218">
        <v>0</v>
      </c>
      <c r="K2218" t="s">
        <v>3561</v>
      </c>
      <c r="L2218" s="1">
        <v>46203.869062500002</v>
      </c>
      <c r="M2218" s="1">
        <v>46203.869201388887</v>
      </c>
      <c r="N2218">
        <v>1228</v>
      </c>
      <c r="O2218" t="s">
        <v>1849</v>
      </c>
      <c r="P2218">
        <v>53</v>
      </c>
      <c r="Q2218">
        <v>5.3</v>
      </c>
      <c r="R2218" t="s">
        <v>1851</v>
      </c>
      <c r="S2218" t="s">
        <v>1851</v>
      </c>
      <c r="T2218" t="s">
        <v>1851</v>
      </c>
      <c r="U2218" t="s">
        <v>6192</v>
      </c>
      <c r="V2218" t="s">
        <v>1851</v>
      </c>
      <c r="W2218" t="s">
        <v>1851</v>
      </c>
      <c r="X2218" s="1">
        <v>46203.869201388887</v>
      </c>
    </row>
    <row r="2219" spans="1:24">
      <c r="A2219">
        <v>2130</v>
      </c>
      <c r="B2219" t="s">
        <v>1859</v>
      </c>
      <c r="C2219" t="s">
        <v>1860</v>
      </c>
      <c r="D2219">
        <v>4311254</v>
      </c>
      <c r="E2219" t="s">
        <v>1885</v>
      </c>
      <c r="F2219">
        <v>1</v>
      </c>
      <c r="G2219" t="s">
        <v>1782</v>
      </c>
      <c r="H2219" t="s">
        <v>3563</v>
      </c>
      <c r="I2219" t="s">
        <v>1887</v>
      </c>
      <c r="J2219">
        <v>1</v>
      </c>
      <c r="K2219" t="s">
        <v>1888</v>
      </c>
      <c r="L2219" s="1">
        <v>46203.869247685187</v>
      </c>
      <c r="M2219" s="1">
        <v>46203.869479166664</v>
      </c>
      <c r="N2219">
        <v>1953</v>
      </c>
      <c r="O2219" t="s">
        <v>1849</v>
      </c>
      <c r="P2219">
        <v>54</v>
      </c>
      <c r="Q2219">
        <v>5.4</v>
      </c>
      <c r="R2219" t="s">
        <v>6193</v>
      </c>
      <c r="S2219" t="s">
        <v>1851</v>
      </c>
      <c r="T2219" t="s">
        <v>1851</v>
      </c>
      <c r="U2219" t="s">
        <v>6194</v>
      </c>
      <c r="V2219" t="s">
        <v>1851</v>
      </c>
      <c r="W2219" t="s">
        <v>1851</v>
      </c>
      <c r="X2219" s="1">
        <v>46203.869479166664</v>
      </c>
    </row>
    <row r="2220" spans="1:24">
      <c r="A2220">
        <v>2131</v>
      </c>
      <c r="B2220" t="s">
        <v>1859</v>
      </c>
      <c r="C2220" t="s">
        <v>1860</v>
      </c>
      <c r="D2220">
        <v>4311254</v>
      </c>
      <c r="E2220" t="s">
        <v>1894</v>
      </c>
      <c r="F2220">
        <v>1</v>
      </c>
      <c r="G2220" t="s">
        <v>1782</v>
      </c>
      <c r="H2220" t="s">
        <v>1782</v>
      </c>
      <c r="I2220" t="s">
        <v>3566</v>
      </c>
      <c r="J2220">
        <v>0</v>
      </c>
      <c r="K2220" t="s">
        <v>3567</v>
      </c>
      <c r="L2220" s="1">
        <v>46203.869629629633</v>
      </c>
      <c r="M2220" s="1">
        <v>46203.869733796295</v>
      </c>
      <c r="N2220">
        <v>955</v>
      </c>
      <c r="O2220" t="s">
        <v>1849</v>
      </c>
      <c r="P2220">
        <v>56</v>
      </c>
      <c r="Q2220">
        <v>5.6</v>
      </c>
      <c r="R2220" t="s">
        <v>1851</v>
      </c>
      <c r="S2220" t="s">
        <v>1851</v>
      </c>
      <c r="T2220" t="s">
        <v>1851</v>
      </c>
      <c r="U2220" t="s">
        <v>6195</v>
      </c>
      <c r="V2220" t="s">
        <v>1851</v>
      </c>
      <c r="W2220" t="s">
        <v>1851</v>
      </c>
      <c r="X2220" s="1">
        <v>46203.869733796295</v>
      </c>
    </row>
    <row r="2221" spans="1:24">
      <c r="A2221">
        <v>2132</v>
      </c>
      <c r="B2221" t="s">
        <v>1859</v>
      </c>
      <c r="C2221" t="s">
        <v>1860</v>
      </c>
      <c r="D2221">
        <v>3156502</v>
      </c>
      <c r="E2221" t="s">
        <v>1885</v>
      </c>
      <c r="F2221">
        <v>1</v>
      </c>
      <c r="G2221" t="s">
        <v>1019</v>
      </c>
      <c r="H2221" t="s">
        <v>3270</v>
      </c>
      <c r="I2221" t="s">
        <v>1887</v>
      </c>
      <c r="J2221">
        <v>1</v>
      </c>
      <c r="K2221" t="s">
        <v>1888</v>
      </c>
      <c r="L2221" s="1">
        <v>46203.868831018517</v>
      </c>
      <c r="M2221" s="1">
        <v>46203.869988425926</v>
      </c>
      <c r="N2221">
        <v>9954</v>
      </c>
      <c r="O2221" t="s">
        <v>1849</v>
      </c>
      <c r="P2221">
        <v>61</v>
      </c>
      <c r="Q2221">
        <v>6.1</v>
      </c>
      <c r="R2221" t="s">
        <v>6196</v>
      </c>
      <c r="S2221" t="s">
        <v>1851</v>
      </c>
      <c r="T2221" t="s">
        <v>1851</v>
      </c>
      <c r="U2221" t="s">
        <v>6197</v>
      </c>
      <c r="V2221" t="s">
        <v>1851</v>
      </c>
      <c r="W2221" t="s">
        <v>1851</v>
      </c>
      <c r="X2221" s="1">
        <v>46203.869988425926</v>
      </c>
    </row>
    <row r="2222" spans="1:24">
      <c r="A2222">
        <v>2133</v>
      </c>
      <c r="B2222" t="s">
        <v>1859</v>
      </c>
      <c r="C2222" t="s">
        <v>1860</v>
      </c>
      <c r="D2222">
        <v>4312658</v>
      </c>
      <c r="E2222" t="s">
        <v>1885</v>
      </c>
      <c r="F2222">
        <v>1</v>
      </c>
      <c r="G2222" t="s">
        <v>1683</v>
      </c>
      <c r="H2222" t="s">
        <v>3569</v>
      </c>
      <c r="I2222" t="s">
        <v>1887</v>
      </c>
      <c r="J2222">
        <v>1</v>
      </c>
      <c r="K2222" t="s">
        <v>1888</v>
      </c>
      <c r="L2222" s="1">
        <v>46203.869780092595</v>
      </c>
      <c r="M2222" s="1">
        <v>46203.870011574072</v>
      </c>
      <c r="N2222">
        <v>2015</v>
      </c>
      <c r="O2222" t="s">
        <v>1849</v>
      </c>
      <c r="P2222">
        <v>76</v>
      </c>
      <c r="Q2222">
        <v>7.6</v>
      </c>
      <c r="R2222" t="s">
        <v>6198</v>
      </c>
      <c r="S2222" t="s">
        <v>1851</v>
      </c>
      <c r="T2222" t="s">
        <v>1851</v>
      </c>
      <c r="U2222" t="s">
        <v>6199</v>
      </c>
      <c r="V2222" t="s">
        <v>1851</v>
      </c>
      <c r="W2222" t="s">
        <v>1851</v>
      </c>
      <c r="X2222" s="1">
        <v>46203.870011574072</v>
      </c>
    </row>
    <row r="2223" spans="1:24">
      <c r="A2223">
        <v>2134</v>
      </c>
      <c r="B2223" t="s">
        <v>1859</v>
      </c>
      <c r="C2223" t="s">
        <v>1860</v>
      </c>
      <c r="D2223">
        <v>2202901</v>
      </c>
      <c r="E2223" t="s">
        <v>1885</v>
      </c>
      <c r="F2223">
        <v>1</v>
      </c>
      <c r="G2223" t="s">
        <v>340</v>
      </c>
      <c r="H2223" t="s">
        <v>3775</v>
      </c>
      <c r="I2223" t="s">
        <v>1887</v>
      </c>
      <c r="J2223">
        <v>1</v>
      </c>
      <c r="K2223" t="s">
        <v>1888</v>
      </c>
      <c r="L2223" s="1">
        <v>46203.86891203704</v>
      </c>
      <c r="M2223" s="1">
        <v>46203.870150462964</v>
      </c>
      <c r="N2223">
        <v>10615</v>
      </c>
      <c r="O2223" t="s">
        <v>1849</v>
      </c>
      <c r="P2223">
        <v>66</v>
      </c>
      <c r="Q2223">
        <v>6.6</v>
      </c>
      <c r="R2223" t="s">
        <v>6200</v>
      </c>
      <c r="S2223" t="s">
        <v>1851</v>
      </c>
      <c r="T2223" t="s">
        <v>1851</v>
      </c>
      <c r="U2223" t="s">
        <v>6201</v>
      </c>
      <c r="V2223" t="s">
        <v>1851</v>
      </c>
      <c r="W2223" t="s">
        <v>1851</v>
      </c>
      <c r="X2223" s="1">
        <v>46203.870150462964</v>
      </c>
    </row>
    <row r="2224" spans="1:24">
      <c r="A2224">
        <v>2135</v>
      </c>
      <c r="B2224" t="s">
        <v>1859</v>
      </c>
      <c r="C2224" t="s">
        <v>1860</v>
      </c>
      <c r="D2224">
        <v>3156502</v>
      </c>
      <c r="E2224" t="s">
        <v>1894</v>
      </c>
      <c r="F2224">
        <v>1</v>
      </c>
      <c r="G2224" t="s">
        <v>1019</v>
      </c>
      <c r="H2224" t="s">
        <v>3297</v>
      </c>
      <c r="I2224" t="s">
        <v>3298</v>
      </c>
      <c r="J2224">
        <v>1</v>
      </c>
      <c r="K2224" t="s">
        <v>3299</v>
      </c>
      <c r="L2224" s="1">
        <v>46203.870138888888</v>
      </c>
      <c r="M2224" s="1">
        <v>46203.870289351849</v>
      </c>
      <c r="N2224">
        <v>1346</v>
      </c>
      <c r="O2224" t="s">
        <v>1849</v>
      </c>
      <c r="P2224">
        <v>68</v>
      </c>
      <c r="Q2224">
        <v>6.8</v>
      </c>
      <c r="R2224" t="s">
        <v>1851</v>
      </c>
      <c r="S2224" t="s">
        <v>1851</v>
      </c>
      <c r="T2224" t="s">
        <v>1851</v>
      </c>
      <c r="U2224" t="s">
        <v>6202</v>
      </c>
      <c r="V2224" t="s">
        <v>1851</v>
      </c>
      <c r="W2224" t="s">
        <v>1851</v>
      </c>
      <c r="X2224" s="1">
        <v>46203.870289351849</v>
      </c>
    </row>
    <row r="2225" spans="1:24">
      <c r="A2225">
        <v>2136</v>
      </c>
      <c r="B2225" t="s">
        <v>1859</v>
      </c>
      <c r="C2225" t="s">
        <v>1860</v>
      </c>
      <c r="D2225">
        <v>4312658</v>
      </c>
      <c r="E2225" t="s">
        <v>1894</v>
      </c>
      <c r="F2225">
        <v>1</v>
      </c>
      <c r="G2225" t="s">
        <v>1683</v>
      </c>
      <c r="H2225" t="s">
        <v>3575</v>
      </c>
      <c r="I2225" t="s">
        <v>3576</v>
      </c>
      <c r="J2225">
        <v>1</v>
      </c>
      <c r="K2225" t="s">
        <v>3577</v>
      </c>
      <c r="L2225" s="1">
        <v>46203.870162037034</v>
      </c>
      <c r="M2225" s="1">
        <v>46203.870324074072</v>
      </c>
      <c r="N2225">
        <v>1449</v>
      </c>
      <c r="O2225" t="s">
        <v>1849</v>
      </c>
      <c r="P2225">
        <v>77</v>
      </c>
      <c r="Q2225">
        <v>7.7</v>
      </c>
      <c r="R2225" t="s">
        <v>1851</v>
      </c>
      <c r="S2225" t="s">
        <v>1851</v>
      </c>
      <c r="T2225" t="s">
        <v>1851</v>
      </c>
      <c r="U2225" t="s">
        <v>6203</v>
      </c>
      <c r="V2225" t="s">
        <v>1851</v>
      </c>
      <c r="W2225" t="s">
        <v>1851</v>
      </c>
      <c r="X2225" s="1">
        <v>46203.870324074072</v>
      </c>
    </row>
    <row r="2226" spans="1:24">
      <c r="A2226">
        <v>2137</v>
      </c>
      <c r="B2226" t="s">
        <v>1859</v>
      </c>
      <c r="C2226" t="s">
        <v>1860</v>
      </c>
      <c r="D2226">
        <v>4312906</v>
      </c>
      <c r="E2226" t="s">
        <v>1885</v>
      </c>
      <c r="F2226">
        <v>1</v>
      </c>
      <c r="G2226" t="s">
        <v>1570</v>
      </c>
      <c r="H2226" t="s">
        <v>3583</v>
      </c>
      <c r="I2226" t="s">
        <v>1887</v>
      </c>
      <c r="J2226">
        <v>1</v>
      </c>
      <c r="K2226" t="s">
        <v>1888</v>
      </c>
      <c r="L2226" s="1">
        <v>46203.870370370372</v>
      </c>
      <c r="M2226" s="1">
        <v>46203.870509259257</v>
      </c>
      <c r="N2226">
        <v>1244</v>
      </c>
      <c r="O2226" t="s">
        <v>1849</v>
      </c>
      <c r="P2226">
        <v>92</v>
      </c>
      <c r="Q2226">
        <v>9.1999999999999993</v>
      </c>
      <c r="R2226" t="s">
        <v>6204</v>
      </c>
      <c r="S2226" t="s">
        <v>1851</v>
      </c>
      <c r="T2226" t="s">
        <v>1851</v>
      </c>
      <c r="U2226" t="s">
        <v>6205</v>
      </c>
      <c r="V2226" t="s">
        <v>1851</v>
      </c>
      <c r="W2226" t="s">
        <v>1851</v>
      </c>
      <c r="X2226" s="1">
        <v>46203.870509259257</v>
      </c>
    </row>
    <row r="2227" spans="1:24">
      <c r="A2227">
        <v>2138</v>
      </c>
      <c r="B2227" t="s">
        <v>1859</v>
      </c>
      <c r="C2227" t="s">
        <v>1860</v>
      </c>
      <c r="D2227">
        <v>3159308</v>
      </c>
      <c r="E2227" t="s">
        <v>1885</v>
      </c>
      <c r="F2227">
        <v>1</v>
      </c>
      <c r="G2227" t="s">
        <v>1014</v>
      </c>
      <c r="H2227" t="s">
        <v>3305</v>
      </c>
      <c r="I2227" t="s">
        <v>1887</v>
      </c>
      <c r="J2227">
        <v>1</v>
      </c>
      <c r="K2227" t="s">
        <v>1888</v>
      </c>
      <c r="L2227" s="1">
        <v>46203.870335648149</v>
      </c>
      <c r="M2227" s="1">
        <v>46203.870659722219</v>
      </c>
      <c r="N2227">
        <v>2734</v>
      </c>
      <c r="O2227" t="s">
        <v>1849</v>
      </c>
      <c r="P2227">
        <v>62</v>
      </c>
      <c r="Q2227">
        <v>6.2</v>
      </c>
      <c r="R2227" t="s">
        <v>6206</v>
      </c>
      <c r="S2227" t="s">
        <v>1851</v>
      </c>
      <c r="T2227" t="s">
        <v>1851</v>
      </c>
      <c r="U2227" t="s">
        <v>6207</v>
      </c>
      <c r="V2227" t="s">
        <v>1851</v>
      </c>
      <c r="W2227" t="s">
        <v>1851</v>
      </c>
      <c r="X2227" s="1">
        <v>46203.870659722219</v>
      </c>
    </row>
    <row r="2228" spans="1:24">
      <c r="A2228">
        <v>2139</v>
      </c>
      <c r="B2228" t="s">
        <v>1859</v>
      </c>
      <c r="C2228" t="s">
        <v>1860</v>
      </c>
      <c r="D2228">
        <v>2202901</v>
      </c>
      <c r="E2228" t="s">
        <v>1894</v>
      </c>
      <c r="F2228">
        <v>1</v>
      </c>
      <c r="G2228" t="s">
        <v>340</v>
      </c>
      <c r="H2228" t="s">
        <v>3787</v>
      </c>
      <c r="I2228" t="s">
        <v>3788</v>
      </c>
      <c r="J2228">
        <v>1</v>
      </c>
      <c r="K2228" t="s">
        <v>3789</v>
      </c>
      <c r="L2228" s="1">
        <v>46203.870289351849</v>
      </c>
      <c r="M2228" s="1">
        <v>46203.870671296296</v>
      </c>
      <c r="N2228">
        <v>3385</v>
      </c>
      <c r="O2228" t="s">
        <v>1849</v>
      </c>
      <c r="P2228">
        <v>65</v>
      </c>
      <c r="Q2228">
        <v>6.5</v>
      </c>
      <c r="R2228" t="s">
        <v>1851</v>
      </c>
      <c r="S2228" t="s">
        <v>1851</v>
      </c>
      <c r="T2228" t="s">
        <v>1851</v>
      </c>
      <c r="U2228" t="s">
        <v>6208</v>
      </c>
      <c r="V2228" t="s">
        <v>1851</v>
      </c>
      <c r="W2228" t="s">
        <v>1851</v>
      </c>
      <c r="X2228" s="1">
        <v>46203.870671296296</v>
      </c>
    </row>
    <row r="2229" spans="1:24">
      <c r="A2229">
        <v>2140</v>
      </c>
      <c r="B2229" t="s">
        <v>1859</v>
      </c>
      <c r="C2229" t="s">
        <v>1860</v>
      </c>
      <c r="D2229">
        <v>4312906</v>
      </c>
      <c r="E2229" t="s">
        <v>1894</v>
      </c>
      <c r="F2229">
        <v>1</v>
      </c>
      <c r="G2229" t="s">
        <v>1570</v>
      </c>
      <c r="H2229" t="s">
        <v>1570</v>
      </c>
      <c r="I2229" t="s">
        <v>3589</v>
      </c>
      <c r="J2229">
        <v>0</v>
      </c>
      <c r="K2229" t="s">
        <v>3590</v>
      </c>
      <c r="L2229" s="1">
        <v>46203.870648148149</v>
      </c>
      <c r="M2229" s="1">
        <v>46203.870787037034</v>
      </c>
      <c r="N2229">
        <v>1157</v>
      </c>
      <c r="O2229" t="s">
        <v>1849</v>
      </c>
      <c r="P2229">
        <v>72</v>
      </c>
      <c r="Q2229">
        <v>7.2</v>
      </c>
      <c r="R2229" t="s">
        <v>1851</v>
      </c>
      <c r="S2229" t="s">
        <v>1851</v>
      </c>
      <c r="T2229" t="s">
        <v>1851</v>
      </c>
      <c r="U2229" t="s">
        <v>6209</v>
      </c>
      <c r="V2229" t="s">
        <v>1851</v>
      </c>
      <c r="W2229" t="s">
        <v>1851</v>
      </c>
      <c r="X2229" s="1">
        <v>46203.870787037034</v>
      </c>
    </row>
    <row r="2230" spans="1:24">
      <c r="A2230">
        <v>2141</v>
      </c>
      <c r="B2230" t="s">
        <v>1859</v>
      </c>
      <c r="C2230" t="s">
        <v>1860</v>
      </c>
      <c r="D2230">
        <v>3159308</v>
      </c>
      <c r="E2230" t="s">
        <v>1894</v>
      </c>
      <c r="F2230">
        <v>1</v>
      </c>
      <c r="G2230" t="s">
        <v>1014</v>
      </c>
      <c r="H2230" t="s">
        <v>1014</v>
      </c>
      <c r="I2230" t="s">
        <v>3312</v>
      </c>
      <c r="J2230">
        <v>0</v>
      </c>
      <c r="K2230" t="s">
        <v>3313</v>
      </c>
      <c r="L2230" s="1">
        <v>46203.870798611111</v>
      </c>
      <c r="M2230" s="1">
        <v>46203.870856481481</v>
      </c>
      <c r="N2230">
        <v>574</v>
      </c>
      <c r="O2230" t="s">
        <v>1849</v>
      </c>
      <c r="P2230">
        <v>66</v>
      </c>
      <c r="Q2230">
        <v>6.6</v>
      </c>
      <c r="R2230" t="s">
        <v>1851</v>
      </c>
      <c r="S2230" t="s">
        <v>1851</v>
      </c>
      <c r="T2230" t="s">
        <v>1851</v>
      </c>
      <c r="U2230" t="s">
        <v>6210</v>
      </c>
      <c r="V2230" t="s">
        <v>1851</v>
      </c>
      <c r="W2230" t="s">
        <v>1851</v>
      </c>
      <c r="X2230" s="1">
        <v>46203.870856481481</v>
      </c>
    </row>
    <row r="2231" spans="1:24">
      <c r="A2231">
        <v>2142</v>
      </c>
      <c r="B2231" t="s">
        <v>1859</v>
      </c>
      <c r="C2231" t="s">
        <v>1860</v>
      </c>
      <c r="D2231">
        <v>4314175</v>
      </c>
      <c r="E2231" t="s">
        <v>1885</v>
      </c>
      <c r="F2231">
        <v>1</v>
      </c>
      <c r="G2231" t="s">
        <v>1703</v>
      </c>
      <c r="H2231" t="s">
        <v>3609</v>
      </c>
      <c r="I2231" t="s">
        <v>1887</v>
      </c>
      <c r="J2231">
        <v>1</v>
      </c>
      <c r="K2231" t="s">
        <v>1888</v>
      </c>
      <c r="L2231" s="1">
        <v>46203.870833333334</v>
      </c>
      <c r="M2231" s="1">
        <v>46203.871006944442</v>
      </c>
      <c r="N2231">
        <v>1526</v>
      </c>
      <c r="O2231" t="s">
        <v>1849</v>
      </c>
      <c r="P2231">
        <v>92</v>
      </c>
      <c r="Q2231">
        <v>9.1999999999999993</v>
      </c>
      <c r="R2231" t="s">
        <v>6211</v>
      </c>
      <c r="S2231" t="s">
        <v>1851</v>
      </c>
      <c r="T2231" t="s">
        <v>1851</v>
      </c>
      <c r="U2231" t="s">
        <v>6212</v>
      </c>
      <c r="V2231" t="s">
        <v>1851</v>
      </c>
      <c r="W2231" t="s">
        <v>1851</v>
      </c>
      <c r="X2231" s="1">
        <v>46203.871006944442</v>
      </c>
    </row>
    <row r="2232" spans="1:24">
      <c r="A2232">
        <v>2143</v>
      </c>
      <c r="B2232" t="s">
        <v>1859</v>
      </c>
      <c r="C2232" t="s">
        <v>1860</v>
      </c>
      <c r="D2232">
        <v>2203305</v>
      </c>
      <c r="E2232" t="s">
        <v>1885</v>
      </c>
      <c r="F2232">
        <v>1</v>
      </c>
      <c r="G2232" t="s">
        <v>178</v>
      </c>
      <c r="H2232" t="s">
        <v>3794</v>
      </c>
      <c r="I2232" t="s">
        <v>1887</v>
      </c>
      <c r="J2232">
        <v>1</v>
      </c>
      <c r="K2232" t="s">
        <v>1888</v>
      </c>
      <c r="L2232" s="1">
        <v>46203.870717592596</v>
      </c>
      <c r="M2232" s="1">
        <v>46203.871203703704</v>
      </c>
      <c r="N2232">
        <v>4126</v>
      </c>
      <c r="O2232" t="s">
        <v>1849</v>
      </c>
      <c r="P2232">
        <v>73</v>
      </c>
      <c r="Q2232">
        <v>7.3</v>
      </c>
      <c r="R2232" t="s">
        <v>6213</v>
      </c>
      <c r="S2232" t="s">
        <v>1851</v>
      </c>
      <c r="T2232" t="s">
        <v>1851</v>
      </c>
      <c r="U2232" t="s">
        <v>6214</v>
      </c>
      <c r="V2232" t="s">
        <v>1851</v>
      </c>
      <c r="W2232" t="s">
        <v>1851</v>
      </c>
      <c r="X2232" s="1">
        <v>46203.871203703704</v>
      </c>
    </row>
    <row r="2233" spans="1:24">
      <c r="A2233">
        <v>2144</v>
      </c>
      <c r="B2233" t="s">
        <v>1859</v>
      </c>
      <c r="C2233" t="s">
        <v>1860</v>
      </c>
      <c r="D2233">
        <v>4314175</v>
      </c>
      <c r="E2233" t="s">
        <v>1894</v>
      </c>
      <c r="F2233">
        <v>1</v>
      </c>
      <c r="G2233" t="s">
        <v>1703</v>
      </c>
      <c r="H2233" t="s">
        <v>1703</v>
      </c>
      <c r="I2233" t="s">
        <v>3622</v>
      </c>
      <c r="J2233">
        <v>0</v>
      </c>
      <c r="K2233" t="s">
        <v>1702</v>
      </c>
      <c r="L2233" s="1">
        <v>46203.871157407404</v>
      </c>
      <c r="M2233" s="1">
        <v>46203.87128472222</v>
      </c>
      <c r="N2233">
        <v>1111</v>
      </c>
      <c r="O2233" t="s">
        <v>1849</v>
      </c>
      <c r="P2233">
        <v>59</v>
      </c>
      <c r="Q2233">
        <v>5.9</v>
      </c>
      <c r="R2233" t="s">
        <v>1851</v>
      </c>
      <c r="S2233" t="s">
        <v>1851</v>
      </c>
      <c r="T2233" t="s">
        <v>1851</v>
      </c>
      <c r="U2233" t="s">
        <v>6215</v>
      </c>
      <c r="V2233" t="s">
        <v>1851</v>
      </c>
      <c r="W2233" t="s">
        <v>1851</v>
      </c>
      <c r="X2233" s="1">
        <v>46203.87128472222</v>
      </c>
    </row>
    <row r="2234" spans="1:24">
      <c r="A2234">
        <v>2145</v>
      </c>
      <c r="B2234" t="s">
        <v>1859</v>
      </c>
      <c r="C2234" t="s">
        <v>1860</v>
      </c>
      <c r="D2234">
        <v>3158508</v>
      </c>
      <c r="E2234" t="s">
        <v>1885</v>
      </c>
      <c r="F2234">
        <v>1</v>
      </c>
      <c r="G2234" t="s">
        <v>1154</v>
      </c>
      <c r="H2234" t="s">
        <v>3325</v>
      </c>
      <c r="I2234" t="s">
        <v>1887</v>
      </c>
      <c r="J2234">
        <v>1</v>
      </c>
      <c r="K2234" t="s">
        <v>1888</v>
      </c>
      <c r="L2234" s="1">
        <v>46203.870937500003</v>
      </c>
      <c r="M2234" s="1">
        <v>46203.871412037035</v>
      </c>
      <c r="N2234">
        <v>4116</v>
      </c>
      <c r="O2234" t="s">
        <v>1849</v>
      </c>
      <c r="P2234">
        <v>65</v>
      </c>
      <c r="Q2234">
        <v>6.5</v>
      </c>
      <c r="R2234" t="s">
        <v>6216</v>
      </c>
      <c r="S2234" t="s">
        <v>1851</v>
      </c>
      <c r="T2234" t="s">
        <v>1851</v>
      </c>
      <c r="U2234" t="s">
        <v>6217</v>
      </c>
      <c r="V2234" t="s">
        <v>1851</v>
      </c>
      <c r="W2234" t="s">
        <v>1851</v>
      </c>
      <c r="X2234" s="1">
        <v>46203.871412037035</v>
      </c>
    </row>
    <row r="2235" spans="1:24">
      <c r="A2235">
        <v>2146</v>
      </c>
      <c r="B2235" t="s">
        <v>1859</v>
      </c>
      <c r="C2235" t="s">
        <v>1860</v>
      </c>
      <c r="D2235">
        <v>4316451</v>
      </c>
      <c r="E2235" t="s">
        <v>1885</v>
      </c>
      <c r="F2235">
        <v>1</v>
      </c>
      <c r="G2235" t="s">
        <v>1713</v>
      </c>
      <c r="H2235" t="s">
        <v>3628</v>
      </c>
      <c r="I2235" t="s">
        <v>1887</v>
      </c>
      <c r="J2235">
        <v>1</v>
      </c>
      <c r="K2235" t="s">
        <v>1888</v>
      </c>
      <c r="L2235" s="1">
        <v>46203.871342592596</v>
      </c>
      <c r="M2235" s="1">
        <v>46203.871469907404</v>
      </c>
      <c r="N2235">
        <v>1107</v>
      </c>
      <c r="O2235" t="s">
        <v>1849</v>
      </c>
      <c r="P2235">
        <v>92</v>
      </c>
      <c r="Q2235">
        <v>9.1999999999999993</v>
      </c>
      <c r="R2235" t="s">
        <v>6218</v>
      </c>
      <c r="S2235" t="s">
        <v>1851</v>
      </c>
      <c r="T2235" t="s">
        <v>1851</v>
      </c>
      <c r="U2235" t="s">
        <v>6219</v>
      </c>
      <c r="V2235" t="s">
        <v>1851</v>
      </c>
      <c r="W2235" t="s">
        <v>1851</v>
      </c>
      <c r="X2235" s="1">
        <v>46203.871469907404</v>
      </c>
    </row>
    <row r="2236" spans="1:24">
      <c r="A2236">
        <v>2147</v>
      </c>
      <c r="B2236" t="s">
        <v>1859</v>
      </c>
      <c r="C2236" t="s">
        <v>1860</v>
      </c>
      <c r="D2236">
        <v>2203305</v>
      </c>
      <c r="E2236" t="s">
        <v>1894</v>
      </c>
      <c r="F2236">
        <v>1</v>
      </c>
      <c r="G2236" t="s">
        <v>178</v>
      </c>
      <c r="H2236" t="s">
        <v>178</v>
      </c>
      <c r="I2236" t="s">
        <v>3801</v>
      </c>
      <c r="J2236">
        <v>0</v>
      </c>
      <c r="K2236" t="s">
        <v>3802</v>
      </c>
      <c r="L2236" s="1">
        <v>46203.871354166666</v>
      </c>
      <c r="M2236" s="1">
        <v>46203.871527777781</v>
      </c>
      <c r="N2236">
        <v>1579</v>
      </c>
      <c r="O2236" t="s">
        <v>1849</v>
      </c>
      <c r="P2236">
        <v>71</v>
      </c>
      <c r="Q2236">
        <v>7.1</v>
      </c>
      <c r="R2236" t="s">
        <v>1851</v>
      </c>
      <c r="S2236" t="s">
        <v>1851</v>
      </c>
      <c r="T2236" t="s">
        <v>1851</v>
      </c>
      <c r="U2236" t="s">
        <v>6220</v>
      </c>
      <c r="V2236" t="s">
        <v>1851</v>
      </c>
      <c r="W2236" t="s">
        <v>1851</v>
      </c>
      <c r="X2236" s="1">
        <v>46203.871527777781</v>
      </c>
    </row>
    <row r="2237" spans="1:24">
      <c r="A2237">
        <v>2148</v>
      </c>
      <c r="B2237" t="s">
        <v>1859</v>
      </c>
      <c r="C2237" t="s">
        <v>1860</v>
      </c>
      <c r="D2237">
        <v>3158508</v>
      </c>
      <c r="E2237" t="s">
        <v>1894</v>
      </c>
      <c r="F2237">
        <v>1</v>
      </c>
      <c r="G2237" t="s">
        <v>1154</v>
      </c>
      <c r="H2237" t="s">
        <v>6221</v>
      </c>
      <c r="I2237" t="s">
        <v>3332</v>
      </c>
      <c r="J2237">
        <v>1</v>
      </c>
      <c r="K2237" t="s">
        <v>3333</v>
      </c>
      <c r="L2237" s="1">
        <v>46203.871539351851</v>
      </c>
      <c r="M2237" s="1">
        <v>46203.871701388889</v>
      </c>
      <c r="N2237">
        <v>1411</v>
      </c>
      <c r="O2237" t="s">
        <v>1849</v>
      </c>
      <c r="P2237">
        <v>65</v>
      </c>
      <c r="Q2237">
        <v>6.5</v>
      </c>
      <c r="R2237" t="s">
        <v>1851</v>
      </c>
      <c r="S2237" t="s">
        <v>1851</v>
      </c>
      <c r="T2237" t="s">
        <v>1851</v>
      </c>
      <c r="U2237" t="s">
        <v>6222</v>
      </c>
      <c r="V2237" t="s">
        <v>1851</v>
      </c>
      <c r="W2237" t="s">
        <v>1851</v>
      </c>
      <c r="X2237" s="1">
        <v>46203.871701388889</v>
      </c>
    </row>
    <row r="2238" spans="1:24">
      <c r="A2238">
        <v>2149</v>
      </c>
      <c r="B2238" t="s">
        <v>1859</v>
      </c>
      <c r="C2238" t="s">
        <v>1860</v>
      </c>
      <c r="D2238">
        <v>2204352</v>
      </c>
      <c r="E2238" t="s">
        <v>1885</v>
      </c>
      <c r="F2238">
        <v>1</v>
      </c>
      <c r="G2238" t="s">
        <v>300</v>
      </c>
      <c r="H2238" t="s">
        <v>3810</v>
      </c>
      <c r="I2238" t="s">
        <v>1887</v>
      </c>
      <c r="J2238">
        <v>1</v>
      </c>
      <c r="K2238" t="s">
        <v>1888</v>
      </c>
      <c r="L2238" s="1">
        <v>46203.871574074074</v>
      </c>
      <c r="M2238" s="1">
        <v>46203.871712962966</v>
      </c>
      <c r="N2238">
        <v>1200</v>
      </c>
      <c r="O2238" t="s">
        <v>1849</v>
      </c>
      <c r="P2238">
        <v>92</v>
      </c>
      <c r="Q2238">
        <v>9.1999999999999993</v>
      </c>
      <c r="R2238" t="s">
        <v>6223</v>
      </c>
      <c r="S2238" t="s">
        <v>1851</v>
      </c>
      <c r="T2238" t="s">
        <v>1851</v>
      </c>
      <c r="U2238" t="s">
        <v>6224</v>
      </c>
      <c r="V2238" t="s">
        <v>1851</v>
      </c>
      <c r="W2238" t="s">
        <v>1851</v>
      </c>
      <c r="X2238" s="1">
        <v>46203.871712962966</v>
      </c>
    </row>
    <row r="2239" spans="1:24">
      <c r="A2239">
        <v>2150</v>
      </c>
      <c r="B2239" t="s">
        <v>1859</v>
      </c>
      <c r="C2239" t="s">
        <v>1860</v>
      </c>
      <c r="D2239">
        <v>4316451</v>
      </c>
      <c r="E2239" t="s">
        <v>1894</v>
      </c>
      <c r="F2239">
        <v>1</v>
      </c>
      <c r="G2239" t="s">
        <v>1713</v>
      </c>
      <c r="H2239" t="s">
        <v>1713</v>
      </c>
      <c r="I2239" t="s">
        <v>3631</v>
      </c>
      <c r="J2239">
        <v>0</v>
      </c>
      <c r="K2239" t="s">
        <v>3632</v>
      </c>
      <c r="L2239" s="1">
        <v>46203.87159722222</v>
      </c>
      <c r="M2239" s="1">
        <v>46203.871828703705</v>
      </c>
      <c r="N2239">
        <v>1956</v>
      </c>
      <c r="O2239" t="s">
        <v>1849</v>
      </c>
      <c r="P2239">
        <v>67</v>
      </c>
      <c r="Q2239">
        <v>6.7</v>
      </c>
      <c r="R2239" t="s">
        <v>1851</v>
      </c>
      <c r="S2239" t="s">
        <v>1851</v>
      </c>
      <c r="T2239" t="s">
        <v>1851</v>
      </c>
      <c r="U2239" t="s">
        <v>6225</v>
      </c>
      <c r="V2239" t="s">
        <v>1851</v>
      </c>
      <c r="W2239" t="s">
        <v>1851</v>
      </c>
      <c r="X2239" s="1">
        <v>46203.871828703705</v>
      </c>
    </row>
    <row r="2240" spans="1:24">
      <c r="A2240">
        <v>2151</v>
      </c>
      <c r="B2240" t="s">
        <v>1859</v>
      </c>
      <c r="C2240" t="s">
        <v>1860</v>
      </c>
      <c r="D2240">
        <v>3160801</v>
      </c>
      <c r="E2240" t="s">
        <v>1885</v>
      </c>
      <c r="F2240">
        <v>1</v>
      </c>
      <c r="G2240" t="s">
        <v>994</v>
      </c>
      <c r="H2240" t="s">
        <v>3341</v>
      </c>
      <c r="I2240" t="s">
        <v>1887</v>
      </c>
      <c r="J2240">
        <v>1</v>
      </c>
      <c r="K2240" t="s">
        <v>1888</v>
      </c>
      <c r="L2240" s="1">
        <v>46203.871747685182</v>
      </c>
      <c r="M2240" s="1">
        <v>46203.872002314813</v>
      </c>
      <c r="N2240">
        <v>2178</v>
      </c>
      <c r="O2240" t="s">
        <v>1849</v>
      </c>
      <c r="P2240">
        <v>44</v>
      </c>
      <c r="Q2240">
        <v>4.4000000000000004</v>
      </c>
      <c r="R2240" t="s">
        <v>6226</v>
      </c>
      <c r="S2240" t="s">
        <v>1851</v>
      </c>
      <c r="T2240" t="s">
        <v>1851</v>
      </c>
      <c r="U2240" t="s">
        <v>6227</v>
      </c>
      <c r="V2240" t="s">
        <v>1851</v>
      </c>
      <c r="W2240" t="s">
        <v>1851</v>
      </c>
      <c r="X2240" s="1">
        <v>46203.872002314813</v>
      </c>
    </row>
    <row r="2241" spans="1:24">
      <c r="A2241">
        <v>2152</v>
      </c>
      <c r="B2241" t="s">
        <v>1859</v>
      </c>
      <c r="C2241" t="s">
        <v>1860</v>
      </c>
      <c r="D2241">
        <v>2204352</v>
      </c>
      <c r="E2241" t="s">
        <v>1894</v>
      </c>
      <c r="F2241">
        <v>1</v>
      </c>
      <c r="G2241" t="s">
        <v>300</v>
      </c>
      <c r="H2241" t="s">
        <v>300</v>
      </c>
      <c r="I2241" t="s">
        <v>3820</v>
      </c>
      <c r="J2241">
        <v>0</v>
      </c>
      <c r="K2241" t="s">
        <v>3821</v>
      </c>
      <c r="L2241" s="1">
        <v>46203.871863425928</v>
      </c>
      <c r="M2241" s="1">
        <v>46203.872118055559</v>
      </c>
      <c r="N2241">
        <v>2209</v>
      </c>
      <c r="O2241" t="s">
        <v>1852</v>
      </c>
      <c r="R2241" t="s">
        <v>1851</v>
      </c>
      <c r="S2241" t="s">
        <v>1851</v>
      </c>
      <c r="T2241" t="s">
        <v>1851</v>
      </c>
      <c r="U2241" t="s">
        <v>6228</v>
      </c>
      <c r="V2241" t="s">
        <v>1851</v>
      </c>
      <c r="W2241" t="s">
        <v>1851</v>
      </c>
      <c r="X2241" s="1">
        <v>46203.872118055559</v>
      </c>
    </row>
    <row r="2242" spans="1:24">
      <c r="A2242">
        <v>2153</v>
      </c>
      <c r="B2242" t="s">
        <v>1859</v>
      </c>
      <c r="C2242" t="s">
        <v>1860</v>
      </c>
      <c r="D2242">
        <v>4319109</v>
      </c>
      <c r="E2242" t="s">
        <v>1885</v>
      </c>
      <c r="F2242">
        <v>1</v>
      </c>
      <c r="G2242" t="s">
        <v>1807</v>
      </c>
      <c r="H2242" t="s">
        <v>3647</v>
      </c>
      <c r="I2242" t="s">
        <v>1887</v>
      </c>
      <c r="J2242">
        <v>1</v>
      </c>
      <c r="K2242" t="s">
        <v>1888</v>
      </c>
      <c r="L2242" s="1">
        <v>46203.871874999997</v>
      </c>
      <c r="M2242" s="1">
        <v>46203.872199074074</v>
      </c>
      <c r="N2242">
        <v>2836</v>
      </c>
      <c r="O2242" t="s">
        <v>1849</v>
      </c>
      <c r="P2242">
        <v>58</v>
      </c>
      <c r="Q2242">
        <v>5.8</v>
      </c>
      <c r="R2242" t="s">
        <v>6229</v>
      </c>
      <c r="S2242" t="s">
        <v>1851</v>
      </c>
      <c r="T2242" t="s">
        <v>1851</v>
      </c>
      <c r="U2242" t="s">
        <v>6230</v>
      </c>
      <c r="V2242" t="s">
        <v>1851</v>
      </c>
      <c r="W2242" t="s">
        <v>1851</v>
      </c>
      <c r="X2242" s="1">
        <v>46203.872199074074</v>
      </c>
    </row>
    <row r="2243" spans="1:24">
      <c r="A2243">
        <v>2154</v>
      </c>
      <c r="B2243" t="s">
        <v>1859</v>
      </c>
      <c r="C2243" t="s">
        <v>1860</v>
      </c>
      <c r="D2243">
        <v>3160801</v>
      </c>
      <c r="E2243" t="s">
        <v>1894</v>
      </c>
      <c r="F2243">
        <v>1</v>
      </c>
      <c r="G2243" t="s">
        <v>994</v>
      </c>
      <c r="H2243" t="s">
        <v>3347</v>
      </c>
      <c r="I2243" t="s">
        <v>3348</v>
      </c>
      <c r="J2243">
        <v>1</v>
      </c>
      <c r="K2243" t="s">
        <v>3349</v>
      </c>
      <c r="L2243" s="1">
        <v>46203.872129629628</v>
      </c>
      <c r="M2243" s="1">
        <v>46203.872256944444</v>
      </c>
      <c r="N2243">
        <v>1191</v>
      </c>
      <c r="O2243" t="s">
        <v>1849</v>
      </c>
      <c r="P2243">
        <v>50</v>
      </c>
      <c r="Q2243">
        <v>5</v>
      </c>
      <c r="R2243" t="s">
        <v>1851</v>
      </c>
      <c r="S2243" t="s">
        <v>1851</v>
      </c>
      <c r="T2243" t="s">
        <v>1851</v>
      </c>
      <c r="U2243" t="s">
        <v>6231</v>
      </c>
      <c r="V2243" t="s">
        <v>1851</v>
      </c>
      <c r="W2243" t="s">
        <v>1851</v>
      </c>
      <c r="X2243" s="1">
        <v>46203.872256944444</v>
      </c>
    </row>
    <row r="2244" spans="1:24">
      <c r="A2244">
        <v>2155</v>
      </c>
      <c r="B2244" t="s">
        <v>1859</v>
      </c>
      <c r="C2244" t="s">
        <v>1860</v>
      </c>
      <c r="D2244">
        <v>4319109</v>
      </c>
      <c r="E2244" t="s">
        <v>1894</v>
      </c>
      <c r="F2244">
        <v>1</v>
      </c>
      <c r="G2244" t="s">
        <v>1807</v>
      </c>
      <c r="H2244" t="s">
        <v>1807</v>
      </c>
      <c r="I2244" t="s">
        <v>3650</v>
      </c>
      <c r="J2244">
        <v>0</v>
      </c>
      <c r="K2244" t="s">
        <v>3651</v>
      </c>
      <c r="L2244" s="1">
        <v>46203.87232638889</v>
      </c>
      <c r="M2244" s="1">
        <v>46203.872442129628</v>
      </c>
      <c r="N2244">
        <v>939</v>
      </c>
      <c r="O2244" t="s">
        <v>1849</v>
      </c>
      <c r="P2244">
        <v>60</v>
      </c>
      <c r="Q2244">
        <v>6</v>
      </c>
      <c r="R2244" t="s">
        <v>1851</v>
      </c>
      <c r="S2244" t="s">
        <v>1851</v>
      </c>
      <c r="T2244" t="s">
        <v>1851</v>
      </c>
      <c r="U2244" t="s">
        <v>6232</v>
      </c>
      <c r="V2244" t="s">
        <v>1851</v>
      </c>
      <c r="W2244" t="s">
        <v>1851</v>
      </c>
      <c r="X2244" s="1">
        <v>46203.872442129628</v>
      </c>
    </row>
    <row r="2245" spans="1:24">
      <c r="A2245">
        <v>2156</v>
      </c>
      <c r="B2245" t="s">
        <v>1859</v>
      </c>
      <c r="C2245" t="s">
        <v>1860</v>
      </c>
      <c r="D2245">
        <v>3161304</v>
      </c>
      <c r="E2245" t="s">
        <v>1885</v>
      </c>
      <c r="F2245">
        <v>1</v>
      </c>
      <c r="G2245" t="s">
        <v>1407</v>
      </c>
      <c r="H2245" t="s">
        <v>3360</v>
      </c>
      <c r="I2245" t="s">
        <v>1887</v>
      </c>
      <c r="J2245">
        <v>1</v>
      </c>
      <c r="K2245" t="s">
        <v>1888</v>
      </c>
      <c r="L2245" s="1">
        <v>46203.872303240743</v>
      </c>
      <c r="M2245" s="1">
        <v>46203.872488425928</v>
      </c>
      <c r="N2245">
        <v>1622</v>
      </c>
      <c r="O2245" t="s">
        <v>1849</v>
      </c>
      <c r="P2245">
        <v>61</v>
      </c>
      <c r="Q2245">
        <v>6.1</v>
      </c>
      <c r="R2245" t="s">
        <v>6233</v>
      </c>
      <c r="S2245" t="s">
        <v>1851</v>
      </c>
      <c r="T2245" t="s">
        <v>1851</v>
      </c>
      <c r="U2245" t="s">
        <v>6234</v>
      </c>
      <c r="V2245" t="s">
        <v>1851</v>
      </c>
      <c r="W2245" t="s">
        <v>1851</v>
      </c>
      <c r="X2245" s="1">
        <v>46203.872488425928</v>
      </c>
    </row>
    <row r="2246" spans="1:24">
      <c r="A2246">
        <v>2157</v>
      </c>
      <c r="B2246" t="s">
        <v>1859</v>
      </c>
      <c r="C2246" t="s">
        <v>1860</v>
      </c>
      <c r="D2246">
        <v>2204352</v>
      </c>
      <c r="E2246" t="s">
        <v>1894</v>
      </c>
      <c r="F2246">
        <v>2</v>
      </c>
      <c r="G2246" t="s">
        <v>300</v>
      </c>
      <c r="H2246" t="s">
        <v>300</v>
      </c>
      <c r="I2246" t="s">
        <v>3820</v>
      </c>
      <c r="J2246">
        <v>0</v>
      </c>
      <c r="K2246" t="s">
        <v>3821</v>
      </c>
      <c r="L2246" s="1">
        <v>46203.87228009259</v>
      </c>
      <c r="M2246" s="1">
        <v>46203.872499999998</v>
      </c>
      <c r="N2246">
        <v>1875</v>
      </c>
      <c r="O2246" t="s">
        <v>1852</v>
      </c>
      <c r="R2246" t="s">
        <v>1851</v>
      </c>
      <c r="S2246" t="s">
        <v>1851</v>
      </c>
      <c r="T2246" t="s">
        <v>1851</v>
      </c>
      <c r="U2246" t="s">
        <v>6235</v>
      </c>
      <c r="V2246" t="s">
        <v>1851</v>
      </c>
      <c r="W2246" t="s">
        <v>1851</v>
      </c>
      <c r="X2246" s="1">
        <v>46203.872499999998</v>
      </c>
    </row>
    <row r="2247" spans="1:24">
      <c r="A2247">
        <v>2158</v>
      </c>
      <c r="B2247" t="s">
        <v>1859</v>
      </c>
      <c r="C2247" t="s">
        <v>1860</v>
      </c>
      <c r="D2247">
        <v>3161304</v>
      </c>
      <c r="E2247" t="s">
        <v>1894</v>
      </c>
      <c r="F2247">
        <v>1</v>
      </c>
      <c r="G2247" t="s">
        <v>1407</v>
      </c>
      <c r="H2247" t="s">
        <v>1407</v>
      </c>
      <c r="I2247" t="s">
        <v>3370</v>
      </c>
      <c r="J2247">
        <v>0</v>
      </c>
      <c r="K2247" t="s">
        <v>3371</v>
      </c>
      <c r="L2247" s="1">
        <v>46203.872627314813</v>
      </c>
      <c r="M2247" s="1">
        <v>46203.872719907406</v>
      </c>
      <c r="N2247">
        <v>764</v>
      </c>
      <c r="O2247" t="s">
        <v>1849</v>
      </c>
      <c r="P2247">
        <v>64</v>
      </c>
      <c r="Q2247">
        <v>6.4</v>
      </c>
      <c r="R2247" t="s">
        <v>1851</v>
      </c>
      <c r="S2247" t="s">
        <v>1851</v>
      </c>
      <c r="T2247" t="s">
        <v>1851</v>
      </c>
      <c r="U2247" t="s">
        <v>6236</v>
      </c>
      <c r="V2247" t="s">
        <v>1851</v>
      </c>
      <c r="W2247" t="s">
        <v>1851</v>
      </c>
      <c r="X2247" s="1">
        <v>46203.872719907406</v>
      </c>
    </row>
    <row r="2248" spans="1:24">
      <c r="A2248">
        <v>2159</v>
      </c>
      <c r="B2248" t="s">
        <v>1859</v>
      </c>
      <c r="C2248" t="s">
        <v>1860</v>
      </c>
      <c r="D2248">
        <v>4320206</v>
      </c>
      <c r="E2248" t="s">
        <v>1885</v>
      </c>
      <c r="F2248">
        <v>1</v>
      </c>
      <c r="G2248" t="s">
        <v>1648</v>
      </c>
      <c r="H2248" t="s">
        <v>3660</v>
      </c>
      <c r="I2248" t="s">
        <v>1887</v>
      </c>
      <c r="J2248">
        <v>1</v>
      </c>
      <c r="K2248" t="s">
        <v>1888</v>
      </c>
      <c r="L2248" s="1">
        <v>46203.872476851851</v>
      </c>
      <c r="M2248" s="1">
        <v>46203.872858796298</v>
      </c>
      <c r="N2248">
        <v>3285</v>
      </c>
      <c r="O2248" t="s">
        <v>1849</v>
      </c>
      <c r="P2248">
        <v>42</v>
      </c>
      <c r="Q2248">
        <v>4.2</v>
      </c>
      <c r="R2248" t="s">
        <v>6237</v>
      </c>
      <c r="S2248" t="s">
        <v>1851</v>
      </c>
      <c r="T2248" t="s">
        <v>1851</v>
      </c>
      <c r="U2248" t="s">
        <v>6238</v>
      </c>
      <c r="V2248" t="s">
        <v>1851</v>
      </c>
      <c r="W2248" t="s">
        <v>1851</v>
      </c>
      <c r="X2248" s="1">
        <v>46203.872858796298</v>
      </c>
    </row>
    <row r="2249" spans="1:24">
      <c r="A2249">
        <v>2160</v>
      </c>
      <c r="B2249" t="s">
        <v>1859</v>
      </c>
      <c r="C2249" t="s">
        <v>1860</v>
      </c>
      <c r="D2249">
        <v>2204352</v>
      </c>
      <c r="E2249" t="s">
        <v>1894</v>
      </c>
      <c r="F2249">
        <v>3</v>
      </c>
      <c r="G2249" t="s">
        <v>300</v>
      </c>
      <c r="H2249" t="s">
        <v>300</v>
      </c>
      <c r="I2249" t="s">
        <v>3820</v>
      </c>
      <c r="J2249">
        <v>0</v>
      </c>
      <c r="K2249" t="s">
        <v>3821</v>
      </c>
      <c r="L2249" s="1">
        <v>46203.872719907406</v>
      </c>
      <c r="M2249" s="1">
        <v>46203.872916666667</v>
      </c>
      <c r="N2249">
        <v>1760</v>
      </c>
      <c r="O2249" t="s">
        <v>1852</v>
      </c>
      <c r="R2249" t="s">
        <v>1851</v>
      </c>
      <c r="S2249" t="s">
        <v>1851</v>
      </c>
      <c r="T2249" t="s">
        <v>1851</v>
      </c>
      <c r="U2249" t="s">
        <v>6239</v>
      </c>
      <c r="V2249" t="s">
        <v>1851</v>
      </c>
      <c r="W2249" t="s">
        <v>1851</v>
      </c>
      <c r="X2249" s="1">
        <v>46203.872916666667</v>
      </c>
    </row>
    <row r="2250" spans="1:24">
      <c r="A2250">
        <v>2161</v>
      </c>
      <c r="B2250" t="s">
        <v>1859</v>
      </c>
      <c r="C2250" t="s">
        <v>1860</v>
      </c>
      <c r="D2250">
        <v>4320206</v>
      </c>
      <c r="E2250" t="s">
        <v>1894</v>
      </c>
      <c r="F2250">
        <v>1</v>
      </c>
      <c r="G2250" t="s">
        <v>1648</v>
      </c>
      <c r="H2250" t="s">
        <v>3663</v>
      </c>
      <c r="I2250" t="s">
        <v>3664</v>
      </c>
      <c r="J2250">
        <v>1</v>
      </c>
      <c r="K2250" t="s">
        <v>3665</v>
      </c>
      <c r="L2250" s="1">
        <v>46203.872986111113</v>
      </c>
      <c r="M2250" s="1">
        <v>46203.873078703706</v>
      </c>
      <c r="N2250">
        <v>751</v>
      </c>
      <c r="O2250" t="s">
        <v>1849</v>
      </c>
      <c r="P2250">
        <v>45</v>
      </c>
      <c r="Q2250">
        <v>4.5</v>
      </c>
      <c r="R2250" t="s">
        <v>1851</v>
      </c>
      <c r="S2250" t="s">
        <v>1851</v>
      </c>
      <c r="T2250" t="s">
        <v>1851</v>
      </c>
      <c r="U2250" t="s">
        <v>6240</v>
      </c>
      <c r="V2250" t="s">
        <v>1851</v>
      </c>
      <c r="W2250" t="s">
        <v>1851</v>
      </c>
      <c r="X2250" s="1">
        <v>46203.873078703706</v>
      </c>
    </row>
    <row r="2251" spans="1:24">
      <c r="A2251">
        <v>2162</v>
      </c>
      <c r="B2251" t="s">
        <v>1859</v>
      </c>
      <c r="C2251" t="s">
        <v>1860</v>
      </c>
      <c r="D2251">
        <v>3162302</v>
      </c>
      <c r="E2251" t="s">
        <v>1885</v>
      </c>
      <c r="F2251">
        <v>1</v>
      </c>
      <c r="G2251" t="s">
        <v>918</v>
      </c>
      <c r="H2251" t="s">
        <v>3382</v>
      </c>
      <c r="I2251" t="s">
        <v>1887</v>
      </c>
      <c r="J2251">
        <v>1</v>
      </c>
      <c r="K2251" t="s">
        <v>1888</v>
      </c>
      <c r="L2251" s="1">
        <v>46203.872766203705</v>
      </c>
      <c r="M2251" s="1">
        <v>46203.873078703706</v>
      </c>
      <c r="N2251">
        <v>2699</v>
      </c>
      <c r="O2251" t="s">
        <v>1849</v>
      </c>
      <c r="P2251">
        <v>73</v>
      </c>
      <c r="Q2251">
        <v>7.3</v>
      </c>
      <c r="R2251" t="s">
        <v>6241</v>
      </c>
      <c r="S2251" t="s">
        <v>1851</v>
      </c>
      <c r="T2251" t="s">
        <v>1851</v>
      </c>
      <c r="U2251" t="s">
        <v>6242</v>
      </c>
      <c r="V2251" t="s">
        <v>1851</v>
      </c>
      <c r="W2251" t="s">
        <v>1851</v>
      </c>
      <c r="X2251" s="1">
        <v>46203.873078703706</v>
      </c>
    </row>
    <row r="2252" spans="1:24">
      <c r="A2252">
        <v>2163</v>
      </c>
      <c r="B2252" t="s">
        <v>1859</v>
      </c>
      <c r="C2252" t="s">
        <v>1860</v>
      </c>
      <c r="D2252">
        <v>3162302</v>
      </c>
      <c r="E2252" t="s">
        <v>1894</v>
      </c>
      <c r="F2252">
        <v>1</v>
      </c>
      <c r="G2252" t="s">
        <v>918</v>
      </c>
      <c r="H2252" t="s">
        <v>6243</v>
      </c>
      <c r="I2252" t="s">
        <v>6244</v>
      </c>
      <c r="J2252">
        <v>1</v>
      </c>
      <c r="K2252" t="s">
        <v>6244</v>
      </c>
      <c r="L2252" s="1">
        <v>46203.873206018521</v>
      </c>
      <c r="M2252" s="1">
        <v>46203.873333333337</v>
      </c>
      <c r="N2252">
        <v>1111</v>
      </c>
      <c r="O2252" t="s">
        <v>1849</v>
      </c>
      <c r="P2252">
        <v>74</v>
      </c>
      <c r="Q2252">
        <v>7.4</v>
      </c>
      <c r="R2252" t="s">
        <v>1851</v>
      </c>
      <c r="S2252" t="s">
        <v>1851</v>
      </c>
      <c r="T2252" t="s">
        <v>1851</v>
      </c>
      <c r="U2252" t="s">
        <v>6245</v>
      </c>
      <c r="V2252" t="s">
        <v>1851</v>
      </c>
      <c r="W2252" t="s">
        <v>1851</v>
      </c>
      <c r="X2252" s="1">
        <v>46203.873333333337</v>
      </c>
    </row>
    <row r="2253" spans="1:24">
      <c r="A2253">
        <v>2164</v>
      </c>
      <c r="B2253" t="s">
        <v>1859</v>
      </c>
      <c r="C2253" t="s">
        <v>1860</v>
      </c>
      <c r="D2253">
        <v>2205250</v>
      </c>
      <c r="E2253" t="s">
        <v>1885</v>
      </c>
      <c r="F2253">
        <v>1</v>
      </c>
      <c r="G2253" t="s">
        <v>380</v>
      </c>
      <c r="H2253" t="s">
        <v>3838</v>
      </c>
      <c r="I2253" t="s">
        <v>1887</v>
      </c>
      <c r="J2253">
        <v>1</v>
      </c>
      <c r="K2253" t="s">
        <v>1888</v>
      </c>
      <c r="L2253" s="1">
        <v>46203.87296296296</v>
      </c>
      <c r="M2253" s="1">
        <v>46203.873414351852</v>
      </c>
      <c r="N2253">
        <v>3862</v>
      </c>
      <c r="O2253" t="s">
        <v>1849</v>
      </c>
      <c r="P2253">
        <v>88</v>
      </c>
      <c r="Q2253">
        <v>8.8000000000000007</v>
      </c>
      <c r="R2253" t="s">
        <v>6246</v>
      </c>
      <c r="S2253" t="s">
        <v>1851</v>
      </c>
      <c r="T2253" t="s">
        <v>1851</v>
      </c>
      <c r="U2253" t="s">
        <v>6247</v>
      </c>
      <c r="V2253" t="s">
        <v>1851</v>
      </c>
      <c r="W2253" t="s">
        <v>1851</v>
      </c>
      <c r="X2253" s="1">
        <v>46203.873414351852</v>
      </c>
    </row>
    <row r="2254" spans="1:24">
      <c r="A2254">
        <v>2165</v>
      </c>
      <c r="B2254" t="s">
        <v>1859</v>
      </c>
      <c r="C2254" t="s">
        <v>1860</v>
      </c>
      <c r="D2254">
        <v>3162575</v>
      </c>
      <c r="E2254" t="s">
        <v>1885</v>
      </c>
      <c r="F2254">
        <v>1</v>
      </c>
      <c r="G2254" t="s">
        <v>1252</v>
      </c>
      <c r="H2254" t="s">
        <v>3400</v>
      </c>
      <c r="I2254" t="s">
        <v>1887</v>
      </c>
      <c r="J2254">
        <v>1</v>
      </c>
      <c r="K2254" t="s">
        <v>1888</v>
      </c>
      <c r="L2254" s="1">
        <v>46203.873391203706</v>
      </c>
      <c r="M2254" s="1">
        <v>46203.873553240737</v>
      </c>
      <c r="N2254">
        <v>1395</v>
      </c>
      <c r="O2254" t="s">
        <v>1849</v>
      </c>
      <c r="P2254">
        <v>92</v>
      </c>
      <c r="Q2254">
        <v>9.1999999999999993</v>
      </c>
      <c r="R2254" t="s">
        <v>6248</v>
      </c>
      <c r="S2254" t="s">
        <v>1851</v>
      </c>
      <c r="T2254" t="s">
        <v>1851</v>
      </c>
      <c r="U2254" t="s">
        <v>6249</v>
      </c>
      <c r="V2254" t="s">
        <v>1851</v>
      </c>
      <c r="W2254" t="s">
        <v>1851</v>
      </c>
      <c r="X2254" s="1">
        <v>46203.873553240737</v>
      </c>
    </row>
    <row r="2255" spans="1:24">
      <c r="A2255">
        <v>2166</v>
      </c>
      <c r="B2255" t="s">
        <v>1859</v>
      </c>
      <c r="C2255" t="s">
        <v>1860</v>
      </c>
      <c r="D2255">
        <v>2205250</v>
      </c>
      <c r="E2255" t="s">
        <v>1894</v>
      </c>
      <c r="F2255">
        <v>1</v>
      </c>
      <c r="G2255" t="s">
        <v>380</v>
      </c>
      <c r="H2255" t="s">
        <v>380</v>
      </c>
      <c r="I2255" t="s">
        <v>3844</v>
      </c>
      <c r="J2255">
        <v>0</v>
      </c>
      <c r="K2255" t="s">
        <v>3845</v>
      </c>
      <c r="L2255" s="1">
        <v>46203.873541666668</v>
      </c>
      <c r="M2255" s="1">
        <v>46203.873668981483</v>
      </c>
      <c r="N2255">
        <v>1142</v>
      </c>
      <c r="O2255" t="s">
        <v>1849</v>
      </c>
      <c r="P2255">
        <v>81</v>
      </c>
      <c r="Q2255">
        <v>8.1</v>
      </c>
      <c r="R2255" t="s">
        <v>1851</v>
      </c>
      <c r="S2255" t="s">
        <v>1851</v>
      </c>
      <c r="T2255" t="s">
        <v>1851</v>
      </c>
      <c r="U2255" t="s">
        <v>6250</v>
      </c>
      <c r="V2255" t="s">
        <v>1851</v>
      </c>
      <c r="W2255" t="s">
        <v>1851</v>
      </c>
      <c r="X2255" s="1">
        <v>46203.873668981483</v>
      </c>
    </row>
    <row r="2256" spans="1:24">
      <c r="A2256">
        <v>2167</v>
      </c>
      <c r="B2256" t="s">
        <v>1859</v>
      </c>
      <c r="C2256" t="s">
        <v>1860</v>
      </c>
      <c r="D2256">
        <v>3162575</v>
      </c>
      <c r="E2256" t="s">
        <v>1894</v>
      </c>
      <c r="F2256">
        <v>1</v>
      </c>
      <c r="G2256" t="s">
        <v>1252</v>
      </c>
      <c r="H2256" t="s">
        <v>1252</v>
      </c>
      <c r="I2256" t="s">
        <v>3410</v>
      </c>
      <c r="J2256">
        <v>0</v>
      </c>
      <c r="K2256" t="s">
        <v>3411</v>
      </c>
      <c r="L2256" s="1">
        <v>46203.873680555553</v>
      </c>
      <c r="M2256" s="1">
        <v>46203.873807870368</v>
      </c>
      <c r="N2256">
        <v>1103</v>
      </c>
      <c r="O2256" t="s">
        <v>1849</v>
      </c>
      <c r="P2256">
        <v>73</v>
      </c>
      <c r="Q2256">
        <v>7.3</v>
      </c>
      <c r="R2256" t="s">
        <v>1851</v>
      </c>
      <c r="S2256" t="s">
        <v>1851</v>
      </c>
      <c r="T2256" t="s">
        <v>1851</v>
      </c>
      <c r="U2256" t="s">
        <v>6251</v>
      </c>
      <c r="V2256" t="s">
        <v>1851</v>
      </c>
      <c r="W2256" t="s">
        <v>1851</v>
      </c>
      <c r="X2256" s="1">
        <v>46203.873807870368</v>
      </c>
    </row>
    <row r="2257" spans="1:24">
      <c r="A2257">
        <v>2168</v>
      </c>
      <c r="B2257" t="s">
        <v>1859</v>
      </c>
      <c r="C2257" t="s">
        <v>1860</v>
      </c>
      <c r="D2257">
        <v>3163904</v>
      </c>
      <c r="E2257" t="s">
        <v>1885</v>
      </c>
      <c r="F2257">
        <v>1</v>
      </c>
      <c r="G2257" t="s">
        <v>1297</v>
      </c>
      <c r="H2257" t="s">
        <v>3419</v>
      </c>
      <c r="I2257" t="s">
        <v>1887</v>
      </c>
      <c r="J2257">
        <v>1</v>
      </c>
      <c r="K2257" t="s">
        <v>1888</v>
      </c>
      <c r="L2257" s="1">
        <v>46203.873877314814</v>
      </c>
      <c r="M2257" s="1">
        <v>46203.874212962961</v>
      </c>
      <c r="N2257">
        <v>2934</v>
      </c>
      <c r="O2257" t="s">
        <v>1849</v>
      </c>
      <c r="P2257">
        <v>66</v>
      </c>
      <c r="Q2257">
        <v>6.6</v>
      </c>
      <c r="R2257" t="s">
        <v>6252</v>
      </c>
      <c r="S2257" t="s">
        <v>1851</v>
      </c>
      <c r="T2257" t="s">
        <v>1851</v>
      </c>
      <c r="U2257" t="s">
        <v>6253</v>
      </c>
      <c r="V2257" t="s">
        <v>1851</v>
      </c>
      <c r="W2257" t="s">
        <v>1851</v>
      </c>
      <c r="X2257" s="1">
        <v>46203.874212962961</v>
      </c>
    </row>
    <row r="2258" spans="1:24">
      <c r="A2258">
        <v>2169</v>
      </c>
      <c r="B2258" t="s">
        <v>1859</v>
      </c>
      <c r="C2258" t="s">
        <v>1860</v>
      </c>
      <c r="D2258">
        <v>2205359</v>
      </c>
      <c r="E2258" t="s">
        <v>1885</v>
      </c>
      <c r="F2258">
        <v>1</v>
      </c>
      <c r="G2258" t="s">
        <v>345</v>
      </c>
      <c r="H2258" t="s">
        <v>3874</v>
      </c>
      <c r="I2258" t="s">
        <v>1887</v>
      </c>
      <c r="J2258">
        <v>1</v>
      </c>
      <c r="K2258" t="s">
        <v>1888</v>
      </c>
      <c r="L2258" s="1">
        <v>46203.873715277776</v>
      </c>
      <c r="M2258" s="1">
        <v>46203.874224537038</v>
      </c>
      <c r="N2258">
        <v>4372</v>
      </c>
      <c r="O2258" t="s">
        <v>1849</v>
      </c>
      <c r="P2258">
        <v>67</v>
      </c>
      <c r="Q2258">
        <v>6.7</v>
      </c>
      <c r="R2258" t="s">
        <v>6254</v>
      </c>
      <c r="S2258" t="s">
        <v>1851</v>
      </c>
      <c r="T2258" t="s">
        <v>1851</v>
      </c>
      <c r="U2258" t="s">
        <v>6255</v>
      </c>
      <c r="V2258" t="s">
        <v>1851</v>
      </c>
      <c r="W2258" t="s">
        <v>1851</v>
      </c>
      <c r="X2258" s="1">
        <v>46203.874224537038</v>
      </c>
    </row>
    <row r="2259" spans="1:24">
      <c r="A2259">
        <v>2170</v>
      </c>
      <c r="B2259" t="s">
        <v>1859</v>
      </c>
      <c r="C2259" t="s">
        <v>1860</v>
      </c>
      <c r="D2259">
        <v>3163904</v>
      </c>
      <c r="E2259" t="s">
        <v>1894</v>
      </c>
      <c r="F2259">
        <v>1</v>
      </c>
      <c r="G2259" t="s">
        <v>1297</v>
      </c>
      <c r="H2259" t="s">
        <v>1297</v>
      </c>
      <c r="I2259" t="s">
        <v>3429</v>
      </c>
      <c r="J2259">
        <v>0</v>
      </c>
      <c r="K2259" t="s">
        <v>3430</v>
      </c>
      <c r="L2259" s="1">
        <v>46203.874340277776</v>
      </c>
      <c r="M2259" s="1">
        <v>46203.874467592592</v>
      </c>
      <c r="N2259">
        <v>1068</v>
      </c>
      <c r="O2259" t="s">
        <v>1849</v>
      </c>
      <c r="P2259">
        <v>72</v>
      </c>
      <c r="Q2259">
        <v>7.2</v>
      </c>
      <c r="R2259" t="s">
        <v>1851</v>
      </c>
      <c r="S2259" t="s">
        <v>1851</v>
      </c>
      <c r="T2259" t="s">
        <v>1851</v>
      </c>
      <c r="U2259" t="s">
        <v>6256</v>
      </c>
      <c r="V2259" t="s">
        <v>1851</v>
      </c>
      <c r="W2259" t="s">
        <v>1851</v>
      </c>
      <c r="X2259" s="1">
        <v>46203.874467592592</v>
      </c>
    </row>
    <row r="2260" spans="1:24">
      <c r="A2260">
        <v>2171</v>
      </c>
      <c r="B2260" t="s">
        <v>1859</v>
      </c>
      <c r="C2260" t="s">
        <v>1860</v>
      </c>
      <c r="D2260">
        <v>2205359</v>
      </c>
      <c r="E2260" t="s">
        <v>1894</v>
      </c>
      <c r="F2260">
        <v>1</v>
      </c>
      <c r="G2260" t="s">
        <v>345</v>
      </c>
      <c r="H2260" t="s">
        <v>345</v>
      </c>
      <c r="I2260" t="s">
        <v>3890</v>
      </c>
      <c r="J2260">
        <v>0</v>
      </c>
      <c r="K2260" t="s">
        <v>3891</v>
      </c>
      <c r="L2260" s="1">
        <v>46203.874374999999</v>
      </c>
      <c r="M2260" s="1">
        <v>46203.874537037038</v>
      </c>
      <c r="N2260">
        <v>1454</v>
      </c>
      <c r="O2260" t="s">
        <v>1849</v>
      </c>
      <c r="P2260">
        <v>68</v>
      </c>
      <c r="Q2260">
        <v>6.8</v>
      </c>
      <c r="R2260" t="s">
        <v>1851</v>
      </c>
      <c r="S2260" t="s">
        <v>1851</v>
      </c>
      <c r="T2260" t="s">
        <v>1851</v>
      </c>
      <c r="U2260" t="s">
        <v>6257</v>
      </c>
      <c r="V2260" t="s">
        <v>1851</v>
      </c>
      <c r="W2260" t="s">
        <v>1851</v>
      </c>
      <c r="X2260" s="1">
        <v>46203.874537037038</v>
      </c>
    </row>
    <row r="2261" spans="1:24">
      <c r="A2261">
        <v>2172</v>
      </c>
      <c r="B2261" t="s">
        <v>1859</v>
      </c>
      <c r="C2261" t="s">
        <v>1860</v>
      </c>
      <c r="D2261">
        <v>3168606</v>
      </c>
      <c r="E2261" t="s">
        <v>1885</v>
      </c>
      <c r="F2261">
        <v>1</v>
      </c>
      <c r="G2261" t="s">
        <v>1174</v>
      </c>
      <c r="H2261" t="s">
        <v>3435</v>
      </c>
      <c r="I2261" t="s">
        <v>1887</v>
      </c>
      <c r="J2261">
        <v>1</v>
      </c>
      <c r="K2261" t="s">
        <v>1888</v>
      </c>
      <c r="L2261" s="1">
        <v>46203.874513888892</v>
      </c>
      <c r="M2261" s="1">
        <v>46203.874664351853</v>
      </c>
      <c r="N2261">
        <v>1335</v>
      </c>
      <c r="O2261" t="s">
        <v>1849</v>
      </c>
      <c r="P2261">
        <v>92</v>
      </c>
      <c r="Q2261">
        <v>9.1999999999999993</v>
      </c>
      <c r="R2261" t="s">
        <v>6258</v>
      </c>
      <c r="S2261" t="s">
        <v>1851</v>
      </c>
      <c r="T2261" t="s">
        <v>1851</v>
      </c>
      <c r="U2261" t="s">
        <v>6259</v>
      </c>
      <c r="V2261" t="s">
        <v>1851</v>
      </c>
      <c r="W2261" t="s">
        <v>1851</v>
      </c>
      <c r="X2261" s="1">
        <v>46203.874664351853</v>
      </c>
    </row>
    <row r="2262" spans="1:24">
      <c r="A2262">
        <v>2173</v>
      </c>
      <c r="B2262" t="s">
        <v>1859</v>
      </c>
      <c r="C2262" t="s">
        <v>1860</v>
      </c>
      <c r="D2262">
        <v>3168606</v>
      </c>
      <c r="E2262" t="s">
        <v>1894</v>
      </c>
      <c r="F2262">
        <v>1</v>
      </c>
      <c r="G2262" t="s">
        <v>1174</v>
      </c>
      <c r="H2262" t="s">
        <v>1174</v>
      </c>
      <c r="I2262" t="s">
        <v>3450</v>
      </c>
      <c r="J2262">
        <v>0</v>
      </c>
      <c r="K2262" t="s">
        <v>3451</v>
      </c>
      <c r="L2262" s="1">
        <v>46203.874814814815</v>
      </c>
      <c r="M2262" s="1">
        <v>46203.875115740739</v>
      </c>
      <c r="N2262">
        <v>2611</v>
      </c>
      <c r="O2262" t="s">
        <v>1849</v>
      </c>
      <c r="P2262">
        <v>56</v>
      </c>
      <c r="Q2262">
        <v>5.6</v>
      </c>
      <c r="R2262" t="s">
        <v>1851</v>
      </c>
      <c r="S2262" t="s">
        <v>1851</v>
      </c>
      <c r="T2262" t="s">
        <v>1851</v>
      </c>
      <c r="U2262" t="s">
        <v>6260</v>
      </c>
      <c r="V2262" t="s">
        <v>1851</v>
      </c>
      <c r="W2262" t="s">
        <v>1851</v>
      </c>
      <c r="X2262" s="1">
        <v>46203.875115740739</v>
      </c>
    </row>
    <row r="2263" spans="1:24">
      <c r="A2263">
        <v>2174</v>
      </c>
      <c r="B2263" t="s">
        <v>1859</v>
      </c>
      <c r="C2263" t="s">
        <v>1860</v>
      </c>
      <c r="D2263">
        <v>4321436</v>
      </c>
      <c r="E2263" t="s">
        <v>1885</v>
      </c>
      <c r="F2263">
        <v>1</v>
      </c>
      <c r="G2263" t="s">
        <v>1812</v>
      </c>
      <c r="H2263" t="s">
        <v>3671</v>
      </c>
      <c r="I2263" t="s">
        <v>1887</v>
      </c>
      <c r="J2263">
        <v>1</v>
      </c>
      <c r="K2263" t="s">
        <v>1888</v>
      </c>
      <c r="L2263" s="1">
        <v>46203.873148148145</v>
      </c>
      <c r="M2263" s="1">
        <v>46203.875324074077</v>
      </c>
      <c r="N2263">
        <v>18815</v>
      </c>
      <c r="O2263" t="s">
        <v>1854</v>
      </c>
      <c r="R2263" t="s">
        <v>6261</v>
      </c>
      <c r="S2263" t="s">
        <v>1851</v>
      </c>
      <c r="T2263" t="s">
        <v>1851</v>
      </c>
      <c r="U2263" t="s">
        <v>6262</v>
      </c>
      <c r="V2263" t="s">
        <v>1854</v>
      </c>
      <c r="W2263" t="s">
        <v>1851</v>
      </c>
      <c r="X2263" s="1">
        <v>46203.875324074077</v>
      </c>
    </row>
    <row r="2264" spans="1:24">
      <c r="A2264">
        <v>2175</v>
      </c>
      <c r="B2264" t="s">
        <v>1859</v>
      </c>
      <c r="C2264" t="s">
        <v>1860</v>
      </c>
      <c r="D2264">
        <v>3168903</v>
      </c>
      <c r="E2264" t="s">
        <v>1885</v>
      </c>
      <c r="F2264">
        <v>1</v>
      </c>
      <c r="G2264" t="s">
        <v>1392</v>
      </c>
      <c r="H2264" t="s">
        <v>3462</v>
      </c>
      <c r="I2264" t="s">
        <v>1887</v>
      </c>
      <c r="J2264">
        <v>1</v>
      </c>
      <c r="K2264" t="s">
        <v>1888</v>
      </c>
      <c r="L2264" s="1">
        <v>46203.875162037039</v>
      </c>
      <c r="M2264" s="1">
        <v>46203.875486111108</v>
      </c>
      <c r="N2264">
        <v>2782</v>
      </c>
      <c r="O2264" t="s">
        <v>1849</v>
      </c>
      <c r="P2264">
        <v>97</v>
      </c>
      <c r="Q2264">
        <v>9.6999999999999993</v>
      </c>
      <c r="R2264" t="s">
        <v>6263</v>
      </c>
      <c r="S2264" t="s">
        <v>1851</v>
      </c>
      <c r="T2264" t="s">
        <v>1851</v>
      </c>
      <c r="U2264" t="s">
        <v>6264</v>
      </c>
      <c r="V2264" t="s">
        <v>1851</v>
      </c>
      <c r="W2264" t="s">
        <v>1851</v>
      </c>
      <c r="X2264" s="1">
        <v>46203.875486111108</v>
      </c>
    </row>
    <row r="2265" spans="1:24">
      <c r="A2265">
        <v>2176</v>
      </c>
      <c r="B2265" t="s">
        <v>1859</v>
      </c>
      <c r="C2265" t="s">
        <v>1860</v>
      </c>
      <c r="D2265">
        <v>3168903</v>
      </c>
      <c r="E2265" t="s">
        <v>1894</v>
      </c>
      <c r="F2265">
        <v>1</v>
      </c>
      <c r="G2265" t="s">
        <v>1392</v>
      </c>
      <c r="H2265" t="s">
        <v>1392</v>
      </c>
      <c r="I2265" t="s">
        <v>3468</v>
      </c>
      <c r="J2265">
        <v>0</v>
      </c>
      <c r="K2265" t="s">
        <v>3469</v>
      </c>
      <c r="L2265" s="1">
        <v>46203.875613425924</v>
      </c>
      <c r="M2265" s="1">
        <v>46203.875717592593</v>
      </c>
      <c r="N2265">
        <v>915</v>
      </c>
      <c r="O2265" t="s">
        <v>1849</v>
      </c>
      <c r="P2265">
        <v>92</v>
      </c>
      <c r="Q2265">
        <v>9.1999999999999993</v>
      </c>
      <c r="R2265" t="s">
        <v>1851</v>
      </c>
      <c r="S2265" t="s">
        <v>1851</v>
      </c>
      <c r="T2265" t="s">
        <v>1851</v>
      </c>
      <c r="U2265" t="s">
        <v>6265</v>
      </c>
      <c r="V2265" t="s">
        <v>1851</v>
      </c>
      <c r="W2265" t="s">
        <v>1851</v>
      </c>
      <c r="X2265" s="1">
        <v>46203.875717592593</v>
      </c>
    </row>
    <row r="2266" spans="1:24">
      <c r="A2266">
        <v>2177</v>
      </c>
      <c r="B2266" t="s">
        <v>1859</v>
      </c>
      <c r="C2266" t="s">
        <v>1860</v>
      </c>
      <c r="D2266">
        <v>2206407</v>
      </c>
      <c r="E2266" t="s">
        <v>1885</v>
      </c>
      <c r="F2266">
        <v>1</v>
      </c>
      <c r="G2266" t="s">
        <v>730</v>
      </c>
      <c r="H2266" t="s">
        <v>3899</v>
      </c>
      <c r="I2266" t="s">
        <v>1887</v>
      </c>
      <c r="J2266">
        <v>1</v>
      </c>
      <c r="K2266" t="s">
        <v>1888</v>
      </c>
      <c r="L2266" s="1">
        <v>46203.874606481484</v>
      </c>
      <c r="M2266" s="1">
        <v>46203.876689814817</v>
      </c>
      <c r="N2266">
        <v>18010</v>
      </c>
      <c r="O2266" t="s">
        <v>1849</v>
      </c>
      <c r="P2266">
        <v>92</v>
      </c>
      <c r="Q2266">
        <v>9.1999999999999993</v>
      </c>
      <c r="R2266" t="s">
        <v>6266</v>
      </c>
      <c r="S2266" t="s">
        <v>1851</v>
      </c>
      <c r="T2266" t="s">
        <v>1851</v>
      </c>
      <c r="U2266" t="s">
        <v>6267</v>
      </c>
      <c r="V2266" t="s">
        <v>1851</v>
      </c>
      <c r="W2266" t="s">
        <v>1851</v>
      </c>
      <c r="X2266" s="1">
        <v>46203.876689814817</v>
      </c>
    </row>
    <row r="2267" spans="1:24">
      <c r="A2267">
        <v>2178</v>
      </c>
      <c r="B2267" t="s">
        <v>1859</v>
      </c>
      <c r="C2267" t="s">
        <v>1860</v>
      </c>
      <c r="D2267">
        <v>2206407</v>
      </c>
      <c r="E2267" t="s">
        <v>1894</v>
      </c>
      <c r="F2267">
        <v>1</v>
      </c>
      <c r="G2267" t="s">
        <v>730</v>
      </c>
      <c r="H2267" t="s">
        <v>730</v>
      </c>
      <c r="I2267" t="s">
        <v>3910</v>
      </c>
      <c r="J2267">
        <v>0</v>
      </c>
      <c r="K2267" t="s">
        <v>3911</v>
      </c>
      <c r="L2267" s="1">
        <v>46203.876840277779</v>
      </c>
      <c r="M2267" s="1">
        <v>46203.877071759256</v>
      </c>
      <c r="N2267">
        <v>2033</v>
      </c>
      <c r="O2267" t="s">
        <v>1849</v>
      </c>
      <c r="P2267">
        <v>70</v>
      </c>
      <c r="Q2267">
        <v>7</v>
      </c>
      <c r="R2267" t="s">
        <v>1851</v>
      </c>
      <c r="S2267" t="s">
        <v>1851</v>
      </c>
      <c r="T2267" t="s">
        <v>1851</v>
      </c>
      <c r="U2267" t="s">
        <v>6268</v>
      </c>
      <c r="V2267" t="s">
        <v>1851</v>
      </c>
      <c r="W2267" t="s">
        <v>1851</v>
      </c>
      <c r="X2267" s="1">
        <v>46203.877071759256</v>
      </c>
    </row>
    <row r="2268" spans="1:24">
      <c r="A2268">
        <v>2179</v>
      </c>
      <c r="B2268" t="s">
        <v>1859</v>
      </c>
      <c r="C2268" t="s">
        <v>1860</v>
      </c>
      <c r="D2268">
        <v>4321436</v>
      </c>
      <c r="E2268" t="s">
        <v>1885</v>
      </c>
      <c r="F2268">
        <v>2</v>
      </c>
      <c r="G2268" t="s">
        <v>1812</v>
      </c>
      <c r="H2268" t="s">
        <v>3671</v>
      </c>
      <c r="I2268" t="s">
        <v>1887</v>
      </c>
      <c r="J2268">
        <v>1</v>
      </c>
      <c r="K2268" t="s">
        <v>1888</v>
      </c>
      <c r="L2268" s="1">
        <v>46203.875555555554</v>
      </c>
      <c r="M2268" s="1">
        <v>46203.87767361111</v>
      </c>
      <c r="N2268">
        <v>18340</v>
      </c>
      <c r="O2268" t="s">
        <v>1854</v>
      </c>
      <c r="R2268" t="s">
        <v>6269</v>
      </c>
      <c r="S2268" t="s">
        <v>1851</v>
      </c>
      <c r="T2268" t="s">
        <v>1851</v>
      </c>
      <c r="U2268" t="s">
        <v>6262</v>
      </c>
      <c r="V2268" t="s">
        <v>1854</v>
      </c>
      <c r="W2268" t="s">
        <v>1851</v>
      </c>
      <c r="X2268" s="1">
        <v>46203.87767361111</v>
      </c>
    </row>
    <row r="2269" spans="1:24">
      <c r="A2269">
        <v>2180</v>
      </c>
      <c r="B2269" t="s">
        <v>1859</v>
      </c>
      <c r="C2269" t="s">
        <v>1860</v>
      </c>
      <c r="D2269">
        <v>3169059</v>
      </c>
      <c r="E2269" t="s">
        <v>1885</v>
      </c>
      <c r="F2269">
        <v>1</v>
      </c>
      <c r="G2269" t="s">
        <v>1267</v>
      </c>
      <c r="H2269" t="s">
        <v>3479</v>
      </c>
      <c r="I2269" t="s">
        <v>1887</v>
      </c>
      <c r="J2269">
        <v>1</v>
      </c>
      <c r="K2269" t="s">
        <v>1888</v>
      </c>
      <c r="L2269" s="1">
        <v>46203.875775462962</v>
      </c>
      <c r="M2269" s="1">
        <v>46203.877939814818</v>
      </c>
      <c r="N2269">
        <v>18766</v>
      </c>
      <c r="O2269" t="s">
        <v>1854</v>
      </c>
      <c r="R2269" t="s">
        <v>6270</v>
      </c>
      <c r="S2269" t="s">
        <v>1851</v>
      </c>
      <c r="T2269" t="s">
        <v>1851</v>
      </c>
      <c r="U2269" t="s">
        <v>6271</v>
      </c>
      <c r="V2269" t="s">
        <v>1854</v>
      </c>
      <c r="W2269" t="s">
        <v>1851</v>
      </c>
      <c r="X2269" s="1">
        <v>46203.877939814818</v>
      </c>
    </row>
    <row r="2270" spans="1:24">
      <c r="A2270">
        <v>2181</v>
      </c>
      <c r="B2270" t="s">
        <v>1859</v>
      </c>
      <c r="C2270" t="s">
        <v>1860</v>
      </c>
      <c r="D2270">
        <v>4321436</v>
      </c>
      <c r="E2270" t="s">
        <v>1885</v>
      </c>
      <c r="F2270">
        <v>3</v>
      </c>
      <c r="G2270" t="s">
        <v>1812</v>
      </c>
      <c r="H2270" t="s">
        <v>3671</v>
      </c>
      <c r="I2270" t="s">
        <v>1887</v>
      </c>
      <c r="J2270">
        <v>1</v>
      </c>
      <c r="K2270" t="s">
        <v>1888</v>
      </c>
      <c r="L2270" s="1">
        <v>46203.878067129626</v>
      </c>
      <c r="M2270" s="1">
        <v>46203.878518518519</v>
      </c>
      <c r="N2270">
        <v>3887</v>
      </c>
      <c r="O2270" t="s">
        <v>1849</v>
      </c>
      <c r="P2270">
        <v>92</v>
      </c>
      <c r="Q2270">
        <v>9.1999999999999993</v>
      </c>
      <c r="R2270" t="s">
        <v>6272</v>
      </c>
      <c r="S2270" t="s">
        <v>1851</v>
      </c>
      <c r="T2270" t="s">
        <v>1851</v>
      </c>
      <c r="U2270" t="s">
        <v>6262</v>
      </c>
      <c r="V2270" t="s">
        <v>1851</v>
      </c>
      <c r="W2270" t="s">
        <v>1851</v>
      </c>
      <c r="X2270" s="1">
        <v>46203.878518518519</v>
      </c>
    </row>
    <row r="2271" spans="1:24">
      <c r="A2271">
        <v>2182</v>
      </c>
      <c r="B2271" t="s">
        <v>1859</v>
      </c>
      <c r="C2271" t="s">
        <v>1860</v>
      </c>
      <c r="D2271">
        <v>2207850</v>
      </c>
      <c r="E2271" t="s">
        <v>1885</v>
      </c>
      <c r="F2271">
        <v>1</v>
      </c>
      <c r="G2271" t="s">
        <v>516</v>
      </c>
      <c r="H2271" t="s">
        <v>3916</v>
      </c>
      <c r="I2271" t="s">
        <v>1887</v>
      </c>
      <c r="J2271">
        <v>1</v>
      </c>
      <c r="K2271" t="s">
        <v>1888</v>
      </c>
      <c r="L2271" s="1">
        <v>46203.877118055556</v>
      </c>
      <c r="M2271" s="1">
        <v>46203.878518518519</v>
      </c>
      <c r="N2271">
        <v>12103</v>
      </c>
      <c r="O2271" t="s">
        <v>1849</v>
      </c>
      <c r="P2271">
        <v>63</v>
      </c>
      <c r="Q2271">
        <v>6.3</v>
      </c>
      <c r="R2271" t="s">
        <v>6273</v>
      </c>
      <c r="S2271" t="s">
        <v>1851</v>
      </c>
      <c r="T2271" t="s">
        <v>1851</v>
      </c>
      <c r="U2271" t="s">
        <v>6274</v>
      </c>
      <c r="V2271" t="s">
        <v>1851</v>
      </c>
      <c r="W2271" t="s">
        <v>1851</v>
      </c>
      <c r="X2271" s="1">
        <v>46203.878518518519</v>
      </c>
    </row>
    <row r="2272" spans="1:24">
      <c r="A2272">
        <v>2183</v>
      </c>
      <c r="B2272" t="s">
        <v>1859</v>
      </c>
      <c r="C2272" t="s">
        <v>1860</v>
      </c>
      <c r="D2272">
        <v>4321436</v>
      </c>
      <c r="E2272" t="s">
        <v>1894</v>
      </c>
      <c r="F2272">
        <v>1</v>
      </c>
      <c r="G2272" t="s">
        <v>1812</v>
      </c>
      <c r="H2272" t="s">
        <v>1812</v>
      </c>
      <c r="I2272" t="s">
        <v>3677</v>
      </c>
      <c r="J2272">
        <v>0</v>
      </c>
      <c r="K2272" t="s">
        <v>3678</v>
      </c>
      <c r="L2272" s="1">
        <v>46203.878645833334</v>
      </c>
      <c r="M2272" s="1">
        <v>46203.878865740742</v>
      </c>
      <c r="N2272">
        <v>1904</v>
      </c>
      <c r="O2272" t="s">
        <v>1849</v>
      </c>
      <c r="P2272">
        <v>69</v>
      </c>
      <c r="Q2272">
        <v>6.9</v>
      </c>
      <c r="R2272" t="s">
        <v>1851</v>
      </c>
      <c r="S2272" t="s">
        <v>1851</v>
      </c>
      <c r="T2272" t="s">
        <v>1851</v>
      </c>
      <c r="U2272" t="s">
        <v>6275</v>
      </c>
      <c r="V2272" t="s">
        <v>1851</v>
      </c>
      <c r="W2272" t="s">
        <v>1851</v>
      </c>
      <c r="X2272" s="1">
        <v>46203.878865740742</v>
      </c>
    </row>
    <row r="2273" spans="1:24">
      <c r="A2273">
        <v>2184</v>
      </c>
      <c r="B2273" t="s">
        <v>1859</v>
      </c>
      <c r="C2273" t="s">
        <v>1860</v>
      </c>
      <c r="D2273">
        <v>2207850</v>
      </c>
      <c r="E2273" t="s">
        <v>1894</v>
      </c>
      <c r="F2273">
        <v>1</v>
      </c>
      <c r="G2273" t="s">
        <v>516</v>
      </c>
      <c r="H2273" t="s">
        <v>3925</v>
      </c>
      <c r="I2273" t="s">
        <v>3926</v>
      </c>
      <c r="J2273">
        <v>1</v>
      </c>
      <c r="K2273" t="s">
        <v>3927</v>
      </c>
      <c r="L2273" s="1">
        <v>46203.878668981481</v>
      </c>
      <c r="M2273" s="1">
        <v>46203.879270833335</v>
      </c>
      <c r="N2273">
        <v>5198</v>
      </c>
      <c r="O2273" t="s">
        <v>1849</v>
      </c>
      <c r="P2273">
        <v>63</v>
      </c>
      <c r="Q2273">
        <v>6.3</v>
      </c>
      <c r="R2273" t="s">
        <v>1851</v>
      </c>
      <c r="S2273" t="s">
        <v>1851</v>
      </c>
      <c r="T2273" t="s">
        <v>1851</v>
      </c>
      <c r="U2273" t="s">
        <v>6276</v>
      </c>
      <c r="V2273" t="s">
        <v>1851</v>
      </c>
      <c r="W2273" t="s">
        <v>1851</v>
      </c>
      <c r="X2273" s="1">
        <v>46203.879270833335</v>
      </c>
    </row>
    <row r="2274" spans="1:24">
      <c r="A2274">
        <v>2185</v>
      </c>
      <c r="B2274" t="s">
        <v>1859</v>
      </c>
      <c r="C2274" t="s">
        <v>1860</v>
      </c>
      <c r="D2274">
        <v>4321634</v>
      </c>
      <c r="E2274" t="s">
        <v>1885</v>
      </c>
      <c r="F2274">
        <v>1</v>
      </c>
      <c r="G2274" t="s">
        <v>1797</v>
      </c>
      <c r="H2274" t="s">
        <v>3690</v>
      </c>
      <c r="I2274" t="s">
        <v>1887</v>
      </c>
      <c r="J2274">
        <v>1</v>
      </c>
      <c r="K2274" t="s">
        <v>1888</v>
      </c>
      <c r="L2274" s="1">
        <v>46203.878912037035</v>
      </c>
      <c r="M2274" s="1">
        <v>46203.87939814815</v>
      </c>
      <c r="N2274">
        <v>4209</v>
      </c>
      <c r="O2274" t="s">
        <v>1849</v>
      </c>
      <c r="P2274">
        <v>75</v>
      </c>
      <c r="Q2274">
        <v>7.5</v>
      </c>
      <c r="R2274" t="s">
        <v>6277</v>
      </c>
      <c r="S2274" t="s">
        <v>1851</v>
      </c>
      <c r="T2274" t="s">
        <v>1851</v>
      </c>
      <c r="U2274" t="s">
        <v>6278</v>
      </c>
      <c r="V2274" t="s">
        <v>1851</v>
      </c>
      <c r="W2274" t="s">
        <v>1851</v>
      </c>
      <c r="X2274" s="1">
        <v>46203.87939814815</v>
      </c>
    </row>
    <row r="2275" spans="1:24">
      <c r="A2275">
        <v>2186</v>
      </c>
      <c r="B2275" t="s">
        <v>1859</v>
      </c>
      <c r="C2275" t="s">
        <v>1860</v>
      </c>
      <c r="D2275">
        <v>4321634</v>
      </c>
      <c r="E2275" t="s">
        <v>1894</v>
      </c>
      <c r="F2275">
        <v>1</v>
      </c>
      <c r="G2275" t="s">
        <v>1797</v>
      </c>
      <c r="H2275" t="s">
        <v>1797</v>
      </c>
      <c r="I2275" t="s">
        <v>3697</v>
      </c>
      <c r="J2275">
        <v>0</v>
      </c>
      <c r="K2275" t="s">
        <v>3698</v>
      </c>
      <c r="L2275" s="1">
        <v>46203.879525462966</v>
      </c>
      <c r="M2275" s="1">
        <v>46203.879675925928</v>
      </c>
      <c r="N2275">
        <v>1360</v>
      </c>
      <c r="O2275" t="s">
        <v>1849</v>
      </c>
      <c r="P2275">
        <v>74</v>
      </c>
      <c r="Q2275">
        <v>7.4</v>
      </c>
      <c r="R2275" t="s">
        <v>1851</v>
      </c>
      <c r="S2275" t="s">
        <v>1851</v>
      </c>
      <c r="T2275" t="s">
        <v>1851</v>
      </c>
      <c r="U2275" t="s">
        <v>6279</v>
      </c>
      <c r="V2275" t="s">
        <v>1851</v>
      </c>
      <c r="W2275" t="s">
        <v>1851</v>
      </c>
      <c r="X2275" s="1">
        <v>46203.879675925928</v>
      </c>
    </row>
    <row r="2276" spans="1:24">
      <c r="A2276">
        <v>2187</v>
      </c>
      <c r="B2276" t="s">
        <v>1859</v>
      </c>
      <c r="C2276" t="s">
        <v>1860</v>
      </c>
      <c r="D2276">
        <v>2209971</v>
      </c>
      <c r="E2276" t="s">
        <v>1885</v>
      </c>
      <c r="F2276">
        <v>1</v>
      </c>
      <c r="G2276" t="s">
        <v>249</v>
      </c>
      <c r="H2276" t="s">
        <v>3932</v>
      </c>
      <c r="I2276" t="s">
        <v>1887</v>
      </c>
      <c r="J2276">
        <v>1</v>
      </c>
      <c r="K2276" t="s">
        <v>1888</v>
      </c>
      <c r="L2276" s="1">
        <v>46203.879317129627</v>
      </c>
      <c r="M2276" s="1">
        <v>46203.880011574074</v>
      </c>
      <c r="N2276">
        <v>6017</v>
      </c>
      <c r="O2276" t="s">
        <v>1849</v>
      </c>
      <c r="P2276">
        <v>66</v>
      </c>
      <c r="Q2276">
        <v>6.6</v>
      </c>
      <c r="R2276" t="s">
        <v>6280</v>
      </c>
      <c r="S2276" t="s">
        <v>1851</v>
      </c>
      <c r="T2276" t="s">
        <v>1851</v>
      </c>
      <c r="U2276" t="s">
        <v>6281</v>
      </c>
      <c r="V2276" t="s">
        <v>1851</v>
      </c>
      <c r="W2276" t="s">
        <v>1851</v>
      </c>
      <c r="X2276" s="1">
        <v>46203.880011574074</v>
      </c>
    </row>
    <row r="2277" spans="1:24">
      <c r="A2277">
        <v>2188</v>
      </c>
      <c r="B2277" t="s">
        <v>1859</v>
      </c>
      <c r="C2277" t="s">
        <v>1860</v>
      </c>
      <c r="D2277">
        <v>4322327</v>
      </c>
      <c r="E2277" t="s">
        <v>1885</v>
      </c>
      <c r="F2277">
        <v>1</v>
      </c>
      <c r="G2277" t="s">
        <v>1723</v>
      </c>
      <c r="H2277" t="s">
        <v>3709</v>
      </c>
      <c r="I2277" t="s">
        <v>1887</v>
      </c>
      <c r="J2277">
        <v>1</v>
      </c>
      <c r="K2277" t="s">
        <v>1888</v>
      </c>
      <c r="L2277" s="1">
        <v>46203.87972222222</v>
      </c>
      <c r="M2277" s="1">
        <v>46203.880231481482</v>
      </c>
      <c r="N2277">
        <v>4371</v>
      </c>
      <c r="O2277" t="s">
        <v>1849</v>
      </c>
      <c r="P2277">
        <v>67</v>
      </c>
      <c r="Q2277">
        <v>6.7</v>
      </c>
      <c r="R2277" t="s">
        <v>6282</v>
      </c>
      <c r="S2277" t="s">
        <v>1851</v>
      </c>
      <c r="T2277" t="s">
        <v>1851</v>
      </c>
      <c r="U2277" t="s">
        <v>6283</v>
      </c>
      <c r="V2277" t="s">
        <v>1851</v>
      </c>
      <c r="W2277" t="s">
        <v>1851</v>
      </c>
      <c r="X2277" s="1">
        <v>46203.880231481482</v>
      </c>
    </row>
    <row r="2278" spans="1:24">
      <c r="A2278">
        <v>2189</v>
      </c>
      <c r="B2278" t="s">
        <v>1859</v>
      </c>
      <c r="C2278" t="s">
        <v>1860</v>
      </c>
      <c r="D2278">
        <v>3169059</v>
      </c>
      <c r="E2278" t="s">
        <v>1885</v>
      </c>
      <c r="F2278">
        <v>2</v>
      </c>
      <c r="G2278" t="s">
        <v>1267</v>
      </c>
      <c r="H2278" t="s">
        <v>3479</v>
      </c>
      <c r="I2278" t="s">
        <v>1887</v>
      </c>
      <c r="J2278">
        <v>1</v>
      </c>
      <c r="K2278" t="s">
        <v>1888</v>
      </c>
      <c r="L2278" s="1">
        <v>46203.878159722219</v>
      </c>
      <c r="M2278" s="1">
        <v>46203.880231481482</v>
      </c>
      <c r="N2278">
        <v>17847</v>
      </c>
      <c r="O2278" t="s">
        <v>1849</v>
      </c>
      <c r="P2278">
        <v>70</v>
      </c>
      <c r="Q2278">
        <v>7</v>
      </c>
      <c r="R2278" t="s">
        <v>6284</v>
      </c>
      <c r="S2278" t="s">
        <v>1851</v>
      </c>
      <c r="T2278" t="s">
        <v>1851</v>
      </c>
      <c r="U2278" t="s">
        <v>6271</v>
      </c>
      <c r="V2278" t="s">
        <v>1851</v>
      </c>
      <c r="W2278" t="s">
        <v>1851</v>
      </c>
      <c r="X2278" s="1">
        <v>46203.880231481482</v>
      </c>
    </row>
    <row r="2279" spans="1:24">
      <c r="A2279">
        <v>2190</v>
      </c>
      <c r="B2279" t="s">
        <v>1859</v>
      </c>
      <c r="C2279" t="s">
        <v>1860</v>
      </c>
      <c r="D2279">
        <v>4322327</v>
      </c>
      <c r="E2279" t="s">
        <v>1894</v>
      </c>
      <c r="F2279">
        <v>1</v>
      </c>
      <c r="G2279" t="s">
        <v>1723</v>
      </c>
      <c r="H2279" t="s">
        <v>1723</v>
      </c>
      <c r="I2279" t="s">
        <v>3712</v>
      </c>
      <c r="J2279">
        <v>0</v>
      </c>
      <c r="K2279" t="s">
        <v>3713</v>
      </c>
      <c r="L2279" s="1">
        <v>46203.880358796298</v>
      </c>
      <c r="M2279" s="1">
        <v>46203.880428240744</v>
      </c>
      <c r="N2279">
        <v>663</v>
      </c>
      <c r="O2279" t="s">
        <v>1849</v>
      </c>
      <c r="P2279">
        <v>69</v>
      </c>
      <c r="Q2279">
        <v>6.9</v>
      </c>
      <c r="R2279" t="s">
        <v>1851</v>
      </c>
      <c r="S2279" t="s">
        <v>1851</v>
      </c>
      <c r="T2279" t="s">
        <v>1851</v>
      </c>
      <c r="U2279" t="s">
        <v>6285</v>
      </c>
      <c r="V2279" t="s">
        <v>1851</v>
      </c>
      <c r="W2279" t="s">
        <v>1851</v>
      </c>
      <c r="X2279" s="1">
        <v>46203.880428240744</v>
      </c>
    </row>
    <row r="2280" spans="1:24">
      <c r="A2280">
        <v>2191</v>
      </c>
      <c r="B2280" t="s">
        <v>1859</v>
      </c>
      <c r="C2280" t="s">
        <v>1860</v>
      </c>
      <c r="D2280">
        <v>3169059</v>
      </c>
      <c r="E2280" t="s">
        <v>1894</v>
      </c>
      <c r="F2280">
        <v>1</v>
      </c>
      <c r="G2280" t="s">
        <v>1267</v>
      </c>
      <c r="H2280" t="s">
        <v>3485</v>
      </c>
      <c r="I2280" t="s">
        <v>3486</v>
      </c>
      <c r="J2280">
        <v>1</v>
      </c>
      <c r="K2280" t="s">
        <v>3487</v>
      </c>
      <c r="L2280" s="1">
        <v>46203.880381944444</v>
      </c>
      <c r="M2280" s="1">
        <v>46203.880520833336</v>
      </c>
      <c r="N2280">
        <v>1209</v>
      </c>
      <c r="O2280" t="s">
        <v>1849</v>
      </c>
      <c r="P2280">
        <v>73</v>
      </c>
      <c r="Q2280">
        <v>7.3</v>
      </c>
      <c r="R2280" t="s">
        <v>1851</v>
      </c>
      <c r="S2280" t="s">
        <v>1851</v>
      </c>
      <c r="T2280" t="s">
        <v>1851</v>
      </c>
      <c r="U2280" t="s">
        <v>6286</v>
      </c>
      <c r="V2280" t="s">
        <v>1851</v>
      </c>
      <c r="W2280" t="s">
        <v>1851</v>
      </c>
      <c r="X2280" s="1">
        <v>46203.880520833336</v>
      </c>
    </row>
    <row r="2281" spans="1:24">
      <c r="A2281">
        <v>2192</v>
      </c>
      <c r="B2281" t="s">
        <v>1859</v>
      </c>
      <c r="C2281" t="s">
        <v>1860</v>
      </c>
      <c r="D2281">
        <v>2209971</v>
      </c>
      <c r="E2281" t="s">
        <v>1894</v>
      </c>
      <c r="F2281">
        <v>1</v>
      </c>
      <c r="G2281" t="s">
        <v>249</v>
      </c>
      <c r="H2281" t="s">
        <v>3938</v>
      </c>
      <c r="I2281" t="s">
        <v>3939</v>
      </c>
      <c r="J2281">
        <v>1</v>
      </c>
      <c r="K2281" t="s">
        <v>3940</v>
      </c>
      <c r="L2281" s="1">
        <v>46203.880150462966</v>
      </c>
      <c r="M2281" s="1">
        <v>46203.880578703705</v>
      </c>
      <c r="N2281">
        <v>3694</v>
      </c>
      <c r="O2281" t="s">
        <v>1849</v>
      </c>
      <c r="P2281">
        <v>64</v>
      </c>
      <c r="Q2281">
        <v>6.4</v>
      </c>
      <c r="R2281" t="s">
        <v>1851</v>
      </c>
      <c r="S2281" t="s">
        <v>1851</v>
      </c>
      <c r="T2281" t="s">
        <v>1851</v>
      </c>
      <c r="U2281" t="s">
        <v>6287</v>
      </c>
      <c r="V2281" t="s">
        <v>1851</v>
      </c>
      <c r="W2281" t="s">
        <v>1851</v>
      </c>
      <c r="X2281" s="1">
        <v>46203.880578703705</v>
      </c>
    </row>
    <row r="2282" spans="1:24">
      <c r="A2282">
        <v>2193</v>
      </c>
      <c r="B2282" t="s">
        <v>1859</v>
      </c>
      <c r="C2282" t="s">
        <v>1860</v>
      </c>
      <c r="D2282">
        <v>4322608</v>
      </c>
      <c r="E2282" t="s">
        <v>1885</v>
      </c>
      <c r="F2282">
        <v>1</v>
      </c>
      <c r="G2282" t="s">
        <v>1595</v>
      </c>
      <c r="H2282" t="s">
        <v>3715</v>
      </c>
      <c r="I2282" t="s">
        <v>1887</v>
      </c>
      <c r="J2282">
        <v>1</v>
      </c>
      <c r="K2282" t="s">
        <v>1888</v>
      </c>
      <c r="L2282" s="1">
        <v>46203.880474537036</v>
      </c>
      <c r="M2282" s="1">
        <v>46203.880682870367</v>
      </c>
      <c r="N2282">
        <v>1781</v>
      </c>
      <c r="O2282" t="s">
        <v>1849</v>
      </c>
      <c r="P2282">
        <v>58</v>
      </c>
      <c r="Q2282">
        <v>5.8</v>
      </c>
      <c r="R2282" t="s">
        <v>6288</v>
      </c>
      <c r="S2282" t="s">
        <v>1851</v>
      </c>
      <c r="T2282" t="s">
        <v>1851</v>
      </c>
      <c r="U2282" t="s">
        <v>6289</v>
      </c>
      <c r="V2282" t="s">
        <v>1851</v>
      </c>
      <c r="W2282" t="s">
        <v>1851</v>
      </c>
      <c r="X2282" s="1">
        <v>46203.880682870367</v>
      </c>
    </row>
    <row r="2283" spans="1:24">
      <c r="A2283">
        <v>2194</v>
      </c>
      <c r="B2283" t="s">
        <v>1859</v>
      </c>
      <c r="C2283" t="s">
        <v>1860</v>
      </c>
      <c r="D2283">
        <v>3170008</v>
      </c>
      <c r="E2283" t="s">
        <v>1885</v>
      </c>
      <c r="F2283">
        <v>1</v>
      </c>
      <c r="G2283" t="s">
        <v>1039</v>
      </c>
      <c r="H2283" t="s">
        <v>3495</v>
      </c>
      <c r="I2283" t="s">
        <v>1887</v>
      </c>
      <c r="J2283">
        <v>1</v>
      </c>
      <c r="K2283" t="s">
        <v>1888</v>
      </c>
      <c r="L2283" s="1">
        <v>46203.880567129629</v>
      </c>
      <c r="M2283" s="1">
        <v>46203.880925925929</v>
      </c>
      <c r="N2283">
        <v>3113</v>
      </c>
      <c r="O2283" t="s">
        <v>1849</v>
      </c>
      <c r="P2283">
        <v>62</v>
      </c>
      <c r="Q2283">
        <v>6.2</v>
      </c>
      <c r="R2283" t="s">
        <v>6290</v>
      </c>
      <c r="S2283" t="s">
        <v>1851</v>
      </c>
      <c r="T2283" t="s">
        <v>1851</v>
      </c>
      <c r="U2283" t="s">
        <v>6291</v>
      </c>
      <c r="V2283" t="s">
        <v>1851</v>
      </c>
      <c r="W2283" t="s">
        <v>1851</v>
      </c>
      <c r="X2283" s="1">
        <v>46203.880925925929</v>
      </c>
    </row>
    <row r="2284" spans="1:24">
      <c r="A2284">
        <v>2195</v>
      </c>
      <c r="B2284" t="s">
        <v>1859</v>
      </c>
      <c r="C2284" t="s">
        <v>1860</v>
      </c>
      <c r="D2284">
        <v>4322608</v>
      </c>
      <c r="E2284" t="s">
        <v>1894</v>
      </c>
      <c r="F2284">
        <v>1</v>
      </c>
      <c r="G2284" t="s">
        <v>1595</v>
      </c>
      <c r="H2284" t="s">
        <v>1595</v>
      </c>
      <c r="I2284" t="s">
        <v>3724</v>
      </c>
      <c r="J2284">
        <v>0</v>
      </c>
      <c r="K2284" t="s">
        <v>3725</v>
      </c>
      <c r="L2284" s="1">
        <v>46203.880833333336</v>
      </c>
      <c r="M2284" s="1">
        <v>46203.881122685183</v>
      </c>
      <c r="N2284">
        <v>2475</v>
      </c>
      <c r="O2284" t="s">
        <v>1849</v>
      </c>
      <c r="P2284">
        <v>66</v>
      </c>
      <c r="Q2284">
        <v>6.6</v>
      </c>
      <c r="R2284" t="s">
        <v>1851</v>
      </c>
      <c r="S2284" t="s">
        <v>1851</v>
      </c>
      <c r="T2284" t="s">
        <v>1851</v>
      </c>
      <c r="U2284" t="s">
        <v>6292</v>
      </c>
      <c r="V2284" t="s">
        <v>1851</v>
      </c>
      <c r="W2284" t="s">
        <v>1851</v>
      </c>
      <c r="X2284" s="1">
        <v>46203.881122685183</v>
      </c>
    </row>
    <row r="2285" spans="1:24">
      <c r="A2285">
        <v>2196</v>
      </c>
      <c r="B2285" t="s">
        <v>1859</v>
      </c>
      <c r="C2285" t="s">
        <v>1860</v>
      </c>
      <c r="D2285">
        <v>3170008</v>
      </c>
      <c r="E2285" t="s">
        <v>1894</v>
      </c>
      <c r="F2285">
        <v>1</v>
      </c>
      <c r="G2285" t="s">
        <v>1039</v>
      </c>
      <c r="H2285" t="s">
        <v>3501</v>
      </c>
      <c r="I2285" t="s">
        <v>3502</v>
      </c>
      <c r="J2285">
        <v>1</v>
      </c>
      <c r="K2285" t="s">
        <v>3503</v>
      </c>
      <c r="L2285" s="1">
        <v>46203.881076388891</v>
      </c>
      <c r="M2285" s="1">
        <v>46203.881226851852</v>
      </c>
      <c r="N2285">
        <v>1260</v>
      </c>
      <c r="O2285" t="s">
        <v>1849</v>
      </c>
      <c r="P2285">
        <v>64</v>
      </c>
      <c r="Q2285">
        <v>6.4</v>
      </c>
      <c r="R2285" t="s">
        <v>1851</v>
      </c>
      <c r="S2285" t="s">
        <v>1851</v>
      </c>
      <c r="T2285" t="s">
        <v>1851</v>
      </c>
      <c r="U2285" t="s">
        <v>6293</v>
      </c>
      <c r="V2285" t="s">
        <v>1851</v>
      </c>
      <c r="W2285" t="s">
        <v>1851</v>
      </c>
      <c r="X2285" s="1">
        <v>46203.881226851852</v>
      </c>
    </row>
    <row r="2286" spans="1:24">
      <c r="A2286">
        <v>2197</v>
      </c>
      <c r="B2286" t="s">
        <v>1859</v>
      </c>
      <c r="C2286" t="s">
        <v>1860</v>
      </c>
      <c r="D2286">
        <v>4200606</v>
      </c>
      <c r="E2286" t="s">
        <v>1885</v>
      </c>
      <c r="F2286">
        <v>1</v>
      </c>
      <c r="G2286" t="s">
        <v>1510</v>
      </c>
      <c r="H2286" t="s">
        <v>3733</v>
      </c>
      <c r="I2286" t="s">
        <v>1887</v>
      </c>
      <c r="J2286">
        <v>1</v>
      </c>
      <c r="K2286" t="s">
        <v>1888</v>
      </c>
      <c r="L2286" s="1">
        <v>46203.881168981483</v>
      </c>
      <c r="M2286" s="1">
        <v>46203.881493055553</v>
      </c>
      <c r="N2286">
        <v>2851</v>
      </c>
      <c r="O2286" t="s">
        <v>1849</v>
      </c>
      <c r="P2286">
        <v>64</v>
      </c>
      <c r="Q2286">
        <v>6.4</v>
      </c>
      <c r="R2286" t="s">
        <v>6294</v>
      </c>
      <c r="S2286" t="s">
        <v>1851</v>
      </c>
      <c r="T2286" t="s">
        <v>1851</v>
      </c>
      <c r="U2286" t="s">
        <v>6295</v>
      </c>
      <c r="V2286" t="s">
        <v>1851</v>
      </c>
      <c r="W2286" t="s">
        <v>1851</v>
      </c>
      <c r="X2286" s="1">
        <v>46203.881493055553</v>
      </c>
    </row>
    <row r="2287" spans="1:24">
      <c r="A2287">
        <v>2198</v>
      </c>
      <c r="B2287" t="s">
        <v>1859</v>
      </c>
      <c r="C2287" t="s">
        <v>1860</v>
      </c>
      <c r="D2287">
        <v>2210375</v>
      </c>
      <c r="E2287" t="s">
        <v>1885</v>
      </c>
      <c r="F2287">
        <v>1</v>
      </c>
      <c r="G2287" t="s">
        <v>335</v>
      </c>
      <c r="H2287" t="s">
        <v>3945</v>
      </c>
      <c r="I2287" t="s">
        <v>1887</v>
      </c>
      <c r="J2287">
        <v>1</v>
      </c>
      <c r="K2287" t="s">
        <v>1888</v>
      </c>
      <c r="L2287" s="1">
        <v>46203.880636574075</v>
      </c>
      <c r="M2287" s="1">
        <v>46203.881608796299</v>
      </c>
      <c r="N2287">
        <v>8352</v>
      </c>
      <c r="O2287" t="s">
        <v>1849</v>
      </c>
      <c r="P2287">
        <v>66</v>
      </c>
      <c r="Q2287">
        <v>6.6</v>
      </c>
      <c r="R2287" t="s">
        <v>6296</v>
      </c>
      <c r="S2287" t="s">
        <v>1851</v>
      </c>
      <c r="T2287" t="s">
        <v>1851</v>
      </c>
      <c r="U2287" t="s">
        <v>6297</v>
      </c>
      <c r="V2287" t="s">
        <v>1851</v>
      </c>
      <c r="W2287" t="s">
        <v>1851</v>
      </c>
      <c r="X2287" s="1">
        <v>46203.881608796299</v>
      </c>
    </row>
    <row r="2288" spans="1:24">
      <c r="A2288">
        <v>2199</v>
      </c>
      <c r="B2288" t="s">
        <v>1859</v>
      </c>
      <c r="C2288" t="s">
        <v>1860</v>
      </c>
      <c r="D2288">
        <v>4200606</v>
      </c>
      <c r="E2288" t="s">
        <v>1894</v>
      </c>
      <c r="F2288">
        <v>1</v>
      </c>
      <c r="G2288" t="s">
        <v>1510</v>
      </c>
      <c r="H2288" t="s">
        <v>3736</v>
      </c>
      <c r="I2288" t="s">
        <v>3737</v>
      </c>
      <c r="J2288">
        <v>1</v>
      </c>
      <c r="K2288" t="s">
        <v>3738</v>
      </c>
      <c r="L2288" s="1">
        <v>46203.881643518522</v>
      </c>
      <c r="M2288" s="1">
        <v>46203.88175925926</v>
      </c>
      <c r="N2288">
        <v>945</v>
      </c>
      <c r="O2288" t="s">
        <v>1849</v>
      </c>
      <c r="P2288">
        <v>68</v>
      </c>
      <c r="Q2288">
        <v>6.8</v>
      </c>
      <c r="R2288" t="s">
        <v>1851</v>
      </c>
      <c r="S2288" t="s">
        <v>1851</v>
      </c>
      <c r="T2288" t="s">
        <v>1851</v>
      </c>
      <c r="U2288" t="s">
        <v>6298</v>
      </c>
      <c r="V2288" t="s">
        <v>1851</v>
      </c>
      <c r="W2288" t="s">
        <v>1851</v>
      </c>
      <c r="X2288" s="1">
        <v>46203.88175925926</v>
      </c>
    </row>
    <row r="2289" spans="1:24">
      <c r="A2289">
        <v>2200</v>
      </c>
      <c r="B2289" t="s">
        <v>1859</v>
      </c>
      <c r="C2289" t="s">
        <v>1860</v>
      </c>
      <c r="D2289">
        <v>3170057</v>
      </c>
      <c r="E2289" t="s">
        <v>1885</v>
      </c>
      <c r="F2289">
        <v>1</v>
      </c>
      <c r="G2289" t="s">
        <v>1262</v>
      </c>
      <c r="H2289" t="s">
        <v>3508</v>
      </c>
      <c r="I2289" t="s">
        <v>1887</v>
      </c>
      <c r="J2289">
        <v>1</v>
      </c>
      <c r="K2289" t="s">
        <v>1888</v>
      </c>
      <c r="L2289" s="1">
        <v>46203.881273148145</v>
      </c>
      <c r="M2289" s="1">
        <v>46203.88175925926</v>
      </c>
      <c r="N2289">
        <v>4242</v>
      </c>
      <c r="O2289" t="s">
        <v>1849</v>
      </c>
      <c r="P2289">
        <v>70</v>
      </c>
      <c r="Q2289">
        <v>7</v>
      </c>
      <c r="R2289" t="s">
        <v>6299</v>
      </c>
      <c r="S2289" t="s">
        <v>1851</v>
      </c>
      <c r="T2289" t="s">
        <v>1851</v>
      </c>
      <c r="U2289" t="s">
        <v>6300</v>
      </c>
      <c r="V2289" t="s">
        <v>1851</v>
      </c>
      <c r="W2289" t="s">
        <v>1851</v>
      </c>
      <c r="X2289" s="1">
        <v>46203.88175925926</v>
      </c>
    </row>
    <row r="2290" spans="1:24">
      <c r="A2290">
        <v>2201</v>
      </c>
      <c r="B2290" t="s">
        <v>1859</v>
      </c>
      <c r="C2290" t="s">
        <v>1860</v>
      </c>
      <c r="D2290">
        <v>2210375</v>
      </c>
      <c r="E2290" t="s">
        <v>1894</v>
      </c>
      <c r="F2290">
        <v>1</v>
      </c>
      <c r="G2290" t="s">
        <v>335</v>
      </c>
      <c r="H2290" t="s">
        <v>1851</v>
      </c>
      <c r="I2290" t="s">
        <v>1851</v>
      </c>
      <c r="J2290">
        <v>0</v>
      </c>
      <c r="K2290" t="s">
        <v>1851</v>
      </c>
      <c r="L2290" s="1">
        <v>46203.881736111114</v>
      </c>
      <c r="M2290" s="1">
        <v>46203.88208333333</v>
      </c>
      <c r="N2290">
        <v>3026</v>
      </c>
      <c r="O2290" t="s">
        <v>1856</v>
      </c>
      <c r="R2290" t="s">
        <v>1851</v>
      </c>
      <c r="S2290" t="s">
        <v>1851</v>
      </c>
      <c r="T2290" t="s">
        <v>1851</v>
      </c>
      <c r="U2290" t="s">
        <v>6301</v>
      </c>
      <c r="V2290" t="s">
        <v>1856</v>
      </c>
      <c r="W2290" t="s">
        <v>3277</v>
      </c>
      <c r="X2290" s="1"/>
    </row>
    <row r="2291" spans="1:24">
      <c r="B2291" t="s">
        <v>3278</v>
      </c>
      <c r="C2291" t="s">
        <v>3279</v>
      </c>
      <c r="E2291" t="s">
        <v>1851</v>
      </c>
      <c r="G2291" t="s">
        <v>1851</v>
      </c>
      <c r="H2291" t="s">
        <v>1851</v>
      </c>
      <c r="I2291" t="s">
        <v>1851</v>
      </c>
      <c r="K2291" t="s">
        <v>1851</v>
      </c>
      <c r="L2291" s="1"/>
      <c r="M2291" s="1"/>
      <c r="O2291" t="s">
        <v>1851</v>
      </c>
      <c r="R2291" t="s">
        <v>1851</v>
      </c>
      <c r="S2291" t="s">
        <v>1851</v>
      </c>
      <c r="T2291" t="s">
        <v>1851</v>
      </c>
      <c r="U2291" t="s">
        <v>1851</v>
      </c>
      <c r="V2291" t="s">
        <v>1851</v>
      </c>
      <c r="W2291" t="s">
        <v>1851</v>
      </c>
      <c r="X2291" s="1"/>
    </row>
    <row r="2292" spans="1:24">
      <c r="B2292" t="s">
        <v>3280</v>
      </c>
      <c r="C2292" t="s">
        <v>3281</v>
      </c>
      <c r="E2292" t="s">
        <v>1851</v>
      </c>
      <c r="G2292" t="s">
        <v>1851</v>
      </c>
      <c r="H2292" t="s">
        <v>1851</v>
      </c>
      <c r="I2292" t="s">
        <v>1851</v>
      </c>
      <c r="K2292" t="s">
        <v>1851</v>
      </c>
      <c r="L2292" s="1"/>
      <c r="M2292" s="1"/>
      <c r="O2292" t="s">
        <v>1851</v>
      </c>
      <c r="R2292" t="s">
        <v>1851</v>
      </c>
      <c r="S2292" t="s">
        <v>1851</v>
      </c>
      <c r="T2292" t="s">
        <v>1851</v>
      </c>
      <c r="U2292" t="s">
        <v>1851</v>
      </c>
      <c r="V2292" t="s">
        <v>1851</v>
      </c>
      <c r="W2292" t="s">
        <v>1851</v>
      </c>
      <c r="X2292" s="1"/>
    </row>
    <row r="2293" spans="1:24">
      <c r="B2293" t="s">
        <v>3282</v>
      </c>
      <c r="C2293" t="s">
        <v>3283</v>
      </c>
      <c r="E2293" t="s">
        <v>1851</v>
      </c>
      <c r="G2293" t="s">
        <v>1851</v>
      </c>
      <c r="H2293" t="s">
        <v>1851</v>
      </c>
      <c r="I2293" t="s">
        <v>1851</v>
      </c>
      <c r="K2293" t="s">
        <v>1851</v>
      </c>
      <c r="L2293" s="1"/>
      <c r="M2293" s="1"/>
      <c r="O2293" t="s">
        <v>1851</v>
      </c>
      <c r="R2293" t="s">
        <v>1851</v>
      </c>
      <c r="S2293" t="s">
        <v>1851</v>
      </c>
      <c r="T2293" t="s">
        <v>1851</v>
      </c>
      <c r="U2293" t="s">
        <v>1851</v>
      </c>
      <c r="V2293" t="s">
        <v>1851</v>
      </c>
      <c r="W2293" t="s">
        <v>1851</v>
      </c>
      <c r="X2293" s="1"/>
    </row>
    <row r="2294" spans="1:24">
      <c r="B2294" t="s">
        <v>1851</v>
      </c>
      <c r="C2294" t="s">
        <v>1851</v>
      </c>
      <c r="E2294" t="s">
        <v>1851</v>
      </c>
      <c r="G2294" t="s">
        <v>1851</v>
      </c>
      <c r="H2294" t="s">
        <v>1851</v>
      </c>
      <c r="I2294" t="s">
        <v>1851</v>
      </c>
      <c r="K2294" t="s">
        <v>1851</v>
      </c>
      <c r="L2294" s="1"/>
      <c r="M2294" s="1"/>
      <c r="O2294" t="s">
        <v>1851</v>
      </c>
      <c r="R2294" t="s">
        <v>1851</v>
      </c>
      <c r="S2294" t="s">
        <v>1851</v>
      </c>
      <c r="T2294" t="s">
        <v>1851</v>
      </c>
      <c r="U2294" t="s">
        <v>1851</v>
      </c>
      <c r="V2294" t="s">
        <v>1851</v>
      </c>
      <c r="W2294" t="s">
        <v>1851</v>
      </c>
      <c r="X2294" s="1"/>
    </row>
    <row r="2295" spans="1:24">
      <c r="B2295" t="s">
        <v>3284</v>
      </c>
      <c r="C2295" t="s">
        <v>3285</v>
      </c>
      <c r="E2295" t="s">
        <v>1851</v>
      </c>
      <c r="G2295" t="s">
        <v>1851</v>
      </c>
      <c r="H2295" t="s">
        <v>1851</v>
      </c>
      <c r="I2295" t="s">
        <v>1851</v>
      </c>
      <c r="K2295" t="s">
        <v>1851</v>
      </c>
      <c r="L2295" s="1"/>
      <c r="M2295" s="1"/>
      <c r="O2295" t="s">
        <v>1851</v>
      </c>
      <c r="R2295" t="s">
        <v>1851</v>
      </c>
      <c r="S2295" t="s">
        <v>1851</v>
      </c>
      <c r="T2295" t="s">
        <v>1851</v>
      </c>
      <c r="U2295" t="s">
        <v>1851</v>
      </c>
      <c r="V2295" t="s">
        <v>1851</v>
      </c>
      <c r="W2295" t="s">
        <v>1851</v>
      </c>
      <c r="X2295" s="1"/>
    </row>
    <row r="2296" spans="1:24">
      <c r="B2296" t="s">
        <v>1851</v>
      </c>
      <c r="C2296" t="s">
        <v>1851</v>
      </c>
      <c r="E2296" t="s">
        <v>1851</v>
      </c>
      <c r="G2296" t="s">
        <v>1851</v>
      </c>
      <c r="H2296" t="s">
        <v>1851</v>
      </c>
      <c r="I2296" t="s">
        <v>1851</v>
      </c>
      <c r="K2296" t="s">
        <v>1851</v>
      </c>
      <c r="L2296" s="1"/>
      <c r="M2296" s="1"/>
      <c r="O2296" t="s">
        <v>1851</v>
      </c>
      <c r="R2296" t="s">
        <v>1851</v>
      </c>
      <c r="S2296" t="s">
        <v>1851</v>
      </c>
      <c r="T2296" t="s">
        <v>1851</v>
      </c>
      <c r="U2296" t="s">
        <v>1851</v>
      </c>
      <c r="V2296" t="s">
        <v>1851</v>
      </c>
      <c r="W2296" t="s">
        <v>1851</v>
      </c>
      <c r="X2296" s="1"/>
    </row>
    <row r="2297" spans="1:24">
      <c r="B2297" t="s">
        <v>1851</v>
      </c>
      <c r="C2297" t="s">
        <v>1851</v>
      </c>
      <c r="E2297" t="s">
        <v>1851</v>
      </c>
      <c r="G2297" t="s">
        <v>1851</v>
      </c>
      <c r="H2297" t="s">
        <v>1851</v>
      </c>
      <c r="I2297" t="s">
        <v>1851</v>
      </c>
      <c r="K2297" t="s">
        <v>1851</v>
      </c>
      <c r="L2297" s="1"/>
      <c r="M2297" s="1"/>
      <c r="O2297" t="s">
        <v>1851</v>
      </c>
      <c r="R2297" t="s">
        <v>1851</v>
      </c>
      <c r="S2297" t="s">
        <v>1851</v>
      </c>
      <c r="T2297" t="s">
        <v>1851</v>
      </c>
      <c r="U2297" t="s">
        <v>1851</v>
      </c>
      <c r="V2297" t="s">
        <v>1851</v>
      </c>
      <c r="W2297" t="s">
        <v>1851</v>
      </c>
      <c r="X2297" s="1"/>
    </row>
    <row r="2298" spans="1:24">
      <c r="B2298" t="s">
        <v>3286</v>
      </c>
      <c r="C2298" t="s">
        <v>3283</v>
      </c>
      <c r="E2298" t="s">
        <v>1851</v>
      </c>
      <c r="G2298" t="s">
        <v>1851</v>
      </c>
      <c r="H2298" t="s">
        <v>1851</v>
      </c>
      <c r="I2298" t="s">
        <v>1851</v>
      </c>
      <c r="K2298" t="s">
        <v>1851</v>
      </c>
      <c r="L2298" s="1"/>
      <c r="M2298" s="1"/>
      <c r="O2298" t="s">
        <v>1851</v>
      </c>
      <c r="R2298" t="s">
        <v>1851</v>
      </c>
      <c r="S2298" t="s">
        <v>1851</v>
      </c>
      <c r="T2298" t="s">
        <v>1851</v>
      </c>
      <c r="U2298" t="s">
        <v>1851</v>
      </c>
      <c r="V2298" t="s">
        <v>1851</v>
      </c>
      <c r="W2298" t="s">
        <v>1851</v>
      </c>
      <c r="X2298" s="1"/>
    </row>
    <row r="2299" spans="1:24">
      <c r="B2299" t="s">
        <v>1851</v>
      </c>
      <c r="C2299" t="s">
        <v>1851</v>
      </c>
      <c r="E2299" t="s">
        <v>1851</v>
      </c>
      <c r="G2299" t="s">
        <v>1851</v>
      </c>
      <c r="H2299" t="s">
        <v>1851</v>
      </c>
      <c r="I2299" t="s">
        <v>1851</v>
      </c>
      <c r="K2299" t="s">
        <v>1851</v>
      </c>
      <c r="L2299" s="1"/>
      <c r="M2299" s="1"/>
      <c r="O2299" t="s">
        <v>1851</v>
      </c>
      <c r="R2299" t="s">
        <v>1851</v>
      </c>
      <c r="S2299" t="s">
        <v>1851</v>
      </c>
      <c r="T2299" t="s">
        <v>1851</v>
      </c>
      <c r="U2299" t="s">
        <v>1851</v>
      </c>
      <c r="V2299" t="s">
        <v>1851</v>
      </c>
      <c r="W2299" t="s">
        <v>1851</v>
      </c>
      <c r="X2299" s="1"/>
    </row>
    <row r="2300" spans="1:24">
      <c r="B2300" t="s">
        <v>1851</v>
      </c>
      <c r="C2300" t="s">
        <v>1851</v>
      </c>
      <c r="E2300" t="s">
        <v>1851</v>
      </c>
      <c r="G2300" t="s">
        <v>1851</v>
      </c>
      <c r="H2300" t="s">
        <v>1851</v>
      </c>
      <c r="I2300" t="s">
        <v>1851</v>
      </c>
      <c r="K2300" t="s">
        <v>1851</v>
      </c>
      <c r="L2300" s="1"/>
      <c r="M2300" s="1"/>
      <c r="O2300" t="s">
        <v>1851</v>
      </c>
      <c r="R2300" t="s">
        <v>1851</v>
      </c>
      <c r="S2300" t="s">
        <v>1851</v>
      </c>
      <c r="T2300" t="s">
        <v>1851</v>
      </c>
      <c r="U2300" t="s">
        <v>1851</v>
      </c>
      <c r="V2300" t="s">
        <v>1851</v>
      </c>
      <c r="W2300" t="s">
        <v>1851</v>
      </c>
      <c r="X2300" s="1"/>
    </row>
    <row r="2301" spans="1:24">
      <c r="B2301" t="s">
        <v>3287</v>
      </c>
      <c r="C2301" t="s">
        <v>3283</v>
      </c>
      <c r="E2301" t="s">
        <v>1851</v>
      </c>
      <c r="G2301" t="s">
        <v>1851</v>
      </c>
      <c r="H2301" t="s">
        <v>1851</v>
      </c>
      <c r="I2301" t="s">
        <v>1851</v>
      </c>
      <c r="K2301" t="s">
        <v>1851</v>
      </c>
      <c r="L2301" s="1"/>
      <c r="M2301" s="1"/>
      <c r="O2301" t="s">
        <v>1851</v>
      </c>
      <c r="R2301" t="s">
        <v>1851</v>
      </c>
      <c r="S2301" t="s">
        <v>1851</v>
      </c>
      <c r="T2301" t="s">
        <v>1851</v>
      </c>
      <c r="U2301" t="s">
        <v>1851</v>
      </c>
      <c r="V2301" t="s">
        <v>1851</v>
      </c>
      <c r="W2301" t="s">
        <v>1851</v>
      </c>
      <c r="X2301" s="1"/>
    </row>
    <row r="2302" spans="1:24">
      <c r="B2302" t="s">
        <v>1851</v>
      </c>
      <c r="C2302" t="s">
        <v>1851</v>
      </c>
      <c r="E2302" t="s">
        <v>1851</v>
      </c>
      <c r="G2302" t="s">
        <v>1851</v>
      </c>
      <c r="H2302" t="s">
        <v>1851</v>
      </c>
      <c r="I2302" t="s">
        <v>1851</v>
      </c>
      <c r="K2302" t="s">
        <v>1851</v>
      </c>
      <c r="L2302" s="1"/>
      <c r="M2302" s="1"/>
      <c r="O2302" t="s">
        <v>1851</v>
      </c>
      <c r="R2302" t="s">
        <v>1851</v>
      </c>
      <c r="S2302" t="s">
        <v>1851</v>
      </c>
      <c r="T2302" t="s">
        <v>1851</v>
      </c>
      <c r="U2302" t="s">
        <v>1851</v>
      </c>
      <c r="V2302" t="s">
        <v>1851</v>
      </c>
      <c r="W2302" t="s">
        <v>1851</v>
      </c>
      <c r="X2302" s="1"/>
    </row>
    <row r="2303" spans="1:24">
      <c r="B2303" t="s">
        <v>3288</v>
      </c>
      <c r="C2303" t="s">
        <v>3289</v>
      </c>
      <c r="E2303" t="s">
        <v>1851</v>
      </c>
      <c r="G2303" t="s">
        <v>1851</v>
      </c>
      <c r="H2303" t="s">
        <v>1851</v>
      </c>
      <c r="I2303" t="s">
        <v>1851</v>
      </c>
      <c r="K2303" t="s">
        <v>1851</v>
      </c>
      <c r="L2303" s="1"/>
      <c r="M2303" s="1"/>
      <c r="O2303" t="s">
        <v>1851</v>
      </c>
      <c r="R2303" t="s">
        <v>1851</v>
      </c>
      <c r="S2303" t="s">
        <v>1851</v>
      </c>
      <c r="T2303" t="s">
        <v>1851</v>
      </c>
      <c r="U2303" t="s">
        <v>1851</v>
      </c>
      <c r="V2303" t="s">
        <v>1851</v>
      </c>
      <c r="W2303" t="s">
        <v>1851</v>
      </c>
      <c r="X2303" s="1"/>
    </row>
    <row r="2304" spans="1:24">
      <c r="B2304" t="s">
        <v>1851</v>
      </c>
      <c r="C2304" t="s">
        <v>1851</v>
      </c>
      <c r="E2304" t="s">
        <v>1851</v>
      </c>
      <c r="G2304" t="s">
        <v>1851</v>
      </c>
      <c r="H2304" t="s">
        <v>1851</v>
      </c>
      <c r="I2304" t="s">
        <v>1851</v>
      </c>
      <c r="K2304" t="s">
        <v>1851</v>
      </c>
      <c r="L2304" s="1"/>
      <c r="M2304" s="1"/>
      <c r="O2304" t="s">
        <v>1851</v>
      </c>
      <c r="R2304" t="s">
        <v>1851</v>
      </c>
      <c r="S2304" t="s">
        <v>1851</v>
      </c>
      <c r="T2304" t="s">
        <v>1851</v>
      </c>
      <c r="U2304" t="s">
        <v>1851</v>
      </c>
      <c r="V2304" t="s">
        <v>1851</v>
      </c>
      <c r="W2304" t="s">
        <v>1851</v>
      </c>
      <c r="X2304" s="1"/>
    </row>
    <row r="2305" spans="1:24">
      <c r="B2305" t="s">
        <v>1851</v>
      </c>
      <c r="C2305" t="s">
        <v>1851</v>
      </c>
      <c r="E2305" t="s">
        <v>1851</v>
      </c>
      <c r="G2305" t="s">
        <v>1851</v>
      </c>
      <c r="H2305" t="s">
        <v>1851</v>
      </c>
      <c r="I2305" t="s">
        <v>1851</v>
      </c>
      <c r="K2305" t="s">
        <v>1851</v>
      </c>
      <c r="L2305" s="1"/>
      <c r="M2305" s="1"/>
      <c r="O2305" t="s">
        <v>1851</v>
      </c>
      <c r="R2305" t="s">
        <v>1851</v>
      </c>
      <c r="S2305" t="s">
        <v>1851</v>
      </c>
      <c r="T2305" t="s">
        <v>1851</v>
      </c>
      <c r="U2305" t="s">
        <v>1851</v>
      </c>
      <c r="V2305" t="s">
        <v>1851</v>
      </c>
      <c r="W2305" t="s">
        <v>1851</v>
      </c>
      <c r="X2305" s="1"/>
    </row>
    <row r="2306" spans="1:24">
      <c r="B2306" t="s">
        <v>3290</v>
      </c>
      <c r="C2306" t="s">
        <v>3291</v>
      </c>
      <c r="E2306" t="s">
        <v>1851</v>
      </c>
      <c r="G2306" t="s">
        <v>1851</v>
      </c>
      <c r="H2306" t="s">
        <v>1851</v>
      </c>
      <c r="I2306" t="s">
        <v>1851</v>
      </c>
      <c r="K2306" t="s">
        <v>1851</v>
      </c>
      <c r="L2306" s="1"/>
      <c r="M2306" s="1"/>
      <c r="O2306" t="s">
        <v>1851</v>
      </c>
      <c r="R2306" t="s">
        <v>1851</v>
      </c>
      <c r="S2306" t="s">
        <v>1851</v>
      </c>
      <c r="T2306" t="s">
        <v>1851</v>
      </c>
      <c r="U2306" t="s">
        <v>1851</v>
      </c>
      <c r="V2306" t="s">
        <v>1851</v>
      </c>
      <c r="W2306" t="s">
        <v>1851</v>
      </c>
      <c r="X2306" s="1"/>
    </row>
    <row r="2307" spans="1:24">
      <c r="B2307" t="s">
        <v>3292</v>
      </c>
      <c r="C2307" t="s">
        <v>1851</v>
      </c>
      <c r="E2307" t="s">
        <v>1851</v>
      </c>
      <c r="G2307" t="s">
        <v>1851</v>
      </c>
      <c r="H2307" t="s">
        <v>1851</v>
      </c>
      <c r="I2307" t="s">
        <v>1851</v>
      </c>
      <c r="K2307" t="s">
        <v>1851</v>
      </c>
      <c r="L2307" s="1"/>
      <c r="M2307" s="1"/>
      <c r="O2307" t="s">
        <v>1851</v>
      </c>
      <c r="R2307" t="s">
        <v>1851</v>
      </c>
      <c r="S2307" t="s">
        <v>1851</v>
      </c>
      <c r="T2307" t="s">
        <v>1851</v>
      </c>
      <c r="U2307" t="s">
        <v>1851</v>
      </c>
      <c r="V2307" t="s">
        <v>1851</v>
      </c>
      <c r="W2307" t="s">
        <v>1851</v>
      </c>
      <c r="X2307" s="1"/>
    </row>
    <row r="2308" spans="1:24">
      <c r="B2308" t="s">
        <v>1851</v>
      </c>
      <c r="C2308" t="s">
        <v>1851</v>
      </c>
      <c r="E2308" t="s">
        <v>1851</v>
      </c>
      <c r="G2308" t="s">
        <v>1851</v>
      </c>
      <c r="H2308" t="s">
        <v>1851</v>
      </c>
      <c r="I2308" t="s">
        <v>1851</v>
      </c>
      <c r="K2308" t="s">
        <v>1851</v>
      </c>
      <c r="L2308" s="1"/>
      <c r="M2308" s="1"/>
      <c r="O2308" t="s">
        <v>1851</v>
      </c>
      <c r="R2308" t="s">
        <v>1851</v>
      </c>
      <c r="S2308" t="s">
        <v>1851</v>
      </c>
      <c r="T2308" t="s">
        <v>1851</v>
      </c>
      <c r="U2308" t="s">
        <v>1851</v>
      </c>
      <c r="V2308" t="s">
        <v>1851</v>
      </c>
      <c r="W2308" t="s">
        <v>1851</v>
      </c>
      <c r="X2308" s="1"/>
    </row>
    <row r="2309" spans="1:24">
      <c r="B2309" t="s">
        <v>1851</v>
      </c>
      <c r="C2309" t="s">
        <v>1851</v>
      </c>
      <c r="E2309" t="s">
        <v>1851</v>
      </c>
      <c r="G2309" t="s">
        <v>1851</v>
      </c>
      <c r="H2309" t="s">
        <v>1851</v>
      </c>
      <c r="I2309" t="s">
        <v>1851</v>
      </c>
      <c r="K2309" t="s">
        <v>1851</v>
      </c>
      <c r="L2309" s="1"/>
      <c r="M2309" s="1"/>
      <c r="O2309" t="s">
        <v>1851</v>
      </c>
      <c r="R2309" t="s">
        <v>1851</v>
      </c>
      <c r="S2309" t="s">
        <v>1851</v>
      </c>
      <c r="T2309" t="s">
        <v>1851</v>
      </c>
      <c r="U2309" t="s">
        <v>1851</v>
      </c>
      <c r="V2309" t="s">
        <v>1851</v>
      </c>
      <c r="W2309" t="s">
        <v>1851</v>
      </c>
      <c r="X2309" s="1"/>
    </row>
    <row r="2310" spans="1:24">
      <c r="B2310" t="s">
        <v>3293</v>
      </c>
      <c r="C2310" t="s">
        <v>1851</v>
      </c>
      <c r="E2310" t="s">
        <v>1851</v>
      </c>
      <c r="G2310" t="s">
        <v>1851</v>
      </c>
      <c r="H2310" t="s">
        <v>1851</v>
      </c>
      <c r="I2310" t="s">
        <v>1851</v>
      </c>
      <c r="K2310" t="s">
        <v>1851</v>
      </c>
      <c r="L2310" s="1"/>
      <c r="M2310" s="1"/>
      <c r="O2310" t="s">
        <v>1851</v>
      </c>
      <c r="R2310" t="s">
        <v>1851</v>
      </c>
      <c r="S2310" t="s">
        <v>1851</v>
      </c>
      <c r="T2310" t="s">
        <v>1851</v>
      </c>
      <c r="U2310" t="s">
        <v>1851</v>
      </c>
      <c r="V2310" t="s">
        <v>1851</v>
      </c>
      <c r="W2310" t="s">
        <v>1851</v>
      </c>
      <c r="X2310" s="1"/>
    </row>
    <row r="2311" spans="1:24">
      <c r="B2311" t="s">
        <v>1851</v>
      </c>
      <c r="C2311" t="s">
        <v>1851</v>
      </c>
      <c r="E2311" t="s">
        <v>1851</v>
      </c>
      <c r="G2311" t="s">
        <v>1851</v>
      </c>
      <c r="H2311" t="s">
        <v>1851</v>
      </c>
      <c r="I2311" t="s">
        <v>1851</v>
      </c>
      <c r="K2311" t="s">
        <v>1851</v>
      </c>
      <c r="L2311" s="1"/>
      <c r="M2311" s="1"/>
      <c r="O2311" t="s">
        <v>1851</v>
      </c>
      <c r="R2311" t="s">
        <v>1851</v>
      </c>
      <c r="S2311" t="s">
        <v>1851</v>
      </c>
      <c r="T2311" t="s">
        <v>1851</v>
      </c>
      <c r="U2311" t="s">
        <v>1851</v>
      </c>
      <c r="V2311" t="s">
        <v>1851</v>
      </c>
      <c r="W2311" t="s">
        <v>1851</v>
      </c>
      <c r="X2311" s="1"/>
    </row>
    <row r="2312" spans="1:24">
      <c r="B2312" t="s">
        <v>1851</v>
      </c>
      <c r="C2312" t="s">
        <v>1851</v>
      </c>
      <c r="E2312" t="s">
        <v>1851</v>
      </c>
      <c r="G2312" t="s">
        <v>1851</v>
      </c>
      <c r="H2312" t="s">
        <v>1851</v>
      </c>
      <c r="I2312" t="s">
        <v>1851</v>
      </c>
      <c r="K2312" t="s">
        <v>1851</v>
      </c>
      <c r="L2312" s="1"/>
      <c r="M2312" s="1"/>
      <c r="O2312" t="s">
        <v>1851</v>
      </c>
      <c r="R2312" t="s">
        <v>1851</v>
      </c>
      <c r="S2312" t="s">
        <v>1851</v>
      </c>
      <c r="T2312" t="s">
        <v>1851</v>
      </c>
      <c r="U2312" t="s">
        <v>1851</v>
      </c>
      <c r="V2312" t="s">
        <v>1851</v>
      </c>
      <c r="W2312" t="s">
        <v>1851</v>
      </c>
      <c r="X2312" s="1"/>
    </row>
    <row r="2313" spans="1:24">
      <c r="A2313">
        <v>2202</v>
      </c>
      <c r="B2313" t="s">
        <v>1859</v>
      </c>
      <c r="C2313" t="s">
        <v>1860</v>
      </c>
      <c r="D2313">
        <v>3170057</v>
      </c>
      <c r="E2313" t="s">
        <v>1894</v>
      </c>
      <c r="F2313">
        <v>1</v>
      </c>
      <c r="G2313" t="s">
        <v>1262</v>
      </c>
      <c r="H2313" t="s">
        <v>1262</v>
      </c>
      <c r="I2313" t="s">
        <v>3514</v>
      </c>
      <c r="J2313">
        <v>0</v>
      </c>
      <c r="K2313" t="s">
        <v>3515</v>
      </c>
      <c r="L2313" s="1">
        <v>46203.881909722222</v>
      </c>
      <c r="M2313" s="1">
        <v>46203.88212962963</v>
      </c>
      <c r="N2313">
        <v>1819</v>
      </c>
      <c r="O2313" t="s">
        <v>1849</v>
      </c>
      <c r="P2313">
        <v>67</v>
      </c>
      <c r="Q2313">
        <v>6.7</v>
      </c>
      <c r="R2313" t="s">
        <v>1851</v>
      </c>
      <c r="S2313" t="s">
        <v>1851</v>
      </c>
      <c r="T2313" t="s">
        <v>1851</v>
      </c>
      <c r="U2313" t="s">
        <v>6302</v>
      </c>
      <c r="V2313" t="s">
        <v>1851</v>
      </c>
      <c r="W2313" t="s">
        <v>1851</v>
      </c>
      <c r="X2313" s="1">
        <v>46203.88212962963</v>
      </c>
    </row>
    <row r="2314" spans="1:24">
      <c r="A2314">
        <v>2203</v>
      </c>
      <c r="B2314" t="s">
        <v>1859</v>
      </c>
      <c r="C2314" t="s">
        <v>1860</v>
      </c>
      <c r="D2314">
        <v>4203204</v>
      </c>
      <c r="E2314" t="s">
        <v>1885</v>
      </c>
      <c r="F2314">
        <v>1</v>
      </c>
      <c r="G2314" t="s">
        <v>1540</v>
      </c>
      <c r="H2314" t="s">
        <v>3746</v>
      </c>
      <c r="I2314" t="s">
        <v>1887</v>
      </c>
      <c r="J2314">
        <v>1</v>
      </c>
      <c r="K2314" t="s">
        <v>1888</v>
      </c>
      <c r="L2314" s="1">
        <v>46203.881805555553</v>
      </c>
      <c r="M2314" s="1">
        <v>46203.882349537038</v>
      </c>
      <c r="N2314">
        <v>4705</v>
      </c>
      <c r="O2314" t="s">
        <v>1849</v>
      </c>
      <c r="P2314">
        <v>76</v>
      </c>
      <c r="Q2314">
        <v>7.6</v>
      </c>
      <c r="R2314" t="s">
        <v>6303</v>
      </c>
      <c r="S2314" t="s">
        <v>1851</v>
      </c>
      <c r="T2314" t="s">
        <v>1851</v>
      </c>
      <c r="U2314" t="s">
        <v>6304</v>
      </c>
      <c r="V2314" t="s">
        <v>1851</v>
      </c>
      <c r="W2314" t="s">
        <v>1851</v>
      </c>
      <c r="X2314" s="1">
        <v>46203.882349537038</v>
      </c>
    </row>
    <row r="2315" spans="1:24">
      <c r="A2315">
        <v>2204</v>
      </c>
      <c r="B2315" t="s">
        <v>1859</v>
      </c>
      <c r="C2315" t="s">
        <v>1860</v>
      </c>
      <c r="D2315">
        <v>3170701</v>
      </c>
      <c r="E2315" t="s">
        <v>1885</v>
      </c>
      <c r="F2315">
        <v>1</v>
      </c>
      <c r="G2315" t="s">
        <v>1178</v>
      </c>
      <c r="H2315" t="s">
        <v>3520</v>
      </c>
      <c r="I2315" t="s">
        <v>1887</v>
      </c>
      <c r="J2315">
        <v>1</v>
      </c>
      <c r="K2315" t="s">
        <v>1888</v>
      </c>
      <c r="L2315" s="1">
        <v>46203.882164351853</v>
      </c>
      <c r="M2315" s="1">
        <v>46203.882349537038</v>
      </c>
      <c r="N2315">
        <v>1574</v>
      </c>
      <c r="O2315" t="s">
        <v>1849</v>
      </c>
      <c r="P2315">
        <v>92</v>
      </c>
      <c r="Q2315">
        <v>9.1999999999999993</v>
      </c>
      <c r="R2315" t="s">
        <v>6305</v>
      </c>
      <c r="S2315" t="s">
        <v>1851</v>
      </c>
      <c r="T2315" t="s">
        <v>1851</v>
      </c>
      <c r="U2315" t="s">
        <v>6306</v>
      </c>
      <c r="V2315" t="s">
        <v>1851</v>
      </c>
      <c r="W2315" t="s">
        <v>1851</v>
      </c>
      <c r="X2315" s="1">
        <v>46203.882349537038</v>
      </c>
    </row>
    <row r="2316" spans="1:24">
      <c r="A2316">
        <v>2205</v>
      </c>
      <c r="B2316" t="s">
        <v>1859</v>
      </c>
      <c r="C2316" t="s">
        <v>1860</v>
      </c>
      <c r="D2316">
        <v>4203204</v>
      </c>
      <c r="E2316" t="s">
        <v>1894</v>
      </c>
      <c r="F2316">
        <v>1</v>
      </c>
      <c r="G2316" t="s">
        <v>1540</v>
      </c>
      <c r="H2316" t="s">
        <v>3749</v>
      </c>
      <c r="I2316" t="s">
        <v>3750</v>
      </c>
      <c r="J2316">
        <v>1</v>
      </c>
      <c r="K2316" t="s">
        <v>3751</v>
      </c>
      <c r="L2316" s="1">
        <v>46203.882476851853</v>
      </c>
      <c r="M2316" s="1">
        <v>46203.882604166669</v>
      </c>
      <c r="N2316">
        <v>1131</v>
      </c>
      <c r="O2316" t="s">
        <v>1849</v>
      </c>
      <c r="P2316">
        <v>78</v>
      </c>
      <c r="Q2316">
        <v>7.8</v>
      </c>
      <c r="R2316" t="s">
        <v>1851</v>
      </c>
      <c r="S2316" t="s">
        <v>1851</v>
      </c>
      <c r="T2316" t="s">
        <v>1851</v>
      </c>
      <c r="U2316" t="s">
        <v>6307</v>
      </c>
      <c r="V2316" t="s">
        <v>1851</v>
      </c>
      <c r="W2316" t="s">
        <v>1851</v>
      </c>
      <c r="X2316" s="1">
        <v>46203.882604166669</v>
      </c>
    </row>
    <row r="2317" spans="1:24">
      <c r="A2317">
        <v>2206</v>
      </c>
      <c r="B2317" t="s">
        <v>1859</v>
      </c>
      <c r="C2317" t="s">
        <v>1860</v>
      </c>
      <c r="D2317">
        <v>3170701</v>
      </c>
      <c r="E2317" t="s">
        <v>1894</v>
      </c>
      <c r="F2317">
        <v>1</v>
      </c>
      <c r="G2317" t="s">
        <v>1178</v>
      </c>
      <c r="H2317" t="s">
        <v>1178</v>
      </c>
      <c r="I2317" t="s">
        <v>3523</v>
      </c>
      <c r="J2317">
        <v>0</v>
      </c>
      <c r="K2317" t="s">
        <v>3524</v>
      </c>
      <c r="L2317" s="1">
        <v>46203.8825</v>
      </c>
      <c r="M2317" s="1">
        <v>46203.882627314815</v>
      </c>
      <c r="N2317">
        <v>1148</v>
      </c>
      <c r="O2317" t="s">
        <v>1849</v>
      </c>
      <c r="P2317">
        <v>76</v>
      </c>
      <c r="Q2317">
        <v>7.6</v>
      </c>
      <c r="R2317" t="s">
        <v>1851</v>
      </c>
      <c r="S2317" t="s">
        <v>1851</v>
      </c>
      <c r="T2317" t="s">
        <v>1851</v>
      </c>
      <c r="U2317" t="s">
        <v>6308</v>
      </c>
      <c r="V2317" t="s">
        <v>1851</v>
      </c>
      <c r="W2317" t="s">
        <v>1851</v>
      </c>
      <c r="X2317" s="1">
        <v>46203.882627314815</v>
      </c>
    </row>
    <row r="2318" spans="1:24">
      <c r="A2318">
        <v>2207</v>
      </c>
      <c r="B2318" t="s">
        <v>1859</v>
      </c>
      <c r="C2318" t="s">
        <v>1860</v>
      </c>
      <c r="D2318">
        <v>2210375</v>
      </c>
      <c r="E2318" t="s">
        <v>1894</v>
      </c>
      <c r="F2318">
        <v>2</v>
      </c>
      <c r="G2318" t="s">
        <v>335</v>
      </c>
      <c r="H2318" t="s">
        <v>3951</v>
      </c>
      <c r="I2318" t="s">
        <v>3952</v>
      </c>
      <c r="J2318">
        <v>1</v>
      </c>
      <c r="K2318" t="s">
        <v>3953</v>
      </c>
      <c r="L2318" s="1">
        <v>46203.882222222222</v>
      </c>
      <c r="M2318" s="1">
        <v>46203.882650462961</v>
      </c>
      <c r="N2318">
        <v>3747</v>
      </c>
      <c r="O2318" t="s">
        <v>1849</v>
      </c>
      <c r="P2318">
        <v>65</v>
      </c>
      <c r="Q2318">
        <v>6.5</v>
      </c>
      <c r="R2318" t="s">
        <v>1851</v>
      </c>
      <c r="S2318" t="s">
        <v>1851</v>
      </c>
      <c r="T2318" t="s">
        <v>1851</v>
      </c>
      <c r="U2318" t="s">
        <v>6309</v>
      </c>
      <c r="V2318" t="s">
        <v>1851</v>
      </c>
      <c r="W2318" t="s">
        <v>1851</v>
      </c>
      <c r="X2318" s="1">
        <v>46203.882650462961</v>
      </c>
    </row>
    <row r="2319" spans="1:24">
      <c r="A2319">
        <v>2208</v>
      </c>
      <c r="B2319" t="s">
        <v>1859</v>
      </c>
      <c r="C2319" t="s">
        <v>1860</v>
      </c>
      <c r="D2319">
        <v>3300951</v>
      </c>
      <c r="E2319" t="s">
        <v>1885</v>
      </c>
      <c r="F2319">
        <v>1</v>
      </c>
      <c r="G2319" t="s">
        <v>964</v>
      </c>
      <c r="H2319" t="s">
        <v>3529</v>
      </c>
      <c r="I2319" t="s">
        <v>1887</v>
      </c>
      <c r="J2319">
        <v>1</v>
      </c>
      <c r="K2319" t="s">
        <v>1888</v>
      </c>
      <c r="L2319" s="1">
        <v>46203.882673611108</v>
      </c>
      <c r="M2319" s="1">
        <v>46203.883009259262</v>
      </c>
      <c r="N2319">
        <v>2932</v>
      </c>
      <c r="O2319" t="s">
        <v>1849</v>
      </c>
      <c r="P2319">
        <v>77</v>
      </c>
      <c r="Q2319">
        <v>7.7</v>
      </c>
      <c r="R2319" t="s">
        <v>6310</v>
      </c>
      <c r="S2319" t="s">
        <v>1851</v>
      </c>
      <c r="T2319" t="s">
        <v>1851</v>
      </c>
      <c r="U2319" t="s">
        <v>6311</v>
      </c>
      <c r="V2319" t="s">
        <v>1851</v>
      </c>
      <c r="W2319" t="s">
        <v>1851</v>
      </c>
      <c r="X2319" s="1">
        <v>46203.883009259262</v>
      </c>
    </row>
    <row r="2320" spans="1:24">
      <c r="A2320">
        <v>2209</v>
      </c>
      <c r="B2320" t="s">
        <v>1859</v>
      </c>
      <c r="C2320" t="s">
        <v>1860</v>
      </c>
      <c r="D2320">
        <v>4205357</v>
      </c>
      <c r="E2320" t="s">
        <v>1885</v>
      </c>
      <c r="F2320">
        <v>1</v>
      </c>
      <c r="G2320" t="s">
        <v>1500</v>
      </c>
      <c r="H2320" t="s">
        <v>3759</v>
      </c>
      <c r="I2320" t="s">
        <v>1887</v>
      </c>
      <c r="J2320">
        <v>1</v>
      </c>
      <c r="K2320" t="s">
        <v>1888</v>
      </c>
      <c r="L2320" s="1">
        <v>46203.882662037038</v>
      </c>
      <c r="M2320" s="1">
        <v>46203.883090277777</v>
      </c>
      <c r="N2320">
        <v>3714</v>
      </c>
      <c r="O2320" t="s">
        <v>1849</v>
      </c>
      <c r="P2320">
        <v>56</v>
      </c>
      <c r="Q2320">
        <v>5.6</v>
      </c>
      <c r="R2320" t="s">
        <v>6312</v>
      </c>
      <c r="S2320" t="s">
        <v>1851</v>
      </c>
      <c r="T2320" t="s">
        <v>1851</v>
      </c>
      <c r="U2320" t="s">
        <v>6313</v>
      </c>
      <c r="V2320" t="s">
        <v>1851</v>
      </c>
      <c r="W2320" t="s">
        <v>1851</v>
      </c>
      <c r="X2320" s="1">
        <v>46203.883090277777</v>
      </c>
    </row>
    <row r="2321" spans="1:24">
      <c r="A2321">
        <v>2210</v>
      </c>
      <c r="B2321" t="s">
        <v>1859</v>
      </c>
      <c r="C2321" t="s">
        <v>1860</v>
      </c>
      <c r="D2321">
        <v>2210607</v>
      </c>
      <c r="E2321" t="s">
        <v>1885</v>
      </c>
      <c r="F2321">
        <v>1</v>
      </c>
      <c r="G2321" t="s">
        <v>581</v>
      </c>
      <c r="H2321" t="s">
        <v>3958</v>
      </c>
      <c r="I2321" t="s">
        <v>1887</v>
      </c>
      <c r="J2321">
        <v>1</v>
      </c>
      <c r="K2321" t="s">
        <v>1888</v>
      </c>
      <c r="L2321" s="1">
        <v>46203.882708333331</v>
      </c>
      <c r="M2321" s="1">
        <v>46203.883125</v>
      </c>
      <c r="N2321">
        <v>3676</v>
      </c>
      <c r="O2321" t="s">
        <v>1849</v>
      </c>
      <c r="P2321">
        <v>68</v>
      </c>
      <c r="Q2321">
        <v>6.8</v>
      </c>
      <c r="R2321" t="s">
        <v>6314</v>
      </c>
      <c r="S2321" t="s">
        <v>1851</v>
      </c>
      <c r="T2321" t="s">
        <v>1851</v>
      </c>
      <c r="U2321" t="s">
        <v>6315</v>
      </c>
      <c r="V2321" t="s">
        <v>1851</v>
      </c>
      <c r="W2321" t="s">
        <v>1851</v>
      </c>
      <c r="X2321" s="1">
        <v>46203.883125</v>
      </c>
    </row>
    <row r="2322" spans="1:24">
      <c r="A2322">
        <v>2211</v>
      </c>
      <c r="B2322" t="s">
        <v>1859</v>
      </c>
      <c r="C2322" t="s">
        <v>1860</v>
      </c>
      <c r="D2322">
        <v>3300951</v>
      </c>
      <c r="E2322" t="s">
        <v>1894</v>
      </c>
      <c r="F2322">
        <v>1</v>
      </c>
      <c r="G2322" t="s">
        <v>964</v>
      </c>
      <c r="H2322" t="s">
        <v>964</v>
      </c>
      <c r="I2322" t="s">
        <v>3535</v>
      </c>
      <c r="J2322">
        <v>0</v>
      </c>
      <c r="K2322" t="s">
        <v>3536</v>
      </c>
      <c r="L2322" s="1">
        <v>46203.883136574077</v>
      </c>
      <c r="M2322" s="1">
        <v>46203.883206018516</v>
      </c>
      <c r="N2322">
        <v>599</v>
      </c>
      <c r="O2322" t="s">
        <v>1849</v>
      </c>
      <c r="P2322">
        <v>75</v>
      </c>
      <c r="Q2322">
        <v>7.5</v>
      </c>
      <c r="R2322" t="s">
        <v>1851</v>
      </c>
      <c r="S2322" t="s">
        <v>1851</v>
      </c>
      <c r="T2322" t="s">
        <v>1851</v>
      </c>
      <c r="U2322" t="s">
        <v>6316</v>
      </c>
      <c r="V2322" t="s">
        <v>1851</v>
      </c>
      <c r="W2322" t="s">
        <v>1851</v>
      </c>
      <c r="X2322" s="1">
        <v>46203.883206018516</v>
      </c>
    </row>
    <row r="2323" spans="1:24">
      <c r="A2323">
        <v>2212</v>
      </c>
      <c r="B2323" t="s">
        <v>1859</v>
      </c>
      <c r="C2323" t="s">
        <v>1860</v>
      </c>
      <c r="D2323">
        <v>4205357</v>
      </c>
      <c r="E2323" t="s">
        <v>1894</v>
      </c>
      <c r="F2323">
        <v>1</v>
      </c>
      <c r="G2323" t="s">
        <v>1500</v>
      </c>
      <c r="H2323" t="s">
        <v>1500</v>
      </c>
      <c r="I2323" t="s">
        <v>3772</v>
      </c>
      <c r="J2323">
        <v>0</v>
      </c>
      <c r="K2323" t="s">
        <v>3773</v>
      </c>
      <c r="L2323" s="1">
        <v>46203.883240740739</v>
      </c>
      <c r="M2323" s="1">
        <v>46203.883368055554</v>
      </c>
      <c r="N2323">
        <v>1088</v>
      </c>
      <c r="O2323" t="s">
        <v>1849</v>
      </c>
      <c r="P2323">
        <v>61</v>
      </c>
      <c r="Q2323">
        <v>6.1</v>
      </c>
      <c r="R2323" t="s">
        <v>1851</v>
      </c>
      <c r="S2323" t="s">
        <v>1851</v>
      </c>
      <c r="T2323" t="s">
        <v>1851</v>
      </c>
      <c r="U2323" t="s">
        <v>6317</v>
      </c>
      <c r="V2323" t="s">
        <v>1851</v>
      </c>
      <c r="W2323" t="s">
        <v>1851</v>
      </c>
      <c r="X2323" s="1">
        <v>46203.883368055554</v>
      </c>
    </row>
    <row r="2324" spans="1:24">
      <c r="A2324">
        <v>2213</v>
      </c>
      <c r="B2324" t="s">
        <v>1859</v>
      </c>
      <c r="C2324" t="s">
        <v>1860</v>
      </c>
      <c r="D2324">
        <v>3301405</v>
      </c>
      <c r="E2324" t="s">
        <v>1885</v>
      </c>
      <c r="F2324">
        <v>1</v>
      </c>
      <c r="G2324" t="s">
        <v>1357</v>
      </c>
      <c r="H2324" t="s">
        <v>3541</v>
      </c>
      <c r="I2324" t="s">
        <v>1887</v>
      </c>
      <c r="J2324">
        <v>1</v>
      </c>
      <c r="K2324" t="s">
        <v>1888</v>
      </c>
      <c r="L2324" s="1">
        <v>46203.883252314816</v>
      </c>
      <c r="M2324" s="1">
        <v>46203.883402777778</v>
      </c>
      <c r="N2324">
        <v>1245</v>
      </c>
      <c r="O2324" t="s">
        <v>1849</v>
      </c>
      <c r="P2324">
        <v>92</v>
      </c>
      <c r="Q2324">
        <v>9.1999999999999993</v>
      </c>
      <c r="R2324" t="s">
        <v>6318</v>
      </c>
      <c r="S2324" t="s">
        <v>1851</v>
      </c>
      <c r="T2324" t="s">
        <v>1851</v>
      </c>
      <c r="U2324" t="s">
        <v>6319</v>
      </c>
      <c r="V2324" t="s">
        <v>1851</v>
      </c>
      <c r="W2324" t="s">
        <v>1851</v>
      </c>
      <c r="X2324" s="1">
        <v>46203.883402777778</v>
      </c>
    </row>
    <row r="2325" spans="1:24">
      <c r="A2325">
        <v>2214</v>
      </c>
      <c r="B2325" t="s">
        <v>1859</v>
      </c>
      <c r="C2325" t="s">
        <v>1860</v>
      </c>
      <c r="D2325">
        <v>2210607</v>
      </c>
      <c r="E2325" t="s">
        <v>1894</v>
      </c>
      <c r="F2325">
        <v>1</v>
      </c>
      <c r="G2325" t="s">
        <v>581</v>
      </c>
      <c r="H2325" t="s">
        <v>581</v>
      </c>
      <c r="I2325" t="s">
        <v>3961</v>
      </c>
      <c r="J2325">
        <v>0</v>
      </c>
      <c r="K2325" t="s">
        <v>3962</v>
      </c>
      <c r="L2325" s="1">
        <v>46203.883263888885</v>
      </c>
      <c r="M2325" s="1">
        <v>46203.883425925924</v>
      </c>
      <c r="N2325">
        <v>1325</v>
      </c>
      <c r="O2325" t="s">
        <v>1849</v>
      </c>
      <c r="P2325">
        <v>71</v>
      </c>
      <c r="Q2325">
        <v>7.1</v>
      </c>
      <c r="R2325" t="s">
        <v>1851</v>
      </c>
      <c r="S2325" t="s">
        <v>1851</v>
      </c>
      <c r="T2325" t="s">
        <v>1851</v>
      </c>
      <c r="U2325" t="s">
        <v>6320</v>
      </c>
      <c r="V2325" t="s">
        <v>1851</v>
      </c>
      <c r="W2325" t="s">
        <v>1851</v>
      </c>
      <c r="X2325" s="1">
        <v>46203.883425925924</v>
      </c>
    </row>
    <row r="2326" spans="1:24">
      <c r="A2326">
        <v>2215</v>
      </c>
      <c r="B2326" t="s">
        <v>1859</v>
      </c>
      <c r="C2326" t="s">
        <v>1860</v>
      </c>
      <c r="D2326">
        <v>3301405</v>
      </c>
      <c r="E2326" t="s">
        <v>1894</v>
      </c>
      <c r="F2326">
        <v>1</v>
      </c>
      <c r="G2326" t="s">
        <v>1357</v>
      </c>
      <c r="H2326" t="s">
        <v>1357</v>
      </c>
      <c r="I2326" t="s">
        <v>3547</v>
      </c>
      <c r="J2326">
        <v>0</v>
      </c>
      <c r="K2326" t="s">
        <v>3548</v>
      </c>
      <c r="L2326" s="1">
        <v>46203.88354166667</v>
      </c>
      <c r="M2326" s="1">
        <v>46203.883692129632</v>
      </c>
      <c r="N2326">
        <v>1390</v>
      </c>
      <c r="O2326" t="s">
        <v>1849</v>
      </c>
      <c r="P2326">
        <v>55</v>
      </c>
      <c r="Q2326">
        <v>5.5</v>
      </c>
      <c r="R2326" t="s">
        <v>1851</v>
      </c>
      <c r="S2326" t="s">
        <v>1851</v>
      </c>
      <c r="T2326" t="s">
        <v>1851</v>
      </c>
      <c r="U2326" t="s">
        <v>6321</v>
      </c>
      <c r="V2326" t="s">
        <v>1851</v>
      </c>
      <c r="W2326" t="s">
        <v>1851</v>
      </c>
      <c r="X2326" s="1">
        <v>46203.883692129632</v>
      </c>
    </row>
    <row r="2327" spans="1:24">
      <c r="A2327">
        <v>2216</v>
      </c>
      <c r="B2327" t="s">
        <v>1859</v>
      </c>
      <c r="C2327" t="s">
        <v>1860</v>
      </c>
      <c r="D2327">
        <v>4209300</v>
      </c>
      <c r="E2327" t="s">
        <v>1885</v>
      </c>
      <c r="F2327">
        <v>1</v>
      </c>
      <c r="G2327" t="s">
        <v>1495</v>
      </c>
      <c r="H2327" t="s">
        <v>3778</v>
      </c>
      <c r="I2327" t="s">
        <v>1887</v>
      </c>
      <c r="J2327">
        <v>1</v>
      </c>
      <c r="K2327" t="s">
        <v>1888</v>
      </c>
      <c r="L2327" s="1">
        <v>46203.883414351854</v>
      </c>
      <c r="M2327" s="1">
        <v>46203.883715277778</v>
      </c>
      <c r="N2327">
        <v>2555</v>
      </c>
      <c r="O2327" t="s">
        <v>1849</v>
      </c>
      <c r="P2327">
        <v>54</v>
      </c>
      <c r="Q2327">
        <v>5.4</v>
      </c>
      <c r="R2327" t="s">
        <v>6322</v>
      </c>
      <c r="S2327" t="s">
        <v>1851</v>
      </c>
      <c r="T2327" t="s">
        <v>1851</v>
      </c>
      <c r="U2327" t="s">
        <v>6323</v>
      </c>
      <c r="V2327" t="s">
        <v>1851</v>
      </c>
      <c r="W2327" t="s">
        <v>1851</v>
      </c>
      <c r="X2327" s="1">
        <v>46203.883715277778</v>
      </c>
    </row>
    <row r="2328" spans="1:24">
      <c r="A2328">
        <v>2217</v>
      </c>
      <c r="B2328" t="s">
        <v>1859</v>
      </c>
      <c r="C2328" t="s">
        <v>1860</v>
      </c>
      <c r="D2328">
        <v>2210656</v>
      </c>
      <c r="E2328" t="s">
        <v>1885</v>
      </c>
      <c r="F2328">
        <v>1</v>
      </c>
      <c r="G2328" t="s">
        <v>486</v>
      </c>
      <c r="H2328" t="s">
        <v>3967</v>
      </c>
      <c r="I2328" t="s">
        <v>1887</v>
      </c>
      <c r="J2328">
        <v>1</v>
      </c>
      <c r="K2328" t="s">
        <v>1888</v>
      </c>
      <c r="L2328" s="1">
        <v>46203.883506944447</v>
      </c>
      <c r="M2328" s="1">
        <v>46203.883831018517</v>
      </c>
      <c r="N2328">
        <v>2889</v>
      </c>
      <c r="O2328" t="s">
        <v>1849</v>
      </c>
      <c r="P2328">
        <v>68</v>
      </c>
      <c r="Q2328">
        <v>6.8</v>
      </c>
      <c r="R2328" t="s">
        <v>6324</v>
      </c>
      <c r="S2328" t="s">
        <v>1851</v>
      </c>
      <c r="T2328" t="s">
        <v>1851</v>
      </c>
      <c r="U2328" t="s">
        <v>6325</v>
      </c>
      <c r="V2328" t="s">
        <v>1851</v>
      </c>
      <c r="W2328" t="s">
        <v>1851</v>
      </c>
      <c r="X2328" s="1">
        <v>46203.883831018517</v>
      </c>
    </row>
    <row r="2329" spans="1:24">
      <c r="A2329">
        <v>2218</v>
      </c>
      <c r="B2329" t="s">
        <v>1859</v>
      </c>
      <c r="C2329" t="s">
        <v>1860</v>
      </c>
      <c r="D2329">
        <v>4209300</v>
      </c>
      <c r="E2329" t="s">
        <v>1894</v>
      </c>
      <c r="F2329">
        <v>1</v>
      </c>
      <c r="G2329" t="s">
        <v>1495</v>
      </c>
      <c r="H2329" t="s">
        <v>1495</v>
      </c>
      <c r="I2329" t="s">
        <v>3784</v>
      </c>
      <c r="J2329">
        <v>0</v>
      </c>
      <c r="K2329" t="s">
        <v>3785</v>
      </c>
      <c r="L2329" s="1">
        <v>46203.88386574074</v>
      </c>
      <c r="M2329" s="1">
        <v>46203.883935185186</v>
      </c>
      <c r="N2329">
        <v>597</v>
      </c>
      <c r="O2329" t="s">
        <v>1849</v>
      </c>
      <c r="P2329">
        <v>60</v>
      </c>
      <c r="Q2329">
        <v>6</v>
      </c>
      <c r="R2329" t="s">
        <v>1851</v>
      </c>
      <c r="S2329" t="s">
        <v>1851</v>
      </c>
      <c r="T2329" t="s">
        <v>1851</v>
      </c>
      <c r="U2329" t="s">
        <v>6326</v>
      </c>
      <c r="V2329" t="s">
        <v>1851</v>
      </c>
      <c r="W2329" t="s">
        <v>1851</v>
      </c>
      <c r="X2329" s="1">
        <v>46203.883935185186</v>
      </c>
    </row>
    <row r="2330" spans="1:24">
      <c r="A2330">
        <v>2219</v>
      </c>
      <c r="B2330" t="s">
        <v>1859</v>
      </c>
      <c r="C2330" t="s">
        <v>1860</v>
      </c>
      <c r="D2330">
        <v>2210656</v>
      </c>
      <c r="E2330" t="s">
        <v>1894</v>
      </c>
      <c r="F2330">
        <v>1</v>
      </c>
      <c r="G2330" t="s">
        <v>486</v>
      </c>
      <c r="H2330" t="s">
        <v>3973</v>
      </c>
      <c r="I2330" t="s">
        <v>3974</v>
      </c>
      <c r="J2330">
        <v>1</v>
      </c>
      <c r="K2330" t="s">
        <v>3975</v>
      </c>
      <c r="L2330" s="1">
        <v>46203.883981481478</v>
      </c>
      <c r="M2330" s="1">
        <v>46203.884074074071</v>
      </c>
      <c r="N2330">
        <v>793</v>
      </c>
      <c r="O2330" t="s">
        <v>1849</v>
      </c>
      <c r="P2330">
        <v>68</v>
      </c>
      <c r="Q2330">
        <v>6.8</v>
      </c>
      <c r="R2330" t="s">
        <v>1851</v>
      </c>
      <c r="S2330" t="s">
        <v>1851</v>
      </c>
      <c r="T2330" t="s">
        <v>1851</v>
      </c>
      <c r="U2330" t="s">
        <v>6327</v>
      </c>
      <c r="V2330" t="s">
        <v>1851</v>
      </c>
      <c r="W2330" t="s">
        <v>1851</v>
      </c>
      <c r="X2330" s="1">
        <v>46203.884074074071</v>
      </c>
    </row>
    <row r="2331" spans="1:24">
      <c r="A2331">
        <v>2220</v>
      </c>
      <c r="B2331" t="s">
        <v>1859</v>
      </c>
      <c r="C2331" t="s">
        <v>1860</v>
      </c>
      <c r="D2331">
        <v>3302502</v>
      </c>
      <c r="E2331" t="s">
        <v>1885</v>
      </c>
      <c r="F2331">
        <v>1</v>
      </c>
      <c r="G2331" t="s">
        <v>1227</v>
      </c>
      <c r="H2331" t="s">
        <v>3550</v>
      </c>
      <c r="I2331" t="s">
        <v>1887</v>
      </c>
      <c r="J2331">
        <v>1</v>
      </c>
      <c r="K2331" t="s">
        <v>1888</v>
      </c>
      <c r="L2331" s="1">
        <v>46203.883750000001</v>
      </c>
      <c r="M2331" s="1">
        <v>46203.884328703702</v>
      </c>
      <c r="N2331">
        <v>4999</v>
      </c>
      <c r="O2331" t="s">
        <v>1849</v>
      </c>
      <c r="P2331">
        <v>69</v>
      </c>
      <c r="Q2331">
        <v>6.9</v>
      </c>
      <c r="R2331" t="s">
        <v>6328</v>
      </c>
      <c r="S2331" t="s">
        <v>1851</v>
      </c>
      <c r="T2331" t="s">
        <v>1851</v>
      </c>
      <c r="U2331" t="s">
        <v>6329</v>
      </c>
      <c r="V2331" t="s">
        <v>1851</v>
      </c>
      <c r="W2331" t="s">
        <v>1851</v>
      </c>
      <c r="X2331" s="1">
        <v>46203.884328703702</v>
      </c>
    </row>
    <row r="2332" spans="1:24">
      <c r="A2332">
        <v>2221</v>
      </c>
      <c r="B2332" t="s">
        <v>1859</v>
      </c>
      <c r="C2332" t="s">
        <v>1860</v>
      </c>
      <c r="D2332">
        <v>4209805</v>
      </c>
      <c r="E2332" t="s">
        <v>1885</v>
      </c>
      <c r="F2332">
        <v>1</v>
      </c>
      <c r="G2332" t="s">
        <v>1752</v>
      </c>
      <c r="H2332" t="s">
        <v>3791</v>
      </c>
      <c r="I2332" t="s">
        <v>1887</v>
      </c>
      <c r="J2332">
        <v>1</v>
      </c>
      <c r="K2332" t="s">
        <v>1888</v>
      </c>
      <c r="L2332" s="1">
        <v>46203.883993055555</v>
      </c>
      <c r="M2332" s="1">
        <v>46203.884398148148</v>
      </c>
      <c r="N2332">
        <v>3438</v>
      </c>
      <c r="O2332" t="s">
        <v>1849</v>
      </c>
      <c r="P2332">
        <v>66</v>
      </c>
      <c r="Q2332">
        <v>6.6</v>
      </c>
      <c r="R2332" t="s">
        <v>6330</v>
      </c>
      <c r="S2332" t="s">
        <v>1851</v>
      </c>
      <c r="T2332" t="s">
        <v>1851</v>
      </c>
      <c r="U2332" t="s">
        <v>6331</v>
      </c>
      <c r="V2332" t="s">
        <v>1851</v>
      </c>
      <c r="W2332" t="s">
        <v>1851</v>
      </c>
      <c r="X2332" s="1">
        <v>46203.884398148148</v>
      </c>
    </row>
    <row r="2333" spans="1:24">
      <c r="A2333">
        <v>2222</v>
      </c>
      <c r="B2333" t="s">
        <v>1859</v>
      </c>
      <c r="C2333" t="s">
        <v>1860</v>
      </c>
      <c r="D2333">
        <v>2210904</v>
      </c>
      <c r="E2333" t="s">
        <v>1885</v>
      </c>
      <c r="F2333">
        <v>1</v>
      </c>
      <c r="G2333" t="s">
        <v>426</v>
      </c>
      <c r="H2333" t="s">
        <v>3977</v>
      </c>
      <c r="I2333" t="s">
        <v>1887</v>
      </c>
      <c r="J2333">
        <v>1</v>
      </c>
      <c r="K2333" t="s">
        <v>1888</v>
      </c>
      <c r="L2333" s="1">
        <v>46203.884131944447</v>
      </c>
      <c r="M2333" s="1">
        <v>46203.884502314817</v>
      </c>
      <c r="N2333">
        <v>3165</v>
      </c>
      <c r="O2333" t="s">
        <v>1849</v>
      </c>
      <c r="P2333">
        <v>76</v>
      </c>
      <c r="Q2333">
        <v>7.6</v>
      </c>
      <c r="R2333" t="s">
        <v>6332</v>
      </c>
      <c r="S2333" t="s">
        <v>1851</v>
      </c>
      <c r="T2333" t="s">
        <v>1851</v>
      </c>
      <c r="U2333" t="s">
        <v>6333</v>
      </c>
      <c r="V2333" t="s">
        <v>1851</v>
      </c>
      <c r="W2333" t="s">
        <v>1851</v>
      </c>
      <c r="X2333" s="1">
        <v>46203.884502314817</v>
      </c>
    </row>
    <row r="2334" spans="1:24">
      <c r="A2334">
        <v>2223</v>
      </c>
      <c r="B2334" t="s">
        <v>1859</v>
      </c>
      <c r="C2334" t="s">
        <v>1860</v>
      </c>
      <c r="D2334">
        <v>3302502</v>
      </c>
      <c r="E2334" t="s">
        <v>1894</v>
      </c>
      <c r="F2334">
        <v>1</v>
      </c>
      <c r="G2334" t="s">
        <v>1227</v>
      </c>
      <c r="H2334" t="s">
        <v>1227</v>
      </c>
      <c r="I2334" t="s">
        <v>3557</v>
      </c>
      <c r="J2334">
        <v>0</v>
      </c>
      <c r="K2334" t="s">
        <v>3558</v>
      </c>
      <c r="L2334" s="1">
        <v>46203.884456018517</v>
      </c>
      <c r="M2334" s="1">
        <v>46203.884571759256</v>
      </c>
      <c r="N2334">
        <v>1043</v>
      </c>
      <c r="O2334" t="s">
        <v>1849</v>
      </c>
      <c r="P2334">
        <v>71</v>
      </c>
      <c r="Q2334">
        <v>7.1</v>
      </c>
      <c r="R2334" t="s">
        <v>1851</v>
      </c>
      <c r="S2334" t="s">
        <v>1851</v>
      </c>
      <c r="T2334" t="s">
        <v>1851</v>
      </c>
      <c r="U2334" t="s">
        <v>6334</v>
      </c>
      <c r="V2334" t="s">
        <v>1851</v>
      </c>
      <c r="W2334" t="s">
        <v>1851</v>
      </c>
      <c r="X2334" s="1">
        <v>46203.884571759256</v>
      </c>
    </row>
    <row r="2335" spans="1:24">
      <c r="A2335">
        <v>2224</v>
      </c>
      <c r="B2335" t="s">
        <v>1859</v>
      </c>
      <c r="C2335" t="s">
        <v>1860</v>
      </c>
      <c r="D2335">
        <v>4209805</v>
      </c>
      <c r="E2335" t="s">
        <v>1894</v>
      </c>
      <c r="F2335">
        <v>1</v>
      </c>
      <c r="G2335" t="s">
        <v>1752</v>
      </c>
      <c r="H2335" t="s">
        <v>3797</v>
      </c>
      <c r="I2335" t="s">
        <v>3798</v>
      </c>
      <c r="J2335">
        <v>1</v>
      </c>
      <c r="K2335" t="s">
        <v>3799</v>
      </c>
      <c r="L2335" s="1">
        <v>46203.88453703704</v>
      </c>
      <c r="M2335" s="1">
        <v>46203.884664351855</v>
      </c>
      <c r="N2335">
        <v>1145</v>
      </c>
      <c r="O2335" t="s">
        <v>1849</v>
      </c>
      <c r="P2335">
        <v>67</v>
      </c>
      <c r="Q2335">
        <v>6.7</v>
      </c>
      <c r="R2335" t="s">
        <v>1851</v>
      </c>
      <c r="S2335" t="s">
        <v>1851</v>
      </c>
      <c r="T2335" t="s">
        <v>1851</v>
      </c>
      <c r="U2335" t="s">
        <v>6335</v>
      </c>
      <c r="V2335" t="s">
        <v>1851</v>
      </c>
      <c r="W2335" t="s">
        <v>1851</v>
      </c>
      <c r="X2335" s="1">
        <v>46203.884664351855</v>
      </c>
    </row>
    <row r="2336" spans="1:24">
      <c r="A2336">
        <v>2225</v>
      </c>
      <c r="B2336" t="s">
        <v>1859</v>
      </c>
      <c r="C2336" t="s">
        <v>1860</v>
      </c>
      <c r="D2336">
        <v>2210904</v>
      </c>
      <c r="E2336" t="s">
        <v>1894</v>
      </c>
      <c r="F2336">
        <v>1</v>
      </c>
      <c r="G2336" t="s">
        <v>426</v>
      </c>
      <c r="H2336" t="s">
        <v>426</v>
      </c>
      <c r="I2336" t="s">
        <v>3980</v>
      </c>
      <c r="J2336">
        <v>0</v>
      </c>
      <c r="K2336" t="s">
        <v>3981</v>
      </c>
      <c r="L2336" s="1">
        <v>46203.884652777779</v>
      </c>
      <c r="M2336" s="1">
        <v>46203.884791666664</v>
      </c>
      <c r="N2336">
        <v>1229</v>
      </c>
      <c r="O2336" t="s">
        <v>1849</v>
      </c>
      <c r="P2336">
        <v>73</v>
      </c>
      <c r="Q2336">
        <v>7.3</v>
      </c>
      <c r="R2336" t="s">
        <v>1851</v>
      </c>
      <c r="S2336" t="s">
        <v>1851</v>
      </c>
      <c r="T2336" t="s">
        <v>1851</v>
      </c>
      <c r="U2336" t="s">
        <v>6336</v>
      </c>
      <c r="V2336" t="s">
        <v>1851</v>
      </c>
      <c r="W2336" t="s">
        <v>1851</v>
      </c>
      <c r="X2336" s="1">
        <v>46203.884791666664</v>
      </c>
    </row>
    <row r="2337" spans="1:24">
      <c r="A2337">
        <v>2226</v>
      </c>
      <c r="B2337" t="s">
        <v>1859</v>
      </c>
      <c r="C2337" t="s">
        <v>1860</v>
      </c>
      <c r="D2337">
        <v>4210209</v>
      </c>
      <c r="E2337" t="s">
        <v>1885</v>
      </c>
      <c r="F2337">
        <v>1</v>
      </c>
      <c r="G2337" t="s">
        <v>1590</v>
      </c>
      <c r="H2337" t="s">
        <v>3807</v>
      </c>
      <c r="I2337" t="s">
        <v>1887</v>
      </c>
      <c r="J2337">
        <v>1</v>
      </c>
      <c r="K2337" t="s">
        <v>1888</v>
      </c>
      <c r="L2337" s="1">
        <v>46203.884722222225</v>
      </c>
      <c r="M2337" s="1">
        <v>46203.885034722225</v>
      </c>
      <c r="N2337">
        <v>2727</v>
      </c>
      <c r="O2337" t="s">
        <v>1849</v>
      </c>
      <c r="P2337">
        <v>61</v>
      </c>
      <c r="Q2337">
        <v>6.1</v>
      </c>
      <c r="R2337" t="s">
        <v>6337</v>
      </c>
      <c r="S2337" t="s">
        <v>1851</v>
      </c>
      <c r="T2337" t="s">
        <v>1851</v>
      </c>
      <c r="U2337" t="s">
        <v>6338</v>
      </c>
      <c r="V2337" t="s">
        <v>1851</v>
      </c>
      <c r="W2337" t="s">
        <v>1851</v>
      </c>
      <c r="X2337" s="1">
        <v>46203.885034722225</v>
      </c>
    </row>
    <row r="2338" spans="1:24">
      <c r="A2338">
        <v>2227</v>
      </c>
      <c r="B2338" t="s">
        <v>1859</v>
      </c>
      <c r="C2338" t="s">
        <v>1860</v>
      </c>
      <c r="D2338">
        <v>4210209</v>
      </c>
      <c r="E2338" t="s">
        <v>1894</v>
      </c>
      <c r="F2338">
        <v>1</v>
      </c>
      <c r="G2338" t="s">
        <v>1590</v>
      </c>
      <c r="H2338" t="s">
        <v>3816</v>
      </c>
      <c r="I2338" t="s">
        <v>3817</v>
      </c>
      <c r="J2338">
        <v>1</v>
      </c>
      <c r="K2338" t="s">
        <v>3818</v>
      </c>
      <c r="L2338" s="1">
        <v>46203.88517361111</v>
      </c>
      <c r="M2338" s="1">
        <v>46203.885300925926</v>
      </c>
      <c r="N2338">
        <v>1134</v>
      </c>
      <c r="O2338" t="s">
        <v>1849</v>
      </c>
      <c r="P2338">
        <v>68</v>
      </c>
      <c r="Q2338">
        <v>6.8</v>
      </c>
      <c r="R2338" t="s">
        <v>1851</v>
      </c>
      <c r="S2338" t="s">
        <v>1851</v>
      </c>
      <c r="T2338" t="s">
        <v>1851</v>
      </c>
      <c r="U2338" t="s">
        <v>6339</v>
      </c>
      <c r="V2338" t="s">
        <v>1851</v>
      </c>
      <c r="W2338" t="s">
        <v>1851</v>
      </c>
      <c r="X2338" s="1">
        <v>46203.885300925926</v>
      </c>
    </row>
    <row r="2339" spans="1:24">
      <c r="A2339">
        <v>2228</v>
      </c>
      <c r="B2339" t="s">
        <v>1859</v>
      </c>
      <c r="C2339" t="s">
        <v>1860</v>
      </c>
      <c r="D2339">
        <v>2211704</v>
      </c>
      <c r="E2339" t="s">
        <v>1885</v>
      </c>
      <c r="F2339">
        <v>1</v>
      </c>
      <c r="G2339" t="s">
        <v>491</v>
      </c>
      <c r="H2339" t="s">
        <v>3990</v>
      </c>
      <c r="I2339" t="s">
        <v>1887</v>
      </c>
      <c r="J2339">
        <v>1</v>
      </c>
      <c r="K2339" t="s">
        <v>1888</v>
      </c>
      <c r="L2339" s="1">
        <v>46203.884837962964</v>
      </c>
      <c r="M2339" s="1">
        <v>46203.885694444441</v>
      </c>
      <c r="N2339">
        <v>7376</v>
      </c>
      <c r="O2339" t="s">
        <v>1849</v>
      </c>
      <c r="P2339">
        <v>66</v>
      </c>
      <c r="Q2339">
        <v>6.6</v>
      </c>
      <c r="R2339" t="s">
        <v>6340</v>
      </c>
      <c r="S2339" t="s">
        <v>1851</v>
      </c>
      <c r="T2339" t="s">
        <v>1851</v>
      </c>
      <c r="U2339" t="s">
        <v>6341</v>
      </c>
      <c r="V2339" t="s">
        <v>1851</v>
      </c>
      <c r="W2339" t="s">
        <v>1851</v>
      </c>
      <c r="X2339" s="1">
        <v>46203.885694444441</v>
      </c>
    </row>
    <row r="2340" spans="1:24">
      <c r="A2340">
        <v>2229</v>
      </c>
      <c r="B2340" t="s">
        <v>1859</v>
      </c>
      <c r="C2340" t="s">
        <v>1860</v>
      </c>
      <c r="D2340">
        <v>3303856</v>
      </c>
      <c r="E2340" t="s">
        <v>1885</v>
      </c>
      <c r="F2340">
        <v>1</v>
      </c>
      <c r="G2340" t="s">
        <v>912</v>
      </c>
      <c r="H2340" t="s">
        <v>3572</v>
      </c>
      <c r="I2340" t="s">
        <v>1887</v>
      </c>
      <c r="J2340">
        <v>1</v>
      </c>
      <c r="K2340" t="s">
        <v>1888</v>
      </c>
      <c r="L2340" s="1">
        <v>46203.884629629632</v>
      </c>
      <c r="M2340" s="1">
        <v>46203.885694444441</v>
      </c>
      <c r="N2340">
        <v>9211</v>
      </c>
      <c r="O2340" t="s">
        <v>1849</v>
      </c>
      <c r="P2340">
        <v>71</v>
      </c>
      <c r="Q2340">
        <v>7.1</v>
      </c>
      <c r="R2340" t="s">
        <v>6342</v>
      </c>
      <c r="S2340" t="s">
        <v>1851</v>
      </c>
      <c r="T2340" t="s">
        <v>1851</v>
      </c>
      <c r="U2340" t="s">
        <v>6343</v>
      </c>
      <c r="V2340" t="s">
        <v>1851</v>
      </c>
      <c r="W2340" t="s">
        <v>1851</v>
      </c>
      <c r="X2340" s="1">
        <v>46203.885694444441</v>
      </c>
    </row>
    <row r="2341" spans="1:24">
      <c r="A2341">
        <v>2230</v>
      </c>
      <c r="B2341" t="s">
        <v>1859</v>
      </c>
      <c r="C2341" t="s">
        <v>1860</v>
      </c>
      <c r="D2341">
        <v>4210308</v>
      </c>
      <c r="E2341" t="s">
        <v>1885</v>
      </c>
      <c r="F2341">
        <v>1</v>
      </c>
      <c r="G2341" t="s">
        <v>1460</v>
      </c>
      <c r="H2341" t="s">
        <v>3827</v>
      </c>
      <c r="I2341" t="s">
        <v>1887</v>
      </c>
      <c r="J2341">
        <v>1</v>
      </c>
      <c r="K2341" t="s">
        <v>1888</v>
      </c>
      <c r="L2341" s="1">
        <v>46203.885358796295</v>
      </c>
      <c r="M2341" s="1">
        <v>46203.885787037034</v>
      </c>
      <c r="N2341">
        <v>3627</v>
      </c>
      <c r="O2341" t="s">
        <v>1849</v>
      </c>
      <c r="P2341">
        <v>62</v>
      </c>
      <c r="Q2341">
        <v>6.2</v>
      </c>
      <c r="R2341" t="s">
        <v>6344</v>
      </c>
      <c r="S2341" t="s">
        <v>1851</v>
      </c>
      <c r="T2341" t="s">
        <v>1851</v>
      </c>
      <c r="U2341" t="s">
        <v>6345</v>
      </c>
      <c r="V2341" t="s">
        <v>1851</v>
      </c>
      <c r="W2341" t="s">
        <v>1851</v>
      </c>
      <c r="X2341" s="1">
        <v>46203.885787037034</v>
      </c>
    </row>
    <row r="2342" spans="1:24">
      <c r="A2342">
        <v>2231</v>
      </c>
      <c r="B2342" t="s">
        <v>1859</v>
      </c>
      <c r="C2342" t="s">
        <v>1860</v>
      </c>
      <c r="D2342">
        <v>3303856</v>
      </c>
      <c r="E2342" t="s">
        <v>1894</v>
      </c>
      <c r="F2342">
        <v>1</v>
      </c>
      <c r="G2342" t="s">
        <v>912</v>
      </c>
      <c r="H2342" t="s">
        <v>3579</v>
      </c>
      <c r="I2342" t="s">
        <v>3580</v>
      </c>
      <c r="J2342">
        <v>1</v>
      </c>
      <c r="K2342" t="s">
        <v>3581</v>
      </c>
      <c r="L2342" s="1">
        <v>46203.885833333334</v>
      </c>
      <c r="M2342" s="1">
        <v>46203.885995370372</v>
      </c>
      <c r="N2342">
        <v>1345</v>
      </c>
      <c r="O2342" t="s">
        <v>1849</v>
      </c>
      <c r="P2342">
        <v>70</v>
      </c>
      <c r="Q2342">
        <v>7</v>
      </c>
      <c r="R2342" t="s">
        <v>1851</v>
      </c>
      <c r="S2342" t="s">
        <v>1851</v>
      </c>
      <c r="T2342" t="s">
        <v>1851</v>
      </c>
      <c r="U2342" t="s">
        <v>6346</v>
      </c>
      <c r="V2342" t="s">
        <v>1851</v>
      </c>
      <c r="W2342" t="s">
        <v>1851</v>
      </c>
      <c r="X2342" s="1">
        <v>46203.885995370372</v>
      </c>
    </row>
    <row r="2343" spans="1:24">
      <c r="A2343">
        <v>2232</v>
      </c>
      <c r="B2343" t="s">
        <v>1859</v>
      </c>
      <c r="C2343" t="s">
        <v>1860</v>
      </c>
      <c r="D2343">
        <v>4210308</v>
      </c>
      <c r="E2343" t="s">
        <v>1894</v>
      </c>
      <c r="F2343">
        <v>1</v>
      </c>
      <c r="G2343" t="s">
        <v>1460</v>
      </c>
      <c r="H2343" t="s">
        <v>3833</v>
      </c>
      <c r="I2343" t="s">
        <v>3834</v>
      </c>
      <c r="J2343">
        <v>1</v>
      </c>
      <c r="K2343" t="s">
        <v>3835</v>
      </c>
      <c r="L2343" s="1">
        <v>46203.885937500003</v>
      </c>
      <c r="M2343" s="1">
        <v>46203.886076388888</v>
      </c>
      <c r="N2343">
        <v>1201</v>
      </c>
      <c r="O2343" t="s">
        <v>1849</v>
      </c>
      <c r="P2343">
        <v>67</v>
      </c>
      <c r="Q2343">
        <v>6.7</v>
      </c>
      <c r="R2343" t="s">
        <v>1851</v>
      </c>
      <c r="S2343" t="s">
        <v>1851</v>
      </c>
      <c r="T2343" t="s">
        <v>1851</v>
      </c>
      <c r="U2343" t="s">
        <v>6347</v>
      </c>
      <c r="V2343" t="s">
        <v>1851</v>
      </c>
      <c r="W2343" t="s">
        <v>1851</v>
      </c>
      <c r="X2343" s="1">
        <v>46203.886076388888</v>
      </c>
    </row>
    <row r="2344" spans="1:24">
      <c r="A2344">
        <v>2233</v>
      </c>
      <c r="B2344" t="s">
        <v>1859</v>
      </c>
      <c r="C2344" t="s">
        <v>1860</v>
      </c>
      <c r="D2344">
        <v>2211704</v>
      </c>
      <c r="E2344" t="s">
        <v>1894</v>
      </c>
      <c r="F2344">
        <v>1</v>
      </c>
      <c r="G2344" t="s">
        <v>491</v>
      </c>
      <c r="H2344" t="s">
        <v>4000</v>
      </c>
      <c r="I2344" t="s">
        <v>4001</v>
      </c>
      <c r="J2344">
        <v>1</v>
      </c>
      <c r="K2344" t="s">
        <v>4002</v>
      </c>
      <c r="L2344" s="1">
        <v>46203.885821759257</v>
      </c>
      <c r="M2344" s="1">
        <v>46203.886400462965</v>
      </c>
      <c r="N2344">
        <v>5062</v>
      </c>
      <c r="O2344" t="s">
        <v>1849</v>
      </c>
      <c r="P2344">
        <v>64</v>
      </c>
      <c r="Q2344">
        <v>6.4</v>
      </c>
      <c r="R2344" t="s">
        <v>1851</v>
      </c>
      <c r="S2344" t="s">
        <v>1851</v>
      </c>
      <c r="T2344" t="s">
        <v>1851</v>
      </c>
      <c r="U2344" t="s">
        <v>6348</v>
      </c>
      <c r="V2344" t="s">
        <v>1851</v>
      </c>
      <c r="W2344" t="s">
        <v>1851</v>
      </c>
      <c r="X2344" s="1">
        <v>46203.886400462965</v>
      </c>
    </row>
    <row r="2345" spans="1:24">
      <c r="A2345">
        <v>2234</v>
      </c>
      <c r="B2345" t="s">
        <v>1859</v>
      </c>
      <c r="C2345" t="s">
        <v>1860</v>
      </c>
      <c r="D2345">
        <v>3500808</v>
      </c>
      <c r="E2345" t="s">
        <v>1885</v>
      </c>
      <c r="F2345">
        <v>1</v>
      </c>
      <c r="G2345" t="s">
        <v>1009</v>
      </c>
      <c r="H2345" t="s">
        <v>3586</v>
      </c>
      <c r="I2345" t="s">
        <v>1887</v>
      </c>
      <c r="J2345">
        <v>1</v>
      </c>
      <c r="K2345" t="s">
        <v>1888</v>
      </c>
      <c r="L2345" s="1">
        <v>46203.886030092595</v>
      </c>
      <c r="M2345" s="1">
        <v>46203.88821759259</v>
      </c>
      <c r="N2345">
        <v>18885</v>
      </c>
      <c r="O2345" t="s">
        <v>1854</v>
      </c>
      <c r="R2345" t="s">
        <v>6349</v>
      </c>
      <c r="S2345" t="s">
        <v>1851</v>
      </c>
      <c r="T2345" t="s">
        <v>1851</v>
      </c>
      <c r="U2345" t="s">
        <v>6350</v>
      </c>
      <c r="V2345" t="s">
        <v>1854</v>
      </c>
      <c r="W2345" t="s">
        <v>1851</v>
      </c>
      <c r="X2345" s="1">
        <v>46203.88821759259</v>
      </c>
    </row>
    <row r="2346" spans="1:24">
      <c r="A2346">
        <v>2235</v>
      </c>
      <c r="B2346" t="s">
        <v>1859</v>
      </c>
      <c r="C2346" t="s">
        <v>1860</v>
      </c>
      <c r="D2346">
        <v>4211801</v>
      </c>
      <c r="E2346" t="s">
        <v>1885</v>
      </c>
      <c r="F2346">
        <v>1</v>
      </c>
      <c r="G2346" t="s">
        <v>1653</v>
      </c>
      <c r="H2346" t="s">
        <v>3841</v>
      </c>
      <c r="I2346" t="s">
        <v>1887</v>
      </c>
      <c r="J2346">
        <v>1</v>
      </c>
      <c r="K2346" t="s">
        <v>1888</v>
      </c>
      <c r="L2346" s="1">
        <v>46203.886122685188</v>
      </c>
      <c r="M2346" s="1">
        <v>46203.888298611113</v>
      </c>
      <c r="N2346">
        <v>18803</v>
      </c>
      <c r="O2346" t="s">
        <v>1854</v>
      </c>
      <c r="R2346" t="s">
        <v>6351</v>
      </c>
      <c r="S2346" t="s">
        <v>1851</v>
      </c>
      <c r="T2346" t="s">
        <v>1851</v>
      </c>
      <c r="U2346" t="s">
        <v>6352</v>
      </c>
      <c r="V2346" t="s">
        <v>1854</v>
      </c>
      <c r="W2346" t="s">
        <v>1851</v>
      </c>
      <c r="X2346" s="1">
        <v>46203.888298611113</v>
      </c>
    </row>
    <row r="2347" spans="1:24">
      <c r="A2347">
        <v>2236</v>
      </c>
      <c r="B2347" t="s">
        <v>1859</v>
      </c>
      <c r="C2347" t="s">
        <v>1860</v>
      </c>
      <c r="D2347">
        <v>3500808</v>
      </c>
      <c r="E2347" t="s">
        <v>1885</v>
      </c>
      <c r="F2347">
        <v>2</v>
      </c>
      <c r="G2347" t="s">
        <v>1009</v>
      </c>
      <c r="H2347" t="s">
        <v>3586</v>
      </c>
      <c r="I2347" t="s">
        <v>1887</v>
      </c>
      <c r="J2347">
        <v>1</v>
      </c>
      <c r="K2347" t="s">
        <v>1888</v>
      </c>
      <c r="L2347" s="1">
        <v>46203.888414351852</v>
      </c>
      <c r="M2347" s="1">
        <v>46203.888506944444</v>
      </c>
      <c r="N2347">
        <v>745</v>
      </c>
      <c r="O2347" t="s">
        <v>1849</v>
      </c>
      <c r="P2347">
        <v>92</v>
      </c>
      <c r="Q2347">
        <v>9.1999999999999993</v>
      </c>
      <c r="R2347" t="s">
        <v>6353</v>
      </c>
      <c r="S2347" t="s">
        <v>1851</v>
      </c>
      <c r="T2347" t="s">
        <v>1851</v>
      </c>
      <c r="U2347" t="s">
        <v>6350</v>
      </c>
      <c r="V2347" t="s">
        <v>1851</v>
      </c>
      <c r="W2347" t="s">
        <v>1851</v>
      </c>
      <c r="X2347" s="1">
        <v>46203.888506944444</v>
      </c>
    </row>
    <row r="2348" spans="1:24">
      <c r="A2348">
        <v>2237</v>
      </c>
      <c r="B2348" t="s">
        <v>1859</v>
      </c>
      <c r="C2348" t="s">
        <v>1860</v>
      </c>
      <c r="D2348">
        <v>2401453</v>
      </c>
      <c r="E2348" t="s">
        <v>1885</v>
      </c>
      <c r="F2348">
        <v>1</v>
      </c>
      <c r="G2348" t="s">
        <v>360</v>
      </c>
      <c r="H2348" t="s">
        <v>4023</v>
      </c>
      <c r="I2348" t="s">
        <v>1887</v>
      </c>
      <c r="J2348">
        <v>1</v>
      </c>
      <c r="K2348" t="s">
        <v>1888</v>
      </c>
      <c r="L2348" s="1">
        <v>46203.886458333334</v>
      </c>
      <c r="M2348" s="1">
        <v>46203.888645833336</v>
      </c>
      <c r="N2348">
        <v>18973</v>
      </c>
      <c r="O2348" t="s">
        <v>1854</v>
      </c>
      <c r="R2348" t="s">
        <v>6354</v>
      </c>
      <c r="S2348" t="s">
        <v>1851</v>
      </c>
      <c r="T2348" t="s">
        <v>1851</v>
      </c>
      <c r="U2348" t="s">
        <v>6355</v>
      </c>
      <c r="V2348" t="s">
        <v>1854</v>
      </c>
      <c r="W2348" t="s">
        <v>1851</v>
      </c>
      <c r="X2348" s="1">
        <v>46203.888645833336</v>
      </c>
    </row>
    <row r="2349" spans="1:24">
      <c r="A2349">
        <v>2238</v>
      </c>
      <c r="B2349" t="s">
        <v>1859</v>
      </c>
      <c r="C2349" t="s">
        <v>1860</v>
      </c>
      <c r="D2349">
        <v>4211801</v>
      </c>
      <c r="E2349" t="s">
        <v>1885</v>
      </c>
      <c r="F2349">
        <v>2</v>
      </c>
      <c r="G2349" t="s">
        <v>1653</v>
      </c>
      <c r="H2349" t="s">
        <v>3841</v>
      </c>
      <c r="I2349" t="s">
        <v>1887</v>
      </c>
      <c r="J2349">
        <v>1</v>
      </c>
      <c r="K2349" t="s">
        <v>1888</v>
      </c>
      <c r="L2349" s="1">
        <v>46203.888472222221</v>
      </c>
      <c r="M2349" s="1">
        <v>46203.888773148145</v>
      </c>
      <c r="N2349">
        <v>2617</v>
      </c>
      <c r="O2349" t="s">
        <v>1849</v>
      </c>
      <c r="P2349">
        <v>58</v>
      </c>
      <c r="Q2349">
        <v>5.8</v>
      </c>
      <c r="R2349" t="s">
        <v>6356</v>
      </c>
      <c r="S2349" t="s">
        <v>1851</v>
      </c>
      <c r="T2349" t="s">
        <v>1851</v>
      </c>
      <c r="U2349" t="s">
        <v>6352</v>
      </c>
      <c r="V2349" t="s">
        <v>1851</v>
      </c>
      <c r="W2349" t="s">
        <v>1851</v>
      </c>
      <c r="X2349" s="1">
        <v>46203.888773148145</v>
      </c>
    </row>
    <row r="2350" spans="1:24">
      <c r="A2350">
        <v>2239</v>
      </c>
      <c r="B2350" t="s">
        <v>1859</v>
      </c>
      <c r="C2350" t="s">
        <v>1860</v>
      </c>
      <c r="D2350">
        <v>3500808</v>
      </c>
      <c r="E2350" t="s">
        <v>1894</v>
      </c>
      <c r="F2350">
        <v>1</v>
      </c>
      <c r="G2350" t="s">
        <v>1009</v>
      </c>
      <c r="H2350" t="s">
        <v>1009</v>
      </c>
      <c r="I2350" t="s">
        <v>3592</v>
      </c>
      <c r="J2350">
        <v>0</v>
      </c>
      <c r="K2350" t="s">
        <v>3593</v>
      </c>
      <c r="L2350" s="1">
        <v>46203.888645833336</v>
      </c>
      <c r="M2350" s="1">
        <v>46203.888784722221</v>
      </c>
      <c r="N2350">
        <v>1246</v>
      </c>
      <c r="O2350" t="s">
        <v>1849</v>
      </c>
      <c r="P2350">
        <v>48</v>
      </c>
      <c r="Q2350">
        <v>4.8</v>
      </c>
      <c r="R2350" t="s">
        <v>1851</v>
      </c>
      <c r="S2350" t="s">
        <v>1851</v>
      </c>
      <c r="T2350" t="s">
        <v>1851</v>
      </c>
      <c r="U2350" t="s">
        <v>6357</v>
      </c>
      <c r="V2350" t="s">
        <v>1851</v>
      </c>
      <c r="W2350" t="s">
        <v>1851</v>
      </c>
      <c r="X2350" s="1">
        <v>46203.888784722221</v>
      </c>
    </row>
    <row r="2351" spans="1:24">
      <c r="A2351">
        <v>2240</v>
      </c>
      <c r="B2351" t="s">
        <v>1859</v>
      </c>
      <c r="C2351" t="s">
        <v>1860</v>
      </c>
      <c r="D2351">
        <v>4211801</v>
      </c>
      <c r="E2351" t="s">
        <v>1894</v>
      </c>
      <c r="F2351">
        <v>1</v>
      </c>
      <c r="G2351" t="s">
        <v>1653</v>
      </c>
      <c r="H2351" t="s">
        <v>3847</v>
      </c>
      <c r="I2351" t="s">
        <v>3848</v>
      </c>
      <c r="J2351">
        <v>1</v>
      </c>
      <c r="K2351" t="s">
        <v>3849</v>
      </c>
      <c r="L2351" s="1">
        <v>46203.88890046296</v>
      </c>
      <c r="M2351" s="1">
        <v>46203.889039351852</v>
      </c>
      <c r="N2351">
        <v>1106</v>
      </c>
      <c r="O2351" t="s">
        <v>1849</v>
      </c>
      <c r="P2351">
        <v>61</v>
      </c>
      <c r="Q2351">
        <v>6.1</v>
      </c>
      <c r="R2351" t="s">
        <v>1851</v>
      </c>
      <c r="S2351" t="s">
        <v>1851</v>
      </c>
      <c r="T2351" t="s">
        <v>1851</v>
      </c>
      <c r="U2351" t="s">
        <v>6358</v>
      </c>
      <c r="V2351" t="s">
        <v>1851</v>
      </c>
      <c r="W2351" t="s">
        <v>1851</v>
      </c>
      <c r="X2351" s="1">
        <v>46203.889039351852</v>
      </c>
    </row>
    <row r="2352" spans="1:24">
      <c r="A2352">
        <v>2241</v>
      </c>
      <c r="B2352" t="s">
        <v>1859</v>
      </c>
      <c r="C2352" t="s">
        <v>1860</v>
      </c>
      <c r="D2352">
        <v>4212700</v>
      </c>
      <c r="E2352" t="s">
        <v>1885</v>
      </c>
      <c r="F2352">
        <v>1</v>
      </c>
      <c r="G2352" t="s">
        <v>1505</v>
      </c>
      <c r="H2352" t="s">
        <v>3851</v>
      </c>
      <c r="I2352" t="s">
        <v>1887</v>
      </c>
      <c r="J2352">
        <v>1</v>
      </c>
      <c r="K2352" t="s">
        <v>1888</v>
      </c>
      <c r="L2352" s="1">
        <v>46203.889074074075</v>
      </c>
      <c r="M2352" s="1">
        <v>46203.889479166668</v>
      </c>
      <c r="N2352">
        <v>3459</v>
      </c>
      <c r="O2352" t="s">
        <v>1849</v>
      </c>
      <c r="P2352">
        <v>61</v>
      </c>
      <c r="Q2352">
        <v>6.1</v>
      </c>
      <c r="R2352" t="s">
        <v>6359</v>
      </c>
      <c r="S2352" t="s">
        <v>1851</v>
      </c>
      <c r="T2352" t="s">
        <v>1851</v>
      </c>
      <c r="U2352" t="s">
        <v>6360</v>
      </c>
      <c r="V2352" t="s">
        <v>1851</v>
      </c>
      <c r="W2352" t="s">
        <v>1851</v>
      </c>
      <c r="X2352" s="1">
        <v>46203.889479166668</v>
      </c>
    </row>
    <row r="2353" spans="1:24">
      <c r="A2353">
        <v>2242</v>
      </c>
      <c r="B2353" t="s">
        <v>1859</v>
      </c>
      <c r="C2353" t="s">
        <v>1860</v>
      </c>
      <c r="D2353">
        <v>4212700</v>
      </c>
      <c r="E2353" t="s">
        <v>1894</v>
      </c>
      <c r="F2353">
        <v>1</v>
      </c>
      <c r="G2353" t="s">
        <v>1505</v>
      </c>
      <c r="H2353" t="s">
        <v>3854</v>
      </c>
      <c r="I2353" t="s">
        <v>3855</v>
      </c>
      <c r="J2353">
        <v>1</v>
      </c>
      <c r="K2353" t="s">
        <v>3856</v>
      </c>
      <c r="L2353" s="1">
        <v>46203.88962962963</v>
      </c>
      <c r="M2353" s="1">
        <v>46203.889756944445</v>
      </c>
      <c r="N2353">
        <v>1127</v>
      </c>
      <c r="O2353" t="s">
        <v>1849</v>
      </c>
      <c r="P2353">
        <v>65</v>
      </c>
      <c r="Q2353">
        <v>6.5</v>
      </c>
      <c r="R2353" t="s">
        <v>1851</v>
      </c>
      <c r="S2353" t="s">
        <v>1851</v>
      </c>
      <c r="T2353" t="s">
        <v>1851</v>
      </c>
      <c r="U2353" t="s">
        <v>6361</v>
      </c>
      <c r="V2353" t="s">
        <v>1851</v>
      </c>
      <c r="W2353" t="s">
        <v>1851</v>
      </c>
      <c r="X2353" s="1">
        <v>46203.889756944445</v>
      </c>
    </row>
    <row r="2354" spans="1:24">
      <c r="A2354">
        <v>2243</v>
      </c>
      <c r="B2354" t="s">
        <v>1859</v>
      </c>
      <c r="C2354" t="s">
        <v>1860</v>
      </c>
      <c r="D2354">
        <v>4213302</v>
      </c>
      <c r="E2354" t="s">
        <v>1885</v>
      </c>
      <c r="F2354">
        <v>1</v>
      </c>
      <c r="G2354" t="s">
        <v>1560</v>
      </c>
      <c r="H2354" t="s">
        <v>3858</v>
      </c>
      <c r="I2354" t="s">
        <v>1887</v>
      </c>
      <c r="J2354">
        <v>1</v>
      </c>
      <c r="K2354" t="s">
        <v>1888</v>
      </c>
      <c r="L2354" s="1">
        <v>46203.889803240738</v>
      </c>
      <c r="M2354" s="1">
        <v>46203.890034722222</v>
      </c>
      <c r="N2354">
        <v>2004</v>
      </c>
      <c r="O2354" t="s">
        <v>1849</v>
      </c>
      <c r="P2354">
        <v>59</v>
      </c>
      <c r="Q2354">
        <v>5.9</v>
      </c>
      <c r="R2354" t="s">
        <v>6362</v>
      </c>
      <c r="S2354" t="s">
        <v>1851</v>
      </c>
      <c r="T2354" t="s">
        <v>1851</v>
      </c>
      <c r="U2354" t="s">
        <v>6363</v>
      </c>
      <c r="V2354" t="s">
        <v>1851</v>
      </c>
      <c r="W2354" t="s">
        <v>1851</v>
      </c>
      <c r="X2354" s="1">
        <v>46203.890034722222</v>
      </c>
    </row>
    <row r="2355" spans="1:24">
      <c r="A2355">
        <v>2244</v>
      </c>
      <c r="B2355" t="s">
        <v>1859</v>
      </c>
      <c r="C2355" t="s">
        <v>1860</v>
      </c>
      <c r="D2355">
        <v>3506904</v>
      </c>
      <c r="E2355" t="s">
        <v>1885</v>
      </c>
      <c r="F2355">
        <v>1</v>
      </c>
      <c r="G2355" t="s">
        <v>1352</v>
      </c>
      <c r="H2355" t="s">
        <v>3612</v>
      </c>
      <c r="I2355" t="s">
        <v>1887</v>
      </c>
      <c r="J2355">
        <v>1</v>
      </c>
      <c r="K2355" t="s">
        <v>1888</v>
      </c>
      <c r="L2355" s="1">
        <v>46203.888831018521</v>
      </c>
      <c r="M2355" s="1">
        <v>46203.890127314815</v>
      </c>
      <c r="N2355">
        <v>11264</v>
      </c>
      <c r="O2355" t="s">
        <v>1849</v>
      </c>
      <c r="P2355">
        <v>66</v>
      </c>
      <c r="Q2355">
        <v>6.6</v>
      </c>
      <c r="R2355" t="s">
        <v>6364</v>
      </c>
      <c r="S2355" t="s">
        <v>1851</v>
      </c>
      <c r="T2355" t="s">
        <v>1851</v>
      </c>
      <c r="U2355" t="s">
        <v>6365</v>
      </c>
      <c r="V2355" t="s">
        <v>1851</v>
      </c>
      <c r="W2355" t="s">
        <v>1851</v>
      </c>
      <c r="X2355" s="1">
        <v>46203.890127314815</v>
      </c>
    </row>
    <row r="2356" spans="1:24">
      <c r="A2356">
        <v>2245</v>
      </c>
      <c r="B2356" t="s">
        <v>1859</v>
      </c>
      <c r="C2356" t="s">
        <v>1860</v>
      </c>
      <c r="D2356">
        <v>4213302</v>
      </c>
      <c r="E2356" t="s">
        <v>1894</v>
      </c>
      <c r="F2356">
        <v>1</v>
      </c>
      <c r="G2356" t="s">
        <v>1560</v>
      </c>
      <c r="H2356" t="s">
        <v>3861</v>
      </c>
      <c r="I2356" t="s">
        <v>3862</v>
      </c>
      <c r="J2356">
        <v>1</v>
      </c>
      <c r="K2356" t="s">
        <v>3863</v>
      </c>
      <c r="L2356" s="1">
        <v>46203.890173611115</v>
      </c>
      <c r="M2356" s="1">
        <v>46203.890219907407</v>
      </c>
      <c r="N2356">
        <v>461</v>
      </c>
      <c r="O2356" t="s">
        <v>1849</v>
      </c>
      <c r="P2356">
        <v>62</v>
      </c>
      <c r="Q2356">
        <v>6.2</v>
      </c>
      <c r="R2356" t="s">
        <v>1851</v>
      </c>
      <c r="S2356" t="s">
        <v>1851</v>
      </c>
      <c r="T2356" t="s">
        <v>1851</v>
      </c>
      <c r="U2356" t="s">
        <v>6366</v>
      </c>
      <c r="V2356" t="s">
        <v>1851</v>
      </c>
      <c r="W2356" t="s">
        <v>1851</v>
      </c>
      <c r="X2356" s="1">
        <v>46203.890219907407</v>
      </c>
    </row>
    <row r="2357" spans="1:24">
      <c r="A2357">
        <v>2246</v>
      </c>
      <c r="B2357" t="s">
        <v>1859</v>
      </c>
      <c r="C2357" t="s">
        <v>1860</v>
      </c>
      <c r="D2357">
        <v>3506904</v>
      </c>
      <c r="E2357" t="s">
        <v>1894</v>
      </c>
      <c r="F2357">
        <v>1</v>
      </c>
      <c r="G2357" t="s">
        <v>1352</v>
      </c>
      <c r="H2357" t="s">
        <v>1352</v>
      </c>
      <c r="I2357" t="s">
        <v>3654</v>
      </c>
      <c r="J2357">
        <v>0</v>
      </c>
      <c r="K2357" t="s">
        <v>3655</v>
      </c>
      <c r="L2357" s="1">
        <v>46203.890277777777</v>
      </c>
      <c r="M2357" s="1">
        <v>46203.890439814815</v>
      </c>
      <c r="N2357">
        <v>1363</v>
      </c>
      <c r="O2357" t="s">
        <v>1849</v>
      </c>
      <c r="P2357">
        <v>76</v>
      </c>
      <c r="Q2357">
        <v>7.6</v>
      </c>
      <c r="R2357" t="s">
        <v>1851</v>
      </c>
      <c r="S2357" t="s">
        <v>1851</v>
      </c>
      <c r="T2357" t="s">
        <v>1851</v>
      </c>
      <c r="U2357" t="s">
        <v>6367</v>
      </c>
      <c r="V2357" t="s">
        <v>1851</v>
      </c>
      <c r="W2357" t="s">
        <v>1851</v>
      </c>
      <c r="X2357" s="1">
        <v>46203.890439814815</v>
      </c>
    </row>
    <row r="2358" spans="1:24">
      <c r="A2358">
        <v>2247</v>
      </c>
      <c r="B2358" t="s">
        <v>1859</v>
      </c>
      <c r="C2358" t="s">
        <v>1860</v>
      </c>
      <c r="D2358">
        <v>4214805</v>
      </c>
      <c r="E2358" t="s">
        <v>1885</v>
      </c>
      <c r="F2358">
        <v>1</v>
      </c>
      <c r="G2358" t="s">
        <v>1772</v>
      </c>
      <c r="H2358" t="s">
        <v>3868</v>
      </c>
      <c r="I2358" t="s">
        <v>1887</v>
      </c>
      <c r="J2358">
        <v>1</v>
      </c>
      <c r="K2358" t="s">
        <v>1888</v>
      </c>
      <c r="L2358" s="1">
        <v>46203.890266203707</v>
      </c>
      <c r="M2358" s="1">
        <v>46203.890694444446</v>
      </c>
      <c r="N2358">
        <v>3682</v>
      </c>
      <c r="O2358" t="s">
        <v>1849</v>
      </c>
      <c r="P2358">
        <v>67</v>
      </c>
      <c r="Q2358">
        <v>6.7</v>
      </c>
      <c r="R2358" t="s">
        <v>6368</v>
      </c>
      <c r="S2358" t="s">
        <v>1851</v>
      </c>
      <c r="T2358" t="s">
        <v>1851</v>
      </c>
      <c r="U2358" t="s">
        <v>6369</v>
      </c>
      <c r="V2358" t="s">
        <v>1851</v>
      </c>
      <c r="W2358" t="s">
        <v>1851</v>
      </c>
      <c r="X2358" s="1">
        <v>46203.890694444446</v>
      </c>
    </row>
    <row r="2359" spans="1:24">
      <c r="A2359">
        <v>2248</v>
      </c>
      <c r="B2359" t="s">
        <v>1859</v>
      </c>
      <c r="C2359" t="s">
        <v>1860</v>
      </c>
      <c r="D2359">
        <v>3507803</v>
      </c>
      <c r="E2359" t="s">
        <v>1885</v>
      </c>
      <c r="F2359">
        <v>1</v>
      </c>
      <c r="G2359" t="s">
        <v>1129</v>
      </c>
      <c r="H2359" t="s">
        <v>3657</v>
      </c>
      <c r="I2359" t="s">
        <v>1887</v>
      </c>
      <c r="J2359">
        <v>1</v>
      </c>
      <c r="K2359" t="s">
        <v>1888</v>
      </c>
      <c r="L2359" s="1">
        <v>46203.890474537038</v>
      </c>
      <c r="M2359" s="1">
        <v>46203.8908912037</v>
      </c>
      <c r="N2359">
        <v>3563</v>
      </c>
      <c r="O2359" t="s">
        <v>1849</v>
      </c>
      <c r="P2359">
        <v>63</v>
      </c>
      <c r="Q2359">
        <v>6.3</v>
      </c>
      <c r="R2359" t="s">
        <v>6370</v>
      </c>
      <c r="S2359" t="s">
        <v>1851</v>
      </c>
      <c r="T2359" t="s">
        <v>1851</v>
      </c>
      <c r="U2359" t="s">
        <v>6371</v>
      </c>
      <c r="V2359" t="s">
        <v>1851</v>
      </c>
      <c r="W2359" t="s">
        <v>1851</v>
      </c>
      <c r="X2359" s="1">
        <v>46203.8908912037</v>
      </c>
    </row>
    <row r="2360" spans="1:24">
      <c r="A2360">
        <v>2249</v>
      </c>
      <c r="B2360" t="s">
        <v>1859</v>
      </c>
      <c r="C2360" t="s">
        <v>1860</v>
      </c>
      <c r="D2360">
        <v>4214805</v>
      </c>
      <c r="E2360" t="s">
        <v>1894</v>
      </c>
      <c r="F2360">
        <v>1</v>
      </c>
      <c r="G2360" t="s">
        <v>1772</v>
      </c>
      <c r="H2360" t="s">
        <v>1772</v>
      </c>
      <c r="I2360" t="s">
        <v>3871</v>
      </c>
      <c r="J2360">
        <v>0</v>
      </c>
      <c r="K2360" t="s">
        <v>3872</v>
      </c>
      <c r="L2360" s="1">
        <v>46203.890833333331</v>
      </c>
      <c r="M2360" s="1">
        <v>46203.8909375</v>
      </c>
      <c r="N2360">
        <v>976</v>
      </c>
      <c r="O2360" t="s">
        <v>1849</v>
      </c>
      <c r="P2360">
        <v>67</v>
      </c>
      <c r="Q2360">
        <v>6.7</v>
      </c>
      <c r="R2360" t="s">
        <v>1851</v>
      </c>
      <c r="S2360" t="s">
        <v>1851</v>
      </c>
      <c r="T2360" t="s">
        <v>1851</v>
      </c>
      <c r="U2360" t="s">
        <v>6372</v>
      </c>
      <c r="V2360" t="s">
        <v>1851</v>
      </c>
      <c r="W2360" t="s">
        <v>1851</v>
      </c>
      <c r="X2360" s="1">
        <v>46203.8909375</v>
      </c>
    </row>
    <row r="2361" spans="1:24">
      <c r="A2361">
        <v>2250</v>
      </c>
      <c r="B2361" t="s">
        <v>1859</v>
      </c>
      <c r="C2361" t="s">
        <v>1860</v>
      </c>
      <c r="D2361">
        <v>2401453</v>
      </c>
      <c r="E2361" t="s">
        <v>1885</v>
      </c>
      <c r="F2361">
        <v>2</v>
      </c>
      <c r="G2361" t="s">
        <v>360</v>
      </c>
      <c r="H2361" t="s">
        <v>4023</v>
      </c>
      <c r="I2361" t="s">
        <v>1887</v>
      </c>
      <c r="J2361">
        <v>1</v>
      </c>
      <c r="K2361" t="s">
        <v>1888</v>
      </c>
      <c r="L2361" s="1">
        <v>46203.888842592591</v>
      </c>
      <c r="M2361" s="1">
        <v>46203.890960648147</v>
      </c>
      <c r="N2361">
        <v>18229</v>
      </c>
      <c r="O2361" t="s">
        <v>1854</v>
      </c>
      <c r="R2361" t="s">
        <v>6373</v>
      </c>
      <c r="S2361" t="s">
        <v>1851</v>
      </c>
      <c r="T2361" t="s">
        <v>1851</v>
      </c>
      <c r="U2361" t="s">
        <v>6355</v>
      </c>
      <c r="V2361" t="s">
        <v>1854</v>
      </c>
      <c r="W2361" t="s">
        <v>1851</v>
      </c>
      <c r="X2361" s="1">
        <v>46203.890960648147</v>
      </c>
    </row>
    <row r="2362" spans="1:24">
      <c r="A2362">
        <v>2251</v>
      </c>
      <c r="B2362" t="s">
        <v>1859</v>
      </c>
      <c r="C2362" t="s">
        <v>1860</v>
      </c>
      <c r="D2362">
        <v>3507803</v>
      </c>
      <c r="E2362" t="s">
        <v>1894</v>
      </c>
      <c r="F2362">
        <v>1</v>
      </c>
      <c r="G2362" t="s">
        <v>1129</v>
      </c>
      <c r="H2362" t="s">
        <v>3667</v>
      </c>
      <c r="I2362" t="s">
        <v>3668</v>
      </c>
      <c r="J2362">
        <v>1</v>
      </c>
      <c r="K2362" t="s">
        <v>3669</v>
      </c>
      <c r="L2362" s="1">
        <v>46203.891041666669</v>
      </c>
      <c r="M2362" s="1">
        <v>46203.891180555554</v>
      </c>
      <c r="N2362">
        <v>1168</v>
      </c>
      <c r="O2362" t="s">
        <v>1849</v>
      </c>
      <c r="P2362">
        <v>62</v>
      </c>
      <c r="Q2362">
        <v>6.2</v>
      </c>
      <c r="R2362" t="s">
        <v>1851</v>
      </c>
      <c r="S2362" t="s">
        <v>1851</v>
      </c>
      <c r="T2362" t="s">
        <v>1851</v>
      </c>
      <c r="U2362" t="s">
        <v>6374</v>
      </c>
      <c r="V2362" t="s">
        <v>1851</v>
      </c>
      <c r="W2362" t="s">
        <v>1851</v>
      </c>
      <c r="X2362" s="1">
        <v>46203.891180555554</v>
      </c>
    </row>
    <row r="2363" spans="1:24">
      <c r="A2363">
        <v>2252</v>
      </c>
      <c r="B2363" t="s">
        <v>1859</v>
      </c>
      <c r="C2363" t="s">
        <v>1860</v>
      </c>
      <c r="D2363">
        <v>4215455</v>
      </c>
      <c r="E2363" t="s">
        <v>1885</v>
      </c>
      <c r="F2363">
        <v>1</v>
      </c>
      <c r="G2363" t="s">
        <v>1545</v>
      </c>
      <c r="H2363" t="s">
        <v>3877</v>
      </c>
      <c r="I2363" t="s">
        <v>1887</v>
      </c>
      <c r="J2363">
        <v>1</v>
      </c>
      <c r="K2363" t="s">
        <v>1888</v>
      </c>
      <c r="L2363" s="1">
        <v>46203.890983796293</v>
      </c>
      <c r="M2363" s="1">
        <v>46203.891296296293</v>
      </c>
      <c r="N2363">
        <v>2661</v>
      </c>
      <c r="O2363" t="s">
        <v>1849</v>
      </c>
      <c r="P2363">
        <v>59</v>
      </c>
      <c r="Q2363">
        <v>5.9</v>
      </c>
      <c r="R2363" t="s">
        <v>6375</v>
      </c>
      <c r="S2363" t="s">
        <v>1851</v>
      </c>
      <c r="T2363" t="s">
        <v>1851</v>
      </c>
      <c r="U2363" t="s">
        <v>6376</v>
      </c>
      <c r="V2363" t="s">
        <v>1851</v>
      </c>
      <c r="W2363" t="s">
        <v>1851</v>
      </c>
      <c r="X2363" s="1">
        <v>46203.891296296293</v>
      </c>
    </row>
    <row r="2364" spans="1:24">
      <c r="A2364">
        <v>2253</v>
      </c>
      <c r="B2364" t="s">
        <v>1859</v>
      </c>
      <c r="C2364" t="s">
        <v>1860</v>
      </c>
      <c r="D2364">
        <v>3508603</v>
      </c>
      <c r="E2364" t="s">
        <v>1885</v>
      </c>
      <c r="F2364">
        <v>1</v>
      </c>
      <c r="G2364" t="s">
        <v>1089</v>
      </c>
      <c r="H2364" t="s">
        <v>3674</v>
      </c>
      <c r="I2364" t="s">
        <v>1887</v>
      </c>
      <c r="J2364">
        <v>1</v>
      </c>
      <c r="K2364" t="s">
        <v>1888</v>
      </c>
      <c r="L2364" s="1">
        <v>46203.891215277778</v>
      </c>
      <c r="M2364" s="1">
        <v>46203.891446759262</v>
      </c>
      <c r="N2364">
        <v>1981</v>
      </c>
      <c r="O2364" t="s">
        <v>1849</v>
      </c>
      <c r="P2364">
        <v>77</v>
      </c>
      <c r="Q2364">
        <v>7.7</v>
      </c>
      <c r="R2364" t="s">
        <v>6377</v>
      </c>
      <c r="S2364" t="s">
        <v>1851</v>
      </c>
      <c r="T2364" t="s">
        <v>1851</v>
      </c>
      <c r="U2364" t="s">
        <v>6378</v>
      </c>
      <c r="V2364" t="s">
        <v>1851</v>
      </c>
      <c r="W2364" t="s">
        <v>1851</v>
      </c>
      <c r="X2364" s="1">
        <v>46203.891446759262</v>
      </c>
    </row>
    <row r="2365" spans="1:24">
      <c r="A2365">
        <v>2254</v>
      </c>
      <c r="B2365" t="s">
        <v>1859</v>
      </c>
      <c r="C2365" t="s">
        <v>1860</v>
      </c>
      <c r="D2365">
        <v>4215455</v>
      </c>
      <c r="E2365" t="s">
        <v>1894</v>
      </c>
      <c r="F2365">
        <v>1</v>
      </c>
      <c r="G2365" t="s">
        <v>1545</v>
      </c>
      <c r="H2365" t="s">
        <v>3881</v>
      </c>
      <c r="I2365" t="s">
        <v>3882</v>
      </c>
      <c r="J2365">
        <v>1</v>
      </c>
      <c r="K2365" t="s">
        <v>3883</v>
      </c>
      <c r="L2365" s="1">
        <v>46203.891435185185</v>
      </c>
      <c r="M2365" s="1">
        <v>46203.891539351855</v>
      </c>
      <c r="N2365">
        <v>949</v>
      </c>
      <c r="O2365" t="s">
        <v>1849</v>
      </c>
      <c r="P2365">
        <v>62</v>
      </c>
      <c r="Q2365">
        <v>6.2</v>
      </c>
      <c r="R2365" t="s">
        <v>1851</v>
      </c>
      <c r="S2365" t="s">
        <v>1851</v>
      </c>
      <c r="T2365" t="s">
        <v>1851</v>
      </c>
      <c r="U2365" t="s">
        <v>6379</v>
      </c>
      <c r="V2365" t="s">
        <v>1851</v>
      </c>
      <c r="W2365" t="s">
        <v>1851</v>
      </c>
      <c r="X2365" s="1">
        <v>46203.891539351855</v>
      </c>
    </row>
    <row r="2366" spans="1:24">
      <c r="A2366">
        <v>2255</v>
      </c>
      <c r="B2366" t="s">
        <v>1859</v>
      </c>
      <c r="C2366" t="s">
        <v>1860</v>
      </c>
      <c r="D2366">
        <v>3508603</v>
      </c>
      <c r="E2366" t="s">
        <v>1894</v>
      </c>
      <c r="F2366">
        <v>1</v>
      </c>
      <c r="G2366" t="s">
        <v>1089</v>
      </c>
      <c r="H2366" t="s">
        <v>3680</v>
      </c>
      <c r="I2366" t="s">
        <v>3681</v>
      </c>
      <c r="J2366">
        <v>1</v>
      </c>
      <c r="K2366" t="s">
        <v>3682</v>
      </c>
      <c r="L2366" s="1">
        <v>46203.891574074078</v>
      </c>
      <c r="M2366" s="1">
        <v>46203.89167824074</v>
      </c>
      <c r="N2366">
        <v>899</v>
      </c>
      <c r="O2366" t="s">
        <v>1849</v>
      </c>
      <c r="P2366">
        <v>75</v>
      </c>
      <c r="Q2366">
        <v>7.5</v>
      </c>
      <c r="R2366" t="s">
        <v>1851</v>
      </c>
      <c r="S2366" t="s">
        <v>1851</v>
      </c>
      <c r="T2366" t="s">
        <v>1851</v>
      </c>
      <c r="U2366" t="s">
        <v>6380</v>
      </c>
      <c r="V2366" t="s">
        <v>1851</v>
      </c>
      <c r="W2366" t="s">
        <v>1851</v>
      </c>
      <c r="X2366" s="1">
        <v>46203.89167824074</v>
      </c>
    </row>
    <row r="2367" spans="1:24">
      <c r="A2367">
        <v>2256</v>
      </c>
      <c r="B2367" t="s">
        <v>1859</v>
      </c>
      <c r="C2367" t="s">
        <v>1860</v>
      </c>
      <c r="D2367">
        <v>4218855</v>
      </c>
      <c r="E2367" t="s">
        <v>1885</v>
      </c>
      <c r="F2367">
        <v>1</v>
      </c>
      <c r="G2367" t="s">
        <v>1668</v>
      </c>
      <c r="H2367" t="s">
        <v>3893</v>
      </c>
      <c r="I2367" t="s">
        <v>1887</v>
      </c>
      <c r="J2367">
        <v>1</v>
      </c>
      <c r="K2367" t="s">
        <v>1888</v>
      </c>
      <c r="L2367" s="1">
        <v>46203.891585648147</v>
      </c>
      <c r="M2367" s="1">
        <v>46203.891956018517</v>
      </c>
      <c r="N2367">
        <v>3128</v>
      </c>
      <c r="O2367" t="s">
        <v>1849</v>
      </c>
      <c r="P2367">
        <v>59</v>
      </c>
      <c r="Q2367">
        <v>5.9</v>
      </c>
      <c r="R2367" t="s">
        <v>6381</v>
      </c>
      <c r="S2367" t="s">
        <v>1851</v>
      </c>
      <c r="T2367" t="s">
        <v>1851</v>
      </c>
      <c r="U2367" t="s">
        <v>6382</v>
      </c>
      <c r="V2367" t="s">
        <v>1851</v>
      </c>
      <c r="W2367" t="s">
        <v>1851</v>
      </c>
      <c r="X2367" s="1">
        <v>46203.891956018517</v>
      </c>
    </row>
    <row r="2368" spans="1:24">
      <c r="A2368">
        <v>2257</v>
      </c>
      <c r="B2368" t="s">
        <v>1859</v>
      </c>
      <c r="C2368" t="s">
        <v>1860</v>
      </c>
      <c r="D2368">
        <v>3508702</v>
      </c>
      <c r="E2368" t="s">
        <v>1885</v>
      </c>
      <c r="F2368">
        <v>1</v>
      </c>
      <c r="G2368" t="s">
        <v>1382</v>
      </c>
      <c r="H2368" t="s">
        <v>3687</v>
      </c>
      <c r="I2368" t="s">
        <v>1887</v>
      </c>
      <c r="J2368">
        <v>1</v>
      </c>
      <c r="K2368" t="s">
        <v>1888</v>
      </c>
      <c r="L2368" s="1">
        <v>46203.891724537039</v>
      </c>
      <c r="M2368" s="1">
        <v>46203.891956018517</v>
      </c>
      <c r="N2368">
        <v>1971</v>
      </c>
      <c r="O2368" t="s">
        <v>1849</v>
      </c>
      <c r="P2368">
        <v>69</v>
      </c>
      <c r="Q2368">
        <v>6.9</v>
      </c>
      <c r="R2368" t="s">
        <v>6383</v>
      </c>
      <c r="S2368" t="s">
        <v>1851</v>
      </c>
      <c r="T2368" t="s">
        <v>1851</v>
      </c>
      <c r="U2368" t="s">
        <v>6384</v>
      </c>
      <c r="V2368" t="s">
        <v>1851</v>
      </c>
      <c r="W2368" t="s">
        <v>1851</v>
      </c>
      <c r="X2368" s="1">
        <v>46203.891956018517</v>
      </c>
    </row>
    <row r="2369" spans="1:24">
      <c r="A2369">
        <v>2258</v>
      </c>
      <c r="B2369" t="s">
        <v>1859</v>
      </c>
      <c r="C2369" t="s">
        <v>1860</v>
      </c>
      <c r="D2369">
        <v>3508702</v>
      </c>
      <c r="E2369" t="s">
        <v>1894</v>
      </c>
      <c r="F2369">
        <v>1</v>
      </c>
      <c r="G2369" t="s">
        <v>1382</v>
      </c>
      <c r="H2369" t="s">
        <v>1382</v>
      </c>
      <c r="I2369" t="s">
        <v>3693</v>
      </c>
      <c r="J2369">
        <v>0</v>
      </c>
      <c r="K2369" t="s">
        <v>3694</v>
      </c>
      <c r="L2369" s="1">
        <v>46203.892083333332</v>
      </c>
      <c r="M2369" s="1">
        <v>46203.892210648148</v>
      </c>
      <c r="N2369">
        <v>1135</v>
      </c>
      <c r="O2369" t="s">
        <v>1849</v>
      </c>
      <c r="P2369">
        <v>69</v>
      </c>
      <c r="Q2369">
        <v>6.9</v>
      </c>
      <c r="R2369" t="s">
        <v>1851</v>
      </c>
      <c r="S2369" t="s">
        <v>1851</v>
      </c>
      <c r="T2369" t="s">
        <v>1851</v>
      </c>
      <c r="U2369" t="s">
        <v>6385</v>
      </c>
      <c r="V2369" t="s">
        <v>1851</v>
      </c>
      <c r="W2369" t="s">
        <v>1851</v>
      </c>
      <c r="X2369" s="1">
        <v>46203.892210648148</v>
      </c>
    </row>
    <row r="2370" spans="1:24">
      <c r="A2370">
        <v>2259</v>
      </c>
      <c r="B2370" t="s">
        <v>1859</v>
      </c>
      <c r="C2370" t="s">
        <v>1860</v>
      </c>
      <c r="D2370">
        <v>4218855</v>
      </c>
      <c r="E2370" t="s">
        <v>1894</v>
      </c>
      <c r="F2370">
        <v>1</v>
      </c>
      <c r="G2370" t="s">
        <v>1668</v>
      </c>
      <c r="H2370" t="s">
        <v>3906</v>
      </c>
      <c r="I2370" t="s">
        <v>3907</v>
      </c>
      <c r="J2370">
        <v>1</v>
      </c>
      <c r="K2370" t="s">
        <v>3908</v>
      </c>
      <c r="L2370" s="1">
        <v>46203.892083333332</v>
      </c>
      <c r="M2370" s="1">
        <v>46203.892268518517</v>
      </c>
      <c r="N2370">
        <v>1650</v>
      </c>
      <c r="O2370" t="s">
        <v>1849</v>
      </c>
      <c r="P2370">
        <v>63</v>
      </c>
      <c r="Q2370">
        <v>6.3</v>
      </c>
      <c r="R2370" t="s">
        <v>1851</v>
      </c>
      <c r="S2370" t="s">
        <v>1851</v>
      </c>
      <c r="T2370" t="s">
        <v>1851</v>
      </c>
      <c r="U2370" t="s">
        <v>6386</v>
      </c>
      <c r="V2370" t="s">
        <v>1851</v>
      </c>
      <c r="W2370" t="s">
        <v>1851</v>
      </c>
      <c r="X2370" s="1">
        <v>46203.892268518517</v>
      </c>
    </row>
    <row r="2371" spans="1:24">
      <c r="A2371">
        <v>2260</v>
      </c>
      <c r="B2371" t="s">
        <v>1859</v>
      </c>
      <c r="C2371" t="s">
        <v>1860</v>
      </c>
      <c r="D2371">
        <v>3512100</v>
      </c>
      <c r="E2371" t="s">
        <v>1885</v>
      </c>
      <c r="F2371">
        <v>1</v>
      </c>
      <c r="G2371" t="s">
        <v>1317</v>
      </c>
      <c r="H2371" t="s">
        <v>3700</v>
      </c>
      <c r="I2371" t="s">
        <v>1887</v>
      </c>
      <c r="J2371">
        <v>1</v>
      </c>
      <c r="K2371" t="s">
        <v>1888</v>
      </c>
      <c r="L2371" s="1">
        <v>46203.892245370371</v>
      </c>
      <c r="M2371" s="1">
        <v>46203.892592592594</v>
      </c>
      <c r="N2371">
        <v>2999</v>
      </c>
      <c r="O2371" t="s">
        <v>1849</v>
      </c>
      <c r="P2371">
        <v>51</v>
      </c>
      <c r="Q2371">
        <v>5.0999999999999996</v>
      </c>
      <c r="R2371" t="s">
        <v>6387</v>
      </c>
      <c r="S2371" t="s">
        <v>1851</v>
      </c>
      <c r="T2371" t="s">
        <v>1851</v>
      </c>
      <c r="U2371" t="s">
        <v>6388</v>
      </c>
      <c r="V2371" t="s">
        <v>1851</v>
      </c>
      <c r="W2371" t="s">
        <v>1851</v>
      </c>
      <c r="X2371" s="1">
        <v>46203.892592592594</v>
      </c>
    </row>
    <row r="2372" spans="1:24">
      <c r="A2372">
        <v>2261</v>
      </c>
      <c r="B2372" t="s">
        <v>1859</v>
      </c>
      <c r="C2372" t="s">
        <v>1860</v>
      </c>
      <c r="D2372">
        <v>3512100</v>
      </c>
      <c r="E2372" t="s">
        <v>1894</v>
      </c>
      <c r="F2372">
        <v>1</v>
      </c>
      <c r="G2372" t="s">
        <v>1317</v>
      </c>
      <c r="H2372" t="s">
        <v>1317</v>
      </c>
      <c r="I2372" t="s">
        <v>3706</v>
      </c>
      <c r="J2372">
        <v>0</v>
      </c>
      <c r="K2372" t="s">
        <v>3707</v>
      </c>
      <c r="L2372" s="1">
        <v>46203.89271990741</v>
      </c>
      <c r="M2372" s="1">
        <v>46203.892835648148</v>
      </c>
      <c r="N2372">
        <v>985</v>
      </c>
      <c r="O2372" t="s">
        <v>1849</v>
      </c>
      <c r="P2372">
        <v>56</v>
      </c>
      <c r="Q2372">
        <v>5.6</v>
      </c>
      <c r="R2372" t="s">
        <v>1851</v>
      </c>
      <c r="S2372" t="s">
        <v>1851</v>
      </c>
      <c r="T2372" t="s">
        <v>1851</v>
      </c>
      <c r="U2372" t="s">
        <v>6389</v>
      </c>
      <c r="V2372" t="s">
        <v>1851</v>
      </c>
      <c r="W2372" t="s">
        <v>1851</v>
      </c>
      <c r="X2372" s="1">
        <v>46203.892835648148</v>
      </c>
    </row>
    <row r="2373" spans="1:24">
      <c r="A2373">
        <v>2262</v>
      </c>
      <c r="B2373" t="s">
        <v>1859</v>
      </c>
      <c r="C2373" t="s">
        <v>1860</v>
      </c>
      <c r="D2373">
        <v>2401453</v>
      </c>
      <c r="E2373" t="s">
        <v>1885</v>
      </c>
      <c r="F2373">
        <v>3</v>
      </c>
      <c r="G2373" t="s">
        <v>360</v>
      </c>
      <c r="H2373" t="s">
        <v>4023</v>
      </c>
      <c r="I2373" t="s">
        <v>1887</v>
      </c>
      <c r="J2373">
        <v>1</v>
      </c>
      <c r="K2373" t="s">
        <v>1888</v>
      </c>
      <c r="L2373" s="1">
        <v>46203.89135416667</v>
      </c>
      <c r="M2373" s="1">
        <v>46203.893472222226</v>
      </c>
      <c r="N2373">
        <v>18278</v>
      </c>
      <c r="O2373" t="s">
        <v>1854</v>
      </c>
      <c r="R2373" t="s">
        <v>6390</v>
      </c>
      <c r="S2373" t="s">
        <v>1851</v>
      </c>
      <c r="T2373" t="s">
        <v>1851</v>
      </c>
      <c r="U2373" t="s">
        <v>6355</v>
      </c>
      <c r="V2373" t="s">
        <v>1854</v>
      </c>
      <c r="W2373" t="s">
        <v>1851</v>
      </c>
      <c r="X2373" s="1">
        <v>46203.893472222226</v>
      </c>
    </row>
    <row r="2374" spans="1:24">
      <c r="A2374">
        <v>2263</v>
      </c>
      <c r="B2374" t="s">
        <v>1859</v>
      </c>
      <c r="C2374" t="s">
        <v>1860</v>
      </c>
      <c r="D2374">
        <v>3512308</v>
      </c>
      <c r="E2374" t="s">
        <v>1885</v>
      </c>
      <c r="F2374">
        <v>1</v>
      </c>
      <c r="G2374" t="s">
        <v>906</v>
      </c>
      <c r="H2374" t="s">
        <v>3718</v>
      </c>
      <c r="I2374" t="s">
        <v>1887</v>
      </c>
      <c r="J2374">
        <v>1</v>
      </c>
      <c r="K2374" t="s">
        <v>1888</v>
      </c>
      <c r="L2374" s="1">
        <v>46203.892881944441</v>
      </c>
      <c r="M2374" s="1">
        <v>46203.893518518518</v>
      </c>
      <c r="N2374">
        <v>5491</v>
      </c>
      <c r="O2374" t="s">
        <v>1849</v>
      </c>
      <c r="P2374">
        <v>63</v>
      </c>
      <c r="Q2374">
        <v>6.3</v>
      </c>
      <c r="R2374" t="s">
        <v>6391</v>
      </c>
      <c r="S2374" t="s">
        <v>1851</v>
      </c>
      <c r="T2374" t="s">
        <v>1851</v>
      </c>
      <c r="U2374" t="s">
        <v>6392</v>
      </c>
      <c r="V2374" t="s">
        <v>1851</v>
      </c>
      <c r="W2374" t="s">
        <v>1851</v>
      </c>
      <c r="X2374" s="1">
        <v>46203.893518518518</v>
      </c>
    </row>
    <row r="2375" spans="1:24">
      <c r="A2375">
        <v>2264</v>
      </c>
      <c r="B2375" t="s">
        <v>1859</v>
      </c>
      <c r="C2375" t="s">
        <v>1860</v>
      </c>
      <c r="D2375">
        <v>2401453</v>
      </c>
      <c r="E2375" t="s">
        <v>1894</v>
      </c>
      <c r="F2375">
        <v>1</v>
      </c>
      <c r="G2375" t="s">
        <v>360</v>
      </c>
      <c r="H2375" t="s">
        <v>360</v>
      </c>
      <c r="I2375" t="s">
        <v>4049</v>
      </c>
      <c r="J2375">
        <v>0</v>
      </c>
      <c r="K2375" t="s">
        <v>4050</v>
      </c>
      <c r="L2375" s="1">
        <v>46203.893599537034</v>
      </c>
      <c r="M2375" s="1">
        <v>46203.893726851849</v>
      </c>
      <c r="N2375">
        <v>1098</v>
      </c>
      <c r="O2375" t="s">
        <v>1852</v>
      </c>
      <c r="R2375" t="s">
        <v>1851</v>
      </c>
      <c r="S2375" t="s">
        <v>1851</v>
      </c>
      <c r="T2375" t="s">
        <v>1851</v>
      </c>
      <c r="U2375" t="s">
        <v>6393</v>
      </c>
      <c r="V2375" t="s">
        <v>1851</v>
      </c>
      <c r="W2375" t="s">
        <v>1851</v>
      </c>
      <c r="X2375" s="1">
        <v>46203.893726851849</v>
      </c>
    </row>
    <row r="2376" spans="1:24">
      <c r="A2376">
        <v>2265</v>
      </c>
      <c r="B2376" t="s">
        <v>1859</v>
      </c>
      <c r="C2376" t="s">
        <v>1860</v>
      </c>
      <c r="D2376">
        <v>3512308</v>
      </c>
      <c r="E2376" t="s">
        <v>1894</v>
      </c>
      <c r="F2376">
        <v>1</v>
      </c>
      <c r="G2376" t="s">
        <v>906</v>
      </c>
      <c r="H2376" t="s">
        <v>906</v>
      </c>
      <c r="I2376" t="s">
        <v>3730</v>
      </c>
      <c r="J2376">
        <v>0</v>
      </c>
      <c r="K2376" t="s">
        <v>3731</v>
      </c>
      <c r="L2376" s="1">
        <v>46203.893657407411</v>
      </c>
      <c r="M2376" s="1">
        <v>46203.893819444442</v>
      </c>
      <c r="N2376">
        <v>1441</v>
      </c>
      <c r="O2376" t="s">
        <v>1849</v>
      </c>
      <c r="P2376">
        <v>71</v>
      </c>
      <c r="Q2376">
        <v>7.1</v>
      </c>
      <c r="R2376" t="s">
        <v>1851</v>
      </c>
      <c r="S2376" t="s">
        <v>1851</v>
      </c>
      <c r="T2376" t="s">
        <v>1851</v>
      </c>
      <c r="U2376" t="s">
        <v>6394</v>
      </c>
      <c r="V2376" t="s">
        <v>1851</v>
      </c>
      <c r="W2376" t="s">
        <v>1851</v>
      </c>
      <c r="X2376" s="1">
        <v>46203.893819444442</v>
      </c>
    </row>
    <row r="2377" spans="1:24">
      <c r="A2377">
        <v>2266</v>
      </c>
      <c r="B2377" t="s">
        <v>1859</v>
      </c>
      <c r="C2377" t="s">
        <v>1860</v>
      </c>
      <c r="D2377">
        <v>2401453</v>
      </c>
      <c r="E2377" t="s">
        <v>1894</v>
      </c>
      <c r="F2377">
        <v>2</v>
      </c>
      <c r="G2377" t="s">
        <v>360</v>
      </c>
      <c r="H2377" t="s">
        <v>360</v>
      </c>
      <c r="I2377" t="s">
        <v>4049</v>
      </c>
      <c r="J2377">
        <v>0</v>
      </c>
      <c r="K2377" t="s">
        <v>4050</v>
      </c>
      <c r="L2377" s="1">
        <v>46203.893831018519</v>
      </c>
      <c r="M2377" s="1">
        <v>46203.893946759257</v>
      </c>
      <c r="N2377">
        <v>1062</v>
      </c>
      <c r="O2377" t="s">
        <v>1852</v>
      </c>
      <c r="R2377" t="s">
        <v>1851</v>
      </c>
      <c r="S2377" t="s">
        <v>1851</v>
      </c>
      <c r="T2377" t="s">
        <v>1851</v>
      </c>
      <c r="U2377" t="s">
        <v>6395</v>
      </c>
      <c r="V2377" t="s">
        <v>1851</v>
      </c>
      <c r="W2377" t="s">
        <v>1851</v>
      </c>
      <c r="X2377" s="1">
        <v>46203.893946759257</v>
      </c>
    </row>
    <row r="2378" spans="1:24">
      <c r="A2378">
        <v>2267</v>
      </c>
      <c r="B2378" t="s">
        <v>1859</v>
      </c>
      <c r="C2378" t="s">
        <v>1860</v>
      </c>
      <c r="D2378">
        <v>2401453</v>
      </c>
      <c r="E2378" t="s">
        <v>1894</v>
      </c>
      <c r="F2378">
        <v>3</v>
      </c>
      <c r="G2378" t="s">
        <v>360</v>
      </c>
      <c r="H2378" t="s">
        <v>360</v>
      </c>
      <c r="I2378" t="s">
        <v>4049</v>
      </c>
      <c r="J2378">
        <v>0</v>
      </c>
      <c r="K2378" t="s">
        <v>4050</v>
      </c>
      <c r="L2378" s="1">
        <v>46203.894155092596</v>
      </c>
      <c r="M2378" s="1">
        <v>46203.894282407404</v>
      </c>
      <c r="N2378">
        <v>1066</v>
      </c>
      <c r="O2378" t="s">
        <v>1852</v>
      </c>
      <c r="R2378" t="s">
        <v>1851</v>
      </c>
      <c r="S2378" t="s">
        <v>1851</v>
      </c>
      <c r="T2378" t="s">
        <v>1851</v>
      </c>
      <c r="U2378" t="s">
        <v>6396</v>
      </c>
      <c r="V2378" t="s">
        <v>1851</v>
      </c>
      <c r="W2378" t="s">
        <v>1851</v>
      </c>
      <c r="X2378" s="1">
        <v>46203.894282407404</v>
      </c>
    </row>
    <row r="2379" spans="1:24">
      <c r="A2379">
        <v>2268</v>
      </c>
      <c r="B2379" t="s">
        <v>1859</v>
      </c>
      <c r="C2379" t="s">
        <v>1860</v>
      </c>
      <c r="D2379">
        <v>2404408</v>
      </c>
      <c r="E2379" t="s">
        <v>1885</v>
      </c>
      <c r="F2379">
        <v>1</v>
      </c>
      <c r="G2379" t="s">
        <v>290</v>
      </c>
      <c r="H2379" t="s">
        <v>4054</v>
      </c>
      <c r="I2379" t="s">
        <v>1887</v>
      </c>
      <c r="J2379">
        <v>1</v>
      </c>
      <c r="K2379" t="s">
        <v>1888</v>
      </c>
      <c r="L2379" s="1">
        <v>46203.894317129627</v>
      </c>
      <c r="M2379" s="1">
        <v>46203.894687499997</v>
      </c>
      <c r="N2379">
        <v>3160</v>
      </c>
      <c r="O2379" t="s">
        <v>1849</v>
      </c>
      <c r="P2379">
        <v>69</v>
      </c>
      <c r="Q2379">
        <v>6.9</v>
      </c>
      <c r="R2379" t="s">
        <v>6397</v>
      </c>
      <c r="S2379" t="s">
        <v>1851</v>
      </c>
      <c r="T2379" t="s">
        <v>1851</v>
      </c>
      <c r="U2379" t="s">
        <v>6398</v>
      </c>
      <c r="V2379" t="s">
        <v>1851</v>
      </c>
      <c r="W2379" t="s">
        <v>1851</v>
      </c>
      <c r="X2379" s="1">
        <v>46203.894687499997</v>
      </c>
    </row>
    <row r="2380" spans="1:24">
      <c r="A2380">
        <v>2269</v>
      </c>
      <c r="B2380" t="s">
        <v>1859</v>
      </c>
      <c r="C2380" t="s">
        <v>1860</v>
      </c>
      <c r="D2380">
        <v>3513900</v>
      </c>
      <c r="E2380" t="s">
        <v>1885</v>
      </c>
      <c r="F2380">
        <v>1</v>
      </c>
      <c r="G2380" t="s">
        <v>1327</v>
      </c>
      <c r="H2380" t="s">
        <v>3753</v>
      </c>
      <c r="I2380" t="s">
        <v>1887</v>
      </c>
      <c r="J2380">
        <v>1</v>
      </c>
      <c r="K2380" t="s">
        <v>1888</v>
      </c>
      <c r="L2380" s="1">
        <v>46203.893865740742</v>
      </c>
      <c r="M2380" s="1">
        <v>46203.894687499997</v>
      </c>
      <c r="N2380">
        <v>7059</v>
      </c>
      <c r="O2380" t="s">
        <v>1849</v>
      </c>
      <c r="P2380">
        <v>65</v>
      </c>
      <c r="Q2380">
        <v>6.5</v>
      </c>
      <c r="R2380" t="s">
        <v>6399</v>
      </c>
      <c r="S2380" t="s">
        <v>1851</v>
      </c>
      <c r="T2380" t="s">
        <v>1851</v>
      </c>
      <c r="U2380" t="s">
        <v>6400</v>
      </c>
      <c r="V2380" t="s">
        <v>1851</v>
      </c>
      <c r="W2380" t="s">
        <v>1851</v>
      </c>
      <c r="X2380" s="1">
        <v>46203.894687499997</v>
      </c>
    </row>
    <row r="2381" spans="1:24">
      <c r="A2381">
        <v>2270</v>
      </c>
      <c r="B2381" t="s">
        <v>1859</v>
      </c>
      <c r="C2381" t="s">
        <v>1860</v>
      </c>
      <c r="D2381">
        <v>2404408</v>
      </c>
      <c r="E2381" t="s">
        <v>1894</v>
      </c>
      <c r="F2381">
        <v>1</v>
      </c>
      <c r="G2381" t="s">
        <v>290</v>
      </c>
      <c r="H2381" t="s">
        <v>4057</v>
      </c>
      <c r="I2381" t="s">
        <v>4058</v>
      </c>
      <c r="J2381">
        <v>1</v>
      </c>
      <c r="K2381" t="s">
        <v>4059</v>
      </c>
      <c r="L2381" s="1">
        <v>46203.894814814812</v>
      </c>
      <c r="M2381" s="1">
        <v>46203.894942129627</v>
      </c>
      <c r="N2381">
        <v>1161</v>
      </c>
      <c r="O2381" t="s">
        <v>1849</v>
      </c>
      <c r="P2381">
        <v>69</v>
      </c>
      <c r="Q2381">
        <v>6.9</v>
      </c>
      <c r="R2381" t="s">
        <v>1851</v>
      </c>
      <c r="S2381" t="s">
        <v>1851</v>
      </c>
      <c r="T2381" t="s">
        <v>1851</v>
      </c>
      <c r="U2381" t="s">
        <v>6401</v>
      </c>
      <c r="V2381" t="s">
        <v>1851</v>
      </c>
      <c r="W2381" t="s">
        <v>1851</v>
      </c>
      <c r="X2381" s="1">
        <v>46203.894942129627</v>
      </c>
    </row>
    <row r="2382" spans="1:24">
      <c r="A2382">
        <v>2271</v>
      </c>
      <c r="B2382" t="s">
        <v>1859</v>
      </c>
      <c r="C2382" t="s">
        <v>1860</v>
      </c>
      <c r="D2382">
        <v>3513900</v>
      </c>
      <c r="E2382" t="s">
        <v>1894</v>
      </c>
      <c r="F2382">
        <v>1</v>
      </c>
      <c r="G2382" t="s">
        <v>1327</v>
      </c>
      <c r="H2382" t="s">
        <v>1327</v>
      </c>
      <c r="I2382" t="s">
        <v>3762</v>
      </c>
      <c r="J2382">
        <v>0</v>
      </c>
      <c r="K2382" t="s">
        <v>3763</v>
      </c>
      <c r="L2382" s="1">
        <v>46203.894814814812</v>
      </c>
      <c r="M2382" s="1">
        <v>46203.894976851851</v>
      </c>
      <c r="N2382">
        <v>1405</v>
      </c>
      <c r="O2382" t="s">
        <v>1849</v>
      </c>
      <c r="P2382">
        <v>73</v>
      </c>
      <c r="Q2382">
        <v>7.3</v>
      </c>
      <c r="R2382" t="s">
        <v>1851</v>
      </c>
      <c r="S2382" t="s">
        <v>1851</v>
      </c>
      <c r="T2382" t="s">
        <v>1851</v>
      </c>
      <c r="U2382" t="s">
        <v>6402</v>
      </c>
      <c r="V2382" t="s">
        <v>1851</v>
      </c>
      <c r="W2382" t="s">
        <v>1851</v>
      </c>
      <c r="X2382" s="1">
        <v>46203.894976851851</v>
      </c>
    </row>
    <row r="2383" spans="1:24">
      <c r="A2383">
        <v>2272</v>
      </c>
      <c r="B2383" t="s">
        <v>1859</v>
      </c>
      <c r="C2383" t="s">
        <v>1860</v>
      </c>
      <c r="D2383">
        <v>3515103</v>
      </c>
      <c r="E2383" t="s">
        <v>1885</v>
      </c>
      <c r="F2383">
        <v>1</v>
      </c>
      <c r="G2383" t="s">
        <v>933</v>
      </c>
      <c r="H2383" t="s">
        <v>3769</v>
      </c>
      <c r="I2383" t="s">
        <v>1887</v>
      </c>
      <c r="J2383">
        <v>1</v>
      </c>
      <c r="K2383" t="s">
        <v>1888</v>
      </c>
      <c r="L2383" s="1">
        <v>46203.89502314815</v>
      </c>
      <c r="M2383" s="1">
        <v>46203.895173611112</v>
      </c>
      <c r="N2383">
        <v>1345</v>
      </c>
      <c r="O2383" t="s">
        <v>1849</v>
      </c>
      <c r="P2383">
        <v>92</v>
      </c>
      <c r="Q2383">
        <v>9.1999999999999993</v>
      </c>
      <c r="R2383" t="s">
        <v>6403</v>
      </c>
      <c r="S2383" t="s">
        <v>1851</v>
      </c>
      <c r="T2383" t="s">
        <v>1851</v>
      </c>
      <c r="U2383" t="s">
        <v>6404</v>
      </c>
      <c r="V2383" t="s">
        <v>1851</v>
      </c>
      <c r="W2383" t="s">
        <v>1851</v>
      </c>
      <c r="X2383" s="1">
        <v>46203.895173611112</v>
      </c>
    </row>
    <row r="2384" spans="1:24">
      <c r="A2384">
        <v>2273</v>
      </c>
      <c r="B2384" t="s">
        <v>1859</v>
      </c>
      <c r="C2384" t="s">
        <v>1860</v>
      </c>
      <c r="D2384">
        <v>2405108</v>
      </c>
      <c r="E2384" t="s">
        <v>1885</v>
      </c>
      <c r="F2384">
        <v>1</v>
      </c>
      <c r="G2384" t="s">
        <v>375</v>
      </c>
      <c r="H2384" t="s">
        <v>4062</v>
      </c>
      <c r="I2384" t="s">
        <v>1887</v>
      </c>
      <c r="J2384">
        <v>1</v>
      </c>
      <c r="K2384" t="s">
        <v>1888</v>
      </c>
      <c r="L2384" s="1">
        <v>46203.894988425927</v>
      </c>
      <c r="M2384" s="1">
        <v>46203.89534722222</v>
      </c>
      <c r="N2384">
        <v>3137</v>
      </c>
      <c r="O2384" t="s">
        <v>1849</v>
      </c>
      <c r="P2384">
        <v>59</v>
      </c>
      <c r="Q2384">
        <v>5.9</v>
      </c>
      <c r="R2384" t="s">
        <v>6405</v>
      </c>
      <c r="S2384" t="s">
        <v>1851</v>
      </c>
      <c r="T2384" t="s">
        <v>1851</v>
      </c>
      <c r="U2384" t="s">
        <v>6406</v>
      </c>
      <c r="V2384" t="s">
        <v>1851</v>
      </c>
      <c r="W2384" t="s">
        <v>1851</v>
      </c>
      <c r="X2384" s="1">
        <v>46203.89534722222</v>
      </c>
    </row>
    <row r="2385" spans="1:24">
      <c r="A2385">
        <v>2274</v>
      </c>
      <c r="B2385" t="s">
        <v>1859</v>
      </c>
      <c r="C2385" t="s">
        <v>1860</v>
      </c>
      <c r="D2385">
        <v>3515103</v>
      </c>
      <c r="E2385" t="s">
        <v>1894</v>
      </c>
      <c r="F2385">
        <v>1</v>
      </c>
      <c r="G2385" t="s">
        <v>933</v>
      </c>
      <c r="H2385" t="s">
        <v>933</v>
      </c>
      <c r="I2385" t="s">
        <v>3781</v>
      </c>
      <c r="J2385">
        <v>0</v>
      </c>
      <c r="K2385" t="s">
        <v>3782</v>
      </c>
      <c r="L2385" s="1">
        <v>46203.895300925928</v>
      </c>
      <c r="M2385" s="1">
        <v>46203.895543981482</v>
      </c>
      <c r="N2385">
        <v>2089</v>
      </c>
      <c r="O2385" t="s">
        <v>1849</v>
      </c>
      <c r="P2385">
        <v>68</v>
      </c>
      <c r="Q2385">
        <v>6.8</v>
      </c>
      <c r="R2385" t="s">
        <v>1851</v>
      </c>
      <c r="S2385" t="s">
        <v>1851</v>
      </c>
      <c r="T2385" t="s">
        <v>1851</v>
      </c>
      <c r="U2385" t="s">
        <v>6407</v>
      </c>
      <c r="V2385" t="s">
        <v>1851</v>
      </c>
      <c r="W2385" t="s">
        <v>1851</v>
      </c>
      <c r="X2385" s="1">
        <v>46203.895543981482</v>
      </c>
    </row>
    <row r="2386" spans="1:24">
      <c r="A2386">
        <v>2275</v>
      </c>
      <c r="B2386" t="s">
        <v>1859</v>
      </c>
      <c r="C2386" t="s">
        <v>1860</v>
      </c>
      <c r="D2386">
        <v>2405108</v>
      </c>
      <c r="E2386" t="s">
        <v>1894</v>
      </c>
      <c r="F2386">
        <v>1</v>
      </c>
      <c r="G2386" t="s">
        <v>375</v>
      </c>
      <c r="H2386" t="s">
        <v>375</v>
      </c>
      <c r="I2386" t="s">
        <v>4066</v>
      </c>
      <c r="J2386">
        <v>0</v>
      </c>
      <c r="K2386" t="s">
        <v>4067</v>
      </c>
      <c r="L2386" s="1">
        <v>46203.895474537036</v>
      </c>
      <c r="M2386" s="1">
        <v>46203.895601851851</v>
      </c>
      <c r="N2386">
        <v>1108</v>
      </c>
      <c r="O2386" t="s">
        <v>1849</v>
      </c>
      <c r="P2386">
        <v>66</v>
      </c>
      <c r="Q2386">
        <v>6.6</v>
      </c>
      <c r="R2386" t="s">
        <v>1851</v>
      </c>
      <c r="S2386" t="s">
        <v>1851</v>
      </c>
      <c r="T2386" t="s">
        <v>1851</v>
      </c>
      <c r="U2386" t="s">
        <v>6408</v>
      </c>
      <c r="V2386" t="s">
        <v>1851</v>
      </c>
      <c r="W2386" t="s">
        <v>1851</v>
      </c>
      <c r="X2386" s="1">
        <v>46203.895601851851</v>
      </c>
    </row>
    <row r="2387" spans="1:24">
      <c r="A2387">
        <v>2276</v>
      </c>
      <c r="B2387" t="s">
        <v>1859</v>
      </c>
      <c r="C2387" t="s">
        <v>1860</v>
      </c>
      <c r="D2387">
        <v>2406809</v>
      </c>
      <c r="E2387" t="s">
        <v>1885</v>
      </c>
      <c r="F2387">
        <v>1</v>
      </c>
      <c r="G2387" t="s">
        <v>700</v>
      </c>
      <c r="H2387" t="s">
        <v>4073</v>
      </c>
      <c r="I2387" t="s">
        <v>1887</v>
      </c>
      <c r="J2387">
        <v>1</v>
      </c>
      <c r="K2387" t="s">
        <v>1888</v>
      </c>
      <c r="L2387" s="1">
        <v>46203.895671296297</v>
      </c>
      <c r="M2387" s="1">
        <v>46203.896273148152</v>
      </c>
      <c r="N2387">
        <v>5223</v>
      </c>
      <c r="O2387" t="s">
        <v>1849</v>
      </c>
      <c r="P2387">
        <v>81</v>
      </c>
      <c r="Q2387">
        <v>8.1</v>
      </c>
      <c r="R2387" t="s">
        <v>6409</v>
      </c>
      <c r="S2387" t="s">
        <v>1851</v>
      </c>
      <c r="T2387" t="s">
        <v>1851</v>
      </c>
      <c r="U2387" t="s">
        <v>6410</v>
      </c>
      <c r="V2387" t="s">
        <v>1851</v>
      </c>
      <c r="W2387" t="s">
        <v>1851</v>
      </c>
      <c r="X2387" s="1">
        <v>46203.896273148152</v>
      </c>
    </row>
    <row r="2388" spans="1:24">
      <c r="A2388">
        <v>2277</v>
      </c>
      <c r="B2388" t="s">
        <v>1859</v>
      </c>
      <c r="C2388" t="s">
        <v>1860</v>
      </c>
      <c r="D2388">
        <v>3515657</v>
      </c>
      <c r="E2388" t="s">
        <v>1885</v>
      </c>
      <c r="F2388">
        <v>1</v>
      </c>
      <c r="G2388" t="s">
        <v>1044</v>
      </c>
      <c r="H2388" t="s">
        <v>3804</v>
      </c>
      <c r="I2388" t="s">
        <v>1887</v>
      </c>
      <c r="J2388">
        <v>1</v>
      </c>
      <c r="K2388" t="s">
        <v>1888</v>
      </c>
      <c r="L2388" s="1">
        <v>46203.895590277774</v>
      </c>
      <c r="M2388" s="1">
        <v>46203.896574074075</v>
      </c>
      <c r="N2388">
        <v>8541</v>
      </c>
      <c r="O2388" t="s">
        <v>1849</v>
      </c>
      <c r="P2388">
        <v>66</v>
      </c>
      <c r="Q2388">
        <v>6.6</v>
      </c>
      <c r="R2388" t="s">
        <v>6411</v>
      </c>
      <c r="S2388" t="s">
        <v>1851</v>
      </c>
      <c r="T2388" t="s">
        <v>1851</v>
      </c>
      <c r="U2388" t="s">
        <v>6412</v>
      </c>
      <c r="V2388" t="s">
        <v>1851</v>
      </c>
      <c r="W2388" t="s">
        <v>1851</v>
      </c>
      <c r="X2388" s="1">
        <v>46203.896574074075</v>
      </c>
    </row>
    <row r="2389" spans="1:24">
      <c r="A2389">
        <v>2278</v>
      </c>
      <c r="B2389" t="s">
        <v>1859</v>
      </c>
      <c r="C2389" t="s">
        <v>1860</v>
      </c>
      <c r="D2389">
        <v>2406809</v>
      </c>
      <c r="E2389" t="s">
        <v>1894</v>
      </c>
      <c r="F2389">
        <v>1</v>
      </c>
      <c r="G2389" t="s">
        <v>700</v>
      </c>
      <c r="H2389" t="s">
        <v>700</v>
      </c>
      <c r="I2389" t="s">
        <v>4079</v>
      </c>
      <c r="J2389">
        <v>0</v>
      </c>
      <c r="K2389" t="s">
        <v>4080</v>
      </c>
      <c r="L2389" s="1">
        <v>46203.896423611113</v>
      </c>
      <c r="M2389" s="1">
        <v>46203.89675925926</v>
      </c>
      <c r="N2389">
        <v>2930</v>
      </c>
      <c r="O2389" t="s">
        <v>1849</v>
      </c>
      <c r="P2389">
        <v>82</v>
      </c>
      <c r="Q2389">
        <v>8.1999999999999993</v>
      </c>
      <c r="R2389" t="s">
        <v>1851</v>
      </c>
      <c r="S2389" t="s">
        <v>1851</v>
      </c>
      <c r="T2389" t="s">
        <v>1851</v>
      </c>
      <c r="U2389" t="s">
        <v>6413</v>
      </c>
      <c r="V2389" t="s">
        <v>1851</v>
      </c>
      <c r="W2389" t="s">
        <v>1851</v>
      </c>
      <c r="X2389" s="1">
        <v>46203.89675925926</v>
      </c>
    </row>
    <row r="2390" spans="1:24">
      <c r="A2390">
        <v>2279</v>
      </c>
      <c r="B2390" t="s">
        <v>1859</v>
      </c>
      <c r="C2390" t="s">
        <v>1860</v>
      </c>
      <c r="D2390">
        <v>3515657</v>
      </c>
      <c r="E2390" t="s">
        <v>1894</v>
      </c>
      <c r="F2390">
        <v>1</v>
      </c>
      <c r="G2390" t="s">
        <v>1044</v>
      </c>
      <c r="H2390" t="s">
        <v>1044</v>
      </c>
      <c r="I2390" t="s">
        <v>3813</v>
      </c>
      <c r="J2390">
        <v>0</v>
      </c>
      <c r="K2390" t="s">
        <v>3814</v>
      </c>
      <c r="L2390" s="1">
        <v>46203.896724537037</v>
      </c>
      <c r="M2390" s="1">
        <v>46203.896909722222</v>
      </c>
      <c r="N2390">
        <v>1531</v>
      </c>
      <c r="O2390" t="s">
        <v>1849</v>
      </c>
      <c r="P2390">
        <v>74</v>
      </c>
      <c r="Q2390">
        <v>7.4</v>
      </c>
      <c r="R2390" t="s">
        <v>1851</v>
      </c>
      <c r="S2390" t="s">
        <v>1851</v>
      </c>
      <c r="T2390" t="s">
        <v>1851</v>
      </c>
      <c r="U2390" t="s">
        <v>6414</v>
      </c>
      <c r="V2390" t="s">
        <v>1851</v>
      </c>
      <c r="W2390" t="s">
        <v>1851</v>
      </c>
      <c r="X2390" s="1">
        <v>46203.896909722222</v>
      </c>
    </row>
    <row r="2391" spans="1:24">
      <c r="A2391">
        <v>2280</v>
      </c>
      <c r="B2391" t="s">
        <v>1859</v>
      </c>
      <c r="C2391" t="s">
        <v>1860</v>
      </c>
      <c r="D2391">
        <v>2407104</v>
      </c>
      <c r="E2391" t="s">
        <v>1885</v>
      </c>
      <c r="F2391">
        <v>1</v>
      </c>
      <c r="G2391" t="s">
        <v>330</v>
      </c>
      <c r="H2391" t="s">
        <v>4085</v>
      </c>
      <c r="I2391" t="s">
        <v>1887</v>
      </c>
      <c r="J2391">
        <v>1</v>
      </c>
      <c r="K2391" t="s">
        <v>1888</v>
      </c>
      <c r="L2391" s="1">
        <v>46203.896805555552</v>
      </c>
      <c r="M2391" s="1">
        <v>46203.898969907408</v>
      </c>
      <c r="N2391">
        <v>18673</v>
      </c>
      <c r="O2391" t="s">
        <v>1854</v>
      </c>
      <c r="R2391" t="s">
        <v>6415</v>
      </c>
      <c r="S2391" t="s">
        <v>1851</v>
      </c>
      <c r="T2391" t="s">
        <v>1851</v>
      </c>
      <c r="U2391" t="s">
        <v>6416</v>
      </c>
      <c r="V2391" t="s">
        <v>1854</v>
      </c>
      <c r="W2391" t="s">
        <v>1851</v>
      </c>
      <c r="X2391" s="1">
        <v>46203.898969907408</v>
      </c>
    </row>
    <row r="2392" spans="1:24">
      <c r="A2392">
        <v>2281</v>
      </c>
      <c r="B2392" t="s">
        <v>1859</v>
      </c>
      <c r="C2392" t="s">
        <v>1860</v>
      </c>
      <c r="D2392">
        <v>3519204</v>
      </c>
      <c r="E2392" t="s">
        <v>1885</v>
      </c>
      <c r="F2392">
        <v>1</v>
      </c>
      <c r="G2392" t="s">
        <v>1149</v>
      </c>
      <c r="H2392" t="s">
        <v>3823</v>
      </c>
      <c r="I2392" t="s">
        <v>1887</v>
      </c>
      <c r="J2392">
        <v>1</v>
      </c>
      <c r="K2392" t="s">
        <v>1888</v>
      </c>
      <c r="L2392" s="1">
        <v>46203.896956018521</v>
      </c>
      <c r="M2392" s="1">
        <v>46203.899131944447</v>
      </c>
      <c r="N2392">
        <v>18721</v>
      </c>
      <c r="O2392" t="s">
        <v>1854</v>
      </c>
      <c r="R2392" t="s">
        <v>6417</v>
      </c>
      <c r="S2392" t="s">
        <v>1851</v>
      </c>
      <c r="T2392" t="s">
        <v>1851</v>
      </c>
      <c r="U2392" t="s">
        <v>6418</v>
      </c>
      <c r="V2392" t="s">
        <v>1854</v>
      </c>
      <c r="W2392" t="s">
        <v>1851</v>
      </c>
      <c r="X2392" s="1">
        <v>46203.899131944447</v>
      </c>
    </row>
    <row r="2393" spans="1:24">
      <c r="A2393">
        <v>2282</v>
      </c>
      <c r="B2393" t="s">
        <v>1859</v>
      </c>
      <c r="C2393" t="s">
        <v>1860</v>
      </c>
      <c r="D2393">
        <v>2407104</v>
      </c>
      <c r="E2393" t="s">
        <v>1885</v>
      </c>
      <c r="F2393">
        <v>2</v>
      </c>
      <c r="G2393" t="s">
        <v>330</v>
      </c>
      <c r="H2393" t="s">
        <v>4085</v>
      </c>
      <c r="I2393" t="s">
        <v>1887</v>
      </c>
      <c r="J2393">
        <v>1</v>
      </c>
      <c r="K2393" t="s">
        <v>1888</v>
      </c>
      <c r="L2393" s="1">
        <v>46203.89916666667</v>
      </c>
      <c r="M2393" s="1">
        <v>46203.899247685185</v>
      </c>
      <c r="N2393">
        <v>703</v>
      </c>
      <c r="O2393" t="s">
        <v>1849</v>
      </c>
      <c r="P2393">
        <v>92</v>
      </c>
      <c r="Q2393">
        <v>9.1999999999999993</v>
      </c>
      <c r="R2393" t="s">
        <v>6419</v>
      </c>
      <c r="S2393" t="s">
        <v>1851</v>
      </c>
      <c r="T2393" t="s">
        <v>1851</v>
      </c>
      <c r="U2393" t="s">
        <v>6416</v>
      </c>
      <c r="V2393" t="s">
        <v>1851</v>
      </c>
      <c r="W2393" t="s">
        <v>1851</v>
      </c>
      <c r="X2393" s="1">
        <v>46203.899247685185</v>
      </c>
    </row>
    <row r="2394" spans="1:24">
      <c r="A2394">
        <v>2283</v>
      </c>
      <c r="B2394" t="s">
        <v>1859</v>
      </c>
      <c r="C2394" t="s">
        <v>1860</v>
      </c>
      <c r="D2394">
        <v>2407104</v>
      </c>
      <c r="E2394" t="s">
        <v>1894</v>
      </c>
      <c r="F2394">
        <v>1</v>
      </c>
      <c r="G2394" t="s">
        <v>330</v>
      </c>
      <c r="H2394" t="s">
        <v>330</v>
      </c>
      <c r="I2394" t="s">
        <v>4088</v>
      </c>
      <c r="J2394">
        <v>0</v>
      </c>
      <c r="K2394" t="s">
        <v>4089</v>
      </c>
      <c r="L2394" s="1">
        <v>46203.899398148147</v>
      </c>
      <c r="M2394" s="1">
        <v>46203.899467592593</v>
      </c>
      <c r="N2394">
        <v>638</v>
      </c>
      <c r="O2394" t="s">
        <v>1849</v>
      </c>
      <c r="P2394">
        <v>79</v>
      </c>
      <c r="Q2394">
        <v>7.9</v>
      </c>
      <c r="R2394" t="s">
        <v>1851</v>
      </c>
      <c r="S2394" t="s">
        <v>1851</v>
      </c>
      <c r="T2394" t="s">
        <v>1851</v>
      </c>
      <c r="U2394" t="s">
        <v>6420</v>
      </c>
      <c r="V2394" t="s">
        <v>1851</v>
      </c>
      <c r="W2394" t="s">
        <v>1851</v>
      </c>
      <c r="X2394" s="1">
        <v>46203.899467592593</v>
      </c>
    </row>
    <row r="2395" spans="1:24">
      <c r="A2395">
        <v>2284</v>
      </c>
      <c r="B2395" t="s">
        <v>1859</v>
      </c>
      <c r="C2395" t="s">
        <v>1860</v>
      </c>
      <c r="D2395">
        <v>3519204</v>
      </c>
      <c r="E2395" t="s">
        <v>1885</v>
      </c>
      <c r="F2395">
        <v>2</v>
      </c>
      <c r="G2395" t="s">
        <v>1149</v>
      </c>
      <c r="H2395" t="s">
        <v>3823</v>
      </c>
      <c r="I2395" t="s">
        <v>1887</v>
      </c>
      <c r="J2395">
        <v>1</v>
      </c>
      <c r="K2395" t="s">
        <v>1888</v>
      </c>
      <c r="L2395" s="1">
        <v>46203.899328703701</v>
      </c>
      <c r="M2395" s="1">
        <v>46203.899629629632</v>
      </c>
      <c r="N2395">
        <v>2617</v>
      </c>
      <c r="O2395" t="s">
        <v>1849</v>
      </c>
      <c r="P2395">
        <v>63</v>
      </c>
      <c r="Q2395">
        <v>6.3</v>
      </c>
      <c r="R2395" t="s">
        <v>6421</v>
      </c>
      <c r="S2395" t="s">
        <v>1851</v>
      </c>
      <c r="T2395" t="s">
        <v>1851</v>
      </c>
      <c r="U2395" t="s">
        <v>6418</v>
      </c>
      <c r="V2395" t="s">
        <v>1851</v>
      </c>
      <c r="W2395" t="s">
        <v>1851</v>
      </c>
      <c r="X2395" s="1">
        <v>46203.899629629632</v>
      </c>
    </row>
    <row r="2396" spans="1:24">
      <c r="A2396">
        <v>2285</v>
      </c>
      <c r="B2396" t="s">
        <v>1859</v>
      </c>
      <c r="C2396" t="s">
        <v>1860</v>
      </c>
      <c r="D2396">
        <v>2407252</v>
      </c>
      <c r="E2396" t="s">
        <v>1885</v>
      </c>
      <c r="F2396">
        <v>1</v>
      </c>
      <c r="G2396" t="s">
        <v>571</v>
      </c>
      <c r="H2396" t="s">
        <v>4094</v>
      </c>
      <c r="I2396" t="s">
        <v>1887</v>
      </c>
      <c r="J2396">
        <v>1</v>
      </c>
      <c r="K2396" t="s">
        <v>1888</v>
      </c>
      <c r="L2396" s="1">
        <v>46203.899513888886</v>
      </c>
      <c r="M2396" s="1">
        <v>46203.899861111109</v>
      </c>
      <c r="N2396">
        <v>2972</v>
      </c>
      <c r="O2396" t="s">
        <v>1849</v>
      </c>
      <c r="P2396">
        <v>63</v>
      </c>
      <c r="Q2396">
        <v>6.3</v>
      </c>
      <c r="R2396" t="s">
        <v>6422</v>
      </c>
      <c r="S2396" t="s">
        <v>1851</v>
      </c>
      <c r="T2396" t="s">
        <v>1851</v>
      </c>
      <c r="U2396" t="s">
        <v>6423</v>
      </c>
      <c r="V2396" t="s">
        <v>1851</v>
      </c>
      <c r="W2396" t="s">
        <v>1851</v>
      </c>
      <c r="X2396" s="1">
        <v>46203.899861111109</v>
      </c>
    </row>
    <row r="2397" spans="1:24">
      <c r="A2397">
        <v>2286</v>
      </c>
      <c r="B2397" t="s">
        <v>1859</v>
      </c>
      <c r="C2397" t="s">
        <v>1860</v>
      </c>
      <c r="D2397">
        <v>3519204</v>
      </c>
      <c r="E2397" t="s">
        <v>1894</v>
      </c>
      <c r="F2397">
        <v>1</v>
      </c>
      <c r="G2397" t="s">
        <v>1149</v>
      </c>
      <c r="H2397" t="s">
        <v>1149</v>
      </c>
      <c r="I2397" t="s">
        <v>3830</v>
      </c>
      <c r="J2397">
        <v>0</v>
      </c>
      <c r="K2397" t="s">
        <v>3831</v>
      </c>
      <c r="L2397" s="1">
        <v>46203.899780092594</v>
      </c>
      <c r="M2397" s="1">
        <v>46203.899918981479</v>
      </c>
      <c r="N2397">
        <v>1228</v>
      </c>
      <c r="O2397" t="s">
        <v>1849</v>
      </c>
      <c r="P2397">
        <v>71</v>
      </c>
      <c r="Q2397">
        <v>7.1</v>
      </c>
      <c r="R2397" t="s">
        <v>1851</v>
      </c>
      <c r="S2397" t="s">
        <v>1851</v>
      </c>
      <c r="T2397" t="s">
        <v>1851</v>
      </c>
      <c r="U2397" t="s">
        <v>6424</v>
      </c>
      <c r="V2397" t="s">
        <v>1851</v>
      </c>
      <c r="W2397" t="s">
        <v>1851</v>
      </c>
      <c r="X2397" s="1">
        <v>46203.899918981479</v>
      </c>
    </row>
    <row r="2398" spans="1:24">
      <c r="A2398">
        <v>2287</v>
      </c>
      <c r="B2398" t="s">
        <v>1859</v>
      </c>
      <c r="C2398" t="s">
        <v>1860</v>
      </c>
      <c r="D2398">
        <v>2407252</v>
      </c>
      <c r="E2398" t="s">
        <v>1894</v>
      </c>
      <c r="F2398">
        <v>1</v>
      </c>
      <c r="G2398" t="s">
        <v>571</v>
      </c>
      <c r="H2398" t="s">
        <v>571</v>
      </c>
      <c r="I2398" t="s">
        <v>4100</v>
      </c>
      <c r="J2398">
        <v>0</v>
      </c>
      <c r="K2398" t="s">
        <v>4101</v>
      </c>
      <c r="L2398" s="1">
        <v>46203.900011574071</v>
      </c>
      <c r="M2398" s="1">
        <v>46203.900138888886</v>
      </c>
      <c r="N2398">
        <v>1098</v>
      </c>
      <c r="O2398" t="s">
        <v>1849</v>
      </c>
      <c r="P2398">
        <v>66</v>
      </c>
      <c r="Q2398">
        <v>6.6</v>
      </c>
      <c r="R2398" t="s">
        <v>1851</v>
      </c>
      <c r="S2398" t="s">
        <v>1851</v>
      </c>
      <c r="T2398" t="s">
        <v>1851</v>
      </c>
      <c r="U2398" t="s">
        <v>6425</v>
      </c>
      <c r="V2398" t="s">
        <v>1851</v>
      </c>
      <c r="W2398" t="s">
        <v>1851</v>
      </c>
      <c r="X2398" s="1">
        <v>46203.900138888886</v>
      </c>
    </row>
    <row r="2399" spans="1:24">
      <c r="A2399">
        <v>2288</v>
      </c>
      <c r="B2399" t="s">
        <v>1859</v>
      </c>
      <c r="C2399" t="s">
        <v>1860</v>
      </c>
      <c r="D2399">
        <v>3519709</v>
      </c>
      <c r="E2399" t="s">
        <v>1885</v>
      </c>
      <c r="F2399">
        <v>1</v>
      </c>
      <c r="G2399" t="s">
        <v>1292</v>
      </c>
      <c r="H2399" t="s">
        <v>3865</v>
      </c>
      <c r="I2399" t="s">
        <v>1887</v>
      </c>
      <c r="J2399">
        <v>1</v>
      </c>
      <c r="K2399" t="s">
        <v>1888</v>
      </c>
      <c r="L2399" s="1">
        <v>46203.899965277778</v>
      </c>
      <c r="M2399" s="1">
        <v>46203.900949074072</v>
      </c>
      <c r="N2399">
        <v>8494</v>
      </c>
      <c r="O2399" t="s">
        <v>1849</v>
      </c>
      <c r="P2399">
        <v>59</v>
      </c>
      <c r="Q2399">
        <v>5.9</v>
      </c>
      <c r="R2399" t="s">
        <v>6426</v>
      </c>
      <c r="S2399" t="s">
        <v>1851</v>
      </c>
      <c r="T2399" t="s">
        <v>1851</v>
      </c>
      <c r="U2399" t="s">
        <v>6427</v>
      </c>
      <c r="V2399" t="s">
        <v>1851</v>
      </c>
      <c r="W2399" t="s">
        <v>1851</v>
      </c>
      <c r="X2399" s="1">
        <v>46203.900949074072</v>
      </c>
    </row>
    <row r="2400" spans="1:24">
      <c r="A2400">
        <v>2289</v>
      </c>
      <c r="B2400" t="s">
        <v>1859</v>
      </c>
      <c r="C2400" t="s">
        <v>1860</v>
      </c>
      <c r="D2400">
        <v>2407401</v>
      </c>
      <c r="E2400" t="s">
        <v>1885</v>
      </c>
      <c r="F2400">
        <v>1</v>
      </c>
      <c r="G2400" t="s">
        <v>606</v>
      </c>
      <c r="H2400" t="s">
        <v>4112</v>
      </c>
      <c r="I2400" t="s">
        <v>1887</v>
      </c>
      <c r="J2400">
        <v>1</v>
      </c>
      <c r="K2400" t="s">
        <v>1888</v>
      </c>
      <c r="L2400" s="1">
        <v>46203.900185185186</v>
      </c>
      <c r="M2400" s="1">
        <v>46203.901030092595</v>
      </c>
      <c r="N2400">
        <v>7363</v>
      </c>
      <c r="O2400" t="s">
        <v>1849</v>
      </c>
      <c r="P2400">
        <v>60</v>
      </c>
      <c r="Q2400">
        <v>6</v>
      </c>
      <c r="R2400" t="s">
        <v>6428</v>
      </c>
      <c r="S2400" t="s">
        <v>1851</v>
      </c>
      <c r="T2400" t="s">
        <v>1851</v>
      </c>
      <c r="U2400" t="s">
        <v>6429</v>
      </c>
      <c r="V2400" t="s">
        <v>1851</v>
      </c>
      <c r="W2400" t="s">
        <v>1851</v>
      </c>
      <c r="X2400" s="1">
        <v>46203.901030092595</v>
      </c>
    </row>
    <row r="2401" spans="1:24">
      <c r="A2401">
        <v>2290</v>
      </c>
      <c r="B2401" t="s">
        <v>1859</v>
      </c>
      <c r="C2401" t="s">
        <v>1860</v>
      </c>
      <c r="D2401">
        <v>2407401</v>
      </c>
      <c r="E2401" t="s">
        <v>1894</v>
      </c>
      <c r="F2401">
        <v>1</v>
      </c>
      <c r="G2401" t="s">
        <v>606</v>
      </c>
      <c r="H2401" t="s">
        <v>606</v>
      </c>
      <c r="I2401" t="s">
        <v>4119</v>
      </c>
      <c r="J2401">
        <v>0</v>
      </c>
      <c r="K2401" t="s">
        <v>4120</v>
      </c>
      <c r="L2401" s="1">
        <v>46203.901180555556</v>
      </c>
      <c r="M2401" s="1">
        <v>46203.901342592595</v>
      </c>
      <c r="N2401">
        <v>1384</v>
      </c>
      <c r="O2401" t="s">
        <v>1849</v>
      </c>
      <c r="P2401">
        <v>70</v>
      </c>
      <c r="Q2401">
        <v>7</v>
      </c>
      <c r="R2401" t="s">
        <v>1851</v>
      </c>
      <c r="S2401" t="s">
        <v>1851</v>
      </c>
      <c r="T2401" t="s">
        <v>1851</v>
      </c>
      <c r="U2401" t="s">
        <v>6430</v>
      </c>
      <c r="V2401" t="s">
        <v>1851</v>
      </c>
      <c r="W2401" t="s">
        <v>1851</v>
      </c>
      <c r="X2401" s="1">
        <v>46203.901342592595</v>
      </c>
    </row>
    <row r="2402" spans="1:24">
      <c r="A2402">
        <v>2291</v>
      </c>
      <c r="B2402" t="s">
        <v>1859</v>
      </c>
      <c r="C2402" t="s">
        <v>1860</v>
      </c>
      <c r="D2402">
        <v>3519709</v>
      </c>
      <c r="E2402" t="s">
        <v>1894</v>
      </c>
      <c r="F2402">
        <v>1</v>
      </c>
      <c r="G2402" t="s">
        <v>1292</v>
      </c>
      <c r="H2402" t="s">
        <v>3886</v>
      </c>
      <c r="I2402" t="s">
        <v>3887</v>
      </c>
      <c r="J2402">
        <v>1</v>
      </c>
      <c r="K2402" t="s">
        <v>3888</v>
      </c>
      <c r="L2402" s="1">
        <v>46203.901099537034</v>
      </c>
      <c r="M2402" s="1">
        <v>46203.901412037034</v>
      </c>
      <c r="N2402">
        <v>2697</v>
      </c>
      <c r="O2402" t="s">
        <v>1849</v>
      </c>
      <c r="P2402">
        <v>56</v>
      </c>
      <c r="Q2402">
        <v>5.6</v>
      </c>
      <c r="R2402" t="s">
        <v>1851</v>
      </c>
      <c r="S2402" t="s">
        <v>1851</v>
      </c>
      <c r="T2402" t="s">
        <v>1851</v>
      </c>
      <c r="U2402" t="s">
        <v>6431</v>
      </c>
      <c r="V2402" t="s">
        <v>1851</v>
      </c>
      <c r="W2402" t="s">
        <v>1851</v>
      </c>
      <c r="X2402" s="1">
        <v>46203.901412037034</v>
      </c>
    </row>
    <row r="2403" spans="1:24">
      <c r="A2403">
        <v>2292</v>
      </c>
      <c r="B2403" t="s">
        <v>1859</v>
      </c>
      <c r="C2403" t="s">
        <v>1860</v>
      </c>
      <c r="D2403">
        <v>2407500</v>
      </c>
      <c r="E2403" t="s">
        <v>1885</v>
      </c>
      <c r="F2403">
        <v>1</v>
      </c>
      <c r="G2403" t="s">
        <v>244</v>
      </c>
      <c r="H2403" t="s">
        <v>4125</v>
      </c>
      <c r="I2403" t="s">
        <v>1887</v>
      </c>
      <c r="J2403">
        <v>1</v>
      </c>
      <c r="K2403" t="s">
        <v>1888</v>
      </c>
      <c r="L2403" s="1">
        <v>46203.901388888888</v>
      </c>
      <c r="M2403" s="1">
        <v>46203.901620370372</v>
      </c>
      <c r="N2403">
        <v>2036</v>
      </c>
      <c r="O2403" t="s">
        <v>1849</v>
      </c>
      <c r="P2403">
        <v>58</v>
      </c>
      <c r="Q2403">
        <v>5.8</v>
      </c>
      <c r="R2403" t="s">
        <v>6432</v>
      </c>
      <c r="S2403" t="s">
        <v>1851</v>
      </c>
      <c r="T2403" t="s">
        <v>1851</v>
      </c>
      <c r="U2403" t="s">
        <v>6433</v>
      </c>
      <c r="V2403" t="s">
        <v>1851</v>
      </c>
      <c r="W2403" t="s">
        <v>1851</v>
      </c>
      <c r="X2403" s="1">
        <v>46203.901620370372</v>
      </c>
    </row>
    <row r="2404" spans="1:24">
      <c r="A2404">
        <v>2293</v>
      </c>
      <c r="B2404" t="s">
        <v>1859</v>
      </c>
      <c r="C2404" t="s">
        <v>1860</v>
      </c>
      <c r="D2404">
        <v>2407500</v>
      </c>
      <c r="E2404" t="s">
        <v>1894</v>
      </c>
      <c r="F2404">
        <v>1</v>
      </c>
      <c r="G2404" t="s">
        <v>244</v>
      </c>
      <c r="H2404" t="s">
        <v>4132</v>
      </c>
      <c r="I2404" t="s">
        <v>4133</v>
      </c>
      <c r="J2404">
        <v>1</v>
      </c>
      <c r="K2404" t="s">
        <v>4134</v>
      </c>
      <c r="L2404" s="1">
        <v>46203.901759259257</v>
      </c>
      <c r="M2404" s="1">
        <v>46203.90184027778</v>
      </c>
      <c r="N2404">
        <v>649</v>
      </c>
      <c r="O2404" t="s">
        <v>1849</v>
      </c>
      <c r="P2404">
        <v>59</v>
      </c>
      <c r="Q2404">
        <v>5.9</v>
      </c>
      <c r="R2404" t="s">
        <v>1851</v>
      </c>
      <c r="S2404" t="s">
        <v>1851</v>
      </c>
      <c r="T2404" t="s">
        <v>1851</v>
      </c>
      <c r="U2404" t="s">
        <v>6434</v>
      </c>
      <c r="V2404" t="s">
        <v>1851</v>
      </c>
      <c r="W2404" t="s">
        <v>1851</v>
      </c>
      <c r="X2404" s="1">
        <v>46203.90184027778</v>
      </c>
    </row>
    <row r="2405" spans="1:24">
      <c r="A2405">
        <v>2294</v>
      </c>
      <c r="B2405" t="s">
        <v>1859</v>
      </c>
      <c r="C2405" t="s">
        <v>1860</v>
      </c>
      <c r="D2405">
        <v>3519808</v>
      </c>
      <c r="E2405" t="s">
        <v>1885</v>
      </c>
      <c r="F2405">
        <v>1</v>
      </c>
      <c r="G2405" t="s">
        <v>1094</v>
      </c>
      <c r="H2405" t="s">
        <v>3896</v>
      </c>
      <c r="I2405" t="s">
        <v>1887</v>
      </c>
      <c r="J2405">
        <v>1</v>
      </c>
      <c r="K2405" t="s">
        <v>1888</v>
      </c>
      <c r="L2405" s="1">
        <v>46203.901458333334</v>
      </c>
      <c r="M2405" s="1">
        <v>46203.903668981482</v>
      </c>
      <c r="N2405">
        <v>19023</v>
      </c>
      <c r="O2405" t="s">
        <v>1854</v>
      </c>
      <c r="R2405" t="s">
        <v>6435</v>
      </c>
      <c r="S2405" t="s">
        <v>1851</v>
      </c>
      <c r="T2405" t="s">
        <v>1851</v>
      </c>
      <c r="U2405" t="s">
        <v>6436</v>
      </c>
      <c r="V2405" t="s">
        <v>1854</v>
      </c>
      <c r="W2405" t="s">
        <v>1851</v>
      </c>
      <c r="X2405" s="1">
        <v>46203.903668981482</v>
      </c>
    </row>
    <row r="2406" spans="1:24">
      <c r="A2406">
        <v>2295</v>
      </c>
      <c r="B2406" t="s">
        <v>1859</v>
      </c>
      <c r="C2406" t="s">
        <v>1860</v>
      </c>
      <c r="D2406">
        <v>2411007</v>
      </c>
      <c r="E2406" t="s">
        <v>1885</v>
      </c>
      <c r="F2406">
        <v>1</v>
      </c>
      <c r="G2406" t="s">
        <v>295</v>
      </c>
      <c r="H2406" t="s">
        <v>4139</v>
      </c>
      <c r="I2406" t="s">
        <v>1887</v>
      </c>
      <c r="J2406">
        <v>1</v>
      </c>
      <c r="K2406" t="s">
        <v>1888</v>
      </c>
      <c r="L2406" s="1">
        <v>46203.901886574073</v>
      </c>
      <c r="M2406" s="1">
        <v>46203.904050925928</v>
      </c>
      <c r="N2406">
        <v>18708</v>
      </c>
      <c r="O2406" t="s">
        <v>1854</v>
      </c>
      <c r="R2406" t="s">
        <v>6437</v>
      </c>
      <c r="S2406" t="s">
        <v>1851</v>
      </c>
      <c r="T2406" t="s">
        <v>1851</v>
      </c>
      <c r="U2406" t="s">
        <v>6438</v>
      </c>
      <c r="V2406" t="s">
        <v>1854</v>
      </c>
      <c r="W2406" t="s">
        <v>1851</v>
      </c>
      <c r="X2406" s="1">
        <v>46203.904050925928</v>
      </c>
    </row>
    <row r="2407" spans="1:24">
      <c r="A2407">
        <v>2296</v>
      </c>
      <c r="B2407" t="s">
        <v>1859</v>
      </c>
      <c r="C2407" t="s">
        <v>1860</v>
      </c>
      <c r="D2407">
        <v>3519808</v>
      </c>
      <c r="E2407" t="s">
        <v>1885</v>
      </c>
      <c r="F2407">
        <v>2</v>
      </c>
      <c r="G2407" t="s">
        <v>1094</v>
      </c>
      <c r="H2407" t="s">
        <v>3896</v>
      </c>
      <c r="I2407" t="s">
        <v>1887</v>
      </c>
      <c r="J2407">
        <v>1</v>
      </c>
      <c r="K2407" t="s">
        <v>1888</v>
      </c>
      <c r="L2407" s="1">
        <v>46203.903900462959</v>
      </c>
      <c r="M2407" s="1">
        <v>46203.904456018521</v>
      </c>
      <c r="N2407">
        <v>4799</v>
      </c>
      <c r="O2407" t="s">
        <v>1849</v>
      </c>
      <c r="P2407">
        <v>92</v>
      </c>
      <c r="Q2407">
        <v>9.1999999999999993</v>
      </c>
      <c r="R2407" t="s">
        <v>6439</v>
      </c>
      <c r="S2407" t="s">
        <v>1851</v>
      </c>
      <c r="T2407" t="s">
        <v>1851</v>
      </c>
      <c r="U2407" t="s">
        <v>6436</v>
      </c>
      <c r="V2407" t="s">
        <v>1851</v>
      </c>
      <c r="W2407" t="s">
        <v>1851</v>
      </c>
      <c r="X2407" s="1">
        <v>46203.904456018521</v>
      </c>
    </row>
    <row r="2408" spans="1:24">
      <c r="A2408">
        <v>2297</v>
      </c>
      <c r="B2408" t="s">
        <v>1859</v>
      </c>
      <c r="C2408" t="s">
        <v>1860</v>
      </c>
      <c r="D2408">
        <v>2411007</v>
      </c>
      <c r="E2408" t="s">
        <v>1885</v>
      </c>
      <c r="F2408">
        <v>2</v>
      </c>
      <c r="G2408" t="s">
        <v>295</v>
      </c>
      <c r="H2408" t="s">
        <v>4139</v>
      </c>
      <c r="I2408" t="s">
        <v>1887</v>
      </c>
      <c r="J2408">
        <v>1</v>
      </c>
      <c r="K2408" t="s">
        <v>1888</v>
      </c>
      <c r="L2408" s="1">
        <v>46203.90425925926</v>
      </c>
      <c r="M2408" s="1">
        <v>46203.904606481483</v>
      </c>
      <c r="N2408">
        <v>2913</v>
      </c>
      <c r="O2408" t="s">
        <v>1849</v>
      </c>
      <c r="P2408">
        <v>63</v>
      </c>
      <c r="Q2408">
        <v>6.3</v>
      </c>
      <c r="R2408" t="s">
        <v>6440</v>
      </c>
      <c r="S2408" t="s">
        <v>1851</v>
      </c>
      <c r="T2408" t="s">
        <v>1851</v>
      </c>
      <c r="U2408" t="s">
        <v>6438</v>
      </c>
      <c r="V2408" t="s">
        <v>1851</v>
      </c>
      <c r="W2408" t="s">
        <v>1851</v>
      </c>
      <c r="X2408" s="1">
        <v>46203.904606481483</v>
      </c>
    </row>
    <row r="2409" spans="1:24">
      <c r="A2409">
        <v>2298</v>
      </c>
      <c r="B2409" t="s">
        <v>1859</v>
      </c>
      <c r="C2409" t="s">
        <v>1860</v>
      </c>
      <c r="D2409">
        <v>3519808</v>
      </c>
      <c r="E2409" t="s">
        <v>1894</v>
      </c>
      <c r="F2409">
        <v>1</v>
      </c>
      <c r="G2409" t="s">
        <v>1094</v>
      </c>
      <c r="H2409" t="s">
        <v>3902</v>
      </c>
      <c r="I2409" t="s">
        <v>3903</v>
      </c>
      <c r="J2409">
        <v>1</v>
      </c>
      <c r="K2409" t="s">
        <v>3904</v>
      </c>
      <c r="L2409" s="1">
        <v>46203.904583333337</v>
      </c>
      <c r="M2409" s="1">
        <v>46203.904756944445</v>
      </c>
      <c r="N2409">
        <v>1523</v>
      </c>
      <c r="O2409" t="s">
        <v>1849</v>
      </c>
      <c r="P2409">
        <v>82</v>
      </c>
      <c r="Q2409">
        <v>8.1999999999999993</v>
      </c>
      <c r="R2409" t="s">
        <v>1851</v>
      </c>
      <c r="S2409" t="s">
        <v>1851</v>
      </c>
      <c r="T2409" t="s">
        <v>1851</v>
      </c>
      <c r="U2409" t="s">
        <v>6441</v>
      </c>
      <c r="V2409" t="s">
        <v>1851</v>
      </c>
      <c r="W2409" t="s">
        <v>1851</v>
      </c>
      <c r="X2409" s="1">
        <v>46203.904756944445</v>
      </c>
    </row>
    <row r="2410" spans="1:24">
      <c r="A2410">
        <v>2299</v>
      </c>
      <c r="B2410" t="s">
        <v>1859</v>
      </c>
      <c r="C2410" t="s">
        <v>1860</v>
      </c>
      <c r="D2410">
        <v>2411007</v>
      </c>
      <c r="E2410" t="s">
        <v>1894</v>
      </c>
      <c r="F2410">
        <v>1</v>
      </c>
      <c r="G2410" t="s">
        <v>295</v>
      </c>
      <c r="H2410" t="s">
        <v>295</v>
      </c>
      <c r="I2410" t="s">
        <v>4145</v>
      </c>
      <c r="J2410">
        <v>0</v>
      </c>
      <c r="K2410" t="s">
        <v>4146</v>
      </c>
      <c r="L2410" s="1">
        <v>46203.904733796298</v>
      </c>
      <c r="M2410" s="1">
        <v>46203.90483796296</v>
      </c>
      <c r="N2410">
        <v>968</v>
      </c>
      <c r="O2410" t="s">
        <v>1849</v>
      </c>
      <c r="P2410">
        <v>65</v>
      </c>
      <c r="Q2410">
        <v>6.5</v>
      </c>
      <c r="R2410" t="s">
        <v>1851</v>
      </c>
      <c r="S2410" t="s">
        <v>1851</v>
      </c>
      <c r="T2410" t="s">
        <v>1851</v>
      </c>
      <c r="U2410" t="s">
        <v>6442</v>
      </c>
      <c r="V2410" t="s">
        <v>1851</v>
      </c>
      <c r="W2410" t="s">
        <v>1851</v>
      </c>
      <c r="X2410" s="1">
        <v>46203.90483796296</v>
      </c>
    </row>
    <row r="2411" spans="1:24">
      <c r="A2411">
        <v>2300</v>
      </c>
      <c r="B2411" t="s">
        <v>1859</v>
      </c>
      <c r="C2411" t="s">
        <v>1860</v>
      </c>
      <c r="D2411">
        <v>3520004</v>
      </c>
      <c r="E2411" t="s">
        <v>1885</v>
      </c>
      <c r="F2411">
        <v>1</v>
      </c>
      <c r="G2411" t="s">
        <v>1387</v>
      </c>
      <c r="H2411" t="s">
        <v>3913</v>
      </c>
      <c r="I2411" t="s">
        <v>1887</v>
      </c>
      <c r="J2411">
        <v>1</v>
      </c>
      <c r="K2411" t="s">
        <v>1888</v>
      </c>
      <c r="L2411" s="1">
        <v>46203.904803240737</v>
      </c>
      <c r="M2411" s="1">
        <v>46203.905300925922</v>
      </c>
      <c r="N2411">
        <v>4281</v>
      </c>
      <c r="O2411" t="s">
        <v>1849</v>
      </c>
      <c r="P2411">
        <v>70</v>
      </c>
      <c r="Q2411">
        <v>7</v>
      </c>
      <c r="R2411" t="s">
        <v>6443</v>
      </c>
      <c r="S2411" t="s">
        <v>1851</v>
      </c>
      <c r="T2411" t="s">
        <v>1851</v>
      </c>
      <c r="U2411" t="s">
        <v>6444</v>
      </c>
      <c r="V2411" t="s">
        <v>1851</v>
      </c>
      <c r="W2411" t="s">
        <v>1851</v>
      </c>
      <c r="X2411" s="1">
        <v>46203.905300925922</v>
      </c>
    </row>
    <row r="2412" spans="1:24">
      <c r="A2412">
        <v>2301</v>
      </c>
      <c r="B2412" t="s">
        <v>1859</v>
      </c>
      <c r="C2412" t="s">
        <v>1860</v>
      </c>
      <c r="D2412">
        <v>2410306</v>
      </c>
      <c r="E2412" t="s">
        <v>1885</v>
      </c>
      <c r="F2412">
        <v>1</v>
      </c>
      <c r="G2412" t="s">
        <v>715</v>
      </c>
      <c r="H2412" t="s">
        <v>4148</v>
      </c>
      <c r="I2412" t="s">
        <v>1887</v>
      </c>
      <c r="J2412">
        <v>1</v>
      </c>
      <c r="K2412" t="s">
        <v>1888</v>
      </c>
      <c r="L2412" s="1">
        <v>46203.90488425926</v>
      </c>
      <c r="M2412" s="1">
        <v>46203.905300925922</v>
      </c>
      <c r="N2412">
        <v>3566</v>
      </c>
      <c r="O2412" t="s">
        <v>1849</v>
      </c>
      <c r="P2412">
        <v>63</v>
      </c>
      <c r="Q2412">
        <v>6.3</v>
      </c>
      <c r="R2412" t="s">
        <v>6445</v>
      </c>
      <c r="S2412" t="s">
        <v>1851</v>
      </c>
      <c r="T2412" t="s">
        <v>1851</v>
      </c>
      <c r="U2412" t="s">
        <v>6446</v>
      </c>
      <c r="V2412" t="s">
        <v>1851</v>
      </c>
      <c r="W2412" t="s">
        <v>1851</v>
      </c>
      <c r="X2412" s="1">
        <v>46203.905300925922</v>
      </c>
    </row>
    <row r="2413" spans="1:24">
      <c r="A2413">
        <v>2302</v>
      </c>
      <c r="B2413" t="s">
        <v>1859</v>
      </c>
      <c r="C2413" t="s">
        <v>1860</v>
      </c>
      <c r="D2413">
        <v>2410306</v>
      </c>
      <c r="E2413" t="s">
        <v>1894</v>
      </c>
      <c r="F2413">
        <v>1</v>
      </c>
      <c r="G2413" t="s">
        <v>715</v>
      </c>
      <c r="H2413" t="s">
        <v>715</v>
      </c>
      <c r="I2413" t="s">
        <v>4151</v>
      </c>
      <c r="J2413">
        <v>0</v>
      </c>
      <c r="K2413" t="s">
        <v>4152</v>
      </c>
      <c r="L2413" s="1">
        <v>46203.905428240738</v>
      </c>
      <c r="M2413" s="1">
        <v>46203.905543981484</v>
      </c>
      <c r="N2413">
        <v>1010</v>
      </c>
      <c r="O2413" t="s">
        <v>1849</v>
      </c>
      <c r="P2413">
        <v>66</v>
      </c>
      <c r="Q2413">
        <v>6.6</v>
      </c>
      <c r="R2413" t="s">
        <v>1851</v>
      </c>
      <c r="S2413" t="s">
        <v>1851</v>
      </c>
      <c r="T2413" t="s">
        <v>1851</v>
      </c>
      <c r="U2413" t="s">
        <v>6447</v>
      </c>
      <c r="V2413" t="s">
        <v>1851</v>
      </c>
      <c r="W2413" t="s">
        <v>1851</v>
      </c>
      <c r="X2413" s="1">
        <v>46203.905543981484</v>
      </c>
    </row>
    <row r="2414" spans="1:24">
      <c r="A2414">
        <v>2303</v>
      </c>
      <c r="B2414" t="s">
        <v>1859</v>
      </c>
      <c r="C2414" t="s">
        <v>1860</v>
      </c>
      <c r="D2414">
        <v>3520004</v>
      </c>
      <c r="E2414" t="s">
        <v>1894</v>
      </c>
      <c r="F2414">
        <v>1</v>
      </c>
      <c r="G2414" t="s">
        <v>1387</v>
      </c>
      <c r="H2414" t="s">
        <v>1387</v>
      </c>
      <c r="I2414" t="s">
        <v>3919</v>
      </c>
      <c r="J2414">
        <v>0</v>
      </c>
      <c r="K2414" t="s">
        <v>3920</v>
      </c>
      <c r="L2414" s="1">
        <v>46203.905451388891</v>
      </c>
      <c r="M2414" s="1">
        <v>46203.905578703707</v>
      </c>
      <c r="N2414">
        <v>1157</v>
      </c>
      <c r="O2414" t="s">
        <v>1849</v>
      </c>
      <c r="P2414">
        <v>69</v>
      </c>
      <c r="Q2414">
        <v>6.9</v>
      </c>
      <c r="R2414" t="s">
        <v>1851</v>
      </c>
      <c r="S2414" t="s">
        <v>1851</v>
      </c>
      <c r="T2414" t="s">
        <v>1851</v>
      </c>
      <c r="U2414" t="s">
        <v>6448</v>
      </c>
      <c r="V2414" t="s">
        <v>1851</v>
      </c>
      <c r="W2414" t="s">
        <v>1851</v>
      </c>
      <c r="X2414" s="1">
        <v>46203.905578703707</v>
      </c>
    </row>
    <row r="2415" spans="1:24">
      <c r="A2415">
        <v>2304</v>
      </c>
      <c r="B2415" t="s">
        <v>1859</v>
      </c>
      <c r="C2415" t="s">
        <v>1860</v>
      </c>
      <c r="D2415">
        <v>2413904</v>
      </c>
      <c r="E2415" t="s">
        <v>1885</v>
      </c>
      <c r="F2415">
        <v>1</v>
      </c>
      <c r="G2415" t="s">
        <v>207</v>
      </c>
      <c r="H2415" t="s">
        <v>4154</v>
      </c>
      <c r="I2415" t="s">
        <v>1887</v>
      </c>
      <c r="J2415">
        <v>1</v>
      </c>
      <c r="K2415" t="s">
        <v>1888</v>
      </c>
      <c r="L2415" s="1">
        <v>46203.905590277776</v>
      </c>
      <c r="M2415" s="1">
        <v>46203.907777777778</v>
      </c>
      <c r="N2415">
        <v>18834</v>
      </c>
      <c r="O2415" t="s">
        <v>1854</v>
      </c>
      <c r="R2415" t="s">
        <v>6449</v>
      </c>
      <c r="S2415" t="s">
        <v>1851</v>
      </c>
      <c r="T2415" t="s">
        <v>1851</v>
      </c>
      <c r="U2415" t="s">
        <v>6450</v>
      </c>
      <c r="V2415" t="s">
        <v>1854</v>
      </c>
      <c r="W2415" t="s">
        <v>1851</v>
      </c>
      <c r="X2415" s="1">
        <v>46203.907777777778</v>
      </c>
    </row>
    <row r="2416" spans="1:24">
      <c r="A2416">
        <v>2305</v>
      </c>
      <c r="B2416" t="s">
        <v>1859</v>
      </c>
      <c r="C2416" t="s">
        <v>1860</v>
      </c>
      <c r="D2416">
        <v>3520426</v>
      </c>
      <c r="E2416" t="s">
        <v>1885</v>
      </c>
      <c r="F2416">
        <v>1</v>
      </c>
      <c r="G2416" t="s">
        <v>1277</v>
      </c>
      <c r="H2416" t="s">
        <v>3922</v>
      </c>
      <c r="I2416" t="s">
        <v>1887</v>
      </c>
      <c r="J2416">
        <v>1</v>
      </c>
      <c r="K2416" t="s">
        <v>1888</v>
      </c>
      <c r="L2416" s="1">
        <v>46203.905648148146</v>
      </c>
      <c r="M2416" s="1">
        <v>46203.907812500001</v>
      </c>
      <c r="N2416">
        <v>18753</v>
      </c>
      <c r="O2416" t="s">
        <v>1854</v>
      </c>
      <c r="R2416" t="s">
        <v>6451</v>
      </c>
      <c r="S2416" t="s">
        <v>1851</v>
      </c>
      <c r="T2416" t="s">
        <v>1851</v>
      </c>
      <c r="U2416" t="s">
        <v>6452</v>
      </c>
      <c r="V2416" t="s">
        <v>1854</v>
      </c>
      <c r="W2416" t="s">
        <v>1851</v>
      </c>
      <c r="X2416" s="1">
        <v>46203.907812500001</v>
      </c>
    </row>
    <row r="2417" spans="1:24">
      <c r="A2417">
        <v>2306</v>
      </c>
      <c r="B2417" t="s">
        <v>1859</v>
      </c>
      <c r="C2417" t="s">
        <v>1860</v>
      </c>
      <c r="D2417">
        <v>2413904</v>
      </c>
      <c r="E2417" t="s">
        <v>1885</v>
      </c>
      <c r="F2417">
        <v>2</v>
      </c>
      <c r="G2417" t="s">
        <v>207</v>
      </c>
      <c r="H2417" t="s">
        <v>4154</v>
      </c>
      <c r="I2417" t="s">
        <v>1887</v>
      </c>
      <c r="J2417">
        <v>1</v>
      </c>
      <c r="K2417" t="s">
        <v>1888</v>
      </c>
      <c r="L2417" s="1">
        <v>46203.908009259256</v>
      </c>
      <c r="M2417" s="1">
        <v>46203.908182870371</v>
      </c>
      <c r="N2417">
        <v>1586</v>
      </c>
      <c r="O2417" t="s">
        <v>1849</v>
      </c>
      <c r="P2417">
        <v>56</v>
      </c>
      <c r="Q2417">
        <v>5.6</v>
      </c>
      <c r="R2417" t="s">
        <v>6453</v>
      </c>
      <c r="S2417" t="s">
        <v>1851</v>
      </c>
      <c r="T2417" t="s">
        <v>1851</v>
      </c>
      <c r="U2417" t="s">
        <v>6450</v>
      </c>
      <c r="V2417" t="s">
        <v>1851</v>
      </c>
      <c r="W2417" t="s">
        <v>1851</v>
      </c>
      <c r="X2417" s="1">
        <v>46203.908182870371</v>
      </c>
    </row>
    <row r="2418" spans="1:24">
      <c r="A2418">
        <v>2307</v>
      </c>
      <c r="B2418" t="s">
        <v>1859</v>
      </c>
      <c r="C2418" t="s">
        <v>1860</v>
      </c>
      <c r="D2418">
        <v>2413904</v>
      </c>
      <c r="E2418" t="s">
        <v>1894</v>
      </c>
      <c r="F2418">
        <v>1</v>
      </c>
      <c r="G2418" t="s">
        <v>207</v>
      </c>
      <c r="H2418" t="s">
        <v>207</v>
      </c>
      <c r="I2418" t="s">
        <v>4157</v>
      </c>
      <c r="J2418">
        <v>0</v>
      </c>
      <c r="K2418" t="s">
        <v>4158</v>
      </c>
      <c r="L2418" s="1">
        <v>46203.908321759256</v>
      </c>
      <c r="M2418" s="1">
        <v>46203.908449074072</v>
      </c>
      <c r="N2418">
        <v>1099</v>
      </c>
      <c r="O2418" t="s">
        <v>1849</v>
      </c>
      <c r="P2418">
        <v>60</v>
      </c>
      <c r="Q2418">
        <v>6</v>
      </c>
      <c r="R2418" t="s">
        <v>1851</v>
      </c>
      <c r="S2418" t="s">
        <v>1851</v>
      </c>
      <c r="T2418" t="s">
        <v>1851</v>
      </c>
      <c r="U2418" t="s">
        <v>6454</v>
      </c>
      <c r="V2418" t="s">
        <v>1851</v>
      </c>
      <c r="W2418" t="s">
        <v>1851</v>
      </c>
      <c r="X2418" s="1">
        <v>46203.908449074072</v>
      </c>
    </row>
    <row r="2419" spans="1:24">
      <c r="A2419">
        <v>2308</v>
      </c>
      <c r="B2419" t="s">
        <v>1859</v>
      </c>
      <c r="C2419" t="s">
        <v>1860</v>
      </c>
      <c r="D2419">
        <v>2414902</v>
      </c>
      <c r="E2419" t="s">
        <v>1885</v>
      </c>
      <c r="F2419">
        <v>1</v>
      </c>
      <c r="G2419" t="s">
        <v>370</v>
      </c>
      <c r="H2419" t="s">
        <v>4160</v>
      </c>
      <c r="I2419" t="s">
        <v>1887</v>
      </c>
      <c r="J2419">
        <v>1</v>
      </c>
      <c r="K2419" t="s">
        <v>1888</v>
      </c>
      <c r="L2419" s="1">
        <v>46203.908495370371</v>
      </c>
      <c r="M2419" s="1">
        <v>46203.909108796295</v>
      </c>
      <c r="N2419">
        <v>5371</v>
      </c>
      <c r="O2419" t="s">
        <v>1849</v>
      </c>
      <c r="P2419">
        <v>38</v>
      </c>
      <c r="Q2419">
        <v>3.8</v>
      </c>
      <c r="R2419" t="s">
        <v>6455</v>
      </c>
      <c r="S2419" t="s">
        <v>1851</v>
      </c>
      <c r="T2419" t="s">
        <v>1851</v>
      </c>
      <c r="U2419" t="s">
        <v>6456</v>
      </c>
      <c r="V2419" t="s">
        <v>1851</v>
      </c>
      <c r="W2419" t="s">
        <v>1851</v>
      </c>
      <c r="X2419" s="1">
        <v>46203.909108796295</v>
      </c>
    </row>
    <row r="2420" spans="1:24">
      <c r="A2420">
        <v>2309</v>
      </c>
      <c r="B2420" t="s">
        <v>1859</v>
      </c>
      <c r="C2420" t="s">
        <v>1860</v>
      </c>
      <c r="D2420">
        <v>2414902</v>
      </c>
      <c r="E2420" t="s">
        <v>1894</v>
      </c>
      <c r="F2420">
        <v>1</v>
      </c>
      <c r="G2420" t="s">
        <v>370</v>
      </c>
      <c r="H2420" t="s">
        <v>370</v>
      </c>
      <c r="I2420" t="s">
        <v>4163</v>
      </c>
      <c r="J2420">
        <v>0</v>
      </c>
      <c r="K2420" t="s">
        <v>4164</v>
      </c>
      <c r="L2420" s="1">
        <v>46203.909247685187</v>
      </c>
      <c r="M2420" s="1">
        <v>46203.909398148149</v>
      </c>
      <c r="N2420">
        <v>1275</v>
      </c>
      <c r="O2420" t="s">
        <v>1849</v>
      </c>
      <c r="P2420">
        <v>44</v>
      </c>
      <c r="Q2420">
        <v>4.4000000000000004</v>
      </c>
      <c r="R2420" t="s">
        <v>1851</v>
      </c>
      <c r="S2420" t="s">
        <v>1851</v>
      </c>
      <c r="T2420" t="s">
        <v>1851</v>
      </c>
      <c r="U2420" t="s">
        <v>6457</v>
      </c>
      <c r="V2420" t="s">
        <v>1851</v>
      </c>
      <c r="W2420" t="s">
        <v>1851</v>
      </c>
      <c r="X2420" s="1">
        <v>46203.909398148149</v>
      </c>
    </row>
    <row r="2421" spans="1:24">
      <c r="A2421">
        <v>2310</v>
      </c>
      <c r="B2421" t="s">
        <v>1859</v>
      </c>
      <c r="C2421" t="s">
        <v>1860</v>
      </c>
      <c r="D2421">
        <v>2805703</v>
      </c>
      <c r="E2421" t="s">
        <v>1885</v>
      </c>
      <c r="F2421">
        <v>1</v>
      </c>
      <c r="G2421" t="s">
        <v>466</v>
      </c>
      <c r="H2421" t="s">
        <v>4181</v>
      </c>
      <c r="I2421" t="s">
        <v>1887</v>
      </c>
      <c r="J2421">
        <v>1</v>
      </c>
      <c r="K2421" t="s">
        <v>1888</v>
      </c>
      <c r="L2421" s="1">
        <v>46203.909444444442</v>
      </c>
      <c r="M2421" s="1">
        <v>46203.910057870373</v>
      </c>
      <c r="N2421">
        <v>5307</v>
      </c>
      <c r="O2421" t="s">
        <v>1849</v>
      </c>
      <c r="P2421">
        <v>57</v>
      </c>
      <c r="Q2421">
        <v>5.7</v>
      </c>
      <c r="R2421" t="s">
        <v>6458</v>
      </c>
      <c r="S2421" t="s">
        <v>1851</v>
      </c>
      <c r="T2421" t="s">
        <v>1851</v>
      </c>
      <c r="U2421" t="s">
        <v>6459</v>
      </c>
      <c r="V2421" t="s">
        <v>1851</v>
      </c>
      <c r="W2421" t="s">
        <v>1851</v>
      </c>
      <c r="X2421" s="1">
        <v>46203.910057870373</v>
      </c>
    </row>
    <row r="2422" spans="1:24">
      <c r="A2422">
        <v>2311</v>
      </c>
      <c r="B2422" t="s">
        <v>1859</v>
      </c>
      <c r="C2422" t="s">
        <v>1860</v>
      </c>
      <c r="D2422">
        <v>3520426</v>
      </c>
      <c r="E2422" t="s">
        <v>1885</v>
      </c>
      <c r="F2422">
        <v>2</v>
      </c>
      <c r="G2422" t="s">
        <v>1277</v>
      </c>
      <c r="H2422" t="s">
        <v>3922</v>
      </c>
      <c r="I2422" t="s">
        <v>1887</v>
      </c>
      <c r="J2422">
        <v>1</v>
      </c>
      <c r="K2422" t="s">
        <v>1888</v>
      </c>
      <c r="L2422" s="1">
        <v>46203.908020833333</v>
      </c>
      <c r="M2422" s="1">
        <v>46203.910150462965</v>
      </c>
      <c r="N2422">
        <v>18358</v>
      </c>
      <c r="O2422" t="s">
        <v>1854</v>
      </c>
      <c r="R2422" t="s">
        <v>6460</v>
      </c>
      <c r="S2422" t="s">
        <v>1851</v>
      </c>
      <c r="T2422" t="s">
        <v>1851</v>
      </c>
      <c r="U2422" t="s">
        <v>6452</v>
      </c>
      <c r="V2422" t="s">
        <v>1854</v>
      </c>
      <c r="W2422" t="s">
        <v>1851</v>
      </c>
      <c r="X2422" s="1">
        <v>46203.910150462965</v>
      </c>
    </row>
    <row r="2423" spans="1:24">
      <c r="A2423">
        <v>2312</v>
      </c>
      <c r="B2423" t="s">
        <v>1859</v>
      </c>
      <c r="C2423" t="s">
        <v>1860</v>
      </c>
      <c r="D2423">
        <v>2805703</v>
      </c>
      <c r="E2423" t="s">
        <v>1894</v>
      </c>
      <c r="F2423">
        <v>1</v>
      </c>
      <c r="G2423" t="s">
        <v>466</v>
      </c>
      <c r="H2423" t="s">
        <v>466</v>
      </c>
      <c r="I2423" t="s">
        <v>4188</v>
      </c>
      <c r="J2423">
        <v>0</v>
      </c>
      <c r="K2423" t="s">
        <v>4189</v>
      </c>
      <c r="L2423" s="1">
        <v>46203.910208333335</v>
      </c>
      <c r="M2423" s="1">
        <v>46203.910370370373</v>
      </c>
      <c r="N2423">
        <v>1367</v>
      </c>
      <c r="O2423" t="s">
        <v>1849</v>
      </c>
      <c r="P2423">
        <v>57</v>
      </c>
      <c r="Q2423">
        <v>5.7</v>
      </c>
      <c r="R2423" t="s">
        <v>1851</v>
      </c>
      <c r="S2423" t="s">
        <v>1851</v>
      </c>
      <c r="T2423" t="s">
        <v>1851</v>
      </c>
      <c r="U2423" t="s">
        <v>6461</v>
      </c>
      <c r="V2423" t="s">
        <v>1851</v>
      </c>
      <c r="W2423" t="s">
        <v>1851</v>
      </c>
      <c r="X2423" s="1">
        <v>46203.910370370373</v>
      </c>
    </row>
    <row r="2424" spans="1:24">
      <c r="A2424">
        <v>2313</v>
      </c>
      <c r="B2424" t="s">
        <v>1859</v>
      </c>
      <c r="C2424" t="s">
        <v>1860</v>
      </c>
      <c r="D2424">
        <v>2805802</v>
      </c>
      <c r="E2424" t="s">
        <v>1885</v>
      </c>
      <c r="F2424">
        <v>1</v>
      </c>
      <c r="G2424" t="s">
        <v>645</v>
      </c>
      <c r="H2424" t="s">
        <v>4191</v>
      </c>
      <c r="I2424" t="s">
        <v>1887</v>
      </c>
      <c r="J2424">
        <v>1</v>
      </c>
      <c r="K2424" t="s">
        <v>1888</v>
      </c>
      <c r="L2424" s="1">
        <v>46203.910405092596</v>
      </c>
      <c r="M2424" s="1">
        <v>46203.910914351851</v>
      </c>
      <c r="N2424">
        <v>4440</v>
      </c>
      <c r="O2424" t="s">
        <v>1849</v>
      </c>
      <c r="P2424">
        <v>57</v>
      </c>
      <c r="Q2424">
        <v>5.7</v>
      </c>
      <c r="R2424" t="s">
        <v>6462</v>
      </c>
      <c r="S2424" t="s">
        <v>1851</v>
      </c>
      <c r="T2424" t="s">
        <v>1851</v>
      </c>
      <c r="U2424" t="s">
        <v>6463</v>
      </c>
      <c r="V2424" t="s">
        <v>1851</v>
      </c>
      <c r="W2424" t="s">
        <v>1851</v>
      </c>
      <c r="X2424" s="1">
        <v>46203.910914351851</v>
      </c>
    </row>
    <row r="2425" spans="1:24">
      <c r="A2425">
        <v>2314</v>
      </c>
      <c r="B2425" t="s">
        <v>1859</v>
      </c>
      <c r="C2425" t="s">
        <v>1860</v>
      </c>
      <c r="D2425">
        <v>2805802</v>
      </c>
      <c r="E2425" t="s">
        <v>1894</v>
      </c>
      <c r="F2425">
        <v>1</v>
      </c>
      <c r="G2425" t="s">
        <v>645</v>
      </c>
      <c r="H2425" t="s">
        <v>645</v>
      </c>
      <c r="I2425" t="s">
        <v>4194</v>
      </c>
      <c r="J2425">
        <v>0</v>
      </c>
      <c r="K2425" t="s">
        <v>4195</v>
      </c>
      <c r="L2425" s="1">
        <v>46203.911053240743</v>
      </c>
      <c r="M2425" s="1">
        <v>46203.911215277774</v>
      </c>
      <c r="N2425">
        <v>1321</v>
      </c>
      <c r="O2425" t="s">
        <v>1849</v>
      </c>
      <c r="P2425">
        <v>57</v>
      </c>
      <c r="Q2425">
        <v>5.7</v>
      </c>
      <c r="R2425" t="s">
        <v>1851</v>
      </c>
      <c r="S2425" t="s">
        <v>1851</v>
      </c>
      <c r="T2425" t="s">
        <v>1851</v>
      </c>
      <c r="U2425" t="s">
        <v>6464</v>
      </c>
      <c r="V2425" t="s">
        <v>1851</v>
      </c>
      <c r="W2425" t="s">
        <v>1851</v>
      </c>
      <c r="X2425" s="1">
        <v>46203.911215277774</v>
      </c>
    </row>
    <row r="2426" spans="1:24">
      <c r="A2426">
        <v>2315</v>
      </c>
      <c r="B2426" t="s">
        <v>1859</v>
      </c>
      <c r="C2426" t="s">
        <v>1860</v>
      </c>
      <c r="D2426">
        <v>2806008</v>
      </c>
      <c r="E2426" t="s">
        <v>1885</v>
      </c>
      <c r="F2426">
        <v>1</v>
      </c>
      <c r="G2426" t="s">
        <v>401</v>
      </c>
      <c r="H2426" t="s">
        <v>4197</v>
      </c>
      <c r="I2426" t="s">
        <v>1887</v>
      </c>
      <c r="J2426">
        <v>1</v>
      </c>
      <c r="K2426" t="s">
        <v>1888</v>
      </c>
      <c r="L2426" s="1">
        <v>46203.911249999997</v>
      </c>
      <c r="M2426" s="1">
        <v>46203.911504629628</v>
      </c>
      <c r="N2426">
        <v>2153</v>
      </c>
      <c r="O2426" t="s">
        <v>1849</v>
      </c>
      <c r="P2426">
        <v>54</v>
      </c>
      <c r="Q2426">
        <v>5.4</v>
      </c>
      <c r="R2426" t="s">
        <v>6465</v>
      </c>
      <c r="S2426" t="s">
        <v>1851</v>
      </c>
      <c r="T2426" t="s">
        <v>1851</v>
      </c>
      <c r="U2426" t="s">
        <v>6466</v>
      </c>
      <c r="V2426" t="s">
        <v>1851</v>
      </c>
      <c r="W2426" t="s">
        <v>1851</v>
      </c>
      <c r="X2426" s="1">
        <v>46203.911504629628</v>
      </c>
    </row>
    <row r="2427" spans="1:24">
      <c r="A2427">
        <v>2316</v>
      </c>
      <c r="B2427" t="s">
        <v>1859</v>
      </c>
      <c r="C2427" t="s">
        <v>1860</v>
      </c>
      <c r="D2427">
        <v>3520426</v>
      </c>
      <c r="E2427" t="s">
        <v>1885</v>
      </c>
      <c r="F2427">
        <v>3</v>
      </c>
      <c r="G2427" t="s">
        <v>1277</v>
      </c>
      <c r="H2427" t="s">
        <v>3922</v>
      </c>
      <c r="I2427" t="s">
        <v>1887</v>
      </c>
      <c r="J2427">
        <v>1</v>
      </c>
      <c r="K2427" t="s">
        <v>1888</v>
      </c>
      <c r="L2427" s="1">
        <v>46203.910497685189</v>
      </c>
      <c r="M2427" s="1">
        <v>46203.911516203705</v>
      </c>
      <c r="N2427">
        <v>8816</v>
      </c>
      <c r="O2427" t="s">
        <v>1849</v>
      </c>
      <c r="P2427">
        <v>92</v>
      </c>
      <c r="Q2427">
        <v>9.1999999999999993</v>
      </c>
      <c r="R2427" t="s">
        <v>6467</v>
      </c>
      <c r="S2427" t="s">
        <v>1851</v>
      </c>
      <c r="T2427" t="s">
        <v>1851</v>
      </c>
      <c r="U2427" t="s">
        <v>6452</v>
      </c>
      <c r="V2427" t="s">
        <v>1851</v>
      </c>
      <c r="W2427" t="s">
        <v>1851</v>
      </c>
      <c r="X2427" s="1">
        <v>46203.911516203705</v>
      </c>
    </row>
    <row r="2428" spans="1:24">
      <c r="A2428">
        <v>2317</v>
      </c>
      <c r="B2428" t="s">
        <v>1859</v>
      </c>
      <c r="C2428" t="s">
        <v>1860</v>
      </c>
      <c r="D2428">
        <v>3520426</v>
      </c>
      <c r="E2428" t="s">
        <v>1894</v>
      </c>
      <c r="F2428">
        <v>1</v>
      </c>
      <c r="G2428" t="s">
        <v>1277</v>
      </c>
      <c r="H2428" t="s">
        <v>1277</v>
      </c>
      <c r="I2428" t="s">
        <v>3929</v>
      </c>
      <c r="J2428">
        <v>0</v>
      </c>
      <c r="K2428" t="s">
        <v>3930</v>
      </c>
      <c r="L2428" s="1">
        <v>46203.911643518521</v>
      </c>
      <c r="M2428" s="1">
        <v>46203.911747685182</v>
      </c>
      <c r="N2428">
        <v>929</v>
      </c>
      <c r="O2428" t="s">
        <v>1849</v>
      </c>
      <c r="P2428">
        <v>66</v>
      </c>
      <c r="Q2428">
        <v>6.6</v>
      </c>
      <c r="R2428" t="s">
        <v>1851</v>
      </c>
      <c r="S2428" t="s">
        <v>1851</v>
      </c>
      <c r="T2428" t="s">
        <v>1851</v>
      </c>
      <c r="U2428" t="s">
        <v>6468</v>
      </c>
      <c r="V2428" t="s">
        <v>1851</v>
      </c>
      <c r="W2428" t="s">
        <v>1851</v>
      </c>
      <c r="X2428" s="1">
        <v>46203.911747685182</v>
      </c>
    </row>
    <row r="2429" spans="1:24">
      <c r="A2429">
        <v>2318</v>
      </c>
      <c r="B2429" t="s">
        <v>1859</v>
      </c>
      <c r="C2429" t="s">
        <v>1860</v>
      </c>
      <c r="D2429">
        <v>2806008</v>
      </c>
      <c r="E2429" t="s">
        <v>1894</v>
      </c>
      <c r="F2429">
        <v>1</v>
      </c>
      <c r="G2429" t="s">
        <v>401</v>
      </c>
      <c r="H2429" t="s">
        <v>4200</v>
      </c>
      <c r="I2429" t="s">
        <v>4201</v>
      </c>
      <c r="J2429">
        <v>1</v>
      </c>
      <c r="K2429" t="s">
        <v>4202</v>
      </c>
      <c r="L2429" s="1">
        <v>46203.911643518521</v>
      </c>
      <c r="M2429" s="1">
        <v>46203.911770833336</v>
      </c>
      <c r="N2429">
        <v>1152</v>
      </c>
      <c r="O2429" t="s">
        <v>1849</v>
      </c>
      <c r="P2429">
        <v>55</v>
      </c>
      <c r="Q2429">
        <v>5.5</v>
      </c>
      <c r="R2429" t="s">
        <v>1851</v>
      </c>
      <c r="S2429" t="s">
        <v>1851</v>
      </c>
      <c r="T2429" t="s">
        <v>1851</v>
      </c>
      <c r="U2429" t="s">
        <v>6469</v>
      </c>
      <c r="V2429" t="s">
        <v>1851</v>
      </c>
      <c r="W2429" t="s">
        <v>1851</v>
      </c>
      <c r="X2429" s="1">
        <v>46203.911770833336</v>
      </c>
    </row>
    <row r="2430" spans="1:24">
      <c r="A2430">
        <v>2319</v>
      </c>
      <c r="B2430" t="s">
        <v>1859</v>
      </c>
      <c r="C2430" t="s">
        <v>1860</v>
      </c>
      <c r="D2430">
        <v>3520905</v>
      </c>
      <c r="E2430" t="s">
        <v>1885</v>
      </c>
      <c r="F2430">
        <v>1</v>
      </c>
      <c r="G2430" t="s">
        <v>938</v>
      </c>
      <c r="H2430" t="s">
        <v>3935</v>
      </c>
      <c r="I2430" t="s">
        <v>1887</v>
      </c>
      <c r="J2430">
        <v>1</v>
      </c>
      <c r="K2430" t="s">
        <v>1888</v>
      </c>
      <c r="L2430" s="1">
        <v>46203.911793981482</v>
      </c>
      <c r="M2430" s="1">
        <v>46203.913958333331</v>
      </c>
      <c r="N2430">
        <v>18698</v>
      </c>
      <c r="O2430" t="s">
        <v>1854</v>
      </c>
      <c r="R2430" t="s">
        <v>6470</v>
      </c>
      <c r="S2430" t="s">
        <v>1851</v>
      </c>
      <c r="T2430" t="s">
        <v>1851</v>
      </c>
      <c r="U2430" t="s">
        <v>6471</v>
      </c>
      <c r="V2430" t="s">
        <v>1854</v>
      </c>
      <c r="W2430" t="s">
        <v>1851</v>
      </c>
      <c r="X2430" s="1">
        <v>46203.913958333331</v>
      </c>
    </row>
    <row r="2431" spans="1:24">
      <c r="A2431">
        <v>2320</v>
      </c>
      <c r="B2431" t="s">
        <v>1859</v>
      </c>
      <c r="C2431" t="s">
        <v>1860</v>
      </c>
      <c r="D2431">
        <v>3520905</v>
      </c>
      <c r="E2431" t="s">
        <v>1885</v>
      </c>
      <c r="F2431">
        <v>2</v>
      </c>
      <c r="G2431" t="s">
        <v>938</v>
      </c>
      <c r="H2431" t="s">
        <v>3935</v>
      </c>
      <c r="I2431" t="s">
        <v>1887</v>
      </c>
      <c r="J2431">
        <v>1</v>
      </c>
      <c r="K2431" t="s">
        <v>1888</v>
      </c>
      <c r="L2431" s="1">
        <v>46203.914189814815</v>
      </c>
      <c r="M2431" s="1">
        <v>46203.91505787037</v>
      </c>
      <c r="N2431">
        <v>7463</v>
      </c>
      <c r="O2431" t="s">
        <v>1849</v>
      </c>
      <c r="P2431">
        <v>94</v>
      </c>
      <c r="Q2431">
        <v>9.4</v>
      </c>
      <c r="R2431" t="s">
        <v>6472</v>
      </c>
      <c r="S2431" t="s">
        <v>1851</v>
      </c>
      <c r="T2431" t="s">
        <v>1851</v>
      </c>
      <c r="U2431" t="s">
        <v>6471</v>
      </c>
      <c r="V2431" t="s">
        <v>1851</v>
      </c>
      <c r="W2431" t="s">
        <v>1851</v>
      </c>
      <c r="X2431" s="1">
        <v>46203.91505787037</v>
      </c>
    </row>
    <row r="2432" spans="1:24">
      <c r="A2432">
        <v>2321</v>
      </c>
      <c r="B2432" t="s">
        <v>1859</v>
      </c>
      <c r="C2432" t="s">
        <v>1860</v>
      </c>
      <c r="D2432">
        <v>3520905</v>
      </c>
      <c r="E2432" t="s">
        <v>1894</v>
      </c>
      <c r="F2432">
        <v>1</v>
      </c>
      <c r="G2432" t="s">
        <v>938</v>
      </c>
      <c r="H2432" t="s">
        <v>938</v>
      </c>
      <c r="I2432" t="s">
        <v>3942</v>
      </c>
      <c r="J2432">
        <v>0</v>
      </c>
      <c r="K2432" t="s">
        <v>3943</v>
      </c>
      <c r="L2432" s="1">
        <v>46203.915196759262</v>
      </c>
      <c r="M2432" s="1">
        <v>46203.915439814817</v>
      </c>
      <c r="N2432">
        <v>2158</v>
      </c>
      <c r="O2432" t="s">
        <v>1849</v>
      </c>
      <c r="P2432">
        <v>98</v>
      </c>
      <c r="Q2432">
        <v>9.8000000000000007</v>
      </c>
      <c r="R2432" t="s">
        <v>1851</v>
      </c>
      <c r="S2432" t="s">
        <v>1851</v>
      </c>
      <c r="T2432" t="s">
        <v>1851</v>
      </c>
      <c r="U2432" t="s">
        <v>6473</v>
      </c>
      <c r="V2432" t="s">
        <v>1851</v>
      </c>
      <c r="W2432" t="s">
        <v>1851</v>
      </c>
      <c r="X2432" s="1">
        <v>46203.915439814817</v>
      </c>
    </row>
    <row r="2433" spans="1:24">
      <c r="A2433">
        <v>2322</v>
      </c>
      <c r="B2433" t="s">
        <v>1859</v>
      </c>
      <c r="C2433" t="s">
        <v>1860</v>
      </c>
      <c r="D2433">
        <v>3521606</v>
      </c>
      <c r="E2433" t="s">
        <v>1885</v>
      </c>
      <c r="F2433">
        <v>1</v>
      </c>
      <c r="G2433" t="s">
        <v>1402</v>
      </c>
      <c r="H2433" t="s">
        <v>3948</v>
      </c>
      <c r="I2433" t="s">
        <v>1887</v>
      </c>
      <c r="J2433">
        <v>1</v>
      </c>
      <c r="K2433" t="s">
        <v>1888</v>
      </c>
      <c r="L2433" s="1">
        <v>46203.915486111109</v>
      </c>
      <c r="M2433" s="1">
        <v>46203.917638888888</v>
      </c>
      <c r="N2433">
        <v>18640</v>
      </c>
      <c r="O2433" t="s">
        <v>1854</v>
      </c>
      <c r="R2433" t="s">
        <v>6474</v>
      </c>
      <c r="S2433" t="s">
        <v>1851</v>
      </c>
      <c r="T2433" t="s">
        <v>1851</v>
      </c>
      <c r="U2433" t="s">
        <v>6475</v>
      </c>
      <c r="V2433" t="s">
        <v>1854</v>
      </c>
      <c r="W2433" t="s">
        <v>1851</v>
      </c>
      <c r="X2433" s="1">
        <v>46203.917638888888</v>
      </c>
    </row>
    <row r="2434" spans="1:24">
      <c r="A2434">
        <v>2323</v>
      </c>
      <c r="B2434" t="s">
        <v>1859</v>
      </c>
      <c r="C2434" t="s">
        <v>1860</v>
      </c>
      <c r="D2434">
        <v>3521606</v>
      </c>
      <c r="E2434" t="s">
        <v>1885</v>
      </c>
      <c r="F2434">
        <v>2</v>
      </c>
      <c r="G2434" t="s">
        <v>1402</v>
      </c>
      <c r="H2434" t="s">
        <v>3948</v>
      </c>
      <c r="I2434" t="s">
        <v>1887</v>
      </c>
      <c r="J2434">
        <v>1</v>
      </c>
      <c r="K2434" t="s">
        <v>1888</v>
      </c>
      <c r="L2434" s="1">
        <v>46203.917847222219</v>
      </c>
      <c r="M2434" s="1">
        <v>46203.917939814812</v>
      </c>
      <c r="N2434">
        <v>772</v>
      </c>
      <c r="O2434" t="s">
        <v>1849</v>
      </c>
      <c r="P2434">
        <v>92</v>
      </c>
      <c r="Q2434">
        <v>9.1999999999999993</v>
      </c>
      <c r="R2434" t="s">
        <v>6476</v>
      </c>
      <c r="S2434" t="s">
        <v>1851</v>
      </c>
      <c r="T2434" t="s">
        <v>1851</v>
      </c>
      <c r="U2434" t="s">
        <v>6475</v>
      </c>
      <c r="V2434" t="s">
        <v>1851</v>
      </c>
      <c r="W2434" t="s">
        <v>1851</v>
      </c>
      <c r="X2434" s="1">
        <v>46203.917939814812</v>
      </c>
    </row>
    <row r="2435" spans="1:24">
      <c r="A2435">
        <v>2324</v>
      </c>
      <c r="B2435" t="s">
        <v>1859</v>
      </c>
      <c r="C2435" t="s">
        <v>1860</v>
      </c>
      <c r="D2435">
        <v>3521606</v>
      </c>
      <c r="E2435" t="s">
        <v>1894</v>
      </c>
      <c r="F2435">
        <v>1</v>
      </c>
      <c r="G2435" t="s">
        <v>1402</v>
      </c>
      <c r="H2435" t="s">
        <v>1402</v>
      </c>
      <c r="I2435" t="s">
        <v>3955</v>
      </c>
      <c r="J2435">
        <v>0</v>
      </c>
      <c r="K2435" t="s">
        <v>3956</v>
      </c>
      <c r="L2435" s="1">
        <v>46203.918078703704</v>
      </c>
      <c r="M2435" s="1">
        <v>46203.918379629627</v>
      </c>
      <c r="N2435">
        <v>2544</v>
      </c>
      <c r="O2435" t="s">
        <v>1849</v>
      </c>
      <c r="P2435">
        <v>67</v>
      </c>
      <c r="Q2435">
        <v>6.7</v>
      </c>
      <c r="R2435" t="s">
        <v>1851</v>
      </c>
      <c r="S2435" t="s">
        <v>1851</v>
      </c>
      <c r="T2435" t="s">
        <v>1851</v>
      </c>
      <c r="U2435" t="s">
        <v>6477</v>
      </c>
      <c r="V2435" t="s">
        <v>1851</v>
      </c>
      <c r="W2435" t="s">
        <v>1851</v>
      </c>
      <c r="X2435" s="1">
        <v>46203.918379629627</v>
      </c>
    </row>
    <row r="2436" spans="1:24">
      <c r="A2436">
        <v>2325</v>
      </c>
      <c r="B2436" t="s">
        <v>1859</v>
      </c>
      <c r="C2436" t="s">
        <v>1860</v>
      </c>
      <c r="D2436">
        <v>3524600</v>
      </c>
      <c r="E2436" t="s">
        <v>1885</v>
      </c>
      <c r="F2436">
        <v>1</v>
      </c>
      <c r="G2436" t="s">
        <v>1222</v>
      </c>
      <c r="H2436" t="s">
        <v>3964</v>
      </c>
      <c r="I2436" t="s">
        <v>1887</v>
      </c>
      <c r="J2436">
        <v>1</v>
      </c>
      <c r="K2436" t="s">
        <v>1888</v>
      </c>
      <c r="L2436" s="1">
        <v>46203.918414351851</v>
      </c>
      <c r="M2436" s="1">
        <v>46203.919166666667</v>
      </c>
      <c r="N2436">
        <v>6545</v>
      </c>
      <c r="O2436" t="s">
        <v>1849</v>
      </c>
      <c r="P2436">
        <v>61</v>
      </c>
      <c r="Q2436">
        <v>6.1</v>
      </c>
      <c r="R2436" t="s">
        <v>6478</v>
      </c>
      <c r="S2436" t="s">
        <v>1851</v>
      </c>
      <c r="T2436" t="s">
        <v>1851</v>
      </c>
      <c r="U2436" t="s">
        <v>6479</v>
      </c>
      <c r="V2436" t="s">
        <v>1851</v>
      </c>
      <c r="W2436" t="s">
        <v>1851</v>
      </c>
      <c r="X2436" s="1">
        <v>46203.919166666667</v>
      </c>
    </row>
    <row r="2437" spans="1:24">
      <c r="A2437">
        <v>2326</v>
      </c>
      <c r="B2437" t="s">
        <v>1859</v>
      </c>
      <c r="C2437" t="s">
        <v>1860</v>
      </c>
      <c r="D2437">
        <v>3524600</v>
      </c>
      <c r="E2437" t="s">
        <v>1894</v>
      </c>
      <c r="F2437">
        <v>1</v>
      </c>
      <c r="G2437" t="s">
        <v>1222</v>
      </c>
      <c r="H2437" t="s">
        <v>1222</v>
      </c>
      <c r="I2437" t="s">
        <v>3970</v>
      </c>
      <c r="J2437">
        <v>0</v>
      </c>
      <c r="K2437" t="s">
        <v>3971</v>
      </c>
      <c r="L2437" s="1">
        <v>46203.919293981482</v>
      </c>
      <c r="M2437" s="1">
        <v>46203.919456018521</v>
      </c>
      <c r="N2437">
        <v>1350</v>
      </c>
      <c r="O2437" t="s">
        <v>1849</v>
      </c>
      <c r="P2437">
        <v>72</v>
      </c>
      <c r="Q2437">
        <v>7.2</v>
      </c>
      <c r="R2437" t="s">
        <v>1851</v>
      </c>
      <c r="S2437" t="s">
        <v>1851</v>
      </c>
      <c r="T2437" t="s">
        <v>1851</v>
      </c>
      <c r="U2437" t="s">
        <v>6480</v>
      </c>
      <c r="V2437" t="s">
        <v>1851</v>
      </c>
      <c r="W2437" t="s">
        <v>1851</v>
      </c>
      <c r="X2437" s="1">
        <v>46203.919456018521</v>
      </c>
    </row>
    <row r="2438" spans="1:24">
      <c r="A2438">
        <v>2327</v>
      </c>
      <c r="B2438" t="s">
        <v>1859</v>
      </c>
      <c r="C2438" t="s">
        <v>1860</v>
      </c>
      <c r="D2438">
        <v>3524808</v>
      </c>
      <c r="E2438" t="s">
        <v>1885</v>
      </c>
      <c r="F2438">
        <v>1</v>
      </c>
      <c r="G2438" t="s">
        <v>1164</v>
      </c>
      <c r="H2438" t="s">
        <v>3983</v>
      </c>
      <c r="I2438" t="s">
        <v>1887</v>
      </c>
      <c r="J2438">
        <v>1</v>
      </c>
      <c r="K2438" t="s">
        <v>1888</v>
      </c>
      <c r="L2438" s="1">
        <v>46203.919502314813</v>
      </c>
      <c r="M2438" s="1">
        <v>46203.919664351852</v>
      </c>
      <c r="N2438">
        <v>1383</v>
      </c>
      <c r="O2438" t="s">
        <v>1849</v>
      </c>
      <c r="P2438">
        <v>92</v>
      </c>
      <c r="Q2438">
        <v>9.1999999999999993</v>
      </c>
      <c r="R2438" t="s">
        <v>6481</v>
      </c>
      <c r="S2438" t="s">
        <v>1851</v>
      </c>
      <c r="T2438" t="s">
        <v>1851</v>
      </c>
      <c r="U2438" t="s">
        <v>6482</v>
      </c>
      <c r="V2438" t="s">
        <v>1851</v>
      </c>
      <c r="W2438" t="s">
        <v>1851</v>
      </c>
      <c r="X2438" s="1">
        <v>46203.919664351852</v>
      </c>
    </row>
    <row r="2439" spans="1:24">
      <c r="A2439">
        <v>2328</v>
      </c>
      <c r="B2439" t="s">
        <v>1859</v>
      </c>
      <c r="C2439" t="s">
        <v>1860</v>
      </c>
      <c r="D2439">
        <v>3524808</v>
      </c>
      <c r="E2439" t="s">
        <v>1894</v>
      </c>
      <c r="F2439">
        <v>1</v>
      </c>
      <c r="G2439" t="s">
        <v>1164</v>
      </c>
      <c r="H2439" t="s">
        <v>1164</v>
      </c>
      <c r="I2439" t="s">
        <v>3987</v>
      </c>
      <c r="J2439">
        <v>0</v>
      </c>
      <c r="K2439" t="s">
        <v>3988</v>
      </c>
      <c r="L2439" s="1">
        <v>46203.919791666667</v>
      </c>
      <c r="M2439" s="1">
        <v>46203.920046296298</v>
      </c>
      <c r="N2439">
        <v>2226</v>
      </c>
      <c r="O2439" t="s">
        <v>1849</v>
      </c>
      <c r="P2439">
        <v>68</v>
      </c>
      <c r="Q2439">
        <v>6.8</v>
      </c>
      <c r="R2439" t="s">
        <v>1851</v>
      </c>
      <c r="S2439" t="s">
        <v>1851</v>
      </c>
      <c r="T2439" t="s">
        <v>1851</v>
      </c>
      <c r="U2439" t="s">
        <v>6483</v>
      </c>
      <c r="V2439" t="s">
        <v>1851</v>
      </c>
      <c r="W2439" t="s">
        <v>1851</v>
      </c>
      <c r="X2439" s="1">
        <v>46203.920046296298</v>
      </c>
    </row>
    <row r="2440" spans="1:24">
      <c r="A2440">
        <v>2329</v>
      </c>
      <c r="B2440" t="s">
        <v>1859</v>
      </c>
      <c r="C2440" t="s">
        <v>1860</v>
      </c>
      <c r="D2440">
        <v>3524907</v>
      </c>
      <c r="E2440" t="s">
        <v>1885</v>
      </c>
      <c r="F2440">
        <v>1</v>
      </c>
      <c r="G2440" t="s">
        <v>1193</v>
      </c>
      <c r="H2440" t="s">
        <v>3993</v>
      </c>
      <c r="I2440" t="s">
        <v>1887</v>
      </c>
      <c r="J2440">
        <v>1</v>
      </c>
      <c r="K2440" t="s">
        <v>1888</v>
      </c>
      <c r="L2440" s="1">
        <v>46203.920081018521</v>
      </c>
      <c r="M2440" s="1">
        <v>46203.920219907406</v>
      </c>
      <c r="N2440">
        <v>1155</v>
      </c>
      <c r="O2440" t="s">
        <v>1849</v>
      </c>
      <c r="P2440">
        <v>92</v>
      </c>
      <c r="Q2440">
        <v>9.1999999999999993</v>
      </c>
      <c r="R2440" t="s">
        <v>6484</v>
      </c>
      <c r="S2440" t="s">
        <v>1851</v>
      </c>
      <c r="T2440" t="s">
        <v>1851</v>
      </c>
      <c r="U2440" t="s">
        <v>6485</v>
      </c>
      <c r="V2440" t="s">
        <v>1851</v>
      </c>
      <c r="W2440" t="s">
        <v>1851</v>
      </c>
      <c r="X2440" s="1">
        <v>46203.920219907406</v>
      </c>
    </row>
    <row r="2441" spans="1:24">
      <c r="A2441">
        <v>2330</v>
      </c>
      <c r="B2441" t="s">
        <v>1859</v>
      </c>
      <c r="C2441" t="s">
        <v>1860</v>
      </c>
      <c r="D2441">
        <v>3524907</v>
      </c>
      <c r="E2441" t="s">
        <v>1894</v>
      </c>
      <c r="F2441">
        <v>1</v>
      </c>
      <c r="G2441" t="s">
        <v>1193</v>
      </c>
      <c r="H2441" t="s">
        <v>1193</v>
      </c>
      <c r="I2441" t="s">
        <v>3997</v>
      </c>
      <c r="J2441">
        <v>0</v>
      </c>
      <c r="K2441" t="s">
        <v>3998</v>
      </c>
      <c r="L2441" s="1">
        <v>46203.920358796298</v>
      </c>
      <c r="M2441" s="1">
        <v>46203.920613425929</v>
      </c>
      <c r="N2441">
        <v>2185</v>
      </c>
      <c r="O2441" t="s">
        <v>1849</v>
      </c>
      <c r="P2441">
        <v>59</v>
      </c>
      <c r="Q2441">
        <v>5.9</v>
      </c>
      <c r="R2441" t="s">
        <v>1851</v>
      </c>
      <c r="S2441" t="s">
        <v>1851</v>
      </c>
      <c r="T2441" t="s">
        <v>1851</v>
      </c>
      <c r="U2441" t="s">
        <v>6486</v>
      </c>
      <c r="V2441" t="s">
        <v>1851</v>
      </c>
      <c r="W2441" t="s">
        <v>1851</v>
      </c>
      <c r="X2441" s="1">
        <v>46203.920613425929</v>
      </c>
    </row>
    <row r="2442" spans="1:24">
      <c r="A2442">
        <v>2331</v>
      </c>
      <c r="B2442" t="s">
        <v>1859</v>
      </c>
      <c r="C2442" t="s">
        <v>1860</v>
      </c>
      <c r="D2442">
        <v>3530904</v>
      </c>
      <c r="E2442" t="s">
        <v>1885</v>
      </c>
      <c r="F2442">
        <v>1</v>
      </c>
      <c r="G2442" t="s">
        <v>959</v>
      </c>
      <c r="H2442" t="s">
        <v>4004</v>
      </c>
      <c r="I2442" t="s">
        <v>1887</v>
      </c>
      <c r="J2442">
        <v>1</v>
      </c>
      <c r="K2442" t="s">
        <v>1888</v>
      </c>
      <c r="L2442" s="1">
        <v>46203.920659722222</v>
      </c>
      <c r="M2442" s="1">
        <v>46203.920914351853</v>
      </c>
      <c r="N2442">
        <v>2179</v>
      </c>
      <c r="O2442" t="s">
        <v>1849</v>
      </c>
      <c r="P2442">
        <v>64</v>
      </c>
      <c r="Q2442">
        <v>6.4</v>
      </c>
      <c r="R2442" t="s">
        <v>6487</v>
      </c>
      <c r="S2442" t="s">
        <v>1851</v>
      </c>
      <c r="T2442" t="s">
        <v>1851</v>
      </c>
      <c r="U2442" t="s">
        <v>6488</v>
      </c>
      <c r="V2442" t="s">
        <v>1851</v>
      </c>
      <c r="W2442" t="s">
        <v>1851</v>
      </c>
      <c r="X2442" s="1">
        <v>46203.920914351853</v>
      </c>
    </row>
    <row r="2443" spans="1:24">
      <c r="A2443">
        <v>2332</v>
      </c>
      <c r="B2443" t="s">
        <v>1859</v>
      </c>
      <c r="C2443" t="s">
        <v>1860</v>
      </c>
      <c r="D2443">
        <v>3530904</v>
      </c>
      <c r="E2443" t="s">
        <v>1894</v>
      </c>
      <c r="F2443">
        <v>1</v>
      </c>
      <c r="G2443" t="s">
        <v>959</v>
      </c>
      <c r="H2443" t="s">
        <v>4007</v>
      </c>
      <c r="I2443" t="s">
        <v>4008</v>
      </c>
      <c r="J2443">
        <v>1</v>
      </c>
      <c r="K2443" t="s">
        <v>4009</v>
      </c>
      <c r="L2443" s="1">
        <v>46203.921041666668</v>
      </c>
      <c r="M2443" s="1">
        <v>46203.921111111114</v>
      </c>
      <c r="N2443">
        <v>603</v>
      </c>
      <c r="O2443" t="s">
        <v>1849</v>
      </c>
      <c r="P2443">
        <v>65</v>
      </c>
      <c r="Q2443">
        <v>6.5</v>
      </c>
      <c r="R2443" t="s">
        <v>1851</v>
      </c>
      <c r="S2443" t="s">
        <v>1851</v>
      </c>
      <c r="T2443" t="s">
        <v>1851</v>
      </c>
      <c r="U2443" t="s">
        <v>6489</v>
      </c>
      <c r="V2443" t="s">
        <v>1851</v>
      </c>
      <c r="W2443" t="s">
        <v>1851</v>
      </c>
      <c r="X2443" s="1">
        <v>46203.921111111114</v>
      </c>
    </row>
    <row r="2444" spans="1:24">
      <c r="A2444">
        <v>2333</v>
      </c>
      <c r="B2444" t="s">
        <v>1859</v>
      </c>
      <c r="C2444" t="s">
        <v>1860</v>
      </c>
      <c r="D2444">
        <v>3532900</v>
      </c>
      <c r="E2444" t="s">
        <v>1885</v>
      </c>
      <c r="F2444">
        <v>1</v>
      </c>
      <c r="G2444" t="s">
        <v>928</v>
      </c>
      <c r="H2444" t="s">
        <v>4011</v>
      </c>
      <c r="I2444" t="s">
        <v>1887</v>
      </c>
      <c r="J2444">
        <v>1</v>
      </c>
      <c r="K2444" t="s">
        <v>1888</v>
      </c>
      <c r="L2444" s="1">
        <v>46203.92114583333</v>
      </c>
      <c r="M2444" s="1">
        <v>46203.921574074076</v>
      </c>
      <c r="N2444">
        <v>3712</v>
      </c>
      <c r="O2444" t="s">
        <v>1849</v>
      </c>
      <c r="P2444">
        <v>97</v>
      </c>
      <c r="Q2444">
        <v>9.6999999999999993</v>
      </c>
      <c r="R2444" t="s">
        <v>6490</v>
      </c>
      <c r="S2444" t="s">
        <v>1851</v>
      </c>
      <c r="T2444" t="s">
        <v>1851</v>
      </c>
      <c r="U2444" t="s">
        <v>6491</v>
      </c>
      <c r="V2444" t="s">
        <v>1851</v>
      </c>
      <c r="W2444" t="s">
        <v>1851</v>
      </c>
      <c r="X2444" s="1">
        <v>46203.921574074076</v>
      </c>
    </row>
    <row r="2445" spans="1:24">
      <c r="A2445">
        <v>2334</v>
      </c>
      <c r="B2445" t="s">
        <v>1859</v>
      </c>
      <c r="C2445" t="s">
        <v>1860</v>
      </c>
      <c r="D2445">
        <v>3532900</v>
      </c>
      <c r="E2445" t="s">
        <v>1894</v>
      </c>
      <c r="F2445">
        <v>1</v>
      </c>
      <c r="G2445" t="s">
        <v>928</v>
      </c>
      <c r="H2445" t="s">
        <v>928</v>
      </c>
      <c r="I2445" t="s">
        <v>4014</v>
      </c>
      <c r="J2445">
        <v>0</v>
      </c>
      <c r="K2445" t="s">
        <v>4015</v>
      </c>
      <c r="L2445" s="1">
        <v>46203.921701388892</v>
      </c>
      <c r="M2445" s="1">
        <v>46203.921851851854</v>
      </c>
      <c r="N2445">
        <v>1286</v>
      </c>
      <c r="O2445" t="s">
        <v>1849</v>
      </c>
      <c r="P2445">
        <v>100</v>
      </c>
      <c r="Q2445">
        <v>10</v>
      </c>
      <c r="R2445" t="s">
        <v>1851</v>
      </c>
      <c r="S2445" t="s">
        <v>1851</v>
      </c>
      <c r="T2445" t="s">
        <v>1851</v>
      </c>
      <c r="U2445" t="s">
        <v>6492</v>
      </c>
      <c r="V2445" t="s">
        <v>1851</v>
      </c>
      <c r="W2445" t="s">
        <v>1851</v>
      </c>
      <c r="X2445" s="1">
        <v>46203.921851851854</v>
      </c>
    </row>
    <row r="2446" spans="1:24">
      <c r="A2446">
        <v>2335</v>
      </c>
      <c r="B2446" t="s">
        <v>1859</v>
      </c>
      <c r="C2446" t="s">
        <v>1860</v>
      </c>
      <c r="D2446">
        <v>3534104</v>
      </c>
      <c r="E2446" t="s">
        <v>1885</v>
      </c>
      <c r="F2446">
        <v>1</v>
      </c>
      <c r="G2446" t="s">
        <v>1114</v>
      </c>
      <c r="H2446" t="s">
        <v>4017</v>
      </c>
      <c r="I2446" t="s">
        <v>1887</v>
      </c>
      <c r="J2446">
        <v>1</v>
      </c>
      <c r="K2446" t="s">
        <v>1888</v>
      </c>
      <c r="L2446" s="1">
        <v>46203.921898148146</v>
      </c>
      <c r="M2446" s="1">
        <v>46203.922453703701</v>
      </c>
      <c r="N2446">
        <v>4862</v>
      </c>
      <c r="O2446" t="s">
        <v>1849</v>
      </c>
      <c r="P2446">
        <v>90</v>
      </c>
      <c r="Q2446">
        <v>9</v>
      </c>
      <c r="R2446" t="s">
        <v>6493</v>
      </c>
      <c r="S2446" t="s">
        <v>1851</v>
      </c>
      <c r="T2446" t="s">
        <v>1851</v>
      </c>
      <c r="U2446" t="s">
        <v>6494</v>
      </c>
      <c r="V2446" t="s">
        <v>1851</v>
      </c>
      <c r="W2446" t="s">
        <v>1851</v>
      </c>
      <c r="X2446" s="1">
        <v>46203.922453703701</v>
      </c>
    </row>
    <row r="2447" spans="1:24">
      <c r="A2447">
        <v>2336</v>
      </c>
      <c r="B2447" t="s">
        <v>1859</v>
      </c>
      <c r="C2447" t="s">
        <v>1860</v>
      </c>
      <c r="D2447">
        <v>3534104</v>
      </c>
      <c r="E2447" t="s">
        <v>1894</v>
      </c>
      <c r="F2447">
        <v>1</v>
      </c>
      <c r="G2447" t="s">
        <v>1114</v>
      </c>
      <c r="H2447" t="s">
        <v>1114</v>
      </c>
      <c r="I2447" t="s">
        <v>4020</v>
      </c>
      <c r="J2447">
        <v>0</v>
      </c>
      <c r="K2447" t="s">
        <v>4021</v>
      </c>
      <c r="L2447" s="1">
        <v>46203.922581018516</v>
      </c>
      <c r="M2447" s="1">
        <v>46203.922812500001</v>
      </c>
      <c r="N2447">
        <v>1978</v>
      </c>
      <c r="O2447" t="s">
        <v>1849</v>
      </c>
      <c r="P2447">
        <v>94</v>
      </c>
      <c r="Q2447">
        <v>9.4</v>
      </c>
      <c r="R2447" t="s">
        <v>1851</v>
      </c>
      <c r="S2447" t="s">
        <v>1851</v>
      </c>
      <c r="T2447" t="s">
        <v>1851</v>
      </c>
      <c r="U2447" t="s">
        <v>6495</v>
      </c>
      <c r="V2447" t="s">
        <v>1851</v>
      </c>
      <c r="W2447" t="s">
        <v>1851</v>
      </c>
      <c r="X2447" s="1">
        <v>46203.922812500001</v>
      </c>
    </row>
    <row r="2448" spans="1:24">
      <c r="A2448">
        <v>2337</v>
      </c>
      <c r="B2448" t="s">
        <v>1859</v>
      </c>
      <c r="C2448" t="s">
        <v>1860</v>
      </c>
      <c r="D2448">
        <v>3538105</v>
      </c>
      <c r="E2448" t="s">
        <v>1885</v>
      </c>
      <c r="F2448">
        <v>1</v>
      </c>
      <c r="G2448" t="s">
        <v>1342</v>
      </c>
      <c r="H2448" t="s">
        <v>4026</v>
      </c>
      <c r="I2448" t="s">
        <v>1887</v>
      </c>
      <c r="J2448">
        <v>1</v>
      </c>
      <c r="K2448" t="s">
        <v>1888</v>
      </c>
      <c r="L2448" s="1">
        <v>46203.922858796293</v>
      </c>
      <c r="M2448" s="1">
        <v>46203.923194444447</v>
      </c>
      <c r="N2448">
        <v>2934</v>
      </c>
      <c r="O2448" t="s">
        <v>1849</v>
      </c>
      <c r="P2448">
        <v>69</v>
      </c>
      <c r="Q2448">
        <v>6.9</v>
      </c>
      <c r="R2448" t="s">
        <v>6496</v>
      </c>
      <c r="S2448" t="s">
        <v>1851</v>
      </c>
      <c r="T2448" t="s">
        <v>1851</v>
      </c>
      <c r="U2448" t="s">
        <v>6497</v>
      </c>
      <c r="V2448" t="s">
        <v>1851</v>
      </c>
      <c r="W2448" t="s">
        <v>1851</v>
      </c>
      <c r="X2448" s="1">
        <v>46203.923194444447</v>
      </c>
    </row>
    <row r="2449" spans="1:24">
      <c r="A2449">
        <v>2338</v>
      </c>
      <c r="B2449" t="s">
        <v>1859</v>
      </c>
      <c r="C2449" t="s">
        <v>1860</v>
      </c>
      <c r="D2449">
        <v>3538105</v>
      </c>
      <c r="E2449" t="s">
        <v>1894</v>
      </c>
      <c r="F2449">
        <v>1</v>
      </c>
      <c r="G2449" t="s">
        <v>1342</v>
      </c>
      <c r="H2449" t="s">
        <v>1342</v>
      </c>
      <c r="I2449" t="s">
        <v>4029</v>
      </c>
      <c r="J2449">
        <v>0</v>
      </c>
      <c r="K2449" t="s">
        <v>4030</v>
      </c>
      <c r="L2449" s="1">
        <v>46203.923344907409</v>
      </c>
      <c r="M2449" s="1">
        <v>46203.923425925925</v>
      </c>
      <c r="N2449">
        <v>662</v>
      </c>
      <c r="O2449" t="s">
        <v>1849</v>
      </c>
      <c r="P2449">
        <v>74</v>
      </c>
      <c r="Q2449">
        <v>7.4</v>
      </c>
      <c r="R2449" t="s">
        <v>1851</v>
      </c>
      <c r="S2449" t="s">
        <v>1851</v>
      </c>
      <c r="T2449" t="s">
        <v>1851</v>
      </c>
      <c r="U2449" t="s">
        <v>6498</v>
      </c>
      <c r="V2449" t="s">
        <v>1851</v>
      </c>
      <c r="W2449" t="s">
        <v>1851</v>
      </c>
      <c r="X2449" s="1">
        <v>46203.923425925925</v>
      </c>
    </row>
    <row r="2450" spans="1:24">
      <c r="A2450">
        <v>2339</v>
      </c>
      <c r="B2450" t="s">
        <v>1859</v>
      </c>
      <c r="C2450" t="s">
        <v>1860</v>
      </c>
      <c r="D2450">
        <v>3539608</v>
      </c>
      <c r="E2450" t="s">
        <v>1885</v>
      </c>
      <c r="F2450">
        <v>1</v>
      </c>
      <c r="G2450" t="s">
        <v>984</v>
      </c>
      <c r="H2450" t="s">
        <v>4032</v>
      </c>
      <c r="I2450" t="s">
        <v>1887</v>
      </c>
      <c r="J2450">
        <v>1</v>
      </c>
      <c r="K2450" t="s">
        <v>1888</v>
      </c>
      <c r="L2450" s="1">
        <v>46203.923472222225</v>
      </c>
      <c r="M2450" s="1">
        <v>46203.92359953704</v>
      </c>
      <c r="N2450">
        <v>1062</v>
      </c>
      <c r="O2450" t="s">
        <v>1849</v>
      </c>
      <c r="P2450">
        <v>92</v>
      </c>
      <c r="Q2450">
        <v>9.1999999999999993</v>
      </c>
      <c r="R2450" t="s">
        <v>6499</v>
      </c>
      <c r="S2450" t="s">
        <v>1851</v>
      </c>
      <c r="T2450" t="s">
        <v>1851</v>
      </c>
      <c r="U2450" t="s">
        <v>6500</v>
      </c>
      <c r="V2450" t="s">
        <v>1851</v>
      </c>
      <c r="W2450" t="s">
        <v>1851</v>
      </c>
      <c r="X2450" s="1">
        <v>46203.92359953704</v>
      </c>
    </row>
    <row r="2451" spans="1:24">
      <c r="A2451">
        <v>2340</v>
      </c>
      <c r="B2451" t="s">
        <v>1859</v>
      </c>
      <c r="C2451" t="s">
        <v>1860</v>
      </c>
      <c r="D2451">
        <v>3539608</v>
      </c>
      <c r="E2451" t="s">
        <v>1894</v>
      </c>
      <c r="F2451">
        <v>1</v>
      </c>
      <c r="G2451" t="s">
        <v>984</v>
      </c>
      <c r="H2451" t="s">
        <v>984</v>
      </c>
      <c r="I2451" t="s">
        <v>4035</v>
      </c>
      <c r="J2451">
        <v>0</v>
      </c>
      <c r="K2451" t="s">
        <v>4036</v>
      </c>
      <c r="L2451" s="1">
        <v>46203.923738425925</v>
      </c>
      <c r="M2451" s="1">
        <v>46203.923854166664</v>
      </c>
      <c r="N2451">
        <v>1077</v>
      </c>
      <c r="O2451" t="s">
        <v>1849</v>
      </c>
      <c r="P2451">
        <v>68</v>
      </c>
      <c r="Q2451">
        <v>6.8</v>
      </c>
      <c r="R2451" t="s">
        <v>1851</v>
      </c>
      <c r="S2451" t="s">
        <v>1851</v>
      </c>
      <c r="T2451" t="s">
        <v>1851</v>
      </c>
      <c r="U2451" t="s">
        <v>6501</v>
      </c>
      <c r="V2451" t="s">
        <v>1851</v>
      </c>
      <c r="W2451" t="s">
        <v>1851</v>
      </c>
      <c r="X2451" s="1">
        <v>46203.923854166664</v>
      </c>
    </row>
    <row r="2452" spans="1:24">
      <c r="A2452">
        <v>2341</v>
      </c>
      <c r="B2452" t="s">
        <v>1859</v>
      </c>
      <c r="C2452" t="s">
        <v>1860</v>
      </c>
      <c r="D2452">
        <v>3539707</v>
      </c>
      <c r="E2452" t="s">
        <v>1885</v>
      </c>
      <c r="F2452">
        <v>1</v>
      </c>
      <c r="G2452" t="s">
        <v>1104</v>
      </c>
      <c r="H2452" t="s">
        <v>4038</v>
      </c>
      <c r="I2452" t="s">
        <v>1887</v>
      </c>
      <c r="J2452">
        <v>1</v>
      </c>
      <c r="K2452" t="s">
        <v>1888</v>
      </c>
      <c r="L2452" s="1">
        <v>46203.923900462964</v>
      </c>
      <c r="M2452" s="1">
        <v>46203.92454861111</v>
      </c>
      <c r="N2452">
        <v>5633</v>
      </c>
      <c r="O2452" t="s">
        <v>1849</v>
      </c>
      <c r="P2452">
        <v>39</v>
      </c>
      <c r="Q2452">
        <v>3.9</v>
      </c>
      <c r="R2452" t="s">
        <v>6502</v>
      </c>
      <c r="S2452" t="s">
        <v>1851</v>
      </c>
      <c r="T2452" t="s">
        <v>1851</v>
      </c>
      <c r="U2452" t="s">
        <v>6503</v>
      </c>
      <c r="V2452" t="s">
        <v>1851</v>
      </c>
      <c r="W2452" t="s">
        <v>1851</v>
      </c>
      <c r="X2452" s="1">
        <v>46203.92454861111</v>
      </c>
    </row>
    <row r="2453" spans="1:24">
      <c r="A2453">
        <v>2342</v>
      </c>
      <c r="B2453" t="s">
        <v>1859</v>
      </c>
      <c r="C2453" t="s">
        <v>1860</v>
      </c>
      <c r="D2453">
        <v>3539707</v>
      </c>
      <c r="E2453" t="s">
        <v>1894</v>
      </c>
      <c r="F2453">
        <v>1</v>
      </c>
      <c r="G2453" t="s">
        <v>1104</v>
      </c>
      <c r="H2453" t="s">
        <v>1104</v>
      </c>
      <c r="I2453" t="s">
        <v>4041</v>
      </c>
      <c r="J2453">
        <v>0</v>
      </c>
      <c r="K2453" t="s">
        <v>4042</v>
      </c>
      <c r="L2453" s="1">
        <v>46203.924675925926</v>
      </c>
      <c r="M2453" s="1">
        <v>46203.924837962964</v>
      </c>
      <c r="N2453">
        <v>1371</v>
      </c>
      <c r="O2453" t="s">
        <v>1849</v>
      </c>
      <c r="P2453">
        <v>46</v>
      </c>
      <c r="Q2453">
        <v>4.5999999999999996</v>
      </c>
      <c r="R2453" t="s">
        <v>1851</v>
      </c>
      <c r="S2453" t="s">
        <v>1851</v>
      </c>
      <c r="T2453" t="s">
        <v>1851</v>
      </c>
      <c r="U2453" t="s">
        <v>6504</v>
      </c>
      <c r="V2453" t="s">
        <v>1851</v>
      </c>
      <c r="W2453" t="s">
        <v>1851</v>
      </c>
      <c r="X2453" s="1">
        <v>46203.924837962964</v>
      </c>
    </row>
    <row r="2454" spans="1:24">
      <c r="A2454">
        <v>2343</v>
      </c>
      <c r="B2454" t="s">
        <v>1859</v>
      </c>
      <c r="C2454" t="s">
        <v>1860</v>
      </c>
      <c r="D2454">
        <v>3539806</v>
      </c>
      <c r="E2454" t="s">
        <v>1885</v>
      </c>
      <c r="F2454">
        <v>1</v>
      </c>
      <c r="G2454" t="s">
        <v>1159</v>
      </c>
      <c r="H2454" t="s">
        <v>4045</v>
      </c>
      <c r="I2454" t="s">
        <v>1887</v>
      </c>
      <c r="J2454">
        <v>1</v>
      </c>
      <c r="K2454" t="s">
        <v>1888</v>
      </c>
      <c r="L2454" s="1">
        <v>46203.924884259257</v>
      </c>
      <c r="M2454" s="1">
        <v>46203.927048611113</v>
      </c>
      <c r="N2454">
        <v>18715</v>
      </c>
      <c r="O2454" t="s">
        <v>1854</v>
      </c>
      <c r="R2454" t="s">
        <v>6505</v>
      </c>
      <c r="S2454" t="s">
        <v>1851</v>
      </c>
      <c r="T2454" t="s">
        <v>1851</v>
      </c>
      <c r="U2454" t="s">
        <v>6506</v>
      </c>
      <c r="V2454" t="s">
        <v>1854</v>
      </c>
      <c r="W2454" t="s">
        <v>1851</v>
      </c>
      <c r="X2454" s="1">
        <v>46203.927048611113</v>
      </c>
    </row>
    <row r="2455" spans="1:24">
      <c r="A2455">
        <v>2344</v>
      </c>
      <c r="B2455" t="s">
        <v>1859</v>
      </c>
      <c r="C2455" t="s">
        <v>1860</v>
      </c>
      <c r="D2455">
        <v>3539806</v>
      </c>
      <c r="E2455" t="s">
        <v>1885</v>
      </c>
      <c r="F2455">
        <v>2</v>
      </c>
      <c r="G2455" t="s">
        <v>1159</v>
      </c>
      <c r="H2455" t="s">
        <v>4045</v>
      </c>
      <c r="I2455" t="s">
        <v>1887</v>
      </c>
      <c r="J2455">
        <v>1</v>
      </c>
      <c r="K2455" t="s">
        <v>1888</v>
      </c>
      <c r="L2455" s="1">
        <v>46203.927256944444</v>
      </c>
      <c r="M2455" s="1">
        <v>46203.927361111113</v>
      </c>
      <c r="N2455">
        <v>894</v>
      </c>
      <c r="O2455" t="s">
        <v>1849</v>
      </c>
      <c r="P2455">
        <v>92</v>
      </c>
      <c r="Q2455">
        <v>9.1999999999999993</v>
      </c>
      <c r="R2455" t="s">
        <v>6507</v>
      </c>
      <c r="S2455" t="s">
        <v>1851</v>
      </c>
      <c r="T2455" t="s">
        <v>1851</v>
      </c>
      <c r="U2455" t="s">
        <v>6506</v>
      </c>
      <c r="V2455" t="s">
        <v>1851</v>
      </c>
      <c r="W2455" t="s">
        <v>1851</v>
      </c>
      <c r="X2455" s="1">
        <v>46203.927361111113</v>
      </c>
    </row>
    <row r="2456" spans="1:24">
      <c r="A2456">
        <v>2345</v>
      </c>
      <c r="B2456" t="s">
        <v>1859</v>
      </c>
      <c r="C2456" t="s">
        <v>1860</v>
      </c>
      <c r="D2456">
        <v>3539806</v>
      </c>
      <c r="E2456" t="s">
        <v>1894</v>
      </c>
      <c r="F2456">
        <v>1</v>
      </c>
      <c r="G2456" t="s">
        <v>1159</v>
      </c>
      <c r="H2456" t="s">
        <v>4069</v>
      </c>
      <c r="I2456" t="s">
        <v>4070</v>
      </c>
      <c r="J2456">
        <v>1</v>
      </c>
      <c r="K2456" t="s">
        <v>4071</v>
      </c>
      <c r="L2456" s="1">
        <v>46203.927488425928</v>
      </c>
      <c r="M2456" s="1">
        <v>46203.927615740744</v>
      </c>
      <c r="N2456">
        <v>1134</v>
      </c>
      <c r="O2456" t="s">
        <v>1849</v>
      </c>
      <c r="P2456">
        <v>76</v>
      </c>
      <c r="Q2456">
        <v>7.6</v>
      </c>
      <c r="R2456" t="s">
        <v>1851</v>
      </c>
      <c r="S2456" t="s">
        <v>1851</v>
      </c>
      <c r="T2456" t="s">
        <v>1851</v>
      </c>
      <c r="U2456" t="s">
        <v>6508</v>
      </c>
      <c r="V2456" t="s">
        <v>1851</v>
      </c>
      <c r="W2456" t="s">
        <v>1851</v>
      </c>
      <c r="X2456" s="1">
        <v>46203.927615740744</v>
      </c>
    </row>
    <row r="2457" spans="1:24">
      <c r="A2457">
        <v>2346</v>
      </c>
      <c r="B2457" t="s">
        <v>1859</v>
      </c>
      <c r="C2457" t="s">
        <v>1860</v>
      </c>
      <c r="D2457">
        <v>3540101</v>
      </c>
      <c r="E2457" t="s">
        <v>1885</v>
      </c>
      <c r="F2457">
        <v>1</v>
      </c>
      <c r="G2457" t="s">
        <v>1139</v>
      </c>
      <c r="H2457" t="s">
        <v>4076</v>
      </c>
      <c r="I2457" t="s">
        <v>1887</v>
      </c>
      <c r="J2457">
        <v>1</v>
      </c>
      <c r="K2457" t="s">
        <v>1888</v>
      </c>
      <c r="L2457" s="1">
        <v>46203.927662037036</v>
      </c>
      <c r="M2457" s="1">
        <v>46203.928043981483</v>
      </c>
      <c r="N2457">
        <v>3362</v>
      </c>
      <c r="O2457" t="s">
        <v>1849</v>
      </c>
      <c r="P2457">
        <v>73</v>
      </c>
      <c r="Q2457">
        <v>7.3</v>
      </c>
      <c r="R2457" t="s">
        <v>6509</v>
      </c>
      <c r="S2457" t="s">
        <v>1851</v>
      </c>
      <c r="T2457" t="s">
        <v>1851</v>
      </c>
      <c r="U2457" t="s">
        <v>6510</v>
      </c>
      <c r="V2457" t="s">
        <v>1851</v>
      </c>
      <c r="W2457" t="s">
        <v>1851</v>
      </c>
      <c r="X2457" s="1">
        <v>46203.928043981483</v>
      </c>
    </row>
    <row r="2458" spans="1:24">
      <c r="A2458">
        <v>2347</v>
      </c>
      <c r="B2458" t="s">
        <v>1859</v>
      </c>
      <c r="C2458" t="s">
        <v>1860</v>
      </c>
      <c r="D2458">
        <v>3540101</v>
      </c>
      <c r="E2458" t="s">
        <v>1894</v>
      </c>
      <c r="F2458">
        <v>1</v>
      </c>
      <c r="G2458" t="s">
        <v>1139</v>
      </c>
      <c r="H2458" t="s">
        <v>1139</v>
      </c>
      <c r="I2458" t="s">
        <v>4082</v>
      </c>
      <c r="J2458">
        <v>0</v>
      </c>
      <c r="K2458" t="s">
        <v>4083</v>
      </c>
      <c r="L2458" s="1">
        <v>46203.928194444445</v>
      </c>
      <c r="M2458" s="1">
        <v>46203.92832175926</v>
      </c>
      <c r="N2458">
        <v>1054</v>
      </c>
      <c r="O2458" t="s">
        <v>1849</v>
      </c>
      <c r="P2458">
        <v>80</v>
      </c>
      <c r="Q2458">
        <v>8</v>
      </c>
      <c r="R2458" t="s">
        <v>1851</v>
      </c>
      <c r="S2458" t="s">
        <v>1851</v>
      </c>
      <c r="T2458" t="s">
        <v>1851</v>
      </c>
      <c r="U2458" t="s">
        <v>6511</v>
      </c>
      <c r="V2458" t="s">
        <v>1851</v>
      </c>
      <c r="W2458" t="s">
        <v>1851</v>
      </c>
      <c r="X2458" s="1">
        <v>46203.92832175926</v>
      </c>
    </row>
    <row r="2459" spans="1:24">
      <c r="A2459">
        <v>2348</v>
      </c>
      <c r="B2459" t="s">
        <v>1859</v>
      </c>
      <c r="C2459" t="s">
        <v>1860</v>
      </c>
      <c r="D2459">
        <v>3540853</v>
      </c>
      <c r="E2459" t="s">
        <v>1885</v>
      </c>
      <c r="F2459">
        <v>1</v>
      </c>
      <c r="G2459" t="s">
        <v>1208</v>
      </c>
      <c r="H2459" t="s">
        <v>4091</v>
      </c>
      <c r="I2459" t="s">
        <v>1887</v>
      </c>
      <c r="J2459">
        <v>1</v>
      </c>
      <c r="K2459" t="s">
        <v>1888</v>
      </c>
      <c r="L2459" s="1">
        <v>46203.928368055553</v>
      </c>
      <c r="M2459" s="1">
        <v>46203.92895833333</v>
      </c>
      <c r="N2459">
        <v>5192</v>
      </c>
      <c r="O2459" t="s">
        <v>1849</v>
      </c>
      <c r="P2459">
        <v>64</v>
      </c>
      <c r="Q2459">
        <v>6.4</v>
      </c>
      <c r="R2459" t="s">
        <v>6512</v>
      </c>
      <c r="S2459" t="s">
        <v>1851</v>
      </c>
      <c r="T2459" t="s">
        <v>1851</v>
      </c>
      <c r="U2459" t="s">
        <v>6513</v>
      </c>
      <c r="V2459" t="s">
        <v>1851</v>
      </c>
      <c r="W2459" t="s">
        <v>1851</v>
      </c>
      <c r="X2459" s="1">
        <v>46203.92895833333</v>
      </c>
    </row>
    <row r="2460" spans="1:24">
      <c r="A2460">
        <v>2349</v>
      </c>
      <c r="B2460" t="s">
        <v>1859</v>
      </c>
      <c r="C2460" t="s">
        <v>1860</v>
      </c>
      <c r="D2460">
        <v>3540853</v>
      </c>
      <c r="E2460" t="s">
        <v>1894</v>
      </c>
      <c r="F2460">
        <v>1</v>
      </c>
      <c r="G2460" t="s">
        <v>1208</v>
      </c>
      <c r="H2460" t="s">
        <v>1208</v>
      </c>
      <c r="I2460" t="s">
        <v>4097</v>
      </c>
      <c r="J2460">
        <v>0</v>
      </c>
      <c r="K2460" t="s">
        <v>4098</v>
      </c>
      <c r="L2460" s="1">
        <v>46203.929108796299</v>
      </c>
      <c r="M2460" s="1">
        <v>46203.929236111115</v>
      </c>
      <c r="N2460">
        <v>1102</v>
      </c>
      <c r="O2460" t="s">
        <v>1849</v>
      </c>
      <c r="P2460">
        <v>75</v>
      </c>
      <c r="Q2460">
        <v>7.5</v>
      </c>
      <c r="R2460" t="s">
        <v>1851</v>
      </c>
      <c r="S2460" t="s">
        <v>1851</v>
      </c>
      <c r="T2460" t="s">
        <v>1851</v>
      </c>
      <c r="U2460" t="s">
        <v>6514</v>
      </c>
      <c r="V2460" t="s">
        <v>1851</v>
      </c>
      <c r="W2460" t="s">
        <v>1851</v>
      </c>
      <c r="X2460" s="1">
        <v>46203.929236111115</v>
      </c>
    </row>
    <row r="2461" spans="1:24">
      <c r="A2461">
        <v>2350</v>
      </c>
      <c r="B2461" t="s">
        <v>1859</v>
      </c>
      <c r="C2461" t="s">
        <v>1860</v>
      </c>
      <c r="D2461">
        <v>3544103</v>
      </c>
      <c r="E2461" t="s">
        <v>1885</v>
      </c>
      <c r="F2461">
        <v>1</v>
      </c>
      <c r="G2461" t="s">
        <v>999</v>
      </c>
      <c r="H2461" t="s">
        <v>4103</v>
      </c>
      <c r="I2461" t="s">
        <v>1887</v>
      </c>
      <c r="J2461">
        <v>1</v>
      </c>
      <c r="K2461" t="s">
        <v>1888</v>
      </c>
      <c r="L2461" s="1">
        <v>46203.929282407407</v>
      </c>
      <c r="M2461" s="1">
        <v>46203.931435185186</v>
      </c>
      <c r="N2461">
        <v>18599</v>
      </c>
      <c r="O2461" t="s">
        <v>1854</v>
      </c>
      <c r="R2461" t="s">
        <v>6515</v>
      </c>
      <c r="S2461" t="s">
        <v>1851</v>
      </c>
      <c r="T2461" t="s">
        <v>1851</v>
      </c>
      <c r="U2461" t="s">
        <v>6516</v>
      </c>
      <c r="V2461" t="s">
        <v>1854</v>
      </c>
      <c r="W2461" t="s">
        <v>1851</v>
      </c>
      <c r="X2461" s="1">
        <v>46203.931435185186</v>
      </c>
    </row>
    <row r="2462" spans="1:24">
      <c r="A2462">
        <v>2351</v>
      </c>
      <c r="B2462" t="s">
        <v>1859</v>
      </c>
      <c r="C2462" t="s">
        <v>1860</v>
      </c>
      <c r="D2462">
        <v>3544103</v>
      </c>
      <c r="E2462" t="s">
        <v>1885</v>
      </c>
      <c r="F2462">
        <v>2</v>
      </c>
      <c r="G2462" t="s">
        <v>999</v>
      </c>
      <c r="H2462" t="s">
        <v>4103</v>
      </c>
      <c r="I2462" t="s">
        <v>1887</v>
      </c>
      <c r="J2462">
        <v>1</v>
      </c>
      <c r="K2462" t="s">
        <v>1888</v>
      </c>
      <c r="L2462" s="1">
        <v>46203.931620370371</v>
      </c>
      <c r="M2462" s="1">
        <v>46203.933738425927</v>
      </c>
      <c r="N2462">
        <v>18252</v>
      </c>
      <c r="O2462" t="s">
        <v>1854</v>
      </c>
      <c r="R2462" t="s">
        <v>6517</v>
      </c>
      <c r="S2462" t="s">
        <v>1851</v>
      </c>
      <c r="T2462" t="s">
        <v>1851</v>
      </c>
      <c r="U2462" t="s">
        <v>6516</v>
      </c>
      <c r="V2462" t="s">
        <v>1854</v>
      </c>
      <c r="W2462" t="s">
        <v>1851</v>
      </c>
      <c r="X2462" s="1">
        <v>46203.933738425927</v>
      </c>
    </row>
    <row r="2463" spans="1:24">
      <c r="A2463">
        <v>2352</v>
      </c>
      <c r="B2463" t="s">
        <v>1859</v>
      </c>
      <c r="C2463" t="s">
        <v>1860</v>
      </c>
      <c r="D2463">
        <v>3544103</v>
      </c>
      <c r="E2463" t="s">
        <v>1885</v>
      </c>
      <c r="F2463">
        <v>3</v>
      </c>
      <c r="G2463" t="s">
        <v>999</v>
      </c>
      <c r="H2463" t="s">
        <v>4103</v>
      </c>
      <c r="I2463" t="s">
        <v>1887</v>
      </c>
      <c r="J2463">
        <v>1</v>
      </c>
      <c r="K2463" t="s">
        <v>1888</v>
      </c>
      <c r="L2463" s="1">
        <v>46203.934108796297</v>
      </c>
      <c r="M2463" s="1">
        <v>46203.936215277776</v>
      </c>
      <c r="N2463">
        <v>18252</v>
      </c>
      <c r="O2463" t="s">
        <v>1854</v>
      </c>
      <c r="R2463" t="s">
        <v>6518</v>
      </c>
      <c r="S2463" t="s">
        <v>1851</v>
      </c>
      <c r="T2463" t="s">
        <v>1851</v>
      </c>
      <c r="U2463" t="s">
        <v>6516</v>
      </c>
      <c r="V2463" t="s">
        <v>1854</v>
      </c>
      <c r="W2463" t="s">
        <v>1851</v>
      </c>
      <c r="X2463" s="1">
        <v>46203.936215277776</v>
      </c>
    </row>
    <row r="2464" spans="1:24">
      <c r="A2464">
        <v>2353</v>
      </c>
      <c r="B2464" t="s">
        <v>1859</v>
      </c>
      <c r="C2464" t="s">
        <v>1860</v>
      </c>
      <c r="D2464">
        <v>3544103</v>
      </c>
      <c r="E2464" t="s">
        <v>1894</v>
      </c>
      <c r="F2464">
        <v>1</v>
      </c>
      <c r="G2464" t="s">
        <v>999</v>
      </c>
      <c r="H2464" t="s">
        <v>1851</v>
      </c>
      <c r="I2464" t="s">
        <v>1851</v>
      </c>
      <c r="J2464">
        <v>0</v>
      </c>
      <c r="K2464" t="s">
        <v>1851</v>
      </c>
      <c r="L2464" s="1">
        <v>46203.936342592591</v>
      </c>
      <c r="M2464" s="1">
        <v>46203.936354166668</v>
      </c>
      <c r="N2464">
        <v>12</v>
      </c>
      <c r="O2464" t="s">
        <v>1856</v>
      </c>
      <c r="R2464" t="s">
        <v>1851</v>
      </c>
      <c r="S2464" t="s">
        <v>1851</v>
      </c>
      <c r="T2464" t="s">
        <v>1851</v>
      </c>
      <c r="U2464" t="s">
        <v>6519</v>
      </c>
      <c r="V2464" t="s">
        <v>1856</v>
      </c>
      <c r="W2464" t="s">
        <v>3277</v>
      </c>
      <c r="X2464" s="1"/>
    </row>
    <row r="2465" spans="2:24">
      <c r="B2465" t="s">
        <v>3278</v>
      </c>
      <c r="C2465" t="s">
        <v>3279</v>
      </c>
      <c r="E2465" t="s">
        <v>1851</v>
      </c>
      <c r="G2465" t="s">
        <v>1851</v>
      </c>
      <c r="H2465" t="s">
        <v>1851</v>
      </c>
      <c r="I2465" t="s">
        <v>1851</v>
      </c>
      <c r="K2465" t="s">
        <v>1851</v>
      </c>
      <c r="L2465" s="1"/>
      <c r="M2465" s="1"/>
      <c r="O2465" t="s">
        <v>1851</v>
      </c>
      <c r="R2465" t="s">
        <v>1851</v>
      </c>
      <c r="S2465" t="s">
        <v>1851</v>
      </c>
      <c r="T2465" t="s">
        <v>1851</v>
      </c>
      <c r="U2465" t="s">
        <v>1851</v>
      </c>
      <c r="V2465" t="s">
        <v>1851</v>
      </c>
      <c r="W2465" t="s">
        <v>1851</v>
      </c>
      <c r="X2465" s="1"/>
    </row>
    <row r="2466" spans="2:24">
      <c r="B2466" t="s">
        <v>3280</v>
      </c>
      <c r="C2466" t="s">
        <v>3281</v>
      </c>
      <c r="E2466" t="s">
        <v>1851</v>
      </c>
      <c r="G2466" t="s">
        <v>1851</v>
      </c>
      <c r="H2466" t="s">
        <v>1851</v>
      </c>
      <c r="I2466" t="s">
        <v>1851</v>
      </c>
      <c r="K2466" t="s">
        <v>1851</v>
      </c>
      <c r="L2466" s="1"/>
      <c r="M2466" s="1"/>
      <c r="O2466" t="s">
        <v>1851</v>
      </c>
      <c r="R2466" t="s">
        <v>1851</v>
      </c>
      <c r="S2466" t="s">
        <v>1851</v>
      </c>
      <c r="T2466" t="s">
        <v>1851</v>
      </c>
      <c r="U2466" t="s">
        <v>1851</v>
      </c>
      <c r="V2466" t="s">
        <v>1851</v>
      </c>
      <c r="W2466" t="s">
        <v>1851</v>
      </c>
      <c r="X2466" s="1"/>
    </row>
    <row r="2467" spans="2:24">
      <c r="B2467" t="s">
        <v>3282</v>
      </c>
      <c r="C2467" t="s">
        <v>3283</v>
      </c>
      <c r="E2467" t="s">
        <v>1851</v>
      </c>
      <c r="G2467" t="s">
        <v>1851</v>
      </c>
      <c r="H2467" t="s">
        <v>1851</v>
      </c>
      <c r="I2467" t="s">
        <v>1851</v>
      </c>
      <c r="K2467" t="s">
        <v>1851</v>
      </c>
      <c r="L2467" s="1"/>
      <c r="M2467" s="1"/>
      <c r="O2467" t="s">
        <v>1851</v>
      </c>
      <c r="R2467" t="s">
        <v>1851</v>
      </c>
      <c r="S2467" t="s">
        <v>1851</v>
      </c>
      <c r="T2467" t="s">
        <v>1851</v>
      </c>
      <c r="U2467" t="s">
        <v>1851</v>
      </c>
      <c r="V2467" t="s">
        <v>1851</v>
      </c>
      <c r="W2467" t="s">
        <v>1851</v>
      </c>
      <c r="X2467" s="1"/>
    </row>
    <row r="2468" spans="2:24">
      <c r="B2468" t="s">
        <v>1851</v>
      </c>
      <c r="C2468" t="s">
        <v>1851</v>
      </c>
      <c r="E2468" t="s">
        <v>1851</v>
      </c>
      <c r="G2468" t="s">
        <v>1851</v>
      </c>
      <c r="H2468" t="s">
        <v>1851</v>
      </c>
      <c r="I2468" t="s">
        <v>1851</v>
      </c>
      <c r="K2468" t="s">
        <v>1851</v>
      </c>
      <c r="L2468" s="1"/>
      <c r="M2468" s="1"/>
      <c r="O2468" t="s">
        <v>1851</v>
      </c>
      <c r="R2468" t="s">
        <v>1851</v>
      </c>
      <c r="S2468" t="s">
        <v>1851</v>
      </c>
      <c r="T2468" t="s">
        <v>1851</v>
      </c>
      <c r="U2468" t="s">
        <v>1851</v>
      </c>
      <c r="V2468" t="s">
        <v>1851</v>
      </c>
      <c r="W2468" t="s">
        <v>1851</v>
      </c>
      <c r="X2468" s="1"/>
    </row>
    <row r="2469" spans="2:24">
      <c r="B2469" t="s">
        <v>3284</v>
      </c>
      <c r="C2469" t="s">
        <v>3285</v>
      </c>
      <c r="E2469" t="s">
        <v>1851</v>
      </c>
      <c r="G2469" t="s">
        <v>1851</v>
      </c>
      <c r="H2469" t="s">
        <v>1851</v>
      </c>
      <c r="I2469" t="s">
        <v>1851</v>
      </c>
      <c r="K2469" t="s">
        <v>1851</v>
      </c>
      <c r="L2469" s="1"/>
      <c r="M2469" s="1"/>
      <c r="O2469" t="s">
        <v>1851</v>
      </c>
      <c r="R2469" t="s">
        <v>1851</v>
      </c>
      <c r="S2469" t="s">
        <v>1851</v>
      </c>
      <c r="T2469" t="s">
        <v>1851</v>
      </c>
      <c r="U2469" t="s">
        <v>1851</v>
      </c>
      <c r="V2469" t="s">
        <v>1851</v>
      </c>
      <c r="W2469" t="s">
        <v>1851</v>
      </c>
      <c r="X2469" s="1"/>
    </row>
    <row r="2470" spans="2:24">
      <c r="B2470" t="s">
        <v>1851</v>
      </c>
      <c r="C2470" t="s">
        <v>1851</v>
      </c>
      <c r="E2470" t="s">
        <v>1851</v>
      </c>
      <c r="G2470" t="s">
        <v>1851</v>
      </c>
      <c r="H2470" t="s">
        <v>1851</v>
      </c>
      <c r="I2470" t="s">
        <v>1851</v>
      </c>
      <c r="K2470" t="s">
        <v>1851</v>
      </c>
      <c r="L2470" s="1"/>
      <c r="M2470" s="1"/>
      <c r="O2470" t="s">
        <v>1851</v>
      </c>
      <c r="R2470" t="s">
        <v>1851</v>
      </c>
      <c r="S2470" t="s">
        <v>1851</v>
      </c>
      <c r="T2470" t="s">
        <v>1851</v>
      </c>
      <c r="U2470" t="s">
        <v>1851</v>
      </c>
      <c r="V2470" t="s">
        <v>1851</v>
      </c>
      <c r="W2470" t="s">
        <v>1851</v>
      </c>
      <c r="X2470" s="1"/>
    </row>
    <row r="2471" spans="2:24">
      <c r="B2471" t="s">
        <v>1851</v>
      </c>
      <c r="C2471" t="s">
        <v>1851</v>
      </c>
      <c r="E2471" t="s">
        <v>1851</v>
      </c>
      <c r="G2471" t="s">
        <v>1851</v>
      </c>
      <c r="H2471" t="s">
        <v>1851</v>
      </c>
      <c r="I2471" t="s">
        <v>1851</v>
      </c>
      <c r="K2471" t="s">
        <v>1851</v>
      </c>
      <c r="L2471" s="1"/>
      <c r="M2471" s="1"/>
      <c r="O2471" t="s">
        <v>1851</v>
      </c>
      <c r="R2471" t="s">
        <v>1851</v>
      </c>
      <c r="S2471" t="s">
        <v>1851</v>
      </c>
      <c r="T2471" t="s">
        <v>1851</v>
      </c>
      <c r="U2471" t="s">
        <v>1851</v>
      </c>
      <c r="V2471" t="s">
        <v>1851</v>
      </c>
      <c r="W2471" t="s">
        <v>1851</v>
      </c>
      <c r="X2471" s="1"/>
    </row>
    <row r="2472" spans="2:24">
      <c r="B2472" t="s">
        <v>3286</v>
      </c>
      <c r="C2472" t="s">
        <v>3283</v>
      </c>
      <c r="E2472" t="s">
        <v>1851</v>
      </c>
      <c r="G2472" t="s">
        <v>1851</v>
      </c>
      <c r="H2472" t="s">
        <v>1851</v>
      </c>
      <c r="I2472" t="s">
        <v>1851</v>
      </c>
      <c r="K2472" t="s">
        <v>1851</v>
      </c>
      <c r="L2472" s="1"/>
      <c r="M2472" s="1"/>
      <c r="O2472" t="s">
        <v>1851</v>
      </c>
      <c r="R2472" t="s">
        <v>1851</v>
      </c>
      <c r="S2472" t="s">
        <v>1851</v>
      </c>
      <c r="T2472" t="s">
        <v>1851</v>
      </c>
      <c r="U2472" t="s">
        <v>1851</v>
      </c>
      <c r="V2472" t="s">
        <v>1851</v>
      </c>
      <c r="W2472" t="s">
        <v>1851</v>
      </c>
      <c r="X2472" s="1"/>
    </row>
    <row r="2473" spans="2:24">
      <c r="B2473" t="s">
        <v>1851</v>
      </c>
      <c r="C2473" t="s">
        <v>1851</v>
      </c>
      <c r="E2473" t="s">
        <v>1851</v>
      </c>
      <c r="G2473" t="s">
        <v>1851</v>
      </c>
      <c r="H2473" t="s">
        <v>1851</v>
      </c>
      <c r="I2473" t="s">
        <v>1851</v>
      </c>
      <c r="K2473" t="s">
        <v>1851</v>
      </c>
      <c r="L2473" s="1"/>
      <c r="M2473" s="1"/>
      <c r="O2473" t="s">
        <v>1851</v>
      </c>
      <c r="R2473" t="s">
        <v>1851</v>
      </c>
      <c r="S2473" t="s">
        <v>1851</v>
      </c>
      <c r="T2473" t="s">
        <v>1851</v>
      </c>
      <c r="U2473" t="s">
        <v>1851</v>
      </c>
      <c r="V2473" t="s">
        <v>1851</v>
      </c>
      <c r="W2473" t="s">
        <v>1851</v>
      </c>
      <c r="X2473" s="1"/>
    </row>
    <row r="2474" spans="2:24">
      <c r="B2474" t="s">
        <v>1851</v>
      </c>
      <c r="C2474" t="s">
        <v>1851</v>
      </c>
      <c r="E2474" t="s">
        <v>1851</v>
      </c>
      <c r="G2474" t="s">
        <v>1851</v>
      </c>
      <c r="H2474" t="s">
        <v>1851</v>
      </c>
      <c r="I2474" t="s">
        <v>1851</v>
      </c>
      <c r="K2474" t="s">
        <v>1851</v>
      </c>
      <c r="L2474" s="1"/>
      <c r="M2474" s="1"/>
      <c r="O2474" t="s">
        <v>1851</v>
      </c>
      <c r="R2474" t="s">
        <v>1851</v>
      </c>
      <c r="S2474" t="s">
        <v>1851</v>
      </c>
      <c r="T2474" t="s">
        <v>1851</v>
      </c>
      <c r="U2474" t="s">
        <v>1851</v>
      </c>
      <c r="V2474" t="s">
        <v>1851</v>
      </c>
      <c r="W2474" t="s">
        <v>1851</v>
      </c>
      <c r="X2474" s="1"/>
    </row>
    <row r="2475" spans="2:24">
      <c r="B2475" t="s">
        <v>3287</v>
      </c>
      <c r="C2475" t="s">
        <v>3283</v>
      </c>
      <c r="E2475" t="s">
        <v>1851</v>
      </c>
      <c r="G2475" t="s">
        <v>1851</v>
      </c>
      <c r="H2475" t="s">
        <v>1851</v>
      </c>
      <c r="I2475" t="s">
        <v>1851</v>
      </c>
      <c r="K2475" t="s">
        <v>1851</v>
      </c>
      <c r="L2475" s="1"/>
      <c r="M2475" s="1"/>
      <c r="O2475" t="s">
        <v>1851</v>
      </c>
      <c r="R2475" t="s">
        <v>1851</v>
      </c>
      <c r="S2475" t="s">
        <v>1851</v>
      </c>
      <c r="T2475" t="s">
        <v>1851</v>
      </c>
      <c r="U2475" t="s">
        <v>1851</v>
      </c>
      <c r="V2475" t="s">
        <v>1851</v>
      </c>
      <c r="W2475" t="s">
        <v>1851</v>
      </c>
      <c r="X2475" s="1"/>
    </row>
    <row r="2476" spans="2:24">
      <c r="B2476" t="s">
        <v>1851</v>
      </c>
      <c r="C2476" t="s">
        <v>1851</v>
      </c>
      <c r="E2476" t="s">
        <v>1851</v>
      </c>
      <c r="G2476" t="s">
        <v>1851</v>
      </c>
      <c r="H2476" t="s">
        <v>1851</v>
      </c>
      <c r="I2476" t="s">
        <v>1851</v>
      </c>
      <c r="K2476" t="s">
        <v>1851</v>
      </c>
      <c r="L2476" s="1"/>
      <c r="M2476" s="1"/>
      <c r="O2476" t="s">
        <v>1851</v>
      </c>
      <c r="R2476" t="s">
        <v>1851</v>
      </c>
      <c r="S2476" t="s">
        <v>1851</v>
      </c>
      <c r="T2476" t="s">
        <v>1851</v>
      </c>
      <c r="U2476" t="s">
        <v>1851</v>
      </c>
      <c r="V2476" t="s">
        <v>1851</v>
      </c>
      <c r="W2476" t="s">
        <v>1851</v>
      </c>
      <c r="X2476" s="1"/>
    </row>
    <row r="2477" spans="2:24">
      <c r="B2477" t="s">
        <v>3288</v>
      </c>
      <c r="C2477" t="s">
        <v>3289</v>
      </c>
      <c r="E2477" t="s">
        <v>1851</v>
      </c>
      <c r="G2477" t="s">
        <v>1851</v>
      </c>
      <c r="H2477" t="s">
        <v>1851</v>
      </c>
      <c r="I2477" t="s">
        <v>1851</v>
      </c>
      <c r="K2477" t="s">
        <v>1851</v>
      </c>
      <c r="L2477" s="1"/>
      <c r="M2477" s="1"/>
      <c r="O2477" t="s">
        <v>1851</v>
      </c>
      <c r="R2477" t="s">
        <v>1851</v>
      </c>
      <c r="S2477" t="s">
        <v>1851</v>
      </c>
      <c r="T2477" t="s">
        <v>1851</v>
      </c>
      <c r="U2477" t="s">
        <v>1851</v>
      </c>
      <c r="V2477" t="s">
        <v>1851</v>
      </c>
      <c r="W2477" t="s">
        <v>1851</v>
      </c>
      <c r="X2477" s="1"/>
    </row>
    <row r="2478" spans="2:24">
      <c r="B2478" t="s">
        <v>1851</v>
      </c>
      <c r="C2478" t="s">
        <v>1851</v>
      </c>
      <c r="E2478" t="s">
        <v>1851</v>
      </c>
      <c r="G2478" t="s">
        <v>1851</v>
      </c>
      <c r="H2478" t="s">
        <v>1851</v>
      </c>
      <c r="I2478" t="s">
        <v>1851</v>
      </c>
      <c r="K2478" t="s">
        <v>1851</v>
      </c>
      <c r="L2478" s="1"/>
      <c r="M2478" s="1"/>
      <c r="O2478" t="s">
        <v>1851</v>
      </c>
      <c r="R2478" t="s">
        <v>1851</v>
      </c>
      <c r="S2478" t="s">
        <v>1851</v>
      </c>
      <c r="T2478" t="s">
        <v>1851</v>
      </c>
      <c r="U2478" t="s">
        <v>1851</v>
      </c>
      <c r="V2478" t="s">
        <v>1851</v>
      </c>
      <c r="W2478" t="s">
        <v>1851</v>
      </c>
      <c r="X2478" s="1"/>
    </row>
    <row r="2479" spans="2:24">
      <c r="B2479" t="s">
        <v>1851</v>
      </c>
      <c r="C2479" t="s">
        <v>1851</v>
      </c>
      <c r="E2479" t="s">
        <v>1851</v>
      </c>
      <c r="G2479" t="s">
        <v>1851</v>
      </c>
      <c r="H2479" t="s">
        <v>1851</v>
      </c>
      <c r="I2479" t="s">
        <v>1851</v>
      </c>
      <c r="K2479" t="s">
        <v>1851</v>
      </c>
      <c r="L2479" s="1"/>
      <c r="M2479" s="1"/>
      <c r="O2479" t="s">
        <v>1851</v>
      </c>
      <c r="R2479" t="s">
        <v>1851</v>
      </c>
      <c r="S2479" t="s">
        <v>1851</v>
      </c>
      <c r="T2479" t="s">
        <v>1851</v>
      </c>
      <c r="U2479" t="s">
        <v>1851</v>
      </c>
      <c r="V2479" t="s">
        <v>1851</v>
      </c>
      <c r="W2479" t="s">
        <v>1851</v>
      </c>
      <c r="X2479" s="1"/>
    </row>
    <row r="2480" spans="2:24">
      <c r="B2480" t="s">
        <v>3290</v>
      </c>
      <c r="C2480" t="s">
        <v>3291</v>
      </c>
      <c r="E2480" t="s">
        <v>1851</v>
      </c>
      <c r="G2480" t="s">
        <v>1851</v>
      </c>
      <c r="H2480" t="s">
        <v>1851</v>
      </c>
      <c r="I2480" t="s">
        <v>1851</v>
      </c>
      <c r="K2480" t="s">
        <v>1851</v>
      </c>
      <c r="L2480" s="1"/>
      <c r="M2480" s="1"/>
      <c r="O2480" t="s">
        <v>1851</v>
      </c>
      <c r="R2480" t="s">
        <v>1851</v>
      </c>
      <c r="S2480" t="s">
        <v>1851</v>
      </c>
      <c r="T2480" t="s">
        <v>1851</v>
      </c>
      <c r="U2480" t="s">
        <v>1851</v>
      </c>
      <c r="V2480" t="s">
        <v>1851</v>
      </c>
      <c r="W2480" t="s">
        <v>1851</v>
      </c>
      <c r="X2480" s="1"/>
    </row>
    <row r="2481" spans="1:24">
      <c r="B2481" t="s">
        <v>3292</v>
      </c>
      <c r="C2481" t="s">
        <v>1851</v>
      </c>
      <c r="E2481" t="s">
        <v>1851</v>
      </c>
      <c r="G2481" t="s">
        <v>1851</v>
      </c>
      <c r="H2481" t="s">
        <v>1851</v>
      </c>
      <c r="I2481" t="s">
        <v>1851</v>
      </c>
      <c r="K2481" t="s">
        <v>1851</v>
      </c>
      <c r="L2481" s="1"/>
      <c r="M2481" s="1"/>
      <c r="O2481" t="s">
        <v>1851</v>
      </c>
      <c r="R2481" t="s">
        <v>1851</v>
      </c>
      <c r="S2481" t="s">
        <v>1851</v>
      </c>
      <c r="T2481" t="s">
        <v>1851</v>
      </c>
      <c r="U2481" t="s">
        <v>1851</v>
      </c>
      <c r="V2481" t="s">
        <v>1851</v>
      </c>
      <c r="W2481" t="s">
        <v>1851</v>
      </c>
      <c r="X2481" s="1"/>
    </row>
    <row r="2482" spans="1:24">
      <c r="B2482" t="s">
        <v>1851</v>
      </c>
      <c r="C2482" t="s">
        <v>1851</v>
      </c>
      <c r="E2482" t="s">
        <v>1851</v>
      </c>
      <c r="G2482" t="s">
        <v>1851</v>
      </c>
      <c r="H2482" t="s">
        <v>1851</v>
      </c>
      <c r="I2482" t="s">
        <v>1851</v>
      </c>
      <c r="K2482" t="s">
        <v>1851</v>
      </c>
      <c r="L2482" s="1"/>
      <c r="M2482" s="1"/>
      <c r="O2482" t="s">
        <v>1851</v>
      </c>
      <c r="R2482" t="s">
        <v>1851</v>
      </c>
      <c r="S2482" t="s">
        <v>1851</v>
      </c>
      <c r="T2482" t="s">
        <v>1851</v>
      </c>
      <c r="U2482" t="s">
        <v>1851</v>
      </c>
      <c r="V2482" t="s">
        <v>1851</v>
      </c>
      <c r="W2482" t="s">
        <v>1851</v>
      </c>
      <c r="X2482" s="1"/>
    </row>
    <row r="2483" spans="1:24">
      <c r="B2483" t="s">
        <v>1851</v>
      </c>
      <c r="C2483" t="s">
        <v>1851</v>
      </c>
      <c r="E2483" t="s">
        <v>1851</v>
      </c>
      <c r="G2483" t="s">
        <v>1851</v>
      </c>
      <c r="H2483" t="s">
        <v>1851</v>
      </c>
      <c r="I2483" t="s">
        <v>1851</v>
      </c>
      <c r="K2483" t="s">
        <v>1851</v>
      </c>
      <c r="L2483" s="1"/>
      <c r="M2483" s="1"/>
      <c r="O2483" t="s">
        <v>1851</v>
      </c>
      <c r="R2483" t="s">
        <v>1851</v>
      </c>
      <c r="S2483" t="s">
        <v>1851</v>
      </c>
      <c r="T2483" t="s">
        <v>1851</v>
      </c>
      <c r="U2483" t="s">
        <v>1851</v>
      </c>
      <c r="V2483" t="s">
        <v>1851</v>
      </c>
      <c r="W2483" t="s">
        <v>1851</v>
      </c>
      <c r="X2483" s="1"/>
    </row>
    <row r="2484" spans="1:24">
      <c r="B2484" t="s">
        <v>3293</v>
      </c>
      <c r="C2484" t="s">
        <v>1851</v>
      </c>
      <c r="E2484" t="s">
        <v>1851</v>
      </c>
      <c r="G2484" t="s">
        <v>1851</v>
      </c>
      <c r="H2484" t="s">
        <v>1851</v>
      </c>
      <c r="I2484" t="s">
        <v>1851</v>
      </c>
      <c r="K2484" t="s">
        <v>1851</v>
      </c>
      <c r="L2484" s="1"/>
      <c r="M2484" s="1"/>
      <c r="O2484" t="s">
        <v>1851</v>
      </c>
      <c r="R2484" t="s">
        <v>1851</v>
      </c>
      <c r="S2484" t="s">
        <v>1851</v>
      </c>
      <c r="T2484" t="s">
        <v>1851</v>
      </c>
      <c r="U2484" t="s">
        <v>1851</v>
      </c>
      <c r="V2484" t="s">
        <v>1851</v>
      </c>
      <c r="W2484" t="s">
        <v>1851</v>
      </c>
      <c r="X2484" s="1"/>
    </row>
    <row r="2485" spans="1:24">
      <c r="B2485" t="s">
        <v>1851</v>
      </c>
      <c r="C2485" t="s">
        <v>1851</v>
      </c>
      <c r="E2485" t="s">
        <v>1851</v>
      </c>
      <c r="G2485" t="s">
        <v>1851</v>
      </c>
      <c r="H2485" t="s">
        <v>1851</v>
      </c>
      <c r="I2485" t="s">
        <v>1851</v>
      </c>
      <c r="K2485" t="s">
        <v>1851</v>
      </c>
      <c r="L2485" s="1"/>
      <c r="M2485" s="1"/>
      <c r="O2485" t="s">
        <v>1851</v>
      </c>
      <c r="R2485" t="s">
        <v>1851</v>
      </c>
      <c r="S2485" t="s">
        <v>1851</v>
      </c>
      <c r="T2485" t="s">
        <v>1851</v>
      </c>
      <c r="U2485" t="s">
        <v>1851</v>
      </c>
      <c r="V2485" t="s">
        <v>1851</v>
      </c>
      <c r="W2485" t="s">
        <v>1851</v>
      </c>
      <c r="X2485" s="1"/>
    </row>
    <row r="2486" spans="1:24">
      <c r="B2486" t="s">
        <v>1851</v>
      </c>
      <c r="C2486" t="s">
        <v>1851</v>
      </c>
      <c r="E2486" t="s">
        <v>1851</v>
      </c>
      <c r="G2486" t="s">
        <v>1851</v>
      </c>
      <c r="H2486" t="s">
        <v>1851</v>
      </c>
      <c r="I2486" t="s">
        <v>1851</v>
      </c>
      <c r="K2486" t="s">
        <v>1851</v>
      </c>
      <c r="L2486" s="1"/>
      <c r="M2486" s="1"/>
      <c r="O2486" t="s">
        <v>1851</v>
      </c>
      <c r="R2486" t="s">
        <v>1851</v>
      </c>
      <c r="S2486" t="s">
        <v>1851</v>
      </c>
      <c r="T2486" t="s">
        <v>1851</v>
      </c>
      <c r="U2486" t="s">
        <v>1851</v>
      </c>
      <c r="V2486" t="s">
        <v>1851</v>
      </c>
      <c r="W2486" t="s">
        <v>1851</v>
      </c>
      <c r="X2486" s="1"/>
    </row>
    <row r="2487" spans="1:24">
      <c r="A2487">
        <v>2354</v>
      </c>
      <c r="B2487" t="s">
        <v>1859</v>
      </c>
      <c r="C2487" t="s">
        <v>1860</v>
      </c>
      <c r="D2487">
        <v>3544103</v>
      </c>
      <c r="E2487" t="s">
        <v>1894</v>
      </c>
      <c r="F2487">
        <v>2</v>
      </c>
      <c r="G2487" t="s">
        <v>999</v>
      </c>
      <c r="H2487" t="s">
        <v>1851</v>
      </c>
      <c r="I2487" t="s">
        <v>1851</v>
      </c>
      <c r="J2487">
        <v>0</v>
      </c>
      <c r="K2487" t="s">
        <v>1851</v>
      </c>
      <c r="L2487" s="1">
        <v>46203.936516203707</v>
      </c>
      <c r="M2487" s="1">
        <v>46203.936516203707</v>
      </c>
      <c r="N2487">
        <v>6</v>
      </c>
      <c r="O2487" t="s">
        <v>1856</v>
      </c>
      <c r="R2487" t="s">
        <v>1851</v>
      </c>
      <c r="S2487" t="s">
        <v>1851</v>
      </c>
      <c r="T2487" t="s">
        <v>1851</v>
      </c>
      <c r="U2487" t="s">
        <v>6520</v>
      </c>
      <c r="V2487" t="s">
        <v>1856</v>
      </c>
      <c r="W2487" t="s">
        <v>3277</v>
      </c>
      <c r="X2487" s="1"/>
    </row>
    <row r="2488" spans="1:24">
      <c r="B2488" t="s">
        <v>3278</v>
      </c>
      <c r="C2488" t="s">
        <v>3279</v>
      </c>
      <c r="E2488" t="s">
        <v>1851</v>
      </c>
      <c r="G2488" t="s">
        <v>1851</v>
      </c>
      <c r="H2488" t="s">
        <v>1851</v>
      </c>
      <c r="I2488" t="s">
        <v>1851</v>
      </c>
      <c r="K2488" t="s">
        <v>1851</v>
      </c>
      <c r="L2488" s="1"/>
      <c r="M2488" s="1"/>
      <c r="O2488" t="s">
        <v>1851</v>
      </c>
      <c r="R2488" t="s">
        <v>1851</v>
      </c>
      <c r="S2488" t="s">
        <v>1851</v>
      </c>
      <c r="T2488" t="s">
        <v>1851</v>
      </c>
      <c r="U2488" t="s">
        <v>1851</v>
      </c>
      <c r="V2488" t="s">
        <v>1851</v>
      </c>
      <c r="W2488" t="s">
        <v>1851</v>
      </c>
      <c r="X2488" s="1"/>
    </row>
    <row r="2489" spans="1:24">
      <c r="B2489" t="s">
        <v>3280</v>
      </c>
      <c r="C2489" t="s">
        <v>3281</v>
      </c>
      <c r="E2489" t="s">
        <v>1851</v>
      </c>
      <c r="G2489" t="s">
        <v>1851</v>
      </c>
      <c r="H2489" t="s">
        <v>1851</v>
      </c>
      <c r="I2489" t="s">
        <v>1851</v>
      </c>
      <c r="K2489" t="s">
        <v>1851</v>
      </c>
      <c r="L2489" s="1"/>
      <c r="M2489" s="1"/>
      <c r="O2489" t="s">
        <v>1851</v>
      </c>
      <c r="R2489" t="s">
        <v>1851</v>
      </c>
      <c r="S2489" t="s">
        <v>1851</v>
      </c>
      <c r="T2489" t="s">
        <v>1851</v>
      </c>
      <c r="U2489" t="s">
        <v>1851</v>
      </c>
      <c r="V2489" t="s">
        <v>1851</v>
      </c>
      <c r="W2489" t="s">
        <v>1851</v>
      </c>
      <c r="X2489" s="1"/>
    </row>
    <row r="2490" spans="1:24">
      <c r="B2490" t="s">
        <v>3282</v>
      </c>
      <c r="C2490" t="s">
        <v>3283</v>
      </c>
      <c r="E2490" t="s">
        <v>1851</v>
      </c>
      <c r="G2490" t="s">
        <v>1851</v>
      </c>
      <c r="H2490" t="s">
        <v>1851</v>
      </c>
      <c r="I2490" t="s">
        <v>1851</v>
      </c>
      <c r="K2490" t="s">
        <v>1851</v>
      </c>
      <c r="L2490" s="1"/>
      <c r="M2490" s="1"/>
      <c r="O2490" t="s">
        <v>1851</v>
      </c>
      <c r="R2490" t="s">
        <v>1851</v>
      </c>
      <c r="S2490" t="s">
        <v>1851</v>
      </c>
      <c r="T2490" t="s">
        <v>1851</v>
      </c>
      <c r="U2490" t="s">
        <v>1851</v>
      </c>
      <c r="V2490" t="s">
        <v>1851</v>
      </c>
      <c r="W2490" t="s">
        <v>1851</v>
      </c>
      <c r="X2490" s="1"/>
    </row>
    <row r="2491" spans="1:24">
      <c r="B2491" t="s">
        <v>1851</v>
      </c>
      <c r="C2491" t="s">
        <v>1851</v>
      </c>
      <c r="E2491" t="s">
        <v>1851</v>
      </c>
      <c r="G2491" t="s">
        <v>1851</v>
      </c>
      <c r="H2491" t="s">
        <v>1851</v>
      </c>
      <c r="I2491" t="s">
        <v>1851</v>
      </c>
      <c r="K2491" t="s">
        <v>1851</v>
      </c>
      <c r="L2491" s="1"/>
      <c r="M2491" s="1"/>
      <c r="O2491" t="s">
        <v>1851</v>
      </c>
      <c r="R2491" t="s">
        <v>1851</v>
      </c>
      <c r="S2491" t="s">
        <v>1851</v>
      </c>
      <c r="T2491" t="s">
        <v>1851</v>
      </c>
      <c r="U2491" t="s">
        <v>1851</v>
      </c>
      <c r="V2491" t="s">
        <v>1851</v>
      </c>
      <c r="W2491" t="s">
        <v>1851</v>
      </c>
      <c r="X2491" s="1"/>
    </row>
    <row r="2492" spans="1:24">
      <c r="B2492" t="s">
        <v>3284</v>
      </c>
      <c r="C2492" t="s">
        <v>3285</v>
      </c>
      <c r="E2492" t="s">
        <v>1851</v>
      </c>
      <c r="G2492" t="s">
        <v>1851</v>
      </c>
      <c r="H2492" t="s">
        <v>1851</v>
      </c>
      <c r="I2492" t="s">
        <v>1851</v>
      </c>
      <c r="K2492" t="s">
        <v>1851</v>
      </c>
      <c r="L2492" s="1"/>
      <c r="M2492" s="1"/>
      <c r="O2492" t="s">
        <v>1851</v>
      </c>
      <c r="R2492" t="s">
        <v>1851</v>
      </c>
      <c r="S2492" t="s">
        <v>1851</v>
      </c>
      <c r="T2492" t="s">
        <v>1851</v>
      </c>
      <c r="U2492" t="s">
        <v>1851</v>
      </c>
      <c r="V2492" t="s">
        <v>1851</v>
      </c>
      <c r="W2492" t="s">
        <v>1851</v>
      </c>
      <c r="X2492" s="1"/>
    </row>
    <row r="2493" spans="1:24">
      <c r="B2493" t="s">
        <v>1851</v>
      </c>
      <c r="C2493" t="s">
        <v>1851</v>
      </c>
      <c r="E2493" t="s">
        <v>1851</v>
      </c>
      <c r="G2493" t="s">
        <v>1851</v>
      </c>
      <c r="H2493" t="s">
        <v>1851</v>
      </c>
      <c r="I2493" t="s">
        <v>1851</v>
      </c>
      <c r="K2493" t="s">
        <v>1851</v>
      </c>
      <c r="L2493" s="1"/>
      <c r="M2493" s="1"/>
      <c r="O2493" t="s">
        <v>1851</v>
      </c>
      <c r="R2493" t="s">
        <v>1851</v>
      </c>
      <c r="S2493" t="s">
        <v>1851</v>
      </c>
      <c r="T2493" t="s">
        <v>1851</v>
      </c>
      <c r="U2493" t="s">
        <v>1851</v>
      </c>
      <c r="V2493" t="s">
        <v>1851</v>
      </c>
      <c r="W2493" t="s">
        <v>1851</v>
      </c>
      <c r="X2493" s="1"/>
    </row>
    <row r="2494" spans="1:24">
      <c r="B2494" t="s">
        <v>1851</v>
      </c>
      <c r="C2494" t="s">
        <v>1851</v>
      </c>
      <c r="E2494" t="s">
        <v>1851</v>
      </c>
      <c r="G2494" t="s">
        <v>1851</v>
      </c>
      <c r="H2494" t="s">
        <v>1851</v>
      </c>
      <c r="I2494" t="s">
        <v>1851</v>
      </c>
      <c r="K2494" t="s">
        <v>1851</v>
      </c>
      <c r="L2494" s="1"/>
      <c r="M2494" s="1"/>
      <c r="O2494" t="s">
        <v>1851</v>
      </c>
      <c r="R2494" t="s">
        <v>1851</v>
      </c>
      <c r="S2494" t="s">
        <v>1851</v>
      </c>
      <c r="T2494" t="s">
        <v>1851</v>
      </c>
      <c r="U2494" t="s">
        <v>1851</v>
      </c>
      <c r="V2494" t="s">
        <v>1851</v>
      </c>
      <c r="W2494" t="s">
        <v>1851</v>
      </c>
      <c r="X2494" s="1"/>
    </row>
    <row r="2495" spans="1:24">
      <c r="B2495" t="s">
        <v>3286</v>
      </c>
      <c r="C2495" t="s">
        <v>3283</v>
      </c>
      <c r="E2495" t="s">
        <v>1851</v>
      </c>
      <c r="G2495" t="s">
        <v>1851</v>
      </c>
      <c r="H2495" t="s">
        <v>1851</v>
      </c>
      <c r="I2495" t="s">
        <v>1851</v>
      </c>
      <c r="K2495" t="s">
        <v>1851</v>
      </c>
      <c r="L2495" s="1"/>
      <c r="M2495" s="1"/>
      <c r="O2495" t="s">
        <v>1851</v>
      </c>
      <c r="R2495" t="s">
        <v>1851</v>
      </c>
      <c r="S2495" t="s">
        <v>1851</v>
      </c>
      <c r="T2495" t="s">
        <v>1851</v>
      </c>
      <c r="U2495" t="s">
        <v>1851</v>
      </c>
      <c r="V2495" t="s">
        <v>1851</v>
      </c>
      <c r="W2495" t="s">
        <v>1851</v>
      </c>
      <c r="X2495" s="1"/>
    </row>
    <row r="2496" spans="1:24">
      <c r="B2496" t="s">
        <v>1851</v>
      </c>
      <c r="C2496" t="s">
        <v>1851</v>
      </c>
      <c r="E2496" t="s">
        <v>1851</v>
      </c>
      <c r="G2496" t="s">
        <v>1851</v>
      </c>
      <c r="H2496" t="s">
        <v>1851</v>
      </c>
      <c r="I2496" t="s">
        <v>1851</v>
      </c>
      <c r="K2496" t="s">
        <v>1851</v>
      </c>
      <c r="L2496" s="1"/>
      <c r="M2496" s="1"/>
      <c r="O2496" t="s">
        <v>1851</v>
      </c>
      <c r="R2496" t="s">
        <v>1851</v>
      </c>
      <c r="S2496" t="s">
        <v>1851</v>
      </c>
      <c r="T2496" t="s">
        <v>1851</v>
      </c>
      <c r="U2496" t="s">
        <v>1851</v>
      </c>
      <c r="V2496" t="s">
        <v>1851</v>
      </c>
      <c r="W2496" t="s">
        <v>1851</v>
      </c>
      <c r="X2496" s="1"/>
    </row>
    <row r="2497" spans="1:24">
      <c r="B2497" t="s">
        <v>1851</v>
      </c>
      <c r="C2497" t="s">
        <v>1851</v>
      </c>
      <c r="E2497" t="s">
        <v>1851</v>
      </c>
      <c r="G2497" t="s">
        <v>1851</v>
      </c>
      <c r="H2497" t="s">
        <v>1851</v>
      </c>
      <c r="I2497" t="s">
        <v>1851</v>
      </c>
      <c r="K2497" t="s">
        <v>1851</v>
      </c>
      <c r="L2497" s="1"/>
      <c r="M2497" s="1"/>
      <c r="O2497" t="s">
        <v>1851</v>
      </c>
      <c r="R2497" t="s">
        <v>1851</v>
      </c>
      <c r="S2497" t="s">
        <v>1851</v>
      </c>
      <c r="T2497" t="s">
        <v>1851</v>
      </c>
      <c r="U2497" t="s">
        <v>1851</v>
      </c>
      <c r="V2497" t="s">
        <v>1851</v>
      </c>
      <c r="W2497" t="s">
        <v>1851</v>
      </c>
      <c r="X2497" s="1"/>
    </row>
    <row r="2498" spans="1:24">
      <c r="B2498" t="s">
        <v>3287</v>
      </c>
      <c r="C2498" t="s">
        <v>3283</v>
      </c>
      <c r="E2498" t="s">
        <v>1851</v>
      </c>
      <c r="G2498" t="s">
        <v>1851</v>
      </c>
      <c r="H2498" t="s">
        <v>1851</v>
      </c>
      <c r="I2498" t="s">
        <v>1851</v>
      </c>
      <c r="K2498" t="s">
        <v>1851</v>
      </c>
      <c r="L2498" s="1"/>
      <c r="M2498" s="1"/>
      <c r="O2498" t="s">
        <v>1851</v>
      </c>
      <c r="R2498" t="s">
        <v>1851</v>
      </c>
      <c r="S2498" t="s">
        <v>1851</v>
      </c>
      <c r="T2498" t="s">
        <v>1851</v>
      </c>
      <c r="U2498" t="s">
        <v>1851</v>
      </c>
      <c r="V2498" t="s">
        <v>1851</v>
      </c>
      <c r="W2498" t="s">
        <v>1851</v>
      </c>
      <c r="X2498" s="1"/>
    </row>
    <row r="2499" spans="1:24">
      <c r="B2499" t="s">
        <v>1851</v>
      </c>
      <c r="C2499" t="s">
        <v>1851</v>
      </c>
      <c r="E2499" t="s">
        <v>1851</v>
      </c>
      <c r="G2499" t="s">
        <v>1851</v>
      </c>
      <c r="H2499" t="s">
        <v>1851</v>
      </c>
      <c r="I2499" t="s">
        <v>1851</v>
      </c>
      <c r="K2499" t="s">
        <v>1851</v>
      </c>
      <c r="L2499" s="1"/>
      <c r="M2499" s="1"/>
      <c r="O2499" t="s">
        <v>1851</v>
      </c>
      <c r="R2499" t="s">
        <v>1851</v>
      </c>
      <c r="S2499" t="s">
        <v>1851</v>
      </c>
      <c r="T2499" t="s">
        <v>1851</v>
      </c>
      <c r="U2499" t="s">
        <v>1851</v>
      </c>
      <c r="V2499" t="s">
        <v>1851</v>
      </c>
      <c r="W2499" t="s">
        <v>1851</v>
      </c>
      <c r="X2499" s="1"/>
    </row>
    <row r="2500" spans="1:24">
      <c r="B2500" t="s">
        <v>3288</v>
      </c>
      <c r="C2500" t="s">
        <v>3289</v>
      </c>
      <c r="E2500" t="s">
        <v>1851</v>
      </c>
      <c r="G2500" t="s">
        <v>1851</v>
      </c>
      <c r="H2500" t="s">
        <v>1851</v>
      </c>
      <c r="I2500" t="s">
        <v>1851</v>
      </c>
      <c r="K2500" t="s">
        <v>1851</v>
      </c>
      <c r="L2500" s="1"/>
      <c r="M2500" s="1"/>
      <c r="O2500" t="s">
        <v>1851</v>
      </c>
      <c r="R2500" t="s">
        <v>1851</v>
      </c>
      <c r="S2500" t="s">
        <v>1851</v>
      </c>
      <c r="T2500" t="s">
        <v>1851</v>
      </c>
      <c r="U2500" t="s">
        <v>1851</v>
      </c>
      <c r="V2500" t="s">
        <v>1851</v>
      </c>
      <c r="W2500" t="s">
        <v>1851</v>
      </c>
      <c r="X2500" s="1"/>
    </row>
    <row r="2501" spans="1:24">
      <c r="B2501" t="s">
        <v>1851</v>
      </c>
      <c r="C2501" t="s">
        <v>1851</v>
      </c>
      <c r="E2501" t="s">
        <v>1851</v>
      </c>
      <c r="G2501" t="s">
        <v>1851</v>
      </c>
      <c r="H2501" t="s">
        <v>1851</v>
      </c>
      <c r="I2501" t="s">
        <v>1851</v>
      </c>
      <c r="K2501" t="s">
        <v>1851</v>
      </c>
      <c r="L2501" s="1"/>
      <c r="M2501" s="1"/>
      <c r="O2501" t="s">
        <v>1851</v>
      </c>
      <c r="R2501" t="s">
        <v>1851</v>
      </c>
      <c r="S2501" t="s">
        <v>1851</v>
      </c>
      <c r="T2501" t="s">
        <v>1851</v>
      </c>
      <c r="U2501" t="s">
        <v>1851</v>
      </c>
      <c r="V2501" t="s">
        <v>1851</v>
      </c>
      <c r="W2501" t="s">
        <v>1851</v>
      </c>
      <c r="X2501" s="1"/>
    </row>
    <row r="2502" spans="1:24">
      <c r="B2502" t="s">
        <v>1851</v>
      </c>
      <c r="C2502" t="s">
        <v>1851</v>
      </c>
      <c r="E2502" t="s">
        <v>1851</v>
      </c>
      <c r="G2502" t="s">
        <v>1851</v>
      </c>
      <c r="H2502" t="s">
        <v>1851</v>
      </c>
      <c r="I2502" t="s">
        <v>1851</v>
      </c>
      <c r="K2502" t="s">
        <v>1851</v>
      </c>
      <c r="L2502" s="1"/>
      <c r="M2502" s="1"/>
      <c r="O2502" t="s">
        <v>1851</v>
      </c>
      <c r="R2502" t="s">
        <v>1851</v>
      </c>
      <c r="S2502" t="s">
        <v>1851</v>
      </c>
      <c r="T2502" t="s">
        <v>1851</v>
      </c>
      <c r="U2502" t="s">
        <v>1851</v>
      </c>
      <c r="V2502" t="s">
        <v>1851</v>
      </c>
      <c r="W2502" t="s">
        <v>1851</v>
      </c>
      <c r="X2502" s="1"/>
    </row>
    <row r="2503" spans="1:24">
      <c r="B2503" t="s">
        <v>3290</v>
      </c>
      <c r="C2503" t="s">
        <v>3291</v>
      </c>
      <c r="E2503" t="s">
        <v>1851</v>
      </c>
      <c r="G2503" t="s">
        <v>1851</v>
      </c>
      <c r="H2503" t="s">
        <v>1851</v>
      </c>
      <c r="I2503" t="s">
        <v>1851</v>
      </c>
      <c r="K2503" t="s">
        <v>1851</v>
      </c>
      <c r="L2503" s="1"/>
      <c r="M2503" s="1"/>
      <c r="O2503" t="s">
        <v>1851</v>
      </c>
      <c r="R2503" t="s">
        <v>1851</v>
      </c>
      <c r="S2503" t="s">
        <v>1851</v>
      </c>
      <c r="T2503" t="s">
        <v>1851</v>
      </c>
      <c r="U2503" t="s">
        <v>1851</v>
      </c>
      <c r="V2503" t="s">
        <v>1851</v>
      </c>
      <c r="W2503" t="s">
        <v>1851</v>
      </c>
      <c r="X2503" s="1"/>
    </row>
    <row r="2504" spans="1:24">
      <c r="B2504" t="s">
        <v>3292</v>
      </c>
      <c r="C2504" t="s">
        <v>1851</v>
      </c>
      <c r="E2504" t="s">
        <v>1851</v>
      </c>
      <c r="G2504" t="s">
        <v>1851</v>
      </c>
      <c r="H2504" t="s">
        <v>1851</v>
      </c>
      <c r="I2504" t="s">
        <v>1851</v>
      </c>
      <c r="K2504" t="s">
        <v>1851</v>
      </c>
      <c r="L2504" s="1"/>
      <c r="M2504" s="1"/>
      <c r="O2504" t="s">
        <v>1851</v>
      </c>
      <c r="R2504" t="s">
        <v>1851</v>
      </c>
      <c r="S2504" t="s">
        <v>1851</v>
      </c>
      <c r="T2504" t="s">
        <v>1851</v>
      </c>
      <c r="U2504" t="s">
        <v>1851</v>
      </c>
      <c r="V2504" t="s">
        <v>1851</v>
      </c>
      <c r="W2504" t="s">
        <v>1851</v>
      </c>
      <c r="X2504" s="1"/>
    </row>
    <row r="2505" spans="1:24">
      <c r="B2505" t="s">
        <v>1851</v>
      </c>
      <c r="C2505" t="s">
        <v>1851</v>
      </c>
      <c r="E2505" t="s">
        <v>1851</v>
      </c>
      <c r="G2505" t="s">
        <v>1851</v>
      </c>
      <c r="H2505" t="s">
        <v>1851</v>
      </c>
      <c r="I2505" t="s">
        <v>1851</v>
      </c>
      <c r="K2505" t="s">
        <v>1851</v>
      </c>
      <c r="L2505" s="1"/>
      <c r="M2505" s="1"/>
      <c r="O2505" t="s">
        <v>1851</v>
      </c>
      <c r="R2505" t="s">
        <v>1851</v>
      </c>
      <c r="S2505" t="s">
        <v>1851</v>
      </c>
      <c r="T2505" t="s">
        <v>1851</v>
      </c>
      <c r="U2505" t="s">
        <v>1851</v>
      </c>
      <c r="V2505" t="s">
        <v>1851</v>
      </c>
      <c r="W2505" t="s">
        <v>1851</v>
      </c>
      <c r="X2505" s="1"/>
    </row>
    <row r="2506" spans="1:24">
      <c r="B2506" t="s">
        <v>1851</v>
      </c>
      <c r="C2506" t="s">
        <v>1851</v>
      </c>
      <c r="E2506" t="s">
        <v>1851</v>
      </c>
      <c r="G2506" t="s">
        <v>1851</v>
      </c>
      <c r="H2506" t="s">
        <v>1851</v>
      </c>
      <c r="I2506" t="s">
        <v>1851</v>
      </c>
      <c r="K2506" t="s">
        <v>1851</v>
      </c>
      <c r="L2506" s="1"/>
      <c r="M2506" s="1"/>
      <c r="O2506" t="s">
        <v>1851</v>
      </c>
      <c r="R2506" t="s">
        <v>1851</v>
      </c>
      <c r="S2506" t="s">
        <v>1851</v>
      </c>
      <c r="T2506" t="s">
        <v>1851</v>
      </c>
      <c r="U2506" t="s">
        <v>1851</v>
      </c>
      <c r="V2506" t="s">
        <v>1851</v>
      </c>
      <c r="W2506" t="s">
        <v>1851</v>
      </c>
      <c r="X2506" s="1"/>
    </row>
    <row r="2507" spans="1:24">
      <c r="B2507" t="s">
        <v>3293</v>
      </c>
      <c r="C2507" t="s">
        <v>1851</v>
      </c>
      <c r="E2507" t="s">
        <v>1851</v>
      </c>
      <c r="G2507" t="s">
        <v>1851</v>
      </c>
      <c r="H2507" t="s">
        <v>1851</v>
      </c>
      <c r="I2507" t="s">
        <v>1851</v>
      </c>
      <c r="K2507" t="s">
        <v>1851</v>
      </c>
      <c r="L2507" s="1"/>
      <c r="M2507" s="1"/>
      <c r="O2507" t="s">
        <v>1851</v>
      </c>
      <c r="R2507" t="s">
        <v>1851</v>
      </c>
      <c r="S2507" t="s">
        <v>1851</v>
      </c>
      <c r="T2507" t="s">
        <v>1851</v>
      </c>
      <c r="U2507" t="s">
        <v>1851</v>
      </c>
      <c r="V2507" t="s">
        <v>1851</v>
      </c>
      <c r="W2507" t="s">
        <v>1851</v>
      </c>
      <c r="X2507" s="1"/>
    </row>
    <row r="2508" spans="1:24">
      <c r="B2508" t="s">
        <v>1851</v>
      </c>
      <c r="C2508" t="s">
        <v>1851</v>
      </c>
      <c r="E2508" t="s">
        <v>1851</v>
      </c>
      <c r="G2508" t="s">
        <v>1851</v>
      </c>
      <c r="H2508" t="s">
        <v>1851</v>
      </c>
      <c r="I2508" t="s">
        <v>1851</v>
      </c>
      <c r="K2508" t="s">
        <v>1851</v>
      </c>
      <c r="L2508" s="1"/>
      <c r="M2508" s="1"/>
      <c r="O2508" t="s">
        <v>1851</v>
      </c>
      <c r="R2508" t="s">
        <v>1851</v>
      </c>
      <c r="S2508" t="s">
        <v>1851</v>
      </c>
      <c r="T2508" t="s">
        <v>1851</v>
      </c>
      <c r="U2508" t="s">
        <v>1851</v>
      </c>
      <c r="V2508" t="s">
        <v>1851</v>
      </c>
      <c r="W2508" t="s">
        <v>1851</v>
      </c>
      <c r="X2508" s="1"/>
    </row>
    <row r="2509" spans="1:24">
      <c r="B2509" t="s">
        <v>1851</v>
      </c>
      <c r="C2509" t="s">
        <v>1851</v>
      </c>
      <c r="E2509" t="s">
        <v>1851</v>
      </c>
      <c r="G2509" t="s">
        <v>1851</v>
      </c>
      <c r="H2509" t="s">
        <v>1851</v>
      </c>
      <c r="I2509" t="s">
        <v>1851</v>
      </c>
      <c r="K2509" t="s">
        <v>1851</v>
      </c>
      <c r="L2509" s="1"/>
      <c r="M2509" s="1"/>
      <c r="O2509" t="s">
        <v>1851</v>
      </c>
      <c r="R2509" t="s">
        <v>1851</v>
      </c>
      <c r="S2509" t="s">
        <v>1851</v>
      </c>
      <c r="T2509" t="s">
        <v>1851</v>
      </c>
      <c r="U2509" t="s">
        <v>1851</v>
      </c>
      <c r="V2509" t="s">
        <v>1851</v>
      </c>
      <c r="W2509" t="s">
        <v>1851</v>
      </c>
      <c r="X2509" s="1"/>
    </row>
    <row r="2510" spans="1:24">
      <c r="A2510">
        <v>2355</v>
      </c>
      <c r="B2510" t="s">
        <v>1859</v>
      </c>
      <c r="C2510" t="s">
        <v>1860</v>
      </c>
      <c r="D2510">
        <v>3544103</v>
      </c>
      <c r="E2510" t="s">
        <v>1894</v>
      </c>
      <c r="F2510">
        <v>3</v>
      </c>
      <c r="G2510" t="s">
        <v>999</v>
      </c>
      <c r="H2510" t="s">
        <v>1851</v>
      </c>
      <c r="I2510" t="s">
        <v>1851</v>
      </c>
      <c r="J2510">
        <v>0</v>
      </c>
      <c r="K2510" t="s">
        <v>1851</v>
      </c>
      <c r="L2510" s="1">
        <v>46203.936736111114</v>
      </c>
      <c r="M2510" s="1">
        <v>46203.936736111114</v>
      </c>
      <c r="N2510">
        <v>5</v>
      </c>
      <c r="O2510" t="s">
        <v>1856</v>
      </c>
      <c r="R2510" t="s">
        <v>1851</v>
      </c>
      <c r="S2510" t="s">
        <v>1851</v>
      </c>
      <c r="T2510" t="s">
        <v>1851</v>
      </c>
      <c r="U2510" t="s">
        <v>6521</v>
      </c>
      <c r="V2510" t="s">
        <v>1856</v>
      </c>
      <c r="W2510" t="s">
        <v>3277</v>
      </c>
      <c r="X2510" s="1"/>
    </row>
    <row r="2511" spans="1:24">
      <c r="B2511" t="s">
        <v>3278</v>
      </c>
      <c r="C2511" t="s">
        <v>3279</v>
      </c>
      <c r="E2511" t="s">
        <v>1851</v>
      </c>
      <c r="G2511" t="s">
        <v>1851</v>
      </c>
      <c r="H2511" t="s">
        <v>1851</v>
      </c>
      <c r="I2511" t="s">
        <v>1851</v>
      </c>
      <c r="K2511" t="s">
        <v>1851</v>
      </c>
      <c r="L2511" s="1"/>
      <c r="M2511" s="1"/>
      <c r="O2511" t="s">
        <v>1851</v>
      </c>
      <c r="R2511" t="s">
        <v>1851</v>
      </c>
      <c r="S2511" t="s">
        <v>1851</v>
      </c>
      <c r="T2511" t="s">
        <v>1851</v>
      </c>
      <c r="U2511" t="s">
        <v>1851</v>
      </c>
      <c r="V2511" t="s">
        <v>1851</v>
      </c>
      <c r="W2511" t="s">
        <v>1851</v>
      </c>
      <c r="X2511" s="1"/>
    </row>
    <row r="2512" spans="1:24">
      <c r="B2512" t="s">
        <v>3280</v>
      </c>
      <c r="C2512" t="s">
        <v>3281</v>
      </c>
      <c r="E2512" t="s">
        <v>1851</v>
      </c>
      <c r="G2512" t="s">
        <v>1851</v>
      </c>
      <c r="H2512" t="s">
        <v>1851</v>
      </c>
      <c r="I2512" t="s">
        <v>1851</v>
      </c>
      <c r="K2512" t="s">
        <v>1851</v>
      </c>
      <c r="L2512" s="1"/>
      <c r="M2512" s="1"/>
      <c r="O2512" t="s">
        <v>1851</v>
      </c>
      <c r="R2512" t="s">
        <v>1851</v>
      </c>
      <c r="S2512" t="s">
        <v>1851</v>
      </c>
      <c r="T2512" t="s">
        <v>1851</v>
      </c>
      <c r="U2512" t="s">
        <v>1851</v>
      </c>
      <c r="V2512" t="s">
        <v>1851</v>
      </c>
      <c r="W2512" t="s">
        <v>1851</v>
      </c>
      <c r="X2512" s="1"/>
    </row>
    <row r="2513" spans="2:24">
      <c r="B2513" t="s">
        <v>3282</v>
      </c>
      <c r="C2513" t="s">
        <v>3283</v>
      </c>
      <c r="E2513" t="s">
        <v>1851</v>
      </c>
      <c r="G2513" t="s">
        <v>1851</v>
      </c>
      <c r="H2513" t="s">
        <v>1851</v>
      </c>
      <c r="I2513" t="s">
        <v>1851</v>
      </c>
      <c r="K2513" t="s">
        <v>1851</v>
      </c>
      <c r="L2513" s="1"/>
      <c r="M2513" s="1"/>
      <c r="O2513" t="s">
        <v>1851</v>
      </c>
      <c r="R2513" t="s">
        <v>1851</v>
      </c>
      <c r="S2513" t="s">
        <v>1851</v>
      </c>
      <c r="T2513" t="s">
        <v>1851</v>
      </c>
      <c r="U2513" t="s">
        <v>1851</v>
      </c>
      <c r="V2513" t="s">
        <v>1851</v>
      </c>
      <c r="W2513" t="s">
        <v>1851</v>
      </c>
      <c r="X2513" s="1"/>
    </row>
    <row r="2514" spans="2:24">
      <c r="B2514" t="s">
        <v>1851</v>
      </c>
      <c r="C2514" t="s">
        <v>1851</v>
      </c>
      <c r="E2514" t="s">
        <v>1851</v>
      </c>
      <c r="G2514" t="s">
        <v>1851</v>
      </c>
      <c r="H2514" t="s">
        <v>1851</v>
      </c>
      <c r="I2514" t="s">
        <v>1851</v>
      </c>
      <c r="K2514" t="s">
        <v>1851</v>
      </c>
      <c r="L2514" s="1"/>
      <c r="M2514" s="1"/>
      <c r="O2514" t="s">
        <v>1851</v>
      </c>
      <c r="R2514" t="s">
        <v>1851</v>
      </c>
      <c r="S2514" t="s">
        <v>1851</v>
      </c>
      <c r="T2514" t="s">
        <v>1851</v>
      </c>
      <c r="U2514" t="s">
        <v>1851</v>
      </c>
      <c r="V2514" t="s">
        <v>1851</v>
      </c>
      <c r="W2514" t="s">
        <v>1851</v>
      </c>
      <c r="X2514" s="1"/>
    </row>
    <row r="2515" spans="2:24">
      <c r="B2515" t="s">
        <v>3284</v>
      </c>
      <c r="C2515" t="s">
        <v>3285</v>
      </c>
      <c r="E2515" t="s">
        <v>1851</v>
      </c>
      <c r="G2515" t="s">
        <v>1851</v>
      </c>
      <c r="H2515" t="s">
        <v>1851</v>
      </c>
      <c r="I2515" t="s">
        <v>1851</v>
      </c>
      <c r="K2515" t="s">
        <v>1851</v>
      </c>
      <c r="L2515" s="1"/>
      <c r="M2515" s="1"/>
      <c r="O2515" t="s">
        <v>1851</v>
      </c>
      <c r="R2515" t="s">
        <v>1851</v>
      </c>
      <c r="S2515" t="s">
        <v>1851</v>
      </c>
      <c r="T2515" t="s">
        <v>1851</v>
      </c>
      <c r="U2515" t="s">
        <v>1851</v>
      </c>
      <c r="V2515" t="s">
        <v>1851</v>
      </c>
      <c r="W2515" t="s">
        <v>1851</v>
      </c>
      <c r="X2515" s="1"/>
    </row>
    <row r="2516" spans="2:24">
      <c r="B2516" t="s">
        <v>1851</v>
      </c>
      <c r="C2516" t="s">
        <v>1851</v>
      </c>
      <c r="E2516" t="s">
        <v>1851</v>
      </c>
      <c r="G2516" t="s">
        <v>1851</v>
      </c>
      <c r="H2516" t="s">
        <v>1851</v>
      </c>
      <c r="I2516" t="s">
        <v>1851</v>
      </c>
      <c r="K2516" t="s">
        <v>1851</v>
      </c>
      <c r="L2516" s="1"/>
      <c r="M2516" s="1"/>
      <c r="O2516" t="s">
        <v>1851</v>
      </c>
      <c r="R2516" t="s">
        <v>1851</v>
      </c>
      <c r="S2516" t="s">
        <v>1851</v>
      </c>
      <c r="T2516" t="s">
        <v>1851</v>
      </c>
      <c r="U2516" t="s">
        <v>1851</v>
      </c>
      <c r="V2516" t="s">
        <v>1851</v>
      </c>
      <c r="W2516" t="s">
        <v>1851</v>
      </c>
      <c r="X2516" s="1"/>
    </row>
    <row r="2517" spans="2:24">
      <c r="B2517" t="s">
        <v>1851</v>
      </c>
      <c r="C2517" t="s">
        <v>1851</v>
      </c>
      <c r="E2517" t="s">
        <v>1851</v>
      </c>
      <c r="G2517" t="s">
        <v>1851</v>
      </c>
      <c r="H2517" t="s">
        <v>1851</v>
      </c>
      <c r="I2517" t="s">
        <v>1851</v>
      </c>
      <c r="K2517" t="s">
        <v>1851</v>
      </c>
      <c r="L2517" s="1"/>
      <c r="M2517" s="1"/>
      <c r="O2517" t="s">
        <v>1851</v>
      </c>
      <c r="R2517" t="s">
        <v>1851</v>
      </c>
      <c r="S2517" t="s">
        <v>1851</v>
      </c>
      <c r="T2517" t="s">
        <v>1851</v>
      </c>
      <c r="U2517" t="s">
        <v>1851</v>
      </c>
      <c r="V2517" t="s">
        <v>1851</v>
      </c>
      <c r="W2517" t="s">
        <v>1851</v>
      </c>
      <c r="X2517" s="1"/>
    </row>
    <row r="2518" spans="2:24">
      <c r="B2518" t="s">
        <v>3286</v>
      </c>
      <c r="C2518" t="s">
        <v>3283</v>
      </c>
      <c r="E2518" t="s">
        <v>1851</v>
      </c>
      <c r="G2518" t="s">
        <v>1851</v>
      </c>
      <c r="H2518" t="s">
        <v>1851</v>
      </c>
      <c r="I2518" t="s">
        <v>1851</v>
      </c>
      <c r="K2518" t="s">
        <v>1851</v>
      </c>
      <c r="L2518" s="1"/>
      <c r="M2518" s="1"/>
      <c r="O2518" t="s">
        <v>1851</v>
      </c>
      <c r="R2518" t="s">
        <v>1851</v>
      </c>
      <c r="S2518" t="s">
        <v>1851</v>
      </c>
      <c r="T2518" t="s">
        <v>1851</v>
      </c>
      <c r="U2518" t="s">
        <v>1851</v>
      </c>
      <c r="V2518" t="s">
        <v>1851</v>
      </c>
      <c r="W2518" t="s">
        <v>1851</v>
      </c>
      <c r="X2518" s="1"/>
    </row>
    <row r="2519" spans="2:24">
      <c r="B2519" t="s">
        <v>1851</v>
      </c>
      <c r="C2519" t="s">
        <v>1851</v>
      </c>
      <c r="E2519" t="s">
        <v>1851</v>
      </c>
      <c r="G2519" t="s">
        <v>1851</v>
      </c>
      <c r="H2519" t="s">
        <v>1851</v>
      </c>
      <c r="I2519" t="s">
        <v>1851</v>
      </c>
      <c r="K2519" t="s">
        <v>1851</v>
      </c>
      <c r="L2519" s="1"/>
      <c r="M2519" s="1"/>
      <c r="O2519" t="s">
        <v>1851</v>
      </c>
      <c r="R2519" t="s">
        <v>1851</v>
      </c>
      <c r="S2519" t="s">
        <v>1851</v>
      </c>
      <c r="T2519" t="s">
        <v>1851</v>
      </c>
      <c r="U2519" t="s">
        <v>1851</v>
      </c>
      <c r="V2519" t="s">
        <v>1851</v>
      </c>
      <c r="W2519" t="s">
        <v>1851</v>
      </c>
      <c r="X2519" s="1"/>
    </row>
    <row r="2520" spans="2:24">
      <c r="B2520" t="s">
        <v>1851</v>
      </c>
      <c r="C2520" t="s">
        <v>1851</v>
      </c>
      <c r="E2520" t="s">
        <v>1851</v>
      </c>
      <c r="G2520" t="s">
        <v>1851</v>
      </c>
      <c r="H2520" t="s">
        <v>1851</v>
      </c>
      <c r="I2520" t="s">
        <v>1851</v>
      </c>
      <c r="K2520" t="s">
        <v>1851</v>
      </c>
      <c r="L2520" s="1"/>
      <c r="M2520" s="1"/>
      <c r="O2520" t="s">
        <v>1851</v>
      </c>
      <c r="R2520" t="s">
        <v>1851</v>
      </c>
      <c r="S2520" t="s">
        <v>1851</v>
      </c>
      <c r="T2520" t="s">
        <v>1851</v>
      </c>
      <c r="U2520" t="s">
        <v>1851</v>
      </c>
      <c r="V2520" t="s">
        <v>1851</v>
      </c>
      <c r="W2520" t="s">
        <v>1851</v>
      </c>
      <c r="X2520" s="1"/>
    </row>
    <row r="2521" spans="2:24">
      <c r="B2521" t="s">
        <v>3287</v>
      </c>
      <c r="C2521" t="s">
        <v>3283</v>
      </c>
      <c r="E2521" t="s">
        <v>1851</v>
      </c>
      <c r="G2521" t="s">
        <v>1851</v>
      </c>
      <c r="H2521" t="s">
        <v>1851</v>
      </c>
      <c r="I2521" t="s">
        <v>1851</v>
      </c>
      <c r="K2521" t="s">
        <v>1851</v>
      </c>
      <c r="L2521" s="1"/>
      <c r="M2521" s="1"/>
      <c r="O2521" t="s">
        <v>1851</v>
      </c>
      <c r="R2521" t="s">
        <v>1851</v>
      </c>
      <c r="S2521" t="s">
        <v>1851</v>
      </c>
      <c r="T2521" t="s">
        <v>1851</v>
      </c>
      <c r="U2521" t="s">
        <v>1851</v>
      </c>
      <c r="V2521" t="s">
        <v>1851</v>
      </c>
      <c r="W2521" t="s">
        <v>1851</v>
      </c>
      <c r="X2521" s="1"/>
    </row>
    <row r="2522" spans="2:24">
      <c r="B2522" t="s">
        <v>1851</v>
      </c>
      <c r="C2522" t="s">
        <v>1851</v>
      </c>
      <c r="E2522" t="s">
        <v>1851</v>
      </c>
      <c r="G2522" t="s">
        <v>1851</v>
      </c>
      <c r="H2522" t="s">
        <v>1851</v>
      </c>
      <c r="I2522" t="s">
        <v>1851</v>
      </c>
      <c r="K2522" t="s">
        <v>1851</v>
      </c>
      <c r="L2522" s="1"/>
      <c r="M2522" s="1"/>
      <c r="O2522" t="s">
        <v>1851</v>
      </c>
      <c r="R2522" t="s">
        <v>1851</v>
      </c>
      <c r="S2522" t="s">
        <v>1851</v>
      </c>
      <c r="T2522" t="s">
        <v>1851</v>
      </c>
      <c r="U2522" t="s">
        <v>1851</v>
      </c>
      <c r="V2522" t="s">
        <v>1851</v>
      </c>
      <c r="W2522" t="s">
        <v>1851</v>
      </c>
      <c r="X2522" s="1"/>
    </row>
    <row r="2523" spans="2:24">
      <c r="B2523" t="s">
        <v>3288</v>
      </c>
      <c r="C2523" t="s">
        <v>3289</v>
      </c>
      <c r="E2523" t="s">
        <v>1851</v>
      </c>
      <c r="G2523" t="s">
        <v>1851</v>
      </c>
      <c r="H2523" t="s">
        <v>1851</v>
      </c>
      <c r="I2523" t="s">
        <v>1851</v>
      </c>
      <c r="K2523" t="s">
        <v>1851</v>
      </c>
      <c r="L2523" s="1"/>
      <c r="M2523" s="1"/>
      <c r="O2523" t="s">
        <v>1851</v>
      </c>
      <c r="R2523" t="s">
        <v>1851</v>
      </c>
      <c r="S2523" t="s">
        <v>1851</v>
      </c>
      <c r="T2523" t="s">
        <v>1851</v>
      </c>
      <c r="U2523" t="s">
        <v>1851</v>
      </c>
      <c r="V2523" t="s">
        <v>1851</v>
      </c>
      <c r="W2523" t="s">
        <v>1851</v>
      </c>
      <c r="X2523" s="1"/>
    </row>
    <row r="2524" spans="2:24">
      <c r="B2524" t="s">
        <v>1851</v>
      </c>
      <c r="C2524" t="s">
        <v>1851</v>
      </c>
      <c r="E2524" t="s">
        <v>1851</v>
      </c>
      <c r="G2524" t="s">
        <v>1851</v>
      </c>
      <c r="H2524" t="s">
        <v>1851</v>
      </c>
      <c r="I2524" t="s">
        <v>1851</v>
      </c>
      <c r="K2524" t="s">
        <v>1851</v>
      </c>
      <c r="L2524" s="1"/>
      <c r="M2524" s="1"/>
      <c r="O2524" t="s">
        <v>1851</v>
      </c>
      <c r="R2524" t="s">
        <v>1851</v>
      </c>
      <c r="S2524" t="s">
        <v>1851</v>
      </c>
      <c r="T2524" t="s">
        <v>1851</v>
      </c>
      <c r="U2524" t="s">
        <v>1851</v>
      </c>
      <c r="V2524" t="s">
        <v>1851</v>
      </c>
      <c r="W2524" t="s">
        <v>1851</v>
      </c>
      <c r="X2524" s="1"/>
    </row>
    <row r="2525" spans="2:24">
      <c r="B2525" t="s">
        <v>1851</v>
      </c>
      <c r="C2525" t="s">
        <v>1851</v>
      </c>
      <c r="E2525" t="s">
        <v>1851</v>
      </c>
      <c r="G2525" t="s">
        <v>1851</v>
      </c>
      <c r="H2525" t="s">
        <v>1851</v>
      </c>
      <c r="I2525" t="s">
        <v>1851</v>
      </c>
      <c r="K2525" t="s">
        <v>1851</v>
      </c>
      <c r="L2525" s="1"/>
      <c r="M2525" s="1"/>
      <c r="O2525" t="s">
        <v>1851</v>
      </c>
      <c r="R2525" t="s">
        <v>1851</v>
      </c>
      <c r="S2525" t="s">
        <v>1851</v>
      </c>
      <c r="T2525" t="s">
        <v>1851</v>
      </c>
      <c r="U2525" t="s">
        <v>1851</v>
      </c>
      <c r="V2525" t="s">
        <v>1851</v>
      </c>
      <c r="W2525" t="s">
        <v>1851</v>
      </c>
      <c r="X2525" s="1"/>
    </row>
    <row r="2526" spans="2:24">
      <c r="B2526" t="s">
        <v>3290</v>
      </c>
      <c r="C2526" t="s">
        <v>3291</v>
      </c>
      <c r="E2526" t="s">
        <v>1851</v>
      </c>
      <c r="G2526" t="s">
        <v>1851</v>
      </c>
      <c r="H2526" t="s">
        <v>1851</v>
      </c>
      <c r="I2526" t="s">
        <v>1851</v>
      </c>
      <c r="K2526" t="s">
        <v>1851</v>
      </c>
      <c r="L2526" s="1"/>
      <c r="M2526" s="1"/>
      <c r="O2526" t="s">
        <v>1851</v>
      </c>
      <c r="R2526" t="s">
        <v>1851</v>
      </c>
      <c r="S2526" t="s">
        <v>1851</v>
      </c>
      <c r="T2526" t="s">
        <v>1851</v>
      </c>
      <c r="U2526" t="s">
        <v>1851</v>
      </c>
      <c r="V2526" t="s">
        <v>1851</v>
      </c>
      <c r="W2526" t="s">
        <v>1851</v>
      </c>
      <c r="X2526" s="1"/>
    </row>
    <row r="2527" spans="2:24">
      <c r="B2527" t="s">
        <v>3292</v>
      </c>
      <c r="C2527" t="s">
        <v>1851</v>
      </c>
      <c r="E2527" t="s">
        <v>1851</v>
      </c>
      <c r="G2527" t="s">
        <v>1851</v>
      </c>
      <c r="H2527" t="s">
        <v>1851</v>
      </c>
      <c r="I2527" t="s">
        <v>1851</v>
      </c>
      <c r="K2527" t="s">
        <v>1851</v>
      </c>
      <c r="L2527" s="1"/>
      <c r="M2527" s="1"/>
      <c r="O2527" t="s">
        <v>1851</v>
      </c>
      <c r="R2527" t="s">
        <v>1851</v>
      </c>
      <c r="S2527" t="s">
        <v>1851</v>
      </c>
      <c r="T2527" t="s">
        <v>1851</v>
      </c>
      <c r="U2527" t="s">
        <v>1851</v>
      </c>
      <c r="V2527" t="s">
        <v>1851</v>
      </c>
      <c r="W2527" t="s">
        <v>1851</v>
      </c>
      <c r="X2527" s="1"/>
    </row>
    <row r="2528" spans="2:24">
      <c r="B2528" t="s">
        <v>1851</v>
      </c>
      <c r="C2528" t="s">
        <v>1851</v>
      </c>
      <c r="E2528" t="s">
        <v>1851</v>
      </c>
      <c r="G2528" t="s">
        <v>1851</v>
      </c>
      <c r="H2528" t="s">
        <v>1851</v>
      </c>
      <c r="I2528" t="s">
        <v>1851</v>
      </c>
      <c r="K2528" t="s">
        <v>1851</v>
      </c>
      <c r="L2528" s="1"/>
      <c r="M2528" s="1"/>
      <c r="O2528" t="s">
        <v>1851</v>
      </c>
      <c r="R2528" t="s">
        <v>1851</v>
      </c>
      <c r="S2528" t="s">
        <v>1851</v>
      </c>
      <c r="T2528" t="s">
        <v>1851</v>
      </c>
      <c r="U2528" t="s">
        <v>1851</v>
      </c>
      <c r="V2528" t="s">
        <v>1851</v>
      </c>
      <c r="W2528" t="s">
        <v>1851</v>
      </c>
      <c r="X2528" s="1"/>
    </row>
    <row r="2529" spans="1:24">
      <c r="B2529" t="s">
        <v>1851</v>
      </c>
      <c r="C2529" t="s">
        <v>1851</v>
      </c>
      <c r="E2529" t="s">
        <v>1851</v>
      </c>
      <c r="G2529" t="s">
        <v>1851</v>
      </c>
      <c r="H2529" t="s">
        <v>1851</v>
      </c>
      <c r="I2529" t="s">
        <v>1851</v>
      </c>
      <c r="K2529" t="s">
        <v>1851</v>
      </c>
      <c r="L2529" s="1"/>
      <c r="M2529" s="1"/>
      <c r="O2529" t="s">
        <v>1851</v>
      </c>
      <c r="R2529" t="s">
        <v>1851</v>
      </c>
      <c r="S2529" t="s">
        <v>1851</v>
      </c>
      <c r="T2529" t="s">
        <v>1851</v>
      </c>
      <c r="U2529" t="s">
        <v>1851</v>
      </c>
      <c r="V2529" t="s">
        <v>1851</v>
      </c>
      <c r="W2529" t="s">
        <v>1851</v>
      </c>
      <c r="X2529" s="1"/>
    </row>
    <row r="2530" spans="1:24">
      <c r="B2530" t="s">
        <v>3293</v>
      </c>
      <c r="C2530" t="s">
        <v>1851</v>
      </c>
      <c r="E2530" t="s">
        <v>1851</v>
      </c>
      <c r="G2530" t="s">
        <v>1851</v>
      </c>
      <c r="H2530" t="s">
        <v>1851</v>
      </c>
      <c r="I2530" t="s">
        <v>1851</v>
      </c>
      <c r="K2530" t="s">
        <v>1851</v>
      </c>
      <c r="L2530" s="1"/>
      <c r="M2530" s="1"/>
      <c r="O2530" t="s">
        <v>1851</v>
      </c>
      <c r="R2530" t="s">
        <v>1851</v>
      </c>
      <c r="S2530" t="s">
        <v>1851</v>
      </c>
      <c r="T2530" t="s">
        <v>1851</v>
      </c>
      <c r="U2530" t="s">
        <v>1851</v>
      </c>
      <c r="V2530" t="s">
        <v>1851</v>
      </c>
      <c r="W2530" t="s">
        <v>1851</v>
      </c>
      <c r="X2530" s="1"/>
    </row>
    <row r="2531" spans="1:24">
      <c r="B2531" t="s">
        <v>1851</v>
      </c>
      <c r="C2531" t="s">
        <v>1851</v>
      </c>
      <c r="E2531" t="s">
        <v>1851</v>
      </c>
      <c r="G2531" t="s">
        <v>1851</v>
      </c>
      <c r="H2531" t="s">
        <v>1851</v>
      </c>
      <c r="I2531" t="s">
        <v>1851</v>
      </c>
      <c r="K2531" t="s">
        <v>1851</v>
      </c>
      <c r="L2531" s="1"/>
      <c r="M2531" s="1"/>
      <c r="O2531" t="s">
        <v>1851</v>
      </c>
      <c r="R2531" t="s">
        <v>1851</v>
      </c>
      <c r="S2531" t="s">
        <v>1851</v>
      </c>
      <c r="T2531" t="s">
        <v>1851</v>
      </c>
      <c r="U2531" t="s">
        <v>1851</v>
      </c>
      <c r="V2531" t="s">
        <v>1851</v>
      </c>
      <c r="W2531" t="s">
        <v>1851</v>
      </c>
      <c r="X2531" s="1"/>
    </row>
    <row r="2532" spans="1:24">
      <c r="B2532" t="s">
        <v>1851</v>
      </c>
      <c r="C2532" t="s">
        <v>1851</v>
      </c>
      <c r="E2532" t="s">
        <v>1851</v>
      </c>
      <c r="G2532" t="s">
        <v>1851</v>
      </c>
      <c r="H2532" t="s">
        <v>1851</v>
      </c>
      <c r="I2532" t="s">
        <v>1851</v>
      </c>
      <c r="K2532" t="s">
        <v>1851</v>
      </c>
      <c r="L2532" s="1"/>
      <c r="M2532" s="1"/>
      <c r="O2532" t="s">
        <v>1851</v>
      </c>
      <c r="R2532" t="s">
        <v>1851</v>
      </c>
      <c r="S2532" t="s">
        <v>1851</v>
      </c>
      <c r="T2532" t="s">
        <v>1851</v>
      </c>
      <c r="U2532" t="s">
        <v>1851</v>
      </c>
      <c r="V2532" t="s">
        <v>1851</v>
      </c>
      <c r="W2532" t="s">
        <v>1851</v>
      </c>
      <c r="X2532" s="1"/>
    </row>
    <row r="2533" spans="1:24">
      <c r="A2533">
        <v>2356</v>
      </c>
      <c r="B2533" t="s">
        <v>1859</v>
      </c>
      <c r="C2533" t="s">
        <v>1860</v>
      </c>
      <c r="D2533">
        <v>3544509</v>
      </c>
      <c r="E2533" t="s">
        <v>1885</v>
      </c>
      <c r="F2533">
        <v>1</v>
      </c>
      <c r="G2533" t="s">
        <v>1332</v>
      </c>
      <c r="H2533" t="s">
        <v>4109</v>
      </c>
      <c r="I2533" t="s">
        <v>1887</v>
      </c>
      <c r="J2533">
        <v>1</v>
      </c>
      <c r="K2533" t="s">
        <v>1888</v>
      </c>
      <c r="L2533" s="1">
        <v>46203.93677083333</v>
      </c>
      <c r="M2533" s="1">
        <v>46203.936898148146</v>
      </c>
      <c r="N2533">
        <v>1154</v>
      </c>
      <c r="O2533" t="s">
        <v>1849</v>
      </c>
      <c r="P2533">
        <v>92</v>
      </c>
      <c r="Q2533">
        <v>9.1999999999999993</v>
      </c>
      <c r="R2533" t="s">
        <v>6522</v>
      </c>
      <c r="S2533" t="s">
        <v>1851</v>
      </c>
      <c r="T2533" t="s">
        <v>1851</v>
      </c>
      <c r="U2533" t="s">
        <v>6523</v>
      </c>
      <c r="V2533" t="s">
        <v>1851</v>
      </c>
      <c r="W2533" t="s">
        <v>1851</v>
      </c>
      <c r="X2533" s="1">
        <v>46203.936898148146</v>
      </c>
    </row>
    <row r="2534" spans="1:24">
      <c r="A2534">
        <v>2357</v>
      </c>
      <c r="B2534" t="s">
        <v>1859</v>
      </c>
      <c r="C2534" t="s">
        <v>1860</v>
      </c>
      <c r="D2534">
        <v>3544509</v>
      </c>
      <c r="E2534" t="s">
        <v>1894</v>
      </c>
      <c r="F2534">
        <v>1</v>
      </c>
      <c r="G2534" t="s">
        <v>1332</v>
      </c>
      <c r="H2534" t="s">
        <v>4115</v>
      </c>
      <c r="I2534" t="s">
        <v>4116</v>
      </c>
      <c r="J2534">
        <v>1</v>
      </c>
      <c r="K2534" t="s">
        <v>4117</v>
      </c>
      <c r="L2534" s="1">
        <v>46203.937025462961</v>
      </c>
      <c r="M2534" s="1">
        <v>46203.937118055554</v>
      </c>
      <c r="N2534">
        <v>757</v>
      </c>
      <c r="O2534" t="s">
        <v>1849</v>
      </c>
      <c r="P2534">
        <v>61</v>
      </c>
      <c r="Q2534">
        <v>6.1</v>
      </c>
      <c r="R2534" t="s">
        <v>1851</v>
      </c>
      <c r="S2534" t="s">
        <v>1851</v>
      </c>
      <c r="T2534" t="s">
        <v>1851</v>
      </c>
      <c r="U2534" t="s">
        <v>6524</v>
      </c>
      <c r="V2534" t="s">
        <v>1851</v>
      </c>
      <c r="W2534" t="s">
        <v>1851</v>
      </c>
      <c r="X2534" s="1">
        <v>46203.937118055554</v>
      </c>
    </row>
    <row r="2535" spans="1:24">
      <c r="A2535">
        <v>2358</v>
      </c>
      <c r="B2535" t="s">
        <v>1859</v>
      </c>
      <c r="C2535" t="s">
        <v>1860</v>
      </c>
      <c r="D2535">
        <v>3549953</v>
      </c>
      <c r="E2535" t="s">
        <v>1885</v>
      </c>
      <c r="F2535">
        <v>1</v>
      </c>
      <c r="G2535" t="s">
        <v>1362</v>
      </c>
      <c r="H2535" t="s">
        <v>4122</v>
      </c>
      <c r="I2535" t="s">
        <v>1887</v>
      </c>
      <c r="J2535">
        <v>1</v>
      </c>
      <c r="K2535" t="s">
        <v>1888</v>
      </c>
      <c r="L2535" s="1">
        <v>46203.937175925923</v>
      </c>
      <c r="M2535" s="1">
        <v>46203.937372685185</v>
      </c>
      <c r="N2535">
        <v>1755</v>
      </c>
      <c r="O2535" t="s">
        <v>1849</v>
      </c>
      <c r="P2535">
        <v>64</v>
      </c>
      <c r="Q2535">
        <v>6.4</v>
      </c>
      <c r="R2535" t="s">
        <v>6525</v>
      </c>
      <c r="S2535" t="s">
        <v>1851</v>
      </c>
      <c r="T2535" t="s">
        <v>1851</v>
      </c>
      <c r="U2535" t="s">
        <v>6526</v>
      </c>
      <c r="V2535" t="s">
        <v>1851</v>
      </c>
      <c r="W2535" t="s">
        <v>1851</v>
      </c>
      <c r="X2535" s="1">
        <v>46203.937372685185</v>
      </c>
    </row>
    <row r="2536" spans="1:24">
      <c r="A2536">
        <v>2359</v>
      </c>
      <c r="B2536" t="s">
        <v>1859</v>
      </c>
      <c r="C2536" t="s">
        <v>1860</v>
      </c>
      <c r="D2536">
        <v>3549953</v>
      </c>
      <c r="E2536" t="s">
        <v>1894</v>
      </c>
      <c r="F2536">
        <v>1</v>
      </c>
      <c r="G2536" t="s">
        <v>1362</v>
      </c>
      <c r="H2536" t="s">
        <v>4128</v>
      </c>
      <c r="I2536" t="s">
        <v>4129</v>
      </c>
      <c r="J2536">
        <v>1</v>
      </c>
      <c r="K2536" t="s">
        <v>4130</v>
      </c>
      <c r="L2536" s="1">
        <v>46203.937511574077</v>
      </c>
      <c r="M2536" s="1">
        <v>46203.937581018516</v>
      </c>
      <c r="N2536">
        <v>548</v>
      </c>
      <c r="O2536" t="s">
        <v>1849</v>
      </c>
      <c r="P2536">
        <v>65</v>
      </c>
      <c r="Q2536">
        <v>6.5</v>
      </c>
      <c r="R2536" t="s">
        <v>1851</v>
      </c>
      <c r="S2536" t="s">
        <v>1851</v>
      </c>
      <c r="T2536" t="s">
        <v>1851</v>
      </c>
      <c r="U2536" t="s">
        <v>6527</v>
      </c>
      <c r="V2536" t="s">
        <v>1851</v>
      </c>
      <c r="W2536" t="s">
        <v>1851</v>
      </c>
      <c r="X2536" s="1">
        <v>46203.937581018516</v>
      </c>
    </row>
    <row r="2537" spans="1:24">
      <c r="A2537">
        <v>2360</v>
      </c>
      <c r="B2537" t="s">
        <v>1859</v>
      </c>
      <c r="C2537" t="s">
        <v>1860</v>
      </c>
      <c r="D2537">
        <v>3550001</v>
      </c>
      <c r="E2537" t="s">
        <v>1885</v>
      </c>
      <c r="F2537">
        <v>1</v>
      </c>
      <c r="G2537" t="s">
        <v>1347</v>
      </c>
      <c r="H2537" t="s">
        <v>4136</v>
      </c>
      <c r="I2537" t="s">
        <v>1887</v>
      </c>
      <c r="J2537">
        <v>1</v>
      </c>
      <c r="K2537" t="s">
        <v>1888</v>
      </c>
      <c r="L2537" s="1">
        <v>46203.937615740739</v>
      </c>
      <c r="M2537" s="1">
        <v>46203.939791666664</v>
      </c>
      <c r="N2537">
        <v>18712</v>
      </c>
      <c r="O2537" t="s">
        <v>1854</v>
      </c>
      <c r="R2537" t="s">
        <v>6528</v>
      </c>
      <c r="S2537" t="s">
        <v>1851</v>
      </c>
      <c r="T2537" t="s">
        <v>1851</v>
      </c>
      <c r="U2537" t="s">
        <v>6529</v>
      </c>
      <c r="V2537" t="s">
        <v>1854</v>
      </c>
      <c r="W2537" t="s">
        <v>1851</v>
      </c>
      <c r="X2537" s="1">
        <v>46203.939791666664</v>
      </c>
    </row>
    <row r="2538" spans="1:24">
      <c r="A2538">
        <v>2361</v>
      </c>
      <c r="B2538" t="s">
        <v>1859</v>
      </c>
      <c r="C2538" t="s">
        <v>1860</v>
      </c>
      <c r="D2538">
        <v>3550001</v>
      </c>
      <c r="E2538" t="s">
        <v>1885</v>
      </c>
      <c r="F2538">
        <v>2</v>
      </c>
      <c r="G2538" t="s">
        <v>1347</v>
      </c>
      <c r="H2538" t="s">
        <v>4136</v>
      </c>
      <c r="I2538" t="s">
        <v>1887</v>
      </c>
      <c r="J2538">
        <v>1</v>
      </c>
      <c r="K2538" t="s">
        <v>1888</v>
      </c>
      <c r="L2538" s="1">
        <v>46203.940023148149</v>
      </c>
      <c r="M2538" s="1">
        <v>46203.940104166664</v>
      </c>
      <c r="N2538">
        <v>742</v>
      </c>
      <c r="O2538" t="s">
        <v>1849</v>
      </c>
      <c r="P2538">
        <v>92</v>
      </c>
      <c r="Q2538">
        <v>9.1999999999999993</v>
      </c>
      <c r="R2538" t="s">
        <v>6530</v>
      </c>
      <c r="S2538" t="s">
        <v>1851</v>
      </c>
      <c r="T2538" t="s">
        <v>1851</v>
      </c>
      <c r="U2538" t="s">
        <v>6529</v>
      </c>
      <c r="V2538" t="s">
        <v>1851</v>
      </c>
      <c r="W2538" t="s">
        <v>1851</v>
      </c>
      <c r="X2538" s="1">
        <v>46203.940104166664</v>
      </c>
    </row>
    <row r="2539" spans="1:24">
      <c r="A2539">
        <v>2362</v>
      </c>
      <c r="B2539" t="s">
        <v>1859</v>
      </c>
      <c r="C2539" t="s">
        <v>1860</v>
      </c>
      <c r="D2539">
        <v>3550001</v>
      </c>
      <c r="E2539" t="s">
        <v>1894</v>
      </c>
      <c r="F2539">
        <v>1</v>
      </c>
      <c r="G2539" t="s">
        <v>1347</v>
      </c>
      <c r="H2539" t="s">
        <v>1347</v>
      </c>
      <c r="I2539" t="s">
        <v>4142</v>
      </c>
      <c r="J2539">
        <v>0</v>
      </c>
      <c r="K2539" t="s">
        <v>4143</v>
      </c>
      <c r="L2539" s="1">
        <v>46203.94023148148</v>
      </c>
      <c r="M2539" s="1">
        <v>46203.940451388888</v>
      </c>
      <c r="N2539">
        <v>1875</v>
      </c>
      <c r="O2539" t="s">
        <v>1849</v>
      </c>
      <c r="P2539">
        <v>69</v>
      </c>
      <c r="Q2539">
        <v>6.9</v>
      </c>
      <c r="R2539" t="s">
        <v>1851</v>
      </c>
      <c r="S2539" t="s">
        <v>1851</v>
      </c>
      <c r="T2539" t="s">
        <v>1851</v>
      </c>
      <c r="U2539" t="s">
        <v>6531</v>
      </c>
      <c r="V2539" t="s">
        <v>1851</v>
      </c>
      <c r="W2539" t="s">
        <v>1851</v>
      </c>
      <c r="X2539" s="1">
        <v>46203.940451388888</v>
      </c>
    </row>
    <row r="2540" spans="1:24">
      <c r="A2540">
        <v>2363</v>
      </c>
      <c r="B2540" t="s">
        <v>1859</v>
      </c>
      <c r="C2540" t="s">
        <v>1860</v>
      </c>
      <c r="D2540">
        <v>3550506</v>
      </c>
      <c r="E2540" t="s">
        <v>1885</v>
      </c>
      <c r="F2540">
        <v>1</v>
      </c>
      <c r="G2540" t="s">
        <v>1441</v>
      </c>
      <c r="H2540" t="s">
        <v>4166</v>
      </c>
      <c r="I2540" t="s">
        <v>1887</v>
      </c>
      <c r="J2540">
        <v>1</v>
      </c>
      <c r="K2540" t="s">
        <v>1888</v>
      </c>
      <c r="L2540" s="1">
        <v>46203.940497685187</v>
      </c>
      <c r="M2540" s="1">
        <v>46203.940625000003</v>
      </c>
      <c r="N2540">
        <v>1146</v>
      </c>
      <c r="O2540" t="s">
        <v>1849</v>
      </c>
      <c r="P2540">
        <v>92</v>
      </c>
      <c r="Q2540">
        <v>9.1999999999999993</v>
      </c>
      <c r="R2540" t="s">
        <v>6532</v>
      </c>
      <c r="S2540" t="s">
        <v>1851</v>
      </c>
      <c r="T2540" t="s">
        <v>1851</v>
      </c>
      <c r="U2540" t="s">
        <v>6533</v>
      </c>
      <c r="V2540" t="s">
        <v>1851</v>
      </c>
      <c r="W2540" t="s">
        <v>1851</v>
      </c>
      <c r="X2540" s="1">
        <v>46203.940625000003</v>
      </c>
    </row>
    <row r="2541" spans="1:24">
      <c r="A2541">
        <v>2364</v>
      </c>
      <c r="B2541" t="s">
        <v>1859</v>
      </c>
      <c r="C2541" t="s">
        <v>1860</v>
      </c>
      <c r="D2541">
        <v>3550506</v>
      </c>
      <c r="E2541" t="s">
        <v>1894</v>
      </c>
      <c r="F2541">
        <v>1</v>
      </c>
      <c r="G2541" t="s">
        <v>1441</v>
      </c>
      <c r="H2541" t="s">
        <v>1441</v>
      </c>
      <c r="I2541" t="s">
        <v>4170</v>
      </c>
      <c r="J2541">
        <v>0</v>
      </c>
      <c r="K2541" t="s">
        <v>2530</v>
      </c>
      <c r="L2541" s="1">
        <v>46203.940763888888</v>
      </c>
      <c r="M2541" s="1">
        <v>46203.940891203703</v>
      </c>
      <c r="N2541">
        <v>1110</v>
      </c>
      <c r="O2541" t="s">
        <v>1849</v>
      </c>
      <c r="P2541">
        <v>86</v>
      </c>
      <c r="Q2541">
        <v>8.6</v>
      </c>
      <c r="R2541" t="s">
        <v>1851</v>
      </c>
      <c r="S2541" t="s">
        <v>1851</v>
      </c>
      <c r="T2541" t="s">
        <v>1851</v>
      </c>
      <c r="U2541" t="s">
        <v>6534</v>
      </c>
      <c r="V2541" t="s">
        <v>1851</v>
      </c>
      <c r="W2541" t="s">
        <v>1851</v>
      </c>
      <c r="X2541" s="1">
        <v>46203.940891203703</v>
      </c>
    </row>
    <row r="2542" spans="1:24">
      <c r="A2542">
        <v>2365</v>
      </c>
      <c r="B2542" t="s">
        <v>1859</v>
      </c>
      <c r="C2542" t="s">
        <v>1860</v>
      </c>
      <c r="D2542">
        <v>3550605</v>
      </c>
      <c r="E2542" t="s">
        <v>1885</v>
      </c>
      <c r="F2542">
        <v>1</v>
      </c>
      <c r="G2542" t="s">
        <v>1367</v>
      </c>
      <c r="H2542" t="s">
        <v>4172</v>
      </c>
      <c r="I2542" t="s">
        <v>1887</v>
      </c>
      <c r="J2542">
        <v>1</v>
      </c>
      <c r="K2542" t="s">
        <v>1888</v>
      </c>
      <c r="L2542" s="1">
        <v>46203.940937500003</v>
      </c>
      <c r="M2542" s="1">
        <v>46203.941076388888</v>
      </c>
      <c r="N2542">
        <v>1236</v>
      </c>
      <c r="O2542" t="s">
        <v>1849</v>
      </c>
      <c r="P2542">
        <v>92</v>
      </c>
      <c r="Q2542">
        <v>9.1999999999999993</v>
      </c>
      <c r="R2542" t="s">
        <v>6535</v>
      </c>
      <c r="S2542" t="s">
        <v>1851</v>
      </c>
      <c r="T2542" t="s">
        <v>1851</v>
      </c>
      <c r="U2542" t="s">
        <v>6536</v>
      </c>
      <c r="V2542" t="s">
        <v>1851</v>
      </c>
      <c r="W2542" t="s">
        <v>1851</v>
      </c>
      <c r="X2542" s="1">
        <v>46203.941076388888</v>
      </c>
    </row>
    <row r="2543" spans="1:24">
      <c r="A2543">
        <v>2366</v>
      </c>
      <c r="B2543" t="s">
        <v>1859</v>
      </c>
      <c r="C2543" t="s">
        <v>1860</v>
      </c>
      <c r="D2543">
        <v>3550605</v>
      </c>
      <c r="E2543" t="s">
        <v>1894</v>
      </c>
      <c r="F2543">
        <v>1</v>
      </c>
      <c r="G2543" t="s">
        <v>1367</v>
      </c>
      <c r="H2543" t="s">
        <v>1367</v>
      </c>
      <c r="I2543" t="s">
        <v>4175</v>
      </c>
      <c r="J2543">
        <v>0</v>
      </c>
      <c r="K2543" t="s">
        <v>4176</v>
      </c>
      <c r="L2543" s="1">
        <v>46203.941203703704</v>
      </c>
      <c r="M2543" s="1">
        <v>46203.941342592596</v>
      </c>
      <c r="N2543">
        <v>1130</v>
      </c>
      <c r="O2543" t="s">
        <v>1849</v>
      </c>
      <c r="P2543">
        <v>75</v>
      </c>
      <c r="Q2543">
        <v>7.5</v>
      </c>
      <c r="R2543" t="s">
        <v>1851</v>
      </c>
      <c r="S2543" t="s">
        <v>1851</v>
      </c>
      <c r="T2543" t="s">
        <v>1851</v>
      </c>
      <c r="U2543" t="s">
        <v>6537</v>
      </c>
      <c r="V2543" t="s">
        <v>1851</v>
      </c>
      <c r="W2543" t="s">
        <v>1851</v>
      </c>
      <c r="X2543" s="1">
        <v>46203.941342592596</v>
      </c>
    </row>
    <row r="2544" spans="1:24">
      <c r="A2544">
        <v>2367</v>
      </c>
      <c r="B2544" t="s">
        <v>1859</v>
      </c>
      <c r="C2544" t="s">
        <v>1860</v>
      </c>
      <c r="D2544">
        <v>3552007</v>
      </c>
      <c r="E2544" t="s">
        <v>1885</v>
      </c>
      <c r="F2544">
        <v>1</v>
      </c>
      <c r="G2544" t="s">
        <v>1436</v>
      </c>
      <c r="H2544" t="s">
        <v>4178</v>
      </c>
      <c r="I2544" t="s">
        <v>1887</v>
      </c>
      <c r="J2544">
        <v>1</v>
      </c>
      <c r="K2544" t="s">
        <v>1888</v>
      </c>
      <c r="L2544" s="1">
        <v>46203.941388888888</v>
      </c>
      <c r="M2544" s="1">
        <v>46203.941701388889</v>
      </c>
      <c r="N2544">
        <v>2733</v>
      </c>
      <c r="O2544" t="s">
        <v>1849</v>
      </c>
      <c r="P2544">
        <v>59</v>
      </c>
      <c r="Q2544">
        <v>5.9</v>
      </c>
      <c r="R2544" t="s">
        <v>6538</v>
      </c>
      <c r="S2544" t="s">
        <v>1851</v>
      </c>
      <c r="T2544" t="s">
        <v>1851</v>
      </c>
      <c r="U2544" t="s">
        <v>6539</v>
      </c>
      <c r="V2544" t="s">
        <v>1851</v>
      </c>
      <c r="W2544" t="s">
        <v>1851</v>
      </c>
      <c r="X2544" s="1">
        <v>46203.941701388889</v>
      </c>
    </row>
    <row r="2545" spans="1:24">
      <c r="A2545">
        <v>2368</v>
      </c>
      <c r="B2545" t="s">
        <v>1859</v>
      </c>
      <c r="C2545" t="s">
        <v>1860</v>
      </c>
      <c r="D2545">
        <v>3552007</v>
      </c>
      <c r="E2545" t="s">
        <v>1894</v>
      </c>
      <c r="F2545">
        <v>1</v>
      </c>
      <c r="G2545" t="s">
        <v>1436</v>
      </c>
      <c r="H2545" t="s">
        <v>4184</v>
      </c>
      <c r="I2545" t="s">
        <v>4185</v>
      </c>
      <c r="J2545">
        <v>1</v>
      </c>
      <c r="K2545" t="s">
        <v>4186</v>
      </c>
      <c r="L2545" s="1">
        <v>46203.941840277781</v>
      </c>
      <c r="M2545" s="1">
        <v>46203.941967592589</v>
      </c>
      <c r="N2545">
        <v>1099</v>
      </c>
      <c r="O2545" t="s">
        <v>1849</v>
      </c>
      <c r="P2545">
        <v>59</v>
      </c>
      <c r="Q2545">
        <v>5.9</v>
      </c>
      <c r="R2545" t="s">
        <v>1851</v>
      </c>
      <c r="S2545" t="s">
        <v>1851</v>
      </c>
      <c r="T2545" t="s">
        <v>1851</v>
      </c>
      <c r="U2545" t="s">
        <v>6540</v>
      </c>
      <c r="V2545" t="s">
        <v>1851</v>
      </c>
      <c r="W2545" t="s">
        <v>1851</v>
      </c>
      <c r="X2545" s="1">
        <v>46203.941967592589</v>
      </c>
    </row>
    <row r="2546" spans="1:24">
      <c r="A2546">
        <v>2369</v>
      </c>
      <c r="B2546" t="s">
        <v>1859</v>
      </c>
      <c r="C2546" t="s">
        <v>1860</v>
      </c>
      <c r="D2546">
        <v>3553401</v>
      </c>
      <c r="E2546" t="s">
        <v>1885</v>
      </c>
      <c r="F2546">
        <v>1</v>
      </c>
      <c r="G2546" t="s">
        <v>1119</v>
      </c>
      <c r="H2546" t="s">
        <v>4204</v>
      </c>
      <c r="I2546" t="s">
        <v>1887</v>
      </c>
      <c r="J2546">
        <v>1</v>
      </c>
      <c r="K2546" t="s">
        <v>1888</v>
      </c>
      <c r="L2546" s="1">
        <v>46203.942013888889</v>
      </c>
      <c r="M2546" s="1">
        <v>46203.942141203705</v>
      </c>
      <c r="N2546">
        <v>1122</v>
      </c>
      <c r="O2546" t="s">
        <v>1849</v>
      </c>
      <c r="P2546">
        <v>92</v>
      </c>
      <c r="Q2546">
        <v>9.1999999999999993</v>
      </c>
      <c r="R2546" t="s">
        <v>6541</v>
      </c>
      <c r="S2546" t="s">
        <v>1851</v>
      </c>
      <c r="T2546" t="s">
        <v>1851</v>
      </c>
      <c r="U2546" t="s">
        <v>6542</v>
      </c>
      <c r="V2546" t="s">
        <v>1851</v>
      </c>
      <c r="W2546" t="s">
        <v>1851</v>
      </c>
      <c r="X2546" s="1">
        <v>46203.942141203705</v>
      </c>
    </row>
    <row r="2547" spans="1:24">
      <c r="A2547">
        <v>2370</v>
      </c>
      <c r="B2547" t="s">
        <v>1859</v>
      </c>
      <c r="C2547" t="s">
        <v>1860</v>
      </c>
      <c r="D2547">
        <v>3553401</v>
      </c>
      <c r="E2547" t="s">
        <v>1894</v>
      </c>
      <c r="F2547">
        <v>1</v>
      </c>
      <c r="G2547" t="s">
        <v>1119</v>
      </c>
      <c r="H2547" t="s">
        <v>4209</v>
      </c>
      <c r="I2547" t="s">
        <v>4210</v>
      </c>
      <c r="J2547">
        <v>1</v>
      </c>
      <c r="K2547" t="s">
        <v>4211</v>
      </c>
      <c r="L2547" s="1">
        <v>46203.94226851852</v>
      </c>
      <c r="M2547" s="1">
        <v>46203.942326388889</v>
      </c>
      <c r="N2547">
        <v>482</v>
      </c>
      <c r="O2547" t="s">
        <v>1849</v>
      </c>
      <c r="P2547">
        <v>59</v>
      </c>
      <c r="Q2547">
        <v>5.9</v>
      </c>
      <c r="R2547" t="s">
        <v>1851</v>
      </c>
      <c r="S2547" t="s">
        <v>1851</v>
      </c>
      <c r="T2547" t="s">
        <v>1851</v>
      </c>
      <c r="U2547" t="s">
        <v>6543</v>
      </c>
      <c r="V2547" t="s">
        <v>1851</v>
      </c>
      <c r="W2547" t="s">
        <v>1851</v>
      </c>
      <c r="X2547" s="1">
        <v>46203.942326388889</v>
      </c>
    </row>
    <row r="2548" spans="1:24">
      <c r="A2548">
        <v>2371</v>
      </c>
      <c r="B2548" t="s">
        <v>1859</v>
      </c>
      <c r="C2548" t="s">
        <v>1860</v>
      </c>
      <c r="D2548">
        <v>3553906</v>
      </c>
      <c r="E2548" t="s">
        <v>1885</v>
      </c>
      <c r="F2548">
        <v>1</v>
      </c>
      <c r="G2548" t="s">
        <v>1004</v>
      </c>
      <c r="H2548" t="s">
        <v>4213</v>
      </c>
      <c r="I2548" t="s">
        <v>1887</v>
      </c>
      <c r="J2548">
        <v>1</v>
      </c>
      <c r="K2548" t="s">
        <v>1888</v>
      </c>
      <c r="L2548" s="1">
        <v>46203.942372685182</v>
      </c>
      <c r="M2548" s="1">
        <v>46203.942569444444</v>
      </c>
      <c r="N2548">
        <v>1725</v>
      </c>
      <c r="O2548" t="s">
        <v>1849</v>
      </c>
      <c r="P2548">
        <v>88</v>
      </c>
      <c r="Q2548">
        <v>8.8000000000000007</v>
      </c>
      <c r="R2548" t="s">
        <v>6544</v>
      </c>
      <c r="S2548" t="s">
        <v>1851</v>
      </c>
      <c r="T2548" t="s">
        <v>1851</v>
      </c>
      <c r="U2548" t="s">
        <v>6545</v>
      </c>
      <c r="V2548" t="s">
        <v>1851</v>
      </c>
      <c r="W2548" t="s">
        <v>1851</v>
      </c>
      <c r="X2548" s="1">
        <v>46203.942569444444</v>
      </c>
    </row>
    <row r="2549" spans="1:24">
      <c r="A2549">
        <v>2372</v>
      </c>
      <c r="B2549" t="s">
        <v>1859</v>
      </c>
      <c r="C2549" t="s">
        <v>1860</v>
      </c>
      <c r="D2549">
        <v>3553906</v>
      </c>
      <c r="E2549" t="s">
        <v>1894</v>
      </c>
      <c r="F2549">
        <v>1</v>
      </c>
      <c r="G2549" t="s">
        <v>1004</v>
      </c>
      <c r="H2549" t="s">
        <v>1004</v>
      </c>
      <c r="I2549" t="s">
        <v>4216</v>
      </c>
      <c r="J2549">
        <v>0</v>
      </c>
      <c r="K2549" t="s">
        <v>4217</v>
      </c>
      <c r="L2549" s="1">
        <v>46203.942719907405</v>
      </c>
      <c r="M2549" s="1">
        <v>46203.942800925928</v>
      </c>
      <c r="N2549">
        <v>683</v>
      </c>
      <c r="O2549" t="s">
        <v>1849</v>
      </c>
      <c r="P2549">
        <v>90</v>
      </c>
      <c r="Q2549">
        <v>9</v>
      </c>
      <c r="R2549" t="s">
        <v>1851</v>
      </c>
      <c r="S2549" t="s">
        <v>1851</v>
      </c>
      <c r="T2549" t="s">
        <v>1851</v>
      </c>
      <c r="U2549" t="s">
        <v>6546</v>
      </c>
      <c r="V2549" t="s">
        <v>1851</v>
      </c>
      <c r="W2549" t="s">
        <v>1851</v>
      </c>
      <c r="X2549" s="1">
        <v>46203.942800925928</v>
      </c>
    </row>
    <row r="2550" spans="1:24">
      <c r="A2550">
        <v>2373</v>
      </c>
      <c r="B2550" t="s">
        <v>1859</v>
      </c>
      <c r="C2550" t="s">
        <v>1860</v>
      </c>
      <c r="D2550">
        <v>3554409</v>
      </c>
      <c r="E2550" t="s">
        <v>1885</v>
      </c>
      <c r="F2550">
        <v>1</v>
      </c>
      <c r="G2550" t="s">
        <v>943</v>
      </c>
      <c r="H2550" t="s">
        <v>4219</v>
      </c>
      <c r="I2550" t="s">
        <v>1887</v>
      </c>
      <c r="J2550">
        <v>1</v>
      </c>
      <c r="K2550" t="s">
        <v>1888</v>
      </c>
      <c r="L2550" s="1">
        <v>46203.942835648151</v>
      </c>
      <c r="M2550" s="1">
        <v>46203.943287037036</v>
      </c>
      <c r="N2550">
        <v>3883</v>
      </c>
      <c r="O2550" t="s">
        <v>1849</v>
      </c>
      <c r="P2550">
        <v>82</v>
      </c>
      <c r="Q2550">
        <v>8.1999999999999993</v>
      </c>
      <c r="R2550" t="s">
        <v>6547</v>
      </c>
      <c r="S2550" t="s">
        <v>1851</v>
      </c>
      <c r="T2550" t="s">
        <v>1851</v>
      </c>
      <c r="U2550" t="s">
        <v>6548</v>
      </c>
      <c r="V2550" t="s">
        <v>1851</v>
      </c>
      <c r="W2550" t="s">
        <v>1851</v>
      </c>
      <c r="X2550" s="1">
        <v>46203.943287037036</v>
      </c>
    </row>
    <row r="2551" spans="1:24">
      <c r="A2551">
        <v>2374</v>
      </c>
      <c r="B2551" t="s">
        <v>1859</v>
      </c>
      <c r="C2551" t="s">
        <v>1860</v>
      </c>
      <c r="D2551">
        <v>3554409</v>
      </c>
      <c r="E2551" t="s">
        <v>1894</v>
      </c>
      <c r="F2551">
        <v>1</v>
      </c>
      <c r="G2551" t="s">
        <v>943</v>
      </c>
      <c r="H2551" t="s">
        <v>4222</v>
      </c>
      <c r="I2551" t="s">
        <v>4223</v>
      </c>
      <c r="J2551">
        <v>1</v>
      </c>
      <c r="K2551" t="s">
        <v>4224</v>
      </c>
      <c r="L2551" s="1">
        <v>46203.943414351852</v>
      </c>
      <c r="M2551" s="1">
        <v>46203.943599537037</v>
      </c>
      <c r="N2551">
        <v>1547</v>
      </c>
      <c r="O2551" t="s">
        <v>1849</v>
      </c>
      <c r="P2551">
        <v>79</v>
      </c>
      <c r="Q2551">
        <v>7.9</v>
      </c>
      <c r="R2551" t="s">
        <v>1851</v>
      </c>
      <c r="S2551" t="s">
        <v>1851</v>
      </c>
      <c r="T2551" t="s">
        <v>1851</v>
      </c>
      <c r="U2551" t="s">
        <v>6549</v>
      </c>
      <c r="V2551" t="s">
        <v>1851</v>
      </c>
      <c r="W2551" t="s">
        <v>1851</v>
      </c>
      <c r="X2551" s="1">
        <v>46203.943599537037</v>
      </c>
    </row>
    <row r="2552" spans="1:24">
      <c r="A2552">
        <v>2375</v>
      </c>
      <c r="B2552" t="s">
        <v>1859</v>
      </c>
      <c r="C2552" t="s">
        <v>1860</v>
      </c>
      <c r="D2552">
        <v>3555604</v>
      </c>
      <c r="E2552" t="s">
        <v>1885</v>
      </c>
      <c r="F2552">
        <v>1</v>
      </c>
      <c r="G2552" t="s">
        <v>1064</v>
      </c>
      <c r="H2552" t="s">
        <v>4226</v>
      </c>
      <c r="I2552" t="s">
        <v>1887</v>
      </c>
      <c r="J2552">
        <v>1</v>
      </c>
      <c r="K2552" t="s">
        <v>1888</v>
      </c>
      <c r="L2552" s="1">
        <v>46203.94363425926</v>
      </c>
      <c r="M2552" s="1">
        <v>46203.94390046296</v>
      </c>
      <c r="N2552">
        <v>2256</v>
      </c>
      <c r="O2552" t="s">
        <v>1849</v>
      </c>
      <c r="P2552">
        <v>62</v>
      </c>
      <c r="Q2552">
        <v>6.2</v>
      </c>
      <c r="R2552" t="s">
        <v>6550</v>
      </c>
      <c r="S2552" t="s">
        <v>1851</v>
      </c>
      <c r="T2552" t="s">
        <v>1851</v>
      </c>
      <c r="U2552" t="s">
        <v>6551</v>
      </c>
      <c r="V2552" t="s">
        <v>1851</v>
      </c>
      <c r="W2552" t="s">
        <v>1851</v>
      </c>
      <c r="X2552" s="1">
        <v>46203.94390046296</v>
      </c>
    </row>
    <row r="2553" spans="1:24">
      <c r="A2553">
        <v>2376</v>
      </c>
      <c r="B2553" t="s">
        <v>1859</v>
      </c>
      <c r="C2553" t="s">
        <v>1860</v>
      </c>
      <c r="D2553">
        <v>3555604</v>
      </c>
      <c r="E2553" t="s">
        <v>1894</v>
      </c>
      <c r="F2553">
        <v>1</v>
      </c>
      <c r="G2553" t="s">
        <v>1064</v>
      </c>
      <c r="H2553" t="s">
        <v>1064</v>
      </c>
      <c r="I2553" t="s">
        <v>4230</v>
      </c>
      <c r="J2553">
        <v>0</v>
      </c>
      <c r="K2553" t="s">
        <v>4231</v>
      </c>
      <c r="L2553" s="1">
        <v>46203.944027777776</v>
      </c>
      <c r="M2553" s="1">
        <v>46203.944131944445</v>
      </c>
      <c r="N2553">
        <v>910</v>
      </c>
      <c r="O2553" t="s">
        <v>1849</v>
      </c>
      <c r="P2553">
        <v>66</v>
      </c>
      <c r="Q2553">
        <v>6.6</v>
      </c>
      <c r="R2553" t="s">
        <v>1851</v>
      </c>
      <c r="S2553" t="s">
        <v>1851</v>
      </c>
      <c r="T2553" t="s">
        <v>1851</v>
      </c>
      <c r="U2553" t="s">
        <v>6552</v>
      </c>
      <c r="V2553" t="s">
        <v>1851</v>
      </c>
      <c r="W2553" t="s">
        <v>1851</v>
      </c>
      <c r="X2553" s="1">
        <v>46203.944131944445</v>
      </c>
    </row>
    <row r="2554" spans="1:24">
      <c r="A2554">
        <v>2377</v>
      </c>
      <c r="B2554" t="s">
        <v>1861</v>
      </c>
      <c r="C2554" t="s">
        <v>1862</v>
      </c>
      <c r="D2554">
        <v>5203939</v>
      </c>
      <c r="E2554" t="s">
        <v>1885</v>
      </c>
      <c r="F2554">
        <v>1</v>
      </c>
      <c r="G2554" t="s">
        <v>112</v>
      </c>
      <c r="H2554" t="s">
        <v>1886</v>
      </c>
      <c r="I2554" t="s">
        <v>1887</v>
      </c>
      <c r="J2554">
        <v>1</v>
      </c>
      <c r="K2554" t="s">
        <v>1888</v>
      </c>
      <c r="L2554" s="1">
        <v>46209.81108796296</v>
      </c>
      <c r="M2554" s="1">
        <v>46209.811469907407</v>
      </c>
      <c r="N2554">
        <v>3263</v>
      </c>
      <c r="O2554" t="s">
        <v>1849</v>
      </c>
      <c r="P2554">
        <v>75</v>
      </c>
      <c r="Q2554">
        <v>7.5</v>
      </c>
      <c r="R2554" t="s">
        <v>6553</v>
      </c>
      <c r="S2554" t="s">
        <v>1851</v>
      </c>
      <c r="T2554" t="s">
        <v>1851</v>
      </c>
      <c r="U2554" t="s">
        <v>6554</v>
      </c>
      <c r="V2554" t="s">
        <v>1851</v>
      </c>
      <c r="W2554" t="s">
        <v>1851</v>
      </c>
      <c r="X2554" s="1">
        <v>46209.811469907407</v>
      </c>
    </row>
    <row r="2555" spans="1:24">
      <c r="A2555">
        <v>2378</v>
      </c>
      <c r="B2555" t="s">
        <v>1861</v>
      </c>
      <c r="C2555" t="s">
        <v>1862</v>
      </c>
      <c r="D2555">
        <v>5203939</v>
      </c>
      <c r="E2555" t="s">
        <v>1894</v>
      </c>
      <c r="F2555">
        <v>1</v>
      </c>
      <c r="G2555" t="s">
        <v>112</v>
      </c>
      <c r="H2555" t="s">
        <v>112</v>
      </c>
      <c r="I2555" t="s">
        <v>1895</v>
      </c>
      <c r="J2555">
        <v>0</v>
      </c>
      <c r="K2555" t="s">
        <v>1896</v>
      </c>
      <c r="L2555" s="1">
        <v>46209.811620370368</v>
      </c>
      <c r="M2555" s="1">
        <v>46209.811759259261</v>
      </c>
      <c r="N2555">
        <v>1175</v>
      </c>
      <c r="O2555" t="s">
        <v>1849</v>
      </c>
      <c r="P2555">
        <v>72</v>
      </c>
      <c r="Q2555">
        <v>7.2</v>
      </c>
      <c r="R2555" t="s">
        <v>1851</v>
      </c>
      <c r="S2555" t="s">
        <v>1851</v>
      </c>
      <c r="T2555" t="s">
        <v>1851</v>
      </c>
      <c r="U2555" t="s">
        <v>6555</v>
      </c>
      <c r="V2555" t="s">
        <v>1851</v>
      </c>
      <c r="W2555" t="s">
        <v>1851</v>
      </c>
      <c r="X2555" s="1">
        <v>46209.811759259261</v>
      </c>
    </row>
    <row r="2556" spans="1:24">
      <c r="A2556">
        <v>2379</v>
      </c>
      <c r="B2556" t="s">
        <v>1861</v>
      </c>
      <c r="C2556" t="s">
        <v>1862</v>
      </c>
      <c r="D2556">
        <v>5204656</v>
      </c>
      <c r="E2556" t="s">
        <v>1885</v>
      </c>
      <c r="F2556">
        <v>1</v>
      </c>
      <c r="G2556" t="s">
        <v>51</v>
      </c>
      <c r="H2556" t="s">
        <v>1901</v>
      </c>
      <c r="I2556" t="s">
        <v>1887</v>
      </c>
      <c r="J2556">
        <v>1</v>
      </c>
      <c r="K2556" t="s">
        <v>1888</v>
      </c>
      <c r="L2556" s="1">
        <v>46209.811793981484</v>
      </c>
      <c r="M2556" s="1">
        <v>46209.812199074076</v>
      </c>
      <c r="N2556">
        <v>3403</v>
      </c>
      <c r="O2556" t="s">
        <v>1849</v>
      </c>
      <c r="P2556">
        <v>69</v>
      </c>
      <c r="Q2556">
        <v>6.9</v>
      </c>
      <c r="R2556" t="s">
        <v>6556</v>
      </c>
      <c r="S2556" t="s">
        <v>1851</v>
      </c>
      <c r="T2556" t="s">
        <v>1851</v>
      </c>
      <c r="U2556" t="s">
        <v>6557</v>
      </c>
      <c r="V2556" t="s">
        <v>1851</v>
      </c>
      <c r="W2556" t="s">
        <v>1851</v>
      </c>
      <c r="X2556" s="1">
        <v>46209.812199074076</v>
      </c>
    </row>
    <row r="2557" spans="1:24">
      <c r="A2557">
        <v>2380</v>
      </c>
      <c r="B2557" t="s">
        <v>1861</v>
      </c>
      <c r="C2557" t="s">
        <v>1862</v>
      </c>
      <c r="D2557">
        <v>5204656</v>
      </c>
      <c r="E2557" t="s">
        <v>1894</v>
      </c>
      <c r="F2557">
        <v>1</v>
      </c>
      <c r="G2557" t="s">
        <v>51</v>
      </c>
      <c r="H2557" t="s">
        <v>51</v>
      </c>
      <c r="I2557" t="s">
        <v>1904</v>
      </c>
      <c r="J2557">
        <v>0</v>
      </c>
      <c r="K2557" t="s">
        <v>1905</v>
      </c>
      <c r="L2557" s="1">
        <v>46209.812326388892</v>
      </c>
      <c r="M2557" s="1">
        <v>46209.812418981484</v>
      </c>
      <c r="N2557">
        <v>800</v>
      </c>
      <c r="O2557" t="s">
        <v>1849</v>
      </c>
      <c r="P2557">
        <v>69</v>
      </c>
      <c r="Q2557">
        <v>6.9</v>
      </c>
      <c r="R2557" t="s">
        <v>1851</v>
      </c>
      <c r="S2557" t="s">
        <v>1851</v>
      </c>
      <c r="T2557" t="s">
        <v>1851</v>
      </c>
      <c r="U2557" t="s">
        <v>6558</v>
      </c>
      <c r="V2557" t="s">
        <v>1851</v>
      </c>
      <c r="W2557" t="s">
        <v>1851</v>
      </c>
      <c r="X2557" s="1">
        <v>46209.812418981484</v>
      </c>
    </row>
    <row r="2558" spans="1:24">
      <c r="A2558">
        <v>2381</v>
      </c>
      <c r="B2558" t="s">
        <v>1861</v>
      </c>
      <c r="C2558" t="s">
        <v>1862</v>
      </c>
      <c r="D2558">
        <v>5205802</v>
      </c>
      <c r="E2558" t="s">
        <v>1885</v>
      </c>
      <c r="F2558">
        <v>1</v>
      </c>
      <c r="G2558" t="s">
        <v>102</v>
      </c>
      <c r="H2558" t="s">
        <v>1907</v>
      </c>
      <c r="I2558" t="s">
        <v>1887</v>
      </c>
      <c r="J2558">
        <v>1</v>
      </c>
      <c r="K2558" t="s">
        <v>1888</v>
      </c>
      <c r="L2558" s="1">
        <v>46209.8124537037</v>
      </c>
      <c r="M2558" s="1">
        <v>46209.8127662037</v>
      </c>
      <c r="N2558">
        <v>2678</v>
      </c>
      <c r="O2558" t="s">
        <v>1849</v>
      </c>
      <c r="P2558">
        <v>74</v>
      </c>
      <c r="Q2558">
        <v>7.4</v>
      </c>
      <c r="R2558" t="s">
        <v>6559</v>
      </c>
      <c r="S2558" t="s">
        <v>1851</v>
      </c>
      <c r="T2558" t="s">
        <v>1851</v>
      </c>
      <c r="U2558" t="s">
        <v>6560</v>
      </c>
      <c r="V2558" t="s">
        <v>1851</v>
      </c>
      <c r="W2558" t="s">
        <v>1851</v>
      </c>
      <c r="X2558" s="1">
        <v>46209.8127662037</v>
      </c>
    </row>
    <row r="2559" spans="1:24">
      <c r="A2559">
        <v>2382</v>
      </c>
      <c r="B2559" t="s">
        <v>1861</v>
      </c>
      <c r="C2559" t="s">
        <v>1862</v>
      </c>
      <c r="D2559">
        <v>5205802</v>
      </c>
      <c r="E2559" t="s">
        <v>1894</v>
      </c>
      <c r="F2559">
        <v>1</v>
      </c>
      <c r="G2559" t="s">
        <v>102</v>
      </c>
      <c r="H2559" t="s">
        <v>102</v>
      </c>
      <c r="I2559" t="s">
        <v>1910</v>
      </c>
      <c r="J2559">
        <v>0</v>
      </c>
      <c r="K2559" t="s">
        <v>1911</v>
      </c>
      <c r="L2559" s="1">
        <v>46209.812893518516</v>
      </c>
      <c r="M2559" s="1">
        <v>46209.812962962962</v>
      </c>
      <c r="N2559">
        <v>605</v>
      </c>
      <c r="O2559" t="s">
        <v>1849</v>
      </c>
      <c r="P2559">
        <v>74</v>
      </c>
      <c r="Q2559">
        <v>7.4</v>
      </c>
      <c r="R2559" t="s">
        <v>1851</v>
      </c>
      <c r="S2559" t="s">
        <v>1851</v>
      </c>
      <c r="T2559" t="s">
        <v>1851</v>
      </c>
      <c r="U2559" t="s">
        <v>6561</v>
      </c>
      <c r="V2559" t="s">
        <v>1851</v>
      </c>
      <c r="W2559" t="s">
        <v>1851</v>
      </c>
      <c r="X2559" s="1">
        <v>46209.812962962962</v>
      </c>
    </row>
    <row r="2560" spans="1:24">
      <c r="A2560">
        <v>2383</v>
      </c>
      <c r="B2560" t="s">
        <v>1861</v>
      </c>
      <c r="C2560" t="s">
        <v>1862</v>
      </c>
      <c r="D2560">
        <v>1200179</v>
      </c>
      <c r="E2560" t="s">
        <v>1885</v>
      </c>
      <c r="F2560">
        <v>1</v>
      </c>
      <c r="G2560" t="s">
        <v>854</v>
      </c>
      <c r="H2560" t="s">
        <v>1891</v>
      </c>
      <c r="I2560" t="s">
        <v>1887</v>
      </c>
      <c r="J2560">
        <v>1</v>
      </c>
      <c r="K2560" t="s">
        <v>1888</v>
      </c>
      <c r="L2560" s="1">
        <v>46209.811099537037</v>
      </c>
      <c r="M2560" s="1">
        <v>46209.813321759262</v>
      </c>
      <c r="N2560">
        <v>19183</v>
      </c>
      <c r="O2560" t="s">
        <v>1854</v>
      </c>
      <c r="R2560" t="s">
        <v>6562</v>
      </c>
      <c r="S2560" t="s">
        <v>1851</v>
      </c>
      <c r="T2560" t="s">
        <v>1851</v>
      </c>
      <c r="U2560" t="s">
        <v>6563</v>
      </c>
      <c r="V2560" t="s">
        <v>1854</v>
      </c>
      <c r="W2560" t="s">
        <v>1851</v>
      </c>
      <c r="X2560" s="1">
        <v>46209.813321759262</v>
      </c>
    </row>
    <row r="2561" spans="1:24">
      <c r="A2561">
        <v>2384</v>
      </c>
      <c r="B2561" t="s">
        <v>1861</v>
      </c>
      <c r="C2561" t="s">
        <v>1862</v>
      </c>
      <c r="D2561">
        <v>2700102</v>
      </c>
      <c r="E2561" t="s">
        <v>1885</v>
      </c>
      <c r="F2561">
        <v>1</v>
      </c>
      <c r="G2561" t="s">
        <v>446</v>
      </c>
      <c r="H2561" t="s">
        <v>1913</v>
      </c>
      <c r="I2561" t="s">
        <v>1887</v>
      </c>
      <c r="J2561">
        <v>1</v>
      </c>
      <c r="K2561" t="s">
        <v>1888</v>
      </c>
      <c r="L2561" s="1">
        <v>46209.811111111114</v>
      </c>
      <c r="M2561" s="1">
        <v>46209.813321759262</v>
      </c>
      <c r="N2561">
        <v>19140</v>
      </c>
      <c r="O2561" t="s">
        <v>1854</v>
      </c>
      <c r="R2561" t="s">
        <v>6564</v>
      </c>
      <c r="S2561" t="s">
        <v>1851</v>
      </c>
      <c r="T2561" t="s">
        <v>1851</v>
      </c>
      <c r="U2561" t="s">
        <v>6565</v>
      </c>
      <c r="V2561" t="s">
        <v>1854</v>
      </c>
      <c r="W2561" t="s">
        <v>1851</v>
      </c>
      <c r="X2561" s="1">
        <v>46209.813321759262</v>
      </c>
    </row>
    <row r="2562" spans="1:24">
      <c r="A2562">
        <v>2385</v>
      </c>
      <c r="B2562" t="s">
        <v>1861</v>
      </c>
      <c r="C2562" t="s">
        <v>1862</v>
      </c>
      <c r="D2562">
        <v>5206602</v>
      </c>
      <c r="E2562" t="s">
        <v>1885</v>
      </c>
      <c r="F2562">
        <v>1</v>
      </c>
      <c r="G2562" t="s">
        <v>31</v>
      </c>
      <c r="H2562" t="s">
        <v>1917</v>
      </c>
      <c r="I2562" t="s">
        <v>1887</v>
      </c>
      <c r="J2562">
        <v>1</v>
      </c>
      <c r="K2562" t="s">
        <v>1888</v>
      </c>
      <c r="L2562" s="1">
        <v>46209.813009259262</v>
      </c>
      <c r="M2562" s="1">
        <v>46209.813449074078</v>
      </c>
      <c r="N2562">
        <v>3799</v>
      </c>
      <c r="O2562" t="s">
        <v>1849</v>
      </c>
      <c r="P2562">
        <v>70</v>
      </c>
      <c r="Q2562">
        <v>7</v>
      </c>
      <c r="R2562" t="s">
        <v>6566</v>
      </c>
      <c r="S2562" t="s">
        <v>1851</v>
      </c>
      <c r="T2562" t="s">
        <v>1851</v>
      </c>
      <c r="U2562" t="s">
        <v>6567</v>
      </c>
      <c r="V2562" t="s">
        <v>1851</v>
      </c>
      <c r="W2562" t="s">
        <v>1851</v>
      </c>
      <c r="X2562" s="1">
        <v>46209.813449074078</v>
      </c>
    </row>
    <row r="2563" spans="1:24">
      <c r="A2563">
        <v>2386</v>
      </c>
      <c r="B2563" t="s">
        <v>1861</v>
      </c>
      <c r="C2563" t="s">
        <v>1862</v>
      </c>
      <c r="D2563">
        <v>5206602</v>
      </c>
      <c r="E2563" t="s">
        <v>1894</v>
      </c>
      <c r="F2563">
        <v>1</v>
      </c>
      <c r="G2563" t="s">
        <v>31</v>
      </c>
      <c r="H2563" t="s">
        <v>31</v>
      </c>
      <c r="I2563" t="s">
        <v>1923</v>
      </c>
      <c r="J2563">
        <v>0</v>
      </c>
      <c r="K2563" t="s">
        <v>1924</v>
      </c>
      <c r="L2563" s="1">
        <v>46209.813576388886</v>
      </c>
      <c r="M2563" s="1">
        <v>46209.813715277778</v>
      </c>
      <c r="N2563">
        <v>1214</v>
      </c>
      <c r="O2563" t="s">
        <v>1849</v>
      </c>
      <c r="P2563">
        <v>69</v>
      </c>
      <c r="Q2563">
        <v>6.9</v>
      </c>
      <c r="R2563" t="s">
        <v>1851</v>
      </c>
      <c r="S2563" t="s">
        <v>1851</v>
      </c>
      <c r="T2563" t="s">
        <v>1851</v>
      </c>
      <c r="U2563" t="s">
        <v>6568</v>
      </c>
      <c r="V2563" t="s">
        <v>1851</v>
      </c>
      <c r="W2563" t="s">
        <v>1851</v>
      </c>
      <c r="X2563" s="1">
        <v>46209.813715277778</v>
      </c>
    </row>
    <row r="2564" spans="1:24">
      <c r="A2564">
        <v>2387</v>
      </c>
      <c r="B2564" t="s">
        <v>1861</v>
      </c>
      <c r="C2564" t="s">
        <v>1862</v>
      </c>
      <c r="D2564">
        <v>1200179</v>
      </c>
      <c r="E2564" t="s">
        <v>1885</v>
      </c>
      <c r="F2564">
        <v>2</v>
      </c>
      <c r="G2564" t="s">
        <v>854</v>
      </c>
      <c r="H2564" t="s">
        <v>1891</v>
      </c>
      <c r="I2564" t="s">
        <v>1887</v>
      </c>
      <c r="J2564">
        <v>1</v>
      </c>
      <c r="K2564" t="s">
        <v>1888</v>
      </c>
      <c r="L2564" s="1">
        <v>46209.813506944447</v>
      </c>
      <c r="M2564" s="1">
        <v>46209.813958333332</v>
      </c>
      <c r="N2564">
        <v>3976</v>
      </c>
      <c r="O2564" t="s">
        <v>1849</v>
      </c>
      <c r="P2564">
        <v>62</v>
      </c>
      <c r="Q2564">
        <v>6.2</v>
      </c>
      <c r="R2564" t="s">
        <v>6569</v>
      </c>
      <c r="S2564" t="s">
        <v>1851</v>
      </c>
      <c r="T2564" t="s">
        <v>1851</v>
      </c>
      <c r="U2564" t="s">
        <v>6563</v>
      </c>
      <c r="V2564" t="s">
        <v>1851</v>
      </c>
      <c r="W2564" t="s">
        <v>1851</v>
      </c>
      <c r="X2564" s="1">
        <v>46209.813958333332</v>
      </c>
    </row>
    <row r="2565" spans="1:24">
      <c r="A2565">
        <v>2388</v>
      </c>
      <c r="B2565" t="s">
        <v>1861</v>
      </c>
      <c r="C2565" t="s">
        <v>1862</v>
      </c>
      <c r="D2565">
        <v>2700102</v>
      </c>
      <c r="E2565" t="s">
        <v>1885</v>
      </c>
      <c r="F2565">
        <v>2</v>
      </c>
      <c r="G2565" t="s">
        <v>446</v>
      </c>
      <c r="H2565" t="s">
        <v>1913</v>
      </c>
      <c r="I2565" t="s">
        <v>1887</v>
      </c>
      <c r="J2565">
        <v>1</v>
      </c>
      <c r="K2565" t="s">
        <v>1888</v>
      </c>
      <c r="L2565" s="1">
        <v>46209.813518518517</v>
      </c>
      <c r="M2565" s="1">
        <v>46209.814050925925</v>
      </c>
      <c r="N2565">
        <v>4614</v>
      </c>
      <c r="O2565" t="s">
        <v>1849</v>
      </c>
      <c r="P2565">
        <v>57</v>
      </c>
      <c r="Q2565">
        <v>5.7</v>
      </c>
      <c r="R2565" t="s">
        <v>6570</v>
      </c>
      <c r="S2565" t="s">
        <v>1851</v>
      </c>
      <c r="T2565" t="s">
        <v>1851</v>
      </c>
      <c r="U2565" t="s">
        <v>6565</v>
      </c>
      <c r="V2565" t="s">
        <v>1851</v>
      </c>
      <c r="W2565" t="s">
        <v>1851</v>
      </c>
      <c r="X2565" s="1">
        <v>46209.814050925925</v>
      </c>
    </row>
    <row r="2566" spans="1:24">
      <c r="A2566">
        <v>2389</v>
      </c>
      <c r="B2566" t="s">
        <v>1861</v>
      </c>
      <c r="C2566" t="s">
        <v>1862</v>
      </c>
      <c r="D2566">
        <v>5207253</v>
      </c>
      <c r="E2566" t="s">
        <v>1885</v>
      </c>
      <c r="F2566">
        <v>1</v>
      </c>
      <c r="G2566" t="s">
        <v>41</v>
      </c>
      <c r="H2566" t="s">
        <v>1930</v>
      </c>
      <c r="I2566" t="s">
        <v>1887</v>
      </c>
      <c r="J2566">
        <v>1</v>
      </c>
      <c r="K2566" t="s">
        <v>1888</v>
      </c>
      <c r="L2566" s="1">
        <v>46209.813761574071</v>
      </c>
      <c r="M2566" s="1">
        <v>46209.814108796294</v>
      </c>
      <c r="N2566">
        <v>3035</v>
      </c>
      <c r="O2566" t="s">
        <v>1849</v>
      </c>
      <c r="P2566">
        <v>77</v>
      </c>
      <c r="Q2566">
        <v>7.7</v>
      </c>
      <c r="R2566" t="s">
        <v>6571</v>
      </c>
      <c r="S2566" t="s">
        <v>1851</v>
      </c>
      <c r="T2566" t="s">
        <v>1851</v>
      </c>
      <c r="U2566" t="s">
        <v>6572</v>
      </c>
      <c r="V2566" t="s">
        <v>1851</v>
      </c>
      <c r="W2566" t="s">
        <v>1851</v>
      </c>
      <c r="X2566" s="1">
        <v>46209.814108796294</v>
      </c>
    </row>
    <row r="2567" spans="1:24">
      <c r="A2567">
        <v>2390</v>
      </c>
      <c r="B2567" t="s">
        <v>1861</v>
      </c>
      <c r="C2567" t="s">
        <v>1862</v>
      </c>
      <c r="D2567">
        <v>1200179</v>
      </c>
      <c r="E2567" t="s">
        <v>1894</v>
      </c>
      <c r="F2567">
        <v>1</v>
      </c>
      <c r="G2567" t="s">
        <v>854</v>
      </c>
      <c r="H2567" t="s">
        <v>854</v>
      </c>
      <c r="I2567" t="s">
        <v>1898</v>
      </c>
      <c r="J2567">
        <v>0</v>
      </c>
      <c r="K2567" t="s">
        <v>1899</v>
      </c>
      <c r="L2567" s="1">
        <v>46209.814097222225</v>
      </c>
      <c r="M2567" s="1">
        <v>46209.81422453704</v>
      </c>
      <c r="N2567">
        <v>1079</v>
      </c>
      <c r="O2567" t="s">
        <v>1849</v>
      </c>
      <c r="P2567">
        <v>64</v>
      </c>
      <c r="Q2567">
        <v>6.4</v>
      </c>
      <c r="R2567" t="s">
        <v>1851</v>
      </c>
      <c r="S2567" t="s">
        <v>1851</v>
      </c>
      <c r="T2567" t="s">
        <v>1851</v>
      </c>
      <c r="U2567" t="s">
        <v>6573</v>
      </c>
      <c r="V2567" t="s">
        <v>1851</v>
      </c>
      <c r="W2567" t="s">
        <v>1851</v>
      </c>
      <c r="X2567" s="1">
        <v>46209.81422453704</v>
      </c>
    </row>
    <row r="2568" spans="1:24">
      <c r="A2568">
        <v>2391</v>
      </c>
      <c r="B2568" t="s">
        <v>1861</v>
      </c>
      <c r="C2568" t="s">
        <v>1862</v>
      </c>
      <c r="D2568">
        <v>5207253</v>
      </c>
      <c r="E2568" t="s">
        <v>1894</v>
      </c>
      <c r="F2568">
        <v>1</v>
      </c>
      <c r="G2568" t="s">
        <v>41</v>
      </c>
      <c r="H2568" t="s">
        <v>41</v>
      </c>
      <c r="I2568" t="s">
        <v>1934</v>
      </c>
      <c r="J2568">
        <v>0</v>
      </c>
      <c r="K2568" t="s">
        <v>1935</v>
      </c>
      <c r="L2568" s="1">
        <v>46209.814236111109</v>
      </c>
      <c r="M2568" s="1">
        <v>46209.814305555556</v>
      </c>
      <c r="N2568">
        <v>600</v>
      </c>
      <c r="O2568" t="s">
        <v>1849</v>
      </c>
      <c r="P2568">
        <v>78</v>
      </c>
      <c r="Q2568">
        <v>7.8</v>
      </c>
      <c r="R2568" t="s">
        <v>1851</v>
      </c>
      <c r="S2568" t="s">
        <v>1851</v>
      </c>
      <c r="T2568" t="s">
        <v>1851</v>
      </c>
      <c r="U2568" t="s">
        <v>6574</v>
      </c>
      <c r="V2568" t="s">
        <v>1851</v>
      </c>
      <c r="W2568" t="s">
        <v>1851</v>
      </c>
      <c r="X2568" s="1">
        <v>46209.814305555556</v>
      </c>
    </row>
    <row r="2569" spans="1:24">
      <c r="A2569">
        <v>2392</v>
      </c>
      <c r="B2569" t="s">
        <v>1861</v>
      </c>
      <c r="C2569" t="s">
        <v>1862</v>
      </c>
      <c r="D2569">
        <v>2700102</v>
      </c>
      <c r="E2569" t="s">
        <v>1894</v>
      </c>
      <c r="F2569">
        <v>1</v>
      </c>
      <c r="G2569" t="s">
        <v>446</v>
      </c>
      <c r="H2569" t="s">
        <v>446</v>
      </c>
      <c r="I2569" t="s">
        <v>1920</v>
      </c>
      <c r="J2569">
        <v>0</v>
      </c>
      <c r="K2569" t="s">
        <v>1921</v>
      </c>
      <c r="L2569" s="1">
        <v>46209.814201388886</v>
      </c>
      <c r="M2569" s="1">
        <v>46209.814328703702</v>
      </c>
      <c r="N2569">
        <v>1130</v>
      </c>
      <c r="O2569" t="s">
        <v>1852</v>
      </c>
      <c r="R2569" t="s">
        <v>1851</v>
      </c>
      <c r="S2569" t="s">
        <v>1851</v>
      </c>
      <c r="T2569" t="s">
        <v>1851</v>
      </c>
      <c r="U2569" t="s">
        <v>6575</v>
      </c>
      <c r="V2569" t="s">
        <v>1851</v>
      </c>
      <c r="W2569" t="s">
        <v>1851</v>
      </c>
      <c r="X2569" s="1">
        <v>46209.814328703702</v>
      </c>
    </row>
    <row r="2570" spans="1:24">
      <c r="A2570">
        <v>2393</v>
      </c>
      <c r="B2570" t="s">
        <v>1861</v>
      </c>
      <c r="C2570" t="s">
        <v>1862</v>
      </c>
      <c r="D2570">
        <v>2700102</v>
      </c>
      <c r="E2570" t="s">
        <v>1894</v>
      </c>
      <c r="F2570">
        <v>2</v>
      </c>
      <c r="G2570" t="s">
        <v>446</v>
      </c>
      <c r="H2570" t="s">
        <v>446</v>
      </c>
      <c r="I2570" t="s">
        <v>1920</v>
      </c>
      <c r="J2570">
        <v>0</v>
      </c>
      <c r="K2570" t="s">
        <v>1921</v>
      </c>
      <c r="L2570" s="1">
        <v>46209.81449074074</v>
      </c>
      <c r="M2570" s="1">
        <v>46209.814618055556</v>
      </c>
      <c r="N2570">
        <v>1100</v>
      </c>
      <c r="O2570" t="s">
        <v>1852</v>
      </c>
      <c r="R2570" t="s">
        <v>1851</v>
      </c>
      <c r="S2570" t="s">
        <v>1851</v>
      </c>
      <c r="T2570" t="s">
        <v>1851</v>
      </c>
      <c r="U2570" t="s">
        <v>6576</v>
      </c>
      <c r="V2570" t="s">
        <v>1851</v>
      </c>
      <c r="W2570" t="s">
        <v>1851</v>
      </c>
      <c r="X2570" s="1">
        <v>46209.814618055556</v>
      </c>
    </row>
    <row r="2571" spans="1:24">
      <c r="A2571">
        <v>2394</v>
      </c>
      <c r="B2571" t="s">
        <v>1861</v>
      </c>
      <c r="C2571" t="s">
        <v>1862</v>
      </c>
      <c r="D2571">
        <v>1200393</v>
      </c>
      <c r="E2571" t="s">
        <v>1885</v>
      </c>
      <c r="F2571">
        <v>1</v>
      </c>
      <c r="G2571" t="s">
        <v>791</v>
      </c>
      <c r="H2571" t="s">
        <v>1927</v>
      </c>
      <c r="I2571" t="s">
        <v>1887</v>
      </c>
      <c r="J2571">
        <v>1</v>
      </c>
      <c r="K2571" t="s">
        <v>1888</v>
      </c>
      <c r="L2571" s="1">
        <v>46209.814282407409</v>
      </c>
      <c r="M2571" s="1">
        <v>46209.814803240741</v>
      </c>
      <c r="N2571">
        <v>4486</v>
      </c>
      <c r="O2571" t="s">
        <v>1849</v>
      </c>
      <c r="P2571">
        <v>61</v>
      </c>
      <c r="Q2571">
        <v>6.1</v>
      </c>
      <c r="R2571" t="s">
        <v>6577</v>
      </c>
      <c r="S2571" t="s">
        <v>1851</v>
      </c>
      <c r="T2571" t="s">
        <v>1851</v>
      </c>
      <c r="U2571" t="s">
        <v>6578</v>
      </c>
      <c r="V2571" t="s">
        <v>1851</v>
      </c>
      <c r="W2571" t="s">
        <v>1851</v>
      </c>
      <c r="X2571" s="1">
        <v>46209.814803240741</v>
      </c>
    </row>
    <row r="2572" spans="1:24">
      <c r="A2572">
        <v>2395</v>
      </c>
      <c r="B2572" t="s">
        <v>1861</v>
      </c>
      <c r="C2572" t="s">
        <v>1862</v>
      </c>
      <c r="D2572">
        <v>5208806</v>
      </c>
      <c r="E2572" t="s">
        <v>1885</v>
      </c>
      <c r="F2572">
        <v>1</v>
      </c>
      <c r="G2572" t="s">
        <v>122</v>
      </c>
      <c r="H2572" t="s">
        <v>1940</v>
      </c>
      <c r="I2572" t="s">
        <v>1887</v>
      </c>
      <c r="J2572">
        <v>1</v>
      </c>
      <c r="K2572" t="s">
        <v>1888</v>
      </c>
      <c r="L2572" s="1">
        <v>46209.814375000002</v>
      </c>
      <c r="M2572" s="1">
        <v>46209.814803240741</v>
      </c>
      <c r="N2572">
        <v>3746</v>
      </c>
      <c r="O2572" t="s">
        <v>1849</v>
      </c>
      <c r="P2572">
        <v>70</v>
      </c>
      <c r="Q2572">
        <v>7</v>
      </c>
      <c r="R2572" t="s">
        <v>6579</v>
      </c>
      <c r="S2572" t="s">
        <v>1851</v>
      </c>
      <c r="T2572" t="s">
        <v>1851</v>
      </c>
      <c r="U2572" t="s">
        <v>6580</v>
      </c>
      <c r="V2572" t="s">
        <v>1851</v>
      </c>
      <c r="W2572" t="s">
        <v>1851</v>
      </c>
      <c r="X2572" s="1">
        <v>46209.814803240741</v>
      </c>
    </row>
    <row r="2573" spans="1:24">
      <c r="A2573">
        <v>2396</v>
      </c>
      <c r="B2573" t="s">
        <v>1861</v>
      </c>
      <c r="C2573" t="s">
        <v>1862</v>
      </c>
      <c r="D2573">
        <v>2700102</v>
      </c>
      <c r="E2573" t="s">
        <v>1894</v>
      </c>
      <c r="F2573">
        <v>3</v>
      </c>
      <c r="G2573" t="s">
        <v>446</v>
      </c>
      <c r="H2573" t="s">
        <v>446</v>
      </c>
      <c r="I2573" t="s">
        <v>1920</v>
      </c>
      <c r="J2573">
        <v>0</v>
      </c>
      <c r="K2573" t="s">
        <v>1921</v>
      </c>
      <c r="L2573" s="1">
        <v>46209.814814814818</v>
      </c>
      <c r="M2573" s="1">
        <v>46209.814942129633</v>
      </c>
      <c r="N2573">
        <v>1101</v>
      </c>
      <c r="O2573" t="s">
        <v>1852</v>
      </c>
      <c r="R2573" t="s">
        <v>1851</v>
      </c>
      <c r="S2573" t="s">
        <v>1851</v>
      </c>
      <c r="T2573" t="s">
        <v>1851</v>
      </c>
      <c r="U2573" t="s">
        <v>6581</v>
      </c>
      <c r="V2573" t="s">
        <v>1851</v>
      </c>
      <c r="W2573" t="s">
        <v>1851</v>
      </c>
      <c r="X2573" s="1">
        <v>46209.814942129633</v>
      </c>
    </row>
    <row r="2574" spans="1:24">
      <c r="A2574">
        <v>2397</v>
      </c>
      <c r="B2574" t="s">
        <v>1861</v>
      </c>
      <c r="C2574" t="s">
        <v>1862</v>
      </c>
      <c r="D2574">
        <v>1200393</v>
      </c>
      <c r="E2574" t="s">
        <v>1894</v>
      </c>
      <c r="F2574">
        <v>1</v>
      </c>
      <c r="G2574" t="s">
        <v>791</v>
      </c>
      <c r="H2574" t="s">
        <v>791</v>
      </c>
      <c r="I2574" t="s">
        <v>1950</v>
      </c>
      <c r="J2574">
        <v>0</v>
      </c>
      <c r="K2574" t="s">
        <v>1951</v>
      </c>
      <c r="L2574" s="1">
        <v>46209.814930555556</v>
      </c>
      <c r="M2574" s="1">
        <v>46209.815057870372</v>
      </c>
      <c r="N2574">
        <v>1158</v>
      </c>
      <c r="O2574" t="s">
        <v>1849</v>
      </c>
      <c r="P2574">
        <v>63</v>
      </c>
      <c r="Q2574">
        <v>6.3</v>
      </c>
      <c r="R2574" t="s">
        <v>1851</v>
      </c>
      <c r="S2574" t="s">
        <v>1851</v>
      </c>
      <c r="T2574" t="s">
        <v>1851</v>
      </c>
      <c r="U2574" t="s">
        <v>6582</v>
      </c>
      <c r="V2574" t="s">
        <v>1851</v>
      </c>
      <c r="W2574" t="s">
        <v>1851</v>
      </c>
      <c r="X2574" s="1">
        <v>46209.815057870372</v>
      </c>
    </row>
    <row r="2575" spans="1:24">
      <c r="A2575">
        <v>2398</v>
      </c>
      <c r="B2575" t="s">
        <v>1861</v>
      </c>
      <c r="C2575" t="s">
        <v>1862</v>
      </c>
      <c r="D2575">
        <v>2702207</v>
      </c>
      <c r="E2575" t="s">
        <v>1885</v>
      </c>
      <c r="F2575">
        <v>1</v>
      </c>
      <c r="G2575" t="s">
        <v>431</v>
      </c>
      <c r="H2575" t="s">
        <v>1937</v>
      </c>
      <c r="I2575" t="s">
        <v>1887</v>
      </c>
      <c r="J2575">
        <v>1</v>
      </c>
      <c r="K2575" t="s">
        <v>1888</v>
      </c>
      <c r="L2575" s="1">
        <v>46209.814988425926</v>
      </c>
      <c r="M2575" s="1">
        <v>46209.81517361111</v>
      </c>
      <c r="N2575">
        <v>1554</v>
      </c>
      <c r="O2575" t="s">
        <v>1849</v>
      </c>
      <c r="P2575">
        <v>55</v>
      </c>
      <c r="Q2575">
        <v>5.5</v>
      </c>
      <c r="R2575" t="s">
        <v>6583</v>
      </c>
      <c r="S2575" t="s">
        <v>1851</v>
      </c>
      <c r="T2575" t="s">
        <v>1851</v>
      </c>
      <c r="U2575" t="s">
        <v>6584</v>
      </c>
      <c r="V2575" t="s">
        <v>1851</v>
      </c>
      <c r="W2575" t="s">
        <v>1851</v>
      </c>
      <c r="X2575" s="1">
        <v>46209.81517361111</v>
      </c>
    </row>
    <row r="2576" spans="1:24">
      <c r="A2576">
        <v>2399</v>
      </c>
      <c r="B2576" t="s">
        <v>1861</v>
      </c>
      <c r="C2576" t="s">
        <v>1862</v>
      </c>
      <c r="D2576">
        <v>5208806</v>
      </c>
      <c r="E2576" t="s">
        <v>1894</v>
      </c>
      <c r="F2576">
        <v>1</v>
      </c>
      <c r="G2576" t="s">
        <v>122</v>
      </c>
      <c r="H2576" t="s">
        <v>122</v>
      </c>
      <c r="I2576" t="s">
        <v>1947</v>
      </c>
      <c r="J2576">
        <v>0</v>
      </c>
      <c r="K2576" t="s">
        <v>1948</v>
      </c>
      <c r="L2576" s="1">
        <v>46209.814942129633</v>
      </c>
      <c r="M2576" s="1">
        <v>46209.81521990741</v>
      </c>
      <c r="N2576">
        <v>2387</v>
      </c>
      <c r="O2576" t="s">
        <v>1849</v>
      </c>
      <c r="P2576">
        <v>72</v>
      </c>
      <c r="Q2576">
        <v>7.2</v>
      </c>
      <c r="R2576" t="s">
        <v>1851</v>
      </c>
      <c r="S2576" t="s">
        <v>1851</v>
      </c>
      <c r="T2576" t="s">
        <v>1851</v>
      </c>
      <c r="U2576" t="s">
        <v>6585</v>
      </c>
      <c r="V2576" t="s">
        <v>1851</v>
      </c>
      <c r="W2576" t="s">
        <v>1851</v>
      </c>
      <c r="X2576" s="1">
        <v>46209.81521990741</v>
      </c>
    </row>
    <row r="2577" spans="1:24">
      <c r="A2577">
        <v>2400</v>
      </c>
      <c r="B2577" t="s">
        <v>1861</v>
      </c>
      <c r="C2577" t="s">
        <v>1862</v>
      </c>
      <c r="D2577">
        <v>2702207</v>
      </c>
      <c r="E2577" t="s">
        <v>1894</v>
      </c>
      <c r="F2577">
        <v>1</v>
      </c>
      <c r="G2577" t="s">
        <v>431</v>
      </c>
      <c r="H2577" t="s">
        <v>431</v>
      </c>
      <c r="I2577" t="s">
        <v>1943</v>
      </c>
      <c r="J2577">
        <v>0</v>
      </c>
      <c r="K2577" t="s">
        <v>1944</v>
      </c>
      <c r="L2577" s="1">
        <v>46209.815312500003</v>
      </c>
      <c r="M2577" s="1">
        <v>46209.815416666665</v>
      </c>
      <c r="N2577">
        <v>900</v>
      </c>
      <c r="O2577" t="s">
        <v>1849</v>
      </c>
      <c r="P2577">
        <v>58</v>
      </c>
      <c r="Q2577">
        <v>5.8</v>
      </c>
      <c r="R2577" t="s">
        <v>1851</v>
      </c>
      <c r="S2577" t="s">
        <v>1851</v>
      </c>
      <c r="T2577" t="s">
        <v>1851</v>
      </c>
      <c r="U2577" t="s">
        <v>6586</v>
      </c>
      <c r="V2577" t="s">
        <v>1851</v>
      </c>
      <c r="W2577" t="s">
        <v>1851</v>
      </c>
      <c r="X2577" s="1">
        <v>46209.815416666665</v>
      </c>
    </row>
    <row r="2578" spans="1:24">
      <c r="A2578">
        <v>2401</v>
      </c>
      <c r="B2578" t="s">
        <v>1861</v>
      </c>
      <c r="C2578" t="s">
        <v>1862</v>
      </c>
      <c r="D2578">
        <v>5209457</v>
      </c>
      <c r="E2578" t="s">
        <v>1885</v>
      </c>
      <c r="F2578">
        <v>1</v>
      </c>
      <c r="G2578" t="s">
        <v>151</v>
      </c>
      <c r="H2578" t="s">
        <v>1956</v>
      </c>
      <c r="I2578" t="s">
        <v>1887</v>
      </c>
      <c r="J2578">
        <v>1</v>
      </c>
      <c r="K2578" t="s">
        <v>1888</v>
      </c>
      <c r="L2578" s="1">
        <v>46209.815266203703</v>
      </c>
      <c r="M2578" s="1">
        <v>46209.815613425926</v>
      </c>
      <c r="N2578">
        <v>2986</v>
      </c>
      <c r="O2578" t="s">
        <v>1849</v>
      </c>
      <c r="P2578">
        <v>73</v>
      </c>
      <c r="Q2578">
        <v>7.3</v>
      </c>
      <c r="R2578" t="s">
        <v>6587</v>
      </c>
      <c r="S2578" t="s">
        <v>1851</v>
      </c>
      <c r="T2578" t="s">
        <v>1851</v>
      </c>
      <c r="U2578" t="s">
        <v>6588</v>
      </c>
      <c r="V2578" t="s">
        <v>1851</v>
      </c>
      <c r="W2578" t="s">
        <v>1851</v>
      </c>
      <c r="X2578" s="1">
        <v>46209.815613425926</v>
      </c>
    </row>
    <row r="2579" spans="1:24">
      <c r="A2579">
        <v>2402</v>
      </c>
      <c r="B2579" t="s">
        <v>1861</v>
      </c>
      <c r="C2579" t="s">
        <v>1862</v>
      </c>
      <c r="D2579">
        <v>5209457</v>
      </c>
      <c r="E2579" t="s">
        <v>1894</v>
      </c>
      <c r="F2579">
        <v>1</v>
      </c>
      <c r="G2579" t="s">
        <v>151</v>
      </c>
      <c r="H2579" t="s">
        <v>151</v>
      </c>
      <c r="I2579" t="s">
        <v>1965</v>
      </c>
      <c r="J2579">
        <v>0</v>
      </c>
      <c r="K2579" t="s">
        <v>1966</v>
      </c>
      <c r="L2579" s="1">
        <v>46209.815752314818</v>
      </c>
      <c r="M2579" s="1">
        <v>46209.815833333334</v>
      </c>
      <c r="N2579">
        <v>670</v>
      </c>
      <c r="O2579" t="s">
        <v>1849</v>
      </c>
      <c r="P2579">
        <v>72</v>
      </c>
      <c r="Q2579">
        <v>7.2</v>
      </c>
      <c r="R2579" t="s">
        <v>1851</v>
      </c>
      <c r="S2579" t="s">
        <v>1851</v>
      </c>
      <c r="T2579" t="s">
        <v>1851</v>
      </c>
      <c r="U2579" t="s">
        <v>6589</v>
      </c>
      <c r="V2579" t="s">
        <v>1851</v>
      </c>
      <c r="W2579" t="s">
        <v>1851</v>
      </c>
      <c r="X2579" s="1">
        <v>46209.815833333334</v>
      </c>
    </row>
    <row r="2580" spans="1:24">
      <c r="A2580">
        <v>2403</v>
      </c>
      <c r="B2580" t="s">
        <v>1861</v>
      </c>
      <c r="C2580" t="s">
        <v>1862</v>
      </c>
      <c r="D2580">
        <v>2702900</v>
      </c>
      <c r="E2580" t="s">
        <v>1885</v>
      </c>
      <c r="F2580">
        <v>1</v>
      </c>
      <c r="G2580" t="s">
        <v>355</v>
      </c>
      <c r="H2580" t="s">
        <v>1953</v>
      </c>
      <c r="I2580" t="s">
        <v>1887</v>
      </c>
      <c r="J2580">
        <v>1</v>
      </c>
      <c r="K2580" t="s">
        <v>1888</v>
      </c>
      <c r="L2580" s="1">
        <v>46209.815474537034</v>
      </c>
      <c r="M2580" s="1">
        <v>46209.815868055557</v>
      </c>
      <c r="N2580">
        <v>3427</v>
      </c>
      <c r="O2580" t="s">
        <v>1849</v>
      </c>
      <c r="P2580">
        <v>67</v>
      </c>
      <c r="Q2580">
        <v>6.7</v>
      </c>
      <c r="R2580" t="s">
        <v>6590</v>
      </c>
      <c r="S2580" t="s">
        <v>1851</v>
      </c>
      <c r="T2580" t="s">
        <v>1851</v>
      </c>
      <c r="U2580" t="s">
        <v>6591</v>
      </c>
      <c r="V2580" t="s">
        <v>1851</v>
      </c>
      <c r="W2580" t="s">
        <v>1851</v>
      </c>
      <c r="X2580" s="1">
        <v>46209.815868055557</v>
      </c>
    </row>
    <row r="2581" spans="1:24">
      <c r="A2581">
        <v>2404</v>
      </c>
      <c r="B2581" t="s">
        <v>1861</v>
      </c>
      <c r="C2581" t="s">
        <v>1862</v>
      </c>
      <c r="D2581">
        <v>2702900</v>
      </c>
      <c r="E2581" t="s">
        <v>1894</v>
      </c>
      <c r="F2581">
        <v>1</v>
      </c>
      <c r="G2581" t="s">
        <v>355</v>
      </c>
      <c r="H2581" t="s">
        <v>355</v>
      </c>
      <c r="I2581" t="s">
        <v>1962</v>
      </c>
      <c r="J2581">
        <v>0</v>
      </c>
      <c r="K2581" t="s">
        <v>1963</v>
      </c>
      <c r="L2581" s="1">
        <v>46209.816006944442</v>
      </c>
      <c r="M2581" s="1">
        <v>46209.816157407404</v>
      </c>
      <c r="N2581">
        <v>1238</v>
      </c>
      <c r="O2581" t="s">
        <v>1849</v>
      </c>
      <c r="P2581">
        <v>68</v>
      </c>
      <c r="Q2581">
        <v>6.8</v>
      </c>
      <c r="R2581" t="s">
        <v>1851</v>
      </c>
      <c r="S2581" t="s">
        <v>1851</v>
      </c>
      <c r="T2581" t="s">
        <v>1851</v>
      </c>
      <c r="U2581" t="s">
        <v>6592</v>
      </c>
      <c r="V2581" t="s">
        <v>1851</v>
      </c>
      <c r="W2581" t="s">
        <v>1851</v>
      </c>
      <c r="X2581" s="1">
        <v>46209.816157407404</v>
      </c>
    </row>
    <row r="2582" spans="1:24">
      <c r="A2582">
        <v>2405</v>
      </c>
      <c r="B2582" t="s">
        <v>1861</v>
      </c>
      <c r="C2582" t="s">
        <v>1862</v>
      </c>
      <c r="D2582">
        <v>5210802</v>
      </c>
      <c r="E2582" t="s">
        <v>1885</v>
      </c>
      <c r="F2582">
        <v>1</v>
      </c>
      <c r="G2582" t="s">
        <v>67</v>
      </c>
      <c r="H2582" t="s">
        <v>1975</v>
      </c>
      <c r="I2582" t="s">
        <v>1887</v>
      </c>
      <c r="J2582">
        <v>1</v>
      </c>
      <c r="K2582" t="s">
        <v>1888</v>
      </c>
      <c r="L2582" s="1">
        <v>46209.815879629627</v>
      </c>
      <c r="M2582" s="1">
        <v>46209.816423611112</v>
      </c>
      <c r="N2582">
        <v>4713</v>
      </c>
      <c r="O2582" t="s">
        <v>1849</v>
      </c>
      <c r="P2582">
        <v>73</v>
      </c>
      <c r="Q2582">
        <v>7.3</v>
      </c>
      <c r="R2582" t="s">
        <v>6593</v>
      </c>
      <c r="S2582" t="s">
        <v>1851</v>
      </c>
      <c r="T2582" t="s">
        <v>1851</v>
      </c>
      <c r="U2582" t="s">
        <v>6594</v>
      </c>
      <c r="V2582" t="s">
        <v>1851</v>
      </c>
      <c r="W2582" t="s">
        <v>1851</v>
      </c>
      <c r="X2582" s="1">
        <v>46209.816423611112</v>
      </c>
    </row>
    <row r="2583" spans="1:24">
      <c r="A2583">
        <v>2406</v>
      </c>
      <c r="B2583" t="s">
        <v>1861</v>
      </c>
      <c r="C2583" t="s">
        <v>1862</v>
      </c>
      <c r="D2583">
        <v>2703304</v>
      </c>
      <c r="E2583" t="s">
        <v>1885</v>
      </c>
      <c r="F2583">
        <v>1</v>
      </c>
      <c r="G2583" t="s">
        <v>190</v>
      </c>
      <c r="H2583" t="s">
        <v>1972</v>
      </c>
      <c r="I2583" t="s">
        <v>1887</v>
      </c>
      <c r="J2583">
        <v>1</v>
      </c>
      <c r="K2583" t="s">
        <v>1888</v>
      </c>
      <c r="L2583" s="1">
        <v>46209.816203703704</v>
      </c>
      <c r="M2583" s="1">
        <v>46209.81658564815</v>
      </c>
      <c r="N2583">
        <v>3286</v>
      </c>
      <c r="O2583" t="s">
        <v>1849</v>
      </c>
      <c r="P2583">
        <v>59</v>
      </c>
      <c r="Q2583">
        <v>5.9</v>
      </c>
      <c r="R2583" t="s">
        <v>6595</v>
      </c>
      <c r="S2583" t="s">
        <v>1851</v>
      </c>
      <c r="T2583" t="s">
        <v>1851</v>
      </c>
      <c r="U2583" t="s">
        <v>6596</v>
      </c>
      <c r="V2583" t="s">
        <v>1851</v>
      </c>
      <c r="W2583" t="s">
        <v>1851</v>
      </c>
      <c r="X2583" s="1">
        <v>46209.81658564815</v>
      </c>
    </row>
    <row r="2584" spans="1:24">
      <c r="A2584">
        <v>2407</v>
      </c>
      <c r="B2584" t="s">
        <v>1861</v>
      </c>
      <c r="C2584" t="s">
        <v>1862</v>
      </c>
      <c r="D2584">
        <v>5210802</v>
      </c>
      <c r="E2584" t="s">
        <v>1894</v>
      </c>
      <c r="F2584">
        <v>1</v>
      </c>
      <c r="G2584" t="s">
        <v>67</v>
      </c>
      <c r="H2584" t="s">
        <v>67</v>
      </c>
      <c r="I2584" t="s">
        <v>1982</v>
      </c>
      <c r="J2584">
        <v>0</v>
      </c>
      <c r="K2584" t="s">
        <v>1983</v>
      </c>
      <c r="L2584" s="1">
        <v>46209.816550925927</v>
      </c>
      <c r="M2584" s="1">
        <v>46209.816620370373</v>
      </c>
      <c r="N2584">
        <v>619</v>
      </c>
      <c r="O2584" t="s">
        <v>1849</v>
      </c>
      <c r="P2584">
        <v>71</v>
      </c>
      <c r="Q2584">
        <v>7.1</v>
      </c>
      <c r="R2584" t="s">
        <v>1851</v>
      </c>
      <c r="S2584" t="s">
        <v>1851</v>
      </c>
      <c r="T2584" t="s">
        <v>1851</v>
      </c>
      <c r="U2584" t="s">
        <v>6597</v>
      </c>
      <c r="V2584" t="s">
        <v>1851</v>
      </c>
      <c r="W2584" t="s">
        <v>1851</v>
      </c>
      <c r="X2584" s="1">
        <v>46209.816620370373</v>
      </c>
    </row>
    <row r="2585" spans="1:24">
      <c r="A2585">
        <v>2408</v>
      </c>
      <c r="B2585" t="s">
        <v>1861</v>
      </c>
      <c r="C2585" t="s">
        <v>1862</v>
      </c>
      <c r="D2585">
        <v>2703304</v>
      </c>
      <c r="E2585" t="s">
        <v>1894</v>
      </c>
      <c r="F2585">
        <v>1</v>
      </c>
      <c r="G2585" t="s">
        <v>190</v>
      </c>
      <c r="H2585" t="s">
        <v>190</v>
      </c>
      <c r="I2585" t="s">
        <v>1979</v>
      </c>
      <c r="J2585">
        <v>0</v>
      </c>
      <c r="K2585" t="s">
        <v>1980</v>
      </c>
      <c r="L2585" s="1">
        <v>46209.816736111112</v>
      </c>
      <c r="M2585" s="1">
        <v>46209.816863425927</v>
      </c>
      <c r="N2585">
        <v>1091</v>
      </c>
      <c r="O2585" t="s">
        <v>1849</v>
      </c>
      <c r="P2585">
        <v>63</v>
      </c>
      <c r="Q2585">
        <v>6.3</v>
      </c>
      <c r="R2585" t="s">
        <v>1851</v>
      </c>
      <c r="S2585" t="s">
        <v>1851</v>
      </c>
      <c r="T2585" t="s">
        <v>1851</v>
      </c>
      <c r="U2585" t="s">
        <v>6598</v>
      </c>
      <c r="V2585" t="s">
        <v>1851</v>
      </c>
      <c r="W2585" t="s">
        <v>1851</v>
      </c>
      <c r="X2585" s="1">
        <v>46209.816863425927</v>
      </c>
    </row>
    <row r="2586" spans="1:24">
      <c r="A2586">
        <v>2409</v>
      </c>
      <c r="B2586" t="s">
        <v>1861</v>
      </c>
      <c r="C2586" t="s">
        <v>1862</v>
      </c>
      <c r="D2586">
        <v>5211800</v>
      </c>
      <c r="E2586" t="s">
        <v>1885</v>
      </c>
      <c r="F2586">
        <v>1</v>
      </c>
      <c r="G2586" t="s">
        <v>117</v>
      </c>
      <c r="H2586" t="s">
        <v>1989</v>
      </c>
      <c r="I2586" t="s">
        <v>1887</v>
      </c>
      <c r="J2586">
        <v>1</v>
      </c>
      <c r="K2586" t="s">
        <v>1888</v>
      </c>
      <c r="L2586" s="1">
        <v>46209.816666666666</v>
      </c>
      <c r="M2586" s="1">
        <v>46209.816979166666</v>
      </c>
      <c r="N2586">
        <v>2659</v>
      </c>
      <c r="O2586" t="s">
        <v>1849</v>
      </c>
      <c r="P2586">
        <v>70</v>
      </c>
      <c r="Q2586">
        <v>7</v>
      </c>
      <c r="R2586" t="s">
        <v>6599</v>
      </c>
      <c r="S2586" t="s">
        <v>1851</v>
      </c>
      <c r="T2586" t="s">
        <v>1851</v>
      </c>
      <c r="U2586" t="s">
        <v>6600</v>
      </c>
      <c r="V2586" t="s">
        <v>1851</v>
      </c>
      <c r="W2586" t="s">
        <v>1851</v>
      </c>
      <c r="X2586" s="1">
        <v>46209.816979166666</v>
      </c>
    </row>
    <row r="2587" spans="1:24">
      <c r="A2587">
        <v>2410</v>
      </c>
      <c r="B2587" t="s">
        <v>1861</v>
      </c>
      <c r="C2587" t="s">
        <v>1862</v>
      </c>
      <c r="D2587">
        <v>2706422</v>
      </c>
      <c r="E2587" t="s">
        <v>1885</v>
      </c>
      <c r="F2587">
        <v>1</v>
      </c>
      <c r="G2587" t="s">
        <v>365</v>
      </c>
      <c r="H2587" t="s">
        <v>1986</v>
      </c>
      <c r="I2587" t="s">
        <v>1887</v>
      </c>
      <c r="J2587">
        <v>1</v>
      </c>
      <c r="K2587" t="s">
        <v>1888</v>
      </c>
      <c r="L2587" s="1">
        <v>46209.81690972222</v>
      </c>
      <c r="M2587" s="1">
        <v>46209.817210648151</v>
      </c>
      <c r="N2587">
        <v>2583</v>
      </c>
      <c r="O2587" t="s">
        <v>1849</v>
      </c>
      <c r="P2587">
        <v>58</v>
      </c>
      <c r="Q2587">
        <v>5.8</v>
      </c>
      <c r="R2587" t="s">
        <v>6601</v>
      </c>
      <c r="S2587" t="s">
        <v>1851</v>
      </c>
      <c r="T2587" t="s">
        <v>1851</v>
      </c>
      <c r="U2587" t="s">
        <v>6602</v>
      </c>
      <c r="V2587" t="s">
        <v>1851</v>
      </c>
      <c r="W2587" t="s">
        <v>1851</v>
      </c>
      <c r="X2587" s="1">
        <v>46209.817210648151</v>
      </c>
    </row>
    <row r="2588" spans="1:24">
      <c r="A2588">
        <v>2411</v>
      </c>
      <c r="B2588" t="s">
        <v>1861</v>
      </c>
      <c r="C2588" t="s">
        <v>1862</v>
      </c>
      <c r="D2588">
        <v>5211800</v>
      </c>
      <c r="E2588" t="s">
        <v>1894</v>
      </c>
      <c r="F2588">
        <v>1</v>
      </c>
      <c r="G2588" t="s">
        <v>117</v>
      </c>
      <c r="H2588" t="s">
        <v>117</v>
      </c>
      <c r="I2588" t="s">
        <v>1998</v>
      </c>
      <c r="J2588">
        <v>0</v>
      </c>
      <c r="K2588" t="s">
        <v>1999</v>
      </c>
      <c r="L2588" s="1">
        <v>46209.817118055558</v>
      </c>
      <c r="M2588" s="1">
        <v>46209.817233796297</v>
      </c>
      <c r="N2588">
        <v>1012</v>
      </c>
      <c r="O2588" t="s">
        <v>1849</v>
      </c>
      <c r="P2588">
        <v>71</v>
      </c>
      <c r="Q2588">
        <v>7.1</v>
      </c>
      <c r="R2588" t="s">
        <v>1851</v>
      </c>
      <c r="S2588" t="s">
        <v>1851</v>
      </c>
      <c r="T2588" t="s">
        <v>1851</v>
      </c>
      <c r="U2588" t="s">
        <v>6603</v>
      </c>
      <c r="V2588" t="s">
        <v>1851</v>
      </c>
      <c r="W2588" t="s">
        <v>1851</v>
      </c>
      <c r="X2588" s="1">
        <v>46209.817233796297</v>
      </c>
    </row>
    <row r="2589" spans="1:24">
      <c r="A2589">
        <v>2412</v>
      </c>
      <c r="B2589" t="s">
        <v>1861</v>
      </c>
      <c r="C2589" t="s">
        <v>1862</v>
      </c>
      <c r="D2589">
        <v>1600303</v>
      </c>
      <c r="E2589" t="s">
        <v>1885</v>
      </c>
      <c r="F2589">
        <v>1</v>
      </c>
      <c r="G2589" t="s">
        <v>819</v>
      </c>
      <c r="H2589" t="s">
        <v>1959</v>
      </c>
      <c r="I2589" t="s">
        <v>1887</v>
      </c>
      <c r="J2589">
        <v>1</v>
      </c>
      <c r="K2589" t="s">
        <v>1888</v>
      </c>
      <c r="L2589" s="1">
        <v>46209.815127314818</v>
      </c>
      <c r="M2589" s="1">
        <v>46209.817280092589</v>
      </c>
      <c r="N2589">
        <v>18615</v>
      </c>
      <c r="O2589" t="s">
        <v>1854</v>
      </c>
      <c r="R2589" t="s">
        <v>6604</v>
      </c>
      <c r="S2589" t="s">
        <v>1851</v>
      </c>
      <c r="T2589" t="s">
        <v>1851</v>
      </c>
      <c r="U2589" t="s">
        <v>6605</v>
      </c>
      <c r="V2589" t="s">
        <v>1854</v>
      </c>
      <c r="W2589" t="s">
        <v>1851</v>
      </c>
      <c r="X2589" s="1">
        <v>46209.817280092589</v>
      </c>
    </row>
    <row r="2590" spans="1:24">
      <c r="A2590">
        <v>2413</v>
      </c>
      <c r="B2590" t="s">
        <v>1861</v>
      </c>
      <c r="C2590" t="s">
        <v>1862</v>
      </c>
      <c r="D2590">
        <v>2706422</v>
      </c>
      <c r="E2590" t="s">
        <v>1894</v>
      </c>
      <c r="F2590">
        <v>1</v>
      </c>
      <c r="G2590" t="s">
        <v>365</v>
      </c>
      <c r="H2590" t="s">
        <v>365</v>
      </c>
      <c r="I2590" t="s">
        <v>1992</v>
      </c>
      <c r="J2590">
        <v>0</v>
      </c>
      <c r="K2590" t="s">
        <v>1993</v>
      </c>
      <c r="L2590" s="1">
        <v>46209.817349537036</v>
      </c>
      <c r="M2590" s="1">
        <v>46209.817453703705</v>
      </c>
      <c r="N2590">
        <v>942</v>
      </c>
      <c r="O2590" t="s">
        <v>1849</v>
      </c>
      <c r="P2590">
        <v>57</v>
      </c>
      <c r="Q2590">
        <v>5.7</v>
      </c>
      <c r="R2590" t="s">
        <v>1851</v>
      </c>
      <c r="S2590" t="s">
        <v>1851</v>
      </c>
      <c r="T2590" t="s">
        <v>1851</v>
      </c>
      <c r="U2590" t="s">
        <v>6606</v>
      </c>
      <c r="V2590" t="s">
        <v>1851</v>
      </c>
      <c r="W2590" t="s">
        <v>1851</v>
      </c>
      <c r="X2590" s="1">
        <v>46209.817453703705</v>
      </c>
    </row>
    <row r="2591" spans="1:24">
      <c r="A2591">
        <v>2414</v>
      </c>
      <c r="B2591" t="s">
        <v>1861</v>
      </c>
      <c r="C2591" t="s">
        <v>1862</v>
      </c>
      <c r="D2591">
        <v>5213806</v>
      </c>
      <c r="E2591" t="s">
        <v>1885</v>
      </c>
      <c r="F2591">
        <v>1</v>
      </c>
      <c r="G2591" t="s">
        <v>82</v>
      </c>
      <c r="H2591" t="s">
        <v>2007</v>
      </c>
      <c r="I2591" t="s">
        <v>1887</v>
      </c>
      <c r="J2591">
        <v>1</v>
      </c>
      <c r="K2591" t="s">
        <v>1888</v>
      </c>
      <c r="L2591" s="1">
        <v>46209.817280092589</v>
      </c>
      <c r="M2591" s="1">
        <v>46209.817824074074</v>
      </c>
      <c r="N2591">
        <v>4706</v>
      </c>
      <c r="O2591" t="s">
        <v>1849</v>
      </c>
      <c r="P2591">
        <v>76</v>
      </c>
      <c r="Q2591">
        <v>7.6</v>
      </c>
      <c r="R2591" t="s">
        <v>6607</v>
      </c>
      <c r="S2591" t="s">
        <v>1851</v>
      </c>
      <c r="T2591" t="s">
        <v>1851</v>
      </c>
      <c r="U2591" t="s">
        <v>6608</v>
      </c>
      <c r="V2591" t="s">
        <v>1851</v>
      </c>
      <c r="W2591" t="s">
        <v>1851</v>
      </c>
      <c r="X2591" s="1">
        <v>46209.817824074074</v>
      </c>
    </row>
    <row r="2592" spans="1:24">
      <c r="A2592">
        <v>2415</v>
      </c>
      <c r="B2592" t="s">
        <v>1861</v>
      </c>
      <c r="C2592" t="s">
        <v>1862</v>
      </c>
      <c r="D2592">
        <v>2708808</v>
      </c>
      <c r="E2592" t="s">
        <v>1885</v>
      </c>
      <c r="F2592">
        <v>1</v>
      </c>
      <c r="G2592" t="s">
        <v>496</v>
      </c>
      <c r="H2592" t="s">
        <v>2004</v>
      </c>
      <c r="I2592" t="s">
        <v>1887</v>
      </c>
      <c r="J2592">
        <v>1</v>
      </c>
      <c r="K2592" t="s">
        <v>1888</v>
      </c>
      <c r="L2592" s="1">
        <v>46209.817499999997</v>
      </c>
      <c r="M2592" s="1">
        <v>46209.817870370367</v>
      </c>
      <c r="N2592">
        <v>3174</v>
      </c>
      <c r="O2592" t="s">
        <v>1849</v>
      </c>
      <c r="P2592">
        <v>52</v>
      </c>
      <c r="Q2592">
        <v>5.2</v>
      </c>
      <c r="R2592" t="s">
        <v>6609</v>
      </c>
      <c r="S2592" t="s">
        <v>1851</v>
      </c>
      <c r="T2592" t="s">
        <v>1851</v>
      </c>
      <c r="U2592" t="s">
        <v>6610</v>
      </c>
      <c r="V2592" t="s">
        <v>1851</v>
      </c>
      <c r="W2592" t="s">
        <v>1851</v>
      </c>
      <c r="X2592" s="1">
        <v>46209.817870370367</v>
      </c>
    </row>
    <row r="2593" spans="1:24">
      <c r="A2593">
        <v>2416</v>
      </c>
      <c r="B2593" t="s">
        <v>1861</v>
      </c>
      <c r="C2593" t="s">
        <v>1862</v>
      </c>
      <c r="D2593">
        <v>5213806</v>
      </c>
      <c r="E2593" t="s">
        <v>1894</v>
      </c>
      <c r="F2593">
        <v>1</v>
      </c>
      <c r="G2593" t="s">
        <v>82</v>
      </c>
      <c r="H2593" t="s">
        <v>82</v>
      </c>
      <c r="I2593" t="s">
        <v>2016</v>
      </c>
      <c r="J2593">
        <v>0</v>
      </c>
      <c r="K2593" t="s">
        <v>2017</v>
      </c>
      <c r="L2593" s="1">
        <v>46209.817974537036</v>
      </c>
      <c r="M2593" s="1">
        <v>46209.818043981482</v>
      </c>
      <c r="N2593">
        <v>626</v>
      </c>
      <c r="O2593" t="s">
        <v>1849</v>
      </c>
      <c r="P2593">
        <v>73</v>
      </c>
      <c r="Q2593">
        <v>7.3</v>
      </c>
      <c r="R2593" t="s">
        <v>1851</v>
      </c>
      <c r="S2593" t="s">
        <v>1851</v>
      </c>
      <c r="T2593" t="s">
        <v>1851</v>
      </c>
      <c r="U2593" t="s">
        <v>6611</v>
      </c>
      <c r="V2593" t="s">
        <v>1851</v>
      </c>
      <c r="W2593" t="s">
        <v>1851</v>
      </c>
      <c r="X2593" s="1">
        <v>46209.818043981482</v>
      </c>
    </row>
    <row r="2594" spans="1:24">
      <c r="A2594">
        <v>2417</v>
      </c>
      <c r="B2594" t="s">
        <v>1861</v>
      </c>
      <c r="C2594" t="s">
        <v>1862</v>
      </c>
      <c r="D2594">
        <v>2708808</v>
      </c>
      <c r="E2594" t="s">
        <v>1894</v>
      </c>
      <c r="F2594">
        <v>1</v>
      </c>
      <c r="G2594" t="s">
        <v>496</v>
      </c>
      <c r="H2594" t="s">
        <v>496</v>
      </c>
      <c r="I2594" t="s">
        <v>2010</v>
      </c>
      <c r="J2594">
        <v>0</v>
      </c>
      <c r="K2594" t="s">
        <v>2011</v>
      </c>
      <c r="L2594" s="1">
        <v>46209.818009259259</v>
      </c>
      <c r="M2594" s="1">
        <v>46209.818124999998</v>
      </c>
      <c r="N2594">
        <v>1008</v>
      </c>
      <c r="O2594" t="s">
        <v>1849</v>
      </c>
      <c r="P2594">
        <v>53</v>
      </c>
      <c r="Q2594">
        <v>5.3</v>
      </c>
      <c r="R2594" t="s">
        <v>1851</v>
      </c>
      <c r="S2594" t="s">
        <v>1851</v>
      </c>
      <c r="T2594" t="s">
        <v>1851</v>
      </c>
      <c r="U2594" t="s">
        <v>6612</v>
      </c>
      <c r="V2594" t="s">
        <v>1851</v>
      </c>
      <c r="W2594" t="s">
        <v>1851</v>
      </c>
      <c r="X2594" s="1">
        <v>46209.818124999998</v>
      </c>
    </row>
    <row r="2595" spans="1:24">
      <c r="A2595">
        <v>2418</v>
      </c>
      <c r="B2595" t="s">
        <v>1861</v>
      </c>
      <c r="C2595" t="s">
        <v>1862</v>
      </c>
      <c r="D2595">
        <v>5213905</v>
      </c>
      <c r="E2595" t="s">
        <v>1885</v>
      </c>
      <c r="F2595">
        <v>1</v>
      </c>
      <c r="G2595" t="s">
        <v>56</v>
      </c>
      <c r="H2595" t="s">
        <v>2025</v>
      </c>
      <c r="I2595" t="s">
        <v>1887</v>
      </c>
      <c r="J2595">
        <v>1</v>
      </c>
      <c r="K2595" t="s">
        <v>1888</v>
      </c>
      <c r="L2595" s="1">
        <v>46209.818090277775</v>
      </c>
      <c r="M2595" s="1">
        <v>46209.818414351852</v>
      </c>
      <c r="N2595">
        <v>2782</v>
      </c>
      <c r="O2595" t="s">
        <v>1849</v>
      </c>
      <c r="P2595">
        <v>73</v>
      </c>
      <c r="Q2595">
        <v>7.3</v>
      </c>
      <c r="R2595" t="s">
        <v>6613</v>
      </c>
      <c r="S2595" t="s">
        <v>1851</v>
      </c>
      <c r="T2595" t="s">
        <v>1851</v>
      </c>
      <c r="U2595" t="s">
        <v>6614</v>
      </c>
      <c r="V2595" t="s">
        <v>1851</v>
      </c>
      <c r="W2595" t="s">
        <v>1851</v>
      </c>
      <c r="X2595" s="1">
        <v>46209.818414351852</v>
      </c>
    </row>
    <row r="2596" spans="1:24">
      <c r="A2596">
        <v>2419</v>
      </c>
      <c r="B2596" t="s">
        <v>1861</v>
      </c>
      <c r="C2596" t="s">
        <v>1862</v>
      </c>
      <c r="D2596">
        <v>2900603</v>
      </c>
      <c r="E2596" t="s">
        <v>1885</v>
      </c>
      <c r="F2596">
        <v>1</v>
      </c>
      <c r="G2596" t="s">
        <v>196</v>
      </c>
      <c r="H2596" t="s">
        <v>2022</v>
      </c>
      <c r="I2596" t="s">
        <v>1887</v>
      </c>
      <c r="J2596">
        <v>1</v>
      </c>
      <c r="K2596" t="s">
        <v>1888</v>
      </c>
      <c r="L2596" s="1">
        <v>46209.818171296298</v>
      </c>
      <c r="M2596" s="1">
        <v>46209.818425925929</v>
      </c>
      <c r="N2596">
        <v>2147</v>
      </c>
      <c r="O2596" t="s">
        <v>1849</v>
      </c>
      <c r="P2596">
        <v>68</v>
      </c>
      <c r="Q2596">
        <v>6.8</v>
      </c>
      <c r="R2596" t="s">
        <v>6615</v>
      </c>
      <c r="S2596" t="s">
        <v>1851</v>
      </c>
      <c r="T2596" t="s">
        <v>1851</v>
      </c>
      <c r="U2596" t="s">
        <v>6616</v>
      </c>
      <c r="V2596" t="s">
        <v>1851</v>
      </c>
      <c r="W2596" t="s">
        <v>1851</v>
      </c>
      <c r="X2596" s="1">
        <v>46209.818425925929</v>
      </c>
    </row>
    <row r="2597" spans="1:24">
      <c r="A2597">
        <v>2420</v>
      </c>
      <c r="B2597" t="s">
        <v>1861</v>
      </c>
      <c r="C2597" t="s">
        <v>1862</v>
      </c>
      <c r="D2597">
        <v>5213905</v>
      </c>
      <c r="E2597" t="s">
        <v>1894</v>
      </c>
      <c r="F2597">
        <v>1</v>
      </c>
      <c r="G2597" t="s">
        <v>56</v>
      </c>
      <c r="H2597" t="s">
        <v>2034</v>
      </c>
      <c r="I2597" t="s">
        <v>2035</v>
      </c>
      <c r="J2597">
        <v>1</v>
      </c>
      <c r="K2597" t="s">
        <v>2036</v>
      </c>
      <c r="L2597" s="1">
        <v>46209.818553240744</v>
      </c>
      <c r="M2597" s="1">
        <v>46209.81863425926</v>
      </c>
      <c r="N2597">
        <v>688</v>
      </c>
      <c r="O2597" t="s">
        <v>1849</v>
      </c>
      <c r="P2597">
        <v>73</v>
      </c>
      <c r="Q2597">
        <v>7.3</v>
      </c>
      <c r="R2597" t="s">
        <v>1851</v>
      </c>
      <c r="S2597" t="s">
        <v>1851</v>
      </c>
      <c r="T2597" t="s">
        <v>1851</v>
      </c>
      <c r="U2597" t="s">
        <v>6617</v>
      </c>
      <c r="V2597" t="s">
        <v>1851</v>
      </c>
      <c r="W2597" t="s">
        <v>1851</v>
      </c>
      <c r="X2597" s="1">
        <v>46209.81863425926</v>
      </c>
    </row>
    <row r="2598" spans="1:24">
      <c r="A2598">
        <v>2421</v>
      </c>
      <c r="B2598" t="s">
        <v>1861</v>
      </c>
      <c r="C2598" t="s">
        <v>1862</v>
      </c>
      <c r="D2598">
        <v>2900603</v>
      </c>
      <c r="E2598" t="s">
        <v>1894</v>
      </c>
      <c r="F2598">
        <v>1</v>
      </c>
      <c r="G2598" t="s">
        <v>196</v>
      </c>
      <c r="H2598" t="s">
        <v>196</v>
      </c>
      <c r="I2598" t="s">
        <v>2031</v>
      </c>
      <c r="J2598">
        <v>0</v>
      </c>
      <c r="K2598" t="s">
        <v>2032</v>
      </c>
      <c r="L2598" s="1">
        <v>46209.818564814814</v>
      </c>
      <c r="M2598" s="1">
        <v>46209.818680555552</v>
      </c>
      <c r="N2598">
        <v>1004</v>
      </c>
      <c r="O2598" t="s">
        <v>1849</v>
      </c>
      <c r="P2598">
        <v>67</v>
      </c>
      <c r="Q2598">
        <v>6.7</v>
      </c>
      <c r="R2598" t="s">
        <v>1851</v>
      </c>
      <c r="S2598" t="s">
        <v>1851</v>
      </c>
      <c r="T2598" t="s">
        <v>1851</v>
      </c>
      <c r="U2598" t="s">
        <v>6618</v>
      </c>
      <c r="V2598" t="s">
        <v>1851</v>
      </c>
      <c r="W2598" t="s">
        <v>1851</v>
      </c>
      <c r="X2598" s="1">
        <v>46209.818680555552</v>
      </c>
    </row>
    <row r="2599" spans="1:24">
      <c r="A2599">
        <v>2422</v>
      </c>
      <c r="B2599" t="s">
        <v>1861</v>
      </c>
      <c r="C2599" t="s">
        <v>1862</v>
      </c>
      <c r="D2599">
        <v>2901106</v>
      </c>
      <c r="E2599" t="s">
        <v>1885</v>
      </c>
      <c r="F2599">
        <v>1</v>
      </c>
      <c r="G2599" t="s">
        <v>531</v>
      </c>
      <c r="H2599" t="s">
        <v>2042</v>
      </c>
      <c r="I2599" t="s">
        <v>1887</v>
      </c>
      <c r="J2599">
        <v>1</v>
      </c>
      <c r="K2599" t="s">
        <v>1888</v>
      </c>
      <c r="L2599" s="1">
        <v>46209.818738425929</v>
      </c>
      <c r="M2599" s="1">
        <v>46209.818854166668</v>
      </c>
      <c r="N2599">
        <v>1040</v>
      </c>
      <c r="O2599" t="s">
        <v>1849</v>
      </c>
      <c r="P2599">
        <v>72</v>
      </c>
      <c r="Q2599">
        <v>7.2</v>
      </c>
      <c r="R2599" t="s">
        <v>6619</v>
      </c>
      <c r="S2599" t="s">
        <v>1851</v>
      </c>
      <c r="T2599" t="s">
        <v>1851</v>
      </c>
      <c r="U2599" t="s">
        <v>6620</v>
      </c>
      <c r="V2599" t="s">
        <v>1851</v>
      </c>
      <c r="W2599" t="s">
        <v>1851</v>
      </c>
      <c r="X2599" s="1">
        <v>46209.818854166668</v>
      </c>
    </row>
    <row r="2600" spans="1:24">
      <c r="A2600">
        <v>2423</v>
      </c>
      <c r="B2600" t="s">
        <v>1861</v>
      </c>
      <c r="C2600" t="s">
        <v>1862</v>
      </c>
      <c r="D2600">
        <v>2901106</v>
      </c>
      <c r="E2600" t="s">
        <v>1894</v>
      </c>
      <c r="F2600">
        <v>1</v>
      </c>
      <c r="G2600" t="s">
        <v>531</v>
      </c>
      <c r="H2600" t="s">
        <v>531</v>
      </c>
      <c r="I2600" t="s">
        <v>2048</v>
      </c>
      <c r="J2600">
        <v>0</v>
      </c>
      <c r="K2600" t="s">
        <v>5445</v>
      </c>
      <c r="L2600" s="1">
        <v>46209.819004629629</v>
      </c>
      <c r="M2600" s="1">
        <v>46209.819050925929</v>
      </c>
      <c r="N2600">
        <v>366</v>
      </c>
      <c r="O2600" t="s">
        <v>1849</v>
      </c>
      <c r="P2600">
        <v>69</v>
      </c>
      <c r="Q2600">
        <v>6.9</v>
      </c>
      <c r="R2600" t="s">
        <v>1851</v>
      </c>
      <c r="S2600" t="s">
        <v>1851</v>
      </c>
      <c r="T2600" t="s">
        <v>1851</v>
      </c>
      <c r="U2600" t="s">
        <v>6621</v>
      </c>
      <c r="V2600" t="s">
        <v>1851</v>
      </c>
      <c r="W2600" t="s">
        <v>1851</v>
      </c>
      <c r="X2600" s="1">
        <v>46209.819050925929</v>
      </c>
    </row>
    <row r="2601" spans="1:24">
      <c r="A2601">
        <v>2424</v>
      </c>
      <c r="B2601" t="s">
        <v>1861</v>
      </c>
      <c r="C2601" t="s">
        <v>1862</v>
      </c>
      <c r="D2601">
        <v>5214838</v>
      </c>
      <c r="E2601" t="s">
        <v>1885</v>
      </c>
      <c r="F2601">
        <v>1</v>
      </c>
      <c r="G2601" t="s">
        <v>77</v>
      </c>
      <c r="H2601" t="s">
        <v>2051</v>
      </c>
      <c r="I2601" t="s">
        <v>1887</v>
      </c>
      <c r="J2601">
        <v>1</v>
      </c>
      <c r="K2601" t="s">
        <v>1888</v>
      </c>
      <c r="L2601" s="1">
        <v>46209.818680555552</v>
      </c>
      <c r="M2601" s="1">
        <v>46209.819351851853</v>
      </c>
      <c r="N2601">
        <v>5841</v>
      </c>
      <c r="O2601" t="s">
        <v>1849</v>
      </c>
      <c r="P2601">
        <v>69</v>
      </c>
      <c r="Q2601">
        <v>6.9</v>
      </c>
      <c r="R2601" t="s">
        <v>6622</v>
      </c>
      <c r="S2601" t="s">
        <v>1851</v>
      </c>
      <c r="T2601" t="s">
        <v>1851</v>
      </c>
      <c r="U2601" t="s">
        <v>6623</v>
      </c>
      <c r="V2601" t="s">
        <v>1851</v>
      </c>
      <c r="W2601" t="s">
        <v>1851</v>
      </c>
      <c r="X2601" s="1">
        <v>46209.819351851853</v>
      </c>
    </row>
    <row r="2602" spans="1:24">
      <c r="A2602">
        <v>2425</v>
      </c>
      <c r="B2602" t="s">
        <v>1861</v>
      </c>
      <c r="C2602" t="s">
        <v>1862</v>
      </c>
      <c r="D2602">
        <v>1600303</v>
      </c>
      <c r="E2602" t="s">
        <v>1885</v>
      </c>
      <c r="F2602">
        <v>2</v>
      </c>
      <c r="G2602" t="s">
        <v>819</v>
      </c>
      <c r="H2602" t="s">
        <v>1959</v>
      </c>
      <c r="I2602" t="s">
        <v>1887</v>
      </c>
      <c r="J2602">
        <v>1</v>
      </c>
      <c r="K2602" t="s">
        <v>1888</v>
      </c>
      <c r="L2602" s="1">
        <v>46209.817465277774</v>
      </c>
      <c r="M2602" s="1">
        <v>46209.819571759261</v>
      </c>
      <c r="N2602">
        <v>18250</v>
      </c>
      <c r="O2602" t="s">
        <v>1854</v>
      </c>
      <c r="R2602" t="s">
        <v>6624</v>
      </c>
      <c r="S2602" t="s">
        <v>1851</v>
      </c>
      <c r="T2602" t="s">
        <v>1851</v>
      </c>
      <c r="U2602" t="s">
        <v>6605</v>
      </c>
      <c r="V2602" t="s">
        <v>1854</v>
      </c>
      <c r="W2602" t="s">
        <v>1851</v>
      </c>
      <c r="X2602" s="1">
        <v>46209.819571759261</v>
      </c>
    </row>
    <row r="2603" spans="1:24">
      <c r="A2603">
        <v>2426</v>
      </c>
      <c r="B2603" t="s">
        <v>1861</v>
      </c>
      <c r="C2603" t="s">
        <v>1862</v>
      </c>
      <c r="D2603">
        <v>5214838</v>
      </c>
      <c r="E2603" t="s">
        <v>1894</v>
      </c>
      <c r="F2603">
        <v>1</v>
      </c>
      <c r="G2603" t="s">
        <v>77</v>
      </c>
      <c r="H2603" t="s">
        <v>77</v>
      </c>
      <c r="I2603" t="s">
        <v>2061</v>
      </c>
      <c r="J2603">
        <v>0</v>
      </c>
      <c r="K2603" t="s">
        <v>2062</v>
      </c>
      <c r="L2603" s="1">
        <v>46209.819479166668</v>
      </c>
      <c r="M2603" s="1">
        <v>46209.819618055553</v>
      </c>
      <c r="N2603">
        <v>1213</v>
      </c>
      <c r="O2603" t="s">
        <v>1849</v>
      </c>
      <c r="P2603">
        <v>68</v>
      </c>
      <c r="Q2603">
        <v>6.8</v>
      </c>
      <c r="R2603" t="s">
        <v>1851</v>
      </c>
      <c r="S2603" t="s">
        <v>1851</v>
      </c>
      <c r="T2603" t="s">
        <v>1851</v>
      </c>
      <c r="U2603" t="s">
        <v>6625</v>
      </c>
      <c r="V2603" t="s">
        <v>1851</v>
      </c>
      <c r="W2603" t="s">
        <v>1851</v>
      </c>
      <c r="X2603" s="1">
        <v>46209.819618055553</v>
      </c>
    </row>
    <row r="2604" spans="1:24">
      <c r="A2604">
        <v>2427</v>
      </c>
      <c r="B2604" t="s">
        <v>1861</v>
      </c>
      <c r="C2604" t="s">
        <v>1862</v>
      </c>
      <c r="D2604">
        <v>2902500</v>
      </c>
      <c r="E2604" t="s">
        <v>1885</v>
      </c>
      <c r="F2604">
        <v>1</v>
      </c>
      <c r="G2604" t="s">
        <v>526</v>
      </c>
      <c r="H2604" t="s">
        <v>2058</v>
      </c>
      <c r="I2604" t="s">
        <v>1887</v>
      </c>
      <c r="J2604">
        <v>1</v>
      </c>
      <c r="K2604" t="s">
        <v>1888</v>
      </c>
      <c r="L2604" s="1">
        <v>46209.819108796299</v>
      </c>
      <c r="M2604" s="1">
        <v>46209.819722222222</v>
      </c>
      <c r="N2604">
        <v>5307</v>
      </c>
      <c r="O2604" t="s">
        <v>1849</v>
      </c>
      <c r="P2604">
        <v>55</v>
      </c>
      <c r="Q2604">
        <v>5.5</v>
      </c>
      <c r="R2604" t="s">
        <v>6626</v>
      </c>
      <c r="S2604" t="s">
        <v>1851</v>
      </c>
      <c r="T2604" t="s">
        <v>1851</v>
      </c>
      <c r="U2604" t="s">
        <v>6627</v>
      </c>
      <c r="V2604" t="s">
        <v>1851</v>
      </c>
      <c r="W2604" t="s">
        <v>1851</v>
      </c>
      <c r="X2604" s="1">
        <v>46209.819722222222</v>
      </c>
    </row>
    <row r="2605" spans="1:24">
      <c r="A2605">
        <v>2428</v>
      </c>
      <c r="B2605" t="s">
        <v>1861</v>
      </c>
      <c r="C2605" t="s">
        <v>1862</v>
      </c>
      <c r="D2605">
        <v>2902500</v>
      </c>
      <c r="E2605" t="s">
        <v>1894</v>
      </c>
      <c r="F2605">
        <v>1</v>
      </c>
      <c r="G2605" t="s">
        <v>526</v>
      </c>
      <c r="H2605" t="s">
        <v>526</v>
      </c>
      <c r="I2605" t="s">
        <v>2067</v>
      </c>
      <c r="J2605">
        <v>0</v>
      </c>
      <c r="K2605" t="s">
        <v>2068</v>
      </c>
      <c r="L2605" s="1">
        <v>46209.819872685184</v>
      </c>
      <c r="M2605" s="1">
        <v>46209.819930555554</v>
      </c>
      <c r="N2605">
        <v>524</v>
      </c>
      <c r="O2605" t="s">
        <v>1849</v>
      </c>
      <c r="P2605">
        <v>63</v>
      </c>
      <c r="Q2605">
        <v>6.3</v>
      </c>
      <c r="R2605" t="s">
        <v>1851</v>
      </c>
      <c r="S2605" t="s">
        <v>1851</v>
      </c>
      <c r="T2605" t="s">
        <v>1851</v>
      </c>
      <c r="U2605" t="s">
        <v>6628</v>
      </c>
      <c r="V2605" t="s">
        <v>1851</v>
      </c>
      <c r="W2605" t="s">
        <v>1851</v>
      </c>
      <c r="X2605" s="1">
        <v>46209.819930555554</v>
      </c>
    </row>
    <row r="2606" spans="1:24">
      <c r="A2606">
        <v>2429</v>
      </c>
      <c r="B2606" t="s">
        <v>1861</v>
      </c>
      <c r="C2606" t="s">
        <v>1862</v>
      </c>
      <c r="D2606">
        <v>5214861</v>
      </c>
      <c r="E2606" t="s">
        <v>1885</v>
      </c>
      <c r="F2606">
        <v>1</v>
      </c>
      <c r="G2606" t="s">
        <v>161</v>
      </c>
      <c r="H2606" t="s">
        <v>2077</v>
      </c>
      <c r="I2606" t="s">
        <v>1887</v>
      </c>
      <c r="J2606">
        <v>1</v>
      </c>
      <c r="K2606" t="s">
        <v>1888</v>
      </c>
      <c r="L2606" s="1">
        <v>46209.819664351853</v>
      </c>
      <c r="M2606" s="1">
        <v>46209.820011574076</v>
      </c>
      <c r="N2606">
        <v>2997</v>
      </c>
      <c r="O2606" t="s">
        <v>1849</v>
      </c>
      <c r="P2606">
        <v>71</v>
      </c>
      <c r="Q2606">
        <v>7.1</v>
      </c>
      <c r="R2606" t="s">
        <v>6629</v>
      </c>
      <c r="S2606" t="s">
        <v>1851</v>
      </c>
      <c r="T2606" t="s">
        <v>1851</v>
      </c>
      <c r="U2606" t="s">
        <v>6630</v>
      </c>
      <c r="V2606" t="s">
        <v>1851</v>
      </c>
      <c r="W2606" t="s">
        <v>1851</v>
      </c>
      <c r="X2606" s="1">
        <v>46209.820011574076</v>
      </c>
    </row>
    <row r="2607" spans="1:24">
      <c r="A2607">
        <v>2430</v>
      </c>
      <c r="B2607" t="s">
        <v>1861</v>
      </c>
      <c r="C2607" t="s">
        <v>1862</v>
      </c>
      <c r="D2607">
        <v>2903201</v>
      </c>
      <c r="E2607" t="s">
        <v>1885</v>
      </c>
      <c r="F2607">
        <v>1</v>
      </c>
      <c r="G2607" t="s">
        <v>456</v>
      </c>
      <c r="H2607" t="s">
        <v>2074</v>
      </c>
      <c r="I2607" t="s">
        <v>1887</v>
      </c>
      <c r="J2607">
        <v>1</v>
      </c>
      <c r="K2607" t="s">
        <v>1888</v>
      </c>
      <c r="L2607" s="1">
        <v>46209.819976851853</v>
      </c>
      <c r="M2607" s="1">
        <v>46209.820219907408</v>
      </c>
      <c r="N2607">
        <v>2133</v>
      </c>
      <c r="O2607" t="s">
        <v>1849</v>
      </c>
      <c r="P2607">
        <v>63</v>
      </c>
      <c r="Q2607">
        <v>6.3</v>
      </c>
      <c r="R2607" t="s">
        <v>6631</v>
      </c>
      <c r="S2607" t="s">
        <v>1851</v>
      </c>
      <c r="T2607" t="s">
        <v>1851</v>
      </c>
      <c r="U2607" t="s">
        <v>6632</v>
      </c>
      <c r="V2607" t="s">
        <v>1851</v>
      </c>
      <c r="W2607" t="s">
        <v>1851</v>
      </c>
      <c r="X2607" s="1">
        <v>46209.820219907408</v>
      </c>
    </row>
    <row r="2608" spans="1:24">
      <c r="A2608">
        <v>2431</v>
      </c>
      <c r="B2608" t="s">
        <v>1861</v>
      </c>
      <c r="C2608" t="s">
        <v>1862</v>
      </c>
      <c r="D2608">
        <v>5214861</v>
      </c>
      <c r="E2608" t="s">
        <v>1894</v>
      </c>
      <c r="F2608">
        <v>1</v>
      </c>
      <c r="G2608" t="s">
        <v>161</v>
      </c>
      <c r="H2608" t="s">
        <v>161</v>
      </c>
      <c r="I2608" t="s">
        <v>2083</v>
      </c>
      <c r="J2608">
        <v>0</v>
      </c>
      <c r="K2608" t="s">
        <v>2084</v>
      </c>
      <c r="L2608" s="1">
        <v>46209.820162037038</v>
      </c>
      <c r="M2608" s="1">
        <v>46209.820231481484</v>
      </c>
      <c r="N2608">
        <v>605</v>
      </c>
      <c r="O2608" t="s">
        <v>1849</v>
      </c>
      <c r="P2608">
        <v>72</v>
      </c>
      <c r="Q2608">
        <v>7.2</v>
      </c>
      <c r="R2608" t="s">
        <v>1851</v>
      </c>
      <c r="S2608" t="s">
        <v>1851</v>
      </c>
      <c r="T2608" t="s">
        <v>1851</v>
      </c>
      <c r="U2608" t="s">
        <v>6633</v>
      </c>
      <c r="V2608" t="s">
        <v>1851</v>
      </c>
      <c r="W2608" t="s">
        <v>1851</v>
      </c>
      <c r="X2608" s="1">
        <v>46209.820231481484</v>
      </c>
    </row>
    <row r="2609" spans="1:24">
      <c r="A2609">
        <v>2432</v>
      </c>
      <c r="B2609" t="s">
        <v>1861</v>
      </c>
      <c r="C2609" t="s">
        <v>1862</v>
      </c>
      <c r="D2609">
        <v>2903201</v>
      </c>
      <c r="E2609" t="s">
        <v>1894</v>
      </c>
      <c r="F2609">
        <v>1</v>
      </c>
      <c r="G2609" t="s">
        <v>456</v>
      </c>
      <c r="H2609" t="s">
        <v>456</v>
      </c>
      <c r="I2609" t="s">
        <v>2080</v>
      </c>
      <c r="J2609">
        <v>0</v>
      </c>
      <c r="K2609" t="s">
        <v>2081</v>
      </c>
      <c r="L2609" s="1">
        <v>46209.8203587963</v>
      </c>
      <c r="M2609" s="1">
        <v>46209.820497685185</v>
      </c>
      <c r="N2609">
        <v>1235</v>
      </c>
      <c r="O2609" t="s">
        <v>1849</v>
      </c>
      <c r="P2609">
        <v>66</v>
      </c>
      <c r="Q2609">
        <v>6.6</v>
      </c>
      <c r="R2609" t="s">
        <v>1851</v>
      </c>
      <c r="S2609" t="s">
        <v>1851</v>
      </c>
      <c r="T2609" t="s">
        <v>1851</v>
      </c>
      <c r="U2609" t="s">
        <v>6634</v>
      </c>
      <c r="V2609" t="s">
        <v>1851</v>
      </c>
      <c r="W2609" t="s">
        <v>1851</v>
      </c>
      <c r="X2609" s="1">
        <v>46209.820497685185</v>
      </c>
    </row>
    <row r="2610" spans="1:24">
      <c r="A2610">
        <v>2433</v>
      </c>
      <c r="B2610" t="s">
        <v>1861</v>
      </c>
      <c r="C2610" t="s">
        <v>1862</v>
      </c>
      <c r="D2610">
        <v>5216908</v>
      </c>
      <c r="E2610" t="s">
        <v>1885</v>
      </c>
      <c r="F2610">
        <v>1</v>
      </c>
      <c r="G2610" t="s">
        <v>127</v>
      </c>
      <c r="H2610" t="s">
        <v>2092</v>
      </c>
      <c r="I2610" t="s">
        <v>1887</v>
      </c>
      <c r="J2610">
        <v>1</v>
      </c>
      <c r="K2610" t="s">
        <v>1888</v>
      </c>
      <c r="L2610" s="1">
        <v>46209.820289351854</v>
      </c>
      <c r="M2610" s="1">
        <v>46209.820648148147</v>
      </c>
      <c r="N2610">
        <v>3088</v>
      </c>
      <c r="O2610" t="s">
        <v>1849</v>
      </c>
      <c r="P2610">
        <v>74</v>
      </c>
      <c r="Q2610">
        <v>7.4</v>
      </c>
      <c r="R2610" t="s">
        <v>6635</v>
      </c>
      <c r="S2610" t="s">
        <v>1851</v>
      </c>
      <c r="T2610" t="s">
        <v>1851</v>
      </c>
      <c r="U2610" t="s">
        <v>6636</v>
      </c>
      <c r="V2610" t="s">
        <v>1851</v>
      </c>
      <c r="W2610" t="s">
        <v>1851</v>
      </c>
      <c r="X2610" s="1">
        <v>46209.820648148147</v>
      </c>
    </row>
    <row r="2611" spans="1:24">
      <c r="A2611">
        <v>2434</v>
      </c>
      <c r="B2611" t="s">
        <v>1861</v>
      </c>
      <c r="C2611" t="s">
        <v>1862</v>
      </c>
      <c r="D2611">
        <v>5216908</v>
      </c>
      <c r="E2611" t="s">
        <v>1894</v>
      </c>
      <c r="F2611">
        <v>1</v>
      </c>
      <c r="G2611" t="s">
        <v>127</v>
      </c>
      <c r="H2611" t="s">
        <v>127</v>
      </c>
      <c r="I2611" t="s">
        <v>2098</v>
      </c>
      <c r="J2611">
        <v>0</v>
      </c>
      <c r="K2611" t="s">
        <v>2099</v>
      </c>
      <c r="L2611" s="1">
        <v>46209.820798611108</v>
      </c>
      <c r="M2611" s="1">
        <v>46209.820856481485</v>
      </c>
      <c r="N2611">
        <v>581</v>
      </c>
      <c r="O2611" t="s">
        <v>1849</v>
      </c>
      <c r="P2611">
        <v>72</v>
      </c>
      <c r="Q2611">
        <v>7.2</v>
      </c>
      <c r="R2611" t="s">
        <v>1851</v>
      </c>
      <c r="S2611" t="s">
        <v>1851</v>
      </c>
      <c r="T2611" t="s">
        <v>1851</v>
      </c>
      <c r="U2611" t="s">
        <v>6637</v>
      </c>
      <c r="V2611" t="s">
        <v>1851</v>
      </c>
      <c r="W2611" t="s">
        <v>1851</v>
      </c>
      <c r="X2611" s="1">
        <v>46209.820856481485</v>
      </c>
    </row>
    <row r="2612" spans="1:24">
      <c r="A2612">
        <v>2435</v>
      </c>
      <c r="B2612" t="s">
        <v>1861</v>
      </c>
      <c r="C2612" t="s">
        <v>1862</v>
      </c>
      <c r="D2612">
        <v>5220454</v>
      </c>
      <c r="E2612" t="s">
        <v>1885</v>
      </c>
      <c r="F2612">
        <v>1</v>
      </c>
      <c r="G2612" t="s">
        <v>36</v>
      </c>
      <c r="H2612" t="s">
        <v>2111</v>
      </c>
      <c r="I2612" t="s">
        <v>1887</v>
      </c>
      <c r="J2612">
        <v>1</v>
      </c>
      <c r="K2612" t="s">
        <v>1888</v>
      </c>
      <c r="L2612" s="1">
        <v>46209.820902777778</v>
      </c>
      <c r="M2612" s="1">
        <v>46209.821539351855</v>
      </c>
      <c r="N2612">
        <v>5433</v>
      </c>
      <c r="O2612" t="s">
        <v>1849</v>
      </c>
      <c r="P2612">
        <v>67</v>
      </c>
      <c r="Q2612">
        <v>6.7</v>
      </c>
      <c r="R2612" t="s">
        <v>6638</v>
      </c>
      <c r="S2612" t="s">
        <v>1851</v>
      </c>
      <c r="T2612" t="s">
        <v>1851</v>
      </c>
      <c r="U2612" t="s">
        <v>6639</v>
      </c>
      <c r="V2612" t="s">
        <v>1851</v>
      </c>
      <c r="W2612" t="s">
        <v>1851</v>
      </c>
      <c r="X2612" s="1">
        <v>46209.821539351855</v>
      </c>
    </row>
    <row r="2613" spans="1:24">
      <c r="A2613">
        <v>2436</v>
      </c>
      <c r="B2613" t="s">
        <v>1861</v>
      </c>
      <c r="C2613" t="s">
        <v>1862</v>
      </c>
      <c r="D2613">
        <v>5220454</v>
      </c>
      <c r="E2613" t="s">
        <v>1894</v>
      </c>
      <c r="F2613">
        <v>1</v>
      </c>
      <c r="G2613" t="s">
        <v>36</v>
      </c>
      <c r="H2613" t="s">
        <v>36</v>
      </c>
      <c r="I2613" t="s">
        <v>2120</v>
      </c>
      <c r="J2613">
        <v>0</v>
      </c>
      <c r="K2613" t="s">
        <v>2121</v>
      </c>
      <c r="L2613" s="1">
        <v>46209.821689814817</v>
      </c>
      <c r="M2613" s="1">
        <v>46209.821817129632</v>
      </c>
      <c r="N2613">
        <v>1145</v>
      </c>
      <c r="O2613" t="s">
        <v>1849</v>
      </c>
      <c r="P2613">
        <v>69</v>
      </c>
      <c r="Q2613">
        <v>6.9</v>
      </c>
      <c r="R2613" t="s">
        <v>1851</v>
      </c>
      <c r="S2613" t="s">
        <v>1851</v>
      </c>
      <c r="T2613" t="s">
        <v>1851</v>
      </c>
      <c r="U2613" t="s">
        <v>6640</v>
      </c>
      <c r="V2613" t="s">
        <v>1851</v>
      </c>
      <c r="W2613" t="s">
        <v>1851</v>
      </c>
      <c r="X2613" s="1">
        <v>46209.821817129632</v>
      </c>
    </row>
    <row r="2614" spans="1:24">
      <c r="A2614">
        <v>2437</v>
      </c>
      <c r="B2614" t="s">
        <v>1861</v>
      </c>
      <c r="C2614" t="s">
        <v>1862</v>
      </c>
      <c r="D2614">
        <v>1600303</v>
      </c>
      <c r="E2614" t="s">
        <v>1885</v>
      </c>
      <c r="F2614">
        <v>3</v>
      </c>
      <c r="G2614" t="s">
        <v>819</v>
      </c>
      <c r="H2614" t="s">
        <v>1959</v>
      </c>
      <c r="I2614" t="s">
        <v>1887</v>
      </c>
      <c r="J2614">
        <v>1</v>
      </c>
      <c r="K2614" t="s">
        <v>1888</v>
      </c>
      <c r="L2614" s="1">
        <v>46209.819965277777</v>
      </c>
      <c r="M2614" s="1">
        <v>46209.822083333333</v>
      </c>
      <c r="N2614">
        <v>18248</v>
      </c>
      <c r="O2614" t="s">
        <v>1854</v>
      </c>
      <c r="R2614" t="s">
        <v>6641</v>
      </c>
      <c r="S2614" t="s">
        <v>1851</v>
      </c>
      <c r="T2614" t="s">
        <v>1851</v>
      </c>
      <c r="U2614" t="s">
        <v>6605</v>
      </c>
      <c r="V2614" t="s">
        <v>1854</v>
      </c>
      <c r="W2614" t="s">
        <v>1851</v>
      </c>
      <c r="X2614" s="1">
        <v>46209.822083333333</v>
      </c>
    </row>
    <row r="2615" spans="1:24">
      <c r="A2615">
        <v>2438</v>
      </c>
      <c r="B2615" t="s">
        <v>1861</v>
      </c>
      <c r="C2615" t="s">
        <v>1862</v>
      </c>
      <c r="D2615">
        <v>1600303</v>
      </c>
      <c r="E2615" t="s">
        <v>1894</v>
      </c>
      <c r="F2615">
        <v>1</v>
      </c>
      <c r="G2615" t="s">
        <v>819</v>
      </c>
      <c r="H2615" t="s">
        <v>1968</v>
      </c>
      <c r="I2615" t="s">
        <v>1969</v>
      </c>
      <c r="J2615">
        <v>1</v>
      </c>
      <c r="K2615" t="s">
        <v>1970</v>
      </c>
      <c r="L2615" s="1">
        <v>46209.822222222225</v>
      </c>
      <c r="M2615" s="1">
        <v>46209.822418981479</v>
      </c>
      <c r="N2615">
        <v>1704</v>
      </c>
      <c r="O2615" t="s">
        <v>1852</v>
      </c>
      <c r="R2615" t="s">
        <v>1851</v>
      </c>
      <c r="S2615" t="s">
        <v>1851</v>
      </c>
      <c r="T2615" t="s">
        <v>1851</v>
      </c>
      <c r="U2615" t="s">
        <v>6642</v>
      </c>
      <c r="V2615" t="s">
        <v>1851</v>
      </c>
      <c r="W2615" t="s">
        <v>1851</v>
      </c>
      <c r="X2615" s="1">
        <v>46209.822418981479</v>
      </c>
    </row>
    <row r="2616" spans="1:24">
      <c r="A2616">
        <v>2439</v>
      </c>
      <c r="B2616" t="s">
        <v>1861</v>
      </c>
      <c r="C2616" t="s">
        <v>1862</v>
      </c>
      <c r="D2616">
        <v>2911303</v>
      </c>
      <c r="E2616" t="s">
        <v>1885</v>
      </c>
      <c r="F2616">
        <v>1</v>
      </c>
      <c r="G2616" t="s">
        <v>536</v>
      </c>
      <c r="H2616" t="s">
        <v>2089</v>
      </c>
      <c r="I2616" t="s">
        <v>1887</v>
      </c>
      <c r="J2616">
        <v>1</v>
      </c>
      <c r="K2616" t="s">
        <v>1888</v>
      </c>
      <c r="L2616" s="1">
        <v>46209.820543981485</v>
      </c>
      <c r="M2616" s="1">
        <v>46209.822708333333</v>
      </c>
      <c r="N2616">
        <v>18701</v>
      </c>
      <c r="O2616" t="s">
        <v>1854</v>
      </c>
      <c r="R2616" t="s">
        <v>6643</v>
      </c>
      <c r="S2616" t="s">
        <v>1851</v>
      </c>
      <c r="T2616" t="s">
        <v>1851</v>
      </c>
      <c r="U2616" t="s">
        <v>6644</v>
      </c>
      <c r="V2616" t="s">
        <v>1854</v>
      </c>
      <c r="W2616" t="s">
        <v>1851</v>
      </c>
      <c r="X2616" s="1">
        <v>46209.822708333333</v>
      </c>
    </row>
    <row r="2617" spans="1:24">
      <c r="A2617">
        <v>2440</v>
      </c>
      <c r="B2617" t="s">
        <v>1861</v>
      </c>
      <c r="C2617" t="s">
        <v>1862</v>
      </c>
      <c r="D2617">
        <v>1600303</v>
      </c>
      <c r="E2617" t="s">
        <v>1894</v>
      </c>
      <c r="F2617">
        <v>2</v>
      </c>
      <c r="G2617" t="s">
        <v>819</v>
      </c>
      <c r="H2617" t="s">
        <v>1968</v>
      </c>
      <c r="I2617" t="s">
        <v>1969</v>
      </c>
      <c r="J2617">
        <v>1</v>
      </c>
      <c r="K2617" t="s">
        <v>1970</v>
      </c>
      <c r="L2617" s="1">
        <v>46209.822569444441</v>
      </c>
      <c r="M2617" s="1">
        <v>46209.82271990741</v>
      </c>
      <c r="N2617">
        <v>1288</v>
      </c>
      <c r="O2617" t="s">
        <v>1852</v>
      </c>
      <c r="R2617" t="s">
        <v>1851</v>
      </c>
      <c r="S2617" t="s">
        <v>1851</v>
      </c>
      <c r="T2617" t="s">
        <v>1851</v>
      </c>
      <c r="U2617" t="s">
        <v>6645</v>
      </c>
      <c r="V2617" t="s">
        <v>1851</v>
      </c>
      <c r="W2617" t="s">
        <v>1851</v>
      </c>
      <c r="X2617" s="1">
        <v>46209.82271990741</v>
      </c>
    </row>
    <row r="2618" spans="1:24">
      <c r="A2618">
        <v>2441</v>
      </c>
      <c r="B2618" t="s">
        <v>1861</v>
      </c>
      <c r="C2618" t="s">
        <v>1862</v>
      </c>
      <c r="D2618">
        <v>1600303</v>
      </c>
      <c r="E2618" t="s">
        <v>1894</v>
      </c>
      <c r="F2618">
        <v>3</v>
      </c>
      <c r="G2618" t="s">
        <v>819</v>
      </c>
      <c r="H2618" t="s">
        <v>1968</v>
      </c>
      <c r="I2618" t="s">
        <v>1969</v>
      </c>
      <c r="J2618">
        <v>1</v>
      </c>
      <c r="K2618" t="s">
        <v>1970</v>
      </c>
      <c r="L2618" s="1">
        <v>46209.822928240741</v>
      </c>
      <c r="M2618" s="1">
        <v>46209.823078703703</v>
      </c>
      <c r="N2618">
        <v>1312</v>
      </c>
      <c r="O2618" t="s">
        <v>1852</v>
      </c>
      <c r="R2618" t="s">
        <v>1851</v>
      </c>
      <c r="S2618" t="s">
        <v>1851</v>
      </c>
      <c r="T2618" t="s">
        <v>1851</v>
      </c>
      <c r="U2618" t="s">
        <v>6646</v>
      </c>
      <c r="V2618" t="s">
        <v>1851</v>
      </c>
      <c r="W2618" t="s">
        <v>1851</v>
      </c>
      <c r="X2618" s="1">
        <v>46209.823078703703</v>
      </c>
    </row>
    <row r="2619" spans="1:24">
      <c r="A2619">
        <v>2442</v>
      </c>
      <c r="B2619" t="s">
        <v>1861</v>
      </c>
      <c r="C2619" t="s">
        <v>1862</v>
      </c>
      <c r="D2619">
        <v>5100102</v>
      </c>
      <c r="E2619" t="s">
        <v>1885</v>
      </c>
      <c r="F2619">
        <v>1</v>
      </c>
      <c r="G2619" t="s">
        <v>107</v>
      </c>
      <c r="H2619" t="s">
        <v>2138</v>
      </c>
      <c r="I2619" t="s">
        <v>1887</v>
      </c>
      <c r="J2619">
        <v>1</v>
      </c>
      <c r="K2619" t="s">
        <v>1888</v>
      </c>
      <c r="L2619" s="1">
        <v>46209.821863425925</v>
      </c>
      <c r="M2619" s="1">
        <v>46209.824016203704</v>
      </c>
      <c r="N2619">
        <v>18613</v>
      </c>
      <c r="O2619" t="s">
        <v>1854</v>
      </c>
      <c r="R2619" t="s">
        <v>6647</v>
      </c>
      <c r="S2619" t="s">
        <v>1851</v>
      </c>
      <c r="T2619" t="s">
        <v>1851</v>
      </c>
      <c r="U2619" t="s">
        <v>6648</v>
      </c>
      <c r="V2619" t="s">
        <v>1854</v>
      </c>
      <c r="W2619" t="s">
        <v>1851</v>
      </c>
      <c r="X2619" s="1">
        <v>46209.824016203704</v>
      </c>
    </row>
    <row r="2620" spans="1:24">
      <c r="A2620">
        <v>2443</v>
      </c>
      <c r="B2620" t="s">
        <v>1861</v>
      </c>
      <c r="C2620" t="s">
        <v>1862</v>
      </c>
      <c r="D2620">
        <v>1600550</v>
      </c>
      <c r="E2620" t="s">
        <v>1885</v>
      </c>
      <c r="F2620">
        <v>1</v>
      </c>
      <c r="G2620" t="s">
        <v>770</v>
      </c>
      <c r="H2620" t="s">
        <v>1995</v>
      </c>
      <c r="I2620" t="s">
        <v>1887</v>
      </c>
      <c r="J2620">
        <v>1</v>
      </c>
      <c r="K2620" t="s">
        <v>1888</v>
      </c>
      <c r="L2620" s="1">
        <v>46209.823113425926</v>
      </c>
      <c r="M2620" s="1">
        <v>46209.824189814812</v>
      </c>
      <c r="N2620">
        <v>9249</v>
      </c>
      <c r="O2620" t="s">
        <v>1849</v>
      </c>
      <c r="P2620">
        <v>65</v>
      </c>
      <c r="Q2620">
        <v>6.5</v>
      </c>
      <c r="R2620" t="s">
        <v>6649</v>
      </c>
      <c r="S2620" t="s">
        <v>1851</v>
      </c>
      <c r="T2620" t="s">
        <v>1851</v>
      </c>
      <c r="U2620" t="s">
        <v>6650</v>
      </c>
      <c r="V2620" t="s">
        <v>1851</v>
      </c>
      <c r="W2620" t="s">
        <v>1851</v>
      </c>
      <c r="X2620" s="1">
        <v>46209.824189814812</v>
      </c>
    </row>
    <row r="2621" spans="1:24">
      <c r="A2621">
        <v>2444</v>
      </c>
      <c r="B2621" t="s">
        <v>1861</v>
      </c>
      <c r="C2621" t="s">
        <v>1862</v>
      </c>
      <c r="D2621">
        <v>2911303</v>
      </c>
      <c r="E2621" t="s">
        <v>1885</v>
      </c>
      <c r="F2621">
        <v>2</v>
      </c>
      <c r="G2621" t="s">
        <v>536</v>
      </c>
      <c r="H2621" t="s">
        <v>2089</v>
      </c>
      <c r="I2621" t="s">
        <v>1887</v>
      </c>
      <c r="J2621">
        <v>1</v>
      </c>
      <c r="K2621" t="s">
        <v>1888</v>
      </c>
      <c r="L2621" s="1">
        <v>46209.822916666664</v>
      </c>
      <c r="M2621" s="1">
        <v>46209.824189814812</v>
      </c>
      <c r="N2621">
        <v>11004</v>
      </c>
      <c r="O2621" t="s">
        <v>1849</v>
      </c>
      <c r="P2621">
        <v>78</v>
      </c>
      <c r="Q2621">
        <v>7.8</v>
      </c>
      <c r="R2621" t="s">
        <v>6651</v>
      </c>
      <c r="S2621" t="s">
        <v>1851</v>
      </c>
      <c r="T2621" t="s">
        <v>1851</v>
      </c>
      <c r="U2621" t="s">
        <v>6644</v>
      </c>
      <c r="V2621" t="s">
        <v>1851</v>
      </c>
      <c r="W2621" t="s">
        <v>1851</v>
      </c>
      <c r="X2621" s="1">
        <v>46209.824189814812</v>
      </c>
    </row>
    <row r="2622" spans="1:24">
      <c r="A2622">
        <v>2445</v>
      </c>
      <c r="B2622" t="s">
        <v>1861</v>
      </c>
      <c r="C2622" t="s">
        <v>1862</v>
      </c>
      <c r="D2622">
        <v>2911303</v>
      </c>
      <c r="E2622" t="s">
        <v>1894</v>
      </c>
      <c r="F2622">
        <v>1</v>
      </c>
      <c r="G2622" t="s">
        <v>536</v>
      </c>
      <c r="H2622" t="s">
        <v>2101</v>
      </c>
      <c r="I2622" t="s">
        <v>2102</v>
      </c>
      <c r="J2622">
        <v>1</v>
      </c>
      <c r="K2622" t="s">
        <v>2103</v>
      </c>
      <c r="L2622" s="1">
        <v>46209.824317129627</v>
      </c>
      <c r="M2622" s="1">
        <v>46209.824456018519</v>
      </c>
      <c r="N2622">
        <v>1215</v>
      </c>
      <c r="O2622" t="s">
        <v>1849</v>
      </c>
      <c r="P2622">
        <v>79</v>
      </c>
      <c r="Q2622">
        <v>7.9</v>
      </c>
      <c r="R2622" t="s">
        <v>1851</v>
      </c>
      <c r="S2622" t="s">
        <v>1851</v>
      </c>
      <c r="T2622" t="s">
        <v>1851</v>
      </c>
      <c r="U2622" t="s">
        <v>6652</v>
      </c>
      <c r="V2622" t="s">
        <v>1851</v>
      </c>
      <c r="W2622" t="s">
        <v>1851</v>
      </c>
      <c r="X2622" s="1">
        <v>46209.824456018519</v>
      </c>
    </row>
    <row r="2623" spans="1:24">
      <c r="A2623">
        <v>2446</v>
      </c>
      <c r="B2623" t="s">
        <v>1861</v>
      </c>
      <c r="C2623" t="s">
        <v>1862</v>
      </c>
      <c r="D2623">
        <v>1600550</v>
      </c>
      <c r="E2623" t="s">
        <v>1894</v>
      </c>
      <c r="F2623">
        <v>1</v>
      </c>
      <c r="G2623" t="s">
        <v>770</v>
      </c>
      <c r="H2623" t="s">
        <v>770</v>
      </c>
      <c r="I2623" t="s">
        <v>2001</v>
      </c>
      <c r="J2623">
        <v>0</v>
      </c>
      <c r="K2623" t="s">
        <v>2002</v>
      </c>
      <c r="L2623" s="1">
        <v>46209.824317129627</v>
      </c>
      <c r="M2623" s="1">
        <v>46209.824479166666</v>
      </c>
      <c r="N2623">
        <v>1378</v>
      </c>
      <c r="O2623" t="s">
        <v>1849</v>
      </c>
      <c r="P2623">
        <v>68</v>
      </c>
      <c r="Q2623">
        <v>6.8</v>
      </c>
      <c r="R2623" t="s">
        <v>1851</v>
      </c>
      <c r="S2623" t="s">
        <v>1851</v>
      </c>
      <c r="T2623" t="s">
        <v>1851</v>
      </c>
      <c r="U2623" t="s">
        <v>6653</v>
      </c>
      <c r="V2623" t="s">
        <v>1851</v>
      </c>
      <c r="W2623" t="s">
        <v>1851</v>
      </c>
      <c r="X2623" s="1">
        <v>46209.824479166666</v>
      </c>
    </row>
    <row r="2624" spans="1:24">
      <c r="A2624">
        <v>2447</v>
      </c>
      <c r="B2624" t="s">
        <v>1861</v>
      </c>
      <c r="C2624" t="s">
        <v>1862</v>
      </c>
      <c r="D2624">
        <v>2911402</v>
      </c>
      <c r="E2624" t="s">
        <v>1885</v>
      </c>
      <c r="F2624">
        <v>1</v>
      </c>
      <c r="G2624" t="s">
        <v>385</v>
      </c>
      <c r="H2624" t="s">
        <v>2108</v>
      </c>
      <c r="I2624" t="s">
        <v>1887</v>
      </c>
      <c r="J2624">
        <v>1</v>
      </c>
      <c r="K2624" t="s">
        <v>1888</v>
      </c>
      <c r="L2624" s="1">
        <v>46209.824513888889</v>
      </c>
      <c r="M2624" s="1">
        <v>46209.824803240743</v>
      </c>
      <c r="N2624">
        <v>2549</v>
      </c>
      <c r="O2624" t="s">
        <v>1849</v>
      </c>
      <c r="P2624">
        <v>79</v>
      </c>
      <c r="Q2624">
        <v>7.9</v>
      </c>
      <c r="R2624" t="s">
        <v>6654</v>
      </c>
      <c r="S2624" t="s">
        <v>1851</v>
      </c>
      <c r="T2624" t="s">
        <v>1851</v>
      </c>
      <c r="U2624" t="s">
        <v>6655</v>
      </c>
      <c r="V2624" t="s">
        <v>1851</v>
      </c>
      <c r="W2624" t="s">
        <v>1851</v>
      </c>
      <c r="X2624" s="1">
        <v>46209.824803240743</v>
      </c>
    </row>
    <row r="2625" spans="1:24">
      <c r="A2625">
        <v>2448</v>
      </c>
      <c r="B2625" t="s">
        <v>1861</v>
      </c>
      <c r="C2625" t="s">
        <v>1862</v>
      </c>
      <c r="D2625">
        <v>1600709</v>
      </c>
      <c r="E2625" t="s">
        <v>1885</v>
      </c>
      <c r="F2625">
        <v>1</v>
      </c>
      <c r="G2625" t="s">
        <v>786</v>
      </c>
      <c r="H2625" t="s">
        <v>2013</v>
      </c>
      <c r="I2625" t="s">
        <v>1887</v>
      </c>
      <c r="J2625">
        <v>1</v>
      </c>
      <c r="K2625" t="s">
        <v>1888</v>
      </c>
      <c r="L2625" s="1">
        <v>46209.824513888889</v>
      </c>
      <c r="M2625" s="1">
        <v>46209.824907407405</v>
      </c>
      <c r="N2625">
        <v>3384</v>
      </c>
      <c r="O2625" t="s">
        <v>1849</v>
      </c>
      <c r="P2625">
        <v>59</v>
      </c>
      <c r="Q2625">
        <v>5.9</v>
      </c>
      <c r="R2625" t="s">
        <v>6656</v>
      </c>
      <c r="S2625" t="s">
        <v>1851</v>
      </c>
      <c r="T2625" t="s">
        <v>1851</v>
      </c>
      <c r="U2625" t="s">
        <v>6657</v>
      </c>
      <c r="V2625" t="s">
        <v>1851</v>
      </c>
      <c r="W2625" t="s">
        <v>1851</v>
      </c>
      <c r="X2625" s="1">
        <v>46209.824907407405</v>
      </c>
    </row>
    <row r="2626" spans="1:24">
      <c r="A2626">
        <v>2449</v>
      </c>
      <c r="B2626" t="s">
        <v>1861</v>
      </c>
      <c r="C2626" t="s">
        <v>1862</v>
      </c>
      <c r="D2626">
        <v>2911402</v>
      </c>
      <c r="E2626" t="s">
        <v>1894</v>
      </c>
      <c r="F2626">
        <v>1</v>
      </c>
      <c r="G2626" t="s">
        <v>385</v>
      </c>
      <c r="H2626" t="s">
        <v>385</v>
      </c>
      <c r="I2626" t="s">
        <v>2117</v>
      </c>
      <c r="J2626">
        <v>0</v>
      </c>
      <c r="K2626" t="s">
        <v>2118</v>
      </c>
      <c r="L2626" s="1">
        <v>46209.824930555558</v>
      </c>
      <c r="M2626" s="1">
        <v>46209.825057870374</v>
      </c>
      <c r="N2626">
        <v>1080</v>
      </c>
      <c r="O2626" t="s">
        <v>1849</v>
      </c>
      <c r="P2626">
        <v>83</v>
      </c>
      <c r="Q2626">
        <v>8.3000000000000007</v>
      </c>
      <c r="R2626" t="s">
        <v>1851</v>
      </c>
      <c r="S2626" t="s">
        <v>1851</v>
      </c>
      <c r="T2626" t="s">
        <v>1851</v>
      </c>
      <c r="U2626" t="s">
        <v>6658</v>
      </c>
      <c r="V2626" t="s">
        <v>1851</v>
      </c>
      <c r="W2626" t="s">
        <v>1851</v>
      </c>
      <c r="X2626" s="1">
        <v>46209.825057870374</v>
      </c>
    </row>
    <row r="2627" spans="1:24">
      <c r="A2627">
        <v>2450</v>
      </c>
      <c r="B2627" t="s">
        <v>1861</v>
      </c>
      <c r="C2627" t="s">
        <v>1862</v>
      </c>
      <c r="D2627">
        <v>1600709</v>
      </c>
      <c r="E2627" t="s">
        <v>1894</v>
      </c>
      <c r="F2627">
        <v>1</v>
      </c>
      <c r="G2627" t="s">
        <v>786</v>
      </c>
      <c r="H2627" t="s">
        <v>786</v>
      </c>
      <c r="I2627" t="s">
        <v>2019</v>
      </c>
      <c r="J2627">
        <v>0</v>
      </c>
      <c r="K2627" t="s">
        <v>2020</v>
      </c>
      <c r="L2627" s="1">
        <v>46209.825046296297</v>
      </c>
      <c r="M2627" s="1">
        <v>46209.825162037036</v>
      </c>
      <c r="N2627">
        <v>990</v>
      </c>
      <c r="O2627" t="s">
        <v>1849</v>
      </c>
      <c r="P2627">
        <v>66</v>
      </c>
      <c r="Q2627">
        <v>6.6</v>
      </c>
      <c r="R2627" t="s">
        <v>1851</v>
      </c>
      <c r="S2627" t="s">
        <v>1851</v>
      </c>
      <c r="T2627" t="s">
        <v>1851</v>
      </c>
      <c r="U2627" t="s">
        <v>6659</v>
      </c>
      <c r="V2627" t="s">
        <v>1851</v>
      </c>
      <c r="W2627" t="s">
        <v>1851</v>
      </c>
      <c r="X2627" s="1">
        <v>46209.825162037036</v>
      </c>
    </row>
    <row r="2628" spans="1:24">
      <c r="A2628">
        <v>2451</v>
      </c>
      <c r="B2628" t="s">
        <v>1861</v>
      </c>
      <c r="C2628" t="s">
        <v>1862</v>
      </c>
      <c r="D2628">
        <v>1300508</v>
      </c>
      <c r="E2628" t="s">
        <v>1885</v>
      </c>
      <c r="F2628">
        <v>1</v>
      </c>
      <c r="G2628" t="s">
        <v>879</v>
      </c>
      <c r="H2628" t="s">
        <v>2028</v>
      </c>
      <c r="I2628" t="s">
        <v>1887</v>
      </c>
      <c r="J2628">
        <v>1</v>
      </c>
      <c r="K2628" t="s">
        <v>1888</v>
      </c>
      <c r="L2628" s="1">
        <v>46209.825208333335</v>
      </c>
      <c r="M2628" s="1">
        <v>46209.82534722222</v>
      </c>
      <c r="N2628">
        <v>1185</v>
      </c>
      <c r="O2628" t="s">
        <v>1849</v>
      </c>
      <c r="P2628">
        <v>92</v>
      </c>
      <c r="Q2628">
        <v>9.1999999999999993</v>
      </c>
      <c r="R2628" t="s">
        <v>6660</v>
      </c>
      <c r="S2628" t="s">
        <v>1851</v>
      </c>
      <c r="T2628" t="s">
        <v>1851</v>
      </c>
      <c r="U2628" t="s">
        <v>6661</v>
      </c>
      <c r="V2628" t="s">
        <v>1851</v>
      </c>
      <c r="W2628" t="s">
        <v>1851</v>
      </c>
      <c r="X2628" s="1">
        <v>46209.82534722222</v>
      </c>
    </row>
    <row r="2629" spans="1:24">
      <c r="A2629">
        <v>2452</v>
      </c>
      <c r="B2629" t="s">
        <v>1861</v>
      </c>
      <c r="C2629" t="s">
        <v>1862</v>
      </c>
      <c r="D2629">
        <v>2912103</v>
      </c>
      <c r="E2629" t="s">
        <v>1885</v>
      </c>
      <c r="F2629">
        <v>1</v>
      </c>
      <c r="G2629" t="s">
        <v>476</v>
      </c>
      <c r="H2629" t="s">
        <v>2124</v>
      </c>
      <c r="I2629" t="s">
        <v>1887</v>
      </c>
      <c r="J2629">
        <v>1</v>
      </c>
      <c r="K2629" t="s">
        <v>1888</v>
      </c>
      <c r="L2629" s="1">
        <v>46209.825104166666</v>
      </c>
      <c r="M2629" s="1">
        <v>46209.825381944444</v>
      </c>
      <c r="N2629">
        <v>2343</v>
      </c>
      <c r="O2629" t="s">
        <v>1849</v>
      </c>
      <c r="P2629">
        <v>57</v>
      </c>
      <c r="Q2629">
        <v>5.7</v>
      </c>
      <c r="R2629" t="s">
        <v>6662</v>
      </c>
      <c r="S2629" t="s">
        <v>1851</v>
      </c>
      <c r="T2629" t="s">
        <v>1851</v>
      </c>
      <c r="U2629" t="s">
        <v>6663</v>
      </c>
      <c r="V2629" t="s">
        <v>1851</v>
      </c>
      <c r="W2629" t="s">
        <v>1851</v>
      </c>
      <c r="X2629" s="1">
        <v>46209.825381944444</v>
      </c>
    </row>
    <row r="2630" spans="1:24">
      <c r="A2630">
        <v>2453</v>
      </c>
      <c r="B2630" t="s">
        <v>1861</v>
      </c>
      <c r="C2630" t="s">
        <v>1862</v>
      </c>
      <c r="D2630">
        <v>1300508</v>
      </c>
      <c r="E2630" t="s">
        <v>1894</v>
      </c>
      <c r="F2630">
        <v>1</v>
      </c>
      <c r="G2630" t="s">
        <v>879</v>
      </c>
      <c r="H2630" t="s">
        <v>2038</v>
      </c>
      <c r="I2630" t="s">
        <v>2039</v>
      </c>
      <c r="J2630">
        <v>1</v>
      </c>
      <c r="K2630" t="s">
        <v>2040</v>
      </c>
      <c r="L2630" s="1">
        <v>46209.825486111113</v>
      </c>
      <c r="M2630" s="1">
        <v>46209.825613425928</v>
      </c>
      <c r="N2630">
        <v>1108</v>
      </c>
      <c r="O2630" t="s">
        <v>1849</v>
      </c>
      <c r="P2630">
        <v>71</v>
      </c>
      <c r="Q2630">
        <v>7.1</v>
      </c>
      <c r="R2630" t="s">
        <v>1851</v>
      </c>
      <c r="S2630" t="s">
        <v>1851</v>
      </c>
      <c r="T2630" t="s">
        <v>1851</v>
      </c>
      <c r="U2630" t="s">
        <v>6664</v>
      </c>
      <c r="V2630" t="s">
        <v>1851</v>
      </c>
      <c r="W2630" t="s">
        <v>1851</v>
      </c>
      <c r="X2630" s="1">
        <v>46209.825613425928</v>
      </c>
    </row>
    <row r="2631" spans="1:24">
      <c r="A2631">
        <v>2454</v>
      </c>
      <c r="B2631" t="s">
        <v>1861</v>
      </c>
      <c r="C2631" t="s">
        <v>1862</v>
      </c>
      <c r="D2631">
        <v>2912103</v>
      </c>
      <c r="E2631" t="s">
        <v>1894</v>
      </c>
      <c r="F2631">
        <v>1</v>
      </c>
      <c r="G2631" t="s">
        <v>476</v>
      </c>
      <c r="H2631" t="s">
        <v>2128</v>
      </c>
      <c r="I2631" t="s">
        <v>2129</v>
      </c>
      <c r="J2631">
        <v>1</v>
      </c>
      <c r="K2631" t="s">
        <v>2130</v>
      </c>
      <c r="L2631" s="1">
        <v>46209.825532407405</v>
      </c>
      <c r="M2631" s="1">
        <v>46209.825636574074</v>
      </c>
      <c r="N2631">
        <v>958</v>
      </c>
      <c r="O2631" t="s">
        <v>1849</v>
      </c>
      <c r="P2631">
        <v>57</v>
      </c>
      <c r="Q2631">
        <v>5.7</v>
      </c>
      <c r="R2631" t="s">
        <v>1851</v>
      </c>
      <c r="S2631" t="s">
        <v>1851</v>
      </c>
      <c r="T2631" t="s">
        <v>1851</v>
      </c>
      <c r="U2631" t="s">
        <v>6665</v>
      </c>
      <c r="V2631" t="s">
        <v>1851</v>
      </c>
      <c r="W2631" t="s">
        <v>1851</v>
      </c>
      <c r="X2631" s="1">
        <v>46209.825636574074</v>
      </c>
    </row>
    <row r="2632" spans="1:24">
      <c r="A2632">
        <v>2455</v>
      </c>
      <c r="B2632" t="s">
        <v>1861</v>
      </c>
      <c r="C2632" t="s">
        <v>1862</v>
      </c>
      <c r="D2632">
        <v>1300706</v>
      </c>
      <c r="E2632" t="s">
        <v>1885</v>
      </c>
      <c r="F2632">
        <v>1</v>
      </c>
      <c r="G2632" t="s">
        <v>869</v>
      </c>
      <c r="H2632" t="s">
        <v>2045</v>
      </c>
      <c r="I2632" t="s">
        <v>1887</v>
      </c>
      <c r="J2632">
        <v>1</v>
      </c>
      <c r="K2632" t="s">
        <v>1888</v>
      </c>
      <c r="L2632" s="1">
        <v>46209.825648148151</v>
      </c>
      <c r="M2632" s="1">
        <v>46209.825787037036</v>
      </c>
      <c r="N2632">
        <v>1153</v>
      </c>
      <c r="O2632" t="s">
        <v>1849</v>
      </c>
      <c r="P2632">
        <v>92</v>
      </c>
      <c r="Q2632">
        <v>9.1999999999999993</v>
      </c>
      <c r="R2632" t="s">
        <v>6666</v>
      </c>
      <c r="S2632" t="s">
        <v>1851</v>
      </c>
      <c r="T2632" t="s">
        <v>1851</v>
      </c>
      <c r="U2632" t="s">
        <v>6667</v>
      </c>
      <c r="V2632" t="s">
        <v>1851</v>
      </c>
      <c r="W2632" t="s">
        <v>1851</v>
      </c>
      <c r="X2632" s="1">
        <v>46209.825787037036</v>
      </c>
    </row>
    <row r="2633" spans="1:24">
      <c r="A2633">
        <v>2456</v>
      </c>
      <c r="B2633" t="s">
        <v>1861</v>
      </c>
      <c r="C2633" t="s">
        <v>1862</v>
      </c>
      <c r="D2633">
        <v>1300706</v>
      </c>
      <c r="E2633" t="s">
        <v>1894</v>
      </c>
      <c r="F2633">
        <v>1</v>
      </c>
      <c r="G2633" t="s">
        <v>869</v>
      </c>
      <c r="H2633" t="s">
        <v>2054</v>
      </c>
      <c r="I2633" t="s">
        <v>2055</v>
      </c>
      <c r="J2633">
        <v>1</v>
      </c>
      <c r="K2633" t="s">
        <v>2056</v>
      </c>
      <c r="L2633" s="1">
        <v>46209.825914351852</v>
      </c>
      <c r="M2633" s="1">
        <v>46209.826018518521</v>
      </c>
      <c r="N2633">
        <v>923</v>
      </c>
      <c r="O2633" t="s">
        <v>1849</v>
      </c>
      <c r="P2633">
        <v>97</v>
      </c>
      <c r="Q2633">
        <v>9.6999999999999993</v>
      </c>
      <c r="R2633" t="s">
        <v>1851</v>
      </c>
      <c r="S2633" t="s">
        <v>1851</v>
      </c>
      <c r="T2633" t="s">
        <v>1851</v>
      </c>
      <c r="U2633" t="s">
        <v>6668</v>
      </c>
      <c r="V2633" t="s">
        <v>1851</v>
      </c>
      <c r="W2633" t="s">
        <v>1851</v>
      </c>
      <c r="X2633" s="1">
        <v>46209.826018518521</v>
      </c>
    </row>
    <row r="2634" spans="1:24">
      <c r="A2634">
        <v>2457</v>
      </c>
      <c r="B2634" t="s">
        <v>1861</v>
      </c>
      <c r="C2634" t="s">
        <v>1862</v>
      </c>
      <c r="D2634">
        <v>2913705</v>
      </c>
      <c r="E2634" t="s">
        <v>1885</v>
      </c>
      <c r="F2634">
        <v>1</v>
      </c>
      <c r="G2634" t="s">
        <v>212</v>
      </c>
      <c r="H2634" t="s">
        <v>2132</v>
      </c>
      <c r="I2634" t="s">
        <v>1887</v>
      </c>
      <c r="J2634">
        <v>1</v>
      </c>
      <c r="K2634" t="s">
        <v>1888</v>
      </c>
      <c r="L2634" s="1">
        <v>46209.825694444444</v>
      </c>
      <c r="M2634" s="1">
        <v>46209.82613425926</v>
      </c>
      <c r="N2634">
        <v>3842</v>
      </c>
      <c r="O2634" t="s">
        <v>1849</v>
      </c>
      <c r="P2634">
        <v>50</v>
      </c>
      <c r="Q2634">
        <v>5</v>
      </c>
      <c r="R2634" t="s">
        <v>6669</v>
      </c>
      <c r="S2634" t="s">
        <v>1851</v>
      </c>
      <c r="T2634" t="s">
        <v>1851</v>
      </c>
      <c r="U2634" t="s">
        <v>6670</v>
      </c>
      <c r="V2634" t="s">
        <v>1851</v>
      </c>
      <c r="W2634" t="s">
        <v>1851</v>
      </c>
      <c r="X2634" s="1">
        <v>46209.82613425926</v>
      </c>
    </row>
    <row r="2635" spans="1:24">
      <c r="A2635">
        <v>2458</v>
      </c>
      <c r="B2635" t="s">
        <v>1861</v>
      </c>
      <c r="C2635" t="s">
        <v>1862</v>
      </c>
      <c r="D2635">
        <v>5100102</v>
      </c>
      <c r="E2635" t="s">
        <v>1885</v>
      </c>
      <c r="F2635">
        <v>2</v>
      </c>
      <c r="G2635" t="s">
        <v>107</v>
      </c>
      <c r="H2635" t="s">
        <v>2138</v>
      </c>
      <c r="I2635" t="s">
        <v>1887</v>
      </c>
      <c r="J2635">
        <v>1</v>
      </c>
      <c r="K2635" t="s">
        <v>1888</v>
      </c>
      <c r="L2635" s="1">
        <v>46209.824189814812</v>
      </c>
      <c r="M2635" s="1">
        <v>46209.826307870368</v>
      </c>
      <c r="N2635">
        <v>18247</v>
      </c>
      <c r="O2635" t="s">
        <v>1854</v>
      </c>
      <c r="R2635" t="s">
        <v>6671</v>
      </c>
      <c r="S2635" t="s">
        <v>1851</v>
      </c>
      <c r="T2635" t="s">
        <v>1851</v>
      </c>
      <c r="U2635" t="s">
        <v>6648</v>
      </c>
      <c r="V2635" t="s">
        <v>1854</v>
      </c>
      <c r="W2635" t="s">
        <v>1851</v>
      </c>
      <c r="X2635" s="1">
        <v>46209.826307870368</v>
      </c>
    </row>
    <row r="2636" spans="1:24">
      <c r="A2636">
        <v>2459</v>
      </c>
      <c r="B2636" t="s">
        <v>1861</v>
      </c>
      <c r="C2636" t="s">
        <v>1862</v>
      </c>
      <c r="D2636">
        <v>1300839</v>
      </c>
      <c r="E2636" t="s">
        <v>1885</v>
      </c>
      <c r="F2636">
        <v>1</v>
      </c>
      <c r="G2636" t="s">
        <v>796</v>
      </c>
      <c r="H2636" t="s">
        <v>2064</v>
      </c>
      <c r="I2636" t="s">
        <v>1887</v>
      </c>
      <c r="J2636">
        <v>1</v>
      </c>
      <c r="K2636" t="s">
        <v>1888</v>
      </c>
      <c r="L2636" s="1">
        <v>46209.826064814813</v>
      </c>
      <c r="M2636" s="1">
        <v>46209.826307870368</v>
      </c>
      <c r="N2636">
        <v>2096</v>
      </c>
      <c r="O2636" t="s">
        <v>1849</v>
      </c>
      <c r="P2636">
        <v>76</v>
      </c>
      <c r="Q2636">
        <v>7.6</v>
      </c>
      <c r="R2636" t="s">
        <v>6672</v>
      </c>
      <c r="S2636" t="s">
        <v>1851</v>
      </c>
      <c r="T2636" t="s">
        <v>1851</v>
      </c>
      <c r="U2636" t="s">
        <v>6673</v>
      </c>
      <c r="V2636" t="s">
        <v>1851</v>
      </c>
      <c r="W2636" t="s">
        <v>1851</v>
      </c>
      <c r="X2636" s="1">
        <v>46209.826307870368</v>
      </c>
    </row>
    <row r="2637" spans="1:24">
      <c r="A2637">
        <v>2460</v>
      </c>
      <c r="B2637" t="s">
        <v>1861</v>
      </c>
      <c r="C2637" t="s">
        <v>1862</v>
      </c>
      <c r="D2637">
        <v>2913705</v>
      </c>
      <c r="E2637" t="s">
        <v>1894</v>
      </c>
      <c r="F2637">
        <v>1</v>
      </c>
      <c r="G2637" t="s">
        <v>212</v>
      </c>
      <c r="H2637" t="s">
        <v>212</v>
      </c>
      <c r="I2637" t="s">
        <v>2135</v>
      </c>
      <c r="J2637">
        <v>0</v>
      </c>
      <c r="K2637" t="s">
        <v>2136</v>
      </c>
      <c r="L2637" s="1">
        <v>46209.826261574075</v>
      </c>
      <c r="M2637" s="1">
        <v>46209.82640046296</v>
      </c>
      <c r="N2637">
        <v>1208</v>
      </c>
      <c r="O2637" t="s">
        <v>1849</v>
      </c>
      <c r="P2637">
        <v>57</v>
      </c>
      <c r="Q2637">
        <v>5.7</v>
      </c>
      <c r="R2637" t="s">
        <v>1851</v>
      </c>
      <c r="S2637" t="s">
        <v>1851</v>
      </c>
      <c r="T2637" t="s">
        <v>1851</v>
      </c>
      <c r="U2637" t="s">
        <v>6674</v>
      </c>
      <c r="V2637" t="s">
        <v>1851</v>
      </c>
      <c r="W2637" t="s">
        <v>1851</v>
      </c>
      <c r="X2637" s="1">
        <v>46209.82640046296</v>
      </c>
    </row>
    <row r="2638" spans="1:24">
      <c r="A2638">
        <v>2461</v>
      </c>
      <c r="B2638" t="s">
        <v>1861</v>
      </c>
      <c r="C2638" t="s">
        <v>1862</v>
      </c>
      <c r="D2638">
        <v>1300839</v>
      </c>
      <c r="E2638" t="s">
        <v>1894</v>
      </c>
      <c r="F2638">
        <v>1</v>
      </c>
      <c r="G2638" t="s">
        <v>796</v>
      </c>
      <c r="H2638" t="s">
        <v>2070</v>
      </c>
      <c r="I2638" t="s">
        <v>2071</v>
      </c>
      <c r="J2638">
        <v>1</v>
      </c>
      <c r="K2638" t="s">
        <v>2072</v>
      </c>
      <c r="L2638" s="1">
        <v>46209.826458333337</v>
      </c>
      <c r="M2638" s="1">
        <v>46209.826516203706</v>
      </c>
      <c r="N2638">
        <v>519</v>
      </c>
      <c r="O2638" t="s">
        <v>1849</v>
      </c>
      <c r="P2638">
        <v>78</v>
      </c>
      <c r="Q2638">
        <v>7.8</v>
      </c>
      <c r="R2638" t="s">
        <v>1851</v>
      </c>
      <c r="S2638" t="s">
        <v>1851</v>
      </c>
      <c r="T2638" t="s">
        <v>1851</v>
      </c>
      <c r="U2638" t="s">
        <v>6675</v>
      </c>
      <c r="V2638" t="s">
        <v>1851</v>
      </c>
      <c r="W2638" t="s">
        <v>1851</v>
      </c>
      <c r="X2638" s="1">
        <v>46209.826516203706</v>
      </c>
    </row>
    <row r="2639" spans="1:24">
      <c r="A2639">
        <v>2462</v>
      </c>
      <c r="B2639" t="s">
        <v>1861</v>
      </c>
      <c r="C2639" t="s">
        <v>1862</v>
      </c>
      <c r="D2639">
        <v>1301209</v>
      </c>
      <c r="E2639" t="s">
        <v>1885</v>
      </c>
      <c r="F2639">
        <v>1</v>
      </c>
      <c r="G2639" t="s">
        <v>844</v>
      </c>
      <c r="H2639" t="s">
        <v>2086</v>
      </c>
      <c r="I2639" t="s">
        <v>1887</v>
      </c>
      <c r="J2639">
        <v>1</v>
      </c>
      <c r="K2639" t="s">
        <v>1888</v>
      </c>
      <c r="L2639" s="1">
        <v>46209.826562499999</v>
      </c>
      <c r="M2639" s="1">
        <v>46209.827233796299</v>
      </c>
      <c r="N2639">
        <v>5765</v>
      </c>
      <c r="O2639" t="s">
        <v>1849</v>
      </c>
      <c r="P2639">
        <v>63</v>
      </c>
      <c r="Q2639">
        <v>6.3</v>
      </c>
      <c r="R2639" t="s">
        <v>6676</v>
      </c>
      <c r="S2639" t="s">
        <v>1851</v>
      </c>
      <c r="T2639" t="s">
        <v>1851</v>
      </c>
      <c r="U2639" t="s">
        <v>6677</v>
      </c>
      <c r="V2639" t="s">
        <v>1851</v>
      </c>
      <c r="W2639" t="s">
        <v>1851</v>
      </c>
      <c r="X2639" s="1">
        <v>46209.827233796299</v>
      </c>
    </row>
    <row r="2640" spans="1:24">
      <c r="A2640">
        <v>2463</v>
      </c>
      <c r="B2640" t="s">
        <v>1861</v>
      </c>
      <c r="C2640" t="s">
        <v>1862</v>
      </c>
      <c r="D2640">
        <v>1301209</v>
      </c>
      <c r="E2640" t="s">
        <v>1894</v>
      </c>
      <c r="F2640">
        <v>1</v>
      </c>
      <c r="G2640" t="s">
        <v>844</v>
      </c>
      <c r="H2640" t="s">
        <v>844</v>
      </c>
      <c r="I2640" t="s">
        <v>2095</v>
      </c>
      <c r="J2640">
        <v>0</v>
      </c>
      <c r="K2640" t="s">
        <v>2096</v>
      </c>
      <c r="L2640" s="1">
        <v>46209.827384259261</v>
      </c>
      <c r="M2640" s="1">
        <v>46209.827557870369</v>
      </c>
      <c r="N2640">
        <v>1509</v>
      </c>
      <c r="O2640" t="s">
        <v>1849</v>
      </c>
      <c r="P2640">
        <v>66</v>
      </c>
      <c r="Q2640">
        <v>6.6</v>
      </c>
      <c r="R2640" t="s">
        <v>1851</v>
      </c>
      <c r="S2640" t="s">
        <v>1851</v>
      </c>
      <c r="T2640" t="s">
        <v>1851</v>
      </c>
      <c r="U2640" t="s">
        <v>6678</v>
      </c>
      <c r="V2640" t="s">
        <v>1851</v>
      </c>
      <c r="W2640" t="s">
        <v>1851</v>
      </c>
      <c r="X2640" s="1">
        <v>46209.827557870369</v>
      </c>
    </row>
    <row r="2641" spans="1:24">
      <c r="A2641">
        <v>2464</v>
      </c>
      <c r="B2641" t="s">
        <v>1861</v>
      </c>
      <c r="C2641" t="s">
        <v>1862</v>
      </c>
      <c r="D2641">
        <v>1303403</v>
      </c>
      <c r="E2641" t="s">
        <v>1885</v>
      </c>
      <c r="F2641">
        <v>1</v>
      </c>
      <c r="G2641" t="s">
        <v>758</v>
      </c>
      <c r="H2641" t="s">
        <v>2105</v>
      </c>
      <c r="I2641" t="s">
        <v>1887</v>
      </c>
      <c r="J2641">
        <v>1</v>
      </c>
      <c r="K2641" t="s">
        <v>1888</v>
      </c>
      <c r="L2641" s="1">
        <v>46209.827604166669</v>
      </c>
      <c r="M2641" s="1">
        <v>46209.827719907407</v>
      </c>
      <c r="N2641">
        <v>1057</v>
      </c>
      <c r="O2641" t="s">
        <v>1849</v>
      </c>
      <c r="P2641">
        <v>92</v>
      </c>
      <c r="Q2641">
        <v>9.1999999999999993</v>
      </c>
      <c r="R2641" t="s">
        <v>6679</v>
      </c>
      <c r="S2641" t="s">
        <v>1851</v>
      </c>
      <c r="T2641" t="s">
        <v>1851</v>
      </c>
      <c r="U2641" t="s">
        <v>6680</v>
      </c>
      <c r="V2641" t="s">
        <v>1851</v>
      </c>
      <c r="W2641" t="s">
        <v>1851</v>
      </c>
      <c r="X2641" s="1">
        <v>46209.827719907407</v>
      </c>
    </row>
    <row r="2642" spans="1:24">
      <c r="A2642">
        <v>2465</v>
      </c>
      <c r="B2642" t="s">
        <v>1861</v>
      </c>
      <c r="C2642" t="s">
        <v>1862</v>
      </c>
      <c r="D2642">
        <v>1303403</v>
      </c>
      <c r="E2642" t="s">
        <v>1894</v>
      </c>
      <c r="F2642">
        <v>1</v>
      </c>
      <c r="G2642" t="s">
        <v>758</v>
      </c>
      <c r="H2642" t="s">
        <v>758</v>
      </c>
      <c r="I2642" t="s">
        <v>2114</v>
      </c>
      <c r="J2642">
        <v>0</v>
      </c>
      <c r="K2642" t="s">
        <v>2115</v>
      </c>
      <c r="L2642" s="1">
        <v>46209.827870370369</v>
      </c>
      <c r="M2642" s="1">
        <v>46209.828009259261</v>
      </c>
      <c r="N2642">
        <v>1196</v>
      </c>
      <c r="O2642" t="s">
        <v>1852</v>
      </c>
      <c r="R2642" t="s">
        <v>1851</v>
      </c>
      <c r="S2642" t="s">
        <v>1851</v>
      </c>
      <c r="T2642" t="s">
        <v>1851</v>
      </c>
      <c r="U2642" t="s">
        <v>6681</v>
      </c>
      <c r="V2642" t="s">
        <v>1851</v>
      </c>
      <c r="W2642" t="s">
        <v>1851</v>
      </c>
      <c r="X2642" s="1">
        <v>46209.828009259261</v>
      </c>
    </row>
    <row r="2643" spans="1:24">
      <c r="A2643">
        <v>2466</v>
      </c>
      <c r="B2643" t="s">
        <v>1861</v>
      </c>
      <c r="C2643" t="s">
        <v>1862</v>
      </c>
      <c r="D2643">
        <v>1303403</v>
      </c>
      <c r="E2643" t="s">
        <v>1894</v>
      </c>
      <c r="F2643">
        <v>2</v>
      </c>
      <c r="G2643" t="s">
        <v>758</v>
      </c>
      <c r="H2643" t="s">
        <v>758</v>
      </c>
      <c r="I2643" t="s">
        <v>2114</v>
      </c>
      <c r="J2643">
        <v>0</v>
      </c>
      <c r="K2643" t="s">
        <v>2115</v>
      </c>
      <c r="L2643" s="1">
        <v>46209.828159722223</v>
      </c>
      <c r="M2643" s="1">
        <v>46209.828310185185</v>
      </c>
      <c r="N2643">
        <v>1240</v>
      </c>
      <c r="O2643" t="s">
        <v>1852</v>
      </c>
      <c r="R2643" t="s">
        <v>1851</v>
      </c>
      <c r="S2643" t="s">
        <v>1851</v>
      </c>
      <c r="T2643" t="s">
        <v>1851</v>
      </c>
      <c r="U2643" t="s">
        <v>6682</v>
      </c>
      <c r="V2643" t="s">
        <v>1851</v>
      </c>
      <c r="W2643" t="s">
        <v>1851</v>
      </c>
      <c r="X2643" s="1">
        <v>46209.828310185185</v>
      </c>
    </row>
    <row r="2644" spans="1:24">
      <c r="A2644">
        <v>2467</v>
      </c>
      <c r="B2644" t="s">
        <v>1861</v>
      </c>
      <c r="C2644" t="s">
        <v>1862</v>
      </c>
      <c r="D2644">
        <v>2915007</v>
      </c>
      <c r="E2644" t="s">
        <v>1885</v>
      </c>
      <c r="F2644">
        <v>1</v>
      </c>
      <c r="G2644" t="s">
        <v>390</v>
      </c>
      <c r="H2644" t="s">
        <v>2144</v>
      </c>
      <c r="I2644" t="s">
        <v>1887</v>
      </c>
      <c r="J2644">
        <v>1</v>
      </c>
      <c r="K2644" t="s">
        <v>1888</v>
      </c>
      <c r="L2644" s="1">
        <v>46209.82644675926</v>
      </c>
      <c r="M2644" s="1">
        <v>46209.828599537039</v>
      </c>
      <c r="N2644">
        <v>18612</v>
      </c>
      <c r="O2644" t="s">
        <v>1854</v>
      </c>
      <c r="R2644" t="s">
        <v>6683</v>
      </c>
      <c r="S2644" t="s">
        <v>1851</v>
      </c>
      <c r="T2644" t="s">
        <v>1851</v>
      </c>
      <c r="U2644" t="s">
        <v>6684</v>
      </c>
      <c r="V2644" t="s">
        <v>1854</v>
      </c>
      <c r="W2644" t="s">
        <v>1851</v>
      </c>
      <c r="X2644" s="1">
        <v>46209.828599537039</v>
      </c>
    </row>
    <row r="2645" spans="1:24">
      <c r="A2645">
        <v>2468</v>
      </c>
      <c r="B2645" t="s">
        <v>1861</v>
      </c>
      <c r="C2645" t="s">
        <v>1862</v>
      </c>
      <c r="D2645">
        <v>1303403</v>
      </c>
      <c r="E2645" t="s">
        <v>1894</v>
      </c>
      <c r="F2645">
        <v>3</v>
      </c>
      <c r="G2645" t="s">
        <v>758</v>
      </c>
      <c r="H2645" t="s">
        <v>758</v>
      </c>
      <c r="I2645" t="s">
        <v>2114</v>
      </c>
      <c r="J2645">
        <v>0</v>
      </c>
      <c r="K2645" t="s">
        <v>2115</v>
      </c>
      <c r="L2645" s="1">
        <v>46209.828530092593</v>
      </c>
      <c r="M2645" s="1">
        <v>46209.828680555554</v>
      </c>
      <c r="N2645">
        <v>1283</v>
      </c>
      <c r="O2645" t="s">
        <v>1852</v>
      </c>
      <c r="R2645" t="s">
        <v>1851</v>
      </c>
      <c r="S2645" t="s">
        <v>1851</v>
      </c>
      <c r="T2645" t="s">
        <v>1851</v>
      </c>
      <c r="U2645" t="s">
        <v>6685</v>
      </c>
      <c r="V2645" t="s">
        <v>1851</v>
      </c>
      <c r="W2645" t="s">
        <v>1851</v>
      </c>
      <c r="X2645" s="1">
        <v>46209.828680555554</v>
      </c>
    </row>
    <row r="2646" spans="1:24">
      <c r="A2646">
        <v>2469</v>
      </c>
      <c r="B2646" t="s">
        <v>1861</v>
      </c>
      <c r="C2646" t="s">
        <v>1862</v>
      </c>
      <c r="D2646">
        <v>5100102</v>
      </c>
      <c r="E2646" t="s">
        <v>1885</v>
      </c>
      <c r="F2646">
        <v>3</v>
      </c>
      <c r="G2646" t="s">
        <v>107</v>
      </c>
      <c r="H2646" t="s">
        <v>2138</v>
      </c>
      <c r="I2646" t="s">
        <v>1887</v>
      </c>
      <c r="J2646">
        <v>1</v>
      </c>
      <c r="K2646" t="s">
        <v>1888</v>
      </c>
      <c r="L2646" s="1">
        <v>46209.826666666668</v>
      </c>
      <c r="M2646" s="1">
        <v>46209.828773148147</v>
      </c>
      <c r="N2646">
        <v>18254</v>
      </c>
      <c r="O2646" t="s">
        <v>1854</v>
      </c>
      <c r="R2646" t="s">
        <v>6686</v>
      </c>
      <c r="S2646" t="s">
        <v>1851</v>
      </c>
      <c r="T2646" t="s">
        <v>1851</v>
      </c>
      <c r="U2646" t="s">
        <v>6648</v>
      </c>
      <c r="V2646" t="s">
        <v>1854</v>
      </c>
      <c r="W2646" t="s">
        <v>1851</v>
      </c>
      <c r="X2646" s="1">
        <v>46209.828773148147</v>
      </c>
    </row>
    <row r="2647" spans="1:24">
      <c r="A2647">
        <v>2470</v>
      </c>
      <c r="B2647" t="s">
        <v>1861</v>
      </c>
      <c r="C2647" t="s">
        <v>1862</v>
      </c>
      <c r="D2647">
        <v>5100102</v>
      </c>
      <c r="E2647" t="s">
        <v>1894</v>
      </c>
      <c r="F2647">
        <v>1</v>
      </c>
      <c r="G2647" t="s">
        <v>107</v>
      </c>
      <c r="H2647" t="s">
        <v>107</v>
      </c>
      <c r="I2647" t="s">
        <v>2151</v>
      </c>
      <c r="J2647">
        <v>0</v>
      </c>
      <c r="K2647" t="s">
        <v>2152</v>
      </c>
      <c r="L2647" s="1">
        <v>46209.828912037039</v>
      </c>
      <c r="M2647" s="1">
        <v>46209.828993055555</v>
      </c>
      <c r="N2647">
        <v>627</v>
      </c>
      <c r="O2647" t="s">
        <v>1849</v>
      </c>
      <c r="P2647">
        <v>61</v>
      </c>
      <c r="Q2647">
        <v>6.1</v>
      </c>
      <c r="R2647" t="s">
        <v>1851</v>
      </c>
      <c r="S2647" t="s">
        <v>1851</v>
      </c>
      <c r="T2647" t="s">
        <v>1851</v>
      </c>
      <c r="U2647" t="s">
        <v>6687</v>
      </c>
      <c r="V2647" t="s">
        <v>1851</v>
      </c>
      <c r="W2647" t="s">
        <v>1851</v>
      </c>
      <c r="X2647" s="1">
        <v>46209.828993055555</v>
      </c>
    </row>
    <row r="2648" spans="1:24">
      <c r="A2648">
        <v>2471</v>
      </c>
      <c r="B2648" t="s">
        <v>1861</v>
      </c>
      <c r="C2648" t="s">
        <v>1862</v>
      </c>
      <c r="D2648">
        <v>1500107</v>
      </c>
      <c r="E2648" t="s">
        <v>1885</v>
      </c>
      <c r="F2648">
        <v>1</v>
      </c>
      <c r="G2648" t="s">
        <v>899</v>
      </c>
      <c r="H2648" t="s">
        <v>2141</v>
      </c>
      <c r="I2648" t="s">
        <v>1887</v>
      </c>
      <c r="J2648">
        <v>1</v>
      </c>
      <c r="K2648" t="s">
        <v>1888</v>
      </c>
      <c r="L2648" s="1">
        <v>46209.828715277778</v>
      </c>
      <c r="M2648" s="1">
        <v>46209.82916666667</v>
      </c>
      <c r="N2648">
        <v>3888</v>
      </c>
      <c r="O2648" t="s">
        <v>1849</v>
      </c>
      <c r="P2648">
        <v>60</v>
      </c>
      <c r="Q2648">
        <v>6</v>
      </c>
      <c r="R2648" t="s">
        <v>6688</v>
      </c>
      <c r="S2648" t="s">
        <v>1851</v>
      </c>
      <c r="T2648" t="s">
        <v>1851</v>
      </c>
      <c r="U2648" t="s">
        <v>6689</v>
      </c>
      <c r="V2648" t="s">
        <v>1851</v>
      </c>
      <c r="W2648" t="s">
        <v>1851</v>
      </c>
      <c r="X2648" s="1">
        <v>46209.82916666667</v>
      </c>
    </row>
    <row r="2649" spans="1:24">
      <c r="A2649">
        <v>2472</v>
      </c>
      <c r="B2649" t="s">
        <v>1861</v>
      </c>
      <c r="C2649" t="s">
        <v>1862</v>
      </c>
      <c r="D2649">
        <v>5101902</v>
      </c>
      <c r="E2649" t="s">
        <v>1885</v>
      </c>
      <c r="F2649">
        <v>1</v>
      </c>
      <c r="G2649" t="s">
        <v>146</v>
      </c>
      <c r="H2649" t="s">
        <v>2170</v>
      </c>
      <c r="I2649" t="s">
        <v>1887</v>
      </c>
      <c r="J2649">
        <v>1</v>
      </c>
      <c r="K2649" t="s">
        <v>1888</v>
      </c>
      <c r="L2649" s="1">
        <v>46209.829027777778</v>
      </c>
      <c r="M2649" s="1">
        <v>46209.829340277778</v>
      </c>
      <c r="N2649">
        <v>2648</v>
      </c>
      <c r="O2649" t="s">
        <v>1849</v>
      </c>
      <c r="P2649">
        <v>51</v>
      </c>
      <c r="Q2649">
        <v>5.0999999999999996</v>
      </c>
      <c r="R2649" t="s">
        <v>6690</v>
      </c>
      <c r="S2649" t="s">
        <v>1851</v>
      </c>
      <c r="T2649" t="s">
        <v>1851</v>
      </c>
      <c r="U2649" t="s">
        <v>6691</v>
      </c>
      <c r="V2649" t="s">
        <v>1851</v>
      </c>
      <c r="W2649" t="s">
        <v>1851</v>
      </c>
      <c r="X2649" s="1">
        <v>46209.829340277778</v>
      </c>
    </row>
    <row r="2650" spans="1:24">
      <c r="A2650">
        <v>2473</v>
      </c>
      <c r="B2650" t="s">
        <v>1861</v>
      </c>
      <c r="C2650" t="s">
        <v>1862</v>
      </c>
      <c r="D2650">
        <v>1500107</v>
      </c>
      <c r="E2650" t="s">
        <v>1894</v>
      </c>
      <c r="F2650">
        <v>1</v>
      </c>
      <c r="G2650" t="s">
        <v>899</v>
      </c>
      <c r="H2650" t="s">
        <v>899</v>
      </c>
      <c r="I2650" t="s">
        <v>2155</v>
      </c>
      <c r="J2650">
        <v>0</v>
      </c>
      <c r="K2650" t="s">
        <v>2156</v>
      </c>
      <c r="L2650" s="1">
        <v>46209.829293981478</v>
      </c>
      <c r="M2650" s="1">
        <v>46209.829444444447</v>
      </c>
      <c r="N2650">
        <v>1355</v>
      </c>
      <c r="O2650" t="s">
        <v>1849</v>
      </c>
      <c r="P2650">
        <v>60</v>
      </c>
      <c r="Q2650">
        <v>6</v>
      </c>
      <c r="R2650" t="s">
        <v>1851</v>
      </c>
      <c r="S2650" t="s">
        <v>1851</v>
      </c>
      <c r="T2650" t="s">
        <v>1851</v>
      </c>
      <c r="U2650" t="s">
        <v>6692</v>
      </c>
      <c r="V2650" t="s">
        <v>1851</v>
      </c>
      <c r="W2650" t="s">
        <v>1851</v>
      </c>
      <c r="X2650" s="1">
        <v>46209.829456018517</v>
      </c>
    </row>
    <row r="2651" spans="1:24">
      <c r="A2651">
        <v>2474</v>
      </c>
      <c r="B2651" t="s">
        <v>1861</v>
      </c>
      <c r="C2651" t="s">
        <v>1862</v>
      </c>
      <c r="D2651">
        <v>5101902</v>
      </c>
      <c r="E2651" t="s">
        <v>1894</v>
      </c>
      <c r="F2651">
        <v>1</v>
      </c>
      <c r="G2651" t="s">
        <v>146</v>
      </c>
      <c r="H2651" t="s">
        <v>146</v>
      </c>
      <c r="I2651" t="s">
        <v>2173</v>
      </c>
      <c r="J2651">
        <v>0</v>
      </c>
      <c r="K2651" t="s">
        <v>2174</v>
      </c>
      <c r="L2651" s="1">
        <v>46209.829479166663</v>
      </c>
      <c r="M2651" s="1">
        <v>46209.829606481479</v>
      </c>
      <c r="N2651">
        <v>1118</v>
      </c>
      <c r="O2651" t="s">
        <v>1849</v>
      </c>
      <c r="P2651">
        <v>52</v>
      </c>
      <c r="Q2651">
        <v>5.2</v>
      </c>
      <c r="R2651" t="s">
        <v>1851</v>
      </c>
      <c r="S2651" t="s">
        <v>1851</v>
      </c>
      <c r="T2651" t="s">
        <v>1851</v>
      </c>
      <c r="U2651" t="s">
        <v>6693</v>
      </c>
      <c r="V2651" t="s">
        <v>1851</v>
      </c>
      <c r="W2651" t="s">
        <v>1851</v>
      </c>
      <c r="X2651" s="1">
        <v>46209.829606481479</v>
      </c>
    </row>
    <row r="2652" spans="1:24">
      <c r="A2652">
        <v>2475</v>
      </c>
      <c r="B2652" t="s">
        <v>1861</v>
      </c>
      <c r="C2652" t="s">
        <v>1862</v>
      </c>
      <c r="D2652">
        <v>1500958</v>
      </c>
      <c r="E2652" t="s">
        <v>1885</v>
      </c>
      <c r="F2652">
        <v>1</v>
      </c>
      <c r="G2652" t="s">
        <v>884</v>
      </c>
      <c r="H2652" t="s">
        <v>2158</v>
      </c>
      <c r="I2652" t="s">
        <v>1887</v>
      </c>
      <c r="J2652">
        <v>1</v>
      </c>
      <c r="K2652" t="s">
        <v>1888</v>
      </c>
      <c r="L2652" s="1">
        <v>46209.82949074074</v>
      </c>
      <c r="M2652" s="1">
        <v>46209.830034722225</v>
      </c>
      <c r="N2652">
        <v>4736</v>
      </c>
      <c r="O2652" t="s">
        <v>1849</v>
      </c>
      <c r="P2652">
        <v>62</v>
      </c>
      <c r="Q2652">
        <v>6.2</v>
      </c>
      <c r="R2652" t="s">
        <v>6694</v>
      </c>
      <c r="S2652" t="s">
        <v>1851</v>
      </c>
      <c r="T2652" t="s">
        <v>1851</v>
      </c>
      <c r="U2652" t="s">
        <v>6695</v>
      </c>
      <c r="V2652" t="s">
        <v>1851</v>
      </c>
      <c r="W2652" t="s">
        <v>1851</v>
      </c>
      <c r="X2652" s="1">
        <v>46209.830034722225</v>
      </c>
    </row>
    <row r="2653" spans="1:24">
      <c r="A2653">
        <v>2476</v>
      </c>
      <c r="B2653" t="s">
        <v>1861</v>
      </c>
      <c r="C2653" t="s">
        <v>1862</v>
      </c>
      <c r="D2653">
        <v>5102504</v>
      </c>
      <c r="E2653" t="s">
        <v>1885</v>
      </c>
      <c r="F2653">
        <v>1</v>
      </c>
      <c r="G2653" t="s">
        <v>156</v>
      </c>
      <c r="H2653" t="s">
        <v>2177</v>
      </c>
      <c r="I2653" t="s">
        <v>1887</v>
      </c>
      <c r="J2653">
        <v>1</v>
      </c>
      <c r="K2653" t="s">
        <v>1888</v>
      </c>
      <c r="L2653" s="1">
        <v>46209.829652777778</v>
      </c>
      <c r="M2653" s="1">
        <v>46209.830034722225</v>
      </c>
      <c r="N2653">
        <v>3340</v>
      </c>
      <c r="O2653" t="s">
        <v>1849</v>
      </c>
      <c r="P2653">
        <v>73</v>
      </c>
      <c r="Q2653">
        <v>7.3</v>
      </c>
      <c r="R2653" t="s">
        <v>6696</v>
      </c>
      <c r="S2653" t="s">
        <v>1851</v>
      </c>
      <c r="T2653" t="s">
        <v>1851</v>
      </c>
      <c r="U2653" t="s">
        <v>6697</v>
      </c>
      <c r="V2653" t="s">
        <v>1851</v>
      </c>
      <c r="W2653" t="s">
        <v>1851</v>
      </c>
      <c r="X2653" s="1">
        <v>46209.830034722225</v>
      </c>
    </row>
    <row r="2654" spans="1:24">
      <c r="A2654">
        <v>2477</v>
      </c>
      <c r="B2654" t="s">
        <v>1861</v>
      </c>
      <c r="C2654" t="s">
        <v>1862</v>
      </c>
      <c r="D2654">
        <v>1500958</v>
      </c>
      <c r="E2654" t="s">
        <v>1894</v>
      </c>
      <c r="F2654">
        <v>1</v>
      </c>
      <c r="G2654" t="s">
        <v>884</v>
      </c>
      <c r="H2654" t="s">
        <v>2162</v>
      </c>
      <c r="I2654" t="s">
        <v>2163</v>
      </c>
      <c r="J2654">
        <v>1</v>
      </c>
      <c r="K2654" t="s">
        <v>2164</v>
      </c>
      <c r="L2654" s="1">
        <v>46209.830185185187</v>
      </c>
      <c r="M2654" s="1">
        <v>46209.830300925925</v>
      </c>
      <c r="N2654">
        <v>942</v>
      </c>
      <c r="O2654" t="s">
        <v>1849</v>
      </c>
      <c r="P2654">
        <v>64</v>
      </c>
      <c r="Q2654">
        <v>6.4</v>
      </c>
      <c r="R2654" t="s">
        <v>1851</v>
      </c>
      <c r="S2654" t="s">
        <v>1851</v>
      </c>
      <c r="T2654" t="s">
        <v>1851</v>
      </c>
      <c r="U2654" t="s">
        <v>6698</v>
      </c>
      <c r="V2654" t="s">
        <v>1851</v>
      </c>
      <c r="W2654" t="s">
        <v>1851</v>
      </c>
      <c r="X2654" s="1">
        <v>46209.830300925925</v>
      </c>
    </row>
    <row r="2655" spans="1:24">
      <c r="A2655">
        <v>2478</v>
      </c>
      <c r="B2655" t="s">
        <v>1861</v>
      </c>
      <c r="C2655" t="s">
        <v>1862</v>
      </c>
      <c r="D2655">
        <v>5102504</v>
      </c>
      <c r="E2655" t="s">
        <v>1894</v>
      </c>
      <c r="F2655">
        <v>1</v>
      </c>
      <c r="G2655" t="s">
        <v>156</v>
      </c>
      <c r="H2655" t="s">
        <v>156</v>
      </c>
      <c r="I2655" t="s">
        <v>2180</v>
      </c>
      <c r="J2655">
        <v>0</v>
      </c>
      <c r="K2655" t="s">
        <v>2181</v>
      </c>
      <c r="L2655" s="1">
        <v>46209.83016203704</v>
      </c>
      <c r="M2655" s="1">
        <v>46209.830300925925</v>
      </c>
      <c r="N2655">
        <v>1180</v>
      </c>
      <c r="O2655" t="s">
        <v>1849</v>
      </c>
      <c r="P2655">
        <v>75</v>
      </c>
      <c r="Q2655">
        <v>7.5</v>
      </c>
      <c r="R2655" t="s">
        <v>1851</v>
      </c>
      <c r="S2655" t="s">
        <v>1851</v>
      </c>
      <c r="T2655" t="s">
        <v>1851</v>
      </c>
      <c r="U2655" t="s">
        <v>6699</v>
      </c>
      <c r="V2655" t="s">
        <v>1851</v>
      </c>
      <c r="W2655" t="s">
        <v>1851</v>
      </c>
      <c r="X2655" s="1">
        <v>46209.830300925925</v>
      </c>
    </row>
    <row r="2656" spans="1:24">
      <c r="A2656">
        <v>2479</v>
      </c>
      <c r="B2656" t="s">
        <v>1861</v>
      </c>
      <c r="C2656" t="s">
        <v>1862</v>
      </c>
      <c r="D2656">
        <v>1502707</v>
      </c>
      <c r="E2656" t="s">
        <v>1885</v>
      </c>
      <c r="F2656">
        <v>1</v>
      </c>
      <c r="G2656" t="s">
        <v>752</v>
      </c>
      <c r="H2656" t="s">
        <v>2189</v>
      </c>
      <c r="I2656" t="s">
        <v>1887</v>
      </c>
      <c r="J2656">
        <v>1</v>
      </c>
      <c r="K2656" t="s">
        <v>1888</v>
      </c>
      <c r="L2656" s="1">
        <v>46209.830347222225</v>
      </c>
      <c r="M2656" s="1">
        <v>46209.83079861111</v>
      </c>
      <c r="N2656">
        <v>3859</v>
      </c>
      <c r="O2656" t="s">
        <v>1849</v>
      </c>
      <c r="P2656">
        <v>61</v>
      </c>
      <c r="Q2656">
        <v>6.1</v>
      </c>
      <c r="R2656" t="s">
        <v>6700</v>
      </c>
      <c r="S2656" t="s">
        <v>1851</v>
      </c>
      <c r="T2656" t="s">
        <v>1851</v>
      </c>
      <c r="U2656" t="s">
        <v>6701</v>
      </c>
      <c r="V2656" t="s">
        <v>1851</v>
      </c>
      <c r="W2656" t="s">
        <v>1851</v>
      </c>
      <c r="X2656" s="1">
        <v>46209.83079861111</v>
      </c>
    </row>
    <row r="2657" spans="1:24">
      <c r="A2657">
        <v>2480</v>
      </c>
      <c r="B2657" t="s">
        <v>1861</v>
      </c>
      <c r="C2657" t="s">
        <v>1862</v>
      </c>
      <c r="D2657">
        <v>2915007</v>
      </c>
      <c r="E2657" t="s">
        <v>1885</v>
      </c>
      <c r="F2657">
        <v>2</v>
      </c>
      <c r="G2657" t="s">
        <v>390</v>
      </c>
      <c r="H2657" t="s">
        <v>2144</v>
      </c>
      <c r="I2657" t="s">
        <v>1887</v>
      </c>
      <c r="J2657">
        <v>1</v>
      </c>
      <c r="K2657" t="s">
        <v>1888</v>
      </c>
      <c r="L2657" s="1">
        <v>46209.828831018516</v>
      </c>
      <c r="M2657" s="1">
        <v>46209.830949074072</v>
      </c>
      <c r="N2657">
        <v>18249</v>
      </c>
      <c r="O2657" t="s">
        <v>1854</v>
      </c>
      <c r="R2657" t="s">
        <v>6702</v>
      </c>
      <c r="S2657" t="s">
        <v>1851</v>
      </c>
      <c r="T2657" t="s">
        <v>1851</v>
      </c>
      <c r="U2657" t="s">
        <v>6684</v>
      </c>
      <c r="V2657" t="s">
        <v>1854</v>
      </c>
      <c r="W2657" t="s">
        <v>1851</v>
      </c>
      <c r="X2657" s="1">
        <v>46209.830949074072</v>
      </c>
    </row>
    <row r="2658" spans="1:24">
      <c r="A2658">
        <v>2481</v>
      </c>
      <c r="B2658" t="s">
        <v>1861</v>
      </c>
      <c r="C2658" t="s">
        <v>1862</v>
      </c>
      <c r="D2658">
        <v>1502707</v>
      </c>
      <c r="E2658" t="s">
        <v>1894</v>
      </c>
      <c r="F2658">
        <v>1</v>
      </c>
      <c r="G2658" t="s">
        <v>752</v>
      </c>
      <c r="H2658" t="s">
        <v>2218</v>
      </c>
      <c r="I2658" t="s">
        <v>2219</v>
      </c>
      <c r="J2658">
        <v>1</v>
      </c>
      <c r="K2658" t="s">
        <v>2220</v>
      </c>
      <c r="L2658" s="1">
        <v>46209.830925925926</v>
      </c>
      <c r="M2658" s="1">
        <v>46209.831064814818</v>
      </c>
      <c r="N2658">
        <v>1276</v>
      </c>
      <c r="O2658" t="s">
        <v>1849</v>
      </c>
      <c r="P2658">
        <v>61</v>
      </c>
      <c r="Q2658">
        <v>6.1</v>
      </c>
      <c r="R2658" t="s">
        <v>1851</v>
      </c>
      <c r="S2658" t="s">
        <v>1851</v>
      </c>
      <c r="T2658" t="s">
        <v>1851</v>
      </c>
      <c r="U2658" t="s">
        <v>6703</v>
      </c>
      <c r="V2658" t="s">
        <v>1851</v>
      </c>
      <c r="W2658" t="s">
        <v>1851</v>
      </c>
      <c r="X2658" s="1">
        <v>46209.831064814818</v>
      </c>
    </row>
    <row r="2659" spans="1:24">
      <c r="A2659">
        <v>2482</v>
      </c>
      <c r="B2659" t="s">
        <v>1861</v>
      </c>
      <c r="C2659" t="s">
        <v>1862</v>
      </c>
      <c r="D2659">
        <v>1502939</v>
      </c>
      <c r="E2659" t="s">
        <v>1885</v>
      </c>
      <c r="F2659">
        <v>1</v>
      </c>
      <c r="G2659" t="s">
        <v>810</v>
      </c>
      <c r="H2659" t="s">
        <v>2225</v>
      </c>
      <c r="I2659" t="s">
        <v>1887</v>
      </c>
      <c r="J2659">
        <v>1</v>
      </c>
      <c r="K2659" t="s">
        <v>1888</v>
      </c>
      <c r="L2659" s="1">
        <v>46209.831111111111</v>
      </c>
      <c r="M2659" s="1">
        <v>46209.831516203703</v>
      </c>
      <c r="N2659">
        <v>3507</v>
      </c>
      <c r="O2659" t="s">
        <v>1849</v>
      </c>
      <c r="P2659">
        <v>62</v>
      </c>
      <c r="Q2659">
        <v>6.2</v>
      </c>
      <c r="R2659" t="s">
        <v>6704</v>
      </c>
      <c r="S2659" t="s">
        <v>1851</v>
      </c>
      <c r="T2659" t="s">
        <v>1851</v>
      </c>
      <c r="U2659" t="s">
        <v>6705</v>
      </c>
      <c r="V2659" t="s">
        <v>1851</v>
      </c>
      <c r="W2659" t="s">
        <v>1851</v>
      </c>
      <c r="X2659" s="1">
        <v>46209.831516203703</v>
      </c>
    </row>
    <row r="2660" spans="1:24">
      <c r="A2660">
        <v>2483</v>
      </c>
      <c r="B2660" t="s">
        <v>1861</v>
      </c>
      <c r="C2660" t="s">
        <v>1862</v>
      </c>
      <c r="D2660">
        <v>1502939</v>
      </c>
      <c r="E2660" t="s">
        <v>1894</v>
      </c>
      <c r="F2660">
        <v>1</v>
      </c>
      <c r="G2660" t="s">
        <v>810</v>
      </c>
      <c r="H2660" t="s">
        <v>2234</v>
      </c>
      <c r="I2660" t="s">
        <v>2235</v>
      </c>
      <c r="J2660">
        <v>1</v>
      </c>
      <c r="K2660" t="s">
        <v>2236</v>
      </c>
      <c r="L2660" s="1">
        <v>46209.831655092596</v>
      </c>
      <c r="M2660" s="1">
        <v>46209.831805555557</v>
      </c>
      <c r="N2660">
        <v>1315</v>
      </c>
      <c r="O2660" t="s">
        <v>1849</v>
      </c>
      <c r="P2660">
        <v>62</v>
      </c>
      <c r="Q2660">
        <v>6.2</v>
      </c>
      <c r="R2660" t="s">
        <v>1851</v>
      </c>
      <c r="S2660" t="s">
        <v>1851</v>
      </c>
      <c r="T2660" t="s">
        <v>1851</v>
      </c>
      <c r="U2660" t="s">
        <v>6706</v>
      </c>
      <c r="V2660" t="s">
        <v>1851</v>
      </c>
      <c r="W2660" t="s">
        <v>1851</v>
      </c>
      <c r="X2660" s="1">
        <v>46209.831805555557</v>
      </c>
    </row>
    <row r="2661" spans="1:24">
      <c r="A2661">
        <v>2484</v>
      </c>
      <c r="B2661" t="s">
        <v>1861</v>
      </c>
      <c r="C2661" t="s">
        <v>1862</v>
      </c>
      <c r="D2661">
        <v>1504422</v>
      </c>
      <c r="E2661" t="s">
        <v>1885</v>
      </c>
      <c r="F2661">
        <v>1</v>
      </c>
      <c r="G2661" t="s">
        <v>864</v>
      </c>
      <c r="H2661" t="s">
        <v>2259</v>
      </c>
      <c r="I2661" t="s">
        <v>1887</v>
      </c>
      <c r="J2661">
        <v>1</v>
      </c>
      <c r="K2661" t="s">
        <v>1888</v>
      </c>
      <c r="L2661" s="1">
        <v>46209.83185185185</v>
      </c>
      <c r="M2661" s="1">
        <v>46209.832245370373</v>
      </c>
      <c r="N2661">
        <v>3363</v>
      </c>
      <c r="O2661" t="s">
        <v>1849</v>
      </c>
      <c r="P2661">
        <v>76</v>
      </c>
      <c r="Q2661">
        <v>7.6</v>
      </c>
      <c r="R2661" t="s">
        <v>6707</v>
      </c>
      <c r="S2661" t="s">
        <v>1851</v>
      </c>
      <c r="T2661" t="s">
        <v>1851</v>
      </c>
      <c r="U2661" t="s">
        <v>6708</v>
      </c>
      <c r="V2661" t="s">
        <v>1851</v>
      </c>
      <c r="W2661" t="s">
        <v>1851</v>
      </c>
      <c r="X2661" s="1">
        <v>46209.832245370373</v>
      </c>
    </row>
    <row r="2662" spans="1:24">
      <c r="A2662">
        <v>2485</v>
      </c>
      <c r="B2662" t="s">
        <v>1861</v>
      </c>
      <c r="C2662" t="s">
        <v>1862</v>
      </c>
      <c r="D2662">
        <v>1504422</v>
      </c>
      <c r="E2662" t="s">
        <v>1894</v>
      </c>
      <c r="F2662">
        <v>1</v>
      </c>
      <c r="G2662" t="s">
        <v>864</v>
      </c>
      <c r="H2662" t="s">
        <v>2269</v>
      </c>
      <c r="I2662" t="s">
        <v>2270</v>
      </c>
      <c r="J2662">
        <v>1</v>
      </c>
      <c r="K2662" t="s">
        <v>2271</v>
      </c>
      <c r="L2662" s="1">
        <v>46209.832395833335</v>
      </c>
      <c r="M2662" s="1">
        <v>46209.832511574074</v>
      </c>
      <c r="N2662">
        <v>1081</v>
      </c>
      <c r="O2662" t="s">
        <v>1849</v>
      </c>
      <c r="P2662">
        <v>68</v>
      </c>
      <c r="Q2662">
        <v>6.8</v>
      </c>
      <c r="R2662" t="s">
        <v>1851</v>
      </c>
      <c r="S2662" t="s">
        <v>1851</v>
      </c>
      <c r="T2662" t="s">
        <v>1851</v>
      </c>
      <c r="U2662" t="s">
        <v>6709</v>
      </c>
      <c r="V2662" t="s">
        <v>1851</v>
      </c>
      <c r="W2662" t="s">
        <v>1851</v>
      </c>
      <c r="X2662" s="1">
        <v>46209.832511574074</v>
      </c>
    </row>
    <row r="2663" spans="1:24">
      <c r="A2663">
        <v>2486</v>
      </c>
      <c r="B2663" t="s">
        <v>1861</v>
      </c>
      <c r="C2663" t="s">
        <v>1862</v>
      </c>
      <c r="D2663">
        <v>5103437</v>
      </c>
      <c r="E2663" t="s">
        <v>1885</v>
      </c>
      <c r="F2663">
        <v>1</v>
      </c>
      <c r="G2663" t="s">
        <v>46</v>
      </c>
      <c r="H2663" t="s">
        <v>2183</v>
      </c>
      <c r="I2663" t="s">
        <v>1887</v>
      </c>
      <c r="J2663">
        <v>1</v>
      </c>
      <c r="K2663" t="s">
        <v>1888</v>
      </c>
      <c r="L2663" s="1">
        <v>46209.830358796295</v>
      </c>
      <c r="M2663" s="1">
        <v>46209.832546296297</v>
      </c>
      <c r="N2663">
        <v>18858</v>
      </c>
      <c r="O2663" t="s">
        <v>1854</v>
      </c>
      <c r="R2663" t="s">
        <v>6710</v>
      </c>
      <c r="S2663" t="s">
        <v>1851</v>
      </c>
      <c r="T2663" t="s">
        <v>1851</v>
      </c>
      <c r="U2663" t="s">
        <v>6711</v>
      </c>
      <c r="V2663" t="s">
        <v>1854</v>
      </c>
      <c r="W2663" t="s">
        <v>1851</v>
      </c>
      <c r="X2663" s="1">
        <v>46209.832546296297</v>
      </c>
    </row>
    <row r="2664" spans="1:24">
      <c r="A2664">
        <v>2487</v>
      </c>
      <c r="B2664" t="s">
        <v>1861</v>
      </c>
      <c r="C2664" t="s">
        <v>1862</v>
      </c>
      <c r="D2664">
        <v>2915007</v>
      </c>
      <c r="E2664" t="s">
        <v>1885</v>
      </c>
      <c r="F2664">
        <v>3</v>
      </c>
      <c r="G2664" t="s">
        <v>390</v>
      </c>
      <c r="H2664" t="s">
        <v>2144</v>
      </c>
      <c r="I2664" t="s">
        <v>1887</v>
      </c>
      <c r="J2664">
        <v>1</v>
      </c>
      <c r="K2664" t="s">
        <v>1888</v>
      </c>
      <c r="L2664" s="1">
        <v>46209.831296296295</v>
      </c>
      <c r="M2664" s="1">
        <v>46209.833402777775</v>
      </c>
      <c r="N2664">
        <v>18246</v>
      </c>
      <c r="O2664" t="s">
        <v>1854</v>
      </c>
      <c r="R2664" t="s">
        <v>6712</v>
      </c>
      <c r="S2664" t="s">
        <v>1851</v>
      </c>
      <c r="T2664" t="s">
        <v>1851</v>
      </c>
      <c r="U2664" t="s">
        <v>6684</v>
      </c>
      <c r="V2664" t="s">
        <v>1854</v>
      </c>
      <c r="W2664" t="s">
        <v>1851</v>
      </c>
      <c r="X2664" s="1">
        <v>46209.833402777775</v>
      </c>
    </row>
    <row r="2665" spans="1:24">
      <c r="A2665">
        <v>2488</v>
      </c>
      <c r="B2665" t="s">
        <v>1861</v>
      </c>
      <c r="C2665" t="s">
        <v>1862</v>
      </c>
      <c r="D2665">
        <v>2915007</v>
      </c>
      <c r="E2665" t="s">
        <v>1894</v>
      </c>
      <c r="F2665">
        <v>1</v>
      </c>
      <c r="G2665" t="s">
        <v>390</v>
      </c>
      <c r="H2665" t="s">
        <v>390</v>
      </c>
      <c r="I2665" t="s">
        <v>2166</v>
      </c>
      <c r="J2665">
        <v>0</v>
      </c>
      <c r="K2665" t="s">
        <v>2167</v>
      </c>
      <c r="L2665" s="1">
        <v>46209.833541666667</v>
      </c>
      <c r="M2665" s="1">
        <v>46209.833668981482</v>
      </c>
      <c r="N2665">
        <v>1094</v>
      </c>
      <c r="O2665" t="s">
        <v>1852</v>
      </c>
      <c r="R2665" t="s">
        <v>1851</v>
      </c>
      <c r="S2665" t="s">
        <v>1851</v>
      </c>
      <c r="T2665" t="s">
        <v>1851</v>
      </c>
      <c r="U2665" t="s">
        <v>6713</v>
      </c>
      <c r="V2665" t="s">
        <v>1851</v>
      </c>
      <c r="W2665" t="s">
        <v>1851</v>
      </c>
      <c r="X2665" s="1">
        <v>46209.833668981482</v>
      </c>
    </row>
    <row r="2666" spans="1:24">
      <c r="A2666">
        <v>2489</v>
      </c>
      <c r="B2666" t="s">
        <v>1861</v>
      </c>
      <c r="C2666" t="s">
        <v>1862</v>
      </c>
      <c r="D2666">
        <v>1505494</v>
      </c>
      <c r="E2666" t="s">
        <v>1885</v>
      </c>
      <c r="F2666">
        <v>1</v>
      </c>
      <c r="G2666" t="s">
        <v>859</v>
      </c>
      <c r="H2666" t="s">
        <v>2277</v>
      </c>
      <c r="I2666" t="s">
        <v>1887</v>
      </c>
      <c r="J2666">
        <v>1</v>
      </c>
      <c r="K2666" t="s">
        <v>1888</v>
      </c>
      <c r="L2666" s="1">
        <v>46209.832557870373</v>
      </c>
      <c r="M2666" s="1">
        <v>46209.833923611113</v>
      </c>
      <c r="N2666">
        <v>11759</v>
      </c>
      <c r="O2666" t="s">
        <v>1849</v>
      </c>
      <c r="P2666">
        <v>65</v>
      </c>
      <c r="Q2666">
        <v>6.5</v>
      </c>
      <c r="R2666" t="s">
        <v>6714</v>
      </c>
      <c r="S2666" t="s">
        <v>1851</v>
      </c>
      <c r="T2666" t="s">
        <v>1851</v>
      </c>
      <c r="U2666" t="s">
        <v>6715</v>
      </c>
      <c r="V2666" t="s">
        <v>1851</v>
      </c>
      <c r="W2666" t="s">
        <v>1851</v>
      </c>
      <c r="X2666" s="1">
        <v>46209.833923611113</v>
      </c>
    </row>
    <row r="2667" spans="1:24">
      <c r="A2667">
        <v>2490</v>
      </c>
      <c r="B2667" t="s">
        <v>1861</v>
      </c>
      <c r="C2667" t="s">
        <v>1862</v>
      </c>
      <c r="D2667">
        <v>2915007</v>
      </c>
      <c r="E2667" t="s">
        <v>1894</v>
      </c>
      <c r="F2667">
        <v>2</v>
      </c>
      <c r="G2667" t="s">
        <v>390</v>
      </c>
      <c r="H2667" t="s">
        <v>390</v>
      </c>
      <c r="I2667" t="s">
        <v>2166</v>
      </c>
      <c r="J2667">
        <v>0</v>
      </c>
      <c r="K2667" t="s">
        <v>2167</v>
      </c>
      <c r="L2667" s="1">
        <v>46209.833831018521</v>
      </c>
      <c r="M2667" s="1">
        <v>46209.833935185183</v>
      </c>
      <c r="N2667">
        <v>882</v>
      </c>
      <c r="O2667" t="s">
        <v>1852</v>
      </c>
      <c r="R2667" t="s">
        <v>1851</v>
      </c>
      <c r="S2667" t="s">
        <v>1851</v>
      </c>
      <c r="T2667" t="s">
        <v>1851</v>
      </c>
      <c r="U2667" t="s">
        <v>6716</v>
      </c>
      <c r="V2667" t="s">
        <v>1851</v>
      </c>
      <c r="W2667" t="s">
        <v>1851</v>
      </c>
      <c r="X2667" s="1">
        <v>46209.833935185183</v>
      </c>
    </row>
    <row r="2668" spans="1:24">
      <c r="A2668">
        <v>2491</v>
      </c>
      <c r="B2668" t="s">
        <v>1861</v>
      </c>
      <c r="C2668" t="s">
        <v>1862</v>
      </c>
      <c r="D2668">
        <v>1505494</v>
      </c>
      <c r="E2668" t="s">
        <v>1894</v>
      </c>
      <c r="F2668">
        <v>1</v>
      </c>
      <c r="G2668" t="s">
        <v>859</v>
      </c>
      <c r="H2668" t="s">
        <v>2283</v>
      </c>
      <c r="I2668" t="s">
        <v>2284</v>
      </c>
      <c r="J2668">
        <v>1</v>
      </c>
      <c r="K2668" t="s">
        <v>2285</v>
      </c>
      <c r="L2668" s="1">
        <v>46209.834050925929</v>
      </c>
      <c r="M2668" s="1">
        <v>46209.834247685183</v>
      </c>
      <c r="N2668">
        <v>1664</v>
      </c>
      <c r="O2668" t="s">
        <v>1849</v>
      </c>
      <c r="P2668">
        <v>66</v>
      </c>
      <c r="Q2668">
        <v>6.6</v>
      </c>
      <c r="R2668" t="s">
        <v>1851</v>
      </c>
      <c r="S2668" t="s">
        <v>1851</v>
      </c>
      <c r="T2668" t="s">
        <v>1851</v>
      </c>
      <c r="U2668" t="s">
        <v>6717</v>
      </c>
      <c r="V2668" t="s">
        <v>1851</v>
      </c>
      <c r="W2668" t="s">
        <v>1851</v>
      </c>
      <c r="X2668" s="1">
        <v>46209.834247685183</v>
      </c>
    </row>
    <row r="2669" spans="1:24">
      <c r="A2669">
        <v>2492</v>
      </c>
      <c r="B2669" t="s">
        <v>1861</v>
      </c>
      <c r="C2669" t="s">
        <v>1862</v>
      </c>
      <c r="D2669">
        <v>2915007</v>
      </c>
      <c r="E2669" t="s">
        <v>1894</v>
      </c>
      <c r="F2669">
        <v>3</v>
      </c>
      <c r="G2669" t="s">
        <v>390</v>
      </c>
      <c r="H2669" t="s">
        <v>390</v>
      </c>
      <c r="I2669" t="s">
        <v>2166</v>
      </c>
      <c r="J2669">
        <v>0</v>
      </c>
      <c r="K2669" t="s">
        <v>2167</v>
      </c>
      <c r="L2669" s="1">
        <v>46209.834166666667</v>
      </c>
      <c r="M2669" s="1">
        <v>46209.834270833337</v>
      </c>
      <c r="N2669">
        <v>876</v>
      </c>
      <c r="O2669" t="s">
        <v>1852</v>
      </c>
      <c r="R2669" t="s">
        <v>1851</v>
      </c>
      <c r="S2669" t="s">
        <v>1851</v>
      </c>
      <c r="T2669" t="s">
        <v>1851</v>
      </c>
      <c r="U2669" t="s">
        <v>6718</v>
      </c>
      <c r="V2669" t="s">
        <v>1851</v>
      </c>
      <c r="W2669" t="s">
        <v>1851</v>
      </c>
      <c r="X2669" s="1">
        <v>46209.834270833337</v>
      </c>
    </row>
    <row r="2670" spans="1:24">
      <c r="A2670">
        <v>2493</v>
      </c>
      <c r="B2670" t="s">
        <v>1861</v>
      </c>
      <c r="C2670" t="s">
        <v>1862</v>
      </c>
      <c r="D2670">
        <v>2915106</v>
      </c>
      <c r="E2670" t="s">
        <v>1885</v>
      </c>
      <c r="F2670">
        <v>1</v>
      </c>
      <c r="G2670" t="s">
        <v>670</v>
      </c>
      <c r="H2670" t="s">
        <v>2201</v>
      </c>
      <c r="I2670" t="s">
        <v>1887</v>
      </c>
      <c r="J2670">
        <v>1</v>
      </c>
      <c r="K2670" t="s">
        <v>1888</v>
      </c>
      <c r="L2670" s="1">
        <v>46209.834305555552</v>
      </c>
      <c r="M2670" s="1">
        <v>46209.834664351853</v>
      </c>
      <c r="N2670">
        <v>3087</v>
      </c>
      <c r="O2670" t="s">
        <v>1849</v>
      </c>
      <c r="P2670">
        <v>92</v>
      </c>
      <c r="Q2670">
        <v>9.1999999999999993</v>
      </c>
      <c r="R2670" t="s">
        <v>6719</v>
      </c>
      <c r="S2670" t="s">
        <v>1851</v>
      </c>
      <c r="T2670" t="s">
        <v>1851</v>
      </c>
      <c r="U2670" t="s">
        <v>6720</v>
      </c>
      <c r="V2670" t="s">
        <v>1851</v>
      </c>
      <c r="W2670" t="s">
        <v>1851</v>
      </c>
      <c r="X2670" s="1">
        <v>46209.834664351853</v>
      </c>
    </row>
    <row r="2671" spans="1:24">
      <c r="A2671">
        <v>2494</v>
      </c>
      <c r="B2671" t="s">
        <v>1861</v>
      </c>
      <c r="C2671" t="s">
        <v>1862</v>
      </c>
      <c r="D2671">
        <v>1100015</v>
      </c>
      <c r="E2671" t="s">
        <v>1885</v>
      </c>
      <c r="F2671">
        <v>1</v>
      </c>
      <c r="G2671" t="s">
        <v>801</v>
      </c>
      <c r="H2671" t="s">
        <v>2294</v>
      </c>
      <c r="I2671" t="s">
        <v>1887</v>
      </c>
      <c r="J2671">
        <v>1</v>
      </c>
      <c r="K2671" t="s">
        <v>1888</v>
      </c>
      <c r="L2671" s="1">
        <v>46209.834282407406</v>
      </c>
      <c r="M2671" s="1">
        <v>46209.834664351853</v>
      </c>
      <c r="N2671">
        <v>3319</v>
      </c>
      <c r="O2671" t="s">
        <v>1849</v>
      </c>
      <c r="P2671">
        <v>70</v>
      </c>
      <c r="Q2671">
        <v>7</v>
      </c>
      <c r="R2671" t="s">
        <v>6721</v>
      </c>
      <c r="S2671" t="s">
        <v>1851</v>
      </c>
      <c r="T2671" t="s">
        <v>1851</v>
      </c>
      <c r="U2671" t="s">
        <v>6722</v>
      </c>
      <c r="V2671" t="s">
        <v>1851</v>
      </c>
      <c r="W2671" t="s">
        <v>1851</v>
      </c>
      <c r="X2671" s="1">
        <v>46209.834664351853</v>
      </c>
    </row>
    <row r="2672" spans="1:24">
      <c r="A2672">
        <v>2495</v>
      </c>
      <c r="B2672" t="s">
        <v>1861</v>
      </c>
      <c r="C2672" t="s">
        <v>1862</v>
      </c>
      <c r="D2672">
        <v>5103437</v>
      </c>
      <c r="E2672" t="s">
        <v>1885</v>
      </c>
      <c r="F2672">
        <v>2</v>
      </c>
      <c r="G2672" t="s">
        <v>46</v>
      </c>
      <c r="H2672" t="s">
        <v>2183</v>
      </c>
      <c r="I2672" t="s">
        <v>1887</v>
      </c>
      <c r="J2672">
        <v>1</v>
      </c>
      <c r="K2672" t="s">
        <v>1888</v>
      </c>
      <c r="L2672" s="1">
        <v>46209.832731481481</v>
      </c>
      <c r="M2672" s="1">
        <v>46209.834861111114</v>
      </c>
      <c r="N2672">
        <v>18453</v>
      </c>
      <c r="O2672" t="s">
        <v>1854</v>
      </c>
      <c r="R2672" t="s">
        <v>6723</v>
      </c>
      <c r="S2672" t="s">
        <v>1851</v>
      </c>
      <c r="T2672" t="s">
        <v>1851</v>
      </c>
      <c r="U2672" t="s">
        <v>6711</v>
      </c>
      <c r="V2672" t="s">
        <v>1854</v>
      </c>
      <c r="W2672" t="s">
        <v>1851</v>
      </c>
      <c r="X2672" s="1">
        <v>46209.834861111114</v>
      </c>
    </row>
    <row r="2673" spans="1:24">
      <c r="A2673">
        <v>2496</v>
      </c>
      <c r="B2673" t="s">
        <v>1861</v>
      </c>
      <c r="C2673" t="s">
        <v>1862</v>
      </c>
      <c r="D2673">
        <v>2915106</v>
      </c>
      <c r="E2673" t="s">
        <v>1894</v>
      </c>
      <c r="F2673">
        <v>1</v>
      </c>
      <c r="G2673" t="s">
        <v>670</v>
      </c>
      <c r="H2673" t="s">
        <v>670</v>
      </c>
      <c r="I2673" t="s">
        <v>2212</v>
      </c>
      <c r="J2673">
        <v>0</v>
      </c>
      <c r="K2673" t="s">
        <v>2213</v>
      </c>
      <c r="L2673" s="1">
        <v>46209.834791666668</v>
      </c>
      <c r="M2673" s="1">
        <v>46209.834965277776</v>
      </c>
      <c r="N2673">
        <v>1543</v>
      </c>
      <c r="O2673" t="s">
        <v>1849</v>
      </c>
      <c r="P2673">
        <v>73</v>
      </c>
      <c r="Q2673">
        <v>7.3</v>
      </c>
      <c r="R2673" t="s">
        <v>1851</v>
      </c>
      <c r="S2673" t="s">
        <v>1851</v>
      </c>
      <c r="T2673" t="s">
        <v>1851</v>
      </c>
      <c r="U2673" t="s">
        <v>6724</v>
      </c>
      <c r="V2673" t="s">
        <v>1851</v>
      </c>
      <c r="W2673" t="s">
        <v>1851</v>
      </c>
      <c r="X2673" s="1">
        <v>46209.834965277776</v>
      </c>
    </row>
    <row r="2674" spans="1:24">
      <c r="A2674">
        <v>2497</v>
      </c>
      <c r="B2674" t="s">
        <v>1861</v>
      </c>
      <c r="C2674" t="s">
        <v>1862</v>
      </c>
      <c r="D2674">
        <v>1100015</v>
      </c>
      <c r="E2674" t="s">
        <v>1894</v>
      </c>
      <c r="F2674">
        <v>1</v>
      </c>
      <c r="G2674" t="s">
        <v>801</v>
      </c>
      <c r="H2674" t="s">
        <v>2303</v>
      </c>
      <c r="I2674" t="s">
        <v>2304</v>
      </c>
      <c r="J2674">
        <v>1</v>
      </c>
      <c r="K2674" t="s">
        <v>2305</v>
      </c>
      <c r="L2674" s="1">
        <v>46209.834814814814</v>
      </c>
      <c r="M2674" s="1">
        <v>46209.835046296299</v>
      </c>
      <c r="N2674">
        <v>1982</v>
      </c>
      <c r="O2674" t="s">
        <v>1849</v>
      </c>
      <c r="P2674">
        <v>72</v>
      </c>
      <c r="Q2674">
        <v>7.2</v>
      </c>
      <c r="R2674" t="s">
        <v>1851</v>
      </c>
      <c r="S2674" t="s">
        <v>1851</v>
      </c>
      <c r="T2674" t="s">
        <v>1851</v>
      </c>
      <c r="U2674" t="s">
        <v>6725</v>
      </c>
      <c r="V2674" t="s">
        <v>1851</v>
      </c>
      <c r="W2674" t="s">
        <v>1851</v>
      </c>
      <c r="X2674" s="1">
        <v>46209.835046296299</v>
      </c>
    </row>
    <row r="2675" spans="1:24">
      <c r="A2675">
        <v>2498</v>
      </c>
      <c r="B2675" t="s">
        <v>1861</v>
      </c>
      <c r="C2675" t="s">
        <v>1862</v>
      </c>
      <c r="D2675">
        <v>2918357</v>
      </c>
      <c r="E2675" t="s">
        <v>1885</v>
      </c>
      <c r="F2675">
        <v>1</v>
      </c>
      <c r="G2675" t="s">
        <v>635</v>
      </c>
      <c r="H2675" t="s">
        <v>2247</v>
      </c>
      <c r="I2675" t="s">
        <v>1887</v>
      </c>
      <c r="J2675">
        <v>1</v>
      </c>
      <c r="K2675" t="s">
        <v>1888</v>
      </c>
      <c r="L2675" s="1">
        <v>46209.835023148145</v>
      </c>
      <c r="M2675" s="1">
        <v>46209.835243055553</v>
      </c>
      <c r="N2675">
        <v>1959</v>
      </c>
      <c r="O2675" t="s">
        <v>1849</v>
      </c>
      <c r="P2675">
        <v>66</v>
      </c>
      <c r="Q2675">
        <v>6.6</v>
      </c>
      <c r="R2675" t="s">
        <v>6726</v>
      </c>
      <c r="S2675" t="s">
        <v>1851</v>
      </c>
      <c r="T2675" t="s">
        <v>1851</v>
      </c>
      <c r="U2675" t="s">
        <v>6727</v>
      </c>
      <c r="V2675" t="s">
        <v>1851</v>
      </c>
      <c r="W2675" t="s">
        <v>1851</v>
      </c>
      <c r="X2675" s="1">
        <v>46209.835243055553</v>
      </c>
    </row>
    <row r="2676" spans="1:24">
      <c r="A2676">
        <v>2499</v>
      </c>
      <c r="B2676" t="s">
        <v>1861</v>
      </c>
      <c r="C2676" t="s">
        <v>1862</v>
      </c>
      <c r="D2676">
        <v>2918357</v>
      </c>
      <c r="E2676" t="s">
        <v>1894</v>
      </c>
      <c r="F2676">
        <v>1</v>
      </c>
      <c r="G2676" t="s">
        <v>635</v>
      </c>
      <c r="H2676" t="s">
        <v>635</v>
      </c>
      <c r="I2676" t="s">
        <v>2300</v>
      </c>
      <c r="J2676">
        <v>0</v>
      </c>
      <c r="K2676" t="s">
        <v>2301</v>
      </c>
      <c r="L2676" s="1">
        <v>46209.835393518515</v>
      </c>
      <c r="M2676" s="1">
        <v>46209.835543981484</v>
      </c>
      <c r="N2676">
        <v>1206</v>
      </c>
      <c r="O2676" t="s">
        <v>1849</v>
      </c>
      <c r="P2676">
        <v>77</v>
      </c>
      <c r="Q2676">
        <v>7.7</v>
      </c>
      <c r="R2676" t="s">
        <v>1851</v>
      </c>
      <c r="S2676" t="s">
        <v>1851</v>
      </c>
      <c r="T2676" t="s">
        <v>1851</v>
      </c>
      <c r="U2676" t="s">
        <v>6728</v>
      </c>
      <c r="V2676" t="s">
        <v>1851</v>
      </c>
      <c r="W2676" t="s">
        <v>1851</v>
      </c>
      <c r="X2676" s="1">
        <v>46209.835543981484</v>
      </c>
    </row>
    <row r="2677" spans="1:24">
      <c r="A2677">
        <v>2500</v>
      </c>
      <c r="B2677" t="s">
        <v>1861</v>
      </c>
      <c r="C2677" t="s">
        <v>1862</v>
      </c>
      <c r="D2677">
        <v>5103437</v>
      </c>
      <c r="E2677" t="s">
        <v>1885</v>
      </c>
      <c r="F2677">
        <v>3</v>
      </c>
      <c r="G2677" t="s">
        <v>46</v>
      </c>
      <c r="H2677" t="s">
        <v>2183</v>
      </c>
      <c r="I2677" t="s">
        <v>1887</v>
      </c>
      <c r="J2677">
        <v>1</v>
      </c>
      <c r="K2677" t="s">
        <v>1888</v>
      </c>
      <c r="L2677" s="1">
        <v>46209.835231481484</v>
      </c>
      <c r="M2677" s="1">
        <v>46209.836238425924</v>
      </c>
      <c r="N2677">
        <v>8640</v>
      </c>
      <c r="O2677" t="s">
        <v>1849</v>
      </c>
      <c r="P2677">
        <v>92</v>
      </c>
      <c r="Q2677">
        <v>9.1999999999999993</v>
      </c>
      <c r="R2677" t="s">
        <v>6729</v>
      </c>
      <c r="S2677" t="s">
        <v>1851</v>
      </c>
      <c r="T2677" t="s">
        <v>1851</v>
      </c>
      <c r="U2677" t="s">
        <v>6711</v>
      </c>
      <c r="V2677" t="s">
        <v>1851</v>
      </c>
      <c r="W2677" t="s">
        <v>1851</v>
      </c>
      <c r="X2677" s="1">
        <v>46209.836238425924</v>
      </c>
    </row>
    <row r="2678" spans="1:24">
      <c r="A2678">
        <v>2501</v>
      </c>
      <c r="B2678" t="s">
        <v>1861</v>
      </c>
      <c r="C2678" t="s">
        <v>1862</v>
      </c>
      <c r="D2678">
        <v>5103437</v>
      </c>
      <c r="E2678" t="s">
        <v>1894</v>
      </c>
      <c r="F2678">
        <v>1</v>
      </c>
      <c r="G2678" t="s">
        <v>46</v>
      </c>
      <c r="H2678" t="s">
        <v>46</v>
      </c>
      <c r="I2678" t="s">
        <v>2186</v>
      </c>
      <c r="J2678">
        <v>0</v>
      </c>
      <c r="K2678" t="s">
        <v>2187</v>
      </c>
      <c r="L2678" s="1">
        <v>46209.836377314816</v>
      </c>
      <c r="M2678" s="1">
        <v>46209.836493055554</v>
      </c>
      <c r="N2678">
        <v>1021</v>
      </c>
      <c r="O2678" t="s">
        <v>1849</v>
      </c>
      <c r="P2678">
        <v>72</v>
      </c>
      <c r="Q2678">
        <v>7.2</v>
      </c>
      <c r="R2678" t="s">
        <v>1851</v>
      </c>
      <c r="S2678" t="s">
        <v>1851</v>
      </c>
      <c r="T2678" t="s">
        <v>1851</v>
      </c>
      <c r="U2678" t="s">
        <v>6730</v>
      </c>
      <c r="V2678" t="s">
        <v>1851</v>
      </c>
      <c r="W2678" t="s">
        <v>1851</v>
      </c>
      <c r="X2678" s="1">
        <v>46209.836493055554</v>
      </c>
    </row>
    <row r="2679" spans="1:24">
      <c r="A2679">
        <v>2502</v>
      </c>
      <c r="B2679" t="s">
        <v>1861</v>
      </c>
      <c r="C2679" t="s">
        <v>1862</v>
      </c>
      <c r="D2679">
        <v>5104807</v>
      </c>
      <c r="E2679" t="s">
        <v>1885</v>
      </c>
      <c r="F2679">
        <v>1</v>
      </c>
      <c r="G2679" t="s">
        <v>97</v>
      </c>
      <c r="H2679" t="s">
        <v>2192</v>
      </c>
      <c r="I2679" t="s">
        <v>1887</v>
      </c>
      <c r="J2679">
        <v>1</v>
      </c>
      <c r="K2679" t="s">
        <v>1888</v>
      </c>
      <c r="L2679" s="1">
        <v>46209.836527777778</v>
      </c>
      <c r="M2679" s="1">
        <v>46209.836805555555</v>
      </c>
      <c r="N2679">
        <v>2308</v>
      </c>
      <c r="O2679" t="s">
        <v>1849</v>
      </c>
      <c r="P2679">
        <v>77</v>
      </c>
      <c r="Q2679">
        <v>7.7</v>
      </c>
      <c r="R2679" t="s">
        <v>6731</v>
      </c>
      <c r="S2679" t="s">
        <v>1851</v>
      </c>
      <c r="T2679" t="s">
        <v>1851</v>
      </c>
      <c r="U2679" t="s">
        <v>6732</v>
      </c>
      <c r="V2679" t="s">
        <v>1851</v>
      </c>
      <c r="W2679" t="s">
        <v>1851</v>
      </c>
      <c r="X2679" s="1">
        <v>46209.836805555555</v>
      </c>
    </row>
    <row r="2680" spans="1:24">
      <c r="A2680">
        <v>2503</v>
      </c>
      <c r="B2680" t="s">
        <v>1861</v>
      </c>
      <c r="C2680" t="s">
        <v>1862</v>
      </c>
      <c r="D2680">
        <v>5104807</v>
      </c>
      <c r="E2680" t="s">
        <v>1894</v>
      </c>
      <c r="F2680">
        <v>1</v>
      </c>
      <c r="G2680" t="s">
        <v>97</v>
      </c>
      <c r="H2680" t="s">
        <v>97</v>
      </c>
      <c r="I2680" t="s">
        <v>2195</v>
      </c>
      <c r="J2680">
        <v>0</v>
      </c>
      <c r="K2680" t="s">
        <v>2196</v>
      </c>
      <c r="L2680" s="1">
        <v>46209.836956018517</v>
      </c>
      <c r="M2680" s="1">
        <v>46209.837083333332</v>
      </c>
      <c r="N2680">
        <v>1179</v>
      </c>
      <c r="O2680" t="s">
        <v>1849</v>
      </c>
      <c r="P2680">
        <v>74</v>
      </c>
      <c r="Q2680">
        <v>7.4</v>
      </c>
      <c r="R2680" t="s">
        <v>1851</v>
      </c>
      <c r="S2680" t="s">
        <v>1851</v>
      </c>
      <c r="T2680" t="s">
        <v>1851</v>
      </c>
      <c r="U2680" t="s">
        <v>6733</v>
      </c>
      <c r="V2680" t="s">
        <v>1851</v>
      </c>
      <c r="W2680" t="s">
        <v>1851</v>
      </c>
      <c r="X2680" s="1">
        <v>46209.837083333332</v>
      </c>
    </row>
    <row r="2681" spans="1:24">
      <c r="A2681">
        <v>2504</v>
      </c>
      <c r="B2681" t="s">
        <v>1861</v>
      </c>
      <c r="C2681" t="s">
        <v>1862</v>
      </c>
      <c r="D2681">
        <v>1100700</v>
      </c>
      <c r="E2681" t="s">
        <v>1885</v>
      </c>
      <c r="F2681">
        <v>1</v>
      </c>
      <c r="G2681" t="s">
        <v>806</v>
      </c>
      <c r="H2681" t="s">
        <v>2307</v>
      </c>
      <c r="I2681" t="s">
        <v>1887</v>
      </c>
      <c r="J2681">
        <v>1</v>
      </c>
      <c r="K2681" t="s">
        <v>1888</v>
      </c>
      <c r="L2681" s="1">
        <v>46209.835104166668</v>
      </c>
      <c r="M2681" s="1">
        <v>46209.837268518517</v>
      </c>
      <c r="N2681">
        <v>18730</v>
      </c>
      <c r="O2681" t="s">
        <v>1854</v>
      </c>
      <c r="R2681" t="s">
        <v>6734</v>
      </c>
      <c r="S2681" t="s">
        <v>1851</v>
      </c>
      <c r="T2681" t="s">
        <v>1851</v>
      </c>
      <c r="U2681" t="s">
        <v>6735</v>
      </c>
      <c r="V2681" t="s">
        <v>1854</v>
      </c>
      <c r="W2681" t="s">
        <v>1851</v>
      </c>
      <c r="X2681" s="1">
        <v>46209.837268518517</v>
      </c>
    </row>
    <row r="2682" spans="1:24">
      <c r="A2682">
        <v>2505</v>
      </c>
      <c r="B2682" t="s">
        <v>1861</v>
      </c>
      <c r="C2682" t="s">
        <v>1862</v>
      </c>
      <c r="D2682">
        <v>5105580</v>
      </c>
      <c r="E2682" t="s">
        <v>1885</v>
      </c>
      <c r="F2682">
        <v>1</v>
      </c>
      <c r="G2682" t="s">
        <v>137</v>
      </c>
      <c r="H2682" t="s">
        <v>2198</v>
      </c>
      <c r="I2682" t="s">
        <v>1887</v>
      </c>
      <c r="J2682">
        <v>1</v>
      </c>
      <c r="K2682" t="s">
        <v>1888</v>
      </c>
      <c r="L2682" s="1">
        <v>46209.837129629632</v>
      </c>
      <c r="M2682" s="1">
        <v>46209.837372685186</v>
      </c>
      <c r="N2682">
        <v>2159</v>
      </c>
      <c r="O2682" t="s">
        <v>1849</v>
      </c>
      <c r="P2682">
        <v>44</v>
      </c>
      <c r="Q2682">
        <v>4.4000000000000004</v>
      </c>
      <c r="R2682" t="s">
        <v>6736</v>
      </c>
      <c r="S2682" t="s">
        <v>1851</v>
      </c>
      <c r="T2682" t="s">
        <v>1851</v>
      </c>
      <c r="U2682" t="s">
        <v>6737</v>
      </c>
      <c r="V2682" t="s">
        <v>1851</v>
      </c>
      <c r="W2682" t="s">
        <v>1851</v>
      </c>
      <c r="X2682" s="1">
        <v>46209.837372685186</v>
      </c>
    </row>
    <row r="2683" spans="1:24">
      <c r="A2683">
        <v>2506</v>
      </c>
      <c r="B2683" t="s">
        <v>1861</v>
      </c>
      <c r="C2683" t="s">
        <v>1862</v>
      </c>
      <c r="D2683">
        <v>1100700</v>
      </c>
      <c r="E2683" t="s">
        <v>1885</v>
      </c>
      <c r="F2683">
        <v>2</v>
      </c>
      <c r="G2683" t="s">
        <v>806</v>
      </c>
      <c r="H2683" t="s">
        <v>2307</v>
      </c>
      <c r="I2683" t="s">
        <v>1887</v>
      </c>
      <c r="J2683">
        <v>1</v>
      </c>
      <c r="K2683" t="s">
        <v>1888</v>
      </c>
      <c r="L2683" s="1">
        <v>46209.837488425925</v>
      </c>
      <c r="M2683" s="1">
        <v>46209.837581018517</v>
      </c>
      <c r="N2683">
        <v>773</v>
      </c>
      <c r="O2683" t="s">
        <v>1849</v>
      </c>
      <c r="P2683">
        <v>92</v>
      </c>
      <c r="Q2683">
        <v>9.1999999999999993</v>
      </c>
      <c r="R2683" t="s">
        <v>6738</v>
      </c>
      <c r="S2683" t="s">
        <v>1851</v>
      </c>
      <c r="T2683" t="s">
        <v>1851</v>
      </c>
      <c r="U2683" t="s">
        <v>6735</v>
      </c>
      <c r="V2683" t="s">
        <v>1851</v>
      </c>
      <c r="W2683" t="s">
        <v>1851</v>
      </c>
      <c r="X2683" s="1">
        <v>46209.837581018517</v>
      </c>
    </row>
    <row r="2684" spans="1:24">
      <c r="A2684">
        <v>2507</v>
      </c>
      <c r="B2684" t="s">
        <v>1861</v>
      </c>
      <c r="C2684" t="s">
        <v>1862</v>
      </c>
      <c r="D2684">
        <v>5105580</v>
      </c>
      <c r="E2684" t="s">
        <v>1894</v>
      </c>
      <c r="F2684">
        <v>1</v>
      </c>
      <c r="G2684" t="s">
        <v>137</v>
      </c>
      <c r="H2684" t="s">
        <v>137</v>
      </c>
      <c r="I2684" t="s">
        <v>2204</v>
      </c>
      <c r="J2684">
        <v>0</v>
      </c>
      <c r="K2684" t="s">
        <v>2205</v>
      </c>
      <c r="L2684" s="1">
        <v>46209.837511574071</v>
      </c>
      <c r="M2684" s="1">
        <v>46209.837638888886</v>
      </c>
      <c r="N2684">
        <v>1081</v>
      </c>
      <c r="O2684" t="s">
        <v>1849</v>
      </c>
      <c r="P2684">
        <v>54</v>
      </c>
      <c r="Q2684">
        <v>5.4</v>
      </c>
      <c r="R2684" t="s">
        <v>1851</v>
      </c>
      <c r="S2684" t="s">
        <v>1851</v>
      </c>
      <c r="T2684" t="s">
        <v>1851</v>
      </c>
      <c r="U2684" t="s">
        <v>6739</v>
      </c>
      <c r="V2684" t="s">
        <v>1851</v>
      </c>
      <c r="W2684" t="s">
        <v>1851</v>
      </c>
      <c r="X2684" s="1">
        <v>46209.837638888886</v>
      </c>
    </row>
    <row r="2685" spans="1:24">
      <c r="A2685">
        <v>2508</v>
      </c>
      <c r="B2685" t="s">
        <v>1861</v>
      </c>
      <c r="C2685" t="s">
        <v>1862</v>
      </c>
      <c r="D2685">
        <v>2918555</v>
      </c>
      <c r="E2685" t="s">
        <v>1885</v>
      </c>
      <c r="F2685">
        <v>1</v>
      </c>
      <c r="G2685" t="s">
        <v>310</v>
      </c>
      <c r="H2685" t="s">
        <v>2313</v>
      </c>
      <c r="I2685" t="s">
        <v>1887</v>
      </c>
      <c r="J2685">
        <v>1</v>
      </c>
      <c r="K2685" t="s">
        <v>1888</v>
      </c>
      <c r="L2685" s="1">
        <v>46209.835578703707</v>
      </c>
      <c r="M2685" s="1">
        <v>46209.837743055556</v>
      </c>
      <c r="N2685">
        <v>18674</v>
      </c>
      <c r="O2685" t="s">
        <v>1854</v>
      </c>
      <c r="R2685" t="s">
        <v>6740</v>
      </c>
      <c r="S2685" t="s">
        <v>1851</v>
      </c>
      <c r="T2685" t="s">
        <v>1851</v>
      </c>
      <c r="U2685" t="s">
        <v>6741</v>
      </c>
      <c r="V2685" t="s">
        <v>1854</v>
      </c>
      <c r="W2685" t="s">
        <v>1851</v>
      </c>
      <c r="X2685" s="1">
        <v>46209.837743055556</v>
      </c>
    </row>
    <row r="2686" spans="1:24">
      <c r="A2686">
        <v>2509</v>
      </c>
      <c r="B2686" t="s">
        <v>1861</v>
      </c>
      <c r="C2686" t="s">
        <v>1862</v>
      </c>
      <c r="D2686">
        <v>1100700</v>
      </c>
      <c r="E2686" t="s">
        <v>1894</v>
      </c>
      <c r="F2686">
        <v>1</v>
      </c>
      <c r="G2686" t="s">
        <v>806</v>
      </c>
      <c r="H2686" t="s">
        <v>806</v>
      </c>
      <c r="I2686" t="s">
        <v>2316</v>
      </c>
      <c r="J2686">
        <v>0</v>
      </c>
      <c r="K2686" t="s">
        <v>2317</v>
      </c>
      <c r="L2686" s="1">
        <v>46209.837708333333</v>
      </c>
      <c r="M2686" s="1">
        <v>46209.837870370371</v>
      </c>
      <c r="N2686">
        <v>1406</v>
      </c>
      <c r="O2686" t="s">
        <v>1849</v>
      </c>
      <c r="P2686">
        <v>78</v>
      </c>
      <c r="Q2686">
        <v>7.8</v>
      </c>
      <c r="R2686" t="s">
        <v>1851</v>
      </c>
      <c r="S2686" t="s">
        <v>1851</v>
      </c>
      <c r="T2686" t="s">
        <v>1851</v>
      </c>
      <c r="U2686" t="s">
        <v>6742</v>
      </c>
      <c r="V2686" t="s">
        <v>1851</v>
      </c>
      <c r="W2686" t="s">
        <v>1851</v>
      </c>
      <c r="X2686" s="1">
        <v>46209.837870370371</v>
      </c>
    </row>
    <row r="2687" spans="1:24">
      <c r="A2687">
        <v>2510</v>
      </c>
      <c r="B2687" t="s">
        <v>1861</v>
      </c>
      <c r="C2687" t="s">
        <v>1862</v>
      </c>
      <c r="D2687">
        <v>2918555</v>
      </c>
      <c r="E2687" t="s">
        <v>1885</v>
      </c>
      <c r="F2687">
        <v>2</v>
      </c>
      <c r="G2687" t="s">
        <v>310</v>
      </c>
      <c r="H2687" t="s">
        <v>2313</v>
      </c>
      <c r="I2687" t="s">
        <v>1887</v>
      </c>
      <c r="J2687">
        <v>1</v>
      </c>
      <c r="K2687" t="s">
        <v>1888</v>
      </c>
      <c r="L2687" s="1">
        <v>46209.837939814817</v>
      </c>
      <c r="M2687" s="1">
        <v>46209.838333333333</v>
      </c>
      <c r="N2687">
        <v>3472</v>
      </c>
      <c r="O2687" t="s">
        <v>1849</v>
      </c>
      <c r="P2687">
        <v>58</v>
      </c>
      <c r="Q2687">
        <v>5.8</v>
      </c>
      <c r="R2687" t="s">
        <v>6743</v>
      </c>
      <c r="S2687" t="s">
        <v>1851</v>
      </c>
      <c r="T2687" t="s">
        <v>1851</v>
      </c>
      <c r="U2687" t="s">
        <v>6741</v>
      </c>
      <c r="V2687" t="s">
        <v>1851</v>
      </c>
      <c r="W2687" t="s">
        <v>1851</v>
      </c>
      <c r="X2687" s="1">
        <v>46209.838333333333</v>
      </c>
    </row>
    <row r="2688" spans="1:24">
      <c r="A2688">
        <v>2511</v>
      </c>
      <c r="B2688" t="s">
        <v>1861</v>
      </c>
      <c r="C2688" t="s">
        <v>1862</v>
      </c>
      <c r="D2688">
        <v>1100908</v>
      </c>
      <c r="E2688" t="s">
        <v>1885</v>
      </c>
      <c r="F2688">
        <v>1</v>
      </c>
      <c r="G2688" t="s">
        <v>815</v>
      </c>
      <c r="H2688" t="s">
        <v>2326</v>
      </c>
      <c r="I2688" t="s">
        <v>1887</v>
      </c>
      <c r="J2688">
        <v>1</v>
      </c>
      <c r="K2688" t="s">
        <v>1888</v>
      </c>
      <c r="L2688" s="1">
        <v>46209.837905092594</v>
      </c>
      <c r="M2688" s="1">
        <v>46209.838333333333</v>
      </c>
      <c r="N2688">
        <v>3721</v>
      </c>
      <c r="O2688" t="s">
        <v>1849</v>
      </c>
      <c r="P2688">
        <v>65</v>
      </c>
      <c r="Q2688">
        <v>6.5</v>
      </c>
      <c r="R2688" t="s">
        <v>6744</v>
      </c>
      <c r="S2688" t="s">
        <v>1851</v>
      </c>
      <c r="T2688" t="s">
        <v>1851</v>
      </c>
      <c r="U2688" t="s">
        <v>6745</v>
      </c>
      <c r="V2688" t="s">
        <v>1851</v>
      </c>
      <c r="W2688" t="s">
        <v>1851</v>
      </c>
      <c r="X2688" s="1">
        <v>46209.838333333333</v>
      </c>
    </row>
    <row r="2689" spans="1:24">
      <c r="A2689">
        <v>2512</v>
      </c>
      <c r="B2689" t="s">
        <v>1861</v>
      </c>
      <c r="C2689" t="s">
        <v>1862</v>
      </c>
      <c r="D2689">
        <v>1100908</v>
      </c>
      <c r="E2689" t="s">
        <v>1894</v>
      </c>
      <c r="F2689">
        <v>1</v>
      </c>
      <c r="G2689" t="s">
        <v>815</v>
      </c>
      <c r="H2689" t="s">
        <v>2329</v>
      </c>
      <c r="I2689" t="s">
        <v>2330</v>
      </c>
      <c r="J2689">
        <v>1</v>
      </c>
      <c r="K2689" t="s">
        <v>2331</v>
      </c>
      <c r="L2689" s="1">
        <v>46209.838472222225</v>
      </c>
      <c r="M2689" s="1">
        <v>46209.838553240741</v>
      </c>
      <c r="N2689">
        <v>637</v>
      </c>
      <c r="O2689" t="s">
        <v>1849</v>
      </c>
      <c r="P2689">
        <v>64</v>
      </c>
      <c r="Q2689">
        <v>6.4</v>
      </c>
      <c r="R2689" t="s">
        <v>1851</v>
      </c>
      <c r="S2689" t="s">
        <v>1851</v>
      </c>
      <c r="T2689" t="s">
        <v>1851</v>
      </c>
      <c r="U2689" t="s">
        <v>6746</v>
      </c>
      <c r="V2689" t="s">
        <v>1851</v>
      </c>
      <c r="W2689" t="s">
        <v>1851</v>
      </c>
      <c r="X2689" s="1">
        <v>46209.838553240741</v>
      </c>
    </row>
    <row r="2690" spans="1:24">
      <c r="A2690">
        <v>2513</v>
      </c>
      <c r="B2690" t="s">
        <v>1861</v>
      </c>
      <c r="C2690" t="s">
        <v>1862</v>
      </c>
      <c r="D2690">
        <v>2918555</v>
      </c>
      <c r="E2690" t="s">
        <v>1894</v>
      </c>
      <c r="F2690">
        <v>1</v>
      </c>
      <c r="G2690" t="s">
        <v>310</v>
      </c>
      <c r="H2690" t="s">
        <v>2322</v>
      </c>
      <c r="I2690" t="s">
        <v>2323</v>
      </c>
      <c r="J2690">
        <v>1</v>
      </c>
      <c r="K2690" t="s">
        <v>4383</v>
      </c>
      <c r="L2690" s="1">
        <v>46209.838483796295</v>
      </c>
      <c r="M2690" s="1">
        <v>46209.83861111111</v>
      </c>
      <c r="N2690">
        <v>1023</v>
      </c>
      <c r="O2690" t="s">
        <v>1849</v>
      </c>
      <c r="P2690">
        <v>59</v>
      </c>
      <c r="Q2690">
        <v>5.9</v>
      </c>
      <c r="R2690" t="s">
        <v>1851</v>
      </c>
      <c r="S2690" t="s">
        <v>1851</v>
      </c>
      <c r="T2690" t="s">
        <v>1851</v>
      </c>
      <c r="U2690" t="s">
        <v>6747</v>
      </c>
      <c r="V2690" t="s">
        <v>1851</v>
      </c>
      <c r="W2690" t="s">
        <v>1851</v>
      </c>
      <c r="X2690" s="1">
        <v>46209.83861111111</v>
      </c>
    </row>
    <row r="2691" spans="1:24">
      <c r="A2691">
        <v>2514</v>
      </c>
      <c r="B2691" t="s">
        <v>1861</v>
      </c>
      <c r="C2691" t="s">
        <v>1862</v>
      </c>
      <c r="D2691">
        <v>5106828</v>
      </c>
      <c r="E2691" t="s">
        <v>1885</v>
      </c>
      <c r="F2691">
        <v>1</v>
      </c>
      <c r="G2691" t="s">
        <v>142</v>
      </c>
      <c r="H2691" t="s">
        <v>2208</v>
      </c>
      <c r="I2691" t="s">
        <v>1887</v>
      </c>
      <c r="J2691">
        <v>1</v>
      </c>
      <c r="K2691" t="s">
        <v>1888</v>
      </c>
      <c r="L2691" s="1">
        <v>46209.837685185186</v>
      </c>
      <c r="M2691" s="1">
        <v>46209.83866898148</v>
      </c>
      <c r="N2691">
        <v>8496</v>
      </c>
      <c r="O2691" t="s">
        <v>1849</v>
      </c>
      <c r="P2691">
        <v>82</v>
      </c>
      <c r="Q2691">
        <v>8.1999999999999993</v>
      </c>
      <c r="R2691" t="s">
        <v>6748</v>
      </c>
      <c r="S2691" t="s">
        <v>1851</v>
      </c>
      <c r="T2691" t="s">
        <v>1851</v>
      </c>
      <c r="U2691" t="s">
        <v>6749</v>
      </c>
      <c r="V2691" t="s">
        <v>1851</v>
      </c>
      <c r="W2691" t="s">
        <v>1851</v>
      </c>
      <c r="X2691" s="1">
        <v>46209.83866898148</v>
      </c>
    </row>
    <row r="2692" spans="1:24">
      <c r="A2692">
        <v>2515</v>
      </c>
      <c r="B2692" t="s">
        <v>1861</v>
      </c>
      <c r="C2692" t="s">
        <v>1862</v>
      </c>
      <c r="D2692">
        <v>5106828</v>
      </c>
      <c r="E2692" t="s">
        <v>1894</v>
      </c>
      <c r="F2692">
        <v>1</v>
      </c>
      <c r="G2692" t="s">
        <v>142</v>
      </c>
      <c r="H2692" t="s">
        <v>142</v>
      </c>
      <c r="I2692" t="s">
        <v>2215</v>
      </c>
      <c r="J2692">
        <v>0</v>
      </c>
      <c r="K2692" t="s">
        <v>2216</v>
      </c>
      <c r="L2692" s="1">
        <v>46209.838807870372</v>
      </c>
      <c r="M2692" s="1">
        <v>46209.838923611111</v>
      </c>
      <c r="N2692">
        <v>1027</v>
      </c>
      <c r="O2692" t="s">
        <v>1849</v>
      </c>
      <c r="P2692">
        <v>83</v>
      </c>
      <c r="Q2692">
        <v>8.3000000000000007</v>
      </c>
      <c r="R2692" t="s">
        <v>1851</v>
      </c>
      <c r="S2692" t="s">
        <v>1851</v>
      </c>
      <c r="T2692" t="s">
        <v>1851</v>
      </c>
      <c r="U2692" t="s">
        <v>6750</v>
      </c>
      <c r="V2692" t="s">
        <v>1851</v>
      </c>
      <c r="W2692" t="s">
        <v>1851</v>
      </c>
      <c r="X2692" s="1">
        <v>46209.838923611111</v>
      </c>
    </row>
    <row r="2693" spans="1:24">
      <c r="A2693">
        <v>2516</v>
      </c>
      <c r="B2693" t="s">
        <v>1861</v>
      </c>
      <c r="C2693" t="s">
        <v>1862</v>
      </c>
      <c r="D2693">
        <v>1100080</v>
      </c>
      <c r="E2693" t="s">
        <v>1885</v>
      </c>
      <c r="F2693">
        <v>1</v>
      </c>
      <c r="G2693" t="s">
        <v>894</v>
      </c>
      <c r="H2693" t="s">
        <v>2333</v>
      </c>
      <c r="I2693" t="s">
        <v>1887</v>
      </c>
      <c r="J2693">
        <v>1</v>
      </c>
      <c r="K2693" t="s">
        <v>1888</v>
      </c>
      <c r="L2693" s="1">
        <v>46209.838599537034</v>
      </c>
      <c r="M2693" s="1">
        <v>46209.839131944442</v>
      </c>
      <c r="N2693">
        <v>4586</v>
      </c>
      <c r="O2693" t="s">
        <v>1849</v>
      </c>
      <c r="P2693">
        <v>62</v>
      </c>
      <c r="Q2693">
        <v>6.2</v>
      </c>
      <c r="R2693" t="s">
        <v>6751</v>
      </c>
      <c r="S2693" t="s">
        <v>1851</v>
      </c>
      <c r="T2693" t="s">
        <v>1851</v>
      </c>
      <c r="U2693" t="s">
        <v>6752</v>
      </c>
      <c r="V2693" t="s">
        <v>1851</v>
      </c>
      <c r="W2693" t="s">
        <v>1851</v>
      </c>
      <c r="X2693" s="1">
        <v>46209.839131944442</v>
      </c>
    </row>
    <row r="2694" spans="1:24">
      <c r="A2694">
        <v>2517</v>
      </c>
      <c r="B2694" t="s">
        <v>1861</v>
      </c>
      <c r="C2694" t="s">
        <v>1862</v>
      </c>
      <c r="D2694">
        <v>5107107</v>
      </c>
      <c r="E2694" t="s">
        <v>1885</v>
      </c>
      <c r="F2694">
        <v>1</v>
      </c>
      <c r="G2694" t="s">
        <v>166</v>
      </c>
      <c r="H2694" t="s">
        <v>2222</v>
      </c>
      <c r="I2694" t="s">
        <v>1887</v>
      </c>
      <c r="J2694">
        <v>1</v>
      </c>
      <c r="K2694" t="s">
        <v>1888</v>
      </c>
      <c r="L2694" s="1">
        <v>46209.838969907411</v>
      </c>
      <c r="M2694" s="1">
        <v>46209.839317129627</v>
      </c>
      <c r="N2694">
        <v>3042</v>
      </c>
      <c r="O2694" t="s">
        <v>1849</v>
      </c>
      <c r="P2694">
        <v>62</v>
      </c>
      <c r="Q2694">
        <v>6.2</v>
      </c>
      <c r="R2694" t="s">
        <v>6753</v>
      </c>
      <c r="S2694" t="s">
        <v>1851</v>
      </c>
      <c r="T2694" t="s">
        <v>1851</v>
      </c>
      <c r="U2694" t="s">
        <v>6754</v>
      </c>
      <c r="V2694" t="s">
        <v>1851</v>
      </c>
      <c r="W2694" t="s">
        <v>1851</v>
      </c>
      <c r="X2694" s="1">
        <v>46209.839317129627</v>
      </c>
    </row>
    <row r="2695" spans="1:24">
      <c r="A2695">
        <v>2518</v>
      </c>
      <c r="B2695" t="s">
        <v>1861</v>
      </c>
      <c r="C2695" t="s">
        <v>1862</v>
      </c>
      <c r="D2695">
        <v>1100080</v>
      </c>
      <c r="E2695" t="s">
        <v>1894</v>
      </c>
      <c r="F2695">
        <v>1</v>
      </c>
      <c r="G2695" t="s">
        <v>894</v>
      </c>
      <c r="H2695" t="s">
        <v>894</v>
      </c>
      <c r="I2695" t="s">
        <v>2336</v>
      </c>
      <c r="J2695">
        <v>0</v>
      </c>
      <c r="K2695" t="s">
        <v>2337</v>
      </c>
      <c r="L2695" s="1">
        <v>46209.839270833334</v>
      </c>
      <c r="M2695" s="1">
        <v>46209.839444444442</v>
      </c>
      <c r="N2695">
        <v>1458</v>
      </c>
      <c r="O2695" t="s">
        <v>1849</v>
      </c>
      <c r="P2695">
        <v>66</v>
      </c>
      <c r="Q2695">
        <v>6.6</v>
      </c>
      <c r="R2695" t="s">
        <v>1851</v>
      </c>
      <c r="S2695" t="s">
        <v>1851</v>
      </c>
      <c r="T2695" t="s">
        <v>1851</v>
      </c>
      <c r="U2695" t="s">
        <v>6755</v>
      </c>
      <c r="V2695" t="s">
        <v>1851</v>
      </c>
      <c r="W2695" t="s">
        <v>1851</v>
      </c>
      <c r="X2695" s="1">
        <v>46209.839444444442</v>
      </c>
    </row>
    <row r="2696" spans="1:24">
      <c r="A2696">
        <v>2519</v>
      </c>
      <c r="B2696" t="s">
        <v>1861</v>
      </c>
      <c r="C2696" t="s">
        <v>1862</v>
      </c>
      <c r="D2696">
        <v>5107107</v>
      </c>
      <c r="E2696" t="s">
        <v>1894</v>
      </c>
      <c r="F2696">
        <v>1</v>
      </c>
      <c r="G2696" t="s">
        <v>166</v>
      </c>
      <c r="H2696" t="s">
        <v>166</v>
      </c>
      <c r="I2696" t="s">
        <v>2228</v>
      </c>
      <c r="J2696">
        <v>0</v>
      </c>
      <c r="K2696" t="s">
        <v>2229</v>
      </c>
      <c r="L2696" s="1">
        <v>46209.839444444442</v>
      </c>
      <c r="M2696" s="1">
        <v>46209.839513888888</v>
      </c>
      <c r="N2696">
        <v>588</v>
      </c>
      <c r="O2696" t="s">
        <v>1849</v>
      </c>
      <c r="P2696">
        <v>62</v>
      </c>
      <c r="Q2696">
        <v>6.2</v>
      </c>
      <c r="R2696" t="s">
        <v>1851</v>
      </c>
      <c r="S2696" t="s">
        <v>1851</v>
      </c>
      <c r="T2696" t="s">
        <v>1851</v>
      </c>
      <c r="U2696" t="s">
        <v>6756</v>
      </c>
      <c r="V2696" t="s">
        <v>1851</v>
      </c>
      <c r="W2696" t="s">
        <v>1851</v>
      </c>
      <c r="X2696" s="1">
        <v>46209.839513888888</v>
      </c>
    </row>
    <row r="2697" spans="1:24">
      <c r="A2697">
        <v>2520</v>
      </c>
      <c r="B2697" t="s">
        <v>1861</v>
      </c>
      <c r="C2697" t="s">
        <v>1862</v>
      </c>
      <c r="D2697">
        <v>2918803</v>
      </c>
      <c r="E2697" t="s">
        <v>1885</v>
      </c>
      <c r="F2697">
        <v>1</v>
      </c>
      <c r="G2697" t="s">
        <v>305</v>
      </c>
      <c r="H2697" t="s">
        <v>2346</v>
      </c>
      <c r="I2697" t="s">
        <v>1887</v>
      </c>
      <c r="J2697">
        <v>1</v>
      </c>
      <c r="K2697" t="s">
        <v>1888</v>
      </c>
      <c r="L2697" s="1">
        <v>46209.83866898148</v>
      </c>
      <c r="M2697" s="1">
        <v>46209.839803240742</v>
      </c>
      <c r="N2697">
        <v>9781</v>
      </c>
      <c r="O2697" t="s">
        <v>1849</v>
      </c>
      <c r="P2697">
        <v>45</v>
      </c>
      <c r="Q2697">
        <v>4.5</v>
      </c>
      <c r="R2697" t="s">
        <v>6757</v>
      </c>
      <c r="S2697" t="s">
        <v>1851</v>
      </c>
      <c r="T2697" t="s">
        <v>1851</v>
      </c>
      <c r="U2697" t="s">
        <v>6758</v>
      </c>
      <c r="V2697" t="s">
        <v>1851</v>
      </c>
      <c r="W2697" t="s">
        <v>1851</v>
      </c>
      <c r="X2697" s="1">
        <v>46209.839803240742</v>
      </c>
    </row>
    <row r="2698" spans="1:24">
      <c r="A2698">
        <v>2521</v>
      </c>
      <c r="B2698" t="s">
        <v>1861</v>
      </c>
      <c r="C2698" t="s">
        <v>1862</v>
      </c>
      <c r="D2698">
        <v>2918803</v>
      </c>
      <c r="E2698" t="s">
        <v>1894</v>
      </c>
      <c r="F2698">
        <v>1</v>
      </c>
      <c r="G2698" t="s">
        <v>305</v>
      </c>
      <c r="H2698" t="s">
        <v>305</v>
      </c>
      <c r="I2698" t="s">
        <v>2371</v>
      </c>
      <c r="J2698">
        <v>0</v>
      </c>
      <c r="K2698" t="s">
        <v>2372</v>
      </c>
      <c r="L2698" s="1">
        <v>46209.839930555558</v>
      </c>
      <c r="M2698" s="1">
        <v>46209.840138888889</v>
      </c>
      <c r="N2698">
        <v>1883</v>
      </c>
      <c r="O2698" t="s">
        <v>1849</v>
      </c>
      <c r="P2698">
        <v>55</v>
      </c>
      <c r="Q2698">
        <v>5.5</v>
      </c>
      <c r="R2698" t="s">
        <v>1851</v>
      </c>
      <c r="S2698" t="s">
        <v>1851</v>
      </c>
      <c r="T2698" t="s">
        <v>1851</v>
      </c>
      <c r="U2698" t="s">
        <v>6759</v>
      </c>
      <c r="V2698" t="s">
        <v>1851</v>
      </c>
      <c r="W2698" t="s">
        <v>1851</v>
      </c>
      <c r="X2698" s="1">
        <v>46209.840138888889</v>
      </c>
    </row>
    <row r="2699" spans="1:24">
      <c r="A2699">
        <v>2522</v>
      </c>
      <c r="B2699" t="s">
        <v>1861</v>
      </c>
      <c r="C2699" t="s">
        <v>1862</v>
      </c>
      <c r="D2699">
        <v>2919058</v>
      </c>
      <c r="E2699" t="s">
        <v>1885</v>
      </c>
      <c r="F2699">
        <v>1</v>
      </c>
      <c r="G2699" t="s">
        <v>325</v>
      </c>
      <c r="H2699" t="s">
        <v>2383</v>
      </c>
      <c r="I2699" t="s">
        <v>1887</v>
      </c>
      <c r="J2699">
        <v>1</v>
      </c>
      <c r="K2699" t="s">
        <v>1888</v>
      </c>
      <c r="L2699" s="1">
        <v>46209.840185185189</v>
      </c>
      <c r="M2699" s="1">
        <v>46209.840416666666</v>
      </c>
      <c r="N2699">
        <v>2005</v>
      </c>
      <c r="O2699" t="s">
        <v>1849</v>
      </c>
      <c r="P2699">
        <v>55</v>
      </c>
      <c r="Q2699">
        <v>5.5</v>
      </c>
      <c r="R2699" t="s">
        <v>6760</v>
      </c>
      <c r="S2699" t="s">
        <v>1851</v>
      </c>
      <c r="T2699" t="s">
        <v>1851</v>
      </c>
      <c r="U2699" t="s">
        <v>6761</v>
      </c>
      <c r="V2699" t="s">
        <v>1851</v>
      </c>
      <c r="W2699" t="s">
        <v>1851</v>
      </c>
      <c r="X2699" s="1">
        <v>46209.840416666666</v>
      </c>
    </row>
    <row r="2700" spans="1:24">
      <c r="A2700">
        <v>2523</v>
      </c>
      <c r="B2700" t="s">
        <v>1861</v>
      </c>
      <c r="C2700" t="s">
        <v>1862</v>
      </c>
      <c r="D2700">
        <v>2919058</v>
      </c>
      <c r="E2700" t="s">
        <v>1894</v>
      </c>
      <c r="F2700">
        <v>1</v>
      </c>
      <c r="G2700" t="s">
        <v>325</v>
      </c>
      <c r="H2700" t="s">
        <v>325</v>
      </c>
      <c r="I2700" t="s">
        <v>2389</v>
      </c>
      <c r="J2700">
        <v>0</v>
      </c>
      <c r="K2700" t="s">
        <v>4409</v>
      </c>
      <c r="L2700" s="1">
        <v>46209.840543981481</v>
      </c>
      <c r="M2700" s="1">
        <v>46209.84065972222</v>
      </c>
      <c r="N2700">
        <v>978</v>
      </c>
      <c r="O2700" t="s">
        <v>1849</v>
      </c>
      <c r="P2700">
        <v>57</v>
      </c>
      <c r="Q2700">
        <v>5.7</v>
      </c>
      <c r="R2700" t="s">
        <v>1851</v>
      </c>
      <c r="S2700" t="s">
        <v>1851</v>
      </c>
      <c r="T2700" t="s">
        <v>1851</v>
      </c>
      <c r="U2700" t="s">
        <v>6762</v>
      </c>
      <c r="V2700" t="s">
        <v>1851</v>
      </c>
      <c r="W2700" t="s">
        <v>1851</v>
      </c>
      <c r="X2700" s="1">
        <v>46209.84065972222</v>
      </c>
    </row>
    <row r="2701" spans="1:24">
      <c r="A2701">
        <v>2524</v>
      </c>
      <c r="B2701" t="s">
        <v>1861</v>
      </c>
      <c r="C2701" t="s">
        <v>1862</v>
      </c>
      <c r="D2701">
        <v>2921302</v>
      </c>
      <c r="E2701" t="s">
        <v>1885</v>
      </c>
      <c r="F2701">
        <v>1</v>
      </c>
      <c r="G2701" t="s">
        <v>481</v>
      </c>
      <c r="H2701" t="s">
        <v>2406</v>
      </c>
      <c r="I2701" t="s">
        <v>1887</v>
      </c>
      <c r="J2701">
        <v>1</v>
      </c>
      <c r="K2701" t="s">
        <v>1888</v>
      </c>
      <c r="L2701" s="1">
        <v>46209.840694444443</v>
      </c>
      <c r="M2701" s="1">
        <v>46209.840937499997</v>
      </c>
      <c r="N2701">
        <v>2093</v>
      </c>
      <c r="O2701" t="s">
        <v>1849</v>
      </c>
      <c r="P2701">
        <v>56</v>
      </c>
      <c r="Q2701">
        <v>5.6</v>
      </c>
      <c r="R2701" t="s">
        <v>6763</v>
      </c>
      <c r="S2701" t="s">
        <v>1851</v>
      </c>
      <c r="T2701" t="s">
        <v>1851</v>
      </c>
      <c r="U2701" t="s">
        <v>6764</v>
      </c>
      <c r="V2701" t="s">
        <v>1851</v>
      </c>
      <c r="W2701" t="s">
        <v>1851</v>
      </c>
      <c r="X2701" s="1">
        <v>46209.840937499997</v>
      </c>
    </row>
    <row r="2702" spans="1:24">
      <c r="A2702">
        <v>2525</v>
      </c>
      <c r="B2702" t="s">
        <v>1861</v>
      </c>
      <c r="C2702" t="s">
        <v>1862</v>
      </c>
      <c r="D2702">
        <v>2921302</v>
      </c>
      <c r="E2702" t="s">
        <v>1894</v>
      </c>
      <c r="F2702">
        <v>1</v>
      </c>
      <c r="G2702" t="s">
        <v>481</v>
      </c>
      <c r="H2702" t="s">
        <v>2415</v>
      </c>
      <c r="I2702" t="s">
        <v>2416</v>
      </c>
      <c r="J2702">
        <v>1</v>
      </c>
      <c r="K2702" t="s">
        <v>4419</v>
      </c>
      <c r="L2702" s="1">
        <v>46209.841087962966</v>
      </c>
      <c r="M2702" s="1">
        <v>46209.841203703705</v>
      </c>
      <c r="N2702">
        <v>1034</v>
      </c>
      <c r="O2702" t="s">
        <v>1849</v>
      </c>
      <c r="P2702">
        <v>57</v>
      </c>
      <c r="Q2702">
        <v>5.7</v>
      </c>
      <c r="R2702" t="s">
        <v>1851</v>
      </c>
      <c r="S2702" t="s">
        <v>1851</v>
      </c>
      <c r="T2702" t="s">
        <v>1851</v>
      </c>
      <c r="U2702" t="s">
        <v>6765</v>
      </c>
      <c r="V2702" t="s">
        <v>1851</v>
      </c>
      <c r="W2702" t="s">
        <v>1851</v>
      </c>
      <c r="X2702" s="1">
        <v>46209.841203703705</v>
      </c>
    </row>
    <row r="2703" spans="1:24">
      <c r="A2703">
        <v>2526</v>
      </c>
      <c r="B2703" t="s">
        <v>1861</v>
      </c>
      <c r="C2703" t="s">
        <v>1862</v>
      </c>
      <c r="D2703">
        <v>1101807</v>
      </c>
      <c r="E2703" t="s">
        <v>1885</v>
      </c>
      <c r="F2703">
        <v>1</v>
      </c>
      <c r="G2703" t="s">
        <v>764</v>
      </c>
      <c r="H2703" t="s">
        <v>2339</v>
      </c>
      <c r="I2703" t="s">
        <v>1887</v>
      </c>
      <c r="J2703">
        <v>1</v>
      </c>
      <c r="K2703" t="s">
        <v>1888</v>
      </c>
      <c r="L2703" s="1">
        <v>46209.839479166665</v>
      </c>
      <c r="M2703" s="1">
        <v>46209.84165509259</v>
      </c>
      <c r="N2703">
        <v>18747</v>
      </c>
      <c r="O2703" t="s">
        <v>1854</v>
      </c>
      <c r="R2703" t="s">
        <v>6766</v>
      </c>
      <c r="S2703" t="s">
        <v>1851</v>
      </c>
      <c r="T2703" t="s">
        <v>1851</v>
      </c>
      <c r="U2703" t="s">
        <v>6767</v>
      </c>
      <c r="V2703" t="s">
        <v>1854</v>
      </c>
      <c r="W2703" t="s">
        <v>1851</v>
      </c>
      <c r="X2703" s="1">
        <v>46209.84165509259</v>
      </c>
    </row>
    <row r="2704" spans="1:24">
      <c r="A2704">
        <v>2527</v>
      </c>
      <c r="B2704" t="s">
        <v>1861</v>
      </c>
      <c r="C2704" t="s">
        <v>1862</v>
      </c>
      <c r="D2704">
        <v>5107909</v>
      </c>
      <c r="E2704" t="s">
        <v>1885</v>
      </c>
      <c r="F2704">
        <v>1</v>
      </c>
      <c r="G2704" t="s">
        <v>18</v>
      </c>
      <c r="H2704" t="s">
        <v>2231</v>
      </c>
      <c r="I2704" t="s">
        <v>1887</v>
      </c>
      <c r="J2704">
        <v>1</v>
      </c>
      <c r="K2704" t="s">
        <v>1888</v>
      </c>
      <c r="L2704" s="1">
        <v>46209.839571759258</v>
      </c>
      <c r="M2704" s="1">
        <v>46209.841736111113</v>
      </c>
      <c r="N2704">
        <v>18730</v>
      </c>
      <c r="O2704" t="s">
        <v>1854</v>
      </c>
      <c r="R2704" t="s">
        <v>6768</v>
      </c>
      <c r="S2704" t="s">
        <v>1851</v>
      </c>
      <c r="T2704" t="s">
        <v>1851</v>
      </c>
      <c r="U2704" t="s">
        <v>6769</v>
      </c>
      <c r="V2704" t="s">
        <v>1854</v>
      </c>
      <c r="W2704" t="s">
        <v>1851</v>
      </c>
      <c r="X2704" s="1">
        <v>46209.841736111113</v>
      </c>
    </row>
    <row r="2705" spans="1:24">
      <c r="A2705">
        <v>2528</v>
      </c>
      <c r="B2705" t="s">
        <v>1861</v>
      </c>
      <c r="C2705" t="s">
        <v>1862</v>
      </c>
      <c r="D2705">
        <v>5107909</v>
      </c>
      <c r="E2705" t="s">
        <v>1885</v>
      </c>
      <c r="F2705">
        <v>2</v>
      </c>
      <c r="G2705" t="s">
        <v>18</v>
      </c>
      <c r="H2705" t="s">
        <v>2231</v>
      </c>
      <c r="I2705" t="s">
        <v>1887</v>
      </c>
      <c r="J2705">
        <v>1</v>
      </c>
      <c r="K2705" t="s">
        <v>1888</v>
      </c>
      <c r="L2705" s="1">
        <v>46209.841944444444</v>
      </c>
      <c r="M2705" s="1">
        <v>46209.842037037037</v>
      </c>
      <c r="N2705">
        <v>757</v>
      </c>
      <c r="O2705" t="s">
        <v>1849</v>
      </c>
      <c r="P2705">
        <v>92</v>
      </c>
      <c r="Q2705">
        <v>9.1999999999999993</v>
      </c>
      <c r="R2705" t="s">
        <v>6770</v>
      </c>
      <c r="S2705" t="s">
        <v>1851</v>
      </c>
      <c r="T2705" t="s">
        <v>1851</v>
      </c>
      <c r="U2705" t="s">
        <v>6769</v>
      </c>
      <c r="V2705" t="s">
        <v>1851</v>
      </c>
      <c r="W2705" t="s">
        <v>1851</v>
      </c>
      <c r="X2705" s="1">
        <v>46209.842037037037</v>
      </c>
    </row>
    <row r="2706" spans="1:24">
      <c r="A2706">
        <v>2529</v>
      </c>
      <c r="B2706" t="s">
        <v>1861</v>
      </c>
      <c r="C2706" t="s">
        <v>1862</v>
      </c>
      <c r="D2706">
        <v>5107909</v>
      </c>
      <c r="E2706" t="s">
        <v>1894</v>
      </c>
      <c r="F2706">
        <v>1</v>
      </c>
      <c r="G2706" t="s">
        <v>18</v>
      </c>
      <c r="H2706" t="s">
        <v>18</v>
      </c>
      <c r="I2706" t="s">
        <v>2238</v>
      </c>
      <c r="J2706">
        <v>0</v>
      </c>
      <c r="K2706" t="s">
        <v>2239</v>
      </c>
      <c r="L2706" s="1">
        <v>46209.842175925929</v>
      </c>
      <c r="M2706" s="1">
        <v>46209.842303240737</v>
      </c>
      <c r="N2706">
        <v>1108</v>
      </c>
      <c r="O2706" t="s">
        <v>1849</v>
      </c>
      <c r="P2706">
        <v>92</v>
      </c>
      <c r="Q2706">
        <v>9.1999999999999993</v>
      </c>
      <c r="R2706" t="s">
        <v>1851</v>
      </c>
      <c r="S2706" t="s">
        <v>1851</v>
      </c>
      <c r="T2706" t="s">
        <v>1851</v>
      </c>
      <c r="U2706" t="s">
        <v>6771</v>
      </c>
      <c r="V2706" t="s">
        <v>1851</v>
      </c>
      <c r="W2706" t="s">
        <v>1851</v>
      </c>
      <c r="X2706" s="1">
        <v>46209.842303240737</v>
      </c>
    </row>
    <row r="2707" spans="1:24">
      <c r="A2707">
        <v>2530</v>
      </c>
      <c r="B2707" t="s">
        <v>1861</v>
      </c>
      <c r="C2707" t="s">
        <v>1862</v>
      </c>
      <c r="D2707">
        <v>5108402</v>
      </c>
      <c r="E2707" t="s">
        <v>1885</v>
      </c>
      <c r="F2707">
        <v>1</v>
      </c>
      <c r="G2707" t="s">
        <v>25</v>
      </c>
      <c r="H2707" t="s">
        <v>2241</v>
      </c>
      <c r="I2707" t="s">
        <v>1887</v>
      </c>
      <c r="J2707">
        <v>1</v>
      </c>
      <c r="K2707" t="s">
        <v>1888</v>
      </c>
      <c r="L2707" s="1">
        <v>46209.84233796296</v>
      </c>
      <c r="M2707" s="1">
        <v>46209.842615740738</v>
      </c>
      <c r="N2707">
        <v>2347</v>
      </c>
      <c r="O2707" t="s">
        <v>1849</v>
      </c>
      <c r="P2707">
        <v>64</v>
      </c>
      <c r="Q2707">
        <v>6.4</v>
      </c>
      <c r="R2707" t="s">
        <v>6772</v>
      </c>
      <c r="S2707" t="s">
        <v>1851</v>
      </c>
      <c r="T2707" t="s">
        <v>1851</v>
      </c>
      <c r="U2707" t="s">
        <v>6773</v>
      </c>
      <c r="V2707" t="s">
        <v>1851</v>
      </c>
      <c r="W2707" t="s">
        <v>1851</v>
      </c>
      <c r="X2707" s="1">
        <v>46209.842615740738</v>
      </c>
    </row>
    <row r="2708" spans="1:24">
      <c r="A2708">
        <v>2531</v>
      </c>
      <c r="B2708" t="s">
        <v>1861</v>
      </c>
      <c r="C2708" t="s">
        <v>1862</v>
      </c>
      <c r="D2708">
        <v>5108402</v>
      </c>
      <c r="E2708" t="s">
        <v>1894</v>
      </c>
      <c r="F2708">
        <v>1</v>
      </c>
      <c r="G2708" t="s">
        <v>25</v>
      </c>
      <c r="H2708" t="s">
        <v>25</v>
      </c>
      <c r="I2708" t="s">
        <v>2244</v>
      </c>
      <c r="J2708">
        <v>0</v>
      </c>
      <c r="K2708" t="s">
        <v>2245</v>
      </c>
      <c r="L2708" s="1">
        <v>46209.842766203707</v>
      </c>
      <c r="M2708" s="1">
        <v>46209.842916666668</v>
      </c>
      <c r="N2708">
        <v>1319</v>
      </c>
      <c r="O2708" t="s">
        <v>1849</v>
      </c>
      <c r="P2708">
        <v>66</v>
      </c>
      <c r="Q2708">
        <v>6.6</v>
      </c>
      <c r="R2708" t="s">
        <v>1851</v>
      </c>
      <c r="S2708" t="s">
        <v>1851</v>
      </c>
      <c r="T2708" t="s">
        <v>1851</v>
      </c>
      <c r="U2708" t="s">
        <v>6774</v>
      </c>
      <c r="V2708" t="s">
        <v>1851</v>
      </c>
      <c r="W2708" t="s">
        <v>1851</v>
      </c>
      <c r="X2708" s="1">
        <v>46209.842916666668</v>
      </c>
    </row>
    <row r="2709" spans="1:24">
      <c r="A2709">
        <v>2532</v>
      </c>
      <c r="B2709" t="s">
        <v>1861</v>
      </c>
      <c r="C2709" t="s">
        <v>1862</v>
      </c>
      <c r="D2709">
        <v>1101807</v>
      </c>
      <c r="E2709" t="s">
        <v>1885</v>
      </c>
      <c r="F2709">
        <v>2</v>
      </c>
      <c r="G2709" t="s">
        <v>764</v>
      </c>
      <c r="H2709" t="s">
        <v>2339</v>
      </c>
      <c r="I2709" t="s">
        <v>1887</v>
      </c>
      <c r="J2709">
        <v>1</v>
      </c>
      <c r="K2709" t="s">
        <v>1888</v>
      </c>
      <c r="L2709" s="1">
        <v>46209.841874999998</v>
      </c>
      <c r="M2709" s="1">
        <v>46209.843032407407</v>
      </c>
      <c r="N2709">
        <v>9995</v>
      </c>
      <c r="O2709" t="s">
        <v>1849</v>
      </c>
      <c r="P2709">
        <v>92</v>
      </c>
      <c r="Q2709">
        <v>9.1999999999999993</v>
      </c>
      <c r="R2709" t="s">
        <v>6775</v>
      </c>
      <c r="S2709" t="s">
        <v>1851</v>
      </c>
      <c r="T2709" t="s">
        <v>1851</v>
      </c>
      <c r="U2709" t="s">
        <v>6767</v>
      </c>
      <c r="V2709" t="s">
        <v>1851</v>
      </c>
      <c r="W2709" t="s">
        <v>1851</v>
      </c>
      <c r="X2709" s="1">
        <v>46209.843032407407</v>
      </c>
    </row>
    <row r="2710" spans="1:24">
      <c r="A2710">
        <v>2533</v>
      </c>
      <c r="B2710" t="s">
        <v>1861</v>
      </c>
      <c r="C2710" t="s">
        <v>1862</v>
      </c>
      <c r="D2710">
        <v>2922607</v>
      </c>
      <c r="E2710" t="s">
        <v>1885</v>
      </c>
      <c r="F2710">
        <v>1</v>
      </c>
      <c r="G2710" t="s">
        <v>217</v>
      </c>
      <c r="H2710" t="s">
        <v>2425</v>
      </c>
      <c r="I2710" t="s">
        <v>1887</v>
      </c>
      <c r="J2710">
        <v>1</v>
      </c>
      <c r="K2710" t="s">
        <v>1888</v>
      </c>
      <c r="L2710" s="1">
        <v>46209.841249999998</v>
      </c>
      <c r="M2710" s="1">
        <v>46209.843032407407</v>
      </c>
      <c r="N2710">
        <v>15408</v>
      </c>
      <c r="O2710" t="s">
        <v>1849</v>
      </c>
      <c r="P2710">
        <v>58</v>
      </c>
      <c r="Q2710">
        <v>5.8</v>
      </c>
      <c r="R2710" t="s">
        <v>6776</v>
      </c>
      <c r="S2710" t="s">
        <v>1851</v>
      </c>
      <c r="T2710" t="s">
        <v>1851</v>
      </c>
      <c r="U2710" t="s">
        <v>6777</v>
      </c>
      <c r="V2710" t="s">
        <v>1851</v>
      </c>
      <c r="W2710" t="s">
        <v>1851</v>
      </c>
      <c r="X2710" s="1">
        <v>46209.843032407407</v>
      </c>
    </row>
    <row r="2711" spans="1:24">
      <c r="A2711">
        <v>2534</v>
      </c>
      <c r="B2711" t="s">
        <v>1861</v>
      </c>
      <c r="C2711" t="s">
        <v>1862</v>
      </c>
      <c r="D2711">
        <v>1101807</v>
      </c>
      <c r="E2711" t="s">
        <v>1894</v>
      </c>
      <c r="F2711">
        <v>1</v>
      </c>
      <c r="G2711" t="s">
        <v>764</v>
      </c>
      <c r="H2711" t="s">
        <v>2342</v>
      </c>
      <c r="I2711" t="s">
        <v>2343</v>
      </c>
      <c r="J2711">
        <v>1</v>
      </c>
      <c r="K2711" t="s">
        <v>2344</v>
      </c>
      <c r="L2711" s="1">
        <v>46209.843182870369</v>
      </c>
      <c r="M2711" s="1">
        <v>46209.843263888892</v>
      </c>
      <c r="N2711">
        <v>674</v>
      </c>
      <c r="O2711" t="s">
        <v>1849</v>
      </c>
      <c r="P2711">
        <v>66</v>
      </c>
      <c r="Q2711">
        <v>6.6</v>
      </c>
      <c r="R2711" t="s">
        <v>1851</v>
      </c>
      <c r="S2711" t="s">
        <v>1851</v>
      </c>
      <c r="T2711" t="s">
        <v>1851</v>
      </c>
      <c r="U2711" t="s">
        <v>6778</v>
      </c>
      <c r="V2711" t="s">
        <v>1851</v>
      </c>
      <c r="W2711" t="s">
        <v>1851</v>
      </c>
      <c r="X2711" s="1">
        <v>46209.843263888892</v>
      </c>
    </row>
    <row r="2712" spans="1:24">
      <c r="A2712">
        <v>2535</v>
      </c>
      <c r="B2712" t="s">
        <v>1861</v>
      </c>
      <c r="C2712" t="s">
        <v>1862</v>
      </c>
      <c r="D2712">
        <v>2922607</v>
      </c>
      <c r="E2712" t="s">
        <v>1894</v>
      </c>
      <c r="F2712">
        <v>1</v>
      </c>
      <c r="G2712" t="s">
        <v>217</v>
      </c>
      <c r="H2712" t="s">
        <v>2431</v>
      </c>
      <c r="I2712" t="s">
        <v>2432</v>
      </c>
      <c r="J2712">
        <v>1</v>
      </c>
      <c r="K2712" t="s">
        <v>2433</v>
      </c>
      <c r="L2712" s="1">
        <v>46209.843182870369</v>
      </c>
      <c r="M2712" s="1">
        <v>46209.843287037038</v>
      </c>
      <c r="N2712">
        <v>931</v>
      </c>
      <c r="O2712" t="s">
        <v>1849</v>
      </c>
      <c r="P2712">
        <v>59</v>
      </c>
      <c r="Q2712">
        <v>5.9</v>
      </c>
      <c r="R2712" t="s">
        <v>1851</v>
      </c>
      <c r="S2712" t="s">
        <v>1851</v>
      </c>
      <c r="T2712" t="s">
        <v>1851</v>
      </c>
      <c r="U2712" t="s">
        <v>6779</v>
      </c>
      <c r="V2712" t="s">
        <v>1851</v>
      </c>
      <c r="W2712" t="s">
        <v>1851</v>
      </c>
      <c r="X2712" s="1">
        <v>46209.843287037038</v>
      </c>
    </row>
    <row r="2713" spans="1:24">
      <c r="A2713">
        <v>2536</v>
      </c>
      <c r="B2713" t="s">
        <v>1861</v>
      </c>
      <c r="C2713" t="s">
        <v>1862</v>
      </c>
      <c r="D2713">
        <v>5001904</v>
      </c>
      <c r="E2713" t="s">
        <v>1885</v>
      </c>
      <c r="F2713">
        <v>1</v>
      </c>
      <c r="G2713" t="s">
        <v>92</v>
      </c>
      <c r="H2713" t="s">
        <v>2250</v>
      </c>
      <c r="I2713" t="s">
        <v>1887</v>
      </c>
      <c r="J2713">
        <v>1</v>
      </c>
      <c r="K2713" t="s">
        <v>1888</v>
      </c>
      <c r="L2713" s="1">
        <v>46209.842951388891</v>
      </c>
      <c r="M2713" s="1">
        <v>46209.843449074076</v>
      </c>
      <c r="N2713">
        <v>4249</v>
      </c>
      <c r="O2713" t="s">
        <v>1849</v>
      </c>
      <c r="P2713">
        <v>75</v>
      </c>
      <c r="Q2713">
        <v>7.5</v>
      </c>
      <c r="R2713" t="s">
        <v>6780</v>
      </c>
      <c r="S2713" t="s">
        <v>1851</v>
      </c>
      <c r="T2713" t="s">
        <v>1851</v>
      </c>
      <c r="U2713" t="s">
        <v>6781</v>
      </c>
      <c r="V2713" t="s">
        <v>1851</v>
      </c>
      <c r="W2713" t="s">
        <v>1851</v>
      </c>
      <c r="X2713" s="1">
        <v>46209.843449074076</v>
      </c>
    </row>
    <row r="2714" spans="1:24">
      <c r="A2714">
        <v>2537</v>
      </c>
      <c r="B2714" t="s">
        <v>1861</v>
      </c>
      <c r="C2714" t="s">
        <v>1862</v>
      </c>
      <c r="D2714">
        <v>2923209</v>
      </c>
      <c r="E2714" t="s">
        <v>1885</v>
      </c>
      <c r="F2714">
        <v>1</v>
      </c>
      <c r="G2714" t="s">
        <v>320</v>
      </c>
      <c r="H2714" t="s">
        <v>2438</v>
      </c>
      <c r="I2714" t="s">
        <v>1887</v>
      </c>
      <c r="J2714">
        <v>1</v>
      </c>
      <c r="K2714" t="s">
        <v>1888</v>
      </c>
      <c r="L2714" s="1">
        <v>46209.843344907407</v>
      </c>
      <c r="M2714" s="1">
        <v>46209.843622685185</v>
      </c>
      <c r="N2714">
        <v>2359</v>
      </c>
      <c r="O2714" t="s">
        <v>1849</v>
      </c>
      <c r="P2714">
        <v>54</v>
      </c>
      <c r="Q2714">
        <v>5.4</v>
      </c>
      <c r="R2714" t="s">
        <v>6782</v>
      </c>
      <c r="S2714" t="s">
        <v>1851</v>
      </c>
      <c r="T2714" t="s">
        <v>1851</v>
      </c>
      <c r="U2714" t="s">
        <v>6783</v>
      </c>
      <c r="V2714" t="s">
        <v>1851</v>
      </c>
      <c r="W2714" t="s">
        <v>1851</v>
      </c>
      <c r="X2714" s="1">
        <v>46209.843622685185</v>
      </c>
    </row>
    <row r="2715" spans="1:24">
      <c r="A2715">
        <v>2538</v>
      </c>
      <c r="B2715" t="s">
        <v>1861</v>
      </c>
      <c r="C2715" t="s">
        <v>1862</v>
      </c>
      <c r="D2715">
        <v>1400472</v>
      </c>
      <c r="E2715" t="s">
        <v>1885</v>
      </c>
      <c r="F2715">
        <v>1</v>
      </c>
      <c r="G2715" t="s">
        <v>839</v>
      </c>
      <c r="H2715" t="s">
        <v>2349</v>
      </c>
      <c r="I2715" t="s">
        <v>1887</v>
      </c>
      <c r="J2715">
        <v>1</v>
      </c>
      <c r="K2715" t="s">
        <v>1888</v>
      </c>
      <c r="L2715" s="1">
        <v>46209.843298611115</v>
      </c>
      <c r="M2715" s="1">
        <v>46209.843657407408</v>
      </c>
      <c r="N2715">
        <v>3044</v>
      </c>
      <c r="O2715" t="s">
        <v>1849</v>
      </c>
      <c r="P2715">
        <v>61</v>
      </c>
      <c r="Q2715">
        <v>6.1</v>
      </c>
      <c r="R2715" t="s">
        <v>6784</v>
      </c>
      <c r="S2715" t="s">
        <v>1851</v>
      </c>
      <c r="T2715" t="s">
        <v>1851</v>
      </c>
      <c r="U2715" t="s">
        <v>6785</v>
      </c>
      <c r="V2715" t="s">
        <v>1851</v>
      </c>
      <c r="W2715" t="s">
        <v>1851</v>
      </c>
      <c r="X2715" s="1">
        <v>46209.843657407408</v>
      </c>
    </row>
    <row r="2716" spans="1:24">
      <c r="A2716">
        <v>2539</v>
      </c>
      <c r="B2716" t="s">
        <v>1861</v>
      </c>
      <c r="C2716" t="s">
        <v>1862</v>
      </c>
      <c r="D2716">
        <v>5001904</v>
      </c>
      <c r="E2716" t="s">
        <v>1894</v>
      </c>
      <c r="F2716">
        <v>1</v>
      </c>
      <c r="G2716" t="s">
        <v>92</v>
      </c>
      <c r="H2716" t="s">
        <v>92</v>
      </c>
      <c r="I2716" t="s">
        <v>2253</v>
      </c>
      <c r="J2716">
        <v>0</v>
      </c>
      <c r="K2716" t="s">
        <v>2254</v>
      </c>
      <c r="L2716" s="1">
        <v>46209.843587962961</v>
      </c>
      <c r="M2716" s="1">
        <v>46209.84375</v>
      </c>
      <c r="N2716">
        <v>1401</v>
      </c>
      <c r="O2716" t="s">
        <v>1849</v>
      </c>
      <c r="P2716">
        <v>74</v>
      </c>
      <c r="Q2716">
        <v>7.4</v>
      </c>
      <c r="R2716" t="s">
        <v>1851</v>
      </c>
      <c r="S2716" t="s">
        <v>1851</v>
      </c>
      <c r="T2716" t="s">
        <v>1851</v>
      </c>
      <c r="U2716" t="s">
        <v>6786</v>
      </c>
      <c r="V2716" t="s">
        <v>1851</v>
      </c>
      <c r="W2716" t="s">
        <v>1851</v>
      </c>
      <c r="X2716" s="1">
        <v>46209.84375</v>
      </c>
    </row>
    <row r="2717" spans="1:24">
      <c r="A2717">
        <v>2540</v>
      </c>
      <c r="B2717" t="s">
        <v>1861</v>
      </c>
      <c r="C2717" t="s">
        <v>1862</v>
      </c>
      <c r="D2717">
        <v>2923209</v>
      </c>
      <c r="E2717" t="s">
        <v>1894</v>
      </c>
      <c r="F2717">
        <v>1</v>
      </c>
      <c r="G2717" t="s">
        <v>320</v>
      </c>
      <c r="H2717" t="s">
        <v>320</v>
      </c>
      <c r="I2717" t="s">
        <v>2447</v>
      </c>
      <c r="J2717">
        <v>0</v>
      </c>
      <c r="K2717" t="s">
        <v>2448</v>
      </c>
      <c r="L2717" s="1">
        <v>46209.843773148146</v>
      </c>
      <c r="M2717" s="1">
        <v>46209.843888888892</v>
      </c>
      <c r="N2717">
        <v>1000</v>
      </c>
      <c r="O2717" t="s">
        <v>1849</v>
      </c>
      <c r="P2717">
        <v>56</v>
      </c>
      <c r="Q2717">
        <v>5.6</v>
      </c>
      <c r="R2717" t="s">
        <v>1851</v>
      </c>
      <c r="S2717" t="s">
        <v>1851</v>
      </c>
      <c r="T2717" t="s">
        <v>1851</v>
      </c>
      <c r="U2717" t="s">
        <v>6787</v>
      </c>
      <c r="V2717" t="s">
        <v>1851</v>
      </c>
      <c r="W2717" t="s">
        <v>1851</v>
      </c>
      <c r="X2717" s="1">
        <v>46209.843888888892</v>
      </c>
    </row>
    <row r="2718" spans="1:24">
      <c r="A2718">
        <v>2541</v>
      </c>
      <c r="B2718" t="s">
        <v>1861</v>
      </c>
      <c r="C2718" t="s">
        <v>1862</v>
      </c>
      <c r="D2718">
        <v>1400472</v>
      </c>
      <c r="E2718" t="s">
        <v>1894</v>
      </c>
      <c r="F2718">
        <v>1</v>
      </c>
      <c r="G2718" t="s">
        <v>839</v>
      </c>
      <c r="H2718" t="s">
        <v>2352</v>
      </c>
      <c r="I2718" t="s">
        <v>2353</v>
      </c>
      <c r="J2718">
        <v>1</v>
      </c>
      <c r="K2718" t="s">
        <v>2354</v>
      </c>
      <c r="L2718" s="1">
        <v>46209.8437962963</v>
      </c>
      <c r="M2718" s="1">
        <v>46209.843993055554</v>
      </c>
      <c r="N2718">
        <v>1704</v>
      </c>
      <c r="O2718" t="s">
        <v>1849</v>
      </c>
      <c r="P2718">
        <v>60</v>
      </c>
      <c r="Q2718">
        <v>6</v>
      </c>
      <c r="R2718" t="s">
        <v>1851</v>
      </c>
      <c r="S2718" t="s">
        <v>1851</v>
      </c>
      <c r="T2718" t="s">
        <v>1851</v>
      </c>
      <c r="U2718" t="s">
        <v>6788</v>
      </c>
      <c r="V2718" t="s">
        <v>1851</v>
      </c>
      <c r="W2718" t="s">
        <v>1851</v>
      </c>
      <c r="X2718" s="1">
        <v>46209.843993055554</v>
      </c>
    </row>
    <row r="2719" spans="1:24">
      <c r="A2719">
        <v>2542</v>
      </c>
      <c r="B2719" t="s">
        <v>1861</v>
      </c>
      <c r="C2719" t="s">
        <v>1862</v>
      </c>
      <c r="D2719">
        <v>2923704</v>
      </c>
      <c r="E2719" t="s">
        <v>1885</v>
      </c>
      <c r="F2719">
        <v>1</v>
      </c>
      <c r="G2719" t="s">
        <v>315</v>
      </c>
      <c r="H2719" t="s">
        <v>2456</v>
      </c>
      <c r="I2719" t="s">
        <v>1887</v>
      </c>
      <c r="J2719">
        <v>1</v>
      </c>
      <c r="K2719" t="s">
        <v>1888</v>
      </c>
      <c r="L2719" s="1">
        <v>46209.843935185185</v>
      </c>
      <c r="M2719" s="1">
        <v>46209.844293981485</v>
      </c>
      <c r="N2719">
        <v>3148</v>
      </c>
      <c r="O2719" t="s">
        <v>1849</v>
      </c>
      <c r="P2719">
        <v>82</v>
      </c>
      <c r="Q2719">
        <v>8.1999999999999993</v>
      </c>
      <c r="R2719" t="s">
        <v>6789</v>
      </c>
      <c r="S2719" t="s">
        <v>1851</v>
      </c>
      <c r="T2719" t="s">
        <v>1851</v>
      </c>
      <c r="U2719" t="s">
        <v>6790</v>
      </c>
      <c r="V2719" t="s">
        <v>1851</v>
      </c>
      <c r="W2719" t="s">
        <v>1851</v>
      </c>
      <c r="X2719" s="1">
        <v>46209.844293981485</v>
      </c>
    </row>
    <row r="2720" spans="1:24">
      <c r="A2720">
        <v>2543</v>
      </c>
      <c r="B2720" t="s">
        <v>1861</v>
      </c>
      <c r="C2720" t="s">
        <v>1862</v>
      </c>
      <c r="D2720">
        <v>2923704</v>
      </c>
      <c r="E2720" t="s">
        <v>1894</v>
      </c>
      <c r="F2720">
        <v>1</v>
      </c>
      <c r="G2720" t="s">
        <v>315</v>
      </c>
      <c r="H2720" t="s">
        <v>315</v>
      </c>
      <c r="I2720" t="s">
        <v>2459</v>
      </c>
      <c r="J2720">
        <v>0</v>
      </c>
      <c r="K2720" t="s">
        <v>2460</v>
      </c>
      <c r="L2720" s="1">
        <v>46209.844421296293</v>
      </c>
      <c r="M2720" s="1">
        <v>46209.844490740739</v>
      </c>
      <c r="N2720">
        <v>592</v>
      </c>
      <c r="O2720" t="s">
        <v>1849</v>
      </c>
      <c r="P2720">
        <v>86</v>
      </c>
      <c r="Q2720">
        <v>8.6</v>
      </c>
      <c r="R2720" t="s">
        <v>1851</v>
      </c>
      <c r="S2720" t="s">
        <v>1851</v>
      </c>
      <c r="T2720" t="s">
        <v>1851</v>
      </c>
      <c r="U2720" t="s">
        <v>6791</v>
      </c>
      <c r="V2720" t="s">
        <v>1851</v>
      </c>
      <c r="W2720" t="s">
        <v>1851</v>
      </c>
      <c r="X2720" s="1">
        <v>46209.844490740739</v>
      </c>
    </row>
    <row r="2721" spans="1:24">
      <c r="A2721">
        <v>2544</v>
      </c>
      <c r="B2721" t="s">
        <v>1861</v>
      </c>
      <c r="C2721" t="s">
        <v>1862</v>
      </c>
      <c r="D2721">
        <v>5002704</v>
      </c>
      <c r="E2721" t="s">
        <v>1885</v>
      </c>
      <c r="F2721">
        <v>1</v>
      </c>
      <c r="G2721" t="s">
        <v>62</v>
      </c>
      <c r="H2721" t="s">
        <v>2256</v>
      </c>
      <c r="I2721" t="s">
        <v>1887</v>
      </c>
      <c r="J2721">
        <v>1</v>
      </c>
      <c r="K2721" t="s">
        <v>1888</v>
      </c>
      <c r="L2721" s="1">
        <v>46209.8437962963</v>
      </c>
      <c r="M2721" s="1">
        <v>46209.844618055555</v>
      </c>
      <c r="N2721">
        <v>7172</v>
      </c>
      <c r="O2721" t="s">
        <v>1849</v>
      </c>
      <c r="P2721">
        <v>70</v>
      </c>
      <c r="Q2721">
        <v>7</v>
      </c>
      <c r="R2721" t="s">
        <v>6792</v>
      </c>
      <c r="S2721" t="s">
        <v>1851</v>
      </c>
      <c r="T2721" t="s">
        <v>1851</v>
      </c>
      <c r="U2721" t="s">
        <v>6793</v>
      </c>
      <c r="V2721" t="s">
        <v>1851</v>
      </c>
      <c r="W2721" t="s">
        <v>1851</v>
      </c>
      <c r="X2721" s="1">
        <v>46209.844618055555</v>
      </c>
    </row>
    <row r="2722" spans="1:24">
      <c r="A2722">
        <v>2545</v>
      </c>
      <c r="B2722" t="s">
        <v>1861</v>
      </c>
      <c r="C2722" t="s">
        <v>1862</v>
      </c>
      <c r="D2722">
        <v>1702208</v>
      </c>
      <c r="E2722" t="s">
        <v>1885</v>
      </c>
      <c r="F2722">
        <v>1</v>
      </c>
      <c r="G2722" t="s">
        <v>781</v>
      </c>
      <c r="H2722" t="s">
        <v>2359</v>
      </c>
      <c r="I2722" t="s">
        <v>1887</v>
      </c>
      <c r="J2722">
        <v>1</v>
      </c>
      <c r="K2722" t="s">
        <v>1888</v>
      </c>
      <c r="L2722" s="1">
        <v>46209.844027777777</v>
      </c>
      <c r="M2722" s="1">
        <v>46209.844618055555</v>
      </c>
      <c r="N2722">
        <v>5119</v>
      </c>
      <c r="O2722" t="s">
        <v>1849</v>
      </c>
      <c r="P2722">
        <v>56</v>
      </c>
      <c r="Q2722">
        <v>5.6</v>
      </c>
      <c r="R2722" t="s">
        <v>6794</v>
      </c>
      <c r="S2722" t="s">
        <v>1851</v>
      </c>
      <c r="T2722" t="s">
        <v>1851</v>
      </c>
      <c r="U2722" t="s">
        <v>6795</v>
      </c>
      <c r="V2722" t="s">
        <v>1851</v>
      </c>
      <c r="W2722" t="s">
        <v>1851</v>
      </c>
      <c r="X2722" s="1">
        <v>46209.844618055555</v>
      </c>
    </row>
    <row r="2723" spans="1:24">
      <c r="A2723">
        <v>2546</v>
      </c>
      <c r="B2723" t="s">
        <v>1861</v>
      </c>
      <c r="C2723" t="s">
        <v>1862</v>
      </c>
      <c r="D2723">
        <v>2923803</v>
      </c>
      <c r="E2723" t="s">
        <v>1885</v>
      </c>
      <c r="F2723">
        <v>1</v>
      </c>
      <c r="G2723" t="s">
        <v>461</v>
      </c>
      <c r="H2723" t="s">
        <v>2471</v>
      </c>
      <c r="I2723" t="s">
        <v>1887</v>
      </c>
      <c r="J2723">
        <v>1</v>
      </c>
      <c r="K2723" t="s">
        <v>1888</v>
      </c>
      <c r="L2723" s="1">
        <v>46209.844548611109</v>
      </c>
      <c r="M2723" s="1">
        <v>46209.844756944447</v>
      </c>
      <c r="N2723">
        <v>1840</v>
      </c>
      <c r="O2723" t="s">
        <v>1849</v>
      </c>
      <c r="P2723">
        <v>55</v>
      </c>
      <c r="Q2723">
        <v>5.5</v>
      </c>
      <c r="R2723" t="s">
        <v>6796</v>
      </c>
      <c r="S2723" t="s">
        <v>1851</v>
      </c>
      <c r="T2723" t="s">
        <v>1851</v>
      </c>
      <c r="U2723" t="s">
        <v>6797</v>
      </c>
      <c r="V2723" t="s">
        <v>1851</v>
      </c>
      <c r="W2723" t="s">
        <v>1851</v>
      </c>
      <c r="X2723" s="1">
        <v>46209.844756944447</v>
      </c>
    </row>
    <row r="2724" spans="1:24">
      <c r="A2724">
        <v>2547</v>
      </c>
      <c r="B2724" t="s">
        <v>1861</v>
      </c>
      <c r="C2724" t="s">
        <v>1862</v>
      </c>
      <c r="D2724">
        <v>1702208</v>
      </c>
      <c r="E2724" t="s">
        <v>1894</v>
      </c>
      <c r="F2724">
        <v>1</v>
      </c>
      <c r="G2724" t="s">
        <v>781</v>
      </c>
      <c r="H2724" t="s">
        <v>781</v>
      </c>
      <c r="I2724" t="s">
        <v>2364</v>
      </c>
      <c r="J2724">
        <v>0</v>
      </c>
      <c r="K2724" t="s">
        <v>2365</v>
      </c>
      <c r="L2724" s="1">
        <v>46209.84474537037</v>
      </c>
      <c r="M2724" s="1">
        <v>46209.844872685186</v>
      </c>
      <c r="N2724">
        <v>1086</v>
      </c>
      <c r="O2724" t="s">
        <v>1849</v>
      </c>
      <c r="P2724">
        <v>61</v>
      </c>
      <c r="Q2724">
        <v>6.1</v>
      </c>
      <c r="R2724" t="s">
        <v>1851</v>
      </c>
      <c r="S2724" t="s">
        <v>1851</v>
      </c>
      <c r="T2724" t="s">
        <v>1851</v>
      </c>
      <c r="U2724" t="s">
        <v>6798</v>
      </c>
      <c r="V2724" t="s">
        <v>1851</v>
      </c>
      <c r="W2724" t="s">
        <v>1851</v>
      </c>
      <c r="X2724" s="1">
        <v>46209.844872685186</v>
      </c>
    </row>
    <row r="2725" spans="1:24">
      <c r="A2725">
        <v>2548</v>
      </c>
      <c r="B2725" t="s">
        <v>1861</v>
      </c>
      <c r="C2725" t="s">
        <v>1862</v>
      </c>
      <c r="D2725">
        <v>5002704</v>
      </c>
      <c r="E2725" t="s">
        <v>1894</v>
      </c>
      <c r="F2725">
        <v>1</v>
      </c>
      <c r="G2725" t="s">
        <v>62</v>
      </c>
      <c r="H2725" t="s">
        <v>62</v>
      </c>
      <c r="I2725" t="s">
        <v>2262</v>
      </c>
      <c r="J2725">
        <v>0</v>
      </c>
      <c r="K2725" t="s">
        <v>2263</v>
      </c>
      <c r="L2725" s="1">
        <v>46209.844756944447</v>
      </c>
      <c r="M2725" s="1">
        <v>46209.844907407409</v>
      </c>
      <c r="N2725">
        <v>1288</v>
      </c>
      <c r="O2725" t="s">
        <v>1849</v>
      </c>
      <c r="P2725">
        <v>73</v>
      </c>
      <c r="Q2725">
        <v>7.3</v>
      </c>
      <c r="R2725" t="s">
        <v>1851</v>
      </c>
      <c r="S2725" t="s">
        <v>1851</v>
      </c>
      <c r="T2725" t="s">
        <v>1851</v>
      </c>
      <c r="U2725" t="s">
        <v>6799</v>
      </c>
      <c r="V2725" t="s">
        <v>1851</v>
      </c>
      <c r="W2725" t="s">
        <v>1851</v>
      </c>
      <c r="X2725" s="1">
        <v>46209.844907407409</v>
      </c>
    </row>
    <row r="2726" spans="1:24">
      <c r="A2726">
        <v>2549</v>
      </c>
      <c r="B2726" t="s">
        <v>1861</v>
      </c>
      <c r="C2726" t="s">
        <v>1862</v>
      </c>
      <c r="D2726">
        <v>2923803</v>
      </c>
      <c r="E2726" t="s">
        <v>1894</v>
      </c>
      <c r="F2726">
        <v>1</v>
      </c>
      <c r="G2726" t="s">
        <v>461</v>
      </c>
      <c r="H2726" t="s">
        <v>2477</v>
      </c>
      <c r="I2726" t="s">
        <v>2478</v>
      </c>
      <c r="J2726">
        <v>1</v>
      </c>
      <c r="K2726" t="s">
        <v>2479</v>
      </c>
      <c r="L2726" s="1">
        <v>46209.844895833332</v>
      </c>
      <c r="M2726" s="1">
        <v>46209.845011574071</v>
      </c>
      <c r="N2726">
        <v>916</v>
      </c>
      <c r="O2726" t="s">
        <v>1849</v>
      </c>
      <c r="P2726">
        <v>56</v>
      </c>
      <c r="Q2726">
        <v>5.6</v>
      </c>
      <c r="R2726" t="s">
        <v>1851</v>
      </c>
      <c r="S2726" t="s">
        <v>1851</v>
      </c>
      <c r="T2726" t="s">
        <v>1851</v>
      </c>
      <c r="U2726" t="s">
        <v>6800</v>
      </c>
      <c r="V2726" t="s">
        <v>1851</v>
      </c>
      <c r="W2726" t="s">
        <v>1851</v>
      </c>
      <c r="X2726" s="1">
        <v>46209.845011574071</v>
      </c>
    </row>
    <row r="2727" spans="1:24">
      <c r="A2727">
        <v>2550</v>
      </c>
      <c r="B2727" t="s">
        <v>1861</v>
      </c>
      <c r="C2727" t="s">
        <v>1862</v>
      </c>
      <c r="D2727">
        <v>2924603</v>
      </c>
      <c r="E2727" t="s">
        <v>1885</v>
      </c>
      <c r="F2727">
        <v>1</v>
      </c>
      <c r="G2727" t="s">
        <v>710</v>
      </c>
      <c r="H2727" t="s">
        <v>2484</v>
      </c>
      <c r="I2727" t="s">
        <v>1887</v>
      </c>
      <c r="J2727">
        <v>1</v>
      </c>
      <c r="K2727" t="s">
        <v>1888</v>
      </c>
      <c r="L2727" s="1">
        <v>46209.845057870371</v>
      </c>
      <c r="M2727" s="1">
        <v>46209.845358796294</v>
      </c>
      <c r="N2727">
        <v>2591</v>
      </c>
      <c r="O2727" t="s">
        <v>1849</v>
      </c>
      <c r="P2727">
        <v>65</v>
      </c>
      <c r="Q2727">
        <v>6.5</v>
      </c>
      <c r="R2727" t="s">
        <v>6801</v>
      </c>
      <c r="S2727" t="s">
        <v>1851</v>
      </c>
      <c r="T2727" t="s">
        <v>1851</v>
      </c>
      <c r="U2727" t="s">
        <v>6802</v>
      </c>
      <c r="V2727" t="s">
        <v>1851</v>
      </c>
      <c r="W2727" t="s">
        <v>1851</v>
      </c>
      <c r="X2727" s="1">
        <v>46209.845358796294</v>
      </c>
    </row>
    <row r="2728" spans="1:24">
      <c r="A2728">
        <v>2551</v>
      </c>
      <c r="B2728" t="s">
        <v>1861</v>
      </c>
      <c r="C2728" t="s">
        <v>1862</v>
      </c>
      <c r="D2728">
        <v>1703826</v>
      </c>
      <c r="E2728" t="s">
        <v>1885</v>
      </c>
      <c r="F2728">
        <v>1</v>
      </c>
      <c r="G2728" t="s">
        <v>849</v>
      </c>
      <c r="H2728" t="s">
        <v>2374</v>
      </c>
      <c r="I2728" t="s">
        <v>1887</v>
      </c>
      <c r="J2728">
        <v>1</v>
      </c>
      <c r="K2728" t="s">
        <v>1888</v>
      </c>
      <c r="L2728" s="1">
        <v>46209.844930555555</v>
      </c>
      <c r="M2728" s="1">
        <v>46209.845358796294</v>
      </c>
      <c r="N2728">
        <v>3727</v>
      </c>
      <c r="O2728" t="s">
        <v>1849</v>
      </c>
      <c r="P2728">
        <v>68</v>
      </c>
      <c r="Q2728">
        <v>6.8</v>
      </c>
      <c r="R2728" t="s">
        <v>6803</v>
      </c>
      <c r="S2728" t="s">
        <v>1851</v>
      </c>
      <c r="T2728" t="s">
        <v>1851</v>
      </c>
      <c r="U2728" t="s">
        <v>6804</v>
      </c>
      <c r="V2728" t="s">
        <v>1851</v>
      </c>
      <c r="W2728" t="s">
        <v>1851</v>
      </c>
      <c r="X2728" s="1">
        <v>46209.845358796294</v>
      </c>
    </row>
    <row r="2729" spans="1:24">
      <c r="A2729">
        <v>2552</v>
      </c>
      <c r="B2729" t="s">
        <v>1861</v>
      </c>
      <c r="C2729" t="s">
        <v>1862</v>
      </c>
      <c r="D2729">
        <v>2924603</v>
      </c>
      <c r="E2729" t="s">
        <v>1894</v>
      </c>
      <c r="F2729">
        <v>1</v>
      </c>
      <c r="G2729" t="s">
        <v>710</v>
      </c>
      <c r="H2729" t="s">
        <v>710</v>
      </c>
      <c r="I2729" t="s">
        <v>2490</v>
      </c>
      <c r="J2729">
        <v>0</v>
      </c>
      <c r="K2729" t="s">
        <v>2491</v>
      </c>
      <c r="L2729" s="1">
        <v>46209.845497685186</v>
      </c>
      <c r="M2729" s="1">
        <v>46209.845555555556</v>
      </c>
      <c r="N2729">
        <v>468</v>
      </c>
      <c r="O2729" t="s">
        <v>1849</v>
      </c>
      <c r="P2729">
        <v>68</v>
      </c>
      <c r="Q2729">
        <v>6.8</v>
      </c>
      <c r="R2729" t="s">
        <v>1851</v>
      </c>
      <c r="S2729" t="s">
        <v>1851</v>
      </c>
      <c r="T2729" t="s">
        <v>1851</v>
      </c>
      <c r="U2729" t="s">
        <v>6805</v>
      </c>
      <c r="V2729" t="s">
        <v>1851</v>
      </c>
      <c r="W2729" t="s">
        <v>1851</v>
      </c>
      <c r="X2729" s="1">
        <v>46209.845555555556</v>
      </c>
    </row>
    <row r="2730" spans="1:24">
      <c r="A2730">
        <v>2553</v>
      </c>
      <c r="B2730" t="s">
        <v>1861</v>
      </c>
      <c r="C2730" t="s">
        <v>1862</v>
      </c>
      <c r="D2730">
        <v>1703826</v>
      </c>
      <c r="E2730" t="s">
        <v>1894</v>
      </c>
      <c r="F2730">
        <v>1</v>
      </c>
      <c r="G2730" t="s">
        <v>849</v>
      </c>
      <c r="H2730" t="s">
        <v>849</v>
      </c>
      <c r="I2730" t="s">
        <v>2380</v>
      </c>
      <c r="J2730">
        <v>0</v>
      </c>
      <c r="K2730" t="s">
        <v>2381</v>
      </c>
      <c r="L2730" s="1">
        <v>46209.845497685186</v>
      </c>
      <c r="M2730" s="1">
        <v>46209.845625000002</v>
      </c>
      <c r="N2730">
        <v>1096</v>
      </c>
      <c r="O2730" t="s">
        <v>1849</v>
      </c>
      <c r="P2730">
        <v>70</v>
      </c>
      <c r="Q2730">
        <v>7</v>
      </c>
      <c r="R2730" t="s">
        <v>1851</v>
      </c>
      <c r="S2730" t="s">
        <v>1851</v>
      </c>
      <c r="T2730" t="s">
        <v>1851</v>
      </c>
      <c r="U2730" t="s">
        <v>6806</v>
      </c>
      <c r="V2730" t="s">
        <v>1851</v>
      </c>
      <c r="W2730" t="s">
        <v>1851</v>
      </c>
      <c r="X2730" s="1">
        <v>46209.845625000002</v>
      </c>
    </row>
    <row r="2731" spans="1:24">
      <c r="A2731">
        <v>2554</v>
      </c>
      <c r="B2731" t="s">
        <v>1861</v>
      </c>
      <c r="C2731" t="s">
        <v>1862</v>
      </c>
      <c r="D2731">
        <v>1706258</v>
      </c>
      <c r="E2731" t="s">
        <v>1885</v>
      </c>
      <c r="F2731">
        <v>1</v>
      </c>
      <c r="G2731" t="s">
        <v>829</v>
      </c>
      <c r="H2731" t="s">
        <v>2391</v>
      </c>
      <c r="I2731" t="s">
        <v>1887</v>
      </c>
      <c r="J2731">
        <v>1</v>
      </c>
      <c r="K2731" t="s">
        <v>1888</v>
      </c>
      <c r="L2731" s="1">
        <v>46209.845682870371</v>
      </c>
      <c r="M2731" s="1">
        <v>46209.846122685187</v>
      </c>
      <c r="N2731">
        <v>3797</v>
      </c>
      <c r="O2731" t="s">
        <v>1849</v>
      </c>
      <c r="P2731">
        <v>72</v>
      </c>
      <c r="Q2731">
        <v>7.2</v>
      </c>
      <c r="R2731" t="s">
        <v>6807</v>
      </c>
      <c r="S2731" t="s">
        <v>1851</v>
      </c>
      <c r="T2731" t="s">
        <v>1851</v>
      </c>
      <c r="U2731" t="s">
        <v>6808</v>
      </c>
      <c r="V2731" t="s">
        <v>1851</v>
      </c>
      <c r="W2731" t="s">
        <v>1851</v>
      </c>
      <c r="X2731" s="1">
        <v>46209.846122685187</v>
      </c>
    </row>
    <row r="2732" spans="1:24">
      <c r="A2732">
        <v>2555</v>
      </c>
      <c r="B2732" t="s">
        <v>1861</v>
      </c>
      <c r="C2732" t="s">
        <v>1862</v>
      </c>
      <c r="D2732">
        <v>1706258</v>
      </c>
      <c r="E2732" t="s">
        <v>1894</v>
      </c>
      <c r="F2732">
        <v>1</v>
      </c>
      <c r="G2732" t="s">
        <v>829</v>
      </c>
      <c r="H2732" t="s">
        <v>829</v>
      </c>
      <c r="I2732" t="s">
        <v>2397</v>
      </c>
      <c r="J2732">
        <v>0</v>
      </c>
      <c r="K2732" t="s">
        <v>2398</v>
      </c>
      <c r="L2732" s="1">
        <v>46209.846273148149</v>
      </c>
      <c r="M2732" s="1">
        <v>46209.846331018518</v>
      </c>
      <c r="N2732">
        <v>509</v>
      </c>
      <c r="O2732" t="s">
        <v>1849</v>
      </c>
      <c r="P2732">
        <v>67</v>
      </c>
      <c r="Q2732">
        <v>6.7</v>
      </c>
      <c r="R2732" t="s">
        <v>1851</v>
      </c>
      <c r="S2732" t="s">
        <v>1851</v>
      </c>
      <c r="T2732" t="s">
        <v>1851</v>
      </c>
      <c r="U2732" t="s">
        <v>6809</v>
      </c>
      <c r="V2732" t="s">
        <v>1851</v>
      </c>
      <c r="W2732" t="s">
        <v>1851</v>
      </c>
      <c r="X2732" s="1">
        <v>46209.846331018518</v>
      </c>
    </row>
    <row r="2733" spans="1:24">
      <c r="A2733">
        <v>2556</v>
      </c>
      <c r="B2733" t="s">
        <v>1861</v>
      </c>
      <c r="C2733" t="s">
        <v>1862</v>
      </c>
      <c r="D2733">
        <v>5002902</v>
      </c>
      <c r="E2733" t="s">
        <v>1885</v>
      </c>
      <c r="F2733">
        <v>1</v>
      </c>
      <c r="G2733" t="s">
        <v>87</v>
      </c>
      <c r="H2733" t="s">
        <v>2266</v>
      </c>
      <c r="I2733" t="s">
        <v>1887</v>
      </c>
      <c r="J2733">
        <v>1</v>
      </c>
      <c r="K2733" t="s">
        <v>1888</v>
      </c>
      <c r="L2733" s="1">
        <v>46209.844953703701</v>
      </c>
      <c r="M2733" s="1">
        <v>46209.84715277778</v>
      </c>
      <c r="N2733">
        <v>18986</v>
      </c>
      <c r="O2733" t="s">
        <v>1854</v>
      </c>
      <c r="R2733" t="s">
        <v>6810</v>
      </c>
      <c r="S2733" t="s">
        <v>1851</v>
      </c>
      <c r="T2733" t="s">
        <v>1851</v>
      </c>
      <c r="U2733" t="s">
        <v>6811</v>
      </c>
      <c r="V2733" t="s">
        <v>1854</v>
      </c>
      <c r="W2733" t="s">
        <v>1851</v>
      </c>
      <c r="X2733" s="1">
        <v>46209.84715277778</v>
      </c>
    </row>
    <row r="2734" spans="1:24">
      <c r="A2734">
        <v>2557</v>
      </c>
      <c r="B2734" t="s">
        <v>1861</v>
      </c>
      <c r="C2734" t="s">
        <v>1862</v>
      </c>
      <c r="D2734">
        <v>5002902</v>
      </c>
      <c r="E2734" t="s">
        <v>1885</v>
      </c>
      <c r="F2734">
        <v>2</v>
      </c>
      <c r="G2734" t="s">
        <v>87</v>
      </c>
      <c r="H2734" t="s">
        <v>2266</v>
      </c>
      <c r="I2734" t="s">
        <v>1887</v>
      </c>
      <c r="J2734">
        <v>1</v>
      </c>
      <c r="K2734" t="s">
        <v>1888</v>
      </c>
      <c r="L2734" s="1">
        <v>46209.847349537034</v>
      </c>
      <c r="M2734" s="1">
        <v>46209.847442129627</v>
      </c>
      <c r="N2734">
        <v>893</v>
      </c>
      <c r="O2734" t="s">
        <v>1849</v>
      </c>
      <c r="P2734">
        <v>92</v>
      </c>
      <c r="Q2734">
        <v>9.1999999999999993</v>
      </c>
      <c r="R2734" t="s">
        <v>6812</v>
      </c>
      <c r="S2734" t="s">
        <v>1851</v>
      </c>
      <c r="T2734" t="s">
        <v>1851</v>
      </c>
      <c r="U2734" t="s">
        <v>6811</v>
      </c>
      <c r="V2734" t="s">
        <v>1851</v>
      </c>
      <c r="W2734" t="s">
        <v>1851</v>
      </c>
      <c r="X2734" s="1">
        <v>46209.847442129627</v>
      </c>
    </row>
    <row r="2735" spans="1:24">
      <c r="A2735">
        <v>2558</v>
      </c>
      <c r="B2735" t="s">
        <v>1861</v>
      </c>
      <c r="C2735" t="s">
        <v>1862</v>
      </c>
      <c r="D2735">
        <v>5002902</v>
      </c>
      <c r="E2735" t="s">
        <v>1894</v>
      </c>
      <c r="F2735">
        <v>1</v>
      </c>
      <c r="G2735" t="s">
        <v>87</v>
      </c>
      <c r="H2735" t="s">
        <v>87</v>
      </c>
      <c r="I2735" t="s">
        <v>2273</v>
      </c>
      <c r="J2735">
        <v>0</v>
      </c>
      <c r="K2735" t="s">
        <v>2274</v>
      </c>
      <c r="L2735" s="1">
        <v>46209.847604166665</v>
      </c>
      <c r="M2735" s="1">
        <v>46209.847743055558</v>
      </c>
      <c r="N2735">
        <v>1274</v>
      </c>
      <c r="O2735" t="s">
        <v>1849</v>
      </c>
      <c r="P2735">
        <v>68</v>
      </c>
      <c r="Q2735">
        <v>6.8</v>
      </c>
      <c r="R2735" t="s">
        <v>1851</v>
      </c>
      <c r="S2735" t="s">
        <v>1851</v>
      </c>
      <c r="T2735" t="s">
        <v>1851</v>
      </c>
      <c r="U2735" t="s">
        <v>6813</v>
      </c>
      <c r="V2735" t="s">
        <v>1851</v>
      </c>
      <c r="W2735" t="s">
        <v>1851</v>
      </c>
      <c r="X2735" s="1">
        <v>46209.847743055558</v>
      </c>
    </row>
    <row r="2736" spans="1:24">
      <c r="A2736">
        <v>2559</v>
      </c>
      <c r="B2736" t="s">
        <v>1861</v>
      </c>
      <c r="C2736" t="s">
        <v>1862</v>
      </c>
      <c r="D2736">
        <v>2926202</v>
      </c>
      <c r="E2736" t="s">
        <v>1885</v>
      </c>
      <c r="F2736">
        <v>1</v>
      </c>
      <c r="G2736" t="s">
        <v>511</v>
      </c>
      <c r="H2736" t="s">
        <v>2509</v>
      </c>
      <c r="I2736" t="s">
        <v>1887</v>
      </c>
      <c r="J2736">
        <v>1</v>
      </c>
      <c r="K2736" t="s">
        <v>1888</v>
      </c>
      <c r="L2736" s="1">
        <v>46209.845590277779</v>
      </c>
      <c r="M2736" s="1">
        <v>46209.84778935185</v>
      </c>
      <c r="N2736">
        <v>18932</v>
      </c>
      <c r="O2736" t="s">
        <v>1854</v>
      </c>
      <c r="R2736" t="s">
        <v>6814</v>
      </c>
      <c r="S2736" t="s">
        <v>1851</v>
      </c>
      <c r="T2736" t="s">
        <v>1851</v>
      </c>
      <c r="U2736" t="s">
        <v>6815</v>
      </c>
      <c r="V2736" t="s">
        <v>1854</v>
      </c>
      <c r="W2736" t="s">
        <v>1851</v>
      </c>
      <c r="X2736" s="1">
        <v>46209.84778935185</v>
      </c>
    </row>
    <row r="2737" spans="1:24">
      <c r="A2737">
        <v>2560</v>
      </c>
      <c r="B2737" t="s">
        <v>1861</v>
      </c>
      <c r="C2737" t="s">
        <v>1862</v>
      </c>
      <c r="D2737">
        <v>2926202</v>
      </c>
      <c r="E2737" t="s">
        <v>1885</v>
      </c>
      <c r="F2737">
        <v>2</v>
      </c>
      <c r="G2737" t="s">
        <v>511</v>
      </c>
      <c r="H2737" t="s">
        <v>2509</v>
      </c>
      <c r="I2737" t="s">
        <v>1887</v>
      </c>
      <c r="J2737">
        <v>1</v>
      </c>
      <c r="K2737" t="s">
        <v>1888</v>
      </c>
      <c r="L2737" s="1">
        <v>46209.848009259258</v>
      </c>
      <c r="M2737" s="1">
        <v>46209.848506944443</v>
      </c>
      <c r="N2737">
        <v>4295</v>
      </c>
      <c r="O2737" t="s">
        <v>1849</v>
      </c>
      <c r="P2737">
        <v>51</v>
      </c>
      <c r="Q2737">
        <v>5.0999999999999996</v>
      </c>
      <c r="R2737" t="s">
        <v>6816</v>
      </c>
      <c r="S2737" t="s">
        <v>1851</v>
      </c>
      <c r="T2737" t="s">
        <v>1851</v>
      </c>
      <c r="U2737" t="s">
        <v>6815</v>
      </c>
      <c r="V2737" t="s">
        <v>1851</v>
      </c>
      <c r="W2737" t="s">
        <v>1851</v>
      </c>
      <c r="X2737" s="1">
        <v>46209.848506944443</v>
      </c>
    </row>
    <row r="2738" spans="1:24">
      <c r="A2738">
        <v>2561</v>
      </c>
      <c r="B2738" t="s">
        <v>1861</v>
      </c>
      <c r="C2738" t="s">
        <v>1862</v>
      </c>
      <c r="D2738">
        <v>1709302</v>
      </c>
      <c r="E2738" t="s">
        <v>1885</v>
      </c>
      <c r="F2738">
        <v>1</v>
      </c>
      <c r="G2738" t="s">
        <v>834</v>
      </c>
      <c r="H2738" t="s">
        <v>2441</v>
      </c>
      <c r="I2738" t="s">
        <v>1887</v>
      </c>
      <c r="J2738">
        <v>1</v>
      </c>
      <c r="K2738" t="s">
        <v>1888</v>
      </c>
      <c r="L2738" s="1">
        <v>46209.846388888887</v>
      </c>
      <c r="M2738" s="1">
        <v>46209.848506944443</v>
      </c>
      <c r="N2738">
        <v>18312</v>
      </c>
      <c r="O2738" t="s">
        <v>1849</v>
      </c>
      <c r="P2738">
        <v>69</v>
      </c>
      <c r="Q2738">
        <v>6.9</v>
      </c>
      <c r="R2738" t="s">
        <v>6817</v>
      </c>
      <c r="S2738" t="s">
        <v>1851</v>
      </c>
      <c r="T2738" t="s">
        <v>1851</v>
      </c>
      <c r="U2738" t="s">
        <v>6818</v>
      </c>
      <c r="V2738" t="s">
        <v>1851</v>
      </c>
      <c r="W2738" t="s">
        <v>1851</v>
      </c>
      <c r="X2738" s="1">
        <v>46209.848506944443</v>
      </c>
    </row>
    <row r="2739" spans="1:24">
      <c r="A2739">
        <v>2562</v>
      </c>
      <c r="B2739" t="s">
        <v>1861</v>
      </c>
      <c r="C2739" t="s">
        <v>1862</v>
      </c>
      <c r="D2739">
        <v>2926202</v>
      </c>
      <c r="E2739" t="s">
        <v>1894</v>
      </c>
      <c r="F2739">
        <v>1</v>
      </c>
      <c r="G2739" t="s">
        <v>511</v>
      </c>
      <c r="H2739" t="s">
        <v>511</v>
      </c>
      <c r="I2739" t="s">
        <v>2539</v>
      </c>
      <c r="J2739">
        <v>0</v>
      </c>
      <c r="K2739" t="s">
        <v>2540</v>
      </c>
      <c r="L2739" s="1">
        <v>46209.848645833335</v>
      </c>
      <c r="M2739" s="1">
        <v>46209.848703703705</v>
      </c>
      <c r="N2739">
        <v>555</v>
      </c>
      <c r="O2739" t="s">
        <v>1849</v>
      </c>
      <c r="P2739">
        <v>61</v>
      </c>
      <c r="Q2739">
        <v>6.1</v>
      </c>
      <c r="R2739" t="s">
        <v>1851</v>
      </c>
      <c r="S2739" t="s">
        <v>1851</v>
      </c>
      <c r="T2739" t="s">
        <v>1851</v>
      </c>
      <c r="U2739" t="s">
        <v>6819</v>
      </c>
      <c r="V2739" t="s">
        <v>1851</v>
      </c>
      <c r="W2739" t="s">
        <v>1851</v>
      </c>
      <c r="X2739" s="1">
        <v>46209.848703703705</v>
      </c>
    </row>
    <row r="2740" spans="1:24">
      <c r="A2740">
        <v>2563</v>
      </c>
      <c r="B2740" t="s">
        <v>1861</v>
      </c>
      <c r="C2740" t="s">
        <v>1862</v>
      </c>
      <c r="D2740">
        <v>1709302</v>
      </c>
      <c r="E2740" t="s">
        <v>1894</v>
      </c>
      <c r="F2740">
        <v>1</v>
      </c>
      <c r="G2740" t="s">
        <v>834</v>
      </c>
      <c r="H2740" t="s">
        <v>834</v>
      </c>
      <c r="I2740" t="s">
        <v>2450</v>
      </c>
      <c r="J2740">
        <v>0</v>
      </c>
      <c r="K2740" t="s">
        <v>2451</v>
      </c>
      <c r="L2740" s="1">
        <v>46209.848645833335</v>
      </c>
      <c r="M2740" s="1">
        <v>46209.84883101852</v>
      </c>
      <c r="N2740">
        <v>1587</v>
      </c>
      <c r="O2740" t="s">
        <v>1849</v>
      </c>
      <c r="P2740">
        <v>70</v>
      </c>
      <c r="Q2740">
        <v>7</v>
      </c>
      <c r="R2740" t="s">
        <v>1851</v>
      </c>
      <c r="S2740" t="s">
        <v>1851</v>
      </c>
      <c r="T2740" t="s">
        <v>1851</v>
      </c>
      <c r="U2740" t="s">
        <v>6820</v>
      </c>
      <c r="V2740" t="s">
        <v>1851</v>
      </c>
      <c r="W2740" t="s">
        <v>1851</v>
      </c>
      <c r="X2740" s="1">
        <v>46209.84883101852</v>
      </c>
    </row>
    <row r="2741" spans="1:24">
      <c r="A2741">
        <v>2564</v>
      </c>
      <c r="B2741" t="s">
        <v>1861</v>
      </c>
      <c r="C2741" t="s">
        <v>1862</v>
      </c>
      <c r="D2741">
        <v>5003157</v>
      </c>
      <c r="E2741" t="s">
        <v>1885</v>
      </c>
      <c r="F2741">
        <v>1</v>
      </c>
      <c r="G2741" t="s">
        <v>132</v>
      </c>
      <c r="H2741" t="s">
        <v>2280</v>
      </c>
      <c r="I2741" t="s">
        <v>1887</v>
      </c>
      <c r="J2741">
        <v>1</v>
      </c>
      <c r="K2741" t="s">
        <v>1888</v>
      </c>
      <c r="L2741" s="1">
        <v>46209.84778935185</v>
      </c>
      <c r="M2741" s="1">
        <v>46209.849120370367</v>
      </c>
      <c r="N2741">
        <v>11573</v>
      </c>
      <c r="O2741" t="s">
        <v>1849</v>
      </c>
      <c r="P2741">
        <v>69</v>
      </c>
      <c r="Q2741">
        <v>6.9</v>
      </c>
      <c r="R2741" t="s">
        <v>6821</v>
      </c>
      <c r="S2741" t="s">
        <v>1851</v>
      </c>
      <c r="T2741" t="s">
        <v>1851</v>
      </c>
      <c r="U2741" t="s">
        <v>6822</v>
      </c>
      <c r="V2741" t="s">
        <v>1851</v>
      </c>
      <c r="W2741" t="s">
        <v>1851</v>
      </c>
      <c r="X2741" s="1">
        <v>46209.849131944444</v>
      </c>
    </row>
    <row r="2742" spans="1:24">
      <c r="A2742">
        <v>2565</v>
      </c>
      <c r="B2742" t="s">
        <v>1861</v>
      </c>
      <c r="C2742" t="s">
        <v>1862</v>
      </c>
      <c r="D2742">
        <v>2926806</v>
      </c>
      <c r="E2742" t="s">
        <v>1885</v>
      </c>
      <c r="F2742">
        <v>1</v>
      </c>
      <c r="G2742" t="s">
        <v>441</v>
      </c>
      <c r="H2742" t="s">
        <v>2545</v>
      </c>
      <c r="I2742" t="s">
        <v>1887</v>
      </c>
      <c r="J2742">
        <v>1</v>
      </c>
      <c r="K2742" t="s">
        <v>1888</v>
      </c>
      <c r="L2742" s="1">
        <v>46209.848761574074</v>
      </c>
      <c r="M2742" s="1">
        <v>46209.849131944444</v>
      </c>
      <c r="N2742">
        <v>3197</v>
      </c>
      <c r="O2742" t="s">
        <v>1849</v>
      </c>
      <c r="P2742">
        <v>64</v>
      </c>
      <c r="Q2742">
        <v>6.4</v>
      </c>
      <c r="R2742" t="s">
        <v>6823</v>
      </c>
      <c r="S2742" t="s">
        <v>1851</v>
      </c>
      <c r="T2742" t="s">
        <v>1851</v>
      </c>
      <c r="U2742" t="s">
        <v>6824</v>
      </c>
      <c r="V2742" t="s">
        <v>1851</v>
      </c>
      <c r="W2742" t="s">
        <v>1851</v>
      </c>
      <c r="X2742" s="1">
        <v>46209.849131944444</v>
      </c>
    </row>
    <row r="2743" spans="1:24">
      <c r="A2743">
        <v>2566</v>
      </c>
      <c r="B2743" t="s">
        <v>1861</v>
      </c>
      <c r="C2743" t="s">
        <v>1862</v>
      </c>
      <c r="D2743">
        <v>5003157</v>
      </c>
      <c r="E2743" t="s">
        <v>1894</v>
      </c>
      <c r="F2743">
        <v>1</v>
      </c>
      <c r="G2743" t="s">
        <v>132</v>
      </c>
      <c r="H2743" t="s">
        <v>132</v>
      </c>
      <c r="I2743" t="s">
        <v>2287</v>
      </c>
      <c r="J2743">
        <v>0</v>
      </c>
      <c r="K2743" t="s">
        <v>2288</v>
      </c>
      <c r="L2743" s="1">
        <v>46209.849282407406</v>
      </c>
      <c r="M2743" s="1">
        <v>46209.849351851852</v>
      </c>
      <c r="N2743">
        <v>700</v>
      </c>
      <c r="O2743" t="s">
        <v>1849</v>
      </c>
      <c r="P2743">
        <v>71</v>
      </c>
      <c r="Q2743">
        <v>7.1</v>
      </c>
      <c r="R2743" t="s">
        <v>1851</v>
      </c>
      <c r="S2743" t="s">
        <v>1851</v>
      </c>
      <c r="T2743" t="s">
        <v>1851</v>
      </c>
      <c r="U2743" t="s">
        <v>6825</v>
      </c>
      <c r="V2743" t="s">
        <v>1851</v>
      </c>
      <c r="W2743" t="s">
        <v>1851</v>
      </c>
      <c r="X2743" s="1">
        <v>46209.849351851852</v>
      </c>
    </row>
    <row r="2744" spans="1:24">
      <c r="A2744">
        <v>2567</v>
      </c>
      <c r="B2744" t="s">
        <v>1861</v>
      </c>
      <c r="C2744" t="s">
        <v>1862</v>
      </c>
      <c r="D2744">
        <v>2926806</v>
      </c>
      <c r="E2744" t="s">
        <v>1894</v>
      </c>
      <c r="F2744">
        <v>1</v>
      </c>
      <c r="G2744" t="s">
        <v>441</v>
      </c>
      <c r="H2744" t="s">
        <v>2554</v>
      </c>
      <c r="I2744" t="s">
        <v>2555</v>
      </c>
      <c r="J2744">
        <v>1</v>
      </c>
      <c r="K2744" t="s">
        <v>2556</v>
      </c>
      <c r="L2744" s="1">
        <v>46209.849282407406</v>
      </c>
      <c r="M2744" s="1">
        <v>46209.849386574075</v>
      </c>
      <c r="N2744">
        <v>954</v>
      </c>
      <c r="O2744" t="s">
        <v>1849</v>
      </c>
      <c r="P2744">
        <v>65</v>
      </c>
      <c r="Q2744">
        <v>6.5</v>
      </c>
      <c r="R2744" t="s">
        <v>1851</v>
      </c>
      <c r="S2744" t="s">
        <v>1851</v>
      </c>
      <c r="T2744" t="s">
        <v>1851</v>
      </c>
      <c r="U2744" t="s">
        <v>6826</v>
      </c>
      <c r="V2744" t="s">
        <v>1851</v>
      </c>
      <c r="W2744" t="s">
        <v>1851</v>
      </c>
      <c r="X2744" s="1">
        <v>46209.849386574075</v>
      </c>
    </row>
    <row r="2745" spans="1:24">
      <c r="A2745">
        <v>2568</v>
      </c>
      <c r="B2745" t="s">
        <v>1861</v>
      </c>
      <c r="C2745" t="s">
        <v>1862</v>
      </c>
      <c r="D2745">
        <v>1710706</v>
      </c>
      <c r="E2745" t="s">
        <v>1885</v>
      </c>
      <c r="F2745">
        <v>1</v>
      </c>
      <c r="G2745" t="s">
        <v>824</v>
      </c>
      <c r="H2745" t="s">
        <v>2465</v>
      </c>
      <c r="I2745" t="s">
        <v>1887</v>
      </c>
      <c r="J2745">
        <v>1</v>
      </c>
      <c r="K2745" t="s">
        <v>1888</v>
      </c>
      <c r="L2745" s="1">
        <v>46209.848877314813</v>
      </c>
      <c r="M2745" s="1">
        <v>46209.849409722221</v>
      </c>
      <c r="N2745">
        <v>4634</v>
      </c>
      <c r="O2745" t="s">
        <v>1849</v>
      </c>
      <c r="P2745">
        <v>60</v>
      </c>
      <c r="Q2745">
        <v>6</v>
      </c>
      <c r="R2745" t="s">
        <v>6827</v>
      </c>
      <c r="S2745" t="s">
        <v>1851</v>
      </c>
      <c r="T2745" t="s">
        <v>1851</v>
      </c>
      <c r="U2745" t="s">
        <v>6828</v>
      </c>
      <c r="V2745" t="s">
        <v>1851</v>
      </c>
      <c r="W2745" t="s">
        <v>1851</v>
      </c>
      <c r="X2745" s="1">
        <v>46209.849409722221</v>
      </c>
    </row>
    <row r="2746" spans="1:24">
      <c r="A2746">
        <v>2569</v>
      </c>
      <c r="B2746" t="s">
        <v>1861</v>
      </c>
      <c r="C2746" t="s">
        <v>1862</v>
      </c>
      <c r="D2746">
        <v>1710706</v>
      </c>
      <c r="E2746" t="s">
        <v>1894</v>
      </c>
      <c r="F2746">
        <v>1</v>
      </c>
      <c r="G2746" t="s">
        <v>824</v>
      </c>
      <c r="H2746" t="s">
        <v>824</v>
      </c>
      <c r="I2746" t="s">
        <v>2474</v>
      </c>
      <c r="J2746">
        <v>0</v>
      </c>
      <c r="K2746" t="s">
        <v>2475</v>
      </c>
      <c r="L2746" s="1">
        <v>46209.849548611113</v>
      </c>
      <c r="M2746" s="1">
        <v>46209.849675925929</v>
      </c>
      <c r="N2746">
        <v>1040</v>
      </c>
      <c r="O2746" t="s">
        <v>1849</v>
      </c>
      <c r="P2746">
        <v>63</v>
      </c>
      <c r="Q2746">
        <v>6.3</v>
      </c>
      <c r="R2746" t="s">
        <v>1851</v>
      </c>
      <c r="S2746" t="s">
        <v>1851</v>
      </c>
      <c r="T2746" t="s">
        <v>1851</v>
      </c>
      <c r="U2746" t="s">
        <v>6829</v>
      </c>
      <c r="V2746" t="s">
        <v>1851</v>
      </c>
      <c r="W2746" t="s">
        <v>1851</v>
      </c>
      <c r="X2746" s="1">
        <v>46209.849675925929</v>
      </c>
    </row>
    <row r="2747" spans="1:24">
      <c r="A2747">
        <v>2570</v>
      </c>
      <c r="B2747" t="s">
        <v>1861</v>
      </c>
      <c r="C2747" t="s">
        <v>1862</v>
      </c>
      <c r="D2747">
        <v>5004106</v>
      </c>
      <c r="E2747" t="s">
        <v>1885</v>
      </c>
      <c r="F2747">
        <v>1</v>
      </c>
      <c r="G2747" t="s">
        <v>171</v>
      </c>
      <c r="H2747" t="s">
        <v>2291</v>
      </c>
      <c r="I2747" t="s">
        <v>1887</v>
      </c>
      <c r="J2747">
        <v>1</v>
      </c>
      <c r="K2747" t="s">
        <v>1888</v>
      </c>
      <c r="L2747" s="1">
        <v>46209.849398148152</v>
      </c>
      <c r="M2747" s="1">
        <v>46209.849861111114</v>
      </c>
      <c r="N2747">
        <v>3976</v>
      </c>
      <c r="O2747" t="s">
        <v>1849</v>
      </c>
      <c r="P2747">
        <v>59</v>
      </c>
      <c r="Q2747">
        <v>5.9</v>
      </c>
      <c r="R2747" t="s">
        <v>6830</v>
      </c>
      <c r="S2747" t="s">
        <v>1851</v>
      </c>
      <c r="T2747" t="s">
        <v>1851</v>
      </c>
      <c r="U2747" t="s">
        <v>6831</v>
      </c>
      <c r="V2747" t="s">
        <v>1851</v>
      </c>
      <c r="W2747" t="s">
        <v>1851</v>
      </c>
      <c r="X2747" s="1">
        <v>46209.849861111114</v>
      </c>
    </row>
    <row r="2748" spans="1:24">
      <c r="A2748">
        <v>2571</v>
      </c>
      <c r="B2748" t="s">
        <v>1861</v>
      </c>
      <c r="C2748" t="s">
        <v>1862</v>
      </c>
      <c r="D2748">
        <v>2927002</v>
      </c>
      <c r="E2748" t="s">
        <v>1885</v>
      </c>
      <c r="F2748">
        <v>1</v>
      </c>
      <c r="G2748" t="s">
        <v>745</v>
      </c>
      <c r="H2748" t="s">
        <v>2565</v>
      </c>
      <c r="I2748" t="s">
        <v>1887</v>
      </c>
      <c r="J2748">
        <v>1</v>
      </c>
      <c r="K2748" t="s">
        <v>1888</v>
      </c>
      <c r="L2748" s="1">
        <v>46209.849444444444</v>
      </c>
      <c r="M2748" s="1">
        <v>46209.849861111114</v>
      </c>
      <c r="N2748">
        <v>3676</v>
      </c>
      <c r="O2748" t="s">
        <v>1849</v>
      </c>
      <c r="P2748">
        <v>80</v>
      </c>
      <c r="Q2748">
        <v>8</v>
      </c>
      <c r="R2748" t="s">
        <v>6832</v>
      </c>
      <c r="S2748" t="s">
        <v>1851</v>
      </c>
      <c r="T2748" t="s">
        <v>1851</v>
      </c>
      <c r="U2748" t="s">
        <v>6833</v>
      </c>
      <c r="V2748" t="s">
        <v>1851</v>
      </c>
      <c r="W2748" t="s">
        <v>1851</v>
      </c>
      <c r="X2748" s="1">
        <v>46209.849861111114</v>
      </c>
    </row>
    <row r="2749" spans="1:24">
      <c r="A2749">
        <v>2572</v>
      </c>
      <c r="B2749" t="s">
        <v>1861</v>
      </c>
      <c r="C2749" t="s">
        <v>1862</v>
      </c>
      <c r="D2749">
        <v>1718808</v>
      </c>
      <c r="E2749" t="s">
        <v>1885</v>
      </c>
      <c r="F2749">
        <v>1</v>
      </c>
      <c r="G2749" t="s">
        <v>776</v>
      </c>
      <c r="H2749" t="s">
        <v>2487</v>
      </c>
      <c r="I2749" t="s">
        <v>1887</v>
      </c>
      <c r="J2749">
        <v>1</v>
      </c>
      <c r="K2749" t="s">
        <v>1888</v>
      </c>
      <c r="L2749" s="1">
        <v>46209.849710648145</v>
      </c>
      <c r="M2749" s="1">
        <v>46209.850023148145</v>
      </c>
      <c r="N2749">
        <v>2663</v>
      </c>
      <c r="O2749" t="s">
        <v>1849</v>
      </c>
      <c r="P2749">
        <v>69</v>
      </c>
      <c r="Q2749">
        <v>6.9</v>
      </c>
      <c r="R2749" t="s">
        <v>6834</v>
      </c>
      <c r="S2749" t="s">
        <v>1851</v>
      </c>
      <c r="T2749" t="s">
        <v>1851</v>
      </c>
      <c r="U2749" t="s">
        <v>6835</v>
      </c>
      <c r="V2749" t="s">
        <v>1851</v>
      </c>
      <c r="W2749" t="s">
        <v>1851</v>
      </c>
      <c r="X2749" s="1">
        <v>46209.850023148145</v>
      </c>
    </row>
    <row r="2750" spans="1:24">
      <c r="A2750">
        <v>2573</v>
      </c>
      <c r="B2750" t="s">
        <v>1861</v>
      </c>
      <c r="C2750" t="s">
        <v>1862</v>
      </c>
      <c r="D2750">
        <v>5004106</v>
      </c>
      <c r="E2750" t="s">
        <v>1894</v>
      </c>
      <c r="F2750">
        <v>1</v>
      </c>
      <c r="G2750" t="s">
        <v>171</v>
      </c>
      <c r="H2750" t="s">
        <v>171</v>
      </c>
      <c r="I2750" t="s">
        <v>2297</v>
      </c>
      <c r="J2750">
        <v>0</v>
      </c>
      <c r="K2750" t="s">
        <v>2298</v>
      </c>
      <c r="L2750" s="1">
        <v>46209.850011574075</v>
      </c>
      <c r="M2750" s="1">
        <v>46209.850092592591</v>
      </c>
      <c r="N2750">
        <v>700</v>
      </c>
      <c r="O2750" t="s">
        <v>1849</v>
      </c>
      <c r="P2750">
        <v>68</v>
      </c>
      <c r="Q2750">
        <v>6.8</v>
      </c>
      <c r="R2750" t="s">
        <v>1851</v>
      </c>
      <c r="S2750" t="s">
        <v>1851</v>
      </c>
      <c r="T2750" t="s">
        <v>1851</v>
      </c>
      <c r="U2750" t="s">
        <v>6836</v>
      </c>
      <c r="V2750" t="s">
        <v>1851</v>
      </c>
      <c r="W2750" t="s">
        <v>1851</v>
      </c>
      <c r="X2750" s="1">
        <v>46209.850092592591</v>
      </c>
    </row>
    <row r="2751" spans="1:24">
      <c r="A2751">
        <v>2574</v>
      </c>
      <c r="B2751" t="s">
        <v>1861</v>
      </c>
      <c r="C2751" t="s">
        <v>1862</v>
      </c>
      <c r="D2751">
        <v>2927002</v>
      </c>
      <c r="E2751" t="s">
        <v>1894</v>
      </c>
      <c r="F2751">
        <v>1</v>
      </c>
      <c r="G2751" t="s">
        <v>745</v>
      </c>
      <c r="H2751" t="s">
        <v>745</v>
      </c>
      <c r="I2751" t="s">
        <v>2572</v>
      </c>
      <c r="J2751">
        <v>0</v>
      </c>
      <c r="K2751" t="s">
        <v>2573</v>
      </c>
      <c r="L2751" s="1">
        <v>46209.850011574075</v>
      </c>
      <c r="M2751" s="1">
        <v>46209.85015046296</v>
      </c>
      <c r="N2751">
        <v>1180</v>
      </c>
      <c r="O2751" t="s">
        <v>1849</v>
      </c>
      <c r="P2751">
        <v>87</v>
      </c>
      <c r="Q2751">
        <v>8.6999999999999993</v>
      </c>
      <c r="R2751" t="s">
        <v>1851</v>
      </c>
      <c r="S2751" t="s">
        <v>1851</v>
      </c>
      <c r="T2751" t="s">
        <v>1851</v>
      </c>
      <c r="U2751" t="s">
        <v>6837</v>
      </c>
      <c r="V2751" t="s">
        <v>1851</v>
      </c>
      <c r="W2751" t="s">
        <v>1851</v>
      </c>
      <c r="X2751" s="1">
        <v>46209.85015046296</v>
      </c>
    </row>
    <row r="2752" spans="1:24">
      <c r="A2752">
        <v>2575</v>
      </c>
      <c r="B2752" t="s">
        <v>1861</v>
      </c>
      <c r="C2752" t="s">
        <v>1862</v>
      </c>
      <c r="D2752">
        <v>1718808</v>
      </c>
      <c r="E2752" t="s">
        <v>1894</v>
      </c>
      <c r="F2752">
        <v>1</v>
      </c>
      <c r="G2752" t="s">
        <v>776</v>
      </c>
      <c r="H2752" t="s">
        <v>2493</v>
      </c>
      <c r="I2752" t="s">
        <v>2494</v>
      </c>
      <c r="J2752">
        <v>1</v>
      </c>
      <c r="K2752" t="s">
        <v>2495</v>
      </c>
      <c r="L2752" s="1">
        <v>46209.850173611114</v>
      </c>
      <c r="M2752" s="1">
        <v>46209.850370370368</v>
      </c>
      <c r="N2752">
        <v>1726</v>
      </c>
      <c r="O2752" t="s">
        <v>1849</v>
      </c>
      <c r="P2752">
        <v>69</v>
      </c>
      <c r="Q2752">
        <v>6.9</v>
      </c>
      <c r="R2752" t="s">
        <v>1851</v>
      </c>
      <c r="S2752" t="s">
        <v>1851</v>
      </c>
      <c r="T2752" t="s">
        <v>1851</v>
      </c>
      <c r="U2752" t="s">
        <v>6838</v>
      </c>
      <c r="V2752" t="s">
        <v>1851</v>
      </c>
      <c r="W2752" t="s">
        <v>1851</v>
      </c>
      <c r="X2752" s="1">
        <v>46209.850370370368</v>
      </c>
    </row>
    <row r="2753" spans="1:24">
      <c r="A2753">
        <v>2576</v>
      </c>
      <c r="B2753" t="s">
        <v>1861</v>
      </c>
      <c r="C2753" t="s">
        <v>1862</v>
      </c>
      <c r="D2753">
        <v>5007208</v>
      </c>
      <c r="E2753" t="s">
        <v>1885</v>
      </c>
      <c r="F2753">
        <v>1</v>
      </c>
      <c r="G2753" t="s">
        <v>72</v>
      </c>
      <c r="H2753" t="s">
        <v>2310</v>
      </c>
      <c r="I2753" t="s">
        <v>1887</v>
      </c>
      <c r="J2753">
        <v>1</v>
      </c>
      <c r="K2753" t="s">
        <v>1888</v>
      </c>
      <c r="L2753" s="1">
        <v>46209.850138888891</v>
      </c>
      <c r="M2753" s="1">
        <v>46209.850729166668</v>
      </c>
      <c r="N2753">
        <v>5122</v>
      </c>
      <c r="O2753" t="s">
        <v>1849</v>
      </c>
      <c r="P2753">
        <v>90</v>
      </c>
      <c r="Q2753">
        <v>9</v>
      </c>
      <c r="R2753" t="s">
        <v>6839</v>
      </c>
      <c r="S2753" t="s">
        <v>1851</v>
      </c>
      <c r="T2753" t="s">
        <v>1851</v>
      </c>
      <c r="U2753" t="s">
        <v>6840</v>
      </c>
      <c r="V2753" t="s">
        <v>1851</v>
      </c>
      <c r="W2753" t="s">
        <v>1851</v>
      </c>
      <c r="X2753" s="1">
        <v>46209.850729166668</v>
      </c>
    </row>
    <row r="2754" spans="1:24">
      <c r="A2754">
        <v>2577</v>
      </c>
      <c r="B2754" t="s">
        <v>1861</v>
      </c>
      <c r="C2754" t="s">
        <v>1862</v>
      </c>
      <c r="D2754">
        <v>2928406</v>
      </c>
      <c r="E2754" t="s">
        <v>1885</v>
      </c>
      <c r="F2754">
        <v>1</v>
      </c>
      <c r="G2754" t="s">
        <v>685</v>
      </c>
      <c r="H2754" t="s">
        <v>2581</v>
      </c>
      <c r="I2754" t="s">
        <v>1887</v>
      </c>
      <c r="J2754">
        <v>1</v>
      </c>
      <c r="K2754" t="s">
        <v>1888</v>
      </c>
      <c r="L2754" s="1">
        <v>46209.850208333337</v>
      </c>
      <c r="M2754" s="1">
        <v>46209.850740740738</v>
      </c>
      <c r="N2754">
        <v>4528</v>
      </c>
      <c r="O2754" t="s">
        <v>1849</v>
      </c>
      <c r="P2754">
        <v>70</v>
      </c>
      <c r="Q2754">
        <v>7</v>
      </c>
      <c r="R2754" t="s">
        <v>6841</v>
      </c>
      <c r="S2754" t="s">
        <v>1851</v>
      </c>
      <c r="T2754" t="s">
        <v>1851</v>
      </c>
      <c r="U2754" t="s">
        <v>6842</v>
      </c>
      <c r="V2754" t="s">
        <v>1851</v>
      </c>
      <c r="W2754" t="s">
        <v>1851</v>
      </c>
      <c r="X2754" s="1">
        <v>46209.850740740738</v>
      </c>
    </row>
    <row r="2755" spans="1:24">
      <c r="A2755">
        <v>2578</v>
      </c>
      <c r="B2755" t="s">
        <v>1861</v>
      </c>
      <c r="C2755" t="s">
        <v>1862</v>
      </c>
      <c r="D2755">
        <v>5007208</v>
      </c>
      <c r="E2755" t="s">
        <v>1894</v>
      </c>
      <c r="F2755">
        <v>1</v>
      </c>
      <c r="G2755" t="s">
        <v>72</v>
      </c>
      <c r="H2755" t="s">
        <v>72</v>
      </c>
      <c r="I2755" t="s">
        <v>2319</v>
      </c>
      <c r="J2755">
        <v>0</v>
      </c>
      <c r="K2755" t="s">
        <v>2320</v>
      </c>
      <c r="L2755" s="1">
        <v>46209.85087962963</v>
      </c>
      <c r="M2755" s="1">
        <v>46209.851018518515</v>
      </c>
      <c r="N2755">
        <v>1168</v>
      </c>
      <c r="O2755" t="s">
        <v>1849</v>
      </c>
      <c r="P2755">
        <v>83</v>
      </c>
      <c r="Q2755">
        <v>8.3000000000000007</v>
      </c>
      <c r="R2755" t="s">
        <v>1851</v>
      </c>
      <c r="S2755" t="s">
        <v>1851</v>
      </c>
      <c r="T2755" t="s">
        <v>1851</v>
      </c>
      <c r="U2755" t="s">
        <v>6843</v>
      </c>
      <c r="V2755" t="s">
        <v>1851</v>
      </c>
      <c r="W2755" t="s">
        <v>1851</v>
      </c>
      <c r="X2755" s="1">
        <v>46209.851018518515</v>
      </c>
    </row>
    <row r="2756" spans="1:24">
      <c r="A2756">
        <v>2579</v>
      </c>
      <c r="B2756" t="s">
        <v>1861</v>
      </c>
      <c r="C2756" t="s">
        <v>1862</v>
      </c>
      <c r="D2756">
        <v>2928406</v>
      </c>
      <c r="E2756" t="s">
        <v>1894</v>
      </c>
      <c r="F2756">
        <v>1</v>
      </c>
      <c r="G2756" t="s">
        <v>685</v>
      </c>
      <c r="H2756" t="s">
        <v>685</v>
      </c>
      <c r="I2756" t="s">
        <v>2587</v>
      </c>
      <c r="J2756">
        <v>0</v>
      </c>
      <c r="K2756" t="s">
        <v>2588</v>
      </c>
      <c r="L2756" s="1">
        <v>46209.850891203707</v>
      </c>
      <c r="M2756" s="1">
        <v>46209.851053240738</v>
      </c>
      <c r="N2756">
        <v>1433</v>
      </c>
      <c r="O2756" t="s">
        <v>1849</v>
      </c>
      <c r="P2756">
        <v>73</v>
      </c>
      <c r="Q2756">
        <v>7.3</v>
      </c>
      <c r="R2756" t="s">
        <v>1851</v>
      </c>
      <c r="S2756" t="s">
        <v>1851</v>
      </c>
      <c r="T2756" t="s">
        <v>1851</v>
      </c>
      <c r="U2756" t="s">
        <v>6844</v>
      </c>
      <c r="V2756" t="s">
        <v>1851</v>
      </c>
      <c r="W2756" t="s">
        <v>1851</v>
      </c>
      <c r="X2756" s="1">
        <v>46209.851053240738</v>
      </c>
    </row>
    <row r="2757" spans="1:24">
      <c r="A2757">
        <v>2580</v>
      </c>
      <c r="B2757" t="s">
        <v>1861</v>
      </c>
      <c r="C2757" t="s">
        <v>1862</v>
      </c>
      <c r="D2757">
        <v>3200102</v>
      </c>
      <c r="E2757" t="s">
        <v>1885</v>
      </c>
      <c r="F2757">
        <v>1</v>
      </c>
      <c r="G2757" t="s">
        <v>1124</v>
      </c>
      <c r="H2757" t="s">
        <v>2356</v>
      </c>
      <c r="I2757" t="s">
        <v>1887</v>
      </c>
      <c r="J2757">
        <v>1</v>
      </c>
      <c r="K2757" t="s">
        <v>1888</v>
      </c>
      <c r="L2757" s="1">
        <v>46209.851782407408</v>
      </c>
      <c r="M2757" s="1">
        <v>46209.852534722224</v>
      </c>
      <c r="N2757">
        <v>6427</v>
      </c>
      <c r="O2757" t="s">
        <v>1849</v>
      </c>
      <c r="P2757">
        <v>89</v>
      </c>
      <c r="Q2757">
        <v>8.9</v>
      </c>
      <c r="R2757" t="s">
        <v>6845</v>
      </c>
      <c r="S2757" t="s">
        <v>1851</v>
      </c>
      <c r="T2757" t="s">
        <v>1851</v>
      </c>
      <c r="U2757" t="s">
        <v>6846</v>
      </c>
      <c r="V2757" t="s">
        <v>1851</v>
      </c>
      <c r="W2757" t="s">
        <v>1851</v>
      </c>
      <c r="X2757" s="1">
        <v>46209.852534722224</v>
      </c>
    </row>
    <row r="2758" spans="1:24">
      <c r="A2758">
        <v>2581</v>
      </c>
      <c r="B2758" t="s">
        <v>1861</v>
      </c>
      <c r="C2758" t="s">
        <v>1862</v>
      </c>
      <c r="D2758">
        <v>2929107</v>
      </c>
      <c r="E2758" t="s">
        <v>1885</v>
      </c>
      <c r="F2758">
        <v>1</v>
      </c>
      <c r="G2758" t="s">
        <v>285</v>
      </c>
      <c r="H2758" t="s">
        <v>2626</v>
      </c>
      <c r="I2758" t="s">
        <v>1887</v>
      </c>
      <c r="J2758">
        <v>1</v>
      </c>
      <c r="K2758" t="s">
        <v>1888</v>
      </c>
      <c r="L2758" s="1">
        <v>46209.851099537038</v>
      </c>
      <c r="M2758" s="1">
        <v>46209.852534722224</v>
      </c>
      <c r="N2758">
        <v>12401</v>
      </c>
      <c r="O2758" t="s">
        <v>1849</v>
      </c>
      <c r="P2758">
        <v>76</v>
      </c>
      <c r="Q2758">
        <v>7.6</v>
      </c>
      <c r="R2758" t="s">
        <v>6847</v>
      </c>
      <c r="S2758" t="s">
        <v>1851</v>
      </c>
      <c r="T2758" t="s">
        <v>1851</v>
      </c>
      <c r="U2758" t="s">
        <v>6848</v>
      </c>
      <c r="V2758" t="s">
        <v>1851</v>
      </c>
      <c r="W2758" t="s">
        <v>1851</v>
      </c>
      <c r="X2758" s="1">
        <v>46209.852534722224</v>
      </c>
    </row>
    <row r="2759" spans="1:24">
      <c r="A2759">
        <v>2582</v>
      </c>
      <c r="B2759" t="s">
        <v>1861</v>
      </c>
      <c r="C2759" t="s">
        <v>1862</v>
      </c>
      <c r="D2759">
        <v>1718881</v>
      </c>
      <c r="E2759" t="s">
        <v>1885</v>
      </c>
      <c r="F2759">
        <v>1</v>
      </c>
      <c r="G2759" t="s">
        <v>889</v>
      </c>
      <c r="H2759" t="s">
        <v>2497</v>
      </c>
      <c r="I2759" t="s">
        <v>1887</v>
      </c>
      <c r="J2759">
        <v>1</v>
      </c>
      <c r="K2759" t="s">
        <v>1888</v>
      </c>
      <c r="L2759" s="1">
        <v>46209.850416666668</v>
      </c>
      <c r="M2759" s="1">
        <v>46209.852592592593</v>
      </c>
      <c r="N2759">
        <v>18810</v>
      </c>
      <c r="O2759" t="s">
        <v>1854</v>
      </c>
      <c r="R2759" t="s">
        <v>6849</v>
      </c>
      <c r="S2759" t="s">
        <v>1851</v>
      </c>
      <c r="T2759" t="s">
        <v>1851</v>
      </c>
      <c r="U2759" t="s">
        <v>6850</v>
      </c>
      <c r="V2759" t="s">
        <v>1854</v>
      </c>
      <c r="W2759" t="s">
        <v>1851</v>
      </c>
      <c r="X2759" s="1">
        <v>46209.852592592593</v>
      </c>
    </row>
    <row r="2760" spans="1:24">
      <c r="A2760">
        <v>2583</v>
      </c>
      <c r="B2760" t="s">
        <v>1861</v>
      </c>
      <c r="C2760" t="s">
        <v>1862</v>
      </c>
      <c r="D2760">
        <v>2929107</v>
      </c>
      <c r="E2760" t="s">
        <v>1894</v>
      </c>
      <c r="F2760">
        <v>1</v>
      </c>
      <c r="G2760" t="s">
        <v>285</v>
      </c>
      <c r="H2760" t="s">
        <v>285</v>
      </c>
      <c r="I2760" t="s">
        <v>2636</v>
      </c>
      <c r="J2760">
        <v>0</v>
      </c>
      <c r="K2760" t="s">
        <v>2637</v>
      </c>
      <c r="L2760" s="1">
        <v>46209.852662037039</v>
      </c>
      <c r="M2760" s="1">
        <v>46209.852800925924</v>
      </c>
      <c r="N2760">
        <v>1215</v>
      </c>
      <c r="O2760" t="s">
        <v>1849</v>
      </c>
      <c r="P2760">
        <v>71</v>
      </c>
      <c r="Q2760">
        <v>7.1</v>
      </c>
      <c r="R2760" t="s">
        <v>1851</v>
      </c>
      <c r="S2760" t="s">
        <v>1851</v>
      </c>
      <c r="T2760" t="s">
        <v>1851</v>
      </c>
      <c r="U2760" t="s">
        <v>6851</v>
      </c>
      <c r="V2760" t="s">
        <v>1851</v>
      </c>
      <c r="W2760" t="s">
        <v>1851</v>
      </c>
      <c r="X2760" s="1">
        <v>46209.852800925924</v>
      </c>
    </row>
    <row r="2761" spans="1:24">
      <c r="A2761">
        <v>2584</v>
      </c>
      <c r="B2761" t="s">
        <v>1861</v>
      </c>
      <c r="C2761" t="s">
        <v>1862</v>
      </c>
      <c r="D2761">
        <v>3200102</v>
      </c>
      <c r="E2761" t="s">
        <v>1894</v>
      </c>
      <c r="F2761">
        <v>1</v>
      </c>
      <c r="G2761" t="s">
        <v>1124</v>
      </c>
      <c r="H2761" t="s">
        <v>2367</v>
      </c>
      <c r="I2761" t="s">
        <v>2368</v>
      </c>
      <c r="J2761">
        <v>1</v>
      </c>
      <c r="K2761" t="s">
        <v>2369</v>
      </c>
      <c r="L2761" s="1">
        <v>46209.852685185186</v>
      </c>
      <c r="M2761" s="1">
        <v>46209.852812500001</v>
      </c>
      <c r="N2761">
        <v>1106</v>
      </c>
      <c r="O2761" t="s">
        <v>1849</v>
      </c>
      <c r="P2761">
        <v>68</v>
      </c>
      <c r="Q2761">
        <v>6.8</v>
      </c>
      <c r="R2761" t="s">
        <v>1851</v>
      </c>
      <c r="S2761" t="s">
        <v>1851</v>
      </c>
      <c r="T2761" t="s">
        <v>1851</v>
      </c>
      <c r="U2761" t="s">
        <v>6852</v>
      </c>
      <c r="V2761" t="s">
        <v>1851</v>
      </c>
      <c r="W2761" t="s">
        <v>1851</v>
      </c>
      <c r="X2761" s="1">
        <v>46209.852812500001</v>
      </c>
    </row>
    <row r="2762" spans="1:24">
      <c r="A2762">
        <v>2585</v>
      </c>
      <c r="B2762" t="s">
        <v>1861</v>
      </c>
      <c r="C2762" t="s">
        <v>1862</v>
      </c>
      <c r="D2762">
        <v>1718881</v>
      </c>
      <c r="E2762" t="s">
        <v>1885</v>
      </c>
      <c r="F2762">
        <v>2</v>
      </c>
      <c r="G2762" t="s">
        <v>889</v>
      </c>
      <c r="H2762" t="s">
        <v>2497</v>
      </c>
      <c r="I2762" t="s">
        <v>1887</v>
      </c>
      <c r="J2762">
        <v>1</v>
      </c>
      <c r="K2762" t="s">
        <v>1888</v>
      </c>
      <c r="L2762" s="1">
        <v>46209.852824074071</v>
      </c>
      <c r="M2762" s="1">
        <v>46209.852916666663</v>
      </c>
      <c r="N2762">
        <v>851</v>
      </c>
      <c r="O2762" t="s">
        <v>1849</v>
      </c>
      <c r="P2762">
        <v>92</v>
      </c>
      <c r="Q2762">
        <v>9.1999999999999993</v>
      </c>
      <c r="R2762" t="s">
        <v>6853</v>
      </c>
      <c r="S2762" t="s">
        <v>1851</v>
      </c>
      <c r="T2762" t="s">
        <v>1851</v>
      </c>
      <c r="U2762" t="s">
        <v>6850</v>
      </c>
      <c r="V2762" t="s">
        <v>1851</v>
      </c>
      <c r="W2762" t="s">
        <v>1851</v>
      </c>
      <c r="X2762" s="1">
        <v>46209.852916666663</v>
      </c>
    </row>
    <row r="2763" spans="1:24">
      <c r="A2763">
        <v>2586</v>
      </c>
      <c r="B2763" t="s">
        <v>1861</v>
      </c>
      <c r="C2763" t="s">
        <v>1862</v>
      </c>
      <c r="D2763">
        <v>1718881</v>
      </c>
      <c r="E2763" t="s">
        <v>1894</v>
      </c>
      <c r="F2763">
        <v>1</v>
      </c>
      <c r="G2763" t="s">
        <v>889</v>
      </c>
      <c r="H2763" t="s">
        <v>889</v>
      </c>
      <c r="I2763" t="s">
        <v>2500</v>
      </c>
      <c r="J2763">
        <v>0</v>
      </c>
      <c r="K2763" t="s">
        <v>2501</v>
      </c>
      <c r="L2763" s="1">
        <v>46209.853043981479</v>
      </c>
      <c r="M2763" s="1">
        <v>46209.853171296294</v>
      </c>
      <c r="N2763">
        <v>1034</v>
      </c>
      <c r="O2763" t="s">
        <v>1852</v>
      </c>
      <c r="R2763" t="s">
        <v>1851</v>
      </c>
      <c r="S2763" t="s">
        <v>1851</v>
      </c>
      <c r="T2763" t="s">
        <v>1851</v>
      </c>
      <c r="U2763" t="s">
        <v>6854</v>
      </c>
      <c r="V2763" t="s">
        <v>1851</v>
      </c>
      <c r="W2763" t="s">
        <v>1851</v>
      </c>
      <c r="X2763" s="1">
        <v>46209.853171296294</v>
      </c>
    </row>
    <row r="2764" spans="1:24">
      <c r="A2764">
        <v>2587</v>
      </c>
      <c r="B2764" t="s">
        <v>1861</v>
      </c>
      <c r="C2764" t="s">
        <v>1862</v>
      </c>
      <c r="D2764">
        <v>3200409</v>
      </c>
      <c r="E2764" t="s">
        <v>1885</v>
      </c>
      <c r="F2764">
        <v>1</v>
      </c>
      <c r="G2764" t="s">
        <v>954</v>
      </c>
      <c r="H2764" t="s">
        <v>2377</v>
      </c>
      <c r="I2764" t="s">
        <v>1887</v>
      </c>
      <c r="J2764">
        <v>1</v>
      </c>
      <c r="K2764" t="s">
        <v>1888</v>
      </c>
      <c r="L2764" s="1">
        <v>46209.852858796294</v>
      </c>
      <c r="M2764" s="1">
        <v>46209.853321759256</v>
      </c>
      <c r="N2764">
        <v>3977</v>
      </c>
      <c r="O2764" t="s">
        <v>1849</v>
      </c>
      <c r="P2764">
        <v>75</v>
      </c>
      <c r="Q2764">
        <v>7.5</v>
      </c>
      <c r="R2764" t="s">
        <v>6855</v>
      </c>
      <c r="S2764" t="s">
        <v>1851</v>
      </c>
      <c r="T2764" t="s">
        <v>1851</v>
      </c>
      <c r="U2764" t="s">
        <v>6856</v>
      </c>
      <c r="V2764" t="s">
        <v>1851</v>
      </c>
      <c r="W2764" t="s">
        <v>1851</v>
      </c>
      <c r="X2764" s="1">
        <v>46209.853321759256</v>
      </c>
    </row>
    <row r="2765" spans="1:24">
      <c r="A2765">
        <v>2588</v>
      </c>
      <c r="B2765" t="s">
        <v>1861</v>
      </c>
      <c r="C2765" t="s">
        <v>1862</v>
      </c>
      <c r="D2765">
        <v>1718881</v>
      </c>
      <c r="E2765" t="s">
        <v>1894</v>
      </c>
      <c r="F2765">
        <v>2</v>
      </c>
      <c r="G2765" t="s">
        <v>889</v>
      </c>
      <c r="H2765" t="s">
        <v>889</v>
      </c>
      <c r="I2765" t="s">
        <v>2500</v>
      </c>
      <c r="J2765">
        <v>0</v>
      </c>
      <c r="K2765" t="s">
        <v>2501</v>
      </c>
      <c r="L2765" s="1">
        <v>46209.853321759256</v>
      </c>
      <c r="M2765" s="1">
        <v>46209.853425925925</v>
      </c>
      <c r="N2765">
        <v>913</v>
      </c>
      <c r="O2765" t="s">
        <v>1852</v>
      </c>
      <c r="R2765" t="s">
        <v>1851</v>
      </c>
      <c r="S2765" t="s">
        <v>1851</v>
      </c>
      <c r="T2765" t="s">
        <v>1851</v>
      </c>
      <c r="U2765" t="s">
        <v>6857</v>
      </c>
      <c r="V2765" t="s">
        <v>1851</v>
      </c>
      <c r="W2765" t="s">
        <v>1851</v>
      </c>
      <c r="X2765" s="1">
        <v>46209.853425925925</v>
      </c>
    </row>
    <row r="2766" spans="1:24">
      <c r="A2766">
        <v>2589</v>
      </c>
      <c r="B2766" t="s">
        <v>1861</v>
      </c>
      <c r="C2766" t="s">
        <v>1862</v>
      </c>
      <c r="D2766">
        <v>3200409</v>
      </c>
      <c r="E2766" t="s">
        <v>1894</v>
      </c>
      <c r="F2766">
        <v>1</v>
      </c>
      <c r="G2766" t="s">
        <v>954</v>
      </c>
      <c r="H2766" t="s">
        <v>954</v>
      </c>
      <c r="I2766" t="s">
        <v>2386</v>
      </c>
      <c r="J2766">
        <v>0</v>
      </c>
      <c r="K2766" t="s">
        <v>2387</v>
      </c>
      <c r="L2766" s="1">
        <v>46209.853472222225</v>
      </c>
      <c r="M2766" s="1">
        <v>46209.853622685187</v>
      </c>
      <c r="N2766">
        <v>1278</v>
      </c>
      <c r="O2766" t="s">
        <v>1849</v>
      </c>
      <c r="P2766">
        <v>71</v>
      </c>
      <c r="Q2766">
        <v>7.1</v>
      </c>
      <c r="R2766" t="s">
        <v>1851</v>
      </c>
      <c r="S2766" t="s">
        <v>1851</v>
      </c>
      <c r="T2766" t="s">
        <v>1851</v>
      </c>
      <c r="U2766" t="s">
        <v>6858</v>
      </c>
      <c r="V2766" t="s">
        <v>1851</v>
      </c>
      <c r="W2766" t="s">
        <v>1851</v>
      </c>
      <c r="X2766" s="1">
        <v>46209.853622685187</v>
      </c>
    </row>
    <row r="2767" spans="1:24">
      <c r="A2767">
        <v>2590</v>
      </c>
      <c r="B2767" t="s">
        <v>1861</v>
      </c>
      <c r="C2767" t="s">
        <v>1862</v>
      </c>
      <c r="D2767">
        <v>1718881</v>
      </c>
      <c r="E2767" t="s">
        <v>1894</v>
      </c>
      <c r="F2767">
        <v>3</v>
      </c>
      <c r="G2767" t="s">
        <v>889</v>
      </c>
      <c r="H2767" t="s">
        <v>889</v>
      </c>
      <c r="I2767" t="s">
        <v>2500</v>
      </c>
      <c r="J2767">
        <v>0</v>
      </c>
      <c r="K2767" t="s">
        <v>2501</v>
      </c>
      <c r="L2767" s="1">
        <v>46209.853634259256</v>
      </c>
      <c r="M2767" s="1">
        <v>46209.853738425925</v>
      </c>
      <c r="N2767">
        <v>916</v>
      </c>
      <c r="O2767" t="s">
        <v>1852</v>
      </c>
      <c r="R2767" t="s">
        <v>1851</v>
      </c>
      <c r="S2767" t="s">
        <v>1851</v>
      </c>
      <c r="T2767" t="s">
        <v>1851</v>
      </c>
      <c r="U2767" t="s">
        <v>6859</v>
      </c>
      <c r="V2767" t="s">
        <v>1851</v>
      </c>
      <c r="W2767" t="s">
        <v>1851</v>
      </c>
      <c r="X2767" s="1">
        <v>46209.853738425925</v>
      </c>
    </row>
    <row r="2768" spans="1:24">
      <c r="A2768">
        <v>2591</v>
      </c>
      <c r="B2768" t="s">
        <v>1861</v>
      </c>
      <c r="C2768" t="s">
        <v>1862</v>
      </c>
      <c r="D2768">
        <v>1722107</v>
      </c>
      <c r="E2768" t="s">
        <v>1885</v>
      </c>
      <c r="F2768">
        <v>1</v>
      </c>
      <c r="G2768" t="s">
        <v>874</v>
      </c>
      <c r="H2768" t="s">
        <v>2515</v>
      </c>
      <c r="I2768" t="s">
        <v>1887</v>
      </c>
      <c r="J2768">
        <v>1</v>
      </c>
      <c r="K2768" t="s">
        <v>1888</v>
      </c>
      <c r="L2768" s="1">
        <v>46209.853784722225</v>
      </c>
      <c r="M2768" s="1">
        <v>46209.85392361111</v>
      </c>
      <c r="N2768">
        <v>1200</v>
      </c>
      <c r="O2768" t="s">
        <v>1849</v>
      </c>
      <c r="P2768">
        <v>92</v>
      </c>
      <c r="Q2768">
        <v>9.1999999999999993</v>
      </c>
      <c r="R2768" t="s">
        <v>6860</v>
      </c>
      <c r="S2768" t="s">
        <v>1851</v>
      </c>
      <c r="T2768" t="s">
        <v>1851</v>
      </c>
      <c r="U2768" t="s">
        <v>6861</v>
      </c>
      <c r="V2768" t="s">
        <v>1851</v>
      </c>
      <c r="W2768" t="s">
        <v>1851</v>
      </c>
      <c r="X2768" s="1">
        <v>46209.85392361111</v>
      </c>
    </row>
    <row r="2769" spans="1:24">
      <c r="A2769">
        <v>2592</v>
      </c>
      <c r="B2769" t="s">
        <v>1861</v>
      </c>
      <c r="C2769" t="s">
        <v>1862</v>
      </c>
      <c r="D2769">
        <v>2933000</v>
      </c>
      <c r="E2769" t="s">
        <v>1885</v>
      </c>
      <c r="F2769">
        <v>1</v>
      </c>
      <c r="G2769" t="s">
        <v>201</v>
      </c>
      <c r="H2769" t="s">
        <v>2648</v>
      </c>
      <c r="I2769" t="s">
        <v>1887</v>
      </c>
      <c r="J2769">
        <v>1</v>
      </c>
      <c r="K2769" t="s">
        <v>1888</v>
      </c>
      <c r="L2769" s="1">
        <v>46209.852847222224</v>
      </c>
      <c r="M2769" s="1">
        <v>46209.85396990741</v>
      </c>
      <c r="N2769">
        <v>9734</v>
      </c>
      <c r="O2769" t="s">
        <v>1849</v>
      </c>
      <c r="P2769">
        <v>73</v>
      </c>
      <c r="Q2769">
        <v>7.3</v>
      </c>
      <c r="R2769" t="s">
        <v>6862</v>
      </c>
      <c r="S2769" t="s">
        <v>1851</v>
      </c>
      <c r="T2769" t="s">
        <v>1851</v>
      </c>
      <c r="U2769" t="s">
        <v>6863</v>
      </c>
      <c r="V2769" t="s">
        <v>1851</v>
      </c>
      <c r="W2769" t="s">
        <v>1851</v>
      </c>
      <c r="X2769" s="1">
        <v>46209.85396990741</v>
      </c>
    </row>
    <row r="2770" spans="1:24">
      <c r="A2770">
        <v>2593</v>
      </c>
      <c r="B2770" t="s">
        <v>1861</v>
      </c>
      <c r="C2770" t="s">
        <v>1862</v>
      </c>
      <c r="D2770">
        <v>3202009</v>
      </c>
      <c r="E2770" t="s">
        <v>1885</v>
      </c>
      <c r="F2770">
        <v>1</v>
      </c>
      <c r="G2770" t="s">
        <v>1237</v>
      </c>
      <c r="H2770" t="s">
        <v>2394</v>
      </c>
      <c r="I2770" t="s">
        <v>1887</v>
      </c>
      <c r="J2770">
        <v>1</v>
      </c>
      <c r="K2770" t="s">
        <v>1888</v>
      </c>
      <c r="L2770" s="1">
        <v>46209.85365740741</v>
      </c>
      <c r="M2770" s="1">
        <v>46209.854050925926</v>
      </c>
      <c r="N2770">
        <v>3366</v>
      </c>
      <c r="O2770" t="s">
        <v>1849</v>
      </c>
      <c r="P2770">
        <v>65</v>
      </c>
      <c r="Q2770">
        <v>6.5</v>
      </c>
      <c r="R2770" t="s">
        <v>6864</v>
      </c>
      <c r="S2770" t="s">
        <v>1851</v>
      </c>
      <c r="T2770" t="s">
        <v>1851</v>
      </c>
      <c r="U2770" t="s">
        <v>6865</v>
      </c>
      <c r="V2770" t="s">
        <v>1851</v>
      </c>
      <c r="W2770" t="s">
        <v>1851</v>
      </c>
      <c r="X2770" s="1">
        <v>46209.854050925926</v>
      </c>
    </row>
    <row r="2771" spans="1:24">
      <c r="A2771">
        <v>2594</v>
      </c>
      <c r="B2771" t="s">
        <v>1861</v>
      </c>
      <c r="C2771" t="s">
        <v>1862</v>
      </c>
      <c r="D2771">
        <v>1722107</v>
      </c>
      <c r="E2771" t="s">
        <v>1894</v>
      </c>
      <c r="F2771">
        <v>1</v>
      </c>
      <c r="G2771" t="s">
        <v>874</v>
      </c>
      <c r="H2771" t="s">
        <v>2519</v>
      </c>
      <c r="I2771" t="s">
        <v>2520</v>
      </c>
      <c r="J2771">
        <v>1</v>
      </c>
      <c r="K2771" t="s">
        <v>2521</v>
      </c>
      <c r="L2771" s="1">
        <v>46209.854050925926</v>
      </c>
      <c r="M2771" s="1">
        <v>46209.854143518518</v>
      </c>
      <c r="N2771">
        <v>789</v>
      </c>
      <c r="O2771" t="s">
        <v>1849</v>
      </c>
      <c r="P2771">
        <v>71</v>
      </c>
      <c r="Q2771">
        <v>7.1</v>
      </c>
      <c r="R2771" t="s">
        <v>1851</v>
      </c>
      <c r="S2771" t="s">
        <v>1851</v>
      </c>
      <c r="T2771" t="s">
        <v>1851</v>
      </c>
      <c r="U2771" t="s">
        <v>6866</v>
      </c>
      <c r="V2771" t="s">
        <v>1851</v>
      </c>
      <c r="W2771" t="s">
        <v>1851</v>
      </c>
      <c r="X2771" s="1">
        <v>46209.854143518518</v>
      </c>
    </row>
    <row r="2772" spans="1:24">
      <c r="A2772">
        <v>2595</v>
      </c>
      <c r="B2772" t="s">
        <v>1861</v>
      </c>
      <c r="C2772" t="s">
        <v>1862</v>
      </c>
      <c r="D2772">
        <v>2933000</v>
      </c>
      <c r="E2772" t="s">
        <v>1894</v>
      </c>
      <c r="F2772">
        <v>1</v>
      </c>
      <c r="G2772" t="s">
        <v>201</v>
      </c>
      <c r="H2772" t="s">
        <v>201</v>
      </c>
      <c r="I2772" t="s">
        <v>2654</v>
      </c>
      <c r="J2772">
        <v>0</v>
      </c>
      <c r="K2772" t="s">
        <v>2655</v>
      </c>
      <c r="L2772" s="1">
        <v>46209.854108796295</v>
      </c>
      <c r="M2772" s="1">
        <v>46209.854178240741</v>
      </c>
      <c r="N2772">
        <v>540</v>
      </c>
      <c r="O2772" t="s">
        <v>1849</v>
      </c>
      <c r="P2772">
        <v>75</v>
      </c>
      <c r="Q2772">
        <v>7.5</v>
      </c>
      <c r="R2772" t="s">
        <v>1851</v>
      </c>
      <c r="S2772" t="s">
        <v>1851</v>
      </c>
      <c r="T2772" t="s">
        <v>1851</v>
      </c>
      <c r="U2772" t="s">
        <v>6867</v>
      </c>
      <c r="V2772" t="s">
        <v>1851</v>
      </c>
      <c r="W2772" t="s">
        <v>1851</v>
      </c>
      <c r="X2772" s="1">
        <v>46209.854178240741</v>
      </c>
    </row>
    <row r="2773" spans="1:24">
      <c r="A2773">
        <v>2596</v>
      </c>
      <c r="B2773" t="s">
        <v>1861</v>
      </c>
      <c r="C2773" t="s">
        <v>1862</v>
      </c>
      <c r="D2773">
        <v>3202009</v>
      </c>
      <c r="E2773" t="s">
        <v>1894</v>
      </c>
      <c r="F2773">
        <v>1</v>
      </c>
      <c r="G2773" t="s">
        <v>1237</v>
      </c>
      <c r="H2773" t="s">
        <v>1237</v>
      </c>
      <c r="I2773" t="s">
        <v>2400</v>
      </c>
      <c r="J2773">
        <v>0</v>
      </c>
      <c r="K2773" t="s">
        <v>2401</v>
      </c>
      <c r="L2773" s="1">
        <v>46209.854189814818</v>
      </c>
      <c r="M2773" s="1">
        <v>46209.854386574072</v>
      </c>
      <c r="N2773">
        <v>1701</v>
      </c>
      <c r="O2773" t="s">
        <v>1849</v>
      </c>
      <c r="P2773">
        <v>75</v>
      </c>
      <c r="Q2773">
        <v>7.5</v>
      </c>
      <c r="R2773" t="s">
        <v>1851</v>
      </c>
      <c r="S2773" t="s">
        <v>1851</v>
      </c>
      <c r="T2773" t="s">
        <v>1851</v>
      </c>
      <c r="U2773" t="s">
        <v>6868</v>
      </c>
      <c r="V2773" t="s">
        <v>1851</v>
      </c>
      <c r="W2773" t="s">
        <v>1851</v>
      </c>
      <c r="X2773" s="1">
        <v>46209.854386574072</v>
      </c>
    </row>
    <row r="2774" spans="1:24">
      <c r="A2774">
        <v>2597</v>
      </c>
      <c r="B2774" t="s">
        <v>1861</v>
      </c>
      <c r="C2774" t="s">
        <v>1862</v>
      </c>
      <c r="D2774">
        <v>3203346</v>
      </c>
      <c r="E2774" t="s">
        <v>1885</v>
      </c>
      <c r="F2774">
        <v>1</v>
      </c>
      <c r="G2774" t="s">
        <v>1079</v>
      </c>
      <c r="H2774" t="s">
        <v>2403</v>
      </c>
      <c r="I2774" t="s">
        <v>1887</v>
      </c>
      <c r="J2774">
        <v>1</v>
      </c>
      <c r="K2774" t="s">
        <v>1888</v>
      </c>
      <c r="L2774" s="1">
        <v>46209.854432870372</v>
      </c>
      <c r="M2774" s="1">
        <v>46209.854756944442</v>
      </c>
      <c r="N2774">
        <v>2740</v>
      </c>
      <c r="O2774" t="s">
        <v>1849</v>
      </c>
      <c r="P2774">
        <v>63</v>
      </c>
      <c r="Q2774">
        <v>6.3</v>
      </c>
      <c r="R2774" t="s">
        <v>6869</v>
      </c>
      <c r="S2774" t="s">
        <v>1851</v>
      </c>
      <c r="T2774" t="s">
        <v>1851</v>
      </c>
      <c r="U2774" t="s">
        <v>6870</v>
      </c>
      <c r="V2774" t="s">
        <v>1851</v>
      </c>
      <c r="W2774" t="s">
        <v>1851</v>
      </c>
      <c r="X2774" s="1">
        <v>46209.854756944442</v>
      </c>
    </row>
    <row r="2775" spans="1:24">
      <c r="A2775">
        <v>2598</v>
      </c>
      <c r="B2775" t="s">
        <v>1861</v>
      </c>
      <c r="C2775" t="s">
        <v>1862</v>
      </c>
      <c r="D2775">
        <v>2933208</v>
      </c>
      <c r="E2775" t="s">
        <v>1885</v>
      </c>
      <c r="F2775">
        <v>1</v>
      </c>
      <c r="G2775" t="s">
        <v>222</v>
      </c>
      <c r="H2775" t="s">
        <v>2663</v>
      </c>
      <c r="I2775" t="s">
        <v>1887</v>
      </c>
      <c r="J2775">
        <v>1</v>
      </c>
      <c r="K2775" t="s">
        <v>1888</v>
      </c>
      <c r="L2775" s="1">
        <v>46209.854224537034</v>
      </c>
      <c r="M2775" s="1">
        <v>46209.854930555557</v>
      </c>
      <c r="N2775">
        <v>6129</v>
      </c>
      <c r="O2775" t="s">
        <v>1849</v>
      </c>
      <c r="P2775">
        <v>50</v>
      </c>
      <c r="Q2775">
        <v>5</v>
      </c>
      <c r="R2775" t="s">
        <v>6871</v>
      </c>
      <c r="S2775" t="s">
        <v>1851</v>
      </c>
      <c r="T2775" t="s">
        <v>1851</v>
      </c>
      <c r="U2775" t="s">
        <v>6872</v>
      </c>
      <c r="V2775" t="s">
        <v>1851</v>
      </c>
      <c r="W2775" t="s">
        <v>1851</v>
      </c>
      <c r="X2775" s="1">
        <v>46209.854930555557</v>
      </c>
    </row>
    <row r="2776" spans="1:24">
      <c r="A2776">
        <v>2599</v>
      </c>
      <c r="B2776" t="s">
        <v>1861</v>
      </c>
      <c r="C2776" t="s">
        <v>1862</v>
      </c>
      <c r="D2776">
        <v>3203346</v>
      </c>
      <c r="E2776" t="s">
        <v>1894</v>
      </c>
      <c r="F2776">
        <v>1</v>
      </c>
      <c r="G2776" t="s">
        <v>1079</v>
      </c>
      <c r="H2776" t="s">
        <v>1079</v>
      </c>
      <c r="I2776" t="s">
        <v>2409</v>
      </c>
      <c r="J2776">
        <v>0</v>
      </c>
      <c r="K2776" t="s">
        <v>2410</v>
      </c>
      <c r="L2776" s="1">
        <v>46209.854884259257</v>
      </c>
      <c r="M2776" s="1">
        <v>46209.855034722219</v>
      </c>
      <c r="N2776">
        <v>1326</v>
      </c>
      <c r="O2776" t="s">
        <v>1849</v>
      </c>
      <c r="P2776">
        <v>63</v>
      </c>
      <c r="Q2776">
        <v>6.3</v>
      </c>
      <c r="R2776" t="s">
        <v>1851</v>
      </c>
      <c r="S2776" t="s">
        <v>1851</v>
      </c>
      <c r="T2776" t="s">
        <v>1851</v>
      </c>
      <c r="U2776" t="s">
        <v>6873</v>
      </c>
      <c r="V2776" t="s">
        <v>1851</v>
      </c>
      <c r="W2776" t="s">
        <v>1851</v>
      </c>
      <c r="X2776" s="1">
        <v>46209.855034722219</v>
      </c>
    </row>
    <row r="2777" spans="1:24">
      <c r="A2777">
        <v>2600</v>
      </c>
      <c r="B2777" t="s">
        <v>1861</v>
      </c>
      <c r="C2777" t="s">
        <v>1862</v>
      </c>
      <c r="D2777">
        <v>3101300</v>
      </c>
      <c r="E2777" t="s">
        <v>1885</v>
      </c>
      <c r="F2777">
        <v>1</v>
      </c>
      <c r="G2777" t="s">
        <v>1287</v>
      </c>
      <c r="H2777" t="s">
        <v>2412</v>
      </c>
      <c r="I2777" t="s">
        <v>1887</v>
      </c>
      <c r="J2777">
        <v>1</v>
      </c>
      <c r="K2777" t="s">
        <v>1888</v>
      </c>
      <c r="L2777" s="1">
        <v>46209.855081018519</v>
      </c>
      <c r="M2777" s="1">
        <v>46209.855208333334</v>
      </c>
      <c r="N2777">
        <v>1129</v>
      </c>
      <c r="O2777" t="s">
        <v>1849</v>
      </c>
      <c r="P2777">
        <v>92</v>
      </c>
      <c r="Q2777">
        <v>9.1999999999999993</v>
      </c>
      <c r="R2777" t="s">
        <v>6874</v>
      </c>
      <c r="S2777" t="s">
        <v>1851</v>
      </c>
      <c r="T2777" t="s">
        <v>1851</v>
      </c>
      <c r="U2777" t="s">
        <v>6875</v>
      </c>
      <c r="V2777" t="s">
        <v>1851</v>
      </c>
      <c r="W2777" t="s">
        <v>1851</v>
      </c>
      <c r="X2777" s="1">
        <v>46209.855208333334</v>
      </c>
    </row>
    <row r="2778" spans="1:24">
      <c r="A2778">
        <v>2601</v>
      </c>
      <c r="B2778" t="s">
        <v>1861</v>
      </c>
      <c r="C2778" t="s">
        <v>1862</v>
      </c>
      <c r="D2778">
        <v>2933208</v>
      </c>
      <c r="E2778" t="s">
        <v>1894</v>
      </c>
      <c r="F2778">
        <v>1</v>
      </c>
      <c r="G2778" t="s">
        <v>222</v>
      </c>
      <c r="H2778" t="s">
        <v>222</v>
      </c>
      <c r="I2778" t="s">
        <v>2669</v>
      </c>
      <c r="J2778">
        <v>0</v>
      </c>
      <c r="K2778" t="s">
        <v>2670</v>
      </c>
      <c r="L2778" s="1">
        <v>46209.855081018519</v>
      </c>
      <c r="M2778" s="1">
        <v>46209.855312500003</v>
      </c>
      <c r="N2778">
        <v>2023</v>
      </c>
      <c r="O2778" t="s">
        <v>1849</v>
      </c>
      <c r="P2778">
        <v>53</v>
      </c>
      <c r="Q2778">
        <v>5.3</v>
      </c>
      <c r="R2778" t="s">
        <v>1851</v>
      </c>
      <c r="S2778" t="s">
        <v>1851</v>
      </c>
      <c r="T2778" t="s">
        <v>1851</v>
      </c>
      <c r="U2778" t="s">
        <v>6876</v>
      </c>
      <c r="V2778" t="s">
        <v>1851</v>
      </c>
      <c r="W2778" t="s">
        <v>1851</v>
      </c>
      <c r="X2778" s="1">
        <v>46209.855312500003</v>
      </c>
    </row>
    <row r="2779" spans="1:24">
      <c r="A2779">
        <v>2602</v>
      </c>
      <c r="B2779" t="s">
        <v>1861</v>
      </c>
      <c r="C2779" t="s">
        <v>1862</v>
      </c>
      <c r="D2779">
        <v>3101300</v>
      </c>
      <c r="E2779" t="s">
        <v>1894</v>
      </c>
      <c r="F2779">
        <v>1</v>
      </c>
      <c r="G2779" t="s">
        <v>1287</v>
      </c>
      <c r="H2779" t="s">
        <v>2418</v>
      </c>
      <c r="I2779" t="s">
        <v>2419</v>
      </c>
      <c r="J2779">
        <v>1</v>
      </c>
      <c r="K2779" t="s">
        <v>2420</v>
      </c>
      <c r="L2779" s="1">
        <v>46209.855347222219</v>
      </c>
      <c r="M2779" s="1">
        <v>46209.855416666665</v>
      </c>
      <c r="N2779">
        <v>607</v>
      </c>
      <c r="O2779" t="s">
        <v>1849</v>
      </c>
      <c r="P2779">
        <v>74</v>
      </c>
      <c r="Q2779">
        <v>7.4</v>
      </c>
      <c r="R2779" t="s">
        <v>1851</v>
      </c>
      <c r="S2779" t="s">
        <v>1851</v>
      </c>
      <c r="T2779" t="s">
        <v>1851</v>
      </c>
      <c r="U2779" t="s">
        <v>6877</v>
      </c>
      <c r="V2779" t="s">
        <v>1851</v>
      </c>
      <c r="W2779" t="s">
        <v>1851</v>
      </c>
      <c r="X2779" s="1">
        <v>46209.855416666665</v>
      </c>
    </row>
    <row r="2780" spans="1:24">
      <c r="A2780">
        <v>2603</v>
      </c>
      <c r="B2780" t="s">
        <v>1861</v>
      </c>
      <c r="C2780" t="s">
        <v>1862</v>
      </c>
      <c r="D2780">
        <v>2301851</v>
      </c>
      <c r="E2780" t="s">
        <v>1885</v>
      </c>
      <c r="F2780">
        <v>1</v>
      </c>
      <c r="G2780" t="s">
        <v>521</v>
      </c>
      <c r="H2780" t="s">
        <v>2687</v>
      </c>
      <c r="I2780" t="s">
        <v>1887</v>
      </c>
      <c r="J2780">
        <v>1</v>
      </c>
      <c r="K2780" t="s">
        <v>1888</v>
      </c>
      <c r="L2780" s="1">
        <v>46209.855358796296</v>
      </c>
      <c r="M2780" s="1">
        <v>46209.855509259258</v>
      </c>
      <c r="N2780">
        <v>1304</v>
      </c>
      <c r="O2780" t="s">
        <v>1849</v>
      </c>
      <c r="P2780">
        <v>92</v>
      </c>
      <c r="Q2780">
        <v>9.1999999999999993</v>
      </c>
      <c r="R2780" t="s">
        <v>6878</v>
      </c>
      <c r="S2780" t="s">
        <v>1851</v>
      </c>
      <c r="T2780" t="s">
        <v>1851</v>
      </c>
      <c r="U2780" t="s">
        <v>6879</v>
      </c>
      <c r="V2780" t="s">
        <v>1851</v>
      </c>
      <c r="W2780" t="s">
        <v>1851</v>
      </c>
      <c r="X2780" s="1">
        <v>46209.855509259258</v>
      </c>
    </row>
    <row r="2781" spans="1:24">
      <c r="A2781">
        <v>2604</v>
      </c>
      <c r="B2781" t="s">
        <v>1861</v>
      </c>
      <c r="C2781" t="s">
        <v>1862</v>
      </c>
      <c r="D2781">
        <v>3103603</v>
      </c>
      <c r="E2781" t="s">
        <v>1885</v>
      </c>
      <c r="F2781">
        <v>1</v>
      </c>
      <c r="G2781" t="s">
        <v>1427</v>
      </c>
      <c r="H2781" t="s">
        <v>2422</v>
      </c>
      <c r="I2781" t="s">
        <v>1887</v>
      </c>
      <c r="J2781">
        <v>1</v>
      </c>
      <c r="K2781" t="s">
        <v>1888</v>
      </c>
      <c r="L2781" s="1">
        <v>46209.855474537035</v>
      </c>
      <c r="M2781" s="1">
        <v>46209.855740740742</v>
      </c>
      <c r="N2781">
        <v>2249</v>
      </c>
      <c r="O2781" t="s">
        <v>1849</v>
      </c>
      <c r="P2781">
        <v>57</v>
      </c>
      <c r="Q2781">
        <v>5.7</v>
      </c>
      <c r="R2781" t="s">
        <v>6880</v>
      </c>
      <c r="S2781" t="s">
        <v>1851</v>
      </c>
      <c r="T2781" t="s">
        <v>1851</v>
      </c>
      <c r="U2781" t="s">
        <v>6881</v>
      </c>
      <c r="V2781" t="s">
        <v>1851</v>
      </c>
      <c r="W2781" t="s">
        <v>1851</v>
      </c>
      <c r="X2781" s="1">
        <v>46209.855740740742</v>
      </c>
    </row>
    <row r="2782" spans="1:24">
      <c r="A2782">
        <v>2605</v>
      </c>
      <c r="B2782" t="s">
        <v>1861</v>
      </c>
      <c r="C2782" t="s">
        <v>1862</v>
      </c>
      <c r="D2782">
        <v>4101101</v>
      </c>
      <c r="E2782" t="s">
        <v>1885</v>
      </c>
      <c r="F2782">
        <v>1</v>
      </c>
      <c r="G2782" t="s">
        <v>1817</v>
      </c>
      <c r="H2782" t="s">
        <v>2532</v>
      </c>
      <c r="I2782" t="s">
        <v>1887</v>
      </c>
      <c r="J2782">
        <v>1</v>
      </c>
      <c r="K2782" t="s">
        <v>1888</v>
      </c>
      <c r="L2782" s="1">
        <v>46209.854895833334</v>
      </c>
      <c r="M2782" s="1">
        <v>46209.855752314812</v>
      </c>
      <c r="N2782">
        <v>7337</v>
      </c>
      <c r="O2782" t="s">
        <v>1849</v>
      </c>
      <c r="P2782">
        <v>62</v>
      </c>
      <c r="Q2782">
        <v>6.2</v>
      </c>
      <c r="R2782" t="s">
        <v>6882</v>
      </c>
      <c r="S2782" t="s">
        <v>1851</v>
      </c>
      <c r="T2782" t="s">
        <v>1851</v>
      </c>
      <c r="U2782" t="s">
        <v>6883</v>
      </c>
      <c r="V2782" t="s">
        <v>1851</v>
      </c>
      <c r="W2782" t="s">
        <v>1851</v>
      </c>
      <c r="X2782" s="1">
        <v>46209.855752314812</v>
      </c>
    </row>
    <row r="2783" spans="1:24">
      <c r="A2783">
        <v>2606</v>
      </c>
      <c r="B2783" t="s">
        <v>1861</v>
      </c>
      <c r="C2783" t="s">
        <v>1862</v>
      </c>
      <c r="D2783">
        <v>2301851</v>
      </c>
      <c r="E2783" t="s">
        <v>1894</v>
      </c>
      <c r="F2783">
        <v>1</v>
      </c>
      <c r="G2783" t="s">
        <v>521</v>
      </c>
      <c r="H2783" t="s">
        <v>521</v>
      </c>
      <c r="I2783" t="s">
        <v>2691</v>
      </c>
      <c r="J2783">
        <v>0</v>
      </c>
      <c r="K2783" t="s">
        <v>2692</v>
      </c>
      <c r="L2783" s="1">
        <v>46209.85564814815</v>
      </c>
      <c r="M2783" s="1">
        <v>46209.855763888889</v>
      </c>
      <c r="N2783">
        <v>1000</v>
      </c>
      <c r="O2783" t="s">
        <v>1849</v>
      </c>
      <c r="P2783">
        <v>70</v>
      </c>
      <c r="Q2783">
        <v>7</v>
      </c>
      <c r="R2783" t="s">
        <v>1851</v>
      </c>
      <c r="S2783" t="s">
        <v>1851</v>
      </c>
      <c r="T2783" t="s">
        <v>1851</v>
      </c>
      <c r="U2783" t="s">
        <v>6884</v>
      </c>
      <c r="V2783" t="s">
        <v>1851</v>
      </c>
      <c r="W2783" t="s">
        <v>1851</v>
      </c>
      <c r="X2783" s="1">
        <v>46209.855763888889</v>
      </c>
    </row>
    <row r="2784" spans="1:24">
      <c r="A2784">
        <v>2607</v>
      </c>
      <c r="B2784" t="s">
        <v>1861</v>
      </c>
      <c r="C2784" t="s">
        <v>1862</v>
      </c>
      <c r="D2784">
        <v>4101101</v>
      </c>
      <c r="E2784" t="s">
        <v>1894</v>
      </c>
      <c r="F2784">
        <v>1</v>
      </c>
      <c r="G2784" t="s">
        <v>1817</v>
      </c>
      <c r="H2784" t="s">
        <v>1817</v>
      </c>
      <c r="I2784" t="s">
        <v>2536</v>
      </c>
      <c r="J2784">
        <v>0</v>
      </c>
      <c r="K2784" t="s">
        <v>2537</v>
      </c>
      <c r="L2784" s="1">
        <v>46209.855879629627</v>
      </c>
      <c r="M2784" s="1">
        <v>46209.855949074074</v>
      </c>
      <c r="N2784">
        <v>619</v>
      </c>
      <c r="O2784" t="s">
        <v>1849</v>
      </c>
      <c r="P2784">
        <v>67</v>
      </c>
      <c r="Q2784">
        <v>6.7</v>
      </c>
      <c r="R2784" t="s">
        <v>1851</v>
      </c>
      <c r="S2784" t="s">
        <v>1851</v>
      </c>
      <c r="T2784" t="s">
        <v>1851</v>
      </c>
      <c r="U2784" t="s">
        <v>6885</v>
      </c>
      <c r="V2784" t="s">
        <v>1851</v>
      </c>
      <c r="W2784" t="s">
        <v>1851</v>
      </c>
      <c r="X2784" s="1">
        <v>46209.855949074074</v>
      </c>
    </row>
    <row r="2785" spans="1:24">
      <c r="A2785">
        <v>2608</v>
      </c>
      <c r="B2785" t="s">
        <v>1861</v>
      </c>
      <c r="C2785" t="s">
        <v>1862</v>
      </c>
      <c r="D2785">
        <v>3103603</v>
      </c>
      <c r="E2785" t="s">
        <v>1894</v>
      </c>
      <c r="F2785">
        <v>1</v>
      </c>
      <c r="G2785" t="s">
        <v>1427</v>
      </c>
      <c r="H2785" t="s">
        <v>1427</v>
      </c>
      <c r="I2785" t="s">
        <v>2428</v>
      </c>
      <c r="J2785">
        <v>0</v>
      </c>
      <c r="K2785" t="s">
        <v>2429</v>
      </c>
      <c r="L2785" s="1">
        <v>46209.855891203704</v>
      </c>
      <c r="M2785" s="1">
        <v>46209.855983796297</v>
      </c>
      <c r="N2785">
        <v>876</v>
      </c>
      <c r="O2785" t="s">
        <v>1849</v>
      </c>
      <c r="P2785">
        <v>63</v>
      </c>
      <c r="Q2785">
        <v>6.3</v>
      </c>
      <c r="R2785" t="s">
        <v>1851</v>
      </c>
      <c r="S2785" t="s">
        <v>1851</v>
      </c>
      <c r="T2785" t="s">
        <v>1851</v>
      </c>
      <c r="U2785" t="s">
        <v>6886</v>
      </c>
      <c r="V2785" t="s">
        <v>1851</v>
      </c>
      <c r="W2785" t="s">
        <v>1851</v>
      </c>
      <c r="X2785" s="1">
        <v>46209.855983796297</v>
      </c>
    </row>
    <row r="2786" spans="1:24">
      <c r="A2786">
        <v>2609</v>
      </c>
      <c r="B2786" t="s">
        <v>1861</v>
      </c>
      <c r="C2786" t="s">
        <v>1862</v>
      </c>
      <c r="D2786">
        <v>2303006</v>
      </c>
      <c r="E2786" t="s">
        <v>1885</v>
      </c>
      <c r="F2786">
        <v>1</v>
      </c>
      <c r="G2786" t="s">
        <v>275</v>
      </c>
      <c r="H2786" t="s">
        <v>2697</v>
      </c>
      <c r="I2786" t="s">
        <v>1887</v>
      </c>
      <c r="J2786">
        <v>1</v>
      </c>
      <c r="K2786" t="s">
        <v>1888</v>
      </c>
      <c r="L2786" s="1">
        <v>46209.855810185189</v>
      </c>
      <c r="M2786" s="1">
        <v>46209.856168981481</v>
      </c>
      <c r="N2786">
        <v>3033</v>
      </c>
      <c r="O2786" t="s">
        <v>1849</v>
      </c>
      <c r="P2786">
        <v>65</v>
      </c>
      <c r="Q2786">
        <v>6.5</v>
      </c>
      <c r="R2786" t="s">
        <v>6887</v>
      </c>
      <c r="S2786" t="s">
        <v>1851</v>
      </c>
      <c r="T2786" t="s">
        <v>1851</v>
      </c>
      <c r="U2786" t="s">
        <v>6888</v>
      </c>
      <c r="V2786" t="s">
        <v>1851</v>
      </c>
      <c r="W2786" t="s">
        <v>1851</v>
      </c>
      <c r="X2786" s="1">
        <v>46209.856168981481</v>
      </c>
    </row>
    <row r="2787" spans="1:24">
      <c r="A2787">
        <v>2610</v>
      </c>
      <c r="B2787" t="s">
        <v>1861</v>
      </c>
      <c r="C2787" t="s">
        <v>1862</v>
      </c>
      <c r="D2787">
        <v>3103751</v>
      </c>
      <c r="E2787" t="s">
        <v>1885</v>
      </c>
      <c r="F2787">
        <v>1</v>
      </c>
      <c r="G2787" t="s">
        <v>1397</v>
      </c>
      <c r="H2787" t="s">
        <v>2435</v>
      </c>
      <c r="I2787" t="s">
        <v>1887</v>
      </c>
      <c r="J2787">
        <v>1</v>
      </c>
      <c r="K2787" t="s">
        <v>1888</v>
      </c>
      <c r="L2787" s="1">
        <v>46209.856041666666</v>
      </c>
      <c r="M2787" s="1">
        <v>46209.856342592589</v>
      </c>
      <c r="N2787">
        <v>2514</v>
      </c>
      <c r="O2787" t="s">
        <v>1849</v>
      </c>
      <c r="P2787">
        <v>78</v>
      </c>
      <c r="Q2787">
        <v>7.8</v>
      </c>
      <c r="R2787" t="s">
        <v>6889</v>
      </c>
      <c r="S2787" t="s">
        <v>1851</v>
      </c>
      <c r="T2787" t="s">
        <v>1851</v>
      </c>
      <c r="U2787" t="s">
        <v>6890</v>
      </c>
      <c r="V2787" t="s">
        <v>1851</v>
      </c>
      <c r="W2787" t="s">
        <v>1851</v>
      </c>
      <c r="X2787" s="1">
        <v>46209.856342592589</v>
      </c>
    </row>
    <row r="2788" spans="1:24">
      <c r="A2788">
        <v>2611</v>
      </c>
      <c r="B2788" t="s">
        <v>1861</v>
      </c>
      <c r="C2788" t="s">
        <v>1862</v>
      </c>
      <c r="D2788">
        <v>4101655</v>
      </c>
      <c r="E2788" t="s">
        <v>1885</v>
      </c>
      <c r="F2788">
        <v>1</v>
      </c>
      <c r="G2788" t="s">
        <v>1738</v>
      </c>
      <c r="H2788" t="s">
        <v>2548</v>
      </c>
      <c r="I2788" t="s">
        <v>1887</v>
      </c>
      <c r="J2788">
        <v>1</v>
      </c>
      <c r="K2788" t="s">
        <v>1888</v>
      </c>
      <c r="L2788" s="1">
        <v>46209.855995370373</v>
      </c>
      <c r="M2788" s="1">
        <v>46209.856365740743</v>
      </c>
      <c r="N2788">
        <v>3233</v>
      </c>
      <c r="O2788" t="s">
        <v>1849</v>
      </c>
      <c r="P2788">
        <v>68</v>
      </c>
      <c r="Q2788">
        <v>6.8</v>
      </c>
      <c r="R2788" t="s">
        <v>6891</v>
      </c>
      <c r="S2788" t="s">
        <v>1851</v>
      </c>
      <c r="T2788" t="s">
        <v>1851</v>
      </c>
      <c r="U2788" t="s">
        <v>6892</v>
      </c>
      <c r="V2788" t="s">
        <v>1851</v>
      </c>
      <c r="W2788" t="s">
        <v>1851</v>
      </c>
      <c r="X2788" s="1">
        <v>46209.856365740743</v>
      </c>
    </row>
    <row r="2789" spans="1:24">
      <c r="A2789">
        <v>2612</v>
      </c>
      <c r="B2789" t="s">
        <v>1861</v>
      </c>
      <c r="C2789" t="s">
        <v>1862</v>
      </c>
      <c r="D2789">
        <v>2303006</v>
      </c>
      <c r="E2789" t="s">
        <v>1894</v>
      </c>
      <c r="F2789">
        <v>1</v>
      </c>
      <c r="G2789" t="s">
        <v>275</v>
      </c>
      <c r="H2789" t="s">
        <v>275</v>
      </c>
      <c r="I2789" t="s">
        <v>2703</v>
      </c>
      <c r="J2789">
        <v>0</v>
      </c>
      <c r="K2789" t="s">
        <v>2704</v>
      </c>
      <c r="L2789" s="1">
        <v>46209.856319444443</v>
      </c>
      <c r="M2789" s="1">
        <v>46209.856435185182</v>
      </c>
      <c r="N2789">
        <v>1006</v>
      </c>
      <c r="O2789" t="s">
        <v>1849</v>
      </c>
      <c r="P2789">
        <v>68</v>
      </c>
      <c r="Q2789">
        <v>6.8</v>
      </c>
      <c r="R2789" t="s">
        <v>1851</v>
      </c>
      <c r="S2789" t="s">
        <v>1851</v>
      </c>
      <c r="T2789" t="s">
        <v>1851</v>
      </c>
      <c r="U2789" t="s">
        <v>6893</v>
      </c>
      <c r="V2789" t="s">
        <v>1851</v>
      </c>
      <c r="W2789" t="s">
        <v>1851</v>
      </c>
      <c r="X2789" s="1">
        <v>46209.856435185182</v>
      </c>
    </row>
    <row r="2790" spans="1:24">
      <c r="A2790">
        <v>2613</v>
      </c>
      <c r="B2790" t="s">
        <v>1861</v>
      </c>
      <c r="C2790" t="s">
        <v>1862</v>
      </c>
      <c r="D2790">
        <v>3103751</v>
      </c>
      <c r="E2790" t="s">
        <v>1894</v>
      </c>
      <c r="F2790">
        <v>1</v>
      </c>
      <c r="G2790" t="s">
        <v>1397</v>
      </c>
      <c r="H2790" t="s">
        <v>1397</v>
      </c>
      <c r="I2790" t="s">
        <v>2444</v>
      </c>
      <c r="J2790">
        <v>0</v>
      </c>
      <c r="K2790" t="s">
        <v>2445</v>
      </c>
      <c r="L2790" s="1">
        <v>46209.856469907405</v>
      </c>
      <c r="M2790" s="1">
        <v>46209.856527777774</v>
      </c>
      <c r="N2790">
        <v>545</v>
      </c>
      <c r="O2790" t="s">
        <v>1849</v>
      </c>
      <c r="P2790">
        <v>77</v>
      </c>
      <c r="Q2790">
        <v>7.7</v>
      </c>
      <c r="R2790" t="s">
        <v>1851</v>
      </c>
      <c r="S2790" t="s">
        <v>1851</v>
      </c>
      <c r="T2790" t="s">
        <v>1851</v>
      </c>
      <c r="U2790" t="s">
        <v>6894</v>
      </c>
      <c r="V2790" t="s">
        <v>1851</v>
      </c>
      <c r="W2790" t="s">
        <v>1851</v>
      </c>
      <c r="X2790" s="1">
        <v>46209.856527777774</v>
      </c>
    </row>
    <row r="2791" spans="1:24">
      <c r="A2791">
        <v>2614</v>
      </c>
      <c r="B2791" t="s">
        <v>1861</v>
      </c>
      <c r="C2791" t="s">
        <v>1862</v>
      </c>
      <c r="D2791">
        <v>4101655</v>
      </c>
      <c r="E2791" t="s">
        <v>1894</v>
      </c>
      <c r="F2791">
        <v>1</v>
      </c>
      <c r="G2791" t="s">
        <v>1738</v>
      </c>
      <c r="H2791" t="s">
        <v>2558</v>
      </c>
      <c r="I2791" t="s">
        <v>2559</v>
      </c>
      <c r="J2791">
        <v>1</v>
      </c>
      <c r="K2791" t="s">
        <v>2560</v>
      </c>
      <c r="L2791" s="1">
        <v>46209.856516203705</v>
      </c>
      <c r="M2791" s="1">
        <v>46209.856608796297</v>
      </c>
      <c r="N2791">
        <v>824</v>
      </c>
      <c r="O2791" t="s">
        <v>1849</v>
      </c>
      <c r="P2791">
        <v>69</v>
      </c>
      <c r="Q2791">
        <v>6.9</v>
      </c>
      <c r="R2791" t="s">
        <v>1851</v>
      </c>
      <c r="S2791" t="s">
        <v>1851</v>
      </c>
      <c r="T2791" t="s">
        <v>1851</v>
      </c>
      <c r="U2791" t="s">
        <v>6895</v>
      </c>
      <c r="V2791" t="s">
        <v>1851</v>
      </c>
      <c r="W2791" t="s">
        <v>1851</v>
      </c>
      <c r="X2791" s="1">
        <v>46209.856608796297</v>
      </c>
    </row>
    <row r="2792" spans="1:24">
      <c r="A2792">
        <v>2615</v>
      </c>
      <c r="B2792" t="s">
        <v>1861</v>
      </c>
      <c r="C2792" t="s">
        <v>1862</v>
      </c>
      <c r="D2792">
        <v>2303105</v>
      </c>
      <c r="E2792" t="s">
        <v>1885</v>
      </c>
      <c r="F2792">
        <v>1</v>
      </c>
      <c r="G2792" t="s">
        <v>680</v>
      </c>
      <c r="H2792" t="s">
        <v>2707</v>
      </c>
      <c r="I2792" t="s">
        <v>1887</v>
      </c>
      <c r="J2792">
        <v>1</v>
      </c>
      <c r="K2792" t="s">
        <v>1888</v>
      </c>
      <c r="L2792" s="1">
        <v>46209.856481481482</v>
      </c>
      <c r="M2792" s="1">
        <v>46209.856840277775</v>
      </c>
      <c r="N2792">
        <v>3094</v>
      </c>
      <c r="O2792" t="s">
        <v>1849</v>
      </c>
      <c r="P2792">
        <v>63</v>
      </c>
      <c r="Q2792">
        <v>6.3</v>
      </c>
      <c r="R2792" t="s">
        <v>6896</v>
      </c>
      <c r="S2792" t="s">
        <v>1851</v>
      </c>
      <c r="T2792" t="s">
        <v>1851</v>
      </c>
      <c r="U2792" t="s">
        <v>6897</v>
      </c>
      <c r="V2792" t="s">
        <v>1851</v>
      </c>
      <c r="W2792" t="s">
        <v>1851</v>
      </c>
      <c r="X2792" s="1">
        <v>46209.856840277775</v>
      </c>
    </row>
    <row r="2793" spans="1:24">
      <c r="A2793">
        <v>2616</v>
      </c>
      <c r="B2793" t="s">
        <v>1861</v>
      </c>
      <c r="C2793" t="s">
        <v>1862</v>
      </c>
      <c r="D2793">
        <v>2303105</v>
      </c>
      <c r="E2793" t="s">
        <v>1894</v>
      </c>
      <c r="F2793">
        <v>1</v>
      </c>
      <c r="G2793" t="s">
        <v>680</v>
      </c>
      <c r="H2793" t="s">
        <v>680</v>
      </c>
      <c r="I2793" t="s">
        <v>2714</v>
      </c>
      <c r="J2793">
        <v>0</v>
      </c>
      <c r="K2793" t="s">
        <v>2715</v>
      </c>
      <c r="L2793" s="1">
        <v>46209.856990740744</v>
      </c>
      <c r="M2793" s="1">
        <v>46209.857106481482</v>
      </c>
      <c r="N2793">
        <v>1025</v>
      </c>
      <c r="O2793" t="s">
        <v>1849</v>
      </c>
      <c r="P2793">
        <v>66</v>
      </c>
      <c r="Q2793">
        <v>6.6</v>
      </c>
      <c r="R2793" t="s">
        <v>1851</v>
      </c>
      <c r="S2793" t="s">
        <v>1851</v>
      </c>
      <c r="T2793" t="s">
        <v>1851</v>
      </c>
      <c r="U2793" t="s">
        <v>6898</v>
      </c>
      <c r="V2793" t="s">
        <v>1851</v>
      </c>
      <c r="W2793" t="s">
        <v>1851</v>
      </c>
      <c r="X2793" s="1">
        <v>46209.857106481482</v>
      </c>
    </row>
    <row r="2794" spans="1:24">
      <c r="A2794">
        <v>2617</v>
      </c>
      <c r="B2794" t="s">
        <v>1861</v>
      </c>
      <c r="C2794" t="s">
        <v>1862</v>
      </c>
      <c r="D2794">
        <v>3103801</v>
      </c>
      <c r="E2794" t="s">
        <v>1885</v>
      </c>
      <c r="F2794">
        <v>1</v>
      </c>
      <c r="G2794" t="s">
        <v>1282</v>
      </c>
      <c r="H2794" t="s">
        <v>2453</v>
      </c>
      <c r="I2794" t="s">
        <v>1887</v>
      </c>
      <c r="J2794">
        <v>1</v>
      </c>
      <c r="K2794" t="s">
        <v>1888</v>
      </c>
      <c r="L2794" s="1">
        <v>46209.856585648151</v>
      </c>
      <c r="M2794" s="1">
        <v>46209.857210648152</v>
      </c>
      <c r="N2794">
        <v>5397</v>
      </c>
      <c r="O2794" t="s">
        <v>1849</v>
      </c>
      <c r="P2794">
        <v>59</v>
      </c>
      <c r="Q2794">
        <v>5.9</v>
      </c>
      <c r="R2794" t="s">
        <v>6899</v>
      </c>
      <c r="S2794" t="s">
        <v>1851</v>
      </c>
      <c r="T2794" t="s">
        <v>1851</v>
      </c>
      <c r="U2794" t="s">
        <v>6900</v>
      </c>
      <c r="V2794" t="s">
        <v>1851</v>
      </c>
      <c r="W2794" t="s">
        <v>1851</v>
      </c>
      <c r="X2794" s="1">
        <v>46209.857210648152</v>
      </c>
    </row>
    <row r="2795" spans="1:24">
      <c r="A2795">
        <v>2618</v>
      </c>
      <c r="B2795" t="s">
        <v>1861</v>
      </c>
      <c r="C2795" t="s">
        <v>1862</v>
      </c>
      <c r="D2795">
        <v>2303303</v>
      </c>
      <c r="E2795" t="s">
        <v>1885</v>
      </c>
      <c r="F2795">
        <v>1</v>
      </c>
      <c r="G2795" t="s">
        <v>640</v>
      </c>
      <c r="H2795" t="s">
        <v>2723</v>
      </c>
      <c r="I2795" t="s">
        <v>1887</v>
      </c>
      <c r="J2795">
        <v>1</v>
      </c>
      <c r="K2795" t="s">
        <v>1888</v>
      </c>
      <c r="L2795" s="1">
        <v>46209.857152777775</v>
      </c>
      <c r="M2795" s="1">
        <v>46209.857465277775</v>
      </c>
      <c r="N2795">
        <v>2669</v>
      </c>
      <c r="O2795" t="s">
        <v>1849</v>
      </c>
      <c r="P2795">
        <v>71</v>
      </c>
      <c r="Q2795">
        <v>7.1</v>
      </c>
      <c r="R2795" t="s">
        <v>6901</v>
      </c>
      <c r="S2795" t="s">
        <v>1851</v>
      </c>
      <c r="T2795" t="s">
        <v>1851</v>
      </c>
      <c r="U2795" t="s">
        <v>6902</v>
      </c>
      <c r="V2795" t="s">
        <v>1851</v>
      </c>
      <c r="W2795" t="s">
        <v>1851</v>
      </c>
      <c r="X2795" s="1">
        <v>46209.857465277775</v>
      </c>
    </row>
    <row r="2796" spans="1:24">
      <c r="A2796">
        <v>2619</v>
      </c>
      <c r="B2796" t="s">
        <v>1861</v>
      </c>
      <c r="C2796" t="s">
        <v>1862</v>
      </c>
      <c r="D2796">
        <v>3103801</v>
      </c>
      <c r="E2796" t="s">
        <v>1894</v>
      </c>
      <c r="F2796">
        <v>1</v>
      </c>
      <c r="G2796" t="s">
        <v>1282</v>
      </c>
      <c r="H2796" t="s">
        <v>1282</v>
      </c>
      <c r="I2796" t="s">
        <v>2462</v>
      </c>
      <c r="J2796">
        <v>0</v>
      </c>
      <c r="K2796" t="s">
        <v>2463</v>
      </c>
      <c r="L2796" s="1">
        <v>46209.85733796296</v>
      </c>
      <c r="M2796" s="1">
        <v>46209.857534722221</v>
      </c>
      <c r="N2796">
        <v>1662</v>
      </c>
      <c r="O2796" t="s">
        <v>1849</v>
      </c>
      <c r="P2796">
        <v>61</v>
      </c>
      <c r="Q2796">
        <v>6.1</v>
      </c>
      <c r="R2796" t="s">
        <v>1851</v>
      </c>
      <c r="S2796" t="s">
        <v>1851</v>
      </c>
      <c r="T2796" t="s">
        <v>1851</v>
      </c>
      <c r="U2796" t="s">
        <v>6903</v>
      </c>
      <c r="V2796" t="s">
        <v>1851</v>
      </c>
      <c r="W2796" t="s">
        <v>1851</v>
      </c>
      <c r="X2796" s="1">
        <v>46209.857534722221</v>
      </c>
    </row>
    <row r="2797" spans="1:24">
      <c r="A2797">
        <v>2620</v>
      </c>
      <c r="B2797" t="s">
        <v>1861</v>
      </c>
      <c r="C2797" t="s">
        <v>1862</v>
      </c>
      <c r="D2797">
        <v>2303303</v>
      </c>
      <c r="E2797" t="s">
        <v>1894</v>
      </c>
      <c r="F2797">
        <v>1</v>
      </c>
      <c r="G2797" t="s">
        <v>640</v>
      </c>
      <c r="H2797" t="s">
        <v>640</v>
      </c>
      <c r="I2797" t="s">
        <v>2729</v>
      </c>
      <c r="J2797">
        <v>0</v>
      </c>
      <c r="K2797" t="s">
        <v>2730</v>
      </c>
      <c r="L2797" s="1">
        <v>46209.857604166667</v>
      </c>
      <c r="M2797" s="1">
        <v>46209.857731481483</v>
      </c>
      <c r="N2797">
        <v>1161</v>
      </c>
      <c r="O2797" t="s">
        <v>1849</v>
      </c>
      <c r="P2797">
        <v>73</v>
      </c>
      <c r="Q2797">
        <v>7.3</v>
      </c>
      <c r="R2797" t="s">
        <v>1851</v>
      </c>
      <c r="S2797" t="s">
        <v>1851</v>
      </c>
      <c r="T2797" t="s">
        <v>1851</v>
      </c>
      <c r="U2797" t="s">
        <v>6904</v>
      </c>
      <c r="V2797" t="s">
        <v>1851</v>
      </c>
      <c r="W2797" t="s">
        <v>1851</v>
      </c>
      <c r="X2797" s="1">
        <v>46209.857731481483</v>
      </c>
    </row>
    <row r="2798" spans="1:24">
      <c r="A2798">
        <v>2621</v>
      </c>
      <c r="B2798" t="s">
        <v>1861</v>
      </c>
      <c r="C2798" t="s">
        <v>1862</v>
      </c>
      <c r="D2798">
        <v>2303402</v>
      </c>
      <c r="E2798" t="s">
        <v>1885</v>
      </c>
      <c r="F2798">
        <v>1</v>
      </c>
      <c r="G2798" t="s">
        <v>596</v>
      </c>
      <c r="H2798" t="s">
        <v>2736</v>
      </c>
      <c r="I2798" t="s">
        <v>1887</v>
      </c>
      <c r="J2798">
        <v>1</v>
      </c>
      <c r="K2798" t="s">
        <v>1888</v>
      </c>
      <c r="L2798" s="1">
        <v>46209.857789351852</v>
      </c>
      <c r="M2798" s="1">
        <v>46209.858124999999</v>
      </c>
      <c r="N2798">
        <v>2854</v>
      </c>
      <c r="O2798" t="s">
        <v>1849</v>
      </c>
      <c r="P2798">
        <v>65</v>
      </c>
      <c r="Q2798">
        <v>6.5</v>
      </c>
      <c r="R2798" t="s">
        <v>6905</v>
      </c>
      <c r="S2798" t="s">
        <v>1851</v>
      </c>
      <c r="T2798" t="s">
        <v>1851</v>
      </c>
      <c r="U2798" t="s">
        <v>6906</v>
      </c>
      <c r="V2798" t="s">
        <v>1851</v>
      </c>
      <c r="W2798" t="s">
        <v>1851</v>
      </c>
      <c r="X2798" s="1">
        <v>46209.858124999999</v>
      </c>
    </row>
    <row r="2799" spans="1:24">
      <c r="A2799">
        <v>2622</v>
      </c>
      <c r="B2799" t="s">
        <v>1861</v>
      </c>
      <c r="C2799" t="s">
        <v>1862</v>
      </c>
      <c r="D2799">
        <v>2303402</v>
      </c>
      <c r="E2799" t="s">
        <v>1894</v>
      </c>
      <c r="F2799">
        <v>1</v>
      </c>
      <c r="G2799" t="s">
        <v>596</v>
      </c>
      <c r="H2799" t="s">
        <v>596</v>
      </c>
      <c r="I2799" t="s">
        <v>2739</v>
      </c>
      <c r="J2799">
        <v>0</v>
      </c>
      <c r="K2799" t="s">
        <v>2740</v>
      </c>
      <c r="L2799" s="1">
        <v>46209.858263888891</v>
      </c>
      <c r="M2799" s="1">
        <v>46209.85837962963</v>
      </c>
      <c r="N2799">
        <v>999</v>
      </c>
      <c r="O2799" t="s">
        <v>1849</v>
      </c>
      <c r="P2799">
        <v>68</v>
      </c>
      <c r="Q2799">
        <v>6.8</v>
      </c>
      <c r="R2799" t="s">
        <v>1851</v>
      </c>
      <c r="S2799" t="s">
        <v>1851</v>
      </c>
      <c r="T2799" t="s">
        <v>1851</v>
      </c>
      <c r="U2799" t="s">
        <v>6907</v>
      </c>
      <c r="V2799" t="s">
        <v>1851</v>
      </c>
      <c r="W2799" t="s">
        <v>1851</v>
      </c>
      <c r="X2799" s="1">
        <v>46209.85837962963</v>
      </c>
    </row>
    <row r="2800" spans="1:24">
      <c r="A2800">
        <v>2623</v>
      </c>
      <c r="B2800" t="s">
        <v>1861</v>
      </c>
      <c r="C2800" t="s">
        <v>1862</v>
      </c>
      <c r="D2800">
        <v>4102901</v>
      </c>
      <c r="E2800" t="s">
        <v>1885</v>
      </c>
      <c r="F2800">
        <v>1</v>
      </c>
      <c r="G2800" t="s">
        <v>1708</v>
      </c>
      <c r="H2800" t="s">
        <v>2599</v>
      </c>
      <c r="I2800" t="s">
        <v>1887</v>
      </c>
      <c r="J2800">
        <v>1</v>
      </c>
      <c r="K2800" t="s">
        <v>1888</v>
      </c>
      <c r="L2800" s="1">
        <v>46209.856666666667</v>
      </c>
      <c r="M2800" s="1">
        <v>46209.858865740738</v>
      </c>
      <c r="N2800">
        <v>19025</v>
      </c>
      <c r="O2800" t="s">
        <v>1854</v>
      </c>
      <c r="R2800" t="s">
        <v>6908</v>
      </c>
      <c r="S2800" t="s">
        <v>1851</v>
      </c>
      <c r="T2800" t="s">
        <v>1851</v>
      </c>
      <c r="U2800" t="s">
        <v>6909</v>
      </c>
      <c r="V2800" t="s">
        <v>1854</v>
      </c>
      <c r="W2800" t="s">
        <v>1851</v>
      </c>
      <c r="X2800" s="1">
        <v>46209.858865740738</v>
      </c>
    </row>
    <row r="2801" spans="1:24">
      <c r="A2801">
        <v>2624</v>
      </c>
      <c r="B2801" t="s">
        <v>1861</v>
      </c>
      <c r="C2801" t="s">
        <v>1862</v>
      </c>
      <c r="D2801">
        <v>4102901</v>
      </c>
      <c r="E2801" t="s">
        <v>1885</v>
      </c>
      <c r="F2801">
        <v>2</v>
      </c>
      <c r="G2801" t="s">
        <v>1708</v>
      </c>
      <c r="H2801" t="s">
        <v>2599</v>
      </c>
      <c r="I2801" t="s">
        <v>1887</v>
      </c>
      <c r="J2801">
        <v>1</v>
      </c>
      <c r="K2801" t="s">
        <v>1888</v>
      </c>
      <c r="L2801" s="1">
        <v>46209.859074074076</v>
      </c>
      <c r="M2801" s="1">
        <v>46209.859166666669</v>
      </c>
      <c r="N2801">
        <v>741</v>
      </c>
      <c r="O2801" t="s">
        <v>1849</v>
      </c>
      <c r="P2801">
        <v>92</v>
      </c>
      <c r="Q2801">
        <v>9.1999999999999993</v>
      </c>
      <c r="R2801" t="s">
        <v>6910</v>
      </c>
      <c r="S2801" t="s">
        <v>1851</v>
      </c>
      <c r="T2801" t="s">
        <v>1851</v>
      </c>
      <c r="U2801" t="s">
        <v>6909</v>
      </c>
      <c r="V2801" t="s">
        <v>1851</v>
      </c>
      <c r="W2801" t="s">
        <v>1851</v>
      </c>
      <c r="X2801" s="1">
        <v>46209.859166666669</v>
      </c>
    </row>
    <row r="2802" spans="1:24">
      <c r="A2802">
        <v>2625</v>
      </c>
      <c r="B2802" t="s">
        <v>1861</v>
      </c>
      <c r="C2802" t="s">
        <v>1862</v>
      </c>
      <c r="D2802">
        <v>4102901</v>
      </c>
      <c r="E2802" t="s">
        <v>1894</v>
      </c>
      <c r="F2802">
        <v>1</v>
      </c>
      <c r="G2802" t="s">
        <v>1708</v>
      </c>
      <c r="H2802" t="s">
        <v>2609</v>
      </c>
      <c r="I2802" t="s">
        <v>2610</v>
      </c>
      <c r="J2802">
        <v>1</v>
      </c>
      <c r="K2802" t="s">
        <v>2611</v>
      </c>
      <c r="L2802" s="1">
        <v>46209.859293981484</v>
      </c>
      <c r="M2802" s="1">
        <v>46209.859432870369</v>
      </c>
      <c r="N2802">
        <v>1264</v>
      </c>
      <c r="O2802" t="s">
        <v>1849</v>
      </c>
      <c r="P2802">
        <v>66</v>
      </c>
      <c r="Q2802">
        <v>6.6</v>
      </c>
      <c r="R2802" t="s">
        <v>1851</v>
      </c>
      <c r="S2802" t="s">
        <v>1851</v>
      </c>
      <c r="T2802" t="s">
        <v>1851</v>
      </c>
      <c r="U2802" t="s">
        <v>6911</v>
      </c>
      <c r="V2802" t="s">
        <v>1851</v>
      </c>
      <c r="W2802" t="s">
        <v>1851</v>
      </c>
      <c r="X2802" s="1">
        <v>46209.859432870369</v>
      </c>
    </row>
    <row r="2803" spans="1:24">
      <c r="A2803">
        <v>2626</v>
      </c>
      <c r="B2803" t="s">
        <v>1861</v>
      </c>
      <c r="C2803" t="s">
        <v>1862</v>
      </c>
      <c r="D2803">
        <v>3107109</v>
      </c>
      <c r="E2803" t="s">
        <v>1885</v>
      </c>
      <c r="F2803">
        <v>1</v>
      </c>
      <c r="G2803" t="s">
        <v>1417</v>
      </c>
      <c r="H2803" t="s">
        <v>2468</v>
      </c>
      <c r="I2803" t="s">
        <v>1887</v>
      </c>
      <c r="J2803">
        <v>1</v>
      </c>
      <c r="K2803" t="s">
        <v>1888</v>
      </c>
      <c r="L2803" s="1">
        <v>46209.857569444444</v>
      </c>
      <c r="M2803" s="1">
        <v>46209.85974537037</v>
      </c>
      <c r="N2803">
        <v>18771</v>
      </c>
      <c r="O2803" t="s">
        <v>1854</v>
      </c>
      <c r="R2803" t="s">
        <v>6912</v>
      </c>
      <c r="S2803" t="s">
        <v>1851</v>
      </c>
      <c r="T2803" t="s">
        <v>1851</v>
      </c>
      <c r="U2803" t="s">
        <v>6913</v>
      </c>
      <c r="V2803" t="s">
        <v>1854</v>
      </c>
      <c r="W2803" t="s">
        <v>1851</v>
      </c>
      <c r="X2803" s="1">
        <v>46209.85974537037</v>
      </c>
    </row>
    <row r="2804" spans="1:24">
      <c r="A2804">
        <v>2627</v>
      </c>
      <c r="B2804" t="s">
        <v>1861</v>
      </c>
      <c r="C2804" t="s">
        <v>1862</v>
      </c>
      <c r="D2804">
        <v>4103107</v>
      </c>
      <c r="E2804" t="s">
        <v>1885</v>
      </c>
      <c r="F2804">
        <v>1</v>
      </c>
      <c r="G2804" t="s">
        <v>1580</v>
      </c>
      <c r="H2804" t="s">
        <v>2616</v>
      </c>
      <c r="I2804" t="s">
        <v>1887</v>
      </c>
      <c r="J2804">
        <v>1</v>
      </c>
      <c r="K2804" t="s">
        <v>1888</v>
      </c>
      <c r="L2804" s="1">
        <v>46209.859479166669</v>
      </c>
      <c r="M2804" s="1">
        <v>46209.859814814816</v>
      </c>
      <c r="N2804">
        <v>2900</v>
      </c>
      <c r="O2804" t="s">
        <v>1849</v>
      </c>
      <c r="P2804">
        <v>63</v>
      </c>
      <c r="Q2804">
        <v>6.3</v>
      </c>
      <c r="R2804" t="s">
        <v>6914</v>
      </c>
      <c r="S2804" t="s">
        <v>1851</v>
      </c>
      <c r="T2804" t="s">
        <v>1851</v>
      </c>
      <c r="U2804" t="s">
        <v>6915</v>
      </c>
      <c r="V2804" t="s">
        <v>1851</v>
      </c>
      <c r="W2804" t="s">
        <v>1851</v>
      </c>
      <c r="X2804" s="1">
        <v>46209.859814814816</v>
      </c>
    </row>
    <row r="2805" spans="1:24">
      <c r="A2805">
        <v>2628</v>
      </c>
      <c r="B2805" t="s">
        <v>1861</v>
      </c>
      <c r="C2805" t="s">
        <v>1862</v>
      </c>
      <c r="D2805">
        <v>3107109</v>
      </c>
      <c r="E2805" t="s">
        <v>1885</v>
      </c>
      <c r="F2805">
        <v>2</v>
      </c>
      <c r="G2805" t="s">
        <v>1417</v>
      </c>
      <c r="H2805" t="s">
        <v>2468</v>
      </c>
      <c r="I2805" t="s">
        <v>1887</v>
      </c>
      <c r="J2805">
        <v>1</v>
      </c>
      <c r="K2805" t="s">
        <v>1888</v>
      </c>
      <c r="L2805" s="1">
        <v>46209.859976851854</v>
      </c>
      <c r="M2805" s="1">
        <v>46209.86005787037</v>
      </c>
      <c r="N2805">
        <v>692</v>
      </c>
      <c r="O2805" t="s">
        <v>1849</v>
      </c>
      <c r="P2805">
        <v>92</v>
      </c>
      <c r="Q2805">
        <v>9.1999999999999993</v>
      </c>
      <c r="R2805" t="s">
        <v>6916</v>
      </c>
      <c r="S2805" t="s">
        <v>1851</v>
      </c>
      <c r="T2805" t="s">
        <v>1851</v>
      </c>
      <c r="U2805" t="s">
        <v>6913</v>
      </c>
      <c r="V2805" t="s">
        <v>1851</v>
      </c>
      <c r="W2805" t="s">
        <v>1851</v>
      </c>
      <c r="X2805" s="1">
        <v>46209.86005787037</v>
      </c>
    </row>
    <row r="2806" spans="1:24">
      <c r="A2806">
        <v>2629</v>
      </c>
      <c r="B2806" t="s">
        <v>1861</v>
      </c>
      <c r="C2806" t="s">
        <v>1862</v>
      </c>
      <c r="D2806">
        <v>4103107</v>
      </c>
      <c r="E2806" t="s">
        <v>1894</v>
      </c>
      <c r="F2806">
        <v>1</v>
      </c>
      <c r="G2806" t="s">
        <v>1580</v>
      </c>
      <c r="H2806" t="s">
        <v>1580</v>
      </c>
      <c r="I2806" t="s">
        <v>2619</v>
      </c>
      <c r="J2806">
        <v>0</v>
      </c>
      <c r="K2806" t="s">
        <v>2620</v>
      </c>
      <c r="L2806" s="1">
        <v>46209.859953703701</v>
      </c>
      <c r="M2806" s="1">
        <v>46209.860092592593</v>
      </c>
      <c r="N2806">
        <v>1224</v>
      </c>
      <c r="O2806" t="s">
        <v>1849</v>
      </c>
      <c r="P2806">
        <v>69</v>
      </c>
      <c r="Q2806">
        <v>6.9</v>
      </c>
      <c r="R2806" t="s">
        <v>1851</v>
      </c>
      <c r="S2806" t="s">
        <v>1851</v>
      </c>
      <c r="T2806" t="s">
        <v>1851</v>
      </c>
      <c r="U2806" t="s">
        <v>6917</v>
      </c>
      <c r="V2806" t="s">
        <v>1851</v>
      </c>
      <c r="W2806" t="s">
        <v>1851</v>
      </c>
      <c r="X2806" s="1">
        <v>46209.860092592593</v>
      </c>
    </row>
    <row r="2807" spans="1:24">
      <c r="A2807">
        <v>2630</v>
      </c>
      <c r="B2807" t="s">
        <v>1861</v>
      </c>
      <c r="C2807" t="s">
        <v>1862</v>
      </c>
      <c r="D2807">
        <v>3107109</v>
      </c>
      <c r="E2807" t="s">
        <v>1894</v>
      </c>
      <c r="F2807">
        <v>1</v>
      </c>
      <c r="G2807" t="s">
        <v>1417</v>
      </c>
      <c r="H2807" t="s">
        <v>1417</v>
      </c>
      <c r="I2807" t="s">
        <v>2481</v>
      </c>
      <c r="J2807">
        <v>0</v>
      </c>
      <c r="K2807" t="s">
        <v>2482</v>
      </c>
      <c r="L2807" s="1">
        <v>46209.860196759262</v>
      </c>
      <c r="M2807" s="1">
        <v>46209.860300925924</v>
      </c>
      <c r="N2807">
        <v>954</v>
      </c>
      <c r="O2807" t="s">
        <v>1849</v>
      </c>
      <c r="P2807">
        <v>58</v>
      </c>
      <c r="Q2807">
        <v>5.8</v>
      </c>
      <c r="R2807" t="s">
        <v>1851</v>
      </c>
      <c r="S2807" t="s">
        <v>1851</v>
      </c>
      <c r="T2807" t="s">
        <v>1851</v>
      </c>
      <c r="U2807" t="s">
        <v>6918</v>
      </c>
      <c r="V2807" t="s">
        <v>1851</v>
      </c>
      <c r="W2807" t="s">
        <v>1851</v>
      </c>
      <c r="X2807" s="1">
        <v>46209.860300925924</v>
      </c>
    </row>
    <row r="2808" spans="1:24">
      <c r="A2808">
        <v>2631</v>
      </c>
      <c r="B2808" t="s">
        <v>1861</v>
      </c>
      <c r="C2808" t="s">
        <v>1862</v>
      </c>
      <c r="D2808">
        <v>3108008</v>
      </c>
      <c r="E2808" t="s">
        <v>1885</v>
      </c>
      <c r="F2808">
        <v>1</v>
      </c>
      <c r="G2808" t="s">
        <v>1213</v>
      </c>
      <c r="H2808" t="s">
        <v>2505</v>
      </c>
      <c r="I2808" t="s">
        <v>1887</v>
      </c>
      <c r="J2808">
        <v>1</v>
      </c>
      <c r="K2808" t="s">
        <v>1888</v>
      </c>
      <c r="L2808" s="1">
        <v>46209.860347222224</v>
      </c>
      <c r="M2808" s="1">
        <v>46209.860497685186</v>
      </c>
      <c r="N2808">
        <v>1282</v>
      </c>
      <c r="O2808" t="s">
        <v>1849</v>
      </c>
      <c r="P2808">
        <v>92</v>
      </c>
      <c r="Q2808">
        <v>9.1999999999999993</v>
      </c>
      <c r="R2808" t="s">
        <v>6919</v>
      </c>
      <c r="S2808" t="s">
        <v>1851</v>
      </c>
      <c r="T2808" t="s">
        <v>1851</v>
      </c>
      <c r="U2808" t="s">
        <v>6920</v>
      </c>
      <c r="V2808" t="s">
        <v>1851</v>
      </c>
      <c r="W2808" t="s">
        <v>1851</v>
      </c>
      <c r="X2808" s="1">
        <v>46209.860497685186</v>
      </c>
    </row>
    <row r="2809" spans="1:24">
      <c r="A2809">
        <v>2632</v>
      </c>
      <c r="B2809" t="s">
        <v>1861</v>
      </c>
      <c r="C2809" t="s">
        <v>1862</v>
      </c>
      <c r="D2809">
        <v>2303956</v>
      </c>
      <c r="E2809" t="s">
        <v>1885</v>
      </c>
      <c r="F2809">
        <v>1</v>
      </c>
      <c r="G2809" t="s">
        <v>566</v>
      </c>
      <c r="H2809" t="s">
        <v>2746</v>
      </c>
      <c r="I2809" t="s">
        <v>1887</v>
      </c>
      <c r="J2809">
        <v>1</v>
      </c>
      <c r="K2809" t="s">
        <v>1888</v>
      </c>
      <c r="L2809" s="1">
        <v>46209.858425925922</v>
      </c>
      <c r="M2809" s="1">
        <v>46209.860601851855</v>
      </c>
      <c r="N2809">
        <v>18820</v>
      </c>
      <c r="O2809" t="s">
        <v>1854</v>
      </c>
      <c r="R2809" t="s">
        <v>6921</v>
      </c>
      <c r="S2809" t="s">
        <v>1851</v>
      </c>
      <c r="T2809" t="s">
        <v>1851</v>
      </c>
      <c r="U2809" t="s">
        <v>6922</v>
      </c>
      <c r="V2809" t="s">
        <v>1854</v>
      </c>
      <c r="W2809" t="s">
        <v>1851</v>
      </c>
      <c r="X2809" s="1">
        <v>46209.860601851855</v>
      </c>
    </row>
    <row r="2810" spans="1:24">
      <c r="A2810">
        <v>2633</v>
      </c>
      <c r="B2810" t="s">
        <v>1861</v>
      </c>
      <c r="C2810" t="s">
        <v>1862</v>
      </c>
      <c r="D2810">
        <v>3108008</v>
      </c>
      <c r="E2810" t="s">
        <v>1894</v>
      </c>
      <c r="F2810">
        <v>1</v>
      </c>
      <c r="G2810" t="s">
        <v>1213</v>
      </c>
      <c r="H2810" t="s">
        <v>1213</v>
      </c>
      <c r="I2810" t="s">
        <v>2512</v>
      </c>
      <c r="J2810">
        <v>0</v>
      </c>
      <c r="K2810" t="s">
        <v>2513</v>
      </c>
      <c r="L2810" s="1">
        <v>46209.860625000001</v>
      </c>
      <c r="M2810" s="1">
        <v>46209.860729166663</v>
      </c>
      <c r="N2810">
        <v>920</v>
      </c>
      <c r="O2810" t="s">
        <v>1849</v>
      </c>
      <c r="P2810">
        <v>83</v>
      </c>
      <c r="Q2810">
        <v>8.3000000000000007</v>
      </c>
      <c r="R2810" t="s">
        <v>1851</v>
      </c>
      <c r="S2810" t="s">
        <v>1851</v>
      </c>
      <c r="T2810" t="s">
        <v>1851</v>
      </c>
      <c r="U2810" t="s">
        <v>6923</v>
      </c>
      <c r="V2810" t="s">
        <v>1851</v>
      </c>
      <c r="W2810" t="s">
        <v>1851</v>
      </c>
      <c r="X2810" s="1">
        <v>46209.860729166663</v>
      </c>
    </row>
    <row r="2811" spans="1:24">
      <c r="A2811">
        <v>2634</v>
      </c>
      <c r="B2811" t="s">
        <v>1861</v>
      </c>
      <c r="C2811" t="s">
        <v>1862</v>
      </c>
      <c r="D2811">
        <v>2303956</v>
      </c>
      <c r="E2811" t="s">
        <v>1885</v>
      </c>
      <c r="F2811">
        <v>2</v>
      </c>
      <c r="G2811" t="s">
        <v>566</v>
      </c>
      <c r="H2811" t="s">
        <v>2746</v>
      </c>
      <c r="I2811" t="s">
        <v>1887</v>
      </c>
      <c r="J2811">
        <v>1</v>
      </c>
      <c r="K2811" t="s">
        <v>1888</v>
      </c>
      <c r="L2811" s="1">
        <v>46209.860798611109</v>
      </c>
      <c r="M2811" s="1">
        <v>46209.860879629632</v>
      </c>
      <c r="N2811">
        <v>682</v>
      </c>
      <c r="O2811" t="s">
        <v>1849</v>
      </c>
      <c r="P2811">
        <v>64</v>
      </c>
      <c r="Q2811">
        <v>6.4</v>
      </c>
      <c r="R2811" t="s">
        <v>6924</v>
      </c>
      <c r="S2811" t="s">
        <v>1851</v>
      </c>
      <c r="T2811" t="s">
        <v>1851</v>
      </c>
      <c r="U2811" t="s">
        <v>6922</v>
      </c>
      <c r="V2811" t="s">
        <v>1851</v>
      </c>
      <c r="W2811" t="s">
        <v>1851</v>
      </c>
      <c r="X2811" s="1">
        <v>46209.860879629632</v>
      </c>
    </row>
    <row r="2812" spans="1:24">
      <c r="A2812">
        <v>2635</v>
      </c>
      <c r="B2812" t="s">
        <v>1861</v>
      </c>
      <c r="C2812" t="s">
        <v>1862</v>
      </c>
      <c r="D2812">
        <v>2303956</v>
      </c>
      <c r="E2812" t="s">
        <v>1894</v>
      </c>
      <c r="F2812">
        <v>1</v>
      </c>
      <c r="G2812" t="s">
        <v>566</v>
      </c>
      <c r="H2812" t="s">
        <v>566</v>
      </c>
      <c r="I2812" t="s">
        <v>2755</v>
      </c>
      <c r="J2812">
        <v>0</v>
      </c>
      <c r="K2812" t="s">
        <v>6925</v>
      </c>
      <c r="L2812" s="1">
        <v>46209.861030092594</v>
      </c>
      <c r="M2812" s="1">
        <v>46209.861076388886</v>
      </c>
      <c r="N2812">
        <v>395</v>
      </c>
      <c r="O2812" t="s">
        <v>1849</v>
      </c>
      <c r="P2812">
        <v>55</v>
      </c>
      <c r="Q2812">
        <v>5.5</v>
      </c>
      <c r="R2812" t="s">
        <v>1851</v>
      </c>
      <c r="S2812" t="s">
        <v>1851</v>
      </c>
      <c r="T2812" t="s">
        <v>1851</v>
      </c>
      <c r="U2812" t="s">
        <v>6926</v>
      </c>
      <c r="V2812" t="s">
        <v>1851</v>
      </c>
      <c r="W2812" t="s">
        <v>1851</v>
      </c>
      <c r="X2812" s="1">
        <v>46209.861076388886</v>
      </c>
    </row>
    <row r="2813" spans="1:24">
      <c r="A2813">
        <v>2636</v>
      </c>
      <c r="B2813" t="s">
        <v>1861</v>
      </c>
      <c r="C2813" t="s">
        <v>1862</v>
      </c>
      <c r="D2813">
        <v>4103404</v>
      </c>
      <c r="E2813" t="s">
        <v>1885</v>
      </c>
      <c r="F2813">
        <v>1</v>
      </c>
      <c r="G2813" t="s">
        <v>1757</v>
      </c>
      <c r="H2813" t="s">
        <v>2630</v>
      </c>
      <c r="I2813" t="s">
        <v>1887</v>
      </c>
      <c r="J2813">
        <v>1</v>
      </c>
      <c r="K2813" t="s">
        <v>1888</v>
      </c>
      <c r="L2813" s="1">
        <v>46209.860138888886</v>
      </c>
      <c r="M2813" s="1">
        <v>46209.861168981479</v>
      </c>
      <c r="N2813">
        <v>8829</v>
      </c>
      <c r="O2813" t="s">
        <v>1849</v>
      </c>
      <c r="P2813">
        <v>49</v>
      </c>
      <c r="Q2813">
        <v>4.9000000000000004</v>
      </c>
      <c r="R2813" t="s">
        <v>6927</v>
      </c>
      <c r="S2813" t="s">
        <v>1851</v>
      </c>
      <c r="T2813" t="s">
        <v>1851</v>
      </c>
      <c r="U2813" t="s">
        <v>6928</v>
      </c>
      <c r="V2813" t="s">
        <v>1851</v>
      </c>
      <c r="W2813" t="s">
        <v>1851</v>
      </c>
      <c r="X2813" s="1">
        <v>46209.861168981479</v>
      </c>
    </row>
    <row r="2814" spans="1:24">
      <c r="A2814">
        <v>2637</v>
      </c>
      <c r="B2814" t="s">
        <v>1861</v>
      </c>
      <c r="C2814" t="s">
        <v>1862</v>
      </c>
      <c r="D2814">
        <v>4103404</v>
      </c>
      <c r="E2814" t="s">
        <v>1894</v>
      </c>
      <c r="F2814">
        <v>1</v>
      </c>
      <c r="G2814" t="s">
        <v>1757</v>
      </c>
      <c r="H2814" t="s">
        <v>1757</v>
      </c>
      <c r="I2814" t="s">
        <v>2642</v>
      </c>
      <c r="J2814">
        <v>0</v>
      </c>
      <c r="K2814" t="s">
        <v>2643</v>
      </c>
      <c r="L2814" s="1">
        <v>46209.861296296294</v>
      </c>
      <c r="M2814" s="1">
        <v>46209.861446759256</v>
      </c>
      <c r="N2814">
        <v>1304</v>
      </c>
      <c r="O2814" t="s">
        <v>1849</v>
      </c>
      <c r="P2814">
        <v>56</v>
      </c>
      <c r="Q2814">
        <v>5.6</v>
      </c>
      <c r="R2814" t="s">
        <v>1851</v>
      </c>
      <c r="S2814" t="s">
        <v>1851</v>
      </c>
      <c r="T2814" t="s">
        <v>1851</v>
      </c>
      <c r="U2814" t="s">
        <v>6929</v>
      </c>
      <c r="V2814" t="s">
        <v>1851</v>
      </c>
      <c r="W2814" t="s">
        <v>1851</v>
      </c>
      <c r="X2814" s="1">
        <v>46209.861446759256</v>
      </c>
    </row>
    <row r="2815" spans="1:24">
      <c r="A2815">
        <v>2638</v>
      </c>
      <c r="B2815" t="s">
        <v>1861</v>
      </c>
      <c r="C2815" t="s">
        <v>1862</v>
      </c>
      <c r="D2815">
        <v>2304236</v>
      </c>
      <c r="E2815" t="s">
        <v>1885</v>
      </c>
      <c r="F2815">
        <v>1</v>
      </c>
      <c r="G2815" t="s">
        <v>725</v>
      </c>
      <c r="H2815" t="s">
        <v>2795</v>
      </c>
      <c r="I2815" t="s">
        <v>1887</v>
      </c>
      <c r="J2815">
        <v>1</v>
      </c>
      <c r="K2815" t="s">
        <v>1888</v>
      </c>
      <c r="L2815" s="1">
        <v>46209.861122685186</v>
      </c>
      <c r="M2815" s="1">
        <v>46209.861712962964</v>
      </c>
      <c r="N2815">
        <v>5086</v>
      </c>
      <c r="O2815" t="s">
        <v>1849</v>
      </c>
      <c r="P2815">
        <v>61</v>
      </c>
      <c r="Q2815">
        <v>6.1</v>
      </c>
      <c r="R2815" t="s">
        <v>6930</v>
      </c>
      <c r="S2815" t="s">
        <v>1851</v>
      </c>
      <c r="T2815" t="s">
        <v>1851</v>
      </c>
      <c r="U2815" t="s">
        <v>6931</v>
      </c>
      <c r="V2815" t="s">
        <v>1851</v>
      </c>
      <c r="W2815" t="s">
        <v>1851</v>
      </c>
      <c r="X2815" s="1">
        <v>46209.861712962964</v>
      </c>
    </row>
    <row r="2816" spans="1:24">
      <c r="A2816">
        <v>2639</v>
      </c>
      <c r="B2816" t="s">
        <v>1861</v>
      </c>
      <c r="C2816" t="s">
        <v>1862</v>
      </c>
      <c r="D2816">
        <v>4103453</v>
      </c>
      <c r="E2816" t="s">
        <v>1885</v>
      </c>
      <c r="F2816">
        <v>1</v>
      </c>
      <c r="G2816" t="s">
        <v>1625</v>
      </c>
      <c r="H2816" t="s">
        <v>2651</v>
      </c>
      <c r="I2816" t="s">
        <v>1887</v>
      </c>
      <c r="J2816">
        <v>1</v>
      </c>
      <c r="K2816" t="s">
        <v>1888</v>
      </c>
      <c r="L2816" s="1">
        <v>46209.861493055556</v>
      </c>
      <c r="M2816" s="1">
        <v>46209.861747685187</v>
      </c>
      <c r="N2816">
        <v>2272</v>
      </c>
      <c r="O2816" t="s">
        <v>1849</v>
      </c>
      <c r="P2816">
        <v>57</v>
      </c>
      <c r="Q2816">
        <v>5.7</v>
      </c>
      <c r="R2816" t="s">
        <v>6932</v>
      </c>
      <c r="S2816" t="s">
        <v>1851</v>
      </c>
      <c r="T2816" t="s">
        <v>1851</v>
      </c>
      <c r="U2816" t="s">
        <v>6933</v>
      </c>
      <c r="V2816" t="s">
        <v>1851</v>
      </c>
      <c r="W2816" t="s">
        <v>1851</v>
      </c>
      <c r="X2816" s="1">
        <v>46209.861747685187</v>
      </c>
    </row>
    <row r="2817" spans="1:24">
      <c r="A2817">
        <v>2640</v>
      </c>
      <c r="B2817" t="s">
        <v>1861</v>
      </c>
      <c r="C2817" t="s">
        <v>1862</v>
      </c>
      <c r="D2817">
        <v>2304236</v>
      </c>
      <c r="E2817" t="s">
        <v>1894</v>
      </c>
      <c r="F2817">
        <v>1</v>
      </c>
      <c r="G2817" t="s">
        <v>725</v>
      </c>
      <c r="H2817" t="s">
        <v>725</v>
      </c>
      <c r="I2817" t="s">
        <v>2815</v>
      </c>
      <c r="J2817">
        <v>0</v>
      </c>
      <c r="K2817" t="s">
        <v>2816</v>
      </c>
      <c r="L2817" s="1">
        <v>46209.861863425926</v>
      </c>
      <c r="M2817" s="1">
        <v>46209.861956018518</v>
      </c>
      <c r="N2817">
        <v>790</v>
      </c>
      <c r="O2817" t="s">
        <v>1849</v>
      </c>
      <c r="P2817">
        <v>60</v>
      </c>
      <c r="Q2817">
        <v>6</v>
      </c>
      <c r="R2817" t="s">
        <v>1851</v>
      </c>
      <c r="S2817" t="s">
        <v>1851</v>
      </c>
      <c r="T2817" t="s">
        <v>1851</v>
      </c>
      <c r="U2817" t="s">
        <v>6934</v>
      </c>
      <c r="V2817" t="s">
        <v>1851</v>
      </c>
      <c r="W2817" t="s">
        <v>1851</v>
      </c>
      <c r="X2817" s="1">
        <v>46209.861956018518</v>
      </c>
    </row>
    <row r="2818" spans="1:24">
      <c r="A2818">
        <v>2641</v>
      </c>
      <c r="B2818" t="s">
        <v>1861</v>
      </c>
      <c r="C2818" t="s">
        <v>1862</v>
      </c>
      <c r="D2818">
        <v>4103453</v>
      </c>
      <c r="E2818" t="s">
        <v>1894</v>
      </c>
      <c r="F2818">
        <v>1</v>
      </c>
      <c r="G2818" t="s">
        <v>1625</v>
      </c>
      <c r="H2818" t="s">
        <v>1625</v>
      </c>
      <c r="I2818" t="s">
        <v>2657</v>
      </c>
      <c r="J2818">
        <v>0</v>
      </c>
      <c r="K2818" t="s">
        <v>2658</v>
      </c>
      <c r="L2818" s="1">
        <v>46209.861898148149</v>
      </c>
      <c r="M2818" s="1">
        <v>46209.861979166664</v>
      </c>
      <c r="N2818">
        <v>630</v>
      </c>
      <c r="O2818" t="s">
        <v>1849</v>
      </c>
      <c r="P2818">
        <v>64</v>
      </c>
      <c r="Q2818">
        <v>6.4</v>
      </c>
      <c r="R2818" t="s">
        <v>1851</v>
      </c>
      <c r="S2818" t="s">
        <v>1851</v>
      </c>
      <c r="T2818" t="s">
        <v>1851</v>
      </c>
      <c r="U2818" t="s">
        <v>6935</v>
      </c>
      <c r="V2818" t="s">
        <v>1851</v>
      </c>
      <c r="W2818" t="s">
        <v>1851</v>
      </c>
      <c r="X2818" s="1">
        <v>46209.861979166664</v>
      </c>
    </row>
    <row r="2819" spans="1:24">
      <c r="A2819">
        <v>2642</v>
      </c>
      <c r="B2819" t="s">
        <v>1861</v>
      </c>
      <c r="C2819" t="s">
        <v>1862</v>
      </c>
      <c r="D2819">
        <v>2308708</v>
      </c>
      <c r="E2819" t="s">
        <v>1885</v>
      </c>
      <c r="F2819">
        <v>1</v>
      </c>
      <c r="G2819" t="s">
        <v>350</v>
      </c>
      <c r="H2819" t="s">
        <v>2825</v>
      </c>
      <c r="I2819" t="s">
        <v>1887</v>
      </c>
      <c r="J2819">
        <v>1</v>
      </c>
      <c r="K2819" t="s">
        <v>1888</v>
      </c>
      <c r="L2819" s="1">
        <v>46209.861990740741</v>
      </c>
      <c r="M2819" s="1">
        <v>46209.862361111111</v>
      </c>
      <c r="N2819">
        <v>3191</v>
      </c>
      <c r="O2819" t="s">
        <v>1849</v>
      </c>
      <c r="P2819">
        <v>60</v>
      </c>
      <c r="Q2819">
        <v>6</v>
      </c>
      <c r="R2819" t="s">
        <v>6936</v>
      </c>
      <c r="S2819" t="s">
        <v>1851</v>
      </c>
      <c r="T2819" t="s">
        <v>1851</v>
      </c>
      <c r="U2819" t="s">
        <v>6937</v>
      </c>
      <c r="V2819" t="s">
        <v>1851</v>
      </c>
      <c r="W2819" t="s">
        <v>1851</v>
      </c>
      <c r="X2819" s="1">
        <v>46209.862361111111</v>
      </c>
    </row>
    <row r="2820" spans="1:24">
      <c r="A2820">
        <v>2643</v>
      </c>
      <c r="B2820" t="s">
        <v>1861</v>
      </c>
      <c r="C2820" t="s">
        <v>1862</v>
      </c>
      <c r="D2820">
        <v>4104253</v>
      </c>
      <c r="E2820" t="s">
        <v>1885</v>
      </c>
      <c r="F2820">
        <v>1</v>
      </c>
      <c r="G2820" t="s">
        <v>1673</v>
      </c>
      <c r="H2820" t="s">
        <v>2666</v>
      </c>
      <c r="I2820" t="s">
        <v>1887</v>
      </c>
      <c r="J2820">
        <v>1</v>
      </c>
      <c r="K2820" t="s">
        <v>1888</v>
      </c>
      <c r="L2820" s="1">
        <v>46209.862025462964</v>
      </c>
      <c r="M2820" s="1">
        <v>46209.862546296295</v>
      </c>
      <c r="N2820">
        <v>4517</v>
      </c>
      <c r="O2820" t="s">
        <v>1849</v>
      </c>
      <c r="P2820">
        <v>65</v>
      </c>
      <c r="Q2820">
        <v>6.5</v>
      </c>
      <c r="R2820" t="s">
        <v>6938</v>
      </c>
      <c r="S2820" t="s">
        <v>1851</v>
      </c>
      <c r="T2820" t="s">
        <v>1851</v>
      </c>
      <c r="U2820" t="s">
        <v>6939</v>
      </c>
      <c r="V2820" t="s">
        <v>1851</v>
      </c>
      <c r="W2820" t="s">
        <v>1851</v>
      </c>
      <c r="X2820" s="1">
        <v>46209.862546296295</v>
      </c>
    </row>
    <row r="2821" spans="1:24">
      <c r="A2821">
        <v>2644</v>
      </c>
      <c r="B2821" t="s">
        <v>1861</v>
      </c>
      <c r="C2821" t="s">
        <v>1862</v>
      </c>
      <c r="D2821">
        <v>2308708</v>
      </c>
      <c r="E2821" t="s">
        <v>1894</v>
      </c>
      <c r="F2821">
        <v>1</v>
      </c>
      <c r="G2821" t="s">
        <v>350</v>
      </c>
      <c r="H2821" t="s">
        <v>350</v>
      </c>
      <c r="I2821" t="s">
        <v>2834</v>
      </c>
      <c r="J2821">
        <v>0</v>
      </c>
      <c r="K2821" t="s">
        <v>2835</v>
      </c>
      <c r="L2821" s="1">
        <v>46209.862488425926</v>
      </c>
      <c r="M2821" s="1">
        <v>46209.862604166665</v>
      </c>
      <c r="N2821">
        <v>999</v>
      </c>
      <c r="O2821" t="s">
        <v>1849</v>
      </c>
      <c r="P2821">
        <v>66</v>
      </c>
      <c r="Q2821">
        <v>6.6</v>
      </c>
      <c r="R2821" t="s">
        <v>1851</v>
      </c>
      <c r="S2821" t="s">
        <v>1851</v>
      </c>
      <c r="T2821" t="s">
        <v>1851</v>
      </c>
      <c r="U2821" t="s">
        <v>6940</v>
      </c>
      <c r="V2821" t="s">
        <v>1851</v>
      </c>
      <c r="W2821" t="s">
        <v>1851</v>
      </c>
      <c r="X2821" s="1">
        <v>46209.862604166665</v>
      </c>
    </row>
    <row r="2822" spans="1:24">
      <c r="A2822">
        <v>2645</v>
      </c>
      <c r="B2822" t="s">
        <v>1861</v>
      </c>
      <c r="C2822" t="s">
        <v>1862</v>
      </c>
      <c r="D2822">
        <v>4104253</v>
      </c>
      <c r="E2822" t="s">
        <v>1894</v>
      </c>
      <c r="F2822">
        <v>1</v>
      </c>
      <c r="G2822" t="s">
        <v>1673</v>
      </c>
      <c r="H2822" t="s">
        <v>1673</v>
      </c>
      <c r="I2822" t="s">
        <v>2675</v>
      </c>
      <c r="J2822">
        <v>0</v>
      </c>
      <c r="K2822" t="s">
        <v>2676</v>
      </c>
      <c r="L2822" s="1">
        <v>46209.862685185188</v>
      </c>
      <c r="M2822" s="1">
        <v>46209.862824074073</v>
      </c>
      <c r="N2822">
        <v>1215</v>
      </c>
      <c r="O2822" t="s">
        <v>1849</v>
      </c>
      <c r="P2822">
        <v>67</v>
      </c>
      <c r="Q2822">
        <v>6.7</v>
      </c>
      <c r="R2822" t="s">
        <v>1851</v>
      </c>
      <c r="S2822" t="s">
        <v>1851</v>
      </c>
      <c r="T2822" t="s">
        <v>1851</v>
      </c>
      <c r="U2822" t="s">
        <v>6941</v>
      </c>
      <c r="V2822" t="s">
        <v>1851</v>
      </c>
      <c r="W2822" t="s">
        <v>1851</v>
      </c>
      <c r="X2822" s="1">
        <v>46209.862824074073</v>
      </c>
    </row>
    <row r="2823" spans="1:24">
      <c r="A2823">
        <v>2646</v>
      </c>
      <c r="B2823" t="s">
        <v>1861</v>
      </c>
      <c r="C2823" t="s">
        <v>1862</v>
      </c>
      <c r="D2823">
        <v>3108701</v>
      </c>
      <c r="E2823" t="s">
        <v>1885</v>
      </c>
      <c r="F2823">
        <v>1</v>
      </c>
      <c r="G2823" t="s">
        <v>1272</v>
      </c>
      <c r="H2823" t="s">
        <v>2523</v>
      </c>
      <c r="I2823" t="s">
        <v>1887</v>
      </c>
      <c r="J2823">
        <v>1</v>
      </c>
      <c r="K2823" t="s">
        <v>1888</v>
      </c>
      <c r="L2823" s="1">
        <v>46209.86078703704</v>
      </c>
      <c r="M2823" s="1">
        <v>46209.862974537034</v>
      </c>
      <c r="N2823">
        <v>18877</v>
      </c>
      <c r="O2823" t="s">
        <v>1854</v>
      </c>
      <c r="R2823" t="s">
        <v>6942</v>
      </c>
      <c r="S2823" t="s">
        <v>1851</v>
      </c>
      <c r="T2823" t="s">
        <v>1851</v>
      </c>
      <c r="U2823" t="s">
        <v>6943</v>
      </c>
      <c r="V2823" t="s">
        <v>1854</v>
      </c>
      <c r="W2823" t="s">
        <v>1851</v>
      </c>
      <c r="X2823" s="1">
        <v>46209.862974537034</v>
      </c>
    </row>
    <row r="2824" spans="1:24">
      <c r="A2824">
        <v>2647</v>
      </c>
      <c r="B2824" t="s">
        <v>1861</v>
      </c>
      <c r="C2824" t="s">
        <v>1862</v>
      </c>
      <c r="D2824">
        <v>3108701</v>
      </c>
      <c r="E2824" t="s">
        <v>1885</v>
      </c>
      <c r="F2824">
        <v>2</v>
      </c>
      <c r="G2824" t="s">
        <v>1272</v>
      </c>
      <c r="H2824" t="s">
        <v>2523</v>
      </c>
      <c r="I2824" t="s">
        <v>1887</v>
      </c>
      <c r="J2824">
        <v>1</v>
      </c>
      <c r="K2824" t="s">
        <v>1888</v>
      </c>
      <c r="L2824" s="1">
        <v>46209.863194444442</v>
      </c>
      <c r="M2824" s="1">
        <v>46209.863287037035</v>
      </c>
      <c r="N2824">
        <v>852</v>
      </c>
      <c r="O2824" t="s">
        <v>1849</v>
      </c>
      <c r="P2824">
        <v>92</v>
      </c>
      <c r="Q2824">
        <v>9.1999999999999993</v>
      </c>
      <c r="R2824" t="s">
        <v>6944</v>
      </c>
      <c r="S2824" t="s">
        <v>1851</v>
      </c>
      <c r="T2824" t="s">
        <v>1851</v>
      </c>
      <c r="U2824" t="s">
        <v>6943</v>
      </c>
      <c r="V2824" t="s">
        <v>1851</v>
      </c>
      <c r="W2824" t="s">
        <v>1851</v>
      </c>
      <c r="X2824" s="1">
        <v>46209.863287037035</v>
      </c>
    </row>
    <row r="2825" spans="1:24">
      <c r="A2825">
        <v>2648</v>
      </c>
      <c r="B2825" t="s">
        <v>1861</v>
      </c>
      <c r="C2825" t="s">
        <v>1862</v>
      </c>
      <c r="D2825">
        <v>4104303</v>
      </c>
      <c r="E2825" t="s">
        <v>1885</v>
      </c>
      <c r="F2825">
        <v>1</v>
      </c>
      <c r="G2825" t="s">
        <v>1585</v>
      </c>
      <c r="H2825" t="s">
        <v>2681</v>
      </c>
      <c r="I2825" t="s">
        <v>1887</v>
      </c>
      <c r="J2825">
        <v>1</v>
      </c>
      <c r="K2825" t="s">
        <v>1888</v>
      </c>
      <c r="L2825" s="1">
        <v>46209.862870370373</v>
      </c>
      <c r="M2825" s="1">
        <v>46209.863287037035</v>
      </c>
      <c r="N2825">
        <v>3673</v>
      </c>
      <c r="O2825" t="s">
        <v>1849</v>
      </c>
      <c r="P2825">
        <v>79</v>
      </c>
      <c r="Q2825">
        <v>7.9</v>
      </c>
      <c r="R2825" t="s">
        <v>6945</v>
      </c>
      <c r="S2825" t="s">
        <v>1851</v>
      </c>
      <c r="T2825" t="s">
        <v>1851</v>
      </c>
      <c r="U2825" t="s">
        <v>6946</v>
      </c>
      <c r="V2825" t="s">
        <v>1851</v>
      </c>
      <c r="W2825" t="s">
        <v>1851</v>
      </c>
      <c r="X2825" s="1">
        <v>46209.863287037035</v>
      </c>
    </row>
    <row r="2826" spans="1:24">
      <c r="A2826">
        <v>2649</v>
      </c>
      <c r="B2826" t="s">
        <v>1861</v>
      </c>
      <c r="C2826" t="s">
        <v>1862</v>
      </c>
      <c r="D2826">
        <v>4104303</v>
      </c>
      <c r="E2826" t="s">
        <v>1894</v>
      </c>
      <c r="F2826">
        <v>1</v>
      </c>
      <c r="G2826" t="s">
        <v>1585</v>
      </c>
      <c r="H2826" t="s">
        <v>1585</v>
      </c>
      <c r="I2826" t="s">
        <v>2684</v>
      </c>
      <c r="J2826">
        <v>0</v>
      </c>
      <c r="K2826" t="s">
        <v>2685</v>
      </c>
      <c r="L2826" s="1">
        <v>46209.86341435185</v>
      </c>
      <c r="M2826" s="1">
        <v>46209.863541666666</v>
      </c>
      <c r="N2826">
        <v>1090</v>
      </c>
      <c r="O2826" t="s">
        <v>1849</v>
      </c>
      <c r="P2826">
        <v>77</v>
      </c>
      <c r="Q2826">
        <v>7.7</v>
      </c>
      <c r="R2826" t="s">
        <v>1851</v>
      </c>
      <c r="S2826" t="s">
        <v>1851</v>
      </c>
      <c r="T2826" t="s">
        <v>1851</v>
      </c>
      <c r="U2826" t="s">
        <v>6947</v>
      </c>
      <c r="V2826" t="s">
        <v>1851</v>
      </c>
      <c r="W2826" t="s">
        <v>1851</v>
      </c>
      <c r="X2826" s="1">
        <v>46209.863541666666</v>
      </c>
    </row>
    <row r="2827" spans="1:24">
      <c r="A2827">
        <v>2650</v>
      </c>
      <c r="B2827" t="s">
        <v>1861</v>
      </c>
      <c r="C2827" t="s">
        <v>1862</v>
      </c>
      <c r="D2827">
        <v>3108701</v>
      </c>
      <c r="E2827" t="s">
        <v>1894</v>
      </c>
      <c r="F2827">
        <v>1</v>
      </c>
      <c r="G2827" t="s">
        <v>1272</v>
      </c>
      <c r="H2827" t="s">
        <v>2528</v>
      </c>
      <c r="I2827" t="s">
        <v>2529</v>
      </c>
      <c r="J2827">
        <v>1</v>
      </c>
      <c r="K2827" t="s">
        <v>2530</v>
      </c>
      <c r="L2827" s="1">
        <v>46209.863437499997</v>
      </c>
      <c r="M2827" s="1">
        <v>46209.863564814812</v>
      </c>
      <c r="N2827">
        <v>1080</v>
      </c>
      <c r="O2827" t="s">
        <v>1849</v>
      </c>
      <c r="P2827">
        <v>77</v>
      </c>
      <c r="Q2827">
        <v>7.7</v>
      </c>
      <c r="R2827" t="s">
        <v>1851</v>
      </c>
      <c r="S2827" t="s">
        <v>1851</v>
      </c>
      <c r="T2827" t="s">
        <v>1851</v>
      </c>
      <c r="U2827" t="s">
        <v>6948</v>
      </c>
      <c r="V2827" t="s">
        <v>1851</v>
      </c>
      <c r="W2827" t="s">
        <v>1851</v>
      </c>
      <c r="X2827" s="1">
        <v>46209.863564814812</v>
      </c>
    </row>
    <row r="2828" spans="1:24">
      <c r="A2828">
        <v>2651</v>
      </c>
      <c r="B2828" t="s">
        <v>1861</v>
      </c>
      <c r="C2828" t="s">
        <v>1862</v>
      </c>
      <c r="D2828">
        <v>4107546</v>
      </c>
      <c r="E2828" t="s">
        <v>1885</v>
      </c>
      <c r="F2828">
        <v>1</v>
      </c>
      <c r="G2828" t="s">
        <v>1530</v>
      </c>
      <c r="H2828" t="s">
        <v>2700</v>
      </c>
      <c r="I2828" t="s">
        <v>1887</v>
      </c>
      <c r="J2828">
        <v>1</v>
      </c>
      <c r="K2828" t="s">
        <v>1888</v>
      </c>
      <c r="L2828" s="1">
        <v>46209.863587962966</v>
      </c>
      <c r="M2828" s="1">
        <v>46209.863981481481</v>
      </c>
      <c r="N2828">
        <v>3379</v>
      </c>
      <c r="O2828" t="s">
        <v>1849</v>
      </c>
      <c r="P2828">
        <v>69</v>
      </c>
      <c r="Q2828">
        <v>6.9</v>
      </c>
      <c r="R2828" t="s">
        <v>6949</v>
      </c>
      <c r="S2828" t="s">
        <v>1851</v>
      </c>
      <c r="T2828" t="s">
        <v>1851</v>
      </c>
      <c r="U2828" t="s">
        <v>6950</v>
      </c>
      <c r="V2828" t="s">
        <v>1851</v>
      </c>
      <c r="W2828" t="s">
        <v>1851</v>
      </c>
      <c r="X2828" s="1">
        <v>46209.863981481481</v>
      </c>
    </row>
    <row r="2829" spans="1:24">
      <c r="A2829">
        <v>2652</v>
      </c>
      <c r="B2829" t="s">
        <v>1861</v>
      </c>
      <c r="C2829" t="s">
        <v>1862</v>
      </c>
      <c r="D2829">
        <v>4107546</v>
      </c>
      <c r="E2829" t="s">
        <v>1894</v>
      </c>
      <c r="F2829">
        <v>1</v>
      </c>
      <c r="G2829" t="s">
        <v>1530</v>
      </c>
      <c r="H2829" t="s">
        <v>2710</v>
      </c>
      <c r="I2829" t="s">
        <v>2711</v>
      </c>
      <c r="J2829">
        <v>1</v>
      </c>
      <c r="K2829" t="s">
        <v>2712</v>
      </c>
      <c r="L2829" s="1">
        <v>46209.864108796297</v>
      </c>
      <c r="M2829" s="1">
        <v>46209.864247685182</v>
      </c>
      <c r="N2829">
        <v>1159</v>
      </c>
      <c r="O2829" t="s">
        <v>1849</v>
      </c>
      <c r="P2829">
        <v>70</v>
      </c>
      <c r="Q2829">
        <v>7</v>
      </c>
      <c r="R2829" t="s">
        <v>1851</v>
      </c>
      <c r="S2829" t="s">
        <v>1851</v>
      </c>
      <c r="T2829" t="s">
        <v>1851</v>
      </c>
      <c r="U2829" t="s">
        <v>6951</v>
      </c>
      <c r="V2829" t="s">
        <v>1851</v>
      </c>
      <c r="W2829" t="s">
        <v>1851</v>
      </c>
      <c r="X2829" s="1">
        <v>46209.864247685182</v>
      </c>
    </row>
    <row r="2830" spans="1:24">
      <c r="A2830">
        <v>2653</v>
      </c>
      <c r="B2830" t="s">
        <v>1861</v>
      </c>
      <c r="C2830" t="s">
        <v>1862</v>
      </c>
      <c r="D2830">
        <v>4108007</v>
      </c>
      <c r="E2830" t="s">
        <v>1885</v>
      </c>
      <c r="F2830">
        <v>1</v>
      </c>
      <c r="G2830" t="s">
        <v>1610</v>
      </c>
      <c r="H2830" t="s">
        <v>2717</v>
      </c>
      <c r="I2830" t="s">
        <v>1887</v>
      </c>
      <c r="J2830">
        <v>1</v>
      </c>
      <c r="K2830" t="s">
        <v>1888</v>
      </c>
      <c r="L2830" s="1">
        <v>46209.864293981482</v>
      </c>
      <c r="M2830" s="1">
        <v>46209.864490740743</v>
      </c>
      <c r="N2830">
        <v>1773</v>
      </c>
      <c r="O2830" t="s">
        <v>1849</v>
      </c>
      <c r="P2830">
        <v>71</v>
      </c>
      <c r="Q2830">
        <v>7.1</v>
      </c>
      <c r="R2830" t="s">
        <v>6952</v>
      </c>
      <c r="S2830" t="s">
        <v>1851</v>
      </c>
      <c r="T2830" t="s">
        <v>1851</v>
      </c>
      <c r="U2830" t="s">
        <v>6953</v>
      </c>
      <c r="V2830" t="s">
        <v>1851</v>
      </c>
      <c r="W2830" t="s">
        <v>1851</v>
      </c>
      <c r="X2830" s="1">
        <v>46209.864490740743</v>
      </c>
    </row>
    <row r="2831" spans="1:24">
      <c r="A2831">
        <v>2654</v>
      </c>
      <c r="B2831" t="s">
        <v>1861</v>
      </c>
      <c r="C2831" t="s">
        <v>1862</v>
      </c>
      <c r="D2831">
        <v>3109600</v>
      </c>
      <c r="E2831" t="s">
        <v>1885</v>
      </c>
      <c r="F2831">
        <v>1</v>
      </c>
      <c r="G2831" t="s">
        <v>1183</v>
      </c>
      <c r="H2831" t="s">
        <v>2542</v>
      </c>
      <c r="I2831" t="s">
        <v>1887</v>
      </c>
      <c r="J2831">
        <v>1</v>
      </c>
      <c r="K2831" t="s">
        <v>1888</v>
      </c>
      <c r="L2831" s="1">
        <v>46209.863611111112</v>
      </c>
      <c r="M2831" s="1">
        <v>46209.864571759259</v>
      </c>
      <c r="N2831">
        <v>8324</v>
      </c>
      <c r="O2831" t="s">
        <v>1849</v>
      </c>
      <c r="P2831">
        <v>63</v>
      </c>
      <c r="Q2831">
        <v>6.3</v>
      </c>
      <c r="R2831" t="s">
        <v>6954</v>
      </c>
      <c r="S2831" t="s">
        <v>1851</v>
      </c>
      <c r="T2831" t="s">
        <v>1851</v>
      </c>
      <c r="U2831" t="s">
        <v>6955</v>
      </c>
      <c r="V2831" t="s">
        <v>1851</v>
      </c>
      <c r="W2831" t="s">
        <v>1851</v>
      </c>
      <c r="X2831" s="1">
        <v>46209.864571759259</v>
      </c>
    </row>
    <row r="2832" spans="1:24">
      <c r="A2832">
        <v>2655</v>
      </c>
      <c r="B2832" t="s">
        <v>1861</v>
      </c>
      <c r="C2832" t="s">
        <v>1862</v>
      </c>
      <c r="D2832">
        <v>4108007</v>
      </c>
      <c r="E2832" t="s">
        <v>1894</v>
      </c>
      <c r="F2832">
        <v>1</v>
      </c>
      <c r="G2832" t="s">
        <v>1610</v>
      </c>
      <c r="H2832" t="s">
        <v>1610</v>
      </c>
      <c r="I2832" t="s">
        <v>2720</v>
      </c>
      <c r="J2832">
        <v>0</v>
      </c>
      <c r="K2832" t="s">
        <v>2721</v>
      </c>
      <c r="L2832" s="1">
        <v>46209.864641203705</v>
      </c>
      <c r="M2832" s="1">
        <v>46209.864722222221</v>
      </c>
      <c r="N2832">
        <v>625</v>
      </c>
      <c r="O2832" t="s">
        <v>1849</v>
      </c>
      <c r="P2832">
        <v>75</v>
      </c>
      <c r="Q2832">
        <v>7.5</v>
      </c>
      <c r="R2832" t="s">
        <v>1851</v>
      </c>
      <c r="S2832" t="s">
        <v>1851</v>
      </c>
      <c r="T2832" t="s">
        <v>1851</v>
      </c>
      <c r="U2832" t="s">
        <v>6956</v>
      </c>
      <c r="V2832" t="s">
        <v>1851</v>
      </c>
      <c r="W2832" t="s">
        <v>1851</v>
      </c>
      <c r="X2832" s="1">
        <v>46209.864722222221</v>
      </c>
    </row>
    <row r="2833" spans="1:24">
      <c r="A2833">
        <v>2656</v>
      </c>
      <c r="B2833" t="s">
        <v>1861</v>
      </c>
      <c r="C2833" t="s">
        <v>1862</v>
      </c>
      <c r="D2833">
        <v>2310308</v>
      </c>
      <c r="E2833" t="s">
        <v>1885</v>
      </c>
      <c r="F2833">
        <v>1</v>
      </c>
      <c r="G2833" t="s">
        <v>451</v>
      </c>
      <c r="H2833" t="s">
        <v>2840</v>
      </c>
      <c r="I2833" t="s">
        <v>1887</v>
      </c>
      <c r="J2833">
        <v>1</v>
      </c>
      <c r="K2833" t="s">
        <v>1888</v>
      </c>
      <c r="L2833" s="1">
        <v>46209.862650462965</v>
      </c>
      <c r="M2833" s="1">
        <v>46209.864803240744</v>
      </c>
      <c r="N2833">
        <v>18534</v>
      </c>
      <c r="O2833" t="s">
        <v>1849</v>
      </c>
      <c r="P2833">
        <v>60</v>
      </c>
      <c r="Q2833">
        <v>6</v>
      </c>
      <c r="R2833" t="s">
        <v>6957</v>
      </c>
      <c r="S2833" t="s">
        <v>1851</v>
      </c>
      <c r="T2833" t="s">
        <v>1851</v>
      </c>
      <c r="U2833" t="s">
        <v>6958</v>
      </c>
      <c r="V2833" t="s">
        <v>1851</v>
      </c>
      <c r="W2833" t="s">
        <v>1851</v>
      </c>
      <c r="X2833" s="1">
        <v>46209.864803240744</v>
      </c>
    </row>
    <row r="2834" spans="1:24">
      <c r="A2834">
        <v>2657</v>
      </c>
      <c r="B2834" t="s">
        <v>1861</v>
      </c>
      <c r="C2834" t="s">
        <v>1862</v>
      </c>
      <c r="D2834">
        <v>3109600</v>
      </c>
      <c r="E2834" t="s">
        <v>1894</v>
      </c>
      <c r="F2834">
        <v>1</v>
      </c>
      <c r="G2834" t="s">
        <v>1183</v>
      </c>
      <c r="H2834" t="s">
        <v>1183</v>
      </c>
      <c r="I2834" t="s">
        <v>2551</v>
      </c>
      <c r="J2834">
        <v>0</v>
      </c>
      <c r="K2834" t="s">
        <v>2552</v>
      </c>
      <c r="L2834" s="1">
        <v>46209.864710648151</v>
      </c>
      <c r="M2834" s="1">
        <v>46209.864884259259</v>
      </c>
      <c r="N2834">
        <v>1548</v>
      </c>
      <c r="O2834" t="s">
        <v>1849</v>
      </c>
      <c r="P2834">
        <v>74</v>
      </c>
      <c r="Q2834">
        <v>7.4</v>
      </c>
      <c r="R2834" t="s">
        <v>1851</v>
      </c>
      <c r="S2834" t="s">
        <v>1851</v>
      </c>
      <c r="T2834" t="s">
        <v>1851</v>
      </c>
      <c r="U2834" t="s">
        <v>6959</v>
      </c>
      <c r="V2834" t="s">
        <v>1851</v>
      </c>
      <c r="W2834" t="s">
        <v>1851</v>
      </c>
      <c r="X2834" s="1">
        <v>46209.864884259259</v>
      </c>
    </row>
    <row r="2835" spans="1:24">
      <c r="A2835">
        <v>2658</v>
      </c>
      <c r="B2835" t="s">
        <v>1861</v>
      </c>
      <c r="C2835" t="s">
        <v>1862</v>
      </c>
      <c r="D2835">
        <v>2310308</v>
      </c>
      <c r="E2835" t="s">
        <v>1894</v>
      </c>
      <c r="F2835">
        <v>1</v>
      </c>
      <c r="G2835" t="s">
        <v>451</v>
      </c>
      <c r="H2835" t="s">
        <v>451</v>
      </c>
      <c r="I2835" t="s">
        <v>2849</v>
      </c>
      <c r="J2835">
        <v>0</v>
      </c>
      <c r="K2835" t="s">
        <v>450</v>
      </c>
      <c r="L2835" s="1">
        <v>46209.864930555559</v>
      </c>
      <c r="M2835" s="1">
        <v>46209.865057870367</v>
      </c>
      <c r="N2835">
        <v>1148</v>
      </c>
      <c r="O2835" t="s">
        <v>1849</v>
      </c>
      <c r="P2835">
        <v>67</v>
      </c>
      <c r="Q2835">
        <v>6.7</v>
      </c>
      <c r="R2835" t="s">
        <v>1851</v>
      </c>
      <c r="S2835" t="s">
        <v>1851</v>
      </c>
      <c r="T2835" t="s">
        <v>1851</v>
      </c>
      <c r="U2835" t="s">
        <v>6960</v>
      </c>
      <c r="V2835" t="s">
        <v>1851</v>
      </c>
      <c r="W2835" t="s">
        <v>1851</v>
      </c>
      <c r="X2835" s="1">
        <v>46209.865057870367</v>
      </c>
    </row>
    <row r="2836" spans="1:24">
      <c r="A2836">
        <v>2659</v>
      </c>
      <c r="B2836" t="s">
        <v>1861</v>
      </c>
      <c r="C2836" t="s">
        <v>1862</v>
      </c>
      <c r="D2836">
        <v>4108106</v>
      </c>
      <c r="E2836" t="s">
        <v>1885</v>
      </c>
      <c r="F2836">
        <v>1</v>
      </c>
      <c r="G2836" t="s">
        <v>1787</v>
      </c>
      <c r="H2836" t="s">
        <v>2726</v>
      </c>
      <c r="I2836" t="s">
        <v>1887</v>
      </c>
      <c r="J2836">
        <v>1</v>
      </c>
      <c r="K2836" t="s">
        <v>1888</v>
      </c>
      <c r="L2836" s="1">
        <v>46209.864756944444</v>
      </c>
      <c r="M2836" s="1">
        <v>46209.865069444444</v>
      </c>
      <c r="N2836">
        <v>2638</v>
      </c>
      <c r="O2836" t="s">
        <v>1849</v>
      </c>
      <c r="P2836">
        <v>56</v>
      </c>
      <c r="Q2836">
        <v>5.6</v>
      </c>
      <c r="R2836" t="s">
        <v>6961</v>
      </c>
      <c r="S2836" t="s">
        <v>1851</v>
      </c>
      <c r="T2836" t="s">
        <v>1851</v>
      </c>
      <c r="U2836" t="s">
        <v>6962</v>
      </c>
      <c r="V2836" t="s">
        <v>1851</v>
      </c>
      <c r="W2836" t="s">
        <v>1851</v>
      </c>
      <c r="X2836" s="1">
        <v>46209.865069444444</v>
      </c>
    </row>
    <row r="2837" spans="1:24">
      <c r="A2837">
        <v>2660</v>
      </c>
      <c r="B2837" t="s">
        <v>1861</v>
      </c>
      <c r="C2837" t="s">
        <v>1862</v>
      </c>
      <c r="D2837">
        <v>3109808</v>
      </c>
      <c r="E2837" t="s">
        <v>1885</v>
      </c>
      <c r="F2837">
        <v>1</v>
      </c>
      <c r="G2837" t="s">
        <v>1242</v>
      </c>
      <c r="H2837" t="s">
        <v>2562</v>
      </c>
      <c r="I2837" t="s">
        <v>1887</v>
      </c>
      <c r="J2837">
        <v>1</v>
      </c>
      <c r="K2837" t="s">
        <v>1888</v>
      </c>
      <c r="L2837" s="1">
        <v>46209.864930555559</v>
      </c>
      <c r="M2837" s="1">
        <v>46209.865219907406</v>
      </c>
      <c r="N2837">
        <v>2447</v>
      </c>
      <c r="O2837" t="s">
        <v>1849</v>
      </c>
      <c r="P2837">
        <v>56</v>
      </c>
      <c r="Q2837">
        <v>5.6</v>
      </c>
      <c r="R2837" t="s">
        <v>6963</v>
      </c>
      <c r="S2837" t="s">
        <v>1851</v>
      </c>
      <c r="T2837" t="s">
        <v>1851</v>
      </c>
      <c r="U2837" t="s">
        <v>6964</v>
      </c>
      <c r="V2837" t="s">
        <v>1851</v>
      </c>
      <c r="W2837" t="s">
        <v>1851</v>
      </c>
      <c r="X2837" s="1">
        <v>46209.865219907406</v>
      </c>
    </row>
    <row r="2838" spans="1:24">
      <c r="A2838">
        <v>2661</v>
      </c>
      <c r="B2838" t="s">
        <v>1861</v>
      </c>
      <c r="C2838" t="s">
        <v>1862</v>
      </c>
      <c r="D2838">
        <v>4108106</v>
      </c>
      <c r="E2838" t="s">
        <v>1894</v>
      </c>
      <c r="F2838">
        <v>1</v>
      </c>
      <c r="G2838" t="s">
        <v>1787</v>
      </c>
      <c r="H2838" t="s">
        <v>1787</v>
      </c>
      <c r="I2838" t="s">
        <v>2732</v>
      </c>
      <c r="J2838">
        <v>0</v>
      </c>
      <c r="K2838" t="s">
        <v>2733</v>
      </c>
      <c r="L2838" s="1">
        <v>46209.865208333336</v>
      </c>
      <c r="M2838" s="1">
        <v>46209.865335648145</v>
      </c>
      <c r="N2838">
        <v>1142</v>
      </c>
      <c r="O2838" t="s">
        <v>1849</v>
      </c>
      <c r="P2838">
        <v>55</v>
      </c>
      <c r="Q2838">
        <v>5.5</v>
      </c>
      <c r="R2838" t="s">
        <v>1851</v>
      </c>
      <c r="S2838" t="s">
        <v>1851</v>
      </c>
      <c r="T2838" t="s">
        <v>1851</v>
      </c>
      <c r="U2838" t="s">
        <v>6965</v>
      </c>
      <c r="V2838" t="s">
        <v>1851</v>
      </c>
      <c r="W2838" t="s">
        <v>1851</v>
      </c>
      <c r="X2838" s="1">
        <v>46209.865335648145</v>
      </c>
    </row>
    <row r="2839" spans="1:24">
      <c r="A2839">
        <v>2662</v>
      </c>
      <c r="B2839" t="s">
        <v>1861</v>
      </c>
      <c r="C2839" t="s">
        <v>1862</v>
      </c>
      <c r="D2839">
        <v>3109808</v>
      </c>
      <c r="E2839" t="s">
        <v>1894</v>
      </c>
      <c r="F2839">
        <v>1</v>
      </c>
      <c r="G2839" t="s">
        <v>1242</v>
      </c>
      <c r="H2839" t="s">
        <v>2568</v>
      </c>
      <c r="I2839" t="s">
        <v>2569</v>
      </c>
      <c r="J2839">
        <v>1</v>
      </c>
      <c r="K2839" t="s">
        <v>2570</v>
      </c>
      <c r="L2839" s="1">
        <v>46209.865347222221</v>
      </c>
      <c r="M2839" s="1">
        <v>46209.865474537037</v>
      </c>
      <c r="N2839">
        <v>1102</v>
      </c>
      <c r="O2839" t="s">
        <v>1849</v>
      </c>
      <c r="P2839">
        <v>60</v>
      </c>
      <c r="Q2839">
        <v>6</v>
      </c>
      <c r="R2839" t="s">
        <v>1851</v>
      </c>
      <c r="S2839" t="s">
        <v>1851</v>
      </c>
      <c r="T2839" t="s">
        <v>1851</v>
      </c>
      <c r="U2839" t="s">
        <v>6966</v>
      </c>
      <c r="V2839" t="s">
        <v>1851</v>
      </c>
      <c r="W2839" t="s">
        <v>1851</v>
      </c>
      <c r="X2839" s="1">
        <v>46209.865474537037</v>
      </c>
    </row>
    <row r="2840" spans="1:24">
      <c r="A2840">
        <v>2663</v>
      </c>
      <c r="B2840" t="s">
        <v>1861</v>
      </c>
      <c r="C2840" t="s">
        <v>1862</v>
      </c>
      <c r="D2840">
        <v>2310407</v>
      </c>
      <c r="E2840" t="s">
        <v>1885</v>
      </c>
      <c r="F2840">
        <v>1</v>
      </c>
      <c r="G2840" t="s">
        <v>695</v>
      </c>
      <c r="H2840" t="s">
        <v>2857</v>
      </c>
      <c r="I2840" t="s">
        <v>1887</v>
      </c>
      <c r="J2840">
        <v>1</v>
      </c>
      <c r="K2840" t="s">
        <v>1888</v>
      </c>
      <c r="L2840" s="1">
        <v>46209.865104166667</v>
      </c>
      <c r="M2840" s="1">
        <v>46209.865497685183</v>
      </c>
      <c r="N2840">
        <v>3423</v>
      </c>
      <c r="O2840" t="s">
        <v>1849</v>
      </c>
      <c r="P2840">
        <v>63</v>
      </c>
      <c r="Q2840">
        <v>6.3</v>
      </c>
      <c r="R2840" t="s">
        <v>6967</v>
      </c>
      <c r="S2840" t="s">
        <v>1851</v>
      </c>
      <c r="T2840" t="s">
        <v>1851</v>
      </c>
      <c r="U2840" t="s">
        <v>6968</v>
      </c>
      <c r="V2840" t="s">
        <v>1851</v>
      </c>
      <c r="W2840" t="s">
        <v>1851</v>
      </c>
      <c r="X2840" s="1">
        <v>46209.865497685183</v>
      </c>
    </row>
    <row r="2841" spans="1:24">
      <c r="A2841">
        <v>2664</v>
      </c>
      <c r="B2841" t="s">
        <v>1861</v>
      </c>
      <c r="C2841" t="s">
        <v>1862</v>
      </c>
      <c r="D2841">
        <v>2310407</v>
      </c>
      <c r="E2841" t="s">
        <v>1894</v>
      </c>
      <c r="F2841">
        <v>1</v>
      </c>
      <c r="G2841" t="s">
        <v>695</v>
      </c>
      <c r="H2841" t="s">
        <v>695</v>
      </c>
      <c r="I2841" t="s">
        <v>2866</v>
      </c>
      <c r="J2841">
        <v>0</v>
      </c>
      <c r="K2841" t="s">
        <v>2867</v>
      </c>
      <c r="L2841" s="1">
        <v>46209.865648148145</v>
      </c>
      <c r="M2841" s="1">
        <v>46209.865763888891</v>
      </c>
      <c r="N2841">
        <v>1023</v>
      </c>
      <c r="O2841" t="s">
        <v>1849</v>
      </c>
      <c r="P2841">
        <v>66</v>
      </c>
      <c r="Q2841">
        <v>6.6</v>
      </c>
      <c r="R2841" t="s">
        <v>1851</v>
      </c>
      <c r="S2841" t="s">
        <v>1851</v>
      </c>
      <c r="T2841" t="s">
        <v>1851</v>
      </c>
      <c r="U2841" t="s">
        <v>6969</v>
      </c>
      <c r="V2841" t="s">
        <v>1851</v>
      </c>
      <c r="W2841" t="s">
        <v>1851</v>
      </c>
      <c r="X2841" s="1">
        <v>46209.865763888891</v>
      </c>
    </row>
    <row r="2842" spans="1:24">
      <c r="A2842">
        <v>2665</v>
      </c>
      <c r="B2842" t="s">
        <v>1861</v>
      </c>
      <c r="C2842" t="s">
        <v>1862</v>
      </c>
      <c r="D2842">
        <v>2312106</v>
      </c>
      <c r="E2842" t="s">
        <v>1885</v>
      </c>
      <c r="F2842">
        <v>1</v>
      </c>
      <c r="G2842" t="s">
        <v>660</v>
      </c>
      <c r="H2842" t="s">
        <v>2869</v>
      </c>
      <c r="I2842" t="s">
        <v>1887</v>
      </c>
      <c r="J2842">
        <v>1</v>
      </c>
      <c r="K2842" t="s">
        <v>1888</v>
      </c>
      <c r="L2842" s="1">
        <v>46209.86582175926</v>
      </c>
      <c r="M2842" s="1">
        <v>46209.86619212963</v>
      </c>
      <c r="N2842">
        <v>3188</v>
      </c>
      <c r="O2842" t="s">
        <v>1849</v>
      </c>
      <c r="P2842">
        <v>63</v>
      </c>
      <c r="Q2842">
        <v>6.3</v>
      </c>
      <c r="R2842" t="s">
        <v>6970</v>
      </c>
      <c r="S2842" t="s">
        <v>1851</v>
      </c>
      <c r="T2842" t="s">
        <v>1851</v>
      </c>
      <c r="U2842" t="s">
        <v>6971</v>
      </c>
      <c r="V2842" t="s">
        <v>1851</v>
      </c>
      <c r="W2842" t="s">
        <v>1851</v>
      </c>
      <c r="X2842" s="1">
        <v>46209.86619212963</v>
      </c>
    </row>
    <row r="2843" spans="1:24">
      <c r="A2843">
        <v>2666</v>
      </c>
      <c r="B2843" t="s">
        <v>1861</v>
      </c>
      <c r="C2843" t="s">
        <v>1862</v>
      </c>
      <c r="D2843">
        <v>2312106</v>
      </c>
      <c r="E2843" t="s">
        <v>1894</v>
      </c>
      <c r="F2843">
        <v>1</v>
      </c>
      <c r="G2843" t="s">
        <v>660</v>
      </c>
      <c r="H2843" t="s">
        <v>660</v>
      </c>
      <c r="I2843" t="s">
        <v>2878</v>
      </c>
      <c r="J2843">
        <v>0</v>
      </c>
      <c r="K2843" t="s">
        <v>2879</v>
      </c>
      <c r="L2843" s="1">
        <v>46209.866342592592</v>
      </c>
      <c r="M2843" s="1">
        <v>46209.86645833333</v>
      </c>
      <c r="N2843">
        <v>1001</v>
      </c>
      <c r="O2843" t="s">
        <v>1849</v>
      </c>
      <c r="P2843">
        <v>66</v>
      </c>
      <c r="Q2843">
        <v>6.6</v>
      </c>
      <c r="R2843" t="s">
        <v>1851</v>
      </c>
      <c r="S2843" t="s">
        <v>1851</v>
      </c>
      <c r="T2843" t="s">
        <v>1851</v>
      </c>
      <c r="U2843" t="s">
        <v>6972</v>
      </c>
      <c r="V2843" t="s">
        <v>1851</v>
      </c>
      <c r="W2843" t="s">
        <v>1851</v>
      </c>
      <c r="X2843" s="1">
        <v>46209.86645833333</v>
      </c>
    </row>
    <row r="2844" spans="1:24">
      <c r="A2844">
        <v>2667</v>
      </c>
      <c r="B2844" t="s">
        <v>1861</v>
      </c>
      <c r="C2844" t="s">
        <v>1862</v>
      </c>
      <c r="D2844">
        <v>2313252</v>
      </c>
      <c r="E2844" t="s">
        <v>1885</v>
      </c>
      <c r="F2844">
        <v>1</v>
      </c>
      <c r="G2844" t="s">
        <v>665</v>
      </c>
      <c r="H2844" t="s">
        <v>2881</v>
      </c>
      <c r="I2844" t="s">
        <v>1887</v>
      </c>
      <c r="J2844">
        <v>1</v>
      </c>
      <c r="K2844" t="s">
        <v>1888</v>
      </c>
      <c r="L2844" s="1">
        <v>46209.86650462963</v>
      </c>
      <c r="M2844" s="1">
        <v>46209.866747685184</v>
      </c>
      <c r="N2844">
        <v>2116</v>
      </c>
      <c r="O2844" t="s">
        <v>1849</v>
      </c>
      <c r="P2844">
        <v>64</v>
      </c>
      <c r="Q2844">
        <v>6.4</v>
      </c>
      <c r="R2844" t="s">
        <v>6973</v>
      </c>
      <c r="S2844" t="s">
        <v>1851</v>
      </c>
      <c r="T2844" t="s">
        <v>1851</v>
      </c>
      <c r="U2844" t="s">
        <v>6974</v>
      </c>
      <c r="V2844" t="s">
        <v>1851</v>
      </c>
      <c r="W2844" t="s">
        <v>1851</v>
      </c>
      <c r="X2844" s="1">
        <v>46209.866747685184</v>
      </c>
    </row>
    <row r="2845" spans="1:24">
      <c r="A2845">
        <v>2668</v>
      </c>
      <c r="B2845" t="s">
        <v>1861</v>
      </c>
      <c r="C2845" t="s">
        <v>1862</v>
      </c>
      <c r="D2845">
        <v>2313252</v>
      </c>
      <c r="E2845" t="s">
        <v>1894</v>
      </c>
      <c r="F2845">
        <v>1</v>
      </c>
      <c r="G2845" t="s">
        <v>665</v>
      </c>
      <c r="H2845" t="s">
        <v>665</v>
      </c>
      <c r="I2845" t="s">
        <v>2887</v>
      </c>
      <c r="J2845">
        <v>0</v>
      </c>
      <c r="K2845" t="s">
        <v>2888</v>
      </c>
      <c r="L2845" s="1">
        <v>46209.866898148146</v>
      </c>
      <c r="M2845" s="1">
        <v>46209.867037037038</v>
      </c>
      <c r="N2845">
        <v>1209</v>
      </c>
      <c r="O2845" t="s">
        <v>1849</v>
      </c>
      <c r="P2845">
        <v>66</v>
      </c>
      <c r="Q2845">
        <v>6.6</v>
      </c>
      <c r="R2845" t="s">
        <v>1851</v>
      </c>
      <c r="S2845" t="s">
        <v>1851</v>
      </c>
      <c r="T2845" t="s">
        <v>1851</v>
      </c>
      <c r="U2845" t="s">
        <v>6975</v>
      </c>
      <c r="V2845" t="s">
        <v>1851</v>
      </c>
      <c r="W2845" t="s">
        <v>1851</v>
      </c>
      <c r="X2845" s="1">
        <v>46209.867037037038</v>
      </c>
    </row>
    <row r="2846" spans="1:24">
      <c r="A2846">
        <v>2669</v>
      </c>
      <c r="B2846" t="s">
        <v>1861</v>
      </c>
      <c r="C2846" t="s">
        <v>1862</v>
      </c>
      <c r="D2846">
        <v>2313955</v>
      </c>
      <c r="E2846" t="s">
        <v>1885</v>
      </c>
      <c r="F2846">
        <v>1</v>
      </c>
      <c r="G2846" t="s">
        <v>260</v>
      </c>
      <c r="H2846" t="s">
        <v>2897</v>
      </c>
      <c r="I2846" t="s">
        <v>1887</v>
      </c>
      <c r="J2846">
        <v>1</v>
      </c>
      <c r="K2846" t="s">
        <v>1888</v>
      </c>
      <c r="L2846" s="1">
        <v>46209.867071759261</v>
      </c>
      <c r="M2846" s="1">
        <v>46209.867395833331</v>
      </c>
      <c r="N2846">
        <v>2776</v>
      </c>
      <c r="O2846" t="s">
        <v>1849</v>
      </c>
      <c r="P2846">
        <v>62</v>
      </c>
      <c r="Q2846">
        <v>6.2</v>
      </c>
      <c r="R2846" t="s">
        <v>6976</v>
      </c>
      <c r="S2846" t="s">
        <v>1851</v>
      </c>
      <c r="T2846" t="s">
        <v>1851</v>
      </c>
      <c r="U2846" t="s">
        <v>6977</v>
      </c>
      <c r="V2846" t="s">
        <v>1851</v>
      </c>
      <c r="W2846" t="s">
        <v>1851</v>
      </c>
      <c r="X2846" s="1">
        <v>46209.867395833331</v>
      </c>
    </row>
    <row r="2847" spans="1:24">
      <c r="A2847">
        <v>2670</v>
      </c>
      <c r="B2847" t="s">
        <v>1861</v>
      </c>
      <c r="C2847" t="s">
        <v>1862</v>
      </c>
      <c r="D2847">
        <v>4108809</v>
      </c>
      <c r="E2847" t="s">
        <v>1885</v>
      </c>
      <c r="F2847">
        <v>1</v>
      </c>
      <c r="G2847" t="s">
        <v>1693</v>
      </c>
      <c r="H2847" t="s">
        <v>2749</v>
      </c>
      <c r="I2847" t="s">
        <v>1887</v>
      </c>
      <c r="J2847">
        <v>1</v>
      </c>
      <c r="K2847" t="s">
        <v>1888</v>
      </c>
      <c r="L2847" s="1">
        <v>46209.865381944444</v>
      </c>
      <c r="M2847" s="1">
        <v>46209.86755787037</v>
      </c>
      <c r="N2847">
        <v>18748</v>
      </c>
      <c r="O2847" t="s">
        <v>1854</v>
      </c>
      <c r="R2847" t="s">
        <v>6978</v>
      </c>
      <c r="S2847" t="s">
        <v>1851</v>
      </c>
      <c r="T2847" t="s">
        <v>1851</v>
      </c>
      <c r="U2847" t="s">
        <v>6979</v>
      </c>
      <c r="V2847" t="s">
        <v>1854</v>
      </c>
      <c r="W2847" t="s">
        <v>1851</v>
      </c>
      <c r="X2847" s="1">
        <v>46209.86755787037</v>
      </c>
    </row>
    <row r="2848" spans="1:24">
      <c r="A2848">
        <v>2671</v>
      </c>
      <c r="B2848" t="s">
        <v>1861</v>
      </c>
      <c r="C2848" t="s">
        <v>1862</v>
      </c>
      <c r="D2848">
        <v>2313955</v>
      </c>
      <c r="E2848" t="s">
        <v>1894</v>
      </c>
      <c r="F2848">
        <v>1</v>
      </c>
      <c r="G2848" t="s">
        <v>260</v>
      </c>
      <c r="H2848" t="s">
        <v>260</v>
      </c>
      <c r="I2848" t="s">
        <v>2906</v>
      </c>
      <c r="J2848">
        <v>0</v>
      </c>
      <c r="K2848" t="s">
        <v>2907</v>
      </c>
      <c r="L2848" s="1">
        <v>46209.867523148147</v>
      </c>
      <c r="M2848" s="1">
        <v>46209.867650462962</v>
      </c>
      <c r="N2848">
        <v>1061</v>
      </c>
      <c r="O2848" t="s">
        <v>1849</v>
      </c>
      <c r="P2848">
        <v>65</v>
      </c>
      <c r="Q2848">
        <v>6.5</v>
      </c>
      <c r="R2848" t="s">
        <v>1851</v>
      </c>
      <c r="S2848" t="s">
        <v>1851</v>
      </c>
      <c r="T2848" t="s">
        <v>1851</v>
      </c>
      <c r="U2848" t="s">
        <v>6980</v>
      </c>
      <c r="V2848" t="s">
        <v>1851</v>
      </c>
      <c r="W2848" t="s">
        <v>1851</v>
      </c>
      <c r="X2848" s="1">
        <v>46209.867650462962</v>
      </c>
    </row>
    <row r="2849" spans="1:24">
      <c r="A2849">
        <v>2672</v>
      </c>
      <c r="B2849" t="s">
        <v>1861</v>
      </c>
      <c r="C2849" t="s">
        <v>1862</v>
      </c>
      <c r="D2849">
        <v>3113008</v>
      </c>
      <c r="E2849" t="s">
        <v>1885</v>
      </c>
      <c r="F2849">
        <v>1</v>
      </c>
      <c r="G2849" t="s">
        <v>1431</v>
      </c>
      <c r="H2849" t="s">
        <v>2575</v>
      </c>
      <c r="I2849" t="s">
        <v>1887</v>
      </c>
      <c r="J2849">
        <v>1</v>
      </c>
      <c r="K2849" t="s">
        <v>1888</v>
      </c>
      <c r="L2849" s="1">
        <v>46209.865520833337</v>
      </c>
      <c r="M2849" s="1">
        <v>46209.867708333331</v>
      </c>
      <c r="N2849">
        <v>18951</v>
      </c>
      <c r="O2849" t="s">
        <v>1854</v>
      </c>
      <c r="R2849" t="s">
        <v>6981</v>
      </c>
      <c r="S2849" t="s">
        <v>1851</v>
      </c>
      <c r="T2849" t="s">
        <v>1851</v>
      </c>
      <c r="U2849" t="s">
        <v>6982</v>
      </c>
      <c r="V2849" t="s">
        <v>1854</v>
      </c>
      <c r="W2849" t="s">
        <v>1851</v>
      </c>
      <c r="X2849" s="1">
        <v>46209.867708333331</v>
      </c>
    </row>
    <row r="2850" spans="1:24">
      <c r="A2850">
        <v>2673</v>
      </c>
      <c r="B2850" t="s">
        <v>1861</v>
      </c>
      <c r="C2850" t="s">
        <v>1862</v>
      </c>
      <c r="D2850">
        <v>2100436</v>
      </c>
      <c r="E2850" t="s">
        <v>1885</v>
      </c>
      <c r="F2850">
        <v>1</v>
      </c>
      <c r="G2850" t="s">
        <v>551</v>
      </c>
      <c r="H2850" t="s">
        <v>2916</v>
      </c>
      <c r="I2850" t="s">
        <v>1887</v>
      </c>
      <c r="J2850">
        <v>1</v>
      </c>
      <c r="K2850" t="s">
        <v>1888</v>
      </c>
      <c r="L2850" s="1">
        <v>46209.867696759262</v>
      </c>
      <c r="M2850" s="1">
        <v>46209.868946759256</v>
      </c>
      <c r="N2850">
        <v>10882</v>
      </c>
      <c r="O2850" t="s">
        <v>1849</v>
      </c>
      <c r="P2850">
        <v>69</v>
      </c>
      <c r="Q2850">
        <v>6.9</v>
      </c>
      <c r="R2850" t="s">
        <v>6983</v>
      </c>
      <c r="S2850" t="s">
        <v>1851</v>
      </c>
      <c r="T2850" t="s">
        <v>1851</v>
      </c>
      <c r="U2850" t="s">
        <v>6984</v>
      </c>
      <c r="V2850" t="s">
        <v>1851</v>
      </c>
      <c r="W2850" t="s">
        <v>1851</v>
      </c>
      <c r="X2850" s="1">
        <v>46209.868946759256</v>
      </c>
    </row>
    <row r="2851" spans="1:24">
      <c r="A2851">
        <v>2674</v>
      </c>
      <c r="B2851" t="s">
        <v>1861</v>
      </c>
      <c r="C2851" t="s">
        <v>1862</v>
      </c>
      <c r="D2851">
        <v>4108809</v>
      </c>
      <c r="E2851" t="s">
        <v>1885</v>
      </c>
      <c r="F2851">
        <v>2</v>
      </c>
      <c r="G2851" t="s">
        <v>1693</v>
      </c>
      <c r="H2851" t="s">
        <v>2749</v>
      </c>
      <c r="I2851" t="s">
        <v>1887</v>
      </c>
      <c r="J2851">
        <v>1</v>
      </c>
      <c r="K2851" t="s">
        <v>1888</v>
      </c>
      <c r="L2851" s="1">
        <v>46209.867777777778</v>
      </c>
      <c r="M2851" s="1">
        <v>46209.869143518517</v>
      </c>
      <c r="N2851">
        <v>11809</v>
      </c>
      <c r="O2851" t="s">
        <v>1849</v>
      </c>
      <c r="P2851">
        <v>58</v>
      </c>
      <c r="Q2851">
        <v>5.8</v>
      </c>
      <c r="R2851" t="s">
        <v>6985</v>
      </c>
      <c r="S2851" t="s">
        <v>1851</v>
      </c>
      <c r="T2851" t="s">
        <v>1851</v>
      </c>
      <c r="U2851" t="s">
        <v>6979</v>
      </c>
      <c r="V2851" t="s">
        <v>1851</v>
      </c>
      <c r="W2851" t="s">
        <v>1851</v>
      </c>
      <c r="X2851" s="1">
        <v>46209.869143518517</v>
      </c>
    </row>
    <row r="2852" spans="1:24">
      <c r="A2852">
        <v>2675</v>
      </c>
      <c r="B2852" t="s">
        <v>1861</v>
      </c>
      <c r="C2852" t="s">
        <v>1862</v>
      </c>
      <c r="D2852">
        <v>4108809</v>
      </c>
      <c r="E2852" t="s">
        <v>1894</v>
      </c>
      <c r="F2852">
        <v>1</v>
      </c>
      <c r="G2852" t="s">
        <v>1693</v>
      </c>
      <c r="H2852" t="s">
        <v>1693</v>
      </c>
      <c r="I2852" t="s">
        <v>2752</v>
      </c>
      <c r="J2852">
        <v>0</v>
      </c>
      <c r="K2852" t="s">
        <v>2753</v>
      </c>
      <c r="L2852" s="1">
        <v>46209.869270833333</v>
      </c>
      <c r="M2852" s="1">
        <v>46209.869409722225</v>
      </c>
      <c r="N2852">
        <v>1234</v>
      </c>
      <c r="O2852" t="s">
        <v>1849</v>
      </c>
      <c r="P2852">
        <v>63</v>
      </c>
      <c r="Q2852">
        <v>6.3</v>
      </c>
      <c r="R2852" t="s">
        <v>1851</v>
      </c>
      <c r="S2852" t="s">
        <v>1851</v>
      </c>
      <c r="T2852" t="s">
        <v>1851</v>
      </c>
      <c r="U2852" t="s">
        <v>6986</v>
      </c>
      <c r="V2852" t="s">
        <v>1851</v>
      </c>
      <c r="W2852" t="s">
        <v>1851</v>
      </c>
      <c r="X2852" s="1">
        <v>46209.869409722225</v>
      </c>
    </row>
    <row r="2853" spans="1:24">
      <c r="A2853">
        <v>2676</v>
      </c>
      <c r="B2853" t="s">
        <v>1861</v>
      </c>
      <c r="C2853" t="s">
        <v>1862</v>
      </c>
      <c r="D2853">
        <v>2100436</v>
      </c>
      <c r="E2853" t="s">
        <v>1894</v>
      </c>
      <c r="F2853">
        <v>1</v>
      </c>
      <c r="G2853" t="s">
        <v>551</v>
      </c>
      <c r="H2853" t="s">
        <v>551</v>
      </c>
      <c r="I2853" t="s">
        <v>2923</v>
      </c>
      <c r="J2853">
        <v>0</v>
      </c>
      <c r="K2853" t="s">
        <v>2924</v>
      </c>
      <c r="L2853" s="1">
        <v>46209.869097222225</v>
      </c>
      <c r="M2853" s="1">
        <v>46209.869421296295</v>
      </c>
      <c r="N2853">
        <v>2785</v>
      </c>
      <c r="O2853" t="s">
        <v>1849</v>
      </c>
      <c r="P2853">
        <v>65</v>
      </c>
      <c r="Q2853">
        <v>6.5</v>
      </c>
      <c r="R2853" t="s">
        <v>1851</v>
      </c>
      <c r="S2853" t="s">
        <v>1851</v>
      </c>
      <c r="T2853" t="s">
        <v>1851</v>
      </c>
      <c r="U2853" t="s">
        <v>6987</v>
      </c>
      <c r="V2853" t="s">
        <v>1851</v>
      </c>
      <c r="W2853" t="s">
        <v>1851</v>
      </c>
      <c r="X2853" s="1">
        <v>46209.869421296295</v>
      </c>
    </row>
    <row r="2854" spans="1:24">
      <c r="A2854">
        <v>2677</v>
      </c>
      <c r="B2854" t="s">
        <v>1861</v>
      </c>
      <c r="C2854" t="s">
        <v>1862</v>
      </c>
      <c r="D2854">
        <v>4109203</v>
      </c>
      <c r="E2854" t="s">
        <v>1885</v>
      </c>
      <c r="F2854">
        <v>1</v>
      </c>
      <c r="G2854" t="s">
        <v>1600</v>
      </c>
      <c r="H2854" t="s">
        <v>2761</v>
      </c>
      <c r="I2854" t="s">
        <v>1887</v>
      </c>
      <c r="J2854">
        <v>1</v>
      </c>
      <c r="K2854" t="s">
        <v>1888</v>
      </c>
      <c r="L2854" s="1">
        <v>46209.869456018518</v>
      </c>
      <c r="M2854" s="1">
        <v>46209.869756944441</v>
      </c>
      <c r="N2854">
        <v>2664</v>
      </c>
      <c r="O2854" t="s">
        <v>1849</v>
      </c>
      <c r="P2854">
        <v>72</v>
      </c>
      <c r="Q2854">
        <v>7.2</v>
      </c>
      <c r="R2854" t="s">
        <v>6988</v>
      </c>
      <c r="S2854" t="s">
        <v>1851</v>
      </c>
      <c r="T2854" t="s">
        <v>1851</v>
      </c>
      <c r="U2854" t="s">
        <v>6989</v>
      </c>
      <c r="V2854" t="s">
        <v>1851</v>
      </c>
      <c r="W2854" t="s">
        <v>1851</v>
      </c>
      <c r="X2854" s="1">
        <v>46209.869756944441</v>
      </c>
    </row>
    <row r="2855" spans="1:24">
      <c r="A2855">
        <v>2678</v>
      </c>
      <c r="B2855" t="s">
        <v>1861</v>
      </c>
      <c r="C2855" t="s">
        <v>1862</v>
      </c>
      <c r="D2855">
        <v>4109203</v>
      </c>
      <c r="E2855" t="s">
        <v>1894</v>
      </c>
      <c r="F2855">
        <v>1</v>
      </c>
      <c r="G2855" t="s">
        <v>1600</v>
      </c>
      <c r="H2855" t="s">
        <v>2767</v>
      </c>
      <c r="I2855" t="s">
        <v>2768</v>
      </c>
      <c r="J2855">
        <v>1</v>
      </c>
      <c r="K2855" t="s">
        <v>2769</v>
      </c>
      <c r="L2855" s="1">
        <v>46209.869895833333</v>
      </c>
      <c r="M2855" s="1">
        <v>46209.870023148149</v>
      </c>
      <c r="N2855">
        <v>1056</v>
      </c>
      <c r="O2855" t="s">
        <v>1849</v>
      </c>
      <c r="P2855">
        <v>73</v>
      </c>
      <c r="Q2855">
        <v>7.3</v>
      </c>
      <c r="R2855" t="s">
        <v>1851</v>
      </c>
      <c r="S2855" t="s">
        <v>1851</v>
      </c>
      <c r="T2855" t="s">
        <v>1851</v>
      </c>
      <c r="U2855" t="s">
        <v>6990</v>
      </c>
      <c r="V2855" t="s">
        <v>1851</v>
      </c>
      <c r="W2855" t="s">
        <v>1851</v>
      </c>
      <c r="X2855" s="1">
        <v>46209.870023148149</v>
      </c>
    </row>
    <row r="2856" spans="1:24">
      <c r="A2856">
        <v>2679</v>
      </c>
      <c r="B2856" t="s">
        <v>1861</v>
      </c>
      <c r="C2856" t="s">
        <v>1862</v>
      </c>
      <c r="D2856">
        <v>3113008</v>
      </c>
      <c r="E2856" t="s">
        <v>1885</v>
      </c>
      <c r="F2856">
        <v>2</v>
      </c>
      <c r="G2856" t="s">
        <v>1431</v>
      </c>
      <c r="H2856" t="s">
        <v>2575</v>
      </c>
      <c r="I2856" t="s">
        <v>1887</v>
      </c>
      <c r="J2856">
        <v>1</v>
      </c>
      <c r="K2856" t="s">
        <v>1888</v>
      </c>
      <c r="L2856" s="1">
        <v>46209.867939814816</v>
      </c>
      <c r="M2856" s="1">
        <v>46209.870069444441</v>
      </c>
      <c r="N2856">
        <v>18404</v>
      </c>
      <c r="O2856" t="s">
        <v>1854</v>
      </c>
      <c r="R2856" t="s">
        <v>6991</v>
      </c>
      <c r="S2856" t="s">
        <v>1851</v>
      </c>
      <c r="T2856" t="s">
        <v>1851</v>
      </c>
      <c r="U2856" t="s">
        <v>6982</v>
      </c>
      <c r="V2856" t="s">
        <v>1854</v>
      </c>
      <c r="W2856" t="s">
        <v>1851</v>
      </c>
      <c r="X2856" s="1">
        <v>46209.870069444441</v>
      </c>
    </row>
    <row r="2857" spans="1:24">
      <c r="A2857">
        <v>2680</v>
      </c>
      <c r="B2857" t="s">
        <v>1861</v>
      </c>
      <c r="C2857" t="s">
        <v>1862</v>
      </c>
      <c r="D2857">
        <v>3113008</v>
      </c>
      <c r="E2857" t="s">
        <v>1885</v>
      </c>
      <c r="F2857">
        <v>3</v>
      </c>
      <c r="G2857" t="s">
        <v>1431</v>
      </c>
      <c r="H2857" t="s">
        <v>2575</v>
      </c>
      <c r="I2857" t="s">
        <v>1887</v>
      </c>
      <c r="J2857">
        <v>1</v>
      </c>
      <c r="K2857" t="s">
        <v>1888</v>
      </c>
      <c r="L2857" s="1">
        <v>46209.870474537034</v>
      </c>
      <c r="M2857" s="1">
        <v>46209.870567129627</v>
      </c>
      <c r="N2857">
        <v>744</v>
      </c>
      <c r="O2857" t="s">
        <v>1849</v>
      </c>
      <c r="P2857">
        <v>92</v>
      </c>
      <c r="Q2857">
        <v>9.1999999999999993</v>
      </c>
      <c r="R2857" t="s">
        <v>6992</v>
      </c>
      <c r="S2857" t="s">
        <v>1851</v>
      </c>
      <c r="T2857" t="s">
        <v>1851</v>
      </c>
      <c r="U2857" t="s">
        <v>6982</v>
      </c>
      <c r="V2857" t="s">
        <v>1851</v>
      </c>
      <c r="W2857" t="s">
        <v>1851</v>
      </c>
      <c r="X2857" s="1">
        <v>46209.870567129627</v>
      </c>
    </row>
    <row r="2858" spans="1:24">
      <c r="A2858">
        <v>2681</v>
      </c>
      <c r="B2858" t="s">
        <v>1861</v>
      </c>
      <c r="C2858" t="s">
        <v>1862</v>
      </c>
      <c r="D2858">
        <v>3113008</v>
      </c>
      <c r="E2858" t="s">
        <v>1894</v>
      </c>
      <c r="F2858">
        <v>1</v>
      </c>
      <c r="G2858" t="s">
        <v>1431</v>
      </c>
      <c r="H2858" t="s">
        <v>1431</v>
      </c>
      <c r="I2858" t="s">
        <v>2578</v>
      </c>
      <c r="J2858">
        <v>0</v>
      </c>
      <c r="K2858" t="s">
        <v>2579</v>
      </c>
      <c r="L2858" s="1">
        <v>46209.870706018519</v>
      </c>
      <c r="M2858" s="1">
        <v>46209.870868055557</v>
      </c>
      <c r="N2858">
        <v>1443</v>
      </c>
      <c r="O2858" t="s">
        <v>1849</v>
      </c>
      <c r="P2858">
        <v>65</v>
      </c>
      <c r="Q2858">
        <v>6.5</v>
      </c>
      <c r="R2858" t="s">
        <v>1851</v>
      </c>
      <c r="S2858" t="s">
        <v>1851</v>
      </c>
      <c r="T2858" t="s">
        <v>1851</v>
      </c>
      <c r="U2858" t="s">
        <v>6993</v>
      </c>
      <c r="V2858" t="s">
        <v>1851</v>
      </c>
      <c r="W2858" t="s">
        <v>1851</v>
      </c>
      <c r="X2858" s="1">
        <v>46209.870868055557</v>
      </c>
    </row>
    <row r="2859" spans="1:24">
      <c r="A2859">
        <v>2682</v>
      </c>
      <c r="B2859" t="s">
        <v>1861</v>
      </c>
      <c r="C2859" t="s">
        <v>1862</v>
      </c>
      <c r="D2859">
        <v>3115102</v>
      </c>
      <c r="E2859" t="s">
        <v>1885</v>
      </c>
      <c r="F2859">
        <v>1</v>
      </c>
      <c r="G2859" t="s">
        <v>1203</v>
      </c>
      <c r="H2859" t="s">
        <v>2584</v>
      </c>
      <c r="I2859" t="s">
        <v>1887</v>
      </c>
      <c r="J2859">
        <v>1</v>
      </c>
      <c r="K2859" t="s">
        <v>1888</v>
      </c>
      <c r="L2859" s="1">
        <v>46209.87090277778</v>
      </c>
      <c r="M2859" s="1">
        <v>46209.871030092596</v>
      </c>
      <c r="N2859">
        <v>1079</v>
      </c>
      <c r="O2859" t="s">
        <v>1849</v>
      </c>
      <c r="P2859">
        <v>92</v>
      </c>
      <c r="Q2859">
        <v>9.1999999999999993</v>
      </c>
      <c r="R2859" t="s">
        <v>6994</v>
      </c>
      <c r="S2859" t="s">
        <v>1851</v>
      </c>
      <c r="T2859" t="s">
        <v>1851</v>
      </c>
      <c r="U2859" t="s">
        <v>6995</v>
      </c>
      <c r="V2859" t="s">
        <v>1851</v>
      </c>
      <c r="W2859" t="s">
        <v>1851</v>
      </c>
      <c r="X2859" s="1">
        <v>46209.871030092596</v>
      </c>
    </row>
    <row r="2860" spans="1:24">
      <c r="A2860">
        <v>2683</v>
      </c>
      <c r="B2860" t="s">
        <v>1861</v>
      </c>
      <c r="C2860" t="s">
        <v>1862</v>
      </c>
      <c r="D2860">
        <v>3115102</v>
      </c>
      <c r="E2860" t="s">
        <v>1894</v>
      </c>
      <c r="F2860">
        <v>1</v>
      </c>
      <c r="G2860" t="s">
        <v>1203</v>
      </c>
      <c r="H2860" t="s">
        <v>1203</v>
      </c>
      <c r="I2860" t="s">
        <v>2590</v>
      </c>
      <c r="J2860">
        <v>0</v>
      </c>
      <c r="K2860" t="s">
        <v>2591</v>
      </c>
      <c r="L2860" s="1">
        <v>46209.871157407404</v>
      </c>
      <c r="M2860" s="1">
        <v>46209.87122685185</v>
      </c>
      <c r="N2860">
        <v>600</v>
      </c>
      <c r="O2860" t="s">
        <v>1849</v>
      </c>
      <c r="P2860">
        <v>72</v>
      </c>
      <c r="Q2860">
        <v>7.2</v>
      </c>
      <c r="R2860" t="s">
        <v>1851</v>
      </c>
      <c r="S2860" t="s">
        <v>1851</v>
      </c>
      <c r="T2860" t="s">
        <v>1851</v>
      </c>
      <c r="U2860" t="s">
        <v>6996</v>
      </c>
      <c r="V2860" t="s">
        <v>1851</v>
      </c>
      <c r="W2860" t="s">
        <v>1851</v>
      </c>
      <c r="X2860" s="1">
        <v>46209.87122685185</v>
      </c>
    </row>
    <row r="2861" spans="1:24">
      <c r="A2861">
        <v>2684</v>
      </c>
      <c r="B2861" t="s">
        <v>1861</v>
      </c>
      <c r="C2861" t="s">
        <v>1862</v>
      </c>
      <c r="D2861">
        <v>3115409</v>
      </c>
      <c r="E2861" t="s">
        <v>1885</v>
      </c>
      <c r="F2861">
        <v>1</v>
      </c>
      <c r="G2861" t="s">
        <v>923</v>
      </c>
      <c r="H2861" t="s">
        <v>2593</v>
      </c>
      <c r="I2861" t="s">
        <v>1887</v>
      </c>
      <c r="J2861">
        <v>1</v>
      </c>
      <c r="K2861" t="s">
        <v>1888</v>
      </c>
      <c r="L2861" s="1">
        <v>46209.87127314815</v>
      </c>
      <c r="M2861" s="1">
        <v>46209.871412037035</v>
      </c>
      <c r="N2861">
        <v>1161</v>
      </c>
      <c r="O2861" t="s">
        <v>1849</v>
      </c>
      <c r="P2861">
        <v>92</v>
      </c>
      <c r="Q2861">
        <v>9.1999999999999993</v>
      </c>
      <c r="R2861" t="s">
        <v>6997</v>
      </c>
      <c r="S2861" t="s">
        <v>1851</v>
      </c>
      <c r="T2861" t="s">
        <v>1851</v>
      </c>
      <c r="U2861" t="s">
        <v>6998</v>
      </c>
      <c r="V2861" t="s">
        <v>1851</v>
      </c>
      <c r="W2861" t="s">
        <v>1851</v>
      </c>
      <c r="X2861" s="1">
        <v>46209.871412037035</v>
      </c>
    </row>
    <row r="2862" spans="1:24">
      <c r="A2862">
        <v>2685</v>
      </c>
      <c r="B2862" t="s">
        <v>1861</v>
      </c>
      <c r="C2862" t="s">
        <v>1862</v>
      </c>
      <c r="D2862">
        <v>2100501</v>
      </c>
      <c r="E2862" t="s">
        <v>1885</v>
      </c>
      <c r="F2862">
        <v>1</v>
      </c>
      <c r="G2862" t="s">
        <v>411</v>
      </c>
      <c r="H2862" t="s">
        <v>2926</v>
      </c>
      <c r="I2862" t="s">
        <v>1887</v>
      </c>
      <c r="J2862">
        <v>1</v>
      </c>
      <c r="K2862" t="s">
        <v>1888</v>
      </c>
      <c r="L2862" s="1">
        <v>46209.869467592594</v>
      </c>
      <c r="M2862" s="1">
        <v>46209.871446759258</v>
      </c>
      <c r="N2862">
        <v>17126</v>
      </c>
      <c r="O2862" t="s">
        <v>1849</v>
      </c>
      <c r="P2862">
        <v>73</v>
      </c>
      <c r="Q2862">
        <v>7.3</v>
      </c>
      <c r="R2862" t="s">
        <v>6999</v>
      </c>
      <c r="S2862" t="s">
        <v>1851</v>
      </c>
      <c r="T2862" t="s">
        <v>1851</v>
      </c>
      <c r="U2862" t="s">
        <v>7000</v>
      </c>
      <c r="V2862" t="s">
        <v>1851</v>
      </c>
      <c r="W2862" t="s">
        <v>1851</v>
      </c>
      <c r="X2862" s="1">
        <v>46209.871446759258</v>
      </c>
    </row>
    <row r="2863" spans="1:24">
      <c r="A2863">
        <v>2686</v>
      </c>
      <c r="B2863" t="s">
        <v>1861</v>
      </c>
      <c r="C2863" t="s">
        <v>1862</v>
      </c>
      <c r="D2863">
        <v>3115409</v>
      </c>
      <c r="E2863" t="s">
        <v>1894</v>
      </c>
      <c r="F2863">
        <v>1</v>
      </c>
      <c r="G2863" t="s">
        <v>923</v>
      </c>
      <c r="H2863" t="s">
        <v>923</v>
      </c>
      <c r="I2863" t="s">
        <v>2596</v>
      </c>
      <c r="J2863">
        <v>0</v>
      </c>
      <c r="K2863" t="s">
        <v>2597</v>
      </c>
      <c r="L2863" s="1">
        <v>46209.871550925927</v>
      </c>
      <c r="M2863" s="1">
        <v>46209.871759259258</v>
      </c>
      <c r="N2863">
        <v>1817</v>
      </c>
      <c r="O2863" t="s">
        <v>1849</v>
      </c>
      <c r="P2863">
        <v>93</v>
      </c>
      <c r="Q2863">
        <v>9.3000000000000007</v>
      </c>
      <c r="R2863" t="s">
        <v>1851</v>
      </c>
      <c r="S2863" t="s">
        <v>1851</v>
      </c>
      <c r="T2863" t="s">
        <v>1851</v>
      </c>
      <c r="U2863" t="s">
        <v>7001</v>
      </c>
      <c r="V2863" t="s">
        <v>1851</v>
      </c>
      <c r="W2863" t="s">
        <v>1851</v>
      </c>
      <c r="X2863" s="1">
        <v>46209.871759259258</v>
      </c>
    </row>
    <row r="2864" spans="1:24">
      <c r="A2864">
        <v>2687</v>
      </c>
      <c r="B2864" t="s">
        <v>1861</v>
      </c>
      <c r="C2864" t="s">
        <v>1862</v>
      </c>
      <c r="D2864">
        <v>2100501</v>
      </c>
      <c r="E2864" t="s">
        <v>1894</v>
      </c>
      <c r="F2864">
        <v>1</v>
      </c>
      <c r="G2864" t="s">
        <v>411</v>
      </c>
      <c r="H2864" t="s">
        <v>411</v>
      </c>
      <c r="I2864" t="s">
        <v>2929</v>
      </c>
      <c r="J2864">
        <v>0</v>
      </c>
      <c r="K2864" t="s">
        <v>2930</v>
      </c>
      <c r="L2864" s="1">
        <v>46209.871574074074</v>
      </c>
      <c r="M2864" s="1">
        <v>46209.871840277781</v>
      </c>
      <c r="N2864">
        <v>2226</v>
      </c>
      <c r="O2864" t="s">
        <v>1849</v>
      </c>
      <c r="P2864">
        <v>68</v>
      </c>
      <c r="Q2864">
        <v>6.8</v>
      </c>
      <c r="R2864" t="s">
        <v>1851</v>
      </c>
      <c r="S2864" t="s">
        <v>1851</v>
      </c>
      <c r="T2864" t="s">
        <v>1851</v>
      </c>
      <c r="U2864" t="s">
        <v>7002</v>
      </c>
      <c r="V2864" t="s">
        <v>1851</v>
      </c>
      <c r="W2864" t="s">
        <v>1851</v>
      </c>
      <c r="X2864" s="1">
        <v>46209.871840277781</v>
      </c>
    </row>
    <row r="2865" spans="1:24">
      <c r="A2865">
        <v>2688</v>
      </c>
      <c r="B2865" t="s">
        <v>1861</v>
      </c>
      <c r="C2865" t="s">
        <v>1862</v>
      </c>
      <c r="D2865">
        <v>4109401</v>
      </c>
      <c r="E2865" t="s">
        <v>1885</v>
      </c>
      <c r="F2865">
        <v>1</v>
      </c>
      <c r="G2865" t="s">
        <v>1792</v>
      </c>
      <c r="H2865" t="s">
        <v>2774</v>
      </c>
      <c r="I2865" t="s">
        <v>1887</v>
      </c>
      <c r="J2865">
        <v>1</v>
      </c>
      <c r="K2865" t="s">
        <v>1888</v>
      </c>
      <c r="L2865" s="1">
        <v>46209.870057870372</v>
      </c>
      <c r="M2865" s="1">
        <v>46209.872233796297</v>
      </c>
      <c r="N2865">
        <v>18725</v>
      </c>
      <c r="O2865" t="s">
        <v>1854</v>
      </c>
      <c r="R2865" t="s">
        <v>7003</v>
      </c>
      <c r="S2865" t="s">
        <v>1851</v>
      </c>
      <c r="T2865" t="s">
        <v>1851</v>
      </c>
      <c r="U2865" t="s">
        <v>7004</v>
      </c>
      <c r="V2865" t="s">
        <v>1854</v>
      </c>
      <c r="W2865" t="s">
        <v>1851</v>
      </c>
      <c r="X2865" s="1">
        <v>46209.872233796297</v>
      </c>
    </row>
    <row r="2866" spans="1:24">
      <c r="A2866">
        <v>2689</v>
      </c>
      <c r="B2866" t="s">
        <v>1861</v>
      </c>
      <c r="C2866" t="s">
        <v>1862</v>
      </c>
      <c r="D2866">
        <v>2100956</v>
      </c>
      <c r="E2866" t="s">
        <v>1885</v>
      </c>
      <c r="F2866">
        <v>1</v>
      </c>
      <c r="G2866" t="s">
        <v>541</v>
      </c>
      <c r="H2866" t="s">
        <v>2939</v>
      </c>
      <c r="I2866" t="s">
        <v>1887</v>
      </c>
      <c r="J2866">
        <v>1</v>
      </c>
      <c r="K2866" t="s">
        <v>1888</v>
      </c>
      <c r="L2866" s="1">
        <v>46209.871886574074</v>
      </c>
      <c r="M2866" s="1">
        <v>46209.872256944444</v>
      </c>
      <c r="N2866">
        <v>3289</v>
      </c>
      <c r="O2866" t="s">
        <v>1849</v>
      </c>
      <c r="P2866">
        <v>63</v>
      </c>
      <c r="Q2866">
        <v>6.3</v>
      </c>
      <c r="R2866" t="s">
        <v>7005</v>
      </c>
      <c r="S2866" t="s">
        <v>1851</v>
      </c>
      <c r="T2866" t="s">
        <v>1851</v>
      </c>
      <c r="U2866" t="s">
        <v>7006</v>
      </c>
      <c r="V2866" t="s">
        <v>1851</v>
      </c>
      <c r="W2866" t="s">
        <v>1851</v>
      </c>
      <c r="X2866" s="1">
        <v>46209.872256944444</v>
      </c>
    </row>
    <row r="2867" spans="1:24">
      <c r="A2867">
        <v>2690</v>
      </c>
      <c r="B2867" t="s">
        <v>1861</v>
      </c>
      <c r="C2867" t="s">
        <v>1862</v>
      </c>
      <c r="D2867">
        <v>2100956</v>
      </c>
      <c r="E2867" t="s">
        <v>1894</v>
      </c>
      <c r="F2867">
        <v>1</v>
      </c>
      <c r="G2867" t="s">
        <v>541</v>
      </c>
      <c r="H2867" t="s">
        <v>541</v>
      </c>
      <c r="I2867" t="s">
        <v>2959</v>
      </c>
      <c r="J2867">
        <v>0</v>
      </c>
      <c r="K2867" t="s">
        <v>2960</v>
      </c>
      <c r="L2867" s="1">
        <v>46209.872395833336</v>
      </c>
      <c r="M2867" s="1">
        <v>46209.872523148151</v>
      </c>
      <c r="N2867">
        <v>1054</v>
      </c>
      <c r="O2867" t="s">
        <v>1849</v>
      </c>
      <c r="P2867">
        <v>66</v>
      </c>
      <c r="Q2867">
        <v>6.6</v>
      </c>
      <c r="R2867" t="s">
        <v>1851</v>
      </c>
      <c r="S2867" t="s">
        <v>1851</v>
      </c>
      <c r="T2867" t="s">
        <v>1851</v>
      </c>
      <c r="U2867" t="s">
        <v>7007</v>
      </c>
      <c r="V2867" t="s">
        <v>1851</v>
      </c>
      <c r="W2867" t="s">
        <v>1851</v>
      </c>
      <c r="X2867" s="1">
        <v>46209.872523148151</v>
      </c>
    </row>
    <row r="2868" spans="1:24">
      <c r="A2868">
        <v>2691</v>
      </c>
      <c r="B2868" t="s">
        <v>1861</v>
      </c>
      <c r="C2868" t="s">
        <v>1862</v>
      </c>
      <c r="D2868">
        <v>4109401</v>
      </c>
      <c r="E2868" t="s">
        <v>1885</v>
      </c>
      <c r="F2868">
        <v>2</v>
      </c>
      <c r="G2868" t="s">
        <v>1792</v>
      </c>
      <c r="H2868" t="s">
        <v>2774</v>
      </c>
      <c r="I2868" t="s">
        <v>1887</v>
      </c>
      <c r="J2868">
        <v>1</v>
      </c>
      <c r="K2868" t="s">
        <v>1888</v>
      </c>
      <c r="L2868" s="1">
        <v>46209.872453703705</v>
      </c>
      <c r="M2868" s="1">
        <v>46209.872534722221</v>
      </c>
      <c r="N2868">
        <v>724</v>
      </c>
      <c r="O2868" t="s">
        <v>1849</v>
      </c>
      <c r="P2868">
        <v>92</v>
      </c>
      <c r="Q2868">
        <v>9.1999999999999993</v>
      </c>
      <c r="R2868" t="s">
        <v>7008</v>
      </c>
      <c r="S2868" t="s">
        <v>1851</v>
      </c>
      <c r="T2868" t="s">
        <v>1851</v>
      </c>
      <c r="U2868" t="s">
        <v>7004</v>
      </c>
      <c r="V2868" t="s">
        <v>1851</v>
      </c>
      <c r="W2868" t="s">
        <v>1851</v>
      </c>
      <c r="X2868" s="1">
        <v>46209.872534722221</v>
      </c>
    </row>
    <row r="2869" spans="1:24">
      <c r="A2869">
        <v>2692</v>
      </c>
      <c r="B2869" t="s">
        <v>1861</v>
      </c>
      <c r="C2869" t="s">
        <v>1862</v>
      </c>
      <c r="D2869">
        <v>3115607</v>
      </c>
      <c r="E2869" t="s">
        <v>1885</v>
      </c>
      <c r="F2869">
        <v>1</v>
      </c>
      <c r="G2869" t="s">
        <v>1144</v>
      </c>
      <c r="H2869" t="s">
        <v>2602</v>
      </c>
      <c r="I2869" t="s">
        <v>1887</v>
      </c>
      <c r="J2869">
        <v>1</v>
      </c>
      <c r="K2869" t="s">
        <v>1888</v>
      </c>
      <c r="L2869" s="1">
        <v>46209.871793981481</v>
      </c>
      <c r="M2869" s="1">
        <v>46209.87263888889</v>
      </c>
      <c r="N2869">
        <v>7233</v>
      </c>
      <c r="O2869" t="s">
        <v>1849</v>
      </c>
      <c r="P2869">
        <v>78</v>
      </c>
      <c r="Q2869">
        <v>7.8</v>
      </c>
      <c r="R2869" t="s">
        <v>7009</v>
      </c>
      <c r="S2869" t="s">
        <v>1851</v>
      </c>
      <c r="T2869" t="s">
        <v>1851</v>
      </c>
      <c r="U2869" t="s">
        <v>7010</v>
      </c>
      <c r="V2869" t="s">
        <v>1851</v>
      </c>
      <c r="W2869" t="s">
        <v>1851</v>
      </c>
      <c r="X2869" s="1">
        <v>46209.87263888889</v>
      </c>
    </row>
    <row r="2870" spans="1:24">
      <c r="A2870">
        <v>2693</v>
      </c>
      <c r="B2870" t="s">
        <v>1861</v>
      </c>
      <c r="C2870" t="s">
        <v>1862</v>
      </c>
      <c r="D2870">
        <v>4109401</v>
      </c>
      <c r="E2870" t="s">
        <v>1894</v>
      </c>
      <c r="F2870">
        <v>1</v>
      </c>
      <c r="G2870" t="s">
        <v>1792</v>
      </c>
      <c r="H2870" t="s">
        <v>1792</v>
      </c>
      <c r="I2870" t="s">
        <v>2780</v>
      </c>
      <c r="J2870">
        <v>0</v>
      </c>
      <c r="K2870" t="s">
        <v>2781</v>
      </c>
      <c r="L2870" s="1">
        <v>46209.872673611113</v>
      </c>
      <c r="M2870" s="1">
        <v>46209.872719907406</v>
      </c>
      <c r="N2870">
        <v>409</v>
      </c>
      <c r="O2870" t="s">
        <v>1849</v>
      </c>
      <c r="P2870">
        <v>73</v>
      </c>
      <c r="Q2870">
        <v>7.3</v>
      </c>
      <c r="R2870" t="s">
        <v>1851</v>
      </c>
      <c r="S2870" t="s">
        <v>1851</v>
      </c>
      <c r="T2870" t="s">
        <v>1851</v>
      </c>
      <c r="U2870" t="s">
        <v>7011</v>
      </c>
      <c r="V2870" t="s">
        <v>1851</v>
      </c>
      <c r="W2870" t="s">
        <v>1851</v>
      </c>
      <c r="X2870" s="1">
        <v>46209.872719907406</v>
      </c>
    </row>
    <row r="2871" spans="1:24">
      <c r="A2871">
        <v>2694</v>
      </c>
      <c r="B2871" t="s">
        <v>1861</v>
      </c>
      <c r="C2871" t="s">
        <v>1862</v>
      </c>
      <c r="D2871">
        <v>2101608</v>
      </c>
      <c r="E2871" t="s">
        <v>1885</v>
      </c>
      <c r="F2871">
        <v>1</v>
      </c>
      <c r="G2871" t="s">
        <v>471</v>
      </c>
      <c r="H2871" t="s">
        <v>2989</v>
      </c>
      <c r="I2871" t="s">
        <v>1887</v>
      </c>
      <c r="J2871">
        <v>1</v>
      </c>
      <c r="K2871" t="s">
        <v>1888</v>
      </c>
      <c r="L2871" s="1">
        <v>46209.872557870367</v>
      </c>
      <c r="M2871" s="1">
        <v>46209.872916666667</v>
      </c>
      <c r="N2871">
        <v>3025</v>
      </c>
      <c r="O2871" t="s">
        <v>1849</v>
      </c>
      <c r="P2871">
        <v>84</v>
      </c>
      <c r="Q2871">
        <v>8.4</v>
      </c>
      <c r="R2871" t="s">
        <v>7012</v>
      </c>
      <c r="S2871" t="s">
        <v>1851</v>
      </c>
      <c r="T2871" t="s">
        <v>1851</v>
      </c>
      <c r="U2871" t="s">
        <v>7013</v>
      </c>
      <c r="V2871" t="s">
        <v>1851</v>
      </c>
      <c r="W2871" t="s">
        <v>1851</v>
      </c>
      <c r="X2871" s="1">
        <v>46209.872916666667</v>
      </c>
    </row>
    <row r="2872" spans="1:24">
      <c r="A2872">
        <v>2695</v>
      </c>
      <c r="B2872" t="s">
        <v>1861</v>
      </c>
      <c r="C2872" t="s">
        <v>1862</v>
      </c>
      <c r="D2872">
        <v>3115607</v>
      </c>
      <c r="E2872" t="s">
        <v>1894</v>
      </c>
      <c r="F2872">
        <v>1</v>
      </c>
      <c r="G2872" t="s">
        <v>1144</v>
      </c>
      <c r="H2872" t="s">
        <v>1144</v>
      </c>
      <c r="I2872" t="s">
        <v>2606</v>
      </c>
      <c r="J2872">
        <v>0</v>
      </c>
      <c r="K2872" t="s">
        <v>2607</v>
      </c>
      <c r="L2872" s="1">
        <v>46209.872777777775</v>
      </c>
      <c r="M2872" s="1">
        <v>46209.872928240744</v>
      </c>
      <c r="N2872">
        <v>1330</v>
      </c>
      <c r="O2872" t="s">
        <v>1849</v>
      </c>
      <c r="P2872">
        <v>82</v>
      </c>
      <c r="Q2872">
        <v>8.1999999999999993</v>
      </c>
      <c r="R2872" t="s">
        <v>1851</v>
      </c>
      <c r="S2872" t="s">
        <v>1851</v>
      </c>
      <c r="T2872" t="s">
        <v>1851</v>
      </c>
      <c r="U2872" t="s">
        <v>7014</v>
      </c>
      <c r="V2872" t="s">
        <v>1851</v>
      </c>
      <c r="W2872" t="s">
        <v>1851</v>
      </c>
      <c r="X2872" s="1">
        <v>46209.872928240744</v>
      </c>
    </row>
    <row r="2873" spans="1:24">
      <c r="A2873">
        <v>2696</v>
      </c>
      <c r="B2873" t="s">
        <v>1861</v>
      </c>
      <c r="C2873" t="s">
        <v>1862</v>
      </c>
      <c r="D2873">
        <v>2101608</v>
      </c>
      <c r="E2873" t="s">
        <v>1894</v>
      </c>
      <c r="F2873">
        <v>1</v>
      </c>
      <c r="G2873" t="s">
        <v>471</v>
      </c>
      <c r="H2873" t="s">
        <v>471</v>
      </c>
      <c r="I2873" t="s">
        <v>3006</v>
      </c>
      <c r="J2873">
        <v>0</v>
      </c>
      <c r="K2873" t="s">
        <v>3007</v>
      </c>
      <c r="L2873" s="1">
        <v>46209.873055555552</v>
      </c>
      <c r="M2873" s="1">
        <v>46209.873171296298</v>
      </c>
      <c r="N2873">
        <v>1020</v>
      </c>
      <c r="O2873" t="s">
        <v>1849</v>
      </c>
      <c r="P2873">
        <v>83</v>
      </c>
      <c r="Q2873">
        <v>8.3000000000000007</v>
      </c>
      <c r="R2873" t="s">
        <v>1851</v>
      </c>
      <c r="S2873" t="s">
        <v>1851</v>
      </c>
      <c r="T2873" t="s">
        <v>1851</v>
      </c>
      <c r="U2873" t="s">
        <v>7015</v>
      </c>
      <c r="V2873" t="s">
        <v>1851</v>
      </c>
      <c r="W2873" t="s">
        <v>1851</v>
      </c>
      <c r="X2873" s="1">
        <v>46209.873171296298</v>
      </c>
    </row>
    <row r="2874" spans="1:24">
      <c r="A2874">
        <v>2697</v>
      </c>
      <c r="B2874" t="s">
        <v>1861</v>
      </c>
      <c r="C2874" t="s">
        <v>1862</v>
      </c>
      <c r="D2874">
        <v>3115805</v>
      </c>
      <c r="E2874" t="s">
        <v>1885</v>
      </c>
      <c r="F2874">
        <v>1</v>
      </c>
      <c r="G2874" t="s">
        <v>1198</v>
      </c>
      <c r="H2874" t="s">
        <v>2613</v>
      </c>
      <c r="I2874" t="s">
        <v>1887</v>
      </c>
      <c r="J2874">
        <v>1</v>
      </c>
      <c r="K2874" t="s">
        <v>1888</v>
      </c>
      <c r="L2874" s="1">
        <v>46209.872974537036</v>
      </c>
      <c r="M2874" s="1">
        <v>46209.87327546296</v>
      </c>
      <c r="N2874">
        <v>2611</v>
      </c>
      <c r="O2874" t="s">
        <v>1849</v>
      </c>
      <c r="P2874">
        <v>60</v>
      </c>
      <c r="Q2874">
        <v>6</v>
      </c>
      <c r="R2874" t="s">
        <v>7016</v>
      </c>
      <c r="S2874" t="s">
        <v>1851</v>
      </c>
      <c r="T2874" t="s">
        <v>1851</v>
      </c>
      <c r="U2874" t="s">
        <v>7017</v>
      </c>
      <c r="V2874" t="s">
        <v>1851</v>
      </c>
      <c r="W2874" t="s">
        <v>1851</v>
      </c>
      <c r="X2874" s="1">
        <v>46209.87327546296</v>
      </c>
    </row>
    <row r="2875" spans="1:24">
      <c r="A2875">
        <v>2698</v>
      </c>
      <c r="B2875" t="s">
        <v>1861</v>
      </c>
      <c r="C2875" t="s">
        <v>1862</v>
      </c>
      <c r="D2875">
        <v>2101970</v>
      </c>
      <c r="E2875" t="s">
        <v>1885</v>
      </c>
      <c r="F2875">
        <v>1</v>
      </c>
      <c r="G2875" t="s">
        <v>655</v>
      </c>
      <c r="H2875" t="s">
        <v>3016</v>
      </c>
      <c r="I2875" t="s">
        <v>1887</v>
      </c>
      <c r="J2875">
        <v>1</v>
      </c>
      <c r="K2875" t="s">
        <v>1888</v>
      </c>
      <c r="L2875" s="1">
        <v>46209.873217592591</v>
      </c>
      <c r="M2875" s="1">
        <v>46209.873506944445</v>
      </c>
      <c r="N2875">
        <v>2437</v>
      </c>
      <c r="O2875" t="s">
        <v>1849</v>
      </c>
      <c r="P2875">
        <v>44</v>
      </c>
      <c r="Q2875">
        <v>4.4000000000000004</v>
      </c>
      <c r="R2875" t="s">
        <v>7018</v>
      </c>
      <c r="S2875" t="s">
        <v>1851</v>
      </c>
      <c r="T2875" t="s">
        <v>1851</v>
      </c>
      <c r="U2875" t="s">
        <v>7019</v>
      </c>
      <c r="V2875" t="s">
        <v>1851</v>
      </c>
      <c r="W2875" t="s">
        <v>1851</v>
      </c>
      <c r="X2875" s="1">
        <v>46209.873506944445</v>
      </c>
    </row>
    <row r="2876" spans="1:24">
      <c r="A2876">
        <v>2699</v>
      </c>
      <c r="B2876" t="s">
        <v>1861</v>
      </c>
      <c r="C2876" t="s">
        <v>1862</v>
      </c>
      <c r="D2876">
        <v>3115805</v>
      </c>
      <c r="E2876" t="s">
        <v>1894</v>
      </c>
      <c r="F2876">
        <v>1</v>
      </c>
      <c r="G2876" t="s">
        <v>1198</v>
      </c>
      <c r="H2876" t="s">
        <v>2622</v>
      </c>
      <c r="I2876" t="s">
        <v>2623</v>
      </c>
      <c r="J2876">
        <v>1</v>
      </c>
      <c r="K2876" t="s">
        <v>2624</v>
      </c>
      <c r="L2876" s="1">
        <v>46209.873402777775</v>
      </c>
      <c r="M2876" s="1">
        <v>46209.873518518521</v>
      </c>
      <c r="N2876">
        <v>998</v>
      </c>
      <c r="O2876" t="s">
        <v>1849</v>
      </c>
      <c r="P2876">
        <v>61</v>
      </c>
      <c r="Q2876">
        <v>6.1</v>
      </c>
      <c r="R2876" t="s">
        <v>1851</v>
      </c>
      <c r="S2876" t="s">
        <v>1851</v>
      </c>
      <c r="T2876" t="s">
        <v>1851</v>
      </c>
      <c r="U2876" t="s">
        <v>7020</v>
      </c>
      <c r="V2876" t="s">
        <v>1851</v>
      </c>
      <c r="W2876" t="s">
        <v>1851</v>
      </c>
      <c r="X2876" s="1">
        <v>46209.873518518521</v>
      </c>
    </row>
    <row r="2877" spans="1:24">
      <c r="A2877">
        <v>2700</v>
      </c>
      <c r="B2877" t="s">
        <v>1861</v>
      </c>
      <c r="C2877" t="s">
        <v>1862</v>
      </c>
      <c r="D2877">
        <v>4109708</v>
      </c>
      <c r="E2877" t="s">
        <v>1885</v>
      </c>
      <c r="F2877">
        <v>1</v>
      </c>
      <c r="G2877" t="s">
        <v>1470</v>
      </c>
      <c r="H2877" t="s">
        <v>2786</v>
      </c>
      <c r="I2877" t="s">
        <v>1887</v>
      </c>
      <c r="J2877">
        <v>1</v>
      </c>
      <c r="K2877" t="s">
        <v>1888</v>
      </c>
      <c r="L2877" s="1">
        <v>46209.872777777775</v>
      </c>
      <c r="M2877" s="1">
        <v>46209.873657407406</v>
      </c>
      <c r="N2877">
        <v>7643</v>
      </c>
      <c r="O2877" t="s">
        <v>1849</v>
      </c>
      <c r="P2877">
        <v>39</v>
      </c>
      <c r="Q2877">
        <v>3.9</v>
      </c>
      <c r="R2877" t="s">
        <v>7021</v>
      </c>
      <c r="S2877" t="s">
        <v>1851</v>
      </c>
      <c r="T2877" t="s">
        <v>1851</v>
      </c>
      <c r="U2877" t="s">
        <v>7022</v>
      </c>
      <c r="V2877" t="s">
        <v>1851</v>
      </c>
      <c r="W2877" t="s">
        <v>1851</v>
      </c>
      <c r="X2877" s="1">
        <v>46209.873657407406</v>
      </c>
    </row>
    <row r="2878" spans="1:24">
      <c r="A2878">
        <v>2701</v>
      </c>
      <c r="B2878" t="s">
        <v>1861</v>
      </c>
      <c r="C2878" t="s">
        <v>1862</v>
      </c>
      <c r="D2878">
        <v>3117702</v>
      </c>
      <c r="E2878" t="s">
        <v>1885</v>
      </c>
      <c r="F2878">
        <v>1</v>
      </c>
      <c r="G2878" t="s">
        <v>1217</v>
      </c>
      <c r="H2878" t="s">
        <v>2633</v>
      </c>
      <c r="I2878" t="s">
        <v>1887</v>
      </c>
      <c r="J2878">
        <v>1</v>
      </c>
      <c r="K2878" t="s">
        <v>1888</v>
      </c>
      <c r="L2878" s="1">
        <v>46209.873564814814</v>
      </c>
      <c r="M2878" s="1">
        <v>46209.873692129629</v>
      </c>
      <c r="N2878">
        <v>1112</v>
      </c>
      <c r="O2878" t="s">
        <v>1849</v>
      </c>
      <c r="P2878">
        <v>92</v>
      </c>
      <c r="Q2878">
        <v>9.1999999999999993</v>
      </c>
      <c r="R2878" t="s">
        <v>7023</v>
      </c>
      <c r="S2878" t="s">
        <v>1851</v>
      </c>
      <c r="T2878" t="s">
        <v>1851</v>
      </c>
      <c r="U2878" t="s">
        <v>7024</v>
      </c>
      <c r="V2878" t="s">
        <v>1851</v>
      </c>
      <c r="W2878" t="s">
        <v>1851</v>
      </c>
      <c r="X2878" s="1">
        <v>46209.873692129629</v>
      </c>
    </row>
    <row r="2879" spans="1:24">
      <c r="A2879">
        <v>2702</v>
      </c>
      <c r="B2879" t="s">
        <v>1861</v>
      </c>
      <c r="C2879" t="s">
        <v>1862</v>
      </c>
      <c r="D2879">
        <v>2101970</v>
      </c>
      <c r="E2879" t="s">
        <v>1894</v>
      </c>
      <c r="F2879">
        <v>1</v>
      </c>
      <c r="G2879" t="s">
        <v>655</v>
      </c>
      <c r="H2879" t="s">
        <v>655</v>
      </c>
      <c r="I2879" t="s">
        <v>3019</v>
      </c>
      <c r="J2879">
        <v>0</v>
      </c>
      <c r="K2879" t="s">
        <v>3020</v>
      </c>
      <c r="L2879" s="1">
        <v>46209.873657407406</v>
      </c>
      <c r="M2879" s="1">
        <v>46209.873796296299</v>
      </c>
      <c r="N2879">
        <v>1261</v>
      </c>
      <c r="O2879" t="s">
        <v>1849</v>
      </c>
      <c r="P2879">
        <v>53</v>
      </c>
      <c r="Q2879">
        <v>5.3</v>
      </c>
      <c r="R2879" t="s">
        <v>1851</v>
      </c>
      <c r="S2879" t="s">
        <v>1851</v>
      </c>
      <c r="T2879" t="s">
        <v>1851</v>
      </c>
      <c r="U2879" t="s">
        <v>7025</v>
      </c>
      <c r="V2879" t="s">
        <v>1851</v>
      </c>
      <c r="W2879" t="s">
        <v>1851</v>
      </c>
      <c r="X2879" s="1">
        <v>46209.873796296299</v>
      </c>
    </row>
    <row r="2880" spans="1:24">
      <c r="A2880">
        <v>2703</v>
      </c>
      <c r="B2880" t="s">
        <v>1861</v>
      </c>
      <c r="C2880" t="s">
        <v>1862</v>
      </c>
      <c r="D2880">
        <v>3117702</v>
      </c>
      <c r="E2880" t="s">
        <v>1894</v>
      </c>
      <c r="F2880">
        <v>1</v>
      </c>
      <c r="G2880" t="s">
        <v>1217</v>
      </c>
      <c r="H2880" t="s">
        <v>1217</v>
      </c>
      <c r="I2880" t="s">
        <v>2639</v>
      </c>
      <c r="J2880">
        <v>0</v>
      </c>
      <c r="K2880" t="s">
        <v>2640</v>
      </c>
      <c r="L2880" s="1">
        <v>46209.873819444445</v>
      </c>
      <c r="M2880" s="1">
        <v>46209.873912037037</v>
      </c>
      <c r="N2880">
        <v>749</v>
      </c>
      <c r="O2880" t="s">
        <v>1849</v>
      </c>
      <c r="P2880">
        <v>81</v>
      </c>
      <c r="Q2880">
        <v>8.1</v>
      </c>
      <c r="R2880" t="s">
        <v>1851</v>
      </c>
      <c r="S2880" t="s">
        <v>1851</v>
      </c>
      <c r="T2880" t="s">
        <v>1851</v>
      </c>
      <c r="U2880" t="s">
        <v>7026</v>
      </c>
      <c r="V2880" t="s">
        <v>1851</v>
      </c>
      <c r="W2880" t="s">
        <v>1851</v>
      </c>
      <c r="X2880" s="1">
        <v>46209.873912037037</v>
      </c>
    </row>
    <row r="2881" spans="1:24">
      <c r="A2881">
        <v>2704</v>
      </c>
      <c r="B2881" t="s">
        <v>1861</v>
      </c>
      <c r="C2881" t="s">
        <v>1862</v>
      </c>
      <c r="D2881">
        <v>4109708</v>
      </c>
      <c r="E2881" t="s">
        <v>1894</v>
      </c>
      <c r="F2881">
        <v>1</v>
      </c>
      <c r="G2881" t="s">
        <v>1470</v>
      </c>
      <c r="H2881" t="s">
        <v>1470</v>
      </c>
      <c r="I2881" t="s">
        <v>2789</v>
      </c>
      <c r="J2881">
        <v>0</v>
      </c>
      <c r="K2881" t="s">
        <v>2790</v>
      </c>
      <c r="L2881" s="1">
        <v>46209.873784722222</v>
      </c>
      <c r="M2881" s="1">
        <v>46209.873935185184</v>
      </c>
      <c r="N2881">
        <v>1300</v>
      </c>
      <c r="O2881" t="s">
        <v>1849</v>
      </c>
      <c r="P2881">
        <v>45</v>
      </c>
      <c r="Q2881">
        <v>4.5</v>
      </c>
      <c r="R2881" t="s">
        <v>1851</v>
      </c>
      <c r="S2881" t="s">
        <v>1851</v>
      </c>
      <c r="T2881" t="s">
        <v>1851</v>
      </c>
      <c r="U2881" t="s">
        <v>7027</v>
      </c>
      <c r="V2881" t="s">
        <v>1851</v>
      </c>
      <c r="W2881" t="s">
        <v>1851</v>
      </c>
      <c r="X2881" s="1">
        <v>46209.873935185184</v>
      </c>
    </row>
    <row r="2882" spans="1:24">
      <c r="A2882">
        <v>2705</v>
      </c>
      <c r="B2882" t="s">
        <v>1861</v>
      </c>
      <c r="C2882" t="s">
        <v>1862</v>
      </c>
      <c r="D2882">
        <v>2102408</v>
      </c>
      <c r="E2882" t="s">
        <v>1885</v>
      </c>
      <c r="F2882">
        <v>1</v>
      </c>
      <c r="G2882" t="s">
        <v>416</v>
      </c>
      <c r="H2882" t="s">
        <v>3025</v>
      </c>
      <c r="I2882" t="s">
        <v>1887</v>
      </c>
      <c r="J2882">
        <v>1</v>
      </c>
      <c r="K2882" t="s">
        <v>1888</v>
      </c>
      <c r="L2882" s="1">
        <v>46209.873842592591</v>
      </c>
      <c r="M2882" s="1">
        <v>46209.874143518522</v>
      </c>
      <c r="N2882">
        <v>2546</v>
      </c>
      <c r="O2882" t="s">
        <v>1849</v>
      </c>
      <c r="P2882">
        <v>44</v>
      </c>
      <c r="Q2882">
        <v>4.4000000000000004</v>
      </c>
      <c r="R2882" t="s">
        <v>7028</v>
      </c>
      <c r="S2882" t="s">
        <v>1851</v>
      </c>
      <c r="T2882" t="s">
        <v>1851</v>
      </c>
      <c r="U2882" t="s">
        <v>7029</v>
      </c>
      <c r="V2882" t="s">
        <v>1851</v>
      </c>
      <c r="W2882" t="s">
        <v>1851</v>
      </c>
      <c r="X2882" s="1">
        <v>46209.874143518522</v>
      </c>
    </row>
    <row r="2883" spans="1:24">
      <c r="A2883">
        <v>2706</v>
      </c>
      <c r="B2883" t="s">
        <v>1861</v>
      </c>
      <c r="C2883" t="s">
        <v>1862</v>
      </c>
      <c r="D2883">
        <v>3118007</v>
      </c>
      <c r="E2883" t="s">
        <v>1885</v>
      </c>
      <c r="F2883">
        <v>1</v>
      </c>
      <c r="G2883" t="s">
        <v>1109</v>
      </c>
      <c r="H2883" t="s">
        <v>2645</v>
      </c>
      <c r="I2883" t="s">
        <v>1887</v>
      </c>
      <c r="J2883">
        <v>1</v>
      </c>
      <c r="K2883" t="s">
        <v>1888</v>
      </c>
      <c r="L2883" s="1">
        <v>46209.87395833333</v>
      </c>
      <c r="M2883" s="1">
        <v>46209.874236111114</v>
      </c>
      <c r="N2883">
        <v>2376</v>
      </c>
      <c r="O2883" t="s">
        <v>1849</v>
      </c>
      <c r="P2883">
        <v>60</v>
      </c>
      <c r="Q2883">
        <v>6</v>
      </c>
      <c r="R2883" t="s">
        <v>7030</v>
      </c>
      <c r="S2883" t="s">
        <v>1851</v>
      </c>
      <c r="T2883" t="s">
        <v>1851</v>
      </c>
      <c r="U2883" t="s">
        <v>7031</v>
      </c>
      <c r="V2883" t="s">
        <v>1851</v>
      </c>
      <c r="W2883" t="s">
        <v>1851</v>
      </c>
      <c r="X2883" s="1">
        <v>46209.874236111114</v>
      </c>
    </row>
    <row r="2884" spans="1:24">
      <c r="A2884">
        <v>2707</v>
      </c>
      <c r="B2884" t="s">
        <v>1861</v>
      </c>
      <c r="C2884" t="s">
        <v>1862</v>
      </c>
      <c r="D2884">
        <v>2102408</v>
      </c>
      <c r="E2884" t="s">
        <v>1894</v>
      </c>
      <c r="F2884">
        <v>1</v>
      </c>
      <c r="G2884" t="s">
        <v>416</v>
      </c>
      <c r="H2884" t="s">
        <v>416</v>
      </c>
      <c r="I2884" t="s">
        <v>3037</v>
      </c>
      <c r="J2884">
        <v>0</v>
      </c>
      <c r="K2884" t="s">
        <v>3038</v>
      </c>
      <c r="L2884" s="1">
        <v>46209.87427083333</v>
      </c>
      <c r="M2884" s="1">
        <v>46209.874409722222</v>
      </c>
      <c r="N2884">
        <v>1196</v>
      </c>
      <c r="O2884" t="s">
        <v>1849</v>
      </c>
      <c r="P2884">
        <v>53</v>
      </c>
      <c r="Q2884">
        <v>5.3</v>
      </c>
      <c r="R2884" t="s">
        <v>1851</v>
      </c>
      <c r="S2884" t="s">
        <v>1851</v>
      </c>
      <c r="T2884" t="s">
        <v>1851</v>
      </c>
      <c r="U2884" t="s">
        <v>7032</v>
      </c>
      <c r="V2884" t="s">
        <v>1851</v>
      </c>
      <c r="W2884" t="s">
        <v>1851</v>
      </c>
      <c r="X2884" s="1">
        <v>46209.874409722222</v>
      </c>
    </row>
    <row r="2885" spans="1:24">
      <c r="A2885">
        <v>2708</v>
      </c>
      <c r="B2885" t="s">
        <v>1861</v>
      </c>
      <c r="C2885" t="s">
        <v>1862</v>
      </c>
      <c r="D2885">
        <v>4111209</v>
      </c>
      <c r="E2885" t="s">
        <v>1885</v>
      </c>
      <c r="F2885">
        <v>1</v>
      </c>
      <c r="G2885" t="s">
        <v>1777</v>
      </c>
      <c r="H2885" t="s">
        <v>2805</v>
      </c>
      <c r="I2885" t="s">
        <v>1887</v>
      </c>
      <c r="J2885">
        <v>1</v>
      </c>
      <c r="K2885" t="s">
        <v>1888</v>
      </c>
      <c r="L2885" s="1">
        <v>46209.873993055553</v>
      </c>
      <c r="M2885" s="1">
        <v>46209.874444444446</v>
      </c>
      <c r="N2885">
        <v>3925</v>
      </c>
      <c r="O2885" t="s">
        <v>1849</v>
      </c>
      <c r="P2885">
        <v>72</v>
      </c>
      <c r="Q2885">
        <v>7.2</v>
      </c>
      <c r="R2885" t="s">
        <v>7033</v>
      </c>
      <c r="S2885" t="s">
        <v>1851</v>
      </c>
      <c r="T2885" t="s">
        <v>1851</v>
      </c>
      <c r="U2885" t="s">
        <v>7034</v>
      </c>
      <c r="V2885" t="s">
        <v>1851</v>
      </c>
      <c r="W2885" t="s">
        <v>1851</v>
      </c>
      <c r="X2885" s="1">
        <v>46209.874444444446</v>
      </c>
    </row>
    <row r="2886" spans="1:24">
      <c r="A2886">
        <v>2709</v>
      </c>
      <c r="B2886" t="s">
        <v>1861</v>
      </c>
      <c r="C2886" t="s">
        <v>1862</v>
      </c>
      <c r="D2886">
        <v>3118007</v>
      </c>
      <c r="E2886" t="s">
        <v>1894</v>
      </c>
      <c r="F2886">
        <v>1</v>
      </c>
      <c r="G2886" t="s">
        <v>1109</v>
      </c>
      <c r="H2886" t="s">
        <v>1109</v>
      </c>
      <c r="I2886" t="s">
        <v>2660</v>
      </c>
      <c r="J2886">
        <v>0</v>
      </c>
      <c r="K2886" t="s">
        <v>2661</v>
      </c>
      <c r="L2886" s="1">
        <v>46209.874386574076</v>
      </c>
      <c r="M2886" s="1">
        <v>46209.874537037038</v>
      </c>
      <c r="N2886">
        <v>1323</v>
      </c>
      <c r="O2886" t="s">
        <v>1849</v>
      </c>
      <c r="P2886">
        <v>61</v>
      </c>
      <c r="Q2886">
        <v>6.1</v>
      </c>
      <c r="R2886" t="s">
        <v>1851</v>
      </c>
      <c r="S2886" t="s">
        <v>1851</v>
      </c>
      <c r="T2886" t="s">
        <v>1851</v>
      </c>
      <c r="U2886" t="s">
        <v>7035</v>
      </c>
      <c r="V2886" t="s">
        <v>1851</v>
      </c>
      <c r="W2886" t="s">
        <v>1851</v>
      </c>
      <c r="X2886" s="1">
        <v>46209.874537037038</v>
      </c>
    </row>
    <row r="2887" spans="1:24">
      <c r="A2887">
        <v>2710</v>
      </c>
      <c r="B2887" t="s">
        <v>1861</v>
      </c>
      <c r="C2887" t="s">
        <v>1862</v>
      </c>
      <c r="D2887">
        <v>4111209</v>
      </c>
      <c r="E2887" t="s">
        <v>1894</v>
      </c>
      <c r="F2887">
        <v>1</v>
      </c>
      <c r="G2887" t="s">
        <v>1777</v>
      </c>
      <c r="H2887" t="s">
        <v>1777</v>
      </c>
      <c r="I2887" t="s">
        <v>2812</v>
      </c>
      <c r="J2887">
        <v>0</v>
      </c>
      <c r="K2887" t="s">
        <v>2813</v>
      </c>
      <c r="L2887" s="1">
        <v>46209.874583333331</v>
      </c>
      <c r="M2887" s="1">
        <v>46209.874745370369</v>
      </c>
      <c r="N2887">
        <v>1409</v>
      </c>
      <c r="O2887" t="s">
        <v>1849</v>
      </c>
      <c r="P2887">
        <v>70</v>
      </c>
      <c r="Q2887">
        <v>7</v>
      </c>
      <c r="R2887" t="s">
        <v>1851</v>
      </c>
      <c r="S2887" t="s">
        <v>1851</v>
      </c>
      <c r="T2887" t="s">
        <v>1851</v>
      </c>
      <c r="U2887" t="s">
        <v>7036</v>
      </c>
      <c r="V2887" t="s">
        <v>1851</v>
      </c>
      <c r="W2887" t="s">
        <v>1851</v>
      </c>
      <c r="X2887" s="1">
        <v>46209.874745370369</v>
      </c>
    </row>
    <row r="2888" spans="1:24">
      <c r="A2888">
        <v>2711</v>
      </c>
      <c r="B2888" t="s">
        <v>1861</v>
      </c>
      <c r="C2888" t="s">
        <v>1862</v>
      </c>
      <c r="D2888">
        <v>3118601</v>
      </c>
      <c r="E2888" t="s">
        <v>1885</v>
      </c>
      <c r="F2888">
        <v>1</v>
      </c>
      <c r="G2888" t="s">
        <v>1422</v>
      </c>
      <c r="H2888" t="s">
        <v>2672</v>
      </c>
      <c r="I2888" t="s">
        <v>1887</v>
      </c>
      <c r="J2888">
        <v>1</v>
      </c>
      <c r="K2888" t="s">
        <v>1888</v>
      </c>
      <c r="L2888" s="1">
        <v>46209.874583333331</v>
      </c>
      <c r="M2888" s="1">
        <v>46209.875335648147</v>
      </c>
      <c r="N2888">
        <v>6490</v>
      </c>
      <c r="O2888" t="s">
        <v>1849</v>
      </c>
      <c r="P2888">
        <v>84</v>
      </c>
      <c r="Q2888">
        <v>8.4</v>
      </c>
      <c r="R2888" t="s">
        <v>7037</v>
      </c>
      <c r="S2888" t="s">
        <v>1851</v>
      </c>
      <c r="T2888" t="s">
        <v>1851</v>
      </c>
      <c r="U2888" t="s">
        <v>7038</v>
      </c>
      <c r="V2888" t="s">
        <v>1851</v>
      </c>
      <c r="W2888" t="s">
        <v>1851</v>
      </c>
      <c r="X2888" s="1">
        <v>46209.875335648147</v>
      </c>
    </row>
    <row r="2889" spans="1:24">
      <c r="A2889">
        <v>2712</v>
      </c>
      <c r="B2889" t="s">
        <v>1861</v>
      </c>
      <c r="C2889" t="s">
        <v>1862</v>
      </c>
      <c r="D2889">
        <v>4111258</v>
      </c>
      <c r="E2889" t="s">
        <v>1885</v>
      </c>
      <c r="F2889">
        <v>1</v>
      </c>
      <c r="G2889" t="s">
        <v>1767</v>
      </c>
      <c r="H2889" t="s">
        <v>2822</v>
      </c>
      <c r="I2889" t="s">
        <v>1887</v>
      </c>
      <c r="J2889">
        <v>1</v>
      </c>
      <c r="K2889" t="s">
        <v>1888</v>
      </c>
      <c r="L2889" s="1">
        <v>46209.874791666669</v>
      </c>
      <c r="M2889" s="1">
        <v>46209.875381944446</v>
      </c>
      <c r="N2889">
        <v>5090</v>
      </c>
      <c r="O2889" t="s">
        <v>1849</v>
      </c>
      <c r="P2889">
        <v>67</v>
      </c>
      <c r="Q2889">
        <v>6.7</v>
      </c>
      <c r="R2889" t="s">
        <v>7039</v>
      </c>
      <c r="S2889" t="s">
        <v>1851</v>
      </c>
      <c r="T2889" t="s">
        <v>1851</v>
      </c>
      <c r="U2889" t="s">
        <v>7040</v>
      </c>
      <c r="V2889" t="s">
        <v>1851</v>
      </c>
      <c r="W2889" t="s">
        <v>1851</v>
      </c>
      <c r="X2889" s="1">
        <v>46209.875381944446</v>
      </c>
    </row>
    <row r="2890" spans="1:24">
      <c r="A2890">
        <v>2713</v>
      </c>
      <c r="B2890" t="s">
        <v>1861</v>
      </c>
      <c r="C2890" t="s">
        <v>1862</v>
      </c>
      <c r="D2890">
        <v>2103174</v>
      </c>
      <c r="E2890" t="s">
        <v>1885</v>
      </c>
      <c r="F2890">
        <v>1</v>
      </c>
      <c r="G2890" t="s">
        <v>254</v>
      </c>
      <c r="H2890" t="s">
        <v>3055</v>
      </c>
      <c r="I2890" t="s">
        <v>1887</v>
      </c>
      <c r="J2890">
        <v>1</v>
      </c>
      <c r="K2890" t="s">
        <v>1888</v>
      </c>
      <c r="L2890" s="1">
        <v>46209.874444444446</v>
      </c>
      <c r="M2890" s="1">
        <v>46209.875381944446</v>
      </c>
      <c r="N2890">
        <v>8054</v>
      </c>
      <c r="O2890" t="s">
        <v>1849</v>
      </c>
      <c r="P2890">
        <v>69</v>
      </c>
      <c r="Q2890">
        <v>6.9</v>
      </c>
      <c r="R2890" t="s">
        <v>7041</v>
      </c>
      <c r="S2890" t="s">
        <v>1851</v>
      </c>
      <c r="T2890" t="s">
        <v>1851</v>
      </c>
      <c r="U2890" t="s">
        <v>7042</v>
      </c>
      <c r="V2890" t="s">
        <v>1851</v>
      </c>
      <c r="W2890" t="s">
        <v>1851</v>
      </c>
      <c r="X2890" s="1">
        <v>46209.875381944446</v>
      </c>
    </row>
    <row r="2891" spans="1:24">
      <c r="A2891">
        <v>2714</v>
      </c>
      <c r="B2891" t="s">
        <v>1861</v>
      </c>
      <c r="C2891" t="s">
        <v>1862</v>
      </c>
      <c r="D2891">
        <v>3118601</v>
      </c>
      <c r="E2891" t="s">
        <v>1894</v>
      </c>
      <c r="F2891">
        <v>1</v>
      </c>
      <c r="G2891" t="s">
        <v>1422</v>
      </c>
      <c r="H2891" t="s">
        <v>1422</v>
      </c>
      <c r="I2891" t="s">
        <v>2678</v>
      </c>
      <c r="J2891">
        <v>0</v>
      </c>
      <c r="K2891" t="s">
        <v>2679</v>
      </c>
      <c r="L2891" s="1">
        <v>46209.875462962962</v>
      </c>
      <c r="M2891" s="1">
        <v>46209.875613425924</v>
      </c>
      <c r="N2891">
        <v>1304</v>
      </c>
      <c r="O2891" t="s">
        <v>1849</v>
      </c>
      <c r="P2891">
        <v>89</v>
      </c>
      <c r="Q2891">
        <v>8.9</v>
      </c>
      <c r="R2891" t="s">
        <v>1851</v>
      </c>
      <c r="S2891" t="s">
        <v>1851</v>
      </c>
      <c r="T2891" t="s">
        <v>1851</v>
      </c>
      <c r="U2891" t="s">
        <v>7043</v>
      </c>
      <c r="V2891" t="s">
        <v>1851</v>
      </c>
      <c r="W2891" t="s">
        <v>1851</v>
      </c>
      <c r="X2891" s="1">
        <v>46209.875613425924</v>
      </c>
    </row>
    <row r="2892" spans="1:24">
      <c r="A2892">
        <v>2715</v>
      </c>
      <c r="B2892" t="s">
        <v>1861</v>
      </c>
      <c r="C2892" t="s">
        <v>1862</v>
      </c>
      <c r="D2892">
        <v>4111258</v>
      </c>
      <c r="E2892" t="s">
        <v>1894</v>
      </c>
      <c r="F2892">
        <v>1</v>
      </c>
      <c r="G2892" t="s">
        <v>1767</v>
      </c>
      <c r="H2892" t="s">
        <v>1767</v>
      </c>
      <c r="I2892" t="s">
        <v>2831</v>
      </c>
      <c r="J2892">
        <v>0</v>
      </c>
      <c r="K2892" t="s">
        <v>2832</v>
      </c>
      <c r="L2892" s="1">
        <v>46209.875520833331</v>
      </c>
      <c r="M2892" s="1">
        <v>46209.875694444447</v>
      </c>
      <c r="N2892">
        <v>1565</v>
      </c>
      <c r="O2892" t="s">
        <v>1849</v>
      </c>
      <c r="P2892">
        <v>67</v>
      </c>
      <c r="Q2892">
        <v>6.7</v>
      </c>
      <c r="R2892" t="s">
        <v>1851</v>
      </c>
      <c r="S2892" t="s">
        <v>1851</v>
      </c>
      <c r="T2892" t="s">
        <v>1851</v>
      </c>
      <c r="U2892" t="s">
        <v>7044</v>
      </c>
      <c r="V2892" t="s">
        <v>1851</v>
      </c>
      <c r="W2892" t="s">
        <v>1851</v>
      </c>
      <c r="X2892" s="1">
        <v>46209.875694444447</v>
      </c>
    </row>
    <row r="2893" spans="1:24">
      <c r="A2893">
        <v>2716</v>
      </c>
      <c r="B2893" t="s">
        <v>1861</v>
      </c>
      <c r="C2893" t="s">
        <v>1862</v>
      </c>
      <c r="D2893">
        <v>2103174</v>
      </c>
      <c r="E2893" t="s">
        <v>1894</v>
      </c>
      <c r="F2893">
        <v>1</v>
      </c>
      <c r="G2893" t="s">
        <v>254</v>
      </c>
      <c r="H2893" t="s">
        <v>254</v>
      </c>
      <c r="I2893" t="s">
        <v>3064</v>
      </c>
      <c r="J2893">
        <v>0</v>
      </c>
      <c r="K2893" t="s">
        <v>3065</v>
      </c>
      <c r="L2893" s="1">
        <v>46209.875520833331</v>
      </c>
      <c r="M2893" s="1">
        <v>46209.875706018516</v>
      </c>
      <c r="N2893">
        <v>1600</v>
      </c>
      <c r="O2893" t="s">
        <v>1849</v>
      </c>
      <c r="P2893">
        <v>65</v>
      </c>
      <c r="Q2893">
        <v>6.5</v>
      </c>
      <c r="R2893" t="s">
        <v>1851</v>
      </c>
      <c r="S2893" t="s">
        <v>1851</v>
      </c>
      <c r="T2893" t="s">
        <v>1851</v>
      </c>
      <c r="U2893" t="s">
        <v>7045</v>
      </c>
      <c r="V2893" t="s">
        <v>1851</v>
      </c>
      <c r="W2893" t="s">
        <v>1851</v>
      </c>
      <c r="X2893" s="1">
        <v>46209.875706018516</v>
      </c>
    </row>
    <row r="2894" spans="1:24">
      <c r="A2894">
        <v>2717</v>
      </c>
      <c r="B2894" t="s">
        <v>1861</v>
      </c>
      <c r="C2894" t="s">
        <v>1862</v>
      </c>
      <c r="D2894">
        <v>2103406</v>
      </c>
      <c r="E2894" t="s">
        <v>1885</v>
      </c>
      <c r="F2894">
        <v>1</v>
      </c>
      <c r="G2894" t="s">
        <v>395</v>
      </c>
      <c r="H2894" t="s">
        <v>3070</v>
      </c>
      <c r="I2894" t="s">
        <v>1887</v>
      </c>
      <c r="J2894">
        <v>1</v>
      </c>
      <c r="K2894" t="s">
        <v>1888</v>
      </c>
      <c r="L2894" s="1">
        <v>46209.875775462962</v>
      </c>
      <c r="M2894" s="1">
        <v>46209.876168981478</v>
      </c>
      <c r="N2894">
        <v>3403</v>
      </c>
      <c r="O2894" t="s">
        <v>1849</v>
      </c>
      <c r="P2894">
        <v>70</v>
      </c>
      <c r="Q2894">
        <v>7</v>
      </c>
      <c r="R2894" t="s">
        <v>7046</v>
      </c>
      <c r="S2894" t="s">
        <v>1851</v>
      </c>
      <c r="T2894" t="s">
        <v>1851</v>
      </c>
      <c r="U2894" t="s">
        <v>7047</v>
      </c>
      <c r="V2894" t="s">
        <v>1851</v>
      </c>
      <c r="W2894" t="s">
        <v>1851</v>
      </c>
      <c r="X2894" s="1">
        <v>46209.876168981478</v>
      </c>
    </row>
    <row r="2895" spans="1:24">
      <c r="A2895">
        <v>2718</v>
      </c>
      <c r="B2895" t="s">
        <v>1861</v>
      </c>
      <c r="C2895" t="s">
        <v>1862</v>
      </c>
      <c r="D2895">
        <v>2103406</v>
      </c>
      <c r="E2895" t="s">
        <v>1894</v>
      </c>
      <c r="F2895">
        <v>1</v>
      </c>
      <c r="G2895" t="s">
        <v>395</v>
      </c>
      <c r="H2895" t="s">
        <v>395</v>
      </c>
      <c r="I2895" t="s">
        <v>3073</v>
      </c>
      <c r="J2895">
        <v>0</v>
      </c>
      <c r="K2895" t="s">
        <v>3074</v>
      </c>
      <c r="L2895" s="1">
        <v>46209.876319444447</v>
      </c>
      <c r="M2895" s="1">
        <v>46209.876423611109</v>
      </c>
      <c r="N2895">
        <v>925</v>
      </c>
      <c r="O2895" t="s">
        <v>1849</v>
      </c>
      <c r="P2895">
        <v>70</v>
      </c>
      <c r="Q2895">
        <v>7</v>
      </c>
      <c r="R2895" t="s">
        <v>1851</v>
      </c>
      <c r="S2895" t="s">
        <v>1851</v>
      </c>
      <c r="T2895" t="s">
        <v>1851</v>
      </c>
      <c r="U2895" t="s">
        <v>7048</v>
      </c>
      <c r="V2895" t="s">
        <v>1851</v>
      </c>
      <c r="W2895" t="s">
        <v>1851</v>
      </c>
      <c r="X2895" s="1">
        <v>46209.876423611109</v>
      </c>
    </row>
    <row r="2896" spans="1:24">
      <c r="A2896">
        <v>2719</v>
      </c>
      <c r="B2896" t="s">
        <v>1861</v>
      </c>
      <c r="C2896" t="s">
        <v>1862</v>
      </c>
      <c r="D2896">
        <v>2105104</v>
      </c>
      <c r="E2896" t="s">
        <v>1885</v>
      </c>
      <c r="F2896">
        <v>1</v>
      </c>
      <c r="G2896" t="s">
        <v>734</v>
      </c>
      <c r="H2896" t="s">
        <v>3079</v>
      </c>
      <c r="I2896" t="s">
        <v>1887</v>
      </c>
      <c r="J2896">
        <v>1</v>
      </c>
      <c r="K2896" t="s">
        <v>1888</v>
      </c>
      <c r="L2896" s="1">
        <v>46209.876469907409</v>
      </c>
      <c r="M2896" s="1">
        <v>46209.876805555556</v>
      </c>
      <c r="N2896">
        <v>2965</v>
      </c>
      <c r="O2896" t="s">
        <v>1849</v>
      </c>
      <c r="P2896">
        <v>65</v>
      </c>
      <c r="Q2896">
        <v>6.5</v>
      </c>
      <c r="R2896" t="s">
        <v>7049</v>
      </c>
      <c r="S2896" t="s">
        <v>1851</v>
      </c>
      <c r="T2896" t="s">
        <v>1851</v>
      </c>
      <c r="U2896" t="s">
        <v>7050</v>
      </c>
      <c r="V2896" t="s">
        <v>1851</v>
      </c>
      <c r="W2896" t="s">
        <v>1851</v>
      </c>
      <c r="X2896" s="1">
        <v>46209.876805555556</v>
      </c>
    </row>
    <row r="2897" spans="1:24">
      <c r="A2897">
        <v>2720</v>
      </c>
      <c r="B2897" t="s">
        <v>1861</v>
      </c>
      <c r="C2897" t="s">
        <v>1862</v>
      </c>
      <c r="D2897">
        <v>2105104</v>
      </c>
      <c r="E2897" t="s">
        <v>1894</v>
      </c>
      <c r="F2897">
        <v>1</v>
      </c>
      <c r="G2897" t="s">
        <v>734</v>
      </c>
      <c r="H2897" t="s">
        <v>734</v>
      </c>
      <c r="I2897" t="s">
        <v>3085</v>
      </c>
      <c r="J2897">
        <v>0</v>
      </c>
      <c r="K2897" t="s">
        <v>3086</v>
      </c>
      <c r="L2897" s="1">
        <v>46209.876944444448</v>
      </c>
      <c r="M2897" s="1">
        <v>46209.877071759256</v>
      </c>
      <c r="N2897">
        <v>1024</v>
      </c>
      <c r="O2897" t="s">
        <v>1849</v>
      </c>
      <c r="P2897">
        <v>68</v>
      </c>
      <c r="Q2897">
        <v>6.8</v>
      </c>
      <c r="R2897" t="s">
        <v>1851</v>
      </c>
      <c r="S2897" t="s">
        <v>1851</v>
      </c>
      <c r="T2897" t="s">
        <v>1851</v>
      </c>
      <c r="U2897" t="s">
        <v>7051</v>
      </c>
      <c r="V2897" t="s">
        <v>1851</v>
      </c>
      <c r="W2897" t="s">
        <v>1851</v>
      </c>
      <c r="X2897" s="1">
        <v>46209.877071759256</v>
      </c>
    </row>
    <row r="2898" spans="1:24">
      <c r="A2898">
        <v>2721</v>
      </c>
      <c r="B2898" t="s">
        <v>1861</v>
      </c>
      <c r="C2898" t="s">
        <v>1862</v>
      </c>
      <c r="D2898">
        <v>3120201</v>
      </c>
      <c r="E2898" t="s">
        <v>1885</v>
      </c>
      <c r="F2898">
        <v>1</v>
      </c>
      <c r="G2898" t="s">
        <v>1312</v>
      </c>
      <c r="H2898" t="s">
        <v>2694</v>
      </c>
      <c r="I2898" t="s">
        <v>1887</v>
      </c>
      <c r="J2898">
        <v>1</v>
      </c>
      <c r="K2898" t="s">
        <v>1888</v>
      </c>
      <c r="L2898" s="1">
        <v>46209.875659722224</v>
      </c>
      <c r="M2898" s="1">
        <v>46209.877824074072</v>
      </c>
      <c r="N2898">
        <v>18700</v>
      </c>
      <c r="O2898" t="s">
        <v>1854</v>
      </c>
      <c r="R2898" t="s">
        <v>7052</v>
      </c>
      <c r="S2898" t="s">
        <v>1851</v>
      </c>
      <c r="T2898" t="s">
        <v>1851</v>
      </c>
      <c r="U2898" t="s">
        <v>7053</v>
      </c>
      <c r="V2898" t="s">
        <v>1854</v>
      </c>
      <c r="W2898" t="s">
        <v>1851</v>
      </c>
      <c r="X2898" s="1">
        <v>46209.877824074072</v>
      </c>
    </row>
    <row r="2899" spans="1:24">
      <c r="A2899">
        <v>2722</v>
      </c>
      <c r="B2899" t="s">
        <v>1861</v>
      </c>
      <c r="C2899" t="s">
        <v>1862</v>
      </c>
      <c r="D2899">
        <v>4111704</v>
      </c>
      <c r="E2899" t="s">
        <v>1885</v>
      </c>
      <c r="F2899">
        <v>1</v>
      </c>
      <c r="G2899" t="s">
        <v>1802</v>
      </c>
      <c r="H2899" t="s">
        <v>2843</v>
      </c>
      <c r="I2899" t="s">
        <v>1887</v>
      </c>
      <c r="J2899">
        <v>1</v>
      </c>
      <c r="K2899" t="s">
        <v>1888</v>
      </c>
      <c r="L2899" s="1">
        <v>46209.875752314816</v>
      </c>
      <c r="M2899" s="1">
        <v>46209.877939814818</v>
      </c>
      <c r="N2899">
        <v>18881</v>
      </c>
      <c r="O2899" t="s">
        <v>1854</v>
      </c>
      <c r="R2899" t="s">
        <v>7054</v>
      </c>
      <c r="S2899" t="s">
        <v>1851</v>
      </c>
      <c r="T2899" t="s">
        <v>1851</v>
      </c>
      <c r="U2899" t="s">
        <v>7055</v>
      </c>
      <c r="V2899" t="s">
        <v>1854</v>
      </c>
      <c r="W2899" t="s">
        <v>1851</v>
      </c>
      <c r="X2899" s="1">
        <v>46209.877939814818</v>
      </c>
    </row>
    <row r="2900" spans="1:24">
      <c r="A2900">
        <v>2723</v>
      </c>
      <c r="B2900" t="s">
        <v>1861</v>
      </c>
      <c r="C2900" t="s">
        <v>1862</v>
      </c>
      <c r="D2900">
        <v>2105203</v>
      </c>
      <c r="E2900" t="s">
        <v>1885</v>
      </c>
      <c r="F2900">
        <v>1</v>
      </c>
      <c r="G2900" t="s">
        <v>732</v>
      </c>
      <c r="H2900" t="s">
        <v>3106</v>
      </c>
      <c r="I2900" t="s">
        <v>1887</v>
      </c>
      <c r="J2900">
        <v>1</v>
      </c>
      <c r="K2900" t="s">
        <v>1888</v>
      </c>
      <c r="L2900" s="1">
        <v>46209.877106481479</v>
      </c>
      <c r="M2900" s="1">
        <v>46209.878136574072</v>
      </c>
      <c r="N2900">
        <v>8840</v>
      </c>
      <c r="O2900" t="s">
        <v>1849</v>
      </c>
      <c r="P2900">
        <v>69</v>
      </c>
      <c r="Q2900">
        <v>6.9</v>
      </c>
      <c r="R2900" t="s">
        <v>7056</v>
      </c>
      <c r="S2900" t="s">
        <v>1851</v>
      </c>
      <c r="T2900" t="s">
        <v>1851</v>
      </c>
      <c r="U2900" t="s">
        <v>7057</v>
      </c>
      <c r="V2900" t="s">
        <v>1851</v>
      </c>
      <c r="W2900" t="s">
        <v>1851</v>
      </c>
      <c r="X2900" s="1">
        <v>46209.878136574072</v>
      </c>
    </row>
    <row r="2901" spans="1:24">
      <c r="A2901">
        <v>2724</v>
      </c>
      <c r="B2901" t="s">
        <v>1861</v>
      </c>
      <c r="C2901" t="s">
        <v>1862</v>
      </c>
      <c r="D2901">
        <v>2105203</v>
      </c>
      <c r="E2901" t="s">
        <v>1894</v>
      </c>
      <c r="F2901">
        <v>1</v>
      </c>
      <c r="G2901" t="s">
        <v>732</v>
      </c>
      <c r="H2901" t="s">
        <v>732</v>
      </c>
      <c r="I2901" t="s">
        <v>3112</v>
      </c>
      <c r="J2901">
        <v>0</v>
      </c>
      <c r="K2901" t="s">
        <v>3113</v>
      </c>
      <c r="L2901" s="1">
        <v>46209.878263888888</v>
      </c>
      <c r="M2901" s="1">
        <v>46209.878437500003</v>
      </c>
      <c r="N2901">
        <v>1542</v>
      </c>
      <c r="O2901" t="s">
        <v>1849</v>
      </c>
      <c r="P2901">
        <v>65</v>
      </c>
      <c r="Q2901">
        <v>6.5</v>
      </c>
      <c r="R2901" t="s">
        <v>1851</v>
      </c>
      <c r="S2901" t="s">
        <v>1851</v>
      </c>
      <c r="T2901" t="s">
        <v>1851</v>
      </c>
      <c r="U2901" t="s">
        <v>7058</v>
      </c>
      <c r="V2901" t="s">
        <v>1851</v>
      </c>
      <c r="W2901" t="s">
        <v>1851</v>
      </c>
      <c r="X2901" s="1">
        <v>46209.878437500003</v>
      </c>
    </row>
    <row r="2902" spans="1:24">
      <c r="A2902">
        <v>2725</v>
      </c>
      <c r="B2902" t="s">
        <v>1861</v>
      </c>
      <c r="C2902" t="s">
        <v>1862</v>
      </c>
      <c r="D2902">
        <v>4111704</v>
      </c>
      <c r="E2902" t="s">
        <v>1885</v>
      </c>
      <c r="F2902">
        <v>2</v>
      </c>
      <c r="G2902" t="s">
        <v>1802</v>
      </c>
      <c r="H2902" t="s">
        <v>2843</v>
      </c>
      <c r="I2902" t="s">
        <v>1887</v>
      </c>
      <c r="J2902">
        <v>1</v>
      </c>
      <c r="K2902" t="s">
        <v>1888</v>
      </c>
      <c r="L2902" s="1">
        <v>46209.878148148149</v>
      </c>
      <c r="M2902" s="1">
        <v>46209.878472222219</v>
      </c>
      <c r="N2902">
        <v>2863</v>
      </c>
      <c r="O2902" t="s">
        <v>1849</v>
      </c>
      <c r="P2902">
        <v>65</v>
      </c>
      <c r="Q2902">
        <v>6.5</v>
      </c>
      <c r="R2902" t="s">
        <v>7059</v>
      </c>
      <c r="S2902" t="s">
        <v>1851</v>
      </c>
      <c r="T2902" t="s">
        <v>1851</v>
      </c>
      <c r="U2902" t="s">
        <v>7055</v>
      </c>
      <c r="V2902" t="s">
        <v>1851</v>
      </c>
      <c r="W2902" t="s">
        <v>1851</v>
      </c>
      <c r="X2902" s="1">
        <v>46209.878472222219</v>
      </c>
    </row>
    <row r="2903" spans="1:24">
      <c r="A2903">
        <v>2726</v>
      </c>
      <c r="B2903" t="s">
        <v>1861</v>
      </c>
      <c r="C2903" t="s">
        <v>1862</v>
      </c>
      <c r="D2903">
        <v>4111704</v>
      </c>
      <c r="E2903" t="s">
        <v>1894</v>
      </c>
      <c r="F2903">
        <v>1</v>
      </c>
      <c r="G2903" t="s">
        <v>1802</v>
      </c>
      <c r="H2903" t="s">
        <v>1802</v>
      </c>
      <c r="I2903" t="s">
        <v>2851</v>
      </c>
      <c r="J2903">
        <v>0</v>
      </c>
      <c r="K2903" t="s">
        <v>2852</v>
      </c>
      <c r="L2903" s="1">
        <v>46209.878611111111</v>
      </c>
      <c r="M2903" s="1">
        <v>46209.878761574073</v>
      </c>
      <c r="N2903">
        <v>1323</v>
      </c>
      <c r="O2903" t="s">
        <v>1849</v>
      </c>
      <c r="P2903">
        <v>68</v>
      </c>
      <c r="Q2903">
        <v>6.8</v>
      </c>
      <c r="R2903" t="s">
        <v>1851</v>
      </c>
      <c r="S2903" t="s">
        <v>1851</v>
      </c>
      <c r="T2903" t="s">
        <v>1851</v>
      </c>
      <c r="U2903" t="s">
        <v>7060</v>
      </c>
      <c r="V2903" t="s">
        <v>1851</v>
      </c>
      <c r="W2903" t="s">
        <v>1851</v>
      </c>
      <c r="X2903" s="1">
        <v>46209.878761574073</v>
      </c>
    </row>
    <row r="2904" spans="1:24">
      <c r="A2904">
        <v>2727</v>
      </c>
      <c r="B2904" t="s">
        <v>1861</v>
      </c>
      <c r="C2904" t="s">
        <v>1862</v>
      </c>
      <c r="D2904">
        <v>2106631</v>
      </c>
      <c r="E2904" t="s">
        <v>1885</v>
      </c>
      <c r="F2904">
        <v>1</v>
      </c>
      <c r="G2904" t="s">
        <v>615</v>
      </c>
      <c r="H2904" t="s">
        <v>3122</v>
      </c>
      <c r="I2904" t="s">
        <v>1887</v>
      </c>
      <c r="J2904">
        <v>1</v>
      </c>
      <c r="K2904" t="s">
        <v>1888</v>
      </c>
      <c r="L2904" s="1">
        <v>46209.878483796296</v>
      </c>
      <c r="M2904" s="1">
        <v>46209.878819444442</v>
      </c>
      <c r="N2904">
        <v>2900</v>
      </c>
      <c r="O2904" t="s">
        <v>1849</v>
      </c>
      <c r="P2904">
        <v>60</v>
      </c>
      <c r="Q2904">
        <v>6</v>
      </c>
      <c r="R2904" t="s">
        <v>7061</v>
      </c>
      <c r="S2904" t="s">
        <v>1851</v>
      </c>
      <c r="T2904" t="s">
        <v>1851</v>
      </c>
      <c r="U2904" t="s">
        <v>7062</v>
      </c>
      <c r="V2904" t="s">
        <v>1851</v>
      </c>
      <c r="W2904" t="s">
        <v>1851</v>
      </c>
      <c r="X2904" s="1">
        <v>46209.878819444442</v>
      </c>
    </row>
    <row r="2905" spans="1:24">
      <c r="A2905">
        <v>2728</v>
      </c>
      <c r="B2905" t="s">
        <v>1861</v>
      </c>
      <c r="C2905" t="s">
        <v>1862</v>
      </c>
      <c r="D2905">
        <v>2106631</v>
      </c>
      <c r="E2905" t="s">
        <v>1894</v>
      </c>
      <c r="F2905">
        <v>1</v>
      </c>
      <c r="G2905" t="s">
        <v>615</v>
      </c>
      <c r="H2905" t="s">
        <v>615</v>
      </c>
      <c r="I2905" t="s">
        <v>3131</v>
      </c>
      <c r="J2905">
        <v>0</v>
      </c>
      <c r="K2905" t="s">
        <v>3132</v>
      </c>
      <c r="L2905" s="1">
        <v>46209.878958333335</v>
      </c>
      <c r="M2905" s="1">
        <v>46209.879074074073</v>
      </c>
      <c r="N2905">
        <v>999</v>
      </c>
      <c r="O2905" t="s">
        <v>1849</v>
      </c>
      <c r="P2905">
        <v>66</v>
      </c>
      <c r="Q2905">
        <v>6.6</v>
      </c>
      <c r="R2905" t="s">
        <v>1851</v>
      </c>
      <c r="S2905" t="s">
        <v>1851</v>
      </c>
      <c r="T2905" t="s">
        <v>1851</v>
      </c>
      <c r="U2905" t="s">
        <v>7063</v>
      </c>
      <c r="V2905" t="s">
        <v>1851</v>
      </c>
      <c r="W2905" t="s">
        <v>1851</v>
      </c>
      <c r="X2905" s="1">
        <v>46209.879074074073</v>
      </c>
    </row>
    <row r="2906" spans="1:24">
      <c r="A2906">
        <v>2729</v>
      </c>
      <c r="B2906" t="s">
        <v>1861</v>
      </c>
      <c r="C2906" t="s">
        <v>1862</v>
      </c>
      <c r="D2906">
        <v>4115408</v>
      </c>
      <c r="E2906" t="s">
        <v>1885</v>
      </c>
      <c r="F2906">
        <v>1</v>
      </c>
      <c r="G2906" t="s">
        <v>1630</v>
      </c>
      <c r="H2906" t="s">
        <v>2860</v>
      </c>
      <c r="I2906" t="s">
        <v>1887</v>
      </c>
      <c r="J2906">
        <v>1</v>
      </c>
      <c r="K2906" t="s">
        <v>1888</v>
      </c>
      <c r="L2906" s="1">
        <v>46209.878807870373</v>
      </c>
      <c r="M2906" s="1">
        <v>46209.87908564815</v>
      </c>
      <c r="N2906">
        <v>2402</v>
      </c>
      <c r="O2906" t="s">
        <v>1849</v>
      </c>
      <c r="P2906">
        <v>76</v>
      </c>
      <c r="Q2906">
        <v>7.6</v>
      </c>
      <c r="R2906" t="s">
        <v>7064</v>
      </c>
      <c r="S2906" t="s">
        <v>1851</v>
      </c>
      <c r="T2906" t="s">
        <v>1851</v>
      </c>
      <c r="U2906" t="s">
        <v>7065</v>
      </c>
      <c r="V2906" t="s">
        <v>1851</v>
      </c>
      <c r="W2906" t="s">
        <v>1851</v>
      </c>
      <c r="X2906" s="1">
        <v>46209.87908564815</v>
      </c>
    </row>
    <row r="2907" spans="1:24">
      <c r="A2907">
        <v>2730</v>
      </c>
      <c r="B2907" t="s">
        <v>1861</v>
      </c>
      <c r="C2907" t="s">
        <v>1862</v>
      </c>
      <c r="D2907">
        <v>3120201</v>
      </c>
      <c r="E2907" t="s">
        <v>1885</v>
      </c>
      <c r="F2907">
        <v>2</v>
      </c>
      <c r="G2907" t="s">
        <v>1312</v>
      </c>
      <c r="H2907" t="s">
        <v>2694</v>
      </c>
      <c r="I2907" t="s">
        <v>1887</v>
      </c>
      <c r="J2907">
        <v>1</v>
      </c>
      <c r="K2907" t="s">
        <v>1888</v>
      </c>
      <c r="L2907" s="1">
        <v>46209.87804398148</v>
      </c>
      <c r="M2907" s="1">
        <v>46209.879236111112</v>
      </c>
      <c r="N2907">
        <v>10333</v>
      </c>
      <c r="O2907" t="s">
        <v>1849</v>
      </c>
      <c r="P2907">
        <v>92</v>
      </c>
      <c r="Q2907">
        <v>9.1999999999999993</v>
      </c>
      <c r="R2907" t="s">
        <v>7066</v>
      </c>
      <c r="S2907" t="s">
        <v>1851</v>
      </c>
      <c r="T2907" t="s">
        <v>1851</v>
      </c>
      <c r="U2907" t="s">
        <v>7053</v>
      </c>
      <c r="V2907" t="s">
        <v>1851</v>
      </c>
      <c r="W2907" t="s">
        <v>1851</v>
      </c>
      <c r="X2907" s="1">
        <v>46209.879236111112</v>
      </c>
    </row>
    <row r="2908" spans="1:24">
      <c r="A2908">
        <v>2731</v>
      </c>
      <c r="B2908" t="s">
        <v>1861</v>
      </c>
      <c r="C2908" t="s">
        <v>1862</v>
      </c>
      <c r="D2908">
        <v>4115408</v>
      </c>
      <c r="E2908" t="s">
        <v>1894</v>
      </c>
      <c r="F2908">
        <v>1</v>
      </c>
      <c r="G2908" t="s">
        <v>1630</v>
      </c>
      <c r="H2908" t="s">
        <v>1630</v>
      </c>
      <c r="I2908" t="s">
        <v>2863</v>
      </c>
      <c r="J2908">
        <v>0</v>
      </c>
      <c r="K2908" t="s">
        <v>2864</v>
      </c>
      <c r="L2908" s="1">
        <v>46209.879224537035</v>
      </c>
      <c r="M2908" s="1">
        <v>46209.879340277781</v>
      </c>
      <c r="N2908">
        <v>979</v>
      </c>
      <c r="O2908" t="s">
        <v>1849</v>
      </c>
      <c r="P2908">
        <v>70</v>
      </c>
      <c r="Q2908">
        <v>7</v>
      </c>
      <c r="R2908" t="s">
        <v>1851</v>
      </c>
      <c r="S2908" t="s">
        <v>1851</v>
      </c>
      <c r="T2908" t="s">
        <v>1851</v>
      </c>
      <c r="U2908" t="s">
        <v>7067</v>
      </c>
      <c r="V2908" t="s">
        <v>1851</v>
      </c>
      <c r="W2908" t="s">
        <v>1851</v>
      </c>
      <c r="X2908" s="1">
        <v>46209.879340277781</v>
      </c>
    </row>
    <row r="2909" spans="1:24">
      <c r="A2909">
        <v>2732</v>
      </c>
      <c r="B2909" t="s">
        <v>1861</v>
      </c>
      <c r="C2909" t="s">
        <v>1862</v>
      </c>
      <c r="D2909">
        <v>3120201</v>
      </c>
      <c r="E2909" t="s">
        <v>1894</v>
      </c>
      <c r="F2909">
        <v>1</v>
      </c>
      <c r="G2909" t="s">
        <v>1312</v>
      </c>
      <c r="H2909" t="s">
        <v>1312</v>
      </c>
      <c r="I2909" t="s">
        <v>2743</v>
      </c>
      <c r="J2909">
        <v>0</v>
      </c>
      <c r="K2909" t="s">
        <v>2744</v>
      </c>
      <c r="L2909" s="1">
        <v>46209.879374999997</v>
      </c>
      <c r="M2909" s="1">
        <v>46209.879675925928</v>
      </c>
      <c r="N2909">
        <v>2548</v>
      </c>
      <c r="O2909" t="s">
        <v>1849</v>
      </c>
      <c r="P2909">
        <v>74</v>
      </c>
      <c r="Q2909">
        <v>7.4</v>
      </c>
      <c r="R2909" t="s">
        <v>1851</v>
      </c>
      <c r="S2909" t="s">
        <v>1851</v>
      </c>
      <c r="T2909" t="s">
        <v>1851</v>
      </c>
      <c r="U2909" t="s">
        <v>7068</v>
      </c>
      <c r="V2909" t="s">
        <v>1851</v>
      </c>
      <c r="W2909" t="s">
        <v>1851</v>
      </c>
      <c r="X2909" s="1">
        <v>46209.879675925928</v>
      </c>
    </row>
    <row r="2910" spans="1:24">
      <c r="A2910">
        <v>2733</v>
      </c>
      <c r="B2910" t="s">
        <v>1861</v>
      </c>
      <c r="C2910" t="s">
        <v>1862</v>
      </c>
      <c r="D2910">
        <v>2107605</v>
      </c>
      <c r="E2910" t="s">
        <v>1885</v>
      </c>
      <c r="F2910">
        <v>1</v>
      </c>
      <c r="G2910" t="s">
        <v>610</v>
      </c>
      <c r="H2910" t="s">
        <v>3146</v>
      </c>
      <c r="I2910" t="s">
        <v>1887</v>
      </c>
      <c r="J2910">
        <v>1</v>
      </c>
      <c r="K2910" t="s">
        <v>1888</v>
      </c>
      <c r="L2910" s="1">
        <v>46209.879120370373</v>
      </c>
      <c r="M2910" s="1">
        <v>46209.879861111112</v>
      </c>
      <c r="N2910">
        <v>6485</v>
      </c>
      <c r="O2910" t="s">
        <v>1849</v>
      </c>
      <c r="P2910">
        <v>64</v>
      </c>
      <c r="Q2910">
        <v>6.4</v>
      </c>
      <c r="R2910" t="s">
        <v>7069</v>
      </c>
      <c r="S2910" t="s">
        <v>1851</v>
      </c>
      <c r="T2910" t="s">
        <v>1851</v>
      </c>
      <c r="U2910" t="s">
        <v>7070</v>
      </c>
      <c r="V2910" t="s">
        <v>1851</v>
      </c>
      <c r="W2910" t="s">
        <v>1851</v>
      </c>
      <c r="X2910" s="1">
        <v>46209.879861111112</v>
      </c>
    </row>
    <row r="2911" spans="1:24">
      <c r="A2911">
        <v>2734</v>
      </c>
      <c r="B2911" t="s">
        <v>1861</v>
      </c>
      <c r="C2911" t="s">
        <v>1862</v>
      </c>
      <c r="D2911">
        <v>4115754</v>
      </c>
      <c r="E2911" t="s">
        <v>1885</v>
      </c>
      <c r="F2911">
        <v>1</v>
      </c>
      <c r="G2911" t="s">
        <v>1535</v>
      </c>
      <c r="H2911" t="s">
        <v>2872</v>
      </c>
      <c r="I2911" t="s">
        <v>1887</v>
      </c>
      <c r="J2911">
        <v>1</v>
      </c>
      <c r="K2911" t="s">
        <v>1888</v>
      </c>
      <c r="L2911" s="1">
        <v>46209.879386574074</v>
      </c>
      <c r="M2911" s="1">
        <v>46209.879872685182</v>
      </c>
      <c r="N2911">
        <v>4210</v>
      </c>
      <c r="O2911" t="s">
        <v>1849</v>
      </c>
      <c r="P2911">
        <v>68</v>
      </c>
      <c r="Q2911">
        <v>6.8</v>
      </c>
      <c r="R2911" t="s">
        <v>7071</v>
      </c>
      <c r="S2911" t="s">
        <v>1851</v>
      </c>
      <c r="T2911" t="s">
        <v>1851</v>
      </c>
      <c r="U2911" t="s">
        <v>7072</v>
      </c>
      <c r="V2911" t="s">
        <v>1851</v>
      </c>
      <c r="W2911" t="s">
        <v>1851</v>
      </c>
      <c r="X2911" s="1">
        <v>46209.879872685182</v>
      </c>
    </row>
    <row r="2912" spans="1:24">
      <c r="A2912">
        <v>2735</v>
      </c>
      <c r="B2912" t="s">
        <v>1861</v>
      </c>
      <c r="C2912" t="s">
        <v>1862</v>
      </c>
      <c r="D2912">
        <v>4115754</v>
      </c>
      <c r="E2912" t="s">
        <v>1894</v>
      </c>
      <c r="F2912">
        <v>1</v>
      </c>
      <c r="G2912" t="s">
        <v>1535</v>
      </c>
      <c r="H2912" t="s">
        <v>1535</v>
      </c>
      <c r="I2912" t="s">
        <v>2875</v>
      </c>
      <c r="J2912">
        <v>0</v>
      </c>
      <c r="K2912" t="s">
        <v>2876</v>
      </c>
      <c r="L2912" s="1">
        <v>46209.880011574074</v>
      </c>
      <c r="M2912" s="1">
        <v>46209.880127314813</v>
      </c>
      <c r="N2912">
        <v>1030</v>
      </c>
      <c r="O2912" t="s">
        <v>1849</v>
      </c>
      <c r="P2912">
        <v>72</v>
      </c>
      <c r="Q2912">
        <v>7.2</v>
      </c>
      <c r="R2912" t="s">
        <v>1851</v>
      </c>
      <c r="S2912" t="s">
        <v>1851</v>
      </c>
      <c r="T2912" t="s">
        <v>1851</v>
      </c>
      <c r="U2912" t="s">
        <v>7073</v>
      </c>
      <c r="V2912" t="s">
        <v>1851</v>
      </c>
      <c r="W2912" t="s">
        <v>1851</v>
      </c>
      <c r="X2912" s="1">
        <v>46209.880127314813</v>
      </c>
    </row>
    <row r="2913" spans="1:24">
      <c r="A2913">
        <v>2736</v>
      </c>
      <c r="B2913" t="s">
        <v>1861</v>
      </c>
      <c r="C2913" t="s">
        <v>1862</v>
      </c>
      <c r="D2913">
        <v>2107605</v>
      </c>
      <c r="E2913" t="s">
        <v>1894</v>
      </c>
      <c r="F2913">
        <v>1</v>
      </c>
      <c r="G2913" t="s">
        <v>610</v>
      </c>
      <c r="H2913" t="s">
        <v>610</v>
      </c>
      <c r="I2913" t="s">
        <v>3149</v>
      </c>
      <c r="J2913">
        <v>0</v>
      </c>
      <c r="K2913" t="s">
        <v>3150</v>
      </c>
      <c r="L2913" s="1">
        <v>46209.879988425928</v>
      </c>
      <c r="M2913" s="1">
        <v>46209.880173611113</v>
      </c>
      <c r="N2913">
        <v>1509</v>
      </c>
      <c r="O2913" t="s">
        <v>1849</v>
      </c>
      <c r="P2913">
        <v>63</v>
      </c>
      <c r="Q2913">
        <v>6.3</v>
      </c>
      <c r="R2913" t="s">
        <v>1851</v>
      </c>
      <c r="S2913" t="s">
        <v>1851</v>
      </c>
      <c r="T2913" t="s">
        <v>1851</v>
      </c>
      <c r="U2913" t="s">
        <v>7074</v>
      </c>
      <c r="V2913" t="s">
        <v>1851</v>
      </c>
      <c r="W2913" t="s">
        <v>1851</v>
      </c>
      <c r="X2913" s="1">
        <v>46209.880173611113</v>
      </c>
    </row>
    <row r="2914" spans="1:24">
      <c r="A2914">
        <v>2737</v>
      </c>
      <c r="B2914" t="s">
        <v>1861</v>
      </c>
      <c r="C2914" t="s">
        <v>1862</v>
      </c>
      <c r="D2914">
        <v>3126752</v>
      </c>
      <c r="E2914" t="s">
        <v>1885</v>
      </c>
      <c r="F2914">
        <v>1</v>
      </c>
      <c r="G2914" t="s">
        <v>1302</v>
      </c>
      <c r="H2914" t="s">
        <v>2758</v>
      </c>
      <c r="I2914" t="s">
        <v>1887</v>
      </c>
      <c r="J2914">
        <v>1</v>
      </c>
      <c r="K2914" t="s">
        <v>1888</v>
      </c>
      <c r="L2914" s="1">
        <v>46209.879710648151</v>
      </c>
      <c r="M2914" s="1">
        <v>46209.880462962959</v>
      </c>
      <c r="N2914">
        <v>6492</v>
      </c>
      <c r="O2914" t="s">
        <v>1849</v>
      </c>
      <c r="P2914">
        <v>60</v>
      </c>
      <c r="Q2914">
        <v>6</v>
      </c>
      <c r="R2914" t="s">
        <v>7075</v>
      </c>
      <c r="S2914" t="s">
        <v>1851</v>
      </c>
      <c r="T2914" t="s">
        <v>1851</v>
      </c>
      <c r="U2914" t="s">
        <v>7076</v>
      </c>
      <c r="V2914" t="s">
        <v>1851</v>
      </c>
      <c r="W2914" t="s">
        <v>1851</v>
      </c>
      <c r="X2914" s="1">
        <v>46209.880462962959</v>
      </c>
    </row>
    <row r="2915" spans="1:24">
      <c r="A2915">
        <v>2738</v>
      </c>
      <c r="B2915" t="s">
        <v>1861</v>
      </c>
      <c r="C2915" t="s">
        <v>1862</v>
      </c>
      <c r="D2915">
        <v>2108801</v>
      </c>
      <c r="E2915" t="s">
        <v>1885</v>
      </c>
      <c r="F2915">
        <v>1</v>
      </c>
      <c r="G2915" t="s">
        <v>630</v>
      </c>
      <c r="H2915" t="s">
        <v>3152</v>
      </c>
      <c r="I2915" t="s">
        <v>1887</v>
      </c>
      <c r="J2915">
        <v>1</v>
      </c>
      <c r="K2915" t="s">
        <v>1888</v>
      </c>
      <c r="L2915" s="1">
        <v>46209.880219907405</v>
      </c>
      <c r="M2915" s="1">
        <v>46209.880486111113</v>
      </c>
      <c r="N2915">
        <v>2344</v>
      </c>
      <c r="O2915" t="s">
        <v>1849</v>
      </c>
      <c r="P2915">
        <v>69</v>
      </c>
      <c r="Q2915">
        <v>6.9</v>
      </c>
      <c r="R2915" t="s">
        <v>7077</v>
      </c>
      <c r="S2915" t="s">
        <v>1851</v>
      </c>
      <c r="T2915" t="s">
        <v>1851</v>
      </c>
      <c r="U2915" t="s">
        <v>7078</v>
      </c>
      <c r="V2915" t="s">
        <v>1851</v>
      </c>
      <c r="W2915" t="s">
        <v>1851</v>
      </c>
      <c r="X2915" s="1">
        <v>46209.880486111113</v>
      </c>
    </row>
    <row r="2916" spans="1:24">
      <c r="A2916">
        <v>2739</v>
      </c>
      <c r="B2916" t="s">
        <v>1861</v>
      </c>
      <c r="C2916" t="s">
        <v>1862</v>
      </c>
      <c r="D2916">
        <v>4118451</v>
      </c>
      <c r="E2916" t="s">
        <v>1885</v>
      </c>
      <c r="F2916">
        <v>1</v>
      </c>
      <c r="G2916" t="s">
        <v>1555</v>
      </c>
      <c r="H2916" t="s">
        <v>2884</v>
      </c>
      <c r="I2916" t="s">
        <v>1887</v>
      </c>
      <c r="J2916">
        <v>1</v>
      </c>
      <c r="K2916" t="s">
        <v>1888</v>
      </c>
      <c r="L2916" s="1">
        <v>46209.880173611113</v>
      </c>
      <c r="M2916" s="1">
        <v>46209.880555555559</v>
      </c>
      <c r="N2916">
        <v>3263</v>
      </c>
      <c r="O2916" t="s">
        <v>1849</v>
      </c>
      <c r="P2916">
        <v>79</v>
      </c>
      <c r="Q2916">
        <v>7.9</v>
      </c>
      <c r="R2916" t="s">
        <v>7079</v>
      </c>
      <c r="S2916" t="s">
        <v>1851</v>
      </c>
      <c r="T2916" t="s">
        <v>1851</v>
      </c>
      <c r="U2916" t="s">
        <v>7080</v>
      </c>
      <c r="V2916" t="s">
        <v>1851</v>
      </c>
      <c r="W2916" t="s">
        <v>1851</v>
      </c>
      <c r="X2916" s="1">
        <v>46209.880555555559</v>
      </c>
    </row>
    <row r="2917" spans="1:24">
      <c r="A2917">
        <v>2740</v>
      </c>
      <c r="B2917" t="s">
        <v>1861</v>
      </c>
      <c r="C2917" t="s">
        <v>1862</v>
      </c>
      <c r="D2917">
        <v>3126752</v>
      </c>
      <c r="E2917" t="s">
        <v>1894</v>
      </c>
      <c r="F2917">
        <v>1</v>
      </c>
      <c r="G2917" t="s">
        <v>1302</v>
      </c>
      <c r="H2917" t="s">
        <v>1302</v>
      </c>
      <c r="I2917" t="s">
        <v>2764</v>
      </c>
      <c r="J2917">
        <v>0</v>
      </c>
      <c r="K2917" t="s">
        <v>2765</v>
      </c>
      <c r="L2917" s="1">
        <v>46209.880601851852</v>
      </c>
      <c r="M2917" s="1">
        <v>46209.880740740744</v>
      </c>
      <c r="N2917">
        <v>1221</v>
      </c>
      <c r="O2917" t="s">
        <v>1849</v>
      </c>
      <c r="P2917">
        <v>64</v>
      </c>
      <c r="Q2917">
        <v>6.4</v>
      </c>
      <c r="R2917" t="s">
        <v>1851</v>
      </c>
      <c r="S2917" t="s">
        <v>1851</v>
      </c>
      <c r="T2917" t="s">
        <v>1851</v>
      </c>
      <c r="U2917" t="s">
        <v>7081</v>
      </c>
      <c r="V2917" t="s">
        <v>1851</v>
      </c>
      <c r="W2917" t="s">
        <v>1851</v>
      </c>
      <c r="X2917" s="1">
        <v>46209.880740740744</v>
      </c>
    </row>
    <row r="2918" spans="1:24">
      <c r="A2918">
        <v>2741</v>
      </c>
      <c r="B2918" t="s">
        <v>1861</v>
      </c>
      <c r="C2918" t="s">
        <v>1862</v>
      </c>
      <c r="D2918">
        <v>4118451</v>
      </c>
      <c r="E2918" t="s">
        <v>1894</v>
      </c>
      <c r="F2918">
        <v>1</v>
      </c>
      <c r="G2918" t="s">
        <v>1555</v>
      </c>
      <c r="H2918" t="s">
        <v>2890</v>
      </c>
      <c r="I2918" t="s">
        <v>2891</v>
      </c>
      <c r="J2918">
        <v>1</v>
      </c>
      <c r="K2918" t="s">
        <v>2892</v>
      </c>
      <c r="L2918" s="1">
        <v>46209.880694444444</v>
      </c>
      <c r="M2918" s="1">
        <v>46209.880798611113</v>
      </c>
      <c r="N2918">
        <v>952</v>
      </c>
      <c r="O2918" t="s">
        <v>1849</v>
      </c>
      <c r="P2918">
        <v>77</v>
      </c>
      <c r="Q2918">
        <v>7.7</v>
      </c>
      <c r="R2918" t="s">
        <v>1851</v>
      </c>
      <c r="S2918" t="s">
        <v>1851</v>
      </c>
      <c r="T2918" t="s">
        <v>1851</v>
      </c>
      <c r="U2918" t="s">
        <v>7082</v>
      </c>
      <c r="V2918" t="s">
        <v>1851</v>
      </c>
      <c r="W2918" t="s">
        <v>1851</v>
      </c>
      <c r="X2918" s="1">
        <v>46209.880798611113</v>
      </c>
    </row>
    <row r="2919" spans="1:24">
      <c r="A2919">
        <v>2742</v>
      </c>
      <c r="B2919" t="s">
        <v>1861</v>
      </c>
      <c r="C2919" t="s">
        <v>1862</v>
      </c>
      <c r="D2919">
        <v>2108801</v>
      </c>
      <c r="E2919" t="s">
        <v>1894</v>
      </c>
      <c r="F2919">
        <v>1</v>
      </c>
      <c r="G2919" t="s">
        <v>630</v>
      </c>
      <c r="H2919" t="s">
        <v>630</v>
      </c>
      <c r="I2919" t="s">
        <v>3158</v>
      </c>
      <c r="J2919">
        <v>0</v>
      </c>
      <c r="K2919" t="s">
        <v>3159</v>
      </c>
      <c r="L2919" s="1">
        <v>46209.880636574075</v>
      </c>
      <c r="M2919" s="1">
        <v>46209.880891203706</v>
      </c>
      <c r="N2919">
        <v>2190</v>
      </c>
      <c r="O2919" t="s">
        <v>1849</v>
      </c>
      <c r="P2919">
        <v>65</v>
      </c>
      <c r="Q2919">
        <v>6.5</v>
      </c>
      <c r="R2919" t="s">
        <v>1851</v>
      </c>
      <c r="S2919" t="s">
        <v>1851</v>
      </c>
      <c r="T2919" t="s">
        <v>1851</v>
      </c>
      <c r="U2919" t="s">
        <v>7083</v>
      </c>
      <c r="V2919" t="s">
        <v>1851</v>
      </c>
      <c r="W2919" t="s">
        <v>1851</v>
      </c>
      <c r="X2919" s="1">
        <v>46209.880891203706</v>
      </c>
    </row>
    <row r="2920" spans="1:24">
      <c r="A2920">
        <v>2743</v>
      </c>
      <c r="B2920" t="s">
        <v>1861</v>
      </c>
      <c r="C2920" t="s">
        <v>1862</v>
      </c>
      <c r="D2920">
        <v>4119806</v>
      </c>
      <c r="E2920" t="s">
        <v>1885</v>
      </c>
      <c r="F2920">
        <v>1</v>
      </c>
      <c r="G2920" t="s">
        <v>1644</v>
      </c>
      <c r="H2920" t="s">
        <v>2894</v>
      </c>
      <c r="I2920" t="s">
        <v>1887</v>
      </c>
      <c r="J2920">
        <v>1</v>
      </c>
      <c r="K2920" t="s">
        <v>1888</v>
      </c>
      <c r="L2920" s="1">
        <v>46209.880856481483</v>
      </c>
      <c r="M2920" s="1">
        <v>46209.880983796298</v>
      </c>
      <c r="N2920">
        <v>1109</v>
      </c>
      <c r="O2920" t="s">
        <v>1849</v>
      </c>
      <c r="P2920">
        <v>92</v>
      </c>
      <c r="Q2920">
        <v>9.1999999999999993</v>
      </c>
      <c r="R2920" t="s">
        <v>7084</v>
      </c>
      <c r="S2920" t="s">
        <v>1851</v>
      </c>
      <c r="T2920" t="s">
        <v>1851</v>
      </c>
      <c r="U2920" t="s">
        <v>7085</v>
      </c>
      <c r="V2920" t="s">
        <v>1851</v>
      </c>
      <c r="W2920" t="s">
        <v>1851</v>
      </c>
      <c r="X2920" s="1">
        <v>46209.880983796298</v>
      </c>
    </row>
    <row r="2921" spans="1:24">
      <c r="A2921">
        <v>2744</v>
      </c>
      <c r="B2921" t="s">
        <v>1861</v>
      </c>
      <c r="C2921" t="s">
        <v>1862</v>
      </c>
      <c r="D2921">
        <v>2109809</v>
      </c>
      <c r="E2921" t="s">
        <v>1885</v>
      </c>
      <c r="F2921">
        <v>1</v>
      </c>
      <c r="G2921" t="s">
        <v>738</v>
      </c>
      <c r="H2921" t="s">
        <v>3165</v>
      </c>
      <c r="I2921" t="s">
        <v>1887</v>
      </c>
      <c r="J2921">
        <v>1</v>
      </c>
      <c r="K2921" t="s">
        <v>1888</v>
      </c>
      <c r="L2921" s="1">
        <v>46209.880937499998</v>
      </c>
      <c r="M2921" s="1">
        <v>46209.881238425929</v>
      </c>
      <c r="N2921">
        <v>2591</v>
      </c>
      <c r="O2921" t="s">
        <v>1849</v>
      </c>
      <c r="P2921">
        <v>69</v>
      </c>
      <c r="Q2921">
        <v>6.9</v>
      </c>
      <c r="R2921" t="s">
        <v>7086</v>
      </c>
      <c r="S2921" t="s">
        <v>1851</v>
      </c>
      <c r="T2921" t="s">
        <v>1851</v>
      </c>
      <c r="U2921" t="s">
        <v>7087</v>
      </c>
      <c r="V2921" t="s">
        <v>1851</v>
      </c>
      <c r="W2921" t="s">
        <v>1851</v>
      </c>
      <c r="X2921" s="1">
        <v>46209.881238425929</v>
      </c>
    </row>
    <row r="2922" spans="1:24">
      <c r="A2922">
        <v>2745</v>
      </c>
      <c r="B2922" t="s">
        <v>1861</v>
      </c>
      <c r="C2922" t="s">
        <v>1862</v>
      </c>
      <c r="D2922">
        <v>4119806</v>
      </c>
      <c r="E2922" t="s">
        <v>1894</v>
      </c>
      <c r="F2922">
        <v>1</v>
      </c>
      <c r="G2922" t="s">
        <v>1644</v>
      </c>
      <c r="H2922" t="s">
        <v>1644</v>
      </c>
      <c r="I2922" t="s">
        <v>2900</v>
      </c>
      <c r="J2922">
        <v>0</v>
      </c>
      <c r="K2922" t="s">
        <v>2901</v>
      </c>
      <c r="L2922" s="1">
        <v>46209.881111111114</v>
      </c>
      <c r="M2922" s="1">
        <v>46209.881238425929</v>
      </c>
      <c r="N2922">
        <v>1135</v>
      </c>
      <c r="O2922" t="s">
        <v>1849</v>
      </c>
      <c r="P2922">
        <v>56</v>
      </c>
      <c r="Q2922">
        <v>5.6</v>
      </c>
      <c r="R2922" t="s">
        <v>1851</v>
      </c>
      <c r="S2922" t="s">
        <v>1851</v>
      </c>
      <c r="T2922" t="s">
        <v>1851</v>
      </c>
      <c r="U2922" t="s">
        <v>7088</v>
      </c>
      <c r="V2922" t="s">
        <v>1851</v>
      </c>
      <c r="W2922" t="s">
        <v>1851</v>
      </c>
      <c r="X2922" s="1">
        <v>46209.881238425929</v>
      </c>
    </row>
    <row r="2923" spans="1:24">
      <c r="A2923">
        <v>2746</v>
      </c>
      <c r="B2923" t="s">
        <v>1861</v>
      </c>
      <c r="C2923" t="s">
        <v>1862</v>
      </c>
      <c r="D2923">
        <v>2109809</v>
      </c>
      <c r="E2923" t="s">
        <v>1894</v>
      </c>
      <c r="F2923">
        <v>1</v>
      </c>
      <c r="G2923" t="s">
        <v>738</v>
      </c>
      <c r="H2923" t="s">
        <v>738</v>
      </c>
      <c r="I2923" t="s">
        <v>3171</v>
      </c>
      <c r="J2923">
        <v>0</v>
      </c>
      <c r="K2923" t="s">
        <v>3172</v>
      </c>
      <c r="L2923" s="1">
        <v>46209.881365740737</v>
      </c>
      <c r="M2923" s="1">
        <v>46209.881620370368</v>
      </c>
      <c r="N2923">
        <v>2184</v>
      </c>
      <c r="O2923" t="s">
        <v>1849</v>
      </c>
      <c r="P2923">
        <v>65</v>
      </c>
      <c r="Q2923">
        <v>6.5</v>
      </c>
      <c r="R2923" t="s">
        <v>1851</v>
      </c>
      <c r="S2923" t="s">
        <v>1851</v>
      </c>
      <c r="T2923" t="s">
        <v>1851</v>
      </c>
      <c r="U2923" t="s">
        <v>7089</v>
      </c>
      <c r="V2923" t="s">
        <v>1851</v>
      </c>
      <c r="W2923" t="s">
        <v>1851</v>
      </c>
      <c r="X2923" s="1">
        <v>46209.881620370368</v>
      </c>
    </row>
    <row r="2924" spans="1:24">
      <c r="A2924">
        <v>2747</v>
      </c>
      <c r="B2924" t="s">
        <v>1861</v>
      </c>
      <c r="C2924" t="s">
        <v>1862</v>
      </c>
      <c r="D2924">
        <v>4120655</v>
      </c>
      <c r="E2924" t="s">
        <v>1885</v>
      </c>
      <c r="F2924">
        <v>1</v>
      </c>
      <c r="G2924" t="s">
        <v>1663</v>
      </c>
      <c r="H2924" t="s">
        <v>2909</v>
      </c>
      <c r="I2924" t="s">
        <v>1887</v>
      </c>
      <c r="J2924">
        <v>1</v>
      </c>
      <c r="K2924" t="s">
        <v>1888</v>
      </c>
      <c r="L2924" s="1">
        <v>46209.881284722222</v>
      </c>
      <c r="M2924" s="1">
        <v>46209.881736111114</v>
      </c>
      <c r="N2924">
        <v>3875</v>
      </c>
      <c r="O2924" t="s">
        <v>1849</v>
      </c>
      <c r="P2924">
        <v>51</v>
      </c>
      <c r="Q2924">
        <v>5.0999999999999996</v>
      </c>
      <c r="R2924" t="s">
        <v>7090</v>
      </c>
      <c r="S2924" t="s">
        <v>1851</v>
      </c>
      <c r="T2924" t="s">
        <v>1851</v>
      </c>
      <c r="U2924" t="s">
        <v>7091</v>
      </c>
      <c r="V2924" t="s">
        <v>1851</v>
      </c>
      <c r="W2924" t="s">
        <v>1851</v>
      </c>
      <c r="X2924" s="1">
        <v>46209.881736111114</v>
      </c>
    </row>
    <row r="2925" spans="1:24">
      <c r="A2925">
        <v>2748</v>
      </c>
      <c r="B2925" t="s">
        <v>1861</v>
      </c>
      <c r="C2925" t="s">
        <v>1862</v>
      </c>
      <c r="D2925">
        <v>2109908</v>
      </c>
      <c r="E2925" t="s">
        <v>1885</v>
      </c>
      <c r="F2925">
        <v>1</v>
      </c>
      <c r="G2925" t="s">
        <v>556</v>
      </c>
      <c r="H2925" t="s">
        <v>3180</v>
      </c>
      <c r="I2925" t="s">
        <v>1887</v>
      </c>
      <c r="J2925">
        <v>1</v>
      </c>
      <c r="K2925" t="s">
        <v>1888</v>
      </c>
      <c r="L2925" s="1">
        <v>46209.881655092591</v>
      </c>
      <c r="M2925" s="1">
        <v>46209.881886574076</v>
      </c>
      <c r="N2925">
        <v>1938</v>
      </c>
      <c r="O2925" t="s">
        <v>1849</v>
      </c>
      <c r="P2925">
        <v>65</v>
      </c>
      <c r="Q2925">
        <v>6.5</v>
      </c>
      <c r="R2925" t="s">
        <v>7092</v>
      </c>
      <c r="S2925" t="s">
        <v>1851</v>
      </c>
      <c r="T2925" t="s">
        <v>1851</v>
      </c>
      <c r="U2925" t="s">
        <v>7093</v>
      </c>
      <c r="V2925" t="s">
        <v>1851</v>
      </c>
      <c r="W2925" t="s">
        <v>1851</v>
      </c>
      <c r="X2925" s="1">
        <v>46209.881886574076</v>
      </c>
    </row>
    <row r="2926" spans="1:24">
      <c r="A2926">
        <v>2749</v>
      </c>
      <c r="B2926" t="s">
        <v>1861</v>
      </c>
      <c r="C2926" t="s">
        <v>1862</v>
      </c>
      <c r="D2926">
        <v>4120655</v>
      </c>
      <c r="E2926" t="s">
        <v>1894</v>
      </c>
      <c r="F2926">
        <v>1</v>
      </c>
      <c r="G2926" t="s">
        <v>1663</v>
      </c>
      <c r="H2926" t="s">
        <v>1663</v>
      </c>
      <c r="I2926" t="s">
        <v>2912</v>
      </c>
      <c r="J2926">
        <v>0</v>
      </c>
      <c r="K2926" t="s">
        <v>2913</v>
      </c>
      <c r="L2926" s="1">
        <v>46209.881863425922</v>
      </c>
      <c r="M2926" s="1">
        <v>46209.881990740738</v>
      </c>
      <c r="N2926">
        <v>1108</v>
      </c>
      <c r="O2926" t="s">
        <v>1849</v>
      </c>
      <c r="P2926">
        <v>56</v>
      </c>
      <c r="Q2926">
        <v>5.6</v>
      </c>
      <c r="R2926" t="s">
        <v>1851</v>
      </c>
      <c r="S2926" t="s">
        <v>1851</v>
      </c>
      <c r="T2926" t="s">
        <v>1851</v>
      </c>
      <c r="U2926" t="s">
        <v>7094</v>
      </c>
      <c r="V2926" t="s">
        <v>1851</v>
      </c>
      <c r="W2926" t="s">
        <v>1851</v>
      </c>
      <c r="X2926" s="1">
        <v>46209.881990740738</v>
      </c>
    </row>
    <row r="2927" spans="1:24">
      <c r="A2927">
        <v>2750</v>
      </c>
      <c r="B2927" t="s">
        <v>1861</v>
      </c>
      <c r="C2927" t="s">
        <v>1862</v>
      </c>
      <c r="D2927">
        <v>2109908</v>
      </c>
      <c r="E2927" t="s">
        <v>1894</v>
      </c>
      <c r="F2927">
        <v>1</v>
      </c>
      <c r="G2927" t="s">
        <v>556</v>
      </c>
      <c r="H2927" t="s">
        <v>3183</v>
      </c>
      <c r="I2927" t="s">
        <v>3184</v>
      </c>
      <c r="J2927">
        <v>1</v>
      </c>
      <c r="K2927" t="s">
        <v>3185</v>
      </c>
      <c r="L2927" s="1">
        <v>46209.882013888891</v>
      </c>
      <c r="M2927" s="1">
        <v>46209.882106481484</v>
      </c>
      <c r="N2927">
        <v>796</v>
      </c>
      <c r="O2927" t="s">
        <v>1849</v>
      </c>
      <c r="P2927">
        <v>66</v>
      </c>
      <c r="Q2927">
        <v>6.6</v>
      </c>
      <c r="R2927" t="s">
        <v>1851</v>
      </c>
      <c r="S2927" t="s">
        <v>1851</v>
      </c>
      <c r="T2927" t="s">
        <v>1851</v>
      </c>
      <c r="U2927" t="s">
        <v>7095</v>
      </c>
      <c r="V2927" t="s">
        <v>1851</v>
      </c>
      <c r="W2927" t="s">
        <v>1851</v>
      </c>
      <c r="X2927" s="1">
        <v>46209.882106481484</v>
      </c>
    </row>
    <row r="2928" spans="1:24">
      <c r="A2928">
        <v>2751</v>
      </c>
      <c r="B2928" t="s">
        <v>1861</v>
      </c>
      <c r="C2928" t="s">
        <v>1862</v>
      </c>
      <c r="D2928">
        <v>4120903</v>
      </c>
      <c r="E2928" t="s">
        <v>1885</v>
      </c>
      <c r="F2928">
        <v>1</v>
      </c>
      <c r="G2928" t="s">
        <v>1454</v>
      </c>
      <c r="H2928" t="s">
        <v>2932</v>
      </c>
      <c r="I2928" t="s">
        <v>1887</v>
      </c>
      <c r="J2928">
        <v>1</v>
      </c>
      <c r="K2928" t="s">
        <v>1888</v>
      </c>
      <c r="L2928" s="1">
        <v>46209.882025462961</v>
      </c>
      <c r="M2928" s="1">
        <v>46209.882303240738</v>
      </c>
      <c r="N2928">
        <v>2332</v>
      </c>
      <c r="O2928" t="s">
        <v>1849</v>
      </c>
      <c r="P2928">
        <v>58</v>
      </c>
      <c r="Q2928">
        <v>5.8</v>
      </c>
      <c r="R2928" t="s">
        <v>7096</v>
      </c>
      <c r="S2928" t="s">
        <v>1851</v>
      </c>
      <c r="T2928" t="s">
        <v>1851</v>
      </c>
      <c r="U2928" t="s">
        <v>7097</v>
      </c>
      <c r="V2928" t="s">
        <v>1851</v>
      </c>
      <c r="W2928" t="s">
        <v>1851</v>
      </c>
      <c r="X2928" s="1">
        <v>46209.882303240738</v>
      </c>
    </row>
    <row r="2929" spans="1:24">
      <c r="A2929">
        <v>2752</v>
      </c>
      <c r="B2929" t="s">
        <v>1861</v>
      </c>
      <c r="C2929" t="s">
        <v>1862</v>
      </c>
      <c r="D2929">
        <v>2110906</v>
      </c>
      <c r="E2929" t="s">
        <v>1885</v>
      </c>
      <c r="F2929">
        <v>1</v>
      </c>
      <c r="G2929" t="s">
        <v>239</v>
      </c>
      <c r="H2929" t="s">
        <v>3187</v>
      </c>
      <c r="I2929" t="s">
        <v>1887</v>
      </c>
      <c r="J2929">
        <v>1</v>
      </c>
      <c r="K2929" t="s">
        <v>1888</v>
      </c>
      <c r="L2929" s="1">
        <v>46209.882141203707</v>
      </c>
      <c r="M2929" s="1">
        <v>46209.882430555554</v>
      </c>
      <c r="N2929">
        <v>2461</v>
      </c>
      <c r="O2929" t="s">
        <v>1849</v>
      </c>
      <c r="P2929">
        <v>42</v>
      </c>
      <c r="Q2929">
        <v>4.2</v>
      </c>
      <c r="R2929" t="s">
        <v>7098</v>
      </c>
      <c r="S2929" t="s">
        <v>1851</v>
      </c>
      <c r="T2929" t="s">
        <v>1851</v>
      </c>
      <c r="U2929" t="s">
        <v>7099</v>
      </c>
      <c r="V2929" t="s">
        <v>1851</v>
      </c>
      <c r="W2929" t="s">
        <v>1851</v>
      </c>
      <c r="X2929" s="1">
        <v>46209.882430555554</v>
      </c>
    </row>
    <row r="2930" spans="1:24">
      <c r="A2930">
        <v>2753</v>
      </c>
      <c r="B2930" t="s">
        <v>1861</v>
      </c>
      <c r="C2930" t="s">
        <v>1862</v>
      </c>
      <c r="D2930">
        <v>4120903</v>
      </c>
      <c r="E2930" t="s">
        <v>1894</v>
      </c>
      <c r="F2930">
        <v>1</v>
      </c>
      <c r="G2930" t="s">
        <v>1454</v>
      </c>
      <c r="H2930" t="s">
        <v>1454</v>
      </c>
      <c r="I2930" t="s">
        <v>2949</v>
      </c>
      <c r="J2930">
        <v>0</v>
      </c>
      <c r="K2930" t="s">
        <v>2950</v>
      </c>
      <c r="L2930" s="1">
        <v>46209.882430555554</v>
      </c>
      <c r="M2930" s="1">
        <v>46209.882557870369</v>
      </c>
      <c r="N2930">
        <v>1116</v>
      </c>
      <c r="O2930" t="s">
        <v>1849</v>
      </c>
      <c r="P2930">
        <v>61</v>
      </c>
      <c r="Q2930">
        <v>6.1</v>
      </c>
      <c r="R2930" t="s">
        <v>1851</v>
      </c>
      <c r="S2930" t="s">
        <v>1851</v>
      </c>
      <c r="T2930" t="s">
        <v>1851</v>
      </c>
      <c r="U2930" t="s">
        <v>7100</v>
      </c>
      <c r="V2930" t="s">
        <v>1851</v>
      </c>
      <c r="W2930" t="s">
        <v>1851</v>
      </c>
      <c r="X2930" s="1">
        <v>46209.882557870369</v>
      </c>
    </row>
    <row r="2931" spans="1:24">
      <c r="A2931">
        <v>2754</v>
      </c>
      <c r="B2931" t="s">
        <v>1861</v>
      </c>
      <c r="C2931" t="s">
        <v>1862</v>
      </c>
      <c r="D2931">
        <v>2110906</v>
      </c>
      <c r="E2931" t="s">
        <v>1894</v>
      </c>
      <c r="F2931">
        <v>1</v>
      </c>
      <c r="G2931" t="s">
        <v>239</v>
      </c>
      <c r="H2931" t="s">
        <v>239</v>
      </c>
      <c r="I2931" t="s">
        <v>3193</v>
      </c>
      <c r="J2931">
        <v>0</v>
      </c>
      <c r="K2931" t="s">
        <v>3194</v>
      </c>
      <c r="L2931" s="1">
        <v>46209.882581018515</v>
      </c>
      <c r="M2931" s="1">
        <v>46209.882719907408</v>
      </c>
      <c r="N2931">
        <v>1214</v>
      </c>
      <c r="O2931" t="s">
        <v>1849</v>
      </c>
      <c r="P2931">
        <v>50</v>
      </c>
      <c r="Q2931">
        <v>5</v>
      </c>
      <c r="R2931" t="s">
        <v>1851</v>
      </c>
      <c r="S2931" t="s">
        <v>1851</v>
      </c>
      <c r="T2931" t="s">
        <v>1851</v>
      </c>
      <c r="U2931" t="s">
        <v>7101</v>
      </c>
      <c r="V2931" t="s">
        <v>1851</v>
      </c>
      <c r="W2931" t="s">
        <v>1851</v>
      </c>
      <c r="X2931" s="1">
        <v>46209.882719907408</v>
      </c>
    </row>
    <row r="2932" spans="1:24">
      <c r="A2932">
        <v>2755</v>
      </c>
      <c r="B2932" t="s">
        <v>1861</v>
      </c>
      <c r="C2932" t="s">
        <v>1862</v>
      </c>
      <c r="D2932">
        <v>4121901</v>
      </c>
      <c r="E2932" t="s">
        <v>1885</v>
      </c>
      <c r="F2932">
        <v>1</v>
      </c>
      <c r="G2932" t="s">
        <v>1620</v>
      </c>
      <c r="H2932" t="s">
        <v>2962</v>
      </c>
      <c r="I2932" t="s">
        <v>1887</v>
      </c>
      <c r="J2932">
        <v>1</v>
      </c>
      <c r="K2932" t="s">
        <v>1888</v>
      </c>
      <c r="L2932" s="1">
        <v>46209.882604166669</v>
      </c>
      <c r="M2932" s="1">
        <v>46209.882905092592</v>
      </c>
      <c r="N2932">
        <v>2642</v>
      </c>
      <c r="O2932" t="s">
        <v>1849</v>
      </c>
      <c r="P2932">
        <v>71</v>
      </c>
      <c r="Q2932">
        <v>7.1</v>
      </c>
      <c r="R2932" t="s">
        <v>7102</v>
      </c>
      <c r="S2932" t="s">
        <v>1851</v>
      </c>
      <c r="T2932" t="s">
        <v>1851</v>
      </c>
      <c r="U2932" t="s">
        <v>7103</v>
      </c>
      <c r="V2932" t="s">
        <v>1851</v>
      </c>
      <c r="W2932" t="s">
        <v>1851</v>
      </c>
      <c r="X2932" s="1">
        <v>46209.882905092592</v>
      </c>
    </row>
    <row r="2933" spans="1:24">
      <c r="A2933">
        <v>2756</v>
      </c>
      <c r="B2933" t="s">
        <v>1861</v>
      </c>
      <c r="C2933" t="s">
        <v>1862</v>
      </c>
      <c r="D2933">
        <v>3127339</v>
      </c>
      <c r="E2933" t="s">
        <v>1885</v>
      </c>
      <c r="F2933">
        <v>1</v>
      </c>
      <c r="G2933" t="s">
        <v>1074</v>
      </c>
      <c r="H2933" t="s">
        <v>2771</v>
      </c>
      <c r="I2933" t="s">
        <v>1887</v>
      </c>
      <c r="J2933">
        <v>1</v>
      </c>
      <c r="K2933" t="s">
        <v>1888</v>
      </c>
      <c r="L2933" s="1">
        <v>46209.880787037036</v>
      </c>
      <c r="M2933" s="1">
        <v>46209.882951388892</v>
      </c>
      <c r="N2933">
        <v>18710</v>
      </c>
      <c r="O2933" t="s">
        <v>1854</v>
      </c>
      <c r="R2933" t="s">
        <v>7104</v>
      </c>
      <c r="S2933" t="s">
        <v>1851</v>
      </c>
      <c r="T2933" t="s">
        <v>1851</v>
      </c>
      <c r="U2933" t="s">
        <v>7105</v>
      </c>
      <c r="V2933" t="s">
        <v>1854</v>
      </c>
      <c r="W2933" t="s">
        <v>1851</v>
      </c>
      <c r="X2933" s="1">
        <v>46209.882951388892</v>
      </c>
    </row>
    <row r="2934" spans="1:24">
      <c r="A2934">
        <v>2757</v>
      </c>
      <c r="B2934" t="s">
        <v>1861</v>
      </c>
      <c r="C2934" t="s">
        <v>1862</v>
      </c>
      <c r="D2934">
        <v>4121901</v>
      </c>
      <c r="E2934" t="s">
        <v>1894</v>
      </c>
      <c r="F2934">
        <v>1</v>
      </c>
      <c r="G2934" t="s">
        <v>1620</v>
      </c>
      <c r="H2934" t="s">
        <v>1620</v>
      </c>
      <c r="I2934" t="s">
        <v>2968</v>
      </c>
      <c r="J2934">
        <v>0</v>
      </c>
      <c r="K2934" t="s">
        <v>2969</v>
      </c>
      <c r="L2934" s="1">
        <v>46209.883043981485</v>
      </c>
      <c r="M2934" s="1">
        <v>46209.883194444446</v>
      </c>
      <c r="N2934">
        <v>1234</v>
      </c>
      <c r="O2934" t="s">
        <v>1849</v>
      </c>
      <c r="P2934">
        <v>75</v>
      </c>
      <c r="Q2934">
        <v>7.5</v>
      </c>
      <c r="R2934" t="s">
        <v>1851</v>
      </c>
      <c r="S2934" t="s">
        <v>1851</v>
      </c>
      <c r="T2934" t="s">
        <v>1851</v>
      </c>
      <c r="U2934" t="s">
        <v>7106</v>
      </c>
      <c r="V2934" t="s">
        <v>1851</v>
      </c>
      <c r="W2934" t="s">
        <v>1851</v>
      </c>
      <c r="X2934" s="1">
        <v>46209.883194444446</v>
      </c>
    </row>
    <row r="2935" spans="1:24">
      <c r="A2935">
        <v>2758</v>
      </c>
      <c r="B2935" t="s">
        <v>1861</v>
      </c>
      <c r="C2935" t="s">
        <v>1862</v>
      </c>
      <c r="D2935">
        <v>3127339</v>
      </c>
      <c r="E2935" t="s">
        <v>1885</v>
      </c>
      <c r="F2935">
        <v>2</v>
      </c>
      <c r="G2935" t="s">
        <v>1074</v>
      </c>
      <c r="H2935" t="s">
        <v>2771</v>
      </c>
      <c r="I2935" t="s">
        <v>1887</v>
      </c>
      <c r="J2935">
        <v>1</v>
      </c>
      <c r="K2935" t="s">
        <v>1888</v>
      </c>
      <c r="L2935" s="1">
        <v>46209.883125</v>
      </c>
      <c r="M2935" s="1">
        <v>46209.884351851855</v>
      </c>
      <c r="N2935">
        <v>10545</v>
      </c>
      <c r="O2935" t="s">
        <v>1849</v>
      </c>
      <c r="P2935">
        <v>92</v>
      </c>
      <c r="Q2935">
        <v>9.1999999999999993</v>
      </c>
      <c r="R2935" t="s">
        <v>7107</v>
      </c>
      <c r="S2935" t="s">
        <v>1851</v>
      </c>
      <c r="T2935" t="s">
        <v>1851</v>
      </c>
      <c r="U2935" t="s">
        <v>7105</v>
      </c>
      <c r="V2935" t="s">
        <v>1851</v>
      </c>
      <c r="W2935" t="s">
        <v>1851</v>
      </c>
      <c r="X2935" s="1">
        <v>46209.884351851855</v>
      </c>
    </row>
    <row r="2936" spans="1:24">
      <c r="A2936">
        <v>2759</v>
      </c>
      <c r="B2936" t="s">
        <v>1861</v>
      </c>
      <c r="C2936" t="s">
        <v>1862</v>
      </c>
      <c r="D2936">
        <v>4123006</v>
      </c>
      <c r="E2936" t="s">
        <v>1885</v>
      </c>
      <c r="F2936">
        <v>1</v>
      </c>
      <c r="G2936" t="s">
        <v>1688</v>
      </c>
      <c r="H2936" t="s">
        <v>2971</v>
      </c>
      <c r="I2936" t="s">
        <v>1887</v>
      </c>
      <c r="J2936">
        <v>1</v>
      </c>
      <c r="K2936" t="s">
        <v>1888</v>
      </c>
      <c r="L2936" s="1">
        <v>46209.883229166669</v>
      </c>
      <c r="M2936" s="1">
        <v>46209.884351851855</v>
      </c>
      <c r="N2936">
        <v>9618</v>
      </c>
      <c r="O2936" t="s">
        <v>1849</v>
      </c>
      <c r="P2936">
        <v>92</v>
      </c>
      <c r="Q2936">
        <v>9.1999999999999993</v>
      </c>
      <c r="R2936" t="s">
        <v>7108</v>
      </c>
      <c r="S2936" t="s">
        <v>1851</v>
      </c>
      <c r="T2936" t="s">
        <v>1851</v>
      </c>
      <c r="U2936" t="s">
        <v>7109</v>
      </c>
      <c r="V2936" t="s">
        <v>1851</v>
      </c>
      <c r="W2936" t="s">
        <v>1851</v>
      </c>
      <c r="X2936" s="1">
        <v>46209.884351851855</v>
      </c>
    </row>
    <row r="2937" spans="1:24">
      <c r="A2937">
        <v>2760</v>
      </c>
      <c r="B2937" t="s">
        <v>1861</v>
      </c>
      <c r="C2937" t="s">
        <v>1862</v>
      </c>
      <c r="D2937">
        <v>2111805</v>
      </c>
      <c r="E2937" t="s">
        <v>1885</v>
      </c>
      <c r="F2937">
        <v>1</v>
      </c>
      <c r="G2937" t="s">
        <v>705</v>
      </c>
      <c r="H2937" t="s">
        <v>3199</v>
      </c>
      <c r="I2937" t="s">
        <v>1887</v>
      </c>
      <c r="J2937">
        <v>1</v>
      </c>
      <c r="K2937" t="s">
        <v>1888</v>
      </c>
      <c r="L2937" s="1">
        <v>46209.8827662037</v>
      </c>
      <c r="M2937" s="1">
        <v>46209.884351851855</v>
      </c>
      <c r="N2937">
        <v>13639</v>
      </c>
      <c r="O2937" t="s">
        <v>1849</v>
      </c>
      <c r="P2937">
        <v>84</v>
      </c>
      <c r="Q2937">
        <v>8.4</v>
      </c>
      <c r="R2937" t="s">
        <v>7110</v>
      </c>
      <c r="S2937" t="s">
        <v>1851</v>
      </c>
      <c r="T2937" t="s">
        <v>1851</v>
      </c>
      <c r="U2937" t="s">
        <v>7111</v>
      </c>
      <c r="V2937" t="s">
        <v>1851</v>
      </c>
      <c r="W2937" t="s">
        <v>1851</v>
      </c>
      <c r="X2937" s="1">
        <v>46209.884351851855</v>
      </c>
    </row>
    <row r="2938" spans="1:24">
      <c r="A2938">
        <v>2761</v>
      </c>
      <c r="B2938" t="s">
        <v>1861</v>
      </c>
      <c r="C2938" t="s">
        <v>1862</v>
      </c>
      <c r="D2938">
        <v>4123006</v>
      </c>
      <c r="E2938" t="s">
        <v>1894</v>
      </c>
      <c r="F2938">
        <v>1</v>
      </c>
      <c r="G2938" t="s">
        <v>1688</v>
      </c>
      <c r="H2938" t="s">
        <v>1688</v>
      </c>
      <c r="I2938" t="s">
        <v>2974</v>
      </c>
      <c r="J2938">
        <v>0</v>
      </c>
      <c r="K2938" t="s">
        <v>2975</v>
      </c>
      <c r="L2938" s="1">
        <v>46209.88449074074</v>
      </c>
      <c r="M2938" s="1">
        <v>46209.884560185186</v>
      </c>
      <c r="N2938">
        <v>609</v>
      </c>
      <c r="O2938" t="s">
        <v>1849</v>
      </c>
      <c r="P2938">
        <v>53</v>
      </c>
      <c r="Q2938">
        <v>5.3</v>
      </c>
      <c r="R2938" t="s">
        <v>1851</v>
      </c>
      <c r="S2938" t="s">
        <v>1851</v>
      </c>
      <c r="T2938" t="s">
        <v>1851</v>
      </c>
      <c r="U2938" t="s">
        <v>7112</v>
      </c>
      <c r="V2938" t="s">
        <v>1851</v>
      </c>
      <c r="W2938" t="s">
        <v>1851</v>
      </c>
      <c r="X2938" s="1">
        <v>46209.884560185186</v>
      </c>
    </row>
    <row r="2939" spans="1:24">
      <c r="A2939">
        <v>2762</v>
      </c>
      <c r="B2939" t="s">
        <v>1861</v>
      </c>
      <c r="C2939" t="s">
        <v>1862</v>
      </c>
      <c r="D2939">
        <v>2111805</v>
      </c>
      <c r="E2939" t="s">
        <v>1894</v>
      </c>
      <c r="F2939">
        <v>1</v>
      </c>
      <c r="G2939" t="s">
        <v>705</v>
      </c>
      <c r="H2939" t="s">
        <v>705</v>
      </c>
      <c r="I2939" t="s">
        <v>3205</v>
      </c>
      <c r="J2939">
        <v>0</v>
      </c>
      <c r="K2939" t="s">
        <v>3206</v>
      </c>
      <c r="L2939" s="1">
        <v>46209.88449074074</v>
      </c>
      <c r="M2939" s="1">
        <v>46209.884606481479</v>
      </c>
      <c r="N2939">
        <v>1073</v>
      </c>
      <c r="O2939" t="s">
        <v>1849</v>
      </c>
      <c r="P2939">
        <v>83</v>
      </c>
      <c r="Q2939">
        <v>8.3000000000000007</v>
      </c>
      <c r="R2939" t="s">
        <v>1851</v>
      </c>
      <c r="S2939" t="s">
        <v>1851</v>
      </c>
      <c r="T2939" t="s">
        <v>1851</v>
      </c>
      <c r="U2939" t="s">
        <v>7113</v>
      </c>
      <c r="V2939" t="s">
        <v>1851</v>
      </c>
      <c r="W2939" t="s">
        <v>1851</v>
      </c>
      <c r="X2939" s="1">
        <v>46209.884606481479</v>
      </c>
    </row>
    <row r="2940" spans="1:24">
      <c r="A2940">
        <v>2763</v>
      </c>
      <c r="B2940" t="s">
        <v>1861</v>
      </c>
      <c r="C2940" t="s">
        <v>1862</v>
      </c>
      <c r="D2940">
        <v>3127339</v>
      </c>
      <c r="E2940" t="s">
        <v>1894</v>
      </c>
      <c r="F2940">
        <v>1</v>
      </c>
      <c r="G2940" t="s">
        <v>1074</v>
      </c>
      <c r="H2940" t="s">
        <v>1074</v>
      </c>
      <c r="I2940" t="s">
        <v>2777</v>
      </c>
      <c r="J2940">
        <v>0</v>
      </c>
      <c r="K2940" t="s">
        <v>2778</v>
      </c>
      <c r="L2940" s="1">
        <v>46209.884502314817</v>
      </c>
      <c r="M2940" s="1">
        <v>46209.884618055556</v>
      </c>
      <c r="N2940">
        <v>1073</v>
      </c>
      <c r="O2940" t="s">
        <v>1849</v>
      </c>
      <c r="P2940">
        <v>65</v>
      </c>
      <c r="Q2940">
        <v>6.5</v>
      </c>
      <c r="R2940" t="s">
        <v>1851</v>
      </c>
      <c r="S2940" t="s">
        <v>1851</v>
      </c>
      <c r="T2940" t="s">
        <v>1851</v>
      </c>
      <c r="U2940" t="s">
        <v>7114</v>
      </c>
      <c r="V2940" t="s">
        <v>1851</v>
      </c>
      <c r="W2940" t="s">
        <v>1851</v>
      </c>
      <c r="X2940" s="1">
        <v>46209.884618055556</v>
      </c>
    </row>
    <row r="2941" spans="1:24">
      <c r="A2941">
        <v>2764</v>
      </c>
      <c r="B2941" t="s">
        <v>1861</v>
      </c>
      <c r="C2941" t="s">
        <v>1862</v>
      </c>
      <c r="D2941">
        <v>4123204</v>
      </c>
      <c r="E2941" t="s">
        <v>1885</v>
      </c>
      <c r="F2941">
        <v>1</v>
      </c>
      <c r="G2941" t="s">
        <v>1728</v>
      </c>
      <c r="H2941" t="s">
        <v>2977</v>
      </c>
      <c r="I2941" t="s">
        <v>1887</v>
      </c>
      <c r="J2941">
        <v>1</v>
      </c>
      <c r="K2941" t="s">
        <v>1888</v>
      </c>
      <c r="L2941" s="1">
        <v>46209.884606481479</v>
      </c>
      <c r="M2941" s="1">
        <v>46209.884780092594</v>
      </c>
      <c r="N2941">
        <v>1502</v>
      </c>
      <c r="O2941" t="s">
        <v>1849</v>
      </c>
      <c r="P2941">
        <v>63</v>
      </c>
      <c r="Q2941">
        <v>6.3</v>
      </c>
      <c r="R2941" t="s">
        <v>7115</v>
      </c>
      <c r="S2941" t="s">
        <v>1851</v>
      </c>
      <c r="T2941" t="s">
        <v>1851</v>
      </c>
      <c r="U2941" t="s">
        <v>7116</v>
      </c>
      <c r="V2941" t="s">
        <v>1851</v>
      </c>
      <c r="W2941" t="s">
        <v>1851</v>
      </c>
      <c r="X2941" s="1">
        <v>46209.884780092594</v>
      </c>
    </row>
    <row r="2942" spans="1:24">
      <c r="A2942">
        <v>2765</v>
      </c>
      <c r="B2942" t="s">
        <v>1861</v>
      </c>
      <c r="C2942" t="s">
        <v>1862</v>
      </c>
      <c r="D2942">
        <v>4123204</v>
      </c>
      <c r="E2942" t="s">
        <v>1894</v>
      </c>
      <c r="F2942">
        <v>1</v>
      </c>
      <c r="G2942" t="s">
        <v>1728</v>
      </c>
      <c r="H2942" t="s">
        <v>1728</v>
      </c>
      <c r="I2942" t="s">
        <v>2980</v>
      </c>
      <c r="J2942">
        <v>0</v>
      </c>
      <c r="K2942" t="s">
        <v>2981</v>
      </c>
      <c r="L2942" s="1">
        <v>46209.884918981479</v>
      </c>
      <c r="M2942" s="1">
        <v>46209.884988425925</v>
      </c>
      <c r="N2942">
        <v>654</v>
      </c>
      <c r="O2942" t="s">
        <v>1849</v>
      </c>
      <c r="P2942">
        <v>66</v>
      </c>
      <c r="Q2942">
        <v>6.6</v>
      </c>
      <c r="R2942" t="s">
        <v>1851</v>
      </c>
      <c r="S2942" t="s">
        <v>1851</v>
      </c>
      <c r="T2942" t="s">
        <v>1851</v>
      </c>
      <c r="U2942" t="s">
        <v>7117</v>
      </c>
      <c r="V2942" t="s">
        <v>1851</v>
      </c>
      <c r="W2942" t="s">
        <v>1851</v>
      </c>
      <c r="X2942" s="1">
        <v>46209.884988425925</v>
      </c>
    </row>
    <row r="2943" spans="1:24">
      <c r="A2943">
        <v>2766</v>
      </c>
      <c r="B2943" t="s">
        <v>1861</v>
      </c>
      <c r="C2943" t="s">
        <v>1862</v>
      </c>
      <c r="D2943">
        <v>3127404</v>
      </c>
      <c r="E2943" t="s">
        <v>1885</v>
      </c>
      <c r="F2943">
        <v>1</v>
      </c>
      <c r="G2943" t="s">
        <v>1059</v>
      </c>
      <c r="H2943" t="s">
        <v>2783</v>
      </c>
      <c r="I2943" t="s">
        <v>1887</v>
      </c>
      <c r="J2943">
        <v>1</v>
      </c>
      <c r="K2943" t="s">
        <v>1888</v>
      </c>
      <c r="L2943" s="1">
        <v>46209.884687500002</v>
      </c>
      <c r="M2943" s="1">
        <v>46209.88517361111</v>
      </c>
      <c r="N2943">
        <v>4185</v>
      </c>
      <c r="O2943" t="s">
        <v>1849</v>
      </c>
      <c r="P2943">
        <v>56</v>
      </c>
      <c r="Q2943">
        <v>5.6</v>
      </c>
      <c r="R2943" t="s">
        <v>7118</v>
      </c>
      <c r="S2943" t="s">
        <v>1851</v>
      </c>
      <c r="T2943" t="s">
        <v>1851</v>
      </c>
      <c r="U2943" t="s">
        <v>7119</v>
      </c>
      <c r="V2943" t="s">
        <v>1851</v>
      </c>
      <c r="W2943" t="s">
        <v>1851</v>
      </c>
      <c r="X2943" s="1">
        <v>46209.88517361111</v>
      </c>
    </row>
    <row r="2944" spans="1:24">
      <c r="A2944">
        <v>2767</v>
      </c>
      <c r="B2944" t="s">
        <v>1861</v>
      </c>
      <c r="C2944" t="s">
        <v>1862</v>
      </c>
      <c r="D2944">
        <v>4125001</v>
      </c>
      <c r="E2944" t="s">
        <v>1885</v>
      </c>
      <c r="F2944">
        <v>1</v>
      </c>
      <c r="G2944" t="s">
        <v>1520</v>
      </c>
      <c r="H2944" t="s">
        <v>2983</v>
      </c>
      <c r="I2944" t="s">
        <v>1887</v>
      </c>
      <c r="J2944">
        <v>1</v>
      </c>
      <c r="K2944" t="s">
        <v>1888</v>
      </c>
      <c r="L2944" s="1">
        <v>46209.885034722225</v>
      </c>
      <c r="M2944" s="1">
        <v>46209.885243055556</v>
      </c>
      <c r="N2944">
        <v>1740</v>
      </c>
      <c r="O2944" t="s">
        <v>1849</v>
      </c>
      <c r="P2944">
        <v>56</v>
      </c>
      <c r="Q2944">
        <v>5.6</v>
      </c>
      <c r="R2944" t="s">
        <v>7120</v>
      </c>
      <c r="S2944" t="s">
        <v>1851</v>
      </c>
      <c r="T2944" t="s">
        <v>1851</v>
      </c>
      <c r="U2944" t="s">
        <v>7121</v>
      </c>
      <c r="V2944" t="s">
        <v>1851</v>
      </c>
      <c r="W2944" t="s">
        <v>1851</v>
      </c>
      <c r="X2944" s="1">
        <v>46209.885243055556</v>
      </c>
    </row>
    <row r="2945" spans="1:24">
      <c r="A2945">
        <v>2768</v>
      </c>
      <c r="B2945" t="s">
        <v>1861</v>
      </c>
      <c r="C2945" t="s">
        <v>1862</v>
      </c>
      <c r="D2945">
        <v>2504074</v>
      </c>
      <c r="E2945" t="s">
        <v>1885</v>
      </c>
      <c r="F2945">
        <v>1</v>
      </c>
      <c r="G2945" t="s">
        <v>736</v>
      </c>
      <c r="H2945" t="s">
        <v>3215</v>
      </c>
      <c r="I2945" t="s">
        <v>1887</v>
      </c>
      <c r="J2945">
        <v>1</v>
      </c>
      <c r="K2945" t="s">
        <v>1888</v>
      </c>
      <c r="L2945" s="1">
        <v>46209.884675925925</v>
      </c>
      <c r="M2945" s="1">
        <v>46209.885266203702</v>
      </c>
      <c r="N2945">
        <v>5095</v>
      </c>
      <c r="O2945" t="s">
        <v>1849</v>
      </c>
      <c r="P2945">
        <v>76</v>
      </c>
      <c r="Q2945">
        <v>7.6</v>
      </c>
      <c r="R2945" t="s">
        <v>7122</v>
      </c>
      <c r="S2945" t="s">
        <v>1851</v>
      </c>
      <c r="T2945" t="s">
        <v>1851</v>
      </c>
      <c r="U2945" t="s">
        <v>7123</v>
      </c>
      <c r="V2945" t="s">
        <v>1851</v>
      </c>
      <c r="W2945" t="s">
        <v>1851</v>
      </c>
      <c r="X2945" s="1">
        <v>46209.885266203702</v>
      </c>
    </row>
    <row r="2946" spans="1:24">
      <c r="A2946">
        <v>2769</v>
      </c>
      <c r="B2946" t="s">
        <v>1861</v>
      </c>
      <c r="C2946" t="s">
        <v>1862</v>
      </c>
      <c r="D2946">
        <v>4125001</v>
      </c>
      <c r="E2946" t="s">
        <v>1894</v>
      </c>
      <c r="F2946">
        <v>1</v>
      </c>
      <c r="G2946" t="s">
        <v>1520</v>
      </c>
      <c r="H2946" t="s">
        <v>1520</v>
      </c>
      <c r="I2946" t="s">
        <v>2986</v>
      </c>
      <c r="J2946">
        <v>0</v>
      </c>
      <c r="K2946" t="s">
        <v>2987</v>
      </c>
      <c r="L2946" s="1">
        <v>46209.885370370372</v>
      </c>
      <c r="M2946" s="1">
        <v>46209.885439814818</v>
      </c>
      <c r="N2946">
        <v>616</v>
      </c>
      <c r="O2946" t="s">
        <v>1849</v>
      </c>
      <c r="P2946">
        <v>62</v>
      </c>
      <c r="Q2946">
        <v>6.2</v>
      </c>
      <c r="R2946" t="s">
        <v>1851</v>
      </c>
      <c r="S2946" t="s">
        <v>1851</v>
      </c>
      <c r="T2946" t="s">
        <v>1851</v>
      </c>
      <c r="U2946" t="s">
        <v>7124</v>
      </c>
      <c r="V2946" t="s">
        <v>1851</v>
      </c>
      <c r="W2946" t="s">
        <v>1851</v>
      </c>
      <c r="X2946" s="1">
        <v>46209.885439814818</v>
      </c>
    </row>
    <row r="2947" spans="1:24">
      <c r="A2947">
        <v>2770</v>
      </c>
      <c r="B2947" t="s">
        <v>1861</v>
      </c>
      <c r="C2947" t="s">
        <v>1862</v>
      </c>
      <c r="D2947">
        <v>3127404</v>
      </c>
      <c r="E2947" t="s">
        <v>1894</v>
      </c>
      <c r="F2947">
        <v>1</v>
      </c>
      <c r="G2947" t="s">
        <v>1059</v>
      </c>
      <c r="H2947" t="s">
        <v>1059</v>
      </c>
      <c r="I2947" t="s">
        <v>2792</v>
      </c>
      <c r="J2947">
        <v>0</v>
      </c>
      <c r="K2947" t="s">
        <v>2793</v>
      </c>
      <c r="L2947" s="1">
        <v>46209.885312500002</v>
      </c>
      <c r="M2947" s="1">
        <v>46209.885497685187</v>
      </c>
      <c r="N2947">
        <v>1608</v>
      </c>
      <c r="O2947" t="s">
        <v>1849</v>
      </c>
      <c r="P2947">
        <v>65</v>
      </c>
      <c r="Q2947">
        <v>6.5</v>
      </c>
      <c r="R2947" t="s">
        <v>1851</v>
      </c>
      <c r="S2947" t="s">
        <v>1851</v>
      </c>
      <c r="T2947" t="s">
        <v>1851</v>
      </c>
      <c r="U2947" t="s">
        <v>7125</v>
      </c>
      <c r="V2947" t="s">
        <v>1851</v>
      </c>
      <c r="W2947" t="s">
        <v>1851</v>
      </c>
      <c r="X2947" s="1">
        <v>46209.885497685187</v>
      </c>
    </row>
    <row r="2948" spans="1:24">
      <c r="A2948">
        <v>2771</v>
      </c>
      <c r="B2948" t="s">
        <v>1861</v>
      </c>
      <c r="C2948" t="s">
        <v>1862</v>
      </c>
      <c r="D2948">
        <v>2504074</v>
      </c>
      <c r="E2948" t="s">
        <v>1894</v>
      </c>
      <c r="F2948">
        <v>1</v>
      </c>
      <c r="G2948" t="s">
        <v>736</v>
      </c>
      <c r="H2948" t="s">
        <v>736</v>
      </c>
      <c r="I2948" t="s">
        <v>3226</v>
      </c>
      <c r="J2948">
        <v>0</v>
      </c>
      <c r="K2948" t="s">
        <v>3227</v>
      </c>
      <c r="L2948" s="1">
        <v>46209.885393518518</v>
      </c>
      <c r="M2948" s="1">
        <v>46209.88553240741</v>
      </c>
      <c r="N2948">
        <v>1192</v>
      </c>
      <c r="O2948" t="s">
        <v>1849</v>
      </c>
      <c r="P2948">
        <v>76</v>
      </c>
      <c r="Q2948">
        <v>7.6</v>
      </c>
      <c r="R2948" t="s">
        <v>1851</v>
      </c>
      <c r="S2948" t="s">
        <v>1851</v>
      </c>
      <c r="T2948" t="s">
        <v>1851</v>
      </c>
      <c r="U2948" t="s">
        <v>7126</v>
      </c>
      <c r="V2948" t="s">
        <v>1851</v>
      </c>
      <c r="W2948" t="s">
        <v>1851</v>
      </c>
      <c r="X2948" s="1">
        <v>46209.88553240741</v>
      </c>
    </row>
    <row r="2949" spans="1:24">
      <c r="A2949">
        <v>2772</v>
      </c>
      <c r="B2949" t="s">
        <v>1861</v>
      </c>
      <c r="C2949" t="s">
        <v>1862</v>
      </c>
      <c r="D2949">
        <v>3128402</v>
      </c>
      <c r="E2949" t="s">
        <v>1885</v>
      </c>
      <c r="F2949">
        <v>1</v>
      </c>
      <c r="G2949" t="s">
        <v>969</v>
      </c>
      <c r="H2949" t="s">
        <v>2798</v>
      </c>
      <c r="I2949" t="s">
        <v>1887</v>
      </c>
      <c r="J2949">
        <v>1</v>
      </c>
      <c r="K2949" t="s">
        <v>1888</v>
      </c>
      <c r="L2949" s="1">
        <v>46209.885555555556</v>
      </c>
      <c r="M2949" s="1">
        <v>46209.885868055557</v>
      </c>
      <c r="N2949">
        <v>2701</v>
      </c>
      <c r="O2949" t="s">
        <v>1849</v>
      </c>
      <c r="P2949">
        <v>54</v>
      </c>
      <c r="Q2949">
        <v>5.4</v>
      </c>
      <c r="R2949" t="s">
        <v>7127</v>
      </c>
      <c r="S2949" t="s">
        <v>1851</v>
      </c>
      <c r="T2949" t="s">
        <v>1851</v>
      </c>
      <c r="U2949" t="s">
        <v>7128</v>
      </c>
      <c r="V2949" t="s">
        <v>1851</v>
      </c>
      <c r="W2949" t="s">
        <v>1851</v>
      </c>
      <c r="X2949" s="1">
        <v>46209.885868055557</v>
      </c>
    </row>
    <row r="2950" spans="1:24">
      <c r="A2950">
        <v>2773</v>
      </c>
      <c r="B2950" t="s">
        <v>1861</v>
      </c>
      <c r="C2950" t="s">
        <v>1862</v>
      </c>
      <c r="D2950">
        <v>2504405</v>
      </c>
      <c r="E2950" t="s">
        <v>1885</v>
      </c>
      <c r="F2950">
        <v>1</v>
      </c>
      <c r="G2950" t="s">
        <v>184</v>
      </c>
      <c r="H2950" t="s">
        <v>3232</v>
      </c>
      <c r="I2950" t="s">
        <v>1887</v>
      </c>
      <c r="J2950">
        <v>1</v>
      </c>
      <c r="K2950" t="s">
        <v>1888</v>
      </c>
      <c r="L2950" s="1">
        <v>46209.885578703703</v>
      </c>
      <c r="M2950" s="1">
        <v>46209.885925925926</v>
      </c>
      <c r="N2950">
        <v>2934</v>
      </c>
      <c r="O2950" t="s">
        <v>1849</v>
      </c>
      <c r="P2950">
        <v>66</v>
      </c>
      <c r="Q2950">
        <v>6.6</v>
      </c>
      <c r="R2950" t="s">
        <v>7129</v>
      </c>
      <c r="S2950" t="s">
        <v>1851</v>
      </c>
      <c r="T2950" t="s">
        <v>1851</v>
      </c>
      <c r="U2950" t="s">
        <v>7130</v>
      </c>
      <c r="V2950" t="s">
        <v>1851</v>
      </c>
      <c r="W2950" t="s">
        <v>1851</v>
      </c>
      <c r="X2950" s="1">
        <v>46209.885925925926</v>
      </c>
    </row>
    <row r="2951" spans="1:24">
      <c r="A2951">
        <v>2774</v>
      </c>
      <c r="B2951" t="s">
        <v>1861</v>
      </c>
      <c r="C2951" t="s">
        <v>1862</v>
      </c>
      <c r="D2951">
        <v>4126207</v>
      </c>
      <c r="E2951" t="s">
        <v>1885</v>
      </c>
      <c r="F2951">
        <v>1</v>
      </c>
      <c r="G2951" t="s">
        <v>1575</v>
      </c>
      <c r="H2951" t="s">
        <v>2992</v>
      </c>
      <c r="I2951" t="s">
        <v>1887</v>
      </c>
      <c r="J2951">
        <v>1</v>
      </c>
      <c r="K2951" t="s">
        <v>1888</v>
      </c>
      <c r="L2951" s="1">
        <v>46209.88548611111</v>
      </c>
      <c r="M2951" s="1">
        <v>46209.886064814818</v>
      </c>
      <c r="N2951">
        <v>5069</v>
      </c>
      <c r="O2951" t="s">
        <v>1849</v>
      </c>
      <c r="P2951">
        <v>65</v>
      </c>
      <c r="Q2951">
        <v>6.5</v>
      </c>
      <c r="R2951" t="s">
        <v>7131</v>
      </c>
      <c r="S2951" t="s">
        <v>1851</v>
      </c>
      <c r="T2951" t="s">
        <v>1851</v>
      </c>
      <c r="U2951" t="s">
        <v>7132</v>
      </c>
      <c r="V2951" t="s">
        <v>1851</v>
      </c>
      <c r="W2951" t="s">
        <v>1851</v>
      </c>
      <c r="X2951" s="1">
        <v>46209.886064814818</v>
      </c>
    </row>
    <row r="2952" spans="1:24">
      <c r="A2952">
        <v>2775</v>
      </c>
      <c r="B2952" t="s">
        <v>1861</v>
      </c>
      <c r="C2952" t="s">
        <v>1862</v>
      </c>
      <c r="D2952">
        <v>3128402</v>
      </c>
      <c r="E2952" t="s">
        <v>1894</v>
      </c>
      <c r="F2952">
        <v>1</v>
      </c>
      <c r="G2952" t="s">
        <v>969</v>
      </c>
      <c r="H2952" t="s">
        <v>2801</v>
      </c>
      <c r="I2952" t="s">
        <v>2802</v>
      </c>
      <c r="J2952">
        <v>1</v>
      </c>
      <c r="K2952" t="s">
        <v>2803</v>
      </c>
      <c r="L2952" s="1">
        <v>46209.886018518519</v>
      </c>
      <c r="M2952" s="1">
        <v>46209.886134259257</v>
      </c>
      <c r="N2952">
        <v>1007</v>
      </c>
      <c r="O2952" t="s">
        <v>1849</v>
      </c>
      <c r="P2952">
        <v>55</v>
      </c>
      <c r="Q2952">
        <v>5.5</v>
      </c>
      <c r="R2952" t="s">
        <v>1851</v>
      </c>
      <c r="S2952" t="s">
        <v>1851</v>
      </c>
      <c r="T2952" t="s">
        <v>1851</v>
      </c>
      <c r="U2952" t="s">
        <v>7133</v>
      </c>
      <c r="V2952" t="s">
        <v>1851</v>
      </c>
      <c r="W2952" t="s">
        <v>1851</v>
      </c>
      <c r="X2952" s="1">
        <v>46209.886134259257</v>
      </c>
    </row>
    <row r="2953" spans="1:24">
      <c r="A2953">
        <v>2776</v>
      </c>
      <c r="B2953" t="s">
        <v>1861</v>
      </c>
      <c r="C2953" t="s">
        <v>1862</v>
      </c>
      <c r="D2953">
        <v>2504405</v>
      </c>
      <c r="E2953" t="s">
        <v>1894</v>
      </c>
      <c r="F2953">
        <v>1</v>
      </c>
      <c r="G2953" t="s">
        <v>184</v>
      </c>
      <c r="H2953" t="s">
        <v>184</v>
      </c>
      <c r="I2953" t="s">
        <v>3238</v>
      </c>
      <c r="J2953">
        <v>0</v>
      </c>
      <c r="K2953" t="s">
        <v>3239</v>
      </c>
      <c r="L2953" s="1">
        <v>46209.886053240742</v>
      </c>
      <c r="M2953" s="1">
        <v>46209.886180555557</v>
      </c>
      <c r="N2953">
        <v>1117</v>
      </c>
      <c r="O2953" t="s">
        <v>1849</v>
      </c>
      <c r="P2953">
        <v>66</v>
      </c>
      <c r="Q2953">
        <v>6.6</v>
      </c>
      <c r="R2953" t="s">
        <v>1851</v>
      </c>
      <c r="S2953" t="s">
        <v>1851</v>
      </c>
      <c r="T2953" t="s">
        <v>1851</v>
      </c>
      <c r="U2953" t="s">
        <v>7134</v>
      </c>
      <c r="V2953" t="s">
        <v>1851</v>
      </c>
      <c r="W2953" t="s">
        <v>1851</v>
      </c>
      <c r="X2953" s="1">
        <v>46209.886180555557</v>
      </c>
    </row>
    <row r="2954" spans="1:24">
      <c r="A2954">
        <v>2777</v>
      </c>
      <c r="B2954" t="s">
        <v>1861</v>
      </c>
      <c r="C2954" t="s">
        <v>1862</v>
      </c>
      <c r="D2954">
        <v>4126207</v>
      </c>
      <c r="E2954" t="s">
        <v>1894</v>
      </c>
      <c r="F2954">
        <v>1</v>
      </c>
      <c r="G2954" t="s">
        <v>1575</v>
      </c>
      <c r="H2954" t="s">
        <v>1575</v>
      </c>
      <c r="I2954" t="s">
        <v>2998</v>
      </c>
      <c r="J2954">
        <v>0</v>
      </c>
      <c r="K2954" t="s">
        <v>2999</v>
      </c>
      <c r="L2954" s="1">
        <v>46209.88621527778</v>
      </c>
      <c r="M2954" s="1">
        <v>46209.886388888888</v>
      </c>
      <c r="N2954">
        <v>1426</v>
      </c>
      <c r="O2954" t="s">
        <v>1849</v>
      </c>
      <c r="P2954">
        <v>69</v>
      </c>
      <c r="Q2954">
        <v>6.9</v>
      </c>
      <c r="R2954" t="s">
        <v>1851</v>
      </c>
      <c r="S2954" t="s">
        <v>1851</v>
      </c>
      <c r="T2954" t="s">
        <v>1851</v>
      </c>
      <c r="U2954" t="s">
        <v>7135</v>
      </c>
      <c r="V2954" t="s">
        <v>1851</v>
      </c>
      <c r="W2954" t="s">
        <v>1851</v>
      </c>
      <c r="X2954" s="1">
        <v>46209.886388888888</v>
      </c>
    </row>
    <row r="2955" spans="1:24">
      <c r="A2955">
        <v>2778</v>
      </c>
      <c r="B2955" t="s">
        <v>1861</v>
      </c>
      <c r="C2955" t="s">
        <v>1862</v>
      </c>
      <c r="D2955">
        <v>3128501</v>
      </c>
      <c r="E2955" t="s">
        <v>1885</v>
      </c>
      <c r="F2955">
        <v>1</v>
      </c>
      <c r="G2955" t="s">
        <v>1337</v>
      </c>
      <c r="H2955" t="s">
        <v>2809</v>
      </c>
      <c r="I2955" t="s">
        <v>1887</v>
      </c>
      <c r="J2955">
        <v>1</v>
      </c>
      <c r="K2955" t="s">
        <v>1888</v>
      </c>
      <c r="L2955" s="1">
        <v>46209.886180555557</v>
      </c>
      <c r="M2955" s="1">
        <v>46209.886574074073</v>
      </c>
      <c r="N2955">
        <v>3423</v>
      </c>
      <c r="O2955" t="s">
        <v>1849</v>
      </c>
      <c r="P2955">
        <v>80</v>
      </c>
      <c r="Q2955">
        <v>8</v>
      </c>
      <c r="R2955" t="s">
        <v>7136</v>
      </c>
      <c r="S2955" t="s">
        <v>1851</v>
      </c>
      <c r="T2955" t="s">
        <v>1851</v>
      </c>
      <c r="U2955" t="s">
        <v>7137</v>
      </c>
      <c r="V2955" t="s">
        <v>1851</v>
      </c>
      <c r="W2955" t="s">
        <v>1851</v>
      </c>
      <c r="X2955" s="1">
        <v>46209.886574074073</v>
      </c>
    </row>
    <row r="2956" spans="1:24">
      <c r="A2956">
        <v>2779</v>
      </c>
      <c r="B2956" t="s">
        <v>1861</v>
      </c>
      <c r="C2956" t="s">
        <v>1862</v>
      </c>
      <c r="D2956">
        <v>2506251</v>
      </c>
      <c r="E2956" t="s">
        <v>1885</v>
      </c>
      <c r="F2956">
        <v>1</v>
      </c>
      <c r="G2956" t="s">
        <v>576</v>
      </c>
      <c r="H2956" t="s">
        <v>3244</v>
      </c>
      <c r="I2956" t="s">
        <v>1887</v>
      </c>
      <c r="J2956">
        <v>1</v>
      </c>
      <c r="K2956" t="s">
        <v>1888</v>
      </c>
      <c r="L2956" s="1">
        <v>46209.886238425926</v>
      </c>
      <c r="M2956" s="1">
        <v>46209.886689814812</v>
      </c>
      <c r="N2956">
        <v>3952</v>
      </c>
      <c r="O2956" t="s">
        <v>1849</v>
      </c>
      <c r="P2956">
        <v>63</v>
      </c>
      <c r="Q2956">
        <v>6.3</v>
      </c>
      <c r="R2956" t="s">
        <v>7138</v>
      </c>
      <c r="S2956" t="s">
        <v>1851</v>
      </c>
      <c r="T2956" t="s">
        <v>1851</v>
      </c>
      <c r="U2956" t="s">
        <v>7139</v>
      </c>
      <c r="V2956" t="s">
        <v>1851</v>
      </c>
      <c r="W2956" t="s">
        <v>1851</v>
      </c>
      <c r="X2956" s="1">
        <v>46209.886689814812</v>
      </c>
    </row>
    <row r="2957" spans="1:24">
      <c r="A2957">
        <v>2780</v>
      </c>
      <c r="B2957" t="s">
        <v>1861</v>
      </c>
      <c r="C2957" t="s">
        <v>1862</v>
      </c>
      <c r="D2957">
        <v>3128501</v>
      </c>
      <c r="E2957" t="s">
        <v>1894</v>
      </c>
      <c r="F2957">
        <v>1</v>
      </c>
      <c r="G2957" t="s">
        <v>1337</v>
      </c>
      <c r="H2957" t="s">
        <v>2818</v>
      </c>
      <c r="I2957" t="s">
        <v>2819</v>
      </c>
      <c r="J2957">
        <v>1</v>
      </c>
      <c r="K2957" t="s">
        <v>2820</v>
      </c>
      <c r="L2957" s="1">
        <v>46209.886724537035</v>
      </c>
      <c r="M2957" s="1">
        <v>46209.886840277781</v>
      </c>
      <c r="N2957">
        <v>1015</v>
      </c>
      <c r="O2957" t="s">
        <v>1849</v>
      </c>
      <c r="P2957">
        <v>74</v>
      </c>
      <c r="Q2957">
        <v>7.4</v>
      </c>
      <c r="R2957" t="s">
        <v>1851</v>
      </c>
      <c r="S2957" t="s">
        <v>1851</v>
      </c>
      <c r="T2957" t="s">
        <v>1851</v>
      </c>
      <c r="U2957" t="s">
        <v>7140</v>
      </c>
      <c r="V2957" t="s">
        <v>1851</v>
      </c>
      <c r="W2957" t="s">
        <v>1851</v>
      </c>
      <c r="X2957" s="1">
        <v>46209.886840277781</v>
      </c>
    </row>
    <row r="2958" spans="1:24">
      <c r="A2958">
        <v>2781</v>
      </c>
      <c r="B2958" t="s">
        <v>1861</v>
      </c>
      <c r="C2958" t="s">
        <v>1862</v>
      </c>
      <c r="D2958">
        <v>4126504</v>
      </c>
      <c r="E2958" t="s">
        <v>1885</v>
      </c>
      <c r="F2958">
        <v>1</v>
      </c>
      <c r="G2958" t="s">
        <v>1733</v>
      </c>
      <c r="H2958" t="s">
        <v>3003</v>
      </c>
      <c r="I2958" t="s">
        <v>1887</v>
      </c>
      <c r="J2958">
        <v>1</v>
      </c>
      <c r="K2958" t="s">
        <v>1888</v>
      </c>
      <c r="L2958" s="1">
        <v>46209.886435185188</v>
      </c>
      <c r="M2958" s="1">
        <v>46209.88685185185</v>
      </c>
      <c r="N2958">
        <v>3696</v>
      </c>
      <c r="O2958" t="s">
        <v>1849</v>
      </c>
      <c r="P2958">
        <v>64</v>
      </c>
      <c r="Q2958">
        <v>6.4</v>
      </c>
      <c r="R2958" t="s">
        <v>7141</v>
      </c>
      <c r="S2958" t="s">
        <v>1851</v>
      </c>
      <c r="T2958" t="s">
        <v>1851</v>
      </c>
      <c r="U2958" t="s">
        <v>7142</v>
      </c>
      <c r="V2958" t="s">
        <v>1851</v>
      </c>
      <c r="W2958" t="s">
        <v>1851</v>
      </c>
      <c r="X2958" s="1">
        <v>46209.88685185185</v>
      </c>
    </row>
    <row r="2959" spans="1:24">
      <c r="A2959">
        <v>2782</v>
      </c>
      <c r="B2959" t="s">
        <v>1861</v>
      </c>
      <c r="C2959" t="s">
        <v>1862</v>
      </c>
      <c r="D2959">
        <v>2506251</v>
      </c>
      <c r="E2959" t="s">
        <v>1894</v>
      </c>
      <c r="F2959">
        <v>1</v>
      </c>
      <c r="G2959" t="s">
        <v>576</v>
      </c>
      <c r="H2959" t="s">
        <v>576</v>
      </c>
      <c r="I2959" t="s">
        <v>3250</v>
      </c>
      <c r="J2959">
        <v>0</v>
      </c>
      <c r="K2959" t="s">
        <v>3251</v>
      </c>
      <c r="L2959" s="1">
        <v>46209.886828703704</v>
      </c>
      <c r="M2959" s="1">
        <v>46209.886944444443</v>
      </c>
      <c r="N2959">
        <v>988</v>
      </c>
      <c r="O2959" t="s">
        <v>1849</v>
      </c>
      <c r="P2959">
        <v>58</v>
      </c>
      <c r="Q2959">
        <v>5.8</v>
      </c>
      <c r="R2959" t="s">
        <v>1851</v>
      </c>
      <c r="S2959" t="s">
        <v>1851</v>
      </c>
      <c r="T2959" t="s">
        <v>1851</v>
      </c>
      <c r="U2959" t="s">
        <v>7143</v>
      </c>
      <c r="V2959" t="s">
        <v>1851</v>
      </c>
      <c r="W2959" t="s">
        <v>1851</v>
      </c>
      <c r="X2959" s="1">
        <v>46209.886944444443</v>
      </c>
    </row>
    <row r="2960" spans="1:24">
      <c r="A2960">
        <v>2783</v>
      </c>
      <c r="B2960" t="s">
        <v>1861</v>
      </c>
      <c r="C2960" t="s">
        <v>1862</v>
      </c>
      <c r="D2960">
        <v>4126504</v>
      </c>
      <c r="E2960" t="s">
        <v>1894</v>
      </c>
      <c r="F2960">
        <v>1</v>
      </c>
      <c r="G2960" t="s">
        <v>1733</v>
      </c>
      <c r="H2960" t="s">
        <v>1733</v>
      </c>
      <c r="I2960" t="s">
        <v>3013</v>
      </c>
      <c r="J2960">
        <v>0</v>
      </c>
      <c r="K2960" t="s">
        <v>3014</v>
      </c>
      <c r="L2960" s="1">
        <v>46209.887002314812</v>
      </c>
      <c r="M2960" s="1">
        <v>46209.887187499997</v>
      </c>
      <c r="N2960">
        <v>1568</v>
      </c>
      <c r="O2960" t="s">
        <v>1849</v>
      </c>
      <c r="P2960">
        <v>64</v>
      </c>
      <c r="Q2960">
        <v>6.4</v>
      </c>
      <c r="R2960" t="s">
        <v>1851</v>
      </c>
      <c r="S2960" t="s">
        <v>1851</v>
      </c>
      <c r="T2960" t="s">
        <v>1851</v>
      </c>
      <c r="U2960" t="s">
        <v>7144</v>
      </c>
      <c r="V2960" t="s">
        <v>1851</v>
      </c>
      <c r="W2960" t="s">
        <v>1851</v>
      </c>
      <c r="X2960" s="1">
        <v>46209.887187499997</v>
      </c>
    </row>
    <row r="2961" spans="1:24">
      <c r="A2961">
        <v>2784</v>
      </c>
      <c r="B2961" t="s">
        <v>1861</v>
      </c>
      <c r="C2961" t="s">
        <v>1862</v>
      </c>
      <c r="D2961">
        <v>2507408</v>
      </c>
      <c r="E2961" t="s">
        <v>1885</v>
      </c>
      <c r="F2961">
        <v>1</v>
      </c>
      <c r="G2961" t="s">
        <v>421</v>
      </c>
      <c r="H2961" t="s">
        <v>3253</v>
      </c>
      <c r="I2961" t="s">
        <v>1887</v>
      </c>
      <c r="J2961">
        <v>1</v>
      </c>
      <c r="K2961" t="s">
        <v>1888</v>
      </c>
      <c r="L2961" s="1">
        <v>46209.886990740742</v>
      </c>
      <c r="M2961" s="1">
        <v>46209.887256944443</v>
      </c>
      <c r="N2961">
        <v>2315</v>
      </c>
      <c r="O2961" t="s">
        <v>1849</v>
      </c>
      <c r="P2961">
        <v>52</v>
      </c>
      <c r="Q2961">
        <v>5.2</v>
      </c>
      <c r="R2961" t="s">
        <v>7145</v>
      </c>
      <c r="S2961" t="s">
        <v>1851</v>
      </c>
      <c r="T2961" t="s">
        <v>1851</v>
      </c>
      <c r="U2961" t="s">
        <v>7146</v>
      </c>
      <c r="V2961" t="s">
        <v>1851</v>
      </c>
      <c r="W2961" t="s">
        <v>1851</v>
      </c>
      <c r="X2961" s="1">
        <v>46209.887256944443</v>
      </c>
    </row>
    <row r="2962" spans="1:24">
      <c r="A2962">
        <v>2785</v>
      </c>
      <c r="B2962" t="s">
        <v>1861</v>
      </c>
      <c r="C2962" t="s">
        <v>1862</v>
      </c>
      <c r="D2962">
        <v>3129806</v>
      </c>
      <c r="E2962" t="s">
        <v>1885</v>
      </c>
      <c r="F2962">
        <v>1</v>
      </c>
      <c r="G2962" t="s">
        <v>948</v>
      </c>
      <c r="H2962" t="s">
        <v>2828</v>
      </c>
      <c r="I2962" t="s">
        <v>1887</v>
      </c>
      <c r="J2962">
        <v>1</v>
      </c>
      <c r="K2962" t="s">
        <v>1888</v>
      </c>
      <c r="L2962" s="1">
        <v>46209.886886574073</v>
      </c>
      <c r="M2962" s="1">
        <v>46209.887280092589</v>
      </c>
      <c r="N2962">
        <v>3363</v>
      </c>
      <c r="O2962" t="s">
        <v>1849</v>
      </c>
      <c r="P2962">
        <v>62</v>
      </c>
      <c r="Q2962">
        <v>6.2</v>
      </c>
      <c r="R2962" t="s">
        <v>7147</v>
      </c>
      <c r="S2962" t="s">
        <v>1851</v>
      </c>
      <c r="T2962" t="s">
        <v>1851</v>
      </c>
      <c r="U2962" t="s">
        <v>7148</v>
      </c>
      <c r="V2962" t="s">
        <v>1851</v>
      </c>
      <c r="W2962" t="s">
        <v>1851</v>
      </c>
      <c r="X2962" s="1">
        <v>46209.887280092589</v>
      </c>
    </row>
    <row r="2963" spans="1:24">
      <c r="A2963">
        <v>2786</v>
      </c>
      <c r="B2963" t="s">
        <v>1861</v>
      </c>
      <c r="C2963" t="s">
        <v>1862</v>
      </c>
      <c r="D2963">
        <v>2507408</v>
      </c>
      <c r="E2963" t="s">
        <v>1894</v>
      </c>
      <c r="F2963">
        <v>1</v>
      </c>
      <c r="G2963" t="s">
        <v>421</v>
      </c>
      <c r="H2963" t="s">
        <v>421</v>
      </c>
      <c r="I2963" t="s">
        <v>3259</v>
      </c>
      <c r="J2963">
        <v>0</v>
      </c>
      <c r="K2963" t="s">
        <v>3260</v>
      </c>
      <c r="L2963" s="1">
        <v>46209.887395833335</v>
      </c>
      <c r="M2963" s="1">
        <v>46209.887511574074</v>
      </c>
      <c r="N2963">
        <v>921</v>
      </c>
      <c r="O2963" t="s">
        <v>1849</v>
      </c>
      <c r="P2963">
        <v>53</v>
      </c>
      <c r="Q2963">
        <v>5.3</v>
      </c>
      <c r="R2963" t="s">
        <v>1851</v>
      </c>
      <c r="S2963" t="s">
        <v>1851</v>
      </c>
      <c r="T2963" t="s">
        <v>1851</v>
      </c>
      <c r="U2963" t="s">
        <v>7149</v>
      </c>
      <c r="V2963" t="s">
        <v>1851</v>
      </c>
      <c r="W2963" t="s">
        <v>1851</v>
      </c>
      <c r="X2963" s="1">
        <v>46209.887511574074</v>
      </c>
    </row>
    <row r="2964" spans="1:24">
      <c r="A2964">
        <v>2787</v>
      </c>
      <c r="B2964" t="s">
        <v>1861</v>
      </c>
      <c r="C2964" t="s">
        <v>1862</v>
      </c>
      <c r="D2964">
        <v>3129806</v>
      </c>
      <c r="E2964" t="s">
        <v>1894</v>
      </c>
      <c r="F2964">
        <v>1</v>
      </c>
      <c r="G2964" t="s">
        <v>948</v>
      </c>
      <c r="H2964" t="s">
        <v>948</v>
      </c>
      <c r="I2964" t="s">
        <v>2837</v>
      </c>
      <c r="J2964">
        <v>0</v>
      </c>
      <c r="K2964" t="s">
        <v>2838</v>
      </c>
      <c r="L2964" s="1">
        <v>46209.887430555558</v>
      </c>
      <c r="M2964" s="1">
        <v>46209.887604166666</v>
      </c>
      <c r="N2964">
        <v>1547</v>
      </c>
      <c r="O2964" t="s">
        <v>1849</v>
      </c>
      <c r="P2964">
        <v>69</v>
      </c>
      <c r="Q2964">
        <v>6.9</v>
      </c>
      <c r="R2964" t="s">
        <v>1851</v>
      </c>
      <c r="S2964" t="s">
        <v>1851</v>
      </c>
      <c r="T2964" t="s">
        <v>1851</v>
      </c>
      <c r="U2964" t="s">
        <v>7150</v>
      </c>
      <c r="V2964" t="s">
        <v>1851</v>
      </c>
      <c r="W2964" t="s">
        <v>1851</v>
      </c>
      <c r="X2964" s="1">
        <v>46209.887604166666</v>
      </c>
    </row>
    <row r="2965" spans="1:24">
      <c r="A2965">
        <v>2788</v>
      </c>
      <c r="B2965" t="s">
        <v>1861</v>
      </c>
      <c r="C2965" t="s">
        <v>1862</v>
      </c>
      <c r="D2965">
        <v>4126603</v>
      </c>
      <c r="E2965" t="s">
        <v>1885</v>
      </c>
      <c r="F2965">
        <v>1</v>
      </c>
      <c r="G2965" t="s">
        <v>1565</v>
      </c>
      <c r="H2965" t="s">
        <v>3028</v>
      </c>
      <c r="I2965" t="s">
        <v>1887</v>
      </c>
      <c r="J2965">
        <v>1</v>
      </c>
      <c r="K2965" t="s">
        <v>1888</v>
      </c>
      <c r="L2965" s="1">
        <v>46209.887233796297</v>
      </c>
      <c r="M2965" s="1">
        <v>46209.887939814813</v>
      </c>
      <c r="N2965">
        <v>6145</v>
      </c>
      <c r="O2965" t="s">
        <v>1849</v>
      </c>
      <c r="P2965">
        <v>57</v>
      </c>
      <c r="Q2965">
        <v>5.7</v>
      </c>
      <c r="R2965" t="s">
        <v>7151</v>
      </c>
      <c r="S2965" t="s">
        <v>1851</v>
      </c>
      <c r="T2965" t="s">
        <v>1851</v>
      </c>
      <c r="U2965" t="s">
        <v>7152</v>
      </c>
      <c r="V2965" t="s">
        <v>1851</v>
      </c>
      <c r="W2965" t="s">
        <v>1851</v>
      </c>
      <c r="X2965" s="1">
        <v>46209.887939814813</v>
      </c>
    </row>
    <row r="2966" spans="1:24">
      <c r="A2966">
        <v>2789</v>
      </c>
      <c r="B2966" t="s">
        <v>1861</v>
      </c>
      <c r="C2966" t="s">
        <v>1862</v>
      </c>
      <c r="D2966">
        <v>2508406</v>
      </c>
      <c r="E2966" t="s">
        <v>1885</v>
      </c>
      <c r="F2966">
        <v>1</v>
      </c>
      <c r="G2966" t="s">
        <v>620</v>
      </c>
      <c r="H2966" t="s">
        <v>3273</v>
      </c>
      <c r="I2966" t="s">
        <v>1887</v>
      </c>
      <c r="J2966">
        <v>1</v>
      </c>
      <c r="K2966" t="s">
        <v>1888</v>
      </c>
      <c r="L2966" s="1">
        <v>46209.887569444443</v>
      </c>
      <c r="M2966" s="1">
        <v>46209.88795138889</v>
      </c>
      <c r="N2966">
        <v>3288</v>
      </c>
      <c r="O2966" t="s">
        <v>1849</v>
      </c>
      <c r="P2966">
        <v>57</v>
      </c>
      <c r="Q2966">
        <v>5.7</v>
      </c>
      <c r="R2966" t="s">
        <v>7153</v>
      </c>
      <c r="S2966" t="s">
        <v>1851</v>
      </c>
      <c r="T2966" t="s">
        <v>1851</v>
      </c>
      <c r="U2966" t="s">
        <v>7154</v>
      </c>
      <c r="V2966" t="s">
        <v>1851</v>
      </c>
      <c r="W2966" t="s">
        <v>1851</v>
      </c>
      <c r="X2966" s="1">
        <v>46209.88795138889</v>
      </c>
    </row>
    <row r="2967" spans="1:24">
      <c r="A2967">
        <v>2790</v>
      </c>
      <c r="B2967" t="s">
        <v>1861</v>
      </c>
      <c r="C2967" t="s">
        <v>1862</v>
      </c>
      <c r="D2967">
        <v>3130101</v>
      </c>
      <c r="E2967" t="s">
        <v>1885</v>
      </c>
      <c r="F2967">
        <v>1</v>
      </c>
      <c r="G2967" t="s">
        <v>1054</v>
      </c>
      <c r="H2967" t="s">
        <v>2846</v>
      </c>
      <c r="I2967" t="s">
        <v>1887</v>
      </c>
      <c r="J2967">
        <v>1</v>
      </c>
      <c r="K2967" t="s">
        <v>1888</v>
      </c>
      <c r="L2967" s="1">
        <v>46209.887662037036</v>
      </c>
      <c r="M2967" s="1">
        <v>46209.888090277775</v>
      </c>
      <c r="N2967">
        <v>3762</v>
      </c>
      <c r="O2967" t="s">
        <v>1849</v>
      </c>
      <c r="P2967">
        <v>65</v>
      </c>
      <c r="Q2967">
        <v>6.5</v>
      </c>
      <c r="R2967" t="s">
        <v>7155</v>
      </c>
      <c r="S2967" t="s">
        <v>1851</v>
      </c>
      <c r="T2967" t="s">
        <v>1851</v>
      </c>
      <c r="U2967" t="s">
        <v>7156</v>
      </c>
      <c r="V2967" t="s">
        <v>1851</v>
      </c>
      <c r="W2967" t="s">
        <v>1851</v>
      </c>
      <c r="X2967" s="1">
        <v>46209.888090277775</v>
      </c>
    </row>
    <row r="2968" spans="1:24">
      <c r="A2968">
        <v>2791</v>
      </c>
      <c r="B2968" t="s">
        <v>1861</v>
      </c>
      <c r="C2968" t="s">
        <v>1862</v>
      </c>
      <c r="D2968">
        <v>4126603</v>
      </c>
      <c r="E2968" t="s">
        <v>1894</v>
      </c>
      <c r="F2968">
        <v>1</v>
      </c>
      <c r="G2968" t="s">
        <v>1565</v>
      </c>
      <c r="H2968" t="s">
        <v>1565</v>
      </c>
      <c r="I2968" t="s">
        <v>3040</v>
      </c>
      <c r="J2968">
        <v>0</v>
      </c>
      <c r="K2968" t="s">
        <v>3041</v>
      </c>
      <c r="L2968" s="1">
        <v>46209.888067129628</v>
      </c>
      <c r="M2968" s="1">
        <v>46209.888229166667</v>
      </c>
      <c r="N2968">
        <v>1341</v>
      </c>
      <c r="O2968" t="s">
        <v>1849</v>
      </c>
      <c r="P2968">
        <v>66</v>
      </c>
      <c r="Q2968">
        <v>6.6</v>
      </c>
      <c r="R2968" t="s">
        <v>1851</v>
      </c>
      <c r="S2968" t="s">
        <v>1851</v>
      </c>
      <c r="T2968" t="s">
        <v>1851</v>
      </c>
      <c r="U2968" t="s">
        <v>7157</v>
      </c>
      <c r="V2968" t="s">
        <v>1851</v>
      </c>
      <c r="W2968" t="s">
        <v>1851</v>
      </c>
      <c r="X2968" s="1">
        <v>46209.888229166667</v>
      </c>
    </row>
    <row r="2969" spans="1:24">
      <c r="A2969">
        <v>2792</v>
      </c>
      <c r="B2969" t="s">
        <v>1861</v>
      </c>
      <c r="C2969" t="s">
        <v>1862</v>
      </c>
      <c r="D2969">
        <v>2508406</v>
      </c>
      <c r="E2969" t="s">
        <v>1894</v>
      </c>
      <c r="F2969">
        <v>1</v>
      </c>
      <c r="G2969" t="s">
        <v>620</v>
      </c>
      <c r="H2969" t="s">
        <v>620</v>
      </c>
      <c r="I2969" t="s">
        <v>3294</v>
      </c>
      <c r="J2969">
        <v>0</v>
      </c>
      <c r="K2969" t="s">
        <v>3295</v>
      </c>
      <c r="L2969" s="1">
        <v>46209.888101851851</v>
      </c>
      <c r="M2969" s="1">
        <v>46209.888240740744</v>
      </c>
      <c r="N2969">
        <v>1223</v>
      </c>
      <c r="O2969" t="s">
        <v>1849</v>
      </c>
      <c r="P2969">
        <v>61</v>
      </c>
      <c r="Q2969">
        <v>6.1</v>
      </c>
      <c r="R2969" t="s">
        <v>1851</v>
      </c>
      <c r="S2969" t="s">
        <v>1851</v>
      </c>
      <c r="T2969" t="s">
        <v>1851</v>
      </c>
      <c r="U2969" t="s">
        <v>7158</v>
      </c>
      <c r="V2969" t="s">
        <v>1851</v>
      </c>
      <c r="W2969" t="s">
        <v>1851</v>
      </c>
      <c r="X2969" s="1">
        <v>46209.888240740744</v>
      </c>
    </row>
    <row r="2970" spans="1:24">
      <c r="A2970">
        <v>2793</v>
      </c>
      <c r="B2970" t="s">
        <v>1861</v>
      </c>
      <c r="C2970" t="s">
        <v>1862</v>
      </c>
      <c r="D2970">
        <v>3130101</v>
      </c>
      <c r="E2970" t="s">
        <v>1894</v>
      </c>
      <c r="F2970">
        <v>1</v>
      </c>
      <c r="G2970" t="s">
        <v>1054</v>
      </c>
      <c r="H2970" t="s">
        <v>1054</v>
      </c>
      <c r="I2970" t="s">
        <v>2854</v>
      </c>
      <c r="J2970">
        <v>0</v>
      </c>
      <c r="K2970" t="s">
        <v>2855</v>
      </c>
      <c r="L2970" s="1">
        <v>46209.888240740744</v>
      </c>
      <c r="M2970" s="1">
        <v>46209.888449074075</v>
      </c>
      <c r="N2970">
        <v>1735</v>
      </c>
      <c r="O2970" t="s">
        <v>1849</v>
      </c>
      <c r="P2970">
        <v>74</v>
      </c>
      <c r="Q2970">
        <v>7.4</v>
      </c>
      <c r="R2970" t="s">
        <v>1851</v>
      </c>
      <c r="S2970" t="s">
        <v>1851</v>
      </c>
      <c r="T2970" t="s">
        <v>1851</v>
      </c>
      <c r="U2970" t="s">
        <v>7159</v>
      </c>
      <c r="V2970" t="s">
        <v>1851</v>
      </c>
      <c r="W2970" t="s">
        <v>1851</v>
      </c>
      <c r="X2970" s="1">
        <v>46209.888449074075</v>
      </c>
    </row>
    <row r="2971" spans="1:24">
      <c r="A2971">
        <v>2794</v>
      </c>
      <c r="B2971" t="s">
        <v>1861</v>
      </c>
      <c r="C2971" t="s">
        <v>1862</v>
      </c>
      <c r="D2971">
        <v>2510659</v>
      </c>
      <c r="E2971" t="s">
        <v>1885</v>
      </c>
      <c r="F2971">
        <v>1</v>
      </c>
      <c r="G2971" t="s">
        <v>270</v>
      </c>
      <c r="H2971" t="s">
        <v>3302</v>
      </c>
      <c r="I2971" t="s">
        <v>1887</v>
      </c>
      <c r="J2971">
        <v>1</v>
      </c>
      <c r="K2971" t="s">
        <v>1888</v>
      </c>
      <c r="L2971" s="1">
        <v>46209.888287037036</v>
      </c>
      <c r="M2971" s="1">
        <v>46209.888726851852</v>
      </c>
      <c r="N2971">
        <v>3846</v>
      </c>
      <c r="O2971" t="s">
        <v>1849</v>
      </c>
      <c r="P2971">
        <v>70</v>
      </c>
      <c r="Q2971">
        <v>7</v>
      </c>
      <c r="R2971" t="s">
        <v>7160</v>
      </c>
      <c r="S2971" t="s">
        <v>1851</v>
      </c>
      <c r="T2971" t="s">
        <v>1851</v>
      </c>
      <c r="U2971" t="s">
        <v>7161</v>
      </c>
      <c r="V2971" t="s">
        <v>1851</v>
      </c>
      <c r="W2971" t="s">
        <v>1851</v>
      </c>
      <c r="X2971" s="1">
        <v>46209.888726851852</v>
      </c>
    </row>
    <row r="2972" spans="1:24">
      <c r="A2972">
        <v>2795</v>
      </c>
      <c r="B2972" t="s">
        <v>1861</v>
      </c>
      <c r="C2972" t="s">
        <v>1862</v>
      </c>
      <c r="D2972">
        <v>2510659</v>
      </c>
      <c r="E2972" t="s">
        <v>1894</v>
      </c>
      <c r="F2972">
        <v>1</v>
      </c>
      <c r="G2972" t="s">
        <v>270</v>
      </c>
      <c r="H2972" t="s">
        <v>270</v>
      </c>
      <c r="I2972" t="s">
        <v>3315</v>
      </c>
      <c r="J2972">
        <v>0</v>
      </c>
      <c r="K2972" t="s">
        <v>3316</v>
      </c>
      <c r="L2972" s="1">
        <v>46209.888877314814</v>
      </c>
      <c r="M2972" s="1">
        <v>46209.889016203706</v>
      </c>
      <c r="N2972">
        <v>1190</v>
      </c>
      <c r="O2972" t="s">
        <v>1849</v>
      </c>
      <c r="P2972">
        <v>69</v>
      </c>
      <c r="Q2972">
        <v>6.9</v>
      </c>
      <c r="R2972" t="s">
        <v>1851</v>
      </c>
      <c r="S2972" t="s">
        <v>1851</v>
      </c>
      <c r="T2972" t="s">
        <v>1851</v>
      </c>
      <c r="U2972" t="s">
        <v>7162</v>
      </c>
      <c r="V2972" t="s">
        <v>1851</v>
      </c>
      <c r="W2972" t="s">
        <v>1851</v>
      </c>
      <c r="X2972" s="1">
        <v>46209.889016203706</v>
      </c>
    </row>
    <row r="2973" spans="1:24">
      <c r="A2973">
        <v>2796</v>
      </c>
      <c r="B2973" t="s">
        <v>1861</v>
      </c>
      <c r="C2973" t="s">
        <v>1862</v>
      </c>
      <c r="D2973">
        <v>2512705</v>
      </c>
      <c r="E2973" t="s">
        <v>1885</v>
      </c>
      <c r="F2973">
        <v>1</v>
      </c>
      <c r="G2973" t="s">
        <v>280</v>
      </c>
      <c r="H2973" t="s">
        <v>3322</v>
      </c>
      <c r="I2973" t="s">
        <v>1887</v>
      </c>
      <c r="J2973">
        <v>1</v>
      </c>
      <c r="K2973" t="s">
        <v>1888</v>
      </c>
      <c r="L2973" s="1">
        <v>46209.889062499999</v>
      </c>
      <c r="M2973" s="1">
        <v>46209.88925925926</v>
      </c>
      <c r="N2973">
        <v>1743</v>
      </c>
      <c r="O2973" t="s">
        <v>1849</v>
      </c>
      <c r="P2973">
        <v>92</v>
      </c>
      <c r="Q2973">
        <v>9.1999999999999993</v>
      </c>
      <c r="R2973" t="s">
        <v>7163</v>
      </c>
      <c r="S2973" t="s">
        <v>1851</v>
      </c>
      <c r="T2973" t="s">
        <v>1851</v>
      </c>
      <c r="U2973" t="s">
        <v>7164</v>
      </c>
      <c r="V2973" t="s">
        <v>1851</v>
      </c>
      <c r="W2973" t="s">
        <v>1851</v>
      </c>
      <c r="X2973" s="1">
        <v>46209.88925925926</v>
      </c>
    </row>
    <row r="2974" spans="1:24">
      <c r="A2974">
        <v>2797</v>
      </c>
      <c r="B2974" t="s">
        <v>1861</v>
      </c>
      <c r="C2974" t="s">
        <v>1862</v>
      </c>
      <c r="D2974">
        <v>2512705</v>
      </c>
      <c r="E2974" t="s">
        <v>1894</v>
      </c>
      <c r="F2974">
        <v>1</v>
      </c>
      <c r="G2974" t="s">
        <v>280</v>
      </c>
      <c r="H2974" t="s">
        <v>3328</v>
      </c>
      <c r="I2974" t="s">
        <v>3329</v>
      </c>
      <c r="J2974">
        <v>1</v>
      </c>
      <c r="K2974" t="s">
        <v>3330</v>
      </c>
      <c r="L2974" s="1">
        <v>46209.889398148145</v>
      </c>
      <c r="M2974" s="1">
        <v>46209.889537037037</v>
      </c>
      <c r="N2974">
        <v>1150</v>
      </c>
      <c r="O2974" t="s">
        <v>1849</v>
      </c>
      <c r="P2974">
        <v>70</v>
      </c>
      <c r="Q2974">
        <v>7</v>
      </c>
      <c r="R2974" t="s">
        <v>1851</v>
      </c>
      <c r="S2974" t="s">
        <v>1851</v>
      </c>
      <c r="T2974" t="s">
        <v>1851</v>
      </c>
      <c r="U2974" t="s">
        <v>7165</v>
      </c>
      <c r="V2974" t="s">
        <v>1851</v>
      </c>
      <c r="W2974" t="s">
        <v>1851</v>
      </c>
      <c r="X2974" s="1">
        <v>46209.889537037037</v>
      </c>
    </row>
    <row r="2975" spans="1:24">
      <c r="A2975">
        <v>2798</v>
      </c>
      <c r="B2975" t="s">
        <v>1861</v>
      </c>
      <c r="C2975" t="s">
        <v>1862</v>
      </c>
      <c r="D2975">
        <v>2513158</v>
      </c>
      <c r="E2975" t="s">
        <v>1885</v>
      </c>
      <c r="F2975">
        <v>1</v>
      </c>
      <c r="G2975" t="s">
        <v>227</v>
      </c>
      <c r="H2975" t="s">
        <v>3335</v>
      </c>
      <c r="I2975" t="s">
        <v>1887</v>
      </c>
      <c r="J2975">
        <v>1</v>
      </c>
      <c r="K2975" t="s">
        <v>1888</v>
      </c>
      <c r="L2975" s="1">
        <v>46209.88957175926</v>
      </c>
      <c r="M2975" s="1">
        <v>46209.889976851853</v>
      </c>
      <c r="N2975">
        <v>3483</v>
      </c>
      <c r="O2975" t="s">
        <v>1849</v>
      </c>
      <c r="P2975">
        <v>52</v>
      </c>
      <c r="Q2975">
        <v>5.2</v>
      </c>
      <c r="R2975" t="s">
        <v>7166</v>
      </c>
      <c r="S2975" t="s">
        <v>1851</v>
      </c>
      <c r="T2975" t="s">
        <v>1851</v>
      </c>
      <c r="U2975" t="s">
        <v>7167</v>
      </c>
      <c r="V2975" t="s">
        <v>1851</v>
      </c>
      <c r="W2975" t="s">
        <v>1851</v>
      </c>
      <c r="X2975" s="1">
        <v>46209.889976851853</v>
      </c>
    </row>
    <row r="2976" spans="1:24">
      <c r="A2976">
        <v>2799</v>
      </c>
      <c r="B2976" t="s">
        <v>1861</v>
      </c>
      <c r="C2976" t="s">
        <v>1862</v>
      </c>
      <c r="D2976">
        <v>2513158</v>
      </c>
      <c r="E2976" t="s">
        <v>1894</v>
      </c>
      <c r="F2976">
        <v>1</v>
      </c>
      <c r="G2976" t="s">
        <v>227</v>
      </c>
      <c r="H2976" t="s">
        <v>227</v>
      </c>
      <c r="I2976" t="s">
        <v>3344</v>
      </c>
      <c r="J2976">
        <v>0</v>
      </c>
      <c r="K2976" t="s">
        <v>3345</v>
      </c>
      <c r="L2976" s="1">
        <v>46209.890104166669</v>
      </c>
      <c r="M2976" s="1">
        <v>46209.890405092592</v>
      </c>
      <c r="N2976">
        <v>2623</v>
      </c>
      <c r="O2976" t="s">
        <v>1849</v>
      </c>
      <c r="P2976">
        <v>57</v>
      </c>
      <c r="Q2976">
        <v>5.7</v>
      </c>
      <c r="R2976" t="s">
        <v>1851</v>
      </c>
      <c r="S2976" t="s">
        <v>1851</v>
      </c>
      <c r="T2976" t="s">
        <v>1851</v>
      </c>
      <c r="U2976" t="s">
        <v>7168</v>
      </c>
      <c r="V2976" t="s">
        <v>1851</v>
      </c>
      <c r="W2976" t="s">
        <v>1851</v>
      </c>
      <c r="X2976" s="1">
        <v>46209.890405092592</v>
      </c>
    </row>
    <row r="2977" spans="1:24">
      <c r="A2977">
        <v>2800</v>
      </c>
      <c r="B2977" t="s">
        <v>1861</v>
      </c>
      <c r="C2977" t="s">
        <v>1862</v>
      </c>
      <c r="D2977">
        <v>4128534</v>
      </c>
      <c r="E2977" t="s">
        <v>1885</v>
      </c>
      <c r="F2977">
        <v>1</v>
      </c>
      <c r="G2977" t="s">
        <v>1762</v>
      </c>
      <c r="H2977" t="s">
        <v>3049</v>
      </c>
      <c r="I2977" t="s">
        <v>1887</v>
      </c>
      <c r="J2977">
        <v>1</v>
      </c>
      <c r="K2977" t="s">
        <v>1888</v>
      </c>
      <c r="L2977" s="1">
        <v>46209.888275462959</v>
      </c>
      <c r="M2977" s="1">
        <v>46209.890497685185</v>
      </c>
      <c r="N2977">
        <v>19201</v>
      </c>
      <c r="O2977" t="s">
        <v>1854</v>
      </c>
      <c r="R2977" t="s">
        <v>7169</v>
      </c>
      <c r="S2977" t="s">
        <v>1851</v>
      </c>
      <c r="T2977" t="s">
        <v>1851</v>
      </c>
      <c r="U2977" t="s">
        <v>7170</v>
      </c>
      <c r="V2977" t="s">
        <v>1854</v>
      </c>
      <c r="W2977" t="s">
        <v>1851</v>
      </c>
      <c r="X2977" s="1">
        <v>46209.890497685185</v>
      </c>
    </row>
    <row r="2978" spans="1:24">
      <c r="A2978">
        <v>2801</v>
      </c>
      <c r="B2978" t="s">
        <v>1861</v>
      </c>
      <c r="C2978" t="s">
        <v>1862</v>
      </c>
      <c r="D2978">
        <v>3131505</v>
      </c>
      <c r="E2978" t="s">
        <v>1885</v>
      </c>
      <c r="F2978">
        <v>1</v>
      </c>
      <c r="G2978" t="s">
        <v>1232</v>
      </c>
      <c r="H2978" t="s">
        <v>2903</v>
      </c>
      <c r="I2978" t="s">
        <v>1887</v>
      </c>
      <c r="J2978">
        <v>1</v>
      </c>
      <c r="K2978" t="s">
        <v>1888</v>
      </c>
      <c r="L2978" s="1">
        <v>46209.888495370367</v>
      </c>
      <c r="M2978" s="1">
        <v>46209.890659722223</v>
      </c>
      <c r="N2978">
        <v>18705</v>
      </c>
      <c r="O2978" t="s">
        <v>1854</v>
      </c>
      <c r="R2978" t="s">
        <v>7171</v>
      </c>
      <c r="S2978" t="s">
        <v>1851</v>
      </c>
      <c r="T2978" t="s">
        <v>1851</v>
      </c>
      <c r="U2978" t="s">
        <v>7172</v>
      </c>
      <c r="V2978" t="s">
        <v>1854</v>
      </c>
      <c r="W2978" t="s">
        <v>1851</v>
      </c>
      <c r="X2978" s="1">
        <v>46209.890659722223</v>
      </c>
    </row>
    <row r="2979" spans="1:24">
      <c r="A2979">
        <v>2802</v>
      </c>
      <c r="B2979" t="s">
        <v>1861</v>
      </c>
      <c r="C2979" t="s">
        <v>1862</v>
      </c>
      <c r="D2979">
        <v>2513927</v>
      </c>
      <c r="E2979" t="s">
        <v>1885</v>
      </c>
      <c r="F2979">
        <v>1</v>
      </c>
      <c r="G2979" t="s">
        <v>591</v>
      </c>
      <c r="H2979" t="s">
        <v>3354</v>
      </c>
      <c r="I2979" t="s">
        <v>1887</v>
      </c>
      <c r="J2979">
        <v>1</v>
      </c>
      <c r="K2979" t="s">
        <v>1888</v>
      </c>
      <c r="L2979" s="1">
        <v>46209.890451388892</v>
      </c>
      <c r="M2979" s="1">
        <v>46209.890706018516</v>
      </c>
      <c r="N2979">
        <v>2180</v>
      </c>
      <c r="O2979" t="s">
        <v>1849</v>
      </c>
      <c r="P2979">
        <v>77</v>
      </c>
      <c r="Q2979">
        <v>7.7</v>
      </c>
      <c r="R2979" t="s">
        <v>7173</v>
      </c>
      <c r="S2979" t="s">
        <v>1851</v>
      </c>
      <c r="T2979" t="s">
        <v>1851</v>
      </c>
      <c r="U2979" t="s">
        <v>7174</v>
      </c>
      <c r="V2979" t="s">
        <v>1851</v>
      </c>
      <c r="W2979" t="s">
        <v>1851</v>
      </c>
      <c r="X2979" s="1">
        <v>46209.890706018516</v>
      </c>
    </row>
    <row r="2980" spans="1:24">
      <c r="A2980">
        <v>2803</v>
      </c>
      <c r="B2980" t="s">
        <v>1861</v>
      </c>
      <c r="C2980" t="s">
        <v>1862</v>
      </c>
      <c r="D2980">
        <v>2513927</v>
      </c>
      <c r="E2980" t="s">
        <v>1894</v>
      </c>
      <c r="F2980">
        <v>1</v>
      </c>
      <c r="G2980" t="s">
        <v>591</v>
      </c>
      <c r="H2980" t="s">
        <v>3363</v>
      </c>
      <c r="I2980" t="s">
        <v>3364</v>
      </c>
      <c r="J2980">
        <v>1</v>
      </c>
      <c r="K2980" t="s">
        <v>3365</v>
      </c>
      <c r="L2980" s="1">
        <v>46209.890833333331</v>
      </c>
      <c r="M2980" s="1">
        <v>46209.890914351854</v>
      </c>
      <c r="N2980">
        <v>677</v>
      </c>
      <c r="O2980" t="s">
        <v>1849</v>
      </c>
      <c r="P2980">
        <v>75</v>
      </c>
      <c r="Q2980">
        <v>7.5</v>
      </c>
      <c r="R2980" t="s">
        <v>1851</v>
      </c>
      <c r="S2980" t="s">
        <v>1851</v>
      </c>
      <c r="T2980" t="s">
        <v>1851</v>
      </c>
      <c r="U2980" t="s">
        <v>7175</v>
      </c>
      <c r="V2980" t="s">
        <v>1851</v>
      </c>
      <c r="W2980" t="s">
        <v>1851</v>
      </c>
      <c r="X2980" s="1">
        <v>46209.890914351854</v>
      </c>
    </row>
    <row r="2981" spans="1:24">
      <c r="A2981">
        <v>2804</v>
      </c>
      <c r="B2981" t="s">
        <v>1861</v>
      </c>
      <c r="C2981" t="s">
        <v>1862</v>
      </c>
      <c r="D2981">
        <v>3131505</v>
      </c>
      <c r="E2981" t="s">
        <v>1885</v>
      </c>
      <c r="F2981">
        <v>2</v>
      </c>
      <c r="G2981" t="s">
        <v>1232</v>
      </c>
      <c r="H2981" t="s">
        <v>2903</v>
      </c>
      <c r="I2981" t="s">
        <v>1887</v>
      </c>
      <c r="J2981">
        <v>1</v>
      </c>
      <c r="K2981" t="s">
        <v>1888</v>
      </c>
      <c r="L2981" s="1">
        <v>46209.890868055554</v>
      </c>
      <c r="M2981" s="1">
        <v>46209.890960648147</v>
      </c>
      <c r="N2981">
        <v>793</v>
      </c>
      <c r="O2981" t="s">
        <v>1849</v>
      </c>
      <c r="P2981">
        <v>92</v>
      </c>
      <c r="Q2981">
        <v>9.1999999999999993</v>
      </c>
      <c r="R2981" t="s">
        <v>7176</v>
      </c>
      <c r="S2981" t="s">
        <v>1851</v>
      </c>
      <c r="T2981" t="s">
        <v>1851</v>
      </c>
      <c r="U2981" t="s">
        <v>7172</v>
      </c>
      <c r="V2981" t="s">
        <v>1851</v>
      </c>
      <c r="W2981" t="s">
        <v>1851</v>
      </c>
      <c r="X2981" s="1">
        <v>46209.890960648147</v>
      </c>
    </row>
    <row r="2982" spans="1:24">
      <c r="A2982">
        <v>2805</v>
      </c>
      <c r="B2982" t="s">
        <v>1861</v>
      </c>
      <c r="C2982" t="s">
        <v>1862</v>
      </c>
      <c r="D2982">
        <v>4128534</v>
      </c>
      <c r="E2982" t="s">
        <v>1885</v>
      </c>
      <c r="F2982">
        <v>2</v>
      </c>
      <c r="G2982" t="s">
        <v>1762</v>
      </c>
      <c r="H2982" t="s">
        <v>3049</v>
      </c>
      <c r="I2982" t="s">
        <v>1887</v>
      </c>
      <c r="J2982">
        <v>1</v>
      </c>
      <c r="K2982" t="s">
        <v>1888</v>
      </c>
      <c r="L2982" s="1">
        <v>46209.8906712963</v>
      </c>
      <c r="M2982" s="1">
        <v>46209.890983796293</v>
      </c>
      <c r="N2982">
        <v>2718</v>
      </c>
      <c r="O2982" t="s">
        <v>1849</v>
      </c>
      <c r="P2982">
        <v>42</v>
      </c>
      <c r="Q2982">
        <v>4.2</v>
      </c>
      <c r="R2982" t="s">
        <v>7177</v>
      </c>
      <c r="S2982" t="s">
        <v>1851</v>
      </c>
      <c r="T2982" t="s">
        <v>1851</v>
      </c>
      <c r="U2982" t="s">
        <v>7170</v>
      </c>
      <c r="V2982" t="s">
        <v>1851</v>
      </c>
      <c r="W2982" t="s">
        <v>1851</v>
      </c>
      <c r="X2982" s="1">
        <v>46209.890983796293</v>
      </c>
    </row>
    <row r="2983" spans="1:24">
      <c r="A2983">
        <v>2806</v>
      </c>
      <c r="B2983" t="s">
        <v>1861</v>
      </c>
      <c r="C2983" t="s">
        <v>1862</v>
      </c>
      <c r="D2983">
        <v>2513901</v>
      </c>
      <c r="E2983" t="s">
        <v>1885</v>
      </c>
      <c r="F2983">
        <v>1</v>
      </c>
      <c r="G2983" t="s">
        <v>436</v>
      </c>
      <c r="H2983" t="s">
        <v>3367</v>
      </c>
      <c r="I2983" t="s">
        <v>1887</v>
      </c>
      <c r="J2983">
        <v>1</v>
      </c>
      <c r="K2983" t="s">
        <v>1888</v>
      </c>
      <c r="L2983" s="1">
        <v>46209.890949074077</v>
      </c>
      <c r="M2983" s="1">
        <v>46209.891099537039</v>
      </c>
      <c r="N2983">
        <v>1253</v>
      </c>
      <c r="O2983" t="s">
        <v>1849</v>
      </c>
      <c r="P2983">
        <v>92</v>
      </c>
      <c r="Q2983">
        <v>9.1999999999999993</v>
      </c>
      <c r="R2983" t="s">
        <v>7178</v>
      </c>
      <c r="S2983" t="s">
        <v>1851</v>
      </c>
      <c r="T2983" t="s">
        <v>1851</v>
      </c>
      <c r="U2983" t="s">
        <v>7179</v>
      </c>
      <c r="V2983" t="s">
        <v>1851</v>
      </c>
      <c r="W2983" t="s">
        <v>1851</v>
      </c>
      <c r="X2983" s="1">
        <v>46209.891099537039</v>
      </c>
    </row>
    <row r="2984" spans="1:24">
      <c r="A2984">
        <v>2807</v>
      </c>
      <c r="B2984" t="s">
        <v>1861</v>
      </c>
      <c r="C2984" t="s">
        <v>1862</v>
      </c>
      <c r="D2984">
        <v>3131505</v>
      </c>
      <c r="E2984" t="s">
        <v>1894</v>
      </c>
      <c r="F2984">
        <v>1</v>
      </c>
      <c r="G2984" t="s">
        <v>1232</v>
      </c>
      <c r="H2984" t="s">
        <v>2919</v>
      </c>
      <c r="I2984" t="s">
        <v>2920</v>
      </c>
      <c r="J2984">
        <v>1</v>
      </c>
      <c r="K2984" t="s">
        <v>2921</v>
      </c>
      <c r="L2984" s="1">
        <v>46209.891099537039</v>
      </c>
      <c r="M2984" s="1">
        <v>46209.891250000001</v>
      </c>
      <c r="N2984">
        <v>1316</v>
      </c>
      <c r="O2984" t="s">
        <v>1849</v>
      </c>
      <c r="P2984">
        <v>83</v>
      </c>
      <c r="Q2984">
        <v>8.3000000000000007</v>
      </c>
      <c r="R2984" t="s">
        <v>1851</v>
      </c>
      <c r="S2984" t="s">
        <v>1851</v>
      </c>
      <c r="T2984" t="s">
        <v>1851</v>
      </c>
      <c r="U2984" t="s">
        <v>7180</v>
      </c>
      <c r="V2984" t="s">
        <v>1851</v>
      </c>
      <c r="W2984" t="s">
        <v>1851</v>
      </c>
      <c r="X2984" s="1">
        <v>46209.891250000001</v>
      </c>
    </row>
    <row r="2985" spans="1:24">
      <c r="A2985">
        <v>2808</v>
      </c>
      <c r="B2985" t="s">
        <v>1861</v>
      </c>
      <c r="C2985" t="s">
        <v>1862</v>
      </c>
      <c r="D2985">
        <v>4128534</v>
      </c>
      <c r="E2985" t="s">
        <v>1894</v>
      </c>
      <c r="F2985">
        <v>1</v>
      </c>
      <c r="G2985" t="s">
        <v>1762</v>
      </c>
      <c r="H2985" t="s">
        <v>1762</v>
      </c>
      <c r="I2985" t="s">
        <v>3058</v>
      </c>
      <c r="J2985">
        <v>0</v>
      </c>
      <c r="K2985" t="s">
        <v>3059</v>
      </c>
      <c r="L2985" s="1">
        <v>46209.891122685185</v>
      </c>
      <c r="M2985" s="1">
        <v>46209.891273148147</v>
      </c>
      <c r="N2985">
        <v>1280</v>
      </c>
      <c r="O2985" t="s">
        <v>1849</v>
      </c>
      <c r="P2985">
        <v>43</v>
      </c>
      <c r="Q2985">
        <v>4.3</v>
      </c>
      <c r="R2985" t="s">
        <v>1851</v>
      </c>
      <c r="S2985" t="s">
        <v>1851</v>
      </c>
      <c r="T2985" t="s">
        <v>1851</v>
      </c>
      <c r="U2985" t="s">
        <v>7181</v>
      </c>
      <c r="V2985" t="s">
        <v>1851</v>
      </c>
      <c r="W2985" t="s">
        <v>1851</v>
      </c>
      <c r="X2985" s="1">
        <v>46209.891273148147</v>
      </c>
    </row>
    <row r="2986" spans="1:24">
      <c r="A2986">
        <v>2809</v>
      </c>
      <c r="B2986" t="s">
        <v>1861</v>
      </c>
      <c r="C2986" t="s">
        <v>1862</v>
      </c>
      <c r="D2986">
        <v>2513901</v>
      </c>
      <c r="E2986" t="s">
        <v>1894</v>
      </c>
      <c r="F2986">
        <v>1</v>
      </c>
      <c r="G2986" t="s">
        <v>436</v>
      </c>
      <c r="H2986" t="s">
        <v>436</v>
      </c>
      <c r="I2986" t="s">
        <v>3376</v>
      </c>
      <c r="J2986">
        <v>0</v>
      </c>
      <c r="K2986" t="s">
        <v>3377</v>
      </c>
      <c r="L2986" s="1">
        <v>46209.891226851854</v>
      </c>
      <c r="M2986" s="1">
        <v>46209.89130787037</v>
      </c>
      <c r="N2986">
        <v>734</v>
      </c>
      <c r="O2986" t="s">
        <v>1849</v>
      </c>
      <c r="P2986">
        <v>75</v>
      </c>
      <c r="Q2986">
        <v>7.5</v>
      </c>
      <c r="R2986" t="s">
        <v>1851</v>
      </c>
      <c r="S2986" t="s">
        <v>1851</v>
      </c>
      <c r="T2986" t="s">
        <v>1851</v>
      </c>
      <c r="U2986" t="s">
        <v>7182</v>
      </c>
      <c r="V2986" t="s">
        <v>1851</v>
      </c>
      <c r="W2986" t="s">
        <v>1851</v>
      </c>
      <c r="X2986" s="1">
        <v>46209.89130787037</v>
      </c>
    </row>
    <row r="2987" spans="1:24">
      <c r="A2987">
        <v>2810</v>
      </c>
      <c r="B2987" t="s">
        <v>1861</v>
      </c>
      <c r="C2987" t="s">
        <v>1862</v>
      </c>
      <c r="D2987">
        <v>3133808</v>
      </c>
      <c r="E2987" t="s">
        <v>1885</v>
      </c>
      <c r="F2987">
        <v>1</v>
      </c>
      <c r="G2987" t="s">
        <v>1084</v>
      </c>
      <c r="H2987" t="s">
        <v>2935</v>
      </c>
      <c r="I2987" t="s">
        <v>1887</v>
      </c>
      <c r="J2987">
        <v>1</v>
      </c>
      <c r="K2987" t="s">
        <v>1888</v>
      </c>
      <c r="L2987" s="1">
        <v>46209.89130787037</v>
      </c>
      <c r="M2987" s="1">
        <v>46209.891504629632</v>
      </c>
      <c r="N2987">
        <v>1768</v>
      </c>
      <c r="O2987" t="s">
        <v>1849</v>
      </c>
      <c r="P2987">
        <v>92</v>
      </c>
      <c r="Q2987">
        <v>9.1999999999999993</v>
      </c>
      <c r="R2987" t="s">
        <v>7183</v>
      </c>
      <c r="S2987" t="s">
        <v>1851</v>
      </c>
      <c r="T2987" t="s">
        <v>1851</v>
      </c>
      <c r="U2987" t="s">
        <v>7184</v>
      </c>
      <c r="V2987" t="s">
        <v>1851</v>
      </c>
      <c r="W2987" t="s">
        <v>1851</v>
      </c>
      <c r="X2987" s="1">
        <v>46209.891504629632</v>
      </c>
    </row>
    <row r="2988" spans="1:24">
      <c r="A2988">
        <v>2811</v>
      </c>
      <c r="B2988" t="s">
        <v>1861</v>
      </c>
      <c r="C2988" t="s">
        <v>1862</v>
      </c>
      <c r="D2988">
        <v>4128658</v>
      </c>
      <c r="E2988" t="s">
        <v>1885</v>
      </c>
      <c r="F2988">
        <v>1</v>
      </c>
      <c r="G2988" t="s">
        <v>1480</v>
      </c>
      <c r="H2988" t="s">
        <v>3061</v>
      </c>
      <c r="I2988" t="s">
        <v>1887</v>
      </c>
      <c r="J2988">
        <v>1</v>
      </c>
      <c r="K2988" t="s">
        <v>1888</v>
      </c>
      <c r="L2988" s="1">
        <v>46209.89130787037</v>
      </c>
      <c r="M2988" s="1">
        <v>46209.891539351855</v>
      </c>
      <c r="N2988">
        <v>2015</v>
      </c>
      <c r="O2988" t="s">
        <v>1849</v>
      </c>
      <c r="P2988">
        <v>72</v>
      </c>
      <c r="Q2988">
        <v>7.2</v>
      </c>
      <c r="R2988" t="s">
        <v>7185</v>
      </c>
      <c r="S2988" t="s">
        <v>1851</v>
      </c>
      <c r="T2988" t="s">
        <v>1851</v>
      </c>
      <c r="U2988" t="s">
        <v>7186</v>
      </c>
      <c r="V2988" t="s">
        <v>1851</v>
      </c>
      <c r="W2988" t="s">
        <v>1851</v>
      </c>
      <c r="X2988" s="1">
        <v>46209.891539351855</v>
      </c>
    </row>
    <row r="2989" spans="1:24">
      <c r="A2989">
        <v>2812</v>
      </c>
      <c r="B2989" t="s">
        <v>1861</v>
      </c>
      <c r="C2989" t="s">
        <v>1862</v>
      </c>
      <c r="D2989">
        <v>4128658</v>
      </c>
      <c r="E2989" t="s">
        <v>1894</v>
      </c>
      <c r="F2989">
        <v>1</v>
      </c>
      <c r="G2989" t="s">
        <v>1480</v>
      </c>
      <c r="H2989" t="s">
        <v>1480</v>
      </c>
      <c r="I2989" t="s">
        <v>3067</v>
      </c>
      <c r="J2989">
        <v>0</v>
      </c>
      <c r="K2989" t="s">
        <v>3068</v>
      </c>
      <c r="L2989" s="1">
        <v>46209.89166666667</v>
      </c>
      <c r="M2989" s="1">
        <v>46209.891782407409</v>
      </c>
      <c r="N2989">
        <v>1001</v>
      </c>
      <c r="O2989" t="s">
        <v>1849</v>
      </c>
      <c r="P2989">
        <v>69</v>
      </c>
      <c r="Q2989">
        <v>6.9</v>
      </c>
      <c r="R2989" t="s">
        <v>1851</v>
      </c>
      <c r="S2989" t="s">
        <v>1851</v>
      </c>
      <c r="T2989" t="s">
        <v>1851</v>
      </c>
      <c r="U2989" t="s">
        <v>7187</v>
      </c>
      <c r="V2989" t="s">
        <v>1851</v>
      </c>
      <c r="W2989" t="s">
        <v>1851</v>
      </c>
      <c r="X2989" s="1">
        <v>46209.891782407409</v>
      </c>
    </row>
    <row r="2990" spans="1:24">
      <c r="A2990">
        <v>2813</v>
      </c>
      <c r="B2990" t="s">
        <v>1861</v>
      </c>
      <c r="C2990" t="s">
        <v>1862</v>
      </c>
      <c r="D2990">
        <v>3133808</v>
      </c>
      <c r="E2990" t="s">
        <v>1894</v>
      </c>
      <c r="F2990">
        <v>1</v>
      </c>
      <c r="G2990" t="s">
        <v>1084</v>
      </c>
      <c r="H2990" t="s">
        <v>1084</v>
      </c>
      <c r="I2990" t="s">
        <v>2942</v>
      </c>
      <c r="J2990">
        <v>0</v>
      </c>
      <c r="K2990" t="s">
        <v>2943</v>
      </c>
      <c r="L2990" s="1">
        <v>46209.891655092593</v>
      </c>
      <c r="M2990" s="1">
        <v>46209.891793981478</v>
      </c>
      <c r="N2990">
        <v>1153</v>
      </c>
      <c r="O2990" t="s">
        <v>1849</v>
      </c>
      <c r="P2990">
        <v>72</v>
      </c>
      <c r="Q2990">
        <v>7.2</v>
      </c>
      <c r="R2990" t="s">
        <v>1851</v>
      </c>
      <c r="S2990" t="s">
        <v>1851</v>
      </c>
      <c r="T2990" t="s">
        <v>1851</v>
      </c>
      <c r="U2990" t="s">
        <v>7188</v>
      </c>
      <c r="V2990" t="s">
        <v>1851</v>
      </c>
      <c r="W2990" t="s">
        <v>1851</v>
      </c>
      <c r="X2990" s="1">
        <v>46209.891793981478</v>
      </c>
    </row>
    <row r="2991" spans="1:24">
      <c r="A2991">
        <v>2814</v>
      </c>
      <c r="B2991" t="s">
        <v>1861</v>
      </c>
      <c r="C2991" t="s">
        <v>1862</v>
      </c>
      <c r="D2991">
        <v>3136504</v>
      </c>
      <c r="E2991" t="s">
        <v>1885</v>
      </c>
      <c r="F2991">
        <v>1</v>
      </c>
      <c r="G2991" t="s">
        <v>1322</v>
      </c>
      <c r="H2991" t="s">
        <v>2946</v>
      </c>
      <c r="I2991" t="s">
        <v>1887</v>
      </c>
      <c r="J2991">
        <v>1</v>
      </c>
      <c r="K2991" t="s">
        <v>1888</v>
      </c>
      <c r="L2991" s="1">
        <v>46209.891840277778</v>
      </c>
      <c r="M2991" s="1">
        <v>46209.892013888886</v>
      </c>
      <c r="N2991">
        <v>1532</v>
      </c>
      <c r="O2991" t="s">
        <v>1849</v>
      </c>
      <c r="P2991">
        <v>92</v>
      </c>
      <c r="Q2991">
        <v>9.1999999999999993</v>
      </c>
      <c r="R2991" t="s">
        <v>7189</v>
      </c>
      <c r="S2991" t="s">
        <v>1851</v>
      </c>
      <c r="T2991" t="s">
        <v>1851</v>
      </c>
      <c r="U2991" t="s">
        <v>7190</v>
      </c>
      <c r="V2991" t="s">
        <v>1851</v>
      </c>
      <c r="W2991" t="s">
        <v>1851</v>
      </c>
      <c r="X2991" s="1">
        <v>46209.892013888886</v>
      </c>
    </row>
    <row r="2992" spans="1:24">
      <c r="A2992">
        <v>2815</v>
      </c>
      <c r="B2992" t="s">
        <v>1861</v>
      </c>
      <c r="C2992" t="s">
        <v>1862</v>
      </c>
      <c r="D2992">
        <v>3136504</v>
      </c>
      <c r="E2992" t="s">
        <v>1894</v>
      </c>
      <c r="F2992">
        <v>1</v>
      </c>
      <c r="G2992" t="s">
        <v>1322</v>
      </c>
      <c r="H2992" t="s">
        <v>1322</v>
      </c>
      <c r="I2992" t="s">
        <v>2952</v>
      </c>
      <c r="J2992">
        <v>0</v>
      </c>
      <c r="K2992" t="s">
        <v>2953</v>
      </c>
      <c r="L2992" s="1">
        <v>46209.892152777778</v>
      </c>
      <c r="M2992" s="1">
        <v>46209.892291666663</v>
      </c>
      <c r="N2992">
        <v>1162</v>
      </c>
      <c r="O2992" t="s">
        <v>1849</v>
      </c>
      <c r="P2992">
        <v>65</v>
      </c>
      <c r="Q2992">
        <v>6.5</v>
      </c>
      <c r="R2992" t="s">
        <v>1851</v>
      </c>
      <c r="S2992" t="s">
        <v>1851</v>
      </c>
      <c r="T2992" t="s">
        <v>1851</v>
      </c>
      <c r="U2992" t="s">
        <v>7191</v>
      </c>
      <c r="V2992" t="s">
        <v>1851</v>
      </c>
      <c r="W2992" t="s">
        <v>1851</v>
      </c>
      <c r="X2992" s="1">
        <v>46209.892291666663</v>
      </c>
    </row>
    <row r="2993" spans="1:24">
      <c r="A2993">
        <v>2816</v>
      </c>
      <c r="B2993" t="s">
        <v>1861</v>
      </c>
      <c r="C2993" t="s">
        <v>1862</v>
      </c>
      <c r="D2993">
        <v>3137403</v>
      </c>
      <c r="E2993" t="s">
        <v>1885</v>
      </c>
      <c r="F2993">
        <v>1</v>
      </c>
      <c r="G2993" t="s">
        <v>1372</v>
      </c>
      <c r="H2993" t="s">
        <v>2956</v>
      </c>
      <c r="I2993" t="s">
        <v>1887</v>
      </c>
      <c r="J2993">
        <v>1</v>
      </c>
      <c r="K2993" t="s">
        <v>1888</v>
      </c>
      <c r="L2993" s="1">
        <v>46209.89234953704</v>
      </c>
      <c r="M2993" s="1">
        <v>46209.892488425925</v>
      </c>
      <c r="N2993">
        <v>1175</v>
      </c>
      <c r="O2993" t="s">
        <v>1849</v>
      </c>
      <c r="P2993">
        <v>92</v>
      </c>
      <c r="Q2993">
        <v>9.1999999999999993</v>
      </c>
      <c r="R2993" t="s">
        <v>7192</v>
      </c>
      <c r="S2993" t="s">
        <v>1851</v>
      </c>
      <c r="T2993" t="s">
        <v>1851</v>
      </c>
      <c r="U2993" t="s">
        <v>7193</v>
      </c>
      <c r="V2993" t="s">
        <v>1851</v>
      </c>
      <c r="W2993" t="s">
        <v>1851</v>
      </c>
      <c r="X2993" s="1">
        <v>46209.892488425925</v>
      </c>
    </row>
    <row r="2994" spans="1:24">
      <c r="A2994">
        <v>2817</v>
      </c>
      <c r="B2994" t="s">
        <v>1861</v>
      </c>
      <c r="C2994" t="s">
        <v>1862</v>
      </c>
      <c r="D2994">
        <v>2514602</v>
      </c>
      <c r="E2994" t="s">
        <v>1885</v>
      </c>
      <c r="F2994">
        <v>1</v>
      </c>
      <c r="G2994" t="s">
        <v>506</v>
      </c>
      <c r="H2994" t="s">
        <v>3388</v>
      </c>
      <c r="I2994" t="s">
        <v>1887</v>
      </c>
      <c r="J2994">
        <v>1</v>
      </c>
      <c r="K2994" t="s">
        <v>1888</v>
      </c>
      <c r="L2994" s="1">
        <v>46209.891388888886</v>
      </c>
      <c r="M2994" s="1">
        <v>46209.892627314817</v>
      </c>
      <c r="N2994">
        <v>10644</v>
      </c>
      <c r="O2994" t="s">
        <v>1849</v>
      </c>
      <c r="P2994">
        <v>68</v>
      </c>
      <c r="Q2994">
        <v>6.8</v>
      </c>
      <c r="R2994" t="s">
        <v>7194</v>
      </c>
      <c r="S2994" t="s">
        <v>1851</v>
      </c>
      <c r="T2994" t="s">
        <v>1851</v>
      </c>
      <c r="U2994" t="s">
        <v>7195</v>
      </c>
      <c r="V2994" t="s">
        <v>1851</v>
      </c>
      <c r="W2994" t="s">
        <v>1851</v>
      </c>
      <c r="X2994" s="1">
        <v>46209.892627314817</v>
      </c>
    </row>
    <row r="2995" spans="1:24">
      <c r="A2995">
        <v>2818</v>
      </c>
      <c r="B2995" t="s">
        <v>1861</v>
      </c>
      <c r="C2995" t="s">
        <v>1862</v>
      </c>
      <c r="D2995">
        <v>4300208</v>
      </c>
      <c r="E2995" t="s">
        <v>1885</v>
      </c>
      <c r="F2995">
        <v>1</v>
      </c>
      <c r="G2995" t="s">
        <v>1718</v>
      </c>
      <c r="H2995" t="s">
        <v>3076</v>
      </c>
      <c r="I2995" t="s">
        <v>1887</v>
      </c>
      <c r="J2995">
        <v>1</v>
      </c>
      <c r="K2995" t="s">
        <v>1888</v>
      </c>
      <c r="L2995" s="1">
        <v>46209.891840277778</v>
      </c>
      <c r="M2995" s="1">
        <v>46209.892627314817</v>
      </c>
      <c r="N2995">
        <v>6805</v>
      </c>
      <c r="O2995" t="s">
        <v>1849</v>
      </c>
      <c r="P2995">
        <v>35</v>
      </c>
      <c r="Q2995">
        <v>3.5</v>
      </c>
      <c r="R2995" t="s">
        <v>7196</v>
      </c>
      <c r="S2995" t="s">
        <v>1851</v>
      </c>
      <c r="T2995" t="s">
        <v>1851</v>
      </c>
      <c r="U2995" t="s">
        <v>7197</v>
      </c>
      <c r="V2995" t="s">
        <v>1851</v>
      </c>
      <c r="W2995" t="s">
        <v>1851</v>
      </c>
      <c r="X2995" s="1">
        <v>46209.892627314817</v>
      </c>
    </row>
    <row r="2996" spans="1:24">
      <c r="A2996">
        <v>2819</v>
      </c>
      <c r="B2996" t="s">
        <v>1861</v>
      </c>
      <c r="C2996" t="s">
        <v>1862</v>
      </c>
      <c r="D2996">
        <v>3137403</v>
      </c>
      <c r="E2996" t="s">
        <v>1894</v>
      </c>
      <c r="F2996">
        <v>1</v>
      </c>
      <c r="G2996" t="s">
        <v>1372</v>
      </c>
      <c r="H2996" t="s">
        <v>1372</v>
      </c>
      <c r="I2996" t="s">
        <v>2965</v>
      </c>
      <c r="J2996">
        <v>0</v>
      </c>
      <c r="K2996" t="s">
        <v>2966</v>
      </c>
      <c r="L2996" s="1">
        <v>46209.89261574074</v>
      </c>
      <c r="M2996" s="1">
        <v>46209.892731481479</v>
      </c>
      <c r="N2996">
        <v>995</v>
      </c>
      <c r="O2996" t="s">
        <v>1849</v>
      </c>
      <c r="P2996">
        <v>49</v>
      </c>
      <c r="Q2996">
        <v>4.9000000000000004</v>
      </c>
      <c r="R2996" t="s">
        <v>1851</v>
      </c>
      <c r="S2996" t="s">
        <v>1851</v>
      </c>
      <c r="T2996" t="s">
        <v>1851</v>
      </c>
      <c r="U2996" t="s">
        <v>7198</v>
      </c>
      <c r="V2996" t="s">
        <v>1851</v>
      </c>
      <c r="W2996" t="s">
        <v>1851</v>
      </c>
      <c r="X2996" s="1">
        <v>46209.892731481479</v>
      </c>
    </row>
    <row r="2997" spans="1:24">
      <c r="A2997">
        <v>2820</v>
      </c>
      <c r="B2997" t="s">
        <v>1861</v>
      </c>
      <c r="C2997" t="s">
        <v>1862</v>
      </c>
      <c r="D2997">
        <v>2514602</v>
      </c>
      <c r="E2997" t="s">
        <v>1894</v>
      </c>
      <c r="F2997">
        <v>1</v>
      </c>
      <c r="G2997" t="s">
        <v>506</v>
      </c>
      <c r="H2997" t="s">
        <v>506</v>
      </c>
      <c r="I2997" t="s">
        <v>3391</v>
      </c>
      <c r="J2997">
        <v>0</v>
      </c>
      <c r="K2997" t="s">
        <v>3392</v>
      </c>
      <c r="L2997" s="1">
        <v>46209.892754629633</v>
      </c>
      <c r="M2997" s="1">
        <v>46209.892835648148</v>
      </c>
      <c r="N2997">
        <v>780</v>
      </c>
      <c r="O2997" t="s">
        <v>1849</v>
      </c>
      <c r="P2997">
        <v>70</v>
      </c>
      <c r="Q2997">
        <v>7</v>
      </c>
      <c r="R2997" t="s">
        <v>1851</v>
      </c>
      <c r="S2997" t="s">
        <v>1851</v>
      </c>
      <c r="T2997" t="s">
        <v>1851</v>
      </c>
      <c r="U2997" t="s">
        <v>7199</v>
      </c>
      <c r="V2997" t="s">
        <v>1851</v>
      </c>
      <c r="W2997" t="s">
        <v>1851</v>
      </c>
      <c r="X2997" s="1">
        <v>46209.892835648148</v>
      </c>
    </row>
    <row r="2998" spans="1:24">
      <c r="A2998">
        <v>2821</v>
      </c>
      <c r="B2998" t="s">
        <v>1861</v>
      </c>
      <c r="C2998" t="s">
        <v>1862</v>
      </c>
      <c r="D2998">
        <v>4300208</v>
      </c>
      <c r="E2998" t="s">
        <v>1894</v>
      </c>
      <c r="F2998">
        <v>1</v>
      </c>
      <c r="G2998" t="s">
        <v>1718</v>
      </c>
      <c r="H2998" t="s">
        <v>1718</v>
      </c>
      <c r="I2998" t="s">
        <v>3082</v>
      </c>
      <c r="J2998">
        <v>0</v>
      </c>
      <c r="K2998" t="s">
        <v>3083</v>
      </c>
      <c r="L2998" s="1">
        <v>46209.892766203702</v>
      </c>
      <c r="M2998" s="1">
        <v>46209.892916666664</v>
      </c>
      <c r="N2998">
        <v>1378</v>
      </c>
      <c r="O2998" t="s">
        <v>1849</v>
      </c>
      <c r="P2998">
        <v>43</v>
      </c>
      <c r="Q2998">
        <v>4.3</v>
      </c>
      <c r="R2998" t="s">
        <v>1851</v>
      </c>
      <c r="S2998" t="s">
        <v>1851</v>
      </c>
      <c r="T2998" t="s">
        <v>1851</v>
      </c>
      <c r="U2998" t="s">
        <v>7200</v>
      </c>
      <c r="V2998" t="s">
        <v>1851</v>
      </c>
      <c r="W2998" t="s">
        <v>1851</v>
      </c>
      <c r="X2998" s="1">
        <v>46209.892916666664</v>
      </c>
    </row>
    <row r="2999" spans="1:24">
      <c r="A2999">
        <v>2822</v>
      </c>
      <c r="B2999" t="s">
        <v>1861</v>
      </c>
      <c r="C2999" t="s">
        <v>1862</v>
      </c>
      <c r="D2999">
        <v>2514701</v>
      </c>
      <c r="E2999" t="s">
        <v>1885</v>
      </c>
      <c r="F2999">
        <v>1</v>
      </c>
      <c r="G2999" t="s">
        <v>501</v>
      </c>
      <c r="H2999" t="s">
        <v>3407</v>
      </c>
      <c r="I2999" t="s">
        <v>1887</v>
      </c>
      <c r="J2999">
        <v>1</v>
      </c>
      <c r="K2999" t="s">
        <v>1888</v>
      </c>
      <c r="L2999" s="1">
        <v>46209.892893518518</v>
      </c>
      <c r="M2999" s="1">
        <v>46209.893206018518</v>
      </c>
      <c r="N2999">
        <v>2671</v>
      </c>
      <c r="O2999" t="s">
        <v>1849</v>
      </c>
      <c r="P2999">
        <v>72</v>
      </c>
      <c r="Q2999">
        <v>7.2</v>
      </c>
      <c r="R2999" t="s">
        <v>7201</v>
      </c>
      <c r="S2999" t="s">
        <v>1851</v>
      </c>
      <c r="T2999" t="s">
        <v>1851</v>
      </c>
      <c r="U2999" t="s">
        <v>7202</v>
      </c>
      <c r="V2999" t="s">
        <v>1851</v>
      </c>
      <c r="W2999" t="s">
        <v>1851</v>
      </c>
      <c r="X2999" s="1">
        <v>46209.893206018518</v>
      </c>
    </row>
    <row r="3000" spans="1:24">
      <c r="A3000">
        <v>2823</v>
      </c>
      <c r="B3000" t="s">
        <v>1861</v>
      </c>
      <c r="C3000" t="s">
        <v>1862</v>
      </c>
      <c r="D3000">
        <v>3137502</v>
      </c>
      <c r="E3000" t="s">
        <v>1885</v>
      </c>
      <c r="F3000">
        <v>1</v>
      </c>
      <c r="G3000" t="s">
        <v>1412</v>
      </c>
      <c r="H3000" t="s">
        <v>2995</v>
      </c>
      <c r="I3000" t="s">
        <v>1887</v>
      </c>
      <c r="J3000">
        <v>1</v>
      </c>
      <c r="K3000" t="s">
        <v>1888</v>
      </c>
      <c r="L3000" s="1">
        <v>46209.892777777779</v>
      </c>
      <c r="M3000" s="1">
        <v>46209.893287037034</v>
      </c>
      <c r="N3000">
        <v>4414</v>
      </c>
      <c r="O3000" t="s">
        <v>1849</v>
      </c>
      <c r="P3000">
        <v>71</v>
      </c>
      <c r="Q3000">
        <v>7.1</v>
      </c>
      <c r="R3000" t="s">
        <v>7203</v>
      </c>
      <c r="S3000" t="s">
        <v>1851</v>
      </c>
      <c r="T3000" t="s">
        <v>1851</v>
      </c>
      <c r="U3000" t="s">
        <v>7204</v>
      </c>
      <c r="V3000" t="s">
        <v>1851</v>
      </c>
      <c r="W3000" t="s">
        <v>1851</v>
      </c>
      <c r="X3000" s="1">
        <v>46209.893287037034</v>
      </c>
    </row>
    <row r="3001" spans="1:24">
      <c r="A3001">
        <v>2824</v>
      </c>
      <c r="B3001" t="s">
        <v>1861</v>
      </c>
      <c r="C3001" t="s">
        <v>1862</v>
      </c>
      <c r="D3001">
        <v>4300307</v>
      </c>
      <c r="E3001" t="s">
        <v>1885</v>
      </c>
      <c r="F3001">
        <v>1</v>
      </c>
      <c r="G3001" t="s">
        <v>1475</v>
      </c>
      <c r="H3001" t="s">
        <v>3088</v>
      </c>
      <c r="I3001" t="s">
        <v>1887</v>
      </c>
      <c r="J3001">
        <v>1</v>
      </c>
      <c r="K3001" t="s">
        <v>1888</v>
      </c>
      <c r="L3001" s="1">
        <v>46209.892974537041</v>
      </c>
      <c r="M3001" s="1">
        <v>46209.893333333333</v>
      </c>
      <c r="N3001">
        <v>3114</v>
      </c>
      <c r="O3001" t="s">
        <v>1849</v>
      </c>
      <c r="P3001">
        <v>54</v>
      </c>
      <c r="Q3001">
        <v>5.4</v>
      </c>
      <c r="R3001" t="s">
        <v>7205</v>
      </c>
      <c r="S3001" t="s">
        <v>1851</v>
      </c>
      <c r="T3001" t="s">
        <v>1851</v>
      </c>
      <c r="U3001" t="s">
        <v>7206</v>
      </c>
      <c r="V3001" t="s">
        <v>1851</v>
      </c>
      <c r="W3001" t="s">
        <v>1851</v>
      </c>
      <c r="X3001" s="1">
        <v>46209.893333333333</v>
      </c>
    </row>
    <row r="3002" spans="1:24">
      <c r="A3002">
        <v>2825</v>
      </c>
      <c r="B3002" t="s">
        <v>1861</v>
      </c>
      <c r="C3002" t="s">
        <v>1862</v>
      </c>
      <c r="D3002">
        <v>2514701</v>
      </c>
      <c r="E3002" t="s">
        <v>1894</v>
      </c>
      <c r="F3002">
        <v>1</v>
      </c>
      <c r="G3002" t="s">
        <v>501</v>
      </c>
      <c r="H3002" t="s">
        <v>501</v>
      </c>
      <c r="I3002" t="s">
        <v>3413</v>
      </c>
      <c r="J3002">
        <v>0</v>
      </c>
      <c r="K3002" t="s">
        <v>3414</v>
      </c>
      <c r="L3002" s="1">
        <v>46209.893333333333</v>
      </c>
      <c r="M3002" s="1">
        <v>46209.893449074072</v>
      </c>
      <c r="N3002">
        <v>993</v>
      </c>
      <c r="O3002" t="s">
        <v>1849</v>
      </c>
      <c r="P3002">
        <v>62</v>
      </c>
      <c r="Q3002">
        <v>6.2</v>
      </c>
      <c r="R3002" t="s">
        <v>1851</v>
      </c>
      <c r="S3002" t="s">
        <v>1851</v>
      </c>
      <c r="T3002" t="s">
        <v>1851</v>
      </c>
      <c r="U3002" t="s">
        <v>7207</v>
      </c>
      <c r="V3002" t="s">
        <v>1851</v>
      </c>
      <c r="W3002" t="s">
        <v>1851</v>
      </c>
      <c r="X3002" s="1">
        <v>46209.893449074072</v>
      </c>
    </row>
    <row r="3003" spans="1:24">
      <c r="A3003">
        <v>2826</v>
      </c>
      <c r="B3003" t="s">
        <v>1861</v>
      </c>
      <c r="C3003" t="s">
        <v>1862</v>
      </c>
      <c r="D3003">
        <v>3137502</v>
      </c>
      <c r="E3003" t="s">
        <v>1894</v>
      </c>
      <c r="F3003">
        <v>1</v>
      </c>
      <c r="G3003" t="s">
        <v>1412</v>
      </c>
      <c r="H3003" t="s">
        <v>3009</v>
      </c>
      <c r="I3003" t="s">
        <v>3010</v>
      </c>
      <c r="J3003">
        <v>1</v>
      </c>
      <c r="K3003" t="s">
        <v>3011</v>
      </c>
      <c r="L3003" s="1">
        <v>46209.893425925926</v>
      </c>
      <c r="M3003" s="1">
        <v>46209.893564814818</v>
      </c>
      <c r="N3003">
        <v>1234</v>
      </c>
      <c r="O3003" t="s">
        <v>1849</v>
      </c>
      <c r="P3003">
        <v>70</v>
      </c>
      <c r="Q3003">
        <v>7</v>
      </c>
      <c r="R3003" t="s">
        <v>1851</v>
      </c>
      <c r="S3003" t="s">
        <v>1851</v>
      </c>
      <c r="T3003" t="s">
        <v>1851</v>
      </c>
      <c r="U3003" t="s">
        <v>7208</v>
      </c>
      <c r="V3003" t="s">
        <v>1851</v>
      </c>
      <c r="W3003" t="s">
        <v>1851</v>
      </c>
      <c r="X3003" s="1">
        <v>46209.893564814818</v>
      </c>
    </row>
    <row r="3004" spans="1:24">
      <c r="A3004">
        <v>2827</v>
      </c>
      <c r="B3004" t="s">
        <v>1861</v>
      </c>
      <c r="C3004" t="s">
        <v>1862</v>
      </c>
      <c r="D3004">
        <v>4300307</v>
      </c>
      <c r="E3004" t="s">
        <v>1894</v>
      </c>
      <c r="F3004">
        <v>1</v>
      </c>
      <c r="G3004" t="s">
        <v>1475</v>
      </c>
      <c r="H3004" t="s">
        <v>3094</v>
      </c>
      <c r="I3004" t="s">
        <v>3095</v>
      </c>
      <c r="J3004">
        <v>1</v>
      </c>
      <c r="K3004" t="s">
        <v>3096</v>
      </c>
      <c r="L3004" s="1">
        <v>46209.893483796295</v>
      </c>
      <c r="M3004" s="1">
        <v>46209.893622685187</v>
      </c>
      <c r="N3004">
        <v>1146</v>
      </c>
      <c r="O3004" t="s">
        <v>1849</v>
      </c>
      <c r="P3004">
        <v>54</v>
      </c>
      <c r="Q3004">
        <v>5.4</v>
      </c>
      <c r="R3004" t="s">
        <v>1851</v>
      </c>
      <c r="S3004" t="s">
        <v>1851</v>
      </c>
      <c r="T3004" t="s">
        <v>1851</v>
      </c>
      <c r="U3004" t="s">
        <v>7209</v>
      </c>
      <c r="V3004" t="s">
        <v>1851</v>
      </c>
      <c r="W3004" t="s">
        <v>1851</v>
      </c>
      <c r="X3004" s="1">
        <v>46209.893622685187</v>
      </c>
    </row>
    <row r="3005" spans="1:24">
      <c r="A3005">
        <v>2828</v>
      </c>
      <c r="B3005" t="s">
        <v>1861</v>
      </c>
      <c r="C3005" t="s">
        <v>1862</v>
      </c>
      <c r="D3005">
        <v>2514453</v>
      </c>
      <c r="E3005" t="s">
        <v>1885</v>
      </c>
      <c r="F3005">
        <v>1</v>
      </c>
      <c r="G3005" t="s">
        <v>675</v>
      </c>
      <c r="H3005" t="s">
        <v>3426</v>
      </c>
      <c r="I3005" t="s">
        <v>1887</v>
      </c>
      <c r="J3005">
        <v>1</v>
      </c>
      <c r="K3005" t="s">
        <v>1888</v>
      </c>
      <c r="L3005" s="1">
        <v>46209.893495370372</v>
      </c>
      <c r="M3005" s="1">
        <v>46209.893877314818</v>
      </c>
      <c r="N3005">
        <v>3301</v>
      </c>
      <c r="O3005" t="s">
        <v>1849</v>
      </c>
      <c r="P3005">
        <v>59</v>
      </c>
      <c r="Q3005">
        <v>5.9</v>
      </c>
      <c r="R3005" t="s">
        <v>7210</v>
      </c>
      <c r="S3005" t="s">
        <v>1851</v>
      </c>
      <c r="T3005" t="s">
        <v>1851</v>
      </c>
      <c r="U3005" t="s">
        <v>7211</v>
      </c>
      <c r="V3005" t="s">
        <v>1851</v>
      </c>
      <c r="W3005" t="s">
        <v>1851</v>
      </c>
      <c r="X3005" s="1">
        <v>46209.893877314818</v>
      </c>
    </row>
    <row r="3006" spans="1:24">
      <c r="A3006">
        <v>2829</v>
      </c>
      <c r="B3006" t="s">
        <v>1861</v>
      </c>
      <c r="C3006" t="s">
        <v>1862</v>
      </c>
      <c r="D3006">
        <v>4300455</v>
      </c>
      <c r="E3006" t="s">
        <v>1885</v>
      </c>
      <c r="F3006">
        <v>1</v>
      </c>
      <c r="G3006" t="s">
        <v>1822</v>
      </c>
      <c r="H3006" t="s">
        <v>3099</v>
      </c>
      <c r="I3006" t="s">
        <v>1887</v>
      </c>
      <c r="J3006">
        <v>1</v>
      </c>
      <c r="K3006" t="s">
        <v>1888</v>
      </c>
      <c r="L3006" s="1">
        <v>46209.893692129626</v>
      </c>
      <c r="M3006" s="1">
        <v>46209.894108796296</v>
      </c>
      <c r="N3006">
        <v>3661</v>
      </c>
      <c r="O3006" t="s">
        <v>1849</v>
      </c>
      <c r="P3006">
        <v>69</v>
      </c>
      <c r="Q3006">
        <v>6.9</v>
      </c>
      <c r="R3006" t="s">
        <v>7212</v>
      </c>
      <c r="S3006" t="s">
        <v>1851</v>
      </c>
      <c r="T3006" t="s">
        <v>1851</v>
      </c>
      <c r="U3006" t="s">
        <v>7213</v>
      </c>
      <c r="V3006" t="s">
        <v>1851</v>
      </c>
      <c r="W3006" t="s">
        <v>1851</v>
      </c>
      <c r="X3006" s="1">
        <v>46209.894108796296</v>
      </c>
    </row>
    <row r="3007" spans="1:24">
      <c r="A3007">
        <v>2830</v>
      </c>
      <c r="B3007" t="s">
        <v>1861</v>
      </c>
      <c r="C3007" t="s">
        <v>1862</v>
      </c>
      <c r="D3007">
        <v>3140530</v>
      </c>
      <c r="E3007" t="s">
        <v>1885</v>
      </c>
      <c r="F3007">
        <v>1</v>
      </c>
      <c r="G3007" t="s">
        <v>1247</v>
      </c>
      <c r="H3007" t="s">
        <v>3022</v>
      </c>
      <c r="I3007" t="s">
        <v>1887</v>
      </c>
      <c r="J3007">
        <v>1</v>
      </c>
      <c r="K3007" t="s">
        <v>1888</v>
      </c>
      <c r="L3007" s="1">
        <v>46209.893611111111</v>
      </c>
      <c r="M3007" s="1">
        <v>46209.894108796296</v>
      </c>
      <c r="N3007">
        <v>4329</v>
      </c>
      <c r="O3007" t="s">
        <v>1849</v>
      </c>
      <c r="P3007">
        <v>61</v>
      </c>
      <c r="Q3007">
        <v>6.1</v>
      </c>
      <c r="R3007" t="s">
        <v>7214</v>
      </c>
      <c r="S3007" t="s">
        <v>1851</v>
      </c>
      <c r="T3007" t="s">
        <v>1851</v>
      </c>
      <c r="U3007" t="s">
        <v>7215</v>
      </c>
      <c r="V3007" t="s">
        <v>1851</v>
      </c>
      <c r="W3007" t="s">
        <v>1851</v>
      </c>
      <c r="X3007" s="1">
        <v>46209.894108796296</v>
      </c>
    </row>
    <row r="3008" spans="1:24">
      <c r="A3008">
        <v>2831</v>
      </c>
      <c r="B3008" t="s">
        <v>1861</v>
      </c>
      <c r="C3008" t="s">
        <v>1862</v>
      </c>
      <c r="D3008">
        <v>2514453</v>
      </c>
      <c r="E3008" t="s">
        <v>1894</v>
      </c>
      <c r="F3008">
        <v>1</v>
      </c>
      <c r="G3008" t="s">
        <v>675</v>
      </c>
      <c r="H3008" t="s">
        <v>675</v>
      </c>
      <c r="I3008" t="s">
        <v>3438</v>
      </c>
      <c r="J3008">
        <v>0</v>
      </c>
      <c r="K3008" t="s">
        <v>3439</v>
      </c>
      <c r="L3008" s="1">
        <v>46209.894016203703</v>
      </c>
      <c r="M3008" s="1">
        <v>46209.894143518519</v>
      </c>
      <c r="N3008">
        <v>1047</v>
      </c>
      <c r="O3008" t="s">
        <v>1849</v>
      </c>
      <c r="P3008">
        <v>65</v>
      </c>
      <c r="Q3008">
        <v>6.5</v>
      </c>
      <c r="R3008" t="s">
        <v>1851</v>
      </c>
      <c r="S3008" t="s">
        <v>1851</v>
      </c>
      <c r="T3008" t="s">
        <v>1851</v>
      </c>
      <c r="U3008" t="s">
        <v>7216</v>
      </c>
      <c r="V3008" t="s">
        <v>1851</v>
      </c>
      <c r="W3008" t="s">
        <v>1851</v>
      </c>
      <c r="X3008" s="1">
        <v>46209.894143518519</v>
      </c>
    </row>
    <row r="3009" spans="1:24">
      <c r="A3009">
        <v>2832</v>
      </c>
      <c r="B3009" t="s">
        <v>1861</v>
      </c>
      <c r="C3009" t="s">
        <v>1862</v>
      </c>
      <c r="D3009">
        <v>4300455</v>
      </c>
      <c r="E3009" t="s">
        <v>1894</v>
      </c>
      <c r="F3009">
        <v>1</v>
      </c>
      <c r="G3009" t="s">
        <v>1822</v>
      </c>
      <c r="H3009" t="s">
        <v>1822</v>
      </c>
      <c r="I3009" t="s">
        <v>3109</v>
      </c>
      <c r="J3009">
        <v>0</v>
      </c>
      <c r="K3009" t="s">
        <v>3110</v>
      </c>
      <c r="L3009" s="1">
        <v>46209.894259259258</v>
      </c>
      <c r="M3009" s="1">
        <v>46209.89439814815</v>
      </c>
      <c r="N3009">
        <v>1207</v>
      </c>
      <c r="O3009" t="s">
        <v>1849</v>
      </c>
      <c r="P3009">
        <v>69</v>
      </c>
      <c r="Q3009">
        <v>6.9</v>
      </c>
      <c r="R3009" t="s">
        <v>1851</v>
      </c>
      <c r="S3009" t="s">
        <v>1851</v>
      </c>
      <c r="T3009" t="s">
        <v>1851</v>
      </c>
      <c r="U3009" t="s">
        <v>7217</v>
      </c>
      <c r="V3009" t="s">
        <v>1851</v>
      </c>
      <c r="W3009" t="s">
        <v>1851</v>
      </c>
      <c r="X3009" s="1">
        <v>46209.89439814815</v>
      </c>
    </row>
    <row r="3010" spans="1:24">
      <c r="A3010">
        <v>2833</v>
      </c>
      <c r="B3010" t="s">
        <v>1861</v>
      </c>
      <c r="C3010" t="s">
        <v>1862</v>
      </c>
      <c r="D3010">
        <v>2600203</v>
      </c>
      <c r="E3010" t="s">
        <v>1885</v>
      </c>
      <c r="F3010">
        <v>1</v>
      </c>
      <c r="G3010" t="s">
        <v>406</v>
      </c>
      <c r="H3010" t="s">
        <v>3444</v>
      </c>
      <c r="I3010" t="s">
        <v>1887</v>
      </c>
      <c r="J3010">
        <v>1</v>
      </c>
      <c r="K3010" t="s">
        <v>1888</v>
      </c>
      <c r="L3010" s="1">
        <v>46209.894189814811</v>
      </c>
      <c r="M3010" s="1">
        <v>46209.894421296296</v>
      </c>
      <c r="N3010">
        <v>1998</v>
      </c>
      <c r="O3010" t="s">
        <v>1849</v>
      </c>
      <c r="P3010">
        <v>71</v>
      </c>
      <c r="Q3010">
        <v>7.1</v>
      </c>
      <c r="R3010" t="s">
        <v>7218</v>
      </c>
      <c r="S3010" t="s">
        <v>1851</v>
      </c>
      <c r="T3010" t="s">
        <v>1851</v>
      </c>
      <c r="U3010" t="s">
        <v>7219</v>
      </c>
      <c r="V3010" t="s">
        <v>1851</v>
      </c>
      <c r="W3010" t="s">
        <v>1851</v>
      </c>
      <c r="X3010" s="1">
        <v>46209.894421296296</v>
      </c>
    </row>
    <row r="3011" spans="1:24">
      <c r="A3011">
        <v>2834</v>
      </c>
      <c r="B3011" t="s">
        <v>1861</v>
      </c>
      <c r="C3011" t="s">
        <v>1862</v>
      </c>
      <c r="D3011">
        <v>3140530</v>
      </c>
      <c r="E3011" t="s">
        <v>1894</v>
      </c>
      <c r="F3011">
        <v>1</v>
      </c>
      <c r="G3011" t="s">
        <v>1247</v>
      </c>
      <c r="H3011" t="s">
        <v>1247</v>
      </c>
      <c r="I3011" t="s">
        <v>3031</v>
      </c>
      <c r="J3011">
        <v>0</v>
      </c>
      <c r="K3011" t="s">
        <v>3032</v>
      </c>
      <c r="L3011" s="1">
        <v>46209.894247685188</v>
      </c>
      <c r="M3011" s="1">
        <v>46209.894444444442</v>
      </c>
      <c r="N3011">
        <v>1649</v>
      </c>
      <c r="O3011" t="s">
        <v>1849</v>
      </c>
      <c r="P3011">
        <v>63</v>
      </c>
      <c r="Q3011">
        <v>6.3</v>
      </c>
      <c r="R3011" t="s">
        <v>1851</v>
      </c>
      <c r="S3011" t="s">
        <v>1851</v>
      </c>
      <c r="T3011" t="s">
        <v>1851</v>
      </c>
      <c r="U3011" t="s">
        <v>7220</v>
      </c>
      <c r="V3011" t="s">
        <v>1851</v>
      </c>
      <c r="W3011" t="s">
        <v>1851</v>
      </c>
      <c r="X3011" s="1">
        <v>46209.894444444442</v>
      </c>
    </row>
    <row r="3012" spans="1:24">
      <c r="A3012">
        <v>2835</v>
      </c>
      <c r="B3012" t="s">
        <v>1861</v>
      </c>
      <c r="C3012" t="s">
        <v>1862</v>
      </c>
      <c r="D3012">
        <v>2600203</v>
      </c>
      <c r="E3012" t="s">
        <v>1894</v>
      </c>
      <c r="F3012">
        <v>1</v>
      </c>
      <c r="G3012" t="s">
        <v>406</v>
      </c>
      <c r="H3012" t="s">
        <v>406</v>
      </c>
      <c r="I3012" t="s">
        <v>3453</v>
      </c>
      <c r="J3012">
        <v>0</v>
      </c>
      <c r="K3012" t="s">
        <v>3454</v>
      </c>
      <c r="L3012" s="1">
        <v>46209.894548611112</v>
      </c>
      <c r="M3012" s="1">
        <v>46209.894606481481</v>
      </c>
      <c r="N3012">
        <v>516</v>
      </c>
      <c r="O3012" t="s">
        <v>1849</v>
      </c>
      <c r="P3012">
        <v>70</v>
      </c>
      <c r="Q3012">
        <v>7</v>
      </c>
      <c r="R3012" t="s">
        <v>1851</v>
      </c>
      <c r="S3012" t="s">
        <v>1851</v>
      </c>
      <c r="T3012" t="s">
        <v>1851</v>
      </c>
      <c r="U3012" t="s">
        <v>7221</v>
      </c>
      <c r="V3012" t="s">
        <v>1851</v>
      </c>
      <c r="W3012" t="s">
        <v>1851</v>
      </c>
      <c r="X3012" s="1">
        <v>46209.894606481481</v>
      </c>
    </row>
    <row r="3013" spans="1:24">
      <c r="A3013">
        <v>2836</v>
      </c>
      <c r="B3013" t="s">
        <v>1861</v>
      </c>
      <c r="C3013" t="s">
        <v>1862</v>
      </c>
      <c r="D3013">
        <v>4300570</v>
      </c>
      <c r="E3013" t="s">
        <v>1885</v>
      </c>
      <c r="F3013">
        <v>1</v>
      </c>
      <c r="G3013" t="s">
        <v>1827</v>
      </c>
      <c r="H3013" t="s">
        <v>3125</v>
      </c>
      <c r="I3013" t="s">
        <v>1887</v>
      </c>
      <c r="J3013">
        <v>1</v>
      </c>
      <c r="K3013" t="s">
        <v>1888</v>
      </c>
      <c r="L3013" s="1">
        <v>46209.894456018519</v>
      </c>
      <c r="M3013" s="1">
        <v>46209.894641203704</v>
      </c>
      <c r="N3013">
        <v>1596</v>
      </c>
      <c r="O3013" t="s">
        <v>1849</v>
      </c>
      <c r="P3013">
        <v>70</v>
      </c>
      <c r="Q3013">
        <v>7</v>
      </c>
      <c r="R3013" t="s">
        <v>7222</v>
      </c>
      <c r="S3013" t="s">
        <v>1851</v>
      </c>
      <c r="T3013" t="s">
        <v>1851</v>
      </c>
      <c r="U3013" t="s">
        <v>7223</v>
      </c>
      <c r="V3013" t="s">
        <v>1851</v>
      </c>
      <c r="W3013" t="s">
        <v>1851</v>
      </c>
      <c r="X3013" s="1">
        <v>46209.894641203704</v>
      </c>
    </row>
    <row r="3014" spans="1:24">
      <c r="A3014">
        <v>2837</v>
      </c>
      <c r="B3014" t="s">
        <v>1861</v>
      </c>
      <c r="C3014" t="s">
        <v>1862</v>
      </c>
      <c r="D3014">
        <v>3140852</v>
      </c>
      <c r="E3014" t="s">
        <v>1885</v>
      </c>
      <c r="F3014">
        <v>1</v>
      </c>
      <c r="G3014" t="s">
        <v>1307</v>
      </c>
      <c r="H3014" t="s">
        <v>3034</v>
      </c>
      <c r="I3014" t="s">
        <v>1887</v>
      </c>
      <c r="J3014">
        <v>1</v>
      </c>
      <c r="K3014" t="s">
        <v>1888</v>
      </c>
      <c r="L3014" s="1">
        <v>46209.894490740742</v>
      </c>
      <c r="M3014" s="1">
        <v>46209.894652777781</v>
      </c>
      <c r="N3014">
        <v>1365</v>
      </c>
      <c r="O3014" t="s">
        <v>1849</v>
      </c>
      <c r="P3014">
        <v>92</v>
      </c>
      <c r="Q3014">
        <v>9.1999999999999993</v>
      </c>
      <c r="R3014" t="s">
        <v>7224</v>
      </c>
      <c r="S3014" t="s">
        <v>1851</v>
      </c>
      <c r="T3014" t="s">
        <v>1851</v>
      </c>
      <c r="U3014" t="s">
        <v>7225</v>
      </c>
      <c r="V3014" t="s">
        <v>1851</v>
      </c>
      <c r="W3014" t="s">
        <v>1851</v>
      </c>
      <c r="X3014" s="1">
        <v>46209.894652777781</v>
      </c>
    </row>
    <row r="3015" spans="1:24">
      <c r="A3015">
        <v>2838</v>
      </c>
      <c r="B3015" t="s">
        <v>1861</v>
      </c>
      <c r="C3015" t="s">
        <v>1862</v>
      </c>
      <c r="D3015">
        <v>3140852</v>
      </c>
      <c r="E3015" t="s">
        <v>1894</v>
      </c>
      <c r="F3015">
        <v>1</v>
      </c>
      <c r="G3015" t="s">
        <v>1307</v>
      </c>
      <c r="H3015" t="s">
        <v>1307</v>
      </c>
      <c r="I3015" t="s">
        <v>3043</v>
      </c>
      <c r="J3015">
        <v>0</v>
      </c>
      <c r="K3015" t="s">
        <v>3044</v>
      </c>
      <c r="L3015" s="1">
        <v>46209.894780092596</v>
      </c>
      <c r="M3015" s="1">
        <v>46209.894837962966</v>
      </c>
      <c r="N3015">
        <v>580</v>
      </c>
      <c r="O3015" t="s">
        <v>1849</v>
      </c>
      <c r="P3015">
        <v>77</v>
      </c>
      <c r="Q3015">
        <v>7.7</v>
      </c>
      <c r="R3015" t="s">
        <v>1851</v>
      </c>
      <c r="S3015" t="s">
        <v>1851</v>
      </c>
      <c r="T3015" t="s">
        <v>1851</v>
      </c>
      <c r="U3015" t="s">
        <v>7226</v>
      </c>
      <c r="V3015" t="s">
        <v>1851</v>
      </c>
      <c r="W3015" t="s">
        <v>1851</v>
      </c>
      <c r="X3015" s="1">
        <v>46209.894837962966</v>
      </c>
    </row>
    <row r="3016" spans="1:24">
      <c r="A3016">
        <v>2839</v>
      </c>
      <c r="B3016" t="s">
        <v>1861</v>
      </c>
      <c r="C3016" t="s">
        <v>1862</v>
      </c>
      <c r="D3016">
        <v>4300570</v>
      </c>
      <c r="E3016" t="s">
        <v>1894</v>
      </c>
      <c r="F3016">
        <v>1</v>
      </c>
      <c r="G3016" t="s">
        <v>1827</v>
      </c>
      <c r="H3016" t="s">
        <v>1827</v>
      </c>
      <c r="I3016" t="s">
        <v>3134</v>
      </c>
      <c r="J3016">
        <v>0</v>
      </c>
      <c r="K3016" t="s">
        <v>3135</v>
      </c>
      <c r="L3016" s="1">
        <v>46209.894780092596</v>
      </c>
      <c r="M3016" s="1">
        <v>46209.894837962966</v>
      </c>
      <c r="N3016">
        <v>572</v>
      </c>
      <c r="O3016" t="s">
        <v>1849</v>
      </c>
      <c r="P3016">
        <v>72</v>
      </c>
      <c r="Q3016">
        <v>7.2</v>
      </c>
      <c r="R3016" t="s">
        <v>1851</v>
      </c>
      <c r="S3016" t="s">
        <v>1851</v>
      </c>
      <c r="T3016" t="s">
        <v>1851</v>
      </c>
      <c r="U3016" t="s">
        <v>7227</v>
      </c>
      <c r="V3016" t="s">
        <v>1851</v>
      </c>
      <c r="W3016" t="s">
        <v>1851</v>
      </c>
      <c r="X3016" s="1">
        <v>46209.894837962966</v>
      </c>
    </row>
    <row r="3017" spans="1:24">
      <c r="A3017">
        <v>2840</v>
      </c>
      <c r="B3017" t="s">
        <v>1861</v>
      </c>
      <c r="C3017" t="s">
        <v>1862</v>
      </c>
      <c r="D3017">
        <v>2601201</v>
      </c>
      <c r="E3017" t="s">
        <v>1885</v>
      </c>
      <c r="F3017">
        <v>1</v>
      </c>
      <c r="G3017" t="s">
        <v>625</v>
      </c>
      <c r="H3017" t="s">
        <v>3459</v>
      </c>
      <c r="I3017" t="s">
        <v>1887</v>
      </c>
      <c r="J3017">
        <v>1</v>
      </c>
      <c r="K3017" t="s">
        <v>1888</v>
      </c>
      <c r="L3017" s="1">
        <v>46209.894652777781</v>
      </c>
      <c r="M3017" s="1">
        <v>46209.894872685189</v>
      </c>
      <c r="N3017">
        <v>1864</v>
      </c>
      <c r="O3017" t="s">
        <v>1849</v>
      </c>
      <c r="P3017">
        <v>51</v>
      </c>
      <c r="Q3017">
        <v>5.0999999999999996</v>
      </c>
      <c r="R3017" t="s">
        <v>7228</v>
      </c>
      <c r="S3017" t="s">
        <v>1851</v>
      </c>
      <c r="T3017" t="s">
        <v>1851</v>
      </c>
      <c r="U3017" t="s">
        <v>7229</v>
      </c>
      <c r="V3017" t="s">
        <v>1851</v>
      </c>
      <c r="W3017" t="s">
        <v>1851</v>
      </c>
      <c r="X3017" s="1">
        <v>46209.894872685189</v>
      </c>
    </row>
    <row r="3018" spans="1:24">
      <c r="A3018">
        <v>2841</v>
      </c>
      <c r="B3018" t="s">
        <v>1861</v>
      </c>
      <c r="C3018" t="s">
        <v>1862</v>
      </c>
      <c r="D3018">
        <v>2601201</v>
      </c>
      <c r="E3018" t="s">
        <v>1894</v>
      </c>
      <c r="F3018">
        <v>1</v>
      </c>
      <c r="G3018" t="s">
        <v>625</v>
      </c>
      <c r="H3018" t="s">
        <v>3471</v>
      </c>
      <c r="I3018" t="s">
        <v>3472</v>
      </c>
      <c r="J3018">
        <v>1</v>
      </c>
      <c r="K3018" t="s">
        <v>3473</v>
      </c>
      <c r="L3018" s="1">
        <v>46209.89502314815</v>
      </c>
      <c r="M3018" s="1">
        <v>46209.895150462966</v>
      </c>
      <c r="N3018">
        <v>1145</v>
      </c>
      <c r="O3018" t="s">
        <v>1849</v>
      </c>
      <c r="P3018">
        <v>50</v>
      </c>
      <c r="Q3018">
        <v>5</v>
      </c>
      <c r="R3018" t="s">
        <v>1851</v>
      </c>
      <c r="S3018" t="s">
        <v>1851</v>
      </c>
      <c r="T3018" t="s">
        <v>1851</v>
      </c>
      <c r="U3018" t="s">
        <v>7230</v>
      </c>
      <c r="V3018" t="s">
        <v>1851</v>
      </c>
      <c r="W3018" t="s">
        <v>1851</v>
      </c>
      <c r="X3018" s="1">
        <v>46209.895150462966</v>
      </c>
    </row>
    <row r="3019" spans="1:24">
      <c r="A3019">
        <v>2842</v>
      </c>
      <c r="B3019" t="s">
        <v>1861</v>
      </c>
      <c r="C3019" t="s">
        <v>1862</v>
      </c>
      <c r="D3019">
        <v>4300638</v>
      </c>
      <c r="E3019" t="s">
        <v>1885</v>
      </c>
      <c r="F3019">
        <v>1</v>
      </c>
      <c r="G3019" t="s">
        <v>1743</v>
      </c>
      <c r="H3019" t="s">
        <v>3174</v>
      </c>
      <c r="I3019" t="s">
        <v>1887</v>
      </c>
      <c r="J3019">
        <v>1</v>
      </c>
      <c r="K3019" t="s">
        <v>1888</v>
      </c>
      <c r="L3019" s="1">
        <v>46209.894907407404</v>
      </c>
      <c r="M3019" s="1">
        <v>46209.895243055558</v>
      </c>
      <c r="N3019">
        <v>2930</v>
      </c>
      <c r="O3019" t="s">
        <v>1849</v>
      </c>
      <c r="P3019">
        <v>87</v>
      </c>
      <c r="Q3019">
        <v>8.6999999999999993</v>
      </c>
      <c r="R3019" t="s">
        <v>7231</v>
      </c>
      <c r="S3019" t="s">
        <v>1851</v>
      </c>
      <c r="T3019" t="s">
        <v>1851</v>
      </c>
      <c r="U3019" t="s">
        <v>7232</v>
      </c>
      <c r="V3019" t="s">
        <v>1851</v>
      </c>
      <c r="W3019" t="s">
        <v>1851</v>
      </c>
      <c r="X3019" s="1">
        <v>46209.895243055558</v>
      </c>
    </row>
    <row r="3020" spans="1:24">
      <c r="A3020">
        <v>2843</v>
      </c>
      <c r="B3020" t="s">
        <v>1861</v>
      </c>
      <c r="C3020" t="s">
        <v>1862</v>
      </c>
      <c r="D3020">
        <v>3141009</v>
      </c>
      <c r="E3020" t="s">
        <v>1885</v>
      </c>
      <c r="F3020">
        <v>1</v>
      </c>
      <c r="G3020" t="s">
        <v>1377</v>
      </c>
      <c r="H3020" t="s">
        <v>3046</v>
      </c>
      <c r="I3020" t="s">
        <v>1887</v>
      </c>
      <c r="J3020">
        <v>1</v>
      </c>
      <c r="K3020" t="s">
        <v>1888</v>
      </c>
      <c r="L3020" s="1">
        <v>46209.894907407404</v>
      </c>
      <c r="M3020" s="1">
        <v>46209.895324074074</v>
      </c>
      <c r="N3020">
        <v>3550</v>
      </c>
      <c r="O3020" t="s">
        <v>1849</v>
      </c>
      <c r="P3020">
        <v>68</v>
      </c>
      <c r="Q3020">
        <v>6.8</v>
      </c>
      <c r="R3020" t="s">
        <v>7233</v>
      </c>
      <c r="S3020" t="s">
        <v>1851</v>
      </c>
      <c r="T3020" t="s">
        <v>1851</v>
      </c>
      <c r="U3020" t="s">
        <v>7234</v>
      </c>
      <c r="V3020" t="s">
        <v>1851</v>
      </c>
      <c r="W3020" t="s">
        <v>1851</v>
      </c>
      <c r="X3020" s="1">
        <v>46209.895324074074</v>
      </c>
    </row>
    <row r="3021" spans="1:24">
      <c r="A3021">
        <v>2844</v>
      </c>
      <c r="B3021" t="s">
        <v>1861</v>
      </c>
      <c r="C3021" t="s">
        <v>1862</v>
      </c>
      <c r="D3021">
        <v>4300638</v>
      </c>
      <c r="E3021" t="s">
        <v>1894</v>
      </c>
      <c r="F3021">
        <v>1</v>
      </c>
      <c r="G3021" t="s">
        <v>1743</v>
      </c>
      <c r="H3021" t="s">
        <v>1743</v>
      </c>
      <c r="I3021" t="s">
        <v>4941</v>
      </c>
      <c r="J3021">
        <v>0</v>
      </c>
      <c r="K3021" t="s">
        <v>4942</v>
      </c>
      <c r="L3021" s="1">
        <v>46209.895405092589</v>
      </c>
      <c r="M3021" s="1">
        <v>46209.895451388889</v>
      </c>
      <c r="N3021">
        <v>439</v>
      </c>
      <c r="O3021" t="s">
        <v>1849</v>
      </c>
      <c r="P3021">
        <v>87</v>
      </c>
      <c r="Q3021">
        <v>8.6999999999999993</v>
      </c>
      <c r="R3021" t="s">
        <v>1851</v>
      </c>
      <c r="S3021" t="s">
        <v>1851</v>
      </c>
      <c r="T3021" t="s">
        <v>1851</v>
      </c>
      <c r="U3021" t="s">
        <v>7235</v>
      </c>
      <c r="V3021" t="s">
        <v>1851</v>
      </c>
      <c r="W3021" t="s">
        <v>1851</v>
      </c>
      <c r="X3021" s="1">
        <v>46209.895451388889</v>
      </c>
    </row>
    <row r="3022" spans="1:24">
      <c r="A3022">
        <v>2845</v>
      </c>
      <c r="B3022" t="s">
        <v>1861</v>
      </c>
      <c r="C3022" t="s">
        <v>1862</v>
      </c>
      <c r="D3022">
        <v>3141009</v>
      </c>
      <c r="E3022" t="s">
        <v>1894</v>
      </c>
      <c r="F3022">
        <v>1</v>
      </c>
      <c r="G3022" t="s">
        <v>1377</v>
      </c>
      <c r="H3022" t="s">
        <v>1377</v>
      </c>
      <c r="I3022" t="s">
        <v>3052</v>
      </c>
      <c r="J3022">
        <v>0</v>
      </c>
      <c r="K3022" t="s">
        <v>3053</v>
      </c>
      <c r="L3022" s="1">
        <v>46209.895451388889</v>
      </c>
      <c r="M3022" s="1">
        <v>46209.895578703705</v>
      </c>
      <c r="N3022">
        <v>1098</v>
      </c>
      <c r="O3022" t="s">
        <v>1849</v>
      </c>
      <c r="P3022">
        <v>74</v>
      </c>
      <c r="Q3022">
        <v>7.4</v>
      </c>
      <c r="R3022" t="s">
        <v>1851</v>
      </c>
      <c r="S3022" t="s">
        <v>1851</v>
      </c>
      <c r="T3022" t="s">
        <v>1851</v>
      </c>
      <c r="U3022" t="s">
        <v>7236</v>
      </c>
      <c r="V3022" t="s">
        <v>1851</v>
      </c>
      <c r="W3022" t="s">
        <v>1851</v>
      </c>
      <c r="X3022" s="1">
        <v>46209.895578703705</v>
      </c>
    </row>
    <row r="3023" spans="1:24">
      <c r="A3023">
        <v>2846</v>
      </c>
      <c r="B3023" t="s">
        <v>1861</v>
      </c>
      <c r="C3023" t="s">
        <v>1862</v>
      </c>
      <c r="D3023">
        <v>4301636</v>
      </c>
      <c r="E3023" t="s">
        <v>1885</v>
      </c>
      <c r="F3023">
        <v>1</v>
      </c>
      <c r="G3023" t="s">
        <v>1465</v>
      </c>
      <c r="H3023" t="s">
        <v>3309</v>
      </c>
      <c r="I3023" t="s">
        <v>1887</v>
      </c>
      <c r="J3023">
        <v>1</v>
      </c>
      <c r="K3023" t="s">
        <v>1888</v>
      </c>
      <c r="L3023" s="1">
        <v>46209.895497685182</v>
      </c>
      <c r="M3023" s="1">
        <v>46209.895624999997</v>
      </c>
      <c r="N3023">
        <v>1085</v>
      </c>
      <c r="O3023" t="s">
        <v>1849</v>
      </c>
      <c r="P3023">
        <v>92</v>
      </c>
      <c r="Q3023">
        <v>9.1999999999999993</v>
      </c>
      <c r="R3023" t="s">
        <v>7237</v>
      </c>
      <c r="S3023" t="s">
        <v>1851</v>
      </c>
      <c r="T3023" t="s">
        <v>1851</v>
      </c>
      <c r="U3023" t="s">
        <v>7238</v>
      </c>
      <c r="V3023" t="s">
        <v>1851</v>
      </c>
      <c r="W3023" t="s">
        <v>1851</v>
      </c>
      <c r="X3023" s="1">
        <v>46209.895624999997</v>
      </c>
    </row>
    <row r="3024" spans="1:24">
      <c r="A3024">
        <v>2847</v>
      </c>
      <c r="B3024" t="s">
        <v>1861</v>
      </c>
      <c r="C3024" t="s">
        <v>1862</v>
      </c>
      <c r="D3024">
        <v>3141207</v>
      </c>
      <c r="E3024" t="s">
        <v>1885</v>
      </c>
      <c r="F3024">
        <v>1</v>
      </c>
      <c r="G3024" t="s">
        <v>1134</v>
      </c>
      <c r="H3024" t="s">
        <v>3091</v>
      </c>
      <c r="I3024" t="s">
        <v>1887</v>
      </c>
      <c r="J3024">
        <v>1</v>
      </c>
      <c r="K3024" t="s">
        <v>1888</v>
      </c>
      <c r="L3024" s="1">
        <v>46209.895624999997</v>
      </c>
      <c r="M3024" s="1">
        <v>46209.89576388889</v>
      </c>
      <c r="N3024">
        <v>1224</v>
      </c>
      <c r="O3024" t="s">
        <v>1849</v>
      </c>
      <c r="P3024">
        <v>92</v>
      </c>
      <c r="Q3024">
        <v>9.1999999999999993</v>
      </c>
      <c r="R3024" t="s">
        <v>7239</v>
      </c>
      <c r="S3024" t="s">
        <v>1851</v>
      </c>
      <c r="T3024" t="s">
        <v>1851</v>
      </c>
      <c r="U3024" t="s">
        <v>7240</v>
      </c>
      <c r="V3024" t="s">
        <v>1851</v>
      </c>
      <c r="W3024" t="s">
        <v>1851</v>
      </c>
      <c r="X3024" s="1">
        <v>46209.89576388889</v>
      </c>
    </row>
    <row r="3025" spans="1:24">
      <c r="A3025">
        <v>2848</v>
      </c>
      <c r="B3025" t="s">
        <v>1861</v>
      </c>
      <c r="C3025" t="s">
        <v>1862</v>
      </c>
      <c r="D3025">
        <v>4301636</v>
      </c>
      <c r="E3025" t="s">
        <v>1894</v>
      </c>
      <c r="F3025">
        <v>1</v>
      </c>
      <c r="G3025" t="s">
        <v>1465</v>
      </c>
      <c r="H3025" t="s">
        <v>3318</v>
      </c>
      <c r="I3025" t="s">
        <v>3319</v>
      </c>
      <c r="J3025">
        <v>1</v>
      </c>
      <c r="K3025" t="s">
        <v>3320</v>
      </c>
      <c r="L3025" s="1">
        <v>46209.895752314813</v>
      </c>
      <c r="M3025" s="1">
        <v>46209.895914351851</v>
      </c>
      <c r="N3025">
        <v>1438</v>
      </c>
      <c r="O3025" t="s">
        <v>1849</v>
      </c>
      <c r="P3025">
        <v>67</v>
      </c>
      <c r="Q3025">
        <v>6.7</v>
      </c>
      <c r="R3025" t="s">
        <v>1851</v>
      </c>
      <c r="S3025" t="s">
        <v>1851</v>
      </c>
      <c r="T3025" t="s">
        <v>1851</v>
      </c>
      <c r="U3025" t="s">
        <v>7241</v>
      </c>
      <c r="V3025" t="s">
        <v>1851</v>
      </c>
      <c r="W3025" t="s">
        <v>1851</v>
      </c>
      <c r="X3025" s="1">
        <v>46209.895914351851</v>
      </c>
    </row>
    <row r="3026" spans="1:24">
      <c r="A3026">
        <v>2849</v>
      </c>
      <c r="B3026" t="s">
        <v>1861</v>
      </c>
      <c r="C3026" t="s">
        <v>1862</v>
      </c>
      <c r="D3026">
        <v>3141207</v>
      </c>
      <c r="E3026" t="s">
        <v>1894</v>
      </c>
      <c r="F3026">
        <v>1</v>
      </c>
      <c r="G3026" t="s">
        <v>1134</v>
      </c>
      <c r="H3026" t="s">
        <v>3102</v>
      </c>
      <c r="I3026" t="s">
        <v>3103</v>
      </c>
      <c r="J3026">
        <v>1</v>
      </c>
      <c r="K3026" t="s">
        <v>3104</v>
      </c>
      <c r="L3026" s="1">
        <v>46209.895902777775</v>
      </c>
      <c r="M3026" s="1">
        <v>46209.896018518521</v>
      </c>
      <c r="N3026">
        <v>967</v>
      </c>
      <c r="O3026" t="s">
        <v>1849</v>
      </c>
      <c r="P3026">
        <v>48</v>
      </c>
      <c r="Q3026">
        <v>4.8</v>
      </c>
      <c r="R3026" t="s">
        <v>1851</v>
      </c>
      <c r="S3026" t="s">
        <v>1851</v>
      </c>
      <c r="T3026" t="s">
        <v>1851</v>
      </c>
      <c r="U3026" t="s">
        <v>7242</v>
      </c>
      <c r="V3026" t="s">
        <v>1851</v>
      </c>
      <c r="W3026" t="s">
        <v>1851</v>
      </c>
      <c r="X3026" s="1">
        <v>46209.896018518521</v>
      </c>
    </row>
    <row r="3027" spans="1:24">
      <c r="A3027">
        <v>2850</v>
      </c>
      <c r="B3027" t="s">
        <v>1861</v>
      </c>
      <c r="C3027" t="s">
        <v>1862</v>
      </c>
      <c r="D3027">
        <v>3142700</v>
      </c>
      <c r="E3027" t="s">
        <v>1885</v>
      </c>
      <c r="F3027">
        <v>1</v>
      </c>
      <c r="G3027" t="s">
        <v>989</v>
      </c>
      <c r="H3027" t="s">
        <v>3115</v>
      </c>
      <c r="I3027" t="s">
        <v>1887</v>
      </c>
      <c r="J3027">
        <v>1</v>
      </c>
      <c r="K3027" t="s">
        <v>1888</v>
      </c>
      <c r="L3027" s="1">
        <v>46209.896064814813</v>
      </c>
      <c r="M3027" s="1">
        <v>46209.896365740744</v>
      </c>
      <c r="N3027">
        <v>2579</v>
      </c>
      <c r="O3027" t="s">
        <v>1849</v>
      </c>
      <c r="P3027">
        <v>57</v>
      </c>
      <c r="Q3027">
        <v>5.7</v>
      </c>
      <c r="R3027" t="s">
        <v>7243</v>
      </c>
      <c r="S3027" t="s">
        <v>1851</v>
      </c>
      <c r="T3027" t="s">
        <v>1851</v>
      </c>
      <c r="U3027" t="s">
        <v>7244</v>
      </c>
      <c r="V3027" t="s">
        <v>1851</v>
      </c>
      <c r="W3027" t="s">
        <v>1851</v>
      </c>
      <c r="X3027" s="1">
        <v>46209.896365740744</v>
      </c>
    </row>
    <row r="3028" spans="1:24">
      <c r="A3028">
        <v>2851</v>
      </c>
      <c r="B3028" t="s">
        <v>1861</v>
      </c>
      <c r="C3028" t="s">
        <v>1862</v>
      </c>
      <c r="D3028">
        <v>4301750</v>
      </c>
      <c r="E3028" t="s">
        <v>1885</v>
      </c>
      <c r="F3028">
        <v>1</v>
      </c>
      <c r="G3028" t="s">
        <v>1525</v>
      </c>
      <c r="H3028" t="s">
        <v>3338</v>
      </c>
      <c r="I3028" t="s">
        <v>1887</v>
      </c>
      <c r="J3028">
        <v>1</v>
      </c>
      <c r="K3028" t="s">
        <v>1888</v>
      </c>
      <c r="L3028" s="1">
        <v>46209.895960648151</v>
      </c>
      <c r="M3028" s="1">
        <v>46209.896435185183</v>
      </c>
      <c r="N3028">
        <v>4165</v>
      </c>
      <c r="O3028" t="s">
        <v>1849</v>
      </c>
      <c r="P3028">
        <v>58</v>
      </c>
      <c r="Q3028">
        <v>5.8</v>
      </c>
      <c r="R3028" t="s">
        <v>7245</v>
      </c>
      <c r="S3028" t="s">
        <v>1851</v>
      </c>
      <c r="T3028" t="s">
        <v>1851</v>
      </c>
      <c r="U3028" t="s">
        <v>7246</v>
      </c>
      <c r="V3028" t="s">
        <v>1851</v>
      </c>
      <c r="W3028" t="s">
        <v>1851</v>
      </c>
      <c r="X3028" s="1">
        <v>46209.896435185183</v>
      </c>
    </row>
    <row r="3029" spans="1:24">
      <c r="A3029">
        <v>2852</v>
      </c>
      <c r="B3029" t="s">
        <v>1861</v>
      </c>
      <c r="C3029" t="s">
        <v>1862</v>
      </c>
      <c r="D3029">
        <v>3142700</v>
      </c>
      <c r="E3029" t="s">
        <v>1894</v>
      </c>
      <c r="F3029">
        <v>1</v>
      </c>
      <c r="G3029" t="s">
        <v>989</v>
      </c>
      <c r="H3029" t="s">
        <v>3118</v>
      </c>
      <c r="I3029" t="s">
        <v>3119</v>
      </c>
      <c r="J3029">
        <v>1</v>
      </c>
      <c r="K3029" t="s">
        <v>3120</v>
      </c>
      <c r="L3029" s="1">
        <v>46209.896504629629</v>
      </c>
      <c r="M3029" s="1">
        <v>46209.896574074075</v>
      </c>
      <c r="N3029">
        <v>563</v>
      </c>
      <c r="O3029" t="s">
        <v>1849</v>
      </c>
      <c r="P3029">
        <v>57</v>
      </c>
      <c r="Q3029">
        <v>5.7</v>
      </c>
      <c r="R3029" t="s">
        <v>1851</v>
      </c>
      <c r="S3029" t="s">
        <v>1851</v>
      </c>
      <c r="T3029" t="s">
        <v>1851</v>
      </c>
      <c r="U3029" t="s">
        <v>7247</v>
      </c>
      <c r="V3029" t="s">
        <v>1851</v>
      </c>
      <c r="W3029" t="s">
        <v>1851</v>
      </c>
      <c r="X3029" s="1">
        <v>46209.896574074075</v>
      </c>
    </row>
    <row r="3030" spans="1:24">
      <c r="A3030">
        <v>2853</v>
      </c>
      <c r="B3030" t="s">
        <v>1861</v>
      </c>
      <c r="C3030" t="s">
        <v>1862</v>
      </c>
      <c r="D3030">
        <v>4301750</v>
      </c>
      <c r="E3030" t="s">
        <v>1894</v>
      </c>
      <c r="F3030">
        <v>1</v>
      </c>
      <c r="G3030" t="s">
        <v>1525</v>
      </c>
      <c r="H3030" t="s">
        <v>1525</v>
      </c>
      <c r="I3030" t="s">
        <v>3351</v>
      </c>
      <c r="J3030">
        <v>0</v>
      </c>
      <c r="K3030" t="s">
        <v>3352</v>
      </c>
      <c r="L3030" s="1">
        <v>46209.896574074075</v>
      </c>
      <c r="M3030" s="1">
        <v>46209.89675925926</v>
      </c>
      <c r="N3030">
        <v>1687</v>
      </c>
      <c r="O3030" t="s">
        <v>1849</v>
      </c>
      <c r="P3030">
        <v>58</v>
      </c>
      <c r="Q3030">
        <v>5.8</v>
      </c>
      <c r="R3030" t="s">
        <v>1851</v>
      </c>
      <c r="S3030" t="s">
        <v>1851</v>
      </c>
      <c r="T3030" t="s">
        <v>1851</v>
      </c>
      <c r="U3030" t="s">
        <v>7248</v>
      </c>
      <c r="V3030" t="s">
        <v>1851</v>
      </c>
      <c r="W3030" t="s">
        <v>1851</v>
      </c>
      <c r="X3030" s="1">
        <v>46209.89675925926</v>
      </c>
    </row>
    <row r="3031" spans="1:24">
      <c r="A3031">
        <v>2854</v>
      </c>
      <c r="B3031" t="s">
        <v>1861</v>
      </c>
      <c r="C3031" t="s">
        <v>1862</v>
      </c>
      <c r="D3031">
        <v>3144904</v>
      </c>
      <c r="E3031" t="s">
        <v>1885</v>
      </c>
      <c r="F3031">
        <v>1</v>
      </c>
      <c r="G3031" t="s">
        <v>1257</v>
      </c>
      <c r="H3031" t="s">
        <v>3128</v>
      </c>
      <c r="I3031" t="s">
        <v>1887</v>
      </c>
      <c r="J3031">
        <v>1</v>
      </c>
      <c r="K3031" t="s">
        <v>1888</v>
      </c>
      <c r="L3031" s="1">
        <v>46209.896620370368</v>
      </c>
      <c r="M3031" s="1">
        <v>46209.896863425929</v>
      </c>
      <c r="N3031">
        <v>2112</v>
      </c>
      <c r="O3031" t="s">
        <v>1849</v>
      </c>
      <c r="P3031">
        <v>78</v>
      </c>
      <c r="Q3031">
        <v>7.8</v>
      </c>
      <c r="R3031" t="s">
        <v>7249</v>
      </c>
      <c r="S3031" t="s">
        <v>1851</v>
      </c>
      <c r="T3031" t="s">
        <v>1851</v>
      </c>
      <c r="U3031" t="s">
        <v>7250</v>
      </c>
      <c r="V3031" t="s">
        <v>1851</v>
      </c>
      <c r="W3031" t="s">
        <v>1851</v>
      </c>
      <c r="X3031" s="1">
        <v>46209.896863425929</v>
      </c>
    </row>
    <row r="3032" spans="1:24">
      <c r="A3032">
        <v>2855</v>
      </c>
      <c r="B3032" t="s">
        <v>1861</v>
      </c>
      <c r="C3032" t="s">
        <v>1862</v>
      </c>
      <c r="D3032">
        <v>4302006</v>
      </c>
      <c r="E3032" t="s">
        <v>1885</v>
      </c>
      <c r="F3032">
        <v>1</v>
      </c>
      <c r="G3032" t="s">
        <v>1678</v>
      </c>
      <c r="H3032" t="s">
        <v>3357</v>
      </c>
      <c r="I3032" t="s">
        <v>1887</v>
      </c>
      <c r="J3032">
        <v>1</v>
      </c>
      <c r="K3032" t="s">
        <v>1888</v>
      </c>
      <c r="L3032" s="1">
        <v>46209.896805555552</v>
      </c>
      <c r="M3032" s="1">
        <v>46209.896909722222</v>
      </c>
      <c r="N3032">
        <v>951</v>
      </c>
      <c r="O3032" t="s">
        <v>1849</v>
      </c>
      <c r="P3032">
        <v>74</v>
      </c>
      <c r="Q3032">
        <v>7.4</v>
      </c>
      <c r="R3032" t="s">
        <v>7251</v>
      </c>
      <c r="S3032" t="s">
        <v>1851</v>
      </c>
      <c r="T3032" t="s">
        <v>1851</v>
      </c>
      <c r="U3032" t="s">
        <v>7252</v>
      </c>
      <c r="V3032" t="s">
        <v>1851</v>
      </c>
      <c r="W3032" t="s">
        <v>1851</v>
      </c>
      <c r="X3032" s="1">
        <v>46209.896909722222</v>
      </c>
    </row>
    <row r="3033" spans="1:24">
      <c r="A3033">
        <v>2856</v>
      </c>
      <c r="B3033" t="s">
        <v>1861</v>
      </c>
      <c r="C3033" t="s">
        <v>1862</v>
      </c>
      <c r="D3033">
        <v>3144904</v>
      </c>
      <c r="E3033" t="s">
        <v>1894</v>
      </c>
      <c r="F3033">
        <v>1</v>
      </c>
      <c r="G3033" t="s">
        <v>1257</v>
      </c>
      <c r="H3033" t="s">
        <v>1257</v>
      </c>
      <c r="I3033" t="s">
        <v>3137</v>
      </c>
      <c r="J3033">
        <v>0</v>
      </c>
      <c r="K3033" t="s">
        <v>3138</v>
      </c>
      <c r="L3033" s="1">
        <v>46209.896990740737</v>
      </c>
      <c r="M3033" s="1">
        <v>46209.897118055553</v>
      </c>
      <c r="N3033">
        <v>1073</v>
      </c>
      <c r="O3033" t="s">
        <v>1849</v>
      </c>
      <c r="P3033">
        <v>81</v>
      </c>
      <c r="Q3033">
        <v>8.1</v>
      </c>
      <c r="R3033" t="s">
        <v>1851</v>
      </c>
      <c r="S3033" t="s">
        <v>1851</v>
      </c>
      <c r="T3033" t="s">
        <v>1851</v>
      </c>
      <c r="U3033" t="s">
        <v>7253</v>
      </c>
      <c r="V3033" t="s">
        <v>1851</v>
      </c>
      <c r="W3033" t="s">
        <v>1851</v>
      </c>
      <c r="X3033" s="1">
        <v>46209.897118055553</v>
      </c>
    </row>
    <row r="3034" spans="1:24">
      <c r="A3034">
        <v>2857</v>
      </c>
      <c r="B3034" t="s">
        <v>1861</v>
      </c>
      <c r="C3034" t="s">
        <v>1862</v>
      </c>
      <c r="D3034">
        <v>4302006</v>
      </c>
      <c r="E3034" t="s">
        <v>1894</v>
      </c>
      <c r="F3034">
        <v>1</v>
      </c>
      <c r="G3034" t="s">
        <v>1678</v>
      </c>
      <c r="H3034" t="s">
        <v>1678</v>
      </c>
      <c r="I3034" t="s">
        <v>3373</v>
      </c>
      <c r="J3034">
        <v>0</v>
      </c>
      <c r="K3034" t="s">
        <v>3374</v>
      </c>
      <c r="L3034" s="1">
        <v>46209.897060185183</v>
      </c>
      <c r="M3034" s="1">
        <v>46209.897199074076</v>
      </c>
      <c r="N3034">
        <v>1117</v>
      </c>
      <c r="O3034" t="s">
        <v>1849</v>
      </c>
      <c r="P3034">
        <v>65</v>
      </c>
      <c r="Q3034">
        <v>6.5</v>
      </c>
      <c r="R3034" t="s">
        <v>1851</v>
      </c>
      <c r="S3034" t="s">
        <v>1851</v>
      </c>
      <c r="T3034" t="s">
        <v>1851</v>
      </c>
      <c r="U3034" t="s">
        <v>7254</v>
      </c>
      <c r="V3034" t="s">
        <v>1851</v>
      </c>
      <c r="W3034" t="s">
        <v>1851</v>
      </c>
      <c r="X3034" s="1">
        <v>46209.897199074076</v>
      </c>
    </row>
    <row r="3035" spans="1:24">
      <c r="A3035">
        <v>2858</v>
      </c>
      <c r="B3035" t="s">
        <v>1861</v>
      </c>
      <c r="C3035" t="s">
        <v>1862</v>
      </c>
      <c r="D3035">
        <v>3145356</v>
      </c>
      <c r="E3035" t="s">
        <v>1885</v>
      </c>
      <c r="F3035">
        <v>1</v>
      </c>
      <c r="G3035" t="s">
        <v>1049</v>
      </c>
      <c r="H3035" t="s">
        <v>3140</v>
      </c>
      <c r="I3035" t="s">
        <v>1887</v>
      </c>
      <c r="J3035">
        <v>1</v>
      </c>
      <c r="K3035" t="s">
        <v>1888</v>
      </c>
      <c r="L3035" s="1">
        <v>46209.897152777776</v>
      </c>
      <c r="M3035" s="1">
        <v>46209.897291666668</v>
      </c>
      <c r="N3035">
        <v>1165</v>
      </c>
      <c r="O3035" t="s">
        <v>1849</v>
      </c>
      <c r="P3035">
        <v>92</v>
      </c>
      <c r="Q3035">
        <v>9.1999999999999993</v>
      </c>
      <c r="R3035" t="s">
        <v>7255</v>
      </c>
      <c r="S3035" t="s">
        <v>1851</v>
      </c>
      <c r="T3035" t="s">
        <v>1851</v>
      </c>
      <c r="U3035" t="s">
        <v>7256</v>
      </c>
      <c r="V3035" t="s">
        <v>1851</v>
      </c>
      <c r="W3035" t="s">
        <v>1851</v>
      </c>
      <c r="X3035" s="1">
        <v>46209.897291666668</v>
      </c>
    </row>
    <row r="3036" spans="1:24">
      <c r="A3036">
        <v>2859</v>
      </c>
      <c r="B3036" t="s">
        <v>1861</v>
      </c>
      <c r="C3036" t="s">
        <v>1862</v>
      </c>
      <c r="D3036">
        <v>2604403</v>
      </c>
      <c r="E3036" t="s">
        <v>1885</v>
      </c>
      <c r="F3036">
        <v>1</v>
      </c>
      <c r="G3036" t="s">
        <v>561</v>
      </c>
      <c r="H3036" t="s">
        <v>3517</v>
      </c>
      <c r="I3036" t="s">
        <v>1887</v>
      </c>
      <c r="J3036">
        <v>1</v>
      </c>
      <c r="K3036" t="s">
        <v>1888</v>
      </c>
      <c r="L3036" s="1">
        <v>46209.895185185182</v>
      </c>
      <c r="M3036" s="1">
        <v>46209.897349537037</v>
      </c>
      <c r="N3036">
        <v>18703</v>
      </c>
      <c r="O3036" t="s">
        <v>1854</v>
      </c>
      <c r="R3036" t="s">
        <v>7257</v>
      </c>
      <c r="S3036" t="s">
        <v>1851</v>
      </c>
      <c r="T3036" t="s">
        <v>1851</v>
      </c>
      <c r="U3036" t="s">
        <v>7258</v>
      </c>
      <c r="V3036" t="s">
        <v>1854</v>
      </c>
      <c r="W3036" t="s">
        <v>1851</v>
      </c>
      <c r="X3036" s="1">
        <v>46209.897349537037</v>
      </c>
    </row>
    <row r="3037" spans="1:24">
      <c r="A3037">
        <v>2860</v>
      </c>
      <c r="B3037" t="s">
        <v>1861</v>
      </c>
      <c r="C3037" t="s">
        <v>1862</v>
      </c>
      <c r="D3037">
        <v>4302352</v>
      </c>
      <c r="E3037" t="s">
        <v>1885</v>
      </c>
      <c r="F3037">
        <v>1</v>
      </c>
      <c r="G3037" t="s">
        <v>1550</v>
      </c>
      <c r="H3037" t="s">
        <v>3379</v>
      </c>
      <c r="I3037" t="s">
        <v>1887</v>
      </c>
      <c r="J3037">
        <v>1</v>
      </c>
      <c r="K3037" t="s">
        <v>1888</v>
      </c>
      <c r="L3037" s="1">
        <v>46209.897256944445</v>
      </c>
      <c r="M3037" s="1">
        <v>46209.89739583333</v>
      </c>
      <c r="N3037">
        <v>1179</v>
      </c>
      <c r="O3037" t="s">
        <v>1849</v>
      </c>
      <c r="P3037">
        <v>92</v>
      </c>
      <c r="Q3037">
        <v>9.1999999999999993</v>
      </c>
      <c r="R3037" t="s">
        <v>7259</v>
      </c>
      <c r="S3037" t="s">
        <v>1851</v>
      </c>
      <c r="T3037" t="s">
        <v>1851</v>
      </c>
      <c r="U3037" t="s">
        <v>7260</v>
      </c>
      <c r="V3037" t="s">
        <v>1851</v>
      </c>
      <c r="W3037" t="s">
        <v>1851</v>
      </c>
      <c r="X3037" s="1">
        <v>46209.89739583333</v>
      </c>
    </row>
    <row r="3038" spans="1:24">
      <c r="A3038">
        <v>2861</v>
      </c>
      <c r="B3038" t="s">
        <v>1861</v>
      </c>
      <c r="C3038" t="s">
        <v>1862</v>
      </c>
      <c r="D3038">
        <v>3145356</v>
      </c>
      <c r="E3038" t="s">
        <v>1894</v>
      </c>
      <c r="F3038">
        <v>1</v>
      </c>
      <c r="G3038" t="s">
        <v>1049</v>
      </c>
      <c r="H3038" t="s">
        <v>1049</v>
      </c>
      <c r="I3038" t="s">
        <v>3143</v>
      </c>
      <c r="J3038">
        <v>0</v>
      </c>
      <c r="K3038" t="s">
        <v>3144</v>
      </c>
      <c r="L3038" s="1">
        <v>46209.897418981483</v>
      </c>
      <c r="M3038" s="1">
        <v>46209.897546296299</v>
      </c>
      <c r="N3038">
        <v>1143</v>
      </c>
      <c r="O3038" t="s">
        <v>1849</v>
      </c>
      <c r="P3038">
        <v>66</v>
      </c>
      <c r="Q3038">
        <v>6.6</v>
      </c>
      <c r="R3038" t="s">
        <v>1851</v>
      </c>
      <c r="S3038" t="s">
        <v>1851</v>
      </c>
      <c r="T3038" t="s">
        <v>1851</v>
      </c>
      <c r="U3038" t="s">
        <v>7261</v>
      </c>
      <c r="V3038" t="s">
        <v>1851</v>
      </c>
      <c r="W3038" t="s">
        <v>1851</v>
      </c>
      <c r="X3038" s="1">
        <v>46209.897546296299</v>
      </c>
    </row>
    <row r="3039" spans="1:24">
      <c r="A3039">
        <v>2862</v>
      </c>
      <c r="B3039" t="s">
        <v>1861</v>
      </c>
      <c r="C3039" t="s">
        <v>1862</v>
      </c>
      <c r="D3039">
        <v>4302352</v>
      </c>
      <c r="E3039" t="s">
        <v>1894</v>
      </c>
      <c r="F3039">
        <v>1</v>
      </c>
      <c r="G3039" t="s">
        <v>1550</v>
      </c>
      <c r="H3039" t="s">
        <v>1550</v>
      </c>
      <c r="I3039" t="s">
        <v>3385</v>
      </c>
      <c r="J3039">
        <v>0</v>
      </c>
      <c r="K3039" t="s">
        <v>3386</v>
      </c>
      <c r="L3039" s="1">
        <v>46209.897534722222</v>
      </c>
      <c r="M3039" s="1">
        <v>46209.897685185184</v>
      </c>
      <c r="N3039">
        <v>1298</v>
      </c>
      <c r="O3039" t="s">
        <v>1849</v>
      </c>
      <c r="P3039">
        <v>70</v>
      </c>
      <c r="Q3039">
        <v>7</v>
      </c>
      <c r="R3039" t="s">
        <v>1851</v>
      </c>
      <c r="S3039" t="s">
        <v>1851</v>
      </c>
      <c r="T3039" t="s">
        <v>1851</v>
      </c>
      <c r="U3039" t="s">
        <v>7262</v>
      </c>
      <c r="V3039" t="s">
        <v>1851</v>
      </c>
      <c r="W3039" t="s">
        <v>1851</v>
      </c>
      <c r="X3039" s="1">
        <v>46209.897685185184</v>
      </c>
    </row>
    <row r="3040" spans="1:24">
      <c r="A3040">
        <v>2863</v>
      </c>
      <c r="B3040" t="s">
        <v>1861</v>
      </c>
      <c r="C3040" t="s">
        <v>1862</v>
      </c>
      <c r="D3040">
        <v>4302402</v>
      </c>
      <c r="E3040" t="s">
        <v>1885</v>
      </c>
      <c r="F3040">
        <v>1</v>
      </c>
      <c r="G3040" t="s">
        <v>1490</v>
      </c>
      <c r="H3040" t="s">
        <v>3397</v>
      </c>
      <c r="I3040" t="s">
        <v>1887</v>
      </c>
      <c r="J3040">
        <v>1</v>
      </c>
      <c r="K3040" t="s">
        <v>1888</v>
      </c>
      <c r="L3040" s="1">
        <v>46209.897719907407</v>
      </c>
      <c r="M3040" s="1">
        <v>46209.897986111115</v>
      </c>
      <c r="N3040">
        <v>2265</v>
      </c>
      <c r="O3040" t="s">
        <v>1849</v>
      </c>
      <c r="P3040">
        <v>58</v>
      </c>
      <c r="Q3040">
        <v>5.8</v>
      </c>
      <c r="R3040" t="s">
        <v>7263</v>
      </c>
      <c r="S3040" t="s">
        <v>1851</v>
      </c>
      <c r="T3040" t="s">
        <v>1851</v>
      </c>
      <c r="U3040" t="s">
        <v>7264</v>
      </c>
      <c r="V3040" t="s">
        <v>1851</v>
      </c>
      <c r="W3040" t="s">
        <v>1851</v>
      </c>
      <c r="X3040" s="1">
        <v>46209.897986111115</v>
      </c>
    </row>
    <row r="3041" spans="1:24">
      <c r="A3041">
        <v>2864</v>
      </c>
      <c r="B3041" t="s">
        <v>1861</v>
      </c>
      <c r="C3041" t="s">
        <v>1862</v>
      </c>
      <c r="D3041">
        <v>3145505</v>
      </c>
      <c r="E3041" t="s">
        <v>1885</v>
      </c>
      <c r="F3041">
        <v>1</v>
      </c>
      <c r="G3041" t="s">
        <v>1188</v>
      </c>
      <c r="H3041" t="s">
        <v>3155</v>
      </c>
      <c r="I3041" t="s">
        <v>1887</v>
      </c>
      <c r="J3041">
        <v>1</v>
      </c>
      <c r="K3041" t="s">
        <v>1888</v>
      </c>
      <c r="L3041" s="1">
        <v>46209.897592592592</v>
      </c>
      <c r="M3041" s="1">
        <v>46209.898148148146</v>
      </c>
      <c r="N3041">
        <v>4773</v>
      </c>
      <c r="O3041" t="s">
        <v>1849</v>
      </c>
      <c r="P3041">
        <v>52</v>
      </c>
      <c r="Q3041">
        <v>5.2</v>
      </c>
      <c r="R3041" t="s">
        <v>7265</v>
      </c>
      <c r="S3041" t="s">
        <v>1851</v>
      </c>
      <c r="T3041" t="s">
        <v>1851</v>
      </c>
      <c r="U3041" t="s">
        <v>7266</v>
      </c>
      <c r="V3041" t="s">
        <v>1851</v>
      </c>
      <c r="W3041" t="s">
        <v>1851</v>
      </c>
      <c r="X3041" s="1">
        <v>46209.898148148146</v>
      </c>
    </row>
    <row r="3042" spans="1:24">
      <c r="A3042">
        <v>2865</v>
      </c>
      <c r="B3042" t="s">
        <v>1861</v>
      </c>
      <c r="C3042" t="s">
        <v>1862</v>
      </c>
      <c r="D3042">
        <v>4302402</v>
      </c>
      <c r="E3042" t="s">
        <v>1894</v>
      </c>
      <c r="F3042">
        <v>1</v>
      </c>
      <c r="G3042" t="s">
        <v>1490</v>
      </c>
      <c r="H3042" t="s">
        <v>3403</v>
      </c>
      <c r="I3042" t="s">
        <v>3404</v>
      </c>
      <c r="J3042">
        <v>1</v>
      </c>
      <c r="K3042" t="s">
        <v>3405</v>
      </c>
      <c r="L3042" s="1">
        <v>46209.898113425923</v>
      </c>
      <c r="M3042" s="1">
        <v>46209.898229166669</v>
      </c>
      <c r="N3042">
        <v>1058</v>
      </c>
      <c r="O3042" t="s">
        <v>1849</v>
      </c>
      <c r="P3042">
        <v>54</v>
      </c>
      <c r="Q3042">
        <v>5.4</v>
      </c>
      <c r="R3042" t="s">
        <v>1851</v>
      </c>
      <c r="S3042" t="s">
        <v>1851</v>
      </c>
      <c r="T3042" t="s">
        <v>1851</v>
      </c>
      <c r="U3042" t="s">
        <v>7267</v>
      </c>
      <c r="V3042" t="s">
        <v>1851</v>
      </c>
      <c r="W3042" t="s">
        <v>1851</v>
      </c>
      <c r="X3042" s="1">
        <v>46209.898229166669</v>
      </c>
    </row>
    <row r="3043" spans="1:24">
      <c r="A3043">
        <v>2866</v>
      </c>
      <c r="B3043" t="s">
        <v>1861</v>
      </c>
      <c r="C3043" t="s">
        <v>1862</v>
      </c>
      <c r="D3043">
        <v>3145505</v>
      </c>
      <c r="E3043" t="s">
        <v>1894</v>
      </c>
      <c r="F3043">
        <v>1</v>
      </c>
      <c r="G3043" t="s">
        <v>1188</v>
      </c>
      <c r="H3043" t="s">
        <v>3161</v>
      </c>
      <c r="I3043" t="s">
        <v>3162</v>
      </c>
      <c r="J3043">
        <v>1</v>
      </c>
      <c r="K3043" t="s">
        <v>3163</v>
      </c>
      <c r="L3043" s="1">
        <v>46209.898287037038</v>
      </c>
      <c r="M3043" s="1">
        <v>46209.898414351854</v>
      </c>
      <c r="N3043">
        <v>1174</v>
      </c>
      <c r="O3043" t="s">
        <v>1849</v>
      </c>
      <c r="P3043">
        <v>63</v>
      </c>
      <c r="Q3043">
        <v>6.3</v>
      </c>
      <c r="R3043" t="s">
        <v>1851</v>
      </c>
      <c r="S3043" t="s">
        <v>1851</v>
      </c>
      <c r="T3043" t="s">
        <v>1851</v>
      </c>
      <c r="U3043" t="s">
        <v>7268</v>
      </c>
      <c r="V3043" t="s">
        <v>1851</v>
      </c>
      <c r="W3043" t="s">
        <v>1851</v>
      </c>
      <c r="X3043" s="1">
        <v>46209.898414351854</v>
      </c>
    </row>
    <row r="3044" spans="1:24">
      <c r="A3044">
        <v>2867</v>
      </c>
      <c r="B3044" t="s">
        <v>1861</v>
      </c>
      <c r="C3044" t="s">
        <v>1862</v>
      </c>
      <c r="D3044">
        <v>4302709</v>
      </c>
      <c r="E3044" t="s">
        <v>1885</v>
      </c>
      <c r="F3044">
        <v>1</v>
      </c>
      <c r="G3044" t="s">
        <v>1747</v>
      </c>
      <c r="H3044" t="s">
        <v>3416</v>
      </c>
      <c r="I3044" t="s">
        <v>1887</v>
      </c>
      <c r="J3044">
        <v>1</v>
      </c>
      <c r="K3044" t="s">
        <v>1888</v>
      </c>
      <c r="L3044" s="1">
        <v>46209.898275462961</v>
      </c>
      <c r="M3044" s="1">
        <v>46209.898680555554</v>
      </c>
      <c r="N3044">
        <v>3486</v>
      </c>
      <c r="O3044" t="s">
        <v>1849</v>
      </c>
      <c r="P3044">
        <v>70</v>
      </c>
      <c r="Q3044">
        <v>7</v>
      </c>
      <c r="R3044" t="s">
        <v>7269</v>
      </c>
      <c r="S3044" t="s">
        <v>1851</v>
      </c>
      <c r="T3044" t="s">
        <v>1851</v>
      </c>
      <c r="U3044" t="s">
        <v>7270</v>
      </c>
      <c r="V3044" t="s">
        <v>1851</v>
      </c>
      <c r="W3044" t="s">
        <v>1851</v>
      </c>
      <c r="X3044" s="1">
        <v>46209.898680555554</v>
      </c>
    </row>
    <row r="3045" spans="1:24">
      <c r="A3045">
        <v>2868</v>
      </c>
      <c r="B3045" t="s">
        <v>1861</v>
      </c>
      <c r="C3045" t="s">
        <v>1862</v>
      </c>
      <c r="D3045">
        <v>3145901</v>
      </c>
      <c r="E3045" t="s">
        <v>1885</v>
      </c>
      <c r="F3045">
        <v>1</v>
      </c>
      <c r="G3045" t="s">
        <v>1099</v>
      </c>
      <c r="H3045" t="s">
        <v>3168</v>
      </c>
      <c r="I3045" t="s">
        <v>1887</v>
      </c>
      <c r="J3045">
        <v>1</v>
      </c>
      <c r="K3045" t="s">
        <v>1888</v>
      </c>
      <c r="L3045" s="1">
        <v>46209.898460648146</v>
      </c>
      <c r="M3045" s="1">
        <v>46209.89880787037</v>
      </c>
      <c r="N3045">
        <v>3034</v>
      </c>
      <c r="O3045" t="s">
        <v>1849</v>
      </c>
      <c r="P3045">
        <v>51</v>
      </c>
      <c r="Q3045">
        <v>5.0999999999999996</v>
      </c>
      <c r="R3045" t="s">
        <v>7271</v>
      </c>
      <c r="S3045" t="s">
        <v>1851</v>
      </c>
      <c r="T3045" t="s">
        <v>1851</v>
      </c>
      <c r="U3045" t="s">
        <v>7272</v>
      </c>
      <c r="V3045" t="s">
        <v>1851</v>
      </c>
      <c r="W3045" t="s">
        <v>1851</v>
      </c>
      <c r="X3045" s="1">
        <v>46209.89880787037</v>
      </c>
    </row>
    <row r="3046" spans="1:24">
      <c r="A3046">
        <v>2869</v>
      </c>
      <c r="B3046" t="s">
        <v>1861</v>
      </c>
      <c r="C3046" t="s">
        <v>1862</v>
      </c>
      <c r="D3046">
        <v>4302709</v>
      </c>
      <c r="E3046" t="s">
        <v>1894</v>
      </c>
      <c r="F3046">
        <v>1</v>
      </c>
      <c r="G3046" t="s">
        <v>1747</v>
      </c>
      <c r="H3046" t="s">
        <v>3422</v>
      </c>
      <c r="I3046" t="s">
        <v>3423</v>
      </c>
      <c r="J3046">
        <v>1</v>
      </c>
      <c r="K3046" t="s">
        <v>3424</v>
      </c>
      <c r="L3046" s="1">
        <v>46209.898819444446</v>
      </c>
      <c r="M3046" s="1">
        <v>46209.898946759262</v>
      </c>
      <c r="N3046">
        <v>1128</v>
      </c>
      <c r="O3046" t="s">
        <v>1849</v>
      </c>
      <c r="P3046">
        <v>74</v>
      </c>
      <c r="Q3046">
        <v>7.4</v>
      </c>
      <c r="R3046" t="s">
        <v>1851</v>
      </c>
      <c r="S3046" t="s">
        <v>1851</v>
      </c>
      <c r="T3046" t="s">
        <v>1851</v>
      </c>
      <c r="U3046" t="s">
        <v>7273</v>
      </c>
      <c r="V3046" t="s">
        <v>1851</v>
      </c>
      <c r="W3046" t="s">
        <v>1851</v>
      </c>
      <c r="X3046" s="1">
        <v>46209.898946759262</v>
      </c>
    </row>
    <row r="3047" spans="1:24">
      <c r="A3047">
        <v>2870</v>
      </c>
      <c r="B3047" t="s">
        <v>1861</v>
      </c>
      <c r="C3047" t="s">
        <v>1862</v>
      </c>
      <c r="D3047">
        <v>4303608</v>
      </c>
      <c r="E3047" t="s">
        <v>1885</v>
      </c>
      <c r="F3047">
        <v>1</v>
      </c>
      <c r="G3047" t="s">
        <v>1640</v>
      </c>
      <c r="H3047" t="s">
        <v>3432</v>
      </c>
      <c r="I3047" t="s">
        <v>1887</v>
      </c>
      <c r="J3047">
        <v>1</v>
      </c>
      <c r="K3047" t="s">
        <v>1888</v>
      </c>
      <c r="L3047" s="1">
        <v>46209.898993055554</v>
      </c>
      <c r="M3047" s="1">
        <v>46209.899108796293</v>
      </c>
      <c r="N3047">
        <v>950</v>
      </c>
      <c r="O3047" t="s">
        <v>1849</v>
      </c>
      <c r="P3047">
        <v>74</v>
      </c>
      <c r="Q3047">
        <v>7.4</v>
      </c>
      <c r="R3047" t="s">
        <v>7274</v>
      </c>
      <c r="S3047" t="s">
        <v>1851</v>
      </c>
      <c r="T3047" t="s">
        <v>1851</v>
      </c>
      <c r="U3047" t="s">
        <v>7275</v>
      </c>
      <c r="V3047" t="s">
        <v>1851</v>
      </c>
      <c r="W3047" t="s">
        <v>1851</v>
      </c>
      <c r="X3047" s="1">
        <v>46209.899108796293</v>
      </c>
    </row>
    <row r="3048" spans="1:24">
      <c r="A3048">
        <v>2871</v>
      </c>
      <c r="B3048" t="s">
        <v>1861</v>
      </c>
      <c r="C3048" t="s">
        <v>1862</v>
      </c>
      <c r="D3048">
        <v>3145901</v>
      </c>
      <c r="E3048" t="s">
        <v>1894</v>
      </c>
      <c r="F3048">
        <v>1</v>
      </c>
      <c r="G3048" t="s">
        <v>1099</v>
      </c>
      <c r="H3048" t="s">
        <v>1099</v>
      </c>
      <c r="I3048" t="s">
        <v>3177</v>
      </c>
      <c r="J3048">
        <v>0</v>
      </c>
      <c r="K3048" t="s">
        <v>3178</v>
      </c>
      <c r="L3048" s="1">
        <v>46209.898958333331</v>
      </c>
      <c r="M3048" s="1">
        <v>46209.899143518516</v>
      </c>
      <c r="N3048">
        <v>1520</v>
      </c>
      <c r="O3048" t="s">
        <v>1849</v>
      </c>
      <c r="P3048">
        <v>64</v>
      </c>
      <c r="Q3048">
        <v>6.4</v>
      </c>
      <c r="R3048" t="s">
        <v>1851</v>
      </c>
      <c r="S3048" t="s">
        <v>1851</v>
      </c>
      <c r="T3048" t="s">
        <v>1851</v>
      </c>
      <c r="U3048" t="s">
        <v>7276</v>
      </c>
      <c r="V3048" t="s">
        <v>1851</v>
      </c>
      <c r="W3048" t="s">
        <v>1851</v>
      </c>
      <c r="X3048" s="1">
        <v>46209.899143518516</v>
      </c>
    </row>
    <row r="3049" spans="1:24">
      <c r="A3049">
        <v>2872</v>
      </c>
      <c r="B3049" t="s">
        <v>1861</v>
      </c>
      <c r="C3049" t="s">
        <v>1862</v>
      </c>
      <c r="D3049">
        <v>4303608</v>
      </c>
      <c r="E3049" t="s">
        <v>1894</v>
      </c>
      <c r="F3049">
        <v>1</v>
      </c>
      <c r="G3049" t="s">
        <v>1640</v>
      </c>
      <c r="H3049" t="s">
        <v>1640</v>
      </c>
      <c r="I3049" t="s">
        <v>3441</v>
      </c>
      <c r="J3049">
        <v>0</v>
      </c>
      <c r="K3049" t="s">
        <v>3442</v>
      </c>
      <c r="L3049" s="1">
        <v>46209.899259259262</v>
      </c>
      <c r="M3049" s="1">
        <v>46209.899363425924</v>
      </c>
      <c r="N3049">
        <v>917</v>
      </c>
      <c r="O3049" t="s">
        <v>1849</v>
      </c>
      <c r="P3049">
        <v>70</v>
      </c>
      <c r="Q3049">
        <v>7</v>
      </c>
      <c r="R3049" t="s">
        <v>1851</v>
      </c>
      <c r="S3049" t="s">
        <v>1851</v>
      </c>
      <c r="T3049" t="s">
        <v>1851</v>
      </c>
      <c r="U3049" t="s">
        <v>7277</v>
      </c>
      <c r="V3049" t="s">
        <v>1851</v>
      </c>
      <c r="W3049" t="s">
        <v>1851</v>
      </c>
      <c r="X3049" s="1">
        <v>46209.899363425924</v>
      </c>
    </row>
    <row r="3050" spans="1:24">
      <c r="A3050">
        <v>2873</v>
      </c>
      <c r="B3050" t="s">
        <v>1861</v>
      </c>
      <c r="C3050" t="s">
        <v>1862</v>
      </c>
      <c r="D3050">
        <v>2604403</v>
      </c>
      <c r="E3050" t="s">
        <v>1885</v>
      </c>
      <c r="F3050">
        <v>2</v>
      </c>
      <c r="G3050" t="s">
        <v>561</v>
      </c>
      <c r="H3050" t="s">
        <v>3517</v>
      </c>
      <c r="I3050" t="s">
        <v>1887</v>
      </c>
      <c r="J3050">
        <v>1</v>
      </c>
      <c r="K3050" t="s">
        <v>1888</v>
      </c>
      <c r="L3050" s="1">
        <v>46209.897523148145</v>
      </c>
      <c r="M3050" s="1">
        <v>46209.899641203701</v>
      </c>
      <c r="N3050">
        <v>18250</v>
      </c>
      <c r="O3050" t="s">
        <v>1854</v>
      </c>
      <c r="R3050" t="s">
        <v>7278</v>
      </c>
      <c r="S3050" t="s">
        <v>1851</v>
      </c>
      <c r="T3050" t="s">
        <v>1851</v>
      </c>
      <c r="U3050" t="s">
        <v>7258</v>
      </c>
      <c r="V3050" t="s">
        <v>1854</v>
      </c>
      <c r="W3050" t="s">
        <v>1851</v>
      </c>
      <c r="X3050" s="1">
        <v>46209.899641203701</v>
      </c>
    </row>
    <row r="3051" spans="1:24">
      <c r="A3051">
        <v>2874</v>
      </c>
      <c r="B3051" t="s">
        <v>1861</v>
      </c>
      <c r="C3051" t="s">
        <v>1862</v>
      </c>
      <c r="D3051">
        <v>3146404</v>
      </c>
      <c r="E3051" t="s">
        <v>1885</v>
      </c>
      <c r="F3051">
        <v>1</v>
      </c>
      <c r="G3051" t="s">
        <v>1069</v>
      </c>
      <c r="H3051" t="s">
        <v>3190</v>
      </c>
      <c r="I3051" t="s">
        <v>1887</v>
      </c>
      <c r="J3051">
        <v>1</v>
      </c>
      <c r="K3051" t="s">
        <v>1888</v>
      </c>
      <c r="L3051" s="1">
        <v>46209.899178240739</v>
      </c>
      <c r="M3051" s="1">
        <v>46209.899745370371</v>
      </c>
      <c r="N3051">
        <v>4923</v>
      </c>
      <c r="O3051" t="s">
        <v>1849</v>
      </c>
      <c r="P3051">
        <v>57</v>
      </c>
      <c r="Q3051">
        <v>5.7</v>
      </c>
      <c r="R3051" t="s">
        <v>7279</v>
      </c>
      <c r="S3051" t="s">
        <v>1851</v>
      </c>
      <c r="T3051" t="s">
        <v>1851</v>
      </c>
      <c r="U3051" t="s">
        <v>7280</v>
      </c>
      <c r="V3051" t="s">
        <v>1851</v>
      </c>
      <c r="W3051" t="s">
        <v>1851</v>
      </c>
      <c r="X3051" s="1">
        <v>46209.899745370371</v>
      </c>
    </row>
    <row r="3052" spans="1:24">
      <c r="A3052">
        <v>2875</v>
      </c>
      <c r="B3052" t="s">
        <v>1861</v>
      </c>
      <c r="C3052" t="s">
        <v>1862</v>
      </c>
      <c r="D3052">
        <v>3146404</v>
      </c>
      <c r="E3052" t="s">
        <v>1894</v>
      </c>
      <c r="F3052">
        <v>1</v>
      </c>
      <c r="G3052" t="s">
        <v>1069</v>
      </c>
      <c r="H3052" t="s">
        <v>1069</v>
      </c>
      <c r="I3052" t="s">
        <v>3196</v>
      </c>
      <c r="J3052">
        <v>0</v>
      </c>
      <c r="K3052" t="s">
        <v>3197</v>
      </c>
      <c r="L3052" s="1">
        <v>46209.899884259263</v>
      </c>
      <c r="M3052" s="1">
        <v>46209.900069444448</v>
      </c>
      <c r="N3052">
        <v>1569</v>
      </c>
      <c r="O3052" t="s">
        <v>1849</v>
      </c>
      <c r="P3052">
        <v>66</v>
      </c>
      <c r="Q3052">
        <v>6.6</v>
      </c>
      <c r="R3052" t="s">
        <v>1851</v>
      </c>
      <c r="S3052" t="s">
        <v>1851</v>
      </c>
      <c r="T3052" t="s">
        <v>1851</v>
      </c>
      <c r="U3052" t="s">
        <v>7281</v>
      </c>
      <c r="V3052" t="s">
        <v>1851</v>
      </c>
      <c r="W3052" t="s">
        <v>1851</v>
      </c>
      <c r="X3052" s="1">
        <v>46209.900069444448</v>
      </c>
    </row>
    <row r="3053" spans="1:24">
      <c r="A3053">
        <v>2876</v>
      </c>
      <c r="B3053" t="s">
        <v>1861</v>
      </c>
      <c r="C3053" t="s">
        <v>1862</v>
      </c>
      <c r="D3053">
        <v>3149200</v>
      </c>
      <c r="E3053" t="s">
        <v>1885</v>
      </c>
      <c r="F3053">
        <v>1</v>
      </c>
      <c r="G3053" t="s">
        <v>979</v>
      </c>
      <c r="H3053" t="s">
        <v>3202</v>
      </c>
      <c r="I3053" t="s">
        <v>1887</v>
      </c>
      <c r="J3053">
        <v>1</v>
      </c>
      <c r="K3053" t="s">
        <v>1888</v>
      </c>
      <c r="L3053" s="1">
        <v>46209.90011574074</v>
      </c>
      <c r="M3053" s="1">
        <v>46209.90042824074</v>
      </c>
      <c r="N3053">
        <v>2655</v>
      </c>
      <c r="O3053" t="s">
        <v>1849</v>
      </c>
      <c r="P3053">
        <v>58</v>
      </c>
      <c r="Q3053">
        <v>5.8</v>
      </c>
      <c r="R3053" t="s">
        <v>7282</v>
      </c>
      <c r="S3053" t="s">
        <v>1851</v>
      </c>
      <c r="T3053" t="s">
        <v>1851</v>
      </c>
      <c r="U3053" t="s">
        <v>7283</v>
      </c>
      <c r="V3053" t="s">
        <v>1851</v>
      </c>
      <c r="W3053" t="s">
        <v>1851</v>
      </c>
      <c r="X3053" s="1">
        <v>46209.90042824074</v>
      </c>
    </row>
    <row r="3054" spans="1:24">
      <c r="A3054">
        <v>2877</v>
      </c>
      <c r="B3054" t="s">
        <v>1861</v>
      </c>
      <c r="C3054" t="s">
        <v>1862</v>
      </c>
      <c r="D3054">
        <v>3149200</v>
      </c>
      <c r="E3054" t="s">
        <v>1894</v>
      </c>
      <c r="F3054">
        <v>1</v>
      </c>
      <c r="G3054" t="s">
        <v>979</v>
      </c>
      <c r="H3054" t="s">
        <v>3208</v>
      </c>
      <c r="I3054" t="s">
        <v>3209</v>
      </c>
      <c r="J3054">
        <v>1</v>
      </c>
      <c r="K3054" t="s">
        <v>3210</v>
      </c>
      <c r="L3054" s="1">
        <v>46209.900578703702</v>
      </c>
      <c r="M3054" s="1">
        <v>46209.900694444441</v>
      </c>
      <c r="N3054">
        <v>1042</v>
      </c>
      <c r="O3054" t="s">
        <v>1849</v>
      </c>
      <c r="P3054">
        <v>61</v>
      </c>
      <c r="Q3054">
        <v>6.1</v>
      </c>
      <c r="R3054" t="s">
        <v>1851</v>
      </c>
      <c r="S3054" t="s">
        <v>1851</v>
      </c>
      <c r="T3054" t="s">
        <v>1851</v>
      </c>
      <c r="U3054" t="s">
        <v>7284</v>
      </c>
      <c r="V3054" t="s">
        <v>1851</v>
      </c>
      <c r="W3054" t="s">
        <v>1851</v>
      </c>
      <c r="X3054" s="1">
        <v>46209.900694444441</v>
      </c>
    </row>
    <row r="3055" spans="1:24">
      <c r="A3055">
        <v>2878</v>
      </c>
      <c r="B3055" t="s">
        <v>1861</v>
      </c>
      <c r="C3055" t="s">
        <v>1862</v>
      </c>
      <c r="D3055">
        <v>3149804</v>
      </c>
      <c r="E3055" t="s">
        <v>1885</v>
      </c>
      <c r="F3055">
        <v>1</v>
      </c>
      <c r="G3055" t="s">
        <v>1024</v>
      </c>
      <c r="H3055" t="s">
        <v>3212</v>
      </c>
      <c r="I3055" t="s">
        <v>1887</v>
      </c>
      <c r="J3055">
        <v>1</v>
      </c>
      <c r="K3055" t="s">
        <v>1888</v>
      </c>
      <c r="L3055" s="1">
        <v>46209.900740740741</v>
      </c>
      <c r="M3055" s="1">
        <v>46209.901006944441</v>
      </c>
      <c r="N3055">
        <v>2270</v>
      </c>
      <c r="O3055" t="s">
        <v>1849</v>
      </c>
      <c r="P3055">
        <v>56</v>
      </c>
      <c r="Q3055">
        <v>5.6</v>
      </c>
      <c r="R3055" t="s">
        <v>7285</v>
      </c>
      <c r="S3055" t="s">
        <v>1851</v>
      </c>
      <c r="T3055" t="s">
        <v>1851</v>
      </c>
      <c r="U3055" t="s">
        <v>7286</v>
      </c>
      <c r="V3055" t="s">
        <v>1851</v>
      </c>
      <c r="W3055" t="s">
        <v>1851</v>
      </c>
      <c r="X3055" s="1">
        <v>46209.901006944441</v>
      </c>
    </row>
    <row r="3056" spans="1:24">
      <c r="A3056">
        <v>2879</v>
      </c>
      <c r="B3056" t="s">
        <v>1861</v>
      </c>
      <c r="C3056" t="s">
        <v>1862</v>
      </c>
      <c r="D3056">
        <v>3149804</v>
      </c>
      <c r="E3056" t="s">
        <v>1894</v>
      </c>
      <c r="F3056">
        <v>1</v>
      </c>
      <c r="G3056" t="s">
        <v>1024</v>
      </c>
      <c r="H3056" t="s">
        <v>3219</v>
      </c>
      <c r="I3056" t="s">
        <v>3220</v>
      </c>
      <c r="J3056">
        <v>1</v>
      </c>
      <c r="K3056" t="s">
        <v>3221</v>
      </c>
      <c r="L3056" s="1">
        <v>46209.90115740741</v>
      </c>
      <c r="M3056" s="1">
        <v>46209.901273148149</v>
      </c>
      <c r="N3056">
        <v>1037</v>
      </c>
      <c r="O3056" t="s">
        <v>1849</v>
      </c>
      <c r="P3056">
        <v>59</v>
      </c>
      <c r="Q3056">
        <v>5.9</v>
      </c>
      <c r="R3056" t="s">
        <v>1851</v>
      </c>
      <c r="S3056" t="s">
        <v>1851</v>
      </c>
      <c r="T3056" t="s">
        <v>1851</v>
      </c>
      <c r="U3056" t="s">
        <v>7287</v>
      </c>
      <c r="V3056" t="s">
        <v>1851</v>
      </c>
      <c r="W3056" t="s">
        <v>1851</v>
      </c>
      <c r="X3056" s="1">
        <v>46209.901273148149</v>
      </c>
    </row>
    <row r="3057" spans="1:24">
      <c r="A3057">
        <v>2880</v>
      </c>
      <c r="B3057" t="s">
        <v>1861</v>
      </c>
      <c r="C3057" t="s">
        <v>1862</v>
      </c>
      <c r="D3057">
        <v>4305306</v>
      </c>
      <c r="E3057" t="s">
        <v>1885</v>
      </c>
      <c r="F3057">
        <v>1</v>
      </c>
      <c r="G3057" t="s">
        <v>1698</v>
      </c>
      <c r="H3057" t="s">
        <v>3447</v>
      </c>
      <c r="I3057" t="s">
        <v>1887</v>
      </c>
      <c r="J3057">
        <v>1</v>
      </c>
      <c r="K3057" t="s">
        <v>1888</v>
      </c>
      <c r="L3057" s="1">
        <v>46209.899409722224</v>
      </c>
      <c r="M3057" s="1">
        <v>46209.901585648149</v>
      </c>
      <c r="N3057">
        <v>18770</v>
      </c>
      <c r="O3057" t="s">
        <v>1854</v>
      </c>
      <c r="R3057" t="s">
        <v>7288</v>
      </c>
      <c r="S3057" t="s">
        <v>1851</v>
      </c>
      <c r="T3057" t="s">
        <v>1851</v>
      </c>
      <c r="U3057" t="s">
        <v>7289</v>
      </c>
      <c r="V3057" t="s">
        <v>1854</v>
      </c>
      <c r="W3057" t="s">
        <v>1851</v>
      </c>
      <c r="X3057" s="1">
        <v>46209.901585648149</v>
      </c>
    </row>
    <row r="3058" spans="1:24">
      <c r="A3058">
        <v>2881</v>
      </c>
      <c r="B3058" t="s">
        <v>1861</v>
      </c>
      <c r="C3058" t="s">
        <v>1862</v>
      </c>
      <c r="D3058">
        <v>4305306</v>
      </c>
      <c r="E3058" t="s">
        <v>1885</v>
      </c>
      <c r="F3058">
        <v>2</v>
      </c>
      <c r="G3058" t="s">
        <v>1698</v>
      </c>
      <c r="H3058" t="s">
        <v>3447</v>
      </c>
      <c r="I3058" t="s">
        <v>1887</v>
      </c>
      <c r="J3058">
        <v>1</v>
      </c>
      <c r="K3058" t="s">
        <v>1888</v>
      </c>
      <c r="L3058" s="1">
        <v>46209.901770833334</v>
      </c>
      <c r="M3058" s="1">
        <v>46209.90185185185</v>
      </c>
      <c r="N3058">
        <v>761</v>
      </c>
      <c r="O3058" t="s">
        <v>1849</v>
      </c>
      <c r="P3058">
        <v>92</v>
      </c>
      <c r="Q3058">
        <v>9.1999999999999993</v>
      </c>
      <c r="R3058" t="s">
        <v>7290</v>
      </c>
      <c r="S3058" t="s">
        <v>1851</v>
      </c>
      <c r="T3058" t="s">
        <v>1851</v>
      </c>
      <c r="U3058" t="s">
        <v>7289</v>
      </c>
      <c r="V3058" t="s">
        <v>1851</v>
      </c>
      <c r="W3058" t="s">
        <v>1851</v>
      </c>
      <c r="X3058" s="1">
        <v>46209.90185185185</v>
      </c>
    </row>
    <row r="3059" spans="1:24">
      <c r="A3059">
        <v>2882</v>
      </c>
      <c r="B3059" t="s">
        <v>1861</v>
      </c>
      <c r="C3059" t="s">
        <v>1862</v>
      </c>
      <c r="D3059">
        <v>2604403</v>
      </c>
      <c r="E3059" t="s">
        <v>1885</v>
      </c>
      <c r="F3059">
        <v>3</v>
      </c>
      <c r="G3059" t="s">
        <v>561</v>
      </c>
      <c r="H3059" t="s">
        <v>3517</v>
      </c>
      <c r="I3059" t="s">
        <v>1887</v>
      </c>
      <c r="J3059">
        <v>1</v>
      </c>
      <c r="K3059" t="s">
        <v>1888</v>
      </c>
      <c r="L3059" s="1">
        <v>46209.899988425925</v>
      </c>
      <c r="M3059" s="1">
        <v>46209.902094907404</v>
      </c>
      <c r="N3059">
        <v>18228</v>
      </c>
      <c r="O3059" t="s">
        <v>1854</v>
      </c>
      <c r="R3059" t="s">
        <v>7291</v>
      </c>
      <c r="S3059" t="s">
        <v>1851</v>
      </c>
      <c r="T3059" t="s">
        <v>1851</v>
      </c>
      <c r="U3059" t="s">
        <v>7258</v>
      </c>
      <c r="V3059" t="s">
        <v>1854</v>
      </c>
      <c r="W3059" t="s">
        <v>1851</v>
      </c>
      <c r="X3059" s="1">
        <v>46209.902094907404</v>
      </c>
    </row>
    <row r="3060" spans="1:24">
      <c r="A3060">
        <v>2883</v>
      </c>
      <c r="B3060" t="s">
        <v>1861</v>
      </c>
      <c r="C3060" t="s">
        <v>1862</v>
      </c>
      <c r="D3060">
        <v>4305306</v>
      </c>
      <c r="E3060" t="s">
        <v>1894</v>
      </c>
      <c r="F3060">
        <v>1</v>
      </c>
      <c r="G3060" t="s">
        <v>1698</v>
      </c>
      <c r="H3060" t="s">
        <v>1698</v>
      </c>
      <c r="I3060" t="s">
        <v>3456</v>
      </c>
      <c r="J3060">
        <v>0</v>
      </c>
      <c r="K3060" t="s">
        <v>3457</v>
      </c>
      <c r="L3060" s="1">
        <v>46209.901979166665</v>
      </c>
      <c r="M3060" s="1">
        <v>46209.902106481481</v>
      </c>
      <c r="N3060">
        <v>1013</v>
      </c>
      <c r="O3060" t="s">
        <v>1849</v>
      </c>
      <c r="P3060">
        <v>63</v>
      </c>
      <c r="Q3060">
        <v>6.3</v>
      </c>
      <c r="R3060" t="s">
        <v>1851</v>
      </c>
      <c r="S3060" t="s">
        <v>1851</v>
      </c>
      <c r="T3060" t="s">
        <v>1851</v>
      </c>
      <c r="U3060" t="s">
        <v>7292</v>
      </c>
      <c r="V3060" t="s">
        <v>1851</v>
      </c>
      <c r="W3060" t="s">
        <v>1851</v>
      </c>
      <c r="X3060" s="1">
        <v>46209.902106481481</v>
      </c>
    </row>
    <row r="3061" spans="1:24">
      <c r="A3061">
        <v>2884</v>
      </c>
      <c r="B3061" t="s">
        <v>1861</v>
      </c>
      <c r="C3061" t="s">
        <v>1862</v>
      </c>
      <c r="D3061">
        <v>2604403</v>
      </c>
      <c r="E3061" t="s">
        <v>1894</v>
      </c>
      <c r="F3061">
        <v>1</v>
      </c>
      <c r="G3061" t="s">
        <v>561</v>
      </c>
      <c r="H3061" t="s">
        <v>3596</v>
      </c>
      <c r="I3061" t="s">
        <v>3597</v>
      </c>
      <c r="J3061">
        <v>1</v>
      </c>
      <c r="K3061" t="s">
        <v>3598</v>
      </c>
      <c r="L3061" s="1">
        <v>46209.902233796296</v>
      </c>
      <c r="M3061" s="1">
        <v>46209.902349537035</v>
      </c>
      <c r="N3061">
        <v>1030</v>
      </c>
      <c r="O3061" t="s">
        <v>1849</v>
      </c>
      <c r="P3061">
        <v>54</v>
      </c>
      <c r="Q3061">
        <v>5.4</v>
      </c>
      <c r="R3061" t="s">
        <v>1851</v>
      </c>
      <c r="S3061" t="s">
        <v>1851</v>
      </c>
      <c r="T3061" t="s">
        <v>1851</v>
      </c>
      <c r="U3061" t="s">
        <v>7293</v>
      </c>
      <c r="V3061" t="s">
        <v>1851</v>
      </c>
      <c r="W3061" t="s">
        <v>1851</v>
      </c>
      <c r="X3061" s="1">
        <v>46209.902349537035</v>
      </c>
    </row>
    <row r="3062" spans="1:24">
      <c r="A3062">
        <v>2885</v>
      </c>
      <c r="B3062" t="s">
        <v>1861</v>
      </c>
      <c r="C3062" t="s">
        <v>1862</v>
      </c>
      <c r="D3062">
        <v>4307500</v>
      </c>
      <c r="E3062" t="s">
        <v>1885</v>
      </c>
      <c r="F3062">
        <v>1</v>
      </c>
      <c r="G3062" t="s">
        <v>1515</v>
      </c>
      <c r="H3062" t="s">
        <v>3465</v>
      </c>
      <c r="I3062" t="s">
        <v>1887</v>
      </c>
      <c r="J3062">
        <v>1</v>
      </c>
      <c r="K3062" t="s">
        <v>1888</v>
      </c>
      <c r="L3062" s="1">
        <v>46209.902141203704</v>
      </c>
      <c r="M3062" s="1">
        <v>46209.902430555558</v>
      </c>
      <c r="N3062">
        <v>2473</v>
      </c>
      <c r="O3062" t="s">
        <v>1849</v>
      </c>
      <c r="P3062">
        <v>75</v>
      </c>
      <c r="Q3062">
        <v>7.5</v>
      </c>
      <c r="R3062" t="s">
        <v>7294</v>
      </c>
      <c r="S3062" t="s">
        <v>1851</v>
      </c>
      <c r="T3062" t="s">
        <v>1851</v>
      </c>
      <c r="U3062" t="s">
        <v>7295</v>
      </c>
      <c r="V3062" t="s">
        <v>1851</v>
      </c>
      <c r="W3062" t="s">
        <v>1851</v>
      </c>
      <c r="X3062" s="1">
        <v>46209.902430555558</v>
      </c>
    </row>
    <row r="3063" spans="1:24">
      <c r="A3063">
        <v>2886</v>
      </c>
      <c r="B3063" t="s">
        <v>1861</v>
      </c>
      <c r="C3063" t="s">
        <v>1862</v>
      </c>
      <c r="D3063">
        <v>4307500</v>
      </c>
      <c r="E3063" t="s">
        <v>1894</v>
      </c>
      <c r="F3063">
        <v>1</v>
      </c>
      <c r="G3063" t="s">
        <v>1515</v>
      </c>
      <c r="H3063" t="s">
        <v>3475</v>
      </c>
      <c r="I3063" t="s">
        <v>3476</v>
      </c>
      <c r="J3063">
        <v>1</v>
      </c>
      <c r="K3063" t="s">
        <v>3477</v>
      </c>
      <c r="L3063" s="1">
        <v>46209.902581018519</v>
      </c>
      <c r="M3063" s="1">
        <v>46209.902754629627</v>
      </c>
      <c r="N3063">
        <v>1514</v>
      </c>
      <c r="O3063" t="s">
        <v>1849</v>
      </c>
      <c r="P3063">
        <v>77</v>
      </c>
      <c r="Q3063">
        <v>7.7</v>
      </c>
      <c r="R3063" t="s">
        <v>1851</v>
      </c>
      <c r="S3063" t="s">
        <v>1851</v>
      </c>
      <c r="T3063" t="s">
        <v>1851</v>
      </c>
      <c r="U3063" t="s">
        <v>7296</v>
      </c>
      <c r="V3063" t="s">
        <v>1851</v>
      </c>
      <c r="W3063" t="s">
        <v>1851</v>
      </c>
      <c r="X3063" s="1">
        <v>46209.902754629627</v>
      </c>
    </row>
    <row r="3064" spans="1:24">
      <c r="A3064">
        <v>2887</v>
      </c>
      <c r="B3064" t="s">
        <v>1861</v>
      </c>
      <c r="C3064" t="s">
        <v>1862</v>
      </c>
      <c r="D3064">
        <v>2607604</v>
      </c>
      <c r="E3064" t="s">
        <v>1885</v>
      </c>
      <c r="F3064">
        <v>1</v>
      </c>
      <c r="G3064" t="s">
        <v>586</v>
      </c>
      <c r="H3064" t="s">
        <v>3600</v>
      </c>
      <c r="I3064" t="s">
        <v>1887</v>
      </c>
      <c r="J3064">
        <v>1</v>
      </c>
      <c r="K3064" t="s">
        <v>1888</v>
      </c>
      <c r="L3064" s="1">
        <v>46209.902395833335</v>
      </c>
      <c r="M3064" s="1">
        <v>46209.902789351851</v>
      </c>
      <c r="N3064">
        <v>3385</v>
      </c>
      <c r="O3064" t="s">
        <v>1849</v>
      </c>
      <c r="P3064">
        <v>65</v>
      </c>
      <c r="Q3064">
        <v>6.5</v>
      </c>
      <c r="R3064" t="s">
        <v>7297</v>
      </c>
      <c r="S3064" t="s">
        <v>1851</v>
      </c>
      <c r="T3064" t="s">
        <v>1851</v>
      </c>
      <c r="U3064" t="s">
        <v>7298</v>
      </c>
      <c r="V3064" t="s">
        <v>1851</v>
      </c>
      <c r="W3064" t="s">
        <v>1851</v>
      </c>
      <c r="X3064" s="1">
        <v>46209.902789351851</v>
      </c>
    </row>
    <row r="3065" spans="1:24">
      <c r="A3065">
        <v>2888</v>
      </c>
      <c r="B3065" t="s">
        <v>1861</v>
      </c>
      <c r="C3065" t="s">
        <v>1862</v>
      </c>
      <c r="D3065">
        <v>3152131</v>
      </c>
      <c r="E3065" t="s">
        <v>1885</v>
      </c>
      <c r="F3065">
        <v>1</v>
      </c>
      <c r="G3065" t="s">
        <v>1034</v>
      </c>
      <c r="H3065" t="s">
        <v>3223</v>
      </c>
      <c r="I3065" t="s">
        <v>1887</v>
      </c>
      <c r="J3065">
        <v>1</v>
      </c>
      <c r="K3065" t="s">
        <v>1888</v>
      </c>
      <c r="L3065" s="1">
        <v>46209.901319444441</v>
      </c>
      <c r="M3065" s="1">
        <v>46209.902951388889</v>
      </c>
      <c r="N3065">
        <v>14134</v>
      </c>
      <c r="O3065" t="s">
        <v>1849</v>
      </c>
      <c r="P3065">
        <v>92</v>
      </c>
      <c r="Q3065">
        <v>9.1999999999999993</v>
      </c>
      <c r="R3065" t="s">
        <v>7299</v>
      </c>
      <c r="S3065" t="s">
        <v>1851</v>
      </c>
      <c r="T3065" t="s">
        <v>1851</v>
      </c>
      <c r="U3065" t="s">
        <v>7300</v>
      </c>
      <c r="V3065" t="s">
        <v>1851</v>
      </c>
      <c r="W3065" t="s">
        <v>1851</v>
      </c>
      <c r="X3065" s="1">
        <v>46209.902951388889</v>
      </c>
    </row>
    <row r="3066" spans="1:24">
      <c r="A3066">
        <v>2889</v>
      </c>
      <c r="B3066" t="s">
        <v>1861</v>
      </c>
      <c r="C3066" t="s">
        <v>1862</v>
      </c>
      <c r="D3066">
        <v>2607604</v>
      </c>
      <c r="E3066" t="s">
        <v>1894</v>
      </c>
      <c r="F3066">
        <v>1</v>
      </c>
      <c r="G3066" t="s">
        <v>586</v>
      </c>
      <c r="H3066" t="s">
        <v>586</v>
      </c>
      <c r="I3066" t="s">
        <v>3603</v>
      </c>
      <c r="J3066">
        <v>0</v>
      </c>
      <c r="K3066" t="s">
        <v>3604</v>
      </c>
      <c r="L3066" s="1">
        <v>46209.902916666666</v>
      </c>
      <c r="M3066" s="1">
        <v>46209.903009259258</v>
      </c>
      <c r="N3066">
        <v>842</v>
      </c>
      <c r="O3066" t="s">
        <v>1849</v>
      </c>
      <c r="P3066">
        <v>64</v>
      </c>
      <c r="Q3066">
        <v>6.4</v>
      </c>
      <c r="R3066" t="s">
        <v>1851</v>
      </c>
      <c r="S3066" t="s">
        <v>1851</v>
      </c>
      <c r="T3066" t="s">
        <v>1851</v>
      </c>
      <c r="U3066" t="s">
        <v>7301</v>
      </c>
      <c r="V3066" t="s">
        <v>1851</v>
      </c>
      <c r="W3066" t="s">
        <v>1851</v>
      </c>
      <c r="X3066" s="1">
        <v>46209.903009259258</v>
      </c>
    </row>
    <row r="3067" spans="1:24">
      <c r="A3067">
        <v>2890</v>
      </c>
      <c r="B3067" t="s">
        <v>1861</v>
      </c>
      <c r="C3067" t="s">
        <v>1862</v>
      </c>
      <c r="D3067">
        <v>3152131</v>
      </c>
      <c r="E3067" t="s">
        <v>1894</v>
      </c>
      <c r="F3067">
        <v>1</v>
      </c>
      <c r="G3067" t="s">
        <v>1034</v>
      </c>
      <c r="H3067" t="s">
        <v>1034</v>
      </c>
      <c r="I3067" t="s">
        <v>3229</v>
      </c>
      <c r="J3067">
        <v>0</v>
      </c>
      <c r="K3067" t="s">
        <v>3230</v>
      </c>
      <c r="L3067" s="1">
        <v>46209.903101851851</v>
      </c>
      <c r="M3067" s="1">
        <v>46209.903171296297</v>
      </c>
      <c r="N3067">
        <v>571</v>
      </c>
      <c r="O3067" t="s">
        <v>1849</v>
      </c>
      <c r="P3067">
        <v>85</v>
      </c>
      <c r="Q3067">
        <v>8.5</v>
      </c>
      <c r="R3067" t="s">
        <v>1851</v>
      </c>
      <c r="S3067" t="s">
        <v>1851</v>
      </c>
      <c r="T3067" t="s">
        <v>1851</v>
      </c>
      <c r="U3067" t="s">
        <v>7302</v>
      </c>
      <c r="V3067" t="s">
        <v>1851</v>
      </c>
      <c r="W3067" t="s">
        <v>1851</v>
      </c>
      <c r="X3067" s="1">
        <v>46209.903171296297</v>
      </c>
    </row>
    <row r="3068" spans="1:24">
      <c r="A3068">
        <v>2891</v>
      </c>
      <c r="B3068" t="s">
        <v>1861</v>
      </c>
      <c r="C3068" t="s">
        <v>1862</v>
      </c>
      <c r="D3068">
        <v>2607000</v>
      </c>
      <c r="E3068" t="s">
        <v>1885</v>
      </c>
      <c r="F3068">
        <v>1</v>
      </c>
      <c r="G3068" t="s">
        <v>650</v>
      </c>
      <c r="H3068" t="s">
        <v>3606</v>
      </c>
      <c r="I3068" t="s">
        <v>1887</v>
      </c>
      <c r="J3068">
        <v>1</v>
      </c>
      <c r="K3068" t="s">
        <v>1888</v>
      </c>
      <c r="L3068" s="1">
        <v>46209.903067129628</v>
      </c>
      <c r="M3068" s="1">
        <v>46209.90353009259</v>
      </c>
      <c r="N3068">
        <v>4060</v>
      </c>
      <c r="O3068" t="s">
        <v>1849</v>
      </c>
      <c r="P3068">
        <v>60</v>
      </c>
      <c r="Q3068">
        <v>6</v>
      </c>
      <c r="R3068" t="s">
        <v>7303</v>
      </c>
      <c r="S3068" t="s">
        <v>1851</v>
      </c>
      <c r="T3068" t="s">
        <v>1851</v>
      </c>
      <c r="U3068" t="s">
        <v>7304</v>
      </c>
      <c r="V3068" t="s">
        <v>1851</v>
      </c>
      <c r="W3068" t="s">
        <v>1851</v>
      </c>
      <c r="X3068" s="1">
        <v>46209.90353009259</v>
      </c>
    </row>
    <row r="3069" spans="1:24">
      <c r="A3069">
        <v>2892</v>
      </c>
      <c r="B3069" t="s">
        <v>1861</v>
      </c>
      <c r="C3069" t="s">
        <v>1862</v>
      </c>
      <c r="D3069">
        <v>2607000</v>
      </c>
      <c r="E3069" t="s">
        <v>1894</v>
      </c>
      <c r="F3069">
        <v>1</v>
      </c>
      <c r="G3069" t="s">
        <v>650</v>
      </c>
      <c r="H3069" t="s">
        <v>650</v>
      </c>
      <c r="I3069" t="s">
        <v>3615</v>
      </c>
      <c r="J3069">
        <v>0</v>
      </c>
      <c r="K3069" t="s">
        <v>3616</v>
      </c>
      <c r="L3069" s="1">
        <v>46209.903668981482</v>
      </c>
      <c r="M3069" s="1">
        <v>46209.903912037036</v>
      </c>
      <c r="N3069">
        <v>2039</v>
      </c>
      <c r="O3069" t="s">
        <v>1849</v>
      </c>
      <c r="P3069">
        <v>64</v>
      </c>
      <c r="Q3069">
        <v>6.4</v>
      </c>
      <c r="R3069" t="s">
        <v>1851</v>
      </c>
      <c r="S3069" t="s">
        <v>1851</v>
      </c>
      <c r="T3069" t="s">
        <v>1851</v>
      </c>
      <c r="U3069" t="s">
        <v>7305</v>
      </c>
      <c r="V3069" t="s">
        <v>1851</v>
      </c>
      <c r="W3069" t="s">
        <v>1851</v>
      </c>
      <c r="X3069" s="1">
        <v>46209.903912037036</v>
      </c>
    </row>
    <row r="3070" spans="1:24">
      <c r="A3070">
        <v>2893</v>
      </c>
      <c r="B3070" t="s">
        <v>1861</v>
      </c>
      <c r="C3070" t="s">
        <v>1862</v>
      </c>
      <c r="D3070">
        <v>2607307</v>
      </c>
      <c r="E3070" t="s">
        <v>1885</v>
      </c>
      <c r="F3070">
        <v>1</v>
      </c>
      <c r="G3070" t="s">
        <v>720</v>
      </c>
      <c r="H3070" t="s">
        <v>3619</v>
      </c>
      <c r="I3070" t="s">
        <v>1887</v>
      </c>
      <c r="J3070">
        <v>1</v>
      </c>
      <c r="K3070" t="s">
        <v>1888</v>
      </c>
      <c r="L3070" s="1">
        <v>46209.903946759259</v>
      </c>
      <c r="M3070" s="1">
        <v>46209.90421296296</v>
      </c>
      <c r="N3070">
        <v>2279</v>
      </c>
      <c r="O3070" t="s">
        <v>1849</v>
      </c>
      <c r="P3070">
        <v>83</v>
      </c>
      <c r="Q3070">
        <v>8.3000000000000007</v>
      </c>
      <c r="R3070" t="s">
        <v>7306</v>
      </c>
      <c r="S3070" t="s">
        <v>1851</v>
      </c>
      <c r="T3070" t="s">
        <v>1851</v>
      </c>
      <c r="U3070" t="s">
        <v>7307</v>
      </c>
      <c r="V3070" t="s">
        <v>1851</v>
      </c>
      <c r="W3070" t="s">
        <v>1851</v>
      </c>
      <c r="X3070" s="1">
        <v>46209.90421296296</v>
      </c>
    </row>
    <row r="3071" spans="1:24">
      <c r="A3071">
        <v>2894</v>
      </c>
      <c r="B3071" t="s">
        <v>1861</v>
      </c>
      <c r="C3071" t="s">
        <v>1862</v>
      </c>
      <c r="D3071">
        <v>2607307</v>
      </c>
      <c r="E3071" t="s">
        <v>1894</v>
      </c>
      <c r="F3071">
        <v>1</v>
      </c>
      <c r="G3071" t="s">
        <v>720</v>
      </c>
      <c r="H3071" t="s">
        <v>3624</v>
      </c>
      <c r="I3071" t="s">
        <v>3625</v>
      </c>
      <c r="J3071">
        <v>1</v>
      </c>
      <c r="K3071" t="s">
        <v>3626</v>
      </c>
      <c r="L3071" s="1">
        <v>46209.904340277775</v>
      </c>
      <c r="M3071" s="1">
        <v>46209.904479166667</v>
      </c>
      <c r="N3071">
        <v>1212</v>
      </c>
      <c r="O3071" t="s">
        <v>1849</v>
      </c>
      <c r="P3071">
        <v>80</v>
      </c>
      <c r="Q3071">
        <v>8</v>
      </c>
      <c r="R3071" t="s">
        <v>1851</v>
      </c>
      <c r="S3071" t="s">
        <v>1851</v>
      </c>
      <c r="T3071" t="s">
        <v>1851</v>
      </c>
      <c r="U3071" t="s">
        <v>7308</v>
      </c>
      <c r="V3071" t="s">
        <v>1851</v>
      </c>
      <c r="W3071" t="s">
        <v>1851</v>
      </c>
      <c r="X3071" s="1">
        <v>46209.904479166667</v>
      </c>
    </row>
    <row r="3072" spans="1:24">
      <c r="A3072">
        <v>2895</v>
      </c>
      <c r="B3072" t="s">
        <v>1861</v>
      </c>
      <c r="C3072" t="s">
        <v>1862</v>
      </c>
      <c r="D3072">
        <v>4308078</v>
      </c>
      <c r="E3072" t="s">
        <v>1885</v>
      </c>
      <c r="F3072">
        <v>1</v>
      </c>
      <c r="G3072" t="s">
        <v>1635</v>
      </c>
      <c r="H3072" t="s">
        <v>3482</v>
      </c>
      <c r="I3072" t="s">
        <v>1887</v>
      </c>
      <c r="J3072">
        <v>1</v>
      </c>
      <c r="K3072" t="s">
        <v>1888</v>
      </c>
      <c r="L3072" s="1">
        <v>46209.902800925927</v>
      </c>
      <c r="M3072" s="1">
        <v>46209.904965277776</v>
      </c>
      <c r="N3072">
        <v>18697</v>
      </c>
      <c r="O3072" t="s">
        <v>1854</v>
      </c>
      <c r="R3072" t="s">
        <v>7309</v>
      </c>
      <c r="S3072" t="s">
        <v>1851</v>
      </c>
      <c r="T3072" t="s">
        <v>1851</v>
      </c>
      <c r="U3072" t="s">
        <v>7310</v>
      </c>
      <c r="V3072" t="s">
        <v>1854</v>
      </c>
      <c r="W3072" t="s">
        <v>1851</v>
      </c>
      <c r="X3072" s="1">
        <v>46209.904965277776</v>
      </c>
    </row>
    <row r="3073" spans="1:24">
      <c r="A3073">
        <v>2896</v>
      </c>
      <c r="B3073" t="s">
        <v>1861</v>
      </c>
      <c r="C3073" t="s">
        <v>1862</v>
      </c>
      <c r="D3073">
        <v>2609006</v>
      </c>
      <c r="E3073" t="s">
        <v>1885</v>
      </c>
      <c r="F3073">
        <v>1</v>
      </c>
      <c r="G3073" t="s">
        <v>265</v>
      </c>
      <c r="H3073" t="s">
        <v>3634</v>
      </c>
      <c r="I3073" t="s">
        <v>1887</v>
      </c>
      <c r="J3073">
        <v>1</v>
      </c>
      <c r="K3073" t="s">
        <v>1888</v>
      </c>
      <c r="L3073" s="1">
        <v>46209.904513888891</v>
      </c>
      <c r="M3073" s="1">
        <v>46209.905011574076</v>
      </c>
      <c r="N3073">
        <v>4253</v>
      </c>
      <c r="O3073" t="s">
        <v>1849</v>
      </c>
      <c r="P3073">
        <v>83</v>
      </c>
      <c r="Q3073">
        <v>8.3000000000000007</v>
      </c>
      <c r="R3073" t="s">
        <v>7311</v>
      </c>
      <c r="S3073" t="s">
        <v>1851</v>
      </c>
      <c r="T3073" t="s">
        <v>1851</v>
      </c>
      <c r="U3073" t="s">
        <v>7312</v>
      </c>
      <c r="V3073" t="s">
        <v>1851</v>
      </c>
      <c r="W3073" t="s">
        <v>1851</v>
      </c>
      <c r="X3073" s="1">
        <v>46209.905011574076</v>
      </c>
    </row>
    <row r="3074" spans="1:24">
      <c r="A3074">
        <v>2897</v>
      </c>
      <c r="B3074" t="s">
        <v>1861</v>
      </c>
      <c r="C3074" t="s">
        <v>1862</v>
      </c>
      <c r="D3074">
        <v>4308078</v>
      </c>
      <c r="E3074" t="s">
        <v>1885</v>
      </c>
      <c r="F3074">
        <v>2</v>
      </c>
      <c r="G3074" t="s">
        <v>1635</v>
      </c>
      <c r="H3074" t="s">
        <v>3482</v>
      </c>
      <c r="I3074" t="s">
        <v>1887</v>
      </c>
      <c r="J3074">
        <v>1</v>
      </c>
      <c r="K3074" t="s">
        <v>1888</v>
      </c>
      <c r="L3074" s="1">
        <v>46209.905138888891</v>
      </c>
      <c r="M3074" s="1">
        <v>46209.905219907407</v>
      </c>
      <c r="N3074">
        <v>744</v>
      </c>
      <c r="O3074" t="s">
        <v>1849</v>
      </c>
      <c r="P3074">
        <v>92</v>
      </c>
      <c r="Q3074">
        <v>9.1999999999999993</v>
      </c>
      <c r="R3074" t="s">
        <v>7313</v>
      </c>
      <c r="S3074" t="s">
        <v>1851</v>
      </c>
      <c r="T3074" t="s">
        <v>1851</v>
      </c>
      <c r="U3074" t="s">
        <v>7310</v>
      </c>
      <c r="V3074" t="s">
        <v>1851</v>
      </c>
      <c r="W3074" t="s">
        <v>1851</v>
      </c>
      <c r="X3074" s="1">
        <v>46209.905219907407</v>
      </c>
    </row>
    <row r="3075" spans="1:24">
      <c r="A3075">
        <v>2898</v>
      </c>
      <c r="B3075" t="s">
        <v>1861</v>
      </c>
      <c r="C3075" t="s">
        <v>1862</v>
      </c>
      <c r="D3075">
        <v>2609006</v>
      </c>
      <c r="E3075" t="s">
        <v>1894</v>
      </c>
      <c r="F3075">
        <v>1</v>
      </c>
      <c r="G3075" t="s">
        <v>265</v>
      </c>
      <c r="H3075" t="s">
        <v>265</v>
      </c>
      <c r="I3075" t="s">
        <v>3637</v>
      </c>
      <c r="J3075">
        <v>0</v>
      </c>
      <c r="K3075" t="s">
        <v>3638</v>
      </c>
      <c r="L3075" s="1">
        <v>46209.905162037037</v>
      </c>
      <c r="M3075" s="1">
        <v>46209.905300925922</v>
      </c>
      <c r="N3075">
        <v>1213</v>
      </c>
      <c r="O3075" t="s">
        <v>1849</v>
      </c>
      <c r="P3075">
        <v>81</v>
      </c>
      <c r="Q3075">
        <v>8.1</v>
      </c>
      <c r="R3075" t="s">
        <v>1851</v>
      </c>
      <c r="S3075" t="s">
        <v>1851</v>
      </c>
      <c r="T3075" t="s">
        <v>1851</v>
      </c>
      <c r="U3075" t="s">
        <v>7314</v>
      </c>
      <c r="V3075" t="s">
        <v>1851</v>
      </c>
      <c r="W3075" t="s">
        <v>1851</v>
      </c>
      <c r="X3075" s="1">
        <v>46209.905300925922</v>
      </c>
    </row>
    <row r="3076" spans="1:24">
      <c r="A3076">
        <v>2899</v>
      </c>
      <c r="B3076" t="s">
        <v>1861</v>
      </c>
      <c r="C3076" t="s">
        <v>1862</v>
      </c>
      <c r="D3076">
        <v>3154101</v>
      </c>
      <c r="E3076" t="s">
        <v>1885</v>
      </c>
      <c r="F3076">
        <v>1</v>
      </c>
      <c r="G3076" t="s">
        <v>1169</v>
      </c>
      <c r="H3076" t="s">
        <v>3235</v>
      </c>
      <c r="I3076" t="s">
        <v>1887</v>
      </c>
      <c r="J3076">
        <v>1</v>
      </c>
      <c r="K3076" t="s">
        <v>1888</v>
      </c>
      <c r="L3076" s="1">
        <v>46209.903217592589</v>
      </c>
      <c r="M3076" s="1">
        <v>46209.905381944445</v>
      </c>
      <c r="N3076">
        <v>18699</v>
      </c>
      <c r="O3076" t="s">
        <v>1854</v>
      </c>
      <c r="R3076" t="s">
        <v>7315</v>
      </c>
      <c r="S3076" t="s">
        <v>1851</v>
      </c>
      <c r="T3076" t="s">
        <v>1851</v>
      </c>
      <c r="U3076" t="s">
        <v>7316</v>
      </c>
      <c r="V3076" t="s">
        <v>1854</v>
      </c>
      <c r="W3076" t="s">
        <v>1851</v>
      </c>
      <c r="X3076" s="1">
        <v>46209.905381944445</v>
      </c>
    </row>
    <row r="3077" spans="1:24">
      <c r="A3077">
        <v>2900</v>
      </c>
      <c r="B3077" t="s">
        <v>1861</v>
      </c>
      <c r="C3077" t="s">
        <v>1862</v>
      </c>
      <c r="D3077">
        <v>4308078</v>
      </c>
      <c r="E3077" t="s">
        <v>1894</v>
      </c>
      <c r="F3077">
        <v>1</v>
      </c>
      <c r="G3077" t="s">
        <v>1635</v>
      </c>
      <c r="H3077" t="s">
        <v>1635</v>
      </c>
      <c r="I3077" t="s">
        <v>3489</v>
      </c>
      <c r="J3077">
        <v>0</v>
      </c>
      <c r="K3077" t="s">
        <v>3490</v>
      </c>
      <c r="L3077" s="1">
        <v>46209.905370370368</v>
      </c>
      <c r="M3077" s="1">
        <v>46209.905439814815</v>
      </c>
      <c r="N3077">
        <v>584</v>
      </c>
      <c r="O3077" t="s">
        <v>1849</v>
      </c>
      <c r="P3077">
        <v>67</v>
      </c>
      <c r="Q3077">
        <v>6.7</v>
      </c>
      <c r="R3077" t="s">
        <v>1851</v>
      </c>
      <c r="S3077" t="s">
        <v>1851</v>
      </c>
      <c r="T3077" t="s">
        <v>1851</v>
      </c>
      <c r="U3077" t="s">
        <v>7317</v>
      </c>
      <c r="V3077" t="s">
        <v>1851</v>
      </c>
      <c r="W3077" t="s">
        <v>1851</v>
      </c>
      <c r="X3077" s="1">
        <v>46209.905439814815</v>
      </c>
    </row>
    <row r="3078" spans="1:24">
      <c r="A3078">
        <v>2901</v>
      </c>
      <c r="B3078" t="s">
        <v>1861</v>
      </c>
      <c r="C3078" t="s">
        <v>1862</v>
      </c>
      <c r="D3078">
        <v>2611705</v>
      </c>
      <c r="E3078" t="s">
        <v>1885</v>
      </c>
      <c r="F3078">
        <v>1</v>
      </c>
      <c r="G3078" t="s">
        <v>690</v>
      </c>
      <c r="H3078" t="s">
        <v>3640</v>
      </c>
      <c r="I3078" t="s">
        <v>1887</v>
      </c>
      <c r="J3078">
        <v>1</v>
      </c>
      <c r="K3078" t="s">
        <v>1888</v>
      </c>
      <c r="L3078" s="1">
        <v>46209.905347222222</v>
      </c>
      <c r="M3078" s="1">
        <v>46209.905613425923</v>
      </c>
      <c r="N3078">
        <v>2360</v>
      </c>
      <c r="O3078" t="s">
        <v>1849</v>
      </c>
      <c r="P3078">
        <v>65</v>
      </c>
      <c r="Q3078">
        <v>6.5</v>
      </c>
      <c r="R3078" t="s">
        <v>7318</v>
      </c>
      <c r="S3078" t="s">
        <v>1851</v>
      </c>
      <c r="T3078" t="s">
        <v>1851</v>
      </c>
      <c r="U3078" t="s">
        <v>7319</v>
      </c>
      <c r="V3078" t="s">
        <v>1851</v>
      </c>
      <c r="W3078" t="s">
        <v>1851</v>
      </c>
      <c r="X3078" s="1">
        <v>46209.905613425923</v>
      </c>
    </row>
    <row r="3079" spans="1:24">
      <c r="A3079">
        <v>2902</v>
      </c>
      <c r="B3079" t="s">
        <v>1861</v>
      </c>
      <c r="C3079" t="s">
        <v>1862</v>
      </c>
      <c r="D3079">
        <v>3154101</v>
      </c>
      <c r="E3079" t="s">
        <v>1885</v>
      </c>
      <c r="F3079">
        <v>2</v>
      </c>
      <c r="G3079" t="s">
        <v>1169</v>
      </c>
      <c r="H3079" t="s">
        <v>3235</v>
      </c>
      <c r="I3079" t="s">
        <v>1887</v>
      </c>
      <c r="J3079">
        <v>1</v>
      </c>
      <c r="K3079" t="s">
        <v>1888</v>
      </c>
      <c r="L3079" s="1">
        <v>46209.905613425923</v>
      </c>
      <c r="M3079" s="1">
        <v>46209.905717592592</v>
      </c>
      <c r="N3079">
        <v>900</v>
      </c>
      <c r="O3079" t="s">
        <v>1849</v>
      </c>
      <c r="P3079">
        <v>60</v>
      </c>
      <c r="Q3079">
        <v>6</v>
      </c>
      <c r="R3079" t="s">
        <v>7320</v>
      </c>
      <c r="S3079" t="s">
        <v>1851</v>
      </c>
      <c r="T3079" t="s">
        <v>1851</v>
      </c>
      <c r="U3079" t="s">
        <v>7316</v>
      </c>
      <c r="V3079" t="s">
        <v>1851</v>
      </c>
      <c r="W3079" t="s">
        <v>1851</v>
      </c>
      <c r="X3079" s="1">
        <v>46209.905717592592</v>
      </c>
    </row>
    <row r="3080" spans="1:24">
      <c r="A3080">
        <v>2903</v>
      </c>
      <c r="B3080" t="s">
        <v>1861</v>
      </c>
      <c r="C3080" t="s">
        <v>1862</v>
      </c>
      <c r="D3080">
        <v>2611705</v>
      </c>
      <c r="E3080" t="s">
        <v>1894</v>
      </c>
      <c r="F3080">
        <v>1</v>
      </c>
      <c r="G3080" t="s">
        <v>690</v>
      </c>
      <c r="H3080" t="s">
        <v>690</v>
      </c>
      <c r="I3080" t="s">
        <v>3643</v>
      </c>
      <c r="J3080">
        <v>0</v>
      </c>
      <c r="K3080" t="s">
        <v>3644</v>
      </c>
      <c r="L3080" s="1">
        <v>46209.905740740738</v>
      </c>
      <c r="M3080" s="1">
        <v>46209.905856481484</v>
      </c>
      <c r="N3080">
        <v>1008</v>
      </c>
      <c r="O3080" t="s">
        <v>1849</v>
      </c>
      <c r="P3080">
        <v>68</v>
      </c>
      <c r="Q3080">
        <v>6.8</v>
      </c>
      <c r="R3080" t="s">
        <v>1851</v>
      </c>
      <c r="S3080" t="s">
        <v>1851</v>
      </c>
      <c r="T3080" t="s">
        <v>1851</v>
      </c>
      <c r="U3080" t="s">
        <v>7321</v>
      </c>
      <c r="V3080" t="s">
        <v>1851</v>
      </c>
      <c r="W3080" t="s">
        <v>1851</v>
      </c>
      <c r="X3080" s="1">
        <v>46209.905856481484</v>
      </c>
    </row>
    <row r="3081" spans="1:24">
      <c r="A3081">
        <v>2904</v>
      </c>
      <c r="B3081" t="s">
        <v>1861</v>
      </c>
      <c r="C3081" t="s">
        <v>1862</v>
      </c>
      <c r="D3081">
        <v>3154101</v>
      </c>
      <c r="E3081" t="s">
        <v>1894</v>
      </c>
      <c r="F3081">
        <v>1</v>
      </c>
      <c r="G3081" t="s">
        <v>1169</v>
      </c>
      <c r="H3081" t="s">
        <v>1169</v>
      </c>
      <c r="I3081" t="s">
        <v>3241</v>
      </c>
      <c r="J3081">
        <v>0</v>
      </c>
      <c r="K3081" t="s">
        <v>3242</v>
      </c>
      <c r="L3081" s="1">
        <v>46209.905868055554</v>
      </c>
      <c r="M3081" s="1">
        <v>46209.9059837963</v>
      </c>
      <c r="N3081">
        <v>987</v>
      </c>
      <c r="O3081" t="s">
        <v>1849</v>
      </c>
      <c r="P3081">
        <v>64</v>
      </c>
      <c r="Q3081">
        <v>6.4</v>
      </c>
      <c r="R3081" t="s">
        <v>1851</v>
      </c>
      <c r="S3081" t="s">
        <v>1851</v>
      </c>
      <c r="T3081" t="s">
        <v>1851</v>
      </c>
      <c r="U3081" t="s">
        <v>7322</v>
      </c>
      <c r="V3081" t="s">
        <v>1851</v>
      </c>
      <c r="W3081" t="s">
        <v>1851</v>
      </c>
      <c r="X3081" s="1">
        <v>46209.9059837963</v>
      </c>
    </row>
    <row r="3082" spans="1:24">
      <c r="A3082">
        <v>2905</v>
      </c>
      <c r="B3082" t="s">
        <v>1861</v>
      </c>
      <c r="C3082" t="s">
        <v>1862</v>
      </c>
      <c r="D3082">
        <v>2613701</v>
      </c>
      <c r="E3082" t="s">
        <v>1885</v>
      </c>
      <c r="F3082">
        <v>1</v>
      </c>
      <c r="G3082" t="s">
        <v>601</v>
      </c>
      <c r="H3082" t="s">
        <v>3684</v>
      </c>
      <c r="I3082" t="s">
        <v>1887</v>
      </c>
      <c r="J3082">
        <v>1</v>
      </c>
      <c r="K3082" t="s">
        <v>1888</v>
      </c>
      <c r="L3082" s="1">
        <v>46209.905902777777</v>
      </c>
      <c r="M3082" s="1">
        <v>46209.906377314815</v>
      </c>
      <c r="N3082">
        <v>4090</v>
      </c>
      <c r="O3082" t="s">
        <v>1849</v>
      </c>
      <c r="P3082">
        <v>55</v>
      </c>
      <c r="Q3082">
        <v>5.5</v>
      </c>
      <c r="R3082" t="s">
        <v>7323</v>
      </c>
      <c r="S3082" t="s">
        <v>1851</v>
      </c>
      <c r="T3082" t="s">
        <v>1851</v>
      </c>
      <c r="U3082" t="s">
        <v>7324</v>
      </c>
      <c r="V3082" t="s">
        <v>1851</v>
      </c>
      <c r="W3082" t="s">
        <v>1851</v>
      </c>
      <c r="X3082" s="1">
        <v>46209.906377314815</v>
      </c>
    </row>
    <row r="3083" spans="1:24">
      <c r="A3083">
        <v>2906</v>
      </c>
      <c r="B3083" t="s">
        <v>1861</v>
      </c>
      <c r="C3083" t="s">
        <v>1862</v>
      </c>
      <c r="D3083">
        <v>3154408</v>
      </c>
      <c r="E3083" t="s">
        <v>1885</v>
      </c>
      <c r="F3083">
        <v>1</v>
      </c>
      <c r="G3083" t="s">
        <v>974</v>
      </c>
      <c r="H3083" t="s">
        <v>3247</v>
      </c>
      <c r="I3083" t="s">
        <v>1887</v>
      </c>
      <c r="J3083">
        <v>1</v>
      </c>
      <c r="K3083" t="s">
        <v>1888</v>
      </c>
      <c r="L3083" s="1">
        <v>46209.906018518515</v>
      </c>
      <c r="M3083" s="1">
        <v>46209.906493055554</v>
      </c>
      <c r="N3083">
        <v>4086</v>
      </c>
      <c r="O3083" t="s">
        <v>1849</v>
      </c>
      <c r="P3083">
        <v>68</v>
      </c>
      <c r="Q3083">
        <v>6.8</v>
      </c>
      <c r="R3083" t="s">
        <v>7325</v>
      </c>
      <c r="S3083" t="s">
        <v>1851</v>
      </c>
      <c r="T3083" t="s">
        <v>1851</v>
      </c>
      <c r="U3083" t="s">
        <v>7326</v>
      </c>
      <c r="V3083" t="s">
        <v>1851</v>
      </c>
      <c r="W3083" t="s">
        <v>1851</v>
      </c>
      <c r="X3083" s="1">
        <v>46209.906493055554</v>
      </c>
    </row>
    <row r="3084" spans="1:24">
      <c r="A3084">
        <v>2907</v>
      </c>
      <c r="B3084" t="s">
        <v>1861</v>
      </c>
      <c r="C3084" t="s">
        <v>1862</v>
      </c>
      <c r="D3084">
        <v>2613701</v>
      </c>
      <c r="E3084" t="s">
        <v>1894</v>
      </c>
      <c r="F3084">
        <v>1</v>
      </c>
      <c r="G3084" t="s">
        <v>601</v>
      </c>
      <c r="H3084" t="s">
        <v>601</v>
      </c>
      <c r="I3084" t="s">
        <v>3703</v>
      </c>
      <c r="J3084">
        <v>0</v>
      </c>
      <c r="K3084" t="s">
        <v>3704</v>
      </c>
      <c r="L3084" s="1">
        <v>46209.906504629631</v>
      </c>
      <c r="M3084" s="1">
        <v>46209.906689814816</v>
      </c>
      <c r="N3084">
        <v>1585</v>
      </c>
      <c r="O3084" t="s">
        <v>1849</v>
      </c>
      <c r="P3084">
        <v>57</v>
      </c>
      <c r="Q3084">
        <v>5.7</v>
      </c>
      <c r="R3084" t="s">
        <v>1851</v>
      </c>
      <c r="S3084" t="s">
        <v>1851</v>
      </c>
      <c r="T3084" t="s">
        <v>1851</v>
      </c>
      <c r="U3084" t="s">
        <v>7327</v>
      </c>
      <c r="V3084" t="s">
        <v>1851</v>
      </c>
      <c r="W3084" t="s">
        <v>1851</v>
      </c>
      <c r="X3084" s="1">
        <v>46209.906689814816</v>
      </c>
    </row>
    <row r="3085" spans="1:24">
      <c r="A3085">
        <v>2908</v>
      </c>
      <c r="B3085" t="s">
        <v>1861</v>
      </c>
      <c r="C3085" t="s">
        <v>1862</v>
      </c>
      <c r="D3085">
        <v>3154408</v>
      </c>
      <c r="E3085" t="s">
        <v>1894</v>
      </c>
      <c r="F3085">
        <v>1</v>
      </c>
      <c r="G3085" t="s">
        <v>974</v>
      </c>
      <c r="H3085" t="s">
        <v>974</v>
      </c>
      <c r="I3085" t="s">
        <v>3256</v>
      </c>
      <c r="J3085">
        <v>0</v>
      </c>
      <c r="K3085" t="s">
        <v>3257</v>
      </c>
      <c r="L3085" s="1">
        <v>46209.906631944446</v>
      </c>
      <c r="M3085" s="1">
        <v>46209.906828703701</v>
      </c>
      <c r="N3085">
        <v>1662</v>
      </c>
      <c r="O3085" t="s">
        <v>1849</v>
      </c>
      <c r="P3085">
        <v>66</v>
      </c>
      <c r="Q3085">
        <v>6.6</v>
      </c>
      <c r="R3085" t="s">
        <v>1851</v>
      </c>
      <c r="S3085" t="s">
        <v>1851</v>
      </c>
      <c r="T3085" t="s">
        <v>1851</v>
      </c>
      <c r="U3085" t="s">
        <v>7328</v>
      </c>
      <c r="V3085" t="s">
        <v>1851</v>
      </c>
      <c r="W3085" t="s">
        <v>1851</v>
      </c>
      <c r="X3085" s="1">
        <v>46209.906828703701</v>
      </c>
    </row>
    <row r="3086" spans="1:24">
      <c r="A3086">
        <v>2909</v>
      </c>
      <c r="B3086" t="s">
        <v>1861</v>
      </c>
      <c r="C3086" t="s">
        <v>1862</v>
      </c>
      <c r="D3086">
        <v>2614006</v>
      </c>
      <c r="E3086" t="s">
        <v>1885</v>
      </c>
      <c r="F3086">
        <v>1</v>
      </c>
      <c r="G3086" t="s">
        <v>233</v>
      </c>
      <c r="H3086" t="s">
        <v>3721</v>
      </c>
      <c r="I3086" t="s">
        <v>1887</v>
      </c>
      <c r="J3086">
        <v>1</v>
      </c>
      <c r="K3086" t="s">
        <v>1888</v>
      </c>
      <c r="L3086" s="1">
        <v>46209.906736111108</v>
      </c>
      <c r="M3086" s="1">
        <v>46209.907048611109</v>
      </c>
      <c r="N3086">
        <v>2754</v>
      </c>
      <c r="O3086" t="s">
        <v>1849</v>
      </c>
      <c r="P3086">
        <v>63</v>
      </c>
      <c r="Q3086">
        <v>6.3</v>
      </c>
      <c r="R3086" t="s">
        <v>7329</v>
      </c>
      <c r="S3086" t="s">
        <v>1851</v>
      </c>
      <c r="T3086" t="s">
        <v>1851</v>
      </c>
      <c r="U3086" t="s">
        <v>7330</v>
      </c>
      <c r="V3086" t="s">
        <v>1851</v>
      </c>
      <c r="W3086" t="s">
        <v>1851</v>
      </c>
      <c r="X3086" s="1">
        <v>46209.907048611109</v>
      </c>
    </row>
    <row r="3087" spans="1:24">
      <c r="A3087">
        <v>2910</v>
      </c>
      <c r="B3087" t="s">
        <v>1861</v>
      </c>
      <c r="C3087" t="s">
        <v>1862</v>
      </c>
      <c r="D3087">
        <v>3155405</v>
      </c>
      <c r="E3087" t="s">
        <v>1885</v>
      </c>
      <c r="F3087">
        <v>1</v>
      </c>
      <c r="G3087" t="s">
        <v>1029</v>
      </c>
      <c r="H3087" t="s">
        <v>3262</v>
      </c>
      <c r="I3087" t="s">
        <v>1887</v>
      </c>
      <c r="J3087">
        <v>1</v>
      </c>
      <c r="K3087" t="s">
        <v>1888</v>
      </c>
      <c r="L3087" s="1">
        <v>46209.906863425924</v>
      </c>
      <c r="M3087" s="1">
        <v>46209.907141203701</v>
      </c>
      <c r="N3087">
        <v>2356</v>
      </c>
      <c r="O3087" t="s">
        <v>1849</v>
      </c>
      <c r="P3087">
        <v>60</v>
      </c>
      <c r="Q3087">
        <v>6</v>
      </c>
      <c r="R3087" t="s">
        <v>7331</v>
      </c>
      <c r="S3087" t="s">
        <v>1851</v>
      </c>
      <c r="T3087" t="s">
        <v>1851</v>
      </c>
      <c r="U3087" t="s">
        <v>7332</v>
      </c>
      <c r="V3087" t="s">
        <v>1851</v>
      </c>
      <c r="W3087" t="s">
        <v>1851</v>
      </c>
      <c r="X3087" s="1">
        <v>46209.907141203701</v>
      </c>
    </row>
    <row r="3088" spans="1:24">
      <c r="A3088">
        <v>2911</v>
      </c>
      <c r="B3088" t="s">
        <v>1861</v>
      </c>
      <c r="C3088" t="s">
        <v>1862</v>
      </c>
      <c r="D3088">
        <v>2614006</v>
      </c>
      <c r="E3088" t="s">
        <v>1894</v>
      </c>
      <c r="F3088">
        <v>1</v>
      </c>
      <c r="G3088" t="s">
        <v>233</v>
      </c>
      <c r="H3088" t="s">
        <v>233</v>
      </c>
      <c r="I3088" t="s">
        <v>3727</v>
      </c>
      <c r="J3088">
        <v>0</v>
      </c>
      <c r="K3088" t="s">
        <v>3728</v>
      </c>
      <c r="L3088" s="1">
        <v>46209.907175925924</v>
      </c>
      <c r="M3088" s="1">
        <v>46209.90730324074</v>
      </c>
      <c r="N3088">
        <v>1020</v>
      </c>
      <c r="O3088" t="s">
        <v>1849</v>
      </c>
      <c r="P3088">
        <v>65</v>
      </c>
      <c r="Q3088">
        <v>6.5</v>
      </c>
      <c r="R3088" t="s">
        <v>1851</v>
      </c>
      <c r="S3088" t="s">
        <v>1851</v>
      </c>
      <c r="T3088" t="s">
        <v>1851</v>
      </c>
      <c r="U3088" t="s">
        <v>7333</v>
      </c>
      <c r="V3088" t="s">
        <v>1851</v>
      </c>
      <c r="W3088" t="s">
        <v>1851</v>
      </c>
      <c r="X3088" s="1">
        <v>46209.90730324074</v>
      </c>
    </row>
    <row r="3089" spans="1:24">
      <c r="A3089">
        <v>2912</v>
      </c>
      <c r="B3089" t="s">
        <v>1861</v>
      </c>
      <c r="C3089" t="s">
        <v>1862</v>
      </c>
      <c r="D3089">
        <v>3155405</v>
      </c>
      <c r="E3089" t="s">
        <v>1894</v>
      </c>
      <c r="F3089">
        <v>1</v>
      </c>
      <c r="G3089" t="s">
        <v>1029</v>
      </c>
      <c r="H3089" t="s">
        <v>3265</v>
      </c>
      <c r="I3089" t="s">
        <v>3266</v>
      </c>
      <c r="J3089">
        <v>1</v>
      </c>
      <c r="K3089" t="s">
        <v>3267</v>
      </c>
      <c r="L3089" s="1">
        <v>46209.90729166667</v>
      </c>
      <c r="M3089" s="1">
        <v>46209.907395833332</v>
      </c>
      <c r="N3089">
        <v>855</v>
      </c>
      <c r="O3089" t="s">
        <v>1849</v>
      </c>
      <c r="P3089">
        <v>67</v>
      </c>
      <c r="Q3089">
        <v>6.7</v>
      </c>
      <c r="R3089" t="s">
        <v>1851</v>
      </c>
      <c r="S3089" t="s">
        <v>1851</v>
      </c>
      <c r="T3089" t="s">
        <v>1851</v>
      </c>
      <c r="U3089" t="s">
        <v>7334</v>
      </c>
      <c r="V3089" t="s">
        <v>1851</v>
      </c>
      <c r="W3089" t="s">
        <v>1851</v>
      </c>
      <c r="X3089" s="1">
        <v>46209.907395833332</v>
      </c>
    </row>
    <row r="3090" spans="1:24">
      <c r="A3090">
        <v>2913</v>
      </c>
      <c r="B3090" t="s">
        <v>1861</v>
      </c>
      <c r="C3090" t="s">
        <v>1862</v>
      </c>
      <c r="D3090">
        <v>4308904</v>
      </c>
      <c r="E3090" t="s">
        <v>1885</v>
      </c>
      <c r="F3090">
        <v>1</v>
      </c>
      <c r="G3090" t="s">
        <v>1658</v>
      </c>
      <c r="H3090" t="s">
        <v>3492</v>
      </c>
      <c r="I3090" t="s">
        <v>1887</v>
      </c>
      <c r="J3090">
        <v>1</v>
      </c>
      <c r="K3090" t="s">
        <v>1888</v>
      </c>
      <c r="L3090" s="1">
        <v>46209.905486111114</v>
      </c>
      <c r="M3090" s="1">
        <v>46209.907638888886</v>
      </c>
      <c r="N3090">
        <v>18591</v>
      </c>
      <c r="O3090" t="s">
        <v>1854</v>
      </c>
      <c r="R3090" t="s">
        <v>7335</v>
      </c>
      <c r="S3090" t="s">
        <v>1851</v>
      </c>
      <c r="T3090" t="s">
        <v>1851</v>
      </c>
      <c r="U3090" t="s">
        <v>7336</v>
      </c>
      <c r="V3090" t="s">
        <v>1854</v>
      </c>
      <c r="W3090" t="s">
        <v>1851</v>
      </c>
      <c r="X3090" s="1">
        <v>46209.907638888886</v>
      </c>
    </row>
    <row r="3091" spans="1:24">
      <c r="A3091">
        <v>2914</v>
      </c>
      <c r="B3091" t="s">
        <v>1861</v>
      </c>
      <c r="C3091" t="s">
        <v>1862</v>
      </c>
      <c r="D3091">
        <v>2614501</v>
      </c>
      <c r="E3091" t="s">
        <v>1885</v>
      </c>
      <c r="F3091">
        <v>1</v>
      </c>
      <c r="G3091" t="s">
        <v>740</v>
      </c>
      <c r="H3091" t="s">
        <v>3740</v>
      </c>
      <c r="I3091" t="s">
        <v>1887</v>
      </c>
      <c r="J3091">
        <v>1</v>
      </c>
      <c r="K3091" t="s">
        <v>1888</v>
      </c>
      <c r="L3091" s="1">
        <v>46209.907349537039</v>
      </c>
      <c r="M3091" s="1">
        <v>46209.907766203702</v>
      </c>
      <c r="N3091">
        <v>3643</v>
      </c>
      <c r="O3091" t="s">
        <v>1849</v>
      </c>
      <c r="P3091">
        <v>66</v>
      </c>
      <c r="Q3091">
        <v>6.6</v>
      </c>
      <c r="R3091" t="s">
        <v>7337</v>
      </c>
      <c r="S3091" t="s">
        <v>1851</v>
      </c>
      <c r="T3091" t="s">
        <v>1851</v>
      </c>
      <c r="U3091" t="s">
        <v>7338</v>
      </c>
      <c r="V3091" t="s">
        <v>1851</v>
      </c>
      <c r="W3091" t="s">
        <v>1851</v>
      </c>
      <c r="X3091" s="1">
        <v>46209.907766203702</v>
      </c>
    </row>
    <row r="3092" spans="1:24">
      <c r="A3092">
        <v>2915</v>
      </c>
      <c r="B3092" t="s">
        <v>1861</v>
      </c>
      <c r="C3092" t="s">
        <v>1862</v>
      </c>
      <c r="D3092">
        <v>2614501</v>
      </c>
      <c r="E3092" t="s">
        <v>1894</v>
      </c>
      <c r="F3092">
        <v>1</v>
      </c>
      <c r="G3092" t="s">
        <v>740</v>
      </c>
      <c r="H3092" t="s">
        <v>740</v>
      </c>
      <c r="I3092" t="s">
        <v>3743</v>
      </c>
      <c r="J3092">
        <v>0</v>
      </c>
      <c r="K3092" t="s">
        <v>3744</v>
      </c>
      <c r="L3092" s="1">
        <v>46209.907893518517</v>
      </c>
      <c r="M3092" s="1">
        <v>46209.908032407409</v>
      </c>
      <c r="N3092">
        <v>1174</v>
      </c>
      <c r="O3092" t="s">
        <v>1849</v>
      </c>
      <c r="P3092">
        <v>65</v>
      </c>
      <c r="Q3092">
        <v>6.5</v>
      </c>
      <c r="R3092" t="s">
        <v>1851</v>
      </c>
      <c r="S3092" t="s">
        <v>1851</v>
      </c>
      <c r="T3092" t="s">
        <v>1851</v>
      </c>
      <c r="U3092" t="s">
        <v>7339</v>
      </c>
      <c r="V3092" t="s">
        <v>1851</v>
      </c>
      <c r="W3092" t="s">
        <v>1851</v>
      </c>
      <c r="X3092" s="1">
        <v>46209.908032407409</v>
      </c>
    </row>
    <row r="3093" spans="1:24">
      <c r="A3093">
        <v>2916</v>
      </c>
      <c r="B3093" t="s">
        <v>1861</v>
      </c>
      <c r="C3093" t="s">
        <v>1862</v>
      </c>
      <c r="D3093">
        <v>4308904</v>
      </c>
      <c r="E3093" t="s">
        <v>1885</v>
      </c>
      <c r="F3093">
        <v>2</v>
      </c>
      <c r="G3093" t="s">
        <v>1658</v>
      </c>
      <c r="H3093" t="s">
        <v>3492</v>
      </c>
      <c r="I3093" t="s">
        <v>1887</v>
      </c>
      <c r="J3093">
        <v>1</v>
      </c>
      <c r="K3093" t="s">
        <v>1888</v>
      </c>
      <c r="L3093" s="1">
        <v>46209.907858796294</v>
      </c>
      <c r="M3093" s="1">
        <v>46209.908043981479</v>
      </c>
      <c r="N3093">
        <v>1632</v>
      </c>
      <c r="O3093" t="s">
        <v>1849</v>
      </c>
      <c r="P3093">
        <v>87</v>
      </c>
      <c r="Q3093">
        <v>8.6999999999999993</v>
      </c>
      <c r="R3093" t="s">
        <v>7340</v>
      </c>
      <c r="S3093" t="s">
        <v>1851</v>
      </c>
      <c r="T3093" t="s">
        <v>1851</v>
      </c>
      <c r="U3093" t="s">
        <v>7336</v>
      </c>
      <c r="V3093" t="s">
        <v>1851</v>
      </c>
      <c r="W3093" t="s">
        <v>1851</v>
      </c>
      <c r="X3093" s="1">
        <v>46209.908043981479</v>
      </c>
    </row>
    <row r="3094" spans="1:24">
      <c r="A3094">
        <v>2917</v>
      </c>
      <c r="B3094" t="s">
        <v>1861</v>
      </c>
      <c r="C3094" t="s">
        <v>1862</v>
      </c>
      <c r="D3094">
        <v>4308904</v>
      </c>
      <c r="E3094" t="s">
        <v>1894</v>
      </c>
      <c r="F3094">
        <v>1</v>
      </c>
      <c r="G3094" t="s">
        <v>1658</v>
      </c>
      <c r="H3094" t="s">
        <v>6151</v>
      </c>
      <c r="I3094" t="s">
        <v>6152</v>
      </c>
      <c r="J3094">
        <v>1</v>
      </c>
      <c r="K3094" t="s">
        <v>6153</v>
      </c>
      <c r="L3094" s="1">
        <v>46209.908194444448</v>
      </c>
      <c r="M3094" s="1">
        <v>46209.908333333333</v>
      </c>
      <c r="N3094">
        <v>1148</v>
      </c>
      <c r="O3094" t="s">
        <v>1849</v>
      </c>
      <c r="P3094">
        <v>83</v>
      </c>
      <c r="Q3094">
        <v>8.3000000000000007</v>
      </c>
      <c r="R3094" t="s">
        <v>1851</v>
      </c>
      <c r="S3094" t="s">
        <v>1851</v>
      </c>
      <c r="T3094" t="s">
        <v>1851</v>
      </c>
      <c r="U3094" t="s">
        <v>7341</v>
      </c>
      <c r="V3094" t="s">
        <v>1851</v>
      </c>
      <c r="W3094" t="s">
        <v>1851</v>
      </c>
      <c r="X3094" s="1">
        <v>46209.908333333333</v>
      </c>
    </row>
    <row r="3095" spans="1:24">
      <c r="A3095">
        <v>2918</v>
      </c>
      <c r="B3095" t="s">
        <v>1861</v>
      </c>
      <c r="C3095" t="s">
        <v>1862</v>
      </c>
      <c r="D3095">
        <v>2201507</v>
      </c>
      <c r="E3095" t="s">
        <v>1885</v>
      </c>
      <c r="F3095">
        <v>1</v>
      </c>
      <c r="G3095" t="s">
        <v>546</v>
      </c>
      <c r="H3095" t="s">
        <v>3756</v>
      </c>
      <c r="I3095" t="s">
        <v>1887</v>
      </c>
      <c r="J3095">
        <v>1</v>
      </c>
      <c r="K3095" t="s">
        <v>1888</v>
      </c>
      <c r="L3095" s="1">
        <v>46209.908078703702</v>
      </c>
      <c r="M3095" s="1">
        <v>46209.908414351848</v>
      </c>
      <c r="N3095">
        <v>2929</v>
      </c>
      <c r="O3095" t="s">
        <v>1849</v>
      </c>
      <c r="P3095">
        <v>73</v>
      </c>
      <c r="Q3095">
        <v>7.3</v>
      </c>
      <c r="R3095" t="s">
        <v>7342</v>
      </c>
      <c r="S3095" t="s">
        <v>1851</v>
      </c>
      <c r="T3095" t="s">
        <v>1851</v>
      </c>
      <c r="U3095" t="s">
        <v>7343</v>
      </c>
      <c r="V3095" t="s">
        <v>1851</v>
      </c>
      <c r="W3095" t="s">
        <v>1851</v>
      </c>
      <c r="X3095" s="1">
        <v>46209.908414351848</v>
      </c>
    </row>
    <row r="3096" spans="1:24">
      <c r="A3096">
        <v>2919</v>
      </c>
      <c r="B3096" t="s">
        <v>1861</v>
      </c>
      <c r="C3096" t="s">
        <v>1862</v>
      </c>
      <c r="D3096">
        <v>3156502</v>
      </c>
      <c r="E3096" t="s">
        <v>1885</v>
      </c>
      <c r="F3096">
        <v>1</v>
      </c>
      <c r="G3096" t="s">
        <v>1019</v>
      </c>
      <c r="H3096" t="s">
        <v>3270</v>
      </c>
      <c r="I3096" t="s">
        <v>1887</v>
      </c>
      <c r="J3096">
        <v>1</v>
      </c>
      <c r="K3096" t="s">
        <v>1888</v>
      </c>
      <c r="L3096" s="1">
        <v>46209.907430555555</v>
      </c>
      <c r="M3096" s="1">
        <v>46209.90861111111</v>
      </c>
      <c r="N3096">
        <v>10152</v>
      </c>
      <c r="O3096" t="s">
        <v>1849</v>
      </c>
      <c r="P3096">
        <v>61</v>
      </c>
      <c r="Q3096">
        <v>6.1</v>
      </c>
      <c r="R3096" t="s">
        <v>7344</v>
      </c>
      <c r="S3096" t="s">
        <v>1851</v>
      </c>
      <c r="T3096" t="s">
        <v>1851</v>
      </c>
      <c r="U3096" t="s">
        <v>7345</v>
      </c>
      <c r="V3096" t="s">
        <v>1851</v>
      </c>
      <c r="W3096" t="s">
        <v>1851</v>
      </c>
      <c r="X3096" s="1">
        <v>46209.90861111111</v>
      </c>
    </row>
    <row r="3097" spans="1:24">
      <c r="A3097">
        <v>2920</v>
      </c>
      <c r="B3097" t="s">
        <v>1861</v>
      </c>
      <c r="C3097" t="s">
        <v>1862</v>
      </c>
      <c r="D3097">
        <v>4309050</v>
      </c>
      <c r="E3097" t="s">
        <v>1885</v>
      </c>
      <c r="F3097">
        <v>1</v>
      </c>
      <c r="G3097" t="s">
        <v>1448</v>
      </c>
      <c r="H3097" t="s">
        <v>3505</v>
      </c>
      <c r="I3097" t="s">
        <v>1887</v>
      </c>
      <c r="J3097">
        <v>1</v>
      </c>
      <c r="K3097" t="s">
        <v>1888</v>
      </c>
      <c r="L3097" s="1">
        <v>46209.908368055556</v>
      </c>
      <c r="M3097" s="1">
        <v>46209.908703703702</v>
      </c>
      <c r="N3097">
        <v>2845</v>
      </c>
      <c r="O3097" t="s">
        <v>1849</v>
      </c>
      <c r="P3097">
        <v>66</v>
      </c>
      <c r="Q3097">
        <v>6.6</v>
      </c>
      <c r="R3097" t="s">
        <v>7346</v>
      </c>
      <c r="S3097" t="s">
        <v>1851</v>
      </c>
      <c r="T3097" t="s">
        <v>1851</v>
      </c>
      <c r="U3097" t="s">
        <v>7347</v>
      </c>
      <c r="V3097" t="s">
        <v>1851</v>
      </c>
      <c r="W3097" t="s">
        <v>1851</v>
      </c>
      <c r="X3097" s="1">
        <v>46209.908703703702</v>
      </c>
    </row>
    <row r="3098" spans="1:24">
      <c r="A3098">
        <v>2921</v>
      </c>
      <c r="B3098" t="s">
        <v>1861</v>
      </c>
      <c r="C3098" t="s">
        <v>1862</v>
      </c>
      <c r="D3098">
        <v>2201507</v>
      </c>
      <c r="E3098" t="s">
        <v>1894</v>
      </c>
      <c r="F3098">
        <v>1</v>
      </c>
      <c r="G3098" t="s">
        <v>546</v>
      </c>
      <c r="H3098" t="s">
        <v>3765</v>
      </c>
      <c r="I3098" t="s">
        <v>3766</v>
      </c>
      <c r="J3098">
        <v>1</v>
      </c>
      <c r="K3098" t="s">
        <v>3767</v>
      </c>
      <c r="L3098" s="1">
        <v>46209.908564814818</v>
      </c>
      <c r="M3098" s="1">
        <v>46209.908726851849</v>
      </c>
      <c r="N3098">
        <v>1412</v>
      </c>
      <c r="O3098" t="s">
        <v>1849</v>
      </c>
      <c r="P3098">
        <v>70</v>
      </c>
      <c r="Q3098">
        <v>7</v>
      </c>
      <c r="R3098" t="s">
        <v>1851</v>
      </c>
      <c r="S3098" t="s">
        <v>1851</v>
      </c>
      <c r="T3098" t="s">
        <v>1851</v>
      </c>
      <c r="U3098" t="s">
        <v>7348</v>
      </c>
      <c r="V3098" t="s">
        <v>1851</v>
      </c>
      <c r="W3098" t="s">
        <v>1851</v>
      </c>
      <c r="X3098" s="1">
        <v>46209.908726851849</v>
      </c>
    </row>
    <row r="3099" spans="1:24">
      <c r="A3099">
        <v>2922</v>
      </c>
      <c r="B3099" t="s">
        <v>1861</v>
      </c>
      <c r="C3099" t="s">
        <v>1862</v>
      </c>
      <c r="D3099">
        <v>3156502</v>
      </c>
      <c r="E3099" t="s">
        <v>1894</v>
      </c>
      <c r="F3099">
        <v>1</v>
      </c>
      <c r="G3099" t="s">
        <v>1019</v>
      </c>
      <c r="H3099" t="s">
        <v>3297</v>
      </c>
      <c r="I3099" t="s">
        <v>3298</v>
      </c>
      <c r="J3099">
        <v>1</v>
      </c>
      <c r="K3099" t="s">
        <v>3299</v>
      </c>
      <c r="L3099" s="1">
        <v>46209.908738425926</v>
      </c>
      <c r="M3099" s="1">
        <v>46209.908900462964</v>
      </c>
      <c r="N3099">
        <v>1387</v>
      </c>
      <c r="O3099" t="s">
        <v>1849</v>
      </c>
      <c r="P3099">
        <v>68</v>
      </c>
      <c r="Q3099">
        <v>6.8</v>
      </c>
      <c r="R3099" t="s">
        <v>1851</v>
      </c>
      <c r="S3099" t="s">
        <v>1851</v>
      </c>
      <c r="T3099" t="s">
        <v>1851</v>
      </c>
      <c r="U3099" t="s">
        <v>7349</v>
      </c>
      <c r="V3099" t="s">
        <v>1851</v>
      </c>
      <c r="W3099" t="s">
        <v>1851</v>
      </c>
      <c r="X3099" s="1">
        <v>46209.908900462964</v>
      </c>
    </row>
    <row r="3100" spans="1:24">
      <c r="A3100">
        <v>2923</v>
      </c>
      <c r="B3100" t="s">
        <v>1861</v>
      </c>
      <c r="C3100" t="s">
        <v>1862</v>
      </c>
      <c r="D3100">
        <v>4309050</v>
      </c>
      <c r="E3100" t="s">
        <v>1894</v>
      </c>
      <c r="F3100">
        <v>1</v>
      </c>
      <c r="G3100" t="s">
        <v>1448</v>
      </c>
      <c r="H3100" t="s">
        <v>1448</v>
      </c>
      <c r="I3100" t="s">
        <v>3511</v>
      </c>
      <c r="J3100">
        <v>0</v>
      </c>
      <c r="K3100" t="s">
        <v>3512</v>
      </c>
      <c r="L3100" s="1">
        <v>46209.908842592595</v>
      </c>
      <c r="M3100" s="1">
        <v>46209.908912037034</v>
      </c>
      <c r="N3100">
        <v>612</v>
      </c>
      <c r="O3100" t="s">
        <v>1849</v>
      </c>
      <c r="P3100">
        <v>68</v>
      </c>
      <c r="Q3100">
        <v>6.8</v>
      </c>
      <c r="R3100" t="s">
        <v>1851</v>
      </c>
      <c r="S3100" t="s">
        <v>1851</v>
      </c>
      <c r="T3100" t="s">
        <v>1851</v>
      </c>
      <c r="U3100" t="s">
        <v>7350</v>
      </c>
      <c r="V3100" t="s">
        <v>1851</v>
      </c>
      <c r="W3100" t="s">
        <v>1851</v>
      </c>
      <c r="X3100" s="1">
        <v>46209.908912037034</v>
      </c>
    </row>
    <row r="3101" spans="1:24">
      <c r="A3101">
        <v>2924</v>
      </c>
      <c r="B3101" t="s">
        <v>1861</v>
      </c>
      <c r="C3101" t="s">
        <v>1862</v>
      </c>
      <c r="D3101">
        <v>3159308</v>
      </c>
      <c r="E3101" t="s">
        <v>1885</v>
      </c>
      <c r="F3101">
        <v>1</v>
      </c>
      <c r="G3101" t="s">
        <v>1014</v>
      </c>
      <c r="H3101" t="s">
        <v>3305</v>
      </c>
      <c r="I3101" t="s">
        <v>1887</v>
      </c>
      <c r="J3101">
        <v>1</v>
      </c>
      <c r="K3101" t="s">
        <v>1888</v>
      </c>
      <c r="L3101" s="1">
        <v>46209.908946759257</v>
      </c>
      <c r="M3101" s="1">
        <v>46209.909351851849</v>
      </c>
      <c r="N3101">
        <v>3518</v>
      </c>
      <c r="O3101" t="s">
        <v>1849</v>
      </c>
      <c r="P3101">
        <v>63</v>
      </c>
      <c r="Q3101">
        <v>6.3</v>
      </c>
      <c r="R3101" t="s">
        <v>7351</v>
      </c>
      <c r="S3101" t="s">
        <v>1851</v>
      </c>
      <c r="T3101" t="s">
        <v>1851</v>
      </c>
      <c r="U3101" t="s">
        <v>7352</v>
      </c>
      <c r="V3101" t="s">
        <v>1851</v>
      </c>
      <c r="W3101" t="s">
        <v>1851</v>
      </c>
      <c r="X3101" s="1">
        <v>46209.909351851849</v>
      </c>
    </row>
    <row r="3102" spans="1:24">
      <c r="A3102">
        <v>2925</v>
      </c>
      <c r="B3102" t="s">
        <v>1861</v>
      </c>
      <c r="C3102" t="s">
        <v>1862</v>
      </c>
      <c r="D3102">
        <v>2202901</v>
      </c>
      <c r="E3102" t="s">
        <v>1885</v>
      </c>
      <c r="F3102">
        <v>1</v>
      </c>
      <c r="G3102" t="s">
        <v>340</v>
      </c>
      <c r="H3102" t="s">
        <v>3775</v>
      </c>
      <c r="I3102" t="s">
        <v>1887</v>
      </c>
      <c r="J3102">
        <v>1</v>
      </c>
      <c r="K3102" t="s">
        <v>1888</v>
      </c>
      <c r="L3102" s="1">
        <v>46209.908784722225</v>
      </c>
      <c r="M3102" s="1">
        <v>46209.909351851849</v>
      </c>
      <c r="N3102">
        <v>4928</v>
      </c>
      <c r="O3102" t="s">
        <v>1849</v>
      </c>
      <c r="P3102">
        <v>66</v>
      </c>
      <c r="Q3102">
        <v>6.6</v>
      </c>
      <c r="R3102" t="s">
        <v>7353</v>
      </c>
      <c r="S3102" t="s">
        <v>1851</v>
      </c>
      <c r="T3102" t="s">
        <v>1851</v>
      </c>
      <c r="U3102" t="s">
        <v>7354</v>
      </c>
      <c r="V3102" t="s">
        <v>1851</v>
      </c>
      <c r="W3102" t="s">
        <v>1851</v>
      </c>
      <c r="X3102" s="1">
        <v>46209.909351851849</v>
      </c>
    </row>
    <row r="3103" spans="1:24">
      <c r="A3103">
        <v>2926</v>
      </c>
      <c r="B3103" t="s">
        <v>1861</v>
      </c>
      <c r="C3103" t="s">
        <v>1862</v>
      </c>
      <c r="D3103">
        <v>3159308</v>
      </c>
      <c r="E3103" t="s">
        <v>1894</v>
      </c>
      <c r="F3103">
        <v>1</v>
      </c>
      <c r="G3103" t="s">
        <v>1014</v>
      </c>
      <c r="H3103" t="s">
        <v>1014</v>
      </c>
      <c r="I3103" t="s">
        <v>3312</v>
      </c>
      <c r="J3103">
        <v>0</v>
      </c>
      <c r="K3103" t="s">
        <v>3313</v>
      </c>
      <c r="L3103" s="1">
        <v>46209.909479166665</v>
      </c>
      <c r="M3103" s="1">
        <v>46209.909537037034</v>
      </c>
      <c r="N3103">
        <v>557</v>
      </c>
      <c r="O3103" t="s">
        <v>1849</v>
      </c>
      <c r="P3103">
        <v>66</v>
      </c>
      <c r="Q3103">
        <v>6.6</v>
      </c>
      <c r="R3103" t="s">
        <v>1851</v>
      </c>
      <c r="S3103" t="s">
        <v>1851</v>
      </c>
      <c r="T3103" t="s">
        <v>1851</v>
      </c>
      <c r="U3103" t="s">
        <v>7355</v>
      </c>
      <c r="V3103" t="s">
        <v>1851</v>
      </c>
      <c r="W3103" t="s">
        <v>1851</v>
      </c>
      <c r="X3103" s="1">
        <v>46209.909537037034</v>
      </c>
    </row>
    <row r="3104" spans="1:24">
      <c r="A3104">
        <v>2927</v>
      </c>
      <c r="B3104" t="s">
        <v>1861</v>
      </c>
      <c r="C3104" t="s">
        <v>1862</v>
      </c>
      <c r="D3104">
        <v>2202901</v>
      </c>
      <c r="E3104" t="s">
        <v>1894</v>
      </c>
      <c r="F3104">
        <v>1</v>
      </c>
      <c r="G3104" t="s">
        <v>340</v>
      </c>
      <c r="H3104" t="s">
        <v>3787</v>
      </c>
      <c r="I3104" t="s">
        <v>3788</v>
      </c>
      <c r="J3104">
        <v>1</v>
      </c>
      <c r="K3104" t="s">
        <v>3789</v>
      </c>
      <c r="L3104" s="1">
        <v>46209.909502314818</v>
      </c>
      <c r="M3104" s="1">
        <v>46209.909629629627</v>
      </c>
      <c r="N3104">
        <v>1158</v>
      </c>
      <c r="O3104" t="s">
        <v>1849</v>
      </c>
      <c r="P3104">
        <v>65</v>
      </c>
      <c r="Q3104">
        <v>6.5</v>
      </c>
      <c r="R3104" t="s">
        <v>1851</v>
      </c>
      <c r="S3104" t="s">
        <v>1851</v>
      </c>
      <c r="T3104" t="s">
        <v>1851</v>
      </c>
      <c r="U3104" t="s">
        <v>7356</v>
      </c>
      <c r="V3104" t="s">
        <v>1851</v>
      </c>
      <c r="W3104" t="s">
        <v>1851</v>
      </c>
      <c r="X3104" s="1">
        <v>46209.909629629627</v>
      </c>
    </row>
    <row r="3105" spans="1:24">
      <c r="A3105">
        <v>2928</v>
      </c>
      <c r="B3105" t="s">
        <v>1861</v>
      </c>
      <c r="C3105" t="s">
        <v>1862</v>
      </c>
      <c r="D3105">
        <v>4309506</v>
      </c>
      <c r="E3105" t="s">
        <v>1885</v>
      </c>
      <c r="F3105">
        <v>1</v>
      </c>
      <c r="G3105" t="s">
        <v>1485</v>
      </c>
      <c r="H3105" t="s">
        <v>3526</v>
      </c>
      <c r="I3105" t="s">
        <v>1887</v>
      </c>
      <c r="J3105">
        <v>1</v>
      </c>
      <c r="K3105" t="s">
        <v>1888</v>
      </c>
      <c r="L3105" s="1">
        <v>46209.908958333333</v>
      </c>
      <c r="M3105" s="1">
        <v>46209.909710648149</v>
      </c>
      <c r="N3105">
        <v>6490</v>
      </c>
      <c r="O3105" t="s">
        <v>1849</v>
      </c>
      <c r="P3105">
        <v>36</v>
      </c>
      <c r="Q3105">
        <v>3.6</v>
      </c>
      <c r="R3105" t="s">
        <v>7357</v>
      </c>
      <c r="S3105" t="s">
        <v>1851</v>
      </c>
      <c r="T3105" t="s">
        <v>1851</v>
      </c>
      <c r="U3105" t="s">
        <v>7358</v>
      </c>
      <c r="V3105" t="s">
        <v>1851</v>
      </c>
      <c r="W3105" t="s">
        <v>1851</v>
      </c>
      <c r="X3105" s="1">
        <v>46209.909710648149</v>
      </c>
    </row>
    <row r="3106" spans="1:24">
      <c r="A3106">
        <v>2929</v>
      </c>
      <c r="B3106" t="s">
        <v>1861</v>
      </c>
      <c r="C3106" t="s">
        <v>1862</v>
      </c>
      <c r="D3106">
        <v>4309506</v>
      </c>
      <c r="E3106" t="s">
        <v>1894</v>
      </c>
      <c r="F3106">
        <v>1</v>
      </c>
      <c r="G3106" t="s">
        <v>1485</v>
      </c>
      <c r="H3106" t="s">
        <v>1485</v>
      </c>
      <c r="I3106" t="s">
        <v>3532</v>
      </c>
      <c r="J3106">
        <v>0</v>
      </c>
      <c r="K3106" t="s">
        <v>3533</v>
      </c>
      <c r="L3106" s="1">
        <v>46209.909849537034</v>
      </c>
      <c r="M3106" s="1">
        <v>46209.91</v>
      </c>
      <c r="N3106">
        <v>1369</v>
      </c>
      <c r="O3106" t="s">
        <v>1849</v>
      </c>
      <c r="P3106">
        <v>43</v>
      </c>
      <c r="Q3106">
        <v>4.3</v>
      </c>
      <c r="R3106" t="s">
        <v>1851</v>
      </c>
      <c r="S3106" t="s">
        <v>1851</v>
      </c>
      <c r="T3106" t="s">
        <v>1851</v>
      </c>
      <c r="U3106" t="s">
        <v>7359</v>
      </c>
      <c r="V3106" t="s">
        <v>1851</v>
      </c>
      <c r="W3106" t="s">
        <v>1851</v>
      </c>
      <c r="X3106" s="1">
        <v>46209.91</v>
      </c>
    </row>
    <row r="3107" spans="1:24">
      <c r="A3107">
        <v>2930</v>
      </c>
      <c r="B3107" t="s">
        <v>1861</v>
      </c>
      <c r="C3107" t="s">
        <v>1862</v>
      </c>
      <c r="D3107">
        <v>2203305</v>
      </c>
      <c r="E3107" t="s">
        <v>1885</v>
      </c>
      <c r="F3107">
        <v>1</v>
      </c>
      <c r="G3107" t="s">
        <v>178</v>
      </c>
      <c r="H3107" t="s">
        <v>3794</v>
      </c>
      <c r="I3107" t="s">
        <v>1887</v>
      </c>
      <c r="J3107">
        <v>1</v>
      </c>
      <c r="K3107" t="s">
        <v>1888</v>
      </c>
      <c r="L3107" s="1">
        <v>46209.909687500003</v>
      </c>
      <c r="M3107" s="1">
        <v>46209.910162037035</v>
      </c>
      <c r="N3107">
        <v>4104</v>
      </c>
      <c r="O3107" t="s">
        <v>1849</v>
      </c>
      <c r="P3107">
        <v>73</v>
      </c>
      <c r="Q3107">
        <v>7.3</v>
      </c>
      <c r="R3107" t="s">
        <v>7360</v>
      </c>
      <c r="S3107" t="s">
        <v>1851</v>
      </c>
      <c r="T3107" t="s">
        <v>1851</v>
      </c>
      <c r="U3107" t="s">
        <v>7361</v>
      </c>
      <c r="V3107" t="s">
        <v>1851</v>
      </c>
      <c r="W3107" t="s">
        <v>1851</v>
      </c>
      <c r="X3107" s="1">
        <v>46209.910162037035</v>
      </c>
    </row>
    <row r="3108" spans="1:24">
      <c r="A3108">
        <v>2931</v>
      </c>
      <c r="B3108" t="s">
        <v>1861</v>
      </c>
      <c r="C3108" t="s">
        <v>1862</v>
      </c>
      <c r="D3108">
        <v>3158508</v>
      </c>
      <c r="E3108" t="s">
        <v>1885</v>
      </c>
      <c r="F3108">
        <v>1</v>
      </c>
      <c r="G3108" t="s">
        <v>1154</v>
      </c>
      <c r="H3108" t="s">
        <v>3325</v>
      </c>
      <c r="I3108" t="s">
        <v>1887</v>
      </c>
      <c r="J3108">
        <v>1</v>
      </c>
      <c r="K3108" t="s">
        <v>1888</v>
      </c>
      <c r="L3108" s="1">
        <v>46209.909583333334</v>
      </c>
      <c r="M3108" s="1">
        <v>46209.910173611112</v>
      </c>
      <c r="N3108">
        <v>5036</v>
      </c>
      <c r="O3108" t="s">
        <v>1849</v>
      </c>
      <c r="P3108">
        <v>65</v>
      </c>
      <c r="Q3108">
        <v>6.5</v>
      </c>
      <c r="R3108" t="s">
        <v>7362</v>
      </c>
      <c r="S3108" t="s">
        <v>1851</v>
      </c>
      <c r="T3108" t="s">
        <v>1851</v>
      </c>
      <c r="U3108" t="s">
        <v>7363</v>
      </c>
      <c r="V3108" t="s">
        <v>1851</v>
      </c>
      <c r="W3108" t="s">
        <v>1851</v>
      </c>
      <c r="X3108" s="1">
        <v>46209.910173611112</v>
      </c>
    </row>
    <row r="3109" spans="1:24">
      <c r="A3109">
        <v>2932</v>
      </c>
      <c r="B3109" t="s">
        <v>1861</v>
      </c>
      <c r="C3109" t="s">
        <v>1862</v>
      </c>
      <c r="D3109">
        <v>4310108</v>
      </c>
      <c r="E3109" t="s">
        <v>1885</v>
      </c>
      <c r="F3109">
        <v>1</v>
      </c>
      <c r="G3109" t="s">
        <v>1615</v>
      </c>
      <c r="H3109" t="s">
        <v>3538</v>
      </c>
      <c r="I3109" t="s">
        <v>1887</v>
      </c>
      <c r="J3109">
        <v>1</v>
      </c>
      <c r="K3109" t="s">
        <v>1888</v>
      </c>
      <c r="L3109" s="1">
        <v>46209.910057870373</v>
      </c>
      <c r="M3109" s="1">
        <v>46209.910358796296</v>
      </c>
      <c r="N3109">
        <v>2594</v>
      </c>
      <c r="O3109" t="s">
        <v>1849</v>
      </c>
      <c r="P3109">
        <v>87</v>
      </c>
      <c r="Q3109">
        <v>8.6999999999999993</v>
      </c>
      <c r="R3109" t="s">
        <v>7364</v>
      </c>
      <c r="S3109" t="s">
        <v>1851</v>
      </c>
      <c r="T3109" t="s">
        <v>1851</v>
      </c>
      <c r="U3109" t="s">
        <v>7365</v>
      </c>
      <c r="V3109" t="s">
        <v>1851</v>
      </c>
      <c r="W3109" t="s">
        <v>1851</v>
      </c>
      <c r="X3109" s="1">
        <v>46209.910358796296</v>
      </c>
    </row>
    <row r="3110" spans="1:24">
      <c r="A3110">
        <v>2933</v>
      </c>
      <c r="B3110" t="s">
        <v>1861</v>
      </c>
      <c r="C3110" t="s">
        <v>1862</v>
      </c>
      <c r="D3110">
        <v>3158508</v>
      </c>
      <c r="E3110" t="s">
        <v>1894</v>
      </c>
      <c r="F3110">
        <v>1</v>
      </c>
      <c r="G3110" t="s">
        <v>1154</v>
      </c>
      <c r="H3110" t="s">
        <v>6221</v>
      </c>
      <c r="I3110" t="s">
        <v>3332</v>
      </c>
      <c r="J3110">
        <v>1</v>
      </c>
      <c r="K3110" t="s">
        <v>3333</v>
      </c>
      <c r="L3110" s="1">
        <v>46209.910300925927</v>
      </c>
      <c r="M3110" s="1">
        <v>46209.910451388889</v>
      </c>
      <c r="N3110">
        <v>1337</v>
      </c>
      <c r="O3110" t="s">
        <v>1849</v>
      </c>
      <c r="P3110">
        <v>65</v>
      </c>
      <c r="Q3110">
        <v>6.5</v>
      </c>
      <c r="R3110" t="s">
        <v>1851</v>
      </c>
      <c r="S3110" t="s">
        <v>1851</v>
      </c>
      <c r="T3110" t="s">
        <v>1851</v>
      </c>
      <c r="U3110" t="s">
        <v>7366</v>
      </c>
      <c r="V3110" t="s">
        <v>1851</v>
      </c>
      <c r="W3110" t="s">
        <v>1851</v>
      </c>
      <c r="X3110" s="1">
        <v>46209.910451388889</v>
      </c>
    </row>
    <row r="3111" spans="1:24">
      <c r="A3111">
        <v>2934</v>
      </c>
      <c r="B3111" t="s">
        <v>1861</v>
      </c>
      <c r="C3111" t="s">
        <v>1862</v>
      </c>
      <c r="D3111">
        <v>2203305</v>
      </c>
      <c r="E3111" t="s">
        <v>1894</v>
      </c>
      <c r="F3111">
        <v>1</v>
      </c>
      <c r="G3111" t="s">
        <v>178</v>
      </c>
      <c r="H3111" t="s">
        <v>178</v>
      </c>
      <c r="I3111" t="s">
        <v>3801</v>
      </c>
      <c r="J3111">
        <v>0</v>
      </c>
      <c r="K3111" t="s">
        <v>3802</v>
      </c>
      <c r="L3111" s="1">
        <v>46209.91028935185</v>
      </c>
      <c r="M3111" s="1">
        <v>46209.910474537035</v>
      </c>
      <c r="N3111">
        <v>1588</v>
      </c>
      <c r="O3111" t="s">
        <v>1849</v>
      </c>
      <c r="P3111">
        <v>71</v>
      </c>
      <c r="Q3111">
        <v>7.1</v>
      </c>
      <c r="R3111" t="s">
        <v>1851</v>
      </c>
      <c r="S3111" t="s">
        <v>1851</v>
      </c>
      <c r="T3111" t="s">
        <v>1851</v>
      </c>
      <c r="U3111" t="s">
        <v>7367</v>
      </c>
      <c r="V3111" t="s">
        <v>1851</v>
      </c>
      <c r="W3111" t="s">
        <v>1851</v>
      </c>
      <c r="X3111" s="1">
        <v>46209.910474537035</v>
      </c>
    </row>
    <row r="3112" spans="1:24">
      <c r="A3112">
        <v>2935</v>
      </c>
      <c r="B3112" t="s">
        <v>1861</v>
      </c>
      <c r="C3112" t="s">
        <v>1862</v>
      </c>
      <c r="D3112">
        <v>4310108</v>
      </c>
      <c r="E3112" t="s">
        <v>1894</v>
      </c>
      <c r="F3112">
        <v>1</v>
      </c>
      <c r="G3112" t="s">
        <v>1615</v>
      </c>
      <c r="H3112" t="s">
        <v>1615</v>
      </c>
      <c r="I3112" t="s">
        <v>3544</v>
      </c>
      <c r="J3112">
        <v>0</v>
      </c>
      <c r="K3112" t="s">
        <v>3545</v>
      </c>
      <c r="L3112" s="1">
        <v>46209.910497685189</v>
      </c>
      <c r="M3112" s="1">
        <v>46209.910601851851</v>
      </c>
      <c r="N3112">
        <v>921</v>
      </c>
      <c r="O3112" t="s">
        <v>1849</v>
      </c>
      <c r="P3112">
        <v>83</v>
      </c>
      <c r="Q3112">
        <v>8.3000000000000007</v>
      </c>
      <c r="R3112" t="s">
        <v>1851</v>
      </c>
      <c r="S3112" t="s">
        <v>1851</v>
      </c>
      <c r="T3112" t="s">
        <v>1851</v>
      </c>
      <c r="U3112" t="s">
        <v>7368</v>
      </c>
      <c r="V3112" t="s">
        <v>1851</v>
      </c>
      <c r="W3112" t="s">
        <v>1851</v>
      </c>
      <c r="X3112" s="1">
        <v>46209.910601851851</v>
      </c>
    </row>
    <row r="3113" spans="1:24">
      <c r="A3113">
        <v>2936</v>
      </c>
      <c r="B3113" t="s">
        <v>1861</v>
      </c>
      <c r="C3113" t="s">
        <v>1862</v>
      </c>
      <c r="D3113">
        <v>2204352</v>
      </c>
      <c r="E3113" t="s">
        <v>1885</v>
      </c>
      <c r="F3113">
        <v>1</v>
      </c>
      <c r="G3113" t="s">
        <v>300</v>
      </c>
      <c r="H3113" t="s">
        <v>3810</v>
      </c>
      <c r="I3113" t="s">
        <v>1887</v>
      </c>
      <c r="J3113">
        <v>1</v>
      </c>
      <c r="K3113" t="s">
        <v>1888</v>
      </c>
      <c r="L3113" s="1">
        <v>46209.910509259258</v>
      </c>
      <c r="M3113" s="1">
        <v>46209.910671296297</v>
      </c>
      <c r="N3113">
        <v>1335</v>
      </c>
      <c r="O3113" t="s">
        <v>1849</v>
      </c>
      <c r="P3113">
        <v>92</v>
      </c>
      <c r="Q3113">
        <v>9.1999999999999993</v>
      </c>
      <c r="R3113" t="s">
        <v>7369</v>
      </c>
      <c r="S3113" t="s">
        <v>1851</v>
      </c>
      <c r="T3113" t="s">
        <v>1851</v>
      </c>
      <c r="U3113" t="s">
        <v>7370</v>
      </c>
      <c r="V3113" t="s">
        <v>1851</v>
      </c>
      <c r="W3113" t="s">
        <v>1851</v>
      </c>
      <c r="X3113" s="1">
        <v>46209.910671296297</v>
      </c>
    </row>
    <row r="3114" spans="1:24">
      <c r="A3114">
        <v>2937</v>
      </c>
      <c r="B3114" t="s">
        <v>1861</v>
      </c>
      <c r="C3114" t="s">
        <v>1862</v>
      </c>
      <c r="D3114">
        <v>3160801</v>
      </c>
      <c r="E3114" t="s">
        <v>1885</v>
      </c>
      <c r="F3114">
        <v>1</v>
      </c>
      <c r="G3114" t="s">
        <v>994</v>
      </c>
      <c r="H3114" t="s">
        <v>3341</v>
      </c>
      <c r="I3114" t="s">
        <v>1887</v>
      </c>
      <c r="J3114">
        <v>1</v>
      </c>
      <c r="K3114" t="s">
        <v>1888</v>
      </c>
      <c r="L3114" s="1">
        <v>46209.910509259258</v>
      </c>
      <c r="M3114" s="1">
        <v>46209.910729166666</v>
      </c>
      <c r="N3114">
        <v>1931</v>
      </c>
      <c r="O3114" t="s">
        <v>1849</v>
      </c>
      <c r="P3114">
        <v>42</v>
      </c>
      <c r="Q3114">
        <v>4.2</v>
      </c>
      <c r="R3114" t="s">
        <v>7371</v>
      </c>
      <c r="S3114" t="s">
        <v>1851</v>
      </c>
      <c r="T3114" t="s">
        <v>1851</v>
      </c>
      <c r="U3114" t="s">
        <v>7372</v>
      </c>
      <c r="V3114" t="s">
        <v>1851</v>
      </c>
      <c r="W3114" t="s">
        <v>1851</v>
      </c>
      <c r="X3114" s="1">
        <v>46209.910729166666</v>
      </c>
    </row>
    <row r="3115" spans="1:24">
      <c r="A3115">
        <v>2938</v>
      </c>
      <c r="B3115" t="s">
        <v>1861</v>
      </c>
      <c r="C3115" t="s">
        <v>1862</v>
      </c>
      <c r="D3115">
        <v>4310579</v>
      </c>
      <c r="E3115" t="s">
        <v>1885</v>
      </c>
      <c r="F3115">
        <v>1</v>
      </c>
      <c r="G3115" t="s">
        <v>1605</v>
      </c>
      <c r="H3115" t="s">
        <v>3553</v>
      </c>
      <c r="I3115" t="s">
        <v>1887</v>
      </c>
      <c r="J3115">
        <v>1</v>
      </c>
      <c r="K3115" t="s">
        <v>1888</v>
      </c>
      <c r="L3115" s="1">
        <v>46209.91065972222</v>
      </c>
      <c r="M3115" s="1">
        <v>46209.910937499997</v>
      </c>
      <c r="N3115">
        <v>2435</v>
      </c>
      <c r="O3115" t="s">
        <v>1849</v>
      </c>
      <c r="P3115">
        <v>54</v>
      </c>
      <c r="Q3115">
        <v>5.4</v>
      </c>
      <c r="R3115" t="s">
        <v>7373</v>
      </c>
      <c r="S3115" t="s">
        <v>1851</v>
      </c>
      <c r="T3115" t="s">
        <v>1851</v>
      </c>
      <c r="U3115" t="s">
        <v>7374</v>
      </c>
      <c r="V3115" t="s">
        <v>1851</v>
      </c>
      <c r="W3115" t="s">
        <v>1851</v>
      </c>
      <c r="X3115" s="1">
        <v>46209.910937499997</v>
      </c>
    </row>
    <row r="3116" spans="1:24">
      <c r="A3116">
        <v>2939</v>
      </c>
      <c r="B3116" t="s">
        <v>1861</v>
      </c>
      <c r="C3116" t="s">
        <v>1862</v>
      </c>
      <c r="D3116">
        <v>3160801</v>
      </c>
      <c r="E3116" t="s">
        <v>1894</v>
      </c>
      <c r="F3116">
        <v>1</v>
      </c>
      <c r="G3116" t="s">
        <v>994</v>
      </c>
      <c r="H3116" t="s">
        <v>3347</v>
      </c>
      <c r="I3116" t="s">
        <v>3348</v>
      </c>
      <c r="J3116">
        <v>1</v>
      </c>
      <c r="K3116" t="s">
        <v>3349</v>
      </c>
      <c r="L3116" s="1">
        <v>46209.910879629628</v>
      </c>
      <c r="M3116" s="1">
        <v>46209.91101851852</v>
      </c>
      <c r="N3116">
        <v>1189</v>
      </c>
      <c r="O3116" t="s">
        <v>1849</v>
      </c>
      <c r="P3116">
        <v>50</v>
      </c>
      <c r="Q3116">
        <v>5</v>
      </c>
      <c r="R3116" t="s">
        <v>1851</v>
      </c>
      <c r="S3116" t="s">
        <v>1851</v>
      </c>
      <c r="T3116" t="s">
        <v>1851</v>
      </c>
      <c r="U3116" t="s">
        <v>7375</v>
      </c>
      <c r="V3116" t="s">
        <v>1851</v>
      </c>
      <c r="W3116" t="s">
        <v>1851</v>
      </c>
      <c r="X3116" s="1">
        <v>46209.91101851852</v>
      </c>
    </row>
    <row r="3117" spans="1:24">
      <c r="A3117">
        <v>2940</v>
      </c>
      <c r="B3117" t="s">
        <v>1861</v>
      </c>
      <c r="C3117" t="s">
        <v>1862</v>
      </c>
      <c r="D3117">
        <v>2204352</v>
      </c>
      <c r="E3117" t="s">
        <v>1894</v>
      </c>
      <c r="F3117">
        <v>1</v>
      </c>
      <c r="G3117" t="s">
        <v>300</v>
      </c>
      <c r="H3117" t="s">
        <v>300</v>
      </c>
      <c r="I3117" t="s">
        <v>3820</v>
      </c>
      <c r="J3117">
        <v>0</v>
      </c>
      <c r="K3117" t="s">
        <v>3821</v>
      </c>
      <c r="L3117" s="1">
        <v>46209.910810185182</v>
      </c>
      <c r="M3117" s="1">
        <v>46209.911041666666</v>
      </c>
      <c r="N3117">
        <v>2035</v>
      </c>
      <c r="O3117" t="s">
        <v>1852</v>
      </c>
      <c r="R3117" t="s">
        <v>1851</v>
      </c>
      <c r="S3117" t="s">
        <v>1851</v>
      </c>
      <c r="T3117" t="s">
        <v>1851</v>
      </c>
      <c r="U3117" t="s">
        <v>7376</v>
      </c>
      <c r="V3117" t="s">
        <v>1851</v>
      </c>
      <c r="W3117" t="s">
        <v>1851</v>
      </c>
      <c r="X3117" s="1">
        <v>46209.911041666666</v>
      </c>
    </row>
    <row r="3118" spans="1:24">
      <c r="A3118">
        <v>2941</v>
      </c>
      <c r="B3118" t="s">
        <v>1861</v>
      </c>
      <c r="C3118" t="s">
        <v>1862</v>
      </c>
      <c r="D3118">
        <v>4310579</v>
      </c>
      <c r="E3118" t="s">
        <v>1894</v>
      </c>
      <c r="F3118">
        <v>1</v>
      </c>
      <c r="G3118" t="s">
        <v>1605</v>
      </c>
      <c r="H3118" t="s">
        <v>1605</v>
      </c>
      <c r="I3118" t="s">
        <v>3560</v>
      </c>
      <c r="J3118">
        <v>0</v>
      </c>
      <c r="K3118" t="s">
        <v>3561</v>
      </c>
      <c r="L3118" s="1">
        <v>46209.911064814813</v>
      </c>
      <c r="M3118" s="1">
        <v>46209.911203703705</v>
      </c>
      <c r="N3118">
        <v>1206</v>
      </c>
      <c r="O3118" t="s">
        <v>1849</v>
      </c>
      <c r="P3118">
        <v>53</v>
      </c>
      <c r="Q3118">
        <v>5.3</v>
      </c>
      <c r="R3118" t="s">
        <v>1851</v>
      </c>
      <c r="S3118" t="s">
        <v>1851</v>
      </c>
      <c r="T3118" t="s">
        <v>1851</v>
      </c>
      <c r="U3118" t="s">
        <v>7377</v>
      </c>
      <c r="V3118" t="s">
        <v>1851</v>
      </c>
      <c r="W3118" t="s">
        <v>1851</v>
      </c>
      <c r="X3118" s="1">
        <v>46209.911203703705</v>
      </c>
    </row>
    <row r="3119" spans="1:24">
      <c r="A3119">
        <v>2942</v>
      </c>
      <c r="B3119" t="s">
        <v>1861</v>
      </c>
      <c r="C3119" t="s">
        <v>1862</v>
      </c>
      <c r="D3119">
        <v>3161304</v>
      </c>
      <c r="E3119" t="s">
        <v>1885</v>
      </c>
      <c r="F3119">
        <v>1</v>
      </c>
      <c r="G3119" t="s">
        <v>1407</v>
      </c>
      <c r="H3119" t="s">
        <v>3360</v>
      </c>
      <c r="I3119" t="s">
        <v>1887</v>
      </c>
      <c r="J3119">
        <v>1</v>
      </c>
      <c r="K3119" t="s">
        <v>1888</v>
      </c>
      <c r="L3119" s="1">
        <v>46209.911064814813</v>
      </c>
      <c r="M3119" s="1">
        <v>46209.911249999997</v>
      </c>
      <c r="N3119">
        <v>1628</v>
      </c>
      <c r="O3119" t="s">
        <v>1849</v>
      </c>
      <c r="P3119">
        <v>61</v>
      </c>
      <c r="Q3119">
        <v>6.1</v>
      </c>
      <c r="R3119" t="s">
        <v>7378</v>
      </c>
      <c r="S3119" t="s">
        <v>1851</v>
      </c>
      <c r="T3119" t="s">
        <v>1851</v>
      </c>
      <c r="U3119" t="s">
        <v>7379</v>
      </c>
      <c r="V3119" t="s">
        <v>1851</v>
      </c>
      <c r="W3119" t="s">
        <v>1851</v>
      </c>
      <c r="X3119" s="1">
        <v>46209.911249999997</v>
      </c>
    </row>
    <row r="3120" spans="1:24">
      <c r="A3120">
        <v>2943</v>
      </c>
      <c r="B3120" t="s">
        <v>1861</v>
      </c>
      <c r="C3120" t="s">
        <v>1862</v>
      </c>
      <c r="D3120">
        <v>2204352</v>
      </c>
      <c r="E3120" t="s">
        <v>1894</v>
      </c>
      <c r="F3120">
        <v>2</v>
      </c>
      <c r="G3120" t="s">
        <v>300</v>
      </c>
      <c r="H3120" t="s">
        <v>300</v>
      </c>
      <c r="I3120" t="s">
        <v>3820</v>
      </c>
      <c r="J3120">
        <v>0</v>
      </c>
      <c r="K3120" t="s">
        <v>3821</v>
      </c>
      <c r="L3120" s="1">
        <v>46209.911168981482</v>
      </c>
      <c r="M3120" s="1">
        <v>46209.91138888889</v>
      </c>
      <c r="N3120">
        <v>1897</v>
      </c>
      <c r="O3120" t="s">
        <v>1852</v>
      </c>
      <c r="R3120" t="s">
        <v>1851</v>
      </c>
      <c r="S3120" t="s">
        <v>1851</v>
      </c>
      <c r="T3120" t="s">
        <v>1851</v>
      </c>
      <c r="U3120" t="s">
        <v>7380</v>
      </c>
      <c r="V3120" t="s">
        <v>1851</v>
      </c>
      <c r="W3120" t="s">
        <v>1851</v>
      </c>
      <c r="X3120" s="1">
        <v>46209.91138888889</v>
      </c>
    </row>
    <row r="3121" spans="1:24">
      <c r="A3121">
        <v>2944</v>
      </c>
      <c r="B3121" t="s">
        <v>1861</v>
      </c>
      <c r="C3121" t="s">
        <v>1862</v>
      </c>
      <c r="D3121">
        <v>4311254</v>
      </c>
      <c r="E3121" t="s">
        <v>1885</v>
      </c>
      <c r="F3121">
        <v>1</v>
      </c>
      <c r="G3121" t="s">
        <v>1782</v>
      </c>
      <c r="H3121" t="s">
        <v>3563</v>
      </c>
      <c r="I3121" t="s">
        <v>1887</v>
      </c>
      <c r="J3121">
        <v>1</v>
      </c>
      <c r="K3121" t="s">
        <v>1888</v>
      </c>
      <c r="L3121" s="1">
        <v>46209.911261574074</v>
      </c>
      <c r="M3121" s="1">
        <v>46209.911458333336</v>
      </c>
      <c r="N3121">
        <v>1725</v>
      </c>
      <c r="O3121" t="s">
        <v>1849</v>
      </c>
      <c r="P3121">
        <v>54</v>
      </c>
      <c r="Q3121">
        <v>5.4</v>
      </c>
      <c r="R3121" t="s">
        <v>7381</v>
      </c>
      <c r="S3121" t="s">
        <v>1851</v>
      </c>
      <c r="T3121" t="s">
        <v>1851</v>
      </c>
      <c r="U3121" t="s">
        <v>7382</v>
      </c>
      <c r="V3121" t="s">
        <v>1851</v>
      </c>
      <c r="W3121" t="s">
        <v>1851</v>
      </c>
      <c r="X3121" s="1">
        <v>46209.911458333336</v>
      </c>
    </row>
    <row r="3122" spans="1:24">
      <c r="A3122">
        <v>2945</v>
      </c>
      <c r="B3122" t="s">
        <v>1861</v>
      </c>
      <c r="C3122" t="s">
        <v>1862</v>
      </c>
      <c r="D3122">
        <v>3161304</v>
      </c>
      <c r="E3122" t="s">
        <v>1894</v>
      </c>
      <c r="F3122">
        <v>1</v>
      </c>
      <c r="G3122" t="s">
        <v>1407</v>
      </c>
      <c r="H3122" t="s">
        <v>1407</v>
      </c>
      <c r="I3122" t="s">
        <v>3370</v>
      </c>
      <c r="J3122">
        <v>0</v>
      </c>
      <c r="K3122" t="s">
        <v>3371</v>
      </c>
      <c r="L3122" s="1">
        <v>46209.91138888889</v>
      </c>
      <c r="M3122" s="1">
        <v>46209.911481481482</v>
      </c>
      <c r="N3122">
        <v>780</v>
      </c>
      <c r="O3122" t="s">
        <v>1849</v>
      </c>
      <c r="P3122">
        <v>64</v>
      </c>
      <c r="Q3122">
        <v>6.4</v>
      </c>
      <c r="R3122" t="s">
        <v>1851</v>
      </c>
      <c r="S3122" t="s">
        <v>1851</v>
      </c>
      <c r="T3122" t="s">
        <v>1851</v>
      </c>
      <c r="U3122" t="s">
        <v>7383</v>
      </c>
      <c r="V3122" t="s">
        <v>1851</v>
      </c>
      <c r="W3122" t="s">
        <v>1851</v>
      </c>
      <c r="X3122" s="1">
        <v>46209.911481481482</v>
      </c>
    </row>
    <row r="3123" spans="1:24">
      <c r="A3123">
        <v>2946</v>
      </c>
      <c r="B3123" t="s">
        <v>1861</v>
      </c>
      <c r="C3123" t="s">
        <v>1862</v>
      </c>
      <c r="D3123">
        <v>4311254</v>
      </c>
      <c r="E3123" t="s">
        <v>1894</v>
      </c>
      <c r="F3123">
        <v>1</v>
      </c>
      <c r="G3123" t="s">
        <v>1782</v>
      </c>
      <c r="H3123" t="s">
        <v>1782</v>
      </c>
      <c r="I3123" t="s">
        <v>3566</v>
      </c>
      <c r="J3123">
        <v>0</v>
      </c>
      <c r="K3123" t="s">
        <v>3567</v>
      </c>
      <c r="L3123" s="1">
        <v>46209.911585648151</v>
      </c>
      <c r="M3123" s="1">
        <v>46209.91170138889</v>
      </c>
      <c r="N3123">
        <v>961</v>
      </c>
      <c r="O3123" t="s">
        <v>1849</v>
      </c>
      <c r="P3123">
        <v>56</v>
      </c>
      <c r="Q3123">
        <v>5.6</v>
      </c>
      <c r="R3123" t="s">
        <v>1851</v>
      </c>
      <c r="S3123" t="s">
        <v>1851</v>
      </c>
      <c r="T3123" t="s">
        <v>1851</v>
      </c>
      <c r="U3123" t="s">
        <v>7384</v>
      </c>
      <c r="V3123" t="s">
        <v>1851</v>
      </c>
      <c r="W3123" t="s">
        <v>1851</v>
      </c>
      <c r="X3123" s="1">
        <v>46209.91170138889</v>
      </c>
    </row>
    <row r="3124" spans="1:24">
      <c r="A3124">
        <v>2947</v>
      </c>
      <c r="B3124" t="s">
        <v>1861</v>
      </c>
      <c r="C3124" t="s">
        <v>1862</v>
      </c>
      <c r="D3124">
        <v>2204352</v>
      </c>
      <c r="E3124" t="s">
        <v>1894</v>
      </c>
      <c r="F3124">
        <v>3</v>
      </c>
      <c r="G3124" t="s">
        <v>300</v>
      </c>
      <c r="H3124" t="s">
        <v>300</v>
      </c>
      <c r="I3124" t="s">
        <v>3820</v>
      </c>
      <c r="J3124">
        <v>0</v>
      </c>
      <c r="K3124" t="s">
        <v>3821</v>
      </c>
      <c r="L3124" s="1">
        <v>46209.911585648151</v>
      </c>
      <c r="M3124" s="1">
        <v>46209.911817129629</v>
      </c>
      <c r="N3124">
        <v>1981</v>
      </c>
      <c r="O3124" t="s">
        <v>1852</v>
      </c>
      <c r="R3124" t="s">
        <v>1851</v>
      </c>
      <c r="S3124" t="s">
        <v>1851</v>
      </c>
      <c r="T3124" t="s">
        <v>1851</v>
      </c>
      <c r="U3124" t="s">
        <v>7385</v>
      </c>
      <c r="V3124" t="s">
        <v>1851</v>
      </c>
      <c r="W3124" t="s">
        <v>1851</v>
      </c>
      <c r="X3124" s="1">
        <v>46209.911817129629</v>
      </c>
    </row>
    <row r="3125" spans="1:24">
      <c r="A3125">
        <v>2948</v>
      </c>
      <c r="B3125" t="s">
        <v>1861</v>
      </c>
      <c r="C3125" t="s">
        <v>1862</v>
      </c>
      <c r="D3125">
        <v>3162302</v>
      </c>
      <c r="E3125" t="s">
        <v>1885</v>
      </c>
      <c r="F3125">
        <v>1</v>
      </c>
      <c r="G3125" t="s">
        <v>918</v>
      </c>
      <c r="H3125" t="s">
        <v>3382</v>
      </c>
      <c r="I3125" t="s">
        <v>1887</v>
      </c>
      <c r="J3125">
        <v>1</v>
      </c>
      <c r="K3125" t="s">
        <v>1888</v>
      </c>
      <c r="L3125" s="1">
        <v>46209.911516203705</v>
      </c>
      <c r="M3125" s="1">
        <v>46209.912048611113</v>
      </c>
      <c r="N3125">
        <v>4585</v>
      </c>
      <c r="O3125" t="s">
        <v>1849</v>
      </c>
      <c r="P3125">
        <v>73</v>
      </c>
      <c r="Q3125">
        <v>7.3</v>
      </c>
      <c r="R3125" t="s">
        <v>7386</v>
      </c>
      <c r="S3125" t="s">
        <v>1851</v>
      </c>
      <c r="T3125" t="s">
        <v>1851</v>
      </c>
      <c r="U3125" t="s">
        <v>7387</v>
      </c>
      <c r="V3125" t="s">
        <v>1851</v>
      </c>
      <c r="W3125" t="s">
        <v>1851</v>
      </c>
      <c r="X3125" s="1">
        <v>46209.912048611113</v>
      </c>
    </row>
    <row r="3126" spans="1:24">
      <c r="A3126">
        <v>2949</v>
      </c>
      <c r="B3126" t="s">
        <v>1861</v>
      </c>
      <c r="C3126" t="s">
        <v>1862</v>
      </c>
      <c r="D3126">
        <v>4312658</v>
      </c>
      <c r="E3126" t="s">
        <v>1885</v>
      </c>
      <c r="F3126">
        <v>1</v>
      </c>
      <c r="G3126" t="s">
        <v>1683</v>
      </c>
      <c r="H3126" t="s">
        <v>3569</v>
      </c>
      <c r="I3126" t="s">
        <v>1887</v>
      </c>
      <c r="J3126">
        <v>1</v>
      </c>
      <c r="K3126" t="s">
        <v>1888</v>
      </c>
      <c r="L3126" s="1">
        <v>46209.911736111113</v>
      </c>
      <c r="M3126" s="1">
        <v>46209.912048611113</v>
      </c>
      <c r="N3126">
        <v>2712</v>
      </c>
      <c r="O3126" t="s">
        <v>1849</v>
      </c>
      <c r="P3126">
        <v>76</v>
      </c>
      <c r="Q3126">
        <v>7.6</v>
      </c>
      <c r="R3126" t="s">
        <v>7388</v>
      </c>
      <c r="S3126" t="s">
        <v>1851</v>
      </c>
      <c r="T3126" t="s">
        <v>1851</v>
      </c>
      <c r="U3126" t="s">
        <v>7389</v>
      </c>
      <c r="V3126" t="s">
        <v>1851</v>
      </c>
      <c r="W3126" t="s">
        <v>1851</v>
      </c>
      <c r="X3126" s="1">
        <v>46209.912048611113</v>
      </c>
    </row>
    <row r="3127" spans="1:24">
      <c r="A3127">
        <v>2950</v>
      </c>
      <c r="B3127" t="s">
        <v>1861</v>
      </c>
      <c r="C3127" t="s">
        <v>1862</v>
      </c>
      <c r="D3127">
        <v>2205250</v>
      </c>
      <c r="E3127" t="s">
        <v>1885</v>
      </c>
      <c r="F3127">
        <v>1</v>
      </c>
      <c r="G3127" t="s">
        <v>380</v>
      </c>
      <c r="H3127" t="s">
        <v>3838</v>
      </c>
      <c r="I3127" t="s">
        <v>1887</v>
      </c>
      <c r="J3127">
        <v>1</v>
      </c>
      <c r="K3127" t="s">
        <v>1888</v>
      </c>
      <c r="L3127" s="1">
        <v>46209.911851851852</v>
      </c>
      <c r="M3127" s="1">
        <v>46209.912106481483</v>
      </c>
      <c r="N3127">
        <v>2128</v>
      </c>
      <c r="O3127" t="s">
        <v>1849</v>
      </c>
      <c r="P3127">
        <v>88</v>
      </c>
      <c r="Q3127">
        <v>8.8000000000000007</v>
      </c>
      <c r="R3127" t="s">
        <v>7390</v>
      </c>
      <c r="S3127" t="s">
        <v>1851</v>
      </c>
      <c r="T3127" t="s">
        <v>1851</v>
      </c>
      <c r="U3127" t="s">
        <v>7391</v>
      </c>
      <c r="V3127" t="s">
        <v>1851</v>
      </c>
      <c r="W3127" t="s">
        <v>1851</v>
      </c>
      <c r="X3127" s="1">
        <v>46209.912106481483</v>
      </c>
    </row>
    <row r="3128" spans="1:24">
      <c r="A3128">
        <v>2951</v>
      </c>
      <c r="B3128" t="s">
        <v>1861</v>
      </c>
      <c r="C3128" t="s">
        <v>1862</v>
      </c>
      <c r="D3128">
        <v>4312658</v>
      </c>
      <c r="E3128" t="s">
        <v>1894</v>
      </c>
      <c r="F3128">
        <v>1</v>
      </c>
      <c r="G3128" t="s">
        <v>1683</v>
      </c>
      <c r="H3128" t="s">
        <v>3575</v>
      </c>
      <c r="I3128" t="s">
        <v>3576</v>
      </c>
      <c r="J3128">
        <v>1</v>
      </c>
      <c r="K3128" t="s">
        <v>3577</v>
      </c>
      <c r="L3128" s="1">
        <v>46209.912199074075</v>
      </c>
      <c r="M3128" s="1">
        <v>46209.912326388891</v>
      </c>
      <c r="N3128">
        <v>1014</v>
      </c>
      <c r="O3128" t="s">
        <v>1849</v>
      </c>
      <c r="P3128">
        <v>77</v>
      </c>
      <c r="Q3128">
        <v>7.7</v>
      </c>
      <c r="R3128" t="s">
        <v>1851</v>
      </c>
      <c r="S3128" t="s">
        <v>1851</v>
      </c>
      <c r="T3128" t="s">
        <v>1851</v>
      </c>
      <c r="U3128" t="s">
        <v>7392</v>
      </c>
      <c r="V3128" t="s">
        <v>1851</v>
      </c>
      <c r="W3128" t="s">
        <v>1851</v>
      </c>
      <c r="X3128" s="1">
        <v>46209.912326388891</v>
      </c>
    </row>
    <row r="3129" spans="1:24">
      <c r="A3129">
        <v>2952</v>
      </c>
      <c r="B3129" t="s">
        <v>1861</v>
      </c>
      <c r="C3129" t="s">
        <v>1862</v>
      </c>
      <c r="D3129">
        <v>3162302</v>
      </c>
      <c r="E3129" t="s">
        <v>1894</v>
      </c>
      <c r="F3129">
        <v>1</v>
      </c>
      <c r="G3129" t="s">
        <v>918</v>
      </c>
      <c r="H3129" t="s">
        <v>6243</v>
      </c>
      <c r="I3129" t="s">
        <v>6244</v>
      </c>
      <c r="J3129">
        <v>1</v>
      </c>
      <c r="K3129" t="s">
        <v>6244</v>
      </c>
      <c r="L3129" s="1">
        <v>46209.912187499998</v>
      </c>
      <c r="M3129" s="1">
        <v>46209.912349537037</v>
      </c>
      <c r="N3129">
        <v>1382</v>
      </c>
      <c r="O3129" t="s">
        <v>1849</v>
      </c>
      <c r="P3129">
        <v>74</v>
      </c>
      <c r="Q3129">
        <v>7.4</v>
      </c>
      <c r="R3129" t="s">
        <v>1851</v>
      </c>
      <c r="S3129" t="s">
        <v>1851</v>
      </c>
      <c r="T3129" t="s">
        <v>1851</v>
      </c>
      <c r="U3129" t="s">
        <v>7393</v>
      </c>
      <c r="V3129" t="s">
        <v>1851</v>
      </c>
      <c r="W3129" t="s">
        <v>1851</v>
      </c>
      <c r="X3129" s="1">
        <v>46209.912349537037</v>
      </c>
    </row>
    <row r="3130" spans="1:24">
      <c r="A3130">
        <v>2953</v>
      </c>
      <c r="B3130" t="s">
        <v>1861</v>
      </c>
      <c r="C3130" t="s">
        <v>1862</v>
      </c>
      <c r="D3130">
        <v>2205250</v>
      </c>
      <c r="E3130" t="s">
        <v>1894</v>
      </c>
      <c r="F3130">
        <v>1</v>
      </c>
      <c r="G3130" t="s">
        <v>380</v>
      </c>
      <c r="H3130" t="s">
        <v>380</v>
      </c>
      <c r="I3130" t="s">
        <v>3844</v>
      </c>
      <c r="J3130">
        <v>0</v>
      </c>
      <c r="K3130" t="s">
        <v>3845</v>
      </c>
      <c r="L3130" s="1">
        <v>46209.912233796298</v>
      </c>
      <c r="M3130" s="1">
        <v>46209.912349537037</v>
      </c>
      <c r="N3130">
        <v>1064</v>
      </c>
      <c r="O3130" t="s">
        <v>1849</v>
      </c>
      <c r="P3130">
        <v>81</v>
      </c>
      <c r="Q3130">
        <v>8.1</v>
      </c>
      <c r="R3130" t="s">
        <v>1851</v>
      </c>
      <c r="S3130" t="s">
        <v>1851</v>
      </c>
      <c r="T3130" t="s">
        <v>1851</v>
      </c>
      <c r="U3130" t="s">
        <v>7394</v>
      </c>
      <c r="V3130" t="s">
        <v>1851</v>
      </c>
      <c r="W3130" t="s">
        <v>1851</v>
      </c>
      <c r="X3130" s="1">
        <v>46209.912349537037</v>
      </c>
    </row>
    <row r="3131" spans="1:24">
      <c r="A3131">
        <v>2954</v>
      </c>
      <c r="B3131" t="s">
        <v>1861</v>
      </c>
      <c r="C3131" t="s">
        <v>1862</v>
      </c>
      <c r="D3131">
        <v>4312906</v>
      </c>
      <c r="E3131" t="s">
        <v>1885</v>
      </c>
      <c r="F3131">
        <v>1</v>
      </c>
      <c r="G3131" t="s">
        <v>1570</v>
      </c>
      <c r="H3131" t="s">
        <v>3583</v>
      </c>
      <c r="I3131" t="s">
        <v>1887</v>
      </c>
      <c r="J3131">
        <v>1</v>
      </c>
      <c r="K3131" t="s">
        <v>1888</v>
      </c>
      <c r="L3131" s="1">
        <v>46209.912361111114</v>
      </c>
      <c r="M3131" s="1">
        <v>46209.912488425929</v>
      </c>
      <c r="N3131">
        <v>1086</v>
      </c>
      <c r="O3131" t="s">
        <v>1849</v>
      </c>
      <c r="P3131">
        <v>92</v>
      </c>
      <c r="Q3131">
        <v>9.1999999999999993</v>
      </c>
      <c r="R3131" t="s">
        <v>7395</v>
      </c>
      <c r="S3131" t="s">
        <v>1851</v>
      </c>
      <c r="T3131" t="s">
        <v>1851</v>
      </c>
      <c r="U3131" t="s">
        <v>7396</v>
      </c>
      <c r="V3131" t="s">
        <v>1851</v>
      </c>
      <c r="W3131" t="s">
        <v>1851</v>
      </c>
      <c r="X3131" s="1">
        <v>46209.912488425929</v>
      </c>
    </row>
    <row r="3132" spans="1:24">
      <c r="A3132">
        <v>2955</v>
      </c>
      <c r="B3132" t="s">
        <v>1861</v>
      </c>
      <c r="C3132" t="s">
        <v>1862</v>
      </c>
      <c r="D3132">
        <v>4312906</v>
      </c>
      <c r="E3132" t="s">
        <v>1894</v>
      </c>
      <c r="F3132">
        <v>1</v>
      </c>
      <c r="G3132" t="s">
        <v>1570</v>
      </c>
      <c r="H3132" t="s">
        <v>1570</v>
      </c>
      <c r="I3132" t="s">
        <v>3589</v>
      </c>
      <c r="J3132">
        <v>0</v>
      </c>
      <c r="K3132" t="s">
        <v>3590</v>
      </c>
      <c r="L3132" s="1">
        <v>46209.912638888891</v>
      </c>
      <c r="M3132" s="1">
        <v>46209.912766203706</v>
      </c>
      <c r="N3132">
        <v>1123</v>
      </c>
      <c r="O3132" t="s">
        <v>1849</v>
      </c>
      <c r="P3132">
        <v>72</v>
      </c>
      <c r="Q3132">
        <v>7.2</v>
      </c>
      <c r="R3132" t="s">
        <v>1851</v>
      </c>
      <c r="S3132" t="s">
        <v>1851</v>
      </c>
      <c r="T3132" t="s">
        <v>1851</v>
      </c>
      <c r="U3132" t="s">
        <v>7397</v>
      </c>
      <c r="V3132" t="s">
        <v>1851</v>
      </c>
      <c r="W3132" t="s">
        <v>1851</v>
      </c>
      <c r="X3132" s="1">
        <v>46209.912766203706</v>
      </c>
    </row>
    <row r="3133" spans="1:24">
      <c r="A3133">
        <v>2956</v>
      </c>
      <c r="B3133" t="s">
        <v>1861</v>
      </c>
      <c r="C3133" t="s">
        <v>1862</v>
      </c>
      <c r="D3133">
        <v>4314175</v>
      </c>
      <c r="E3133" t="s">
        <v>1885</v>
      </c>
      <c r="F3133">
        <v>1</v>
      </c>
      <c r="G3133" t="s">
        <v>1703</v>
      </c>
      <c r="H3133" t="s">
        <v>3609</v>
      </c>
      <c r="I3133" t="s">
        <v>1887</v>
      </c>
      <c r="J3133">
        <v>1</v>
      </c>
      <c r="K3133" t="s">
        <v>1888</v>
      </c>
      <c r="L3133" s="1">
        <v>46209.912812499999</v>
      </c>
      <c r="M3133" s="1">
        <v>46209.912939814814</v>
      </c>
      <c r="N3133">
        <v>1098</v>
      </c>
      <c r="O3133" t="s">
        <v>1849</v>
      </c>
      <c r="P3133">
        <v>92</v>
      </c>
      <c r="Q3133">
        <v>9.1999999999999993</v>
      </c>
      <c r="R3133" t="s">
        <v>7398</v>
      </c>
      <c r="S3133" t="s">
        <v>1851</v>
      </c>
      <c r="T3133" t="s">
        <v>1851</v>
      </c>
      <c r="U3133" t="s">
        <v>7399</v>
      </c>
      <c r="V3133" t="s">
        <v>1851</v>
      </c>
      <c r="W3133" t="s">
        <v>1851</v>
      </c>
      <c r="X3133" s="1">
        <v>46209.912939814814</v>
      </c>
    </row>
    <row r="3134" spans="1:24">
      <c r="A3134">
        <v>2957</v>
      </c>
      <c r="B3134" t="s">
        <v>1861</v>
      </c>
      <c r="C3134" t="s">
        <v>1862</v>
      </c>
      <c r="D3134">
        <v>2205359</v>
      </c>
      <c r="E3134" t="s">
        <v>1885</v>
      </c>
      <c r="F3134">
        <v>1</v>
      </c>
      <c r="G3134" t="s">
        <v>345</v>
      </c>
      <c r="H3134" t="s">
        <v>3874</v>
      </c>
      <c r="I3134" t="s">
        <v>1887</v>
      </c>
      <c r="J3134">
        <v>1</v>
      </c>
      <c r="K3134" t="s">
        <v>1888</v>
      </c>
      <c r="L3134" s="1">
        <v>46209.912407407406</v>
      </c>
      <c r="M3134" s="1">
        <v>46209.912962962961</v>
      </c>
      <c r="N3134">
        <v>4775</v>
      </c>
      <c r="O3134" t="s">
        <v>1849</v>
      </c>
      <c r="P3134">
        <v>67</v>
      </c>
      <c r="Q3134">
        <v>6.7</v>
      </c>
      <c r="R3134" t="s">
        <v>7400</v>
      </c>
      <c r="S3134" t="s">
        <v>1851</v>
      </c>
      <c r="T3134" t="s">
        <v>1851</v>
      </c>
      <c r="U3134" t="s">
        <v>7401</v>
      </c>
      <c r="V3134" t="s">
        <v>1851</v>
      </c>
      <c r="W3134" t="s">
        <v>1851</v>
      </c>
      <c r="X3134" s="1">
        <v>46209.912962962961</v>
      </c>
    </row>
    <row r="3135" spans="1:24">
      <c r="A3135">
        <v>2958</v>
      </c>
      <c r="B3135" t="s">
        <v>1861</v>
      </c>
      <c r="C3135" t="s">
        <v>1862</v>
      </c>
      <c r="D3135">
        <v>4314175</v>
      </c>
      <c r="E3135" t="s">
        <v>1894</v>
      </c>
      <c r="F3135">
        <v>1</v>
      </c>
      <c r="G3135" t="s">
        <v>1703</v>
      </c>
      <c r="H3135" t="s">
        <v>1703</v>
      </c>
      <c r="I3135" t="s">
        <v>3622</v>
      </c>
      <c r="J3135">
        <v>0</v>
      </c>
      <c r="K3135" t="s">
        <v>1702</v>
      </c>
      <c r="L3135" s="1">
        <v>46209.913090277776</v>
      </c>
      <c r="M3135" s="1">
        <v>46209.913217592592</v>
      </c>
      <c r="N3135">
        <v>1127</v>
      </c>
      <c r="O3135" t="s">
        <v>1849</v>
      </c>
      <c r="P3135">
        <v>59</v>
      </c>
      <c r="Q3135">
        <v>5.9</v>
      </c>
      <c r="R3135" t="s">
        <v>1851</v>
      </c>
      <c r="S3135" t="s">
        <v>1851</v>
      </c>
      <c r="T3135" t="s">
        <v>1851</v>
      </c>
      <c r="U3135" t="s">
        <v>7402</v>
      </c>
      <c r="V3135" t="s">
        <v>1851</v>
      </c>
      <c r="W3135" t="s">
        <v>1851</v>
      </c>
      <c r="X3135" s="1">
        <v>46209.913217592592</v>
      </c>
    </row>
    <row r="3136" spans="1:24">
      <c r="A3136">
        <v>2959</v>
      </c>
      <c r="B3136" t="s">
        <v>1861</v>
      </c>
      <c r="C3136" t="s">
        <v>1862</v>
      </c>
      <c r="D3136">
        <v>2205359</v>
      </c>
      <c r="E3136" t="s">
        <v>1894</v>
      </c>
      <c r="F3136">
        <v>1</v>
      </c>
      <c r="G3136" t="s">
        <v>345</v>
      </c>
      <c r="H3136" t="s">
        <v>345</v>
      </c>
      <c r="I3136" t="s">
        <v>3890</v>
      </c>
      <c r="J3136">
        <v>0</v>
      </c>
      <c r="K3136" t="s">
        <v>3891</v>
      </c>
      <c r="L3136" s="1">
        <v>46209.913090277776</v>
      </c>
      <c r="M3136" s="1">
        <v>46209.913252314815</v>
      </c>
      <c r="N3136">
        <v>1460</v>
      </c>
      <c r="O3136" t="s">
        <v>1849</v>
      </c>
      <c r="P3136">
        <v>68</v>
      </c>
      <c r="Q3136">
        <v>6.8</v>
      </c>
      <c r="R3136" t="s">
        <v>1851</v>
      </c>
      <c r="S3136" t="s">
        <v>1851</v>
      </c>
      <c r="T3136" t="s">
        <v>1851</v>
      </c>
      <c r="U3136" t="s">
        <v>7403</v>
      </c>
      <c r="V3136" t="s">
        <v>1851</v>
      </c>
      <c r="W3136" t="s">
        <v>1851</v>
      </c>
      <c r="X3136" s="1">
        <v>46209.913252314815</v>
      </c>
    </row>
    <row r="3137" spans="1:24">
      <c r="A3137">
        <v>2960</v>
      </c>
      <c r="B3137" t="s">
        <v>1861</v>
      </c>
      <c r="C3137" t="s">
        <v>1862</v>
      </c>
      <c r="D3137">
        <v>4316451</v>
      </c>
      <c r="E3137" t="s">
        <v>1885</v>
      </c>
      <c r="F3137">
        <v>1</v>
      </c>
      <c r="G3137" t="s">
        <v>1713</v>
      </c>
      <c r="H3137" t="s">
        <v>3628</v>
      </c>
      <c r="I3137" t="s">
        <v>1887</v>
      </c>
      <c r="J3137">
        <v>1</v>
      </c>
      <c r="K3137" t="s">
        <v>1888</v>
      </c>
      <c r="L3137" s="1">
        <v>46209.913275462961</v>
      </c>
      <c r="M3137" s="1">
        <v>46209.913425925923</v>
      </c>
      <c r="N3137">
        <v>1284</v>
      </c>
      <c r="O3137" t="s">
        <v>1849</v>
      </c>
      <c r="P3137">
        <v>92</v>
      </c>
      <c r="Q3137">
        <v>9.1999999999999993</v>
      </c>
      <c r="R3137" t="s">
        <v>7404</v>
      </c>
      <c r="S3137" t="s">
        <v>1851</v>
      </c>
      <c r="T3137" t="s">
        <v>1851</v>
      </c>
      <c r="U3137" t="s">
        <v>7405</v>
      </c>
      <c r="V3137" t="s">
        <v>1851</v>
      </c>
      <c r="W3137" t="s">
        <v>1851</v>
      </c>
      <c r="X3137" s="1">
        <v>46209.913425925923</v>
      </c>
    </row>
    <row r="3138" spans="1:24">
      <c r="A3138">
        <v>2961</v>
      </c>
      <c r="B3138" t="s">
        <v>1861</v>
      </c>
      <c r="C3138" t="s">
        <v>1862</v>
      </c>
      <c r="D3138">
        <v>4316451</v>
      </c>
      <c r="E3138" t="s">
        <v>1894</v>
      </c>
      <c r="F3138">
        <v>1</v>
      </c>
      <c r="G3138" t="s">
        <v>1713</v>
      </c>
      <c r="H3138" t="s">
        <v>1713</v>
      </c>
      <c r="I3138" t="s">
        <v>3631</v>
      </c>
      <c r="J3138">
        <v>0</v>
      </c>
      <c r="K3138" t="s">
        <v>3632</v>
      </c>
      <c r="L3138" s="1">
        <v>46209.913553240738</v>
      </c>
      <c r="M3138" s="1">
        <v>46209.913784722223</v>
      </c>
      <c r="N3138">
        <v>2068</v>
      </c>
      <c r="O3138" t="s">
        <v>1849</v>
      </c>
      <c r="P3138">
        <v>67</v>
      </c>
      <c r="Q3138">
        <v>6.7</v>
      </c>
      <c r="R3138" t="s">
        <v>1851</v>
      </c>
      <c r="S3138" t="s">
        <v>1851</v>
      </c>
      <c r="T3138" t="s">
        <v>1851</v>
      </c>
      <c r="U3138" t="s">
        <v>7406</v>
      </c>
      <c r="V3138" t="s">
        <v>1851</v>
      </c>
      <c r="W3138" t="s">
        <v>1851</v>
      </c>
      <c r="X3138" s="1">
        <v>46209.913784722223</v>
      </c>
    </row>
    <row r="3139" spans="1:24">
      <c r="A3139">
        <v>2962</v>
      </c>
      <c r="B3139" t="s">
        <v>1861</v>
      </c>
      <c r="C3139" t="s">
        <v>1862</v>
      </c>
      <c r="D3139">
        <v>4319109</v>
      </c>
      <c r="E3139" t="s">
        <v>1885</v>
      </c>
      <c r="F3139">
        <v>1</v>
      </c>
      <c r="G3139" t="s">
        <v>1807</v>
      </c>
      <c r="H3139" t="s">
        <v>3647</v>
      </c>
      <c r="I3139" t="s">
        <v>1887</v>
      </c>
      <c r="J3139">
        <v>1</v>
      </c>
      <c r="K3139" t="s">
        <v>1888</v>
      </c>
      <c r="L3139" s="1">
        <v>46209.913831018515</v>
      </c>
      <c r="M3139" s="1">
        <v>46209.914131944446</v>
      </c>
      <c r="N3139">
        <v>2622</v>
      </c>
      <c r="O3139" t="s">
        <v>1849</v>
      </c>
      <c r="P3139">
        <v>58</v>
      </c>
      <c r="Q3139">
        <v>5.8</v>
      </c>
      <c r="R3139" t="s">
        <v>7407</v>
      </c>
      <c r="S3139" t="s">
        <v>1851</v>
      </c>
      <c r="T3139" t="s">
        <v>1851</v>
      </c>
      <c r="U3139" t="s">
        <v>7408</v>
      </c>
      <c r="V3139" t="s">
        <v>1851</v>
      </c>
      <c r="W3139" t="s">
        <v>1851</v>
      </c>
      <c r="X3139" s="1">
        <v>46209.914131944446</v>
      </c>
    </row>
    <row r="3140" spans="1:24">
      <c r="A3140">
        <v>2963</v>
      </c>
      <c r="B3140" t="s">
        <v>1861</v>
      </c>
      <c r="C3140" t="s">
        <v>1862</v>
      </c>
      <c r="D3140">
        <v>4319109</v>
      </c>
      <c r="E3140" t="s">
        <v>1894</v>
      </c>
      <c r="F3140">
        <v>1</v>
      </c>
      <c r="G3140" t="s">
        <v>1807</v>
      </c>
      <c r="H3140" t="s">
        <v>1807</v>
      </c>
      <c r="I3140" t="s">
        <v>3650</v>
      </c>
      <c r="J3140">
        <v>0</v>
      </c>
      <c r="K3140" t="s">
        <v>3651</v>
      </c>
      <c r="L3140" s="1">
        <v>46209.914270833331</v>
      </c>
      <c r="M3140" s="1">
        <v>46209.914386574077</v>
      </c>
      <c r="N3140">
        <v>1010</v>
      </c>
      <c r="O3140" t="s">
        <v>1849</v>
      </c>
      <c r="P3140">
        <v>60</v>
      </c>
      <c r="Q3140">
        <v>6</v>
      </c>
      <c r="R3140" t="s">
        <v>1851</v>
      </c>
      <c r="S3140" t="s">
        <v>1851</v>
      </c>
      <c r="T3140" t="s">
        <v>1851</v>
      </c>
      <c r="U3140" t="s">
        <v>7409</v>
      </c>
      <c r="V3140" t="s">
        <v>1851</v>
      </c>
      <c r="W3140" t="s">
        <v>1851</v>
      </c>
      <c r="X3140" s="1">
        <v>46209.914386574077</v>
      </c>
    </row>
    <row r="3141" spans="1:24">
      <c r="A3141">
        <v>2964</v>
      </c>
      <c r="B3141" t="s">
        <v>1861</v>
      </c>
      <c r="C3141" t="s">
        <v>1862</v>
      </c>
      <c r="D3141">
        <v>3162575</v>
      </c>
      <c r="E3141" t="s">
        <v>1885</v>
      </c>
      <c r="F3141">
        <v>1</v>
      </c>
      <c r="G3141" t="s">
        <v>1252</v>
      </c>
      <c r="H3141" t="s">
        <v>3400</v>
      </c>
      <c r="I3141" t="s">
        <v>1887</v>
      </c>
      <c r="J3141">
        <v>1</v>
      </c>
      <c r="K3141" t="s">
        <v>1888</v>
      </c>
      <c r="L3141" s="1">
        <v>46209.912395833337</v>
      </c>
      <c r="M3141" s="1">
        <v>46209.914618055554</v>
      </c>
      <c r="N3141">
        <v>19122</v>
      </c>
      <c r="O3141" t="s">
        <v>1854</v>
      </c>
      <c r="R3141" t="s">
        <v>7410</v>
      </c>
      <c r="S3141" t="s">
        <v>1851</v>
      </c>
      <c r="T3141" t="s">
        <v>1851</v>
      </c>
      <c r="U3141" t="s">
        <v>7411</v>
      </c>
      <c r="V3141" t="s">
        <v>1854</v>
      </c>
      <c r="W3141" t="s">
        <v>1851</v>
      </c>
      <c r="X3141" s="1">
        <v>46209.914618055554</v>
      </c>
    </row>
    <row r="3142" spans="1:24">
      <c r="A3142">
        <v>2965</v>
      </c>
      <c r="B3142" t="s">
        <v>1861</v>
      </c>
      <c r="C3142" t="s">
        <v>1862</v>
      </c>
      <c r="D3142">
        <v>4320206</v>
      </c>
      <c r="E3142" t="s">
        <v>1885</v>
      </c>
      <c r="F3142">
        <v>1</v>
      </c>
      <c r="G3142" t="s">
        <v>1648</v>
      </c>
      <c r="H3142" t="s">
        <v>3660</v>
      </c>
      <c r="I3142" t="s">
        <v>1887</v>
      </c>
      <c r="J3142">
        <v>1</v>
      </c>
      <c r="K3142" t="s">
        <v>1888</v>
      </c>
      <c r="L3142" s="1">
        <v>46209.91443287037</v>
      </c>
      <c r="M3142" s="1">
        <v>46209.914826388886</v>
      </c>
      <c r="N3142">
        <v>3433</v>
      </c>
      <c r="O3142" t="s">
        <v>1849</v>
      </c>
      <c r="P3142">
        <v>42</v>
      </c>
      <c r="Q3142">
        <v>4.2</v>
      </c>
      <c r="R3142" t="s">
        <v>7412</v>
      </c>
      <c r="S3142" t="s">
        <v>1851</v>
      </c>
      <c r="T3142" t="s">
        <v>1851</v>
      </c>
      <c r="U3142" t="s">
        <v>7413</v>
      </c>
      <c r="V3142" t="s">
        <v>1851</v>
      </c>
      <c r="W3142" t="s">
        <v>1851</v>
      </c>
      <c r="X3142" s="1">
        <v>46209.914826388886</v>
      </c>
    </row>
    <row r="3143" spans="1:24">
      <c r="A3143">
        <v>2966</v>
      </c>
      <c r="B3143" t="s">
        <v>1861</v>
      </c>
      <c r="C3143" t="s">
        <v>1862</v>
      </c>
      <c r="D3143">
        <v>3162575</v>
      </c>
      <c r="E3143" t="s">
        <v>1885</v>
      </c>
      <c r="F3143">
        <v>2</v>
      </c>
      <c r="G3143" t="s">
        <v>1252</v>
      </c>
      <c r="H3143" t="s">
        <v>3400</v>
      </c>
      <c r="I3143" t="s">
        <v>1887</v>
      </c>
      <c r="J3143">
        <v>1</v>
      </c>
      <c r="K3143" t="s">
        <v>1888</v>
      </c>
      <c r="L3143" s="1">
        <v>46209.914803240739</v>
      </c>
      <c r="M3143" s="1">
        <v>46209.914884259262</v>
      </c>
      <c r="N3143">
        <v>751</v>
      </c>
      <c r="O3143" t="s">
        <v>1849</v>
      </c>
      <c r="P3143">
        <v>92</v>
      </c>
      <c r="Q3143">
        <v>9.1999999999999993</v>
      </c>
      <c r="R3143" t="s">
        <v>7414</v>
      </c>
      <c r="S3143" t="s">
        <v>1851</v>
      </c>
      <c r="T3143" t="s">
        <v>1851</v>
      </c>
      <c r="U3143" t="s">
        <v>7411</v>
      </c>
      <c r="V3143" t="s">
        <v>1851</v>
      </c>
      <c r="W3143" t="s">
        <v>1851</v>
      </c>
      <c r="X3143" s="1">
        <v>46209.914884259262</v>
      </c>
    </row>
    <row r="3144" spans="1:24">
      <c r="A3144">
        <v>2967</v>
      </c>
      <c r="B3144" t="s">
        <v>1861</v>
      </c>
      <c r="C3144" t="s">
        <v>1862</v>
      </c>
      <c r="D3144">
        <v>4320206</v>
      </c>
      <c r="E3144" t="s">
        <v>1894</v>
      </c>
      <c r="F3144">
        <v>1</v>
      </c>
      <c r="G3144" t="s">
        <v>1648</v>
      </c>
      <c r="H3144" t="s">
        <v>3663</v>
      </c>
      <c r="I3144" t="s">
        <v>3664</v>
      </c>
      <c r="J3144">
        <v>1</v>
      </c>
      <c r="K3144" t="s">
        <v>3665</v>
      </c>
      <c r="L3144" s="1">
        <v>46209.914976851855</v>
      </c>
      <c r="M3144" s="1">
        <v>46209.91505787037</v>
      </c>
      <c r="N3144">
        <v>681</v>
      </c>
      <c r="O3144" t="s">
        <v>1849</v>
      </c>
      <c r="P3144">
        <v>45</v>
      </c>
      <c r="Q3144">
        <v>4.5</v>
      </c>
      <c r="R3144" t="s">
        <v>1851</v>
      </c>
      <c r="S3144" t="s">
        <v>1851</v>
      </c>
      <c r="T3144" t="s">
        <v>1851</v>
      </c>
      <c r="U3144" t="s">
        <v>7415</v>
      </c>
      <c r="V3144" t="s">
        <v>1851</v>
      </c>
      <c r="W3144" t="s">
        <v>1851</v>
      </c>
      <c r="X3144" s="1">
        <v>46209.91505787037</v>
      </c>
    </row>
    <row r="3145" spans="1:24">
      <c r="A3145">
        <v>2968</v>
      </c>
      <c r="B3145" t="s">
        <v>1861</v>
      </c>
      <c r="C3145" t="s">
        <v>1862</v>
      </c>
      <c r="D3145">
        <v>3162575</v>
      </c>
      <c r="E3145" t="s">
        <v>1894</v>
      </c>
      <c r="F3145">
        <v>1</v>
      </c>
      <c r="G3145" t="s">
        <v>1252</v>
      </c>
      <c r="H3145" t="s">
        <v>1252</v>
      </c>
      <c r="I3145" t="s">
        <v>3410</v>
      </c>
      <c r="J3145">
        <v>0</v>
      </c>
      <c r="K3145" t="s">
        <v>3411</v>
      </c>
      <c r="L3145" s="1">
        <v>46209.915023148147</v>
      </c>
      <c r="M3145" s="1">
        <v>46209.915162037039</v>
      </c>
      <c r="N3145">
        <v>1145</v>
      </c>
      <c r="O3145" t="s">
        <v>1849</v>
      </c>
      <c r="P3145">
        <v>73</v>
      </c>
      <c r="Q3145">
        <v>7.3</v>
      </c>
      <c r="R3145" t="s">
        <v>1851</v>
      </c>
      <c r="S3145" t="s">
        <v>1851</v>
      </c>
      <c r="T3145" t="s">
        <v>1851</v>
      </c>
      <c r="U3145" t="s">
        <v>7416</v>
      </c>
      <c r="V3145" t="s">
        <v>1851</v>
      </c>
      <c r="W3145" t="s">
        <v>1851</v>
      </c>
      <c r="X3145" s="1">
        <v>46209.915162037039</v>
      </c>
    </row>
    <row r="3146" spans="1:24">
      <c r="A3146">
        <v>2969</v>
      </c>
      <c r="B3146" t="s">
        <v>1861</v>
      </c>
      <c r="C3146" t="s">
        <v>1862</v>
      </c>
      <c r="D3146">
        <v>4321436</v>
      </c>
      <c r="E3146" t="s">
        <v>1885</v>
      </c>
      <c r="F3146">
        <v>1</v>
      </c>
      <c r="G3146" t="s">
        <v>1812</v>
      </c>
      <c r="H3146" t="s">
        <v>3671</v>
      </c>
      <c r="I3146" t="s">
        <v>1887</v>
      </c>
      <c r="J3146">
        <v>1</v>
      </c>
      <c r="K3146" t="s">
        <v>1888</v>
      </c>
      <c r="L3146" s="1">
        <v>46209.91510416667</v>
      </c>
      <c r="M3146" s="1">
        <v>46209.915231481478</v>
      </c>
      <c r="N3146">
        <v>1058</v>
      </c>
      <c r="O3146" t="s">
        <v>1849</v>
      </c>
      <c r="P3146">
        <v>92</v>
      </c>
      <c r="Q3146">
        <v>9.1999999999999993</v>
      </c>
      <c r="R3146" t="s">
        <v>7417</v>
      </c>
      <c r="S3146" t="s">
        <v>1851</v>
      </c>
      <c r="T3146" t="s">
        <v>1851</v>
      </c>
      <c r="U3146" t="s">
        <v>7418</v>
      </c>
      <c r="V3146" t="s">
        <v>1851</v>
      </c>
      <c r="W3146" t="s">
        <v>1851</v>
      </c>
      <c r="X3146" s="1">
        <v>46209.915231481478</v>
      </c>
    </row>
    <row r="3147" spans="1:24">
      <c r="A3147">
        <v>2970</v>
      </c>
      <c r="B3147" t="s">
        <v>1861</v>
      </c>
      <c r="C3147" t="s">
        <v>1862</v>
      </c>
      <c r="D3147">
        <v>2206407</v>
      </c>
      <c r="E3147" t="s">
        <v>1885</v>
      </c>
      <c r="F3147">
        <v>1</v>
      </c>
      <c r="G3147" t="s">
        <v>730</v>
      </c>
      <c r="H3147" t="s">
        <v>3899</v>
      </c>
      <c r="I3147" t="s">
        <v>1887</v>
      </c>
      <c r="J3147">
        <v>1</v>
      </c>
      <c r="K3147" t="s">
        <v>1888</v>
      </c>
      <c r="L3147" s="1">
        <v>46209.913298611114</v>
      </c>
      <c r="M3147" s="1">
        <v>46209.91547453704</v>
      </c>
      <c r="N3147">
        <v>18784</v>
      </c>
      <c r="O3147" t="s">
        <v>1854</v>
      </c>
      <c r="R3147" t="s">
        <v>7419</v>
      </c>
      <c r="S3147" t="s">
        <v>1851</v>
      </c>
      <c r="T3147" t="s">
        <v>1851</v>
      </c>
      <c r="U3147" t="s">
        <v>7420</v>
      </c>
      <c r="V3147" t="s">
        <v>1854</v>
      </c>
      <c r="W3147" t="s">
        <v>1851</v>
      </c>
      <c r="X3147" s="1">
        <v>46209.91547453704</v>
      </c>
    </row>
    <row r="3148" spans="1:24">
      <c r="A3148">
        <v>2971</v>
      </c>
      <c r="B3148" t="s">
        <v>1861</v>
      </c>
      <c r="C3148" t="s">
        <v>1862</v>
      </c>
      <c r="D3148">
        <v>4321436</v>
      </c>
      <c r="E3148" t="s">
        <v>1894</v>
      </c>
      <c r="F3148">
        <v>1</v>
      </c>
      <c r="G3148" t="s">
        <v>1812</v>
      </c>
      <c r="H3148" t="s">
        <v>1812</v>
      </c>
      <c r="I3148" t="s">
        <v>3677</v>
      </c>
      <c r="J3148">
        <v>0</v>
      </c>
      <c r="K3148" t="s">
        <v>3678</v>
      </c>
      <c r="L3148" s="1">
        <v>46209.915370370371</v>
      </c>
      <c r="M3148" s="1">
        <v>46209.915590277778</v>
      </c>
      <c r="N3148">
        <v>1909</v>
      </c>
      <c r="O3148" t="s">
        <v>1849</v>
      </c>
      <c r="P3148">
        <v>69</v>
      </c>
      <c r="Q3148">
        <v>6.9</v>
      </c>
      <c r="R3148" t="s">
        <v>1851</v>
      </c>
      <c r="S3148" t="s">
        <v>1851</v>
      </c>
      <c r="T3148" t="s">
        <v>1851</v>
      </c>
      <c r="U3148" t="s">
        <v>7421</v>
      </c>
      <c r="V3148" t="s">
        <v>1851</v>
      </c>
      <c r="W3148" t="s">
        <v>1851</v>
      </c>
      <c r="X3148" s="1">
        <v>46209.915590277778</v>
      </c>
    </row>
    <row r="3149" spans="1:24">
      <c r="A3149">
        <v>2972</v>
      </c>
      <c r="B3149" t="s">
        <v>1861</v>
      </c>
      <c r="C3149" t="s">
        <v>1862</v>
      </c>
      <c r="D3149">
        <v>3163904</v>
      </c>
      <c r="E3149" t="s">
        <v>1885</v>
      </c>
      <c r="F3149">
        <v>1</v>
      </c>
      <c r="G3149" t="s">
        <v>1297</v>
      </c>
      <c r="H3149" t="s">
        <v>3419</v>
      </c>
      <c r="I3149" t="s">
        <v>1887</v>
      </c>
      <c r="J3149">
        <v>1</v>
      </c>
      <c r="K3149" t="s">
        <v>1888</v>
      </c>
      <c r="L3149" s="1">
        <v>46209.915208333332</v>
      </c>
      <c r="M3149" s="1">
        <v>46209.916006944448</v>
      </c>
      <c r="N3149">
        <v>6920</v>
      </c>
      <c r="O3149" t="s">
        <v>1849</v>
      </c>
      <c r="P3149">
        <v>65</v>
      </c>
      <c r="Q3149">
        <v>6.5</v>
      </c>
      <c r="R3149" t="s">
        <v>7422</v>
      </c>
      <c r="S3149" t="s">
        <v>1851</v>
      </c>
      <c r="T3149" t="s">
        <v>1851</v>
      </c>
      <c r="U3149" t="s">
        <v>7423</v>
      </c>
      <c r="V3149" t="s">
        <v>1851</v>
      </c>
      <c r="W3149" t="s">
        <v>1851</v>
      </c>
      <c r="X3149" s="1">
        <v>46209.916006944448</v>
      </c>
    </row>
    <row r="3150" spans="1:24">
      <c r="A3150">
        <v>2973</v>
      </c>
      <c r="B3150" t="s">
        <v>1861</v>
      </c>
      <c r="C3150" t="s">
        <v>1862</v>
      </c>
      <c r="D3150">
        <v>4321634</v>
      </c>
      <c r="E3150" t="s">
        <v>1885</v>
      </c>
      <c r="F3150">
        <v>1</v>
      </c>
      <c r="G3150" t="s">
        <v>1797</v>
      </c>
      <c r="H3150" t="s">
        <v>3690</v>
      </c>
      <c r="I3150" t="s">
        <v>1887</v>
      </c>
      <c r="J3150">
        <v>1</v>
      </c>
      <c r="K3150" t="s">
        <v>1888</v>
      </c>
      <c r="L3150" s="1">
        <v>46209.915625000001</v>
      </c>
      <c r="M3150" s="1">
        <v>46209.916122685187</v>
      </c>
      <c r="N3150">
        <v>4309</v>
      </c>
      <c r="O3150" t="s">
        <v>1849</v>
      </c>
      <c r="P3150">
        <v>75</v>
      </c>
      <c r="Q3150">
        <v>7.5</v>
      </c>
      <c r="R3150" t="s">
        <v>7424</v>
      </c>
      <c r="S3150" t="s">
        <v>1851</v>
      </c>
      <c r="T3150" t="s">
        <v>1851</v>
      </c>
      <c r="U3150" t="s">
        <v>7425</v>
      </c>
      <c r="V3150" t="s">
        <v>1851</v>
      </c>
      <c r="W3150" t="s">
        <v>1851</v>
      </c>
      <c r="X3150" s="1">
        <v>46209.916122685187</v>
      </c>
    </row>
    <row r="3151" spans="1:24">
      <c r="A3151">
        <v>2974</v>
      </c>
      <c r="B3151" t="s">
        <v>1861</v>
      </c>
      <c r="C3151" t="s">
        <v>1862</v>
      </c>
      <c r="D3151">
        <v>3163904</v>
      </c>
      <c r="E3151" t="s">
        <v>1894</v>
      </c>
      <c r="F3151">
        <v>1</v>
      </c>
      <c r="G3151" t="s">
        <v>1297</v>
      </c>
      <c r="H3151" t="s">
        <v>1297</v>
      </c>
      <c r="I3151" t="s">
        <v>3429</v>
      </c>
      <c r="J3151">
        <v>0</v>
      </c>
      <c r="K3151" t="s">
        <v>3430</v>
      </c>
      <c r="L3151" s="1">
        <v>46209.916134259256</v>
      </c>
      <c r="M3151" s="1">
        <v>46209.916261574072</v>
      </c>
      <c r="N3151">
        <v>1086</v>
      </c>
      <c r="O3151" t="s">
        <v>1849</v>
      </c>
      <c r="P3151">
        <v>72</v>
      </c>
      <c r="Q3151">
        <v>7.2</v>
      </c>
      <c r="R3151" t="s">
        <v>1851</v>
      </c>
      <c r="S3151" t="s">
        <v>1851</v>
      </c>
      <c r="T3151" t="s">
        <v>1851</v>
      </c>
      <c r="U3151" t="s">
        <v>7426</v>
      </c>
      <c r="V3151" t="s">
        <v>1851</v>
      </c>
      <c r="W3151" t="s">
        <v>1851</v>
      </c>
      <c r="X3151" s="1">
        <v>46209.916261574072</v>
      </c>
    </row>
    <row r="3152" spans="1:24">
      <c r="A3152">
        <v>2975</v>
      </c>
      <c r="B3152" t="s">
        <v>1861</v>
      </c>
      <c r="C3152" t="s">
        <v>1862</v>
      </c>
      <c r="D3152">
        <v>4321634</v>
      </c>
      <c r="E3152" t="s">
        <v>1894</v>
      </c>
      <c r="F3152">
        <v>1</v>
      </c>
      <c r="G3152" t="s">
        <v>1797</v>
      </c>
      <c r="H3152" t="s">
        <v>1797</v>
      </c>
      <c r="I3152" t="s">
        <v>3697</v>
      </c>
      <c r="J3152">
        <v>0</v>
      </c>
      <c r="K3152" t="s">
        <v>3698</v>
      </c>
      <c r="L3152" s="1">
        <v>46209.916273148148</v>
      </c>
      <c r="M3152" s="1">
        <v>46209.916412037041</v>
      </c>
      <c r="N3152">
        <v>1190</v>
      </c>
      <c r="O3152" t="s">
        <v>1849</v>
      </c>
      <c r="P3152">
        <v>74</v>
      </c>
      <c r="Q3152">
        <v>7.4</v>
      </c>
      <c r="R3152" t="s">
        <v>1851</v>
      </c>
      <c r="S3152" t="s">
        <v>1851</v>
      </c>
      <c r="T3152" t="s">
        <v>1851</v>
      </c>
      <c r="U3152" t="s">
        <v>7427</v>
      </c>
      <c r="V3152" t="s">
        <v>1851</v>
      </c>
      <c r="W3152" t="s">
        <v>1851</v>
      </c>
      <c r="X3152" s="1">
        <v>46209.916412037041</v>
      </c>
    </row>
    <row r="3153" spans="1:24">
      <c r="A3153">
        <v>2976</v>
      </c>
      <c r="B3153" t="s">
        <v>1861</v>
      </c>
      <c r="C3153" t="s">
        <v>1862</v>
      </c>
      <c r="D3153">
        <v>3168606</v>
      </c>
      <c r="E3153" t="s">
        <v>1885</v>
      </c>
      <c r="F3153">
        <v>1</v>
      </c>
      <c r="G3153" t="s">
        <v>1174</v>
      </c>
      <c r="H3153" t="s">
        <v>3435</v>
      </c>
      <c r="I3153" t="s">
        <v>1887</v>
      </c>
      <c r="J3153">
        <v>1</v>
      </c>
      <c r="K3153" t="s">
        <v>1888</v>
      </c>
      <c r="L3153" s="1">
        <v>46209.916296296295</v>
      </c>
      <c r="M3153" s="1">
        <v>46209.916435185187</v>
      </c>
      <c r="N3153">
        <v>1112</v>
      </c>
      <c r="O3153" t="s">
        <v>1849</v>
      </c>
      <c r="P3153">
        <v>92</v>
      </c>
      <c r="Q3153">
        <v>9.1999999999999993</v>
      </c>
      <c r="R3153" t="s">
        <v>7428</v>
      </c>
      <c r="S3153" t="s">
        <v>1851</v>
      </c>
      <c r="T3153" t="s">
        <v>1851</v>
      </c>
      <c r="U3153" t="s">
        <v>7429</v>
      </c>
      <c r="V3153" t="s">
        <v>1851</v>
      </c>
      <c r="W3153" t="s">
        <v>1851</v>
      </c>
      <c r="X3153" s="1">
        <v>46209.916435185187</v>
      </c>
    </row>
    <row r="3154" spans="1:24">
      <c r="A3154">
        <v>2977</v>
      </c>
      <c r="B3154" t="s">
        <v>1861</v>
      </c>
      <c r="C3154" t="s">
        <v>1862</v>
      </c>
      <c r="D3154">
        <v>3168606</v>
      </c>
      <c r="E3154" t="s">
        <v>1894</v>
      </c>
      <c r="F3154">
        <v>1</v>
      </c>
      <c r="G3154" t="s">
        <v>1174</v>
      </c>
      <c r="H3154" t="s">
        <v>1174</v>
      </c>
      <c r="I3154" t="s">
        <v>3450</v>
      </c>
      <c r="J3154">
        <v>0</v>
      </c>
      <c r="K3154" t="s">
        <v>3451</v>
      </c>
      <c r="L3154" s="1">
        <v>46209.916574074072</v>
      </c>
      <c r="M3154" s="1">
        <v>46209.91679398148</v>
      </c>
      <c r="N3154">
        <v>1900</v>
      </c>
      <c r="O3154" t="s">
        <v>1849</v>
      </c>
      <c r="P3154">
        <v>56</v>
      </c>
      <c r="Q3154">
        <v>5.6</v>
      </c>
      <c r="R3154" t="s">
        <v>1851</v>
      </c>
      <c r="S3154" t="s">
        <v>1851</v>
      </c>
      <c r="T3154" t="s">
        <v>1851</v>
      </c>
      <c r="U3154" t="s">
        <v>7430</v>
      </c>
      <c r="V3154" t="s">
        <v>1851</v>
      </c>
      <c r="W3154" t="s">
        <v>1851</v>
      </c>
      <c r="X3154" s="1">
        <v>46209.91679398148</v>
      </c>
    </row>
    <row r="3155" spans="1:24">
      <c r="A3155">
        <v>2978</v>
      </c>
      <c r="B3155" t="s">
        <v>1861</v>
      </c>
      <c r="C3155" t="s">
        <v>1862</v>
      </c>
      <c r="D3155">
        <v>4322327</v>
      </c>
      <c r="E3155" t="s">
        <v>1885</v>
      </c>
      <c r="F3155">
        <v>1</v>
      </c>
      <c r="G3155" t="s">
        <v>1723</v>
      </c>
      <c r="H3155" t="s">
        <v>3709</v>
      </c>
      <c r="I3155" t="s">
        <v>1887</v>
      </c>
      <c r="J3155">
        <v>1</v>
      </c>
      <c r="K3155" t="s">
        <v>1888</v>
      </c>
      <c r="L3155" s="1">
        <v>46209.916458333333</v>
      </c>
      <c r="M3155" s="1">
        <v>46209.916932870372</v>
      </c>
      <c r="N3155">
        <v>4139</v>
      </c>
      <c r="O3155" t="s">
        <v>1849</v>
      </c>
      <c r="P3155">
        <v>67</v>
      </c>
      <c r="Q3155">
        <v>6.7</v>
      </c>
      <c r="R3155" t="s">
        <v>7431</v>
      </c>
      <c r="S3155" t="s">
        <v>1851</v>
      </c>
      <c r="T3155" t="s">
        <v>1851</v>
      </c>
      <c r="U3155" t="s">
        <v>7432</v>
      </c>
      <c r="V3155" t="s">
        <v>1851</v>
      </c>
      <c r="W3155" t="s">
        <v>1851</v>
      </c>
      <c r="X3155" s="1">
        <v>46209.916932870372</v>
      </c>
    </row>
    <row r="3156" spans="1:24">
      <c r="A3156">
        <v>2979</v>
      </c>
      <c r="B3156" t="s">
        <v>1861</v>
      </c>
      <c r="C3156" t="s">
        <v>1862</v>
      </c>
      <c r="D3156">
        <v>3168903</v>
      </c>
      <c r="E3156" t="s">
        <v>1885</v>
      </c>
      <c r="F3156">
        <v>1</v>
      </c>
      <c r="G3156" t="s">
        <v>1392</v>
      </c>
      <c r="H3156" t="s">
        <v>3462</v>
      </c>
      <c r="I3156" t="s">
        <v>1887</v>
      </c>
      <c r="J3156">
        <v>1</v>
      </c>
      <c r="K3156" t="s">
        <v>1888</v>
      </c>
      <c r="L3156" s="1">
        <v>46209.916828703703</v>
      </c>
      <c r="M3156" s="1">
        <v>46209.917175925926</v>
      </c>
      <c r="N3156">
        <v>3010</v>
      </c>
      <c r="O3156" t="s">
        <v>1849</v>
      </c>
      <c r="P3156">
        <v>97</v>
      </c>
      <c r="Q3156">
        <v>9.6999999999999993</v>
      </c>
      <c r="R3156" t="s">
        <v>7433</v>
      </c>
      <c r="S3156" t="s">
        <v>1851</v>
      </c>
      <c r="T3156" t="s">
        <v>1851</v>
      </c>
      <c r="U3156" t="s">
        <v>7434</v>
      </c>
      <c r="V3156" t="s">
        <v>1851</v>
      </c>
      <c r="W3156" t="s">
        <v>1851</v>
      </c>
      <c r="X3156" s="1">
        <v>46209.917175925926</v>
      </c>
    </row>
    <row r="3157" spans="1:24">
      <c r="A3157">
        <v>2980</v>
      </c>
      <c r="B3157" t="s">
        <v>1861</v>
      </c>
      <c r="C3157" t="s">
        <v>1862</v>
      </c>
      <c r="D3157">
        <v>4322327</v>
      </c>
      <c r="E3157" t="s">
        <v>1894</v>
      </c>
      <c r="F3157">
        <v>1</v>
      </c>
      <c r="G3157" t="s">
        <v>1723</v>
      </c>
      <c r="H3157" t="s">
        <v>1723</v>
      </c>
      <c r="I3157" t="s">
        <v>3712</v>
      </c>
      <c r="J3157">
        <v>0</v>
      </c>
      <c r="K3157" t="s">
        <v>3713</v>
      </c>
      <c r="L3157" s="1">
        <v>46209.917083333334</v>
      </c>
      <c r="M3157" s="1">
        <v>46209.917245370372</v>
      </c>
      <c r="N3157">
        <v>1404</v>
      </c>
      <c r="O3157" t="s">
        <v>1849</v>
      </c>
      <c r="P3157">
        <v>69</v>
      </c>
      <c r="Q3157">
        <v>6.9</v>
      </c>
      <c r="R3157" t="s">
        <v>1851</v>
      </c>
      <c r="S3157" t="s">
        <v>1851</v>
      </c>
      <c r="T3157" t="s">
        <v>1851</v>
      </c>
      <c r="U3157" t="s">
        <v>7435</v>
      </c>
      <c r="V3157" t="s">
        <v>1851</v>
      </c>
      <c r="W3157" t="s">
        <v>1851</v>
      </c>
      <c r="X3157" s="1">
        <v>46209.917245370372</v>
      </c>
    </row>
    <row r="3158" spans="1:24">
      <c r="A3158">
        <v>2981</v>
      </c>
      <c r="B3158" t="s">
        <v>1861</v>
      </c>
      <c r="C3158" t="s">
        <v>1862</v>
      </c>
      <c r="D3158">
        <v>3168903</v>
      </c>
      <c r="E3158" t="s">
        <v>1894</v>
      </c>
      <c r="F3158">
        <v>1</v>
      </c>
      <c r="G3158" t="s">
        <v>1392</v>
      </c>
      <c r="H3158" t="s">
        <v>1392</v>
      </c>
      <c r="I3158" t="s">
        <v>3468</v>
      </c>
      <c r="J3158">
        <v>0</v>
      </c>
      <c r="K3158" t="s">
        <v>3469</v>
      </c>
      <c r="L3158" s="1">
        <v>46209.917326388888</v>
      </c>
      <c r="M3158" s="1">
        <v>46209.917442129627</v>
      </c>
      <c r="N3158">
        <v>968</v>
      </c>
      <c r="O3158" t="s">
        <v>1849</v>
      </c>
      <c r="P3158">
        <v>94</v>
      </c>
      <c r="Q3158">
        <v>9.4</v>
      </c>
      <c r="R3158" t="s">
        <v>1851</v>
      </c>
      <c r="S3158" t="s">
        <v>1851</v>
      </c>
      <c r="T3158" t="s">
        <v>1851</v>
      </c>
      <c r="U3158" t="s">
        <v>7436</v>
      </c>
      <c r="V3158" t="s">
        <v>1851</v>
      </c>
      <c r="W3158" t="s">
        <v>1851</v>
      </c>
      <c r="X3158" s="1">
        <v>46209.917442129627</v>
      </c>
    </row>
    <row r="3159" spans="1:24">
      <c r="A3159">
        <v>2982</v>
      </c>
      <c r="B3159" t="s">
        <v>1861</v>
      </c>
      <c r="C3159" t="s">
        <v>1862</v>
      </c>
      <c r="D3159">
        <v>2206407</v>
      </c>
      <c r="E3159" t="s">
        <v>1885</v>
      </c>
      <c r="F3159">
        <v>2</v>
      </c>
      <c r="G3159" t="s">
        <v>730</v>
      </c>
      <c r="H3159" t="s">
        <v>3899</v>
      </c>
      <c r="I3159" t="s">
        <v>1887</v>
      </c>
      <c r="J3159">
        <v>1</v>
      </c>
      <c r="K3159" t="s">
        <v>1888</v>
      </c>
      <c r="L3159" s="1">
        <v>46209.915671296294</v>
      </c>
      <c r="M3159" s="1">
        <v>46209.91778935185</v>
      </c>
      <c r="N3159">
        <v>18363</v>
      </c>
      <c r="O3159" t="s">
        <v>1854</v>
      </c>
      <c r="R3159" t="s">
        <v>7437</v>
      </c>
      <c r="S3159" t="s">
        <v>1851</v>
      </c>
      <c r="T3159" t="s">
        <v>1851</v>
      </c>
      <c r="U3159" t="s">
        <v>7420</v>
      </c>
      <c r="V3159" t="s">
        <v>1854</v>
      </c>
      <c r="W3159" t="s">
        <v>1851</v>
      </c>
      <c r="X3159" s="1">
        <v>46209.91778935185</v>
      </c>
    </row>
    <row r="3160" spans="1:24">
      <c r="A3160">
        <v>2983</v>
      </c>
      <c r="B3160" t="s">
        <v>1861</v>
      </c>
      <c r="C3160" t="s">
        <v>1862</v>
      </c>
      <c r="D3160">
        <v>3169059</v>
      </c>
      <c r="E3160" t="s">
        <v>1885</v>
      </c>
      <c r="F3160">
        <v>1</v>
      </c>
      <c r="G3160" t="s">
        <v>1267</v>
      </c>
      <c r="H3160" t="s">
        <v>3479</v>
      </c>
      <c r="I3160" t="s">
        <v>1887</v>
      </c>
      <c r="J3160">
        <v>1</v>
      </c>
      <c r="K3160" t="s">
        <v>1888</v>
      </c>
      <c r="L3160" s="1">
        <v>46209.917488425926</v>
      </c>
      <c r="M3160" s="1">
        <v>46209.917800925927</v>
      </c>
      <c r="N3160">
        <v>2684</v>
      </c>
      <c r="O3160" t="s">
        <v>1849</v>
      </c>
      <c r="P3160">
        <v>70</v>
      </c>
      <c r="Q3160">
        <v>7</v>
      </c>
      <c r="R3160" t="s">
        <v>7438</v>
      </c>
      <c r="S3160" t="s">
        <v>1851</v>
      </c>
      <c r="T3160" t="s">
        <v>1851</v>
      </c>
      <c r="U3160" t="s">
        <v>7439</v>
      </c>
      <c r="V3160" t="s">
        <v>1851</v>
      </c>
      <c r="W3160" t="s">
        <v>1851</v>
      </c>
      <c r="X3160" s="1">
        <v>46209.917800925927</v>
      </c>
    </row>
    <row r="3161" spans="1:24">
      <c r="A3161">
        <v>2984</v>
      </c>
      <c r="B3161" t="s">
        <v>1861</v>
      </c>
      <c r="C3161" t="s">
        <v>1862</v>
      </c>
      <c r="D3161">
        <v>3169059</v>
      </c>
      <c r="E3161" t="s">
        <v>1894</v>
      </c>
      <c r="F3161">
        <v>1</v>
      </c>
      <c r="G3161" t="s">
        <v>1267</v>
      </c>
      <c r="H3161" t="s">
        <v>3485</v>
      </c>
      <c r="I3161" t="s">
        <v>3486</v>
      </c>
      <c r="J3161">
        <v>1</v>
      </c>
      <c r="K3161" t="s">
        <v>3487</v>
      </c>
      <c r="L3161" s="1">
        <v>46209.917939814812</v>
      </c>
      <c r="M3161" s="1">
        <v>46209.918055555558</v>
      </c>
      <c r="N3161">
        <v>1029</v>
      </c>
      <c r="O3161" t="s">
        <v>1849</v>
      </c>
      <c r="P3161">
        <v>73</v>
      </c>
      <c r="Q3161">
        <v>7.3</v>
      </c>
      <c r="R3161" t="s">
        <v>1851</v>
      </c>
      <c r="S3161" t="s">
        <v>1851</v>
      </c>
      <c r="T3161" t="s">
        <v>1851</v>
      </c>
      <c r="U3161" t="s">
        <v>7440</v>
      </c>
      <c r="V3161" t="s">
        <v>1851</v>
      </c>
      <c r="W3161" t="s">
        <v>1851</v>
      </c>
      <c r="X3161" s="1">
        <v>46209.918055555558</v>
      </c>
    </row>
    <row r="3162" spans="1:24">
      <c r="A3162">
        <v>2985</v>
      </c>
      <c r="B3162" t="s">
        <v>1861</v>
      </c>
      <c r="C3162" t="s">
        <v>1862</v>
      </c>
      <c r="D3162">
        <v>2206407</v>
      </c>
      <c r="E3162" t="s">
        <v>1885</v>
      </c>
      <c r="F3162">
        <v>3</v>
      </c>
      <c r="G3162" t="s">
        <v>730</v>
      </c>
      <c r="H3162" t="s">
        <v>3899</v>
      </c>
      <c r="I3162" t="s">
        <v>1887</v>
      </c>
      <c r="J3162">
        <v>1</v>
      </c>
      <c r="K3162" t="s">
        <v>1888</v>
      </c>
      <c r="L3162" s="1">
        <v>46209.91815972222</v>
      </c>
      <c r="M3162" s="1">
        <v>46209.918263888889</v>
      </c>
      <c r="N3162">
        <v>847</v>
      </c>
      <c r="O3162" t="s">
        <v>1849</v>
      </c>
      <c r="P3162">
        <v>92</v>
      </c>
      <c r="Q3162">
        <v>9.1999999999999993</v>
      </c>
      <c r="R3162" t="s">
        <v>7441</v>
      </c>
      <c r="S3162" t="s">
        <v>1851</v>
      </c>
      <c r="T3162" t="s">
        <v>1851</v>
      </c>
      <c r="U3162" t="s">
        <v>7420</v>
      </c>
      <c r="V3162" t="s">
        <v>1851</v>
      </c>
      <c r="W3162" t="s">
        <v>1851</v>
      </c>
      <c r="X3162" s="1">
        <v>46209.918263888889</v>
      </c>
    </row>
    <row r="3163" spans="1:24">
      <c r="A3163">
        <v>2986</v>
      </c>
      <c r="B3163" t="s">
        <v>1861</v>
      </c>
      <c r="C3163" t="s">
        <v>1862</v>
      </c>
      <c r="D3163">
        <v>3170008</v>
      </c>
      <c r="E3163" t="s">
        <v>1885</v>
      </c>
      <c r="F3163">
        <v>1</v>
      </c>
      <c r="G3163" t="s">
        <v>1039</v>
      </c>
      <c r="H3163" t="s">
        <v>3495</v>
      </c>
      <c r="I3163" t="s">
        <v>1887</v>
      </c>
      <c r="J3163">
        <v>1</v>
      </c>
      <c r="K3163" t="s">
        <v>1888</v>
      </c>
      <c r="L3163" s="1">
        <v>46209.91810185185</v>
      </c>
      <c r="M3163" s="1">
        <v>46209.918483796297</v>
      </c>
      <c r="N3163">
        <v>3321</v>
      </c>
      <c r="O3163" t="s">
        <v>1849</v>
      </c>
      <c r="P3163">
        <v>63</v>
      </c>
      <c r="Q3163">
        <v>6.3</v>
      </c>
      <c r="R3163" t="s">
        <v>7442</v>
      </c>
      <c r="S3163" t="s">
        <v>1851</v>
      </c>
      <c r="T3163" t="s">
        <v>1851</v>
      </c>
      <c r="U3163" t="s">
        <v>7443</v>
      </c>
      <c r="V3163" t="s">
        <v>1851</v>
      </c>
      <c r="W3163" t="s">
        <v>1851</v>
      </c>
      <c r="X3163" s="1">
        <v>46209.918483796297</v>
      </c>
    </row>
    <row r="3164" spans="1:24">
      <c r="A3164">
        <v>2987</v>
      </c>
      <c r="B3164" t="s">
        <v>1861</v>
      </c>
      <c r="C3164" t="s">
        <v>1862</v>
      </c>
      <c r="D3164">
        <v>2206407</v>
      </c>
      <c r="E3164" t="s">
        <v>1894</v>
      </c>
      <c r="F3164">
        <v>1</v>
      </c>
      <c r="G3164" t="s">
        <v>730</v>
      </c>
      <c r="H3164" t="s">
        <v>730</v>
      </c>
      <c r="I3164" t="s">
        <v>3910</v>
      </c>
      <c r="J3164">
        <v>0</v>
      </c>
      <c r="K3164" t="s">
        <v>3911</v>
      </c>
      <c r="L3164" s="1">
        <v>46209.918414351851</v>
      </c>
      <c r="M3164" s="1">
        <v>46209.918645833335</v>
      </c>
      <c r="N3164">
        <v>2038</v>
      </c>
      <c r="O3164" t="s">
        <v>1849</v>
      </c>
      <c r="P3164">
        <v>74</v>
      </c>
      <c r="Q3164">
        <v>7.4</v>
      </c>
      <c r="R3164" t="s">
        <v>1851</v>
      </c>
      <c r="S3164" t="s">
        <v>1851</v>
      </c>
      <c r="T3164" t="s">
        <v>1851</v>
      </c>
      <c r="U3164" t="s">
        <v>7444</v>
      </c>
      <c r="V3164" t="s">
        <v>1851</v>
      </c>
      <c r="W3164" t="s">
        <v>1851</v>
      </c>
      <c r="X3164" s="1">
        <v>46209.918645833335</v>
      </c>
    </row>
    <row r="3165" spans="1:24">
      <c r="A3165">
        <v>2988</v>
      </c>
      <c r="B3165" t="s">
        <v>1861</v>
      </c>
      <c r="C3165" t="s">
        <v>1862</v>
      </c>
      <c r="D3165">
        <v>3170008</v>
      </c>
      <c r="E3165" t="s">
        <v>1894</v>
      </c>
      <c r="F3165">
        <v>1</v>
      </c>
      <c r="G3165" t="s">
        <v>1039</v>
      </c>
      <c r="H3165" t="s">
        <v>3501</v>
      </c>
      <c r="I3165" t="s">
        <v>3502</v>
      </c>
      <c r="J3165">
        <v>1</v>
      </c>
      <c r="K3165" t="s">
        <v>3503</v>
      </c>
      <c r="L3165" s="1">
        <v>46209.918611111112</v>
      </c>
      <c r="M3165" s="1">
        <v>46209.918761574074</v>
      </c>
      <c r="N3165">
        <v>1318</v>
      </c>
      <c r="O3165" t="s">
        <v>1849</v>
      </c>
      <c r="P3165">
        <v>64</v>
      </c>
      <c r="Q3165">
        <v>6.4</v>
      </c>
      <c r="R3165" t="s">
        <v>1851</v>
      </c>
      <c r="S3165" t="s">
        <v>1851</v>
      </c>
      <c r="T3165" t="s">
        <v>1851</v>
      </c>
      <c r="U3165" t="s">
        <v>7445</v>
      </c>
      <c r="V3165" t="s">
        <v>1851</v>
      </c>
      <c r="W3165" t="s">
        <v>1851</v>
      </c>
      <c r="X3165" s="1">
        <v>46209.918761574074</v>
      </c>
    </row>
    <row r="3166" spans="1:24">
      <c r="A3166">
        <v>2989</v>
      </c>
      <c r="B3166" t="s">
        <v>1861</v>
      </c>
      <c r="C3166" t="s">
        <v>1862</v>
      </c>
      <c r="D3166">
        <v>4322608</v>
      </c>
      <c r="E3166" t="s">
        <v>1885</v>
      </c>
      <c r="F3166">
        <v>1</v>
      </c>
      <c r="G3166" t="s">
        <v>1595</v>
      </c>
      <c r="H3166" t="s">
        <v>3715</v>
      </c>
      <c r="I3166" t="s">
        <v>1887</v>
      </c>
      <c r="J3166">
        <v>1</v>
      </c>
      <c r="K3166" t="s">
        <v>1888</v>
      </c>
      <c r="L3166" s="1">
        <v>46209.917291666665</v>
      </c>
      <c r="M3166" s="1">
        <v>46209.91920138889</v>
      </c>
      <c r="N3166">
        <v>16430</v>
      </c>
      <c r="O3166" t="s">
        <v>1849</v>
      </c>
      <c r="P3166">
        <v>58</v>
      </c>
      <c r="Q3166">
        <v>5.8</v>
      </c>
      <c r="R3166" t="s">
        <v>7446</v>
      </c>
      <c r="S3166" t="s">
        <v>1851</v>
      </c>
      <c r="T3166" t="s">
        <v>1851</v>
      </c>
      <c r="U3166" t="s">
        <v>7447</v>
      </c>
      <c r="V3166" t="s">
        <v>1851</v>
      </c>
      <c r="W3166" t="s">
        <v>1851</v>
      </c>
      <c r="X3166" s="1">
        <v>46209.91920138889</v>
      </c>
    </row>
    <row r="3167" spans="1:24">
      <c r="A3167">
        <v>2990</v>
      </c>
      <c r="B3167" t="s">
        <v>1861</v>
      </c>
      <c r="C3167" t="s">
        <v>1862</v>
      </c>
      <c r="D3167">
        <v>2207850</v>
      </c>
      <c r="E3167" t="s">
        <v>1885</v>
      </c>
      <c r="F3167">
        <v>1</v>
      </c>
      <c r="G3167" t="s">
        <v>516</v>
      </c>
      <c r="H3167" t="s">
        <v>3916</v>
      </c>
      <c r="I3167" t="s">
        <v>1887</v>
      </c>
      <c r="J3167">
        <v>1</v>
      </c>
      <c r="K3167" t="s">
        <v>1888</v>
      </c>
      <c r="L3167" s="1">
        <v>46209.918692129628</v>
      </c>
      <c r="M3167" s="1">
        <v>46209.91920138889</v>
      </c>
      <c r="N3167">
        <v>4416</v>
      </c>
      <c r="O3167" t="s">
        <v>1849</v>
      </c>
      <c r="P3167">
        <v>63</v>
      </c>
      <c r="Q3167">
        <v>6.3</v>
      </c>
      <c r="R3167" t="s">
        <v>7448</v>
      </c>
      <c r="S3167" t="s">
        <v>1851</v>
      </c>
      <c r="T3167" t="s">
        <v>1851</v>
      </c>
      <c r="U3167" t="s">
        <v>7449</v>
      </c>
      <c r="V3167" t="s">
        <v>1851</v>
      </c>
      <c r="W3167" t="s">
        <v>1851</v>
      </c>
      <c r="X3167" s="1">
        <v>46209.91920138889</v>
      </c>
    </row>
    <row r="3168" spans="1:24">
      <c r="A3168">
        <v>2991</v>
      </c>
      <c r="B3168" t="s">
        <v>1861</v>
      </c>
      <c r="C3168" t="s">
        <v>1862</v>
      </c>
      <c r="D3168">
        <v>4322608</v>
      </c>
      <c r="E3168" t="s">
        <v>1894</v>
      </c>
      <c r="F3168">
        <v>1</v>
      </c>
      <c r="G3168" t="s">
        <v>1595</v>
      </c>
      <c r="H3168" t="s">
        <v>1595</v>
      </c>
      <c r="I3168" t="s">
        <v>3724</v>
      </c>
      <c r="J3168">
        <v>0</v>
      </c>
      <c r="K3168" t="s">
        <v>3725</v>
      </c>
      <c r="L3168" s="1">
        <v>46209.919340277775</v>
      </c>
      <c r="M3168" s="1">
        <v>46209.91946759259</v>
      </c>
      <c r="N3168">
        <v>1094</v>
      </c>
      <c r="O3168" t="s">
        <v>1849</v>
      </c>
      <c r="P3168">
        <v>66</v>
      </c>
      <c r="Q3168">
        <v>6.6</v>
      </c>
      <c r="R3168" t="s">
        <v>1851</v>
      </c>
      <c r="S3168" t="s">
        <v>1851</v>
      </c>
      <c r="T3168" t="s">
        <v>1851</v>
      </c>
      <c r="U3168" t="s">
        <v>7450</v>
      </c>
      <c r="V3168" t="s">
        <v>1851</v>
      </c>
      <c r="W3168" t="s">
        <v>1851</v>
      </c>
      <c r="X3168" s="1">
        <v>46209.91946759259</v>
      </c>
    </row>
    <row r="3169" spans="1:24">
      <c r="A3169">
        <v>2992</v>
      </c>
      <c r="B3169" t="s">
        <v>1861</v>
      </c>
      <c r="C3169" t="s">
        <v>1862</v>
      </c>
      <c r="D3169">
        <v>2207850</v>
      </c>
      <c r="E3169" t="s">
        <v>1894</v>
      </c>
      <c r="F3169">
        <v>1</v>
      </c>
      <c r="G3169" t="s">
        <v>516</v>
      </c>
      <c r="H3169" t="s">
        <v>3925</v>
      </c>
      <c r="I3169" t="s">
        <v>3926</v>
      </c>
      <c r="J3169">
        <v>1</v>
      </c>
      <c r="K3169" t="s">
        <v>3927</v>
      </c>
      <c r="L3169" s="1">
        <v>46209.919340277775</v>
      </c>
      <c r="M3169" s="1">
        <v>46209.91951388889</v>
      </c>
      <c r="N3169">
        <v>1560</v>
      </c>
      <c r="O3169" t="s">
        <v>1849</v>
      </c>
      <c r="P3169">
        <v>63</v>
      </c>
      <c r="Q3169">
        <v>6.3</v>
      </c>
      <c r="R3169" t="s">
        <v>1851</v>
      </c>
      <c r="S3169" t="s">
        <v>1851</v>
      </c>
      <c r="T3169" t="s">
        <v>1851</v>
      </c>
      <c r="U3169" t="s">
        <v>7451</v>
      </c>
      <c r="V3169" t="s">
        <v>1851</v>
      </c>
      <c r="W3169" t="s">
        <v>1851</v>
      </c>
      <c r="X3169" s="1">
        <v>46209.91951388889</v>
      </c>
    </row>
    <row r="3170" spans="1:24">
      <c r="A3170">
        <v>2993</v>
      </c>
      <c r="B3170" t="s">
        <v>1861</v>
      </c>
      <c r="C3170" t="s">
        <v>1862</v>
      </c>
      <c r="D3170">
        <v>3170057</v>
      </c>
      <c r="E3170" t="s">
        <v>1885</v>
      </c>
      <c r="F3170">
        <v>1</v>
      </c>
      <c r="G3170" t="s">
        <v>1262</v>
      </c>
      <c r="H3170" t="s">
        <v>3508</v>
      </c>
      <c r="I3170" t="s">
        <v>1887</v>
      </c>
      <c r="J3170">
        <v>1</v>
      </c>
      <c r="K3170" t="s">
        <v>1888</v>
      </c>
      <c r="L3170" s="1">
        <v>46209.918807870374</v>
      </c>
      <c r="M3170" s="1">
        <v>46209.919687499998</v>
      </c>
      <c r="N3170">
        <v>7605</v>
      </c>
      <c r="O3170" t="s">
        <v>1849</v>
      </c>
      <c r="P3170">
        <v>70</v>
      </c>
      <c r="Q3170">
        <v>7</v>
      </c>
      <c r="R3170" t="s">
        <v>7452</v>
      </c>
      <c r="S3170" t="s">
        <v>1851</v>
      </c>
      <c r="T3170" t="s">
        <v>1851</v>
      </c>
      <c r="U3170" t="s">
        <v>7453</v>
      </c>
      <c r="V3170" t="s">
        <v>1851</v>
      </c>
      <c r="W3170" t="s">
        <v>1851</v>
      </c>
      <c r="X3170" s="1">
        <v>46209.919687499998</v>
      </c>
    </row>
    <row r="3171" spans="1:24">
      <c r="A3171">
        <v>2994</v>
      </c>
      <c r="B3171" t="s">
        <v>1861</v>
      </c>
      <c r="C3171" t="s">
        <v>1862</v>
      </c>
      <c r="D3171">
        <v>4200606</v>
      </c>
      <c r="E3171" t="s">
        <v>1885</v>
      </c>
      <c r="F3171">
        <v>1</v>
      </c>
      <c r="G3171" t="s">
        <v>1510</v>
      </c>
      <c r="H3171" t="s">
        <v>3733</v>
      </c>
      <c r="I3171" t="s">
        <v>1887</v>
      </c>
      <c r="J3171">
        <v>1</v>
      </c>
      <c r="K3171" t="s">
        <v>1888</v>
      </c>
      <c r="L3171" s="1">
        <v>46209.919502314813</v>
      </c>
      <c r="M3171" s="1">
        <v>46209.91982638889</v>
      </c>
      <c r="N3171">
        <v>2786</v>
      </c>
      <c r="O3171" t="s">
        <v>1849</v>
      </c>
      <c r="P3171">
        <v>64</v>
      </c>
      <c r="Q3171">
        <v>6.4</v>
      </c>
      <c r="R3171" t="s">
        <v>7454</v>
      </c>
      <c r="S3171" t="s">
        <v>1851</v>
      </c>
      <c r="T3171" t="s">
        <v>1851</v>
      </c>
      <c r="U3171" t="s">
        <v>7455</v>
      </c>
      <c r="V3171" t="s">
        <v>1851</v>
      </c>
      <c r="W3171" t="s">
        <v>1851</v>
      </c>
      <c r="X3171" s="1">
        <v>46209.91982638889</v>
      </c>
    </row>
    <row r="3172" spans="1:24">
      <c r="A3172">
        <v>2995</v>
      </c>
      <c r="B3172" t="s">
        <v>1861</v>
      </c>
      <c r="C3172" t="s">
        <v>1862</v>
      </c>
      <c r="D3172">
        <v>3170057</v>
      </c>
      <c r="E3172" t="s">
        <v>1894</v>
      </c>
      <c r="F3172">
        <v>1</v>
      </c>
      <c r="G3172" t="s">
        <v>1262</v>
      </c>
      <c r="H3172" t="s">
        <v>1262</v>
      </c>
      <c r="I3172" t="s">
        <v>3514</v>
      </c>
      <c r="J3172">
        <v>0</v>
      </c>
      <c r="K3172" t="s">
        <v>3515</v>
      </c>
      <c r="L3172" s="1">
        <v>46209.919814814813</v>
      </c>
      <c r="M3172" s="1">
        <v>46209.920011574075</v>
      </c>
      <c r="N3172">
        <v>1666</v>
      </c>
      <c r="O3172" t="s">
        <v>1849</v>
      </c>
      <c r="P3172">
        <v>67</v>
      </c>
      <c r="Q3172">
        <v>6.7</v>
      </c>
      <c r="R3172" t="s">
        <v>1851</v>
      </c>
      <c r="S3172" t="s">
        <v>1851</v>
      </c>
      <c r="T3172" t="s">
        <v>1851</v>
      </c>
      <c r="U3172" t="s">
        <v>7456</v>
      </c>
      <c r="V3172" t="s">
        <v>1851</v>
      </c>
      <c r="W3172" t="s">
        <v>1851</v>
      </c>
      <c r="X3172" s="1">
        <v>46209.920011574075</v>
      </c>
    </row>
    <row r="3173" spans="1:24">
      <c r="A3173">
        <v>2996</v>
      </c>
      <c r="B3173" t="s">
        <v>1861</v>
      </c>
      <c r="C3173" t="s">
        <v>1862</v>
      </c>
      <c r="D3173">
        <v>2209971</v>
      </c>
      <c r="E3173" t="s">
        <v>1885</v>
      </c>
      <c r="F3173">
        <v>1</v>
      </c>
      <c r="G3173" t="s">
        <v>249</v>
      </c>
      <c r="H3173" t="s">
        <v>3932</v>
      </c>
      <c r="I3173" t="s">
        <v>1887</v>
      </c>
      <c r="J3173">
        <v>1</v>
      </c>
      <c r="K3173" t="s">
        <v>1888</v>
      </c>
      <c r="L3173" s="1">
        <v>46209.919571759259</v>
      </c>
      <c r="M3173" s="1">
        <v>46209.920034722221</v>
      </c>
      <c r="N3173">
        <v>3936</v>
      </c>
      <c r="O3173" t="s">
        <v>1849</v>
      </c>
      <c r="P3173">
        <v>66</v>
      </c>
      <c r="Q3173">
        <v>6.6</v>
      </c>
      <c r="R3173" t="s">
        <v>7457</v>
      </c>
      <c r="S3173" t="s">
        <v>1851</v>
      </c>
      <c r="T3173" t="s">
        <v>1851</v>
      </c>
      <c r="U3173" t="s">
        <v>7458</v>
      </c>
      <c r="V3173" t="s">
        <v>1851</v>
      </c>
      <c r="W3173" t="s">
        <v>1851</v>
      </c>
      <c r="X3173" s="1">
        <v>46209.920034722221</v>
      </c>
    </row>
    <row r="3174" spans="1:24">
      <c r="A3174">
        <v>2997</v>
      </c>
      <c r="B3174" t="s">
        <v>1861</v>
      </c>
      <c r="C3174" t="s">
        <v>1862</v>
      </c>
      <c r="D3174">
        <v>4200606</v>
      </c>
      <c r="E3174" t="s">
        <v>1894</v>
      </c>
      <c r="F3174">
        <v>1</v>
      </c>
      <c r="G3174" t="s">
        <v>1510</v>
      </c>
      <c r="H3174" t="s">
        <v>3736</v>
      </c>
      <c r="I3174" t="s">
        <v>3737</v>
      </c>
      <c r="J3174">
        <v>1</v>
      </c>
      <c r="K3174" t="s">
        <v>3738</v>
      </c>
      <c r="L3174" s="1">
        <v>46209.919965277775</v>
      </c>
      <c r="M3174" s="1">
        <v>46209.920081018521</v>
      </c>
      <c r="N3174">
        <v>979</v>
      </c>
      <c r="O3174" t="s">
        <v>1849</v>
      </c>
      <c r="P3174">
        <v>68</v>
      </c>
      <c r="Q3174">
        <v>6.8</v>
      </c>
      <c r="R3174" t="s">
        <v>1851</v>
      </c>
      <c r="S3174" t="s">
        <v>1851</v>
      </c>
      <c r="T3174" t="s">
        <v>1851</v>
      </c>
      <c r="U3174" t="s">
        <v>7459</v>
      </c>
      <c r="V3174" t="s">
        <v>1851</v>
      </c>
      <c r="W3174" t="s">
        <v>1851</v>
      </c>
      <c r="X3174" s="1">
        <v>46209.920081018521</v>
      </c>
    </row>
    <row r="3175" spans="1:24">
      <c r="A3175">
        <v>2998</v>
      </c>
      <c r="B3175" t="s">
        <v>1861</v>
      </c>
      <c r="C3175" t="s">
        <v>1862</v>
      </c>
      <c r="D3175">
        <v>2209971</v>
      </c>
      <c r="E3175" t="s">
        <v>1894</v>
      </c>
      <c r="F3175">
        <v>1</v>
      </c>
      <c r="G3175" t="s">
        <v>249</v>
      </c>
      <c r="H3175" t="s">
        <v>3938</v>
      </c>
      <c r="I3175" t="s">
        <v>3939</v>
      </c>
      <c r="J3175">
        <v>1</v>
      </c>
      <c r="K3175" t="s">
        <v>3940</v>
      </c>
      <c r="L3175" s="1">
        <v>46209.920173611114</v>
      </c>
      <c r="M3175" s="1">
        <v>46209.920312499999</v>
      </c>
      <c r="N3175">
        <v>1227</v>
      </c>
      <c r="O3175" t="s">
        <v>1849</v>
      </c>
      <c r="P3175">
        <v>64</v>
      </c>
      <c r="Q3175">
        <v>6.4</v>
      </c>
      <c r="R3175" t="s">
        <v>1851</v>
      </c>
      <c r="S3175" t="s">
        <v>1851</v>
      </c>
      <c r="T3175" t="s">
        <v>1851</v>
      </c>
      <c r="U3175" t="s">
        <v>7460</v>
      </c>
      <c r="V3175" t="s">
        <v>1851</v>
      </c>
      <c r="W3175" t="s">
        <v>1851</v>
      </c>
      <c r="X3175" s="1">
        <v>46209.920312499999</v>
      </c>
    </row>
    <row r="3176" spans="1:24">
      <c r="A3176">
        <v>2999</v>
      </c>
      <c r="B3176" t="s">
        <v>1861</v>
      </c>
      <c r="C3176" t="s">
        <v>1862</v>
      </c>
      <c r="D3176">
        <v>2210375</v>
      </c>
      <c r="E3176" t="s">
        <v>1885</v>
      </c>
      <c r="F3176">
        <v>1</v>
      </c>
      <c r="G3176" t="s">
        <v>335</v>
      </c>
      <c r="H3176" t="s">
        <v>3945</v>
      </c>
      <c r="I3176" t="s">
        <v>1887</v>
      </c>
      <c r="J3176">
        <v>1</v>
      </c>
      <c r="K3176" t="s">
        <v>1888</v>
      </c>
      <c r="L3176" s="1">
        <v>46209.920381944445</v>
      </c>
      <c r="M3176" s="1">
        <v>46209.920868055553</v>
      </c>
      <c r="N3176">
        <v>4195</v>
      </c>
      <c r="O3176" t="s">
        <v>1849</v>
      </c>
      <c r="P3176">
        <v>66</v>
      </c>
      <c r="Q3176">
        <v>6.6</v>
      </c>
      <c r="R3176" t="s">
        <v>7461</v>
      </c>
      <c r="S3176" t="s">
        <v>1851</v>
      </c>
      <c r="T3176" t="s">
        <v>1851</v>
      </c>
      <c r="U3176" t="s">
        <v>7462</v>
      </c>
      <c r="V3176" t="s">
        <v>1851</v>
      </c>
      <c r="W3176" t="s">
        <v>1851</v>
      </c>
      <c r="X3176" s="1">
        <v>46209.920868055553</v>
      </c>
    </row>
    <row r="3177" spans="1:24">
      <c r="A3177">
        <v>3000</v>
      </c>
      <c r="B3177" t="s">
        <v>1861</v>
      </c>
      <c r="C3177" t="s">
        <v>1862</v>
      </c>
      <c r="D3177">
        <v>4203204</v>
      </c>
      <c r="E3177" t="s">
        <v>1885</v>
      </c>
      <c r="F3177">
        <v>1</v>
      </c>
      <c r="G3177" t="s">
        <v>1540</v>
      </c>
      <c r="H3177" t="s">
        <v>3746</v>
      </c>
      <c r="I3177" t="s">
        <v>1887</v>
      </c>
      <c r="J3177">
        <v>1</v>
      </c>
      <c r="K3177" t="s">
        <v>1888</v>
      </c>
      <c r="L3177" s="1">
        <v>46209.920127314814</v>
      </c>
      <c r="M3177" s="1">
        <v>46209.920960648145</v>
      </c>
      <c r="N3177">
        <v>7125</v>
      </c>
      <c r="O3177" t="s">
        <v>1849</v>
      </c>
      <c r="P3177">
        <v>65</v>
      </c>
      <c r="Q3177">
        <v>6.5</v>
      </c>
      <c r="R3177" t="s">
        <v>7463</v>
      </c>
      <c r="S3177" t="s">
        <v>1851</v>
      </c>
      <c r="T3177" t="s">
        <v>1851</v>
      </c>
      <c r="U3177" t="s">
        <v>7464</v>
      </c>
      <c r="V3177" t="s">
        <v>1851</v>
      </c>
      <c r="W3177" t="s">
        <v>1851</v>
      </c>
      <c r="X3177" s="1">
        <v>46209.920960648145</v>
      </c>
    </row>
    <row r="3178" spans="1:24">
      <c r="A3178">
        <v>3001</v>
      </c>
      <c r="B3178" t="s">
        <v>1861</v>
      </c>
      <c r="C3178" t="s">
        <v>1862</v>
      </c>
      <c r="D3178">
        <v>2210375</v>
      </c>
      <c r="E3178" t="s">
        <v>1894</v>
      </c>
      <c r="F3178">
        <v>1</v>
      </c>
      <c r="G3178" t="s">
        <v>335</v>
      </c>
      <c r="H3178" t="s">
        <v>3951</v>
      </c>
      <c r="I3178" t="s">
        <v>3952</v>
      </c>
      <c r="J3178">
        <v>1</v>
      </c>
      <c r="K3178" t="s">
        <v>3953</v>
      </c>
      <c r="L3178" s="1">
        <v>46209.920995370368</v>
      </c>
      <c r="M3178" s="1">
        <v>46209.921122685184</v>
      </c>
      <c r="N3178">
        <v>1172</v>
      </c>
      <c r="O3178" t="s">
        <v>1849</v>
      </c>
      <c r="P3178">
        <v>65</v>
      </c>
      <c r="Q3178">
        <v>6.5</v>
      </c>
      <c r="R3178" t="s">
        <v>1851</v>
      </c>
      <c r="S3178" t="s">
        <v>1851</v>
      </c>
      <c r="T3178" t="s">
        <v>1851</v>
      </c>
      <c r="U3178" t="s">
        <v>7465</v>
      </c>
      <c r="V3178" t="s">
        <v>1851</v>
      </c>
      <c r="W3178" t="s">
        <v>1851</v>
      </c>
      <c r="X3178" s="1">
        <v>46209.921122685184</v>
      </c>
    </row>
    <row r="3179" spans="1:24">
      <c r="A3179">
        <v>3002</v>
      </c>
      <c r="B3179" t="s">
        <v>1861</v>
      </c>
      <c r="C3179" t="s">
        <v>1862</v>
      </c>
      <c r="D3179">
        <v>2210607</v>
      </c>
      <c r="E3179" t="s">
        <v>1885</v>
      </c>
      <c r="F3179">
        <v>1</v>
      </c>
      <c r="G3179" t="s">
        <v>581</v>
      </c>
      <c r="H3179" t="s">
        <v>3958</v>
      </c>
      <c r="I3179" t="s">
        <v>1887</v>
      </c>
      <c r="J3179">
        <v>1</v>
      </c>
      <c r="K3179" t="s">
        <v>1888</v>
      </c>
      <c r="L3179" s="1">
        <v>46209.921168981484</v>
      </c>
      <c r="M3179" s="1">
        <v>46209.921539351853</v>
      </c>
      <c r="N3179">
        <v>3172</v>
      </c>
      <c r="O3179" t="s">
        <v>1849</v>
      </c>
      <c r="P3179">
        <v>68</v>
      </c>
      <c r="Q3179">
        <v>6.8</v>
      </c>
      <c r="R3179" t="s">
        <v>7466</v>
      </c>
      <c r="S3179" t="s">
        <v>1851</v>
      </c>
      <c r="T3179" t="s">
        <v>1851</v>
      </c>
      <c r="U3179" t="s">
        <v>7467</v>
      </c>
      <c r="V3179" t="s">
        <v>1851</v>
      </c>
      <c r="W3179" t="s">
        <v>1851</v>
      </c>
      <c r="X3179" s="1">
        <v>46209.921539351853</v>
      </c>
    </row>
    <row r="3180" spans="1:24">
      <c r="A3180">
        <v>3003</v>
      </c>
      <c r="B3180" t="s">
        <v>1861</v>
      </c>
      <c r="C3180" t="s">
        <v>1862</v>
      </c>
      <c r="D3180">
        <v>2210607</v>
      </c>
      <c r="E3180" t="s">
        <v>1894</v>
      </c>
      <c r="F3180">
        <v>1</v>
      </c>
      <c r="G3180" t="s">
        <v>581</v>
      </c>
      <c r="H3180" t="s">
        <v>581</v>
      </c>
      <c r="I3180" t="s">
        <v>3961</v>
      </c>
      <c r="J3180">
        <v>0</v>
      </c>
      <c r="K3180" t="s">
        <v>3962</v>
      </c>
      <c r="L3180" s="1">
        <v>46209.921666666669</v>
      </c>
      <c r="M3180" s="1">
        <v>46209.921817129631</v>
      </c>
      <c r="N3180">
        <v>1293</v>
      </c>
      <c r="O3180" t="s">
        <v>1849</v>
      </c>
      <c r="P3180">
        <v>71</v>
      </c>
      <c r="Q3180">
        <v>7.1</v>
      </c>
      <c r="R3180" t="s">
        <v>1851</v>
      </c>
      <c r="S3180" t="s">
        <v>1851</v>
      </c>
      <c r="T3180" t="s">
        <v>1851</v>
      </c>
      <c r="U3180" t="s">
        <v>7468</v>
      </c>
      <c r="V3180" t="s">
        <v>1851</v>
      </c>
      <c r="W3180" t="s">
        <v>1851</v>
      </c>
      <c r="X3180" s="1">
        <v>46209.921817129631</v>
      </c>
    </row>
    <row r="3181" spans="1:24">
      <c r="A3181">
        <v>3004</v>
      </c>
      <c r="B3181" t="s">
        <v>1861</v>
      </c>
      <c r="C3181" t="s">
        <v>1862</v>
      </c>
      <c r="D3181">
        <v>4203204</v>
      </c>
      <c r="E3181" t="s">
        <v>1894</v>
      </c>
      <c r="F3181">
        <v>1</v>
      </c>
      <c r="G3181" t="s">
        <v>1540</v>
      </c>
      <c r="H3181" t="s">
        <v>3749</v>
      </c>
      <c r="I3181" t="s">
        <v>3750</v>
      </c>
      <c r="J3181">
        <v>1</v>
      </c>
      <c r="K3181" t="s">
        <v>7469</v>
      </c>
      <c r="L3181" s="1">
        <v>46209.921099537038</v>
      </c>
      <c r="M3181" s="1">
        <v>46209.921840277777</v>
      </c>
      <c r="N3181">
        <v>6415</v>
      </c>
      <c r="O3181" t="s">
        <v>1849</v>
      </c>
      <c r="P3181">
        <v>64</v>
      </c>
      <c r="Q3181">
        <v>6.4</v>
      </c>
      <c r="R3181" t="s">
        <v>1851</v>
      </c>
      <c r="S3181" t="s">
        <v>1851</v>
      </c>
      <c r="T3181" t="s">
        <v>1851</v>
      </c>
      <c r="U3181" t="s">
        <v>7470</v>
      </c>
      <c r="V3181" t="s">
        <v>1851</v>
      </c>
      <c r="W3181" t="s">
        <v>1851</v>
      </c>
      <c r="X3181" s="1">
        <v>46209.921840277777</v>
      </c>
    </row>
    <row r="3182" spans="1:24">
      <c r="A3182">
        <v>3005</v>
      </c>
      <c r="B3182" t="s">
        <v>1861</v>
      </c>
      <c r="C3182" t="s">
        <v>1862</v>
      </c>
      <c r="D3182">
        <v>2210656</v>
      </c>
      <c r="E3182" t="s">
        <v>1885</v>
      </c>
      <c r="F3182">
        <v>1</v>
      </c>
      <c r="G3182" t="s">
        <v>486</v>
      </c>
      <c r="H3182" t="s">
        <v>3967</v>
      </c>
      <c r="I3182" t="s">
        <v>1887</v>
      </c>
      <c r="J3182">
        <v>1</v>
      </c>
      <c r="K3182" t="s">
        <v>1888</v>
      </c>
      <c r="L3182" s="1">
        <v>46209.921863425923</v>
      </c>
      <c r="M3182" s="1">
        <v>46209.922164351854</v>
      </c>
      <c r="N3182">
        <v>2650</v>
      </c>
      <c r="O3182" t="s">
        <v>1849</v>
      </c>
      <c r="P3182">
        <v>68</v>
      </c>
      <c r="Q3182">
        <v>6.8</v>
      </c>
      <c r="R3182" t="s">
        <v>7471</v>
      </c>
      <c r="S3182" t="s">
        <v>1851</v>
      </c>
      <c r="T3182" t="s">
        <v>1851</v>
      </c>
      <c r="U3182" t="s">
        <v>7472</v>
      </c>
      <c r="V3182" t="s">
        <v>1851</v>
      </c>
      <c r="W3182" t="s">
        <v>1851</v>
      </c>
      <c r="X3182" s="1">
        <v>46209.922164351854</v>
      </c>
    </row>
    <row r="3183" spans="1:24">
      <c r="A3183">
        <v>3006</v>
      </c>
      <c r="B3183" t="s">
        <v>1861</v>
      </c>
      <c r="C3183" t="s">
        <v>1862</v>
      </c>
      <c r="D3183">
        <v>3170701</v>
      </c>
      <c r="E3183" t="s">
        <v>1885</v>
      </c>
      <c r="F3183">
        <v>1</v>
      </c>
      <c r="G3183" t="s">
        <v>1178</v>
      </c>
      <c r="H3183" t="s">
        <v>3520</v>
      </c>
      <c r="I3183" t="s">
        <v>1887</v>
      </c>
      <c r="J3183">
        <v>1</v>
      </c>
      <c r="K3183" t="s">
        <v>1888</v>
      </c>
      <c r="L3183" s="1">
        <v>46209.920057870368</v>
      </c>
      <c r="M3183" s="1">
        <v>46209.922233796293</v>
      </c>
      <c r="N3183">
        <v>18822</v>
      </c>
      <c r="O3183" t="s">
        <v>1854</v>
      </c>
      <c r="R3183" t="s">
        <v>7473</v>
      </c>
      <c r="S3183" t="s">
        <v>1851</v>
      </c>
      <c r="T3183" t="s">
        <v>1851</v>
      </c>
      <c r="U3183" t="s">
        <v>7474</v>
      </c>
      <c r="V3183" t="s">
        <v>1854</v>
      </c>
      <c r="W3183" t="s">
        <v>1851</v>
      </c>
      <c r="X3183" s="1">
        <v>46209.922233796293</v>
      </c>
    </row>
    <row r="3184" spans="1:24">
      <c r="A3184">
        <v>3007</v>
      </c>
      <c r="B3184" t="s">
        <v>1861</v>
      </c>
      <c r="C3184" t="s">
        <v>1862</v>
      </c>
      <c r="D3184">
        <v>4205357</v>
      </c>
      <c r="E3184" t="s">
        <v>1885</v>
      </c>
      <c r="F3184">
        <v>1</v>
      </c>
      <c r="G3184" t="s">
        <v>1500</v>
      </c>
      <c r="H3184" t="s">
        <v>3759</v>
      </c>
      <c r="I3184" t="s">
        <v>1887</v>
      </c>
      <c r="J3184">
        <v>1</v>
      </c>
      <c r="K3184" t="s">
        <v>1888</v>
      </c>
      <c r="L3184" s="1">
        <v>46209.921886574077</v>
      </c>
      <c r="M3184" s="1">
        <v>46209.92224537037</v>
      </c>
      <c r="N3184">
        <v>3151</v>
      </c>
      <c r="O3184" t="s">
        <v>1849</v>
      </c>
      <c r="P3184">
        <v>56</v>
      </c>
      <c r="Q3184">
        <v>5.6</v>
      </c>
      <c r="R3184" t="s">
        <v>7475</v>
      </c>
      <c r="S3184" t="s">
        <v>1851</v>
      </c>
      <c r="T3184" t="s">
        <v>1851</v>
      </c>
      <c r="U3184" t="s">
        <v>7476</v>
      </c>
      <c r="V3184" t="s">
        <v>1851</v>
      </c>
      <c r="W3184" t="s">
        <v>1851</v>
      </c>
      <c r="X3184" s="1">
        <v>46209.92224537037</v>
      </c>
    </row>
    <row r="3185" spans="1:24">
      <c r="A3185">
        <v>3008</v>
      </c>
      <c r="B3185" t="s">
        <v>1861</v>
      </c>
      <c r="C3185" t="s">
        <v>1862</v>
      </c>
      <c r="D3185">
        <v>4205357</v>
      </c>
      <c r="E3185" t="s">
        <v>1894</v>
      </c>
      <c r="F3185">
        <v>1</v>
      </c>
      <c r="G3185" t="s">
        <v>1500</v>
      </c>
      <c r="H3185" t="s">
        <v>1500</v>
      </c>
      <c r="I3185" t="s">
        <v>3772</v>
      </c>
      <c r="J3185">
        <v>0</v>
      </c>
      <c r="K3185" t="s">
        <v>3773</v>
      </c>
      <c r="L3185" s="1">
        <v>46209.922384259262</v>
      </c>
      <c r="M3185" s="1">
        <v>46209.922511574077</v>
      </c>
      <c r="N3185">
        <v>1090</v>
      </c>
      <c r="O3185" t="s">
        <v>1849</v>
      </c>
      <c r="P3185">
        <v>62</v>
      </c>
      <c r="Q3185">
        <v>6.2</v>
      </c>
      <c r="R3185" t="s">
        <v>1851</v>
      </c>
      <c r="S3185" t="s">
        <v>1851</v>
      </c>
      <c r="T3185" t="s">
        <v>1851</v>
      </c>
      <c r="U3185" t="s">
        <v>7477</v>
      </c>
      <c r="V3185" t="s">
        <v>1851</v>
      </c>
      <c r="W3185" t="s">
        <v>1851</v>
      </c>
      <c r="X3185" s="1">
        <v>46209.922511574077</v>
      </c>
    </row>
    <row r="3186" spans="1:24">
      <c r="A3186">
        <v>3009</v>
      </c>
      <c r="B3186" t="s">
        <v>1861</v>
      </c>
      <c r="C3186" t="s">
        <v>1862</v>
      </c>
      <c r="D3186">
        <v>3170701</v>
      </c>
      <c r="E3186" t="s">
        <v>1885</v>
      </c>
      <c r="F3186">
        <v>2</v>
      </c>
      <c r="G3186" t="s">
        <v>1178</v>
      </c>
      <c r="H3186" t="s">
        <v>3520</v>
      </c>
      <c r="I3186" t="s">
        <v>1887</v>
      </c>
      <c r="J3186">
        <v>1</v>
      </c>
      <c r="K3186" t="s">
        <v>1888</v>
      </c>
      <c r="L3186" s="1">
        <v>46209.922465277778</v>
      </c>
      <c r="M3186" s="1">
        <v>46209.92255787037</v>
      </c>
      <c r="N3186">
        <v>779</v>
      </c>
      <c r="O3186" t="s">
        <v>1849</v>
      </c>
      <c r="P3186">
        <v>92</v>
      </c>
      <c r="Q3186">
        <v>9.1999999999999993</v>
      </c>
      <c r="R3186" t="s">
        <v>7478</v>
      </c>
      <c r="S3186" t="s">
        <v>1851</v>
      </c>
      <c r="T3186" t="s">
        <v>1851</v>
      </c>
      <c r="U3186" t="s">
        <v>7474</v>
      </c>
      <c r="V3186" t="s">
        <v>1851</v>
      </c>
      <c r="W3186" t="s">
        <v>1851</v>
      </c>
      <c r="X3186" s="1">
        <v>46209.92255787037</v>
      </c>
    </row>
    <row r="3187" spans="1:24">
      <c r="A3187">
        <v>3010</v>
      </c>
      <c r="B3187" t="s">
        <v>1861</v>
      </c>
      <c r="C3187" t="s">
        <v>1862</v>
      </c>
      <c r="D3187">
        <v>2210656</v>
      </c>
      <c r="E3187" t="s">
        <v>1894</v>
      </c>
      <c r="F3187">
        <v>1</v>
      </c>
      <c r="G3187" t="s">
        <v>486</v>
      </c>
      <c r="H3187" t="s">
        <v>3973</v>
      </c>
      <c r="I3187" t="s">
        <v>3974</v>
      </c>
      <c r="J3187">
        <v>1</v>
      </c>
      <c r="K3187" t="s">
        <v>3975</v>
      </c>
      <c r="L3187" s="1">
        <v>46209.922291666669</v>
      </c>
      <c r="M3187" s="1">
        <v>46209.922592592593</v>
      </c>
      <c r="N3187">
        <v>2638</v>
      </c>
      <c r="O3187" t="s">
        <v>1849</v>
      </c>
      <c r="P3187">
        <v>68</v>
      </c>
      <c r="Q3187">
        <v>6.8</v>
      </c>
      <c r="R3187" t="s">
        <v>1851</v>
      </c>
      <c r="S3187" t="s">
        <v>1851</v>
      </c>
      <c r="T3187" t="s">
        <v>1851</v>
      </c>
      <c r="U3187" t="s">
        <v>7479</v>
      </c>
      <c r="V3187" t="s">
        <v>1851</v>
      </c>
      <c r="W3187" t="s">
        <v>1851</v>
      </c>
      <c r="X3187" s="1">
        <v>46209.922592592593</v>
      </c>
    </row>
    <row r="3188" spans="1:24">
      <c r="A3188">
        <v>3011</v>
      </c>
      <c r="B3188" t="s">
        <v>1861</v>
      </c>
      <c r="C3188" t="s">
        <v>1862</v>
      </c>
      <c r="D3188">
        <v>3170701</v>
      </c>
      <c r="E3188" t="s">
        <v>1894</v>
      </c>
      <c r="F3188">
        <v>1</v>
      </c>
      <c r="G3188" t="s">
        <v>1178</v>
      </c>
      <c r="H3188" t="s">
        <v>1178</v>
      </c>
      <c r="I3188" t="s">
        <v>3523</v>
      </c>
      <c r="J3188">
        <v>0</v>
      </c>
      <c r="K3188" t="s">
        <v>3524</v>
      </c>
      <c r="L3188" s="1">
        <v>46209.922696759262</v>
      </c>
      <c r="M3188" s="1">
        <v>46209.922824074078</v>
      </c>
      <c r="N3188">
        <v>1134</v>
      </c>
      <c r="O3188" t="s">
        <v>1849</v>
      </c>
      <c r="P3188">
        <v>76</v>
      </c>
      <c r="Q3188">
        <v>7.6</v>
      </c>
      <c r="R3188" t="s">
        <v>1851</v>
      </c>
      <c r="S3188" t="s">
        <v>1851</v>
      </c>
      <c r="T3188" t="s">
        <v>1851</v>
      </c>
      <c r="U3188" t="s">
        <v>7480</v>
      </c>
      <c r="V3188" t="s">
        <v>1851</v>
      </c>
      <c r="W3188" t="s">
        <v>1851</v>
      </c>
      <c r="X3188" s="1">
        <v>46209.922824074078</v>
      </c>
    </row>
    <row r="3189" spans="1:24">
      <c r="A3189">
        <v>3012</v>
      </c>
      <c r="B3189" t="s">
        <v>1861</v>
      </c>
      <c r="C3189" t="s">
        <v>1862</v>
      </c>
      <c r="D3189">
        <v>4209300</v>
      </c>
      <c r="E3189" t="s">
        <v>1885</v>
      </c>
      <c r="F3189">
        <v>1</v>
      </c>
      <c r="G3189" t="s">
        <v>1495</v>
      </c>
      <c r="H3189" t="s">
        <v>3778</v>
      </c>
      <c r="I3189" t="s">
        <v>1887</v>
      </c>
      <c r="J3189">
        <v>1</v>
      </c>
      <c r="K3189" t="s">
        <v>1888</v>
      </c>
      <c r="L3189" s="1">
        <v>46209.92255787037</v>
      </c>
      <c r="M3189" s="1">
        <v>46209.922847222224</v>
      </c>
      <c r="N3189">
        <v>2519</v>
      </c>
      <c r="O3189" t="s">
        <v>1849</v>
      </c>
      <c r="P3189">
        <v>54</v>
      </c>
      <c r="Q3189">
        <v>5.4</v>
      </c>
      <c r="R3189" t="s">
        <v>7481</v>
      </c>
      <c r="S3189" t="s">
        <v>1851</v>
      </c>
      <c r="T3189" t="s">
        <v>1851</v>
      </c>
      <c r="U3189" t="s">
        <v>7482</v>
      </c>
      <c r="V3189" t="s">
        <v>1851</v>
      </c>
      <c r="W3189" t="s">
        <v>1851</v>
      </c>
      <c r="X3189" s="1">
        <v>46209.922847222224</v>
      </c>
    </row>
    <row r="3190" spans="1:24">
      <c r="A3190">
        <v>3013</v>
      </c>
      <c r="B3190" t="s">
        <v>1861</v>
      </c>
      <c r="C3190" t="s">
        <v>1862</v>
      </c>
      <c r="D3190">
        <v>4209300</v>
      </c>
      <c r="E3190" t="s">
        <v>1894</v>
      </c>
      <c r="F3190">
        <v>1</v>
      </c>
      <c r="G3190" t="s">
        <v>1495</v>
      </c>
      <c r="H3190" t="s">
        <v>1495</v>
      </c>
      <c r="I3190" t="s">
        <v>3784</v>
      </c>
      <c r="J3190">
        <v>0</v>
      </c>
      <c r="K3190" t="s">
        <v>3785</v>
      </c>
      <c r="L3190" s="1">
        <v>46209.922986111109</v>
      </c>
      <c r="M3190" s="1">
        <v>46209.923043981478</v>
      </c>
      <c r="N3190">
        <v>501</v>
      </c>
      <c r="O3190" t="s">
        <v>1849</v>
      </c>
      <c r="P3190">
        <v>60</v>
      </c>
      <c r="Q3190">
        <v>6</v>
      </c>
      <c r="R3190" t="s">
        <v>1851</v>
      </c>
      <c r="S3190" t="s">
        <v>1851</v>
      </c>
      <c r="T3190" t="s">
        <v>1851</v>
      </c>
      <c r="U3190" t="s">
        <v>7483</v>
      </c>
      <c r="V3190" t="s">
        <v>1851</v>
      </c>
      <c r="W3190" t="s">
        <v>1851</v>
      </c>
      <c r="X3190" s="1">
        <v>46209.923043981478</v>
      </c>
    </row>
    <row r="3191" spans="1:24">
      <c r="A3191">
        <v>3014</v>
      </c>
      <c r="B3191" t="s">
        <v>1861</v>
      </c>
      <c r="C3191" t="s">
        <v>1862</v>
      </c>
      <c r="D3191">
        <v>2210904</v>
      </c>
      <c r="E3191" t="s">
        <v>1885</v>
      </c>
      <c r="F3191">
        <v>1</v>
      </c>
      <c r="G3191" t="s">
        <v>426</v>
      </c>
      <c r="H3191" t="s">
        <v>3977</v>
      </c>
      <c r="I3191" t="s">
        <v>1887</v>
      </c>
      <c r="J3191">
        <v>1</v>
      </c>
      <c r="K3191" t="s">
        <v>1888</v>
      </c>
      <c r="L3191" s="1">
        <v>46209.922650462962</v>
      </c>
      <c r="M3191" s="1">
        <v>46209.923055555555</v>
      </c>
      <c r="N3191">
        <v>3539</v>
      </c>
      <c r="O3191" t="s">
        <v>1849</v>
      </c>
      <c r="P3191">
        <v>76</v>
      </c>
      <c r="Q3191">
        <v>7.6</v>
      </c>
      <c r="R3191" t="s">
        <v>7484</v>
      </c>
      <c r="S3191" t="s">
        <v>1851</v>
      </c>
      <c r="T3191" t="s">
        <v>1851</v>
      </c>
      <c r="U3191" t="s">
        <v>7485</v>
      </c>
      <c r="V3191" t="s">
        <v>1851</v>
      </c>
      <c r="W3191" t="s">
        <v>1851</v>
      </c>
      <c r="X3191" s="1">
        <v>46209.923055555555</v>
      </c>
    </row>
    <row r="3192" spans="1:24">
      <c r="A3192">
        <v>3015</v>
      </c>
      <c r="B3192" t="s">
        <v>1861</v>
      </c>
      <c r="C3192" t="s">
        <v>1862</v>
      </c>
      <c r="D3192">
        <v>3300951</v>
      </c>
      <c r="E3192" t="s">
        <v>1885</v>
      </c>
      <c r="F3192">
        <v>1</v>
      </c>
      <c r="G3192" t="s">
        <v>964</v>
      </c>
      <c r="H3192" t="s">
        <v>3529</v>
      </c>
      <c r="I3192" t="s">
        <v>1887</v>
      </c>
      <c r="J3192">
        <v>1</v>
      </c>
      <c r="K3192" t="s">
        <v>1888</v>
      </c>
      <c r="L3192" s="1">
        <v>46209.92287037037</v>
      </c>
      <c r="M3192" s="1">
        <v>46209.923113425924</v>
      </c>
      <c r="N3192">
        <v>2053</v>
      </c>
      <c r="O3192" t="s">
        <v>1849</v>
      </c>
      <c r="P3192">
        <v>76</v>
      </c>
      <c r="Q3192">
        <v>7.6</v>
      </c>
      <c r="R3192" t="s">
        <v>7486</v>
      </c>
      <c r="S3192" t="s">
        <v>1851</v>
      </c>
      <c r="T3192" t="s">
        <v>1851</v>
      </c>
      <c r="U3192" t="s">
        <v>7487</v>
      </c>
      <c r="V3192" t="s">
        <v>1851</v>
      </c>
      <c r="W3192" t="s">
        <v>1851</v>
      </c>
      <c r="X3192" s="1">
        <v>46209.923113425924</v>
      </c>
    </row>
    <row r="3193" spans="1:24">
      <c r="A3193">
        <v>3016</v>
      </c>
      <c r="B3193" t="s">
        <v>1861</v>
      </c>
      <c r="C3193" t="s">
        <v>1862</v>
      </c>
      <c r="D3193">
        <v>3300951</v>
      </c>
      <c r="E3193" t="s">
        <v>1894</v>
      </c>
      <c r="F3193">
        <v>1</v>
      </c>
      <c r="G3193" t="s">
        <v>964</v>
      </c>
      <c r="H3193" t="s">
        <v>964</v>
      </c>
      <c r="I3193" t="s">
        <v>3535</v>
      </c>
      <c r="J3193">
        <v>0</v>
      </c>
      <c r="K3193" t="s">
        <v>3536</v>
      </c>
      <c r="L3193" s="1">
        <v>46209.923263888886</v>
      </c>
      <c r="M3193" s="1">
        <v>46209.923321759263</v>
      </c>
      <c r="N3193">
        <v>503</v>
      </c>
      <c r="O3193" t="s">
        <v>1849</v>
      </c>
      <c r="P3193">
        <v>75</v>
      </c>
      <c r="Q3193">
        <v>7.5</v>
      </c>
      <c r="R3193" t="s">
        <v>1851</v>
      </c>
      <c r="S3193" t="s">
        <v>1851</v>
      </c>
      <c r="T3193" t="s">
        <v>1851</v>
      </c>
      <c r="U3193" t="s">
        <v>7488</v>
      </c>
      <c r="V3193" t="s">
        <v>1851</v>
      </c>
      <c r="W3193" t="s">
        <v>1851</v>
      </c>
      <c r="X3193" s="1">
        <v>46209.923321759263</v>
      </c>
    </row>
    <row r="3194" spans="1:24">
      <c r="A3194">
        <v>3017</v>
      </c>
      <c r="B3194" t="s">
        <v>1861</v>
      </c>
      <c r="C3194" t="s">
        <v>1862</v>
      </c>
      <c r="D3194">
        <v>2210904</v>
      </c>
      <c r="E3194" t="s">
        <v>1894</v>
      </c>
      <c r="F3194">
        <v>1</v>
      </c>
      <c r="G3194" t="s">
        <v>426</v>
      </c>
      <c r="H3194" t="s">
        <v>426</v>
      </c>
      <c r="I3194" t="s">
        <v>3980</v>
      </c>
      <c r="J3194">
        <v>0</v>
      </c>
      <c r="K3194" t="s">
        <v>3981</v>
      </c>
      <c r="L3194" s="1">
        <v>46209.923182870371</v>
      </c>
      <c r="M3194" s="1">
        <v>46209.923333333332</v>
      </c>
      <c r="N3194">
        <v>1242</v>
      </c>
      <c r="O3194" t="s">
        <v>1849</v>
      </c>
      <c r="P3194">
        <v>73</v>
      </c>
      <c r="Q3194">
        <v>7.3</v>
      </c>
      <c r="R3194" t="s">
        <v>1851</v>
      </c>
      <c r="S3194" t="s">
        <v>1851</v>
      </c>
      <c r="T3194" t="s">
        <v>1851</v>
      </c>
      <c r="U3194" t="s">
        <v>7489</v>
      </c>
      <c r="V3194" t="s">
        <v>1851</v>
      </c>
      <c r="W3194" t="s">
        <v>1851</v>
      </c>
      <c r="X3194" s="1">
        <v>46209.923333333332</v>
      </c>
    </row>
    <row r="3195" spans="1:24">
      <c r="A3195">
        <v>3018</v>
      </c>
      <c r="B3195" t="s">
        <v>1861</v>
      </c>
      <c r="C3195" t="s">
        <v>1862</v>
      </c>
      <c r="D3195">
        <v>3301405</v>
      </c>
      <c r="E3195" t="s">
        <v>1885</v>
      </c>
      <c r="F3195">
        <v>1</v>
      </c>
      <c r="G3195" t="s">
        <v>1357</v>
      </c>
      <c r="H3195" t="s">
        <v>3541</v>
      </c>
      <c r="I3195" t="s">
        <v>1887</v>
      </c>
      <c r="J3195">
        <v>1</v>
      </c>
      <c r="K3195" t="s">
        <v>1888</v>
      </c>
      <c r="L3195" s="1">
        <v>46209.923368055555</v>
      </c>
      <c r="M3195" s="1">
        <v>46209.923634259256</v>
      </c>
      <c r="N3195">
        <v>2284</v>
      </c>
      <c r="O3195" t="s">
        <v>1849</v>
      </c>
      <c r="P3195">
        <v>92</v>
      </c>
      <c r="Q3195">
        <v>9.1999999999999993</v>
      </c>
      <c r="R3195" t="s">
        <v>7490</v>
      </c>
      <c r="S3195" t="s">
        <v>1851</v>
      </c>
      <c r="T3195" t="s">
        <v>1851</v>
      </c>
      <c r="U3195" t="s">
        <v>7491</v>
      </c>
      <c r="V3195" t="s">
        <v>1851</v>
      </c>
      <c r="W3195" t="s">
        <v>1851</v>
      </c>
      <c r="X3195" s="1">
        <v>46209.923634259256</v>
      </c>
    </row>
    <row r="3196" spans="1:24">
      <c r="A3196">
        <v>3019</v>
      </c>
      <c r="B3196" t="s">
        <v>1861</v>
      </c>
      <c r="C3196" t="s">
        <v>1862</v>
      </c>
      <c r="D3196">
        <v>4209805</v>
      </c>
      <c r="E3196" t="s">
        <v>1885</v>
      </c>
      <c r="F3196">
        <v>1</v>
      </c>
      <c r="G3196" t="s">
        <v>1752</v>
      </c>
      <c r="H3196" t="s">
        <v>3791</v>
      </c>
      <c r="I3196" t="s">
        <v>1887</v>
      </c>
      <c r="J3196">
        <v>1</v>
      </c>
      <c r="K3196" t="s">
        <v>1888</v>
      </c>
      <c r="L3196" s="1">
        <v>46209.923090277778</v>
      </c>
      <c r="M3196" s="1">
        <v>46209.923634259256</v>
      </c>
      <c r="N3196">
        <v>4731</v>
      </c>
      <c r="O3196" t="s">
        <v>1849</v>
      </c>
      <c r="P3196">
        <v>66</v>
      </c>
      <c r="Q3196">
        <v>6.6</v>
      </c>
      <c r="R3196" t="s">
        <v>7492</v>
      </c>
      <c r="S3196" t="s">
        <v>1851</v>
      </c>
      <c r="T3196" t="s">
        <v>1851</v>
      </c>
      <c r="U3196" t="s">
        <v>7493</v>
      </c>
      <c r="V3196" t="s">
        <v>1851</v>
      </c>
      <c r="W3196" t="s">
        <v>1851</v>
      </c>
      <c r="X3196" s="1">
        <v>46209.923634259256</v>
      </c>
    </row>
    <row r="3197" spans="1:24">
      <c r="A3197">
        <v>3020</v>
      </c>
      <c r="B3197" t="s">
        <v>1861</v>
      </c>
      <c r="C3197" t="s">
        <v>1862</v>
      </c>
      <c r="D3197">
        <v>2211704</v>
      </c>
      <c r="E3197" t="s">
        <v>1885</v>
      </c>
      <c r="F3197">
        <v>1</v>
      </c>
      <c r="G3197" t="s">
        <v>491</v>
      </c>
      <c r="H3197" t="s">
        <v>3990</v>
      </c>
      <c r="I3197" t="s">
        <v>1887</v>
      </c>
      <c r="J3197">
        <v>1</v>
      </c>
      <c r="K3197" t="s">
        <v>1888</v>
      </c>
      <c r="L3197" s="1">
        <v>46209.923379629632</v>
      </c>
      <c r="M3197" s="1">
        <v>46209.923761574071</v>
      </c>
      <c r="N3197">
        <v>3310</v>
      </c>
      <c r="O3197" t="s">
        <v>1849</v>
      </c>
      <c r="P3197">
        <v>66</v>
      </c>
      <c r="Q3197">
        <v>6.6</v>
      </c>
      <c r="R3197" t="s">
        <v>7494</v>
      </c>
      <c r="S3197" t="s">
        <v>1851</v>
      </c>
      <c r="T3197" t="s">
        <v>1851</v>
      </c>
      <c r="U3197" t="s">
        <v>7495</v>
      </c>
      <c r="V3197" t="s">
        <v>1851</v>
      </c>
      <c r="W3197" t="s">
        <v>1851</v>
      </c>
      <c r="X3197" s="1">
        <v>46209.923761574071</v>
      </c>
    </row>
    <row r="3198" spans="1:24">
      <c r="A3198">
        <v>3021</v>
      </c>
      <c r="B3198" t="s">
        <v>1861</v>
      </c>
      <c r="C3198" t="s">
        <v>1862</v>
      </c>
      <c r="D3198">
        <v>4209805</v>
      </c>
      <c r="E3198" t="s">
        <v>1894</v>
      </c>
      <c r="F3198">
        <v>1</v>
      </c>
      <c r="G3198" t="s">
        <v>1752</v>
      </c>
      <c r="H3198" t="s">
        <v>3797</v>
      </c>
      <c r="I3198" t="s">
        <v>3798</v>
      </c>
      <c r="J3198">
        <v>1</v>
      </c>
      <c r="K3198" t="s">
        <v>3799</v>
      </c>
      <c r="L3198" s="1">
        <v>46209.923773148148</v>
      </c>
      <c r="M3198" s="1">
        <v>46209.923900462964</v>
      </c>
      <c r="N3198">
        <v>1103</v>
      </c>
      <c r="O3198" t="s">
        <v>1849</v>
      </c>
      <c r="P3198">
        <v>67</v>
      </c>
      <c r="Q3198">
        <v>6.7</v>
      </c>
      <c r="R3198" t="s">
        <v>1851</v>
      </c>
      <c r="S3198" t="s">
        <v>1851</v>
      </c>
      <c r="T3198" t="s">
        <v>1851</v>
      </c>
      <c r="U3198" t="s">
        <v>7496</v>
      </c>
      <c r="V3198" t="s">
        <v>1851</v>
      </c>
      <c r="W3198" t="s">
        <v>1851</v>
      </c>
      <c r="X3198" s="1">
        <v>46209.923900462964</v>
      </c>
    </row>
    <row r="3199" spans="1:24">
      <c r="A3199">
        <v>3022</v>
      </c>
      <c r="B3199" t="s">
        <v>1861</v>
      </c>
      <c r="C3199" t="s">
        <v>1862</v>
      </c>
      <c r="D3199">
        <v>3301405</v>
      </c>
      <c r="E3199" t="s">
        <v>1894</v>
      </c>
      <c r="F3199">
        <v>1</v>
      </c>
      <c r="G3199" t="s">
        <v>1357</v>
      </c>
      <c r="H3199" t="s">
        <v>1357</v>
      </c>
      <c r="I3199" t="s">
        <v>3547</v>
      </c>
      <c r="J3199">
        <v>0</v>
      </c>
      <c r="K3199" t="s">
        <v>3548</v>
      </c>
      <c r="L3199" s="1">
        <v>46209.923784722225</v>
      </c>
      <c r="M3199" s="1">
        <v>46209.923935185187</v>
      </c>
      <c r="N3199">
        <v>1313</v>
      </c>
      <c r="O3199" t="s">
        <v>1849</v>
      </c>
      <c r="P3199">
        <v>55</v>
      </c>
      <c r="Q3199">
        <v>5.5</v>
      </c>
      <c r="R3199" t="s">
        <v>1851</v>
      </c>
      <c r="S3199" t="s">
        <v>1851</v>
      </c>
      <c r="T3199" t="s">
        <v>1851</v>
      </c>
      <c r="U3199" t="s">
        <v>7497</v>
      </c>
      <c r="V3199" t="s">
        <v>1851</v>
      </c>
      <c r="W3199" t="s">
        <v>1851</v>
      </c>
      <c r="X3199" s="1">
        <v>46209.923935185187</v>
      </c>
    </row>
    <row r="3200" spans="1:24">
      <c r="A3200">
        <v>3023</v>
      </c>
      <c r="B3200" t="s">
        <v>1861</v>
      </c>
      <c r="C3200" t="s">
        <v>1862</v>
      </c>
      <c r="D3200">
        <v>2211704</v>
      </c>
      <c r="E3200" t="s">
        <v>1894</v>
      </c>
      <c r="F3200">
        <v>1</v>
      </c>
      <c r="G3200" t="s">
        <v>491</v>
      </c>
      <c r="H3200" t="s">
        <v>4000</v>
      </c>
      <c r="I3200" t="s">
        <v>4001</v>
      </c>
      <c r="J3200">
        <v>1</v>
      </c>
      <c r="K3200" t="s">
        <v>4002</v>
      </c>
      <c r="L3200" s="1">
        <v>46209.923900462964</v>
      </c>
      <c r="M3200" s="1">
        <v>46209.924027777779</v>
      </c>
      <c r="N3200">
        <v>1128</v>
      </c>
      <c r="O3200" t="s">
        <v>1849</v>
      </c>
      <c r="P3200">
        <v>64</v>
      </c>
      <c r="Q3200">
        <v>6.4</v>
      </c>
      <c r="R3200" t="s">
        <v>1851</v>
      </c>
      <c r="S3200" t="s">
        <v>1851</v>
      </c>
      <c r="T3200" t="s">
        <v>1851</v>
      </c>
      <c r="U3200" t="s">
        <v>7498</v>
      </c>
      <c r="V3200" t="s">
        <v>1851</v>
      </c>
      <c r="W3200" t="s">
        <v>1851</v>
      </c>
      <c r="X3200" s="1">
        <v>46209.924027777779</v>
      </c>
    </row>
    <row r="3201" spans="1:24">
      <c r="A3201">
        <v>3024</v>
      </c>
      <c r="B3201" t="s">
        <v>1861</v>
      </c>
      <c r="C3201" t="s">
        <v>1862</v>
      </c>
      <c r="D3201">
        <v>4210209</v>
      </c>
      <c r="E3201" t="s">
        <v>1885</v>
      </c>
      <c r="F3201">
        <v>1</v>
      </c>
      <c r="G3201" t="s">
        <v>1590</v>
      </c>
      <c r="H3201" t="s">
        <v>3807</v>
      </c>
      <c r="I3201" t="s">
        <v>1887</v>
      </c>
      <c r="J3201">
        <v>1</v>
      </c>
      <c r="K3201" t="s">
        <v>1888</v>
      </c>
      <c r="L3201" s="1">
        <v>46209.923946759256</v>
      </c>
      <c r="M3201" s="1">
        <v>46209.924444444441</v>
      </c>
      <c r="N3201">
        <v>4274</v>
      </c>
      <c r="O3201" t="s">
        <v>1849</v>
      </c>
      <c r="P3201">
        <v>61</v>
      </c>
      <c r="Q3201">
        <v>6.1</v>
      </c>
      <c r="R3201" t="s">
        <v>7499</v>
      </c>
      <c r="S3201" t="s">
        <v>1851</v>
      </c>
      <c r="T3201" t="s">
        <v>1851</v>
      </c>
      <c r="U3201" t="s">
        <v>7500</v>
      </c>
      <c r="V3201" t="s">
        <v>1851</v>
      </c>
      <c r="W3201" t="s">
        <v>1851</v>
      </c>
      <c r="X3201" s="1">
        <v>46209.924444444441</v>
      </c>
    </row>
    <row r="3202" spans="1:24">
      <c r="A3202">
        <v>3025</v>
      </c>
      <c r="B3202" t="s">
        <v>1861</v>
      </c>
      <c r="C3202" t="s">
        <v>1862</v>
      </c>
      <c r="D3202">
        <v>4210209</v>
      </c>
      <c r="E3202" t="s">
        <v>1894</v>
      </c>
      <c r="F3202">
        <v>1</v>
      </c>
      <c r="G3202" t="s">
        <v>1590</v>
      </c>
      <c r="H3202" t="s">
        <v>3816</v>
      </c>
      <c r="I3202" t="s">
        <v>3817</v>
      </c>
      <c r="J3202">
        <v>1</v>
      </c>
      <c r="K3202" t="s">
        <v>3818</v>
      </c>
      <c r="L3202" s="1">
        <v>46209.924571759257</v>
      </c>
      <c r="M3202" s="1">
        <v>46209.924710648149</v>
      </c>
      <c r="N3202">
        <v>1197</v>
      </c>
      <c r="O3202" t="s">
        <v>1849</v>
      </c>
      <c r="P3202">
        <v>68</v>
      </c>
      <c r="Q3202">
        <v>6.8</v>
      </c>
      <c r="R3202" t="s">
        <v>1851</v>
      </c>
      <c r="S3202" t="s">
        <v>1851</v>
      </c>
      <c r="T3202" t="s">
        <v>1851</v>
      </c>
      <c r="U3202" t="s">
        <v>7501</v>
      </c>
      <c r="V3202" t="s">
        <v>1851</v>
      </c>
      <c r="W3202" t="s">
        <v>1851</v>
      </c>
      <c r="X3202" s="1">
        <v>46209.924710648149</v>
      </c>
    </row>
    <row r="3203" spans="1:24">
      <c r="A3203">
        <v>3026</v>
      </c>
      <c r="B3203" t="s">
        <v>1861</v>
      </c>
      <c r="C3203" t="s">
        <v>1862</v>
      </c>
      <c r="D3203">
        <v>3302502</v>
      </c>
      <c r="E3203" t="s">
        <v>1885</v>
      </c>
      <c r="F3203">
        <v>1</v>
      </c>
      <c r="G3203" t="s">
        <v>1227</v>
      </c>
      <c r="H3203" t="s">
        <v>3550</v>
      </c>
      <c r="I3203" t="s">
        <v>1887</v>
      </c>
      <c r="J3203">
        <v>1</v>
      </c>
      <c r="K3203" t="s">
        <v>1888</v>
      </c>
      <c r="L3203" s="1">
        <v>46209.923981481479</v>
      </c>
      <c r="M3203" s="1">
        <v>46209.924722222226</v>
      </c>
      <c r="N3203">
        <v>6426</v>
      </c>
      <c r="O3203" t="s">
        <v>1849</v>
      </c>
      <c r="P3203">
        <v>69</v>
      </c>
      <c r="Q3203">
        <v>6.9</v>
      </c>
      <c r="R3203" t="s">
        <v>7502</v>
      </c>
      <c r="S3203" t="s">
        <v>1851</v>
      </c>
      <c r="T3203" t="s">
        <v>1851</v>
      </c>
      <c r="U3203" t="s">
        <v>7503</v>
      </c>
      <c r="V3203" t="s">
        <v>1851</v>
      </c>
      <c r="W3203" t="s">
        <v>1851</v>
      </c>
      <c r="X3203" s="1">
        <v>46209.924722222226</v>
      </c>
    </row>
    <row r="3204" spans="1:24">
      <c r="A3204">
        <v>3027</v>
      </c>
      <c r="B3204" t="s">
        <v>1861</v>
      </c>
      <c r="C3204" t="s">
        <v>1862</v>
      </c>
      <c r="D3204">
        <v>3302502</v>
      </c>
      <c r="E3204" t="s">
        <v>1894</v>
      </c>
      <c r="F3204">
        <v>1</v>
      </c>
      <c r="G3204" t="s">
        <v>1227</v>
      </c>
      <c r="H3204" t="s">
        <v>1227</v>
      </c>
      <c r="I3204" t="s">
        <v>3557</v>
      </c>
      <c r="J3204">
        <v>0</v>
      </c>
      <c r="K3204" t="s">
        <v>3558</v>
      </c>
      <c r="L3204" s="1">
        <v>46209.924849537034</v>
      </c>
      <c r="M3204" s="1">
        <v>46209.924988425926</v>
      </c>
      <c r="N3204">
        <v>1202</v>
      </c>
      <c r="O3204" t="s">
        <v>1849</v>
      </c>
      <c r="P3204">
        <v>71</v>
      </c>
      <c r="Q3204">
        <v>7.1</v>
      </c>
      <c r="R3204" t="s">
        <v>1851</v>
      </c>
      <c r="S3204" t="s">
        <v>1851</v>
      </c>
      <c r="T3204" t="s">
        <v>1851</v>
      </c>
      <c r="U3204" t="s">
        <v>7504</v>
      </c>
      <c r="V3204" t="s">
        <v>1851</v>
      </c>
      <c r="W3204" t="s">
        <v>1851</v>
      </c>
      <c r="X3204" s="1">
        <v>46209.924988425926</v>
      </c>
    </row>
    <row r="3205" spans="1:24">
      <c r="A3205">
        <v>3028</v>
      </c>
      <c r="B3205" t="s">
        <v>1861</v>
      </c>
      <c r="C3205" t="s">
        <v>1862</v>
      </c>
      <c r="D3205">
        <v>4210308</v>
      </c>
      <c r="E3205" t="s">
        <v>1885</v>
      </c>
      <c r="F3205">
        <v>1</v>
      </c>
      <c r="G3205" t="s">
        <v>1460</v>
      </c>
      <c r="H3205" t="s">
        <v>3827</v>
      </c>
      <c r="I3205" t="s">
        <v>1887</v>
      </c>
      <c r="J3205">
        <v>1</v>
      </c>
      <c r="K3205" t="s">
        <v>1888</v>
      </c>
      <c r="L3205" s="1">
        <v>46209.924756944441</v>
      </c>
      <c r="M3205" s="1">
        <v>46209.925185185188</v>
      </c>
      <c r="N3205">
        <v>3680</v>
      </c>
      <c r="O3205" t="s">
        <v>1849</v>
      </c>
      <c r="P3205">
        <v>62</v>
      </c>
      <c r="Q3205">
        <v>6.2</v>
      </c>
      <c r="R3205" t="s">
        <v>7505</v>
      </c>
      <c r="S3205" t="s">
        <v>1851</v>
      </c>
      <c r="T3205" t="s">
        <v>1851</v>
      </c>
      <c r="U3205" t="s">
        <v>7506</v>
      </c>
      <c r="V3205" t="s">
        <v>1851</v>
      </c>
      <c r="W3205" t="s">
        <v>1851</v>
      </c>
      <c r="X3205" s="1">
        <v>46209.925185185188</v>
      </c>
    </row>
    <row r="3206" spans="1:24">
      <c r="A3206">
        <v>3029</v>
      </c>
      <c r="B3206" t="s">
        <v>1861</v>
      </c>
      <c r="C3206" t="s">
        <v>1862</v>
      </c>
      <c r="D3206">
        <v>4210308</v>
      </c>
      <c r="E3206" t="s">
        <v>1894</v>
      </c>
      <c r="F3206">
        <v>1</v>
      </c>
      <c r="G3206" t="s">
        <v>1460</v>
      </c>
      <c r="H3206" t="s">
        <v>3833</v>
      </c>
      <c r="I3206" t="s">
        <v>3834</v>
      </c>
      <c r="J3206">
        <v>1</v>
      </c>
      <c r="K3206" t="s">
        <v>3835</v>
      </c>
      <c r="L3206" s="1">
        <v>46209.925324074073</v>
      </c>
      <c r="M3206" s="1">
        <v>46209.925462962965</v>
      </c>
      <c r="N3206">
        <v>1209</v>
      </c>
      <c r="O3206" t="s">
        <v>1849</v>
      </c>
      <c r="P3206">
        <v>67</v>
      </c>
      <c r="Q3206">
        <v>6.7</v>
      </c>
      <c r="R3206" t="s">
        <v>1851</v>
      </c>
      <c r="S3206" t="s">
        <v>1851</v>
      </c>
      <c r="T3206" t="s">
        <v>1851</v>
      </c>
      <c r="U3206" t="s">
        <v>7507</v>
      </c>
      <c r="V3206" t="s">
        <v>1851</v>
      </c>
      <c r="W3206" t="s">
        <v>1851</v>
      </c>
      <c r="X3206" s="1">
        <v>46209.925462962965</v>
      </c>
    </row>
    <row r="3207" spans="1:24">
      <c r="A3207">
        <v>3030</v>
      </c>
      <c r="B3207" t="s">
        <v>1861</v>
      </c>
      <c r="C3207" t="s">
        <v>1862</v>
      </c>
      <c r="D3207">
        <v>3303856</v>
      </c>
      <c r="E3207" t="s">
        <v>1885</v>
      </c>
      <c r="F3207">
        <v>1</v>
      </c>
      <c r="G3207" t="s">
        <v>912</v>
      </c>
      <c r="H3207" t="s">
        <v>3572</v>
      </c>
      <c r="I3207" t="s">
        <v>1887</v>
      </c>
      <c r="J3207">
        <v>1</v>
      </c>
      <c r="K3207" t="s">
        <v>1888</v>
      </c>
      <c r="L3207" s="1">
        <v>46209.925034722219</v>
      </c>
      <c r="M3207" s="1">
        <v>46209.925694444442</v>
      </c>
      <c r="N3207">
        <v>5659</v>
      </c>
      <c r="O3207" t="s">
        <v>1849</v>
      </c>
      <c r="P3207">
        <v>71</v>
      </c>
      <c r="Q3207">
        <v>7.1</v>
      </c>
      <c r="R3207" t="s">
        <v>7508</v>
      </c>
      <c r="S3207" t="s">
        <v>1851</v>
      </c>
      <c r="T3207" t="s">
        <v>1851</v>
      </c>
      <c r="U3207" t="s">
        <v>7509</v>
      </c>
      <c r="V3207" t="s">
        <v>1851</v>
      </c>
      <c r="W3207" t="s">
        <v>1851</v>
      </c>
      <c r="X3207" s="1">
        <v>46209.925694444442</v>
      </c>
    </row>
    <row r="3208" spans="1:24">
      <c r="A3208">
        <v>3031</v>
      </c>
      <c r="B3208" t="s">
        <v>1861</v>
      </c>
      <c r="C3208" t="s">
        <v>1862</v>
      </c>
      <c r="D3208">
        <v>4211801</v>
      </c>
      <c r="E3208" t="s">
        <v>1885</v>
      </c>
      <c r="F3208">
        <v>1</v>
      </c>
      <c r="G3208" t="s">
        <v>1653</v>
      </c>
      <c r="H3208" t="s">
        <v>3841</v>
      </c>
      <c r="I3208" t="s">
        <v>1887</v>
      </c>
      <c r="J3208">
        <v>1</v>
      </c>
      <c r="K3208" t="s">
        <v>1888</v>
      </c>
      <c r="L3208" s="1">
        <v>46209.925509259258</v>
      </c>
      <c r="M3208" s="1">
        <v>46209.925879629627</v>
      </c>
      <c r="N3208">
        <v>3250</v>
      </c>
      <c r="O3208" t="s">
        <v>1849</v>
      </c>
      <c r="P3208">
        <v>58</v>
      </c>
      <c r="Q3208">
        <v>5.8</v>
      </c>
      <c r="R3208" t="s">
        <v>7510</v>
      </c>
      <c r="S3208" t="s">
        <v>1851</v>
      </c>
      <c r="T3208" t="s">
        <v>1851</v>
      </c>
      <c r="U3208" t="s">
        <v>7511</v>
      </c>
      <c r="V3208" t="s">
        <v>1851</v>
      </c>
      <c r="W3208" t="s">
        <v>1851</v>
      </c>
      <c r="X3208" s="1">
        <v>46209.925879629627</v>
      </c>
    </row>
    <row r="3209" spans="1:24">
      <c r="A3209">
        <v>3032</v>
      </c>
      <c r="B3209" t="s">
        <v>1861</v>
      </c>
      <c r="C3209" t="s">
        <v>1862</v>
      </c>
      <c r="D3209">
        <v>3303856</v>
      </c>
      <c r="E3209" t="s">
        <v>1894</v>
      </c>
      <c r="F3209">
        <v>1</v>
      </c>
      <c r="G3209" t="s">
        <v>912</v>
      </c>
      <c r="H3209" t="s">
        <v>3579</v>
      </c>
      <c r="I3209" t="s">
        <v>3580</v>
      </c>
      <c r="J3209">
        <v>1</v>
      </c>
      <c r="K3209" t="s">
        <v>3581</v>
      </c>
      <c r="L3209" s="1">
        <v>46209.925833333335</v>
      </c>
      <c r="M3209" s="1">
        <v>46209.925983796296</v>
      </c>
      <c r="N3209">
        <v>1333</v>
      </c>
      <c r="O3209" t="s">
        <v>1849</v>
      </c>
      <c r="P3209">
        <v>70</v>
      </c>
      <c r="Q3209">
        <v>7</v>
      </c>
      <c r="R3209" t="s">
        <v>1851</v>
      </c>
      <c r="S3209" t="s">
        <v>1851</v>
      </c>
      <c r="T3209" t="s">
        <v>1851</v>
      </c>
      <c r="U3209" t="s">
        <v>7512</v>
      </c>
      <c r="V3209" t="s">
        <v>1851</v>
      </c>
      <c r="W3209" t="s">
        <v>1851</v>
      </c>
      <c r="X3209" s="1">
        <v>46209.925983796296</v>
      </c>
    </row>
    <row r="3210" spans="1:24">
      <c r="A3210">
        <v>3033</v>
      </c>
      <c r="B3210" t="s">
        <v>1861</v>
      </c>
      <c r="C3210" t="s">
        <v>1862</v>
      </c>
      <c r="D3210">
        <v>4211801</v>
      </c>
      <c r="E3210" t="s">
        <v>1894</v>
      </c>
      <c r="F3210">
        <v>1</v>
      </c>
      <c r="G3210" t="s">
        <v>1653</v>
      </c>
      <c r="H3210" t="s">
        <v>3847</v>
      </c>
      <c r="I3210" t="s">
        <v>3848</v>
      </c>
      <c r="J3210">
        <v>1</v>
      </c>
      <c r="K3210" t="s">
        <v>3849</v>
      </c>
      <c r="L3210" s="1">
        <v>46209.926030092596</v>
      </c>
      <c r="M3210" s="1">
        <v>46209.926157407404</v>
      </c>
      <c r="N3210">
        <v>1107</v>
      </c>
      <c r="O3210" t="s">
        <v>1849</v>
      </c>
      <c r="P3210">
        <v>61</v>
      </c>
      <c r="Q3210">
        <v>6.1</v>
      </c>
      <c r="R3210" t="s">
        <v>1851</v>
      </c>
      <c r="S3210" t="s">
        <v>1851</v>
      </c>
      <c r="T3210" t="s">
        <v>1851</v>
      </c>
      <c r="U3210" t="s">
        <v>7513</v>
      </c>
      <c r="V3210" t="s">
        <v>1851</v>
      </c>
      <c r="W3210" t="s">
        <v>1851</v>
      </c>
      <c r="X3210" s="1">
        <v>46209.926157407404</v>
      </c>
    </row>
    <row r="3211" spans="1:24">
      <c r="A3211">
        <v>3034</v>
      </c>
      <c r="B3211" t="s">
        <v>1861</v>
      </c>
      <c r="C3211" t="s">
        <v>1862</v>
      </c>
      <c r="D3211">
        <v>2401453</v>
      </c>
      <c r="E3211" t="s">
        <v>1885</v>
      </c>
      <c r="F3211">
        <v>1</v>
      </c>
      <c r="G3211" t="s">
        <v>360</v>
      </c>
      <c r="H3211" t="s">
        <v>4023</v>
      </c>
      <c r="I3211" t="s">
        <v>1887</v>
      </c>
      <c r="J3211">
        <v>1</v>
      </c>
      <c r="K3211" t="s">
        <v>1888</v>
      </c>
      <c r="L3211" s="1">
        <v>46209.924074074072</v>
      </c>
      <c r="M3211" s="1">
        <v>46209.926238425927</v>
      </c>
      <c r="N3211">
        <v>18723</v>
      </c>
      <c r="O3211" t="s">
        <v>1854</v>
      </c>
      <c r="R3211" t="s">
        <v>7514</v>
      </c>
      <c r="S3211" t="s">
        <v>1851</v>
      </c>
      <c r="T3211" t="s">
        <v>1851</v>
      </c>
      <c r="U3211" t="s">
        <v>7515</v>
      </c>
      <c r="V3211" t="s">
        <v>1854</v>
      </c>
      <c r="W3211" t="s">
        <v>1851</v>
      </c>
      <c r="X3211" s="1">
        <v>46209.926238425927</v>
      </c>
    </row>
    <row r="3212" spans="1:24">
      <c r="A3212">
        <v>3035</v>
      </c>
      <c r="B3212" t="s">
        <v>1861</v>
      </c>
      <c r="C3212" t="s">
        <v>1862</v>
      </c>
      <c r="D3212">
        <v>4212700</v>
      </c>
      <c r="E3212" t="s">
        <v>1885</v>
      </c>
      <c r="F3212">
        <v>1</v>
      </c>
      <c r="G3212" t="s">
        <v>1505</v>
      </c>
      <c r="H3212" t="s">
        <v>3851</v>
      </c>
      <c r="I3212" t="s">
        <v>1887</v>
      </c>
      <c r="J3212">
        <v>1</v>
      </c>
      <c r="K3212" t="s">
        <v>1888</v>
      </c>
      <c r="L3212" s="1">
        <v>46209.926203703704</v>
      </c>
      <c r="M3212" s="1">
        <v>46209.92659722222</v>
      </c>
      <c r="N3212">
        <v>3424</v>
      </c>
      <c r="O3212" t="s">
        <v>1849</v>
      </c>
      <c r="P3212">
        <v>61</v>
      </c>
      <c r="Q3212">
        <v>6.1</v>
      </c>
      <c r="R3212" t="s">
        <v>7516</v>
      </c>
      <c r="S3212" t="s">
        <v>1851</v>
      </c>
      <c r="T3212" t="s">
        <v>1851</v>
      </c>
      <c r="U3212" t="s">
        <v>7517</v>
      </c>
      <c r="V3212" t="s">
        <v>1851</v>
      </c>
      <c r="W3212" t="s">
        <v>1851</v>
      </c>
      <c r="X3212" s="1">
        <v>46209.92659722222</v>
      </c>
    </row>
    <row r="3213" spans="1:24">
      <c r="A3213">
        <v>3036</v>
      </c>
      <c r="B3213" t="s">
        <v>1861</v>
      </c>
      <c r="C3213" t="s">
        <v>1862</v>
      </c>
      <c r="D3213">
        <v>4212700</v>
      </c>
      <c r="E3213" t="s">
        <v>1894</v>
      </c>
      <c r="F3213">
        <v>1</v>
      </c>
      <c r="G3213" t="s">
        <v>1505</v>
      </c>
      <c r="H3213" t="s">
        <v>3854</v>
      </c>
      <c r="I3213" t="s">
        <v>3855</v>
      </c>
      <c r="J3213">
        <v>1</v>
      </c>
      <c r="K3213" t="s">
        <v>3856</v>
      </c>
      <c r="L3213" s="1">
        <v>46209.926724537036</v>
      </c>
      <c r="M3213" s="1">
        <v>46209.926863425928</v>
      </c>
      <c r="N3213">
        <v>1203</v>
      </c>
      <c r="O3213" t="s">
        <v>1849</v>
      </c>
      <c r="P3213">
        <v>65</v>
      </c>
      <c r="Q3213">
        <v>6.5</v>
      </c>
      <c r="R3213" t="s">
        <v>1851</v>
      </c>
      <c r="S3213" t="s">
        <v>1851</v>
      </c>
      <c r="T3213" t="s">
        <v>1851</v>
      </c>
      <c r="U3213" t="s">
        <v>7518</v>
      </c>
      <c r="V3213" t="s">
        <v>1851</v>
      </c>
      <c r="W3213" t="s">
        <v>1851</v>
      </c>
      <c r="X3213" s="1">
        <v>46209.926863425928</v>
      </c>
    </row>
    <row r="3214" spans="1:24">
      <c r="A3214">
        <v>3037</v>
      </c>
      <c r="B3214" t="s">
        <v>1861</v>
      </c>
      <c r="C3214" t="s">
        <v>1862</v>
      </c>
      <c r="D3214">
        <v>4213302</v>
      </c>
      <c r="E3214" t="s">
        <v>1885</v>
      </c>
      <c r="F3214">
        <v>1</v>
      </c>
      <c r="G3214" t="s">
        <v>1560</v>
      </c>
      <c r="H3214" t="s">
        <v>3858</v>
      </c>
      <c r="I3214" t="s">
        <v>1887</v>
      </c>
      <c r="J3214">
        <v>1</v>
      </c>
      <c r="K3214" t="s">
        <v>1888</v>
      </c>
      <c r="L3214" s="1">
        <v>46209.92690972222</v>
      </c>
      <c r="M3214" s="1">
        <v>46209.927152777775</v>
      </c>
      <c r="N3214">
        <v>2111</v>
      </c>
      <c r="O3214" t="s">
        <v>1849</v>
      </c>
      <c r="P3214">
        <v>59</v>
      </c>
      <c r="Q3214">
        <v>5.9</v>
      </c>
      <c r="R3214" t="s">
        <v>7519</v>
      </c>
      <c r="S3214" t="s">
        <v>1851</v>
      </c>
      <c r="T3214" t="s">
        <v>1851</v>
      </c>
      <c r="U3214" t="s">
        <v>7520</v>
      </c>
      <c r="V3214" t="s">
        <v>1851</v>
      </c>
      <c r="W3214" t="s">
        <v>1851</v>
      </c>
      <c r="X3214" s="1">
        <v>46209.927152777775</v>
      </c>
    </row>
    <row r="3215" spans="1:24">
      <c r="A3215">
        <v>3038</v>
      </c>
      <c r="B3215" t="s">
        <v>1861</v>
      </c>
      <c r="C3215" t="s">
        <v>1862</v>
      </c>
      <c r="D3215">
        <v>4213302</v>
      </c>
      <c r="E3215" t="s">
        <v>1894</v>
      </c>
      <c r="F3215">
        <v>1</v>
      </c>
      <c r="G3215" t="s">
        <v>1560</v>
      </c>
      <c r="H3215" t="s">
        <v>3861</v>
      </c>
      <c r="I3215" t="s">
        <v>3862</v>
      </c>
      <c r="J3215">
        <v>1</v>
      </c>
      <c r="K3215" t="s">
        <v>3863</v>
      </c>
      <c r="L3215" s="1">
        <v>46209.927303240744</v>
      </c>
      <c r="M3215" s="1">
        <v>46209.927361111113</v>
      </c>
      <c r="N3215">
        <v>464</v>
      </c>
      <c r="O3215" t="s">
        <v>1849</v>
      </c>
      <c r="P3215">
        <v>62</v>
      </c>
      <c r="Q3215">
        <v>6.2</v>
      </c>
      <c r="R3215" t="s">
        <v>1851</v>
      </c>
      <c r="S3215" t="s">
        <v>1851</v>
      </c>
      <c r="T3215" t="s">
        <v>1851</v>
      </c>
      <c r="U3215" t="s">
        <v>7521</v>
      </c>
      <c r="V3215" t="s">
        <v>1851</v>
      </c>
      <c r="W3215" t="s">
        <v>1851</v>
      </c>
      <c r="X3215" s="1">
        <v>46209.927361111113</v>
      </c>
    </row>
    <row r="3216" spans="1:24">
      <c r="A3216">
        <v>3039</v>
      </c>
      <c r="B3216" t="s">
        <v>1861</v>
      </c>
      <c r="C3216" t="s">
        <v>1862</v>
      </c>
      <c r="D3216">
        <v>4214805</v>
      </c>
      <c r="E3216" t="s">
        <v>1885</v>
      </c>
      <c r="F3216">
        <v>1</v>
      </c>
      <c r="G3216" t="s">
        <v>1772</v>
      </c>
      <c r="H3216" t="s">
        <v>3868</v>
      </c>
      <c r="I3216" t="s">
        <v>1887</v>
      </c>
      <c r="J3216">
        <v>1</v>
      </c>
      <c r="K3216" t="s">
        <v>1888</v>
      </c>
      <c r="L3216" s="1">
        <v>46209.927407407406</v>
      </c>
      <c r="M3216" s="1">
        <v>46209.927916666667</v>
      </c>
      <c r="N3216">
        <v>4418</v>
      </c>
      <c r="O3216" t="s">
        <v>1849</v>
      </c>
      <c r="P3216">
        <v>67</v>
      </c>
      <c r="Q3216">
        <v>6.7</v>
      </c>
      <c r="R3216" t="s">
        <v>7522</v>
      </c>
      <c r="S3216" t="s">
        <v>1851</v>
      </c>
      <c r="T3216" t="s">
        <v>1851</v>
      </c>
      <c r="U3216" t="s">
        <v>7523</v>
      </c>
      <c r="V3216" t="s">
        <v>1851</v>
      </c>
      <c r="W3216" t="s">
        <v>1851</v>
      </c>
      <c r="X3216" s="1">
        <v>46209.927916666667</v>
      </c>
    </row>
    <row r="3217" spans="1:24">
      <c r="A3217">
        <v>3040</v>
      </c>
      <c r="B3217" t="s">
        <v>1861</v>
      </c>
      <c r="C3217" t="s">
        <v>1862</v>
      </c>
      <c r="D3217">
        <v>4214805</v>
      </c>
      <c r="E3217" t="s">
        <v>1894</v>
      </c>
      <c r="F3217">
        <v>1</v>
      </c>
      <c r="G3217" t="s">
        <v>1772</v>
      </c>
      <c r="H3217" t="s">
        <v>1772</v>
      </c>
      <c r="I3217" t="s">
        <v>3871</v>
      </c>
      <c r="J3217">
        <v>0</v>
      </c>
      <c r="K3217" t="s">
        <v>3872</v>
      </c>
      <c r="L3217" s="1">
        <v>46209.928055555552</v>
      </c>
      <c r="M3217" s="1">
        <v>46209.928171296298</v>
      </c>
      <c r="N3217">
        <v>1041</v>
      </c>
      <c r="O3217" t="s">
        <v>1849</v>
      </c>
      <c r="P3217">
        <v>67</v>
      </c>
      <c r="Q3217">
        <v>6.7</v>
      </c>
      <c r="R3217" t="s">
        <v>1851</v>
      </c>
      <c r="S3217" t="s">
        <v>1851</v>
      </c>
      <c r="T3217" t="s">
        <v>1851</v>
      </c>
      <c r="U3217" t="s">
        <v>7524</v>
      </c>
      <c r="V3217" t="s">
        <v>1851</v>
      </c>
      <c r="W3217" t="s">
        <v>1851</v>
      </c>
      <c r="X3217" s="1">
        <v>46209.928171296298</v>
      </c>
    </row>
    <row r="3218" spans="1:24">
      <c r="A3218">
        <v>3041</v>
      </c>
      <c r="B3218" t="s">
        <v>1861</v>
      </c>
      <c r="C3218" t="s">
        <v>1862</v>
      </c>
      <c r="D3218">
        <v>3500808</v>
      </c>
      <c r="E3218" t="s">
        <v>1885</v>
      </c>
      <c r="F3218">
        <v>1</v>
      </c>
      <c r="G3218" t="s">
        <v>1009</v>
      </c>
      <c r="H3218" t="s">
        <v>3586</v>
      </c>
      <c r="I3218" t="s">
        <v>1887</v>
      </c>
      <c r="J3218">
        <v>1</v>
      </c>
      <c r="K3218" t="s">
        <v>1888</v>
      </c>
      <c r="L3218" s="1">
        <v>46209.926030092596</v>
      </c>
      <c r="M3218" s="1">
        <v>46209.928194444445</v>
      </c>
      <c r="N3218">
        <v>18745</v>
      </c>
      <c r="O3218" t="s">
        <v>1854</v>
      </c>
      <c r="R3218" t="s">
        <v>7525</v>
      </c>
      <c r="S3218" t="s">
        <v>1851</v>
      </c>
      <c r="T3218" t="s">
        <v>1851</v>
      </c>
      <c r="U3218" t="s">
        <v>7526</v>
      </c>
      <c r="V3218" t="s">
        <v>1854</v>
      </c>
      <c r="W3218" t="s">
        <v>1851</v>
      </c>
      <c r="X3218" s="1">
        <v>46209.928194444445</v>
      </c>
    </row>
    <row r="3219" spans="1:24">
      <c r="A3219">
        <v>3042</v>
      </c>
      <c r="B3219" t="s">
        <v>1861</v>
      </c>
      <c r="C3219" t="s">
        <v>1862</v>
      </c>
      <c r="D3219">
        <v>2401453</v>
      </c>
      <c r="E3219" t="s">
        <v>1885</v>
      </c>
      <c r="F3219">
        <v>2</v>
      </c>
      <c r="G3219" t="s">
        <v>360</v>
      </c>
      <c r="H3219" t="s">
        <v>4023</v>
      </c>
      <c r="I3219" t="s">
        <v>1887</v>
      </c>
      <c r="J3219">
        <v>1</v>
      </c>
      <c r="K3219" t="s">
        <v>1888</v>
      </c>
      <c r="L3219" s="1">
        <v>46209.926423611112</v>
      </c>
      <c r="M3219" s="1">
        <v>46209.928553240738</v>
      </c>
      <c r="N3219">
        <v>18356</v>
      </c>
      <c r="O3219" t="s">
        <v>1854</v>
      </c>
      <c r="R3219" t="s">
        <v>7527</v>
      </c>
      <c r="S3219" t="s">
        <v>1851</v>
      </c>
      <c r="T3219" t="s">
        <v>1851</v>
      </c>
      <c r="U3219" t="s">
        <v>7515</v>
      </c>
      <c r="V3219" t="s">
        <v>1854</v>
      </c>
      <c r="W3219" t="s">
        <v>1851</v>
      </c>
      <c r="X3219" s="1">
        <v>46209.928553240738</v>
      </c>
    </row>
    <row r="3220" spans="1:24">
      <c r="A3220">
        <v>3043</v>
      </c>
      <c r="B3220" t="s">
        <v>1861</v>
      </c>
      <c r="C3220" t="s">
        <v>1862</v>
      </c>
      <c r="D3220">
        <v>4215455</v>
      </c>
      <c r="E3220" t="s">
        <v>1885</v>
      </c>
      <c r="F3220">
        <v>1</v>
      </c>
      <c r="G3220" t="s">
        <v>1545</v>
      </c>
      <c r="H3220" t="s">
        <v>3877</v>
      </c>
      <c r="I3220" t="s">
        <v>1887</v>
      </c>
      <c r="J3220">
        <v>1</v>
      </c>
      <c r="K3220" t="s">
        <v>1888</v>
      </c>
      <c r="L3220" s="1">
        <v>46209.928217592591</v>
      </c>
      <c r="M3220" s="1">
        <v>46209.930405092593</v>
      </c>
      <c r="N3220">
        <v>18918</v>
      </c>
      <c r="O3220" t="s">
        <v>1854</v>
      </c>
      <c r="R3220" t="s">
        <v>7528</v>
      </c>
      <c r="S3220" t="s">
        <v>1851</v>
      </c>
      <c r="T3220" t="s">
        <v>1851</v>
      </c>
      <c r="U3220" t="s">
        <v>7529</v>
      </c>
      <c r="V3220" t="s">
        <v>1854</v>
      </c>
      <c r="W3220" t="s">
        <v>1851</v>
      </c>
      <c r="X3220" s="1">
        <v>46209.930405092593</v>
      </c>
    </row>
    <row r="3221" spans="1:24">
      <c r="A3221">
        <v>3044</v>
      </c>
      <c r="B3221" t="s">
        <v>1861</v>
      </c>
      <c r="C3221" t="s">
        <v>1862</v>
      </c>
      <c r="D3221">
        <v>3500808</v>
      </c>
      <c r="E3221" t="s">
        <v>1885</v>
      </c>
      <c r="F3221">
        <v>2</v>
      </c>
      <c r="G3221" t="s">
        <v>1009</v>
      </c>
      <c r="H3221" t="s">
        <v>3586</v>
      </c>
      <c r="I3221" t="s">
        <v>1887</v>
      </c>
      <c r="J3221">
        <v>1</v>
      </c>
      <c r="K3221" t="s">
        <v>1888</v>
      </c>
      <c r="L3221" s="1">
        <v>46209.928402777776</v>
      </c>
      <c r="M3221" s="1">
        <v>46209.930543981478</v>
      </c>
      <c r="N3221">
        <v>18420</v>
      </c>
      <c r="O3221" t="s">
        <v>1854</v>
      </c>
      <c r="R3221" t="s">
        <v>7530</v>
      </c>
      <c r="S3221" t="s">
        <v>1851</v>
      </c>
      <c r="T3221" t="s">
        <v>1851</v>
      </c>
      <c r="U3221" t="s">
        <v>7526</v>
      </c>
      <c r="V3221" t="s">
        <v>1854</v>
      </c>
      <c r="W3221" t="s">
        <v>1851</v>
      </c>
      <c r="X3221" s="1">
        <v>46209.930543981478</v>
      </c>
    </row>
    <row r="3222" spans="1:24">
      <c r="A3222">
        <v>3045</v>
      </c>
      <c r="B3222" t="s">
        <v>1861</v>
      </c>
      <c r="C3222" t="s">
        <v>1862</v>
      </c>
      <c r="D3222">
        <v>4215455</v>
      </c>
      <c r="E3222" t="s">
        <v>1885</v>
      </c>
      <c r="F3222">
        <v>2</v>
      </c>
      <c r="G3222" t="s">
        <v>1545</v>
      </c>
      <c r="H3222" t="s">
        <v>3877</v>
      </c>
      <c r="I3222" t="s">
        <v>1887</v>
      </c>
      <c r="J3222">
        <v>1</v>
      </c>
      <c r="K3222" t="s">
        <v>1888</v>
      </c>
      <c r="L3222" s="1">
        <v>46209.930636574078</v>
      </c>
      <c r="M3222" s="1">
        <v>46209.930937500001</v>
      </c>
      <c r="N3222">
        <v>2589</v>
      </c>
      <c r="O3222" t="s">
        <v>1849</v>
      </c>
      <c r="P3222">
        <v>60</v>
      </c>
      <c r="Q3222">
        <v>6</v>
      </c>
      <c r="R3222" t="s">
        <v>7531</v>
      </c>
      <c r="S3222" t="s">
        <v>1851</v>
      </c>
      <c r="T3222" t="s">
        <v>1851</v>
      </c>
      <c r="U3222" t="s">
        <v>7529</v>
      </c>
      <c r="V3222" t="s">
        <v>1851</v>
      </c>
      <c r="W3222" t="s">
        <v>1851</v>
      </c>
      <c r="X3222" s="1">
        <v>46209.930937500001</v>
      </c>
    </row>
    <row r="3223" spans="1:24">
      <c r="A3223">
        <v>3046</v>
      </c>
      <c r="B3223" t="s">
        <v>1861</v>
      </c>
      <c r="C3223" t="s">
        <v>1862</v>
      </c>
      <c r="D3223">
        <v>2401453</v>
      </c>
      <c r="E3223" t="s">
        <v>1885</v>
      </c>
      <c r="F3223">
        <v>3</v>
      </c>
      <c r="G3223" t="s">
        <v>360</v>
      </c>
      <c r="H3223" t="s">
        <v>4023</v>
      </c>
      <c r="I3223" t="s">
        <v>1887</v>
      </c>
      <c r="J3223">
        <v>1</v>
      </c>
      <c r="K3223" t="s">
        <v>1888</v>
      </c>
      <c r="L3223" s="1">
        <v>46209.928935185184</v>
      </c>
      <c r="M3223" s="1">
        <v>46209.93105324074</v>
      </c>
      <c r="N3223">
        <v>18354</v>
      </c>
      <c r="O3223" t="s">
        <v>1854</v>
      </c>
      <c r="R3223" t="s">
        <v>7532</v>
      </c>
      <c r="S3223" t="s">
        <v>1851</v>
      </c>
      <c r="T3223" t="s">
        <v>1851</v>
      </c>
      <c r="U3223" t="s">
        <v>7515</v>
      </c>
      <c r="V3223" t="s">
        <v>1854</v>
      </c>
      <c r="W3223" t="s">
        <v>1851</v>
      </c>
      <c r="X3223" s="1">
        <v>46209.93105324074</v>
      </c>
    </row>
    <row r="3224" spans="1:24">
      <c r="A3224">
        <v>3047</v>
      </c>
      <c r="B3224" t="s">
        <v>1861</v>
      </c>
      <c r="C3224" t="s">
        <v>1862</v>
      </c>
      <c r="D3224">
        <v>4215455</v>
      </c>
      <c r="E3224" t="s">
        <v>1894</v>
      </c>
      <c r="F3224">
        <v>1</v>
      </c>
      <c r="G3224" t="s">
        <v>1545</v>
      </c>
      <c r="H3224" t="s">
        <v>3881</v>
      </c>
      <c r="I3224" t="s">
        <v>3882</v>
      </c>
      <c r="J3224">
        <v>1</v>
      </c>
      <c r="K3224" t="s">
        <v>3883</v>
      </c>
      <c r="L3224" s="1">
        <v>46209.931087962963</v>
      </c>
      <c r="M3224" s="1">
        <v>46209.931203703702</v>
      </c>
      <c r="N3224">
        <v>954</v>
      </c>
      <c r="O3224" t="s">
        <v>1849</v>
      </c>
      <c r="P3224">
        <v>63</v>
      </c>
      <c r="Q3224">
        <v>6.3</v>
      </c>
      <c r="R3224" t="s">
        <v>1851</v>
      </c>
      <c r="S3224" t="s">
        <v>1851</v>
      </c>
      <c r="T3224" t="s">
        <v>1851</v>
      </c>
      <c r="U3224" t="s">
        <v>7533</v>
      </c>
      <c r="V3224" t="s">
        <v>1851</v>
      </c>
      <c r="W3224" t="s">
        <v>1851</v>
      </c>
      <c r="X3224" s="1">
        <v>46209.931203703702</v>
      </c>
    </row>
    <row r="3225" spans="1:24">
      <c r="A3225">
        <v>3048</v>
      </c>
      <c r="B3225" t="s">
        <v>1861</v>
      </c>
      <c r="C3225" t="s">
        <v>1862</v>
      </c>
      <c r="D3225">
        <v>2401453</v>
      </c>
      <c r="E3225" t="s">
        <v>1894</v>
      </c>
      <c r="F3225">
        <v>1</v>
      </c>
      <c r="G3225" t="s">
        <v>360</v>
      </c>
      <c r="H3225" t="s">
        <v>360</v>
      </c>
      <c r="I3225" t="s">
        <v>4049</v>
      </c>
      <c r="J3225">
        <v>0</v>
      </c>
      <c r="K3225" t="s">
        <v>4050</v>
      </c>
      <c r="L3225" s="1">
        <v>46209.931180555555</v>
      </c>
      <c r="M3225" s="1">
        <v>46209.931319444448</v>
      </c>
      <c r="N3225">
        <v>1177</v>
      </c>
      <c r="O3225" t="s">
        <v>1852</v>
      </c>
      <c r="R3225" t="s">
        <v>1851</v>
      </c>
      <c r="S3225" t="s">
        <v>1851</v>
      </c>
      <c r="T3225" t="s">
        <v>1851</v>
      </c>
      <c r="U3225" t="s">
        <v>7534</v>
      </c>
      <c r="V3225" t="s">
        <v>1851</v>
      </c>
      <c r="W3225" t="s">
        <v>1851</v>
      </c>
      <c r="X3225" s="1">
        <v>46209.931319444448</v>
      </c>
    </row>
    <row r="3226" spans="1:24">
      <c r="A3226">
        <v>3049</v>
      </c>
      <c r="B3226" t="s">
        <v>1861</v>
      </c>
      <c r="C3226" t="s">
        <v>1862</v>
      </c>
      <c r="D3226">
        <v>2401453</v>
      </c>
      <c r="E3226" t="s">
        <v>1894</v>
      </c>
      <c r="F3226">
        <v>2</v>
      </c>
      <c r="G3226" t="s">
        <v>360</v>
      </c>
      <c r="H3226" t="s">
        <v>360</v>
      </c>
      <c r="I3226" t="s">
        <v>4049</v>
      </c>
      <c r="J3226">
        <v>0</v>
      </c>
      <c r="K3226" t="s">
        <v>4050</v>
      </c>
      <c r="L3226" s="1">
        <v>46209.931458333333</v>
      </c>
      <c r="M3226" s="1">
        <v>46209.931585648148</v>
      </c>
      <c r="N3226">
        <v>1064</v>
      </c>
      <c r="O3226" t="s">
        <v>1852</v>
      </c>
      <c r="R3226" t="s">
        <v>1851</v>
      </c>
      <c r="S3226" t="s">
        <v>1851</v>
      </c>
      <c r="T3226" t="s">
        <v>1851</v>
      </c>
      <c r="U3226" t="s">
        <v>7535</v>
      </c>
      <c r="V3226" t="s">
        <v>1851</v>
      </c>
      <c r="W3226" t="s">
        <v>1851</v>
      </c>
      <c r="X3226" s="1">
        <v>46209.931585648148</v>
      </c>
    </row>
    <row r="3227" spans="1:24">
      <c r="A3227">
        <v>3050</v>
      </c>
      <c r="B3227" t="s">
        <v>1861</v>
      </c>
      <c r="C3227" t="s">
        <v>1862</v>
      </c>
      <c r="D3227">
        <v>4218855</v>
      </c>
      <c r="E3227" t="s">
        <v>1885</v>
      </c>
      <c r="F3227">
        <v>1</v>
      </c>
      <c r="G3227" t="s">
        <v>1668</v>
      </c>
      <c r="H3227" t="s">
        <v>3893</v>
      </c>
      <c r="I3227" t="s">
        <v>1887</v>
      </c>
      <c r="J3227">
        <v>1</v>
      </c>
      <c r="K3227" t="s">
        <v>1888</v>
      </c>
      <c r="L3227" s="1">
        <v>46209.931250000001</v>
      </c>
      <c r="M3227" s="1">
        <v>46209.931793981479</v>
      </c>
      <c r="N3227">
        <v>4726</v>
      </c>
      <c r="O3227" t="s">
        <v>1849</v>
      </c>
      <c r="P3227">
        <v>61</v>
      </c>
      <c r="Q3227">
        <v>6.1</v>
      </c>
      <c r="R3227" t="s">
        <v>7536</v>
      </c>
      <c r="S3227" t="s">
        <v>1851</v>
      </c>
      <c r="T3227" t="s">
        <v>1851</v>
      </c>
      <c r="U3227" t="s">
        <v>7537</v>
      </c>
      <c r="V3227" t="s">
        <v>1851</v>
      </c>
      <c r="W3227" t="s">
        <v>1851</v>
      </c>
      <c r="X3227" s="1">
        <v>46209.931793981479</v>
      </c>
    </row>
    <row r="3228" spans="1:24">
      <c r="A3228">
        <v>3051</v>
      </c>
      <c r="B3228" t="s">
        <v>1861</v>
      </c>
      <c r="C3228" t="s">
        <v>1862</v>
      </c>
      <c r="D3228">
        <v>2401453</v>
      </c>
      <c r="E3228" t="s">
        <v>1894</v>
      </c>
      <c r="F3228">
        <v>3</v>
      </c>
      <c r="G3228" t="s">
        <v>360</v>
      </c>
      <c r="H3228" t="s">
        <v>360</v>
      </c>
      <c r="I3228" t="s">
        <v>4049</v>
      </c>
      <c r="J3228">
        <v>0</v>
      </c>
      <c r="K3228" t="s">
        <v>4050</v>
      </c>
      <c r="L3228" s="1">
        <v>46209.931817129633</v>
      </c>
      <c r="M3228" s="1">
        <v>46209.931944444441</v>
      </c>
      <c r="N3228">
        <v>1096</v>
      </c>
      <c r="O3228" t="s">
        <v>1852</v>
      </c>
      <c r="R3228" t="s">
        <v>1851</v>
      </c>
      <c r="S3228" t="s">
        <v>1851</v>
      </c>
      <c r="T3228" t="s">
        <v>1851</v>
      </c>
      <c r="U3228" t="s">
        <v>7538</v>
      </c>
      <c r="V3228" t="s">
        <v>1851</v>
      </c>
      <c r="W3228" t="s">
        <v>1851</v>
      </c>
      <c r="X3228" s="1">
        <v>46209.931944444441</v>
      </c>
    </row>
    <row r="3229" spans="1:24">
      <c r="A3229">
        <v>3052</v>
      </c>
      <c r="B3229" t="s">
        <v>1861</v>
      </c>
      <c r="C3229" t="s">
        <v>1862</v>
      </c>
      <c r="D3229">
        <v>4218855</v>
      </c>
      <c r="E3229" t="s">
        <v>1894</v>
      </c>
      <c r="F3229">
        <v>1</v>
      </c>
      <c r="G3229" t="s">
        <v>1668</v>
      </c>
      <c r="H3229" t="s">
        <v>3906</v>
      </c>
      <c r="I3229" t="s">
        <v>3907</v>
      </c>
      <c r="J3229">
        <v>1</v>
      </c>
      <c r="K3229" t="s">
        <v>3908</v>
      </c>
      <c r="L3229" s="1">
        <v>46209.931921296295</v>
      </c>
      <c r="M3229" s="1">
        <v>46209.932141203702</v>
      </c>
      <c r="N3229">
        <v>1871</v>
      </c>
      <c r="O3229" t="s">
        <v>1849</v>
      </c>
      <c r="P3229">
        <v>63</v>
      </c>
      <c r="Q3229">
        <v>6.3</v>
      </c>
      <c r="R3229" t="s">
        <v>1851</v>
      </c>
      <c r="S3229" t="s">
        <v>1851</v>
      </c>
      <c r="T3229" t="s">
        <v>1851</v>
      </c>
      <c r="U3229" t="s">
        <v>7539</v>
      </c>
      <c r="V3229" t="s">
        <v>1851</v>
      </c>
      <c r="W3229" t="s">
        <v>1851</v>
      </c>
      <c r="X3229" s="1">
        <v>46209.932141203702</v>
      </c>
    </row>
    <row r="3230" spans="1:24">
      <c r="A3230">
        <v>3053</v>
      </c>
      <c r="B3230" t="s">
        <v>1861</v>
      </c>
      <c r="C3230" t="s">
        <v>1862</v>
      </c>
      <c r="D3230">
        <v>2404408</v>
      </c>
      <c r="E3230" t="s">
        <v>1885</v>
      </c>
      <c r="F3230">
        <v>1</v>
      </c>
      <c r="G3230" t="s">
        <v>290</v>
      </c>
      <c r="H3230" t="s">
        <v>4054</v>
      </c>
      <c r="I3230" t="s">
        <v>1887</v>
      </c>
      <c r="J3230">
        <v>1</v>
      </c>
      <c r="K3230" t="s">
        <v>1888</v>
      </c>
      <c r="L3230" s="1">
        <v>46209.931990740741</v>
      </c>
      <c r="M3230" s="1">
        <v>46209.932326388887</v>
      </c>
      <c r="N3230">
        <v>2927</v>
      </c>
      <c r="O3230" t="s">
        <v>1849</v>
      </c>
      <c r="P3230">
        <v>69</v>
      </c>
      <c r="Q3230">
        <v>6.9</v>
      </c>
      <c r="R3230" t="s">
        <v>7540</v>
      </c>
      <c r="S3230" t="s">
        <v>1851</v>
      </c>
      <c r="T3230" t="s">
        <v>1851</v>
      </c>
      <c r="U3230" t="s">
        <v>7541</v>
      </c>
      <c r="V3230" t="s">
        <v>1851</v>
      </c>
      <c r="W3230" t="s">
        <v>1851</v>
      </c>
      <c r="X3230" s="1">
        <v>46209.932326388887</v>
      </c>
    </row>
    <row r="3231" spans="1:24">
      <c r="A3231">
        <v>3054</v>
      </c>
      <c r="B3231" t="s">
        <v>1861</v>
      </c>
      <c r="C3231" t="s">
        <v>1862</v>
      </c>
      <c r="D3231">
        <v>2404408</v>
      </c>
      <c r="E3231" t="s">
        <v>1894</v>
      </c>
      <c r="F3231">
        <v>1</v>
      </c>
      <c r="G3231" t="s">
        <v>290</v>
      </c>
      <c r="H3231" t="s">
        <v>4057</v>
      </c>
      <c r="I3231" t="s">
        <v>4058</v>
      </c>
      <c r="J3231">
        <v>1</v>
      </c>
      <c r="K3231" t="s">
        <v>4059</v>
      </c>
      <c r="L3231" s="1">
        <v>46209.932453703703</v>
      </c>
      <c r="M3231" s="1">
        <v>46209.932581018518</v>
      </c>
      <c r="N3231">
        <v>1066</v>
      </c>
      <c r="O3231" t="s">
        <v>1849</v>
      </c>
      <c r="P3231">
        <v>69</v>
      </c>
      <c r="Q3231">
        <v>6.9</v>
      </c>
      <c r="R3231" t="s">
        <v>1851</v>
      </c>
      <c r="S3231" t="s">
        <v>1851</v>
      </c>
      <c r="T3231" t="s">
        <v>1851</v>
      </c>
      <c r="U3231" t="s">
        <v>7542</v>
      </c>
      <c r="V3231" t="s">
        <v>1851</v>
      </c>
      <c r="W3231" t="s">
        <v>1851</v>
      </c>
      <c r="X3231" s="1">
        <v>46209.932581018518</v>
      </c>
    </row>
    <row r="3232" spans="1:24">
      <c r="A3232">
        <v>3055</v>
      </c>
      <c r="B3232" t="s">
        <v>1861</v>
      </c>
      <c r="C3232" t="s">
        <v>1862</v>
      </c>
      <c r="D3232">
        <v>3500808</v>
      </c>
      <c r="E3232" t="s">
        <v>1885</v>
      </c>
      <c r="F3232">
        <v>3</v>
      </c>
      <c r="G3232" t="s">
        <v>1009</v>
      </c>
      <c r="H3232" t="s">
        <v>3586</v>
      </c>
      <c r="I3232" t="s">
        <v>1887</v>
      </c>
      <c r="J3232">
        <v>1</v>
      </c>
      <c r="K3232" t="s">
        <v>1888</v>
      </c>
      <c r="L3232" s="1">
        <v>46209.930902777778</v>
      </c>
      <c r="M3232" s="1">
        <v>46209.933020833334</v>
      </c>
      <c r="N3232">
        <v>18351</v>
      </c>
      <c r="O3232" t="s">
        <v>1854</v>
      </c>
      <c r="R3232" t="s">
        <v>7543</v>
      </c>
      <c r="S3232" t="s">
        <v>1851</v>
      </c>
      <c r="T3232" t="s">
        <v>1851</v>
      </c>
      <c r="U3232" t="s">
        <v>7526</v>
      </c>
      <c r="V3232" t="s">
        <v>1854</v>
      </c>
      <c r="W3232" t="s">
        <v>1851</v>
      </c>
      <c r="X3232" s="1">
        <v>46209.933020833334</v>
      </c>
    </row>
    <row r="3233" spans="1:24">
      <c r="A3233">
        <v>3056</v>
      </c>
      <c r="B3233" t="s">
        <v>1861</v>
      </c>
      <c r="C3233" t="s">
        <v>1862</v>
      </c>
      <c r="D3233">
        <v>3500808</v>
      </c>
      <c r="E3233" t="s">
        <v>1894</v>
      </c>
      <c r="F3233">
        <v>1</v>
      </c>
      <c r="G3233" t="s">
        <v>1009</v>
      </c>
      <c r="H3233" t="s">
        <v>1009</v>
      </c>
      <c r="I3233" t="s">
        <v>3592</v>
      </c>
      <c r="J3233">
        <v>0</v>
      </c>
      <c r="K3233" t="s">
        <v>3593</v>
      </c>
      <c r="L3233" s="1">
        <v>46209.933148148149</v>
      </c>
      <c r="M3233" s="1">
        <v>46209.933298611111</v>
      </c>
      <c r="N3233">
        <v>1260</v>
      </c>
      <c r="O3233" t="s">
        <v>1849</v>
      </c>
      <c r="P3233">
        <v>48</v>
      </c>
      <c r="Q3233">
        <v>4.8</v>
      </c>
      <c r="R3233" t="s">
        <v>1851</v>
      </c>
      <c r="S3233" t="s">
        <v>1851</v>
      </c>
      <c r="T3233" t="s">
        <v>1851</v>
      </c>
      <c r="U3233" t="s">
        <v>7544</v>
      </c>
      <c r="V3233" t="s">
        <v>1851</v>
      </c>
      <c r="W3233" t="s">
        <v>1851</v>
      </c>
      <c r="X3233" s="1">
        <v>46209.933298611111</v>
      </c>
    </row>
    <row r="3234" spans="1:24">
      <c r="A3234">
        <v>3057</v>
      </c>
      <c r="B3234" t="s">
        <v>1861</v>
      </c>
      <c r="C3234" t="s">
        <v>1862</v>
      </c>
      <c r="D3234">
        <v>2405108</v>
      </c>
      <c r="E3234" t="s">
        <v>1885</v>
      </c>
      <c r="F3234">
        <v>1</v>
      </c>
      <c r="G3234" t="s">
        <v>375</v>
      </c>
      <c r="H3234" t="s">
        <v>4062</v>
      </c>
      <c r="I3234" t="s">
        <v>1887</v>
      </c>
      <c r="J3234">
        <v>1</v>
      </c>
      <c r="K3234" t="s">
        <v>1888</v>
      </c>
      <c r="L3234" s="1">
        <v>46209.932627314818</v>
      </c>
      <c r="M3234" s="1">
        <v>46209.934432870374</v>
      </c>
      <c r="N3234">
        <v>15679</v>
      </c>
      <c r="O3234" t="s">
        <v>1849</v>
      </c>
      <c r="P3234">
        <v>59</v>
      </c>
      <c r="Q3234">
        <v>5.9</v>
      </c>
      <c r="R3234" t="s">
        <v>7545</v>
      </c>
      <c r="S3234" t="s">
        <v>1851</v>
      </c>
      <c r="T3234" t="s">
        <v>1851</v>
      </c>
      <c r="U3234" t="s">
        <v>7546</v>
      </c>
      <c r="V3234" t="s">
        <v>1851</v>
      </c>
      <c r="W3234" t="s">
        <v>1851</v>
      </c>
      <c r="X3234" s="1">
        <v>46209.934432870374</v>
      </c>
    </row>
    <row r="3235" spans="1:24">
      <c r="A3235">
        <v>3058</v>
      </c>
      <c r="B3235" t="s">
        <v>1861</v>
      </c>
      <c r="C3235" t="s">
        <v>1862</v>
      </c>
      <c r="D3235">
        <v>3506904</v>
      </c>
      <c r="E3235" t="s">
        <v>1885</v>
      </c>
      <c r="F3235">
        <v>1</v>
      </c>
      <c r="G3235" t="s">
        <v>1352</v>
      </c>
      <c r="H3235" t="s">
        <v>3612</v>
      </c>
      <c r="I3235" t="s">
        <v>1887</v>
      </c>
      <c r="J3235">
        <v>1</v>
      </c>
      <c r="K3235" t="s">
        <v>1888</v>
      </c>
      <c r="L3235" s="1">
        <v>46209.933333333334</v>
      </c>
      <c r="M3235" s="1">
        <v>46209.934606481482</v>
      </c>
      <c r="N3235">
        <v>10955</v>
      </c>
      <c r="O3235" t="s">
        <v>1849</v>
      </c>
      <c r="P3235">
        <v>66</v>
      </c>
      <c r="Q3235">
        <v>6.6</v>
      </c>
      <c r="R3235" t="s">
        <v>7547</v>
      </c>
      <c r="S3235" t="s">
        <v>1851</v>
      </c>
      <c r="T3235" t="s">
        <v>1851</v>
      </c>
      <c r="U3235" t="s">
        <v>7548</v>
      </c>
      <c r="V3235" t="s">
        <v>1851</v>
      </c>
      <c r="W3235" t="s">
        <v>1851</v>
      </c>
      <c r="X3235" s="1">
        <v>46209.934606481482</v>
      </c>
    </row>
    <row r="3236" spans="1:24">
      <c r="A3236">
        <v>3059</v>
      </c>
      <c r="B3236" t="s">
        <v>1861</v>
      </c>
      <c r="C3236" t="s">
        <v>1862</v>
      </c>
      <c r="D3236">
        <v>2405108</v>
      </c>
      <c r="E3236" t="s">
        <v>1894</v>
      </c>
      <c r="F3236">
        <v>1</v>
      </c>
      <c r="G3236" t="s">
        <v>375</v>
      </c>
      <c r="H3236" t="s">
        <v>375</v>
      </c>
      <c r="I3236" t="s">
        <v>4066</v>
      </c>
      <c r="J3236">
        <v>0</v>
      </c>
      <c r="K3236" t="s">
        <v>4067</v>
      </c>
      <c r="L3236" s="1">
        <v>46209.934571759259</v>
      </c>
      <c r="M3236" s="1">
        <v>46209.934710648151</v>
      </c>
      <c r="N3236">
        <v>1192</v>
      </c>
      <c r="O3236" t="s">
        <v>1849</v>
      </c>
      <c r="P3236">
        <v>66</v>
      </c>
      <c r="Q3236">
        <v>6.6</v>
      </c>
      <c r="R3236" t="s">
        <v>1851</v>
      </c>
      <c r="S3236" t="s">
        <v>1851</v>
      </c>
      <c r="T3236" t="s">
        <v>1851</v>
      </c>
      <c r="U3236" t="s">
        <v>7549</v>
      </c>
      <c r="V3236" t="s">
        <v>1851</v>
      </c>
      <c r="W3236" t="s">
        <v>1851</v>
      </c>
      <c r="X3236" s="1">
        <v>46209.934710648151</v>
      </c>
    </row>
    <row r="3237" spans="1:24">
      <c r="A3237">
        <v>3060</v>
      </c>
      <c r="B3237" t="s">
        <v>1861</v>
      </c>
      <c r="C3237" t="s">
        <v>1862</v>
      </c>
      <c r="D3237">
        <v>3506904</v>
      </c>
      <c r="E3237" t="s">
        <v>1894</v>
      </c>
      <c r="F3237">
        <v>1</v>
      </c>
      <c r="G3237" t="s">
        <v>1352</v>
      </c>
      <c r="H3237" t="s">
        <v>1352</v>
      </c>
      <c r="I3237" t="s">
        <v>3654</v>
      </c>
      <c r="J3237">
        <v>0</v>
      </c>
      <c r="K3237" t="s">
        <v>3655</v>
      </c>
      <c r="L3237" s="1">
        <v>46209.934733796297</v>
      </c>
      <c r="M3237" s="1">
        <v>46209.934895833336</v>
      </c>
      <c r="N3237">
        <v>1366</v>
      </c>
      <c r="O3237" t="s">
        <v>1849</v>
      </c>
      <c r="P3237">
        <v>76</v>
      </c>
      <c r="Q3237">
        <v>7.6</v>
      </c>
      <c r="R3237" t="s">
        <v>1851</v>
      </c>
      <c r="S3237" t="s">
        <v>1851</v>
      </c>
      <c r="T3237" t="s">
        <v>1851</v>
      </c>
      <c r="U3237" t="s">
        <v>7550</v>
      </c>
      <c r="V3237" t="s">
        <v>1851</v>
      </c>
      <c r="W3237" t="s">
        <v>1851</v>
      </c>
      <c r="X3237" s="1">
        <v>46209.934895833336</v>
      </c>
    </row>
    <row r="3238" spans="1:24">
      <c r="A3238">
        <v>3061</v>
      </c>
      <c r="B3238" t="s">
        <v>1861</v>
      </c>
      <c r="C3238" t="s">
        <v>1862</v>
      </c>
      <c r="D3238">
        <v>2406809</v>
      </c>
      <c r="E3238" t="s">
        <v>1885</v>
      </c>
      <c r="F3238">
        <v>1</v>
      </c>
      <c r="G3238" t="s">
        <v>700</v>
      </c>
      <c r="H3238" t="s">
        <v>4073</v>
      </c>
      <c r="I3238" t="s">
        <v>1887</v>
      </c>
      <c r="J3238">
        <v>1</v>
      </c>
      <c r="K3238" t="s">
        <v>1888</v>
      </c>
      <c r="L3238" s="1">
        <v>46209.934756944444</v>
      </c>
      <c r="M3238" s="1">
        <v>46209.935347222221</v>
      </c>
      <c r="N3238">
        <v>5074</v>
      </c>
      <c r="O3238" t="s">
        <v>1849</v>
      </c>
      <c r="P3238">
        <v>81</v>
      </c>
      <c r="Q3238">
        <v>8.1</v>
      </c>
      <c r="R3238" t="s">
        <v>7551</v>
      </c>
      <c r="S3238" t="s">
        <v>1851</v>
      </c>
      <c r="T3238" t="s">
        <v>1851</v>
      </c>
      <c r="U3238" t="s">
        <v>7552</v>
      </c>
      <c r="V3238" t="s">
        <v>1851</v>
      </c>
      <c r="W3238" t="s">
        <v>1851</v>
      </c>
      <c r="X3238" s="1">
        <v>46209.935347222221</v>
      </c>
    </row>
    <row r="3239" spans="1:24">
      <c r="A3239">
        <v>3062</v>
      </c>
      <c r="B3239" t="s">
        <v>1861</v>
      </c>
      <c r="C3239" t="s">
        <v>1862</v>
      </c>
      <c r="D3239">
        <v>3507803</v>
      </c>
      <c r="E3239" t="s">
        <v>1885</v>
      </c>
      <c r="F3239">
        <v>1</v>
      </c>
      <c r="G3239" t="s">
        <v>1129</v>
      </c>
      <c r="H3239" t="s">
        <v>3657</v>
      </c>
      <c r="I3239" t="s">
        <v>1887</v>
      </c>
      <c r="J3239">
        <v>1</v>
      </c>
      <c r="K3239" t="s">
        <v>1888</v>
      </c>
      <c r="L3239" s="1">
        <v>46209.934930555559</v>
      </c>
      <c r="M3239" s="1">
        <v>46209.93540509259</v>
      </c>
      <c r="N3239">
        <v>4033</v>
      </c>
      <c r="O3239" t="s">
        <v>1849</v>
      </c>
      <c r="P3239">
        <v>63</v>
      </c>
      <c r="Q3239">
        <v>6.3</v>
      </c>
      <c r="R3239" t="s">
        <v>7553</v>
      </c>
      <c r="S3239" t="s">
        <v>1851</v>
      </c>
      <c r="T3239" t="s">
        <v>1851</v>
      </c>
      <c r="U3239" t="s">
        <v>7554</v>
      </c>
      <c r="V3239" t="s">
        <v>1851</v>
      </c>
      <c r="W3239" t="s">
        <v>1851</v>
      </c>
      <c r="X3239" s="1">
        <v>46209.93540509259</v>
      </c>
    </row>
    <row r="3240" spans="1:24">
      <c r="A3240">
        <v>3063</v>
      </c>
      <c r="B3240" t="s">
        <v>1861</v>
      </c>
      <c r="C3240" t="s">
        <v>1862</v>
      </c>
      <c r="D3240">
        <v>3507803</v>
      </c>
      <c r="E3240" t="s">
        <v>1894</v>
      </c>
      <c r="F3240">
        <v>1</v>
      </c>
      <c r="G3240" t="s">
        <v>1129</v>
      </c>
      <c r="H3240" t="s">
        <v>3667</v>
      </c>
      <c r="I3240" t="s">
        <v>3668</v>
      </c>
      <c r="J3240">
        <v>1</v>
      </c>
      <c r="K3240" t="s">
        <v>3669</v>
      </c>
      <c r="L3240" s="1">
        <v>46209.935532407406</v>
      </c>
      <c r="M3240" s="1">
        <v>46209.935659722221</v>
      </c>
      <c r="N3240">
        <v>1172</v>
      </c>
      <c r="O3240" t="s">
        <v>1849</v>
      </c>
      <c r="P3240">
        <v>62</v>
      </c>
      <c r="Q3240">
        <v>6.2</v>
      </c>
      <c r="R3240" t="s">
        <v>1851</v>
      </c>
      <c r="S3240" t="s">
        <v>1851</v>
      </c>
      <c r="T3240" t="s">
        <v>1851</v>
      </c>
      <c r="U3240" t="s">
        <v>7555</v>
      </c>
      <c r="V3240" t="s">
        <v>1851</v>
      </c>
      <c r="W3240" t="s">
        <v>1851</v>
      </c>
      <c r="X3240" s="1">
        <v>46209.935659722221</v>
      </c>
    </row>
    <row r="3241" spans="1:24">
      <c r="A3241">
        <v>3064</v>
      </c>
      <c r="B3241" t="s">
        <v>1861</v>
      </c>
      <c r="C3241" t="s">
        <v>1862</v>
      </c>
      <c r="D3241">
        <v>2406809</v>
      </c>
      <c r="E3241" t="s">
        <v>1894</v>
      </c>
      <c r="F3241">
        <v>1</v>
      </c>
      <c r="G3241" t="s">
        <v>700</v>
      </c>
      <c r="H3241" t="s">
        <v>700</v>
      </c>
      <c r="I3241" t="s">
        <v>4079</v>
      </c>
      <c r="J3241">
        <v>0</v>
      </c>
      <c r="K3241" t="s">
        <v>4080</v>
      </c>
      <c r="L3241" s="1">
        <v>46209.935497685183</v>
      </c>
      <c r="M3241" s="1">
        <v>46209.93582175926</v>
      </c>
      <c r="N3241">
        <v>2888</v>
      </c>
      <c r="O3241" t="s">
        <v>1849</v>
      </c>
      <c r="P3241">
        <v>82</v>
      </c>
      <c r="Q3241">
        <v>8.1999999999999993</v>
      </c>
      <c r="R3241" t="s">
        <v>1851</v>
      </c>
      <c r="S3241" t="s">
        <v>1851</v>
      </c>
      <c r="T3241" t="s">
        <v>1851</v>
      </c>
      <c r="U3241" t="s">
        <v>7556</v>
      </c>
      <c r="V3241" t="s">
        <v>1851</v>
      </c>
      <c r="W3241" t="s">
        <v>1851</v>
      </c>
      <c r="X3241" s="1">
        <v>46209.93582175926</v>
      </c>
    </row>
    <row r="3242" spans="1:24">
      <c r="A3242">
        <v>3065</v>
      </c>
      <c r="B3242" t="s">
        <v>1861</v>
      </c>
      <c r="C3242" t="s">
        <v>1862</v>
      </c>
      <c r="D3242">
        <v>3508603</v>
      </c>
      <c r="E3242" t="s">
        <v>1885</v>
      </c>
      <c r="F3242">
        <v>1</v>
      </c>
      <c r="G3242" t="s">
        <v>1089</v>
      </c>
      <c r="H3242" t="s">
        <v>3674</v>
      </c>
      <c r="I3242" t="s">
        <v>1887</v>
      </c>
      <c r="J3242">
        <v>1</v>
      </c>
      <c r="K3242" t="s">
        <v>1888</v>
      </c>
      <c r="L3242" s="1">
        <v>46209.935706018521</v>
      </c>
      <c r="M3242" s="1">
        <v>46209.93787037037</v>
      </c>
      <c r="N3242">
        <v>18736</v>
      </c>
      <c r="O3242" t="s">
        <v>1854</v>
      </c>
      <c r="R3242" t="s">
        <v>7557</v>
      </c>
      <c r="S3242" t="s">
        <v>1851</v>
      </c>
      <c r="T3242" t="s">
        <v>1851</v>
      </c>
      <c r="U3242" t="s">
        <v>7558</v>
      </c>
      <c r="V3242" t="s">
        <v>1854</v>
      </c>
      <c r="W3242" t="s">
        <v>1851</v>
      </c>
      <c r="X3242" s="1">
        <v>46209.93787037037</v>
      </c>
    </row>
    <row r="3243" spans="1:24">
      <c r="A3243">
        <v>3066</v>
      </c>
      <c r="B3243" t="s">
        <v>1861</v>
      </c>
      <c r="C3243" t="s">
        <v>1862</v>
      </c>
      <c r="D3243">
        <v>2407104</v>
      </c>
      <c r="E3243" t="s">
        <v>1885</v>
      </c>
      <c r="F3243">
        <v>1</v>
      </c>
      <c r="G3243" t="s">
        <v>330</v>
      </c>
      <c r="H3243" t="s">
        <v>4085</v>
      </c>
      <c r="I3243" t="s">
        <v>1887</v>
      </c>
      <c r="J3243">
        <v>1</v>
      </c>
      <c r="K3243" t="s">
        <v>1888</v>
      </c>
      <c r="L3243" s="1">
        <v>46209.935868055552</v>
      </c>
      <c r="M3243" s="1">
        <v>46209.938043981485</v>
      </c>
      <c r="N3243">
        <v>18819</v>
      </c>
      <c r="O3243" t="s">
        <v>1854</v>
      </c>
      <c r="R3243" t="s">
        <v>7559</v>
      </c>
      <c r="S3243" t="s">
        <v>1851</v>
      </c>
      <c r="T3243" t="s">
        <v>1851</v>
      </c>
      <c r="U3243" t="s">
        <v>7560</v>
      </c>
      <c r="V3243" t="s">
        <v>1854</v>
      </c>
      <c r="W3243" t="s">
        <v>1851</v>
      </c>
      <c r="X3243" s="1">
        <v>46209.938043981485</v>
      </c>
    </row>
    <row r="3244" spans="1:24">
      <c r="A3244">
        <v>3067</v>
      </c>
      <c r="B3244" t="s">
        <v>1861</v>
      </c>
      <c r="C3244" t="s">
        <v>1862</v>
      </c>
      <c r="D3244">
        <v>2407104</v>
      </c>
      <c r="E3244" t="s">
        <v>1885</v>
      </c>
      <c r="F3244">
        <v>2</v>
      </c>
      <c r="G3244" t="s">
        <v>330</v>
      </c>
      <c r="H3244" t="s">
        <v>4085</v>
      </c>
      <c r="I3244" t="s">
        <v>1887</v>
      </c>
      <c r="J3244">
        <v>1</v>
      </c>
      <c r="K3244" t="s">
        <v>1888</v>
      </c>
      <c r="L3244" s="1">
        <v>46209.93822916667</v>
      </c>
      <c r="M3244" s="1">
        <v>46209.938344907408</v>
      </c>
      <c r="N3244">
        <v>919</v>
      </c>
      <c r="O3244" t="s">
        <v>1849</v>
      </c>
      <c r="P3244">
        <v>92</v>
      </c>
      <c r="Q3244">
        <v>9.1999999999999993</v>
      </c>
      <c r="R3244" t="s">
        <v>7561</v>
      </c>
      <c r="S3244" t="s">
        <v>1851</v>
      </c>
      <c r="T3244" t="s">
        <v>1851</v>
      </c>
      <c r="U3244" t="s">
        <v>7560</v>
      </c>
      <c r="V3244" t="s">
        <v>1851</v>
      </c>
      <c r="W3244" t="s">
        <v>1851</v>
      </c>
      <c r="X3244" s="1">
        <v>46209.938344907408</v>
      </c>
    </row>
    <row r="3245" spans="1:24">
      <c r="A3245">
        <v>3068</v>
      </c>
      <c r="B3245" t="s">
        <v>1861</v>
      </c>
      <c r="C3245" t="s">
        <v>1862</v>
      </c>
      <c r="D3245">
        <v>3508603</v>
      </c>
      <c r="E3245" t="s">
        <v>1885</v>
      </c>
      <c r="F3245">
        <v>2</v>
      </c>
      <c r="G3245" t="s">
        <v>1089</v>
      </c>
      <c r="H3245" t="s">
        <v>3674</v>
      </c>
      <c r="I3245" t="s">
        <v>1887</v>
      </c>
      <c r="J3245">
        <v>1</v>
      </c>
      <c r="K3245" t="s">
        <v>1888</v>
      </c>
      <c r="L3245" s="1">
        <v>46209.938055555554</v>
      </c>
      <c r="M3245" s="1">
        <v>46209.938344907408</v>
      </c>
      <c r="N3245">
        <v>2461</v>
      </c>
      <c r="O3245" t="s">
        <v>1849</v>
      </c>
      <c r="P3245">
        <v>75</v>
      </c>
      <c r="Q3245">
        <v>7.5</v>
      </c>
      <c r="R3245" t="s">
        <v>7562</v>
      </c>
      <c r="S3245" t="s">
        <v>1851</v>
      </c>
      <c r="T3245" t="s">
        <v>1851</v>
      </c>
      <c r="U3245" t="s">
        <v>7558</v>
      </c>
      <c r="V3245" t="s">
        <v>1851</v>
      </c>
      <c r="W3245" t="s">
        <v>1851</v>
      </c>
      <c r="X3245" s="1">
        <v>46209.938344907408</v>
      </c>
    </row>
    <row r="3246" spans="1:24">
      <c r="A3246">
        <v>3069</v>
      </c>
      <c r="B3246" t="s">
        <v>1861</v>
      </c>
      <c r="C3246" t="s">
        <v>1862</v>
      </c>
      <c r="D3246">
        <v>2407104</v>
      </c>
      <c r="E3246" t="s">
        <v>1894</v>
      </c>
      <c r="F3246">
        <v>1</v>
      </c>
      <c r="G3246" t="s">
        <v>330</v>
      </c>
      <c r="H3246" t="s">
        <v>330</v>
      </c>
      <c r="I3246" t="s">
        <v>4088</v>
      </c>
      <c r="J3246">
        <v>0</v>
      </c>
      <c r="K3246" t="s">
        <v>4089</v>
      </c>
      <c r="L3246" s="1">
        <v>46209.93849537037</v>
      </c>
      <c r="M3246" s="1">
        <v>46209.938564814816</v>
      </c>
      <c r="N3246">
        <v>667</v>
      </c>
      <c r="O3246" t="s">
        <v>1849</v>
      </c>
      <c r="P3246">
        <v>79</v>
      </c>
      <c r="Q3246">
        <v>7.9</v>
      </c>
      <c r="R3246" t="s">
        <v>1851</v>
      </c>
      <c r="S3246" t="s">
        <v>1851</v>
      </c>
      <c r="T3246" t="s">
        <v>1851</v>
      </c>
      <c r="U3246" t="s">
        <v>7563</v>
      </c>
      <c r="V3246" t="s">
        <v>1851</v>
      </c>
      <c r="W3246" t="s">
        <v>1851</v>
      </c>
      <c r="X3246" s="1">
        <v>46209.938564814816</v>
      </c>
    </row>
    <row r="3247" spans="1:24">
      <c r="A3247">
        <v>3070</v>
      </c>
      <c r="B3247" t="s">
        <v>1861</v>
      </c>
      <c r="C3247" t="s">
        <v>1862</v>
      </c>
      <c r="D3247">
        <v>3508603</v>
      </c>
      <c r="E3247" t="s">
        <v>1894</v>
      </c>
      <c r="F3247">
        <v>1</v>
      </c>
      <c r="G3247" t="s">
        <v>1089</v>
      </c>
      <c r="H3247" t="s">
        <v>3680</v>
      </c>
      <c r="I3247" t="s">
        <v>3681</v>
      </c>
      <c r="J3247">
        <v>1</v>
      </c>
      <c r="K3247" t="s">
        <v>3682</v>
      </c>
      <c r="L3247" s="1">
        <v>46209.938472222224</v>
      </c>
      <c r="M3247" s="1">
        <v>46209.938564814816</v>
      </c>
      <c r="N3247">
        <v>853</v>
      </c>
      <c r="O3247" t="s">
        <v>1849</v>
      </c>
      <c r="P3247">
        <v>75</v>
      </c>
      <c r="Q3247">
        <v>7.5</v>
      </c>
      <c r="R3247" t="s">
        <v>1851</v>
      </c>
      <c r="S3247" t="s">
        <v>1851</v>
      </c>
      <c r="T3247" t="s">
        <v>1851</v>
      </c>
      <c r="U3247" t="s">
        <v>7564</v>
      </c>
      <c r="V3247" t="s">
        <v>1851</v>
      </c>
      <c r="W3247" t="s">
        <v>1851</v>
      </c>
      <c r="X3247" s="1">
        <v>46209.938564814816</v>
      </c>
    </row>
    <row r="3248" spans="1:24">
      <c r="A3248">
        <v>3071</v>
      </c>
      <c r="B3248" t="s">
        <v>1861</v>
      </c>
      <c r="C3248" t="s">
        <v>1862</v>
      </c>
      <c r="D3248">
        <v>3508702</v>
      </c>
      <c r="E3248" t="s">
        <v>1885</v>
      </c>
      <c r="F3248">
        <v>1</v>
      </c>
      <c r="G3248" t="s">
        <v>1382</v>
      </c>
      <c r="H3248" t="s">
        <v>3687</v>
      </c>
      <c r="I3248" t="s">
        <v>1887</v>
      </c>
      <c r="J3248">
        <v>1</v>
      </c>
      <c r="K3248" t="s">
        <v>1888</v>
      </c>
      <c r="L3248" s="1">
        <v>46209.938622685186</v>
      </c>
      <c r="M3248" s="1">
        <v>46209.938900462963</v>
      </c>
      <c r="N3248">
        <v>2377</v>
      </c>
      <c r="O3248" t="s">
        <v>1849</v>
      </c>
      <c r="P3248">
        <v>69</v>
      </c>
      <c r="Q3248">
        <v>6.9</v>
      </c>
      <c r="R3248" t="s">
        <v>7565</v>
      </c>
      <c r="S3248" t="s">
        <v>1851</v>
      </c>
      <c r="T3248" t="s">
        <v>1851</v>
      </c>
      <c r="U3248" t="s">
        <v>7566</v>
      </c>
      <c r="V3248" t="s">
        <v>1851</v>
      </c>
      <c r="W3248" t="s">
        <v>1851</v>
      </c>
      <c r="X3248" s="1">
        <v>46209.938900462963</v>
      </c>
    </row>
    <row r="3249" spans="1:24">
      <c r="A3249">
        <v>3072</v>
      </c>
      <c r="B3249" t="s">
        <v>1861</v>
      </c>
      <c r="C3249" t="s">
        <v>1862</v>
      </c>
      <c r="D3249">
        <v>2407252</v>
      </c>
      <c r="E3249" t="s">
        <v>1885</v>
      </c>
      <c r="F3249">
        <v>1</v>
      </c>
      <c r="G3249" t="s">
        <v>571</v>
      </c>
      <c r="H3249" t="s">
        <v>4094</v>
      </c>
      <c r="I3249" t="s">
        <v>1887</v>
      </c>
      <c r="J3249">
        <v>1</v>
      </c>
      <c r="K3249" t="s">
        <v>1888</v>
      </c>
      <c r="L3249" s="1">
        <v>46209.938622685186</v>
      </c>
      <c r="M3249" s="1">
        <v>46209.939039351855</v>
      </c>
      <c r="N3249">
        <v>3570</v>
      </c>
      <c r="O3249" t="s">
        <v>1849</v>
      </c>
      <c r="P3249">
        <v>63</v>
      </c>
      <c r="Q3249">
        <v>6.3</v>
      </c>
      <c r="R3249" t="s">
        <v>7567</v>
      </c>
      <c r="S3249" t="s">
        <v>1851</v>
      </c>
      <c r="T3249" t="s">
        <v>1851</v>
      </c>
      <c r="U3249" t="s">
        <v>7568</v>
      </c>
      <c r="V3249" t="s">
        <v>1851</v>
      </c>
      <c r="W3249" t="s">
        <v>1851</v>
      </c>
      <c r="X3249" s="1">
        <v>46209.939039351855</v>
      </c>
    </row>
    <row r="3250" spans="1:24">
      <c r="A3250">
        <v>3073</v>
      </c>
      <c r="B3250" t="s">
        <v>1861</v>
      </c>
      <c r="C3250" t="s">
        <v>1862</v>
      </c>
      <c r="D3250">
        <v>3508702</v>
      </c>
      <c r="E3250" t="s">
        <v>1894</v>
      </c>
      <c r="F3250">
        <v>1</v>
      </c>
      <c r="G3250" t="s">
        <v>1382</v>
      </c>
      <c r="H3250" t="s">
        <v>1382</v>
      </c>
      <c r="I3250" t="s">
        <v>3693</v>
      </c>
      <c r="J3250">
        <v>0</v>
      </c>
      <c r="K3250" t="s">
        <v>3694</v>
      </c>
      <c r="L3250" s="1">
        <v>46209.939039351855</v>
      </c>
      <c r="M3250" s="1">
        <v>46209.939166666663</v>
      </c>
      <c r="N3250">
        <v>1164</v>
      </c>
      <c r="O3250" t="s">
        <v>1849</v>
      </c>
      <c r="P3250">
        <v>69</v>
      </c>
      <c r="Q3250">
        <v>6.9</v>
      </c>
      <c r="R3250" t="s">
        <v>1851</v>
      </c>
      <c r="S3250" t="s">
        <v>1851</v>
      </c>
      <c r="T3250" t="s">
        <v>1851</v>
      </c>
      <c r="U3250" t="s">
        <v>7569</v>
      </c>
      <c r="V3250" t="s">
        <v>1851</v>
      </c>
      <c r="W3250" t="s">
        <v>1851</v>
      </c>
      <c r="X3250" s="1">
        <v>46209.939166666663</v>
      </c>
    </row>
    <row r="3251" spans="1:24">
      <c r="A3251">
        <v>3074</v>
      </c>
      <c r="B3251" t="s">
        <v>1861</v>
      </c>
      <c r="C3251" t="s">
        <v>1862</v>
      </c>
      <c r="D3251">
        <v>2407252</v>
      </c>
      <c r="E3251" t="s">
        <v>1894</v>
      </c>
      <c r="F3251">
        <v>1</v>
      </c>
      <c r="G3251" t="s">
        <v>571</v>
      </c>
      <c r="H3251" t="s">
        <v>571</v>
      </c>
      <c r="I3251" t="s">
        <v>4100</v>
      </c>
      <c r="J3251">
        <v>0</v>
      </c>
      <c r="K3251" t="s">
        <v>4101</v>
      </c>
      <c r="L3251" s="1">
        <v>46209.93917824074</v>
      </c>
      <c r="M3251" s="1">
        <v>46209.939293981479</v>
      </c>
      <c r="N3251">
        <v>1021</v>
      </c>
      <c r="O3251" t="s">
        <v>1849</v>
      </c>
      <c r="P3251">
        <v>66</v>
      </c>
      <c r="Q3251">
        <v>6.6</v>
      </c>
      <c r="R3251" t="s">
        <v>1851</v>
      </c>
      <c r="S3251" t="s">
        <v>1851</v>
      </c>
      <c r="T3251" t="s">
        <v>1851</v>
      </c>
      <c r="U3251" t="s">
        <v>7570</v>
      </c>
      <c r="V3251" t="s">
        <v>1851</v>
      </c>
      <c r="W3251" t="s">
        <v>1851</v>
      </c>
      <c r="X3251" s="1">
        <v>46209.939293981479</v>
      </c>
    </row>
    <row r="3252" spans="1:24">
      <c r="A3252">
        <v>3075</v>
      </c>
      <c r="B3252" t="s">
        <v>1861</v>
      </c>
      <c r="C3252" t="s">
        <v>1862</v>
      </c>
      <c r="D3252">
        <v>3512100</v>
      </c>
      <c r="E3252" t="s">
        <v>1885</v>
      </c>
      <c r="F3252">
        <v>1</v>
      </c>
      <c r="G3252" t="s">
        <v>1317</v>
      </c>
      <c r="H3252" t="s">
        <v>3700</v>
      </c>
      <c r="I3252" t="s">
        <v>1887</v>
      </c>
      <c r="J3252">
        <v>1</v>
      </c>
      <c r="K3252" t="s">
        <v>1888</v>
      </c>
      <c r="L3252" s="1">
        <v>46209.939212962963</v>
      </c>
      <c r="M3252" s="1">
        <v>46209.93953703704</v>
      </c>
      <c r="N3252">
        <v>2776</v>
      </c>
      <c r="O3252" t="s">
        <v>1849</v>
      </c>
      <c r="P3252">
        <v>51</v>
      </c>
      <c r="Q3252">
        <v>5.0999999999999996</v>
      </c>
      <c r="R3252" t="s">
        <v>7571</v>
      </c>
      <c r="S3252" t="s">
        <v>1851</v>
      </c>
      <c r="T3252" t="s">
        <v>1851</v>
      </c>
      <c r="U3252" t="s">
        <v>7572</v>
      </c>
      <c r="V3252" t="s">
        <v>1851</v>
      </c>
      <c r="W3252" t="s">
        <v>1851</v>
      </c>
      <c r="X3252" s="1">
        <v>46209.93953703704</v>
      </c>
    </row>
    <row r="3253" spans="1:24">
      <c r="A3253">
        <v>3076</v>
      </c>
      <c r="B3253" t="s">
        <v>1861</v>
      </c>
      <c r="C3253" t="s">
        <v>1862</v>
      </c>
      <c r="D3253">
        <v>3512100</v>
      </c>
      <c r="E3253" t="s">
        <v>1894</v>
      </c>
      <c r="F3253">
        <v>1</v>
      </c>
      <c r="G3253" t="s">
        <v>1317</v>
      </c>
      <c r="H3253" t="s">
        <v>1317</v>
      </c>
      <c r="I3253" t="s">
        <v>3706</v>
      </c>
      <c r="J3253">
        <v>0</v>
      </c>
      <c r="K3253" t="s">
        <v>3707</v>
      </c>
      <c r="L3253" s="1">
        <v>46209.939687500002</v>
      </c>
      <c r="M3253" s="1">
        <v>46209.939803240741</v>
      </c>
      <c r="N3253">
        <v>1018</v>
      </c>
      <c r="O3253" t="s">
        <v>1849</v>
      </c>
      <c r="P3253">
        <v>56</v>
      </c>
      <c r="Q3253">
        <v>5.6</v>
      </c>
      <c r="R3253" t="s">
        <v>1851</v>
      </c>
      <c r="S3253" t="s">
        <v>1851</v>
      </c>
      <c r="T3253" t="s">
        <v>1851</v>
      </c>
      <c r="U3253" t="s">
        <v>7573</v>
      </c>
      <c r="V3253" t="s">
        <v>1851</v>
      </c>
      <c r="W3253" t="s">
        <v>1851</v>
      </c>
      <c r="X3253" s="1">
        <v>46209.939803240741</v>
      </c>
    </row>
    <row r="3254" spans="1:24">
      <c r="A3254">
        <v>3077</v>
      </c>
      <c r="B3254" t="s">
        <v>1861</v>
      </c>
      <c r="C3254" t="s">
        <v>1862</v>
      </c>
      <c r="D3254">
        <v>2407401</v>
      </c>
      <c r="E3254" t="s">
        <v>1885</v>
      </c>
      <c r="F3254">
        <v>1</v>
      </c>
      <c r="G3254" t="s">
        <v>606</v>
      </c>
      <c r="H3254" t="s">
        <v>4112</v>
      </c>
      <c r="I3254" t="s">
        <v>1887</v>
      </c>
      <c r="J3254">
        <v>1</v>
      </c>
      <c r="K3254" t="s">
        <v>1888</v>
      </c>
      <c r="L3254" s="1">
        <v>46209.939351851855</v>
      </c>
      <c r="M3254" s="1">
        <v>46209.940138888887</v>
      </c>
      <c r="N3254">
        <v>6779</v>
      </c>
      <c r="O3254" t="s">
        <v>1849</v>
      </c>
      <c r="P3254">
        <v>60</v>
      </c>
      <c r="Q3254">
        <v>6</v>
      </c>
      <c r="R3254" t="s">
        <v>7574</v>
      </c>
      <c r="S3254" t="s">
        <v>1851</v>
      </c>
      <c r="T3254" t="s">
        <v>1851</v>
      </c>
      <c r="U3254" t="s">
        <v>7575</v>
      </c>
      <c r="V3254" t="s">
        <v>1851</v>
      </c>
      <c r="W3254" t="s">
        <v>1851</v>
      </c>
      <c r="X3254" s="1">
        <v>46209.940138888887</v>
      </c>
    </row>
    <row r="3255" spans="1:24">
      <c r="A3255">
        <v>3078</v>
      </c>
      <c r="B3255" t="s">
        <v>1861</v>
      </c>
      <c r="C3255" t="s">
        <v>1862</v>
      </c>
      <c r="D3255">
        <v>2407401</v>
      </c>
      <c r="E3255" t="s">
        <v>1894</v>
      </c>
      <c r="F3255">
        <v>1</v>
      </c>
      <c r="G3255" t="s">
        <v>606</v>
      </c>
      <c r="H3255" t="s">
        <v>606</v>
      </c>
      <c r="I3255" t="s">
        <v>4119</v>
      </c>
      <c r="J3255">
        <v>0</v>
      </c>
      <c r="K3255" t="s">
        <v>4120</v>
      </c>
      <c r="L3255" s="1">
        <v>46209.94027777778</v>
      </c>
      <c r="M3255" s="1">
        <v>46209.940428240741</v>
      </c>
      <c r="N3255">
        <v>1376</v>
      </c>
      <c r="O3255" t="s">
        <v>1849</v>
      </c>
      <c r="P3255">
        <v>70</v>
      </c>
      <c r="Q3255">
        <v>7</v>
      </c>
      <c r="R3255" t="s">
        <v>1851</v>
      </c>
      <c r="S3255" t="s">
        <v>1851</v>
      </c>
      <c r="T3255" t="s">
        <v>1851</v>
      </c>
      <c r="U3255" t="s">
        <v>7576</v>
      </c>
      <c r="V3255" t="s">
        <v>1851</v>
      </c>
      <c r="W3255" t="s">
        <v>1851</v>
      </c>
      <c r="X3255" s="1">
        <v>46209.940428240741</v>
      </c>
    </row>
    <row r="3256" spans="1:24">
      <c r="A3256">
        <v>3079</v>
      </c>
      <c r="B3256" t="s">
        <v>1861</v>
      </c>
      <c r="C3256" t="s">
        <v>1862</v>
      </c>
      <c r="D3256">
        <v>3512308</v>
      </c>
      <c r="E3256" t="s">
        <v>1885</v>
      </c>
      <c r="F3256">
        <v>1</v>
      </c>
      <c r="G3256" t="s">
        <v>906</v>
      </c>
      <c r="H3256" t="s">
        <v>3718</v>
      </c>
      <c r="I3256" t="s">
        <v>1887</v>
      </c>
      <c r="J3256">
        <v>1</v>
      </c>
      <c r="K3256" t="s">
        <v>1888</v>
      </c>
      <c r="L3256" s="1">
        <v>46209.939849537041</v>
      </c>
      <c r="M3256" s="1">
        <v>46209.940509259257</v>
      </c>
      <c r="N3256">
        <v>5711</v>
      </c>
      <c r="O3256" t="s">
        <v>1849</v>
      </c>
      <c r="P3256">
        <v>61</v>
      </c>
      <c r="Q3256">
        <v>6.1</v>
      </c>
      <c r="R3256" t="s">
        <v>7577</v>
      </c>
      <c r="S3256" t="s">
        <v>1851</v>
      </c>
      <c r="T3256" t="s">
        <v>1851</v>
      </c>
      <c r="U3256" t="s">
        <v>7578</v>
      </c>
      <c r="V3256" t="s">
        <v>1851</v>
      </c>
      <c r="W3256" t="s">
        <v>1851</v>
      </c>
      <c r="X3256" s="1">
        <v>46209.940509259257</v>
      </c>
    </row>
    <row r="3257" spans="1:24">
      <c r="A3257">
        <v>3080</v>
      </c>
      <c r="B3257" t="s">
        <v>1861</v>
      </c>
      <c r="C3257" t="s">
        <v>1862</v>
      </c>
      <c r="D3257">
        <v>2407500</v>
      </c>
      <c r="E3257" t="s">
        <v>1885</v>
      </c>
      <c r="F3257">
        <v>1</v>
      </c>
      <c r="G3257" t="s">
        <v>244</v>
      </c>
      <c r="H3257" t="s">
        <v>4125</v>
      </c>
      <c r="I3257" t="s">
        <v>1887</v>
      </c>
      <c r="J3257">
        <v>1</v>
      </c>
      <c r="K3257" t="s">
        <v>1888</v>
      </c>
      <c r="L3257" s="1">
        <v>46209.940474537034</v>
      </c>
      <c r="M3257" s="1">
        <v>46209.940671296295</v>
      </c>
      <c r="N3257">
        <v>1696</v>
      </c>
      <c r="O3257" t="s">
        <v>1849</v>
      </c>
      <c r="P3257">
        <v>58</v>
      </c>
      <c r="Q3257">
        <v>5.8</v>
      </c>
      <c r="R3257" t="s">
        <v>7579</v>
      </c>
      <c r="S3257" t="s">
        <v>1851</v>
      </c>
      <c r="T3257" t="s">
        <v>1851</v>
      </c>
      <c r="U3257" t="s">
        <v>7580</v>
      </c>
      <c r="V3257" t="s">
        <v>1851</v>
      </c>
      <c r="W3257" t="s">
        <v>1851</v>
      </c>
      <c r="X3257" s="1">
        <v>46209.940671296295</v>
      </c>
    </row>
    <row r="3258" spans="1:24">
      <c r="A3258">
        <v>3081</v>
      </c>
      <c r="B3258" t="s">
        <v>1861</v>
      </c>
      <c r="C3258" t="s">
        <v>1862</v>
      </c>
      <c r="D3258">
        <v>3512308</v>
      </c>
      <c r="E3258" t="s">
        <v>1894</v>
      </c>
      <c r="F3258">
        <v>1</v>
      </c>
      <c r="G3258" t="s">
        <v>906</v>
      </c>
      <c r="H3258" t="s">
        <v>906</v>
      </c>
      <c r="I3258" t="s">
        <v>3730</v>
      </c>
      <c r="J3258">
        <v>0</v>
      </c>
      <c r="K3258" t="s">
        <v>3731</v>
      </c>
      <c r="L3258" s="1">
        <v>46209.940648148149</v>
      </c>
      <c r="M3258" s="1">
        <v>46209.940810185188</v>
      </c>
      <c r="N3258">
        <v>1449</v>
      </c>
      <c r="O3258" t="s">
        <v>1849</v>
      </c>
      <c r="P3258">
        <v>71</v>
      </c>
      <c r="Q3258">
        <v>7.1</v>
      </c>
      <c r="R3258" t="s">
        <v>1851</v>
      </c>
      <c r="S3258" t="s">
        <v>1851</v>
      </c>
      <c r="T3258" t="s">
        <v>1851</v>
      </c>
      <c r="U3258" t="s">
        <v>7581</v>
      </c>
      <c r="V3258" t="s">
        <v>1851</v>
      </c>
      <c r="W3258" t="s">
        <v>1851</v>
      </c>
      <c r="X3258" s="1">
        <v>46209.940810185188</v>
      </c>
    </row>
    <row r="3259" spans="1:24">
      <c r="A3259">
        <v>3082</v>
      </c>
      <c r="B3259" t="s">
        <v>1861</v>
      </c>
      <c r="C3259" t="s">
        <v>1862</v>
      </c>
      <c r="D3259">
        <v>2407500</v>
      </c>
      <c r="E3259" t="s">
        <v>1894</v>
      </c>
      <c r="F3259">
        <v>1</v>
      </c>
      <c r="G3259" t="s">
        <v>244</v>
      </c>
      <c r="H3259" t="s">
        <v>4132</v>
      </c>
      <c r="I3259" t="s">
        <v>4133</v>
      </c>
      <c r="J3259">
        <v>1</v>
      </c>
      <c r="K3259" t="s">
        <v>4134</v>
      </c>
      <c r="L3259" s="1">
        <v>46209.940821759257</v>
      </c>
      <c r="M3259" s="1">
        <v>46209.94090277778</v>
      </c>
      <c r="N3259">
        <v>641</v>
      </c>
      <c r="O3259" t="s">
        <v>1849</v>
      </c>
      <c r="P3259">
        <v>59</v>
      </c>
      <c r="Q3259">
        <v>5.9</v>
      </c>
      <c r="R3259" t="s">
        <v>1851</v>
      </c>
      <c r="S3259" t="s">
        <v>1851</v>
      </c>
      <c r="T3259" t="s">
        <v>1851</v>
      </c>
      <c r="U3259" t="s">
        <v>7582</v>
      </c>
      <c r="V3259" t="s">
        <v>1851</v>
      </c>
      <c r="W3259" t="s">
        <v>1851</v>
      </c>
      <c r="X3259" s="1">
        <v>46209.94090277778</v>
      </c>
    </row>
    <row r="3260" spans="1:24">
      <c r="A3260">
        <v>3083</v>
      </c>
      <c r="B3260" t="s">
        <v>1861</v>
      </c>
      <c r="C3260" t="s">
        <v>1862</v>
      </c>
      <c r="D3260">
        <v>2411007</v>
      </c>
      <c r="E3260" t="s">
        <v>1885</v>
      </c>
      <c r="F3260">
        <v>1</v>
      </c>
      <c r="G3260" t="s">
        <v>295</v>
      </c>
      <c r="H3260" t="s">
        <v>4139</v>
      </c>
      <c r="I3260" t="s">
        <v>1887</v>
      </c>
      <c r="J3260">
        <v>1</v>
      </c>
      <c r="K3260" t="s">
        <v>1888</v>
      </c>
      <c r="L3260" s="1">
        <v>46209.940949074073</v>
      </c>
      <c r="M3260" s="1">
        <v>46209.941342592596</v>
      </c>
      <c r="N3260">
        <v>3311</v>
      </c>
      <c r="O3260" t="s">
        <v>1849</v>
      </c>
      <c r="P3260">
        <v>63</v>
      </c>
      <c r="Q3260">
        <v>6.3</v>
      </c>
      <c r="R3260" t="s">
        <v>7583</v>
      </c>
      <c r="S3260" t="s">
        <v>1851</v>
      </c>
      <c r="T3260" t="s">
        <v>1851</v>
      </c>
      <c r="U3260" t="s">
        <v>7584</v>
      </c>
      <c r="V3260" t="s">
        <v>1851</v>
      </c>
      <c r="W3260" t="s">
        <v>1851</v>
      </c>
      <c r="X3260" s="1">
        <v>46209.941342592596</v>
      </c>
    </row>
    <row r="3261" spans="1:24">
      <c r="A3261">
        <v>3084</v>
      </c>
      <c r="B3261" t="s">
        <v>1861</v>
      </c>
      <c r="C3261" t="s">
        <v>1862</v>
      </c>
      <c r="D3261">
        <v>2411007</v>
      </c>
      <c r="E3261" t="s">
        <v>1894</v>
      </c>
      <c r="F3261">
        <v>1</v>
      </c>
      <c r="G3261" t="s">
        <v>295</v>
      </c>
      <c r="H3261" t="s">
        <v>295</v>
      </c>
      <c r="I3261" t="s">
        <v>4145</v>
      </c>
      <c r="J3261">
        <v>0</v>
      </c>
      <c r="K3261" t="s">
        <v>4146</v>
      </c>
      <c r="L3261" s="1">
        <v>46209.941481481481</v>
      </c>
      <c r="M3261" s="1">
        <v>46209.94159722222</v>
      </c>
      <c r="N3261">
        <v>1006</v>
      </c>
      <c r="O3261" t="s">
        <v>1849</v>
      </c>
      <c r="P3261">
        <v>65</v>
      </c>
      <c r="Q3261">
        <v>6.5</v>
      </c>
      <c r="R3261" t="s">
        <v>1851</v>
      </c>
      <c r="S3261" t="s">
        <v>1851</v>
      </c>
      <c r="T3261" t="s">
        <v>1851</v>
      </c>
      <c r="U3261" t="s">
        <v>7585</v>
      </c>
      <c r="V3261" t="s">
        <v>1851</v>
      </c>
      <c r="W3261" t="s">
        <v>1851</v>
      </c>
      <c r="X3261" s="1">
        <v>46209.94159722222</v>
      </c>
    </row>
    <row r="3262" spans="1:24">
      <c r="A3262">
        <v>3085</v>
      </c>
      <c r="B3262" t="s">
        <v>1861</v>
      </c>
      <c r="C3262" t="s">
        <v>1862</v>
      </c>
      <c r="D3262">
        <v>2410306</v>
      </c>
      <c r="E3262" t="s">
        <v>1885</v>
      </c>
      <c r="F3262">
        <v>1</v>
      </c>
      <c r="G3262" t="s">
        <v>715</v>
      </c>
      <c r="H3262" t="s">
        <v>4148</v>
      </c>
      <c r="I3262" t="s">
        <v>1887</v>
      </c>
      <c r="J3262">
        <v>1</v>
      </c>
      <c r="K3262" t="s">
        <v>1888</v>
      </c>
      <c r="L3262" s="1">
        <v>46209.941631944443</v>
      </c>
      <c r="M3262" s="1">
        <v>46209.942025462966</v>
      </c>
      <c r="N3262">
        <v>3361</v>
      </c>
      <c r="O3262" t="s">
        <v>1849</v>
      </c>
      <c r="P3262">
        <v>63</v>
      </c>
      <c r="Q3262">
        <v>6.3</v>
      </c>
      <c r="R3262" t="s">
        <v>7586</v>
      </c>
      <c r="S3262" t="s">
        <v>1851</v>
      </c>
      <c r="T3262" t="s">
        <v>1851</v>
      </c>
      <c r="U3262" t="s">
        <v>7587</v>
      </c>
      <c r="V3262" t="s">
        <v>1851</v>
      </c>
      <c r="W3262" t="s">
        <v>1851</v>
      </c>
      <c r="X3262" s="1">
        <v>46209.942025462966</v>
      </c>
    </row>
    <row r="3263" spans="1:24">
      <c r="A3263">
        <v>3086</v>
      </c>
      <c r="B3263" t="s">
        <v>1861</v>
      </c>
      <c r="C3263" t="s">
        <v>1862</v>
      </c>
      <c r="D3263">
        <v>2410306</v>
      </c>
      <c r="E3263" t="s">
        <v>1894</v>
      </c>
      <c r="F3263">
        <v>1</v>
      </c>
      <c r="G3263" t="s">
        <v>715</v>
      </c>
      <c r="H3263" t="s">
        <v>715</v>
      </c>
      <c r="I3263" t="s">
        <v>4151</v>
      </c>
      <c r="J3263">
        <v>0</v>
      </c>
      <c r="K3263" t="s">
        <v>4152</v>
      </c>
      <c r="L3263" s="1">
        <v>46209.942175925928</v>
      </c>
      <c r="M3263" s="1">
        <v>46209.942291666666</v>
      </c>
      <c r="N3263">
        <v>989</v>
      </c>
      <c r="O3263" t="s">
        <v>1849</v>
      </c>
      <c r="P3263">
        <v>66</v>
      </c>
      <c r="Q3263">
        <v>6.6</v>
      </c>
      <c r="R3263" t="s">
        <v>1851</v>
      </c>
      <c r="S3263" t="s">
        <v>1851</v>
      </c>
      <c r="T3263" t="s">
        <v>1851</v>
      </c>
      <c r="U3263" t="s">
        <v>7588</v>
      </c>
      <c r="V3263" t="s">
        <v>1851</v>
      </c>
      <c r="W3263" t="s">
        <v>1851</v>
      </c>
      <c r="X3263" s="1">
        <v>46209.942291666666</v>
      </c>
    </row>
    <row r="3264" spans="1:24">
      <c r="A3264">
        <v>3087</v>
      </c>
      <c r="B3264" t="s">
        <v>1861</v>
      </c>
      <c r="C3264" t="s">
        <v>1862</v>
      </c>
      <c r="D3264">
        <v>2413904</v>
      </c>
      <c r="E3264" t="s">
        <v>1885</v>
      </c>
      <c r="F3264">
        <v>1</v>
      </c>
      <c r="G3264" t="s">
        <v>207</v>
      </c>
      <c r="H3264" t="s">
        <v>4154</v>
      </c>
      <c r="I3264" t="s">
        <v>1887</v>
      </c>
      <c r="J3264">
        <v>1</v>
      </c>
      <c r="K3264" t="s">
        <v>1888</v>
      </c>
      <c r="L3264" s="1">
        <v>46209.942337962966</v>
      </c>
      <c r="M3264" s="1">
        <v>46209.942546296297</v>
      </c>
      <c r="N3264">
        <v>1816</v>
      </c>
      <c r="O3264" t="s">
        <v>1849</v>
      </c>
      <c r="P3264">
        <v>55</v>
      </c>
      <c r="Q3264">
        <v>5.5</v>
      </c>
      <c r="R3264" t="s">
        <v>7589</v>
      </c>
      <c r="S3264" t="s">
        <v>1851</v>
      </c>
      <c r="T3264" t="s">
        <v>1851</v>
      </c>
      <c r="U3264" t="s">
        <v>7590</v>
      </c>
      <c r="V3264" t="s">
        <v>1851</v>
      </c>
      <c r="W3264" t="s">
        <v>1851</v>
      </c>
      <c r="X3264" s="1">
        <v>46209.942546296297</v>
      </c>
    </row>
    <row r="3265" spans="1:24">
      <c r="A3265">
        <v>3088</v>
      </c>
      <c r="B3265" t="s">
        <v>1861</v>
      </c>
      <c r="C3265" t="s">
        <v>1862</v>
      </c>
      <c r="D3265">
        <v>2413904</v>
      </c>
      <c r="E3265" t="s">
        <v>1894</v>
      </c>
      <c r="F3265">
        <v>1</v>
      </c>
      <c r="G3265" t="s">
        <v>207</v>
      </c>
      <c r="H3265" t="s">
        <v>207</v>
      </c>
      <c r="I3265" t="s">
        <v>4157</v>
      </c>
      <c r="J3265">
        <v>0</v>
      </c>
      <c r="K3265" t="s">
        <v>4158</v>
      </c>
      <c r="L3265" s="1">
        <v>46209.942696759259</v>
      </c>
      <c r="M3265" s="1">
        <v>46209.942835648151</v>
      </c>
      <c r="N3265">
        <v>1127</v>
      </c>
      <c r="O3265" t="s">
        <v>1849</v>
      </c>
      <c r="P3265">
        <v>60</v>
      </c>
      <c r="Q3265">
        <v>6</v>
      </c>
      <c r="R3265" t="s">
        <v>1851</v>
      </c>
      <c r="S3265" t="s">
        <v>1851</v>
      </c>
      <c r="T3265" t="s">
        <v>1851</v>
      </c>
      <c r="U3265" t="s">
        <v>7591</v>
      </c>
      <c r="V3265" t="s">
        <v>1851</v>
      </c>
      <c r="W3265" t="s">
        <v>1851</v>
      </c>
      <c r="X3265" s="1">
        <v>46209.942835648151</v>
      </c>
    </row>
    <row r="3266" spans="1:24">
      <c r="A3266">
        <v>3089</v>
      </c>
      <c r="B3266" t="s">
        <v>1861</v>
      </c>
      <c r="C3266" t="s">
        <v>1862</v>
      </c>
      <c r="D3266">
        <v>3513900</v>
      </c>
      <c r="E3266" t="s">
        <v>1885</v>
      </c>
      <c r="F3266">
        <v>1</v>
      </c>
      <c r="G3266" t="s">
        <v>1327</v>
      </c>
      <c r="H3266" t="s">
        <v>3753</v>
      </c>
      <c r="I3266" t="s">
        <v>1887</v>
      </c>
      <c r="J3266">
        <v>1</v>
      </c>
      <c r="K3266" t="s">
        <v>1888</v>
      </c>
      <c r="L3266" s="1">
        <v>46209.94085648148</v>
      </c>
      <c r="M3266" s="1">
        <v>46209.94290509259</v>
      </c>
      <c r="N3266">
        <v>17666</v>
      </c>
      <c r="O3266" t="s">
        <v>1849</v>
      </c>
      <c r="P3266">
        <v>67</v>
      </c>
      <c r="Q3266">
        <v>6.7</v>
      </c>
      <c r="R3266" t="s">
        <v>7592</v>
      </c>
      <c r="S3266" t="s">
        <v>1851</v>
      </c>
      <c r="T3266" t="s">
        <v>1851</v>
      </c>
      <c r="U3266" t="s">
        <v>7593</v>
      </c>
      <c r="V3266" t="s">
        <v>1851</v>
      </c>
      <c r="W3266" t="s">
        <v>1851</v>
      </c>
      <c r="X3266" s="1">
        <v>46209.94290509259</v>
      </c>
    </row>
    <row r="3267" spans="1:24">
      <c r="A3267">
        <v>3090</v>
      </c>
      <c r="B3267" t="s">
        <v>1861</v>
      </c>
      <c r="C3267" t="s">
        <v>1862</v>
      </c>
      <c r="D3267">
        <v>3513900</v>
      </c>
      <c r="E3267" t="s">
        <v>1894</v>
      </c>
      <c r="F3267">
        <v>1</v>
      </c>
      <c r="G3267" t="s">
        <v>1327</v>
      </c>
      <c r="H3267" t="s">
        <v>1327</v>
      </c>
      <c r="I3267" t="s">
        <v>3762</v>
      </c>
      <c r="J3267">
        <v>0</v>
      </c>
      <c r="K3267" t="s">
        <v>3763</v>
      </c>
      <c r="L3267" s="1">
        <v>46209.943043981482</v>
      </c>
      <c r="M3267" s="1">
        <v>46209.943206018521</v>
      </c>
      <c r="N3267">
        <v>1436</v>
      </c>
      <c r="O3267" t="s">
        <v>1849</v>
      </c>
      <c r="P3267">
        <v>72</v>
      </c>
      <c r="Q3267">
        <v>7.2</v>
      </c>
      <c r="R3267" t="s">
        <v>1851</v>
      </c>
      <c r="S3267" t="s">
        <v>1851</v>
      </c>
      <c r="T3267" t="s">
        <v>1851</v>
      </c>
      <c r="U3267" t="s">
        <v>7594</v>
      </c>
      <c r="V3267" t="s">
        <v>1851</v>
      </c>
      <c r="W3267" t="s">
        <v>1851</v>
      </c>
      <c r="X3267" s="1">
        <v>46209.943206018521</v>
      </c>
    </row>
    <row r="3268" spans="1:24">
      <c r="A3268">
        <v>3091</v>
      </c>
      <c r="B3268" t="s">
        <v>1861</v>
      </c>
      <c r="C3268" t="s">
        <v>1862</v>
      </c>
      <c r="D3268">
        <v>3515103</v>
      </c>
      <c r="E3268" t="s">
        <v>1885</v>
      </c>
      <c r="F3268">
        <v>1</v>
      </c>
      <c r="G3268" t="s">
        <v>933</v>
      </c>
      <c r="H3268" t="s">
        <v>3769</v>
      </c>
      <c r="I3268" t="s">
        <v>1887</v>
      </c>
      <c r="J3268">
        <v>1</v>
      </c>
      <c r="K3268" t="s">
        <v>1888</v>
      </c>
      <c r="L3268" s="1">
        <v>46209.94326388889</v>
      </c>
      <c r="M3268" s="1">
        <v>46209.943402777775</v>
      </c>
      <c r="N3268">
        <v>1273</v>
      </c>
      <c r="O3268" t="s">
        <v>1849</v>
      </c>
      <c r="P3268">
        <v>92</v>
      </c>
      <c r="Q3268">
        <v>9.1999999999999993</v>
      </c>
      <c r="R3268" t="s">
        <v>7595</v>
      </c>
      <c r="S3268" t="s">
        <v>1851</v>
      </c>
      <c r="T3268" t="s">
        <v>1851</v>
      </c>
      <c r="U3268" t="s">
        <v>7596</v>
      </c>
      <c r="V3268" t="s">
        <v>1851</v>
      </c>
      <c r="W3268" t="s">
        <v>1851</v>
      </c>
      <c r="X3268" s="1">
        <v>46209.943402777775</v>
      </c>
    </row>
    <row r="3269" spans="1:24">
      <c r="A3269">
        <v>3092</v>
      </c>
      <c r="B3269" t="s">
        <v>1861</v>
      </c>
      <c r="C3269" t="s">
        <v>1862</v>
      </c>
      <c r="D3269">
        <v>3515103</v>
      </c>
      <c r="E3269" t="s">
        <v>1894</v>
      </c>
      <c r="F3269">
        <v>1</v>
      </c>
      <c r="G3269" t="s">
        <v>933</v>
      </c>
      <c r="H3269" t="s">
        <v>933</v>
      </c>
      <c r="I3269" t="s">
        <v>3781</v>
      </c>
      <c r="J3269">
        <v>0</v>
      </c>
      <c r="K3269" t="s">
        <v>3782</v>
      </c>
      <c r="L3269" s="1">
        <v>46209.943553240744</v>
      </c>
      <c r="M3269" s="1">
        <v>46209.943854166668</v>
      </c>
      <c r="N3269">
        <v>2588</v>
      </c>
      <c r="O3269" t="s">
        <v>1849</v>
      </c>
      <c r="P3269">
        <v>68</v>
      </c>
      <c r="Q3269">
        <v>6.8</v>
      </c>
      <c r="R3269" t="s">
        <v>1851</v>
      </c>
      <c r="S3269" t="s">
        <v>1851</v>
      </c>
      <c r="T3269" t="s">
        <v>1851</v>
      </c>
      <c r="U3269" t="s">
        <v>7597</v>
      </c>
      <c r="V3269" t="s">
        <v>1851</v>
      </c>
      <c r="W3269" t="s">
        <v>1851</v>
      </c>
      <c r="X3269" s="1">
        <v>46209.943854166668</v>
      </c>
    </row>
    <row r="3270" spans="1:24">
      <c r="A3270">
        <v>3093</v>
      </c>
      <c r="B3270" t="s">
        <v>1861</v>
      </c>
      <c r="C3270" t="s">
        <v>1862</v>
      </c>
      <c r="D3270">
        <v>2414902</v>
      </c>
      <c r="E3270" t="s">
        <v>1885</v>
      </c>
      <c r="F3270">
        <v>1</v>
      </c>
      <c r="G3270" t="s">
        <v>370</v>
      </c>
      <c r="H3270" t="s">
        <v>4160</v>
      </c>
      <c r="I3270" t="s">
        <v>1887</v>
      </c>
      <c r="J3270">
        <v>1</v>
      </c>
      <c r="K3270" t="s">
        <v>1888</v>
      </c>
      <c r="L3270" s="1">
        <v>46209.942870370367</v>
      </c>
      <c r="M3270" s="1">
        <v>46209.945034722223</v>
      </c>
      <c r="N3270">
        <v>18688</v>
      </c>
      <c r="O3270" t="s">
        <v>1854</v>
      </c>
      <c r="R3270" t="s">
        <v>7598</v>
      </c>
      <c r="S3270" t="s">
        <v>1851</v>
      </c>
      <c r="T3270" t="s">
        <v>1851</v>
      </c>
      <c r="U3270" t="s">
        <v>7599</v>
      </c>
      <c r="V3270" t="s">
        <v>1854</v>
      </c>
      <c r="W3270" t="s">
        <v>1851</v>
      </c>
      <c r="X3270" s="1">
        <v>46209.945034722223</v>
      </c>
    </row>
    <row r="3271" spans="1:24">
      <c r="A3271">
        <v>3094</v>
      </c>
      <c r="B3271" t="s">
        <v>1861</v>
      </c>
      <c r="C3271" t="s">
        <v>1862</v>
      </c>
      <c r="D3271">
        <v>2414902</v>
      </c>
      <c r="E3271" t="s">
        <v>1885</v>
      </c>
      <c r="F3271">
        <v>2</v>
      </c>
      <c r="G3271" t="s">
        <v>370</v>
      </c>
      <c r="H3271" t="s">
        <v>4160</v>
      </c>
      <c r="I3271" t="s">
        <v>1887</v>
      </c>
      <c r="J3271">
        <v>1</v>
      </c>
      <c r="K3271" t="s">
        <v>1888</v>
      </c>
      <c r="L3271" s="1">
        <v>46209.945219907408</v>
      </c>
      <c r="M3271" s="1">
        <v>46209.945231481484</v>
      </c>
      <c r="N3271">
        <v>87</v>
      </c>
      <c r="O3271" t="s">
        <v>1849</v>
      </c>
      <c r="P3271">
        <v>36</v>
      </c>
      <c r="Q3271">
        <v>3.6</v>
      </c>
      <c r="R3271" t="s">
        <v>7600</v>
      </c>
      <c r="S3271" t="s">
        <v>1851</v>
      </c>
      <c r="T3271" t="s">
        <v>1851</v>
      </c>
      <c r="U3271" t="s">
        <v>7599</v>
      </c>
      <c r="V3271" t="s">
        <v>1851</v>
      </c>
      <c r="W3271" t="s">
        <v>1851</v>
      </c>
      <c r="X3271" s="1">
        <v>46209.945231481484</v>
      </c>
    </row>
    <row r="3272" spans="1:24">
      <c r="A3272">
        <v>3095</v>
      </c>
      <c r="B3272" t="s">
        <v>1861</v>
      </c>
      <c r="C3272" t="s">
        <v>1862</v>
      </c>
      <c r="D3272">
        <v>2414902</v>
      </c>
      <c r="E3272" t="s">
        <v>1894</v>
      </c>
      <c r="F3272">
        <v>1</v>
      </c>
      <c r="G3272" t="s">
        <v>370</v>
      </c>
      <c r="H3272" t="s">
        <v>370</v>
      </c>
      <c r="I3272" t="s">
        <v>4163</v>
      </c>
      <c r="J3272">
        <v>0</v>
      </c>
      <c r="K3272" t="s">
        <v>4164</v>
      </c>
      <c r="L3272" s="1">
        <v>46209.9453587963</v>
      </c>
      <c r="M3272" s="1">
        <v>46209.945497685185</v>
      </c>
      <c r="N3272">
        <v>1290</v>
      </c>
      <c r="O3272" t="s">
        <v>1849</v>
      </c>
      <c r="P3272">
        <v>44</v>
      </c>
      <c r="Q3272">
        <v>4.4000000000000004</v>
      </c>
      <c r="R3272" t="s">
        <v>1851</v>
      </c>
      <c r="S3272" t="s">
        <v>1851</v>
      </c>
      <c r="T3272" t="s">
        <v>1851</v>
      </c>
      <c r="U3272" t="s">
        <v>7601</v>
      </c>
      <c r="V3272" t="s">
        <v>1851</v>
      </c>
      <c r="W3272" t="s">
        <v>1851</v>
      </c>
      <c r="X3272" s="1">
        <v>46209.945497685185</v>
      </c>
    </row>
    <row r="3273" spans="1:24">
      <c r="A3273">
        <v>3096</v>
      </c>
      <c r="B3273" t="s">
        <v>1861</v>
      </c>
      <c r="C3273" t="s">
        <v>1862</v>
      </c>
      <c r="D3273">
        <v>2805703</v>
      </c>
      <c r="E3273" t="s">
        <v>1885</v>
      </c>
      <c r="F3273">
        <v>1</v>
      </c>
      <c r="G3273" t="s">
        <v>466</v>
      </c>
      <c r="H3273" t="s">
        <v>4181</v>
      </c>
      <c r="I3273" t="s">
        <v>1887</v>
      </c>
      <c r="J3273">
        <v>1</v>
      </c>
      <c r="K3273" t="s">
        <v>1888</v>
      </c>
      <c r="L3273" s="1">
        <v>46209.945543981485</v>
      </c>
      <c r="M3273" s="1">
        <v>46209.946018518516</v>
      </c>
      <c r="N3273">
        <v>4140</v>
      </c>
      <c r="O3273" t="s">
        <v>1849</v>
      </c>
      <c r="P3273">
        <v>57</v>
      </c>
      <c r="Q3273">
        <v>5.7</v>
      </c>
      <c r="R3273" t="s">
        <v>7602</v>
      </c>
      <c r="S3273" t="s">
        <v>1851</v>
      </c>
      <c r="T3273" t="s">
        <v>1851</v>
      </c>
      <c r="U3273" t="s">
        <v>7603</v>
      </c>
      <c r="V3273" t="s">
        <v>1851</v>
      </c>
      <c r="W3273" t="s">
        <v>1851</v>
      </c>
      <c r="X3273" s="1">
        <v>46209.946018518516</v>
      </c>
    </row>
    <row r="3274" spans="1:24">
      <c r="A3274">
        <v>3097</v>
      </c>
      <c r="B3274" t="s">
        <v>1861</v>
      </c>
      <c r="C3274" t="s">
        <v>1862</v>
      </c>
      <c r="D3274">
        <v>3515657</v>
      </c>
      <c r="E3274" t="s">
        <v>1885</v>
      </c>
      <c r="F3274">
        <v>1</v>
      </c>
      <c r="G3274" t="s">
        <v>1044</v>
      </c>
      <c r="H3274" t="s">
        <v>3804</v>
      </c>
      <c r="I3274" t="s">
        <v>1887</v>
      </c>
      <c r="J3274">
        <v>1</v>
      </c>
      <c r="K3274" t="s">
        <v>1888</v>
      </c>
      <c r="L3274" s="1">
        <v>46209.94390046296</v>
      </c>
      <c r="M3274" s="1">
        <v>46209.94604166667</v>
      </c>
      <c r="N3274">
        <v>18494</v>
      </c>
      <c r="O3274" t="s">
        <v>1849</v>
      </c>
      <c r="P3274">
        <v>69</v>
      </c>
      <c r="Q3274">
        <v>6.9</v>
      </c>
      <c r="R3274" t="s">
        <v>7604</v>
      </c>
      <c r="S3274" t="s">
        <v>1851</v>
      </c>
      <c r="T3274" t="s">
        <v>1851</v>
      </c>
      <c r="U3274" t="s">
        <v>7605</v>
      </c>
      <c r="V3274" t="s">
        <v>1851</v>
      </c>
      <c r="W3274" t="s">
        <v>1851</v>
      </c>
      <c r="X3274" s="1">
        <v>46209.94604166667</v>
      </c>
    </row>
    <row r="3275" spans="1:24">
      <c r="A3275">
        <v>3098</v>
      </c>
      <c r="B3275" t="s">
        <v>1861</v>
      </c>
      <c r="C3275" t="s">
        <v>1862</v>
      </c>
      <c r="D3275">
        <v>2805703</v>
      </c>
      <c r="E3275" t="s">
        <v>1894</v>
      </c>
      <c r="F3275">
        <v>1</v>
      </c>
      <c r="G3275" t="s">
        <v>466</v>
      </c>
      <c r="H3275" t="s">
        <v>466</v>
      </c>
      <c r="I3275" t="s">
        <v>4188</v>
      </c>
      <c r="J3275">
        <v>0</v>
      </c>
      <c r="K3275" t="s">
        <v>4189</v>
      </c>
      <c r="L3275" s="1">
        <v>46209.946145833332</v>
      </c>
      <c r="M3275" s="1">
        <v>46209.94630787037</v>
      </c>
      <c r="N3275">
        <v>1388</v>
      </c>
      <c r="O3275" t="s">
        <v>1849</v>
      </c>
      <c r="P3275">
        <v>57</v>
      </c>
      <c r="Q3275">
        <v>5.7</v>
      </c>
      <c r="R3275" t="s">
        <v>1851</v>
      </c>
      <c r="S3275" t="s">
        <v>1851</v>
      </c>
      <c r="T3275" t="s">
        <v>1851</v>
      </c>
      <c r="U3275" t="s">
        <v>7606</v>
      </c>
      <c r="V3275" t="s">
        <v>1851</v>
      </c>
      <c r="W3275" t="s">
        <v>1851</v>
      </c>
      <c r="X3275" s="1">
        <v>46209.94630787037</v>
      </c>
    </row>
    <row r="3276" spans="1:24">
      <c r="A3276">
        <v>3099</v>
      </c>
      <c r="B3276" t="s">
        <v>1861</v>
      </c>
      <c r="C3276" t="s">
        <v>1862</v>
      </c>
      <c r="D3276">
        <v>3515657</v>
      </c>
      <c r="E3276" t="s">
        <v>1894</v>
      </c>
      <c r="F3276">
        <v>1</v>
      </c>
      <c r="G3276" t="s">
        <v>1044</v>
      </c>
      <c r="H3276" t="s">
        <v>1044</v>
      </c>
      <c r="I3276" t="s">
        <v>3813</v>
      </c>
      <c r="J3276">
        <v>0</v>
      </c>
      <c r="K3276" t="s">
        <v>3814</v>
      </c>
      <c r="L3276" s="1">
        <v>46209.946168981478</v>
      </c>
      <c r="M3276" s="1">
        <v>46209.946377314816</v>
      </c>
      <c r="N3276">
        <v>1786</v>
      </c>
      <c r="O3276" t="s">
        <v>1849</v>
      </c>
      <c r="P3276">
        <v>74</v>
      </c>
      <c r="Q3276">
        <v>7.4</v>
      </c>
      <c r="R3276" t="s">
        <v>1851</v>
      </c>
      <c r="S3276" t="s">
        <v>1851</v>
      </c>
      <c r="T3276" t="s">
        <v>1851</v>
      </c>
      <c r="U3276" t="s">
        <v>7607</v>
      </c>
      <c r="V3276" t="s">
        <v>1851</v>
      </c>
      <c r="W3276" t="s">
        <v>1851</v>
      </c>
      <c r="X3276" s="1">
        <v>46209.946377314816</v>
      </c>
    </row>
    <row r="3277" spans="1:24">
      <c r="A3277">
        <v>3100</v>
      </c>
      <c r="B3277" t="s">
        <v>1861</v>
      </c>
      <c r="C3277" t="s">
        <v>1862</v>
      </c>
      <c r="D3277">
        <v>3519204</v>
      </c>
      <c r="E3277" t="s">
        <v>1885</v>
      </c>
      <c r="F3277">
        <v>1</v>
      </c>
      <c r="G3277" t="s">
        <v>1149</v>
      </c>
      <c r="H3277" t="s">
        <v>3823</v>
      </c>
      <c r="I3277" t="s">
        <v>1887</v>
      </c>
      <c r="J3277">
        <v>1</v>
      </c>
      <c r="K3277" t="s">
        <v>1888</v>
      </c>
      <c r="L3277" s="1">
        <v>46209.946423611109</v>
      </c>
      <c r="M3277" s="1">
        <v>46209.946770833332</v>
      </c>
      <c r="N3277">
        <v>3004</v>
      </c>
      <c r="O3277" t="s">
        <v>1849</v>
      </c>
      <c r="P3277">
        <v>63</v>
      </c>
      <c r="Q3277">
        <v>6.3</v>
      </c>
      <c r="R3277" t="s">
        <v>7608</v>
      </c>
      <c r="S3277" t="s">
        <v>1851</v>
      </c>
      <c r="T3277" t="s">
        <v>1851</v>
      </c>
      <c r="U3277" t="s">
        <v>7609</v>
      </c>
      <c r="V3277" t="s">
        <v>1851</v>
      </c>
      <c r="W3277" t="s">
        <v>1851</v>
      </c>
      <c r="X3277" s="1">
        <v>46209.946770833332</v>
      </c>
    </row>
    <row r="3278" spans="1:24">
      <c r="A3278">
        <v>3101</v>
      </c>
      <c r="B3278" t="s">
        <v>1861</v>
      </c>
      <c r="C3278" t="s">
        <v>1862</v>
      </c>
      <c r="D3278">
        <v>2805802</v>
      </c>
      <c r="E3278" t="s">
        <v>1885</v>
      </c>
      <c r="F3278">
        <v>1</v>
      </c>
      <c r="G3278" t="s">
        <v>645</v>
      </c>
      <c r="H3278" t="s">
        <v>4191</v>
      </c>
      <c r="I3278" t="s">
        <v>1887</v>
      </c>
      <c r="J3278">
        <v>1</v>
      </c>
      <c r="K3278" t="s">
        <v>1888</v>
      </c>
      <c r="L3278" s="1">
        <v>46209.94635416667</v>
      </c>
      <c r="M3278" s="1">
        <v>46209.946840277778</v>
      </c>
      <c r="N3278">
        <v>4170</v>
      </c>
      <c r="O3278" t="s">
        <v>1849</v>
      </c>
      <c r="P3278">
        <v>57</v>
      </c>
      <c r="Q3278">
        <v>5.7</v>
      </c>
      <c r="R3278" t="s">
        <v>7610</v>
      </c>
      <c r="S3278" t="s">
        <v>1851</v>
      </c>
      <c r="T3278" t="s">
        <v>1851</v>
      </c>
      <c r="U3278" t="s">
        <v>7611</v>
      </c>
      <c r="V3278" t="s">
        <v>1851</v>
      </c>
      <c r="W3278" t="s">
        <v>1851</v>
      </c>
      <c r="X3278" s="1">
        <v>46209.946840277778</v>
      </c>
    </row>
    <row r="3279" spans="1:24">
      <c r="A3279">
        <v>3102</v>
      </c>
      <c r="B3279" t="s">
        <v>1861</v>
      </c>
      <c r="C3279" t="s">
        <v>1862</v>
      </c>
      <c r="D3279">
        <v>3519204</v>
      </c>
      <c r="E3279" t="s">
        <v>1894</v>
      </c>
      <c r="F3279">
        <v>1</v>
      </c>
      <c r="G3279" t="s">
        <v>1149</v>
      </c>
      <c r="H3279" t="s">
        <v>1149</v>
      </c>
      <c r="I3279" t="s">
        <v>3830</v>
      </c>
      <c r="J3279">
        <v>0</v>
      </c>
      <c r="K3279" t="s">
        <v>3831</v>
      </c>
      <c r="L3279" s="1">
        <v>46209.946898148148</v>
      </c>
      <c r="M3279" s="1">
        <v>46209.947025462963</v>
      </c>
      <c r="N3279">
        <v>1113</v>
      </c>
      <c r="O3279" t="s">
        <v>1849</v>
      </c>
      <c r="P3279">
        <v>71</v>
      </c>
      <c r="Q3279">
        <v>7.1</v>
      </c>
      <c r="R3279" t="s">
        <v>1851</v>
      </c>
      <c r="S3279" t="s">
        <v>1851</v>
      </c>
      <c r="T3279" t="s">
        <v>1851</v>
      </c>
      <c r="U3279" t="s">
        <v>7612</v>
      </c>
      <c r="V3279" t="s">
        <v>1851</v>
      </c>
      <c r="W3279" t="s">
        <v>1851</v>
      </c>
      <c r="X3279" s="1">
        <v>46209.947025462963</v>
      </c>
    </row>
    <row r="3280" spans="1:24">
      <c r="A3280">
        <v>3103</v>
      </c>
      <c r="B3280" t="s">
        <v>1861</v>
      </c>
      <c r="C3280" t="s">
        <v>1862</v>
      </c>
      <c r="D3280">
        <v>2805802</v>
      </c>
      <c r="E3280" t="s">
        <v>1894</v>
      </c>
      <c r="F3280">
        <v>1</v>
      </c>
      <c r="G3280" t="s">
        <v>645</v>
      </c>
      <c r="H3280" t="s">
        <v>645</v>
      </c>
      <c r="I3280" t="s">
        <v>4194</v>
      </c>
      <c r="J3280">
        <v>0</v>
      </c>
      <c r="K3280" t="s">
        <v>4195</v>
      </c>
      <c r="L3280" s="1">
        <v>46209.946979166663</v>
      </c>
      <c r="M3280" s="1">
        <v>46209.947129629632</v>
      </c>
      <c r="N3280">
        <v>1326</v>
      </c>
      <c r="O3280" t="s">
        <v>1849</v>
      </c>
      <c r="P3280">
        <v>57</v>
      </c>
      <c r="Q3280">
        <v>5.7</v>
      </c>
      <c r="R3280" t="s">
        <v>1851</v>
      </c>
      <c r="S3280" t="s">
        <v>1851</v>
      </c>
      <c r="T3280" t="s">
        <v>1851</v>
      </c>
      <c r="U3280" t="s">
        <v>7613</v>
      </c>
      <c r="V3280" t="s">
        <v>1851</v>
      </c>
      <c r="W3280" t="s">
        <v>1851</v>
      </c>
      <c r="X3280" s="1">
        <v>46209.947129629632</v>
      </c>
    </row>
    <row r="3281" spans="1:24">
      <c r="A3281">
        <v>3104</v>
      </c>
      <c r="B3281" t="s">
        <v>1861</v>
      </c>
      <c r="C3281" t="s">
        <v>1862</v>
      </c>
      <c r="D3281">
        <v>2806008</v>
      </c>
      <c r="E3281" t="s">
        <v>1885</v>
      </c>
      <c r="F3281">
        <v>1</v>
      </c>
      <c r="G3281" t="s">
        <v>401</v>
      </c>
      <c r="H3281" t="s">
        <v>4197</v>
      </c>
      <c r="I3281" t="s">
        <v>1887</v>
      </c>
      <c r="J3281">
        <v>1</v>
      </c>
      <c r="K3281" t="s">
        <v>1888</v>
      </c>
      <c r="L3281" s="1">
        <v>46209.947164351855</v>
      </c>
      <c r="M3281" s="1">
        <v>46209.947881944441</v>
      </c>
      <c r="N3281">
        <v>6134</v>
      </c>
      <c r="O3281" t="s">
        <v>1849</v>
      </c>
      <c r="P3281">
        <v>55</v>
      </c>
      <c r="Q3281">
        <v>5.5</v>
      </c>
      <c r="R3281" t="s">
        <v>7614</v>
      </c>
      <c r="S3281" t="s">
        <v>1851</v>
      </c>
      <c r="T3281" t="s">
        <v>1851</v>
      </c>
      <c r="U3281" t="s">
        <v>7615</v>
      </c>
      <c r="V3281" t="s">
        <v>1851</v>
      </c>
      <c r="W3281" t="s">
        <v>1851</v>
      </c>
      <c r="X3281" s="1">
        <v>46209.947881944441</v>
      </c>
    </row>
    <row r="3282" spans="1:24">
      <c r="A3282">
        <v>3105</v>
      </c>
      <c r="B3282" t="s">
        <v>1861</v>
      </c>
      <c r="C3282" t="s">
        <v>1862</v>
      </c>
      <c r="D3282">
        <v>3519709</v>
      </c>
      <c r="E3282" t="s">
        <v>1885</v>
      </c>
      <c r="F3282">
        <v>1</v>
      </c>
      <c r="G3282" t="s">
        <v>1292</v>
      </c>
      <c r="H3282" t="s">
        <v>3865</v>
      </c>
      <c r="I3282" t="s">
        <v>1887</v>
      </c>
      <c r="J3282">
        <v>1</v>
      </c>
      <c r="K3282" t="s">
        <v>1888</v>
      </c>
      <c r="L3282" s="1">
        <v>46209.947071759256</v>
      </c>
      <c r="M3282" s="1">
        <v>46209.947881944441</v>
      </c>
      <c r="N3282">
        <v>7068</v>
      </c>
      <c r="O3282" t="s">
        <v>1849</v>
      </c>
      <c r="P3282">
        <v>60</v>
      </c>
      <c r="Q3282">
        <v>6</v>
      </c>
      <c r="R3282" t="s">
        <v>7616</v>
      </c>
      <c r="S3282" t="s">
        <v>1851</v>
      </c>
      <c r="T3282" t="s">
        <v>1851</v>
      </c>
      <c r="U3282" t="s">
        <v>7617</v>
      </c>
      <c r="V3282" t="s">
        <v>1851</v>
      </c>
      <c r="W3282" t="s">
        <v>1851</v>
      </c>
      <c r="X3282" s="1">
        <v>46209.947881944441</v>
      </c>
    </row>
    <row r="3283" spans="1:24">
      <c r="A3283">
        <v>3106</v>
      </c>
      <c r="B3283" t="s">
        <v>1861</v>
      </c>
      <c r="C3283" t="s">
        <v>1862</v>
      </c>
      <c r="D3283">
        <v>2806008</v>
      </c>
      <c r="E3283" t="s">
        <v>1894</v>
      </c>
      <c r="F3283">
        <v>1</v>
      </c>
      <c r="G3283" t="s">
        <v>401</v>
      </c>
      <c r="H3283" t="s">
        <v>4200</v>
      </c>
      <c r="I3283" t="s">
        <v>4201</v>
      </c>
      <c r="J3283">
        <v>1</v>
      </c>
      <c r="K3283" t="s">
        <v>4202</v>
      </c>
      <c r="L3283" s="1">
        <v>46209.94803240741</v>
      </c>
      <c r="M3283" s="1">
        <v>46209.948148148149</v>
      </c>
      <c r="N3283">
        <v>1013</v>
      </c>
      <c r="O3283" t="s">
        <v>1849</v>
      </c>
      <c r="P3283">
        <v>57</v>
      </c>
      <c r="Q3283">
        <v>5.7</v>
      </c>
      <c r="R3283" t="s">
        <v>1851</v>
      </c>
      <c r="S3283" t="s">
        <v>1851</v>
      </c>
      <c r="T3283" t="s">
        <v>1851</v>
      </c>
      <c r="U3283" t="s">
        <v>7618</v>
      </c>
      <c r="V3283" t="s">
        <v>1851</v>
      </c>
      <c r="W3283" t="s">
        <v>1851</v>
      </c>
      <c r="X3283" s="1">
        <v>46209.948148148149</v>
      </c>
    </row>
    <row r="3284" spans="1:24">
      <c r="A3284">
        <v>3107</v>
      </c>
      <c r="B3284" t="s">
        <v>1861</v>
      </c>
      <c r="C3284" t="s">
        <v>1862</v>
      </c>
      <c r="D3284">
        <v>3519709</v>
      </c>
      <c r="E3284" t="s">
        <v>1894</v>
      </c>
      <c r="F3284">
        <v>1</v>
      </c>
      <c r="G3284" t="s">
        <v>1292</v>
      </c>
      <c r="H3284" t="s">
        <v>3886</v>
      </c>
      <c r="I3284" t="s">
        <v>3887</v>
      </c>
      <c r="J3284">
        <v>1</v>
      </c>
      <c r="K3284" t="s">
        <v>3888</v>
      </c>
      <c r="L3284" s="1">
        <v>46209.94803240741</v>
      </c>
      <c r="M3284" s="1">
        <v>46209.948333333334</v>
      </c>
      <c r="N3284">
        <v>2616</v>
      </c>
      <c r="O3284" t="s">
        <v>1849</v>
      </c>
      <c r="P3284">
        <v>56</v>
      </c>
      <c r="Q3284">
        <v>5.6</v>
      </c>
      <c r="R3284" t="s">
        <v>1851</v>
      </c>
      <c r="S3284" t="s">
        <v>1851</v>
      </c>
      <c r="T3284" t="s">
        <v>1851</v>
      </c>
      <c r="U3284" t="s">
        <v>7619</v>
      </c>
      <c r="V3284" t="s">
        <v>1851</v>
      </c>
      <c r="W3284" t="s">
        <v>1851</v>
      </c>
      <c r="X3284" s="1">
        <v>46209.948333333334</v>
      </c>
    </row>
    <row r="3285" spans="1:24">
      <c r="A3285">
        <v>3108</v>
      </c>
      <c r="B3285" t="s">
        <v>1861</v>
      </c>
      <c r="C3285" t="s">
        <v>1862</v>
      </c>
      <c r="D3285">
        <v>3519808</v>
      </c>
      <c r="E3285" t="s">
        <v>1885</v>
      </c>
      <c r="F3285">
        <v>1</v>
      </c>
      <c r="G3285" t="s">
        <v>1094</v>
      </c>
      <c r="H3285" t="s">
        <v>3896</v>
      </c>
      <c r="I3285" t="s">
        <v>1887</v>
      </c>
      <c r="J3285">
        <v>1</v>
      </c>
      <c r="K3285" t="s">
        <v>1888</v>
      </c>
      <c r="L3285" s="1">
        <v>46209.948379629626</v>
      </c>
      <c r="M3285" s="1">
        <v>46209.948518518519</v>
      </c>
      <c r="N3285">
        <v>1193</v>
      </c>
      <c r="O3285" t="s">
        <v>1849</v>
      </c>
      <c r="P3285">
        <v>92</v>
      </c>
      <c r="Q3285">
        <v>9.1999999999999993</v>
      </c>
      <c r="R3285" t="s">
        <v>7620</v>
      </c>
      <c r="S3285" t="s">
        <v>1851</v>
      </c>
      <c r="T3285" t="s">
        <v>1851</v>
      </c>
      <c r="U3285" t="s">
        <v>7621</v>
      </c>
      <c r="V3285" t="s">
        <v>1851</v>
      </c>
      <c r="W3285" t="s">
        <v>1851</v>
      </c>
      <c r="X3285" s="1">
        <v>46209.948518518519</v>
      </c>
    </row>
    <row r="3286" spans="1:24">
      <c r="A3286">
        <v>3109</v>
      </c>
      <c r="B3286" t="s">
        <v>1861</v>
      </c>
      <c r="C3286" t="s">
        <v>1862</v>
      </c>
      <c r="D3286">
        <v>3519808</v>
      </c>
      <c r="E3286" t="s">
        <v>1894</v>
      </c>
      <c r="F3286">
        <v>1</v>
      </c>
      <c r="G3286" t="s">
        <v>1094</v>
      </c>
      <c r="H3286" t="s">
        <v>3902</v>
      </c>
      <c r="I3286" t="s">
        <v>3903</v>
      </c>
      <c r="J3286">
        <v>1</v>
      </c>
      <c r="K3286" t="s">
        <v>3904</v>
      </c>
      <c r="L3286" s="1">
        <v>46209.948645833334</v>
      </c>
      <c r="M3286" s="1">
        <v>46209.948831018519</v>
      </c>
      <c r="N3286">
        <v>1559</v>
      </c>
      <c r="O3286" t="s">
        <v>1849</v>
      </c>
      <c r="P3286">
        <v>82</v>
      </c>
      <c r="Q3286">
        <v>8.1999999999999993</v>
      </c>
      <c r="R3286" t="s">
        <v>1851</v>
      </c>
      <c r="S3286" t="s">
        <v>1851</v>
      </c>
      <c r="T3286" t="s">
        <v>1851</v>
      </c>
      <c r="U3286" t="s">
        <v>7622</v>
      </c>
      <c r="V3286" t="s">
        <v>1851</v>
      </c>
      <c r="W3286" t="s">
        <v>1851</v>
      </c>
      <c r="X3286" s="1">
        <v>46209.948831018519</v>
      </c>
    </row>
    <row r="3287" spans="1:24">
      <c r="A3287">
        <v>3110</v>
      </c>
      <c r="B3287" t="s">
        <v>1861</v>
      </c>
      <c r="C3287" t="s">
        <v>1862</v>
      </c>
      <c r="D3287">
        <v>3520004</v>
      </c>
      <c r="E3287" t="s">
        <v>1885</v>
      </c>
      <c r="F3287">
        <v>1</v>
      </c>
      <c r="G3287" t="s">
        <v>1387</v>
      </c>
      <c r="H3287" t="s">
        <v>3913</v>
      </c>
      <c r="I3287" t="s">
        <v>1887</v>
      </c>
      <c r="J3287">
        <v>1</v>
      </c>
      <c r="K3287" t="s">
        <v>1888</v>
      </c>
      <c r="L3287" s="1">
        <v>46209.948865740742</v>
      </c>
      <c r="M3287" s="1">
        <v>46209.949189814812</v>
      </c>
      <c r="N3287">
        <v>2835</v>
      </c>
      <c r="O3287" t="s">
        <v>1849</v>
      </c>
      <c r="P3287">
        <v>70</v>
      </c>
      <c r="Q3287">
        <v>7</v>
      </c>
      <c r="R3287" t="s">
        <v>7623</v>
      </c>
      <c r="S3287" t="s">
        <v>1851</v>
      </c>
      <c r="T3287" t="s">
        <v>1851</v>
      </c>
      <c r="U3287" t="s">
        <v>7624</v>
      </c>
      <c r="V3287" t="s">
        <v>1851</v>
      </c>
      <c r="W3287" t="s">
        <v>1851</v>
      </c>
      <c r="X3287" s="1">
        <v>46209.949189814812</v>
      </c>
    </row>
    <row r="3288" spans="1:24">
      <c r="A3288">
        <v>3111</v>
      </c>
      <c r="B3288" t="s">
        <v>1861</v>
      </c>
      <c r="C3288" t="s">
        <v>1862</v>
      </c>
      <c r="D3288">
        <v>3520004</v>
      </c>
      <c r="E3288" t="s">
        <v>1894</v>
      </c>
      <c r="F3288">
        <v>1</v>
      </c>
      <c r="G3288" t="s">
        <v>1387</v>
      </c>
      <c r="H3288" t="s">
        <v>1387</v>
      </c>
      <c r="I3288" t="s">
        <v>3919</v>
      </c>
      <c r="J3288">
        <v>0</v>
      </c>
      <c r="K3288" t="s">
        <v>3920</v>
      </c>
      <c r="L3288" s="1">
        <v>46209.949317129627</v>
      </c>
      <c r="M3288" s="1">
        <v>46209.949386574073</v>
      </c>
      <c r="N3288">
        <v>604</v>
      </c>
      <c r="O3288" t="s">
        <v>1849</v>
      </c>
      <c r="P3288">
        <v>69</v>
      </c>
      <c r="Q3288">
        <v>6.9</v>
      </c>
      <c r="R3288" t="s">
        <v>1851</v>
      </c>
      <c r="S3288" t="s">
        <v>1851</v>
      </c>
      <c r="T3288" t="s">
        <v>1851</v>
      </c>
      <c r="U3288" t="s">
        <v>7625</v>
      </c>
      <c r="V3288" t="s">
        <v>1851</v>
      </c>
      <c r="W3288" t="s">
        <v>1851</v>
      </c>
      <c r="X3288" s="1">
        <v>46209.949386574073</v>
      </c>
    </row>
    <row r="3289" spans="1:24">
      <c r="A3289">
        <v>3112</v>
      </c>
      <c r="B3289" t="s">
        <v>1861</v>
      </c>
      <c r="C3289" t="s">
        <v>1862</v>
      </c>
      <c r="D3289">
        <v>3520426</v>
      </c>
      <c r="E3289" t="s">
        <v>1885</v>
      </c>
      <c r="F3289">
        <v>1</v>
      </c>
      <c r="G3289" t="s">
        <v>1277</v>
      </c>
      <c r="H3289" t="s">
        <v>3922</v>
      </c>
      <c r="I3289" t="s">
        <v>1887</v>
      </c>
      <c r="J3289">
        <v>1</v>
      </c>
      <c r="K3289" t="s">
        <v>1888</v>
      </c>
      <c r="L3289" s="1">
        <v>46209.949432870373</v>
      </c>
      <c r="M3289" s="1">
        <v>46209.949548611112</v>
      </c>
      <c r="N3289">
        <v>1029</v>
      </c>
      <c r="O3289" t="s">
        <v>1849</v>
      </c>
      <c r="P3289">
        <v>92</v>
      </c>
      <c r="Q3289">
        <v>9.1999999999999993</v>
      </c>
      <c r="R3289" t="s">
        <v>7626</v>
      </c>
      <c r="S3289" t="s">
        <v>1851</v>
      </c>
      <c r="T3289" t="s">
        <v>1851</v>
      </c>
      <c r="U3289" t="s">
        <v>7627</v>
      </c>
      <c r="V3289" t="s">
        <v>1851</v>
      </c>
      <c r="W3289" t="s">
        <v>1851</v>
      </c>
      <c r="X3289" s="1">
        <v>46209.949548611112</v>
      </c>
    </row>
    <row r="3290" spans="1:24">
      <c r="A3290">
        <v>3113</v>
      </c>
      <c r="B3290" t="s">
        <v>1861</v>
      </c>
      <c r="C3290" t="s">
        <v>1862</v>
      </c>
      <c r="D3290">
        <v>3520426</v>
      </c>
      <c r="E3290" t="s">
        <v>1894</v>
      </c>
      <c r="F3290">
        <v>1</v>
      </c>
      <c r="G3290" t="s">
        <v>1277</v>
      </c>
      <c r="H3290" t="s">
        <v>1277</v>
      </c>
      <c r="I3290" t="s">
        <v>3929</v>
      </c>
      <c r="J3290">
        <v>0</v>
      </c>
      <c r="K3290" t="s">
        <v>3930</v>
      </c>
      <c r="L3290" s="1">
        <v>46209.949699074074</v>
      </c>
      <c r="M3290" s="1">
        <v>46209.949814814812</v>
      </c>
      <c r="N3290">
        <v>922</v>
      </c>
      <c r="O3290" t="s">
        <v>1849</v>
      </c>
      <c r="P3290">
        <v>66</v>
      </c>
      <c r="Q3290">
        <v>6.6</v>
      </c>
      <c r="R3290" t="s">
        <v>1851</v>
      </c>
      <c r="S3290" t="s">
        <v>1851</v>
      </c>
      <c r="T3290" t="s">
        <v>1851</v>
      </c>
      <c r="U3290" t="s">
        <v>7628</v>
      </c>
      <c r="V3290" t="s">
        <v>1851</v>
      </c>
      <c r="W3290" t="s">
        <v>1851</v>
      </c>
      <c r="X3290" s="1">
        <v>46209.949814814812</v>
      </c>
    </row>
    <row r="3291" spans="1:24">
      <c r="A3291">
        <v>3114</v>
      </c>
      <c r="B3291" t="s">
        <v>1861</v>
      </c>
      <c r="C3291" t="s">
        <v>1862</v>
      </c>
      <c r="D3291">
        <v>3520905</v>
      </c>
      <c r="E3291" t="s">
        <v>1885</v>
      </c>
      <c r="F3291">
        <v>1</v>
      </c>
      <c r="G3291" t="s">
        <v>938</v>
      </c>
      <c r="H3291" t="s">
        <v>3935</v>
      </c>
      <c r="I3291" t="s">
        <v>1887</v>
      </c>
      <c r="J3291">
        <v>1</v>
      </c>
      <c r="K3291" t="s">
        <v>1888</v>
      </c>
      <c r="L3291" s="1">
        <v>46209.949849537035</v>
      </c>
      <c r="M3291" s="1">
        <v>46209.950289351851</v>
      </c>
      <c r="N3291">
        <v>3747</v>
      </c>
      <c r="O3291" t="s">
        <v>1849</v>
      </c>
      <c r="P3291">
        <v>94</v>
      </c>
      <c r="Q3291">
        <v>9.4</v>
      </c>
      <c r="R3291" t="s">
        <v>7629</v>
      </c>
      <c r="S3291" t="s">
        <v>1851</v>
      </c>
      <c r="T3291" t="s">
        <v>1851</v>
      </c>
      <c r="U3291" t="s">
        <v>7630</v>
      </c>
      <c r="V3291" t="s">
        <v>1851</v>
      </c>
      <c r="W3291" t="s">
        <v>1851</v>
      </c>
      <c r="X3291" s="1">
        <v>46209.950289351851</v>
      </c>
    </row>
    <row r="3292" spans="1:24">
      <c r="A3292">
        <v>3115</v>
      </c>
      <c r="B3292" t="s">
        <v>1861</v>
      </c>
      <c r="C3292" t="s">
        <v>1862</v>
      </c>
      <c r="D3292">
        <v>3520905</v>
      </c>
      <c r="E3292" t="s">
        <v>1894</v>
      </c>
      <c r="F3292">
        <v>1</v>
      </c>
      <c r="G3292" t="s">
        <v>938</v>
      </c>
      <c r="H3292" t="s">
        <v>938</v>
      </c>
      <c r="I3292" t="s">
        <v>3942</v>
      </c>
      <c r="J3292">
        <v>0</v>
      </c>
      <c r="K3292" t="s">
        <v>3943</v>
      </c>
      <c r="L3292" s="1">
        <v>46209.950416666667</v>
      </c>
      <c r="M3292" s="1">
        <v>46209.950671296298</v>
      </c>
      <c r="N3292">
        <v>2184</v>
      </c>
      <c r="O3292" t="s">
        <v>1849</v>
      </c>
      <c r="P3292">
        <v>98</v>
      </c>
      <c r="Q3292">
        <v>9.8000000000000007</v>
      </c>
      <c r="R3292" t="s">
        <v>1851</v>
      </c>
      <c r="S3292" t="s">
        <v>1851</v>
      </c>
      <c r="T3292" t="s">
        <v>1851</v>
      </c>
      <c r="U3292" t="s">
        <v>7631</v>
      </c>
      <c r="V3292" t="s">
        <v>1851</v>
      </c>
      <c r="W3292" t="s">
        <v>1851</v>
      </c>
      <c r="X3292" s="1">
        <v>46209.950671296298</v>
      </c>
    </row>
    <row r="3293" spans="1:24">
      <c r="A3293">
        <v>3116</v>
      </c>
      <c r="B3293" t="s">
        <v>1861</v>
      </c>
      <c r="C3293" t="s">
        <v>1862</v>
      </c>
      <c r="D3293">
        <v>3521606</v>
      </c>
      <c r="E3293" t="s">
        <v>1885</v>
      </c>
      <c r="F3293">
        <v>1</v>
      </c>
      <c r="G3293" t="s">
        <v>1402</v>
      </c>
      <c r="H3293" t="s">
        <v>3948</v>
      </c>
      <c r="I3293" t="s">
        <v>1887</v>
      </c>
      <c r="J3293">
        <v>1</v>
      </c>
      <c r="K3293" t="s">
        <v>1888</v>
      </c>
      <c r="L3293" s="1">
        <v>46209.950706018521</v>
      </c>
      <c r="M3293" s="1">
        <v>46209.950833333336</v>
      </c>
      <c r="N3293">
        <v>1098</v>
      </c>
      <c r="O3293" t="s">
        <v>1849</v>
      </c>
      <c r="P3293">
        <v>92</v>
      </c>
      <c r="Q3293">
        <v>9.1999999999999993</v>
      </c>
      <c r="R3293" t="s">
        <v>7632</v>
      </c>
      <c r="S3293" t="s">
        <v>1851</v>
      </c>
      <c r="T3293" t="s">
        <v>1851</v>
      </c>
      <c r="U3293" t="s">
        <v>7633</v>
      </c>
      <c r="V3293" t="s">
        <v>1851</v>
      </c>
      <c r="W3293" t="s">
        <v>1851</v>
      </c>
      <c r="X3293" s="1">
        <v>46209.950833333336</v>
      </c>
    </row>
    <row r="3294" spans="1:24">
      <c r="A3294">
        <v>3117</v>
      </c>
      <c r="B3294" t="s">
        <v>1861</v>
      </c>
      <c r="C3294" t="s">
        <v>1862</v>
      </c>
      <c r="D3294">
        <v>3521606</v>
      </c>
      <c r="E3294" t="s">
        <v>1894</v>
      </c>
      <c r="F3294">
        <v>1</v>
      </c>
      <c r="G3294" t="s">
        <v>1402</v>
      </c>
      <c r="H3294" t="s">
        <v>1402</v>
      </c>
      <c r="I3294" t="s">
        <v>3955</v>
      </c>
      <c r="J3294">
        <v>0</v>
      </c>
      <c r="K3294" t="s">
        <v>3956</v>
      </c>
      <c r="L3294" s="1">
        <v>46209.950960648152</v>
      </c>
      <c r="M3294" s="1">
        <v>46209.951249999998</v>
      </c>
      <c r="N3294">
        <v>2511</v>
      </c>
      <c r="O3294" t="s">
        <v>1849</v>
      </c>
      <c r="P3294">
        <v>67</v>
      </c>
      <c r="Q3294">
        <v>6.7</v>
      </c>
      <c r="R3294" t="s">
        <v>1851</v>
      </c>
      <c r="S3294" t="s">
        <v>1851</v>
      </c>
      <c r="T3294" t="s">
        <v>1851</v>
      </c>
      <c r="U3294" t="s">
        <v>7634</v>
      </c>
      <c r="V3294" t="s">
        <v>1851</v>
      </c>
      <c r="W3294" t="s">
        <v>1851</v>
      </c>
      <c r="X3294" s="1">
        <v>46209.951249999998</v>
      </c>
    </row>
    <row r="3295" spans="1:24">
      <c r="A3295">
        <v>3118</v>
      </c>
      <c r="B3295" t="s">
        <v>1861</v>
      </c>
      <c r="C3295" t="s">
        <v>1862</v>
      </c>
      <c r="D3295">
        <v>3524600</v>
      </c>
      <c r="E3295" t="s">
        <v>1885</v>
      </c>
      <c r="F3295">
        <v>1</v>
      </c>
      <c r="G3295" t="s">
        <v>1222</v>
      </c>
      <c r="H3295" t="s">
        <v>3964</v>
      </c>
      <c r="I3295" t="s">
        <v>1887</v>
      </c>
      <c r="J3295">
        <v>1</v>
      </c>
      <c r="K3295" t="s">
        <v>1888</v>
      </c>
      <c r="L3295" s="1">
        <v>46209.951296296298</v>
      </c>
      <c r="M3295" s="1">
        <v>46209.952557870369</v>
      </c>
      <c r="N3295">
        <v>10968</v>
      </c>
      <c r="O3295" t="s">
        <v>1849</v>
      </c>
      <c r="P3295">
        <v>63</v>
      </c>
      <c r="Q3295">
        <v>6.3</v>
      </c>
      <c r="R3295" t="s">
        <v>7635</v>
      </c>
      <c r="S3295" t="s">
        <v>1851</v>
      </c>
      <c r="T3295" t="s">
        <v>1851</v>
      </c>
      <c r="U3295" t="s">
        <v>7636</v>
      </c>
      <c r="V3295" t="s">
        <v>1851</v>
      </c>
      <c r="W3295" t="s">
        <v>1851</v>
      </c>
      <c r="X3295" s="1">
        <v>46209.952557870369</v>
      </c>
    </row>
    <row r="3296" spans="1:24">
      <c r="A3296">
        <v>3119</v>
      </c>
      <c r="B3296" t="s">
        <v>1861</v>
      </c>
      <c r="C3296" t="s">
        <v>1862</v>
      </c>
      <c r="D3296">
        <v>3524600</v>
      </c>
      <c r="E3296" t="s">
        <v>1894</v>
      </c>
      <c r="F3296">
        <v>1</v>
      </c>
      <c r="G3296" t="s">
        <v>1222</v>
      </c>
      <c r="H3296" t="s">
        <v>1222</v>
      </c>
      <c r="I3296" t="s">
        <v>3970</v>
      </c>
      <c r="J3296">
        <v>0</v>
      </c>
      <c r="K3296" t="s">
        <v>3971</v>
      </c>
      <c r="L3296" s="1">
        <v>46209.952696759261</v>
      </c>
      <c r="M3296" s="1">
        <v>46209.9528587963</v>
      </c>
      <c r="N3296">
        <v>1337</v>
      </c>
      <c r="O3296" t="s">
        <v>1849</v>
      </c>
      <c r="P3296">
        <v>74</v>
      </c>
      <c r="Q3296">
        <v>7.4</v>
      </c>
      <c r="R3296" t="s">
        <v>1851</v>
      </c>
      <c r="S3296" t="s">
        <v>1851</v>
      </c>
      <c r="T3296" t="s">
        <v>1851</v>
      </c>
      <c r="U3296" t="s">
        <v>7637</v>
      </c>
      <c r="V3296" t="s">
        <v>1851</v>
      </c>
      <c r="W3296" t="s">
        <v>1851</v>
      </c>
      <c r="X3296" s="1">
        <v>46209.9528587963</v>
      </c>
    </row>
    <row r="3297" spans="1:24">
      <c r="A3297">
        <v>3120</v>
      </c>
      <c r="B3297" t="s">
        <v>1861</v>
      </c>
      <c r="C3297" t="s">
        <v>1862</v>
      </c>
      <c r="D3297">
        <v>3524808</v>
      </c>
      <c r="E3297" t="s">
        <v>1885</v>
      </c>
      <c r="F3297">
        <v>1</v>
      </c>
      <c r="G3297" t="s">
        <v>1164</v>
      </c>
      <c r="H3297" t="s">
        <v>3983</v>
      </c>
      <c r="I3297" t="s">
        <v>1887</v>
      </c>
      <c r="J3297">
        <v>1</v>
      </c>
      <c r="K3297" t="s">
        <v>1888</v>
      </c>
      <c r="L3297" s="1">
        <v>46209.952893518515</v>
      </c>
      <c r="M3297" s="1">
        <v>46209.955069444448</v>
      </c>
      <c r="N3297">
        <v>18748</v>
      </c>
      <c r="O3297" t="s">
        <v>1854</v>
      </c>
      <c r="R3297" t="s">
        <v>7638</v>
      </c>
      <c r="S3297" t="s">
        <v>1851</v>
      </c>
      <c r="T3297" t="s">
        <v>1851</v>
      </c>
      <c r="U3297" t="s">
        <v>7639</v>
      </c>
      <c r="V3297" t="s">
        <v>1854</v>
      </c>
      <c r="W3297" t="s">
        <v>1851</v>
      </c>
      <c r="X3297" s="1">
        <v>46209.955069444448</v>
      </c>
    </row>
    <row r="3298" spans="1:24">
      <c r="A3298">
        <v>3121</v>
      </c>
      <c r="B3298" t="s">
        <v>1861</v>
      </c>
      <c r="C3298" t="s">
        <v>1862</v>
      </c>
      <c r="D3298">
        <v>3524808</v>
      </c>
      <c r="E3298" t="s">
        <v>1885</v>
      </c>
      <c r="F3298">
        <v>2</v>
      </c>
      <c r="G3298" t="s">
        <v>1164</v>
      </c>
      <c r="H3298" t="s">
        <v>3983</v>
      </c>
      <c r="I3298" t="s">
        <v>1887</v>
      </c>
      <c r="J3298">
        <v>1</v>
      </c>
      <c r="K3298" t="s">
        <v>1888</v>
      </c>
      <c r="L3298" s="1">
        <v>46209.955266203702</v>
      </c>
      <c r="M3298" s="1">
        <v>46209.957384259258</v>
      </c>
      <c r="N3298">
        <v>18353</v>
      </c>
      <c r="O3298" t="s">
        <v>1854</v>
      </c>
      <c r="R3298" t="s">
        <v>7640</v>
      </c>
      <c r="S3298" t="s">
        <v>1851</v>
      </c>
      <c r="T3298" t="s">
        <v>1851</v>
      </c>
      <c r="U3298" t="s">
        <v>7639</v>
      </c>
      <c r="V3298" t="s">
        <v>1854</v>
      </c>
      <c r="W3298" t="s">
        <v>1851</v>
      </c>
      <c r="X3298" s="1">
        <v>46209.957384259258</v>
      </c>
    </row>
    <row r="3299" spans="1:24">
      <c r="A3299">
        <v>3122</v>
      </c>
      <c r="B3299" t="s">
        <v>1861</v>
      </c>
      <c r="C3299" t="s">
        <v>1862</v>
      </c>
      <c r="D3299">
        <v>3524808</v>
      </c>
      <c r="E3299" t="s">
        <v>1885</v>
      </c>
      <c r="F3299">
        <v>3</v>
      </c>
      <c r="G3299" t="s">
        <v>1164</v>
      </c>
      <c r="H3299" t="s">
        <v>3983</v>
      </c>
      <c r="I3299" t="s">
        <v>1887</v>
      </c>
      <c r="J3299">
        <v>1</v>
      </c>
      <c r="K3299" t="s">
        <v>1888</v>
      </c>
      <c r="L3299" s="1">
        <v>46209.957743055558</v>
      </c>
      <c r="M3299" s="1">
        <v>46209.957858796297</v>
      </c>
      <c r="N3299">
        <v>933</v>
      </c>
      <c r="O3299" t="s">
        <v>1849</v>
      </c>
      <c r="P3299">
        <v>92</v>
      </c>
      <c r="Q3299">
        <v>9.1999999999999993</v>
      </c>
      <c r="R3299" t="s">
        <v>7641</v>
      </c>
      <c r="S3299" t="s">
        <v>1851</v>
      </c>
      <c r="T3299" t="s">
        <v>1851</v>
      </c>
      <c r="U3299" t="s">
        <v>7639</v>
      </c>
      <c r="V3299" t="s">
        <v>1851</v>
      </c>
      <c r="W3299" t="s">
        <v>1851</v>
      </c>
      <c r="X3299" s="1">
        <v>46209.957858796297</v>
      </c>
    </row>
    <row r="3300" spans="1:24">
      <c r="A3300">
        <v>3123</v>
      </c>
      <c r="B3300" t="s">
        <v>1861</v>
      </c>
      <c r="C3300" t="s">
        <v>1862</v>
      </c>
      <c r="D3300">
        <v>3524808</v>
      </c>
      <c r="E3300" t="s">
        <v>1894</v>
      </c>
      <c r="F3300">
        <v>1</v>
      </c>
      <c r="G3300" t="s">
        <v>1164</v>
      </c>
      <c r="H3300" t="s">
        <v>1164</v>
      </c>
      <c r="I3300" t="s">
        <v>3987</v>
      </c>
      <c r="J3300">
        <v>0</v>
      </c>
      <c r="K3300" t="s">
        <v>3988</v>
      </c>
      <c r="L3300" s="1">
        <v>46209.957986111112</v>
      </c>
      <c r="M3300" s="1">
        <v>46209.958240740743</v>
      </c>
      <c r="N3300">
        <v>2236</v>
      </c>
      <c r="O3300" t="s">
        <v>1849</v>
      </c>
      <c r="P3300">
        <v>74</v>
      </c>
      <c r="Q3300">
        <v>7.4</v>
      </c>
      <c r="R3300" t="s">
        <v>1851</v>
      </c>
      <c r="S3300" t="s">
        <v>1851</v>
      </c>
      <c r="T3300" t="s">
        <v>1851</v>
      </c>
      <c r="U3300" t="s">
        <v>7642</v>
      </c>
      <c r="V3300" t="s">
        <v>1851</v>
      </c>
      <c r="W3300" t="s">
        <v>1851</v>
      </c>
      <c r="X3300" s="1">
        <v>46209.958240740743</v>
      </c>
    </row>
    <row r="3301" spans="1:24">
      <c r="A3301">
        <v>3124</v>
      </c>
      <c r="B3301" t="s">
        <v>1861</v>
      </c>
      <c r="C3301" t="s">
        <v>1862</v>
      </c>
      <c r="D3301">
        <v>3524907</v>
      </c>
      <c r="E3301" t="s">
        <v>1885</v>
      </c>
      <c r="F3301">
        <v>1</v>
      </c>
      <c r="G3301" t="s">
        <v>1193</v>
      </c>
      <c r="H3301" t="s">
        <v>3993</v>
      </c>
      <c r="I3301" t="s">
        <v>1887</v>
      </c>
      <c r="J3301">
        <v>1</v>
      </c>
      <c r="K3301" t="s">
        <v>1888</v>
      </c>
      <c r="L3301" s="1">
        <v>46209.958287037036</v>
      </c>
      <c r="M3301" s="1">
        <v>46209.958761574075</v>
      </c>
      <c r="N3301">
        <v>4109</v>
      </c>
      <c r="O3301" t="s">
        <v>1849</v>
      </c>
      <c r="P3301">
        <v>92</v>
      </c>
      <c r="Q3301">
        <v>9.1999999999999993</v>
      </c>
      <c r="R3301" t="s">
        <v>7643</v>
      </c>
      <c r="S3301" t="s">
        <v>1851</v>
      </c>
      <c r="T3301" t="s">
        <v>1851</v>
      </c>
      <c r="U3301" t="s">
        <v>7644</v>
      </c>
      <c r="V3301" t="s">
        <v>1851</v>
      </c>
      <c r="W3301" t="s">
        <v>1851</v>
      </c>
      <c r="X3301" s="1">
        <v>46209.958761574075</v>
      </c>
    </row>
    <row r="3302" spans="1:24">
      <c r="A3302">
        <v>3125</v>
      </c>
      <c r="B3302" t="s">
        <v>1861</v>
      </c>
      <c r="C3302" t="s">
        <v>1862</v>
      </c>
      <c r="D3302">
        <v>3524907</v>
      </c>
      <c r="E3302" t="s">
        <v>1894</v>
      </c>
      <c r="F3302">
        <v>1</v>
      </c>
      <c r="G3302" t="s">
        <v>1193</v>
      </c>
      <c r="H3302" t="s">
        <v>1193</v>
      </c>
      <c r="I3302" t="s">
        <v>3997</v>
      </c>
      <c r="J3302">
        <v>0</v>
      </c>
      <c r="K3302" t="s">
        <v>7645</v>
      </c>
      <c r="L3302" s="1">
        <v>46209.95890046296</v>
      </c>
      <c r="M3302" s="1">
        <v>46209.95894675926</v>
      </c>
      <c r="N3302">
        <v>388</v>
      </c>
      <c r="O3302" t="s">
        <v>1849</v>
      </c>
      <c r="P3302">
        <v>69</v>
      </c>
      <c r="Q3302">
        <v>6.9</v>
      </c>
      <c r="R3302" t="s">
        <v>1851</v>
      </c>
      <c r="S3302" t="s">
        <v>1851</v>
      </c>
      <c r="T3302" t="s">
        <v>1851</v>
      </c>
      <c r="U3302" t="s">
        <v>7646</v>
      </c>
      <c r="V3302" t="s">
        <v>1851</v>
      </c>
      <c r="W3302" t="s">
        <v>1851</v>
      </c>
      <c r="X3302" s="1">
        <v>46209.95894675926</v>
      </c>
    </row>
    <row r="3303" spans="1:24">
      <c r="A3303">
        <v>3126</v>
      </c>
      <c r="B3303" t="s">
        <v>1861</v>
      </c>
      <c r="C3303" t="s">
        <v>1862</v>
      </c>
      <c r="D3303">
        <v>3530904</v>
      </c>
      <c r="E3303" t="s">
        <v>1885</v>
      </c>
      <c r="F3303">
        <v>1</v>
      </c>
      <c r="G3303" t="s">
        <v>959</v>
      </c>
      <c r="H3303" t="s">
        <v>4004</v>
      </c>
      <c r="I3303" t="s">
        <v>1887</v>
      </c>
      <c r="J3303">
        <v>1</v>
      </c>
      <c r="K3303" t="s">
        <v>1888</v>
      </c>
      <c r="L3303" s="1">
        <v>46209.958981481483</v>
      </c>
      <c r="M3303" s="1">
        <v>46209.959305555552</v>
      </c>
      <c r="N3303">
        <v>2772</v>
      </c>
      <c r="O3303" t="s">
        <v>1849</v>
      </c>
      <c r="P3303">
        <v>64</v>
      </c>
      <c r="Q3303">
        <v>6.4</v>
      </c>
      <c r="R3303" t="s">
        <v>7647</v>
      </c>
      <c r="S3303" t="s">
        <v>1851</v>
      </c>
      <c r="T3303" t="s">
        <v>1851</v>
      </c>
      <c r="U3303" t="s">
        <v>7648</v>
      </c>
      <c r="V3303" t="s">
        <v>1851</v>
      </c>
      <c r="W3303" t="s">
        <v>1851</v>
      </c>
      <c r="X3303" s="1">
        <v>46209.959305555552</v>
      </c>
    </row>
    <row r="3304" spans="1:24">
      <c r="A3304">
        <v>3127</v>
      </c>
      <c r="B3304" t="s">
        <v>1861</v>
      </c>
      <c r="C3304" t="s">
        <v>1862</v>
      </c>
      <c r="D3304">
        <v>3530904</v>
      </c>
      <c r="E3304" t="s">
        <v>1894</v>
      </c>
      <c r="F3304">
        <v>1</v>
      </c>
      <c r="G3304" t="s">
        <v>959</v>
      </c>
      <c r="H3304" t="s">
        <v>4007</v>
      </c>
      <c r="I3304" t="s">
        <v>4008</v>
      </c>
      <c r="J3304">
        <v>1</v>
      </c>
      <c r="K3304" t="s">
        <v>4009</v>
      </c>
      <c r="L3304" s="1">
        <v>46209.959432870368</v>
      </c>
      <c r="M3304" s="1">
        <v>46209.959513888891</v>
      </c>
      <c r="N3304">
        <v>698</v>
      </c>
      <c r="O3304" t="s">
        <v>1849</v>
      </c>
      <c r="P3304">
        <v>62</v>
      </c>
      <c r="Q3304">
        <v>6.2</v>
      </c>
      <c r="R3304" t="s">
        <v>1851</v>
      </c>
      <c r="S3304" t="s">
        <v>1851</v>
      </c>
      <c r="T3304" t="s">
        <v>1851</v>
      </c>
      <c r="U3304" t="s">
        <v>7649</v>
      </c>
      <c r="V3304" t="s">
        <v>1851</v>
      </c>
      <c r="W3304" t="s">
        <v>1851</v>
      </c>
      <c r="X3304" s="1">
        <v>46209.959513888891</v>
      </c>
    </row>
    <row r="3305" spans="1:24">
      <c r="A3305">
        <v>3128</v>
      </c>
      <c r="B3305" t="s">
        <v>1861</v>
      </c>
      <c r="C3305" t="s">
        <v>1862</v>
      </c>
      <c r="D3305">
        <v>3532900</v>
      </c>
      <c r="E3305" t="s">
        <v>1885</v>
      </c>
      <c r="F3305">
        <v>1</v>
      </c>
      <c r="G3305" t="s">
        <v>928</v>
      </c>
      <c r="H3305" t="s">
        <v>4011</v>
      </c>
      <c r="I3305" t="s">
        <v>1887</v>
      </c>
      <c r="J3305">
        <v>1</v>
      </c>
      <c r="K3305" t="s">
        <v>1888</v>
      </c>
      <c r="L3305" s="1">
        <v>46209.959548611114</v>
      </c>
      <c r="M3305" s="1">
        <v>46209.959988425922</v>
      </c>
      <c r="N3305">
        <v>3726</v>
      </c>
      <c r="O3305" t="s">
        <v>1849</v>
      </c>
      <c r="P3305">
        <v>97</v>
      </c>
      <c r="Q3305">
        <v>9.6999999999999993</v>
      </c>
      <c r="R3305" t="s">
        <v>7650</v>
      </c>
      <c r="S3305" t="s">
        <v>1851</v>
      </c>
      <c r="T3305" t="s">
        <v>1851</v>
      </c>
      <c r="U3305" t="s">
        <v>7651</v>
      </c>
      <c r="V3305" t="s">
        <v>1851</v>
      </c>
      <c r="W3305" t="s">
        <v>1851</v>
      </c>
      <c r="X3305" s="1">
        <v>46209.959988425922</v>
      </c>
    </row>
    <row r="3306" spans="1:24">
      <c r="A3306">
        <v>3129</v>
      </c>
      <c r="B3306" t="s">
        <v>1861</v>
      </c>
      <c r="C3306" t="s">
        <v>1862</v>
      </c>
      <c r="D3306">
        <v>3532900</v>
      </c>
      <c r="E3306" t="s">
        <v>1894</v>
      </c>
      <c r="F3306">
        <v>1</v>
      </c>
      <c r="G3306" t="s">
        <v>928</v>
      </c>
      <c r="H3306" t="s">
        <v>928</v>
      </c>
      <c r="I3306" t="s">
        <v>4014</v>
      </c>
      <c r="J3306">
        <v>0</v>
      </c>
      <c r="K3306" t="s">
        <v>4015</v>
      </c>
      <c r="L3306" s="1">
        <v>46209.960115740738</v>
      </c>
      <c r="M3306" s="1">
        <v>46209.96025462963</v>
      </c>
      <c r="N3306">
        <v>1277</v>
      </c>
      <c r="O3306" t="s">
        <v>1849</v>
      </c>
      <c r="P3306">
        <v>100</v>
      </c>
      <c r="Q3306">
        <v>10</v>
      </c>
      <c r="R3306" t="s">
        <v>1851</v>
      </c>
      <c r="S3306" t="s">
        <v>1851</v>
      </c>
      <c r="T3306" t="s">
        <v>1851</v>
      </c>
      <c r="U3306" t="s">
        <v>7652</v>
      </c>
      <c r="V3306" t="s">
        <v>1851</v>
      </c>
      <c r="W3306" t="s">
        <v>1851</v>
      </c>
      <c r="X3306" s="1">
        <v>46209.96025462963</v>
      </c>
    </row>
    <row r="3307" spans="1:24">
      <c r="A3307">
        <v>3130</v>
      </c>
      <c r="B3307" t="s">
        <v>1861</v>
      </c>
      <c r="C3307" t="s">
        <v>1862</v>
      </c>
      <c r="D3307">
        <v>3534104</v>
      </c>
      <c r="E3307" t="s">
        <v>1885</v>
      </c>
      <c r="F3307">
        <v>1</v>
      </c>
      <c r="G3307" t="s">
        <v>1114</v>
      </c>
      <c r="H3307" t="s">
        <v>4017</v>
      </c>
      <c r="I3307" t="s">
        <v>1887</v>
      </c>
      <c r="J3307">
        <v>1</v>
      </c>
      <c r="K3307" t="s">
        <v>1888</v>
      </c>
      <c r="L3307" s="1">
        <v>46209.960300925923</v>
      </c>
      <c r="M3307" s="1">
        <v>46209.960810185185</v>
      </c>
      <c r="N3307">
        <v>4398</v>
      </c>
      <c r="O3307" t="s">
        <v>1849</v>
      </c>
      <c r="P3307">
        <v>90</v>
      </c>
      <c r="Q3307">
        <v>9</v>
      </c>
      <c r="R3307" t="s">
        <v>7653</v>
      </c>
      <c r="S3307" t="s">
        <v>1851</v>
      </c>
      <c r="T3307" t="s">
        <v>1851</v>
      </c>
      <c r="U3307" t="s">
        <v>7654</v>
      </c>
      <c r="V3307" t="s">
        <v>1851</v>
      </c>
      <c r="W3307" t="s">
        <v>1851</v>
      </c>
      <c r="X3307" s="1">
        <v>46209.960810185185</v>
      </c>
    </row>
    <row r="3308" spans="1:24">
      <c r="A3308">
        <v>3131</v>
      </c>
      <c r="B3308" t="s">
        <v>1861</v>
      </c>
      <c r="C3308" t="s">
        <v>1862</v>
      </c>
      <c r="D3308">
        <v>3534104</v>
      </c>
      <c r="E3308" t="s">
        <v>1894</v>
      </c>
      <c r="F3308">
        <v>1</v>
      </c>
      <c r="G3308" t="s">
        <v>1114</v>
      </c>
      <c r="H3308" t="s">
        <v>1114</v>
      </c>
      <c r="I3308" t="s">
        <v>4020</v>
      </c>
      <c r="J3308">
        <v>0</v>
      </c>
      <c r="K3308" t="s">
        <v>4021</v>
      </c>
      <c r="L3308" s="1">
        <v>46209.960949074077</v>
      </c>
      <c r="M3308" s="1">
        <v>46209.961076388892</v>
      </c>
      <c r="N3308">
        <v>1122</v>
      </c>
      <c r="O3308" t="s">
        <v>1849</v>
      </c>
      <c r="P3308">
        <v>94</v>
      </c>
      <c r="Q3308">
        <v>9.4</v>
      </c>
      <c r="R3308" t="s">
        <v>1851</v>
      </c>
      <c r="S3308" t="s">
        <v>1851</v>
      </c>
      <c r="T3308" t="s">
        <v>1851</v>
      </c>
      <c r="U3308" t="s">
        <v>7655</v>
      </c>
      <c r="V3308" t="s">
        <v>1851</v>
      </c>
      <c r="W3308" t="s">
        <v>1851</v>
      </c>
      <c r="X3308" s="1">
        <v>46209.961076388892</v>
      </c>
    </row>
    <row r="3309" spans="1:24">
      <c r="A3309">
        <v>3132</v>
      </c>
      <c r="B3309" t="s">
        <v>1861</v>
      </c>
      <c r="C3309" t="s">
        <v>1862</v>
      </c>
      <c r="D3309">
        <v>3538105</v>
      </c>
      <c r="E3309" t="s">
        <v>1885</v>
      </c>
      <c r="F3309">
        <v>1</v>
      </c>
      <c r="G3309" t="s">
        <v>1342</v>
      </c>
      <c r="H3309" t="s">
        <v>4026</v>
      </c>
      <c r="I3309" t="s">
        <v>1887</v>
      </c>
      <c r="J3309">
        <v>1</v>
      </c>
      <c r="K3309" t="s">
        <v>1888</v>
      </c>
      <c r="L3309" s="1">
        <v>46209.961122685185</v>
      </c>
      <c r="M3309" s="1">
        <v>46209.961458333331</v>
      </c>
      <c r="N3309">
        <v>2896</v>
      </c>
      <c r="O3309" t="s">
        <v>1849</v>
      </c>
      <c r="P3309">
        <v>69</v>
      </c>
      <c r="Q3309">
        <v>6.9</v>
      </c>
      <c r="R3309" t="s">
        <v>7656</v>
      </c>
      <c r="S3309" t="s">
        <v>1851</v>
      </c>
      <c r="T3309" t="s">
        <v>1851</v>
      </c>
      <c r="U3309" t="s">
        <v>7657</v>
      </c>
      <c r="V3309" t="s">
        <v>1851</v>
      </c>
      <c r="W3309" t="s">
        <v>1851</v>
      </c>
      <c r="X3309" s="1">
        <v>46209.961458333331</v>
      </c>
    </row>
    <row r="3310" spans="1:24">
      <c r="A3310">
        <v>3133</v>
      </c>
      <c r="B3310" t="s">
        <v>1861</v>
      </c>
      <c r="C3310" t="s">
        <v>1862</v>
      </c>
      <c r="D3310">
        <v>3538105</v>
      </c>
      <c r="E3310" t="s">
        <v>1894</v>
      </c>
      <c r="F3310">
        <v>1</v>
      </c>
      <c r="G3310" t="s">
        <v>1342</v>
      </c>
      <c r="H3310" t="s">
        <v>1342</v>
      </c>
      <c r="I3310" t="s">
        <v>4029</v>
      </c>
      <c r="J3310">
        <v>0</v>
      </c>
      <c r="K3310" t="s">
        <v>4030</v>
      </c>
      <c r="L3310" s="1">
        <v>46209.961585648147</v>
      </c>
      <c r="M3310" s="1">
        <v>46209.961643518516</v>
      </c>
      <c r="N3310">
        <v>583</v>
      </c>
      <c r="O3310" t="s">
        <v>1849</v>
      </c>
      <c r="P3310">
        <v>74</v>
      </c>
      <c r="Q3310">
        <v>7.4</v>
      </c>
      <c r="R3310" t="s">
        <v>1851</v>
      </c>
      <c r="S3310" t="s">
        <v>1851</v>
      </c>
      <c r="T3310" t="s">
        <v>1851</v>
      </c>
      <c r="U3310" t="s">
        <v>7658</v>
      </c>
      <c r="V3310" t="s">
        <v>1851</v>
      </c>
      <c r="W3310" t="s">
        <v>1851</v>
      </c>
      <c r="X3310" s="1">
        <v>46209.961643518516</v>
      </c>
    </row>
    <row r="3311" spans="1:24">
      <c r="A3311">
        <v>3134</v>
      </c>
      <c r="B3311" t="s">
        <v>1861</v>
      </c>
      <c r="C3311" t="s">
        <v>1862</v>
      </c>
      <c r="D3311">
        <v>3539608</v>
      </c>
      <c r="E3311" t="s">
        <v>1885</v>
      </c>
      <c r="F3311">
        <v>1</v>
      </c>
      <c r="G3311" t="s">
        <v>984</v>
      </c>
      <c r="H3311" t="s">
        <v>4032</v>
      </c>
      <c r="I3311" t="s">
        <v>1887</v>
      </c>
      <c r="J3311">
        <v>1</v>
      </c>
      <c r="K3311" t="s">
        <v>1888</v>
      </c>
      <c r="L3311" s="1">
        <v>46209.961689814816</v>
      </c>
      <c r="M3311" s="1">
        <v>46209.963854166665</v>
      </c>
      <c r="N3311">
        <v>18728</v>
      </c>
      <c r="O3311" t="s">
        <v>1854</v>
      </c>
      <c r="R3311" t="s">
        <v>7659</v>
      </c>
      <c r="S3311" t="s">
        <v>1851</v>
      </c>
      <c r="T3311" t="s">
        <v>1851</v>
      </c>
      <c r="U3311" t="s">
        <v>7660</v>
      </c>
      <c r="V3311" t="s">
        <v>1854</v>
      </c>
      <c r="W3311" t="s">
        <v>1851</v>
      </c>
      <c r="X3311" s="1">
        <v>46209.963854166665</v>
      </c>
    </row>
    <row r="3312" spans="1:24">
      <c r="A3312">
        <v>3135</v>
      </c>
      <c r="B3312" t="s">
        <v>1861</v>
      </c>
      <c r="C3312" t="s">
        <v>1862</v>
      </c>
      <c r="D3312">
        <v>3539608</v>
      </c>
      <c r="E3312" t="s">
        <v>1885</v>
      </c>
      <c r="F3312">
        <v>2</v>
      </c>
      <c r="G3312" t="s">
        <v>984</v>
      </c>
      <c r="H3312" t="s">
        <v>4032</v>
      </c>
      <c r="I3312" t="s">
        <v>1887</v>
      </c>
      <c r="J3312">
        <v>1</v>
      </c>
      <c r="K3312" t="s">
        <v>1888</v>
      </c>
      <c r="L3312" s="1">
        <v>46209.96402777778</v>
      </c>
      <c r="M3312" s="1">
        <v>46209.964108796295</v>
      </c>
      <c r="N3312">
        <v>696</v>
      </c>
      <c r="O3312" t="s">
        <v>1849</v>
      </c>
      <c r="P3312">
        <v>92</v>
      </c>
      <c r="Q3312">
        <v>9.1999999999999993</v>
      </c>
      <c r="R3312" t="s">
        <v>7661</v>
      </c>
      <c r="S3312" t="s">
        <v>1851</v>
      </c>
      <c r="T3312" t="s">
        <v>1851</v>
      </c>
      <c r="U3312" t="s">
        <v>7660</v>
      </c>
      <c r="V3312" t="s">
        <v>1851</v>
      </c>
      <c r="W3312" t="s">
        <v>1851</v>
      </c>
      <c r="X3312" s="1">
        <v>46209.964108796295</v>
      </c>
    </row>
    <row r="3313" spans="1:24">
      <c r="A3313">
        <v>3136</v>
      </c>
      <c r="B3313" t="s">
        <v>1861</v>
      </c>
      <c r="C3313" t="s">
        <v>1862</v>
      </c>
      <c r="D3313">
        <v>3539608</v>
      </c>
      <c r="E3313" t="s">
        <v>1894</v>
      </c>
      <c r="F3313">
        <v>1</v>
      </c>
      <c r="G3313" t="s">
        <v>984</v>
      </c>
      <c r="H3313" t="s">
        <v>984</v>
      </c>
      <c r="I3313" t="s">
        <v>4035</v>
      </c>
      <c r="J3313">
        <v>0</v>
      </c>
      <c r="K3313" t="s">
        <v>4036</v>
      </c>
      <c r="L3313" s="1">
        <v>46209.964247685188</v>
      </c>
      <c r="M3313" s="1">
        <v>46209.964305555557</v>
      </c>
      <c r="N3313">
        <v>468</v>
      </c>
      <c r="O3313" t="s">
        <v>1849</v>
      </c>
      <c r="P3313">
        <v>68</v>
      </c>
      <c r="Q3313">
        <v>6.8</v>
      </c>
      <c r="R3313" t="s">
        <v>1851</v>
      </c>
      <c r="S3313" t="s">
        <v>1851</v>
      </c>
      <c r="T3313" t="s">
        <v>1851</v>
      </c>
      <c r="U3313" t="s">
        <v>7662</v>
      </c>
      <c r="V3313" t="s">
        <v>1851</v>
      </c>
      <c r="W3313" t="s">
        <v>1851</v>
      </c>
      <c r="X3313" s="1">
        <v>46209.964305555557</v>
      </c>
    </row>
    <row r="3314" spans="1:24">
      <c r="A3314">
        <v>3137</v>
      </c>
      <c r="B3314" t="s">
        <v>1861</v>
      </c>
      <c r="C3314" t="s">
        <v>1862</v>
      </c>
      <c r="D3314">
        <v>3539707</v>
      </c>
      <c r="E3314" t="s">
        <v>1885</v>
      </c>
      <c r="F3314">
        <v>1</v>
      </c>
      <c r="G3314" t="s">
        <v>1104</v>
      </c>
      <c r="H3314" t="s">
        <v>4038</v>
      </c>
      <c r="I3314" t="s">
        <v>1887</v>
      </c>
      <c r="J3314">
        <v>1</v>
      </c>
      <c r="K3314" t="s">
        <v>1888</v>
      </c>
      <c r="L3314" s="1">
        <v>46209.96435185185</v>
      </c>
      <c r="M3314" s="1">
        <v>46209.966481481482</v>
      </c>
      <c r="N3314">
        <v>18442</v>
      </c>
      <c r="O3314" t="s">
        <v>1849</v>
      </c>
      <c r="P3314">
        <v>41</v>
      </c>
      <c r="Q3314">
        <v>4.0999999999999996</v>
      </c>
      <c r="R3314" t="s">
        <v>7663</v>
      </c>
      <c r="S3314" t="s">
        <v>1851</v>
      </c>
      <c r="T3314" t="s">
        <v>1851</v>
      </c>
      <c r="U3314" t="s">
        <v>7664</v>
      </c>
      <c r="V3314" t="s">
        <v>1851</v>
      </c>
      <c r="W3314" t="s">
        <v>1851</v>
      </c>
      <c r="X3314" s="1">
        <v>46209.966481481482</v>
      </c>
    </row>
    <row r="3315" spans="1:24">
      <c r="A3315">
        <v>3138</v>
      </c>
      <c r="B3315" t="s">
        <v>1861</v>
      </c>
      <c r="C3315" t="s">
        <v>1862</v>
      </c>
      <c r="D3315">
        <v>3539707</v>
      </c>
      <c r="E3315" t="s">
        <v>1894</v>
      </c>
      <c r="F3315">
        <v>1</v>
      </c>
      <c r="G3315" t="s">
        <v>1104</v>
      </c>
      <c r="H3315" t="s">
        <v>1104</v>
      </c>
      <c r="I3315" t="s">
        <v>4041</v>
      </c>
      <c r="J3315">
        <v>0</v>
      </c>
      <c r="K3315" t="s">
        <v>4042</v>
      </c>
      <c r="L3315" s="1">
        <v>46209.966631944444</v>
      </c>
      <c r="M3315" s="1">
        <v>46209.966782407406</v>
      </c>
      <c r="N3315">
        <v>1251</v>
      </c>
      <c r="O3315" t="s">
        <v>1849</v>
      </c>
      <c r="P3315">
        <v>48</v>
      </c>
      <c r="Q3315">
        <v>4.8</v>
      </c>
      <c r="R3315" t="s">
        <v>1851</v>
      </c>
      <c r="S3315" t="s">
        <v>1851</v>
      </c>
      <c r="T3315" t="s">
        <v>1851</v>
      </c>
      <c r="U3315" t="s">
        <v>7665</v>
      </c>
      <c r="V3315" t="s">
        <v>1851</v>
      </c>
      <c r="W3315" t="s">
        <v>1851</v>
      </c>
      <c r="X3315" s="1">
        <v>46209.966782407406</v>
      </c>
    </row>
    <row r="3316" spans="1:24">
      <c r="A3316">
        <v>3139</v>
      </c>
      <c r="B3316" t="s">
        <v>1861</v>
      </c>
      <c r="C3316" t="s">
        <v>1862</v>
      </c>
      <c r="D3316">
        <v>3539806</v>
      </c>
      <c r="E3316" t="s">
        <v>1885</v>
      </c>
      <c r="F3316">
        <v>1</v>
      </c>
      <c r="G3316" t="s">
        <v>1159</v>
      </c>
      <c r="H3316" t="s">
        <v>4045</v>
      </c>
      <c r="I3316" t="s">
        <v>1887</v>
      </c>
      <c r="J3316">
        <v>1</v>
      </c>
      <c r="K3316" t="s">
        <v>1888</v>
      </c>
      <c r="L3316" s="1">
        <v>46209.966817129629</v>
      </c>
      <c r="M3316" s="1">
        <v>46209.968981481485</v>
      </c>
      <c r="N3316">
        <v>18682</v>
      </c>
      <c r="O3316" t="s">
        <v>1854</v>
      </c>
      <c r="R3316" t="s">
        <v>7666</v>
      </c>
      <c r="S3316" t="s">
        <v>1851</v>
      </c>
      <c r="T3316" t="s">
        <v>1851</v>
      </c>
      <c r="U3316" t="s">
        <v>7667</v>
      </c>
      <c r="V3316" t="s">
        <v>1854</v>
      </c>
      <c r="W3316" t="s">
        <v>1851</v>
      </c>
      <c r="X3316" s="1">
        <v>46209.968981481485</v>
      </c>
    </row>
    <row r="3317" spans="1:24">
      <c r="A3317">
        <v>3140</v>
      </c>
      <c r="B3317" t="s">
        <v>1861</v>
      </c>
      <c r="C3317" t="s">
        <v>1862</v>
      </c>
      <c r="D3317">
        <v>3539806</v>
      </c>
      <c r="E3317" t="s">
        <v>1885</v>
      </c>
      <c r="F3317">
        <v>2</v>
      </c>
      <c r="G3317" t="s">
        <v>1159</v>
      </c>
      <c r="H3317" t="s">
        <v>4045</v>
      </c>
      <c r="I3317" t="s">
        <v>1887</v>
      </c>
      <c r="J3317">
        <v>1</v>
      </c>
      <c r="K3317" t="s">
        <v>1888</v>
      </c>
      <c r="L3317" s="1">
        <v>46209.969212962962</v>
      </c>
      <c r="M3317" s="1">
        <v>46209.971331018518</v>
      </c>
      <c r="N3317">
        <v>18354</v>
      </c>
      <c r="O3317" t="s">
        <v>1854</v>
      </c>
      <c r="R3317" t="s">
        <v>7668</v>
      </c>
      <c r="S3317" t="s">
        <v>1851</v>
      </c>
      <c r="T3317" t="s">
        <v>1851</v>
      </c>
      <c r="U3317" t="s">
        <v>7667</v>
      </c>
      <c r="V3317" t="s">
        <v>1854</v>
      </c>
      <c r="W3317" t="s">
        <v>1851</v>
      </c>
      <c r="X3317" s="1">
        <v>46209.971331018518</v>
      </c>
    </row>
    <row r="3318" spans="1:24">
      <c r="A3318">
        <v>3141</v>
      </c>
      <c r="B3318" t="s">
        <v>1861</v>
      </c>
      <c r="C3318" t="s">
        <v>1862</v>
      </c>
      <c r="D3318">
        <v>3539806</v>
      </c>
      <c r="E3318" t="s">
        <v>1885</v>
      </c>
      <c r="F3318">
        <v>3</v>
      </c>
      <c r="G3318" t="s">
        <v>1159</v>
      </c>
      <c r="H3318" t="s">
        <v>4045</v>
      </c>
      <c r="I3318" t="s">
        <v>1887</v>
      </c>
      <c r="J3318">
        <v>1</v>
      </c>
      <c r="K3318" t="s">
        <v>1888</v>
      </c>
      <c r="L3318" s="1">
        <v>46209.971678240741</v>
      </c>
      <c r="M3318" s="1">
        <v>46209.973807870374</v>
      </c>
      <c r="N3318">
        <v>18352</v>
      </c>
      <c r="O3318" t="s">
        <v>1854</v>
      </c>
      <c r="R3318" t="s">
        <v>7669</v>
      </c>
      <c r="S3318" t="s">
        <v>1851</v>
      </c>
      <c r="T3318" t="s">
        <v>1851</v>
      </c>
      <c r="U3318" t="s">
        <v>7667</v>
      </c>
      <c r="V3318" t="s">
        <v>1854</v>
      </c>
      <c r="W3318" t="s">
        <v>1851</v>
      </c>
      <c r="X3318" s="1">
        <v>46209.973807870374</v>
      </c>
    </row>
    <row r="3319" spans="1:24">
      <c r="A3319">
        <v>3142</v>
      </c>
      <c r="B3319" t="s">
        <v>1861</v>
      </c>
      <c r="C3319" t="s">
        <v>1862</v>
      </c>
      <c r="D3319">
        <v>3539806</v>
      </c>
      <c r="E3319" t="s">
        <v>1894</v>
      </c>
      <c r="F3319">
        <v>1</v>
      </c>
      <c r="G3319" t="s">
        <v>1159</v>
      </c>
      <c r="H3319" t="s">
        <v>4069</v>
      </c>
      <c r="I3319" t="s">
        <v>4070</v>
      </c>
      <c r="J3319">
        <v>1</v>
      </c>
      <c r="K3319" t="s">
        <v>4071</v>
      </c>
      <c r="L3319" s="1">
        <v>46209.973958333336</v>
      </c>
      <c r="M3319" s="1">
        <v>46209.974085648151</v>
      </c>
      <c r="N3319">
        <v>1070</v>
      </c>
      <c r="O3319" t="s">
        <v>1849</v>
      </c>
      <c r="P3319">
        <v>76</v>
      </c>
      <c r="Q3319">
        <v>7.6</v>
      </c>
      <c r="R3319" t="s">
        <v>1851</v>
      </c>
      <c r="S3319" t="s">
        <v>1851</v>
      </c>
      <c r="T3319" t="s">
        <v>1851</v>
      </c>
      <c r="U3319" t="s">
        <v>7670</v>
      </c>
      <c r="V3319" t="s">
        <v>1851</v>
      </c>
      <c r="W3319" t="s">
        <v>1851</v>
      </c>
      <c r="X3319" s="1">
        <v>46209.974085648151</v>
      </c>
    </row>
    <row r="3320" spans="1:24">
      <c r="A3320">
        <v>3143</v>
      </c>
      <c r="B3320" t="s">
        <v>1861</v>
      </c>
      <c r="C3320" t="s">
        <v>1862</v>
      </c>
      <c r="D3320">
        <v>3540101</v>
      </c>
      <c r="E3320" t="s">
        <v>1885</v>
      </c>
      <c r="F3320">
        <v>1</v>
      </c>
      <c r="G3320" t="s">
        <v>1139</v>
      </c>
      <c r="H3320" t="s">
        <v>4076</v>
      </c>
      <c r="I3320" t="s">
        <v>1887</v>
      </c>
      <c r="J3320">
        <v>1</v>
      </c>
      <c r="K3320" t="s">
        <v>1888</v>
      </c>
      <c r="L3320" s="1">
        <v>46209.974120370367</v>
      </c>
      <c r="M3320" s="1">
        <v>46209.974479166667</v>
      </c>
      <c r="N3320">
        <v>3067</v>
      </c>
      <c r="O3320" t="s">
        <v>1849</v>
      </c>
      <c r="P3320">
        <v>73</v>
      </c>
      <c r="Q3320">
        <v>7.3</v>
      </c>
      <c r="R3320" t="s">
        <v>7671</v>
      </c>
      <c r="S3320" t="s">
        <v>1851</v>
      </c>
      <c r="T3320" t="s">
        <v>1851</v>
      </c>
      <c r="U3320" t="s">
        <v>7672</v>
      </c>
      <c r="V3320" t="s">
        <v>1851</v>
      </c>
      <c r="W3320" t="s">
        <v>1851</v>
      </c>
      <c r="X3320" s="1">
        <v>46209.974479166667</v>
      </c>
    </row>
    <row r="3321" spans="1:24">
      <c r="A3321">
        <v>3144</v>
      </c>
      <c r="B3321" t="s">
        <v>1861</v>
      </c>
      <c r="C3321" t="s">
        <v>1862</v>
      </c>
      <c r="D3321">
        <v>3540101</v>
      </c>
      <c r="E3321" t="s">
        <v>1894</v>
      </c>
      <c r="F3321">
        <v>1</v>
      </c>
      <c r="G3321" t="s">
        <v>1139</v>
      </c>
      <c r="H3321" t="s">
        <v>1139</v>
      </c>
      <c r="I3321" t="s">
        <v>4082</v>
      </c>
      <c r="J3321">
        <v>0</v>
      </c>
      <c r="K3321" t="s">
        <v>4083</v>
      </c>
      <c r="L3321" s="1">
        <v>46209.974606481483</v>
      </c>
      <c r="M3321" s="1">
        <v>46209.974710648145</v>
      </c>
      <c r="N3321">
        <v>919</v>
      </c>
      <c r="O3321" t="s">
        <v>1849</v>
      </c>
      <c r="P3321">
        <v>80</v>
      </c>
      <c r="Q3321">
        <v>8</v>
      </c>
      <c r="R3321" t="s">
        <v>1851</v>
      </c>
      <c r="S3321" t="s">
        <v>1851</v>
      </c>
      <c r="T3321" t="s">
        <v>1851</v>
      </c>
      <c r="U3321" t="s">
        <v>7673</v>
      </c>
      <c r="V3321" t="s">
        <v>1851</v>
      </c>
      <c r="W3321" t="s">
        <v>1851</v>
      </c>
      <c r="X3321" s="1">
        <v>46209.974710648145</v>
      </c>
    </row>
    <row r="3322" spans="1:24">
      <c r="A3322">
        <v>3145</v>
      </c>
      <c r="B3322" t="s">
        <v>1861</v>
      </c>
      <c r="C3322" t="s">
        <v>1862</v>
      </c>
      <c r="D3322">
        <v>3540853</v>
      </c>
      <c r="E3322" t="s">
        <v>1885</v>
      </c>
      <c r="F3322">
        <v>1</v>
      </c>
      <c r="G3322" t="s">
        <v>1208</v>
      </c>
      <c r="H3322" t="s">
        <v>4091</v>
      </c>
      <c r="I3322" t="s">
        <v>1887</v>
      </c>
      <c r="J3322">
        <v>1</v>
      </c>
      <c r="K3322" t="s">
        <v>1888</v>
      </c>
      <c r="L3322" s="1">
        <v>46209.974756944444</v>
      </c>
      <c r="M3322" s="1">
        <v>46209.976782407408</v>
      </c>
      <c r="N3322">
        <v>17478</v>
      </c>
      <c r="O3322" t="s">
        <v>1849</v>
      </c>
      <c r="P3322">
        <v>64</v>
      </c>
      <c r="Q3322">
        <v>6.4</v>
      </c>
      <c r="R3322" t="s">
        <v>7674</v>
      </c>
      <c r="S3322" t="s">
        <v>1851</v>
      </c>
      <c r="T3322" t="s">
        <v>1851</v>
      </c>
      <c r="U3322" t="s">
        <v>7675</v>
      </c>
      <c r="V3322" t="s">
        <v>1851</v>
      </c>
      <c r="W3322" t="s">
        <v>1851</v>
      </c>
      <c r="X3322" s="1">
        <v>46209.976782407408</v>
      </c>
    </row>
    <row r="3323" spans="1:24">
      <c r="A3323">
        <v>3146</v>
      </c>
      <c r="B3323" t="s">
        <v>1861</v>
      </c>
      <c r="C3323" t="s">
        <v>1862</v>
      </c>
      <c r="D3323">
        <v>3540853</v>
      </c>
      <c r="E3323" t="s">
        <v>1894</v>
      </c>
      <c r="F3323">
        <v>1</v>
      </c>
      <c r="G3323" t="s">
        <v>1208</v>
      </c>
      <c r="H3323" t="s">
        <v>1208</v>
      </c>
      <c r="I3323" t="s">
        <v>4097</v>
      </c>
      <c r="J3323">
        <v>0</v>
      </c>
      <c r="K3323" t="s">
        <v>4098</v>
      </c>
      <c r="L3323" s="1">
        <v>46209.97693287037</v>
      </c>
      <c r="M3323" s="1">
        <v>46209.977060185185</v>
      </c>
      <c r="N3323">
        <v>1146</v>
      </c>
      <c r="O3323" t="s">
        <v>1849</v>
      </c>
      <c r="P3323">
        <v>75</v>
      </c>
      <c r="Q3323">
        <v>7.5</v>
      </c>
      <c r="R3323" t="s">
        <v>1851</v>
      </c>
      <c r="S3323" t="s">
        <v>1851</v>
      </c>
      <c r="T3323" t="s">
        <v>1851</v>
      </c>
      <c r="U3323" t="s">
        <v>7676</v>
      </c>
      <c r="V3323" t="s">
        <v>1851</v>
      </c>
      <c r="W3323" t="s">
        <v>1851</v>
      </c>
      <c r="X3323" s="1">
        <v>46209.977060185185</v>
      </c>
    </row>
    <row r="3324" spans="1:24">
      <c r="A3324">
        <v>3147</v>
      </c>
      <c r="B3324" t="s">
        <v>1861</v>
      </c>
      <c r="C3324" t="s">
        <v>1862</v>
      </c>
      <c r="D3324">
        <v>3544103</v>
      </c>
      <c r="E3324" t="s">
        <v>1885</v>
      </c>
      <c r="F3324">
        <v>1</v>
      </c>
      <c r="G3324" t="s">
        <v>999</v>
      </c>
      <c r="H3324" t="s">
        <v>4103</v>
      </c>
      <c r="I3324" t="s">
        <v>1887</v>
      </c>
      <c r="J3324">
        <v>1</v>
      </c>
      <c r="K3324" t="s">
        <v>1888</v>
      </c>
      <c r="L3324" s="1">
        <v>46209.977106481485</v>
      </c>
      <c r="M3324" s="1">
        <v>46209.977337962962</v>
      </c>
      <c r="N3324">
        <v>2032</v>
      </c>
      <c r="O3324" t="s">
        <v>1849</v>
      </c>
      <c r="P3324">
        <v>74</v>
      </c>
      <c r="Q3324">
        <v>7.4</v>
      </c>
      <c r="R3324" t="s">
        <v>7677</v>
      </c>
      <c r="S3324" t="s">
        <v>1851</v>
      </c>
      <c r="T3324" t="s">
        <v>1851</v>
      </c>
      <c r="U3324" t="s">
        <v>7678</v>
      </c>
      <c r="V3324" t="s">
        <v>1851</v>
      </c>
      <c r="W3324" t="s">
        <v>1851</v>
      </c>
      <c r="X3324" s="1">
        <v>46209.977337962962</v>
      </c>
    </row>
    <row r="3325" spans="1:24">
      <c r="A3325">
        <v>3148</v>
      </c>
      <c r="B3325" t="s">
        <v>1861</v>
      </c>
      <c r="C3325" t="s">
        <v>1862</v>
      </c>
      <c r="D3325">
        <v>3544103</v>
      </c>
      <c r="E3325" t="s">
        <v>1894</v>
      </c>
      <c r="F3325">
        <v>1</v>
      </c>
      <c r="G3325" t="s">
        <v>999</v>
      </c>
      <c r="H3325" t="s">
        <v>999</v>
      </c>
      <c r="I3325" t="s">
        <v>4106</v>
      </c>
      <c r="J3325">
        <v>0</v>
      </c>
      <c r="K3325" t="s">
        <v>4107</v>
      </c>
      <c r="L3325" s="1">
        <v>46209.977488425924</v>
      </c>
      <c r="M3325" s="1">
        <v>46209.97761574074</v>
      </c>
      <c r="N3325">
        <v>1011</v>
      </c>
      <c r="O3325" t="s">
        <v>1849</v>
      </c>
      <c r="P3325">
        <v>74</v>
      </c>
      <c r="Q3325">
        <v>7.4</v>
      </c>
      <c r="R3325" t="s">
        <v>1851</v>
      </c>
      <c r="S3325" t="s">
        <v>1851</v>
      </c>
      <c r="T3325" t="s">
        <v>1851</v>
      </c>
      <c r="U3325" t="s">
        <v>7679</v>
      </c>
      <c r="V3325" t="s">
        <v>1851</v>
      </c>
      <c r="W3325" t="s">
        <v>1851</v>
      </c>
      <c r="X3325" s="1">
        <v>46209.97761574074</v>
      </c>
    </row>
    <row r="3326" spans="1:24">
      <c r="A3326">
        <v>3149</v>
      </c>
      <c r="B3326" t="s">
        <v>1861</v>
      </c>
      <c r="C3326" t="s">
        <v>1862</v>
      </c>
      <c r="D3326">
        <v>3544509</v>
      </c>
      <c r="E3326" t="s">
        <v>1885</v>
      </c>
      <c r="F3326">
        <v>1</v>
      </c>
      <c r="G3326" t="s">
        <v>1332</v>
      </c>
      <c r="H3326" t="s">
        <v>4109</v>
      </c>
      <c r="I3326" t="s">
        <v>1887</v>
      </c>
      <c r="J3326">
        <v>1</v>
      </c>
      <c r="K3326" t="s">
        <v>1888</v>
      </c>
      <c r="L3326" s="1">
        <v>46209.977650462963</v>
      </c>
      <c r="M3326" s="1">
        <v>46209.979814814818</v>
      </c>
      <c r="N3326">
        <v>18677</v>
      </c>
      <c r="O3326" t="s">
        <v>1854</v>
      </c>
      <c r="R3326" t="s">
        <v>7680</v>
      </c>
      <c r="S3326" t="s">
        <v>1851</v>
      </c>
      <c r="T3326" t="s">
        <v>1851</v>
      </c>
      <c r="U3326" t="s">
        <v>7681</v>
      </c>
      <c r="V3326" t="s">
        <v>1854</v>
      </c>
      <c r="W3326" t="s">
        <v>1851</v>
      </c>
      <c r="X3326" s="1">
        <v>46209.979814814818</v>
      </c>
    </row>
    <row r="3327" spans="1:24">
      <c r="A3327">
        <v>3150</v>
      </c>
      <c r="B3327" t="s">
        <v>1861</v>
      </c>
      <c r="C3327" t="s">
        <v>1862</v>
      </c>
      <c r="D3327">
        <v>3544509</v>
      </c>
      <c r="E3327" t="s">
        <v>1885</v>
      </c>
      <c r="F3327">
        <v>2</v>
      </c>
      <c r="G3327" t="s">
        <v>1332</v>
      </c>
      <c r="H3327" t="s">
        <v>4109</v>
      </c>
      <c r="I3327" t="s">
        <v>1887</v>
      </c>
      <c r="J3327">
        <v>1</v>
      </c>
      <c r="K3327" t="s">
        <v>1888</v>
      </c>
      <c r="L3327" s="1">
        <v>46209.98</v>
      </c>
      <c r="M3327" s="1">
        <v>46209.980092592596</v>
      </c>
      <c r="N3327">
        <v>741</v>
      </c>
      <c r="O3327" t="s">
        <v>1849</v>
      </c>
      <c r="P3327">
        <v>92</v>
      </c>
      <c r="Q3327">
        <v>9.1999999999999993</v>
      </c>
      <c r="R3327" t="s">
        <v>7682</v>
      </c>
      <c r="S3327" t="s">
        <v>1851</v>
      </c>
      <c r="T3327" t="s">
        <v>1851</v>
      </c>
      <c r="U3327" t="s">
        <v>7681</v>
      </c>
      <c r="V3327" t="s">
        <v>1851</v>
      </c>
      <c r="W3327" t="s">
        <v>1851</v>
      </c>
      <c r="X3327" s="1">
        <v>46209.980092592596</v>
      </c>
    </row>
    <row r="3328" spans="1:24">
      <c r="A3328">
        <v>3151</v>
      </c>
      <c r="B3328" t="s">
        <v>1861</v>
      </c>
      <c r="C3328" t="s">
        <v>1862</v>
      </c>
      <c r="D3328">
        <v>3544509</v>
      </c>
      <c r="E3328" t="s">
        <v>1894</v>
      </c>
      <c r="F3328">
        <v>1</v>
      </c>
      <c r="G3328" t="s">
        <v>1332</v>
      </c>
      <c r="H3328" t="s">
        <v>4115</v>
      </c>
      <c r="I3328" t="s">
        <v>4116</v>
      </c>
      <c r="J3328">
        <v>1</v>
      </c>
      <c r="K3328" t="s">
        <v>4117</v>
      </c>
      <c r="L3328" s="1">
        <v>46209.980219907404</v>
      </c>
      <c r="M3328" s="1">
        <v>46209.980312500003</v>
      </c>
      <c r="N3328">
        <v>840</v>
      </c>
      <c r="O3328" t="s">
        <v>1849</v>
      </c>
      <c r="P3328">
        <v>61</v>
      </c>
      <c r="Q3328">
        <v>6.1</v>
      </c>
      <c r="R3328" t="s">
        <v>1851</v>
      </c>
      <c r="S3328" t="s">
        <v>1851</v>
      </c>
      <c r="T3328" t="s">
        <v>1851</v>
      </c>
      <c r="U3328" t="s">
        <v>7683</v>
      </c>
      <c r="V3328" t="s">
        <v>1851</v>
      </c>
      <c r="W3328" t="s">
        <v>1851</v>
      </c>
      <c r="X3328" s="1">
        <v>46209.980312500003</v>
      </c>
    </row>
    <row r="3329" spans="1:24">
      <c r="A3329">
        <v>3152</v>
      </c>
      <c r="B3329" t="s">
        <v>1861</v>
      </c>
      <c r="C3329" t="s">
        <v>1862</v>
      </c>
      <c r="D3329">
        <v>3549953</v>
      </c>
      <c r="E3329" t="s">
        <v>1885</v>
      </c>
      <c r="F3329">
        <v>1</v>
      </c>
      <c r="G3329" t="s">
        <v>1362</v>
      </c>
      <c r="H3329" t="s">
        <v>4122</v>
      </c>
      <c r="I3329" t="s">
        <v>1887</v>
      </c>
      <c r="J3329">
        <v>1</v>
      </c>
      <c r="K3329" t="s">
        <v>1888</v>
      </c>
      <c r="L3329" s="1">
        <v>46209.980358796296</v>
      </c>
      <c r="M3329" s="1">
        <v>46209.980543981481</v>
      </c>
      <c r="N3329">
        <v>1610</v>
      </c>
      <c r="O3329" t="s">
        <v>1849</v>
      </c>
      <c r="P3329">
        <v>64</v>
      </c>
      <c r="Q3329">
        <v>6.4</v>
      </c>
      <c r="R3329" t="s">
        <v>7684</v>
      </c>
      <c r="S3329" t="s">
        <v>1851</v>
      </c>
      <c r="T3329" t="s">
        <v>1851</v>
      </c>
      <c r="U3329" t="s">
        <v>7685</v>
      </c>
      <c r="V3329" t="s">
        <v>1851</v>
      </c>
      <c r="W3329" t="s">
        <v>1851</v>
      </c>
      <c r="X3329" s="1">
        <v>46209.980543981481</v>
      </c>
    </row>
    <row r="3330" spans="1:24">
      <c r="A3330">
        <v>3153</v>
      </c>
      <c r="B3330" t="s">
        <v>1861</v>
      </c>
      <c r="C3330" t="s">
        <v>1862</v>
      </c>
      <c r="D3330">
        <v>3549953</v>
      </c>
      <c r="E3330" t="s">
        <v>1894</v>
      </c>
      <c r="F3330">
        <v>1</v>
      </c>
      <c r="G3330" t="s">
        <v>1362</v>
      </c>
      <c r="H3330" t="s">
        <v>4128</v>
      </c>
      <c r="I3330" t="s">
        <v>4129</v>
      </c>
      <c r="J3330">
        <v>1</v>
      </c>
      <c r="K3330" t="s">
        <v>4130</v>
      </c>
      <c r="L3330" s="1">
        <v>46209.980694444443</v>
      </c>
      <c r="M3330" s="1">
        <v>46209.980752314812</v>
      </c>
      <c r="N3330">
        <v>553</v>
      </c>
      <c r="O3330" t="s">
        <v>1849</v>
      </c>
      <c r="P3330">
        <v>65</v>
      </c>
      <c r="Q3330">
        <v>6.5</v>
      </c>
      <c r="R3330" t="s">
        <v>1851</v>
      </c>
      <c r="S3330" t="s">
        <v>1851</v>
      </c>
      <c r="T3330" t="s">
        <v>1851</v>
      </c>
      <c r="U3330" t="s">
        <v>7686</v>
      </c>
      <c r="V3330" t="s">
        <v>1851</v>
      </c>
      <c r="W3330" t="s">
        <v>1851</v>
      </c>
      <c r="X3330" s="1">
        <v>46209.980752314812</v>
      </c>
    </row>
    <row r="3331" spans="1:24">
      <c r="A3331">
        <v>3154</v>
      </c>
      <c r="B3331" t="s">
        <v>1861</v>
      </c>
      <c r="C3331" t="s">
        <v>1862</v>
      </c>
      <c r="D3331">
        <v>3550001</v>
      </c>
      <c r="E3331" t="s">
        <v>1885</v>
      </c>
      <c r="F3331">
        <v>1</v>
      </c>
      <c r="G3331" t="s">
        <v>1347</v>
      </c>
      <c r="H3331" t="s">
        <v>4136</v>
      </c>
      <c r="I3331" t="s">
        <v>1887</v>
      </c>
      <c r="J3331">
        <v>1</v>
      </c>
      <c r="K3331" t="s">
        <v>1888</v>
      </c>
      <c r="L3331" s="1">
        <v>46209.980798611112</v>
      </c>
      <c r="M3331" s="1">
        <v>46209.981180555558</v>
      </c>
      <c r="N3331">
        <v>3369</v>
      </c>
      <c r="O3331" t="s">
        <v>1849</v>
      </c>
      <c r="P3331">
        <v>92</v>
      </c>
      <c r="Q3331">
        <v>9.1999999999999993</v>
      </c>
      <c r="R3331" t="s">
        <v>7687</v>
      </c>
      <c r="S3331" t="s">
        <v>1851</v>
      </c>
      <c r="T3331" t="s">
        <v>1851</v>
      </c>
      <c r="U3331" t="s">
        <v>7688</v>
      </c>
      <c r="V3331" t="s">
        <v>1851</v>
      </c>
      <c r="W3331" t="s">
        <v>1851</v>
      </c>
      <c r="X3331" s="1">
        <v>46209.981180555558</v>
      </c>
    </row>
    <row r="3332" spans="1:24">
      <c r="A3332">
        <v>3155</v>
      </c>
      <c r="B3332" t="s">
        <v>1861</v>
      </c>
      <c r="C3332" t="s">
        <v>1862</v>
      </c>
      <c r="D3332">
        <v>3550001</v>
      </c>
      <c r="E3332" t="s">
        <v>1894</v>
      </c>
      <c r="F3332">
        <v>1</v>
      </c>
      <c r="G3332" t="s">
        <v>1347</v>
      </c>
      <c r="H3332" t="s">
        <v>1347</v>
      </c>
      <c r="I3332" t="s">
        <v>4142</v>
      </c>
      <c r="J3332">
        <v>0</v>
      </c>
      <c r="K3332" t="s">
        <v>4143</v>
      </c>
      <c r="L3332" s="1">
        <v>46209.981307870374</v>
      </c>
      <c r="M3332" s="1">
        <v>46209.981527777774</v>
      </c>
      <c r="N3332">
        <v>1873</v>
      </c>
      <c r="O3332" t="s">
        <v>1849</v>
      </c>
      <c r="P3332">
        <v>69</v>
      </c>
      <c r="Q3332">
        <v>6.9</v>
      </c>
      <c r="R3332" t="s">
        <v>1851</v>
      </c>
      <c r="S3332" t="s">
        <v>1851</v>
      </c>
      <c r="T3332" t="s">
        <v>1851</v>
      </c>
      <c r="U3332" t="s">
        <v>7689</v>
      </c>
      <c r="V3332" t="s">
        <v>1851</v>
      </c>
      <c r="W3332" t="s">
        <v>1851</v>
      </c>
      <c r="X3332" s="1">
        <v>46209.981527777774</v>
      </c>
    </row>
    <row r="3333" spans="1:24">
      <c r="A3333">
        <v>3156</v>
      </c>
      <c r="B3333" t="s">
        <v>1861</v>
      </c>
      <c r="C3333" t="s">
        <v>1862</v>
      </c>
      <c r="D3333">
        <v>3550506</v>
      </c>
      <c r="E3333" t="s">
        <v>1885</v>
      </c>
      <c r="F3333">
        <v>1</v>
      </c>
      <c r="G3333" t="s">
        <v>1441</v>
      </c>
      <c r="H3333" t="s">
        <v>4166</v>
      </c>
      <c r="I3333" t="s">
        <v>1887</v>
      </c>
      <c r="J3333">
        <v>1</v>
      </c>
      <c r="K3333" t="s">
        <v>1888</v>
      </c>
      <c r="L3333" s="1">
        <v>46209.981574074074</v>
      </c>
      <c r="M3333" s="1">
        <v>46209.981689814813</v>
      </c>
      <c r="N3333">
        <v>1088</v>
      </c>
      <c r="O3333" t="s">
        <v>1849</v>
      </c>
      <c r="P3333">
        <v>92</v>
      </c>
      <c r="Q3333">
        <v>9.1999999999999993</v>
      </c>
      <c r="R3333" t="s">
        <v>7690</v>
      </c>
      <c r="S3333" t="s">
        <v>1851</v>
      </c>
      <c r="T3333" t="s">
        <v>1851</v>
      </c>
      <c r="U3333" t="s">
        <v>7691</v>
      </c>
      <c r="V3333" t="s">
        <v>1851</v>
      </c>
      <c r="W3333" t="s">
        <v>1851</v>
      </c>
      <c r="X3333" s="1">
        <v>46209.981689814813</v>
      </c>
    </row>
    <row r="3334" spans="1:24">
      <c r="A3334">
        <v>3157</v>
      </c>
      <c r="B3334" t="s">
        <v>1861</v>
      </c>
      <c r="C3334" t="s">
        <v>1862</v>
      </c>
      <c r="D3334">
        <v>3550506</v>
      </c>
      <c r="E3334" t="s">
        <v>1894</v>
      </c>
      <c r="F3334">
        <v>1</v>
      </c>
      <c r="G3334" t="s">
        <v>1441</v>
      </c>
      <c r="H3334" t="s">
        <v>1441</v>
      </c>
      <c r="I3334" t="s">
        <v>4170</v>
      </c>
      <c r="J3334">
        <v>0</v>
      </c>
      <c r="K3334" t="s">
        <v>2530</v>
      </c>
      <c r="L3334" s="1">
        <v>46209.981840277775</v>
      </c>
      <c r="M3334" s="1">
        <v>46209.981979166667</v>
      </c>
      <c r="N3334">
        <v>1110</v>
      </c>
      <c r="O3334" t="s">
        <v>1849</v>
      </c>
      <c r="P3334">
        <v>86</v>
      </c>
      <c r="Q3334">
        <v>8.6</v>
      </c>
      <c r="R3334" t="s">
        <v>1851</v>
      </c>
      <c r="S3334" t="s">
        <v>1851</v>
      </c>
      <c r="T3334" t="s">
        <v>1851</v>
      </c>
      <c r="U3334" t="s">
        <v>7692</v>
      </c>
      <c r="V3334" t="s">
        <v>1851</v>
      </c>
      <c r="W3334" t="s">
        <v>1851</v>
      </c>
      <c r="X3334" s="1">
        <v>46209.981979166667</v>
      </c>
    </row>
    <row r="3335" spans="1:24">
      <c r="A3335">
        <v>3158</v>
      </c>
      <c r="B3335" t="s">
        <v>1861</v>
      </c>
      <c r="C3335" t="s">
        <v>1862</v>
      </c>
      <c r="D3335">
        <v>3550605</v>
      </c>
      <c r="E3335" t="s">
        <v>1885</v>
      </c>
      <c r="F3335">
        <v>1</v>
      </c>
      <c r="G3335" t="s">
        <v>1367</v>
      </c>
      <c r="H3335" t="s">
        <v>4172</v>
      </c>
      <c r="I3335" t="s">
        <v>1887</v>
      </c>
      <c r="J3335">
        <v>1</v>
      </c>
      <c r="K3335" t="s">
        <v>1888</v>
      </c>
      <c r="L3335" s="1">
        <v>46209.982025462959</v>
      </c>
      <c r="M3335" s="1">
        <v>46209.982152777775</v>
      </c>
      <c r="N3335">
        <v>1075</v>
      </c>
      <c r="O3335" t="s">
        <v>1849</v>
      </c>
      <c r="P3335">
        <v>92</v>
      </c>
      <c r="Q3335">
        <v>9.1999999999999993</v>
      </c>
      <c r="R3335" t="s">
        <v>7693</v>
      </c>
      <c r="S3335" t="s">
        <v>1851</v>
      </c>
      <c r="T3335" t="s">
        <v>1851</v>
      </c>
      <c r="U3335" t="s">
        <v>7694</v>
      </c>
      <c r="V3335" t="s">
        <v>1851</v>
      </c>
      <c r="W3335" t="s">
        <v>1851</v>
      </c>
      <c r="X3335" s="1">
        <v>46209.982152777775</v>
      </c>
    </row>
    <row r="3336" spans="1:24">
      <c r="A3336">
        <v>3159</v>
      </c>
      <c r="B3336" t="s">
        <v>1861</v>
      </c>
      <c r="C3336" t="s">
        <v>1862</v>
      </c>
      <c r="D3336">
        <v>3550605</v>
      </c>
      <c r="E3336" t="s">
        <v>1894</v>
      </c>
      <c r="F3336">
        <v>1</v>
      </c>
      <c r="G3336" t="s">
        <v>1367</v>
      </c>
      <c r="H3336" t="s">
        <v>1367</v>
      </c>
      <c r="I3336" t="s">
        <v>4175</v>
      </c>
      <c r="J3336">
        <v>0</v>
      </c>
      <c r="K3336" t="s">
        <v>4176</v>
      </c>
      <c r="L3336" s="1">
        <v>46209.982291666667</v>
      </c>
      <c r="M3336" s="1">
        <v>46209.982418981483</v>
      </c>
      <c r="N3336">
        <v>1151</v>
      </c>
      <c r="O3336" t="s">
        <v>1849</v>
      </c>
      <c r="P3336">
        <v>75</v>
      </c>
      <c r="Q3336">
        <v>7.5</v>
      </c>
      <c r="R3336" t="s">
        <v>1851</v>
      </c>
      <c r="S3336" t="s">
        <v>1851</v>
      </c>
      <c r="T3336" t="s">
        <v>1851</v>
      </c>
      <c r="U3336" t="s">
        <v>7695</v>
      </c>
      <c r="V3336" t="s">
        <v>1851</v>
      </c>
      <c r="W3336" t="s">
        <v>1851</v>
      </c>
      <c r="X3336" s="1">
        <v>46209.982418981483</v>
      </c>
    </row>
    <row r="3337" spans="1:24">
      <c r="A3337">
        <v>3160</v>
      </c>
      <c r="B3337" t="s">
        <v>1861</v>
      </c>
      <c r="C3337" t="s">
        <v>1862</v>
      </c>
      <c r="D3337">
        <v>3552007</v>
      </c>
      <c r="E3337" t="s">
        <v>1885</v>
      </c>
      <c r="F3337">
        <v>1</v>
      </c>
      <c r="G3337" t="s">
        <v>1436</v>
      </c>
      <c r="H3337" t="s">
        <v>4178</v>
      </c>
      <c r="I3337" t="s">
        <v>1887</v>
      </c>
      <c r="J3337">
        <v>1</v>
      </c>
      <c r="K3337" t="s">
        <v>1888</v>
      </c>
      <c r="L3337" s="1">
        <v>46209.982465277775</v>
      </c>
      <c r="M3337" s="1">
        <v>46209.982754629629</v>
      </c>
      <c r="N3337">
        <v>2560</v>
      </c>
      <c r="O3337" t="s">
        <v>1849</v>
      </c>
      <c r="P3337">
        <v>59</v>
      </c>
      <c r="Q3337">
        <v>5.9</v>
      </c>
      <c r="R3337" t="s">
        <v>7696</v>
      </c>
      <c r="S3337" t="s">
        <v>1851</v>
      </c>
      <c r="T3337" t="s">
        <v>1851</v>
      </c>
      <c r="U3337" t="s">
        <v>7697</v>
      </c>
      <c r="V3337" t="s">
        <v>1851</v>
      </c>
      <c r="W3337" t="s">
        <v>1851</v>
      </c>
      <c r="X3337" s="1">
        <v>46209.982754629629</v>
      </c>
    </row>
    <row r="3338" spans="1:24">
      <c r="A3338">
        <v>3161</v>
      </c>
      <c r="B3338" t="s">
        <v>1861</v>
      </c>
      <c r="C3338" t="s">
        <v>1862</v>
      </c>
      <c r="D3338">
        <v>3552007</v>
      </c>
      <c r="E3338" t="s">
        <v>1894</v>
      </c>
      <c r="F3338">
        <v>1</v>
      </c>
      <c r="G3338" t="s">
        <v>1436</v>
      </c>
      <c r="H3338" t="s">
        <v>4184</v>
      </c>
      <c r="I3338" t="s">
        <v>4185</v>
      </c>
      <c r="J3338">
        <v>1</v>
      </c>
      <c r="K3338" t="s">
        <v>4186</v>
      </c>
      <c r="L3338" s="1">
        <v>46209.982893518521</v>
      </c>
      <c r="M3338" s="1">
        <v>46209.983020833337</v>
      </c>
      <c r="N3338">
        <v>1082</v>
      </c>
      <c r="O3338" t="s">
        <v>1849</v>
      </c>
      <c r="P3338">
        <v>59</v>
      </c>
      <c r="Q3338">
        <v>5.9</v>
      </c>
      <c r="R3338" t="s">
        <v>1851</v>
      </c>
      <c r="S3338" t="s">
        <v>1851</v>
      </c>
      <c r="T3338" t="s">
        <v>1851</v>
      </c>
      <c r="U3338" t="s">
        <v>7698</v>
      </c>
      <c r="V3338" t="s">
        <v>1851</v>
      </c>
      <c r="W3338" t="s">
        <v>1851</v>
      </c>
      <c r="X3338" s="1">
        <v>46209.983020833337</v>
      </c>
    </row>
    <row r="3339" spans="1:24">
      <c r="A3339">
        <v>3162</v>
      </c>
      <c r="B3339" t="s">
        <v>1861</v>
      </c>
      <c r="C3339" t="s">
        <v>1862</v>
      </c>
      <c r="D3339">
        <v>3553401</v>
      </c>
      <c r="E3339" t="s">
        <v>1885</v>
      </c>
      <c r="F3339">
        <v>1</v>
      </c>
      <c r="G3339" t="s">
        <v>1119</v>
      </c>
      <c r="H3339" t="s">
        <v>4204</v>
      </c>
      <c r="I3339" t="s">
        <v>1887</v>
      </c>
      <c r="J3339">
        <v>1</v>
      </c>
      <c r="K3339" t="s">
        <v>1888</v>
      </c>
      <c r="L3339" s="1">
        <v>46209.983067129629</v>
      </c>
      <c r="M3339" s="1">
        <v>46209.985231481478</v>
      </c>
      <c r="N3339">
        <v>18766</v>
      </c>
      <c r="O3339" t="s">
        <v>1854</v>
      </c>
      <c r="R3339" t="s">
        <v>7699</v>
      </c>
      <c r="S3339" t="s">
        <v>1851</v>
      </c>
      <c r="T3339" t="s">
        <v>1851</v>
      </c>
      <c r="U3339" t="s">
        <v>7700</v>
      </c>
      <c r="V3339" t="s">
        <v>1854</v>
      </c>
      <c r="W3339" t="s">
        <v>1851</v>
      </c>
      <c r="X3339" s="1">
        <v>46209.985231481478</v>
      </c>
    </row>
    <row r="3340" spans="1:24">
      <c r="A3340">
        <v>3163</v>
      </c>
      <c r="B3340" t="s">
        <v>1861</v>
      </c>
      <c r="C3340" t="s">
        <v>1862</v>
      </c>
      <c r="D3340">
        <v>3553401</v>
      </c>
      <c r="E3340" t="s">
        <v>1885</v>
      </c>
      <c r="F3340">
        <v>2</v>
      </c>
      <c r="G3340" t="s">
        <v>1119</v>
      </c>
      <c r="H3340" t="s">
        <v>4204</v>
      </c>
      <c r="I3340" t="s">
        <v>1887</v>
      </c>
      <c r="J3340">
        <v>1</v>
      </c>
      <c r="K3340" t="s">
        <v>1888</v>
      </c>
      <c r="L3340" s="1">
        <v>46209.985439814816</v>
      </c>
      <c r="M3340" s="1">
        <v>46209.985543981478</v>
      </c>
      <c r="N3340">
        <v>841</v>
      </c>
      <c r="O3340" t="s">
        <v>1849</v>
      </c>
      <c r="P3340">
        <v>92</v>
      </c>
      <c r="Q3340">
        <v>9.1999999999999993</v>
      </c>
      <c r="R3340" t="s">
        <v>7701</v>
      </c>
      <c r="S3340" t="s">
        <v>1851</v>
      </c>
      <c r="T3340" t="s">
        <v>1851</v>
      </c>
      <c r="U3340" t="s">
        <v>7700</v>
      </c>
      <c r="V3340" t="s">
        <v>1851</v>
      </c>
      <c r="W3340" t="s">
        <v>1851</v>
      </c>
      <c r="X3340" s="1">
        <v>46209.985543981478</v>
      </c>
    </row>
    <row r="3341" spans="1:24">
      <c r="A3341">
        <v>3164</v>
      </c>
      <c r="B3341" t="s">
        <v>1861</v>
      </c>
      <c r="C3341" t="s">
        <v>1862</v>
      </c>
      <c r="D3341">
        <v>3553401</v>
      </c>
      <c r="E3341" t="s">
        <v>1894</v>
      </c>
      <c r="F3341">
        <v>1</v>
      </c>
      <c r="G3341" t="s">
        <v>1119</v>
      </c>
      <c r="H3341" t="s">
        <v>4209</v>
      </c>
      <c r="I3341" t="s">
        <v>4210</v>
      </c>
      <c r="J3341">
        <v>1</v>
      </c>
      <c r="K3341" t="s">
        <v>4211</v>
      </c>
      <c r="L3341" s="1">
        <v>46209.985694444447</v>
      </c>
      <c r="M3341" s="1">
        <v>46209.985763888886</v>
      </c>
      <c r="N3341">
        <v>604</v>
      </c>
      <c r="O3341" t="s">
        <v>1849</v>
      </c>
      <c r="P3341">
        <v>59</v>
      </c>
      <c r="Q3341">
        <v>5.9</v>
      </c>
      <c r="R3341" t="s">
        <v>1851</v>
      </c>
      <c r="S3341" t="s">
        <v>1851</v>
      </c>
      <c r="T3341" t="s">
        <v>1851</v>
      </c>
      <c r="U3341" t="s">
        <v>7702</v>
      </c>
      <c r="V3341" t="s">
        <v>1851</v>
      </c>
      <c r="W3341" t="s">
        <v>1851</v>
      </c>
      <c r="X3341" s="1">
        <v>46209.985763888886</v>
      </c>
    </row>
    <row r="3342" spans="1:24">
      <c r="A3342">
        <v>3165</v>
      </c>
      <c r="B3342" t="s">
        <v>1861</v>
      </c>
      <c r="C3342" t="s">
        <v>1862</v>
      </c>
      <c r="D3342">
        <v>3553906</v>
      </c>
      <c r="E3342" t="s">
        <v>1885</v>
      </c>
      <c r="F3342">
        <v>1</v>
      </c>
      <c r="G3342" t="s">
        <v>1004</v>
      </c>
      <c r="H3342" t="s">
        <v>4213</v>
      </c>
      <c r="I3342" t="s">
        <v>1887</v>
      </c>
      <c r="J3342">
        <v>1</v>
      </c>
      <c r="K3342" t="s">
        <v>1888</v>
      </c>
      <c r="L3342" s="1">
        <v>46209.985810185186</v>
      </c>
      <c r="M3342" s="1">
        <v>46209.986018518517</v>
      </c>
      <c r="N3342">
        <v>1807</v>
      </c>
      <c r="O3342" t="s">
        <v>1849</v>
      </c>
      <c r="P3342">
        <v>88</v>
      </c>
      <c r="Q3342">
        <v>8.8000000000000007</v>
      </c>
      <c r="R3342" t="s">
        <v>7703</v>
      </c>
      <c r="S3342" t="s">
        <v>1851</v>
      </c>
      <c r="T3342" t="s">
        <v>1851</v>
      </c>
      <c r="U3342" t="s">
        <v>7704</v>
      </c>
      <c r="V3342" t="s">
        <v>1851</v>
      </c>
      <c r="W3342" t="s">
        <v>1851</v>
      </c>
      <c r="X3342" s="1">
        <v>46209.986018518517</v>
      </c>
    </row>
    <row r="3343" spans="1:24">
      <c r="A3343">
        <v>3166</v>
      </c>
      <c r="B3343" t="s">
        <v>1861</v>
      </c>
      <c r="C3343" t="s">
        <v>1862</v>
      </c>
      <c r="D3343">
        <v>3553906</v>
      </c>
      <c r="E3343" t="s">
        <v>1894</v>
      </c>
      <c r="F3343">
        <v>1</v>
      </c>
      <c r="G3343" t="s">
        <v>1004</v>
      </c>
      <c r="H3343" t="s">
        <v>1004</v>
      </c>
      <c r="I3343" t="s">
        <v>4216</v>
      </c>
      <c r="J3343">
        <v>0</v>
      </c>
      <c r="K3343" t="s">
        <v>4217</v>
      </c>
      <c r="L3343" s="1">
        <v>46209.986168981479</v>
      </c>
      <c r="M3343" s="1">
        <v>46209.986226851855</v>
      </c>
      <c r="N3343">
        <v>543</v>
      </c>
      <c r="O3343" t="s">
        <v>1849</v>
      </c>
      <c r="P3343">
        <v>90</v>
      </c>
      <c r="Q3343">
        <v>9</v>
      </c>
      <c r="R3343" t="s">
        <v>1851</v>
      </c>
      <c r="S3343" t="s">
        <v>1851</v>
      </c>
      <c r="T3343" t="s">
        <v>1851</v>
      </c>
      <c r="U3343" t="s">
        <v>7705</v>
      </c>
      <c r="V3343" t="s">
        <v>1851</v>
      </c>
      <c r="W3343" t="s">
        <v>1851</v>
      </c>
      <c r="X3343" s="1">
        <v>46209.986226851855</v>
      </c>
    </row>
    <row r="3344" spans="1:24">
      <c r="A3344">
        <v>3167</v>
      </c>
      <c r="B3344" t="s">
        <v>1861</v>
      </c>
      <c r="C3344" t="s">
        <v>1862</v>
      </c>
      <c r="D3344">
        <v>3554409</v>
      </c>
      <c r="E3344" t="s">
        <v>1885</v>
      </c>
      <c r="F3344">
        <v>1</v>
      </c>
      <c r="G3344" t="s">
        <v>943</v>
      </c>
      <c r="H3344" t="s">
        <v>4219</v>
      </c>
      <c r="I3344" t="s">
        <v>1887</v>
      </c>
      <c r="J3344">
        <v>1</v>
      </c>
      <c r="K3344" t="s">
        <v>1888</v>
      </c>
      <c r="L3344" s="1">
        <v>46209.986273148148</v>
      </c>
      <c r="M3344" s="1">
        <v>46209.986747685187</v>
      </c>
      <c r="N3344">
        <v>4165</v>
      </c>
      <c r="O3344" t="s">
        <v>1849</v>
      </c>
      <c r="P3344">
        <v>82</v>
      </c>
      <c r="Q3344">
        <v>8.1999999999999993</v>
      </c>
      <c r="R3344" t="s">
        <v>7706</v>
      </c>
      <c r="S3344" t="s">
        <v>1851</v>
      </c>
      <c r="T3344" t="s">
        <v>1851</v>
      </c>
      <c r="U3344" t="s">
        <v>7707</v>
      </c>
      <c r="V3344" t="s">
        <v>1851</v>
      </c>
      <c r="W3344" t="s">
        <v>1851</v>
      </c>
      <c r="X3344" s="1">
        <v>46209.986747685187</v>
      </c>
    </row>
    <row r="3345" spans="1:24">
      <c r="A3345">
        <v>3168</v>
      </c>
      <c r="B3345" t="s">
        <v>1861</v>
      </c>
      <c r="C3345" t="s">
        <v>1862</v>
      </c>
      <c r="D3345">
        <v>3554409</v>
      </c>
      <c r="E3345" t="s">
        <v>1894</v>
      </c>
      <c r="F3345">
        <v>1</v>
      </c>
      <c r="G3345" t="s">
        <v>943</v>
      </c>
      <c r="H3345" t="s">
        <v>4222</v>
      </c>
      <c r="I3345" t="s">
        <v>4223</v>
      </c>
      <c r="J3345">
        <v>1</v>
      </c>
      <c r="K3345" t="s">
        <v>4224</v>
      </c>
      <c r="L3345" s="1">
        <v>46209.986898148149</v>
      </c>
      <c r="M3345" s="1">
        <v>46209.987083333333</v>
      </c>
      <c r="N3345">
        <v>1546</v>
      </c>
      <c r="O3345" t="s">
        <v>1849</v>
      </c>
      <c r="P3345">
        <v>79</v>
      </c>
      <c r="Q3345">
        <v>7.9</v>
      </c>
      <c r="R3345" t="s">
        <v>1851</v>
      </c>
      <c r="S3345" t="s">
        <v>1851</v>
      </c>
      <c r="T3345" t="s">
        <v>1851</v>
      </c>
      <c r="U3345" t="s">
        <v>7708</v>
      </c>
      <c r="V3345" t="s">
        <v>1851</v>
      </c>
      <c r="W3345" t="s">
        <v>1851</v>
      </c>
      <c r="X3345" s="1">
        <v>46209.987083333333</v>
      </c>
    </row>
    <row r="3346" spans="1:24">
      <c r="A3346">
        <v>3169</v>
      </c>
      <c r="B3346" t="s">
        <v>1861</v>
      </c>
      <c r="C3346" t="s">
        <v>1862</v>
      </c>
      <c r="D3346">
        <v>3555604</v>
      </c>
      <c r="E3346" t="s">
        <v>1885</v>
      </c>
      <c r="F3346">
        <v>1</v>
      </c>
      <c r="G3346" t="s">
        <v>1064</v>
      </c>
      <c r="H3346" t="s">
        <v>4226</v>
      </c>
      <c r="I3346" t="s">
        <v>1887</v>
      </c>
      <c r="J3346">
        <v>1</v>
      </c>
      <c r="K3346" t="s">
        <v>1888</v>
      </c>
      <c r="L3346" s="1">
        <v>46209.987118055556</v>
      </c>
      <c r="M3346" s="1">
        <v>46209.987372685187</v>
      </c>
      <c r="N3346">
        <v>2154</v>
      </c>
      <c r="O3346" t="s">
        <v>1849</v>
      </c>
      <c r="P3346">
        <v>62</v>
      </c>
      <c r="Q3346">
        <v>6.2</v>
      </c>
      <c r="R3346" t="s">
        <v>7709</v>
      </c>
      <c r="S3346" t="s">
        <v>1851</v>
      </c>
      <c r="T3346" t="s">
        <v>1851</v>
      </c>
      <c r="U3346" t="s">
        <v>7710</v>
      </c>
      <c r="V3346" t="s">
        <v>1851</v>
      </c>
      <c r="W3346" t="s">
        <v>1851</v>
      </c>
      <c r="X3346" s="1">
        <v>46209.987372685187</v>
      </c>
    </row>
    <row r="3347" spans="1:24">
      <c r="A3347">
        <v>3170</v>
      </c>
      <c r="B3347" t="s">
        <v>1861</v>
      </c>
      <c r="C3347" t="s">
        <v>1862</v>
      </c>
      <c r="D3347">
        <v>3555604</v>
      </c>
      <c r="E3347" t="s">
        <v>1894</v>
      </c>
      <c r="F3347">
        <v>1</v>
      </c>
      <c r="G3347" t="s">
        <v>1064</v>
      </c>
      <c r="H3347" t="s">
        <v>1064</v>
      </c>
      <c r="I3347" t="s">
        <v>4230</v>
      </c>
      <c r="J3347">
        <v>0</v>
      </c>
      <c r="K3347" t="s">
        <v>4231</v>
      </c>
      <c r="L3347" s="1">
        <v>46209.987511574072</v>
      </c>
      <c r="M3347" s="1">
        <v>46209.987615740742</v>
      </c>
      <c r="N3347">
        <v>928</v>
      </c>
      <c r="O3347" t="s">
        <v>1849</v>
      </c>
      <c r="P3347">
        <v>66</v>
      </c>
      <c r="Q3347">
        <v>6.6</v>
      </c>
      <c r="R3347" t="s">
        <v>1851</v>
      </c>
      <c r="S3347" t="s">
        <v>1851</v>
      </c>
      <c r="T3347" t="s">
        <v>1851</v>
      </c>
      <c r="U3347" t="s">
        <v>7711</v>
      </c>
      <c r="V3347" t="s">
        <v>1851</v>
      </c>
      <c r="W3347" t="s">
        <v>1851</v>
      </c>
      <c r="X3347" s="1">
        <v>46209.987615740742</v>
      </c>
    </row>
    <row r="3348" spans="1:24">
      <c r="A3348">
        <v>3171</v>
      </c>
      <c r="B3348" t="s">
        <v>1863</v>
      </c>
      <c r="C3348" t="s">
        <v>1864</v>
      </c>
      <c r="D3348">
        <v>2700102</v>
      </c>
      <c r="E3348" t="s">
        <v>1885</v>
      </c>
      <c r="F3348">
        <v>1</v>
      </c>
      <c r="G3348" t="s">
        <v>446</v>
      </c>
      <c r="H3348" t="s">
        <v>1913</v>
      </c>
      <c r="I3348" t="s">
        <v>1887</v>
      </c>
      <c r="J3348">
        <v>1</v>
      </c>
      <c r="K3348" t="s">
        <v>1888</v>
      </c>
      <c r="L3348" s="1">
        <v>46216.797361111108</v>
      </c>
      <c r="M3348" s="1">
        <v>46216.797581018516</v>
      </c>
      <c r="N3348">
        <v>1950</v>
      </c>
      <c r="O3348" t="s">
        <v>1849</v>
      </c>
      <c r="P3348">
        <v>54</v>
      </c>
      <c r="Q3348">
        <v>5.4</v>
      </c>
      <c r="R3348" t="s">
        <v>7712</v>
      </c>
      <c r="S3348" t="s">
        <v>1851</v>
      </c>
      <c r="T3348" t="s">
        <v>1851</v>
      </c>
      <c r="U3348" t="s">
        <v>7713</v>
      </c>
      <c r="V3348" t="s">
        <v>1851</v>
      </c>
      <c r="W3348" t="s">
        <v>1851</v>
      </c>
      <c r="X3348" s="1">
        <v>46216.797581018516</v>
      </c>
    </row>
    <row r="3349" spans="1:24">
      <c r="A3349">
        <v>3172</v>
      </c>
      <c r="B3349" t="s">
        <v>1863</v>
      </c>
      <c r="C3349" t="s">
        <v>1864</v>
      </c>
      <c r="D3349">
        <v>5203939</v>
      </c>
      <c r="E3349" t="s">
        <v>1885</v>
      </c>
      <c r="F3349">
        <v>1</v>
      </c>
      <c r="G3349" t="s">
        <v>112</v>
      </c>
      <c r="H3349" t="s">
        <v>1886</v>
      </c>
      <c r="I3349" t="s">
        <v>1887</v>
      </c>
      <c r="J3349">
        <v>1</v>
      </c>
      <c r="K3349" t="s">
        <v>1888</v>
      </c>
      <c r="L3349" s="1">
        <v>46216.797337962962</v>
      </c>
      <c r="M3349" s="1">
        <v>46216.797743055555</v>
      </c>
      <c r="N3349">
        <v>3533</v>
      </c>
      <c r="O3349" t="s">
        <v>1849</v>
      </c>
      <c r="P3349">
        <v>82</v>
      </c>
      <c r="Q3349">
        <v>8.1999999999999993</v>
      </c>
      <c r="R3349" t="s">
        <v>7714</v>
      </c>
      <c r="S3349" t="s">
        <v>1851</v>
      </c>
      <c r="T3349" t="s">
        <v>1851</v>
      </c>
      <c r="U3349" t="s">
        <v>7715</v>
      </c>
      <c r="V3349" t="s">
        <v>1851</v>
      </c>
      <c r="W3349" t="s">
        <v>1851</v>
      </c>
      <c r="X3349" s="1">
        <v>46216.797743055555</v>
      </c>
    </row>
    <row r="3350" spans="1:24">
      <c r="A3350">
        <v>3173</v>
      </c>
      <c r="B3350" t="s">
        <v>1863</v>
      </c>
      <c r="C3350" t="s">
        <v>1864</v>
      </c>
      <c r="D3350">
        <v>2700102</v>
      </c>
      <c r="E3350" t="s">
        <v>1894</v>
      </c>
      <c r="F3350">
        <v>1</v>
      </c>
      <c r="G3350" t="s">
        <v>446</v>
      </c>
      <c r="H3350" t="s">
        <v>446</v>
      </c>
      <c r="I3350" t="s">
        <v>1920</v>
      </c>
      <c r="J3350">
        <v>0</v>
      </c>
      <c r="K3350" t="s">
        <v>1921</v>
      </c>
      <c r="L3350" s="1">
        <v>46216.797708333332</v>
      </c>
      <c r="M3350" s="1">
        <v>46216.797858796293</v>
      </c>
      <c r="N3350">
        <v>1225</v>
      </c>
      <c r="O3350" t="s">
        <v>1852</v>
      </c>
      <c r="R3350" t="s">
        <v>1851</v>
      </c>
      <c r="S3350" t="s">
        <v>1851</v>
      </c>
      <c r="T3350" t="s">
        <v>1851</v>
      </c>
      <c r="U3350" t="s">
        <v>7716</v>
      </c>
      <c r="V3350" t="s">
        <v>1851</v>
      </c>
      <c r="W3350" t="s">
        <v>1851</v>
      </c>
      <c r="X3350" s="1">
        <v>46216.797858796293</v>
      </c>
    </row>
    <row r="3351" spans="1:24">
      <c r="A3351">
        <v>3174</v>
      </c>
      <c r="B3351" t="s">
        <v>1863</v>
      </c>
      <c r="C3351" t="s">
        <v>1864</v>
      </c>
      <c r="D3351">
        <v>1200179</v>
      </c>
      <c r="E3351" t="s">
        <v>1885</v>
      </c>
      <c r="F3351">
        <v>1</v>
      </c>
      <c r="G3351" t="s">
        <v>854</v>
      </c>
      <c r="H3351" t="s">
        <v>1891</v>
      </c>
      <c r="I3351" t="s">
        <v>1887</v>
      </c>
      <c r="J3351">
        <v>1</v>
      </c>
      <c r="K3351" t="s">
        <v>1888</v>
      </c>
      <c r="L3351" s="1">
        <v>46216.797337962962</v>
      </c>
      <c r="M3351" s="1">
        <v>46216.797997685186</v>
      </c>
      <c r="N3351">
        <v>5614</v>
      </c>
      <c r="O3351" t="s">
        <v>1849</v>
      </c>
      <c r="P3351">
        <v>71</v>
      </c>
      <c r="Q3351">
        <v>7.1</v>
      </c>
      <c r="R3351" t="s">
        <v>7717</v>
      </c>
      <c r="S3351" t="s">
        <v>1851</v>
      </c>
      <c r="T3351" t="s">
        <v>1851</v>
      </c>
      <c r="U3351" t="s">
        <v>7718</v>
      </c>
      <c r="V3351" t="s">
        <v>1851</v>
      </c>
      <c r="W3351" t="s">
        <v>1851</v>
      </c>
      <c r="X3351" s="1">
        <v>46216.797997685186</v>
      </c>
    </row>
    <row r="3352" spans="1:24">
      <c r="A3352">
        <v>3175</v>
      </c>
      <c r="B3352" t="s">
        <v>1863</v>
      </c>
      <c r="C3352" t="s">
        <v>1864</v>
      </c>
      <c r="D3352">
        <v>5203939</v>
      </c>
      <c r="E3352" t="s">
        <v>1894</v>
      </c>
      <c r="F3352">
        <v>1</v>
      </c>
      <c r="G3352" t="s">
        <v>112</v>
      </c>
      <c r="H3352" t="s">
        <v>112</v>
      </c>
      <c r="I3352" t="s">
        <v>1895</v>
      </c>
      <c r="J3352">
        <v>0</v>
      </c>
      <c r="K3352" t="s">
        <v>1896</v>
      </c>
      <c r="L3352" s="1">
        <v>46216.797881944447</v>
      </c>
      <c r="M3352" s="1">
        <v>46216.798020833332</v>
      </c>
      <c r="N3352">
        <v>1199</v>
      </c>
      <c r="O3352" t="s">
        <v>1849</v>
      </c>
      <c r="P3352">
        <v>72</v>
      </c>
      <c r="Q3352">
        <v>7.2</v>
      </c>
      <c r="R3352" t="s">
        <v>1851</v>
      </c>
      <c r="S3352" t="s">
        <v>1851</v>
      </c>
      <c r="T3352" t="s">
        <v>1851</v>
      </c>
      <c r="U3352" t="s">
        <v>7719</v>
      </c>
      <c r="V3352" t="s">
        <v>1851</v>
      </c>
      <c r="W3352" t="s">
        <v>1851</v>
      </c>
      <c r="X3352" s="1">
        <v>46216.798020833332</v>
      </c>
    </row>
    <row r="3353" spans="1:24">
      <c r="A3353">
        <v>3176</v>
      </c>
      <c r="B3353" t="s">
        <v>1863</v>
      </c>
      <c r="C3353" t="s">
        <v>1864</v>
      </c>
      <c r="D3353">
        <v>2700102</v>
      </c>
      <c r="E3353" t="s">
        <v>1894</v>
      </c>
      <c r="F3353">
        <v>2</v>
      </c>
      <c r="G3353" t="s">
        <v>446</v>
      </c>
      <c r="H3353" t="s">
        <v>446</v>
      </c>
      <c r="I3353" t="s">
        <v>1920</v>
      </c>
      <c r="J3353">
        <v>0</v>
      </c>
      <c r="K3353" t="s">
        <v>1921</v>
      </c>
      <c r="L3353" s="1">
        <v>46216.798032407409</v>
      </c>
      <c r="M3353" s="1">
        <v>46216.798159722224</v>
      </c>
      <c r="N3353">
        <v>1121</v>
      </c>
      <c r="O3353" t="s">
        <v>1852</v>
      </c>
      <c r="R3353" t="s">
        <v>1851</v>
      </c>
      <c r="S3353" t="s">
        <v>1851</v>
      </c>
      <c r="T3353" t="s">
        <v>1851</v>
      </c>
      <c r="U3353" t="s">
        <v>7720</v>
      </c>
      <c r="V3353" t="s">
        <v>1851</v>
      </c>
      <c r="W3353" t="s">
        <v>1851</v>
      </c>
      <c r="X3353" s="1">
        <v>46216.798159722224</v>
      </c>
    </row>
    <row r="3354" spans="1:24">
      <c r="A3354">
        <v>3177</v>
      </c>
      <c r="B3354" t="s">
        <v>1863</v>
      </c>
      <c r="C3354" t="s">
        <v>1864</v>
      </c>
      <c r="D3354">
        <v>1200179</v>
      </c>
      <c r="E3354" t="s">
        <v>1894</v>
      </c>
      <c r="F3354">
        <v>1</v>
      </c>
      <c r="G3354" t="s">
        <v>854</v>
      </c>
      <c r="H3354" t="s">
        <v>854</v>
      </c>
      <c r="I3354" t="s">
        <v>1898</v>
      </c>
      <c r="J3354">
        <v>0</v>
      </c>
      <c r="K3354" t="s">
        <v>1899</v>
      </c>
      <c r="L3354" s="1">
        <v>46216.798125000001</v>
      </c>
      <c r="M3354" s="1">
        <v>46216.798252314817</v>
      </c>
      <c r="N3354">
        <v>1141</v>
      </c>
      <c r="O3354" t="s">
        <v>1849</v>
      </c>
      <c r="P3354">
        <v>63</v>
      </c>
      <c r="Q3354">
        <v>6.3</v>
      </c>
      <c r="R3354" t="s">
        <v>1851</v>
      </c>
      <c r="S3354" t="s">
        <v>1851</v>
      </c>
      <c r="T3354" t="s">
        <v>1851</v>
      </c>
      <c r="U3354" t="s">
        <v>7721</v>
      </c>
      <c r="V3354" t="s">
        <v>1851</v>
      </c>
      <c r="W3354" t="s">
        <v>1851</v>
      </c>
      <c r="X3354" s="1">
        <v>46216.798252314817</v>
      </c>
    </row>
    <row r="3355" spans="1:24">
      <c r="A3355">
        <v>3178</v>
      </c>
      <c r="B3355" t="s">
        <v>1863</v>
      </c>
      <c r="C3355" t="s">
        <v>1864</v>
      </c>
      <c r="D3355">
        <v>5204656</v>
      </c>
      <c r="E3355" t="s">
        <v>1885</v>
      </c>
      <c r="F3355">
        <v>1</v>
      </c>
      <c r="G3355" t="s">
        <v>51</v>
      </c>
      <c r="H3355" t="s">
        <v>1901</v>
      </c>
      <c r="I3355" t="s">
        <v>1887</v>
      </c>
      <c r="J3355">
        <v>1</v>
      </c>
      <c r="K3355" t="s">
        <v>1888</v>
      </c>
      <c r="L3355" s="1">
        <v>46216.798067129632</v>
      </c>
      <c r="M3355" s="1">
        <v>46216.798483796294</v>
      </c>
      <c r="N3355">
        <v>3667</v>
      </c>
      <c r="O3355" t="s">
        <v>1849</v>
      </c>
      <c r="P3355">
        <v>77</v>
      </c>
      <c r="Q3355">
        <v>7.7</v>
      </c>
      <c r="R3355" t="s">
        <v>7722</v>
      </c>
      <c r="S3355" t="s">
        <v>1851</v>
      </c>
      <c r="T3355" t="s">
        <v>1851</v>
      </c>
      <c r="U3355" t="s">
        <v>7723</v>
      </c>
      <c r="V3355" t="s">
        <v>1851</v>
      </c>
      <c r="W3355" t="s">
        <v>1851</v>
      </c>
      <c r="X3355" s="1">
        <v>46216.798483796294</v>
      </c>
    </row>
    <row r="3356" spans="1:24">
      <c r="A3356">
        <v>3179</v>
      </c>
      <c r="B3356" t="s">
        <v>1863</v>
      </c>
      <c r="C3356" t="s">
        <v>1864</v>
      </c>
      <c r="D3356">
        <v>2700102</v>
      </c>
      <c r="E3356" t="s">
        <v>1894</v>
      </c>
      <c r="F3356">
        <v>3</v>
      </c>
      <c r="G3356" t="s">
        <v>446</v>
      </c>
      <c r="H3356" t="s">
        <v>446</v>
      </c>
      <c r="I3356" t="s">
        <v>1920</v>
      </c>
      <c r="J3356">
        <v>0</v>
      </c>
      <c r="K3356" t="s">
        <v>1921</v>
      </c>
      <c r="L3356" s="1">
        <v>46216.798379629632</v>
      </c>
      <c r="M3356" s="1">
        <v>46216.798506944448</v>
      </c>
      <c r="N3356">
        <v>1139</v>
      </c>
      <c r="O3356" t="s">
        <v>1852</v>
      </c>
      <c r="R3356" t="s">
        <v>1851</v>
      </c>
      <c r="S3356" t="s">
        <v>1851</v>
      </c>
      <c r="T3356" t="s">
        <v>1851</v>
      </c>
      <c r="U3356" t="s">
        <v>7724</v>
      </c>
      <c r="V3356" t="s">
        <v>1851</v>
      </c>
      <c r="W3356" t="s">
        <v>1851</v>
      </c>
      <c r="X3356" s="1">
        <v>46216.798506944448</v>
      </c>
    </row>
    <row r="3357" spans="1:24">
      <c r="A3357">
        <v>3180</v>
      </c>
      <c r="B3357" t="s">
        <v>1863</v>
      </c>
      <c r="C3357" t="s">
        <v>1864</v>
      </c>
      <c r="D3357">
        <v>5204656</v>
      </c>
      <c r="E3357" t="s">
        <v>1894</v>
      </c>
      <c r="F3357">
        <v>1</v>
      </c>
      <c r="G3357" t="s">
        <v>51</v>
      </c>
      <c r="H3357" t="s">
        <v>51</v>
      </c>
      <c r="I3357" t="s">
        <v>1904</v>
      </c>
      <c r="J3357">
        <v>0</v>
      </c>
      <c r="K3357" t="s">
        <v>1905</v>
      </c>
      <c r="L3357" s="1">
        <v>46216.798611111109</v>
      </c>
      <c r="M3357" s="1">
        <v>46216.798703703702</v>
      </c>
      <c r="N3357">
        <v>797</v>
      </c>
      <c r="O3357" t="s">
        <v>1849</v>
      </c>
      <c r="P3357">
        <v>69</v>
      </c>
      <c r="Q3357">
        <v>6.9</v>
      </c>
      <c r="R3357" t="s">
        <v>1851</v>
      </c>
      <c r="S3357" t="s">
        <v>1851</v>
      </c>
      <c r="T3357" t="s">
        <v>1851</v>
      </c>
      <c r="U3357" t="s">
        <v>7725</v>
      </c>
      <c r="V3357" t="s">
        <v>1851</v>
      </c>
      <c r="W3357" t="s">
        <v>1851</v>
      </c>
      <c r="X3357" s="1">
        <v>46216.798703703702</v>
      </c>
    </row>
    <row r="3358" spans="1:24">
      <c r="A3358">
        <v>3181</v>
      </c>
      <c r="B3358" t="s">
        <v>1863</v>
      </c>
      <c r="C3358" t="s">
        <v>1864</v>
      </c>
      <c r="D3358">
        <v>2702207</v>
      </c>
      <c r="E3358" t="s">
        <v>1885</v>
      </c>
      <c r="F3358">
        <v>1</v>
      </c>
      <c r="G3358" t="s">
        <v>431</v>
      </c>
      <c r="H3358" t="s">
        <v>1937</v>
      </c>
      <c r="I3358" t="s">
        <v>1887</v>
      </c>
      <c r="J3358">
        <v>1</v>
      </c>
      <c r="K3358" t="s">
        <v>1888</v>
      </c>
      <c r="L3358" s="1">
        <v>46216.79855324074</v>
      </c>
      <c r="M3358" s="1">
        <v>46216.798993055556</v>
      </c>
      <c r="N3358">
        <v>3839</v>
      </c>
      <c r="O3358" t="s">
        <v>1849</v>
      </c>
      <c r="P3358">
        <v>64</v>
      </c>
      <c r="Q3358">
        <v>6.4</v>
      </c>
      <c r="R3358" t="s">
        <v>7726</v>
      </c>
      <c r="S3358" t="s">
        <v>1851</v>
      </c>
      <c r="T3358" t="s">
        <v>1851</v>
      </c>
      <c r="U3358" t="s">
        <v>7727</v>
      </c>
      <c r="V3358" t="s">
        <v>1851</v>
      </c>
      <c r="W3358" t="s">
        <v>1851</v>
      </c>
      <c r="X3358" s="1">
        <v>46216.798993055556</v>
      </c>
    </row>
    <row r="3359" spans="1:24">
      <c r="A3359">
        <v>3182</v>
      </c>
      <c r="B3359" t="s">
        <v>1863</v>
      </c>
      <c r="C3359" t="s">
        <v>1864</v>
      </c>
      <c r="D3359">
        <v>1200393</v>
      </c>
      <c r="E3359" t="s">
        <v>1885</v>
      </c>
      <c r="F3359">
        <v>1</v>
      </c>
      <c r="G3359" t="s">
        <v>791</v>
      </c>
      <c r="H3359" t="s">
        <v>1927</v>
      </c>
      <c r="I3359" t="s">
        <v>1887</v>
      </c>
      <c r="J3359">
        <v>1</v>
      </c>
      <c r="K3359" t="s">
        <v>1888</v>
      </c>
      <c r="L3359" s="1">
        <v>46216.798298611109</v>
      </c>
      <c r="M3359" s="1">
        <v>46216.798993055556</v>
      </c>
      <c r="N3359">
        <v>6046</v>
      </c>
      <c r="O3359" t="s">
        <v>1849</v>
      </c>
      <c r="P3359">
        <v>71</v>
      </c>
      <c r="Q3359">
        <v>7.1</v>
      </c>
      <c r="R3359" t="s">
        <v>7728</v>
      </c>
      <c r="S3359" t="s">
        <v>1851</v>
      </c>
      <c r="T3359" t="s">
        <v>1851</v>
      </c>
      <c r="U3359" t="s">
        <v>7729</v>
      </c>
      <c r="V3359" t="s">
        <v>1851</v>
      </c>
      <c r="W3359" t="s">
        <v>1851</v>
      </c>
      <c r="X3359" s="1">
        <v>46216.798993055556</v>
      </c>
    </row>
    <row r="3360" spans="1:24">
      <c r="A3360">
        <v>3183</v>
      </c>
      <c r="B3360" t="s">
        <v>1863</v>
      </c>
      <c r="C3360" t="s">
        <v>1864</v>
      </c>
      <c r="D3360">
        <v>5205802</v>
      </c>
      <c r="E3360" t="s">
        <v>1885</v>
      </c>
      <c r="F3360">
        <v>1</v>
      </c>
      <c r="G3360" t="s">
        <v>102</v>
      </c>
      <c r="H3360" t="s">
        <v>1907</v>
      </c>
      <c r="I3360" t="s">
        <v>1887</v>
      </c>
      <c r="J3360">
        <v>1</v>
      </c>
      <c r="K3360" t="s">
        <v>1888</v>
      </c>
      <c r="L3360" s="1">
        <v>46216.798761574071</v>
      </c>
      <c r="M3360" s="1">
        <v>46216.799085648148</v>
      </c>
      <c r="N3360">
        <v>2833</v>
      </c>
      <c r="O3360" t="s">
        <v>1849</v>
      </c>
      <c r="P3360">
        <v>82</v>
      </c>
      <c r="Q3360">
        <v>8.1999999999999993</v>
      </c>
      <c r="R3360" t="s">
        <v>7730</v>
      </c>
      <c r="S3360" t="s">
        <v>1851</v>
      </c>
      <c r="T3360" t="s">
        <v>1851</v>
      </c>
      <c r="U3360" t="s">
        <v>7731</v>
      </c>
      <c r="V3360" t="s">
        <v>1851</v>
      </c>
      <c r="W3360" t="s">
        <v>1851</v>
      </c>
      <c r="X3360" s="1">
        <v>46216.799085648148</v>
      </c>
    </row>
    <row r="3361" spans="1:24">
      <c r="A3361">
        <v>3184</v>
      </c>
      <c r="B3361" t="s">
        <v>1863</v>
      </c>
      <c r="C3361" t="s">
        <v>1864</v>
      </c>
      <c r="D3361">
        <v>2702207</v>
      </c>
      <c r="E3361" t="s">
        <v>1894</v>
      </c>
      <c r="F3361">
        <v>1</v>
      </c>
      <c r="G3361" t="s">
        <v>431</v>
      </c>
      <c r="H3361" t="s">
        <v>431</v>
      </c>
      <c r="I3361" t="s">
        <v>1943</v>
      </c>
      <c r="J3361">
        <v>0</v>
      </c>
      <c r="K3361" t="s">
        <v>1944</v>
      </c>
      <c r="L3361" s="1">
        <v>46216.799143518518</v>
      </c>
      <c r="M3361" s="1">
        <v>46216.799247685187</v>
      </c>
      <c r="N3361">
        <v>914</v>
      </c>
      <c r="O3361" t="s">
        <v>1849</v>
      </c>
      <c r="P3361">
        <v>58</v>
      </c>
      <c r="Q3361">
        <v>5.8</v>
      </c>
      <c r="R3361" t="s">
        <v>1851</v>
      </c>
      <c r="S3361" t="s">
        <v>1851</v>
      </c>
      <c r="T3361" t="s">
        <v>1851</v>
      </c>
      <c r="U3361" t="s">
        <v>7732</v>
      </c>
      <c r="V3361" t="s">
        <v>1851</v>
      </c>
      <c r="W3361" t="s">
        <v>1851</v>
      </c>
      <c r="X3361" s="1">
        <v>46216.799247685187</v>
      </c>
    </row>
    <row r="3362" spans="1:24">
      <c r="A3362">
        <v>3185</v>
      </c>
      <c r="B3362" t="s">
        <v>1863</v>
      </c>
      <c r="C3362" t="s">
        <v>1864</v>
      </c>
      <c r="D3362">
        <v>1200393</v>
      </c>
      <c r="E3362" t="s">
        <v>1894</v>
      </c>
      <c r="F3362">
        <v>1</v>
      </c>
      <c r="G3362" t="s">
        <v>791</v>
      </c>
      <c r="H3362" t="s">
        <v>791</v>
      </c>
      <c r="I3362" t="s">
        <v>1950</v>
      </c>
      <c r="J3362">
        <v>0</v>
      </c>
      <c r="K3362" t="s">
        <v>1951</v>
      </c>
      <c r="L3362" s="1">
        <v>46216.799143518518</v>
      </c>
      <c r="M3362" s="1">
        <v>46216.79928240741</v>
      </c>
      <c r="N3362">
        <v>1131</v>
      </c>
      <c r="O3362" t="s">
        <v>1849</v>
      </c>
      <c r="P3362">
        <v>63</v>
      </c>
      <c r="Q3362">
        <v>6.3</v>
      </c>
      <c r="R3362" t="s">
        <v>1851</v>
      </c>
      <c r="S3362" t="s">
        <v>1851</v>
      </c>
      <c r="T3362" t="s">
        <v>1851</v>
      </c>
      <c r="U3362" t="s">
        <v>7733</v>
      </c>
      <c r="V3362" t="s">
        <v>1851</v>
      </c>
      <c r="W3362" t="s">
        <v>1851</v>
      </c>
      <c r="X3362" s="1">
        <v>46216.79928240741</v>
      </c>
    </row>
    <row r="3363" spans="1:24">
      <c r="A3363">
        <v>3186</v>
      </c>
      <c r="B3363" t="s">
        <v>1863</v>
      </c>
      <c r="C3363" t="s">
        <v>1864</v>
      </c>
      <c r="D3363">
        <v>5205802</v>
      </c>
      <c r="E3363" t="s">
        <v>1894</v>
      </c>
      <c r="F3363">
        <v>1</v>
      </c>
      <c r="G3363" t="s">
        <v>102</v>
      </c>
      <c r="H3363" t="s">
        <v>102</v>
      </c>
      <c r="I3363" t="s">
        <v>1910</v>
      </c>
      <c r="J3363">
        <v>0</v>
      </c>
      <c r="K3363" t="s">
        <v>1911</v>
      </c>
      <c r="L3363" s="1">
        <v>46216.799212962964</v>
      </c>
      <c r="M3363" s="1">
        <v>46216.79928240741</v>
      </c>
      <c r="N3363">
        <v>642</v>
      </c>
      <c r="O3363" t="s">
        <v>1849</v>
      </c>
      <c r="P3363">
        <v>74</v>
      </c>
      <c r="Q3363">
        <v>7.4</v>
      </c>
      <c r="R3363" t="s">
        <v>1851</v>
      </c>
      <c r="S3363" t="s">
        <v>1851</v>
      </c>
      <c r="T3363" t="s">
        <v>1851</v>
      </c>
      <c r="U3363" t="s">
        <v>7734</v>
      </c>
      <c r="V3363" t="s">
        <v>1851</v>
      </c>
      <c r="W3363" t="s">
        <v>1851</v>
      </c>
      <c r="X3363" s="1">
        <v>46216.79928240741</v>
      </c>
    </row>
    <row r="3364" spans="1:24">
      <c r="A3364">
        <v>3187</v>
      </c>
      <c r="B3364" t="s">
        <v>1863</v>
      </c>
      <c r="C3364" t="s">
        <v>1864</v>
      </c>
      <c r="D3364">
        <v>1600303</v>
      </c>
      <c r="E3364" t="s">
        <v>1885</v>
      </c>
      <c r="F3364">
        <v>1</v>
      </c>
      <c r="G3364" t="s">
        <v>819</v>
      </c>
      <c r="H3364" t="s">
        <v>1959</v>
      </c>
      <c r="I3364" t="s">
        <v>1887</v>
      </c>
      <c r="J3364">
        <v>1</v>
      </c>
      <c r="K3364" t="s">
        <v>1888</v>
      </c>
      <c r="L3364" s="1">
        <v>46216.799340277779</v>
      </c>
      <c r="M3364" s="1">
        <v>46216.799745370372</v>
      </c>
      <c r="N3364">
        <v>3581</v>
      </c>
      <c r="O3364" t="s">
        <v>1849</v>
      </c>
      <c r="P3364">
        <v>82</v>
      </c>
      <c r="Q3364">
        <v>8.1999999999999993</v>
      </c>
      <c r="R3364" t="s">
        <v>7735</v>
      </c>
      <c r="S3364" t="s">
        <v>1851</v>
      </c>
      <c r="T3364" t="s">
        <v>1851</v>
      </c>
      <c r="U3364" t="s">
        <v>7736</v>
      </c>
      <c r="V3364" t="s">
        <v>1851</v>
      </c>
      <c r="W3364" t="s">
        <v>1851</v>
      </c>
      <c r="X3364" s="1">
        <v>46216.799745370372</v>
      </c>
    </row>
    <row r="3365" spans="1:24">
      <c r="A3365">
        <v>3188</v>
      </c>
      <c r="B3365" t="s">
        <v>1863</v>
      </c>
      <c r="C3365" t="s">
        <v>1864</v>
      </c>
      <c r="D3365">
        <v>2702900</v>
      </c>
      <c r="E3365" t="s">
        <v>1885</v>
      </c>
      <c r="F3365">
        <v>1</v>
      </c>
      <c r="G3365" t="s">
        <v>355</v>
      </c>
      <c r="H3365" t="s">
        <v>1953</v>
      </c>
      <c r="I3365" t="s">
        <v>1887</v>
      </c>
      <c r="J3365">
        <v>1</v>
      </c>
      <c r="K3365" t="s">
        <v>1888</v>
      </c>
      <c r="L3365" s="1">
        <v>46216.799293981479</v>
      </c>
      <c r="M3365" s="1">
        <v>46216.799803240741</v>
      </c>
      <c r="N3365">
        <v>4327</v>
      </c>
      <c r="O3365" t="s">
        <v>1849</v>
      </c>
      <c r="P3365">
        <v>74</v>
      </c>
      <c r="Q3365">
        <v>7.4</v>
      </c>
      <c r="R3365" t="s">
        <v>7737</v>
      </c>
      <c r="S3365" t="s">
        <v>1851</v>
      </c>
      <c r="T3365" t="s">
        <v>1851</v>
      </c>
      <c r="U3365" t="s">
        <v>7738</v>
      </c>
      <c r="V3365" t="s">
        <v>1851</v>
      </c>
      <c r="W3365" t="s">
        <v>1851</v>
      </c>
      <c r="X3365" s="1">
        <v>46216.799803240741</v>
      </c>
    </row>
    <row r="3366" spans="1:24">
      <c r="A3366">
        <v>3189</v>
      </c>
      <c r="B3366" t="s">
        <v>1863</v>
      </c>
      <c r="C3366" t="s">
        <v>1864</v>
      </c>
      <c r="D3366">
        <v>5206602</v>
      </c>
      <c r="E3366" t="s">
        <v>1885</v>
      </c>
      <c r="F3366">
        <v>1</v>
      </c>
      <c r="G3366" t="s">
        <v>31</v>
      </c>
      <c r="H3366" t="s">
        <v>1917</v>
      </c>
      <c r="I3366" t="s">
        <v>1887</v>
      </c>
      <c r="J3366">
        <v>1</v>
      </c>
      <c r="K3366" t="s">
        <v>1888</v>
      </c>
      <c r="L3366" s="1">
        <v>46216.799351851849</v>
      </c>
      <c r="M3366" s="1">
        <v>46216.799988425926</v>
      </c>
      <c r="N3366">
        <v>5530</v>
      </c>
      <c r="O3366" t="s">
        <v>1849</v>
      </c>
      <c r="P3366">
        <v>78</v>
      </c>
      <c r="Q3366">
        <v>7.8</v>
      </c>
      <c r="R3366" t="s">
        <v>7739</v>
      </c>
      <c r="S3366" t="s">
        <v>1851</v>
      </c>
      <c r="T3366" t="s">
        <v>1851</v>
      </c>
      <c r="U3366" t="s">
        <v>7740</v>
      </c>
      <c r="V3366" t="s">
        <v>1851</v>
      </c>
      <c r="W3366" t="s">
        <v>1851</v>
      </c>
      <c r="X3366" s="1">
        <v>46216.799988425926</v>
      </c>
    </row>
    <row r="3367" spans="1:24">
      <c r="A3367">
        <v>3190</v>
      </c>
      <c r="B3367" t="s">
        <v>1863</v>
      </c>
      <c r="C3367" t="s">
        <v>1864</v>
      </c>
      <c r="D3367">
        <v>2702900</v>
      </c>
      <c r="E3367" t="s">
        <v>1894</v>
      </c>
      <c r="F3367">
        <v>1</v>
      </c>
      <c r="G3367" t="s">
        <v>355</v>
      </c>
      <c r="H3367" t="s">
        <v>355</v>
      </c>
      <c r="I3367" t="s">
        <v>1962</v>
      </c>
      <c r="J3367">
        <v>0</v>
      </c>
      <c r="K3367" t="s">
        <v>1963</v>
      </c>
      <c r="L3367" s="1">
        <v>46216.799930555557</v>
      </c>
      <c r="M3367" s="1">
        <v>46216.800081018519</v>
      </c>
      <c r="N3367">
        <v>1304</v>
      </c>
      <c r="O3367" t="s">
        <v>1849</v>
      </c>
      <c r="P3367">
        <v>68</v>
      </c>
      <c r="Q3367">
        <v>6.8</v>
      </c>
      <c r="R3367" t="s">
        <v>1851</v>
      </c>
      <c r="S3367" t="s">
        <v>1851</v>
      </c>
      <c r="T3367" t="s">
        <v>1851</v>
      </c>
      <c r="U3367" t="s">
        <v>7741</v>
      </c>
      <c r="V3367" t="s">
        <v>1851</v>
      </c>
      <c r="W3367" t="s">
        <v>1851</v>
      </c>
      <c r="X3367" s="1">
        <v>46216.800081018519</v>
      </c>
    </row>
    <row r="3368" spans="1:24">
      <c r="A3368">
        <v>3191</v>
      </c>
      <c r="B3368" t="s">
        <v>1863</v>
      </c>
      <c r="C3368" t="s">
        <v>1864</v>
      </c>
      <c r="D3368">
        <v>1600303</v>
      </c>
      <c r="E3368" t="s">
        <v>1894</v>
      </c>
      <c r="F3368">
        <v>1</v>
      </c>
      <c r="G3368" t="s">
        <v>819</v>
      </c>
      <c r="H3368" t="s">
        <v>1968</v>
      </c>
      <c r="I3368" t="s">
        <v>1969</v>
      </c>
      <c r="J3368">
        <v>1</v>
      </c>
      <c r="K3368" t="s">
        <v>1970</v>
      </c>
      <c r="L3368" s="1">
        <v>46216.799884259257</v>
      </c>
      <c r="M3368" s="1">
        <v>46216.800081018519</v>
      </c>
      <c r="N3368">
        <v>1648</v>
      </c>
      <c r="O3368" t="s">
        <v>1852</v>
      </c>
      <c r="R3368" t="s">
        <v>1851</v>
      </c>
      <c r="S3368" t="s">
        <v>1851</v>
      </c>
      <c r="T3368" t="s">
        <v>1851</v>
      </c>
      <c r="U3368" t="s">
        <v>7742</v>
      </c>
      <c r="V3368" t="s">
        <v>1851</v>
      </c>
      <c r="W3368" t="s">
        <v>1851</v>
      </c>
      <c r="X3368" s="1">
        <v>46216.800081018519</v>
      </c>
    </row>
    <row r="3369" spans="1:24">
      <c r="A3369">
        <v>3192</v>
      </c>
      <c r="B3369" t="s">
        <v>1863</v>
      </c>
      <c r="C3369" t="s">
        <v>1864</v>
      </c>
      <c r="D3369">
        <v>5206602</v>
      </c>
      <c r="E3369" t="s">
        <v>1894</v>
      </c>
      <c r="F3369">
        <v>1</v>
      </c>
      <c r="G3369" t="s">
        <v>31</v>
      </c>
      <c r="H3369" t="s">
        <v>31</v>
      </c>
      <c r="I3369" t="s">
        <v>1923</v>
      </c>
      <c r="J3369">
        <v>0</v>
      </c>
      <c r="K3369" t="s">
        <v>1924</v>
      </c>
      <c r="L3369" s="1">
        <v>46216.800115740742</v>
      </c>
      <c r="M3369" s="1">
        <v>46216.800254629627</v>
      </c>
      <c r="N3369">
        <v>1214</v>
      </c>
      <c r="O3369" t="s">
        <v>1849</v>
      </c>
      <c r="P3369">
        <v>69</v>
      </c>
      <c r="Q3369">
        <v>6.9</v>
      </c>
      <c r="R3369" t="s">
        <v>1851</v>
      </c>
      <c r="S3369" t="s">
        <v>1851</v>
      </c>
      <c r="T3369" t="s">
        <v>1851</v>
      </c>
      <c r="U3369" t="s">
        <v>7743</v>
      </c>
      <c r="V3369" t="s">
        <v>1851</v>
      </c>
      <c r="W3369" t="s">
        <v>1851</v>
      </c>
      <c r="X3369" s="1">
        <v>46216.800254629627</v>
      </c>
    </row>
    <row r="3370" spans="1:24">
      <c r="A3370">
        <v>3193</v>
      </c>
      <c r="B3370" t="s">
        <v>1863</v>
      </c>
      <c r="C3370" t="s">
        <v>1864</v>
      </c>
      <c r="D3370">
        <v>1600303</v>
      </c>
      <c r="E3370" t="s">
        <v>1894</v>
      </c>
      <c r="F3370">
        <v>2</v>
      </c>
      <c r="G3370" t="s">
        <v>819</v>
      </c>
      <c r="H3370" t="s">
        <v>1968</v>
      </c>
      <c r="I3370" t="s">
        <v>1969</v>
      </c>
      <c r="J3370">
        <v>1</v>
      </c>
      <c r="K3370" t="s">
        <v>1970</v>
      </c>
      <c r="L3370" s="1">
        <v>46216.800196759257</v>
      </c>
      <c r="M3370" s="1">
        <v>46216.800347222219</v>
      </c>
      <c r="N3370">
        <v>1292</v>
      </c>
      <c r="O3370" t="s">
        <v>1852</v>
      </c>
      <c r="R3370" t="s">
        <v>1851</v>
      </c>
      <c r="S3370" t="s">
        <v>1851</v>
      </c>
      <c r="T3370" t="s">
        <v>1851</v>
      </c>
      <c r="U3370" t="s">
        <v>7744</v>
      </c>
      <c r="V3370" t="s">
        <v>1851</v>
      </c>
      <c r="W3370" t="s">
        <v>1851</v>
      </c>
      <c r="X3370" s="1">
        <v>46216.800347222219</v>
      </c>
    </row>
    <row r="3371" spans="1:24">
      <c r="A3371">
        <v>3194</v>
      </c>
      <c r="B3371" t="s">
        <v>1863</v>
      </c>
      <c r="C3371" t="s">
        <v>1864</v>
      </c>
      <c r="D3371">
        <v>2703304</v>
      </c>
      <c r="E3371" t="s">
        <v>1885</v>
      </c>
      <c r="F3371">
        <v>1</v>
      </c>
      <c r="G3371" t="s">
        <v>190</v>
      </c>
      <c r="H3371" t="s">
        <v>1972</v>
      </c>
      <c r="I3371" t="s">
        <v>1887</v>
      </c>
      <c r="J3371">
        <v>1</v>
      </c>
      <c r="K3371" t="s">
        <v>1888</v>
      </c>
      <c r="L3371" s="1">
        <v>46216.800127314818</v>
      </c>
      <c r="M3371" s="1">
        <v>46216.800509259258</v>
      </c>
      <c r="N3371">
        <v>3303</v>
      </c>
      <c r="O3371" t="s">
        <v>1849</v>
      </c>
      <c r="P3371">
        <v>67</v>
      </c>
      <c r="Q3371">
        <v>6.7</v>
      </c>
      <c r="R3371" t="s">
        <v>7745</v>
      </c>
      <c r="S3371" t="s">
        <v>1851</v>
      </c>
      <c r="T3371" t="s">
        <v>1851</v>
      </c>
      <c r="U3371" t="s">
        <v>7746</v>
      </c>
      <c r="V3371" t="s">
        <v>1851</v>
      </c>
      <c r="W3371" t="s">
        <v>1851</v>
      </c>
      <c r="X3371" s="1">
        <v>46216.800509259258</v>
      </c>
    </row>
    <row r="3372" spans="1:24">
      <c r="A3372">
        <v>3195</v>
      </c>
      <c r="B3372" t="s">
        <v>1863</v>
      </c>
      <c r="C3372" t="s">
        <v>1864</v>
      </c>
      <c r="D3372">
        <v>5207253</v>
      </c>
      <c r="E3372" t="s">
        <v>1885</v>
      </c>
      <c r="F3372">
        <v>1</v>
      </c>
      <c r="G3372" t="s">
        <v>41</v>
      </c>
      <c r="H3372" t="s">
        <v>1930</v>
      </c>
      <c r="I3372" t="s">
        <v>1887</v>
      </c>
      <c r="J3372">
        <v>1</v>
      </c>
      <c r="K3372" t="s">
        <v>1888</v>
      </c>
      <c r="L3372" s="1">
        <v>46216.800312500003</v>
      </c>
      <c r="M3372" s="1">
        <v>46216.800717592596</v>
      </c>
      <c r="N3372">
        <v>3514</v>
      </c>
      <c r="O3372" t="s">
        <v>1849</v>
      </c>
      <c r="P3372">
        <v>84</v>
      </c>
      <c r="Q3372">
        <v>8.4</v>
      </c>
      <c r="R3372" t="s">
        <v>7747</v>
      </c>
      <c r="S3372" t="s">
        <v>1851</v>
      </c>
      <c r="T3372" t="s">
        <v>1851</v>
      </c>
      <c r="U3372" t="s">
        <v>7748</v>
      </c>
      <c r="V3372" t="s">
        <v>1851</v>
      </c>
      <c r="W3372" t="s">
        <v>1851</v>
      </c>
      <c r="X3372" s="1">
        <v>46216.800717592596</v>
      </c>
    </row>
    <row r="3373" spans="1:24">
      <c r="A3373">
        <v>3196</v>
      </c>
      <c r="B3373" t="s">
        <v>1863</v>
      </c>
      <c r="C3373" t="s">
        <v>1864</v>
      </c>
      <c r="D3373">
        <v>1600303</v>
      </c>
      <c r="E3373" t="s">
        <v>1894</v>
      </c>
      <c r="F3373">
        <v>3</v>
      </c>
      <c r="G3373" t="s">
        <v>819</v>
      </c>
      <c r="H3373" t="s">
        <v>1968</v>
      </c>
      <c r="I3373" t="s">
        <v>1969</v>
      </c>
      <c r="J3373">
        <v>1</v>
      </c>
      <c r="K3373" t="s">
        <v>1970</v>
      </c>
      <c r="L3373" s="1">
        <v>46216.800567129627</v>
      </c>
      <c r="M3373" s="1">
        <v>46216.800717592596</v>
      </c>
      <c r="N3373">
        <v>1303</v>
      </c>
      <c r="O3373" t="s">
        <v>1852</v>
      </c>
      <c r="R3373" t="s">
        <v>1851</v>
      </c>
      <c r="S3373" t="s">
        <v>1851</v>
      </c>
      <c r="T3373" t="s">
        <v>1851</v>
      </c>
      <c r="U3373" t="s">
        <v>7749</v>
      </c>
      <c r="V3373" t="s">
        <v>1851</v>
      </c>
      <c r="W3373" t="s">
        <v>1851</v>
      </c>
      <c r="X3373" s="1">
        <v>46216.800717592596</v>
      </c>
    </row>
    <row r="3374" spans="1:24">
      <c r="A3374">
        <v>3197</v>
      </c>
      <c r="B3374" t="s">
        <v>1863</v>
      </c>
      <c r="C3374" t="s">
        <v>1864</v>
      </c>
      <c r="D3374">
        <v>2703304</v>
      </c>
      <c r="E3374" t="s">
        <v>1894</v>
      </c>
      <c r="F3374">
        <v>1</v>
      </c>
      <c r="G3374" t="s">
        <v>190</v>
      </c>
      <c r="H3374" t="s">
        <v>190</v>
      </c>
      <c r="I3374" t="s">
        <v>1979</v>
      </c>
      <c r="J3374">
        <v>0</v>
      </c>
      <c r="K3374" t="s">
        <v>1980</v>
      </c>
      <c r="L3374" s="1">
        <v>46216.80064814815</v>
      </c>
      <c r="M3374" s="1">
        <v>46216.800775462965</v>
      </c>
      <c r="N3374">
        <v>1124</v>
      </c>
      <c r="O3374" t="s">
        <v>1849</v>
      </c>
      <c r="P3374">
        <v>63</v>
      </c>
      <c r="Q3374">
        <v>6.3</v>
      </c>
      <c r="R3374" t="s">
        <v>1851</v>
      </c>
      <c r="S3374" t="s">
        <v>1851</v>
      </c>
      <c r="T3374" t="s">
        <v>1851</v>
      </c>
      <c r="U3374" t="s">
        <v>7750</v>
      </c>
      <c r="V3374" t="s">
        <v>1851</v>
      </c>
      <c r="W3374" t="s">
        <v>1851</v>
      </c>
      <c r="X3374" s="1">
        <v>46216.800775462965</v>
      </c>
    </row>
    <row r="3375" spans="1:24">
      <c r="A3375">
        <v>3198</v>
      </c>
      <c r="B3375" t="s">
        <v>1863</v>
      </c>
      <c r="C3375" t="s">
        <v>1864</v>
      </c>
      <c r="D3375">
        <v>5207253</v>
      </c>
      <c r="E3375" t="s">
        <v>1894</v>
      </c>
      <c r="F3375">
        <v>1</v>
      </c>
      <c r="G3375" t="s">
        <v>41</v>
      </c>
      <c r="H3375" t="s">
        <v>41</v>
      </c>
      <c r="I3375" t="s">
        <v>1934</v>
      </c>
      <c r="J3375">
        <v>0</v>
      </c>
      <c r="K3375" t="s">
        <v>1935</v>
      </c>
      <c r="L3375" s="1">
        <v>46216.800868055558</v>
      </c>
      <c r="M3375" s="1">
        <v>46216.800937499997</v>
      </c>
      <c r="N3375">
        <v>619</v>
      </c>
      <c r="O3375" t="s">
        <v>1849</v>
      </c>
      <c r="P3375">
        <v>78</v>
      </c>
      <c r="Q3375">
        <v>7.8</v>
      </c>
      <c r="R3375" t="s">
        <v>1851</v>
      </c>
      <c r="S3375" t="s">
        <v>1851</v>
      </c>
      <c r="T3375" t="s">
        <v>1851</v>
      </c>
      <c r="U3375" t="s">
        <v>7751</v>
      </c>
      <c r="V3375" t="s">
        <v>1851</v>
      </c>
      <c r="W3375" t="s">
        <v>1851</v>
      </c>
      <c r="X3375" s="1">
        <v>46216.800937499997</v>
      </c>
    </row>
    <row r="3376" spans="1:24">
      <c r="A3376">
        <v>3199</v>
      </c>
      <c r="B3376" t="s">
        <v>1863</v>
      </c>
      <c r="C3376" t="s">
        <v>1864</v>
      </c>
      <c r="D3376">
        <v>2706422</v>
      </c>
      <c r="E3376" t="s">
        <v>1885</v>
      </c>
      <c r="F3376">
        <v>1</v>
      </c>
      <c r="G3376" t="s">
        <v>365</v>
      </c>
      <c r="H3376" t="s">
        <v>1986</v>
      </c>
      <c r="I3376" t="s">
        <v>1887</v>
      </c>
      <c r="J3376">
        <v>1</v>
      </c>
      <c r="K3376" t="s">
        <v>1888</v>
      </c>
      <c r="L3376" s="1">
        <v>46216.800844907404</v>
      </c>
      <c r="M3376" s="1">
        <v>46216.801412037035</v>
      </c>
      <c r="N3376">
        <v>4899</v>
      </c>
      <c r="O3376" t="s">
        <v>1849</v>
      </c>
      <c r="P3376">
        <v>66</v>
      </c>
      <c r="Q3376">
        <v>6.6</v>
      </c>
      <c r="R3376" t="s">
        <v>7752</v>
      </c>
      <c r="S3376" t="s">
        <v>1851</v>
      </c>
      <c r="T3376" t="s">
        <v>1851</v>
      </c>
      <c r="U3376" t="s">
        <v>7753</v>
      </c>
      <c r="V3376" t="s">
        <v>1851</v>
      </c>
      <c r="W3376" t="s">
        <v>1851</v>
      </c>
      <c r="X3376" s="1">
        <v>46216.801412037035</v>
      </c>
    </row>
    <row r="3377" spans="1:24">
      <c r="A3377">
        <v>3200</v>
      </c>
      <c r="B3377" t="s">
        <v>1863</v>
      </c>
      <c r="C3377" t="s">
        <v>1864</v>
      </c>
      <c r="D3377">
        <v>1600550</v>
      </c>
      <c r="E3377" t="s">
        <v>1885</v>
      </c>
      <c r="F3377">
        <v>1</v>
      </c>
      <c r="G3377" t="s">
        <v>770</v>
      </c>
      <c r="H3377" t="s">
        <v>1995</v>
      </c>
      <c r="I3377" t="s">
        <v>1887</v>
      </c>
      <c r="J3377">
        <v>1</v>
      </c>
      <c r="K3377" t="s">
        <v>1888</v>
      </c>
      <c r="L3377" s="1">
        <v>46216.800752314812</v>
      </c>
      <c r="M3377" s="1">
        <v>46216.801412037035</v>
      </c>
      <c r="N3377">
        <v>5627</v>
      </c>
      <c r="O3377" t="s">
        <v>1849</v>
      </c>
      <c r="P3377">
        <v>77</v>
      </c>
      <c r="Q3377">
        <v>7.7</v>
      </c>
      <c r="R3377" t="s">
        <v>7754</v>
      </c>
      <c r="S3377" t="s">
        <v>1851</v>
      </c>
      <c r="T3377" t="s">
        <v>1851</v>
      </c>
      <c r="U3377" t="s">
        <v>7755</v>
      </c>
      <c r="V3377" t="s">
        <v>1851</v>
      </c>
      <c r="W3377" t="s">
        <v>1851</v>
      </c>
      <c r="X3377" s="1">
        <v>46216.801412037035</v>
      </c>
    </row>
    <row r="3378" spans="1:24">
      <c r="A3378">
        <v>3201</v>
      </c>
      <c r="B3378" t="s">
        <v>1863</v>
      </c>
      <c r="C3378" t="s">
        <v>1864</v>
      </c>
      <c r="D3378">
        <v>5208806</v>
      </c>
      <c r="E3378" t="s">
        <v>1885</v>
      </c>
      <c r="F3378">
        <v>1</v>
      </c>
      <c r="G3378" t="s">
        <v>122</v>
      </c>
      <c r="H3378" t="s">
        <v>1940</v>
      </c>
      <c r="I3378" t="s">
        <v>1887</v>
      </c>
      <c r="J3378">
        <v>1</v>
      </c>
      <c r="K3378" t="s">
        <v>1888</v>
      </c>
      <c r="L3378" s="1">
        <v>46216.801006944443</v>
      </c>
      <c r="M3378" s="1">
        <v>46216.801412037035</v>
      </c>
      <c r="N3378">
        <v>3538</v>
      </c>
      <c r="O3378" t="s">
        <v>1849</v>
      </c>
      <c r="P3378">
        <v>78</v>
      </c>
      <c r="Q3378">
        <v>7.8</v>
      </c>
      <c r="R3378" t="s">
        <v>7756</v>
      </c>
      <c r="S3378" t="s">
        <v>1851</v>
      </c>
      <c r="T3378" t="s">
        <v>1851</v>
      </c>
      <c r="U3378" t="s">
        <v>7757</v>
      </c>
      <c r="V3378" t="s">
        <v>1851</v>
      </c>
      <c r="W3378" t="s">
        <v>1851</v>
      </c>
      <c r="X3378" s="1">
        <v>46216.801412037035</v>
      </c>
    </row>
    <row r="3379" spans="1:24">
      <c r="A3379">
        <v>3202</v>
      </c>
      <c r="B3379" t="s">
        <v>1863</v>
      </c>
      <c r="C3379" t="s">
        <v>1864</v>
      </c>
      <c r="D3379">
        <v>2706422</v>
      </c>
      <c r="E3379" t="s">
        <v>1894</v>
      </c>
      <c r="F3379">
        <v>1</v>
      </c>
      <c r="G3379" t="s">
        <v>365</v>
      </c>
      <c r="H3379" t="s">
        <v>365</v>
      </c>
      <c r="I3379" t="s">
        <v>1992</v>
      </c>
      <c r="J3379">
        <v>0</v>
      </c>
      <c r="K3379" t="s">
        <v>1993</v>
      </c>
      <c r="L3379" s="1">
        <v>46216.801539351851</v>
      </c>
      <c r="M3379" s="1">
        <v>46216.80164351852</v>
      </c>
      <c r="N3379">
        <v>966</v>
      </c>
      <c r="O3379" t="s">
        <v>1849</v>
      </c>
      <c r="P3379">
        <v>57</v>
      </c>
      <c r="Q3379">
        <v>5.7</v>
      </c>
      <c r="R3379" t="s">
        <v>1851</v>
      </c>
      <c r="S3379" t="s">
        <v>1851</v>
      </c>
      <c r="T3379" t="s">
        <v>1851</v>
      </c>
      <c r="U3379" t="s">
        <v>7758</v>
      </c>
      <c r="V3379" t="s">
        <v>1851</v>
      </c>
      <c r="W3379" t="s">
        <v>1851</v>
      </c>
      <c r="X3379" s="1">
        <v>46216.80164351852</v>
      </c>
    </row>
    <row r="3380" spans="1:24">
      <c r="A3380">
        <v>3203</v>
      </c>
      <c r="B3380" t="s">
        <v>1863</v>
      </c>
      <c r="C3380" t="s">
        <v>1864</v>
      </c>
      <c r="D3380">
        <v>5208806</v>
      </c>
      <c r="E3380" t="s">
        <v>1894</v>
      </c>
      <c r="F3380">
        <v>1</v>
      </c>
      <c r="G3380" t="s">
        <v>122</v>
      </c>
      <c r="H3380" t="s">
        <v>122</v>
      </c>
      <c r="I3380" t="s">
        <v>1947</v>
      </c>
      <c r="J3380">
        <v>0</v>
      </c>
      <c r="K3380" t="s">
        <v>1948</v>
      </c>
      <c r="L3380" s="1">
        <v>46216.801539351851</v>
      </c>
      <c r="M3380" s="1">
        <v>46216.80164351852</v>
      </c>
      <c r="N3380">
        <v>913</v>
      </c>
      <c r="O3380" t="s">
        <v>1849</v>
      </c>
      <c r="P3380">
        <v>72</v>
      </c>
      <c r="Q3380">
        <v>7.2</v>
      </c>
      <c r="R3380" t="s">
        <v>1851</v>
      </c>
      <c r="S3380" t="s">
        <v>1851</v>
      </c>
      <c r="T3380" t="s">
        <v>1851</v>
      </c>
      <c r="U3380" t="s">
        <v>7759</v>
      </c>
      <c r="V3380" t="s">
        <v>1851</v>
      </c>
      <c r="W3380" t="s">
        <v>1851</v>
      </c>
      <c r="X3380" s="1">
        <v>46216.80164351852</v>
      </c>
    </row>
    <row r="3381" spans="1:24">
      <c r="A3381">
        <v>3204</v>
      </c>
      <c r="B3381" t="s">
        <v>1863</v>
      </c>
      <c r="C3381" t="s">
        <v>1864</v>
      </c>
      <c r="D3381">
        <v>1600550</v>
      </c>
      <c r="E3381" t="s">
        <v>1894</v>
      </c>
      <c r="F3381">
        <v>1</v>
      </c>
      <c r="G3381" t="s">
        <v>770</v>
      </c>
      <c r="H3381" t="s">
        <v>770</v>
      </c>
      <c r="I3381" t="s">
        <v>2001</v>
      </c>
      <c r="J3381">
        <v>0</v>
      </c>
      <c r="K3381" t="s">
        <v>2002</v>
      </c>
      <c r="L3381" s="1">
        <v>46216.801539351851</v>
      </c>
      <c r="M3381" s="1">
        <v>46216.801782407405</v>
      </c>
      <c r="N3381">
        <v>2100</v>
      </c>
      <c r="O3381" t="s">
        <v>1849</v>
      </c>
      <c r="P3381">
        <v>68</v>
      </c>
      <c r="Q3381">
        <v>6.8</v>
      </c>
      <c r="R3381" t="s">
        <v>1851</v>
      </c>
      <c r="S3381" t="s">
        <v>1851</v>
      </c>
      <c r="T3381" t="s">
        <v>1851</v>
      </c>
      <c r="U3381" t="s">
        <v>7760</v>
      </c>
      <c r="V3381" t="s">
        <v>1851</v>
      </c>
      <c r="W3381" t="s">
        <v>1851</v>
      </c>
      <c r="X3381" s="1">
        <v>46216.801782407405</v>
      </c>
    </row>
    <row r="3382" spans="1:24">
      <c r="A3382">
        <v>3205</v>
      </c>
      <c r="B3382" t="s">
        <v>1863</v>
      </c>
      <c r="C3382" t="s">
        <v>1864</v>
      </c>
      <c r="D3382">
        <v>2708808</v>
      </c>
      <c r="E3382" t="s">
        <v>1885</v>
      </c>
      <c r="F3382">
        <v>1</v>
      </c>
      <c r="G3382" t="s">
        <v>496</v>
      </c>
      <c r="H3382" t="s">
        <v>2004</v>
      </c>
      <c r="I3382" t="s">
        <v>1887</v>
      </c>
      <c r="J3382">
        <v>1</v>
      </c>
      <c r="K3382" t="s">
        <v>1888</v>
      </c>
      <c r="L3382" s="1">
        <v>46216.801712962966</v>
      </c>
      <c r="M3382" s="1">
        <v>46216.802071759259</v>
      </c>
      <c r="N3382">
        <v>3172</v>
      </c>
      <c r="O3382" t="s">
        <v>1849</v>
      </c>
      <c r="P3382">
        <v>62</v>
      </c>
      <c r="Q3382">
        <v>6.2</v>
      </c>
      <c r="R3382" t="s">
        <v>7761</v>
      </c>
      <c r="S3382" t="s">
        <v>1851</v>
      </c>
      <c r="T3382" t="s">
        <v>1851</v>
      </c>
      <c r="U3382" t="s">
        <v>7762</v>
      </c>
      <c r="V3382" t="s">
        <v>1851</v>
      </c>
      <c r="W3382" t="s">
        <v>1851</v>
      </c>
      <c r="X3382" s="1">
        <v>46216.802071759259</v>
      </c>
    </row>
    <row r="3383" spans="1:24">
      <c r="A3383">
        <v>3206</v>
      </c>
      <c r="B3383" t="s">
        <v>1863</v>
      </c>
      <c r="C3383" t="s">
        <v>1864</v>
      </c>
      <c r="D3383">
        <v>2708808</v>
      </c>
      <c r="E3383" t="s">
        <v>1894</v>
      </c>
      <c r="F3383">
        <v>1</v>
      </c>
      <c r="G3383" t="s">
        <v>496</v>
      </c>
      <c r="H3383" t="s">
        <v>496</v>
      </c>
      <c r="I3383" t="s">
        <v>2010</v>
      </c>
      <c r="J3383">
        <v>0</v>
      </c>
      <c r="K3383" t="s">
        <v>2011</v>
      </c>
      <c r="L3383" s="1">
        <v>46216.802222222221</v>
      </c>
      <c r="M3383" s="1">
        <v>46216.802337962959</v>
      </c>
      <c r="N3383">
        <v>1000</v>
      </c>
      <c r="O3383" t="s">
        <v>1849</v>
      </c>
      <c r="P3383">
        <v>53</v>
      </c>
      <c r="Q3383">
        <v>5.3</v>
      </c>
      <c r="R3383" t="s">
        <v>1851</v>
      </c>
      <c r="S3383" t="s">
        <v>1851</v>
      </c>
      <c r="T3383" t="s">
        <v>1851</v>
      </c>
      <c r="U3383" t="s">
        <v>7763</v>
      </c>
      <c r="V3383" t="s">
        <v>1851</v>
      </c>
      <c r="W3383" t="s">
        <v>1851</v>
      </c>
      <c r="X3383" s="1">
        <v>46216.802337962959</v>
      </c>
    </row>
    <row r="3384" spans="1:24">
      <c r="A3384">
        <v>3207</v>
      </c>
      <c r="B3384" t="s">
        <v>1863</v>
      </c>
      <c r="C3384" t="s">
        <v>1864</v>
      </c>
      <c r="D3384">
        <v>1600709</v>
      </c>
      <c r="E3384" t="s">
        <v>1885</v>
      </c>
      <c r="F3384">
        <v>1</v>
      </c>
      <c r="G3384" t="s">
        <v>786</v>
      </c>
      <c r="H3384" t="s">
        <v>2013</v>
      </c>
      <c r="I3384" t="s">
        <v>1887</v>
      </c>
      <c r="J3384">
        <v>1</v>
      </c>
      <c r="K3384" t="s">
        <v>1888</v>
      </c>
      <c r="L3384" s="1">
        <v>46216.801851851851</v>
      </c>
      <c r="M3384" s="1">
        <v>46216.802372685182</v>
      </c>
      <c r="N3384">
        <v>4499</v>
      </c>
      <c r="O3384" t="s">
        <v>1849</v>
      </c>
      <c r="P3384">
        <v>72</v>
      </c>
      <c r="Q3384">
        <v>7.2</v>
      </c>
      <c r="R3384" t="s">
        <v>7764</v>
      </c>
      <c r="S3384" t="s">
        <v>1851</v>
      </c>
      <c r="T3384" t="s">
        <v>1851</v>
      </c>
      <c r="U3384" t="s">
        <v>7765</v>
      </c>
      <c r="V3384" t="s">
        <v>1851</v>
      </c>
      <c r="W3384" t="s">
        <v>1851</v>
      </c>
      <c r="X3384" s="1">
        <v>46216.802372685182</v>
      </c>
    </row>
    <row r="3385" spans="1:24">
      <c r="A3385">
        <v>3208</v>
      </c>
      <c r="B3385" t="s">
        <v>1863</v>
      </c>
      <c r="C3385" t="s">
        <v>1864</v>
      </c>
      <c r="D3385">
        <v>5209457</v>
      </c>
      <c r="E3385" t="s">
        <v>1885</v>
      </c>
      <c r="F3385">
        <v>1</v>
      </c>
      <c r="G3385" t="s">
        <v>151</v>
      </c>
      <c r="H3385" t="s">
        <v>1956</v>
      </c>
      <c r="I3385" t="s">
        <v>1887</v>
      </c>
      <c r="J3385">
        <v>1</v>
      </c>
      <c r="K3385" t="s">
        <v>1888</v>
      </c>
      <c r="L3385" s="1">
        <v>46216.801712962966</v>
      </c>
      <c r="M3385" s="1">
        <v>46216.802372685182</v>
      </c>
      <c r="N3385">
        <v>5713</v>
      </c>
      <c r="O3385" t="s">
        <v>1849</v>
      </c>
      <c r="P3385">
        <v>80</v>
      </c>
      <c r="Q3385">
        <v>8</v>
      </c>
      <c r="R3385" t="s">
        <v>7766</v>
      </c>
      <c r="S3385" t="s">
        <v>1851</v>
      </c>
      <c r="T3385" t="s">
        <v>1851</v>
      </c>
      <c r="U3385" t="s">
        <v>7767</v>
      </c>
      <c r="V3385" t="s">
        <v>1851</v>
      </c>
      <c r="W3385" t="s">
        <v>1851</v>
      </c>
      <c r="X3385" s="1">
        <v>46216.802372685182</v>
      </c>
    </row>
    <row r="3386" spans="1:24">
      <c r="A3386">
        <v>3209</v>
      </c>
      <c r="B3386" t="s">
        <v>1863</v>
      </c>
      <c r="C3386" t="s">
        <v>1864</v>
      </c>
      <c r="D3386">
        <v>5209457</v>
      </c>
      <c r="E3386" t="s">
        <v>1894</v>
      </c>
      <c r="F3386">
        <v>1</v>
      </c>
      <c r="G3386" t="s">
        <v>151</v>
      </c>
      <c r="H3386" t="s">
        <v>151</v>
      </c>
      <c r="I3386" t="s">
        <v>1965</v>
      </c>
      <c r="J3386">
        <v>0</v>
      </c>
      <c r="K3386" t="s">
        <v>1966</v>
      </c>
      <c r="L3386" s="1">
        <v>46216.802499999998</v>
      </c>
      <c r="M3386" s="1">
        <v>46216.802569444444</v>
      </c>
      <c r="N3386">
        <v>659</v>
      </c>
      <c r="O3386" t="s">
        <v>1849</v>
      </c>
      <c r="P3386">
        <v>72</v>
      </c>
      <c r="Q3386">
        <v>7.2</v>
      </c>
      <c r="R3386" t="s">
        <v>1851</v>
      </c>
      <c r="S3386" t="s">
        <v>1851</v>
      </c>
      <c r="T3386" t="s">
        <v>1851</v>
      </c>
      <c r="U3386" t="s">
        <v>7768</v>
      </c>
      <c r="V3386" t="s">
        <v>1851</v>
      </c>
      <c r="W3386" t="s">
        <v>1851</v>
      </c>
      <c r="X3386" s="1">
        <v>46216.802569444444</v>
      </c>
    </row>
    <row r="3387" spans="1:24">
      <c r="A3387">
        <v>3210</v>
      </c>
      <c r="B3387" t="s">
        <v>1863</v>
      </c>
      <c r="C3387" t="s">
        <v>1864</v>
      </c>
      <c r="D3387">
        <v>1600709</v>
      </c>
      <c r="E3387" t="s">
        <v>1894</v>
      </c>
      <c r="F3387">
        <v>1</v>
      </c>
      <c r="G3387" t="s">
        <v>786</v>
      </c>
      <c r="H3387" t="s">
        <v>786</v>
      </c>
      <c r="I3387" t="s">
        <v>2019</v>
      </c>
      <c r="J3387">
        <v>0</v>
      </c>
      <c r="K3387" t="s">
        <v>2020</v>
      </c>
      <c r="L3387" s="1">
        <v>46216.802499999998</v>
      </c>
      <c r="M3387" s="1">
        <v>46216.802604166667</v>
      </c>
      <c r="N3387">
        <v>993</v>
      </c>
      <c r="O3387" t="s">
        <v>1849</v>
      </c>
      <c r="P3387">
        <v>66</v>
      </c>
      <c r="Q3387">
        <v>6.6</v>
      </c>
      <c r="R3387" t="s">
        <v>1851</v>
      </c>
      <c r="S3387" t="s">
        <v>1851</v>
      </c>
      <c r="T3387" t="s">
        <v>1851</v>
      </c>
      <c r="U3387" t="s">
        <v>7769</v>
      </c>
      <c r="V3387" t="s">
        <v>1851</v>
      </c>
      <c r="W3387" t="s">
        <v>1851</v>
      </c>
      <c r="X3387" s="1">
        <v>46216.802604166667</v>
      </c>
    </row>
    <row r="3388" spans="1:24">
      <c r="A3388">
        <v>3211</v>
      </c>
      <c r="B3388" t="s">
        <v>1863</v>
      </c>
      <c r="C3388" t="s">
        <v>1864</v>
      </c>
      <c r="D3388">
        <v>2900603</v>
      </c>
      <c r="E3388" t="s">
        <v>1885</v>
      </c>
      <c r="F3388">
        <v>1</v>
      </c>
      <c r="G3388" t="s">
        <v>196</v>
      </c>
      <c r="H3388" t="s">
        <v>2022</v>
      </c>
      <c r="I3388" t="s">
        <v>1887</v>
      </c>
      <c r="J3388">
        <v>1</v>
      </c>
      <c r="K3388" t="s">
        <v>1888</v>
      </c>
      <c r="L3388" s="1">
        <v>46216.802384259259</v>
      </c>
      <c r="M3388" s="1">
        <v>46216.802627314813</v>
      </c>
      <c r="N3388">
        <v>2090</v>
      </c>
      <c r="O3388" t="s">
        <v>1849</v>
      </c>
      <c r="P3388">
        <v>78</v>
      </c>
      <c r="Q3388">
        <v>7.8</v>
      </c>
      <c r="R3388" t="s">
        <v>7770</v>
      </c>
      <c r="S3388" t="s">
        <v>1851</v>
      </c>
      <c r="T3388" t="s">
        <v>1851</v>
      </c>
      <c r="U3388" t="s">
        <v>7771</v>
      </c>
      <c r="V3388" t="s">
        <v>1851</v>
      </c>
      <c r="W3388" t="s">
        <v>1851</v>
      </c>
      <c r="X3388" s="1">
        <v>46216.802627314813</v>
      </c>
    </row>
    <row r="3389" spans="1:24">
      <c r="A3389">
        <v>3212</v>
      </c>
      <c r="B3389" t="s">
        <v>1863</v>
      </c>
      <c r="C3389" t="s">
        <v>1864</v>
      </c>
      <c r="D3389">
        <v>1300508</v>
      </c>
      <c r="E3389" t="s">
        <v>1885</v>
      </c>
      <c r="F3389">
        <v>1</v>
      </c>
      <c r="G3389" t="s">
        <v>879</v>
      </c>
      <c r="H3389" t="s">
        <v>2028</v>
      </c>
      <c r="I3389" t="s">
        <v>1887</v>
      </c>
      <c r="J3389">
        <v>1</v>
      </c>
      <c r="K3389" t="s">
        <v>1888</v>
      </c>
      <c r="L3389" s="1">
        <v>46216.802673611113</v>
      </c>
      <c r="M3389" s="1">
        <v>46216.802858796298</v>
      </c>
      <c r="N3389">
        <v>1587</v>
      </c>
      <c r="O3389" t="s">
        <v>1849</v>
      </c>
      <c r="P3389">
        <v>96</v>
      </c>
      <c r="Q3389">
        <v>9.6</v>
      </c>
      <c r="R3389" t="s">
        <v>7772</v>
      </c>
      <c r="S3389" t="s">
        <v>1851</v>
      </c>
      <c r="T3389" t="s">
        <v>1851</v>
      </c>
      <c r="U3389" t="s">
        <v>7773</v>
      </c>
      <c r="V3389" t="s">
        <v>1851</v>
      </c>
      <c r="W3389" t="s">
        <v>1851</v>
      </c>
      <c r="X3389" s="1">
        <v>46216.802858796298</v>
      </c>
    </row>
    <row r="3390" spans="1:24">
      <c r="A3390">
        <v>3213</v>
      </c>
      <c r="B3390" t="s">
        <v>1863</v>
      </c>
      <c r="C3390" t="s">
        <v>1864</v>
      </c>
      <c r="D3390">
        <v>2900603</v>
      </c>
      <c r="E3390" t="s">
        <v>1894</v>
      </c>
      <c r="F3390">
        <v>1</v>
      </c>
      <c r="G3390" t="s">
        <v>196</v>
      </c>
      <c r="H3390" t="s">
        <v>196</v>
      </c>
      <c r="I3390" t="s">
        <v>2031</v>
      </c>
      <c r="J3390">
        <v>0</v>
      </c>
      <c r="K3390" t="s">
        <v>2032</v>
      </c>
      <c r="L3390" s="1">
        <v>46216.802766203706</v>
      </c>
      <c r="M3390" s="1">
        <v>46216.802881944444</v>
      </c>
      <c r="N3390">
        <v>945</v>
      </c>
      <c r="O3390" t="s">
        <v>1849</v>
      </c>
      <c r="P3390">
        <v>67</v>
      </c>
      <c r="Q3390">
        <v>6.7</v>
      </c>
      <c r="R3390" t="s">
        <v>1851</v>
      </c>
      <c r="S3390" t="s">
        <v>1851</v>
      </c>
      <c r="T3390" t="s">
        <v>1851</v>
      </c>
      <c r="U3390" t="s">
        <v>7774</v>
      </c>
      <c r="V3390" t="s">
        <v>1851</v>
      </c>
      <c r="W3390" t="s">
        <v>1851</v>
      </c>
      <c r="X3390" s="1">
        <v>46216.802881944444</v>
      </c>
    </row>
    <row r="3391" spans="1:24">
      <c r="A3391">
        <v>3214</v>
      </c>
      <c r="B3391" t="s">
        <v>1863</v>
      </c>
      <c r="C3391" t="s">
        <v>1864</v>
      </c>
      <c r="D3391">
        <v>5210802</v>
      </c>
      <c r="E3391" t="s">
        <v>1885</v>
      </c>
      <c r="F3391">
        <v>1</v>
      </c>
      <c r="G3391" t="s">
        <v>67</v>
      </c>
      <c r="H3391" t="s">
        <v>1975</v>
      </c>
      <c r="I3391" t="s">
        <v>1887</v>
      </c>
      <c r="J3391">
        <v>1</v>
      </c>
      <c r="K3391" t="s">
        <v>1888</v>
      </c>
      <c r="L3391" s="1">
        <v>46216.802627314813</v>
      </c>
      <c r="M3391" s="1">
        <v>46216.803020833337</v>
      </c>
      <c r="N3391">
        <v>3451</v>
      </c>
      <c r="O3391" t="s">
        <v>1849</v>
      </c>
      <c r="P3391">
        <v>81</v>
      </c>
      <c r="Q3391">
        <v>8.1</v>
      </c>
      <c r="R3391" t="s">
        <v>7775</v>
      </c>
      <c r="S3391" t="s">
        <v>1851</v>
      </c>
      <c r="T3391" t="s">
        <v>1851</v>
      </c>
      <c r="U3391" t="s">
        <v>7776</v>
      </c>
      <c r="V3391" t="s">
        <v>1851</v>
      </c>
      <c r="W3391" t="s">
        <v>1851</v>
      </c>
      <c r="X3391" s="1">
        <v>46216.803020833337</v>
      </c>
    </row>
    <row r="3392" spans="1:24">
      <c r="A3392">
        <v>3215</v>
      </c>
      <c r="B3392" t="s">
        <v>1863</v>
      </c>
      <c r="C3392" t="s">
        <v>1864</v>
      </c>
      <c r="D3392">
        <v>1300508</v>
      </c>
      <c r="E3392" t="s">
        <v>1894</v>
      </c>
      <c r="F3392">
        <v>1</v>
      </c>
      <c r="G3392" t="s">
        <v>879</v>
      </c>
      <c r="H3392" t="s">
        <v>2038</v>
      </c>
      <c r="I3392" t="s">
        <v>2039</v>
      </c>
      <c r="J3392">
        <v>1</v>
      </c>
      <c r="K3392" t="s">
        <v>2040</v>
      </c>
      <c r="L3392" s="1">
        <v>46216.80300925926</v>
      </c>
      <c r="M3392" s="1">
        <v>46216.803148148145</v>
      </c>
      <c r="N3392">
        <v>1194</v>
      </c>
      <c r="O3392" t="s">
        <v>1849</v>
      </c>
      <c r="P3392">
        <v>71</v>
      </c>
      <c r="Q3392">
        <v>7.1</v>
      </c>
      <c r="R3392" t="s">
        <v>1851</v>
      </c>
      <c r="S3392" t="s">
        <v>1851</v>
      </c>
      <c r="T3392" t="s">
        <v>1851</v>
      </c>
      <c r="U3392" t="s">
        <v>7777</v>
      </c>
      <c r="V3392" t="s">
        <v>1851</v>
      </c>
      <c r="W3392" t="s">
        <v>1851</v>
      </c>
      <c r="X3392" s="1">
        <v>46216.803148148145</v>
      </c>
    </row>
    <row r="3393" spans="1:24">
      <c r="A3393">
        <v>3216</v>
      </c>
      <c r="B3393" t="s">
        <v>1863</v>
      </c>
      <c r="C3393" t="s">
        <v>1864</v>
      </c>
      <c r="D3393">
        <v>5210802</v>
      </c>
      <c r="E3393" t="s">
        <v>1894</v>
      </c>
      <c r="F3393">
        <v>1</v>
      </c>
      <c r="G3393" t="s">
        <v>67</v>
      </c>
      <c r="H3393" t="s">
        <v>67</v>
      </c>
      <c r="I3393" t="s">
        <v>1982</v>
      </c>
      <c r="J3393">
        <v>0</v>
      </c>
      <c r="K3393" t="s">
        <v>1983</v>
      </c>
      <c r="L3393" s="1">
        <v>46216.803148148145</v>
      </c>
      <c r="M3393" s="1">
        <v>46216.803217592591</v>
      </c>
      <c r="N3393">
        <v>600</v>
      </c>
      <c r="O3393" t="s">
        <v>1849</v>
      </c>
      <c r="P3393">
        <v>71</v>
      </c>
      <c r="Q3393">
        <v>7.1</v>
      </c>
      <c r="R3393" t="s">
        <v>1851</v>
      </c>
      <c r="S3393" t="s">
        <v>1851</v>
      </c>
      <c r="T3393" t="s">
        <v>1851</v>
      </c>
      <c r="U3393" t="s">
        <v>7778</v>
      </c>
      <c r="V3393" t="s">
        <v>1851</v>
      </c>
      <c r="W3393" t="s">
        <v>1851</v>
      </c>
      <c r="X3393" s="1">
        <v>46216.803217592591</v>
      </c>
    </row>
    <row r="3394" spans="1:24">
      <c r="A3394">
        <v>3217</v>
      </c>
      <c r="B3394" t="s">
        <v>1863</v>
      </c>
      <c r="C3394" t="s">
        <v>1864</v>
      </c>
      <c r="D3394">
        <v>1300706</v>
      </c>
      <c r="E3394" t="s">
        <v>1885</v>
      </c>
      <c r="F3394">
        <v>1</v>
      </c>
      <c r="G3394" t="s">
        <v>869</v>
      </c>
      <c r="H3394" t="s">
        <v>2045</v>
      </c>
      <c r="I3394" t="s">
        <v>1887</v>
      </c>
      <c r="J3394">
        <v>1</v>
      </c>
      <c r="K3394" t="s">
        <v>1888</v>
      </c>
      <c r="L3394" s="1">
        <v>46216.803194444445</v>
      </c>
      <c r="M3394" s="1">
        <v>46216.803344907406</v>
      </c>
      <c r="N3394">
        <v>1388</v>
      </c>
      <c r="O3394" t="s">
        <v>1849</v>
      </c>
      <c r="P3394">
        <v>96</v>
      </c>
      <c r="Q3394">
        <v>9.6</v>
      </c>
      <c r="R3394" t="s">
        <v>7779</v>
      </c>
      <c r="S3394" t="s">
        <v>1851</v>
      </c>
      <c r="T3394" t="s">
        <v>1851</v>
      </c>
      <c r="U3394" t="s">
        <v>7780</v>
      </c>
      <c r="V3394" t="s">
        <v>1851</v>
      </c>
      <c r="W3394" t="s">
        <v>1851</v>
      </c>
      <c r="X3394" s="1">
        <v>46216.803344907406</v>
      </c>
    </row>
    <row r="3395" spans="1:24">
      <c r="A3395">
        <v>3218</v>
      </c>
      <c r="B3395" t="s">
        <v>1863</v>
      </c>
      <c r="C3395" t="s">
        <v>1864</v>
      </c>
      <c r="D3395">
        <v>2901106</v>
      </c>
      <c r="E3395" t="s">
        <v>1885</v>
      </c>
      <c r="F3395">
        <v>1</v>
      </c>
      <c r="G3395" t="s">
        <v>531</v>
      </c>
      <c r="H3395" t="s">
        <v>2042</v>
      </c>
      <c r="I3395" t="s">
        <v>1887</v>
      </c>
      <c r="J3395">
        <v>1</v>
      </c>
      <c r="K3395" t="s">
        <v>1888</v>
      </c>
      <c r="L3395" s="1">
        <v>46216.802916666667</v>
      </c>
      <c r="M3395" s="1">
        <v>46216.803356481483</v>
      </c>
      <c r="N3395">
        <v>3805</v>
      </c>
      <c r="O3395" t="s">
        <v>1849</v>
      </c>
      <c r="P3395">
        <v>88</v>
      </c>
      <c r="Q3395">
        <v>8.8000000000000007</v>
      </c>
      <c r="R3395" t="s">
        <v>7781</v>
      </c>
      <c r="S3395" t="s">
        <v>1851</v>
      </c>
      <c r="T3395" t="s">
        <v>1851</v>
      </c>
      <c r="U3395" t="s">
        <v>7782</v>
      </c>
      <c r="V3395" t="s">
        <v>1851</v>
      </c>
      <c r="W3395" t="s">
        <v>1851</v>
      </c>
      <c r="X3395" s="1">
        <v>46216.803356481483</v>
      </c>
    </row>
    <row r="3396" spans="1:24">
      <c r="A3396">
        <v>3219</v>
      </c>
      <c r="B3396" t="s">
        <v>1863</v>
      </c>
      <c r="C3396" t="s">
        <v>1864</v>
      </c>
      <c r="D3396">
        <v>2901106</v>
      </c>
      <c r="E3396" t="s">
        <v>1894</v>
      </c>
      <c r="F3396">
        <v>1</v>
      </c>
      <c r="G3396" t="s">
        <v>531</v>
      </c>
      <c r="H3396" t="s">
        <v>531</v>
      </c>
      <c r="I3396" t="s">
        <v>2048</v>
      </c>
      <c r="J3396">
        <v>0</v>
      </c>
      <c r="K3396" t="s">
        <v>5445</v>
      </c>
      <c r="L3396" s="1">
        <v>46216.803495370368</v>
      </c>
      <c r="M3396" s="1">
        <v>46216.803541666668</v>
      </c>
      <c r="N3396">
        <v>360</v>
      </c>
      <c r="O3396" t="s">
        <v>1849</v>
      </c>
      <c r="P3396">
        <v>69</v>
      </c>
      <c r="Q3396">
        <v>6.9</v>
      </c>
      <c r="R3396" t="s">
        <v>1851</v>
      </c>
      <c r="S3396" t="s">
        <v>1851</v>
      </c>
      <c r="T3396" t="s">
        <v>1851</v>
      </c>
      <c r="U3396" t="s">
        <v>7783</v>
      </c>
      <c r="V3396" t="s">
        <v>1851</v>
      </c>
      <c r="W3396" t="s">
        <v>1851</v>
      </c>
      <c r="X3396" s="1">
        <v>46216.803541666668</v>
      </c>
    </row>
    <row r="3397" spans="1:24">
      <c r="A3397">
        <v>3220</v>
      </c>
      <c r="B3397" t="s">
        <v>1863</v>
      </c>
      <c r="C3397" t="s">
        <v>1864</v>
      </c>
      <c r="D3397">
        <v>1300706</v>
      </c>
      <c r="E3397" t="s">
        <v>1894</v>
      </c>
      <c r="F3397">
        <v>1</v>
      </c>
      <c r="G3397" t="s">
        <v>869</v>
      </c>
      <c r="H3397" t="s">
        <v>2054</v>
      </c>
      <c r="I3397" t="s">
        <v>2055</v>
      </c>
      <c r="J3397">
        <v>1</v>
      </c>
      <c r="K3397" t="s">
        <v>2056</v>
      </c>
      <c r="L3397" s="1">
        <v>46216.803472222222</v>
      </c>
      <c r="M3397" s="1">
        <v>46216.803587962961</v>
      </c>
      <c r="N3397">
        <v>994</v>
      </c>
      <c r="O3397" t="s">
        <v>1849</v>
      </c>
      <c r="P3397">
        <v>97</v>
      </c>
      <c r="Q3397">
        <v>9.6999999999999993</v>
      </c>
      <c r="R3397" t="s">
        <v>1851</v>
      </c>
      <c r="S3397" t="s">
        <v>1851</v>
      </c>
      <c r="T3397" t="s">
        <v>1851</v>
      </c>
      <c r="U3397" t="s">
        <v>7784</v>
      </c>
      <c r="V3397" t="s">
        <v>1851</v>
      </c>
      <c r="W3397" t="s">
        <v>1851</v>
      </c>
      <c r="X3397" s="1">
        <v>46216.803587962961</v>
      </c>
    </row>
    <row r="3398" spans="1:24">
      <c r="A3398">
        <v>3221</v>
      </c>
      <c r="B3398" t="s">
        <v>1863</v>
      </c>
      <c r="C3398" t="s">
        <v>1864</v>
      </c>
      <c r="D3398">
        <v>5211800</v>
      </c>
      <c r="E3398" t="s">
        <v>1885</v>
      </c>
      <c r="F3398">
        <v>1</v>
      </c>
      <c r="G3398" t="s">
        <v>117</v>
      </c>
      <c r="H3398" t="s">
        <v>1989</v>
      </c>
      <c r="I3398" t="s">
        <v>1887</v>
      </c>
      <c r="J3398">
        <v>1</v>
      </c>
      <c r="K3398" t="s">
        <v>1888</v>
      </c>
      <c r="L3398" s="1">
        <v>46216.803287037037</v>
      </c>
      <c r="M3398" s="1">
        <v>46216.803668981483</v>
      </c>
      <c r="N3398">
        <v>3284</v>
      </c>
      <c r="O3398" t="s">
        <v>1849</v>
      </c>
      <c r="P3398">
        <v>80</v>
      </c>
      <c r="Q3398">
        <v>8</v>
      </c>
      <c r="R3398" t="s">
        <v>7785</v>
      </c>
      <c r="S3398" t="s">
        <v>1851</v>
      </c>
      <c r="T3398" t="s">
        <v>1851</v>
      </c>
      <c r="U3398" t="s">
        <v>7786</v>
      </c>
      <c r="V3398" t="s">
        <v>1851</v>
      </c>
      <c r="W3398" t="s">
        <v>1851</v>
      </c>
      <c r="X3398" s="1">
        <v>46216.803668981483</v>
      </c>
    </row>
    <row r="3399" spans="1:24">
      <c r="A3399">
        <v>3222</v>
      </c>
      <c r="B3399" t="s">
        <v>1863</v>
      </c>
      <c r="C3399" t="s">
        <v>1864</v>
      </c>
      <c r="D3399">
        <v>2902500</v>
      </c>
      <c r="E3399" t="s">
        <v>1885</v>
      </c>
      <c r="F3399">
        <v>1</v>
      </c>
      <c r="G3399" t="s">
        <v>526</v>
      </c>
      <c r="H3399" t="s">
        <v>2058</v>
      </c>
      <c r="I3399" t="s">
        <v>1887</v>
      </c>
      <c r="J3399">
        <v>1</v>
      </c>
      <c r="K3399" t="s">
        <v>1888</v>
      </c>
      <c r="L3399" s="1">
        <v>46216.803576388891</v>
      </c>
      <c r="M3399" s="1">
        <v>46216.803854166668</v>
      </c>
      <c r="N3399">
        <v>2378</v>
      </c>
      <c r="O3399" t="s">
        <v>1849</v>
      </c>
      <c r="P3399">
        <v>66</v>
      </c>
      <c r="Q3399">
        <v>6.6</v>
      </c>
      <c r="R3399" t="s">
        <v>7787</v>
      </c>
      <c r="S3399" t="s">
        <v>1851</v>
      </c>
      <c r="T3399" t="s">
        <v>1851</v>
      </c>
      <c r="U3399" t="s">
        <v>7788</v>
      </c>
      <c r="V3399" t="s">
        <v>1851</v>
      </c>
      <c r="W3399" t="s">
        <v>1851</v>
      </c>
      <c r="X3399" s="1">
        <v>46216.803854166668</v>
      </c>
    </row>
    <row r="3400" spans="1:24">
      <c r="A3400">
        <v>3223</v>
      </c>
      <c r="B3400" t="s">
        <v>1863</v>
      </c>
      <c r="C3400" t="s">
        <v>1864</v>
      </c>
      <c r="D3400">
        <v>5211800</v>
      </c>
      <c r="E3400" t="s">
        <v>1894</v>
      </c>
      <c r="F3400">
        <v>1</v>
      </c>
      <c r="G3400" t="s">
        <v>117</v>
      </c>
      <c r="H3400" t="s">
        <v>117</v>
      </c>
      <c r="I3400" t="s">
        <v>1998</v>
      </c>
      <c r="J3400">
        <v>0</v>
      </c>
      <c r="K3400" t="s">
        <v>1999</v>
      </c>
      <c r="L3400" s="1">
        <v>46216.803796296299</v>
      </c>
      <c r="M3400" s="1">
        <v>46216.803912037038</v>
      </c>
      <c r="N3400">
        <v>1006</v>
      </c>
      <c r="O3400" t="s">
        <v>1849</v>
      </c>
      <c r="P3400">
        <v>71</v>
      </c>
      <c r="Q3400">
        <v>7.1</v>
      </c>
      <c r="R3400" t="s">
        <v>1851</v>
      </c>
      <c r="S3400" t="s">
        <v>1851</v>
      </c>
      <c r="T3400" t="s">
        <v>1851</v>
      </c>
      <c r="U3400" t="s">
        <v>7789</v>
      </c>
      <c r="V3400" t="s">
        <v>1851</v>
      </c>
      <c r="W3400" t="s">
        <v>1851</v>
      </c>
      <c r="X3400" s="1">
        <v>46216.803912037038</v>
      </c>
    </row>
    <row r="3401" spans="1:24">
      <c r="A3401">
        <v>3224</v>
      </c>
      <c r="B3401" t="s">
        <v>1863</v>
      </c>
      <c r="C3401" t="s">
        <v>1864</v>
      </c>
      <c r="D3401">
        <v>1300839</v>
      </c>
      <c r="E3401" t="s">
        <v>1885</v>
      </c>
      <c r="F3401">
        <v>1</v>
      </c>
      <c r="G3401" t="s">
        <v>796</v>
      </c>
      <c r="H3401" t="s">
        <v>2064</v>
      </c>
      <c r="I3401" t="s">
        <v>1887</v>
      </c>
      <c r="J3401">
        <v>1</v>
      </c>
      <c r="K3401" t="s">
        <v>1888</v>
      </c>
      <c r="L3401" s="1">
        <v>46216.803657407407</v>
      </c>
      <c r="M3401" s="1">
        <v>46216.803969907407</v>
      </c>
      <c r="N3401">
        <v>2673</v>
      </c>
      <c r="O3401" t="s">
        <v>1849</v>
      </c>
      <c r="P3401">
        <v>82</v>
      </c>
      <c r="Q3401">
        <v>8.1999999999999993</v>
      </c>
      <c r="R3401" t="s">
        <v>7790</v>
      </c>
      <c r="S3401" t="s">
        <v>1851</v>
      </c>
      <c r="T3401" t="s">
        <v>1851</v>
      </c>
      <c r="U3401" t="s">
        <v>7791</v>
      </c>
      <c r="V3401" t="s">
        <v>1851</v>
      </c>
      <c r="W3401" t="s">
        <v>1851</v>
      </c>
      <c r="X3401" s="1">
        <v>46216.803969907407</v>
      </c>
    </row>
    <row r="3402" spans="1:24">
      <c r="A3402">
        <v>3225</v>
      </c>
      <c r="B3402" t="s">
        <v>1863</v>
      </c>
      <c r="C3402" t="s">
        <v>1864</v>
      </c>
      <c r="D3402">
        <v>2902500</v>
      </c>
      <c r="E3402" t="s">
        <v>1894</v>
      </c>
      <c r="F3402">
        <v>1</v>
      </c>
      <c r="G3402" t="s">
        <v>526</v>
      </c>
      <c r="H3402" t="s">
        <v>526</v>
      </c>
      <c r="I3402" t="s">
        <v>2067</v>
      </c>
      <c r="J3402">
        <v>0</v>
      </c>
      <c r="K3402" t="s">
        <v>2068</v>
      </c>
      <c r="L3402" s="1">
        <v>46216.80400462963</v>
      </c>
      <c r="M3402" s="1">
        <v>46216.804074074076</v>
      </c>
      <c r="N3402">
        <v>592</v>
      </c>
      <c r="O3402" t="s">
        <v>1849</v>
      </c>
      <c r="P3402">
        <v>63</v>
      </c>
      <c r="Q3402">
        <v>6.3</v>
      </c>
      <c r="R3402" t="s">
        <v>1851</v>
      </c>
      <c r="S3402" t="s">
        <v>1851</v>
      </c>
      <c r="T3402" t="s">
        <v>1851</v>
      </c>
      <c r="U3402" t="s">
        <v>7792</v>
      </c>
      <c r="V3402" t="s">
        <v>1851</v>
      </c>
      <c r="W3402" t="s">
        <v>1851</v>
      </c>
      <c r="X3402" s="1">
        <v>46216.804074074076</v>
      </c>
    </row>
    <row r="3403" spans="1:24">
      <c r="A3403">
        <v>3226</v>
      </c>
      <c r="B3403" t="s">
        <v>1863</v>
      </c>
      <c r="C3403" t="s">
        <v>1864</v>
      </c>
      <c r="D3403">
        <v>1300839</v>
      </c>
      <c r="E3403" t="s">
        <v>1894</v>
      </c>
      <c r="F3403">
        <v>1</v>
      </c>
      <c r="G3403" t="s">
        <v>796</v>
      </c>
      <c r="H3403" t="s">
        <v>2070</v>
      </c>
      <c r="I3403" t="s">
        <v>2071</v>
      </c>
      <c r="J3403">
        <v>1</v>
      </c>
      <c r="K3403" t="s">
        <v>2072</v>
      </c>
      <c r="L3403" s="1">
        <v>46216.804120370369</v>
      </c>
      <c r="M3403" s="1">
        <v>46216.804189814815</v>
      </c>
      <c r="N3403">
        <v>548</v>
      </c>
      <c r="O3403" t="s">
        <v>1849</v>
      </c>
      <c r="P3403">
        <v>78</v>
      </c>
      <c r="Q3403">
        <v>7.8</v>
      </c>
      <c r="R3403" t="s">
        <v>1851</v>
      </c>
      <c r="S3403" t="s">
        <v>1851</v>
      </c>
      <c r="T3403" t="s">
        <v>1851</v>
      </c>
      <c r="U3403" t="s">
        <v>7793</v>
      </c>
      <c r="V3403" t="s">
        <v>1851</v>
      </c>
      <c r="W3403" t="s">
        <v>1851</v>
      </c>
      <c r="X3403" s="1">
        <v>46216.804189814815</v>
      </c>
    </row>
    <row r="3404" spans="1:24">
      <c r="A3404">
        <v>3227</v>
      </c>
      <c r="B3404" t="s">
        <v>1863</v>
      </c>
      <c r="C3404" t="s">
        <v>1864</v>
      </c>
      <c r="D3404">
        <v>5213806</v>
      </c>
      <c r="E3404" t="s">
        <v>1885</v>
      </c>
      <c r="F3404">
        <v>1</v>
      </c>
      <c r="G3404" t="s">
        <v>82</v>
      </c>
      <c r="H3404" t="s">
        <v>2007</v>
      </c>
      <c r="I3404" t="s">
        <v>1887</v>
      </c>
      <c r="J3404">
        <v>1</v>
      </c>
      <c r="K3404" t="s">
        <v>1888</v>
      </c>
      <c r="L3404" s="1">
        <v>46216.80395833333</v>
      </c>
      <c r="M3404" s="1">
        <v>46216.804293981484</v>
      </c>
      <c r="N3404">
        <v>2851</v>
      </c>
      <c r="O3404" t="s">
        <v>1849</v>
      </c>
      <c r="P3404">
        <v>84</v>
      </c>
      <c r="Q3404">
        <v>8.4</v>
      </c>
      <c r="R3404" t="s">
        <v>7794</v>
      </c>
      <c r="S3404" t="s">
        <v>1851</v>
      </c>
      <c r="T3404" t="s">
        <v>1851</v>
      </c>
      <c r="U3404" t="s">
        <v>7795</v>
      </c>
      <c r="V3404" t="s">
        <v>1851</v>
      </c>
      <c r="W3404" t="s">
        <v>1851</v>
      </c>
      <c r="X3404" s="1">
        <v>46216.804293981484</v>
      </c>
    </row>
    <row r="3405" spans="1:24">
      <c r="A3405">
        <v>3228</v>
      </c>
      <c r="B3405" t="s">
        <v>1863</v>
      </c>
      <c r="C3405" t="s">
        <v>1864</v>
      </c>
      <c r="D3405">
        <v>2903201</v>
      </c>
      <c r="E3405" t="s">
        <v>1885</v>
      </c>
      <c r="F3405">
        <v>1</v>
      </c>
      <c r="G3405" t="s">
        <v>456</v>
      </c>
      <c r="H3405" t="s">
        <v>2074</v>
      </c>
      <c r="I3405" t="s">
        <v>1887</v>
      </c>
      <c r="J3405">
        <v>1</v>
      </c>
      <c r="K3405" t="s">
        <v>1888</v>
      </c>
      <c r="L3405" s="1">
        <v>46216.804131944446</v>
      </c>
      <c r="M3405" s="1">
        <v>46216.804444444446</v>
      </c>
      <c r="N3405">
        <v>2706</v>
      </c>
      <c r="O3405" t="s">
        <v>1849</v>
      </c>
      <c r="P3405">
        <v>74</v>
      </c>
      <c r="Q3405">
        <v>7.4</v>
      </c>
      <c r="R3405" t="s">
        <v>7796</v>
      </c>
      <c r="S3405" t="s">
        <v>1851</v>
      </c>
      <c r="T3405" t="s">
        <v>1851</v>
      </c>
      <c r="U3405" t="s">
        <v>7797</v>
      </c>
      <c r="V3405" t="s">
        <v>1851</v>
      </c>
      <c r="W3405" t="s">
        <v>1851</v>
      </c>
      <c r="X3405" s="1">
        <v>46216.804444444446</v>
      </c>
    </row>
    <row r="3406" spans="1:24">
      <c r="A3406">
        <v>3229</v>
      </c>
      <c r="B3406" t="s">
        <v>1863</v>
      </c>
      <c r="C3406" t="s">
        <v>1864</v>
      </c>
      <c r="D3406">
        <v>5213806</v>
      </c>
      <c r="E3406" t="s">
        <v>1894</v>
      </c>
      <c r="F3406">
        <v>1</v>
      </c>
      <c r="G3406" t="s">
        <v>82</v>
      </c>
      <c r="H3406" t="s">
        <v>82</v>
      </c>
      <c r="I3406" t="s">
        <v>2016</v>
      </c>
      <c r="J3406">
        <v>0</v>
      </c>
      <c r="K3406" t="s">
        <v>2017</v>
      </c>
      <c r="L3406" s="1">
        <v>46216.804432870369</v>
      </c>
      <c r="M3406" s="1">
        <v>46216.804502314815</v>
      </c>
      <c r="N3406">
        <v>616</v>
      </c>
      <c r="O3406" t="s">
        <v>1849</v>
      </c>
      <c r="P3406">
        <v>73</v>
      </c>
      <c r="Q3406">
        <v>7.3</v>
      </c>
      <c r="R3406" t="s">
        <v>1851</v>
      </c>
      <c r="S3406" t="s">
        <v>1851</v>
      </c>
      <c r="T3406" t="s">
        <v>1851</v>
      </c>
      <c r="U3406" t="s">
        <v>7798</v>
      </c>
      <c r="V3406" t="s">
        <v>1851</v>
      </c>
      <c r="W3406" t="s">
        <v>1851</v>
      </c>
      <c r="X3406" s="1">
        <v>46216.804502314815</v>
      </c>
    </row>
    <row r="3407" spans="1:24">
      <c r="A3407">
        <v>3230</v>
      </c>
      <c r="B3407" t="s">
        <v>1863</v>
      </c>
      <c r="C3407" t="s">
        <v>1864</v>
      </c>
      <c r="D3407">
        <v>2903201</v>
      </c>
      <c r="E3407" t="s">
        <v>1894</v>
      </c>
      <c r="F3407">
        <v>1</v>
      </c>
      <c r="G3407" t="s">
        <v>456</v>
      </c>
      <c r="H3407" t="s">
        <v>456</v>
      </c>
      <c r="I3407" t="s">
        <v>2080</v>
      </c>
      <c r="J3407">
        <v>0</v>
      </c>
      <c r="K3407" t="s">
        <v>2081</v>
      </c>
      <c r="L3407" s="1">
        <v>46216.804571759261</v>
      </c>
      <c r="M3407" s="1">
        <v>46216.804710648146</v>
      </c>
      <c r="N3407">
        <v>1203</v>
      </c>
      <c r="O3407" t="s">
        <v>1849</v>
      </c>
      <c r="P3407">
        <v>66</v>
      </c>
      <c r="Q3407">
        <v>6.6</v>
      </c>
      <c r="R3407" t="s">
        <v>1851</v>
      </c>
      <c r="S3407" t="s">
        <v>1851</v>
      </c>
      <c r="T3407" t="s">
        <v>1851</v>
      </c>
      <c r="U3407" t="s">
        <v>7799</v>
      </c>
      <c r="V3407" t="s">
        <v>1851</v>
      </c>
      <c r="W3407" t="s">
        <v>1851</v>
      </c>
      <c r="X3407" s="1">
        <v>46216.804710648146</v>
      </c>
    </row>
    <row r="3408" spans="1:24">
      <c r="A3408">
        <v>3231</v>
      </c>
      <c r="B3408" t="s">
        <v>1863</v>
      </c>
      <c r="C3408" t="s">
        <v>1864</v>
      </c>
      <c r="D3408">
        <v>1301209</v>
      </c>
      <c r="E3408" t="s">
        <v>1885</v>
      </c>
      <c r="F3408">
        <v>1</v>
      </c>
      <c r="G3408" t="s">
        <v>844</v>
      </c>
      <c r="H3408" t="s">
        <v>2086</v>
      </c>
      <c r="I3408" t="s">
        <v>1887</v>
      </c>
      <c r="J3408">
        <v>1</v>
      </c>
      <c r="K3408" t="s">
        <v>1888</v>
      </c>
      <c r="L3408" s="1">
        <v>46216.804247685184</v>
      </c>
      <c r="M3408" s="1">
        <v>46216.804884259262</v>
      </c>
      <c r="N3408">
        <v>5522</v>
      </c>
      <c r="O3408" t="s">
        <v>1849</v>
      </c>
      <c r="P3408">
        <v>69</v>
      </c>
      <c r="Q3408">
        <v>6.9</v>
      </c>
      <c r="R3408" t="s">
        <v>7800</v>
      </c>
      <c r="S3408" t="s">
        <v>1851</v>
      </c>
      <c r="T3408" t="s">
        <v>1851</v>
      </c>
      <c r="U3408" t="s">
        <v>7801</v>
      </c>
      <c r="V3408" t="s">
        <v>1851</v>
      </c>
      <c r="W3408" t="s">
        <v>1851</v>
      </c>
      <c r="X3408" s="1">
        <v>46216.804884259262</v>
      </c>
    </row>
    <row r="3409" spans="1:24">
      <c r="A3409">
        <v>3232</v>
      </c>
      <c r="B3409" t="s">
        <v>1863</v>
      </c>
      <c r="C3409" t="s">
        <v>1864</v>
      </c>
      <c r="D3409">
        <v>5213905</v>
      </c>
      <c r="E3409" t="s">
        <v>1885</v>
      </c>
      <c r="F3409">
        <v>1</v>
      </c>
      <c r="G3409" t="s">
        <v>56</v>
      </c>
      <c r="H3409" t="s">
        <v>2025</v>
      </c>
      <c r="I3409" t="s">
        <v>1887</v>
      </c>
      <c r="J3409">
        <v>1</v>
      </c>
      <c r="K3409" t="s">
        <v>1888</v>
      </c>
      <c r="L3409" s="1">
        <v>46216.804548611108</v>
      </c>
      <c r="M3409" s="1">
        <v>46216.804930555554</v>
      </c>
      <c r="N3409">
        <v>3220</v>
      </c>
      <c r="O3409" t="s">
        <v>1849</v>
      </c>
      <c r="P3409">
        <v>81</v>
      </c>
      <c r="Q3409">
        <v>8.1</v>
      </c>
      <c r="R3409" t="s">
        <v>7802</v>
      </c>
      <c r="S3409" t="s">
        <v>1851</v>
      </c>
      <c r="T3409" t="s">
        <v>1851</v>
      </c>
      <c r="U3409" t="s">
        <v>7803</v>
      </c>
      <c r="V3409" t="s">
        <v>1851</v>
      </c>
      <c r="W3409" t="s">
        <v>1851</v>
      </c>
      <c r="X3409" s="1">
        <v>46216.804930555554</v>
      </c>
    </row>
    <row r="3410" spans="1:24">
      <c r="A3410">
        <v>3233</v>
      </c>
      <c r="B3410" t="s">
        <v>1863</v>
      </c>
      <c r="C3410" t="s">
        <v>1864</v>
      </c>
      <c r="D3410">
        <v>5213905</v>
      </c>
      <c r="E3410" t="s">
        <v>1894</v>
      </c>
      <c r="F3410">
        <v>1</v>
      </c>
      <c r="G3410" t="s">
        <v>56</v>
      </c>
      <c r="H3410" t="s">
        <v>2034</v>
      </c>
      <c r="I3410" t="s">
        <v>2035</v>
      </c>
      <c r="J3410">
        <v>1</v>
      </c>
      <c r="K3410" t="s">
        <v>2036</v>
      </c>
      <c r="L3410" s="1">
        <v>46216.805069444446</v>
      </c>
      <c r="M3410" s="1">
        <v>46216.805138888885</v>
      </c>
      <c r="N3410">
        <v>627</v>
      </c>
      <c r="O3410" t="s">
        <v>1849</v>
      </c>
      <c r="P3410">
        <v>73</v>
      </c>
      <c r="Q3410">
        <v>7.3</v>
      </c>
      <c r="R3410" t="s">
        <v>1851</v>
      </c>
      <c r="S3410" t="s">
        <v>1851</v>
      </c>
      <c r="T3410" t="s">
        <v>1851</v>
      </c>
      <c r="U3410" t="s">
        <v>7804</v>
      </c>
      <c r="V3410" t="s">
        <v>1851</v>
      </c>
      <c r="W3410" t="s">
        <v>1851</v>
      </c>
      <c r="X3410" s="1">
        <v>46216.805138888885</v>
      </c>
    </row>
    <row r="3411" spans="1:24">
      <c r="A3411">
        <v>3234</v>
      </c>
      <c r="B3411" t="s">
        <v>1863</v>
      </c>
      <c r="C3411" t="s">
        <v>1864</v>
      </c>
      <c r="D3411">
        <v>1301209</v>
      </c>
      <c r="E3411" t="s">
        <v>1894</v>
      </c>
      <c r="F3411">
        <v>1</v>
      </c>
      <c r="G3411" t="s">
        <v>844</v>
      </c>
      <c r="H3411" t="s">
        <v>844</v>
      </c>
      <c r="I3411" t="s">
        <v>2095</v>
      </c>
      <c r="J3411">
        <v>0</v>
      </c>
      <c r="K3411" t="s">
        <v>2096</v>
      </c>
      <c r="L3411" s="1">
        <v>46216.805023148147</v>
      </c>
      <c r="M3411" s="1">
        <v>46216.805196759262</v>
      </c>
      <c r="N3411">
        <v>1470</v>
      </c>
      <c r="O3411" t="s">
        <v>1849</v>
      </c>
      <c r="P3411">
        <v>66</v>
      </c>
      <c r="Q3411">
        <v>6.6</v>
      </c>
      <c r="R3411" t="s">
        <v>1851</v>
      </c>
      <c r="S3411" t="s">
        <v>1851</v>
      </c>
      <c r="T3411" t="s">
        <v>1851</v>
      </c>
      <c r="U3411" t="s">
        <v>7805</v>
      </c>
      <c r="V3411" t="s">
        <v>1851</v>
      </c>
      <c r="W3411" t="s">
        <v>1851</v>
      </c>
      <c r="X3411" s="1">
        <v>46216.805196759262</v>
      </c>
    </row>
    <row r="3412" spans="1:24">
      <c r="A3412">
        <v>3235</v>
      </c>
      <c r="B3412" t="s">
        <v>1863</v>
      </c>
      <c r="C3412" t="s">
        <v>1864</v>
      </c>
      <c r="D3412">
        <v>2911303</v>
      </c>
      <c r="E3412" t="s">
        <v>1885</v>
      </c>
      <c r="F3412">
        <v>1</v>
      </c>
      <c r="G3412" t="s">
        <v>536</v>
      </c>
      <c r="H3412" t="s">
        <v>2089</v>
      </c>
      <c r="I3412" t="s">
        <v>1887</v>
      </c>
      <c r="J3412">
        <v>1</v>
      </c>
      <c r="K3412" t="s">
        <v>1888</v>
      </c>
      <c r="L3412" s="1">
        <v>46216.804768518516</v>
      </c>
      <c r="M3412" s="1">
        <v>46216.805196759262</v>
      </c>
      <c r="N3412">
        <v>3756</v>
      </c>
      <c r="O3412" t="s">
        <v>1849</v>
      </c>
      <c r="P3412">
        <v>87</v>
      </c>
      <c r="Q3412">
        <v>8.6999999999999993</v>
      </c>
      <c r="R3412" t="s">
        <v>7806</v>
      </c>
      <c r="S3412" t="s">
        <v>1851</v>
      </c>
      <c r="T3412" t="s">
        <v>1851</v>
      </c>
      <c r="U3412" t="s">
        <v>7807</v>
      </c>
      <c r="V3412" t="s">
        <v>1851</v>
      </c>
      <c r="W3412" t="s">
        <v>1851</v>
      </c>
      <c r="X3412" s="1">
        <v>46216.805196759262</v>
      </c>
    </row>
    <row r="3413" spans="1:24">
      <c r="A3413">
        <v>3236</v>
      </c>
      <c r="B3413" t="s">
        <v>1863</v>
      </c>
      <c r="C3413" t="s">
        <v>1864</v>
      </c>
      <c r="D3413">
        <v>2911303</v>
      </c>
      <c r="E3413" t="s">
        <v>1894</v>
      </c>
      <c r="F3413">
        <v>1</v>
      </c>
      <c r="G3413" t="s">
        <v>536</v>
      </c>
      <c r="H3413" t="s">
        <v>2101</v>
      </c>
      <c r="I3413" t="s">
        <v>2102</v>
      </c>
      <c r="J3413">
        <v>1</v>
      </c>
      <c r="K3413" t="s">
        <v>2103</v>
      </c>
      <c r="L3413" s="1">
        <v>46216.805324074077</v>
      </c>
      <c r="M3413" s="1">
        <v>46216.805451388886</v>
      </c>
      <c r="N3413">
        <v>1079</v>
      </c>
      <c r="O3413" t="s">
        <v>1849</v>
      </c>
      <c r="P3413">
        <v>79</v>
      </c>
      <c r="Q3413">
        <v>7.9</v>
      </c>
      <c r="R3413" t="s">
        <v>1851</v>
      </c>
      <c r="S3413" t="s">
        <v>1851</v>
      </c>
      <c r="T3413" t="s">
        <v>1851</v>
      </c>
      <c r="U3413" t="s">
        <v>7808</v>
      </c>
      <c r="V3413" t="s">
        <v>1851</v>
      </c>
      <c r="W3413" t="s">
        <v>1851</v>
      </c>
      <c r="X3413" s="1">
        <v>46216.805451388886</v>
      </c>
    </row>
    <row r="3414" spans="1:24">
      <c r="A3414">
        <v>3237</v>
      </c>
      <c r="B3414" t="s">
        <v>1863</v>
      </c>
      <c r="C3414" t="s">
        <v>1864</v>
      </c>
      <c r="D3414">
        <v>5214838</v>
      </c>
      <c r="E3414" t="s">
        <v>1885</v>
      </c>
      <c r="F3414">
        <v>1</v>
      </c>
      <c r="G3414" t="s">
        <v>77</v>
      </c>
      <c r="H3414" t="s">
        <v>2051</v>
      </c>
      <c r="I3414" t="s">
        <v>1887</v>
      </c>
      <c r="J3414">
        <v>1</v>
      </c>
      <c r="K3414" t="s">
        <v>1888</v>
      </c>
      <c r="L3414" s="1">
        <v>46216.805185185185</v>
      </c>
      <c r="M3414" s="1">
        <v>46216.805706018517</v>
      </c>
      <c r="N3414">
        <v>4505</v>
      </c>
      <c r="O3414" t="s">
        <v>1849</v>
      </c>
      <c r="P3414">
        <v>77</v>
      </c>
      <c r="Q3414">
        <v>7.7</v>
      </c>
      <c r="R3414" t="s">
        <v>7809</v>
      </c>
      <c r="S3414" t="s">
        <v>1851</v>
      </c>
      <c r="T3414" t="s">
        <v>1851</v>
      </c>
      <c r="U3414" t="s">
        <v>7810</v>
      </c>
      <c r="V3414" t="s">
        <v>1851</v>
      </c>
      <c r="W3414" t="s">
        <v>1851</v>
      </c>
      <c r="X3414" s="1">
        <v>46216.805706018517</v>
      </c>
    </row>
    <row r="3415" spans="1:24">
      <c r="A3415">
        <v>3238</v>
      </c>
      <c r="B3415" t="s">
        <v>1863</v>
      </c>
      <c r="C3415" t="s">
        <v>1864</v>
      </c>
      <c r="D3415">
        <v>2911402</v>
      </c>
      <c r="E3415" t="s">
        <v>1885</v>
      </c>
      <c r="F3415">
        <v>1</v>
      </c>
      <c r="G3415" t="s">
        <v>385</v>
      </c>
      <c r="H3415" t="s">
        <v>2108</v>
      </c>
      <c r="I3415" t="s">
        <v>1887</v>
      </c>
      <c r="J3415">
        <v>1</v>
      </c>
      <c r="K3415" t="s">
        <v>1888</v>
      </c>
      <c r="L3415" s="1">
        <v>46216.805497685185</v>
      </c>
      <c r="M3415" s="1">
        <v>46216.805752314816</v>
      </c>
      <c r="N3415">
        <v>2179</v>
      </c>
      <c r="O3415" t="s">
        <v>1849</v>
      </c>
      <c r="P3415">
        <v>82</v>
      </c>
      <c r="Q3415">
        <v>8.1999999999999993</v>
      </c>
      <c r="R3415" t="s">
        <v>7811</v>
      </c>
      <c r="S3415" t="s">
        <v>1851</v>
      </c>
      <c r="T3415" t="s">
        <v>1851</v>
      </c>
      <c r="U3415" t="s">
        <v>7812</v>
      </c>
      <c r="V3415" t="s">
        <v>1851</v>
      </c>
      <c r="W3415" t="s">
        <v>1851</v>
      </c>
      <c r="X3415" s="1">
        <v>46216.805752314816</v>
      </c>
    </row>
    <row r="3416" spans="1:24">
      <c r="A3416">
        <v>3239</v>
      </c>
      <c r="B3416" t="s">
        <v>1863</v>
      </c>
      <c r="C3416" t="s">
        <v>1864</v>
      </c>
      <c r="D3416">
        <v>5214838</v>
      </c>
      <c r="E3416" t="s">
        <v>1894</v>
      </c>
      <c r="F3416">
        <v>1</v>
      </c>
      <c r="G3416" t="s">
        <v>77</v>
      </c>
      <c r="H3416" t="s">
        <v>77</v>
      </c>
      <c r="I3416" t="s">
        <v>2061</v>
      </c>
      <c r="J3416">
        <v>0</v>
      </c>
      <c r="K3416" t="s">
        <v>2062</v>
      </c>
      <c r="L3416" s="1">
        <v>46216.805856481478</v>
      </c>
      <c r="M3416" s="1">
        <v>46216.805995370371</v>
      </c>
      <c r="N3416">
        <v>1227</v>
      </c>
      <c r="O3416" t="s">
        <v>1849</v>
      </c>
      <c r="P3416">
        <v>68</v>
      </c>
      <c r="Q3416">
        <v>6.8</v>
      </c>
      <c r="R3416" t="s">
        <v>1851</v>
      </c>
      <c r="S3416" t="s">
        <v>1851</v>
      </c>
      <c r="T3416" t="s">
        <v>1851</v>
      </c>
      <c r="U3416" t="s">
        <v>7813</v>
      </c>
      <c r="V3416" t="s">
        <v>1851</v>
      </c>
      <c r="W3416" t="s">
        <v>1851</v>
      </c>
      <c r="X3416" s="1">
        <v>46216.805995370371</v>
      </c>
    </row>
    <row r="3417" spans="1:24">
      <c r="A3417">
        <v>3240</v>
      </c>
      <c r="B3417" t="s">
        <v>1863</v>
      </c>
      <c r="C3417" t="s">
        <v>1864</v>
      </c>
      <c r="D3417">
        <v>2911402</v>
      </c>
      <c r="E3417" t="s">
        <v>1894</v>
      </c>
      <c r="F3417">
        <v>1</v>
      </c>
      <c r="G3417" t="s">
        <v>385</v>
      </c>
      <c r="H3417" t="s">
        <v>385</v>
      </c>
      <c r="I3417" t="s">
        <v>2117</v>
      </c>
      <c r="J3417">
        <v>0</v>
      </c>
      <c r="K3417" t="s">
        <v>2118</v>
      </c>
      <c r="L3417" s="1">
        <v>46216.805902777778</v>
      </c>
      <c r="M3417" s="1">
        <v>46216.806030092594</v>
      </c>
      <c r="N3417">
        <v>1085</v>
      </c>
      <c r="O3417" t="s">
        <v>1849</v>
      </c>
      <c r="P3417">
        <v>83</v>
      </c>
      <c r="Q3417">
        <v>8.3000000000000007</v>
      </c>
      <c r="R3417" t="s">
        <v>1851</v>
      </c>
      <c r="S3417" t="s">
        <v>1851</v>
      </c>
      <c r="T3417" t="s">
        <v>1851</v>
      </c>
      <c r="U3417" t="s">
        <v>7814</v>
      </c>
      <c r="V3417" t="s">
        <v>1851</v>
      </c>
      <c r="W3417" t="s">
        <v>1851</v>
      </c>
      <c r="X3417" s="1">
        <v>46216.806030092594</v>
      </c>
    </row>
    <row r="3418" spans="1:24">
      <c r="A3418">
        <v>3241</v>
      </c>
      <c r="B3418" t="s">
        <v>1863</v>
      </c>
      <c r="C3418" t="s">
        <v>1864</v>
      </c>
      <c r="D3418">
        <v>5214861</v>
      </c>
      <c r="E3418" t="s">
        <v>1885</v>
      </c>
      <c r="F3418">
        <v>1</v>
      </c>
      <c r="G3418" t="s">
        <v>161</v>
      </c>
      <c r="H3418" t="s">
        <v>2077</v>
      </c>
      <c r="I3418" t="s">
        <v>1887</v>
      </c>
      <c r="J3418">
        <v>1</v>
      </c>
      <c r="K3418" t="s">
        <v>1888</v>
      </c>
      <c r="L3418" s="1">
        <v>46216.80605324074</v>
      </c>
      <c r="M3418" s="1">
        <v>46216.806388888886</v>
      </c>
      <c r="N3418">
        <v>2955</v>
      </c>
      <c r="O3418" t="s">
        <v>1849</v>
      </c>
      <c r="P3418">
        <v>80</v>
      </c>
      <c r="Q3418">
        <v>8</v>
      </c>
      <c r="R3418" t="s">
        <v>7815</v>
      </c>
      <c r="S3418" t="s">
        <v>1851</v>
      </c>
      <c r="T3418" t="s">
        <v>1851</v>
      </c>
      <c r="U3418" t="s">
        <v>7816</v>
      </c>
      <c r="V3418" t="s">
        <v>1851</v>
      </c>
      <c r="W3418" t="s">
        <v>1851</v>
      </c>
      <c r="X3418" s="1">
        <v>46216.806388888886</v>
      </c>
    </row>
    <row r="3419" spans="1:24">
      <c r="A3419">
        <v>3242</v>
      </c>
      <c r="B3419" t="s">
        <v>1863</v>
      </c>
      <c r="C3419" t="s">
        <v>1864</v>
      </c>
      <c r="D3419">
        <v>2912103</v>
      </c>
      <c r="E3419" t="s">
        <v>1885</v>
      </c>
      <c r="F3419">
        <v>1</v>
      </c>
      <c r="G3419" t="s">
        <v>476</v>
      </c>
      <c r="H3419" t="s">
        <v>2124</v>
      </c>
      <c r="I3419" t="s">
        <v>1887</v>
      </c>
      <c r="J3419">
        <v>1</v>
      </c>
      <c r="K3419" t="s">
        <v>1888</v>
      </c>
      <c r="L3419" s="1">
        <v>46216.806076388886</v>
      </c>
      <c r="M3419" s="1">
        <v>46216.80641203704</v>
      </c>
      <c r="N3419">
        <v>2891</v>
      </c>
      <c r="O3419" t="s">
        <v>1849</v>
      </c>
      <c r="P3419">
        <v>64</v>
      </c>
      <c r="Q3419">
        <v>6.4</v>
      </c>
      <c r="R3419" t="s">
        <v>7817</v>
      </c>
      <c r="S3419" t="s">
        <v>1851</v>
      </c>
      <c r="T3419" t="s">
        <v>1851</v>
      </c>
      <c r="U3419" t="s">
        <v>7818</v>
      </c>
      <c r="V3419" t="s">
        <v>1851</v>
      </c>
      <c r="W3419" t="s">
        <v>1851</v>
      </c>
      <c r="X3419" s="1">
        <v>46216.80641203704</v>
      </c>
    </row>
    <row r="3420" spans="1:24">
      <c r="A3420">
        <v>3243</v>
      </c>
      <c r="B3420" t="s">
        <v>1863</v>
      </c>
      <c r="C3420" t="s">
        <v>1864</v>
      </c>
      <c r="D3420">
        <v>5214861</v>
      </c>
      <c r="E3420" t="s">
        <v>1894</v>
      </c>
      <c r="F3420">
        <v>1</v>
      </c>
      <c r="G3420" t="s">
        <v>161</v>
      </c>
      <c r="H3420" t="s">
        <v>161</v>
      </c>
      <c r="I3420" t="s">
        <v>2083</v>
      </c>
      <c r="J3420">
        <v>0</v>
      </c>
      <c r="K3420" t="s">
        <v>2084</v>
      </c>
      <c r="L3420" s="1">
        <v>46216.806539351855</v>
      </c>
      <c r="M3420" s="1">
        <v>46216.806608796294</v>
      </c>
      <c r="N3420">
        <v>590</v>
      </c>
      <c r="O3420" t="s">
        <v>1849</v>
      </c>
      <c r="P3420">
        <v>72</v>
      </c>
      <c r="Q3420">
        <v>7.2</v>
      </c>
      <c r="R3420" t="s">
        <v>1851</v>
      </c>
      <c r="S3420" t="s">
        <v>1851</v>
      </c>
      <c r="T3420" t="s">
        <v>1851</v>
      </c>
      <c r="U3420" t="s">
        <v>7819</v>
      </c>
      <c r="V3420" t="s">
        <v>1851</v>
      </c>
      <c r="W3420" t="s">
        <v>1851</v>
      </c>
      <c r="X3420" s="1">
        <v>46216.806608796294</v>
      </c>
    </row>
    <row r="3421" spans="1:24">
      <c r="A3421">
        <v>3244</v>
      </c>
      <c r="B3421" t="s">
        <v>1863</v>
      </c>
      <c r="C3421" t="s">
        <v>1864</v>
      </c>
      <c r="D3421">
        <v>2912103</v>
      </c>
      <c r="E3421" t="s">
        <v>1894</v>
      </c>
      <c r="F3421">
        <v>1</v>
      </c>
      <c r="G3421" t="s">
        <v>476</v>
      </c>
      <c r="H3421" t="s">
        <v>2128</v>
      </c>
      <c r="I3421" t="s">
        <v>2129</v>
      </c>
      <c r="J3421">
        <v>1</v>
      </c>
      <c r="K3421" t="s">
        <v>2130</v>
      </c>
      <c r="L3421" s="1">
        <v>46216.806550925925</v>
      </c>
      <c r="M3421" s="1">
        <v>46216.80667824074</v>
      </c>
      <c r="N3421">
        <v>1018</v>
      </c>
      <c r="O3421" t="s">
        <v>1849</v>
      </c>
      <c r="P3421">
        <v>55</v>
      </c>
      <c r="Q3421">
        <v>5.5</v>
      </c>
      <c r="R3421" t="s">
        <v>1851</v>
      </c>
      <c r="S3421" t="s">
        <v>1851</v>
      </c>
      <c r="T3421" t="s">
        <v>1851</v>
      </c>
      <c r="U3421" t="s">
        <v>7820</v>
      </c>
      <c r="V3421" t="s">
        <v>1851</v>
      </c>
      <c r="W3421" t="s">
        <v>1851</v>
      </c>
      <c r="X3421" s="1">
        <v>46216.80667824074</v>
      </c>
    </row>
    <row r="3422" spans="1:24">
      <c r="A3422">
        <v>3245</v>
      </c>
      <c r="B3422" t="s">
        <v>1863</v>
      </c>
      <c r="C3422" t="s">
        <v>1864</v>
      </c>
      <c r="D3422">
        <v>5216908</v>
      </c>
      <c r="E3422" t="s">
        <v>1885</v>
      </c>
      <c r="F3422">
        <v>1</v>
      </c>
      <c r="G3422" t="s">
        <v>127</v>
      </c>
      <c r="H3422" t="s">
        <v>2092</v>
      </c>
      <c r="I3422" t="s">
        <v>1887</v>
      </c>
      <c r="J3422">
        <v>1</v>
      </c>
      <c r="K3422" t="s">
        <v>1888</v>
      </c>
      <c r="L3422" s="1">
        <v>46216.806655092594</v>
      </c>
      <c r="M3422" s="1">
        <v>46216.807268518518</v>
      </c>
      <c r="N3422">
        <v>5267</v>
      </c>
      <c r="O3422" t="s">
        <v>1849</v>
      </c>
      <c r="P3422">
        <v>81</v>
      </c>
      <c r="Q3422">
        <v>8.1</v>
      </c>
      <c r="R3422" t="s">
        <v>7821</v>
      </c>
      <c r="S3422" t="s">
        <v>1851</v>
      </c>
      <c r="T3422" t="s">
        <v>1851</v>
      </c>
      <c r="U3422" t="s">
        <v>7822</v>
      </c>
      <c r="V3422" t="s">
        <v>1851</v>
      </c>
      <c r="W3422" t="s">
        <v>1851</v>
      </c>
      <c r="X3422" s="1">
        <v>46216.807268518518</v>
      </c>
    </row>
    <row r="3423" spans="1:24">
      <c r="A3423">
        <v>3246</v>
      </c>
      <c r="B3423" t="s">
        <v>1863</v>
      </c>
      <c r="C3423" t="s">
        <v>1864</v>
      </c>
      <c r="D3423">
        <v>2913705</v>
      </c>
      <c r="E3423" t="s">
        <v>1885</v>
      </c>
      <c r="F3423">
        <v>1</v>
      </c>
      <c r="G3423" t="s">
        <v>212</v>
      </c>
      <c r="H3423" t="s">
        <v>2132</v>
      </c>
      <c r="I3423" t="s">
        <v>1887</v>
      </c>
      <c r="J3423">
        <v>1</v>
      </c>
      <c r="K3423" t="s">
        <v>1888</v>
      </c>
      <c r="L3423" s="1">
        <v>46216.80673611111</v>
      </c>
      <c r="M3423" s="1">
        <v>46216.807268518518</v>
      </c>
      <c r="N3423">
        <v>4658</v>
      </c>
      <c r="O3423" t="s">
        <v>1849</v>
      </c>
      <c r="P3423">
        <v>61</v>
      </c>
      <c r="Q3423">
        <v>6.1</v>
      </c>
      <c r="R3423" t="s">
        <v>7823</v>
      </c>
      <c r="S3423" t="s">
        <v>1851</v>
      </c>
      <c r="T3423" t="s">
        <v>1851</v>
      </c>
      <c r="U3423" t="s">
        <v>7824</v>
      </c>
      <c r="V3423" t="s">
        <v>1851</v>
      </c>
      <c r="W3423" t="s">
        <v>1851</v>
      </c>
      <c r="X3423" s="1">
        <v>46216.807268518518</v>
      </c>
    </row>
    <row r="3424" spans="1:24">
      <c r="A3424">
        <v>3247</v>
      </c>
      <c r="B3424" t="s">
        <v>1863</v>
      </c>
      <c r="C3424" t="s">
        <v>1864</v>
      </c>
      <c r="D3424">
        <v>1303403</v>
      </c>
      <c r="E3424" t="s">
        <v>1885</v>
      </c>
      <c r="F3424">
        <v>1</v>
      </c>
      <c r="G3424" t="s">
        <v>758</v>
      </c>
      <c r="H3424" t="s">
        <v>2105</v>
      </c>
      <c r="I3424" t="s">
        <v>1887</v>
      </c>
      <c r="J3424">
        <v>1</v>
      </c>
      <c r="K3424" t="s">
        <v>1888</v>
      </c>
      <c r="L3424" s="1">
        <v>46216.805254629631</v>
      </c>
      <c r="M3424" s="1">
        <v>46216.807453703703</v>
      </c>
      <c r="N3424">
        <v>18947</v>
      </c>
      <c r="O3424" t="s">
        <v>1854</v>
      </c>
      <c r="R3424" t="s">
        <v>7825</v>
      </c>
      <c r="S3424" t="s">
        <v>1851</v>
      </c>
      <c r="T3424" t="s">
        <v>1851</v>
      </c>
      <c r="U3424" t="s">
        <v>7826</v>
      </c>
      <c r="V3424" t="s">
        <v>1854</v>
      </c>
      <c r="W3424" t="s">
        <v>1851</v>
      </c>
      <c r="X3424" s="1">
        <v>46216.807453703703</v>
      </c>
    </row>
    <row r="3425" spans="1:24">
      <c r="A3425">
        <v>3248</v>
      </c>
      <c r="B3425" t="s">
        <v>1863</v>
      </c>
      <c r="C3425" t="s">
        <v>1864</v>
      </c>
      <c r="D3425">
        <v>5216908</v>
      </c>
      <c r="E3425" t="s">
        <v>1894</v>
      </c>
      <c r="F3425">
        <v>1</v>
      </c>
      <c r="G3425" t="s">
        <v>127</v>
      </c>
      <c r="H3425" t="s">
        <v>127</v>
      </c>
      <c r="I3425" t="s">
        <v>2098</v>
      </c>
      <c r="J3425">
        <v>0</v>
      </c>
      <c r="K3425" t="s">
        <v>2099</v>
      </c>
      <c r="L3425" s="1">
        <v>46216.80740740741</v>
      </c>
      <c r="M3425" s="1">
        <v>46216.807476851849</v>
      </c>
      <c r="N3425">
        <v>580</v>
      </c>
      <c r="O3425" t="s">
        <v>1849</v>
      </c>
      <c r="P3425">
        <v>72</v>
      </c>
      <c r="Q3425">
        <v>7.2</v>
      </c>
      <c r="R3425" t="s">
        <v>1851</v>
      </c>
      <c r="S3425" t="s">
        <v>1851</v>
      </c>
      <c r="T3425" t="s">
        <v>1851</v>
      </c>
      <c r="U3425" t="s">
        <v>7827</v>
      </c>
      <c r="V3425" t="s">
        <v>1851</v>
      </c>
      <c r="W3425" t="s">
        <v>1851</v>
      </c>
      <c r="X3425" s="1">
        <v>46216.807476851849</v>
      </c>
    </row>
    <row r="3426" spans="1:24">
      <c r="A3426">
        <v>3249</v>
      </c>
      <c r="B3426" t="s">
        <v>1863</v>
      </c>
      <c r="C3426" t="s">
        <v>1864</v>
      </c>
      <c r="D3426">
        <v>2913705</v>
      </c>
      <c r="E3426" t="s">
        <v>1894</v>
      </c>
      <c r="F3426">
        <v>1</v>
      </c>
      <c r="G3426" t="s">
        <v>212</v>
      </c>
      <c r="H3426" t="s">
        <v>212</v>
      </c>
      <c r="I3426" t="s">
        <v>2135</v>
      </c>
      <c r="J3426">
        <v>0</v>
      </c>
      <c r="K3426" t="s">
        <v>2136</v>
      </c>
      <c r="L3426" s="1">
        <v>46216.80740740741</v>
      </c>
      <c r="M3426" s="1">
        <v>46216.807557870372</v>
      </c>
      <c r="N3426">
        <v>1306</v>
      </c>
      <c r="O3426" t="s">
        <v>1849</v>
      </c>
      <c r="P3426">
        <v>57</v>
      </c>
      <c r="Q3426">
        <v>5.7</v>
      </c>
      <c r="R3426" t="s">
        <v>1851</v>
      </c>
      <c r="S3426" t="s">
        <v>1851</v>
      </c>
      <c r="T3426" t="s">
        <v>1851</v>
      </c>
      <c r="U3426" t="s">
        <v>7828</v>
      </c>
      <c r="V3426" t="s">
        <v>1851</v>
      </c>
      <c r="W3426" t="s">
        <v>1851</v>
      </c>
      <c r="X3426" s="1">
        <v>46216.807557870372</v>
      </c>
    </row>
    <row r="3427" spans="1:24">
      <c r="A3427">
        <v>3250</v>
      </c>
      <c r="B3427" t="s">
        <v>1863</v>
      </c>
      <c r="C3427" t="s">
        <v>1864</v>
      </c>
      <c r="D3427">
        <v>5220454</v>
      </c>
      <c r="E3427" t="s">
        <v>1885</v>
      </c>
      <c r="F3427">
        <v>1</v>
      </c>
      <c r="G3427" t="s">
        <v>36</v>
      </c>
      <c r="H3427" t="s">
        <v>2111</v>
      </c>
      <c r="I3427" t="s">
        <v>1887</v>
      </c>
      <c r="J3427">
        <v>1</v>
      </c>
      <c r="K3427" t="s">
        <v>1888</v>
      </c>
      <c r="L3427" s="1">
        <v>46216.807523148149</v>
      </c>
      <c r="M3427" s="1">
        <v>46216.807974537034</v>
      </c>
      <c r="N3427">
        <v>3920</v>
      </c>
      <c r="O3427" t="s">
        <v>1849</v>
      </c>
      <c r="P3427">
        <v>78</v>
      </c>
      <c r="Q3427">
        <v>7.8</v>
      </c>
      <c r="R3427" t="s">
        <v>7829</v>
      </c>
      <c r="S3427" t="s">
        <v>1851</v>
      </c>
      <c r="T3427" t="s">
        <v>1851</v>
      </c>
      <c r="U3427" t="s">
        <v>7830</v>
      </c>
      <c r="V3427" t="s">
        <v>1851</v>
      </c>
      <c r="W3427" t="s">
        <v>1851</v>
      </c>
      <c r="X3427" s="1">
        <v>46216.807974537034</v>
      </c>
    </row>
    <row r="3428" spans="1:24">
      <c r="A3428">
        <v>3251</v>
      </c>
      <c r="B3428" t="s">
        <v>1863</v>
      </c>
      <c r="C3428" t="s">
        <v>1864</v>
      </c>
      <c r="D3428">
        <v>1303403</v>
      </c>
      <c r="E3428" t="s">
        <v>1885</v>
      </c>
      <c r="F3428">
        <v>2</v>
      </c>
      <c r="G3428" t="s">
        <v>758</v>
      </c>
      <c r="H3428" t="s">
        <v>2105</v>
      </c>
      <c r="I3428" t="s">
        <v>1887</v>
      </c>
      <c r="J3428">
        <v>1</v>
      </c>
      <c r="K3428" t="s">
        <v>1888</v>
      </c>
      <c r="L3428" s="1">
        <v>46216.807685185187</v>
      </c>
      <c r="M3428" s="1">
        <v>46216.807974537034</v>
      </c>
      <c r="N3428">
        <v>2550</v>
      </c>
      <c r="O3428" t="s">
        <v>1849</v>
      </c>
      <c r="P3428">
        <v>96</v>
      </c>
      <c r="Q3428">
        <v>9.6</v>
      </c>
      <c r="R3428" t="s">
        <v>7831</v>
      </c>
      <c r="S3428" t="s">
        <v>1851</v>
      </c>
      <c r="T3428" t="s">
        <v>1851</v>
      </c>
      <c r="U3428" t="s">
        <v>7826</v>
      </c>
      <c r="V3428" t="s">
        <v>1851</v>
      </c>
      <c r="W3428" t="s">
        <v>1851</v>
      </c>
      <c r="X3428" s="1">
        <v>46216.807974537034</v>
      </c>
    </row>
    <row r="3429" spans="1:24">
      <c r="A3429">
        <v>3252</v>
      </c>
      <c r="B3429" t="s">
        <v>1863</v>
      </c>
      <c r="C3429" t="s">
        <v>1864</v>
      </c>
      <c r="D3429">
        <v>2915007</v>
      </c>
      <c r="E3429" t="s">
        <v>1885</v>
      </c>
      <c r="F3429">
        <v>1</v>
      </c>
      <c r="G3429" t="s">
        <v>390</v>
      </c>
      <c r="H3429" t="s">
        <v>2144</v>
      </c>
      <c r="I3429" t="s">
        <v>1887</v>
      </c>
      <c r="J3429">
        <v>1</v>
      </c>
      <c r="K3429" t="s">
        <v>1888</v>
      </c>
      <c r="L3429" s="1">
        <v>46216.807615740741</v>
      </c>
      <c r="M3429" s="1">
        <v>46216.80804398148</v>
      </c>
      <c r="N3429">
        <v>3699</v>
      </c>
      <c r="O3429" t="s">
        <v>1849</v>
      </c>
      <c r="P3429">
        <v>78</v>
      </c>
      <c r="Q3429">
        <v>7.8</v>
      </c>
      <c r="R3429" t="s">
        <v>7832</v>
      </c>
      <c r="S3429" t="s">
        <v>1851</v>
      </c>
      <c r="T3429" t="s">
        <v>1851</v>
      </c>
      <c r="U3429" t="s">
        <v>7833</v>
      </c>
      <c r="V3429" t="s">
        <v>1851</v>
      </c>
      <c r="W3429" t="s">
        <v>1851</v>
      </c>
      <c r="X3429" s="1">
        <v>46216.80804398148</v>
      </c>
    </row>
    <row r="3430" spans="1:24">
      <c r="A3430">
        <v>3253</v>
      </c>
      <c r="B3430" t="s">
        <v>1863</v>
      </c>
      <c r="C3430" t="s">
        <v>1864</v>
      </c>
      <c r="D3430">
        <v>5220454</v>
      </c>
      <c r="E3430" t="s">
        <v>1894</v>
      </c>
      <c r="F3430">
        <v>1</v>
      </c>
      <c r="G3430" t="s">
        <v>36</v>
      </c>
      <c r="H3430" t="s">
        <v>36</v>
      </c>
      <c r="I3430" t="s">
        <v>2120</v>
      </c>
      <c r="J3430">
        <v>0</v>
      </c>
      <c r="K3430" t="s">
        <v>2121</v>
      </c>
      <c r="L3430" s="1">
        <v>46216.80810185185</v>
      </c>
      <c r="M3430" s="1">
        <v>46216.808229166665</v>
      </c>
      <c r="N3430">
        <v>1102</v>
      </c>
      <c r="O3430" t="s">
        <v>1849</v>
      </c>
      <c r="P3430">
        <v>69</v>
      </c>
      <c r="Q3430">
        <v>6.9</v>
      </c>
      <c r="R3430" t="s">
        <v>1851</v>
      </c>
      <c r="S3430" t="s">
        <v>1851</v>
      </c>
      <c r="T3430" t="s">
        <v>1851</v>
      </c>
      <c r="U3430" t="s">
        <v>7834</v>
      </c>
      <c r="V3430" t="s">
        <v>1851</v>
      </c>
      <c r="W3430" t="s">
        <v>1851</v>
      </c>
      <c r="X3430" s="1">
        <v>46216.808229166665</v>
      </c>
    </row>
    <row r="3431" spans="1:24">
      <c r="A3431">
        <v>3254</v>
      </c>
      <c r="B3431" t="s">
        <v>1863</v>
      </c>
      <c r="C3431" t="s">
        <v>1864</v>
      </c>
      <c r="D3431">
        <v>1303403</v>
      </c>
      <c r="E3431" t="s">
        <v>1894</v>
      </c>
      <c r="F3431">
        <v>1</v>
      </c>
      <c r="G3431" t="s">
        <v>758</v>
      </c>
      <c r="H3431" t="s">
        <v>758</v>
      </c>
      <c r="I3431" t="s">
        <v>2114</v>
      </c>
      <c r="J3431">
        <v>0</v>
      </c>
      <c r="K3431" t="s">
        <v>2115</v>
      </c>
      <c r="L3431" s="1">
        <v>46216.808113425926</v>
      </c>
      <c r="M3431" s="1">
        <v>46216.808252314811</v>
      </c>
      <c r="N3431">
        <v>1151</v>
      </c>
      <c r="O3431" t="s">
        <v>1852</v>
      </c>
      <c r="R3431" t="s">
        <v>1851</v>
      </c>
      <c r="S3431" t="s">
        <v>1851</v>
      </c>
      <c r="T3431" t="s">
        <v>1851</v>
      </c>
      <c r="U3431" t="s">
        <v>7835</v>
      </c>
      <c r="V3431" t="s">
        <v>1851</v>
      </c>
      <c r="W3431" t="s">
        <v>1851</v>
      </c>
      <c r="X3431" s="1">
        <v>46216.808252314811</v>
      </c>
    </row>
    <row r="3432" spans="1:24">
      <c r="A3432">
        <v>3255</v>
      </c>
      <c r="B3432" t="s">
        <v>1863</v>
      </c>
      <c r="C3432" t="s">
        <v>1864</v>
      </c>
      <c r="D3432">
        <v>2915007</v>
      </c>
      <c r="E3432" t="s">
        <v>1894</v>
      </c>
      <c r="F3432">
        <v>1</v>
      </c>
      <c r="G3432" t="s">
        <v>390</v>
      </c>
      <c r="H3432" t="s">
        <v>390</v>
      </c>
      <c r="I3432" t="s">
        <v>2166</v>
      </c>
      <c r="J3432">
        <v>0</v>
      </c>
      <c r="K3432" t="s">
        <v>2167</v>
      </c>
      <c r="L3432" s="1">
        <v>46216.808171296296</v>
      </c>
      <c r="M3432" s="1">
        <v>46216.808275462965</v>
      </c>
      <c r="N3432">
        <v>923</v>
      </c>
      <c r="O3432" t="s">
        <v>1852</v>
      </c>
      <c r="R3432" t="s">
        <v>1851</v>
      </c>
      <c r="S3432" t="s">
        <v>1851</v>
      </c>
      <c r="T3432" t="s">
        <v>1851</v>
      </c>
      <c r="U3432" t="s">
        <v>7836</v>
      </c>
      <c r="V3432" t="s">
        <v>1851</v>
      </c>
      <c r="W3432" t="s">
        <v>1851</v>
      </c>
      <c r="X3432" s="1">
        <v>46216.808275462965</v>
      </c>
    </row>
    <row r="3433" spans="1:24">
      <c r="A3433">
        <v>3256</v>
      </c>
      <c r="B3433" t="s">
        <v>1863</v>
      </c>
      <c r="C3433" t="s">
        <v>1864</v>
      </c>
      <c r="D3433">
        <v>1303403</v>
      </c>
      <c r="E3433" t="s">
        <v>1894</v>
      </c>
      <c r="F3433">
        <v>2</v>
      </c>
      <c r="G3433" t="s">
        <v>758</v>
      </c>
      <c r="H3433" t="s">
        <v>758</v>
      </c>
      <c r="I3433" t="s">
        <v>2114</v>
      </c>
      <c r="J3433">
        <v>0</v>
      </c>
      <c r="K3433" t="s">
        <v>2115</v>
      </c>
      <c r="L3433" s="1">
        <v>46216.80840277778</v>
      </c>
      <c r="M3433" s="1">
        <v>46216.808518518519</v>
      </c>
      <c r="N3433">
        <v>1030</v>
      </c>
      <c r="O3433" t="s">
        <v>1852</v>
      </c>
      <c r="R3433" t="s">
        <v>1851</v>
      </c>
      <c r="S3433" t="s">
        <v>1851</v>
      </c>
      <c r="T3433" t="s">
        <v>1851</v>
      </c>
      <c r="U3433" t="s">
        <v>7837</v>
      </c>
      <c r="V3433" t="s">
        <v>1851</v>
      </c>
      <c r="W3433" t="s">
        <v>1851</v>
      </c>
      <c r="X3433" s="1">
        <v>46216.808518518519</v>
      </c>
    </row>
    <row r="3434" spans="1:24">
      <c r="A3434">
        <v>3257</v>
      </c>
      <c r="B3434" t="s">
        <v>1863</v>
      </c>
      <c r="C3434" t="s">
        <v>1864</v>
      </c>
      <c r="D3434">
        <v>2915007</v>
      </c>
      <c r="E3434" t="s">
        <v>1894</v>
      </c>
      <c r="F3434">
        <v>2</v>
      </c>
      <c r="G3434" t="s">
        <v>390</v>
      </c>
      <c r="H3434" t="s">
        <v>390</v>
      </c>
      <c r="I3434" t="s">
        <v>2166</v>
      </c>
      <c r="J3434">
        <v>0</v>
      </c>
      <c r="K3434" t="s">
        <v>2167</v>
      </c>
      <c r="L3434" s="1">
        <v>46216.808425925927</v>
      </c>
      <c r="M3434" s="1">
        <v>46216.808518518519</v>
      </c>
      <c r="N3434">
        <v>866</v>
      </c>
      <c r="O3434" t="s">
        <v>1852</v>
      </c>
      <c r="R3434" t="s">
        <v>1851</v>
      </c>
      <c r="S3434" t="s">
        <v>1851</v>
      </c>
      <c r="T3434" t="s">
        <v>1851</v>
      </c>
      <c r="U3434" t="s">
        <v>7838</v>
      </c>
      <c r="V3434" t="s">
        <v>1851</v>
      </c>
      <c r="W3434" t="s">
        <v>1851</v>
      </c>
      <c r="X3434" s="1">
        <v>46216.808518518519</v>
      </c>
    </row>
    <row r="3435" spans="1:24">
      <c r="A3435">
        <v>3258</v>
      </c>
      <c r="B3435" t="s">
        <v>1863</v>
      </c>
      <c r="C3435" t="s">
        <v>1864</v>
      </c>
      <c r="D3435">
        <v>2915007</v>
      </c>
      <c r="E3435" t="s">
        <v>1894</v>
      </c>
      <c r="F3435">
        <v>3</v>
      </c>
      <c r="G3435" t="s">
        <v>390</v>
      </c>
      <c r="H3435" t="s">
        <v>390</v>
      </c>
      <c r="I3435" t="s">
        <v>2166</v>
      </c>
      <c r="J3435">
        <v>0</v>
      </c>
      <c r="K3435" t="s">
        <v>2167</v>
      </c>
      <c r="L3435" s="1">
        <v>46216.80872685185</v>
      </c>
      <c r="M3435" s="1">
        <v>46216.808831018519</v>
      </c>
      <c r="N3435">
        <v>864</v>
      </c>
      <c r="O3435" t="s">
        <v>1852</v>
      </c>
      <c r="R3435" t="s">
        <v>1851</v>
      </c>
      <c r="S3435" t="s">
        <v>1851</v>
      </c>
      <c r="T3435" t="s">
        <v>1851</v>
      </c>
      <c r="U3435" t="s">
        <v>7839</v>
      </c>
      <c r="V3435" t="s">
        <v>1851</v>
      </c>
      <c r="W3435" t="s">
        <v>1851</v>
      </c>
      <c r="X3435" s="1">
        <v>46216.808831018519</v>
      </c>
    </row>
    <row r="3436" spans="1:24">
      <c r="A3436">
        <v>3259</v>
      </c>
      <c r="B3436" t="s">
        <v>1863</v>
      </c>
      <c r="C3436" t="s">
        <v>1864</v>
      </c>
      <c r="D3436">
        <v>1303403</v>
      </c>
      <c r="E3436" t="s">
        <v>1894</v>
      </c>
      <c r="F3436">
        <v>3</v>
      </c>
      <c r="G3436" t="s">
        <v>758</v>
      </c>
      <c r="H3436" t="s">
        <v>758</v>
      </c>
      <c r="I3436" t="s">
        <v>2114</v>
      </c>
      <c r="J3436">
        <v>0</v>
      </c>
      <c r="K3436" t="s">
        <v>2115</v>
      </c>
      <c r="L3436" s="1">
        <v>46216.808761574073</v>
      </c>
      <c r="M3436" s="1">
        <v>46216.808900462966</v>
      </c>
      <c r="N3436">
        <v>1225</v>
      </c>
      <c r="O3436" t="s">
        <v>1852</v>
      </c>
      <c r="R3436" t="s">
        <v>1851</v>
      </c>
      <c r="S3436" t="s">
        <v>1851</v>
      </c>
      <c r="T3436" t="s">
        <v>1851</v>
      </c>
      <c r="U3436" t="s">
        <v>7840</v>
      </c>
      <c r="V3436" t="s">
        <v>1851</v>
      </c>
      <c r="W3436" t="s">
        <v>1851</v>
      </c>
      <c r="X3436" s="1">
        <v>46216.808900462966</v>
      </c>
    </row>
    <row r="3437" spans="1:24">
      <c r="A3437">
        <v>3260</v>
      </c>
      <c r="B3437" t="s">
        <v>1863</v>
      </c>
      <c r="C3437" t="s">
        <v>1864</v>
      </c>
      <c r="D3437">
        <v>5100102</v>
      </c>
      <c r="E3437" t="s">
        <v>1885</v>
      </c>
      <c r="F3437">
        <v>1</v>
      </c>
      <c r="G3437" t="s">
        <v>107</v>
      </c>
      <c r="H3437" t="s">
        <v>2138</v>
      </c>
      <c r="I3437" t="s">
        <v>1887</v>
      </c>
      <c r="J3437">
        <v>1</v>
      </c>
      <c r="K3437" t="s">
        <v>1888</v>
      </c>
      <c r="L3437" s="1">
        <v>46216.808275462965</v>
      </c>
      <c r="M3437" s="1">
        <v>46216.810439814813</v>
      </c>
      <c r="N3437">
        <v>18721</v>
      </c>
      <c r="O3437" t="s">
        <v>1854</v>
      </c>
      <c r="R3437" t="s">
        <v>7841</v>
      </c>
      <c r="S3437" t="s">
        <v>1851</v>
      </c>
      <c r="T3437" t="s">
        <v>1851</v>
      </c>
      <c r="U3437" t="s">
        <v>7842</v>
      </c>
      <c r="V3437" t="s">
        <v>1854</v>
      </c>
      <c r="W3437" t="s">
        <v>1851</v>
      </c>
      <c r="X3437" s="1">
        <v>46216.810439814813</v>
      </c>
    </row>
    <row r="3438" spans="1:24">
      <c r="A3438">
        <v>3261</v>
      </c>
      <c r="B3438" t="s">
        <v>1863</v>
      </c>
      <c r="C3438" t="s">
        <v>1864</v>
      </c>
      <c r="D3438">
        <v>2915106</v>
      </c>
      <c r="E3438" t="s">
        <v>1885</v>
      </c>
      <c r="F3438">
        <v>1</v>
      </c>
      <c r="G3438" t="s">
        <v>670</v>
      </c>
      <c r="H3438" t="s">
        <v>2201</v>
      </c>
      <c r="I3438" t="s">
        <v>1887</v>
      </c>
      <c r="J3438">
        <v>1</v>
      </c>
      <c r="K3438" t="s">
        <v>1888</v>
      </c>
      <c r="L3438" s="1">
        <v>46216.808888888889</v>
      </c>
      <c r="M3438" s="1">
        <v>46216.811076388891</v>
      </c>
      <c r="N3438">
        <v>18867</v>
      </c>
      <c r="O3438" t="s">
        <v>1854</v>
      </c>
      <c r="R3438" t="s">
        <v>7843</v>
      </c>
      <c r="S3438" t="s">
        <v>1851</v>
      </c>
      <c r="T3438" t="s">
        <v>1851</v>
      </c>
      <c r="U3438" t="s">
        <v>7844</v>
      </c>
      <c r="V3438" t="s">
        <v>1854</v>
      </c>
      <c r="W3438" t="s">
        <v>1851</v>
      </c>
      <c r="X3438" s="1">
        <v>46216.811076388891</v>
      </c>
    </row>
    <row r="3439" spans="1:24">
      <c r="A3439">
        <v>3262</v>
      </c>
      <c r="B3439" t="s">
        <v>1863</v>
      </c>
      <c r="C3439" t="s">
        <v>1864</v>
      </c>
      <c r="D3439">
        <v>1500107</v>
      </c>
      <c r="E3439" t="s">
        <v>1885</v>
      </c>
      <c r="F3439">
        <v>1</v>
      </c>
      <c r="G3439" t="s">
        <v>899</v>
      </c>
      <c r="H3439" t="s">
        <v>2141</v>
      </c>
      <c r="I3439" t="s">
        <v>1887</v>
      </c>
      <c r="J3439">
        <v>1</v>
      </c>
      <c r="K3439" t="s">
        <v>1888</v>
      </c>
      <c r="L3439" s="1">
        <v>46216.808969907404</v>
      </c>
      <c r="M3439" s="1">
        <v>46216.811145833337</v>
      </c>
      <c r="N3439">
        <v>18801</v>
      </c>
      <c r="O3439" t="s">
        <v>1854</v>
      </c>
      <c r="R3439" t="s">
        <v>7845</v>
      </c>
      <c r="S3439" t="s">
        <v>1851</v>
      </c>
      <c r="T3439" t="s">
        <v>1851</v>
      </c>
      <c r="U3439" t="s">
        <v>7846</v>
      </c>
      <c r="V3439" t="s">
        <v>1854</v>
      </c>
      <c r="W3439" t="s">
        <v>1851</v>
      </c>
      <c r="X3439" s="1">
        <v>46216.811145833337</v>
      </c>
    </row>
    <row r="3440" spans="1:24">
      <c r="A3440">
        <v>3263</v>
      </c>
      <c r="B3440" t="s">
        <v>1863</v>
      </c>
      <c r="C3440" t="s">
        <v>1864</v>
      </c>
      <c r="D3440">
        <v>1500107</v>
      </c>
      <c r="E3440" t="s">
        <v>1885</v>
      </c>
      <c r="F3440">
        <v>2</v>
      </c>
      <c r="G3440" t="s">
        <v>899</v>
      </c>
      <c r="H3440" t="s">
        <v>2141</v>
      </c>
      <c r="I3440" t="s">
        <v>1887</v>
      </c>
      <c r="J3440">
        <v>1</v>
      </c>
      <c r="K3440" t="s">
        <v>1888</v>
      </c>
      <c r="L3440" s="1">
        <v>46216.811342592591</v>
      </c>
      <c r="M3440" s="1">
        <v>46216.811782407407</v>
      </c>
      <c r="N3440">
        <v>3818</v>
      </c>
      <c r="O3440" t="s">
        <v>1849</v>
      </c>
      <c r="P3440">
        <v>71</v>
      </c>
      <c r="Q3440">
        <v>7.1</v>
      </c>
      <c r="R3440" t="s">
        <v>7847</v>
      </c>
      <c r="S3440" t="s">
        <v>1851</v>
      </c>
      <c r="T3440" t="s">
        <v>1851</v>
      </c>
      <c r="U3440" t="s">
        <v>7846</v>
      </c>
      <c r="V3440" t="s">
        <v>1851</v>
      </c>
      <c r="W3440" t="s">
        <v>1851</v>
      </c>
      <c r="X3440" s="1">
        <v>46216.811782407407</v>
      </c>
    </row>
    <row r="3441" spans="1:24">
      <c r="A3441">
        <v>3264</v>
      </c>
      <c r="B3441" t="s">
        <v>1863</v>
      </c>
      <c r="C3441" t="s">
        <v>1864</v>
      </c>
      <c r="D3441">
        <v>1500107</v>
      </c>
      <c r="E3441" t="s">
        <v>1894</v>
      </c>
      <c r="F3441">
        <v>1</v>
      </c>
      <c r="G3441" t="s">
        <v>899</v>
      </c>
      <c r="H3441" t="s">
        <v>899</v>
      </c>
      <c r="I3441" t="s">
        <v>2155</v>
      </c>
      <c r="J3441">
        <v>0</v>
      </c>
      <c r="K3441" t="s">
        <v>2156</v>
      </c>
      <c r="L3441" s="1">
        <v>46216.811921296299</v>
      </c>
      <c r="M3441" s="1">
        <v>46216.812094907407</v>
      </c>
      <c r="N3441">
        <v>1475</v>
      </c>
      <c r="O3441" t="s">
        <v>1849</v>
      </c>
      <c r="P3441">
        <v>60</v>
      </c>
      <c r="Q3441">
        <v>6</v>
      </c>
      <c r="R3441" t="s">
        <v>1851</v>
      </c>
      <c r="S3441" t="s">
        <v>1851</v>
      </c>
      <c r="T3441" t="s">
        <v>1851</v>
      </c>
      <c r="U3441" t="s">
        <v>7848</v>
      </c>
      <c r="V3441" t="s">
        <v>1851</v>
      </c>
      <c r="W3441" t="s">
        <v>1851</v>
      </c>
      <c r="X3441" s="1">
        <v>46216.812094907407</v>
      </c>
    </row>
    <row r="3442" spans="1:24">
      <c r="A3442">
        <v>3265</v>
      </c>
      <c r="B3442" t="s">
        <v>1863</v>
      </c>
      <c r="C3442" t="s">
        <v>1864</v>
      </c>
      <c r="D3442">
        <v>2915106</v>
      </c>
      <c r="E3442" t="s">
        <v>1885</v>
      </c>
      <c r="F3442">
        <v>2</v>
      </c>
      <c r="G3442" t="s">
        <v>670</v>
      </c>
      <c r="H3442" t="s">
        <v>2201</v>
      </c>
      <c r="I3442" t="s">
        <v>1887</v>
      </c>
      <c r="J3442">
        <v>1</v>
      </c>
      <c r="K3442" t="s">
        <v>1888</v>
      </c>
      <c r="L3442" s="1">
        <v>46216.811284722222</v>
      </c>
      <c r="M3442" s="1">
        <v>46216.812407407408</v>
      </c>
      <c r="N3442">
        <v>9745</v>
      </c>
      <c r="O3442" t="s">
        <v>1849</v>
      </c>
      <c r="P3442">
        <v>96</v>
      </c>
      <c r="Q3442">
        <v>9.6</v>
      </c>
      <c r="R3442" t="s">
        <v>7849</v>
      </c>
      <c r="S3442" t="s">
        <v>1851</v>
      </c>
      <c r="T3442" t="s">
        <v>1851</v>
      </c>
      <c r="U3442" t="s">
        <v>7844</v>
      </c>
      <c r="V3442" t="s">
        <v>1851</v>
      </c>
      <c r="W3442" t="s">
        <v>1851</v>
      </c>
      <c r="X3442" s="1">
        <v>46216.812407407408</v>
      </c>
    </row>
    <row r="3443" spans="1:24">
      <c r="A3443">
        <v>3266</v>
      </c>
      <c r="B3443" t="s">
        <v>1863</v>
      </c>
      <c r="C3443" t="s">
        <v>1864</v>
      </c>
      <c r="D3443">
        <v>1500958</v>
      </c>
      <c r="E3443" t="s">
        <v>1885</v>
      </c>
      <c r="F3443">
        <v>1</v>
      </c>
      <c r="G3443" t="s">
        <v>884</v>
      </c>
      <c r="H3443" t="s">
        <v>2158</v>
      </c>
      <c r="I3443" t="s">
        <v>1887</v>
      </c>
      <c r="J3443">
        <v>1</v>
      </c>
      <c r="K3443" t="s">
        <v>1888</v>
      </c>
      <c r="L3443" s="1">
        <v>46216.812141203707</v>
      </c>
      <c r="M3443" s="1">
        <v>46216.812407407408</v>
      </c>
      <c r="N3443">
        <v>2350</v>
      </c>
      <c r="O3443" t="s">
        <v>1849</v>
      </c>
      <c r="P3443">
        <v>73</v>
      </c>
      <c r="Q3443">
        <v>7.3</v>
      </c>
      <c r="R3443" t="s">
        <v>7850</v>
      </c>
      <c r="S3443" t="s">
        <v>1851</v>
      </c>
      <c r="T3443" t="s">
        <v>1851</v>
      </c>
      <c r="U3443" t="s">
        <v>7851</v>
      </c>
      <c r="V3443" t="s">
        <v>1851</v>
      </c>
      <c r="W3443" t="s">
        <v>1851</v>
      </c>
      <c r="X3443" s="1">
        <v>46216.812407407408</v>
      </c>
    </row>
    <row r="3444" spans="1:24">
      <c r="A3444">
        <v>3267</v>
      </c>
      <c r="B3444" t="s">
        <v>1863</v>
      </c>
      <c r="C3444" t="s">
        <v>1864</v>
      </c>
      <c r="D3444">
        <v>5100102</v>
      </c>
      <c r="E3444" t="s">
        <v>1885</v>
      </c>
      <c r="F3444">
        <v>2</v>
      </c>
      <c r="G3444" t="s">
        <v>107</v>
      </c>
      <c r="H3444" t="s">
        <v>2138</v>
      </c>
      <c r="I3444" t="s">
        <v>1887</v>
      </c>
      <c r="J3444">
        <v>1</v>
      </c>
      <c r="K3444" t="s">
        <v>1888</v>
      </c>
      <c r="L3444" s="1">
        <v>46216.810613425929</v>
      </c>
      <c r="M3444" s="1">
        <v>46216.812476851854</v>
      </c>
      <c r="N3444">
        <v>16127</v>
      </c>
      <c r="O3444" t="s">
        <v>1849</v>
      </c>
      <c r="P3444">
        <v>45</v>
      </c>
      <c r="Q3444">
        <v>4.5</v>
      </c>
      <c r="R3444" t="s">
        <v>7852</v>
      </c>
      <c r="S3444" t="s">
        <v>1851</v>
      </c>
      <c r="T3444" t="s">
        <v>1851</v>
      </c>
      <c r="U3444" t="s">
        <v>7842</v>
      </c>
      <c r="V3444" t="s">
        <v>1851</v>
      </c>
      <c r="W3444" t="s">
        <v>1851</v>
      </c>
      <c r="X3444" s="1">
        <v>46216.812476851854</v>
      </c>
    </row>
    <row r="3445" spans="1:24">
      <c r="A3445">
        <v>3268</v>
      </c>
      <c r="B3445" t="s">
        <v>1863</v>
      </c>
      <c r="C3445" t="s">
        <v>1864</v>
      </c>
      <c r="D3445">
        <v>1500958</v>
      </c>
      <c r="E3445" t="s">
        <v>1894</v>
      </c>
      <c r="F3445">
        <v>1</v>
      </c>
      <c r="G3445" t="s">
        <v>884</v>
      </c>
      <c r="H3445" t="s">
        <v>2162</v>
      </c>
      <c r="I3445" t="s">
        <v>2163</v>
      </c>
      <c r="J3445">
        <v>1</v>
      </c>
      <c r="K3445" t="s">
        <v>2164</v>
      </c>
      <c r="L3445" s="1">
        <v>46216.8125462963</v>
      </c>
      <c r="M3445" s="1">
        <v>46216.812662037039</v>
      </c>
      <c r="N3445">
        <v>967</v>
      </c>
      <c r="O3445" t="s">
        <v>1849</v>
      </c>
      <c r="P3445">
        <v>64</v>
      </c>
      <c r="Q3445">
        <v>6.4</v>
      </c>
      <c r="R3445" t="s">
        <v>1851</v>
      </c>
      <c r="S3445" t="s">
        <v>1851</v>
      </c>
      <c r="T3445" t="s">
        <v>1851</v>
      </c>
      <c r="U3445" t="s">
        <v>7853</v>
      </c>
      <c r="V3445" t="s">
        <v>1851</v>
      </c>
      <c r="W3445" t="s">
        <v>1851</v>
      </c>
      <c r="X3445" s="1">
        <v>46216.812662037039</v>
      </c>
    </row>
    <row r="3446" spans="1:24">
      <c r="A3446">
        <v>3269</v>
      </c>
      <c r="B3446" t="s">
        <v>1863</v>
      </c>
      <c r="C3446" t="s">
        <v>1864</v>
      </c>
      <c r="D3446">
        <v>2915106</v>
      </c>
      <c r="E3446" t="s">
        <v>1894</v>
      </c>
      <c r="F3446">
        <v>1</v>
      </c>
      <c r="G3446" t="s">
        <v>670</v>
      </c>
      <c r="H3446" t="s">
        <v>670</v>
      </c>
      <c r="I3446" t="s">
        <v>2212</v>
      </c>
      <c r="J3446">
        <v>0</v>
      </c>
      <c r="K3446" t="s">
        <v>2213</v>
      </c>
      <c r="L3446" s="1">
        <v>46216.812534722223</v>
      </c>
      <c r="M3446" s="1">
        <v>46216.812673611108</v>
      </c>
      <c r="N3446">
        <v>1181</v>
      </c>
      <c r="O3446" t="s">
        <v>1849</v>
      </c>
      <c r="P3446">
        <v>73</v>
      </c>
      <c r="Q3446">
        <v>7.3</v>
      </c>
      <c r="R3446" t="s">
        <v>1851</v>
      </c>
      <c r="S3446" t="s">
        <v>1851</v>
      </c>
      <c r="T3446" t="s">
        <v>1851</v>
      </c>
      <c r="U3446" t="s">
        <v>7854</v>
      </c>
      <c r="V3446" t="s">
        <v>1851</v>
      </c>
      <c r="W3446" t="s">
        <v>1851</v>
      </c>
      <c r="X3446" s="1">
        <v>46216.812673611108</v>
      </c>
    </row>
    <row r="3447" spans="1:24">
      <c r="A3447">
        <v>3270</v>
      </c>
      <c r="B3447" t="s">
        <v>1863</v>
      </c>
      <c r="C3447" t="s">
        <v>1864</v>
      </c>
      <c r="D3447">
        <v>5100102</v>
      </c>
      <c r="E3447" t="s">
        <v>1894</v>
      </c>
      <c r="F3447">
        <v>1</v>
      </c>
      <c r="G3447" t="s">
        <v>107</v>
      </c>
      <c r="H3447" t="s">
        <v>107</v>
      </c>
      <c r="I3447" t="s">
        <v>2151</v>
      </c>
      <c r="J3447">
        <v>0</v>
      </c>
      <c r="K3447" t="s">
        <v>2152</v>
      </c>
      <c r="L3447" s="1">
        <v>46216.812627314815</v>
      </c>
      <c r="M3447" s="1">
        <v>46216.812719907408</v>
      </c>
      <c r="N3447">
        <v>746</v>
      </c>
      <c r="O3447" t="s">
        <v>1849</v>
      </c>
      <c r="P3447">
        <v>61</v>
      </c>
      <c r="Q3447">
        <v>6.1</v>
      </c>
      <c r="R3447" t="s">
        <v>1851</v>
      </c>
      <c r="S3447" t="s">
        <v>1851</v>
      </c>
      <c r="T3447" t="s">
        <v>1851</v>
      </c>
      <c r="U3447" t="s">
        <v>7855</v>
      </c>
      <c r="V3447" t="s">
        <v>1851</v>
      </c>
      <c r="W3447" t="s">
        <v>1851</v>
      </c>
      <c r="X3447" s="1">
        <v>46216.812719907408</v>
      </c>
    </row>
    <row r="3448" spans="1:24">
      <c r="A3448">
        <v>3271</v>
      </c>
      <c r="B3448" t="s">
        <v>1863</v>
      </c>
      <c r="C3448" t="s">
        <v>1864</v>
      </c>
      <c r="D3448">
        <v>2918357</v>
      </c>
      <c r="E3448" t="s">
        <v>1885</v>
      </c>
      <c r="F3448">
        <v>1</v>
      </c>
      <c r="G3448" t="s">
        <v>635</v>
      </c>
      <c r="H3448" t="s">
        <v>2247</v>
      </c>
      <c r="I3448" t="s">
        <v>1887</v>
      </c>
      <c r="J3448">
        <v>1</v>
      </c>
      <c r="K3448" t="s">
        <v>1888</v>
      </c>
      <c r="L3448" s="1">
        <v>46216.812719907408</v>
      </c>
      <c r="M3448" s="1">
        <v>46216.813125000001</v>
      </c>
      <c r="N3448">
        <v>3495</v>
      </c>
      <c r="O3448" t="s">
        <v>1849</v>
      </c>
      <c r="P3448">
        <v>87</v>
      </c>
      <c r="Q3448">
        <v>8.6999999999999993</v>
      </c>
      <c r="R3448" t="s">
        <v>7856</v>
      </c>
      <c r="S3448" t="s">
        <v>1851</v>
      </c>
      <c r="T3448" t="s">
        <v>1851</v>
      </c>
      <c r="U3448" t="s">
        <v>7857</v>
      </c>
      <c r="V3448" t="s">
        <v>1851</v>
      </c>
      <c r="W3448" t="s">
        <v>1851</v>
      </c>
      <c r="X3448" s="1">
        <v>46216.813125000001</v>
      </c>
    </row>
    <row r="3449" spans="1:24">
      <c r="A3449">
        <v>3272</v>
      </c>
      <c r="B3449" t="s">
        <v>1863</v>
      </c>
      <c r="C3449" t="s">
        <v>1864</v>
      </c>
      <c r="D3449">
        <v>5101902</v>
      </c>
      <c r="E3449" t="s">
        <v>1885</v>
      </c>
      <c r="F3449">
        <v>1</v>
      </c>
      <c r="G3449" t="s">
        <v>146</v>
      </c>
      <c r="H3449" t="s">
        <v>2170</v>
      </c>
      <c r="I3449" t="s">
        <v>1887</v>
      </c>
      <c r="J3449">
        <v>1</v>
      </c>
      <c r="K3449" t="s">
        <v>1888</v>
      </c>
      <c r="L3449" s="1">
        <v>46216.812800925924</v>
      </c>
      <c r="M3449" s="1">
        <v>46216.813125000001</v>
      </c>
      <c r="N3449">
        <v>2831</v>
      </c>
      <c r="O3449" t="s">
        <v>1849</v>
      </c>
      <c r="P3449">
        <v>61</v>
      </c>
      <c r="Q3449">
        <v>6.1</v>
      </c>
      <c r="R3449" t="s">
        <v>7858</v>
      </c>
      <c r="S3449" t="s">
        <v>1851</v>
      </c>
      <c r="T3449" t="s">
        <v>1851</v>
      </c>
      <c r="U3449" t="s">
        <v>7859</v>
      </c>
      <c r="V3449" t="s">
        <v>1851</v>
      </c>
      <c r="W3449" t="s">
        <v>1851</v>
      </c>
      <c r="X3449" s="1">
        <v>46216.813125000001</v>
      </c>
    </row>
    <row r="3450" spans="1:24">
      <c r="A3450">
        <v>3273</v>
      </c>
      <c r="B3450" t="s">
        <v>1863</v>
      </c>
      <c r="C3450" t="s">
        <v>1864</v>
      </c>
      <c r="D3450">
        <v>1502707</v>
      </c>
      <c r="E3450" t="s">
        <v>1885</v>
      </c>
      <c r="F3450">
        <v>1</v>
      </c>
      <c r="G3450" t="s">
        <v>752</v>
      </c>
      <c r="H3450" t="s">
        <v>2189</v>
      </c>
      <c r="I3450" t="s">
        <v>1887</v>
      </c>
      <c r="J3450">
        <v>1</v>
      </c>
      <c r="K3450" t="s">
        <v>1888</v>
      </c>
      <c r="L3450" s="1">
        <v>46216.812708333331</v>
      </c>
      <c r="M3450" s="1">
        <v>46216.813206018516</v>
      </c>
      <c r="N3450">
        <v>4277</v>
      </c>
      <c r="O3450" t="s">
        <v>1849</v>
      </c>
      <c r="P3450">
        <v>72</v>
      </c>
      <c r="Q3450">
        <v>7.2</v>
      </c>
      <c r="R3450" t="s">
        <v>7860</v>
      </c>
      <c r="S3450" t="s">
        <v>1851</v>
      </c>
      <c r="T3450" t="s">
        <v>1851</v>
      </c>
      <c r="U3450" t="s">
        <v>7861</v>
      </c>
      <c r="V3450" t="s">
        <v>1851</v>
      </c>
      <c r="W3450" t="s">
        <v>1851</v>
      </c>
      <c r="X3450" s="1">
        <v>46216.813206018516</v>
      </c>
    </row>
    <row r="3451" spans="1:24">
      <c r="A3451">
        <v>3274</v>
      </c>
      <c r="B3451" t="s">
        <v>1863</v>
      </c>
      <c r="C3451" t="s">
        <v>1864</v>
      </c>
      <c r="D3451">
        <v>2918357</v>
      </c>
      <c r="E3451" t="s">
        <v>1894</v>
      </c>
      <c r="F3451">
        <v>1</v>
      </c>
      <c r="G3451" t="s">
        <v>635</v>
      </c>
      <c r="H3451" t="s">
        <v>635</v>
      </c>
      <c r="I3451" t="s">
        <v>2300</v>
      </c>
      <c r="J3451">
        <v>0</v>
      </c>
      <c r="K3451" t="s">
        <v>2301</v>
      </c>
      <c r="L3451" s="1">
        <v>46216.813252314816</v>
      </c>
      <c r="M3451" s="1">
        <v>46216.813402777778</v>
      </c>
      <c r="N3451">
        <v>1282</v>
      </c>
      <c r="O3451" t="s">
        <v>1849</v>
      </c>
      <c r="P3451">
        <v>77</v>
      </c>
      <c r="Q3451">
        <v>7.7</v>
      </c>
      <c r="R3451" t="s">
        <v>1851</v>
      </c>
      <c r="S3451" t="s">
        <v>1851</v>
      </c>
      <c r="T3451" t="s">
        <v>1851</v>
      </c>
      <c r="U3451" t="s">
        <v>7862</v>
      </c>
      <c r="V3451" t="s">
        <v>1851</v>
      </c>
      <c r="W3451" t="s">
        <v>1851</v>
      </c>
      <c r="X3451" s="1">
        <v>46216.813402777778</v>
      </c>
    </row>
    <row r="3452" spans="1:24">
      <c r="A3452">
        <v>3275</v>
      </c>
      <c r="B3452" t="s">
        <v>1863</v>
      </c>
      <c r="C3452" t="s">
        <v>1864</v>
      </c>
      <c r="D3452">
        <v>5101902</v>
      </c>
      <c r="E3452" t="s">
        <v>1894</v>
      </c>
      <c r="F3452">
        <v>1</v>
      </c>
      <c r="G3452" t="s">
        <v>146</v>
      </c>
      <c r="H3452" t="s">
        <v>146</v>
      </c>
      <c r="I3452" t="s">
        <v>2173</v>
      </c>
      <c r="J3452">
        <v>0</v>
      </c>
      <c r="K3452" t="s">
        <v>2174</v>
      </c>
      <c r="L3452" s="1">
        <v>46216.813263888886</v>
      </c>
      <c r="M3452" s="1">
        <v>46216.813402777778</v>
      </c>
      <c r="N3452">
        <v>1149</v>
      </c>
      <c r="O3452" t="s">
        <v>1849</v>
      </c>
      <c r="P3452">
        <v>52</v>
      </c>
      <c r="Q3452">
        <v>5.2</v>
      </c>
      <c r="R3452" t="s">
        <v>1851</v>
      </c>
      <c r="S3452" t="s">
        <v>1851</v>
      </c>
      <c r="T3452" t="s">
        <v>1851</v>
      </c>
      <c r="U3452" t="s">
        <v>7863</v>
      </c>
      <c r="V3452" t="s">
        <v>1851</v>
      </c>
      <c r="W3452" t="s">
        <v>1851</v>
      </c>
      <c r="X3452" s="1">
        <v>46216.813402777778</v>
      </c>
    </row>
    <row r="3453" spans="1:24">
      <c r="A3453">
        <v>3276</v>
      </c>
      <c r="B3453" t="s">
        <v>1863</v>
      </c>
      <c r="C3453" t="s">
        <v>1864</v>
      </c>
      <c r="D3453">
        <v>1502707</v>
      </c>
      <c r="E3453" t="s">
        <v>1894</v>
      </c>
      <c r="F3453">
        <v>1</v>
      </c>
      <c r="G3453" t="s">
        <v>752</v>
      </c>
      <c r="H3453" t="s">
        <v>2218</v>
      </c>
      <c r="I3453" t="s">
        <v>2219</v>
      </c>
      <c r="J3453">
        <v>1</v>
      </c>
      <c r="K3453" t="s">
        <v>2220</v>
      </c>
      <c r="L3453" s="1">
        <v>46216.813344907408</v>
      </c>
      <c r="M3453" s="1">
        <v>46216.81349537037</v>
      </c>
      <c r="N3453">
        <v>1253</v>
      </c>
      <c r="O3453" t="s">
        <v>1849</v>
      </c>
      <c r="P3453">
        <v>62</v>
      </c>
      <c r="Q3453">
        <v>6.2</v>
      </c>
      <c r="R3453" t="s">
        <v>1851</v>
      </c>
      <c r="S3453" t="s">
        <v>1851</v>
      </c>
      <c r="T3453" t="s">
        <v>1851</v>
      </c>
      <c r="U3453" t="s">
        <v>7864</v>
      </c>
      <c r="V3453" t="s">
        <v>1851</v>
      </c>
      <c r="W3453" t="s">
        <v>1851</v>
      </c>
      <c r="X3453" s="1">
        <v>46216.81349537037</v>
      </c>
    </row>
    <row r="3454" spans="1:24">
      <c r="A3454">
        <v>3277</v>
      </c>
      <c r="B3454" t="s">
        <v>1863</v>
      </c>
      <c r="C3454" t="s">
        <v>1864</v>
      </c>
      <c r="D3454">
        <v>2918555</v>
      </c>
      <c r="E3454" t="s">
        <v>1885</v>
      </c>
      <c r="F3454">
        <v>1</v>
      </c>
      <c r="G3454" t="s">
        <v>310</v>
      </c>
      <c r="H3454" t="s">
        <v>2313</v>
      </c>
      <c r="I3454" t="s">
        <v>1887</v>
      </c>
      <c r="J3454">
        <v>1</v>
      </c>
      <c r="K3454" t="s">
        <v>1888</v>
      </c>
      <c r="L3454" s="1">
        <v>46216.813449074078</v>
      </c>
      <c r="M3454" s="1">
        <v>46216.813738425924</v>
      </c>
      <c r="N3454">
        <v>2443</v>
      </c>
      <c r="O3454" t="s">
        <v>1849</v>
      </c>
      <c r="P3454">
        <v>64</v>
      </c>
      <c r="Q3454">
        <v>6.4</v>
      </c>
      <c r="R3454" t="s">
        <v>7865</v>
      </c>
      <c r="S3454" t="s">
        <v>1851</v>
      </c>
      <c r="T3454" t="s">
        <v>1851</v>
      </c>
      <c r="U3454" t="s">
        <v>7866</v>
      </c>
      <c r="V3454" t="s">
        <v>1851</v>
      </c>
      <c r="W3454" t="s">
        <v>1851</v>
      </c>
      <c r="X3454" s="1">
        <v>46216.813738425924</v>
      </c>
    </row>
    <row r="3455" spans="1:24">
      <c r="A3455">
        <v>3278</v>
      </c>
      <c r="B3455" t="s">
        <v>1863</v>
      </c>
      <c r="C3455" t="s">
        <v>1864</v>
      </c>
      <c r="D3455">
        <v>5102504</v>
      </c>
      <c r="E3455" t="s">
        <v>1885</v>
      </c>
      <c r="F3455">
        <v>1</v>
      </c>
      <c r="G3455" t="s">
        <v>156</v>
      </c>
      <c r="H3455" t="s">
        <v>2177</v>
      </c>
      <c r="I3455" t="s">
        <v>1887</v>
      </c>
      <c r="J3455">
        <v>1</v>
      </c>
      <c r="K3455" t="s">
        <v>1888</v>
      </c>
      <c r="L3455" s="1">
        <v>46216.813449074078</v>
      </c>
      <c r="M3455" s="1">
        <v>46216.81391203704</v>
      </c>
      <c r="N3455">
        <v>4034</v>
      </c>
      <c r="O3455" t="s">
        <v>1849</v>
      </c>
      <c r="P3455">
        <v>80</v>
      </c>
      <c r="Q3455">
        <v>8</v>
      </c>
      <c r="R3455" t="s">
        <v>7867</v>
      </c>
      <c r="S3455" t="s">
        <v>1851</v>
      </c>
      <c r="T3455" t="s">
        <v>1851</v>
      </c>
      <c r="U3455" t="s">
        <v>7868</v>
      </c>
      <c r="V3455" t="s">
        <v>1851</v>
      </c>
      <c r="W3455" t="s">
        <v>1851</v>
      </c>
      <c r="X3455" s="1">
        <v>46216.81391203704</v>
      </c>
    </row>
    <row r="3456" spans="1:24">
      <c r="A3456">
        <v>3279</v>
      </c>
      <c r="B3456" t="s">
        <v>1863</v>
      </c>
      <c r="C3456" t="s">
        <v>1864</v>
      </c>
      <c r="D3456">
        <v>2918555</v>
      </c>
      <c r="E3456" t="s">
        <v>1894</v>
      </c>
      <c r="F3456">
        <v>1</v>
      </c>
      <c r="G3456" t="s">
        <v>310</v>
      </c>
      <c r="H3456" t="s">
        <v>2322</v>
      </c>
      <c r="I3456" t="s">
        <v>2323</v>
      </c>
      <c r="J3456">
        <v>1</v>
      </c>
      <c r="K3456" t="s">
        <v>4383</v>
      </c>
      <c r="L3456" s="1">
        <v>46216.81386574074</v>
      </c>
      <c r="M3456" s="1">
        <v>46216.813981481479</v>
      </c>
      <c r="N3456">
        <v>1080</v>
      </c>
      <c r="O3456" t="s">
        <v>1849</v>
      </c>
      <c r="P3456">
        <v>55</v>
      </c>
      <c r="Q3456">
        <v>5.5</v>
      </c>
      <c r="R3456" t="s">
        <v>1851</v>
      </c>
      <c r="S3456" t="s">
        <v>1851</v>
      </c>
      <c r="T3456" t="s">
        <v>1851</v>
      </c>
      <c r="U3456" t="s">
        <v>7869</v>
      </c>
      <c r="V3456" t="s">
        <v>1851</v>
      </c>
      <c r="W3456" t="s">
        <v>1851</v>
      </c>
      <c r="X3456" s="1">
        <v>46216.813981481479</v>
      </c>
    </row>
    <row r="3457" spans="1:24">
      <c r="A3457">
        <v>3280</v>
      </c>
      <c r="B3457" t="s">
        <v>1863</v>
      </c>
      <c r="C3457" t="s">
        <v>1864</v>
      </c>
      <c r="D3457">
        <v>1502939</v>
      </c>
      <c r="E3457" t="s">
        <v>1885</v>
      </c>
      <c r="F3457">
        <v>1</v>
      </c>
      <c r="G3457" t="s">
        <v>810</v>
      </c>
      <c r="H3457" t="s">
        <v>2225</v>
      </c>
      <c r="I3457" t="s">
        <v>1887</v>
      </c>
      <c r="J3457">
        <v>1</v>
      </c>
      <c r="K3457" t="s">
        <v>1888</v>
      </c>
      <c r="L3457" s="1">
        <v>46216.813564814816</v>
      </c>
      <c r="M3457" s="1">
        <v>46216.814062500001</v>
      </c>
      <c r="N3457">
        <v>4383</v>
      </c>
      <c r="O3457" t="s">
        <v>1849</v>
      </c>
      <c r="P3457">
        <v>71</v>
      </c>
      <c r="Q3457">
        <v>7.1</v>
      </c>
      <c r="R3457" t="s">
        <v>7870</v>
      </c>
      <c r="S3457" t="s">
        <v>1851</v>
      </c>
      <c r="T3457" t="s">
        <v>1851</v>
      </c>
      <c r="U3457" t="s">
        <v>7871</v>
      </c>
      <c r="V3457" t="s">
        <v>1851</v>
      </c>
      <c r="W3457" t="s">
        <v>1851</v>
      </c>
      <c r="X3457" s="1">
        <v>46216.814062500001</v>
      </c>
    </row>
    <row r="3458" spans="1:24">
      <c r="A3458">
        <v>3281</v>
      </c>
      <c r="B3458" t="s">
        <v>1863</v>
      </c>
      <c r="C3458" t="s">
        <v>1864</v>
      </c>
      <c r="D3458">
        <v>5102504</v>
      </c>
      <c r="E3458" t="s">
        <v>1894</v>
      </c>
      <c r="F3458">
        <v>1</v>
      </c>
      <c r="G3458" t="s">
        <v>156</v>
      </c>
      <c r="H3458" t="s">
        <v>156</v>
      </c>
      <c r="I3458" t="s">
        <v>2180</v>
      </c>
      <c r="J3458">
        <v>0</v>
      </c>
      <c r="K3458" t="s">
        <v>2181</v>
      </c>
      <c r="L3458" s="1">
        <v>46216.814050925925</v>
      </c>
      <c r="M3458" s="1">
        <v>46216.814189814817</v>
      </c>
      <c r="N3458">
        <v>1178</v>
      </c>
      <c r="O3458" t="s">
        <v>1849</v>
      </c>
      <c r="P3458">
        <v>75</v>
      </c>
      <c r="Q3458">
        <v>7.5</v>
      </c>
      <c r="R3458" t="s">
        <v>1851</v>
      </c>
      <c r="S3458" t="s">
        <v>1851</v>
      </c>
      <c r="T3458" t="s">
        <v>1851</v>
      </c>
      <c r="U3458" t="s">
        <v>7872</v>
      </c>
      <c r="V3458" t="s">
        <v>1851</v>
      </c>
      <c r="W3458" t="s">
        <v>1851</v>
      </c>
      <c r="X3458" s="1">
        <v>46216.814189814817</v>
      </c>
    </row>
    <row r="3459" spans="1:24">
      <c r="A3459">
        <v>3282</v>
      </c>
      <c r="B3459" t="s">
        <v>1863</v>
      </c>
      <c r="C3459" t="s">
        <v>1864</v>
      </c>
      <c r="D3459">
        <v>5103437</v>
      </c>
      <c r="E3459" t="s">
        <v>1885</v>
      </c>
      <c r="F3459">
        <v>1</v>
      </c>
      <c r="G3459" t="s">
        <v>46</v>
      </c>
      <c r="H3459" t="s">
        <v>2183</v>
      </c>
      <c r="I3459" t="s">
        <v>1887</v>
      </c>
      <c r="J3459">
        <v>1</v>
      </c>
      <c r="K3459" t="s">
        <v>1888</v>
      </c>
      <c r="L3459" s="1">
        <v>46216.814236111109</v>
      </c>
      <c r="M3459" s="1">
        <v>46216.814375000002</v>
      </c>
      <c r="N3459">
        <v>1229</v>
      </c>
      <c r="O3459" t="s">
        <v>1849</v>
      </c>
      <c r="P3459">
        <v>96</v>
      </c>
      <c r="Q3459">
        <v>9.6</v>
      </c>
      <c r="R3459" t="s">
        <v>7873</v>
      </c>
      <c r="S3459" t="s">
        <v>1851</v>
      </c>
      <c r="T3459" t="s">
        <v>1851</v>
      </c>
      <c r="U3459" t="s">
        <v>7874</v>
      </c>
      <c r="V3459" t="s">
        <v>1851</v>
      </c>
      <c r="W3459" t="s">
        <v>1851</v>
      </c>
      <c r="X3459" s="1">
        <v>46216.814375000002</v>
      </c>
    </row>
    <row r="3460" spans="1:24">
      <c r="A3460">
        <v>3283</v>
      </c>
      <c r="B3460" t="s">
        <v>1863</v>
      </c>
      <c r="C3460" t="s">
        <v>1864</v>
      </c>
      <c r="D3460">
        <v>1502939</v>
      </c>
      <c r="E3460" t="s">
        <v>1894</v>
      </c>
      <c r="F3460">
        <v>1</v>
      </c>
      <c r="G3460" t="s">
        <v>810</v>
      </c>
      <c r="H3460" t="s">
        <v>2234</v>
      </c>
      <c r="I3460" t="s">
        <v>2235</v>
      </c>
      <c r="J3460">
        <v>1</v>
      </c>
      <c r="K3460" t="s">
        <v>2236</v>
      </c>
      <c r="L3460" s="1">
        <v>46216.814212962963</v>
      </c>
      <c r="M3460" s="1">
        <v>46216.814502314817</v>
      </c>
      <c r="N3460">
        <v>2413</v>
      </c>
      <c r="O3460" t="s">
        <v>1849</v>
      </c>
      <c r="P3460">
        <v>62</v>
      </c>
      <c r="Q3460">
        <v>6.2</v>
      </c>
      <c r="R3460" t="s">
        <v>1851</v>
      </c>
      <c r="S3460" t="s">
        <v>1851</v>
      </c>
      <c r="T3460" t="s">
        <v>1851</v>
      </c>
      <c r="U3460" t="s">
        <v>7875</v>
      </c>
      <c r="V3460" t="s">
        <v>1851</v>
      </c>
      <c r="W3460" t="s">
        <v>1851</v>
      </c>
      <c r="X3460" s="1">
        <v>46216.814502314817</v>
      </c>
    </row>
    <row r="3461" spans="1:24">
      <c r="A3461">
        <v>3284</v>
      </c>
      <c r="B3461" t="s">
        <v>1863</v>
      </c>
      <c r="C3461" t="s">
        <v>1864</v>
      </c>
      <c r="D3461">
        <v>5103437</v>
      </c>
      <c r="E3461" t="s">
        <v>1894</v>
      </c>
      <c r="F3461">
        <v>1</v>
      </c>
      <c r="G3461" t="s">
        <v>46</v>
      </c>
      <c r="H3461" t="s">
        <v>46</v>
      </c>
      <c r="I3461" t="s">
        <v>2186</v>
      </c>
      <c r="J3461">
        <v>0</v>
      </c>
      <c r="K3461" t="s">
        <v>2187</v>
      </c>
      <c r="L3461" s="1">
        <v>46216.814513888887</v>
      </c>
      <c r="M3461" s="1">
        <v>46216.814629629633</v>
      </c>
      <c r="N3461">
        <v>1002</v>
      </c>
      <c r="O3461" t="s">
        <v>1849</v>
      </c>
      <c r="P3461">
        <v>72</v>
      </c>
      <c r="Q3461">
        <v>7.2</v>
      </c>
      <c r="R3461" t="s">
        <v>1851</v>
      </c>
      <c r="S3461" t="s">
        <v>1851</v>
      </c>
      <c r="T3461" t="s">
        <v>1851</v>
      </c>
      <c r="U3461" t="s">
        <v>7876</v>
      </c>
      <c r="V3461" t="s">
        <v>1851</v>
      </c>
      <c r="W3461" t="s">
        <v>1851</v>
      </c>
      <c r="X3461" s="1">
        <v>46216.814629629633</v>
      </c>
    </row>
    <row r="3462" spans="1:24">
      <c r="A3462">
        <v>3285</v>
      </c>
      <c r="B3462" t="s">
        <v>1863</v>
      </c>
      <c r="C3462" t="s">
        <v>1864</v>
      </c>
      <c r="D3462">
        <v>1504422</v>
      </c>
      <c r="E3462" t="s">
        <v>1885</v>
      </c>
      <c r="F3462">
        <v>1</v>
      </c>
      <c r="G3462" t="s">
        <v>864</v>
      </c>
      <c r="H3462" t="s">
        <v>2259</v>
      </c>
      <c r="I3462" t="s">
        <v>1887</v>
      </c>
      <c r="J3462">
        <v>1</v>
      </c>
      <c r="K3462" t="s">
        <v>1888</v>
      </c>
      <c r="L3462" s="1">
        <v>46216.81453703704</v>
      </c>
      <c r="M3462" s="1">
        <v>46216.814988425926</v>
      </c>
      <c r="N3462">
        <v>3908</v>
      </c>
      <c r="O3462" t="s">
        <v>1849</v>
      </c>
      <c r="P3462">
        <v>83</v>
      </c>
      <c r="Q3462">
        <v>8.3000000000000007</v>
      </c>
      <c r="R3462" t="s">
        <v>7877</v>
      </c>
      <c r="S3462" t="s">
        <v>1851</v>
      </c>
      <c r="T3462" t="s">
        <v>1851</v>
      </c>
      <c r="U3462" t="s">
        <v>7878</v>
      </c>
      <c r="V3462" t="s">
        <v>1851</v>
      </c>
      <c r="W3462" t="s">
        <v>1851</v>
      </c>
      <c r="X3462" s="1">
        <v>46216.814988425926</v>
      </c>
    </row>
    <row r="3463" spans="1:24">
      <c r="A3463">
        <v>3286</v>
      </c>
      <c r="B3463" t="s">
        <v>1863</v>
      </c>
      <c r="C3463" t="s">
        <v>1864</v>
      </c>
      <c r="D3463">
        <v>5104807</v>
      </c>
      <c r="E3463" t="s">
        <v>1885</v>
      </c>
      <c r="F3463">
        <v>1</v>
      </c>
      <c r="G3463" t="s">
        <v>97</v>
      </c>
      <c r="H3463" t="s">
        <v>2192</v>
      </c>
      <c r="I3463" t="s">
        <v>1887</v>
      </c>
      <c r="J3463">
        <v>1</v>
      </c>
      <c r="K3463" t="s">
        <v>1888</v>
      </c>
      <c r="L3463" s="1">
        <v>46216.814687500002</v>
      </c>
      <c r="M3463" s="1">
        <v>46216.815000000002</v>
      </c>
      <c r="N3463">
        <v>2744</v>
      </c>
      <c r="O3463" t="s">
        <v>1849</v>
      </c>
      <c r="P3463">
        <v>82</v>
      </c>
      <c r="Q3463">
        <v>8.1999999999999993</v>
      </c>
      <c r="R3463" t="s">
        <v>7879</v>
      </c>
      <c r="S3463" t="s">
        <v>1851</v>
      </c>
      <c r="T3463" t="s">
        <v>1851</v>
      </c>
      <c r="U3463" t="s">
        <v>7880</v>
      </c>
      <c r="V3463" t="s">
        <v>1851</v>
      </c>
      <c r="W3463" t="s">
        <v>1851</v>
      </c>
      <c r="X3463" s="1">
        <v>46216.815000000002</v>
      </c>
    </row>
    <row r="3464" spans="1:24">
      <c r="A3464">
        <v>3287</v>
      </c>
      <c r="B3464" t="s">
        <v>1863</v>
      </c>
      <c r="C3464" t="s">
        <v>1864</v>
      </c>
      <c r="D3464">
        <v>2918803</v>
      </c>
      <c r="E3464" t="s">
        <v>1885</v>
      </c>
      <c r="F3464">
        <v>1</v>
      </c>
      <c r="G3464" t="s">
        <v>305</v>
      </c>
      <c r="H3464" t="s">
        <v>2346</v>
      </c>
      <c r="I3464" t="s">
        <v>1887</v>
      </c>
      <c r="J3464">
        <v>1</v>
      </c>
      <c r="K3464" t="s">
        <v>1888</v>
      </c>
      <c r="L3464" s="1">
        <v>46216.814027777778</v>
      </c>
      <c r="M3464" s="1">
        <v>46216.815127314818</v>
      </c>
      <c r="N3464">
        <v>9539</v>
      </c>
      <c r="O3464" t="s">
        <v>1849</v>
      </c>
      <c r="P3464">
        <v>56</v>
      </c>
      <c r="Q3464">
        <v>5.6</v>
      </c>
      <c r="R3464" t="s">
        <v>7881</v>
      </c>
      <c r="S3464" t="s">
        <v>1851</v>
      </c>
      <c r="T3464" t="s">
        <v>1851</v>
      </c>
      <c r="U3464" t="s">
        <v>7882</v>
      </c>
      <c r="V3464" t="s">
        <v>1851</v>
      </c>
      <c r="W3464" t="s">
        <v>1851</v>
      </c>
      <c r="X3464" s="1">
        <v>46216.815127314818</v>
      </c>
    </row>
    <row r="3465" spans="1:24">
      <c r="A3465">
        <v>3288</v>
      </c>
      <c r="B3465" t="s">
        <v>1863</v>
      </c>
      <c r="C3465" t="s">
        <v>1864</v>
      </c>
      <c r="D3465">
        <v>1504422</v>
      </c>
      <c r="E3465" t="s">
        <v>1894</v>
      </c>
      <c r="F3465">
        <v>1</v>
      </c>
      <c r="G3465" t="s">
        <v>864</v>
      </c>
      <c r="H3465" t="s">
        <v>2269</v>
      </c>
      <c r="I3465" t="s">
        <v>2270</v>
      </c>
      <c r="J3465">
        <v>1</v>
      </c>
      <c r="K3465" t="s">
        <v>2271</v>
      </c>
      <c r="L3465" s="1">
        <v>46216.815127314818</v>
      </c>
      <c r="M3465" s="1">
        <v>46216.815266203703</v>
      </c>
      <c r="N3465">
        <v>1188</v>
      </c>
      <c r="O3465" t="s">
        <v>1849</v>
      </c>
      <c r="P3465">
        <v>68</v>
      </c>
      <c r="Q3465">
        <v>6.8</v>
      </c>
      <c r="R3465" t="s">
        <v>1851</v>
      </c>
      <c r="S3465" t="s">
        <v>1851</v>
      </c>
      <c r="T3465" t="s">
        <v>1851</v>
      </c>
      <c r="U3465" t="s">
        <v>7883</v>
      </c>
      <c r="V3465" t="s">
        <v>1851</v>
      </c>
      <c r="W3465" t="s">
        <v>1851</v>
      </c>
      <c r="X3465" s="1">
        <v>46216.815266203703</v>
      </c>
    </row>
    <row r="3466" spans="1:24">
      <c r="A3466">
        <v>3289</v>
      </c>
      <c r="B3466" t="s">
        <v>1863</v>
      </c>
      <c r="C3466" t="s">
        <v>1864</v>
      </c>
      <c r="D3466">
        <v>5104807</v>
      </c>
      <c r="E3466" t="s">
        <v>1894</v>
      </c>
      <c r="F3466">
        <v>1</v>
      </c>
      <c r="G3466" t="s">
        <v>97</v>
      </c>
      <c r="H3466" t="s">
        <v>97</v>
      </c>
      <c r="I3466" t="s">
        <v>2195</v>
      </c>
      <c r="J3466">
        <v>0</v>
      </c>
      <c r="K3466" t="s">
        <v>2196</v>
      </c>
      <c r="L3466" s="1">
        <v>46216.815138888887</v>
      </c>
      <c r="M3466" s="1">
        <v>46216.81527777778</v>
      </c>
      <c r="N3466">
        <v>1162</v>
      </c>
      <c r="O3466" t="s">
        <v>1849</v>
      </c>
      <c r="P3466">
        <v>74</v>
      </c>
      <c r="Q3466">
        <v>7.4</v>
      </c>
      <c r="R3466" t="s">
        <v>1851</v>
      </c>
      <c r="S3466" t="s">
        <v>1851</v>
      </c>
      <c r="T3466" t="s">
        <v>1851</v>
      </c>
      <c r="U3466" t="s">
        <v>7884</v>
      </c>
      <c r="V3466" t="s">
        <v>1851</v>
      </c>
      <c r="W3466" t="s">
        <v>1851</v>
      </c>
      <c r="X3466" s="1">
        <v>46216.81527777778</v>
      </c>
    </row>
    <row r="3467" spans="1:24">
      <c r="A3467">
        <v>3290</v>
      </c>
      <c r="B3467" t="s">
        <v>1863</v>
      </c>
      <c r="C3467" t="s">
        <v>1864</v>
      </c>
      <c r="D3467">
        <v>2918803</v>
      </c>
      <c r="E3467" t="s">
        <v>1894</v>
      </c>
      <c r="F3467">
        <v>1</v>
      </c>
      <c r="G3467" t="s">
        <v>305</v>
      </c>
      <c r="H3467" t="s">
        <v>305</v>
      </c>
      <c r="I3467" t="s">
        <v>2371</v>
      </c>
      <c r="J3467">
        <v>0</v>
      </c>
      <c r="K3467" t="s">
        <v>2372</v>
      </c>
      <c r="L3467" s="1">
        <v>46216.81527777778</v>
      </c>
      <c r="M3467" s="1">
        <v>46216.815520833334</v>
      </c>
      <c r="N3467">
        <v>2063</v>
      </c>
      <c r="O3467" t="s">
        <v>1849</v>
      </c>
      <c r="P3467">
        <v>55</v>
      </c>
      <c r="Q3467">
        <v>5.5</v>
      </c>
      <c r="R3467" t="s">
        <v>1851</v>
      </c>
      <c r="S3467" t="s">
        <v>1851</v>
      </c>
      <c r="T3467" t="s">
        <v>1851</v>
      </c>
      <c r="U3467" t="s">
        <v>7885</v>
      </c>
      <c r="V3467" t="s">
        <v>1851</v>
      </c>
      <c r="W3467" t="s">
        <v>1851</v>
      </c>
      <c r="X3467" s="1">
        <v>46216.815520833334</v>
      </c>
    </row>
    <row r="3468" spans="1:24">
      <c r="A3468">
        <v>3291</v>
      </c>
      <c r="B3468" t="s">
        <v>1863</v>
      </c>
      <c r="C3468" t="s">
        <v>1864</v>
      </c>
      <c r="D3468">
        <v>1505494</v>
      </c>
      <c r="E3468" t="s">
        <v>1885</v>
      </c>
      <c r="F3468">
        <v>1</v>
      </c>
      <c r="G3468" t="s">
        <v>859</v>
      </c>
      <c r="H3468" t="s">
        <v>2277</v>
      </c>
      <c r="I3468" t="s">
        <v>1887</v>
      </c>
      <c r="J3468">
        <v>1</v>
      </c>
      <c r="K3468" t="s">
        <v>1888</v>
      </c>
      <c r="L3468" s="1">
        <v>46216.815324074072</v>
      </c>
      <c r="M3468" s="1">
        <v>46216.815752314818</v>
      </c>
      <c r="N3468">
        <v>3750</v>
      </c>
      <c r="O3468" t="s">
        <v>1849</v>
      </c>
      <c r="P3468">
        <v>76</v>
      </c>
      <c r="Q3468">
        <v>7.6</v>
      </c>
      <c r="R3468" t="s">
        <v>7886</v>
      </c>
      <c r="S3468" t="s">
        <v>1851</v>
      </c>
      <c r="T3468" t="s">
        <v>1851</v>
      </c>
      <c r="U3468" t="s">
        <v>7887</v>
      </c>
      <c r="V3468" t="s">
        <v>1851</v>
      </c>
      <c r="W3468" t="s">
        <v>1851</v>
      </c>
      <c r="X3468" s="1">
        <v>46216.815752314818</v>
      </c>
    </row>
    <row r="3469" spans="1:24">
      <c r="A3469">
        <v>3292</v>
      </c>
      <c r="B3469" t="s">
        <v>1863</v>
      </c>
      <c r="C3469" t="s">
        <v>1864</v>
      </c>
      <c r="D3469">
        <v>5105580</v>
      </c>
      <c r="E3469" t="s">
        <v>1885</v>
      </c>
      <c r="F3469">
        <v>1</v>
      </c>
      <c r="G3469" t="s">
        <v>137</v>
      </c>
      <c r="H3469" t="s">
        <v>2198</v>
      </c>
      <c r="I3469" t="s">
        <v>1887</v>
      </c>
      <c r="J3469">
        <v>1</v>
      </c>
      <c r="K3469" t="s">
        <v>1888</v>
      </c>
      <c r="L3469" s="1">
        <v>46216.815324074072</v>
      </c>
      <c r="M3469" s="1">
        <v>46216.815763888888</v>
      </c>
      <c r="N3469">
        <v>3763</v>
      </c>
      <c r="O3469" t="s">
        <v>1849</v>
      </c>
      <c r="P3469">
        <v>53</v>
      </c>
      <c r="Q3469">
        <v>5.3</v>
      </c>
      <c r="R3469" t="s">
        <v>7888</v>
      </c>
      <c r="S3469" t="s">
        <v>1851</v>
      </c>
      <c r="T3469" t="s">
        <v>1851</v>
      </c>
      <c r="U3469" t="s">
        <v>7889</v>
      </c>
      <c r="V3469" t="s">
        <v>1851</v>
      </c>
      <c r="W3469" t="s">
        <v>1851</v>
      </c>
      <c r="X3469" s="1">
        <v>46216.815763888888</v>
      </c>
    </row>
    <row r="3470" spans="1:24">
      <c r="A3470">
        <v>3293</v>
      </c>
      <c r="B3470" t="s">
        <v>1863</v>
      </c>
      <c r="C3470" t="s">
        <v>1864</v>
      </c>
      <c r="D3470">
        <v>2919058</v>
      </c>
      <c r="E3470" t="s">
        <v>1885</v>
      </c>
      <c r="F3470">
        <v>1</v>
      </c>
      <c r="G3470" t="s">
        <v>325</v>
      </c>
      <c r="H3470" t="s">
        <v>2383</v>
      </c>
      <c r="I3470" t="s">
        <v>1887</v>
      </c>
      <c r="J3470">
        <v>1</v>
      </c>
      <c r="K3470" t="s">
        <v>1888</v>
      </c>
      <c r="L3470" s="1">
        <v>46216.815567129626</v>
      </c>
      <c r="M3470" s="1">
        <v>46216.815798611111</v>
      </c>
      <c r="N3470">
        <v>1997</v>
      </c>
      <c r="O3470" t="s">
        <v>1849</v>
      </c>
      <c r="P3470">
        <v>65</v>
      </c>
      <c r="Q3470">
        <v>6.5</v>
      </c>
      <c r="R3470" t="s">
        <v>7890</v>
      </c>
      <c r="S3470" t="s">
        <v>1851</v>
      </c>
      <c r="T3470" t="s">
        <v>1851</v>
      </c>
      <c r="U3470" t="s">
        <v>7891</v>
      </c>
      <c r="V3470" t="s">
        <v>1851</v>
      </c>
      <c r="W3470" t="s">
        <v>1851</v>
      </c>
      <c r="X3470" s="1">
        <v>46216.815798611111</v>
      </c>
    </row>
    <row r="3471" spans="1:24">
      <c r="A3471">
        <v>3294</v>
      </c>
      <c r="B3471" t="s">
        <v>1863</v>
      </c>
      <c r="C3471" t="s">
        <v>1864</v>
      </c>
      <c r="D3471">
        <v>5105580</v>
      </c>
      <c r="E3471" t="s">
        <v>1894</v>
      </c>
      <c r="F3471">
        <v>1</v>
      </c>
      <c r="G3471" t="s">
        <v>137</v>
      </c>
      <c r="H3471" t="s">
        <v>137</v>
      </c>
      <c r="I3471" t="s">
        <v>2204</v>
      </c>
      <c r="J3471">
        <v>0</v>
      </c>
      <c r="K3471" t="s">
        <v>2205</v>
      </c>
      <c r="L3471" s="1">
        <v>46216.815891203703</v>
      </c>
      <c r="M3471" s="1">
        <v>46216.816006944442</v>
      </c>
      <c r="N3471">
        <v>1069</v>
      </c>
      <c r="O3471" t="s">
        <v>1849</v>
      </c>
      <c r="P3471">
        <v>54</v>
      </c>
      <c r="Q3471">
        <v>5.4</v>
      </c>
      <c r="R3471" t="s">
        <v>1851</v>
      </c>
      <c r="S3471" t="s">
        <v>1851</v>
      </c>
      <c r="T3471" t="s">
        <v>1851</v>
      </c>
      <c r="U3471" t="s">
        <v>7892</v>
      </c>
      <c r="V3471" t="s">
        <v>1851</v>
      </c>
      <c r="W3471" t="s">
        <v>1851</v>
      </c>
      <c r="X3471" s="1">
        <v>46216.816006944442</v>
      </c>
    </row>
    <row r="3472" spans="1:24">
      <c r="A3472">
        <v>3295</v>
      </c>
      <c r="B3472" t="s">
        <v>1863</v>
      </c>
      <c r="C3472" t="s">
        <v>1864</v>
      </c>
      <c r="D3472">
        <v>1505494</v>
      </c>
      <c r="E3472" t="s">
        <v>1894</v>
      </c>
      <c r="F3472">
        <v>1</v>
      </c>
      <c r="G3472" t="s">
        <v>859</v>
      </c>
      <c r="H3472" t="s">
        <v>2283</v>
      </c>
      <c r="I3472" t="s">
        <v>2284</v>
      </c>
      <c r="J3472">
        <v>1</v>
      </c>
      <c r="K3472" t="s">
        <v>2285</v>
      </c>
      <c r="L3472" s="1">
        <v>46216.815891203703</v>
      </c>
      <c r="M3472" s="1">
        <v>46216.816076388888</v>
      </c>
      <c r="N3472">
        <v>1591</v>
      </c>
      <c r="O3472" t="s">
        <v>1849</v>
      </c>
      <c r="P3472">
        <v>66</v>
      </c>
      <c r="Q3472">
        <v>6.6</v>
      </c>
      <c r="R3472" t="s">
        <v>1851</v>
      </c>
      <c r="S3472" t="s">
        <v>1851</v>
      </c>
      <c r="T3472" t="s">
        <v>1851</v>
      </c>
      <c r="U3472" t="s">
        <v>7893</v>
      </c>
      <c r="V3472" t="s">
        <v>1851</v>
      </c>
      <c r="W3472" t="s">
        <v>1851</v>
      </c>
      <c r="X3472" s="1">
        <v>46216.816076388888</v>
      </c>
    </row>
    <row r="3473" spans="1:24">
      <c r="A3473">
        <v>3296</v>
      </c>
      <c r="B3473" t="s">
        <v>1863</v>
      </c>
      <c r="C3473" t="s">
        <v>1864</v>
      </c>
      <c r="D3473">
        <v>2919058</v>
      </c>
      <c r="E3473" t="s">
        <v>1894</v>
      </c>
      <c r="F3473">
        <v>1</v>
      </c>
      <c r="G3473" t="s">
        <v>325</v>
      </c>
      <c r="H3473" t="s">
        <v>325</v>
      </c>
      <c r="I3473" t="s">
        <v>2389</v>
      </c>
      <c r="J3473">
        <v>0</v>
      </c>
      <c r="K3473" t="s">
        <v>4409</v>
      </c>
      <c r="L3473" s="1">
        <v>46216.815949074073</v>
      </c>
      <c r="M3473" s="1">
        <v>46216.816087962965</v>
      </c>
      <c r="N3473">
        <v>1149</v>
      </c>
      <c r="O3473" t="s">
        <v>1849</v>
      </c>
      <c r="P3473">
        <v>57</v>
      </c>
      <c r="Q3473">
        <v>5.7</v>
      </c>
      <c r="R3473" t="s">
        <v>1851</v>
      </c>
      <c r="S3473" t="s">
        <v>1851</v>
      </c>
      <c r="T3473" t="s">
        <v>1851</v>
      </c>
      <c r="U3473" t="s">
        <v>7894</v>
      </c>
      <c r="V3473" t="s">
        <v>1851</v>
      </c>
      <c r="W3473" t="s">
        <v>1851</v>
      </c>
      <c r="X3473" s="1">
        <v>46216.816087962965</v>
      </c>
    </row>
    <row r="3474" spans="1:24">
      <c r="A3474">
        <v>3297</v>
      </c>
      <c r="B3474" t="s">
        <v>1863</v>
      </c>
      <c r="C3474" t="s">
        <v>1864</v>
      </c>
      <c r="D3474">
        <v>1100015</v>
      </c>
      <c r="E3474" t="s">
        <v>1885</v>
      </c>
      <c r="F3474">
        <v>1</v>
      </c>
      <c r="G3474" t="s">
        <v>801</v>
      </c>
      <c r="H3474" t="s">
        <v>2294</v>
      </c>
      <c r="I3474" t="s">
        <v>1887</v>
      </c>
      <c r="J3474">
        <v>1</v>
      </c>
      <c r="K3474" t="s">
        <v>1888</v>
      </c>
      <c r="L3474" s="1">
        <v>46216.816145833334</v>
      </c>
      <c r="M3474" s="1">
        <v>46216.81658564815</v>
      </c>
      <c r="N3474">
        <v>3844</v>
      </c>
      <c r="O3474" t="s">
        <v>1849</v>
      </c>
      <c r="P3474">
        <v>80</v>
      </c>
      <c r="Q3474">
        <v>8</v>
      </c>
      <c r="R3474" t="s">
        <v>7895</v>
      </c>
      <c r="S3474" t="s">
        <v>1851</v>
      </c>
      <c r="T3474" t="s">
        <v>1851</v>
      </c>
      <c r="U3474" t="s">
        <v>7896</v>
      </c>
      <c r="V3474" t="s">
        <v>1851</v>
      </c>
      <c r="W3474" t="s">
        <v>1851</v>
      </c>
      <c r="X3474" s="1">
        <v>46216.81658564815</v>
      </c>
    </row>
    <row r="3475" spans="1:24">
      <c r="A3475">
        <v>3298</v>
      </c>
      <c r="B3475" t="s">
        <v>1863</v>
      </c>
      <c r="C3475" t="s">
        <v>1864</v>
      </c>
      <c r="D3475">
        <v>5106828</v>
      </c>
      <c r="E3475" t="s">
        <v>1885</v>
      </c>
      <c r="F3475">
        <v>1</v>
      </c>
      <c r="G3475" t="s">
        <v>142</v>
      </c>
      <c r="H3475" t="s">
        <v>2208</v>
      </c>
      <c r="I3475" t="s">
        <v>1887</v>
      </c>
      <c r="J3475">
        <v>1</v>
      </c>
      <c r="K3475" t="s">
        <v>1888</v>
      </c>
      <c r="L3475" s="1">
        <v>46216.816053240742</v>
      </c>
      <c r="M3475" s="1">
        <v>46216.81658564815</v>
      </c>
      <c r="N3475">
        <v>4590</v>
      </c>
      <c r="O3475" t="s">
        <v>1849</v>
      </c>
      <c r="P3475">
        <v>89</v>
      </c>
      <c r="Q3475">
        <v>8.9</v>
      </c>
      <c r="R3475" t="s">
        <v>7897</v>
      </c>
      <c r="S3475" t="s">
        <v>1851</v>
      </c>
      <c r="T3475" t="s">
        <v>1851</v>
      </c>
      <c r="U3475" t="s">
        <v>7898</v>
      </c>
      <c r="V3475" t="s">
        <v>1851</v>
      </c>
      <c r="W3475" t="s">
        <v>1851</v>
      </c>
      <c r="X3475" s="1">
        <v>46216.81658564815</v>
      </c>
    </row>
    <row r="3476" spans="1:24">
      <c r="A3476">
        <v>3299</v>
      </c>
      <c r="B3476" t="s">
        <v>1863</v>
      </c>
      <c r="C3476" t="s">
        <v>1864</v>
      </c>
      <c r="D3476">
        <v>2921302</v>
      </c>
      <c r="E3476" t="s">
        <v>1885</v>
      </c>
      <c r="F3476">
        <v>1</v>
      </c>
      <c r="G3476" t="s">
        <v>481</v>
      </c>
      <c r="H3476" t="s">
        <v>2406</v>
      </c>
      <c r="I3476" t="s">
        <v>1887</v>
      </c>
      <c r="J3476">
        <v>1</v>
      </c>
      <c r="K3476" t="s">
        <v>1888</v>
      </c>
      <c r="L3476" s="1">
        <v>46216.816145833334</v>
      </c>
      <c r="M3476" s="1">
        <v>46216.81659722222</v>
      </c>
      <c r="N3476">
        <v>3847</v>
      </c>
      <c r="O3476" t="s">
        <v>1849</v>
      </c>
      <c r="P3476">
        <v>65</v>
      </c>
      <c r="Q3476">
        <v>6.5</v>
      </c>
      <c r="R3476" t="s">
        <v>7899</v>
      </c>
      <c r="S3476" t="s">
        <v>1851</v>
      </c>
      <c r="T3476" t="s">
        <v>1851</v>
      </c>
      <c r="U3476" t="s">
        <v>7900</v>
      </c>
      <c r="V3476" t="s">
        <v>1851</v>
      </c>
      <c r="W3476" t="s">
        <v>1851</v>
      </c>
      <c r="X3476" s="1">
        <v>46216.81659722222</v>
      </c>
    </row>
    <row r="3477" spans="1:24">
      <c r="A3477">
        <v>3300</v>
      </c>
      <c r="B3477" t="s">
        <v>1863</v>
      </c>
      <c r="C3477" t="s">
        <v>1864</v>
      </c>
      <c r="D3477">
        <v>5106828</v>
      </c>
      <c r="E3477" t="s">
        <v>1894</v>
      </c>
      <c r="F3477">
        <v>1</v>
      </c>
      <c r="G3477" t="s">
        <v>142</v>
      </c>
      <c r="H3477" t="s">
        <v>142</v>
      </c>
      <c r="I3477" t="s">
        <v>2215</v>
      </c>
      <c r="J3477">
        <v>0</v>
      </c>
      <c r="K3477" t="s">
        <v>2216</v>
      </c>
      <c r="L3477" s="1">
        <v>46216.816736111112</v>
      </c>
      <c r="M3477" s="1">
        <v>46216.816851851851</v>
      </c>
      <c r="N3477">
        <v>935</v>
      </c>
      <c r="O3477" t="s">
        <v>1849</v>
      </c>
      <c r="P3477">
        <v>83</v>
      </c>
      <c r="Q3477">
        <v>8.3000000000000007</v>
      </c>
      <c r="R3477" t="s">
        <v>1851</v>
      </c>
      <c r="S3477" t="s">
        <v>1851</v>
      </c>
      <c r="T3477" t="s">
        <v>1851</v>
      </c>
      <c r="U3477" t="s">
        <v>7901</v>
      </c>
      <c r="V3477" t="s">
        <v>1851</v>
      </c>
      <c r="W3477" t="s">
        <v>1851</v>
      </c>
      <c r="X3477" s="1">
        <v>46216.816851851851</v>
      </c>
    </row>
    <row r="3478" spans="1:24">
      <c r="A3478">
        <v>3301</v>
      </c>
      <c r="B3478" t="s">
        <v>1863</v>
      </c>
      <c r="C3478" t="s">
        <v>1864</v>
      </c>
      <c r="D3478">
        <v>2921302</v>
      </c>
      <c r="E3478" t="s">
        <v>1894</v>
      </c>
      <c r="F3478">
        <v>1</v>
      </c>
      <c r="G3478" t="s">
        <v>481</v>
      </c>
      <c r="H3478" t="s">
        <v>2415</v>
      </c>
      <c r="I3478" t="s">
        <v>2416</v>
      </c>
      <c r="J3478">
        <v>1</v>
      </c>
      <c r="K3478" t="s">
        <v>4419</v>
      </c>
      <c r="L3478" s="1">
        <v>46216.816747685189</v>
      </c>
      <c r="M3478" s="1">
        <v>46216.816886574074</v>
      </c>
      <c r="N3478">
        <v>1205</v>
      </c>
      <c r="O3478" t="s">
        <v>1849</v>
      </c>
      <c r="P3478">
        <v>57</v>
      </c>
      <c r="Q3478">
        <v>5.7</v>
      </c>
      <c r="R3478" t="s">
        <v>1851</v>
      </c>
      <c r="S3478" t="s">
        <v>1851</v>
      </c>
      <c r="T3478" t="s">
        <v>1851</v>
      </c>
      <c r="U3478" t="s">
        <v>7902</v>
      </c>
      <c r="V3478" t="s">
        <v>1851</v>
      </c>
      <c r="W3478" t="s">
        <v>1851</v>
      </c>
      <c r="X3478" s="1">
        <v>46216.816886574074</v>
      </c>
    </row>
    <row r="3479" spans="1:24">
      <c r="A3479">
        <v>3302</v>
      </c>
      <c r="B3479" t="s">
        <v>1863</v>
      </c>
      <c r="C3479" t="s">
        <v>1864</v>
      </c>
      <c r="D3479">
        <v>1100015</v>
      </c>
      <c r="E3479" t="s">
        <v>1894</v>
      </c>
      <c r="F3479">
        <v>1</v>
      </c>
      <c r="G3479" t="s">
        <v>801</v>
      </c>
      <c r="H3479" t="s">
        <v>2303</v>
      </c>
      <c r="I3479" t="s">
        <v>2304</v>
      </c>
      <c r="J3479">
        <v>1</v>
      </c>
      <c r="K3479" t="s">
        <v>2305</v>
      </c>
      <c r="L3479" s="1">
        <v>46216.816736111112</v>
      </c>
      <c r="M3479" s="1">
        <v>46216.81695601852</v>
      </c>
      <c r="N3479">
        <v>1929</v>
      </c>
      <c r="O3479" t="s">
        <v>1849</v>
      </c>
      <c r="P3479">
        <v>72</v>
      </c>
      <c r="Q3479">
        <v>7.2</v>
      </c>
      <c r="R3479" t="s">
        <v>1851</v>
      </c>
      <c r="S3479" t="s">
        <v>1851</v>
      </c>
      <c r="T3479" t="s">
        <v>1851</v>
      </c>
      <c r="U3479" t="s">
        <v>7903</v>
      </c>
      <c r="V3479" t="s">
        <v>1851</v>
      </c>
      <c r="W3479" t="s">
        <v>1851</v>
      </c>
      <c r="X3479" s="1">
        <v>46216.81695601852</v>
      </c>
    </row>
    <row r="3480" spans="1:24">
      <c r="A3480">
        <v>3303</v>
      </c>
      <c r="B3480" t="s">
        <v>1863</v>
      </c>
      <c r="C3480" t="s">
        <v>1864</v>
      </c>
      <c r="D3480">
        <v>1100700</v>
      </c>
      <c r="E3480" t="s">
        <v>1885</v>
      </c>
      <c r="F3480">
        <v>1</v>
      </c>
      <c r="G3480" t="s">
        <v>806</v>
      </c>
      <c r="H3480" t="s">
        <v>2307</v>
      </c>
      <c r="I3480" t="s">
        <v>1887</v>
      </c>
      <c r="J3480">
        <v>1</v>
      </c>
      <c r="K3480" t="s">
        <v>1888</v>
      </c>
      <c r="L3480" s="1">
        <v>46216.817013888889</v>
      </c>
      <c r="M3480" s="1">
        <v>46216.817199074074</v>
      </c>
      <c r="N3480">
        <v>1586</v>
      </c>
      <c r="O3480" t="s">
        <v>1849</v>
      </c>
      <c r="P3480">
        <v>96</v>
      </c>
      <c r="Q3480">
        <v>9.6</v>
      </c>
      <c r="R3480" t="s">
        <v>7904</v>
      </c>
      <c r="S3480" t="s">
        <v>1851</v>
      </c>
      <c r="T3480" t="s">
        <v>1851</v>
      </c>
      <c r="U3480" t="s">
        <v>7905</v>
      </c>
      <c r="V3480" t="s">
        <v>1851</v>
      </c>
      <c r="W3480" t="s">
        <v>1851</v>
      </c>
      <c r="X3480" s="1">
        <v>46216.817199074074</v>
      </c>
    </row>
    <row r="3481" spans="1:24">
      <c r="A3481">
        <v>3304</v>
      </c>
      <c r="B3481" t="s">
        <v>1863</v>
      </c>
      <c r="C3481" t="s">
        <v>1864</v>
      </c>
      <c r="D3481">
        <v>5107107</v>
      </c>
      <c r="E3481" t="s">
        <v>1885</v>
      </c>
      <c r="F3481">
        <v>1</v>
      </c>
      <c r="G3481" t="s">
        <v>166</v>
      </c>
      <c r="H3481" t="s">
        <v>2222</v>
      </c>
      <c r="I3481" t="s">
        <v>1887</v>
      </c>
      <c r="J3481">
        <v>1</v>
      </c>
      <c r="K3481" t="s">
        <v>1888</v>
      </c>
      <c r="L3481" s="1">
        <v>46216.81689814815</v>
      </c>
      <c r="M3481" s="1">
        <v>46216.81722222222</v>
      </c>
      <c r="N3481">
        <v>2848</v>
      </c>
      <c r="O3481" t="s">
        <v>1849</v>
      </c>
      <c r="P3481">
        <v>74</v>
      </c>
      <c r="Q3481">
        <v>7.4</v>
      </c>
      <c r="R3481" t="s">
        <v>7906</v>
      </c>
      <c r="S3481" t="s">
        <v>1851</v>
      </c>
      <c r="T3481" t="s">
        <v>1851</v>
      </c>
      <c r="U3481" t="s">
        <v>7907</v>
      </c>
      <c r="V3481" t="s">
        <v>1851</v>
      </c>
      <c r="W3481" t="s">
        <v>1851</v>
      </c>
      <c r="X3481" s="1">
        <v>46216.81722222222</v>
      </c>
    </row>
    <row r="3482" spans="1:24">
      <c r="A3482">
        <v>3305</v>
      </c>
      <c r="B3482" t="s">
        <v>1863</v>
      </c>
      <c r="C3482" t="s">
        <v>1864</v>
      </c>
      <c r="D3482">
        <v>2922607</v>
      </c>
      <c r="E3482" t="s">
        <v>1885</v>
      </c>
      <c r="F3482">
        <v>1</v>
      </c>
      <c r="G3482" t="s">
        <v>217</v>
      </c>
      <c r="H3482" t="s">
        <v>2425</v>
      </c>
      <c r="I3482" t="s">
        <v>1887</v>
      </c>
      <c r="J3482">
        <v>1</v>
      </c>
      <c r="K3482" t="s">
        <v>1888</v>
      </c>
      <c r="L3482" s="1">
        <v>46216.81695601852</v>
      </c>
      <c r="M3482" s="1">
        <v>46216.81722222222</v>
      </c>
      <c r="N3482">
        <v>2311</v>
      </c>
      <c r="O3482" t="s">
        <v>1849</v>
      </c>
      <c r="P3482">
        <v>68</v>
      </c>
      <c r="Q3482">
        <v>6.8</v>
      </c>
      <c r="R3482" t="s">
        <v>7908</v>
      </c>
      <c r="S3482" t="s">
        <v>1851</v>
      </c>
      <c r="T3482" t="s">
        <v>1851</v>
      </c>
      <c r="U3482" t="s">
        <v>7909</v>
      </c>
      <c r="V3482" t="s">
        <v>1851</v>
      </c>
      <c r="W3482" t="s">
        <v>1851</v>
      </c>
      <c r="X3482" s="1">
        <v>46216.81722222222</v>
      </c>
    </row>
    <row r="3483" spans="1:24">
      <c r="A3483">
        <v>3306</v>
      </c>
      <c r="B3483" t="s">
        <v>1863</v>
      </c>
      <c r="C3483" t="s">
        <v>1864</v>
      </c>
      <c r="D3483">
        <v>5107107</v>
      </c>
      <c r="E3483" t="s">
        <v>1894</v>
      </c>
      <c r="F3483">
        <v>1</v>
      </c>
      <c r="G3483" t="s">
        <v>166</v>
      </c>
      <c r="H3483" t="s">
        <v>166</v>
      </c>
      <c r="I3483" t="s">
        <v>2228</v>
      </c>
      <c r="J3483">
        <v>0</v>
      </c>
      <c r="K3483" t="s">
        <v>2229</v>
      </c>
      <c r="L3483" s="1">
        <v>46216.817349537036</v>
      </c>
      <c r="M3483" s="1">
        <v>46216.817407407405</v>
      </c>
      <c r="N3483">
        <v>512</v>
      </c>
      <c r="O3483" t="s">
        <v>1849</v>
      </c>
      <c r="P3483">
        <v>62</v>
      </c>
      <c r="Q3483">
        <v>6.2</v>
      </c>
      <c r="R3483" t="s">
        <v>1851</v>
      </c>
      <c r="S3483" t="s">
        <v>1851</v>
      </c>
      <c r="T3483" t="s">
        <v>1851</v>
      </c>
      <c r="U3483" t="s">
        <v>7910</v>
      </c>
      <c r="V3483" t="s">
        <v>1851</v>
      </c>
      <c r="W3483" t="s">
        <v>1851</v>
      </c>
      <c r="X3483" s="1">
        <v>46216.817407407405</v>
      </c>
    </row>
    <row r="3484" spans="1:24">
      <c r="A3484">
        <v>3307</v>
      </c>
      <c r="B3484" t="s">
        <v>1863</v>
      </c>
      <c r="C3484" t="s">
        <v>1864</v>
      </c>
      <c r="D3484">
        <v>2922607</v>
      </c>
      <c r="E3484" t="s">
        <v>1894</v>
      </c>
      <c r="F3484">
        <v>1</v>
      </c>
      <c r="G3484" t="s">
        <v>217</v>
      </c>
      <c r="H3484" t="s">
        <v>2431</v>
      </c>
      <c r="I3484" t="s">
        <v>2432</v>
      </c>
      <c r="J3484">
        <v>1</v>
      </c>
      <c r="K3484" t="s">
        <v>2433</v>
      </c>
      <c r="L3484" s="1">
        <v>46216.817372685182</v>
      </c>
      <c r="M3484" s="1">
        <v>46216.817488425928</v>
      </c>
      <c r="N3484">
        <v>912</v>
      </c>
      <c r="O3484" t="s">
        <v>1849</v>
      </c>
      <c r="P3484">
        <v>59</v>
      </c>
      <c r="Q3484">
        <v>5.9</v>
      </c>
      <c r="R3484" t="s">
        <v>1851</v>
      </c>
      <c r="S3484" t="s">
        <v>1851</v>
      </c>
      <c r="T3484" t="s">
        <v>1851</v>
      </c>
      <c r="U3484" t="s">
        <v>7911</v>
      </c>
      <c r="V3484" t="s">
        <v>1851</v>
      </c>
      <c r="W3484" t="s">
        <v>1851</v>
      </c>
      <c r="X3484" s="1">
        <v>46216.817488425928</v>
      </c>
    </row>
    <row r="3485" spans="1:24">
      <c r="A3485">
        <v>3308</v>
      </c>
      <c r="B3485" t="s">
        <v>1863</v>
      </c>
      <c r="C3485" t="s">
        <v>1864</v>
      </c>
      <c r="D3485">
        <v>1100700</v>
      </c>
      <c r="E3485" t="s">
        <v>1894</v>
      </c>
      <c r="F3485">
        <v>1</v>
      </c>
      <c r="G3485" t="s">
        <v>806</v>
      </c>
      <c r="H3485" t="s">
        <v>806</v>
      </c>
      <c r="I3485" t="s">
        <v>2316</v>
      </c>
      <c r="J3485">
        <v>0</v>
      </c>
      <c r="K3485" t="s">
        <v>2317</v>
      </c>
      <c r="L3485" s="1">
        <v>46216.817349537036</v>
      </c>
      <c r="M3485" s="1">
        <v>46216.817499999997</v>
      </c>
      <c r="N3485">
        <v>1333</v>
      </c>
      <c r="O3485" t="s">
        <v>1849</v>
      </c>
      <c r="P3485">
        <v>83</v>
      </c>
      <c r="Q3485">
        <v>8.3000000000000007</v>
      </c>
      <c r="R3485" t="s">
        <v>1851</v>
      </c>
      <c r="S3485" t="s">
        <v>1851</v>
      </c>
      <c r="T3485" t="s">
        <v>1851</v>
      </c>
      <c r="U3485" t="s">
        <v>7912</v>
      </c>
      <c r="V3485" t="s">
        <v>1851</v>
      </c>
      <c r="W3485" t="s">
        <v>1851</v>
      </c>
      <c r="X3485" s="1">
        <v>46216.817499999997</v>
      </c>
    </row>
    <row r="3486" spans="1:24">
      <c r="A3486">
        <v>3309</v>
      </c>
      <c r="B3486" t="s">
        <v>1863</v>
      </c>
      <c r="C3486" t="s">
        <v>1864</v>
      </c>
      <c r="D3486">
        <v>2923209</v>
      </c>
      <c r="E3486" t="s">
        <v>1885</v>
      </c>
      <c r="F3486">
        <v>1</v>
      </c>
      <c r="G3486" t="s">
        <v>320</v>
      </c>
      <c r="H3486" t="s">
        <v>2438</v>
      </c>
      <c r="I3486" t="s">
        <v>1887</v>
      </c>
      <c r="J3486">
        <v>1</v>
      </c>
      <c r="K3486" t="s">
        <v>1888</v>
      </c>
      <c r="L3486" s="1">
        <v>46216.817546296297</v>
      </c>
      <c r="M3486" s="1">
        <v>46216.817847222221</v>
      </c>
      <c r="N3486">
        <v>2569</v>
      </c>
      <c r="O3486" t="s">
        <v>1849</v>
      </c>
      <c r="P3486">
        <v>67</v>
      </c>
      <c r="Q3486">
        <v>6.7</v>
      </c>
      <c r="R3486" t="s">
        <v>7913</v>
      </c>
      <c r="S3486" t="s">
        <v>1851</v>
      </c>
      <c r="T3486" t="s">
        <v>1851</v>
      </c>
      <c r="U3486" t="s">
        <v>7914</v>
      </c>
      <c r="V3486" t="s">
        <v>1851</v>
      </c>
      <c r="W3486" t="s">
        <v>1851</v>
      </c>
      <c r="X3486" s="1">
        <v>46216.817847222221</v>
      </c>
    </row>
    <row r="3487" spans="1:24">
      <c r="A3487">
        <v>3310</v>
      </c>
      <c r="B3487" t="s">
        <v>1863</v>
      </c>
      <c r="C3487" t="s">
        <v>1864</v>
      </c>
      <c r="D3487">
        <v>1100908</v>
      </c>
      <c r="E3487" t="s">
        <v>1885</v>
      </c>
      <c r="F3487">
        <v>1</v>
      </c>
      <c r="G3487" t="s">
        <v>815</v>
      </c>
      <c r="H3487" t="s">
        <v>2326</v>
      </c>
      <c r="I3487" t="s">
        <v>1887</v>
      </c>
      <c r="J3487">
        <v>1</v>
      </c>
      <c r="K3487" t="s">
        <v>1888</v>
      </c>
      <c r="L3487" s="1">
        <v>46216.817557870374</v>
      </c>
      <c r="M3487" s="1">
        <v>46216.818043981482</v>
      </c>
      <c r="N3487">
        <v>4172</v>
      </c>
      <c r="O3487" t="s">
        <v>1849</v>
      </c>
      <c r="P3487">
        <v>73</v>
      </c>
      <c r="Q3487">
        <v>7.3</v>
      </c>
      <c r="R3487" t="s">
        <v>7915</v>
      </c>
      <c r="S3487" t="s">
        <v>1851</v>
      </c>
      <c r="T3487" t="s">
        <v>1851</v>
      </c>
      <c r="U3487" t="s">
        <v>7916</v>
      </c>
      <c r="V3487" t="s">
        <v>1851</v>
      </c>
      <c r="W3487" t="s">
        <v>1851</v>
      </c>
      <c r="X3487" s="1">
        <v>46216.818043981482</v>
      </c>
    </row>
    <row r="3488" spans="1:24">
      <c r="A3488">
        <v>3311</v>
      </c>
      <c r="B3488" t="s">
        <v>1863</v>
      </c>
      <c r="C3488" t="s">
        <v>1864</v>
      </c>
      <c r="D3488">
        <v>2923209</v>
      </c>
      <c r="E3488" t="s">
        <v>1894</v>
      </c>
      <c r="F3488">
        <v>1</v>
      </c>
      <c r="G3488" t="s">
        <v>320</v>
      </c>
      <c r="H3488" t="s">
        <v>320</v>
      </c>
      <c r="I3488" t="s">
        <v>2447</v>
      </c>
      <c r="J3488">
        <v>0</v>
      </c>
      <c r="K3488" t="s">
        <v>2448</v>
      </c>
      <c r="L3488" s="1">
        <v>46216.817997685182</v>
      </c>
      <c r="M3488" s="1">
        <v>46216.818101851852</v>
      </c>
      <c r="N3488">
        <v>969</v>
      </c>
      <c r="O3488" t="s">
        <v>1849</v>
      </c>
      <c r="P3488">
        <v>56</v>
      </c>
      <c r="Q3488">
        <v>5.6</v>
      </c>
      <c r="R3488" t="s">
        <v>1851</v>
      </c>
      <c r="S3488" t="s">
        <v>1851</v>
      </c>
      <c r="T3488" t="s">
        <v>1851</v>
      </c>
      <c r="U3488" t="s">
        <v>7917</v>
      </c>
      <c r="V3488" t="s">
        <v>1851</v>
      </c>
      <c r="W3488" t="s">
        <v>1851</v>
      </c>
      <c r="X3488" s="1">
        <v>46216.818101851852</v>
      </c>
    </row>
    <row r="3489" spans="1:24">
      <c r="A3489">
        <v>3312</v>
      </c>
      <c r="B3489" t="s">
        <v>1863</v>
      </c>
      <c r="C3489" t="s">
        <v>1864</v>
      </c>
      <c r="D3489">
        <v>1100908</v>
      </c>
      <c r="E3489" t="s">
        <v>1894</v>
      </c>
      <c r="F3489">
        <v>1</v>
      </c>
      <c r="G3489" t="s">
        <v>815</v>
      </c>
      <c r="H3489" t="s">
        <v>2329</v>
      </c>
      <c r="I3489" t="s">
        <v>2330</v>
      </c>
      <c r="J3489">
        <v>1</v>
      </c>
      <c r="K3489" t="s">
        <v>2331</v>
      </c>
      <c r="L3489" s="1">
        <v>46216.818194444444</v>
      </c>
      <c r="M3489" s="1">
        <v>46216.818252314813</v>
      </c>
      <c r="N3489">
        <v>535</v>
      </c>
      <c r="O3489" t="s">
        <v>1849</v>
      </c>
      <c r="P3489">
        <v>64</v>
      </c>
      <c r="Q3489">
        <v>6.4</v>
      </c>
      <c r="R3489" t="s">
        <v>1851</v>
      </c>
      <c r="S3489" t="s">
        <v>1851</v>
      </c>
      <c r="T3489" t="s">
        <v>1851</v>
      </c>
      <c r="U3489" t="s">
        <v>7918</v>
      </c>
      <c r="V3489" t="s">
        <v>1851</v>
      </c>
      <c r="W3489" t="s">
        <v>1851</v>
      </c>
      <c r="X3489" s="1">
        <v>46216.818252314813</v>
      </c>
    </row>
    <row r="3490" spans="1:24">
      <c r="A3490">
        <v>3313</v>
      </c>
      <c r="B3490" t="s">
        <v>1863</v>
      </c>
      <c r="C3490" t="s">
        <v>1864</v>
      </c>
      <c r="D3490">
        <v>1100080</v>
      </c>
      <c r="E3490" t="s">
        <v>1885</v>
      </c>
      <c r="F3490">
        <v>1</v>
      </c>
      <c r="G3490" t="s">
        <v>894</v>
      </c>
      <c r="H3490" t="s">
        <v>2333</v>
      </c>
      <c r="I3490" t="s">
        <v>1887</v>
      </c>
      <c r="J3490">
        <v>1</v>
      </c>
      <c r="K3490" t="s">
        <v>1888</v>
      </c>
      <c r="L3490" s="1">
        <v>46216.818298611113</v>
      </c>
      <c r="M3490" s="1">
        <v>46216.818831018521</v>
      </c>
      <c r="N3490">
        <v>4607</v>
      </c>
      <c r="O3490" t="s">
        <v>1849</v>
      </c>
      <c r="P3490">
        <v>71</v>
      </c>
      <c r="Q3490">
        <v>7.1</v>
      </c>
      <c r="R3490" t="s">
        <v>7919</v>
      </c>
      <c r="S3490" t="s">
        <v>1851</v>
      </c>
      <c r="T3490" t="s">
        <v>1851</v>
      </c>
      <c r="U3490" t="s">
        <v>7920</v>
      </c>
      <c r="V3490" t="s">
        <v>1851</v>
      </c>
      <c r="W3490" t="s">
        <v>1851</v>
      </c>
      <c r="X3490" s="1">
        <v>46216.818831018521</v>
      </c>
    </row>
    <row r="3491" spans="1:24">
      <c r="A3491">
        <v>3314</v>
      </c>
      <c r="B3491" t="s">
        <v>1863</v>
      </c>
      <c r="C3491" t="s">
        <v>1864</v>
      </c>
      <c r="D3491">
        <v>1100080</v>
      </c>
      <c r="E3491" t="s">
        <v>1894</v>
      </c>
      <c r="F3491">
        <v>1</v>
      </c>
      <c r="G3491" t="s">
        <v>894</v>
      </c>
      <c r="H3491" t="s">
        <v>894</v>
      </c>
      <c r="I3491" t="s">
        <v>2336</v>
      </c>
      <c r="J3491">
        <v>0</v>
      </c>
      <c r="K3491" t="s">
        <v>2337</v>
      </c>
      <c r="L3491" s="1">
        <v>46216.818958333337</v>
      </c>
      <c r="M3491" s="1">
        <v>46216.819120370368</v>
      </c>
      <c r="N3491">
        <v>1454</v>
      </c>
      <c r="O3491" t="s">
        <v>1849</v>
      </c>
      <c r="P3491">
        <v>66</v>
      </c>
      <c r="Q3491">
        <v>6.6</v>
      </c>
      <c r="R3491" t="s">
        <v>1851</v>
      </c>
      <c r="S3491" t="s">
        <v>1851</v>
      </c>
      <c r="T3491" t="s">
        <v>1851</v>
      </c>
      <c r="U3491" t="s">
        <v>7921</v>
      </c>
      <c r="V3491" t="s">
        <v>1851</v>
      </c>
      <c r="W3491" t="s">
        <v>1851</v>
      </c>
      <c r="X3491" s="1">
        <v>46216.819120370368</v>
      </c>
    </row>
    <row r="3492" spans="1:24">
      <c r="A3492">
        <v>3315</v>
      </c>
      <c r="B3492" t="s">
        <v>1863</v>
      </c>
      <c r="C3492" t="s">
        <v>1864</v>
      </c>
      <c r="D3492">
        <v>5107909</v>
      </c>
      <c r="E3492" t="s">
        <v>1885</v>
      </c>
      <c r="F3492">
        <v>1</v>
      </c>
      <c r="G3492" t="s">
        <v>18</v>
      </c>
      <c r="H3492" t="s">
        <v>2231</v>
      </c>
      <c r="I3492" t="s">
        <v>1887</v>
      </c>
      <c r="J3492">
        <v>1</v>
      </c>
      <c r="K3492" t="s">
        <v>1888</v>
      </c>
      <c r="L3492" s="1">
        <v>46216.817465277774</v>
      </c>
      <c r="M3492" s="1">
        <v>46216.819652777776</v>
      </c>
      <c r="N3492">
        <v>18955</v>
      </c>
      <c r="O3492" t="s">
        <v>1854</v>
      </c>
      <c r="R3492" t="s">
        <v>7922</v>
      </c>
      <c r="S3492" t="s">
        <v>1851</v>
      </c>
      <c r="T3492" t="s">
        <v>1851</v>
      </c>
      <c r="U3492" t="s">
        <v>7923</v>
      </c>
      <c r="V3492" t="s">
        <v>1854</v>
      </c>
      <c r="W3492" t="s">
        <v>1851</v>
      </c>
      <c r="X3492" s="1">
        <v>46216.819652777776</v>
      </c>
    </row>
    <row r="3493" spans="1:24">
      <c r="A3493">
        <v>3316</v>
      </c>
      <c r="B3493" t="s">
        <v>1863</v>
      </c>
      <c r="C3493" t="s">
        <v>1864</v>
      </c>
      <c r="D3493">
        <v>5107909</v>
      </c>
      <c r="E3493" t="s">
        <v>1885</v>
      </c>
      <c r="F3493">
        <v>2</v>
      </c>
      <c r="G3493" t="s">
        <v>18</v>
      </c>
      <c r="H3493" t="s">
        <v>2231</v>
      </c>
      <c r="I3493" t="s">
        <v>1887</v>
      </c>
      <c r="J3493">
        <v>1</v>
      </c>
      <c r="K3493" t="s">
        <v>1888</v>
      </c>
      <c r="L3493" s="1">
        <v>46216.819861111115</v>
      </c>
      <c r="M3493" s="1">
        <v>46216.819953703707</v>
      </c>
      <c r="N3493">
        <v>791</v>
      </c>
      <c r="O3493" t="s">
        <v>1849</v>
      </c>
      <c r="P3493">
        <v>96</v>
      </c>
      <c r="Q3493">
        <v>9.6</v>
      </c>
      <c r="R3493" t="s">
        <v>7924</v>
      </c>
      <c r="S3493" t="s">
        <v>1851</v>
      </c>
      <c r="T3493" t="s">
        <v>1851</v>
      </c>
      <c r="U3493" t="s">
        <v>7923</v>
      </c>
      <c r="V3493" t="s">
        <v>1851</v>
      </c>
      <c r="W3493" t="s">
        <v>1851</v>
      </c>
      <c r="X3493" s="1">
        <v>46216.819953703707</v>
      </c>
    </row>
    <row r="3494" spans="1:24">
      <c r="A3494">
        <v>3317</v>
      </c>
      <c r="B3494" t="s">
        <v>1863</v>
      </c>
      <c r="C3494" t="s">
        <v>1864</v>
      </c>
      <c r="D3494">
        <v>5107909</v>
      </c>
      <c r="E3494" t="s">
        <v>1894</v>
      </c>
      <c r="F3494">
        <v>1</v>
      </c>
      <c r="G3494" t="s">
        <v>18</v>
      </c>
      <c r="H3494" t="s">
        <v>18</v>
      </c>
      <c r="I3494" t="s">
        <v>2238</v>
      </c>
      <c r="J3494">
        <v>0</v>
      </c>
      <c r="K3494" t="s">
        <v>2239</v>
      </c>
      <c r="L3494" s="1">
        <v>46216.820104166669</v>
      </c>
      <c r="M3494" s="1">
        <v>46216.820231481484</v>
      </c>
      <c r="N3494">
        <v>1086</v>
      </c>
      <c r="O3494" t="s">
        <v>1849</v>
      </c>
      <c r="P3494">
        <v>92</v>
      </c>
      <c r="Q3494">
        <v>9.1999999999999993</v>
      </c>
      <c r="R3494" t="s">
        <v>1851</v>
      </c>
      <c r="S3494" t="s">
        <v>1851</v>
      </c>
      <c r="T3494" t="s">
        <v>1851</v>
      </c>
      <c r="U3494" t="s">
        <v>7925</v>
      </c>
      <c r="V3494" t="s">
        <v>1851</v>
      </c>
      <c r="W3494" t="s">
        <v>1851</v>
      </c>
      <c r="X3494" s="1">
        <v>46216.820231481484</v>
      </c>
    </row>
    <row r="3495" spans="1:24">
      <c r="A3495">
        <v>3318</v>
      </c>
      <c r="B3495" t="s">
        <v>1863</v>
      </c>
      <c r="C3495" t="s">
        <v>1864</v>
      </c>
      <c r="D3495">
        <v>2923704</v>
      </c>
      <c r="E3495" t="s">
        <v>1885</v>
      </c>
      <c r="F3495">
        <v>1</v>
      </c>
      <c r="G3495" t="s">
        <v>315</v>
      </c>
      <c r="H3495" t="s">
        <v>2456</v>
      </c>
      <c r="I3495" t="s">
        <v>1887</v>
      </c>
      <c r="J3495">
        <v>1</v>
      </c>
      <c r="K3495" t="s">
        <v>1888</v>
      </c>
      <c r="L3495" s="1">
        <v>46216.818148148152</v>
      </c>
      <c r="M3495" s="1">
        <v>46216.8203125</v>
      </c>
      <c r="N3495">
        <v>18705</v>
      </c>
      <c r="O3495" t="s">
        <v>1854</v>
      </c>
      <c r="R3495" t="s">
        <v>7926</v>
      </c>
      <c r="S3495" t="s">
        <v>1851</v>
      </c>
      <c r="T3495" t="s">
        <v>1851</v>
      </c>
      <c r="U3495" t="s">
        <v>7927</v>
      </c>
      <c r="V3495" t="s">
        <v>1854</v>
      </c>
      <c r="W3495" t="s">
        <v>1851</v>
      </c>
      <c r="X3495" s="1">
        <v>46216.8203125</v>
      </c>
    </row>
    <row r="3496" spans="1:24">
      <c r="A3496">
        <v>3319</v>
      </c>
      <c r="B3496" t="s">
        <v>1863</v>
      </c>
      <c r="C3496" t="s">
        <v>1864</v>
      </c>
      <c r="D3496">
        <v>5108402</v>
      </c>
      <c r="E3496" t="s">
        <v>1885</v>
      </c>
      <c r="F3496">
        <v>1</v>
      </c>
      <c r="G3496" t="s">
        <v>25</v>
      </c>
      <c r="H3496" t="s">
        <v>2241</v>
      </c>
      <c r="I3496" t="s">
        <v>1887</v>
      </c>
      <c r="J3496">
        <v>1</v>
      </c>
      <c r="K3496" t="s">
        <v>1888</v>
      </c>
      <c r="L3496" s="1">
        <v>46216.820277777777</v>
      </c>
      <c r="M3496" s="1">
        <v>46216.820590277777</v>
      </c>
      <c r="N3496">
        <v>2791</v>
      </c>
      <c r="O3496" t="s">
        <v>1849</v>
      </c>
      <c r="P3496">
        <v>72</v>
      </c>
      <c r="Q3496">
        <v>7.2</v>
      </c>
      <c r="R3496" t="s">
        <v>7928</v>
      </c>
      <c r="S3496" t="s">
        <v>1851</v>
      </c>
      <c r="T3496" t="s">
        <v>1851</v>
      </c>
      <c r="U3496" t="s">
        <v>7929</v>
      </c>
      <c r="V3496" t="s">
        <v>1851</v>
      </c>
      <c r="W3496" t="s">
        <v>1851</v>
      </c>
      <c r="X3496" s="1">
        <v>46216.820590277777</v>
      </c>
    </row>
    <row r="3497" spans="1:24">
      <c r="A3497">
        <v>3320</v>
      </c>
      <c r="B3497" t="s">
        <v>1863</v>
      </c>
      <c r="C3497" t="s">
        <v>1864</v>
      </c>
      <c r="D3497">
        <v>5108402</v>
      </c>
      <c r="E3497" t="s">
        <v>1894</v>
      </c>
      <c r="F3497">
        <v>1</v>
      </c>
      <c r="G3497" t="s">
        <v>25</v>
      </c>
      <c r="H3497" t="s">
        <v>25</v>
      </c>
      <c r="I3497" t="s">
        <v>2244</v>
      </c>
      <c r="J3497">
        <v>0</v>
      </c>
      <c r="K3497" t="s">
        <v>2245</v>
      </c>
      <c r="L3497" s="1">
        <v>46216.820717592593</v>
      </c>
      <c r="M3497" s="1">
        <v>46216.820868055554</v>
      </c>
      <c r="N3497">
        <v>1205</v>
      </c>
      <c r="O3497" t="s">
        <v>1849</v>
      </c>
      <c r="P3497">
        <v>66</v>
      </c>
      <c r="Q3497">
        <v>6.6</v>
      </c>
      <c r="R3497" t="s">
        <v>1851</v>
      </c>
      <c r="S3497" t="s">
        <v>1851</v>
      </c>
      <c r="T3497" t="s">
        <v>1851</v>
      </c>
      <c r="U3497" t="s">
        <v>7930</v>
      </c>
      <c r="V3497" t="s">
        <v>1851</v>
      </c>
      <c r="W3497" t="s">
        <v>1851</v>
      </c>
      <c r="X3497" s="1">
        <v>46216.820868055554</v>
      </c>
    </row>
    <row r="3498" spans="1:24">
      <c r="A3498">
        <v>3321</v>
      </c>
      <c r="B3498" t="s">
        <v>1863</v>
      </c>
      <c r="C3498" t="s">
        <v>1864</v>
      </c>
      <c r="D3498">
        <v>2923704</v>
      </c>
      <c r="E3498" t="s">
        <v>1885</v>
      </c>
      <c r="F3498">
        <v>2</v>
      </c>
      <c r="G3498" t="s">
        <v>315</v>
      </c>
      <c r="H3498" t="s">
        <v>2456</v>
      </c>
      <c r="I3498" t="s">
        <v>1887</v>
      </c>
      <c r="J3498">
        <v>1</v>
      </c>
      <c r="K3498" t="s">
        <v>1888</v>
      </c>
      <c r="L3498" s="1">
        <v>46216.820497685185</v>
      </c>
      <c r="M3498" s="1">
        <v>46216.821053240739</v>
      </c>
      <c r="N3498">
        <v>4714</v>
      </c>
      <c r="O3498" t="s">
        <v>1849</v>
      </c>
      <c r="P3498">
        <v>89</v>
      </c>
      <c r="Q3498">
        <v>8.9</v>
      </c>
      <c r="R3498" t="s">
        <v>7931</v>
      </c>
      <c r="S3498" t="s">
        <v>1851</v>
      </c>
      <c r="T3498" t="s">
        <v>1851</v>
      </c>
      <c r="U3498" t="s">
        <v>7927</v>
      </c>
      <c r="V3498" t="s">
        <v>1851</v>
      </c>
      <c r="W3498" t="s">
        <v>1851</v>
      </c>
      <c r="X3498" s="1">
        <v>46216.821053240739</v>
      </c>
    </row>
    <row r="3499" spans="1:24">
      <c r="A3499">
        <v>3322</v>
      </c>
      <c r="B3499" t="s">
        <v>1863</v>
      </c>
      <c r="C3499" t="s">
        <v>1864</v>
      </c>
      <c r="D3499">
        <v>1101807</v>
      </c>
      <c r="E3499" t="s">
        <v>1885</v>
      </c>
      <c r="F3499">
        <v>1</v>
      </c>
      <c r="G3499" t="s">
        <v>764</v>
      </c>
      <c r="H3499" t="s">
        <v>2339</v>
      </c>
      <c r="I3499" t="s">
        <v>1887</v>
      </c>
      <c r="J3499">
        <v>1</v>
      </c>
      <c r="K3499" t="s">
        <v>1888</v>
      </c>
      <c r="L3499" s="1">
        <v>46216.819166666668</v>
      </c>
      <c r="M3499" s="1">
        <v>46216.821053240739</v>
      </c>
      <c r="N3499">
        <v>16255</v>
      </c>
      <c r="O3499" t="s">
        <v>1849</v>
      </c>
      <c r="P3499">
        <v>96</v>
      </c>
      <c r="Q3499">
        <v>9.6</v>
      </c>
      <c r="R3499" t="s">
        <v>7932</v>
      </c>
      <c r="S3499" t="s">
        <v>1851</v>
      </c>
      <c r="T3499" t="s">
        <v>1851</v>
      </c>
      <c r="U3499" t="s">
        <v>7933</v>
      </c>
      <c r="V3499" t="s">
        <v>1851</v>
      </c>
      <c r="W3499" t="s">
        <v>1851</v>
      </c>
      <c r="X3499" s="1">
        <v>46216.821053240739</v>
      </c>
    </row>
    <row r="3500" spans="1:24">
      <c r="A3500">
        <v>3323</v>
      </c>
      <c r="B3500" t="s">
        <v>1863</v>
      </c>
      <c r="C3500" t="s">
        <v>1864</v>
      </c>
      <c r="D3500">
        <v>2923704</v>
      </c>
      <c r="E3500" t="s">
        <v>1894</v>
      </c>
      <c r="F3500">
        <v>1</v>
      </c>
      <c r="G3500" t="s">
        <v>315</v>
      </c>
      <c r="H3500" t="s">
        <v>315</v>
      </c>
      <c r="I3500" t="s">
        <v>2459</v>
      </c>
      <c r="J3500">
        <v>0</v>
      </c>
      <c r="K3500" t="s">
        <v>2460</v>
      </c>
      <c r="L3500" s="1">
        <v>46216.821203703701</v>
      </c>
      <c r="M3500" s="1">
        <v>46216.821273148147</v>
      </c>
      <c r="N3500">
        <v>628</v>
      </c>
      <c r="O3500" t="s">
        <v>1849</v>
      </c>
      <c r="P3500">
        <v>86</v>
      </c>
      <c r="Q3500">
        <v>8.6</v>
      </c>
      <c r="R3500" t="s">
        <v>1851</v>
      </c>
      <c r="S3500" t="s">
        <v>1851</v>
      </c>
      <c r="T3500" t="s">
        <v>1851</v>
      </c>
      <c r="U3500" t="s">
        <v>7934</v>
      </c>
      <c r="V3500" t="s">
        <v>1851</v>
      </c>
      <c r="W3500" t="s">
        <v>1851</v>
      </c>
      <c r="X3500" s="1">
        <v>46216.821273148147</v>
      </c>
    </row>
    <row r="3501" spans="1:24">
      <c r="A3501">
        <v>3324</v>
      </c>
      <c r="B3501" t="s">
        <v>1863</v>
      </c>
      <c r="C3501" t="s">
        <v>1864</v>
      </c>
      <c r="D3501">
        <v>1101807</v>
      </c>
      <c r="E3501" t="s">
        <v>1894</v>
      </c>
      <c r="F3501">
        <v>1</v>
      </c>
      <c r="G3501" t="s">
        <v>764</v>
      </c>
      <c r="H3501" t="s">
        <v>2342</v>
      </c>
      <c r="I3501" t="s">
        <v>2343</v>
      </c>
      <c r="J3501">
        <v>1</v>
      </c>
      <c r="K3501" t="s">
        <v>2344</v>
      </c>
      <c r="L3501" s="1">
        <v>46216.821203703701</v>
      </c>
      <c r="M3501" s="1">
        <v>46216.821296296293</v>
      </c>
      <c r="N3501">
        <v>799</v>
      </c>
      <c r="O3501" t="s">
        <v>1849</v>
      </c>
      <c r="P3501">
        <v>66</v>
      </c>
      <c r="Q3501">
        <v>6.6</v>
      </c>
      <c r="R3501" t="s">
        <v>1851</v>
      </c>
      <c r="S3501" t="s">
        <v>1851</v>
      </c>
      <c r="T3501" t="s">
        <v>1851</v>
      </c>
      <c r="U3501" t="s">
        <v>7935</v>
      </c>
      <c r="V3501" t="s">
        <v>1851</v>
      </c>
      <c r="W3501" t="s">
        <v>1851</v>
      </c>
      <c r="X3501" s="1">
        <v>46216.821296296293</v>
      </c>
    </row>
    <row r="3502" spans="1:24">
      <c r="A3502">
        <v>3325</v>
      </c>
      <c r="B3502" t="s">
        <v>1863</v>
      </c>
      <c r="C3502" t="s">
        <v>1864</v>
      </c>
      <c r="D3502">
        <v>5001904</v>
      </c>
      <c r="E3502" t="s">
        <v>1885</v>
      </c>
      <c r="F3502">
        <v>1</v>
      </c>
      <c r="G3502" t="s">
        <v>92</v>
      </c>
      <c r="H3502" t="s">
        <v>2250</v>
      </c>
      <c r="I3502" t="s">
        <v>1887</v>
      </c>
      <c r="J3502">
        <v>1</v>
      </c>
      <c r="K3502" t="s">
        <v>1888</v>
      </c>
      <c r="L3502" s="1">
        <v>46216.820902777778</v>
      </c>
      <c r="M3502" s="1">
        <v>46216.821388888886</v>
      </c>
      <c r="N3502">
        <v>4133</v>
      </c>
      <c r="O3502" t="s">
        <v>1849</v>
      </c>
      <c r="P3502">
        <v>82</v>
      </c>
      <c r="Q3502">
        <v>8.1999999999999993</v>
      </c>
      <c r="R3502" t="s">
        <v>7936</v>
      </c>
      <c r="S3502" t="s">
        <v>1851</v>
      </c>
      <c r="T3502" t="s">
        <v>1851</v>
      </c>
      <c r="U3502" t="s">
        <v>7937</v>
      </c>
      <c r="V3502" t="s">
        <v>1851</v>
      </c>
      <c r="W3502" t="s">
        <v>1851</v>
      </c>
      <c r="X3502" s="1">
        <v>46216.821388888886</v>
      </c>
    </row>
    <row r="3503" spans="1:24">
      <c r="A3503">
        <v>3326</v>
      </c>
      <c r="B3503" t="s">
        <v>1863</v>
      </c>
      <c r="C3503" t="s">
        <v>1864</v>
      </c>
      <c r="D3503">
        <v>2923803</v>
      </c>
      <c r="E3503" t="s">
        <v>1885</v>
      </c>
      <c r="F3503">
        <v>1</v>
      </c>
      <c r="G3503" t="s">
        <v>461</v>
      </c>
      <c r="H3503" t="s">
        <v>2471</v>
      </c>
      <c r="I3503" t="s">
        <v>1887</v>
      </c>
      <c r="J3503">
        <v>1</v>
      </c>
      <c r="K3503" t="s">
        <v>1888</v>
      </c>
      <c r="L3503" s="1">
        <v>46216.821319444447</v>
      </c>
      <c r="M3503" s="1">
        <v>46216.821597222224</v>
      </c>
      <c r="N3503">
        <v>2423</v>
      </c>
      <c r="O3503" t="s">
        <v>1849</v>
      </c>
      <c r="P3503">
        <v>65</v>
      </c>
      <c r="Q3503">
        <v>6.5</v>
      </c>
      <c r="R3503" t="s">
        <v>7938</v>
      </c>
      <c r="S3503" t="s">
        <v>1851</v>
      </c>
      <c r="T3503" t="s">
        <v>1851</v>
      </c>
      <c r="U3503" t="s">
        <v>7939</v>
      </c>
      <c r="V3503" t="s">
        <v>1851</v>
      </c>
      <c r="W3503" t="s">
        <v>1851</v>
      </c>
      <c r="X3503" s="1">
        <v>46216.821597222224</v>
      </c>
    </row>
    <row r="3504" spans="1:24">
      <c r="A3504">
        <v>3327</v>
      </c>
      <c r="B3504" t="s">
        <v>1863</v>
      </c>
      <c r="C3504" t="s">
        <v>1864</v>
      </c>
      <c r="D3504">
        <v>5001904</v>
      </c>
      <c r="E3504" t="s">
        <v>1894</v>
      </c>
      <c r="F3504">
        <v>1</v>
      </c>
      <c r="G3504" t="s">
        <v>92</v>
      </c>
      <c r="H3504" t="s">
        <v>92</v>
      </c>
      <c r="I3504" t="s">
        <v>2253</v>
      </c>
      <c r="J3504">
        <v>0</v>
      </c>
      <c r="K3504" t="s">
        <v>2254</v>
      </c>
      <c r="L3504" s="1">
        <v>46216.821539351855</v>
      </c>
      <c r="M3504" s="1">
        <v>46216.821701388886</v>
      </c>
      <c r="N3504">
        <v>1405</v>
      </c>
      <c r="O3504" t="s">
        <v>1849</v>
      </c>
      <c r="P3504">
        <v>74</v>
      </c>
      <c r="Q3504">
        <v>7.4</v>
      </c>
      <c r="R3504" t="s">
        <v>1851</v>
      </c>
      <c r="S3504" t="s">
        <v>1851</v>
      </c>
      <c r="T3504" t="s">
        <v>1851</v>
      </c>
      <c r="U3504" t="s">
        <v>7940</v>
      </c>
      <c r="V3504" t="s">
        <v>1851</v>
      </c>
      <c r="W3504" t="s">
        <v>1851</v>
      </c>
      <c r="X3504" s="1">
        <v>46216.821701388886</v>
      </c>
    </row>
    <row r="3505" spans="1:24">
      <c r="A3505">
        <v>3328</v>
      </c>
      <c r="B3505" t="s">
        <v>1863</v>
      </c>
      <c r="C3505" t="s">
        <v>1864</v>
      </c>
      <c r="D3505">
        <v>2923803</v>
      </c>
      <c r="E3505" t="s">
        <v>1894</v>
      </c>
      <c r="F3505">
        <v>1</v>
      </c>
      <c r="G3505" t="s">
        <v>461</v>
      </c>
      <c r="H3505" t="s">
        <v>2477</v>
      </c>
      <c r="I3505" t="s">
        <v>2478</v>
      </c>
      <c r="J3505">
        <v>1</v>
      </c>
      <c r="K3505" t="s">
        <v>2479</v>
      </c>
      <c r="L3505" s="1">
        <v>46216.821736111109</v>
      </c>
      <c r="M3505" s="1">
        <v>46216.821840277778</v>
      </c>
      <c r="N3505">
        <v>966</v>
      </c>
      <c r="O3505" t="s">
        <v>1849</v>
      </c>
      <c r="P3505">
        <v>56</v>
      </c>
      <c r="Q3505">
        <v>5.6</v>
      </c>
      <c r="R3505" t="s">
        <v>1851</v>
      </c>
      <c r="S3505" t="s">
        <v>1851</v>
      </c>
      <c r="T3505" t="s">
        <v>1851</v>
      </c>
      <c r="U3505" t="s">
        <v>7941</v>
      </c>
      <c r="V3505" t="s">
        <v>1851</v>
      </c>
      <c r="W3505" t="s">
        <v>1851</v>
      </c>
      <c r="X3505" s="1">
        <v>46216.821840277778</v>
      </c>
    </row>
    <row r="3506" spans="1:24">
      <c r="A3506">
        <v>3329</v>
      </c>
      <c r="B3506" t="s">
        <v>1863</v>
      </c>
      <c r="C3506" t="s">
        <v>1864</v>
      </c>
      <c r="D3506">
        <v>2924603</v>
      </c>
      <c r="E3506" t="s">
        <v>1885</v>
      </c>
      <c r="F3506">
        <v>1</v>
      </c>
      <c r="G3506" t="s">
        <v>710</v>
      </c>
      <c r="H3506" t="s">
        <v>2484</v>
      </c>
      <c r="I3506" t="s">
        <v>1887</v>
      </c>
      <c r="J3506">
        <v>1</v>
      </c>
      <c r="K3506" t="s">
        <v>1888</v>
      </c>
      <c r="L3506" s="1">
        <v>46216.821886574071</v>
      </c>
      <c r="M3506" s="1">
        <v>46216.822106481479</v>
      </c>
      <c r="N3506">
        <v>1828</v>
      </c>
      <c r="O3506" t="s">
        <v>1849</v>
      </c>
      <c r="P3506">
        <v>74</v>
      </c>
      <c r="Q3506">
        <v>7.4</v>
      </c>
      <c r="R3506" t="s">
        <v>7942</v>
      </c>
      <c r="S3506" t="s">
        <v>1851</v>
      </c>
      <c r="T3506" t="s">
        <v>1851</v>
      </c>
      <c r="U3506" t="s">
        <v>7943</v>
      </c>
      <c r="V3506" t="s">
        <v>1851</v>
      </c>
      <c r="W3506" t="s">
        <v>1851</v>
      </c>
      <c r="X3506" s="1">
        <v>46216.822106481479</v>
      </c>
    </row>
    <row r="3507" spans="1:24">
      <c r="A3507">
        <v>3330</v>
      </c>
      <c r="B3507" t="s">
        <v>1863</v>
      </c>
      <c r="C3507" t="s">
        <v>1864</v>
      </c>
      <c r="D3507">
        <v>2924603</v>
      </c>
      <c r="E3507" t="s">
        <v>1894</v>
      </c>
      <c r="F3507">
        <v>1</v>
      </c>
      <c r="G3507" t="s">
        <v>710</v>
      </c>
      <c r="H3507" t="s">
        <v>710</v>
      </c>
      <c r="I3507" t="s">
        <v>2490</v>
      </c>
      <c r="J3507">
        <v>0</v>
      </c>
      <c r="K3507" t="s">
        <v>2491</v>
      </c>
      <c r="L3507" s="1">
        <v>46216.822245370371</v>
      </c>
      <c r="M3507" s="1">
        <v>46216.822291666664</v>
      </c>
      <c r="N3507">
        <v>445</v>
      </c>
      <c r="O3507" t="s">
        <v>1849</v>
      </c>
      <c r="P3507">
        <v>68</v>
      </c>
      <c r="Q3507">
        <v>6.8</v>
      </c>
      <c r="R3507" t="s">
        <v>1851</v>
      </c>
      <c r="S3507" t="s">
        <v>1851</v>
      </c>
      <c r="T3507" t="s">
        <v>1851</v>
      </c>
      <c r="U3507" t="s">
        <v>7944</v>
      </c>
      <c r="V3507" t="s">
        <v>1851</v>
      </c>
      <c r="W3507" t="s">
        <v>1851</v>
      </c>
      <c r="X3507" s="1">
        <v>46216.822291666664</v>
      </c>
    </row>
    <row r="3508" spans="1:24">
      <c r="A3508">
        <v>3331</v>
      </c>
      <c r="B3508" t="s">
        <v>1863</v>
      </c>
      <c r="C3508" t="s">
        <v>1864</v>
      </c>
      <c r="D3508">
        <v>1400472</v>
      </c>
      <c r="E3508" t="s">
        <v>1885</v>
      </c>
      <c r="F3508">
        <v>1</v>
      </c>
      <c r="G3508" t="s">
        <v>839</v>
      </c>
      <c r="H3508" t="s">
        <v>2349</v>
      </c>
      <c r="I3508" t="s">
        <v>1887</v>
      </c>
      <c r="J3508">
        <v>1</v>
      </c>
      <c r="K3508" t="s">
        <v>1888</v>
      </c>
      <c r="L3508" s="1">
        <v>46216.821342592593</v>
      </c>
      <c r="M3508" s="1">
        <v>46216.822291666664</v>
      </c>
      <c r="N3508">
        <v>8241</v>
      </c>
      <c r="O3508" t="s">
        <v>1849</v>
      </c>
      <c r="P3508">
        <v>72</v>
      </c>
      <c r="Q3508">
        <v>7.2</v>
      </c>
      <c r="R3508" t="s">
        <v>7945</v>
      </c>
      <c r="S3508" t="s">
        <v>1851</v>
      </c>
      <c r="T3508" t="s">
        <v>1851</v>
      </c>
      <c r="U3508" t="s">
        <v>7946</v>
      </c>
      <c r="V3508" t="s">
        <v>1851</v>
      </c>
      <c r="W3508" t="s">
        <v>1851</v>
      </c>
      <c r="X3508" s="1">
        <v>46216.822291666664</v>
      </c>
    </row>
    <row r="3509" spans="1:24">
      <c r="A3509">
        <v>3332</v>
      </c>
      <c r="B3509" t="s">
        <v>1863</v>
      </c>
      <c r="C3509" t="s">
        <v>1864</v>
      </c>
      <c r="D3509">
        <v>2926202</v>
      </c>
      <c r="E3509" t="s">
        <v>1885</v>
      </c>
      <c r="F3509">
        <v>1</v>
      </c>
      <c r="G3509" t="s">
        <v>511</v>
      </c>
      <c r="H3509" t="s">
        <v>2509</v>
      </c>
      <c r="I3509" t="s">
        <v>1887</v>
      </c>
      <c r="J3509">
        <v>1</v>
      </c>
      <c r="K3509" t="s">
        <v>1888</v>
      </c>
      <c r="L3509" s="1">
        <v>46216.822337962964</v>
      </c>
      <c r="M3509" s="1">
        <v>46216.822592592594</v>
      </c>
      <c r="N3509">
        <v>2220</v>
      </c>
      <c r="O3509" t="s">
        <v>1849</v>
      </c>
      <c r="P3509">
        <v>63</v>
      </c>
      <c r="Q3509">
        <v>6.3</v>
      </c>
      <c r="R3509" t="s">
        <v>7947</v>
      </c>
      <c r="S3509" t="s">
        <v>1851</v>
      </c>
      <c r="T3509" t="s">
        <v>1851</v>
      </c>
      <c r="U3509" t="s">
        <v>7948</v>
      </c>
      <c r="V3509" t="s">
        <v>1851</v>
      </c>
      <c r="W3509" t="s">
        <v>1851</v>
      </c>
      <c r="X3509" s="1">
        <v>46216.822592592594</v>
      </c>
    </row>
    <row r="3510" spans="1:24">
      <c r="A3510">
        <v>3333</v>
      </c>
      <c r="B3510" t="s">
        <v>1863</v>
      </c>
      <c r="C3510" t="s">
        <v>1864</v>
      </c>
      <c r="D3510">
        <v>1400472</v>
      </c>
      <c r="E3510" t="s">
        <v>1894</v>
      </c>
      <c r="F3510">
        <v>1</v>
      </c>
      <c r="G3510" t="s">
        <v>839</v>
      </c>
      <c r="H3510" t="s">
        <v>2352</v>
      </c>
      <c r="I3510" t="s">
        <v>2353</v>
      </c>
      <c r="J3510">
        <v>1</v>
      </c>
      <c r="K3510" t="s">
        <v>2354</v>
      </c>
      <c r="L3510" s="1">
        <v>46216.822430555556</v>
      </c>
      <c r="M3510" s="1">
        <v>46216.822615740741</v>
      </c>
      <c r="N3510">
        <v>1637</v>
      </c>
      <c r="O3510" t="s">
        <v>1849</v>
      </c>
      <c r="P3510">
        <v>59</v>
      </c>
      <c r="Q3510">
        <v>5.9</v>
      </c>
      <c r="R3510" t="s">
        <v>1851</v>
      </c>
      <c r="S3510" t="s">
        <v>1851</v>
      </c>
      <c r="T3510" t="s">
        <v>1851</v>
      </c>
      <c r="U3510" t="s">
        <v>7949</v>
      </c>
      <c r="V3510" t="s">
        <v>1851</v>
      </c>
      <c r="W3510" t="s">
        <v>1851</v>
      </c>
      <c r="X3510" s="1">
        <v>46216.822615740741</v>
      </c>
    </row>
    <row r="3511" spans="1:24">
      <c r="A3511">
        <v>3334</v>
      </c>
      <c r="B3511" t="s">
        <v>1863</v>
      </c>
      <c r="C3511" t="s">
        <v>1864</v>
      </c>
      <c r="D3511">
        <v>2926202</v>
      </c>
      <c r="E3511" t="s">
        <v>1894</v>
      </c>
      <c r="F3511">
        <v>1</v>
      </c>
      <c r="G3511" t="s">
        <v>511</v>
      </c>
      <c r="H3511" t="s">
        <v>511</v>
      </c>
      <c r="I3511" t="s">
        <v>2539</v>
      </c>
      <c r="J3511">
        <v>0</v>
      </c>
      <c r="K3511" t="s">
        <v>2540</v>
      </c>
      <c r="L3511" s="1">
        <v>46216.82271990741</v>
      </c>
      <c r="M3511" s="1">
        <v>46216.822789351849</v>
      </c>
      <c r="N3511">
        <v>608</v>
      </c>
      <c r="O3511" t="s">
        <v>1849</v>
      </c>
      <c r="P3511">
        <v>61</v>
      </c>
      <c r="Q3511">
        <v>6.1</v>
      </c>
      <c r="R3511" t="s">
        <v>1851</v>
      </c>
      <c r="S3511" t="s">
        <v>1851</v>
      </c>
      <c r="T3511" t="s">
        <v>1851</v>
      </c>
      <c r="U3511" t="s">
        <v>7950</v>
      </c>
      <c r="V3511" t="s">
        <v>1851</v>
      </c>
      <c r="W3511" t="s">
        <v>1851</v>
      </c>
      <c r="X3511" s="1">
        <v>46216.822789351849</v>
      </c>
    </row>
    <row r="3512" spans="1:24">
      <c r="A3512">
        <v>3335</v>
      </c>
      <c r="B3512" t="s">
        <v>1863</v>
      </c>
      <c r="C3512" t="s">
        <v>1864</v>
      </c>
      <c r="D3512">
        <v>1702208</v>
      </c>
      <c r="E3512" t="s">
        <v>1885</v>
      </c>
      <c r="F3512">
        <v>1</v>
      </c>
      <c r="G3512" t="s">
        <v>781</v>
      </c>
      <c r="H3512" t="s">
        <v>2359</v>
      </c>
      <c r="I3512" t="s">
        <v>1887</v>
      </c>
      <c r="J3512">
        <v>1</v>
      </c>
      <c r="K3512" t="s">
        <v>1888</v>
      </c>
      <c r="L3512" s="1">
        <v>46216.822662037041</v>
      </c>
      <c r="M3512" s="1">
        <v>46216.822800925926</v>
      </c>
      <c r="N3512">
        <v>1207</v>
      </c>
      <c r="O3512" t="s">
        <v>1849</v>
      </c>
      <c r="P3512">
        <v>96</v>
      </c>
      <c r="Q3512">
        <v>9.6</v>
      </c>
      <c r="R3512" t="s">
        <v>7951</v>
      </c>
      <c r="S3512" t="s">
        <v>1851</v>
      </c>
      <c r="T3512" t="s">
        <v>1851</v>
      </c>
      <c r="U3512" t="s">
        <v>7952</v>
      </c>
      <c r="V3512" t="s">
        <v>1851</v>
      </c>
      <c r="W3512" t="s">
        <v>1851</v>
      </c>
      <c r="X3512" s="1">
        <v>46216.822800925926</v>
      </c>
    </row>
    <row r="3513" spans="1:24">
      <c r="A3513">
        <v>3336</v>
      </c>
      <c r="B3513" t="s">
        <v>1863</v>
      </c>
      <c r="C3513" t="s">
        <v>1864</v>
      </c>
      <c r="D3513">
        <v>2926806</v>
      </c>
      <c r="E3513" t="s">
        <v>1885</v>
      </c>
      <c r="F3513">
        <v>1</v>
      </c>
      <c r="G3513" t="s">
        <v>441</v>
      </c>
      <c r="H3513" t="s">
        <v>2545</v>
      </c>
      <c r="I3513" t="s">
        <v>1887</v>
      </c>
      <c r="J3513">
        <v>1</v>
      </c>
      <c r="K3513" t="s">
        <v>1888</v>
      </c>
      <c r="L3513" s="1">
        <v>46216.822835648149</v>
      </c>
      <c r="M3513" s="1">
        <v>46216.823067129626</v>
      </c>
      <c r="N3513">
        <v>2007</v>
      </c>
      <c r="O3513" t="s">
        <v>1849</v>
      </c>
      <c r="P3513">
        <v>75</v>
      </c>
      <c r="Q3513">
        <v>7.5</v>
      </c>
      <c r="R3513" t="s">
        <v>7953</v>
      </c>
      <c r="S3513" t="s">
        <v>1851</v>
      </c>
      <c r="T3513" t="s">
        <v>1851</v>
      </c>
      <c r="U3513" t="s">
        <v>7954</v>
      </c>
      <c r="V3513" t="s">
        <v>1851</v>
      </c>
      <c r="W3513" t="s">
        <v>1851</v>
      </c>
      <c r="X3513" s="1">
        <v>46216.823067129626</v>
      </c>
    </row>
    <row r="3514" spans="1:24">
      <c r="A3514">
        <v>3337</v>
      </c>
      <c r="B3514" t="s">
        <v>1863</v>
      </c>
      <c r="C3514" t="s">
        <v>1864</v>
      </c>
      <c r="D3514">
        <v>1702208</v>
      </c>
      <c r="E3514" t="s">
        <v>1894</v>
      </c>
      <c r="F3514">
        <v>1</v>
      </c>
      <c r="G3514" t="s">
        <v>781</v>
      </c>
      <c r="H3514" t="s">
        <v>781</v>
      </c>
      <c r="I3514" t="s">
        <v>2364</v>
      </c>
      <c r="J3514">
        <v>0</v>
      </c>
      <c r="K3514" t="s">
        <v>2365</v>
      </c>
      <c r="L3514" s="1">
        <v>46216.822939814818</v>
      </c>
      <c r="M3514" s="1">
        <v>46216.823113425926</v>
      </c>
      <c r="N3514">
        <v>1459</v>
      </c>
      <c r="O3514" t="s">
        <v>1849</v>
      </c>
      <c r="P3514">
        <v>61</v>
      </c>
      <c r="Q3514">
        <v>6.1</v>
      </c>
      <c r="R3514" t="s">
        <v>1851</v>
      </c>
      <c r="S3514" t="s">
        <v>1851</v>
      </c>
      <c r="T3514" t="s">
        <v>1851</v>
      </c>
      <c r="U3514" t="s">
        <v>7955</v>
      </c>
      <c r="V3514" t="s">
        <v>1851</v>
      </c>
      <c r="W3514" t="s">
        <v>1851</v>
      </c>
      <c r="X3514" s="1">
        <v>46216.823113425926</v>
      </c>
    </row>
    <row r="3515" spans="1:24">
      <c r="A3515">
        <v>3338</v>
      </c>
      <c r="B3515" t="s">
        <v>1863</v>
      </c>
      <c r="C3515" t="s">
        <v>1864</v>
      </c>
      <c r="D3515">
        <v>2926806</v>
      </c>
      <c r="E3515" t="s">
        <v>1894</v>
      </c>
      <c r="F3515">
        <v>1</v>
      </c>
      <c r="G3515" t="s">
        <v>441</v>
      </c>
      <c r="H3515" t="s">
        <v>2554</v>
      </c>
      <c r="I3515" t="s">
        <v>2555</v>
      </c>
      <c r="J3515">
        <v>1</v>
      </c>
      <c r="K3515" t="s">
        <v>2556</v>
      </c>
      <c r="L3515" s="1">
        <v>46216.823194444441</v>
      </c>
      <c r="M3515" s="1">
        <v>46216.823310185187</v>
      </c>
      <c r="N3515">
        <v>959</v>
      </c>
      <c r="O3515" t="s">
        <v>1849</v>
      </c>
      <c r="P3515">
        <v>65</v>
      </c>
      <c r="Q3515">
        <v>6.5</v>
      </c>
      <c r="R3515" t="s">
        <v>1851</v>
      </c>
      <c r="S3515" t="s">
        <v>1851</v>
      </c>
      <c r="T3515" t="s">
        <v>1851</v>
      </c>
      <c r="U3515" t="s">
        <v>7956</v>
      </c>
      <c r="V3515" t="s">
        <v>1851</v>
      </c>
      <c r="W3515" t="s">
        <v>1851</v>
      </c>
      <c r="X3515" s="1">
        <v>46216.823310185187</v>
      </c>
    </row>
    <row r="3516" spans="1:24">
      <c r="A3516">
        <v>3339</v>
      </c>
      <c r="B3516" t="s">
        <v>1863</v>
      </c>
      <c r="C3516" t="s">
        <v>1864</v>
      </c>
      <c r="D3516">
        <v>1703826</v>
      </c>
      <c r="E3516" t="s">
        <v>1885</v>
      </c>
      <c r="F3516">
        <v>1</v>
      </c>
      <c r="G3516" t="s">
        <v>849</v>
      </c>
      <c r="H3516" t="s">
        <v>2374</v>
      </c>
      <c r="I3516" t="s">
        <v>1887</v>
      </c>
      <c r="J3516">
        <v>1</v>
      </c>
      <c r="K3516" t="s">
        <v>1888</v>
      </c>
      <c r="L3516" s="1">
        <v>46216.823148148149</v>
      </c>
      <c r="M3516" s="1">
        <v>46216.823483796295</v>
      </c>
      <c r="N3516">
        <v>2906</v>
      </c>
      <c r="O3516" t="s">
        <v>1849</v>
      </c>
      <c r="P3516">
        <v>78</v>
      </c>
      <c r="Q3516">
        <v>7.8</v>
      </c>
      <c r="R3516" t="s">
        <v>7957</v>
      </c>
      <c r="S3516" t="s">
        <v>1851</v>
      </c>
      <c r="T3516" t="s">
        <v>1851</v>
      </c>
      <c r="U3516" t="s">
        <v>7958</v>
      </c>
      <c r="V3516" t="s">
        <v>1851</v>
      </c>
      <c r="W3516" t="s">
        <v>1851</v>
      </c>
      <c r="X3516" s="1">
        <v>46216.823483796295</v>
      </c>
    </row>
    <row r="3517" spans="1:24">
      <c r="A3517">
        <v>3340</v>
      </c>
      <c r="B3517" t="s">
        <v>1863</v>
      </c>
      <c r="C3517" t="s">
        <v>1864</v>
      </c>
      <c r="D3517">
        <v>2927002</v>
      </c>
      <c r="E3517" t="s">
        <v>1885</v>
      </c>
      <c r="F3517">
        <v>1</v>
      </c>
      <c r="G3517" t="s">
        <v>745</v>
      </c>
      <c r="H3517" t="s">
        <v>2565</v>
      </c>
      <c r="I3517" t="s">
        <v>1887</v>
      </c>
      <c r="J3517">
        <v>1</v>
      </c>
      <c r="K3517" t="s">
        <v>1888</v>
      </c>
      <c r="L3517" s="1">
        <v>46216.823368055557</v>
      </c>
      <c r="M3517" s="1">
        <v>46216.823703703703</v>
      </c>
      <c r="N3517">
        <v>2926</v>
      </c>
      <c r="O3517" t="s">
        <v>1849</v>
      </c>
      <c r="P3517">
        <v>87</v>
      </c>
      <c r="Q3517">
        <v>8.6999999999999993</v>
      </c>
      <c r="R3517" t="s">
        <v>7959</v>
      </c>
      <c r="S3517" t="s">
        <v>1851</v>
      </c>
      <c r="T3517" t="s">
        <v>1851</v>
      </c>
      <c r="U3517" t="s">
        <v>7960</v>
      </c>
      <c r="V3517" t="s">
        <v>1851</v>
      </c>
      <c r="W3517" t="s">
        <v>1851</v>
      </c>
      <c r="X3517" s="1">
        <v>46216.823703703703</v>
      </c>
    </row>
    <row r="3518" spans="1:24">
      <c r="A3518">
        <v>3341</v>
      </c>
      <c r="B3518" t="s">
        <v>1863</v>
      </c>
      <c r="C3518" t="s">
        <v>1864</v>
      </c>
      <c r="D3518">
        <v>1703826</v>
      </c>
      <c r="E3518" t="s">
        <v>1894</v>
      </c>
      <c r="F3518">
        <v>1</v>
      </c>
      <c r="G3518" t="s">
        <v>849</v>
      </c>
      <c r="H3518" t="s">
        <v>849</v>
      </c>
      <c r="I3518" t="s">
        <v>2380</v>
      </c>
      <c r="J3518">
        <v>0</v>
      </c>
      <c r="K3518" t="s">
        <v>2381</v>
      </c>
      <c r="L3518" s="1">
        <v>46216.823622685188</v>
      </c>
      <c r="M3518" s="1">
        <v>46216.823761574073</v>
      </c>
      <c r="N3518">
        <v>1183</v>
      </c>
      <c r="O3518" t="s">
        <v>1849</v>
      </c>
      <c r="P3518">
        <v>70</v>
      </c>
      <c r="Q3518">
        <v>7</v>
      </c>
      <c r="R3518" t="s">
        <v>1851</v>
      </c>
      <c r="S3518" t="s">
        <v>1851</v>
      </c>
      <c r="T3518" t="s">
        <v>1851</v>
      </c>
      <c r="U3518" t="s">
        <v>7961</v>
      </c>
      <c r="V3518" t="s">
        <v>1851</v>
      </c>
      <c r="W3518" t="s">
        <v>1851</v>
      </c>
      <c r="X3518" s="1">
        <v>46216.823761574073</v>
      </c>
    </row>
    <row r="3519" spans="1:24">
      <c r="A3519">
        <v>3342</v>
      </c>
      <c r="B3519" t="s">
        <v>1863</v>
      </c>
      <c r="C3519" t="s">
        <v>1864</v>
      </c>
      <c r="D3519">
        <v>5002704</v>
      </c>
      <c r="E3519" t="s">
        <v>1885</v>
      </c>
      <c r="F3519">
        <v>1</v>
      </c>
      <c r="G3519" t="s">
        <v>62</v>
      </c>
      <c r="H3519" t="s">
        <v>2256</v>
      </c>
      <c r="I3519" t="s">
        <v>1887</v>
      </c>
      <c r="J3519">
        <v>1</v>
      </c>
      <c r="K3519" t="s">
        <v>1888</v>
      </c>
      <c r="L3519" s="1">
        <v>46216.821747685186</v>
      </c>
      <c r="M3519" s="1">
        <v>46216.823923611111</v>
      </c>
      <c r="N3519">
        <v>18731</v>
      </c>
      <c r="O3519" t="s">
        <v>1854</v>
      </c>
      <c r="R3519" t="s">
        <v>7962</v>
      </c>
      <c r="S3519" t="s">
        <v>1851</v>
      </c>
      <c r="T3519" t="s">
        <v>1851</v>
      </c>
      <c r="U3519" t="s">
        <v>7963</v>
      </c>
      <c r="V3519" t="s">
        <v>1854</v>
      </c>
      <c r="W3519" t="s">
        <v>1851</v>
      </c>
      <c r="X3519" s="1">
        <v>46216.823923611111</v>
      </c>
    </row>
    <row r="3520" spans="1:24">
      <c r="A3520">
        <v>3343</v>
      </c>
      <c r="B3520" t="s">
        <v>1863</v>
      </c>
      <c r="C3520" t="s">
        <v>1864</v>
      </c>
      <c r="D3520">
        <v>2927002</v>
      </c>
      <c r="E3520" t="s">
        <v>1894</v>
      </c>
      <c r="F3520">
        <v>1</v>
      </c>
      <c r="G3520" t="s">
        <v>745</v>
      </c>
      <c r="H3520" t="s">
        <v>745</v>
      </c>
      <c r="I3520" t="s">
        <v>2572</v>
      </c>
      <c r="J3520">
        <v>0</v>
      </c>
      <c r="K3520" t="s">
        <v>2573</v>
      </c>
      <c r="L3520" s="1">
        <v>46216.823854166665</v>
      </c>
      <c r="M3520" s="1">
        <v>46216.823981481481</v>
      </c>
      <c r="N3520">
        <v>1095</v>
      </c>
      <c r="O3520" t="s">
        <v>1849</v>
      </c>
      <c r="P3520">
        <v>87</v>
      </c>
      <c r="Q3520">
        <v>8.6999999999999993</v>
      </c>
      <c r="R3520" t="s">
        <v>1851</v>
      </c>
      <c r="S3520" t="s">
        <v>1851</v>
      </c>
      <c r="T3520" t="s">
        <v>1851</v>
      </c>
      <c r="U3520" t="s">
        <v>7964</v>
      </c>
      <c r="V3520" t="s">
        <v>1851</v>
      </c>
      <c r="W3520" t="s">
        <v>1851</v>
      </c>
      <c r="X3520" s="1">
        <v>46216.823981481481</v>
      </c>
    </row>
    <row r="3521" spans="1:24">
      <c r="A3521">
        <v>3344</v>
      </c>
      <c r="B3521" t="s">
        <v>1863</v>
      </c>
      <c r="C3521" t="s">
        <v>1864</v>
      </c>
      <c r="D3521">
        <v>2928406</v>
      </c>
      <c r="E3521" t="s">
        <v>1885</v>
      </c>
      <c r="F3521">
        <v>1</v>
      </c>
      <c r="G3521" t="s">
        <v>685</v>
      </c>
      <c r="H3521" t="s">
        <v>2581</v>
      </c>
      <c r="I3521" t="s">
        <v>1887</v>
      </c>
      <c r="J3521">
        <v>1</v>
      </c>
      <c r="K3521" t="s">
        <v>1888</v>
      </c>
      <c r="L3521" s="1">
        <v>46216.82402777778</v>
      </c>
      <c r="M3521" s="1">
        <v>46216.824548611112</v>
      </c>
      <c r="N3521">
        <v>4489</v>
      </c>
      <c r="O3521" t="s">
        <v>1849</v>
      </c>
      <c r="P3521">
        <v>78</v>
      </c>
      <c r="Q3521">
        <v>7.8</v>
      </c>
      <c r="R3521" t="s">
        <v>7965</v>
      </c>
      <c r="S3521" t="s">
        <v>1851</v>
      </c>
      <c r="T3521" t="s">
        <v>1851</v>
      </c>
      <c r="U3521" t="s">
        <v>7966</v>
      </c>
      <c r="V3521" t="s">
        <v>1851</v>
      </c>
      <c r="W3521" t="s">
        <v>1851</v>
      </c>
      <c r="X3521" s="1">
        <v>46216.824548611112</v>
      </c>
    </row>
    <row r="3522" spans="1:24">
      <c r="A3522">
        <v>3345</v>
      </c>
      <c r="B3522" t="s">
        <v>1863</v>
      </c>
      <c r="C3522" t="s">
        <v>1864</v>
      </c>
      <c r="D3522">
        <v>1706258</v>
      </c>
      <c r="E3522" t="s">
        <v>1885</v>
      </c>
      <c r="F3522">
        <v>1</v>
      </c>
      <c r="G3522" t="s">
        <v>829</v>
      </c>
      <c r="H3522" t="s">
        <v>2391</v>
      </c>
      <c r="I3522" t="s">
        <v>1887</v>
      </c>
      <c r="J3522">
        <v>1</v>
      </c>
      <c r="K3522" t="s">
        <v>1888</v>
      </c>
      <c r="L3522" s="1">
        <v>46216.823807870373</v>
      </c>
      <c r="M3522" s="1">
        <v>46216.824548611112</v>
      </c>
      <c r="N3522">
        <v>6433</v>
      </c>
      <c r="O3522" t="s">
        <v>1849</v>
      </c>
      <c r="P3522">
        <v>80</v>
      </c>
      <c r="Q3522">
        <v>8</v>
      </c>
      <c r="R3522" t="s">
        <v>7967</v>
      </c>
      <c r="S3522" t="s">
        <v>1851</v>
      </c>
      <c r="T3522" t="s">
        <v>1851</v>
      </c>
      <c r="U3522" t="s">
        <v>7968</v>
      </c>
      <c r="V3522" t="s">
        <v>1851</v>
      </c>
      <c r="W3522" t="s">
        <v>1851</v>
      </c>
      <c r="X3522" s="1">
        <v>46216.824548611112</v>
      </c>
    </row>
    <row r="3523" spans="1:24">
      <c r="A3523">
        <v>3346</v>
      </c>
      <c r="B3523" t="s">
        <v>1863</v>
      </c>
      <c r="C3523" t="s">
        <v>1864</v>
      </c>
      <c r="D3523">
        <v>5002704</v>
      </c>
      <c r="E3523" t="s">
        <v>1885</v>
      </c>
      <c r="F3523">
        <v>2</v>
      </c>
      <c r="G3523" t="s">
        <v>62</v>
      </c>
      <c r="H3523" t="s">
        <v>2256</v>
      </c>
      <c r="I3523" t="s">
        <v>1887</v>
      </c>
      <c r="J3523">
        <v>1</v>
      </c>
      <c r="K3523" t="s">
        <v>1888</v>
      </c>
      <c r="L3523" s="1">
        <v>46216.824143518519</v>
      </c>
      <c r="M3523" s="1">
        <v>46216.824560185189</v>
      </c>
      <c r="N3523">
        <v>3664</v>
      </c>
      <c r="O3523" t="s">
        <v>1849</v>
      </c>
      <c r="P3523">
        <v>79</v>
      </c>
      <c r="Q3523">
        <v>7.9</v>
      </c>
      <c r="R3523" t="s">
        <v>7969</v>
      </c>
      <c r="S3523" t="s">
        <v>1851</v>
      </c>
      <c r="T3523" t="s">
        <v>1851</v>
      </c>
      <c r="U3523" t="s">
        <v>7963</v>
      </c>
      <c r="V3523" t="s">
        <v>1851</v>
      </c>
      <c r="W3523" t="s">
        <v>1851</v>
      </c>
      <c r="X3523" s="1">
        <v>46216.824560185189</v>
      </c>
    </row>
    <row r="3524" spans="1:24">
      <c r="A3524">
        <v>3347</v>
      </c>
      <c r="B3524" t="s">
        <v>1863</v>
      </c>
      <c r="C3524" t="s">
        <v>1864</v>
      </c>
      <c r="D3524">
        <v>1706258</v>
      </c>
      <c r="E3524" t="s">
        <v>1894</v>
      </c>
      <c r="F3524">
        <v>1</v>
      </c>
      <c r="G3524" t="s">
        <v>829</v>
      </c>
      <c r="H3524" t="s">
        <v>829</v>
      </c>
      <c r="I3524" t="s">
        <v>2397</v>
      </c>
      <c r="J3524">
        <v>0</v>
      </c>
      <c r="K3524" t="s">
        <v>2398</v>
      </c>
      <c r="L3524" s="1">
        <v>46216.824675925927</v>
      </c>
      <c r="M3524" s="1">
        <v>46216.824733796297</v>
      </c>
      <c r="N3524">
        <v>512</v>
      </c>
      <c r="O3524" t="s">
        <v>1849</v>
      </c>
      <c r="P3524">
        <v>67</v>
      </c>
      <c r="Q3524">
        <v>6.7</v>
      </c>
      <c r="R3524" t="s">
        <v>1851</v>
      </c>
      <c r="S3524" t="s">
        <v>1851</v>
      </c>
      <c r="T3524" t="s">
        <v>1851</v>
      </c>
      <c r="U3524" t="s">
        <v>7970</v>
      </c>
      <c r="V3524" t="s">
        <v>1851</v>
      </c>
      <c r="W3524" t="s">
        <v>1851</v>
      </c>
      <c r="X3524" s="1">
        <v>46216.824733796297</v>
      </c>
    </row>
    <row r="3525" spans="1:24">
      <c r="A3525">
        <v>3348</v>
      </c>
      <c r="B3525" t="s">
        <v>1863</v>
      </c>
      <c r="C3525" t="s">
        <v>1864</v>
      </c>
      <c r="D3525">
        <v>5002704</v>
      </c>
      <c r="E3525" t="s">
        <v>1894</v>
      </c>
      <c r="F3525">
        <v>1</v>
      </c>
      <c r="G3525" t="s">
        <v>62</v>
      </c>
      <c r="H3525" t="s">
        <v>62</v>
      </c>
      <c r="I3525" t="s">
        <v>2262</v>
      </c>
      <c r="J3525">
        <v>0</v>
      </c>
      <c r="K3525" t="s">
        <v>2263</v>
      </c>
      <c r="L3525" s="1">
        <v>46216.82471064815</v>
      </c>
      <c r="M3525" s="1">
        <v>46216.824849537035</v>
      </c>
      <c r="N3525">
        <v>1216</v>
      </c>
      <c r="O3525" t="s">
        <v>1849</v>
      </c>
      <c r="P3525">
        <v>73</v>
      </c>
      <c r="Q3525">
        <v>7.3</v>
      </c>
      <c r="R3525" t="s">
        <v>1851</v>
      </c>
      <c r="S3525" t="s">
        <v>1851</v>
      </c>
      <c r="T3525" t="s">
        <v>1851</v>
      </c>
      <c r="U3525" t="s">
        <v>7971</v>
      </c>
      <c r="V3525" t="s">
        <v>1851</v>
      </c>
      <c r="W3525" t="s">
        <v>1851</v>
      </c>
      <c r="X3525" s="1">
        <v>46216.824849537035</v>
      </c>
    </row>
    <row r="3526" spans="1:24">
      <c r="A3526">
        <v>3349</v>
      </c>
      <c r="B3526" t="s">
        <v>1863</v>
      </c>
      <c r="C3526" t="s">
        <v>1864</v>
      </c>
      <c r="D3526">
        <v>2928406</v>
      </c>
      <c r="E3526" t="s">
        <v>1894</v>
      </c>
      <c r="F3526">
        <v>1</v>
      </c>
      <c r="G3526" t="s">
        <v>685</v>
      </c>
      <c r="H3526" t="s">
        <v>685</v>
      </c>
      <c r="I3526" t="s">
        <v>2587</v>
      </c>
      <c r="J3526">
        <v>0</v>
      </c>
      <c r="K3526" t="s">
        <v>2588</v>
      </c>
      <c r="L3526" s="1">
        <v>46216.824687499997</v>
      </c>
      <c r="M3526" s="1">
        <v>46216.824849537035</v>
      </c>
      <c r="N3526">
        <v>1444</v>
      </c>
      <c r="O3526" t="s">
        <v>1849</v>
      </c>
      <c r="P3526">
        <v>73</v>
      </c>
      <c r="Q3526">
        <v>7.3</v>
      </c>
      <c r="R3526" t="s">
        <v>1851</v>
      </c>
      <c r="S3526" t="s">
        <v>1851</v>
      </c>
      <c r="T3526" t="s">
        <v>1851</v>
      </c>
      <c r="U3526" t="s">
        <v>7972</v>
      </c>
      <c r="V3526" t="s">
        <v>1851</v>
      </c>
      <c r="W3526" t="s">
        <v>1851</v>
      </c>
      <c r="X3526" s="1">
        <v>46216.824849537035</v>
      </c>
    </row>
    <row r="3527" spans="1:24">
      <c r="A3527">
        <v>3350</v>
      </c>
      <c r="B3527" t="s">
        <v>1863</v>
      </c>
      <c r="C3527" t="s">
        <v>1864</v>
      </c>
      <c r="D3527">
        <v>1709302</v>
      </c>
      <c r="E3527" t="s">
        <v>1885</v>
      </c>
      <c r="F3527">
        <v>1</v>
      </c>
      <c r="G3527" t="s">
        <v>834</v>
      </c>
      <c r="H3527" t="s">
        <v>2441</v>
      </c>
      <c r="I3527" t="s">
        <v>1887</v>
      </c>
      <c r="J3527">
        <v>1</v>
      </c>
      <c r="K3527" t="s">
        <v>1888</v>
      </c>
      <c r="L3527" s="1">
        <v>46216.824780092589</v>
      </c>
      <c r="M3527" s="1">
        <v>46216.826018518521</v>
      </c>
      <c r="N3527">
        <v>10666</v>
      </c>
      <c r="O3527" t="s">
        <v>1849</v>
      </c>
      <c r="P3527">
        <v>78</v>
      </c>
      <c r="Q3527">
        <v>7.8</v>
      </c>
      <c r="R3527" t="s">
        <v>7973</v>
      </c>
      <c r="S3527" t="s">
        <v>1851</v>
      </c>
      <c r="T3527" t="s">
        <v>1851</v>
      </c>
      <c r="U3527" t="s">
        <v>7974</v>
      </c>
      <c r="V3527" t="s">
        <v>1851</v>
      </c>
      <c r="W3527" t="s">
        <v>1851</v>
      </c>
      <c r="X3527" s="1">
        <v>46216.826018518521</v>
      </c>
    </row>
    <row r="3528" spans="1:24">
      <c r="A3528">
        <v>3351</v>
      </c>
      <c r="B3528" t="s">
        <v>1863</v>
      </c>
      <c r="C3528" t="s">
        <v>1864</v>
      </c>
      <c r="D3528">
        <v>1709302</v>
      </c>
      <c r="E3528" t="s">
        <v>1894</v>
      </c>
      <c r="F3528">
        <v>1</v>
      </c>
      <c r="G3528" t="s">
        <v>834</v>
      </c>
      <c r="H3528" t="s">
        <v>834</v>
      </c>
      <c r="I3528" t="s">
        <v>2450</v>
      </c>
      <c r="J3528">
        <v>0</v>
      </c>
      <c r="K3528" t="s">
        <v>2451</v>
      </c>
      <c r="L3528" s="1">
        <v>46216.826168981483</v>
      </c>
      <c r="M3528" s="1">
        <v>46216.826342592591</v>
      </c>
      <c r="N3528">
        <v>1528</v>
      </c>
      <c r="O3528" t="s">
        <v>1849</v>
      </c>
      <c r="P3528">
        <v>70</v>
      </c>
      <c r="Q3528">
        <v>7</v>
      </c>
      <c r="R3528" t="s">
        <v>1851</v>
      </c>
      <c r="S3528" t="s">
        <v>1851</v>
      </c>
      <c r="T3528" t="s">
        <v>1851</v>
      </c>
      <c r="U3528" t="s">
        <v>7975</v>
      </c>
      <c r="V3528" t="s">
        <v>1851</v>
      </c>
      <c r="W3528" t="s">
        <v>1851</v>
      </c>
      <c r="X3528" s="1">
        <v>46216.826342592591</v>
      </c>
    </row>
    <row r="3529" spans="1:24">
      <c r="A3529">
        <v>3352</v>
      </c>
      <c r="B3529" t="s">
        <v>1863</v>
      </c>
      <c r="C3529" t="s">
        <v>1864</v>
      </c>
      <c r="D3529">
        <v>5002902</v>
      </c>
      <c r="E3529" t="s">
        <v>1885</v>
      </c>
      <c r="F3529">
        <v>1</v>
      </c>
      <c r="G3529" t="s">
        <v>87</v>
      </c>
      <c r="H3529" t="s">
        <v>2266</v>
      </c>
      <c r="I3529" t="s">
        <v>1887</v>
      </c>
      <c r="J3529">
        <v>1</v>
      </c>
      <c r="K3529" t="s">
        <v>1888</v>
      </c>
      <c r="L3529" s="1">
        <v>46216.824907407405</v>
      </c>
      <c r="M3529" s="1">
        <v>46216.826388888891</v>
      </c>
      <c r="N3529">
        <v>12864</v>
      </c>
      <c r="O3529" t="s">
        <v>1849</v>
      </c>
      <c r="P3529">
        <v>96</v>
      </c>
      <c r="Q3529">
        <v>9.6</v>
      </c>
      <c r="R3529" t="s">
        <v>7976</v>
      </c>
      <c r="S3529" t="s">
        <v>1851</v>
      </c>
      <c r="T3529" t="s">
        <v>1851</v>
      </c>
      <c r="U3529" t="s">
        <v>7977</v>
      </c>
      <c r="V3529" t="s">
        <v>1851</v>
      </c>
      <c r="W3529" t="s">
        <v>1851</v>
      </c>
      <c r="X3529" s="1">
        <v>46216.826388888891</v>
      </c>
    </row>
    <row r="3530" spans="1:24">
      <c r="A3530">
        <v>3353</v>
      </c>
      <c r="B3530" t="s">
        <v>1863</v>
      </c>
      <c r="C3530" t="s">
        <v>1864</v>
      </c>
      <c r="D3530">
        <v>2929107</v>
      </c>
      <c r="E3530" t="s">
        <v>1885</v>
      </c>
      <c r="F3530">
        <v>1</v>
      </c>
      <c r="G3530" t="s">
        <v>285</v>
      </c>
      <c r="H3530" t="s">
        <v>2626</v>
      </c>
      <c r="I3530" t="s">
        <v>1887</v>
      </c>
      <c r="J3530">
        <v>1</v>
      </c>
      <c r="K3530" t="s">
        <v>1888</v>
      </c>
      <c r="L3530" s="1">
        <v>46216.824907407405</v>
      </c>
      <c r="M3530" s="1">
        <v>46216.826388888891</v>
      </c>
      <c r="N3530">
        <v>12860</v>
      </c>
      <c r="O3530" t="s">
        <v>1849</v>
      </c>
      <c r="P3530">
        <v>83</v>
      </c>
      <c r="Q3530">
        <v>8.3000000000000007</v>
      </c>
      <c r="R3530" t="s">
        <v>7978</v>
      </c>
      <c r="S3530" t="s">
        <v>1851</v>
      </c>
      <c r="T3530" t="s">
        <v>1851</v>
      </c>
      <c r="U3530" t="s">
        <v>7979</v>
      </c>
      <c r="V3530" t="s">
        <v>1851</v>
      </c>
      <c r="W3530" t="s">
        <v>1851</v>
      </c>
      <c r="X3530" s="1">
        <v>46216.826388888891</v>
      </c>
    </row>
    <row r="3531" spans="1:24">
      <c r="A3531">
        <v>3354</v>
      </c>
      <c r="B3531" t="s">
        <v>1863</v>
      </c>
      <c r="C3531" t="s">
        <v>1864</v>
      </c>
      <c r="D3531">
        <v>1710706</v>
      </c>
      <c r="E3531" t="s">
        <v>1885</v>
      </c>
      <c r="F3531">
        <v>1</v>
      </c>
      <c r="G3531" t="s">
        <v>824</v>
      </c>
      <c r="H3531" t="s">
        <v>2465</v>
      </c>
      <c r="I3531" t="s">
        <v>1887</v>
      </c>
      <c r="J3531">
        <v>1</v>
      </c>
      <c r="K3531" t="s">
        <v>1888</v>
      </c>
      <c r="L3531" s="1">
        <v>46216.826388888891</v>
      </c>
      <c r="M3531" s="1">
        <v>46216.826516203706</v>
      </c>
      <c r="N3531">
        <v>1107</v>
      </c>
      <c r="O3531" t="s">
        <v>1849</v>
      </c>
      <c r="P3531">
        <v>96</v>
      </c>
      <c r="Q3531">
        <v>9.6</v>
      </c>
      <c r="R3531" t="s">
        <v>7980</v>
      </c>
      <c r="S3531" t="s">
        <v>1851</v>
      </c>
      <c r="T3531" t="s">
        <v>1851</v>
      </c>
      <c r="U3531" t="s">
        <v>7981</v>
      </c>
      <c r="V3531" t="s">
        <v>1851</v>
      </c>
      <c r="W3531" t="s">
        <v>1851</v>
      </c>
      <c r="X3531" s="1">
        <v>46216.826516203706</v>
      </c>
    </row>
    <row r="3532" spans="1:24">
      <c r="A3532">
        <v>3355</v>
      </c>
      <c r="B3532" t="s">
        <v>1863</v>
      </c>
      <c r="C3532" t="s">
        <v>1864</v>
      </c>
      <c r="D3532">
        <v>2929107</v>
      </c>
      <c r="E3532" t="s">
        <v>1894</v>
      </c>
      <c r="F3532">
        <v>1</v>
      </c>
      <c r="G3532" t="s">
        <v>285</v>
      </c>
      <c r="H3532" t="s">
        <v>285</v>
      </c>
      <c r="I3532" t="s">
        <v>2636</v>
      </c>
      <c r="J3532">
        <v>0</v>
      </c>
      <c r="K3532" t="s">
        <v>2637</v>
      </c>
      <c r="L3532" s="1">
        <v>46216.826539351852</v>
      </c>
      <c r="M3532" s="1">
        <v>46216.826678240737</v>
      </c>
      <c r="N3532">
        <v>1204</v>
      </c>
      <c r="O3532" t="s">
        <v>1849</v>
      </c>
      <c r="P3532">
        <v>71</v>
      </c>
      <c r="Q3532">
        <v>7.1</v>
      </c>
      <c r="R3532" t="s">
        <v>1851</v>
      </c>
      <c r="S3532" t="s">
        <v>1851</v>
      </c>
      <c r="T3532" t="s">
        <v>1851</v>
      </c>
      <c r="U3532" t="s">
        <v>7982</v>
      </c>
      <c r="V3532" t="s">
        <v>1851</v>
      </c>
      <c r="W3532" t="s">
        <v>1851</v>
      </c>
      <c r="X3532" s="1">
        <v>46216.826678240737</v>
      </c>
    </row>
    <row r="3533" spans="1:24">
      <c r="A3533">
        <v>3356</v>
      </c>
      <c r="B3533" t="s">
        <v>1863</v>
      </c>
      <c r="C3533" t="s">
        <v>1864</v>
      </c>
      <c r="D3533">
        <v>5002902</v>
      </c>
      <c r="E3533" t="s">
        <v>1894</v>
      </c>
      <c r="F3533">
        <v>1</v>
      </c>
      <c r="G3533" t="s">
        <v>87</v>
      </c>
      <c r="H3533" t="s">
        <v>87</v>
      </c>
      <c r="I3533" t="s">
        <v>2273</v>
      </c>
      <c r="J3533">
        <v>0</v>
      </c>
      <c r="K3533" t="s">
        <v>2274</v>
      </c>
      <c r="L3533" s="1">
        <v>46216.826539351852</v>
      </c>
      <c r="M3533" s="1">
        <v>46216.826689814814</v>
      </c>
      <c r="N3533">
        <v>1312</v>
      </c>
      <c r="O3533" t="s">
        <v>1849</v>
      </c>
      <c r="P3533">
        <v>68</v>
      </c>
      <c r="Q3533">
        <v>6.8</v>
      </c>
      <c r="R3533" t="s">
        <v>1851</v>
      </c>
      <c r="S3533" t="s">
        <v>1851</v>
      </c>
      <c r="T3533" t="s">
        <v>1851</v>
      </c>
      <c r="U3533" t="s">
        <v>7983</v>
      </c>
      <c r="V3533" t="s">
        <v>1851</v>
      </c>
      <c r="W3533" t="s">
        <v>1851</v>
      </c>
      <c r="X3533" s="1">
        <v>46216.826689814814</v>
      </c>
    </row>
    <row r="3534" spans="1:24">
      <c r="A3534">
        <v>3357</v>
      </c>
      <c r="B3534" t="s">
        <v>1863</v>
      </c>
      <c r="C3534" t="s">
        <v>1864</v>
      </c>
      <c r="D3534">
        <v>1710706</v>
      </c>
      <c r="E3534" t="s">
        <v>1894</v>
      </c>
      <c r="F3534">
        <v>1</v>
      </c>
      <c r="G3534" t="s">
        <v>824</v>
      </c>
      <c r="H3534" t="s">
        <v>824</v>
      </c>
      <c r="I3534" t="s">
        <v>2474</v>
      </c>
      <c r="J3534">
        <v>0</v>
      </c>
      <c r="K3534" t="s">
        <v>2475</v>
      </c>
      <c r="L3534" s="1">
        <v>46216.826655092591</v>
      </c>
      <c r="M3534" s="1">
        <v>46216.826805555553</v>
      </c>
      <c r="N3534">
        <v>1347</v>
      </c>
      <c r="O3534" t="s">
        <v>1849</v>
      </c>
      <c r="P3534">
        <v>63</v>
      </c>
      <c r="Q3534">
        <v>6.3</v>
      </c>
      <c r="R3534" t="s">
        <v>1851</v>
      </c>
      <c r="S3534" t="s">
        <v>1851</v>
      </c>
      <c r="T3534" t="s">
        <v>1851</v>
      </c>
      <c r="U3534" t="s">
        <v>7984</v>
      </c>
      <c r="V3534" t="s">
        <v>1851</v>
      </c>
      <c r="W3534" t="s">
        <v>1851</v>
      </c>
      <c r="X3534" s="1">
        <v>46216.826805555553</v>
      </c>
    </row>
    <row r="3535" spans="1:24">
      <c r="A3535">
        <v>3358</v>
      </c>
      <c r="B3535" t="s">
        <v>1863</v>
      </c>
      <c r="C3535" t="s">
        <v>1864</v>
      </c>
      <c r="D3535">
        <v>1718808</v>
      </c>
      <c r="E3535" t="s">
        <v>1885</v>
      </c>
      <c r="F3535">
        <v>1</v>
      </c>
      <c r="G3535" t="s">
        <v>776</v>
      </c>
      <c r="H3535" t="s">
        <v>2487</v>
      </c>
      <c r="I3535" t="s">
        <v>1887</v>
      </c>
      <c r="J3535">
        <v>1</v>
      </c>
      <c r="K3535" t="s">
        <v>1888</v>
      </c>
      <c r="L3535" s="1">
        <v>46216.826863425929</v>
      </c>
      <c r="M3535" s="1">
        <v>46216.827141203707</v>
      </c>
      <c r="N3535">
        <v>2444</v>
      </c>
      <c r="O3535" t="s">
        <v>1849</v>
      </c>
      <c r="P3535">
        <v>77</v>
      </c>
      <c r="Q3535">
        <v>7.7</v>
      </c>
      <c r="R3535" t="s">
        <v>7985</v>
      </c>
      <c r="S3535" t="s">
        <v>1851</v>
      </c>
      <c r="T3535" t="s">
        <v>1851</v>
      </c>
      <c r="U3535" t="s">
        <v>7986</v>
      </c>
      <c r="V3535" t="s">
        <v>1851</v>
      </c>
      <c r="W3535" t="s">
        <v>1851</v>
      </c>
      <c r="X3535" s="1">
        <v>46216.827141203707</v>
      </c>
    </row>
    <row r="3536" spans="1:24">
      <c r="A3536">
        <v>3359</v>
      </c>
      <c r="B3536" t="s">
        <v>1863</v>
      </c>
      <c r="C3536" t="s">
        <v>1864</v>
      </c>
      <c r="D3536">
        <v>1718808</v>
      </c>
      <c r="E3536" t="s">
        <v>1894</v>
      </c>
      <c r="F3536">
        <v>1</v>
      </c>
      <c r="G3536" t="s">
        <v>776</v>
      </c>
      <c r="H3536" t="s">
        <v>2493</v>
      </c>
      <c r="I3536" t="s">
        <v>2494</v>
      </c>
      <c r="J3536">
        <v>1</v>
      </c>
      <c r="K3536" t="s">
        <v>2495</v>
      </c>
      <c r="L3536" s="1">
        <v>46216.827280092592</v>
      </c>
      <c r="M3536" s="1">
        <v>46216.827476851853</v>
      </c>
      <c r="N3536">
        <v>1666</v>
      </c>
      <c r="O3536" t="s">
        <v>1849</v>
      </c>
      <c r="P3536">
        <v>69</v>
      </c>
      <c r="Q3536">
        <v>6.9</v>
      </c>
      <c r="R3536" t="s">
        <v>1851</v>
      </c>
      <c r="S3536" t="s">
        <v>1851</v>
      </c>
      <c r="T3536" t="s">
        <v>1851</v>
      </c>
      <c r="U3536" t="s">
        <v>7987</v>
      </c>
      <c r="V3536" t="s">
        <v>1851</v>
      </c>
      <c r="W3536" t="s">
        <v>1851</v>
      </c>
      <c r="X3536" s="1">
        <v>46216.827476851853</v>
      </c>
    </row>
    <row r="3537" spans="1:24">
      <c r="A3537">
        <v>3360</v>
      </c>
      <c r="B3537" t="s">
        <v>1863</v>
      </c>
      <c r="C3537" t="s">
        <v>1864</v>
      </c>
      <c r="D3537">
        <v>1718881</v>
      </c>
      <c r="E3537" t="s">
        <v>1885</v>
      </c>
      <c r="F3537">
        <v>1</v>
      </c>
      <c r="G3537" t="s">
        <v>889</v>
      </c>
      <c r="H3537" t="s">
        <v>2497</v>
      </c>
      <c r="I3537" t="s">
        <v>1887</v>
      </c>
      <c r="J3537">
        <v>1</v>
      </c>
      <c r="K3537" t="s">
        <v>1888</v>
      </c>
      <c r="L3537" s="1">
        <v>46216.827523148146</v>
      </c>
      <c r="M3537" s="1">
        <v>46216.827650462961</v>
      </c>
      <c r="N3537">
        <v>1132</v>
      </c>
      <c r="O3537" t="s">
        <v>1849</v>
      </c>
      <c r="P3537">
        <v>96</v>
      </c>
      <c r="Q3537">
        <v>9.6</v>
      </c>
      <c r="R3537" t="s">
        <v>7988</v>
      </c>
      <c r="S3537" t="s">
        <v>1851</v>
      </c>
      <c r="T3537" t="s">
        <v>1851</v>
      </c>
      <c r="U3537" t="s">
        <v>7989</v>
      </c>
      <c r="V3537" t="s">
        <v>1851</v>
      </c>
      <c r="W3537" t="s">
        <v>1851</v>
      </c>
      <c r="X3537" s="1">
        <v>46216.827650462961</v>
      </c>
    </row>
    <row r="3538" spans="1:24">
      <c r="A3538">
        <v>3361</v>
      </c>
      <c r="B3538" t="s">
        <v>1863</v>
      </c>
      <c r="C3538" t="s">
        <v>1864</v>
      </c>
      <c r="D3538">
        <v>1718881</v>
      </c>
      <c r="E3538" t="s">
        <v>1894</v>
      </c>
      <c r="F3538">
        <v>1</v>
      </c>
      <c r="G3538" t="s">
        <v>889</v>
      </c>
      <c r="H3538" t="s">
        <v>889</v>
      </c>
      <c r="I3538" t="s">
        <v>2500</v>
      </c>
      <c r="J3538">
        <v>0</v>
      </c>
      <c r="K3538" t="s">
        <v>2501</v>
      </c>
      <c r="L3538" s="1">
        <v>46216.827800925923</v>
      </c>
      <c r="M3538" s="1">
        <v>46216.827939814815</v>
      </c>
      <c r="N3538">
        <v>1153</v>
      </c>
      <c r="O3538" t="s">
        <v>1852</v>
      </c>
      <c r="R3538" t="s">
        <v>1851</v>
      </c>
      <c r="S3538" t="s">
        <v>1851</v>
      </c>
      <c r="T3538" t="s">
        <v>1851</v>
      </c>
      <c r="U3538" t="s">
        <v>7990</v>
      </c>
      <c r="V3538" t="s">
        <v>1851</v>
      </c>
      <c r="W3538" t="s">
        <v>1851</v>
      </c>
      <c r="X3538" s="1">
        <v>46216.827939814815</v>
      </c>
    </row>
    <row r="3539" spans="1:24">
      <c r="A3539">
        <v>3362</v>
      </c>
      <c r="B3539" t="s">
        <v>1863</v>
      </c>
      <c r="C3539" t="s">
        <v>1864</v>
      </c>
      <c r="D3539">
        <v>5003157</v>
      </c>
      <c r="E3539" t="s">
        <v>1885</v>
      </c>
      <c r="F3539">
        <v>1</v>
      </c>
      <c r="G3539" t="s">
        <v>132</v>
      </c>
      <c r="H3539" t="s">
        <v>2280</v>
      </c>
      <c r="I3539" t="s">
        <v>1887</v>
      </c>
      <c r="J3539">
        <v>1</v>
      </c>
      <c r="K3539" t="s">
        <v>1888</v>
      </c>
      <c r="L3539" s="1">
        <v>46216.826736111114</v>
      </c>
      <c r="M3539" s="1">
        <v>46216.828067129631</v>
      </c>
      <c r="N3539">
        <v>11478</v>
      </c>
      <c r="O3539" t="s">
        <v>1849</v>
      </c>
      <c r="P3539">
        <v>77</v>
      </c>
      <c r="Q3539">
        <v>7.7</v>
      </c>
      <c r="R3539" t="s">
        <v>7991</v>
      </c>
      <c r="S3539" t="s">
        <v>1851</v>
      </c>
      <c r="T3539" t="s">
        <v>1851</v>
      </c>
      <c r="U3539" t="s">
        <v>7992</v>
      </c>
      <c r="V3539" t="s">
        <v>1851</v>
      </c>
      <c r="W3539" t="s">
        <v>1851</v>
      </c>
      <c r="X3539" s="1">
        <v>46216.828067129631</v>
      </c>
    </row>
    <row r="3540" spans="1:24">
      <c r="A3540">
        <v>3363</v>
      </c>
      <c r="B3540" t="s">
        <v>1863</v>
      </c>
      <c r="C3540" t="s">
        <v>1864</v>
      </c>
      <c r="D3540">
        <v>1718881</v>
      </c>
      <c r="E3540" t="s">
        <v>1894</v>
      </c>
      <c r="F3540">
        <v>2</v>
      </c>
      <c r="G3540" t="s">
        <v>889</v>
      </c>
      <c r="H3540" t="s">
        <v>889</v>
      </c>
      <c r="I3540" t="s">
        <v>2500</v>
      </c>
      <c r="J3540">
        <v>0</v>
      </c>
      <c r="K3540" t="s">
        <v>2501</v>
      </c>
      <c r="L3540" s="1">
        <v>46216.828055555554</v>
      </c>
      <c r="M3540" s="1">
        <v>46216.828159722223</v>
      </c>
      <c r="N3540">
        <v>905</v>
      </c>
      <c r="O3540" t="s">
        <v>1852</v>
      </c>
      <c r="R3540" t="s">
        <v>1851</v>
      </c>
      <c r="S3540" t="s">
        <v>1851</v>
      </c>
      <c r="T3540" t="s">
        <v>1851</v>
      </c>
      <c r="U3540" t="s">
        <v>7993</v>
      </c>
      <c r="V3540" t="s">
        <v>1851</v>
      </c>
      <c r="W3540" t="s">
        <v>1851</v>
      </c>
      <c r="X3540" s="1">
        <v>46216.828159722223</v>
      </c>
    </row>
    <row r="3541" spans="1:24">
      <c r="A3541">
        <v>3364</v>
      </c>
      <c r="B3541" t="s">
        <v>1863</v>
      </c>
      <c r="C3541" t="s">
        <v>1864</v>
      </c>
      <c r="D3541">
        <v>5003157</v>
      </c>
      <c r="E3541" t="s">
        <v>1894</v>
      </c>
      <c r="F3541">
        <v>1</v>
      </c>
      <c r="G3541" t="s">
        <v>132</v>
      </c>
      <c r="H3541" t="s">
        <v>132</v>
      </c>
      <c r="I3541" t="s">
        <v>2287</v>
      </c>
      <c r="J3541">
        <v>0</v>
      </c>
      <c r="K3541" t="s">
        <v>2288</v>
      </c>
      <c r="L3541" s="1">
        <v>46216.828217592592</v>
      </c>
      <c r="M3541" s="1">
        <v>46216.828298611108</v>
      </c>
      <c r="N3541">
        <v>683</v>
      </c>
      <c r="O3541" t="s">
        <v>1849</v>
      </c>
      <c r="P3541">
        <v>71</v>
      </c>
      <c r="Q3541">
        <v>7.1</v>
      </c>
      <c r="R3541" t="s">
        <v>1851</v>
      </c>
      <c r="S3541" t="s">
        <v>1851</v>
      </c>
      <c r="T3541" t="s">
        <v>1851</v>
      </c>
      <c r="U3541" t="s">
        <v>7994</v>
      </c>
      <c r="V3541" t="s">
        <v>1851</v>
      </c>
      <c r="W3541" t="s">
        <v>1851</v>
      </c>
      <c r="X3541" s="1">
        <v>46216.828298611108</v>
      </c>
    </row>
    <row r="3542" spans="1:24">
      <c r="A3542">
        <v>3365</v>
      </c>
      <c r="B3542" t="s">
        <v>1863</v>
      </c>
      <c r="C3542" t="s">
        <v>1864</v>
      </c>
      <c r="D3542">
        <v>1718881</v>
      </c>
      <c r="E3542" t="s">
        <v>1894</v>
      </c>
      <c r="F3542">
        <v>3</v>
      </c>
      <c r="G3542" t="s">
        <v>889</v>
      </c>
      <c r="H3542" t="s">
        <v>889</v>
      </c>
      <c r="I3542" t="s">
        <v>2500</v>
      </c>
      <c r="J3542">
        <v>0</v>
      </c>
      <c r="K3542" t="s">
        <v>2501</v>
      </c>
      <c r="L3542" s="1">
        <v>46216.828402777777</v>
      </c>
      <c r="M3542" s="1">
        <v>46216.828506944446</v>
      </c>
      <c r="N3542">
        <v>935</v>
      </c>
      <c r="O3542" t="s">
        <v>1852</v>
      </c>
      <c r="R3542" t="s">
        <v>1851</v>
      </c>
      <c r="S3542" t="s">
        <v>1851</v>
      </c>
      <c r="T3542" t="s">
        <v>1851</v>
      </c>
      <c r="U3542" t="s">
        <v>7995</v>
      </c>
      <c r="V3542" t="s">
        <v>1851</v>
      </c>
      <c r="W3542" t="s">
        <v>1851</v>
      </c>
      <c r="X3542" s="1">
        <v>46216.828506944446</v>
      </c>
    </row>
    <row r="3543" spans="1:24">
      <c r="A3543">
        <v>3366</v>
      </c>
      <c r="B3543" t="s">
        <v>1863</v>
      </c>
      <c r="C3543" t="s">
        <v>1864</v>
      </c>
      <c r="D3543">
        <v>2933000</v>
      </c>
      <c r="E3543" t="s">
        <v>1885</v>
      </c>
      <c r="F3543">
        <v>1</v>
      </c>
      <c r="G3543" t="s">
        <v>201</v>
      </c>
      <c r="H3543" t="s">
        <v>2648</v>
      </c>
      <c r="I3543" t="s">
        <v>1887</v>
      </c>
      <c r="J3543">
        <v>1</v>
      </c>
      <c r="K3543" t="s">
        <v>1888</v>
      </c>
      <c r="L3543" s="1">
        <v>46216.826736111114</v>
      </c>
      <c r="M3543" s="1">
        <v>46216.828935185185</v>
      </c>
      <c r="N3543">
        <v>19028</v>
      </c>
      <c r="O3543" t="s">
        <v>1854</v>
      </c>
      <c r="R3543" t="s">
        <v>7996</v>
      </c>
      <c r="S3543" t="s">
        <v>1851</v>
      </c>
      <c r="T3543" t="s">
        <v>1851</v>
      </c>
      <c r="U3543" t="s">
        <v>7997</v>
      </c>
      <c r="V3543" t="s">
        <v>1854</v>
      </c>
      <c r="W3543" t="s">
        <v>1851</v>
      </c>
      <c r="X3543" s="1">
        <v>46216.828935185185</v>
      </c>
    </row>
    <row r="3544" spans="1:24">
      <c r="A3544">
        <v>3367</v>
      </c>
      <c r="B3544" t="s">
        <v>1863</v>
      </c>
      <c r="C3544" t="s">
        <v>1864</v>
      </c>
      <c r="D3544">
        <v>5004106</v>
      </c>
      <c r="E3544" t="s">
        <v>1885</v>
      </c>
      <c r="F3544">
        <v>1</v>
      </c>
      <c r="G3544" t="s">
        <v>171</v>
      </c>
      <c r="H3544" t="s">
        <v>2291</v>
      </c>
      <c r="I3544" t="s">
        <v>1887</v>
      </c>
      <c r="J3544">
        <v>1</v>
      </c>
      <c r="K3544" t="s">
        <v>1888</v>
      </c>
      <c r="L3544" s="1">
        <v>46216.828333333331</v>
      </c>
      <c r="M3544" s="1">
        <v>46216.828935185185</v>
      </c>
      <c r="N3544">
        <v>5175</v>
      </c>
      <c r="O3544" t="s">
        <v>1849</v>
      </c>
      <c r="P3544">
        <v>69</v>
      </c>
      <c r="Q3544">
        <v>6.9</v>
      </c>
      <c r="R3544" t="s">
        <v>7998</v>
      </c>
      <c r="S3544" t="s">
        <v>1851</v>
      </c>
      <c r="T3544" t="s">
        <v>1851</v>
      </c>
      <c r="U3544" t="s">
        <v>7999</v>
      </c>
      <c r="V3544" t="s">
        <v>1851</v>
      </c>
      <c r="W3544" t="s">
        <v>1851</v>
      </c>
      <c r="X3544" s="1">
        <v>46216.828935185185</v>
      </c>
    </row>
    <row r="3545" spans="1:24">
      <c r="A3545">
        <v>3368</v>
      </c>
      <c r="B3545" t="s">
        <v>1863</v>
      </c>
      <c r="C3545" t="s">
        <v>1864</v>
      </c>
      <c r="D3545">
        <v>5004106</v>
      </c>
      <c r="E3545" t="s">
        <v>1894</v>
      </c>
      <c r="F3545">
        <v>1</v>
      </c>
      <c r="G3545" t="s">
        <v>171</v>
      </c>
      <c r="H3545" t="s">
        <v>171</v>
      </c>
      <c r="I3545" t="s">
        <v>2297</v>
      </c>
      <c r="J3545">
        <v>0</v>
      </c>
      <c r="K3545" t="s">
        <v>2298</v>
      </c>
      <c r="L3545" s="1">
        <v>46216.829085648147</v>
      </c>
      <c r="M3545" s="1">
        <v>46216.82916666667</v>
      </c>
      <c r="N3545">
        <v>715</v>
      </c>
      <c r="O3545" t="s">
        <v>1849</v>
      </c>
      <c r="P3545">
        <v>68</v>
      </c>
      <c r="Q3545">
        <v>6.8</v>
      </c>
      <c r="R3545" t="s">
        <v>1851</v>
      </c>
      <c r="S3545" t="s">
        <v>1851</v>
      </c>
      <c r="T3545" t="s">
        <v>1851</v>
      </c>
      <c r="U3545" t="s">
        <v>8000</v>
      </c>
      <c r="V3545" t="s">
        <v>1851</v>
      </c>
      <c r="W3545" t="s">
        <v>1851</v>
      </c>
      <c r="X3545" s="1">
        <v>46216.82916666667</v>
      </c>
    </row>
    <row r="3546" spans="1:24">
      <c r="A3546">
        <v>3369</v>
      </c>
      <c r="B3546" t="s">
        <v>1863</v>
      </c>
      <c r="C3546" t="s">
        <v>1864</v>
      </c>
      <c r="D3546">
        <v>2933000</v>
      </c>
      <c r="E3546" t="s">
        <v>1885</v>
      </c>
      <c r="F3546">
        <v>2</v>
      </c>
      <c r="G3546" t="s">
        <v>201</v>
      </c>
      <c r="H3546" t="s">
        <v>2648</v>
      </c>
      <c r="I3546" t="s">
        <v>1887</v>
      </c>
      <c r="J3546">
        <v>1</v>
      </c>
      <c r="K3546" t="s">
        <v>1888</v>
      </c>
      <c r="L3546" s="1">
        <v>46216.829108796293</v>
      </c>
      <c r="M3546" s="1">
        <v>46216.829375000001</v>
      </c>
      <c r="N3546">
        <v>2254</v>
      </c>
      <c r="O3546" t="s">
        <v>1849</v>
      </c>
      <c r="P3546">
        <v>81</v>
      </c>
      <c r="Q3546">
        <v>8.1</v>
      </c>
      <c r="R3546" t="s">
        <v>8001</v>
      </c>
      <c r="S3546" t="s">
        <v>1851</v>
      </c>
      <c r="T3546" t="s">
        <v>1851</v>
      </c>
      <c r="U3546" t="s">
        <v>7997</v>
      </c>
      <c r="V3546" t="s">
        <v>1851</v>
      </c>
      <c r="W3546" t="s">
        <v>1851</v>
      </c>
      <c r="X3546" s="1">
        <v>46216.829375000001</v>
      </c>
    </row>
    <row r="3547" spans="1:24">
      <c r="A3547">
        <v>3370</v>
      </c>
      <c r="B3547" t="s">
        <v>1863</v>
      </c>
      <c r="C3547" t="s">
        <v>1864</v>
      </c>
      <c r="D3547">
        <v>5007208</v>
      </c>
      <c r="E3547" t="s">
        <v>1885</v>
      </c>
      <c r="F3547">
        <v>1</v>
      </c>
      <c r="G3547" t="s">
        <v>72</v>
      </c>
      <c r="H3547" t="s">
        <v>2310</v>
      </c>
      <c r="I3547" t="s">
        <v>1887</v>
      </c>
      <c r="J3547">
        <v>1</v>
      </c>
      <c r="K3547" t="s">
        <v>1888</v>
      </c>
      <c r="L3547" s="1">
        <v>46216.829212962963</v>
      </c>
      <c r="M3547" s="1">
        <v>46216.829479166663</v>
      </c>
      <c r="N3547">
        <v>2307</v>
      </c>
      <c r="O3547" t="s">
        <v>1849</v>
      </c>
      <c r="P3547">
        <v>92</v>
      </c>
      <c r="Q3547">
        <v>9.1999999999999993</v>
      </c>
      <c r="R3547" t="s">
        <v>8002</v>
      </c>
      <c r="S3547" t="s">
        <v>1851</v>
      </c>
      <c r="T3547" t="s">
        <v>1851</v>
      </c>
      <c r="U3547" t="s">
        <v>8003</v>
      </c>
      <c r="V3547" t="s">
        <v>1851</v>
      </c>
      <c r="W3547" t="s">
        <v>1851</v>
      </c>
      <c r="X3547" s="1">
        <v>46216.829479166663</v>
      </c>
    </row>
    <row r="3548" spans="1:24">
      <c r="A3548">
        <v>3371</v>
      </c>
      <c r="B3548" t="s">
        <v>1863</v>
      </c>
      <c r="C3548" t="s">
        <v>1864</v>
      </c>
      <c r="D3548">
        <v>2933000</v>
      </c>
      <c r="E3548" t="s">
        <v>1894</v>
      </c>
      <c r="F3548">
        <v>1</v>
      </c>
      <c r="G3548" t="s">
        <v>201</v>
      </c>
      <c r="H3548" t="s">
        <v>201</v>
      </c>
      <c r="I3548" t="s">
        <v>2654</v>
      </c>
      <c r="J3548">
        <v>0</v>
      </c>
      <c r="K3548" t="s">
        <v>2655</v>
      </c>
      <c r="L3548" s="1">
        <v>46216.829502314817</v>
      </c>
      <c r="M3548" s="1">
        <v>46216.829618055555</v>
      </c>
      <c r="N3548">
        <v>1036</v>
      </c>
      <c r="O3548" t="s">
        <v>1849</v>
      </c>
      <c r="P3548">
        <v>73</v>
      </c>
      <c r="Q3548">
        <v>7.3</v>
      </c>
      <c r="R3548" t="s">
        <v>1851</v>
      </c>
      <c r="S3548" t="s">
        <v>1851</v>
      </c>
      <c r="T3548" t="s">
        <v>1851</v>
      </c>
      <c r="U3548" t="s">
        <v>8004</v>
      </c>
      <c r="V3548" t="s">
        <v>1851</v>
      </c>
      <c r="W3548" t="s">
        <v>1851</v>
      </c>
      <c r="X3548" s="1">
        <v>46216.829618055555</v>
      </c>
    </row>
    <row r="3549" spans="1:24">
      <c r="A3549">
        <v>3372</v>
      </c>
      <c r="B3549" t="s">
        <v>1863</v>
      </c>
      <c r="C3549" t="s">
        <v>1864</v>
      </c>
      <c r="D3549">
        <v>5007208</v>
      </c>
      <c r="E3549" t="s">
        <v>1894</v>
      </c>
      <c r="F3549">
        <v>1</v>
      </c>
      <c r="G3549" t="s">
        <v>72</v>
      </c>
      <c r="H3549" t="s">
        <v>72</v>
      </c>
      <c r="I3549" t="s">
        <v>2319</v>
      </c>
      <c r="J3549">
        <v>0</v>
      </c>
      <c r="K3549" t="s">
        <v>2320</v>
      </c>
      <c r="L3549" s="1">
        <v>46216.829606481479</v>
      </c>
      <c r="M3549" s="1">
        <v>46216.829756944448</v>
      </c>
      <c r="N3549">
        <v>1268</v>
      </c>
      <c r="O3549" t="s">
        <v>1849</v>
      </c>
      <c r="P3549">
        <v>83</v>
      </c>
      <c r="Q3549">
        <v>8.3000000000000007</v>
      </c>
      <c r="R3549" t="s">
        <v>1851</v>
      </c>
      <c r="S3549" t="s">
        <v>1851</v>
      </c>
      <c r="T3549" t="s">
        <v>1851</v>
      </c>
      <c r="U3549" t="s">
        <v>8005</v>
      </c>
      <c r="V3549" t="s">
        <v>1851</v>
      </c>
      <c r="W3549" t="s">
        <v>1851</v>
      </c>
      <c r="X3549" s="1">
        <v>46216.829756944448</v>
      </c>
    </row>
    <row r="3550" spans="1:24">
      <c r="A3550">
        <v>3373</v>
      </c>
      <c r="B3550" t="s">
        <v>1863</v>
      </c>
      <c r="C3550" t="s">
        <v>1864</v>
      </c>
      <c r="D3550">
        <v>2933208</v>
      </c>
      <c r="E3550" t="s">
        <v>1885</v>
      </c>
      <c r="F3550">
        <v>1</v>
      </c>
      <c r="G3550" t="s">
        <v>222</v>
      </c>
      <c r="H3550" t="s">
        <v>2663</v>
      </c>
      <c r="I3550" t="s">
        <v>1887</v>
      </c>
      <c r="J3550">
        <v>1</v>
      </c>
      <c r="K3550" t="s">
        <v>1888</v>
      </c>
      <c r="L3550" s="1">
        <v>46216.829664351855</v>
      </c>
      <c r="M3550" s="1">
        <v>46216.830335648148</v>
      </c>
      <c r="N3550">
        <v>5715</v>
      </c>
      <c r="O3550" t="s">
        <v>1849</v>
      </c>
      <c r="P3550">
        <v>59</v>
      </c>
      <c r="Q3550">
        <v>5.9</v>
      </c>
      <c r="R3550" t="s">
        <v>8006</v>
      </c>
      <c r="S3550" t="s">
        <v>1851</v>
      </c>
      <c r="T3550" t="s">
        <v>1851</v>
      </c>
      <c r="U3550" t="s">
        <v>8007</v>
      </c>
      <c r="V3550" t="s">
        <v>1851</v>
      </c>
      <c r="W3550" t="s">
        <v>1851</v>
      </c>
      <c r="X3550" s="1">
        <v>46216.830335648148</v>
      </c>
    </row>
    <row r="3551" spans="1:24">
      <c r="A3551">
        <v>3374</v>
      </c>
      <c r="B3551" t="s">
        <v>1863</v>
      </c>
      <c r="C3551" t="s">
        <v>1864</v>
      </c>
      <c r="D3551">
        <v>1722107</v>
      </c>
      <c r="E3551" t="s">
        <v>1885</v>
      </c>
      <c r="F3551">
        <v>1</v>
      </c>
      <c r="G3551" t="s">
        <v>874</v>
      </c>
      <c r="H3551" t="s">
        <v>2515</v>
      </c>
      <c r="I3551" t="s">
        <v>1887</v>
      </c>
      <c r="J3551">
        <v>1</v>
      </c>
      <c r="K3551" t="s">
        <v>1888</v>
      </c>
      <c r="L3551" s="1">
        <v>46216.828553240739</v>
      </c>
      <c r="M3551" s="1">
        <v>46216.830335648148</v>
      </c>
      <c r="N3551">
        <v>15372</v>
      </c>
      <c r="O3551" t="s">
        <v>1849</v>
      </c>
      <c r="P3551">
        <v>96</v>
      </c>
      <c r="Q3551">
        <v>9.6</v>
      </c>
      <c r="R3551" t="s">
        <v>8008</v>
      </c>
      <c r="S3551" t="s">
        <v>1851</v>
      </c>
      <c r="T3551" t="s">
        <v>1851</v>
      </c>
      <c r="U3551" t="s">
        <v>8009</v>
      </c>
      <c r="V3551" t="s">
        <v>1851</v>
      </c>
      <c r="W3551" t="s">
        <v>1851</v>
      </c>
      <c r="X3551" s="1">
        <v>46216.830335648148</v>
      </c>
    </row>
    <row r="3552" spans="1:24">
      <c r="A3552">
        <v>3375</v>
      </c>
      <c r="B3552" t="s">
        <v>1863</v>
      </c>
      <c r="C3552" t="s">
        <v>1864</v>
      </c>
      <c r="D3552">
        <v>1722107</v>
      </c>
      <c r="E3552" t="s">
        <v>1894</v>
      </c>
      <c r="F3552">
        <v>1</v>
      </c>
      <c r="G3552" t="s">
        <v>874</v>
      </c>
      <c r="H3552" t="s">
        <v>2519</v>
      </c>
      <c r="I3552" t="s">
        <v>2520</v>
      </c>
      <c r="J3552">
        <v>1</v>
      </c>
      <c r="K3552" t="s">
        <v>2521</v>
      </c>
      <c r="L3552" s="1">
        <v>46216.830474537041</v>
      </c>
      <c r="M3552" s="1">
        <v>46216.830555555556</v>
      </c>
      <c r="N3552">
        <v>740</v>
      </c>
      <c r="O3552" t="s">
        <v>1849</v>
      </c>
      <c r="P3552">
        <v>71</v>
      </c>
      <c r="Q3552">
        <v>7.1</v>
      </c>
      <c r="R3552" t="s">
        <v>1851</v>
      </c>
      <c r="S3552" t="s">
        <v>1851</v>
      </c>
      <c r="T3552" t="s">
        <v>1851</v>
      </c>
      <c r="U3552" t="s">
        <v>8010</v>
      </c>
      <c r="V3552" t="s">
        <v>1851</v>
      </c>
      <c r="W3552" t="s">
        <v>1851</v>
      </c>
      <c r="X3552" s="1">
        <v>46216.830555555556</v>
      </c>
    </row>
    <row r="3553" spans="1:24">
      <c r="A3553">
        <v>3376</v>
      </c>
      <c r="B3553" t="s">
        <v>1863</v>
      </c>
      <c r="C3553" t="s">
        <v>1864</v>
      </c>
      <c r="D3553">
        <v>3200102</v>
      </c>
      <c r="E3553" t="s">
        <v>1885</v>
      </c>
      <c r="F3553">
        <v>1</v>
      </c>
      <c r="G3553" t="s">
        <v>1124</v>
      </c>
      <c r="H3553" t="s">
        <v>2356</v>
      </c>
      <c r="I3553" t="s">
        <v>1887</v>
      </c>
      <c r="J3553">
        <v>1</v>
      </c>
      <c r="K3553" t="s">
        <v>1888</v>
      </c>
      <c r="L3553" s="1">
        <v>46216.830509259256</v>
      </c>
      <c r="M3553" s="1">
        <v>46216.830636574072</v>
      </c>
      <c r="N3553">
        <v>1122</v>
      </c>
      <c r="O3553" t="s">
        <v>1849</v>
      </c>
      <c r="P3553">
        <v>91</v>
      </c>
      <c r="Q3553">
        <v>9.1</v>
      </c>
      <c r="R3553" t="s">
        <v>8011</v>
      </c>
      <c r="S3553" t="s">
        <v>1851</v>
      </c>
      <c r="T3553" t="s">
        <v>1851</v>
      </c>
      <c r="U3553" t="s">
        <v>8012</v>
      </c>
      <c r="V3553" t="s">
        <v>1851</v>
      </c>
      <c r="W3553" t="s">
        <v>1851</v>
      </c>
      <c r="X3553" s="1">
        <v>46216.830636574072</v>
      </c>
    </row>
    <row r="3554" spans="1:24">
      <c r="A3554">
        <v>3377</v>
      </c>
      <c r="B3554" t="s">
        <v>1863</v>
      </c>
      <c r="C3554" t="s">
        <v>1864</v>
      </c>
      <c r="D3554">
        <v>2933208</v>
      </c>
      <c r="E3554" t="s">
        <v>1894</v>
      </c>
      <c r="F3554">
        <v>1</v>
      </c>
      <c r="G3554" t="s">
        <v>222</v>
      </c>
      <c r="H3554" t="s">
        <v>222</v>
      </c>
      <c r="I3554" t="s">
        <v>2669</v>
      </c>
      <c r="J3554">
        <v>0</v>
      </c>
      <c r="K3554" t="s">
        <v>2670</v>
      </c>
      <c r="L3554" s="1">
        <v>46216.830462962964</v>
      </c>
      <c r="M3554" s="1">
        <v>46216.830717592595</v>
      </c>
      <c r="N3554">
        <v>2273</v>
      </c>
      <c r="O3554" t="s">
        <v>1849</v>
      </c>
      <c r="P3554">
        <v>53</v>
      </c>
      <c r="Q3554">
        <v>5.3</v>
      </c>
      <c r="R3554" t="s">
        <v>1851</v>
      </c>
      <c r="S3554" t="s">
        <v>1851</v>
      </c>
      <c r="T3554" t="s">
        <v>1851</v>
      </c>
      <c r="U3554" t="s">
        <v>8013</v>
      </c>
      <c r="V3554" t="s">
        <v>1851</v>
      </c>
      <c r="W3554" t="s">
        <v>1851</v>
      </c>
      <c r="X3554" s="1">
        <v>46216.830717592595</v>
      </c>
    </row>
    <row r="3555" spans="1:24">
      <c r="A3555">
        <v>3378</v>
      </c>
      <c r="B3555" t="s">
        <v>1863</v>
      </c>
      <c r="C3555" t="s">
        <v>1864</v>
      </c>
      <c r="D3555">
        <v>3200102</v>
      </c>
      <c r="E3555" t="s">
        <v>1894</v>
      </c>
      <c r="F3555">
        <v>1</v>
      </c>
      <c r="G3555" t="s">
        <v>1124</v>
      </c>
      <c r="H3555" t="s">
        <v>2367</v>
      </c>
      <c r="I3555" t="s">
        <v>2368</v>
      </c>
      <c r="J3555">
        <v>1</v>
      </c>
      <c r="K3555" t="s">
        <v>2369</v>
      </c>
      <c r="L3555" s="1">
        <v>46216.830787037034</v>
      </c>
      <c r="M3555" s="1">
        <v>46216.830914351849</v>
      </c>
      <c r="N3555">
        <v>1109</v>
      </c>
      <c r="O3555" t="s">
        <v>1849</v>
      </c>
      <c r="P3555">
        <v>69</v>
      </c>
      <c r="Q3555">
        <v>6.9</v>
      </c>
      <c r="R3555" t="s">
        <v>1851</v>
      </c>
      <c r="S3555" t="s">
        <v>1851</v>
      </c>
      <c r="T3555" t="s">
        <v>1851</v>
      </c>
      <c r="U3555" t="s">
        <v>8014</v>
      </c>
      <c r="V3555" t="s">
        <v>1851</v>
      </c>
      <c r="W3555" t="s">
        <v>1851</v>
      </c>
      <c r="X3555" s="1">
        <v>46216.830914351849</v>
      </c>
    </row>
    <row r="3556" spans="1:24">
      <c r="A3556">
        <v>3379</v>
      </c>
      <c r="B3556" t="s">
        <v>1863</v>
      </c>
      <c r="C3556" t="s">
        <v>1864</v>
      </c>
      <c r="D3556">
        <v>3200409</v>
      </c>
      <c r="E3556" t="s">
        <v>1885</v>
      </c>
      <c r="F3556">
        <v>1</v>
      </c>
      <c r="G3556" t="s">
        <v>954</v>
      </c>
      <c r="H3556" t="s">
        <v>2377</v>
      </c>
      <c r="I3556" t="s">
        <v>1887</v>
      </c>
      <c r="J3556">
        <v>1</v>
      </c>
      <c r="K3556" t="s">
        <v>1888</v>
      </c>
      <c r="L3556" s="1">
        <v>46216.830960648149</v>
      </c>
      <c r="M3556" s="1">
        <v>46216.831377314818</v>
      </c>
      <c r="N3556">
        <v>3633</v>
      </c>
      <c r="O3556" t="s">
        <v>1849</v>
      </c>
      <c r="P3556">
        <v>81</v>
      </c>
      <c r="Q3556">
        <v>8.1</v>
      </c>
      <c r="R3556" t="s">
        <v>8015</v>
      </c>
      <c r="S3556" t="s">
        <v>1851</v>
      </c>
      <c r="T3556" t="s">
        <v>1851</v>
      </c>
      <c r="U3556" t="s">
        <v>8016</v>
      </c>
      <c r="V3556" t="s">
        <v>1851</v>
      </c>
      <c r="W3556" t="s">
        <v>1851</v>
      </c>
      <c r="X3556" s="1">
        <v>46216.831377314818</v>
      </c>
    </row>
    <row r="3557" spans="1:24">
      <c r="A3557">
        <v>3380</v>
      </c>
      <c r="B3557" t="s">
        <v>1863</v>
      </c>
      <c r="C3557" t="s">
        <v>1864</v>
      </c>
      <c r="D3557">
        <v>3200409</v>
      </c>
      <c r="E3557" t="s">
        <v>1894</v>
      </c>
      <c r="F3557">
        <v>1</v>
      </c>
      <c r="G3557" t="s">
        <v>954</v>
      </c>
      <c r="H3557" t="s">
        <v>954</v>
      </c>
      <c r="I3557" t="s">
        <v>2386</v>
      </c>
      <c r="J3557">
        <v>0</v>
      </c>
      <c r="K3557" t="s">
        <v>2387</v>
      </c>
      <c r="L3557" s="1">
        <v>46216.831516203703</v>
      </c>
      <c r="M3557" s="1">
        <v>46216.831666666665</v>
      </c>
      <c r="N3557">
        <v>1269</v>
      </c>
      <c r="O3557" t="s">
        <v>1849</v>
      </c>
      <c r="P3557">
        <v>71</v>
      </c>
      <c r="Q3557">
        <v>7.1</v>
      </c>
      <c r="R3557" t="s">
        <v>1851</v>
      </c>
      <c r="S3557" t="s">
        <v>1851</v>
      </c>
      <c r="T3557" t="s">
        <v>1851</v>
      </c>
      <c r="U3557" t="s">
        <v>8017</v>
      </c>
      <c r="V3557" t="s">
        <v>1851</v>
      </c>
      <c r="W3557" t="s">
        <v>1851</v>
      </c>
      <c r="X3557" s="1">
        <v>46216.831666666665</v>
      </c>
    </row>
    <row r="3558" spans="1:24">
      <c r="A3558">
        <v>3381</v>
      </c>
      <c r="B3558" t="s">
        <v>1863</v>
      </c>
      <c r="C3558" t="s">
        <v>1864</v>
      </c>
      <c r="D3558">
        <v>4101101</v>
      </c>
      <c r="E3558" t="s">
        <v>1885</v>
      </c>
      <c r="F3558">
        <v>1</v>
      </c>
      <c r="G3558" t="s">
        <v>1817</v>
      </c>
      <c r="H3558" t="s">
        <v>2532</v>
      </c>
      <c r="I3558" t="s">
        <v>1887</v>
      </c>
      <c r="J3558">
        <v>1</v>
      </c>
      <c r="K3558" t="s">
        <v>1888</v>
      </c>
      <c r="L3558" s="1">
        <v>46216.831296296295</v>
      </c>
      <c r="M3558" s="1">
        <v>46216.83185185185</v>
      </c>
      <c r="N3558">
        <v>4846</v>
      </c>
      <c r="O3558" t="s">
        <v>1849</v>
      </c>
      <c r="P3558">
        <v>72</v>
      </c>
      <c r="Q3558">
        <v>7.2</v>
      </c>
      <c r="R3558" t="s">
        <v>8018</v>
      </c>
      <c r="S3558" t="s">
        <v>1851</v>
      </c>
      <c r="T3558" t="s">
        <v>1851</v>
      </c>
      <c r="U3558" t="s">
        <v>8019</v>
      </c>
      <c r="V3558" t="s">
        <v>1851</v>
      </c>
      <c r="W3558" t="s">
        <v>1851</v>
      </c>
      <c r="X3558" s="1">
        <v>46216.83185185185</v>
      </c>
    </row>
    <row r="3559" spans="1:24">
      <c r="A3559">
        <v>3382</v>
      </c>
      <c r="B3559" t="s">
        <v>1863</v>
      </c>
      <c r="C3559" t="s">
        <v>1864</v>
      </c>
      <c r="D3559">
        <v>3202009</v>
      </c>
      <c r="E3559" t="s">
        <v>1885</v>
      </c>
      <c r="F3559">
        <v>1</v>
      </c>
      <c r="G3559" t="s">
        <v>1237</v>
      </c>
      <c r="H3559" t="s">
        <v>2394</v>
      </c>
      <c r="I3559" t="s">
        <v>1887</v>
      </c>
      <c r="J3559">
        <v>1</v>
      </c>
      <c r="K3559" t="s">
        <v>1888</v>
      </c>
      <c r="L3559" s="1">
        <v>46216.831712962965</v>
      </c>
      <c r="M3559" s="1">
        <v>46216.832083333335</v>
      </c>
      <c r="N3559">
        <v>3187</v>
      </c>
      <c r="O3559" t="s">
        <v>1849</v>
      </c>
      <c r="P3559">
        <v>72</v>
      </c>
      <c r="Q3559">
        <v>7.2</v>
      </c>
      <c r="R3559" t="s">
        <v>8020</v>
      </c>
      <c r="S3559" t="s">
        <v>1851</v>
      </c>
      <c r="T3559" t="s">
        <v>1851</v>
      </c>
      <c r="U3559" t="s">
        <v>8021</v>
      </c>
      <c r="V3559" t="s">
        <v>1851</v>
      </c>
      <c r="W3559" t="s">
        <v>1851</v>
      </c>
      <c r="X3559" s="1">
        <v>46216.832083333335</v>
      </c>
    </row>
    <row r="3560" spans="1:24">
      <c r="A3560">
        <v>3383</v>
      </c>
      <c r="B3560" t="s">
        <v>1863</v>
      </c>
      <c r="C3560" t="s">
        <v>1864</v>
      </c>
      <c r="D3560">
        <v>4101101</v>
      </c>
      <c r="E3560" t="s">
        <v>1894</v>
      </c>
      <c r="F3560">
        <v>1</v>
      </c>
      <c r="G3560" t="s">
        <v>1817</v>
      </c>
      <c r="H3560" t="s">
        <v>1817</v>
      </c>
      <c r="I3560" t="s">
        <v>2536</v>
      </c>
      <c r="J3560">
        <v>0</v>
      </c>
      <c r="K3560" t="s">
        <v>2537</v>
      </c>
      <c r="L3560" s="1">
        <v>46216.832002314812</v>
      </c>
      <c r="M3560" s="1">
        <v>46216.832083333335</v>
      </c>
      <c r="N3560">
        <v>667</v>
      </c>
      <c r="O3560" t="s">
        <v>1849</v>
      </c>
      <c r="P3560">
        <v>67</v>
      </c>
      <c r="Q3560">
        <v>6.7</v>
      </c>
      <c r="R3560" t="s">
        <v>1851</v>
      </c>
      <c r="S3560" t="s">
        <v>1851</v>
      </c>
      <c r="T3560" t="s">
        <v>1851</v>
      </c>
      <c r="U3560" t="s">
        <v>8022</v>
      </c>
      <c r="V3560" t="s">
        <v>1851</v>
      </c>
      <c r="W3560" t="s">
        <v>1851</v>
      </c>
      <c r="X3560" s="1">
        <v>46216.832083333335</v>
      </c>
    </row>
    <row r="3561" spans="1:24">
      <c r="A3561">
        <v>3384</v>
      </c>
      <c r="B3561" t="s">
        <v>1863</v>
      </c>
      <c r="C3561" t="s">
        <v>1864</v>
      </c>
      <c r="D3561">
        <v>3202009</v>
      </c>
      <c r="E3561" t="s">
        <v>1894</v>
      </c>
      <c r="F3561">
        <v>1</v>
      </c>
      <c r="G3561" t="s">
        <v>1237</v>
      </c>
      <c r="H3561" t="s">
        <v>1237</v>
      </c>
      <c r="I3561" t="s">
        <v>2400</v>
      </c>
      <c r="J3561">
        <v>0</v>
      </c>
      <c r="K3561" t="s">
        <v>2401</v>
      </c>
      <c r="L3561" s="1">
        <v>46216.83221064815</v>
      </c>
      <c r="M3561" s="1">
        <v>46216.832418981481</v>
      </c>
      <c r="N3561">
        <v>1812</v>
      </c>
      <c r="O3561" t="s">
        <v>1849</v>
      </c>
      <c r="P3561">
        <v>75</v>
      </c>
      <c r="Q3561">
        <v>7.5</v>
      </c>
      <c r="R3561" t="s">
        <v>1851</v>
      </c>
      <c r="S3561" t="s">
        <v>1851</v>
      </c>
      <c r="T3561" t="s">
        <v>1851</v>
      </c>
      <c r="U3561" t="s">
        <v>8023</v>
      </c>
      <c r="V3561" t="s">
        <v>1851</v>
      </c>
      <c r="W3561" t="s">
        <v>1851</v>
      </c>
      <c r="X3561" s="1">
        <v>46216.832418981481</v>
      </c>
    </row>
    <row r="3562" spans="1:24">
      <c r="A3562">
        <v>3385</v>
      </c>
      <c r="B3562" t="s">
        <v>1863</v>
      </c>
      <c r="C3562" t="s">
        <v>1864</v>
      </c>
      <c r="D3562">
        <v>4101655</v>
      </c>
      <c r="E3562" t="s">
        <v>1885</v>
      </c>
      <c r="F3562">
        <v>1</v>
      </c>
      <c r="G3562" t="s">
        <v>1738</v>
      </c>
      <c r="H3562" t="s">
        <v>2548</v>
      </c>
      <c r="I3562" t="s">
        <v>1887</v>
      </c>
      <c r="J3562">
        <v>1</v>
      </c>
      <c r="K3562" t="s">
        <v>1888</v>
      </c>
      <c r="L3562" s="1">
        <v>46216.832129629627</v>
      </c>
      <c r="M3562" s="1">
        <v>46216.832546296297</v>
      </c>
      <c r="N3562">
        <v>3586</v>
      </c>
      <c r="O3562" t="s">
        <v>1849</v>
      </c>
      <c r="P3562">
        <v>79</v>
      </c>
      <c r="Q3562">
        <v>7.9</v>
      </c>
      <c r="R3562" t="s">
        <v>8024</v>
      </c>
      <c r="S3562" t="s">
        <v>1851</v>
      </c>
      <c r="T3562" t="s">
        <v>1851</v>
      </c>
      <c r="U3562" t="s">
        <v>8025</v>
      </c>
      <c r="V3562" t="s">
        <v>1851</v>
      </c>
      <c r="W3562" t="s">
        <v>1851</v>
      </c>
      <c r="X3562" s="1">
        <v>46216.832546296297</v>
      </c>
    </row>
    <row r="3563" spans="1:24">
      <c r="A3563">
        <v>3386</v>
      </c>
      <c r="B3563" t="s">
        <v>1863</v>
      </c>
      <c r="C3563" t="s">
        <v>1864</v>
      </c>
      <c r="D3563">
        <v>3203346</v>
      </c>
      <c r="E3563" t="s">
        <v>1885</v>
      </c>
      <c r="F3563">
        <v>1</v>
      </c>
      <c r="G3563" t="s">
        <v>1079</v>
      </c>
      <c r="H3563" t="s">
        <v>2403</v>
      </c>
      <c r="I3563" t="s">
        <v>1887</v>
      </c>
      <c r="J3563">
        <v>1</v>
      </c>
      <c r="K3563" t="s">
        <v>1888</v>
      </c>
      <c r="L3563" s="1">
        <v>46216.832453703704</v>
      </c>
      <c r="M3563" s="1">
        <v>46216.832766203705</v>
      </c>
      <c r="N3563">
        <v>2612</v>
      </c>
      <c r="O3563" t="s">
        <v>1849</v>
      </c>
      <c r="P3563">
        <v>75</v>
      </c>
      <c r="Q3563">
        <v>7.5</v>
      </c>
      <c r="R3563" t="s">
        <v>8026</v>
      </c>
      <c r="S3563" t="s">
        <v>1851</v>
      </c>
      <c r="T3563" t="s">
        <v>1851</v>
      </c>
      <c r="U3563" t="s">
        <v>8027</v>
      </c>
      <c r="V3563" t="s">
        <v>1851</v>
      </c>
      <c r="W3563" t="s">
        <v>1851</v>
      </c>
      <c r="X3563" s="1">
        <v>46216.832766203705</v>
      </c>
    </row>
    <row r="3564" spans="1:24">
      <c r="A3564">
        <v>3387</v>
      </c>
      <c r="B3564" t="s">
        <v>1863</v>
      </c>
      <c r="C3564" t="s">
        <v>1864</v>
      </c>
      <c r="D3564">
        <v>4101655</v>
      </c>
      <c r="E3564" t="s">
        <v>1894</v>
      </c>
      <c r="F3564">
        <v>1</v>
      </c>
      <c r="G3564" t="s">
        <v>1738</v>
      </c>
      <c r="H3564" t="s">
        <v>2558</v>
      </c>
      <c r="I3564" t="s">
        <v>2559</v>
      </c>
      <c r="J3564">
        <v>1</v>
      </c>
      <c r="K3564" t="s">
        <v>2560</v>
      </c>
      <c r="L3564" s="1">
        <v>46216.832685185182</v>
      </c>
      <c r="M3564" s="1">
        <v>46216.832777777781</v>
      </c>
      <c r="N3564">
        <v>838</v>
      </c>
      <c r="O3564" t="s">
        <v>1849</v>
      </c>
      <c r="P3564">
        <v>69</v>
      </c>
      <c r="Q3564">
        <v>6.9</v>
      </c>
      <c r="R3564" t="s">
        <v>1851</v>
      </c>
      <c r="S3564" t="s">
        <v>1851</v>
      </c>
      <c r="T3564" t="s">
        <v>1851</v>
      </c>
      <c r="U3564" t="s">
        <v>8028</v>
      </c>
      <c r="V3564" t="s">
        <v>1851</v>
      </c>
      <c r="W3564" t="s">
        <v>1851</v>
      </c>
      <c r="X3564" s="1">
        <v>46216.832777777781</v>
      </c>
    </row>
    <row r="3565" spans="1:24">
      <c r="A3565">
        <v>3388</v>
      </c>
      <c r="B3565" t="s">
        <v>1863</v>
      </c>
      <c r="C3565" t="s">
        <v>1864</v>
      </c>
      <c r="D3565">
        <v>2301851</v>
      </c>
      <c r="E3565" t="s">
        <v>1885</v>
      </c>
      <c r="F3565">
        <v>1</v>
      </c>
      <c r="G3565" t="s">
        <v>521</v>
      </c>
      <c r="H3565" t="s">
        <v>2687</v>
      </c>
      <c r="I3565" t="s">
        <v>1887</v>
      </c>
      <c r="J3565">
        <v>1</v>
      </c>
      <c r="K3565" t="s">
        <v>1888</v>
      </c>
      <c r="L3565" s="1">
        <v>46216.830763888887</v>
      </c>
      <c r="M3565" s="1">
        <v>46216.832928240743</v>
      </c>
      <c r="N3565">
        <v>18668</v>
      </c>
      <c r="O3565" t="s">
        <v>1854</v>
      </c>
      <c r="R3565" t="s">
        <v>8029</v>
      </c>
      <c r="S3565" t="s">
        <v>1851</v>
      </c>
      <c r="T3565" t="s">
        <v>1851</v>
      </c>
      <c r="U3565" t="s">
        <v>8030</v>
      </c>
      <c r="V3565" t="s">
        <v>1854</v>
      </c>
      <c r="W3565" t="s">
        <v>1851</v>
      </c>
      <c r="X3565" s="1">
        <v>46216.832928240743</v>
      </c>
    </row>
    <row r="3566" spans="1:24">
      <c r="A3566">
        <v>3389</v>
      </c>
      <c r="B3566" t="s">
        <v>1863</v>
      </c>
      <c r="C3566" t="s">
        <v>1864</v>
      </c>
      <c r="D3566">
        <v>3203346</v>
      </c>
      <c r="E3566" t="s">
        <v>1894</v>
      </c>
      <c r="F3566">
        <v>1</v>
      </c>
      <c r="G3566" t="s">
        <v>1079</v>
      </c>
      <c r="H3566" t="s">
        <v>1079</v>
      </c>
      <c r="I3566" t="s">
        <v>2409</v>
      </c>
      <c r="J3566">
        <v>0</v>
      </c>
      <c r="K3566" t="s">
        <v>2410</v>
      </c>
      <c r="L3566" s="1">
        <v>46216.832905092589</v>
      </c>
      <c r="M3566" s="1">
        <v>46216.833043981482</v>
      </c>
      <c r="N3566">
        <v>1239</v>
      </c>
      <c r="O3566" t="s">
        <v>1849</v>
      </c>
      <c r="P3566">
        <v>63</v>
      </c>
      <c r="Q3566">
        <v>6.3</v>
      </c>
      <c r="R3566" t="s">
        <v>1851</v>
      </c>
      <c r="S3566" t="s">
        <v>1851</v>
      </c>
      <c r="T3566" t="s">
        <v>1851</v>
      </c>
      <c r="U3566" t="s">
        <v>8031</v>
      </c>
      <c r="V3566" t="s">
        <v>1851</v>
      </c>
      <c r="W3566" t="s">
        <v>1851</v>
      </c>
      <c r="X3566" s="1">
        <v>46216.833043981482</v>
      </c>
    </row>
    <row r="3567" spans="1:24">
      <c r="A3567">
        <v>3390</v>
      </c>
      <c r="B3567" t="s">
        <v>1863</v>
      </c>
      <c r="C3567" t="s">
        <v>1864</v>
      </c>
      <c r="D3567">
        <v>3101300</v>
      </c>
      <c r="E3567" t="s">
        <v>1885</v>
      </c>
      <c r="F3567">
        <v>1</v>
      </c>
      <c r="G3567" t="s">
        <v>1287</v>
      </c>
      <c r="H3567" t="s">
        <v>2412</v>
      </c>
      <c r="I3567" t="s">
        <v>1887</v>
      </c>
      <c r="J3567">
        <v>1</v>
      </c>
      <c r="K3567" t="s">
        <v>1888</v>
      </c>
      <c r="L3567" s="1">
        <v>46216.833078703705</v>
      </c>
      <c r="M3567" s="1">
        <v>46216.833229166667</v>
      </c>
      <c r="N3567">
        <v>1224</v>
      </c>
      <c r="O3567" t="s">
        <v>1849</v>
      </c>
      <c r="P3567">
        <v>96</v>
      </c>
      <c r="Q3567">
        <v>9.6</v>
      </c>
      <c r="R3567" t="s">
        <v>8032</v>
      </c>
      <c r="S3567" t="s">
        <v>1851</v>
      </c>
      <c r="T3567" t="s">
        <v>1851</v>
      </c>
      <c r="U3567" t="s">
        <v>8033</v>
      </c>
      <c r="V3567" t="s">
        <v>1851</v>
      </c>
      <c r="W3567" t="s">
        <v>1851</v>
      </c>
      <c r="X3567" s="1">
        <v>46216.833229166667</v>
      </c>
    </row>
    <row r="3568" spans="1:24">
      <c r="A3568">
        <v>3391</v>
      </c>
      <c r="B3568" t="s">
        <v>1863</v>
      </c>
      <c r="C3568" t="s">
        <v>1864</v>
      </c>
      <c r="D3568">
        <v>2301851</v>
      </c>
      <c r="E3568" t="s">
        <v>1885</v>
      </c>
      <c r="F3568">
        <v>2</v>
      </c>
      <c r="G3568" t="s">
        <v>521</v>
      </c>
      <c r="H3568" t="s">
        <v>2687</v>
      </c>
      <c r="I3568" t="s">
        <v>1887</v>
      </c>
      <c r="J3568">
        <v>1</v>
      </c>
      <c r="K3568" t="s">
        <v>1888</v>
      </c>
      <c r="L3568" s="1">
        <v>46216.833136574074</v>
      </c>
      <c r="M3568" s="1">
        <v>46216.833229166667</v>
      </c>
      <c r="N3568">
        <v>790</v>
      </c>
      <c r="O3568" t="s">
        <v>1849</v>
      </c>
      <c r="P3568">
        <v>96</v>
      </c>
      <c r="Q3568">
        <v>9.6</v>
      </c>
      <c r="R3568" t="s">
        <v>8034</v>
      </c>
      <c r="S3568" t="s">
        <v>1851</v>
      </c>
      <c r="T3568" t="s">
        <v>1851</v>
      </c>
      <c r="U3568" t="s">
        <v>8030</v>
      </c>
      <c r="V3568" t="s">
        <v>1851</v>
      </c>
      <c r="W3568" t="s">
        <v>1851</v>
      </c>
      <c r="X3568" s="1">
        <v>46216.833229166667</v>
      </c>
    </row>
    <row r="3569" spans="1:24">
      <c r="A3569">
        <v>3392</v>
      </c>
      <c r="B3569" t="s">
        <v>1863</v>
      </c>
      <c r="C3569" t="s">
        <v>1864</v>
      </c>
      <c r="D3569">
        <v>3101300</v>
      </c>
      <c r="E3569" t="s">
        <v>1894</v>
      </c>
      <c r="F3569">
        <v>1</v>
      </c>
      <c r="G3569" t="s">
        <v>1287</v>
      </c>
      <c r="H3569" t="s">
        <v>2418</v>
      </c>
      <c r="I3569" t="s">
        <v>2419</v>
      </c>
      <c r="J3569">
        <v>1</v>
      </c>
      <c r="K3569" t="s">
        <v>2420</v>
      </c>
      <c r="L3569" s="1">
        <v>46216.833368055559</v>
      </c>
      <c r="M3569" s="1">
        <v>46216.833437499998</v>
      </c>
      <c r="N3569">
        <v>618</v>
      </c>
      <c r="O3569" t="s">
        <v>1849</v>
      </c>
      <c r="P3569">
        <v>74</v>
      </c>
      <c r="Q3569">
        <v>7.4</v>
      </c>
      <c r="R3569" t="s">
        <v>1851</v>
      </c>
      <c r="S3569" t="s">
        <v>1851</v>
      </c>
      <c r="T3569" t="s">
        <v>1851</v>
      </c>
      <c r="U3569" t="s">
        <v>8035</v>
      </c>
      <c r="V3569" t="s">
        <v>1851</v>
      </c>
      <c r="W3569" t="s">
        <v>1851</v>
      </c>
      <c r="X3569" s="1">
        <v>46216.833437499998</v>
      </c>
    </row>
    <row r="3570" spans="1:24">
      <c r="A3570">
        <v>3393</v>
      </c>
      <c r="B3570" t="s">
        <v>1863</v>
      </c>
      <c r="C3570" t="s">
        <v>1864</v>
      </c>
      <c r="D3570">
        <v>2301851</v>
      </c>
      <c r="E3570" t="s">
        <v>1894</v>
      </c>
      <c r="F3570">
        <v>1</v>
      </c>
      <c r="G3570" t="s">
        <v>521</v>
      </c>
      <c r="H3570" t="s">
        <v>521</v>
      </c>
      <c r="I3570" t="s">
        <v>2691</v>
      </c>
      <c r="J3570">
        <v>0</v>
      </c>
      <c r="K3570" t="s">
        <v>2692</v>
      </c>
      <c r="L3570" s="1">
        <v>46216.833368055559</v>
      </c>
      <c r="M3570" s="1">
        <v>46216.833472222221</v>
      </c>
      <c r="N3570">
        <v>929</v>
      </c>
      <c r="O3570" t="s">
        <v>1849</v>
      </c>
      <c r="P3570">
        <v>70</v>
      </c>
      <c r="Q3570">
        <v>7</v>
      </c>
      <c r="R3570" t="s">
        <v>1851</v>
      </c>
      <c r="S3570" t="s">
        <v>1851</v>
      </c>
      <c r="T3570" t="s">
        <v>1851</v>
      </c>
      <c r="U3570" t="s">
        <v>8036</v>
      </c>
      <c r="V3570" t="s">
        <v>1851</v>
      </c>
      <c r="W3570" t="s">
        <v>1851</v>
      </c>
      <c r="X3570" s="1">
        <v>46216.833472222221</v>
      </c>
    </row>
    <row r="3571" spans="1:24">
      <c r="A3571">
        <v>3394</v>
      </c>
      <c r="B3571" t="s">
        <v>1863</v>
      </c>
      <c r="C3571" t="s">
        <v>1864</v>
      </c>
      <c r="D3571">
        <v>3103603</v>
      </c>
      <c r="E3571" t="s">
        <v>1885</v>
      </c>
      <c r="F3571">
        <v>1</v>
      </c>
      <c r="G3571" t="s">
        <v>1427</v>
      </c>
      <c r="H3571" t="s">
        <v>2422</v>
      </c>
      <c r="I3571" t="s">
        <v>1887</v>
      </c>
      <c r="J3571">
        <v>1</v>
      </c>
      <c r="K3571" t="s">
        <v>1888</v>
      </c>
      <c r="L3571" s="1">
        <v>46216.833472222221</v>
      </c>
      <c r="M3571" s="1">
        <v>46216.833680555559</v>
      </c>
      <c r="N3571">
        <v>1797</v>
      </c>
      <c r="O3571" t="s">
        <v>1849</v>
      </c>
      <c r="P3571">
        <v>67</v>
      </c>
      <c r="Q3571">
        <v>6.7</v>
      </c>
      <c r="R3571" t="s">
        <v>8037</v>
      </c>
      <c r="S3571" t="s">
        <v>1851</v>
      </c>
      <c r="T3571" t="s">
        <v>1851</v>
      </c>
      <c r="U3571" t="s">
        <v>8038</v>
      </c>
      <c r="V3571" t="s">
        <v>1851</v>
      </c>
      <c r="W3571" t="s">
        <v>1851</v>
      </c>
      <c r="X3571" s="1">
        <v>46216.833680555559</v>
      </c>
    </row>
    <row r="3572" spans="1:24">
      <c r="A3572">
        <v>3395</v>
      </c>
      <c r="B3572" t="s">
        <v>1863</v>
      </c>
      <c r="C3572" t="s">
        <v>1864</v>
      </c>
      <c r="D3572">
        <v>2303006</v>
      </c>
      <c r="E3572" t="s">
        <v>1885</v>
      </c>
      <c r="F3572">
        <v>1</v>
      </c>
      <c r="G3572" t="s">
        <v>275</v>
      </c>
      <c r="H3572" t="s">
        <v>2697</v>
      </c>
      <c r="I3572" t="s">
        <v>1887</v>
      </c>
      <c r="J3572">
        <v>1</v>
      </c>
      <c r="K3572" t="s">
        <v>1888</v>
      </c>
      <c r="L3572" s="1">
        <v>46216.83353009259</v>
      </c>
      <c r="M3572" s="1">
        <v>46216.833935185183</v>
      </c>
      <c r="N3572">
        <v>3467</v>
      </c>
      <c r="O3572" t="s">
        <v>1849</v>
      </c>
      <c r="P3572">
        <v>77</v>
      </c>
      <c r="Q3572">
        <v>7.7</v>
      </c>
      <c r="R3572" t="s">
        <v>8039</v>
      </c>
      <c r="S3572" t="s">
        <v>1851</v>
      </c>
      <c r="T3572" t="s">
        <v>1851</v>
      </c>
      <c r="U3572" t="s">
        <v>8040</v>
      </c>
      <c r="V3572" t="s">
        <v>1851</v>
      </c>
      <c r="W3572" t="s">
        <v>1851</v>
      </c>
      <c r="X3572" s="1">
        <v>46216.833935185183</v>
      </c>
    </row>
    <row r="3573" spans="1:24">
      <c r="A3573">
        <v>3396</v>
      </c>
      <c r="B3573" t="s">
        <v>1863</v>
      </c>
      <c r="C3573" t="s">
        <v>1864</v>
      </c>
      <c r="D3573">
        <v>3103603</v>
      </c>
      <c r="E3573" t="s">
        <v>1894</v>
      </c>
      <c r="F3573">
        <v>1</v>
      </c>
      <c r="G3573" t="s">
        <v>1427</v>
      </c>
      <c r="H3573" t="s">
        <v>1427</v>
      </c>
      <c r="I3573" t="s">
        <v>2428</v>
      </c>
      <c r="J3573">
        <v>0</v>
      </c>
      <c r="K3573" t="s">
        <v>2429</v>
      </c>
      <c r="L3573" s="1">
        <v>46216.833831018521</v>
      </c>
      <c r="M3573" s="1">
        <v>46216.83394675926</v>
      </c>
      <c r="N3573">
        <v>908</v>
      </c>
      <c r="O3573" t="s">
        <v>1849</v>
      </c>
      <c r="P3573">
        <v>63</v>
      </c>
      <c r="Q3573">
        <v>6.3</v>
      </c>
      <c r="R3573" t="s">
        <v>1851</v>
      </c>
      <c r="S3573" t="s">
        <v>1851</v>
      </c>
      <c r="T3573" t="s">
        <v>1851</v>
      </c>
      <c r="U3573" t="s">
        <v>8041</v>
      </c>
      <c r="V3573" t="s">
        <v>1851</v>
      </c>
      <c r="W3573" t="s">
        <v>1851</v>
      </c>
      <c r="X3573" s="1">
        <v>46216.83394675926</v>
      </c>
    </row>
    <row r="3574" spans="1:24">
      <c r="A3574">
        <v>3397</v>
      </c>
      <c r="B3574" t="s">
        <v>1863</v>
      </c>
      <c r="C3574" t="s">
        <v>1864</v>
      </c>
      <c r="D3574">
        <v>3103751</v>
      </c>
      <c r="E3574" t="s">
        <v>1885</v>
      </c>
      <c r="F3574">
        <v>1</v>
      </c>
      <c r="G3574" t="s">
        <v>1397</v>
      </c>
      <c r="H3574" t="s">
        <v>2435</v>
      </c>
      <c r="I3574" t="s">
        <v>1887</v>
      </c>
      <c r="J3574">
        <v>1</v>
      </c>
      <c r="K3574" t="s">
        <v>1888</v>
      </c>
      <c r="L3574" s="1">
        <v>46216.833981481483</v>
      </c>
      <c r="M3574" s="1">
        <v>46216.834189814814</v>
      </c>
      <c r="N3574">
        <v>1784</v>
      </c>
      <c r="O3574" t="s">
        <v>1849</v>
      </c>
      <c r="P3574">
        <v>88</v>
      </c>
      <c r="Q3574">
        <v>8.8000000000000007</v>
      </c>
      <c r="R3574" t="s">
        <v>8042</v>
      </c>
      <c r="S3574" t="s">
        <v>1851</v>
      </c>
      <c r="T3574" t="s">
        <v>1851</v>
      </c>
      <c r="U3574" t="s">
        <v>8043</v>
      </c>
      <c r="V3574" t="s">
        <v>1851</v>
      </c>
      <c r="W3574" t="s">
        <v>1851</v>
      </c>
      <c r="X3574" s="1">
        <v>46216.834189814814</v>
      </c>
    </row>
    <row r="3575" spans="1:24">
      <c r="A3575">
        <v>3398</v>
      </c>
      <c r="B3575" t="s">
        <v>1863</v>
      </c>
      <c r="C3575" t="s">
        <v>1864</v>
      </c>
      <c r="D3575">
        <v>2303006</v>
      </c>
      <c r="E3575" t="s">
        <v>1894</v>
      </c>
      <c r="F3575">
        <v>1</v>
      </c>
      <c r="G3575" t="s">
        <v>275</v>
      </c>
      <c r="H3575" t="s">
        <v>275</v>
      </c>
      <c r="I3575" t="s">
        <v>2703</v>
      </c>
      <c r="J3575">
        <v>0</v>
      </c>
      <c r="K3575" t="s">
        <v>2704</v>
      </c>
      <c r="L3575" s="1">
        <v>46216.834085648145</v>
      </c>
      <c r="M3575" s="1">
        <v>46216.83421296296</v>
      </c>
      <c r="N3575">
        <v>1157</v>
      </c>
      <c r="O3575" t="s">
        <v>1849</v>
      </c>
      <c r="P3575">
        <v>68</v>
      </c>
      <c r="Q3575">
        <v>6.8</v>
      </c>
      <c r="R3575" t="s">
        <v>1851</v>
      </c>
      <c r="S3575" t="s">
        <v>1851</v>
      </c>
      <c r="T3575" t="s">
        <v>1851</v>
      </c>
      <c r="U3575" t="s">
        <v>8044</v>
      </c>
      <c r="V3575" t="s">
        <v>1851</v>
      </c>
      <c r="W3575" t="s">
        <v>1851</v>
      </c>
      <c r="X3575" s="1">
        <v>46216.83421296296</v>
      </c>
    </row>
    <row r="3576" spans="1:24">
      <c r="A3576">
        <v>3399</v>
      </c>
      <c r="B3576" t="s">
        <v>1863</v>
      </c>
      <c r="C3576" t="s">
        <v>1864</v>
      </c>
      <c r="D3576">
        <v>3103751</v>
      </c>
      <c r="E3576" t="s">
        <v>1894</v>
      </c>
      <c r="F3576">
        <v>1</v>
      </c>
      <c r="G3576" t="s">
        <v>1397</v>
      </c>
      <c r="H3576" t="s">
        <v>1397</v>
      </c>
      <c r="I3576" t="s">
        <v>2444</v>
      </c>
      <c r="J3576">
        <v>0</v>
      </c>
      <c r="K3576" t="s">
        <v>2445</v>
      </c>
      <c r="L3576" s="1">
        <v>46216.834340277775</v>
      </c>
      <c r="M3576" s="1">
        <v>46216.834398148145</v>
      </c>
      <c r="N3576">
        <v>519</v>
      </c>
      <c r="O3576" t="s">
        <v>1849</v>
      </c>
      <c r="P3576">
        <v>77</v>
      </c>
      <c r="Q3576">
        <v>7.7</v>
      </c>
      <c r="R3576" t="s">
        <v>1851</v>
      </c>
      <c r="S3576" t="s">
        <v>1851</v>
      </c>
      <c r="T3576" t="s">
        <v>1851</v>
      </c>
      <c r="U3576" t="s">
        <v>8045</v>
      </c>
      <c r="V3576" t="s">
        <v>1851</v>
      </c>
      <c r="W3576" t="s">
        <v>1851</v>
      </c>
      <c r="X3576" s="1">
        <v>46216.834398148145</v>
      </c>
    </row>
    <row r="3577" spans="1:24">
      <c r="A3577">
        <v>3400</v>
      </c>
      <c r="B3577" t="s">
        <v>1863</v>
      </c>
      <c r="C3577" t="s">
        <v>1864</v>
      </c>
      <c r="D3577">
        <v>4102901</v>
      </c>
      <c r="E3577" t="s">
        <v>1885</v>
      </c>
      <c r="F3577">
        <v>1</v>
      </c>
      <c r="G3577" t="s">
        <v>1708</v>
      </c>
      <c r="H3577" t="s">
        <v>2599</v>
      </c>
      <c r="I3577" t="s">
        <v>1887</v>
      </c>
      <c r="J3577">
        <v>1</v>
      </c>
      <c r="K3577" t="s">
        <v>1888</v>
      </c>
      <c r="L3577" s="1">
        <v>46216.832824074074</v>
      </c>
      <c r="M3577" s="1">
        <v>46216.834999999999</v>
      </c>
      <c r="N3577">
        <v>18792</v>
      </c>
      <c r="O3577" t="s">
        <v>1854</v>
      </c>
      <c r="R3577" t="s">
        <v>8046</v>
      </c>
      <c r="S3577" t="s">
        <v>1851</v>
      </c>
      <c r="T3577" t="s">
        <v>1851</v>
      </c>
      <c r="U3577" t="s">
        <v>8047</v>
      </c>
      <c r="V3577" t="s">
        <v>1854</v>
      </c>
      <c r="W3577" t="s">
        <v>1851</v>
      </c>
      <c r="X3577" s="1">
        <v>46216.834999999999</v>
      </c>
    </row>
    <row r="3578" spans="1:24">
      <c r="A3578">
        <v>3401</v>
      </c>
      <c r="B3578" t="s">
        <v>1863</v>
      </c>
      <c r="C3578" t="s">
        <v>1864</v>
      </c>
      <c r="D3578">
        <v>2303105</v>
      </c>
      <c r="E3578" t="s">
        <v>1885</v>
      </c>
      <c r="F3578">
        <v>1</v>
      </c>
      <c r="G3578" t="s">
        <v>680</v>
      </c>
      <c r="H3578" t="s">
        <v>2707</v>
      </c>
      <c r="I3578" t="s">
        <v>1887</v>
      </c>
      <c r="J3578">
        <v>1</v>
      </c>
      <c r="K3578" t="s">
        <v>1888</v>
      </c>
      <c r="L3578" s="1">
        <v>46216.83425925926</v>
      </c>
      <c r="M3578" s="1">
        <v>46216.835034722222</v>
      </c>
      <c r="N3578">
        <v>6686</v>
      </c>
      <c r="O3578" t="s">
        <v>1849</v>
      </c>
      <c r="P3578">
        <v>75</v>
      </c>
      <c r="Q3578">
        <v>7.5</v>
      </c>
      <c r="R3578" t="s">
        <v>8048</v>
      </c>
      <c r="S3578" t="s">
        <v>1851</v>
      </c>
      <c r="T3578" t="s">
        <v>1851</v>
      </c>
      <c r="U3578" t="s">
        <v>8049</v>
      </c>
      <c r="V3578" t="s">
        <v>1851</v>
      </c>
      <c r="W3578" t="s">
        <v>1851</v>
      </c>
      <c r="X3578" s="1">
        <v>46216.835034722222</v>
      </c>
    </row>
    <row r="3579" spans="1:24">
      <c r="A3579">
        <v>3402</v>
      </c>
      <c r="B3579" t="s">
        <v>1863</v>
      </c>
      <c r="C3579" t="s">
        <v>1864</v>
      </c>
      <c r="D3579">
        <v>3103801</v>
      </c>
      <c r="E3579" t="s">
        <v>1885</v>
      </c>
      <c r="F3579">
        <v>1</v>
      </c>
      <c r="G3579" t="s">
        <v>1282</v>
      </c>
      <c r="H3579" t="s">
        <v>2453</v>
      </c>
      <c r="I3579" t="s">
        <v>1887</v>
      </c>
      <c r="J3579">
        <v>1</v>
      </c>
      <c r="K3579" t="s">
        <v>1888</v>
      </c>
      <c r="L3579" s="1">
        <v>46216.834444444445</v>
      </c>
      <c r="M3579" s="1">
        <v>46216.835046296299</v>
      </c>
      <c r="N3579">
        <v>5180</v>
      </c>
      <c r="O3579" t="s">
        <v>1849</v>
      </c>
      <c r="P3579">
        <v>67</v>
      </c>
      <c r="Q3579">
        <v>6.7</v>
      </c>
      <c r="R3579" t="s">
        <v>8050</v>
      </c>
      <c r="S3579" t="s">
        <v>1851</v>
      </c>
      <c r="T3579" t="s">
        <v>1851</v>
      </c>
      <c r="U3579" t="s">
        <v>8051</v>
      </c>
      <c r="V3579" t="s">
        <v>1851</v>
      </c>
      <c r="W3579" t="s">
        <v>1851</v>
      </c>
      <c r="X3579" s="1">
        <v>46216.835046296299</v>
      </c>
    </row>
    <row r="3580" spans="1:24">
      <c r="A3580">
        <v>3403</v>
      </c>
      <c r="B3580" t="s">
        <v>1863</v>
      </c>
      <c r="C3580" t="s">
        <v>1864</v>
      </c>
      <c r="D3580">
        <v>2303105</v>
      </c>
      <c r="E3580" t="s">
        <v>1894</v>
      </c>
      <c r="F3580">
        <v>1</v>
      </c>
      <c r="G3580" t="s">
        <v>680</v>
      </c>
      <c r="H3580" t="s">
        <v>680</v>
      </c>
      <c r="I3580" t="s">
        <v>2714</v>
      </c>
      <c r="J3580">
        <v>0</v>
      </c>
      <c r="K3580" t="s">
        <v>2715</v>
      </c>
      <c r="L3580" s="1">
        <v>46216.835185185184</v>
      </c>
      <c r="M3580" s="1">
        <v>46216.835312499999</v>
      </c>
      <c r="N3580">
        <v>1100</v>
      </c>
      <c r="O3580" t="s">
        <v>1849</v>
      </c>
      <c r="P3580">
        <v>66</v>
      </c>
      <c r="Q3580">
        <v>6.6</v>
      </c>
      <c r="R3580" t="s">
        <v>1851</v>
      </c>
      <c r="S3580" t="s">
        <v>1851</v>
      </c>
      <c r="T3580" t="s">
        <v>1851</v>
      </c>
      <c r="U3580" t="s">
        <v>8052</v>
      </c>
      <c r="V3580" t="s">
        <v>1851</v>
      </c>
      <c r="W3580" t="s">
        <v>1851</v>
      </c>
      <c r="X3580" s="1">
        <v>46216.835312499999</v>
      </c>
    </row>
    <row r="3581" spans="1:24">
      <c r="A3581">
        <v>3404</v>
      </c>
      <c r="B3581" t="s">
        <v>1863</v>
      </c>
      <c r="C3581" t="s">
        <v>1864</v>
      </c>
      <c r="D3581">
        <v>3103801</v>
      </c>
      <c r="E3581" t="s">
        <v>1894</v>
      </c>
      <c r="F3581">
        <v>1</v>
      </c>
      <c r="G3581" t="s">
        <v>1282</v>
      </c>
      <c r="H3581" t="s">
        <v>1282</v>
      </c>
      <c r="I3581" t="s">
        <v>2462</v>
      </c>
      <c r="J3581">
        <v>0</v>
      </c>
      <c r="K3581" t="s">
        <v>2463</v>
      </c>
      <c r="L3581" s="1">
        <v>46216.835196759261</v>
      </c>
      <c r="M3581" s="1">
        <v>46216.835393518515</v>
      </c>
      <c r="N3581">
        <v>1689</v>
      </c>
      <c r="O3581" t="s">
        <v>1849</v>
      </c>
      <c r="P3581">
        <v>60</v>
      </c>
      <c r="Q3581">
        <v>6</v>
      </c>
      <c r="R3581" t="s">
        <v>1851</v>
      </c>
      <c r="S3581" t="s">
        <v>1851</v>
      </c>
      <c r="T3581" t="s">
        <v>1851</v>
      </c>
      <c r="U3581" t="s">
        <v>8053</v>
      </c>
      <c r="V3581" t="s">
        <v>1851</v>
      </c>
      <c r="W3581" t="s">
        <v>1851</v>
      </c>
      <c r="X3581" s="1">
        <v>46216.835393518515</v>
      </c>
    </row>
    <row r="3582" spans="1:24">
      <c r="A3582">
        <v>3405</v>
      </c>
      <c r="B3582" t="s">
        <v>1863</v>
      </c>
      <c r="C3582" t="s">
        <v>1864</v>
      </c>
      <c r="D3582">
        <v>3107109</v>
      </c>
      <c r="E3582" t="s">
        <v>1885</v>
      </c>
      <c r="F3582">
        <v>1</v>
      </c>
      <c r="G3582" t="s">
        <v>1417</v>
      </c>
      <c r="H3582" t="s">
        <v>2468</v>
      </c>
      <c r="I3582" t="s">
        <v>1887</v>
      </c>
      <c r="J3582">
        <v>1</v>
      </c>
      <c r="K3582" t="s">
        <v>1888</v>
      </c>
      <c r="L3582" s="1">
        <v>46216.835439814815</v>
      </c>
      <c r="M3582" s="1">
        <v>46216.835601851853</v>
      </c>
      <c r="N3582">
        <v>1361</v>
      </c>
      <c r="O3582" t="s">
        <v>1849</v>
      </c>
      <c r="P3582">
        <v>96</v>
      </c>
      <c r="Q3582">
        <v>9.6</v>
      </c>
      <c r="R3582" t="s">
        <v>8054</v>
      </c>
      <c r="S3582" t="s">
        <v>1851</v>
      </c>
      <c r="T3582" t="s">
        <v>1851</v>
      </c>
      <c r="U3582" t="s">
        <v>8055</v>
      </c>
      <c r="V3582" t="s">
        <v>1851</v>
      </c>
      <c r="W3582" t="s">
        <v>1851</v>
      </c>
      <c r="X3582" s="1">
        <v>46216.835601851853</v>
      </c>
    </row>
    <row r="3583" spans="1:24">
      <c r="A3583">
        <v>3406</v>
      </c>
      <c r="B3583" t="s">
        <v>1863</v>
      </c>
      <c r="C3583" t="s">
        <v>1864</v>
      </c>
      <c r="D3583">
        <v>3107109</v>
      </c>
      <c r="E3583" t="s">
        <v>1894</v>
      </c>
      <c r="F3583">
        <v>1</v>
      </c>
      <c r="G3583" t="s">
        <v>1417</v>
      </c>
      <c r="H3583" t="s">
        <v>1417</v>
      </c>
      <c r="I3583" t="s">
        <v>2481</v>
      </c>
      <c r="J3583">
        <v>0</v>
      </c>
      <c r="K3583" t="s">
        <v>2482</v>
      </c>
      <c r="L3583" s="1">
        <v>46216.835740740738</v>
      </c>
      <c r="M3583" s="1">
        <v>46216.835844907408</v>
      </c>
      <c r="N3583">
        <v>932</v>
      </c>
      <c r="O3583" t="s">
        <v>1849</v>
      </c>
      <c r="P3583">
        <v>59</v>
      </c>
      <c r="Q3583">
        <v>5.9</v>
      </c>
      <c r="R3583" t="s">
        <v>1851</v>
      </c>
      <c r="S3583" t="s">
        <v>1851</v>
      </c>
      <c r="T3583" t="s">
        <v>1851</v>
      </c>
      <c r="U3583" t="s">
        <v>8056</v>
      </c>
      <c r="V3583" t="s">
        <v>1851</v>
      </c>
      <c r="W3583" t="s">
        <v>1851</v>
      </c>
      <c r="X3583" s="1">
        <v>46216.835844907408</v>
      </c>
    </row>
    <row r="3584" spans="1:24">
      <c r="A3584">
        <v>3407</v>
      </c>
      <c r="B3584" t="s">
        <v>1863</v>
      </c>
      <c r="C3584" t="s">
        <v>1864</v>
      </c>
      <c r="D3584">
        <v>3108008</v>
      </c>
      <c r="E3584" t="s">
        <v>1885</v>
      </c>
      <c r="F3584">
        <v>1</v>
      </c>
      <c r="G3584" t="s">
        <v>1213</v>
      </c>
      <c r="H3584" t="s">
        <v>2505</v>
      </c>
      <c r="I3584" t="s">
        <v>1887</v>
      </c>
      <c r="J3584">
        <v>1</v>
      </c>
      <c r="K3584" t="s">
        <v>1888</v>
      </c>
      <c r="L3584" s="1">
        <v>46216.8358912037</v>
      </c>
      <c r="M3584" s="1">
        <v>46216.836018518516</v>
      </c>
      <c r="N3584">
        <v>1100</v>
      </c>
      <c r="O3584" t="s">
        <v>1849</v>
      </c>
      <c r="P3584">
        <v>96</v>
      </c>
      <c r="Q3584">
        <v>9.6</v>
      </c>
      <c r="R3584" t="s">
        <v>8057</v>
      </c>
      <c r="S3584" t="s">
        <v>1851</v>
      </c>
      <c r="T3584" t="s">
        <v>1851</v>
      </c>
      <c r="U3584" t="s">
        <v>8058</v>
      </c>
      <c r="V3584" t="s">
        <v>1851</v>
      </c>
      <c r="W3584" t="s">
        <v>1851</v>
      </c>
      <c r="X3584" s="1">
        <v>46216.836018518516</v>
      </c>
    </row>
    <row r="3585" spans="1:24">
      <c r="A3585">
        <v>3408</v>
      </c>
      <c r="B3585" t="s">
        <v>1863</v>
      </c>
      <c r="C3585" t="s">
        <v>1864</v>
      </c>
      <c r="D3585">
        <v>3108008</v>
      </c>
      <c r="E3585" t="s">
        <v>1894</v>
      </c>
      <c r="F3585">
        <v>1</v>
      </c>
      <c r="G3585" t="s">
        <v>1213</v>
      </c>
      <c r="H3585" t="s">
        <v>1213</v>
      </c>
      <c r="I3585" t="s">
        <v>2512</v>
      </c>
      <c r="J3585">
        <v>0</v>
      </c>
      <c r="K3585" t="s">
        <v>2513</v>
      </c>
      <c r="L3585" s="1">
        <v>46216.836145833331</v>
      </c>
      <c r="M3585" s="1">
        <v>46216.83625</v>
      </c>
      <c r="N3585">
        <v>940</v>
      </c>
      <c r="O3585" t="s">
        <v>1849</v>
      </c>
      <c r="P3585">
        <v>83</v>
      </c>
      <c r="Q3585">
        <v>8.3000000000000007</v>
      </c>
      <c r="R3585" t="s">
        <v>1851</v>
      </c>
      <c r="S3585" t="s">
        <v>1851</v>
      </c>
      <c r="T3585" t="s">
        <v>1851</v>
      </c>
      <c r="U3585" t="s">
        <v>8059</v>
      </c>
      <c r="V3585" t="s">
        <v>1851</v>
      </c>
      <c r="W3585" t="s">
        <v>1851</v>
      </c>
      <c r="X3585" s="1">
        <v>46216.83625</v>
      </c>
    </row>
    <row r="3586" spans="1:24">
      <c r="A3586">
        <v>3409</v>
      </c>
      <c r="B3586" t="s">
        <v>1863</v>
      </c>
      <c r="C3586" t="s">
        <v>1864</v>
      </c>
      <c r="D3586">
        <v>4102901</v>
      </c>
      <c r="E3586" t="s">
        <v>1885</v>
      </c>
      <c r="F3586">
        <v>2</v>
      </c>
      <c r="G3586" t="s">
        <v>1708</v>
      </c>
      <c r="H3586" t="s">
        <v>2599</v>
      </c>
      <c r="I3586" t="s">
        <v>1887</v>
      </c>
      <c r="J3586">
        <v>1</v>
      </c>
      <c r="K3586" t="s">
        <v>1888</v>
      </c>
      <c r="L3586" s="1">
        <v>46216.835173611114</v>
      </c>
      <c r="M3586" s="1">
        <v>46216.836377314816</v>
      </c>
      <c r="N3586">
        <v>10472</v>
      </c>
      <c r="O3586" t="s">
        <v>1849</v>
      </c>
      <c r="P3586">
        <v>96</v>
      </c>
      <c r="Q3586">
        <v>9.6</v>
      </c>
      <c r="R3586" t="s">
        <v>8060</v>
      </c>
      <c r="S3586" t="s">
        <v>1851</v>
      </c>
      <c r="T3586" t="s">
        <v>1851</v>
      </c>
      <c r="U3586" t="s">
        <v>8047</v>
      </c>
      <c r="V3586" t="s">
        <v>1851</v>
      </c>
      <c r="W3586" t="s">
        <v>1851</v>
      </c>
      <c r="X3586" s="1">
        <v>46216.836377314816</v>
      </c>
    </row>
    <row r="3587" spans="1:24">
      <c r="A3587">
        <v>3410</v>
      </c>
      <c r="B3587" t="s">
        <v>1863</v>
      </c>
      <c r="C3587" t="s">
        <v>1864</v>
      </c>
      <c r="D3587">
        <v>2303303</v>
      </c>
      <c r="E3587" t="s">
        <v>1885</v>
      </c>
      <c r="F3587">
        <v>1</v>
      </c>
      <c r="G3587" t="s">
        <v>640</v>
      </c>
      <c r="H3587" t="s">
        <v>2723</v>
      </c>
      <c r="I3587" t="s">
        <v>1887</v>
      </c>
      <c r="J3587">
        <v>1</v>
      </c>
      <c r="K3587" t="s">
        <v>1888</v>
      </c>
      <c r="L3587" s="1">
        <v>46216.835358796299</v>
      </c>
      <c r="M3587" s="1">
        <v>46216.836377314816</v>
      </c>
      <c r="N3587">
        <v>8850</v>
      </c>
      <c r="O3587" t="s">
        <v>1849</v>
      </c>
      <c r="P3587">
        <v>80</v>
      </c>
      <c r="Q3587">
        <v>8</v>
      </c>
      <c r="R3587" t="s">
        <v>8061</v>
      </c>
      <c r="S3587" t="s">
        <v>1851</v>
      </c>
      <c r="T3587" t="s">
        <v>1851</v>
      </c>
      <c r="U3587" t="s">
        <v>8062</v>
      </c>
      <c r="V3587" t="s">
        <v>1851</v>
      </c>
      <c r="W3587" t="s">
        <v>1851</v>
      </c>
      <c r="X3587" s="1">
        <v>46216.836377314816</v>
      </c>
    </row>
    <row r="3588" spans="1:24">
      <c r="A3588">
        <v>3411</v>
      </c>
      <c r="B3588" t="s">
        <v>1863</v>
      </c>
      <c r="C3588" t="s">
        <v>1864</v>
      </c>
      <c r="D3588">
        <v>3108701</v>
      </c>
      <c r="E3588" t="s">
        <v>1885</v>
      </c>
      <c r="F3588">
        <v>1</v>
      </c>
      <c r="G3588" t="s">
        <v>1272</v>
      </c>
      <c r="H3588" t="s">
        <v>2523</v>
      </c>
      <c r="I3588" t="s">
        <v>1887</v>
      </c>
      <c r="J3588">
        <v>1</v>
      </c>
      <c r="K3588" t="s">
        <v>1888</v>
      </c>
      <c r="L3588" s="1">
        <v>46216.83630787037</v>
      </c>
      <c r="M3588" s="1">
        <v>46216.836446759262</v>
      </c>
      <c r="N3588">
        <v>1238</v>
      </c>
      <c r="O3588" t="s">
        <v>1849</v>
      </c>
      <c r="P3588">
        <v>96</v>
      </c>
      <c r="Q3588">
        <v>9.6</v>
      </c>
      <c r="R3588" t="s">
        <v>8063</v>
      </c>
      <c r="S3588" t="s">
        <v>1851</v>
      </c>
      <c r="T3588" t="s">
        <v>1851</v>
      </c>
      <c r="U3588" t="s">
        <v>8064</v>
      </c>
      <c r="V3588" t="s">
        <v>1851</v>
      </c>
      <c r="W3588" t="s">
        <v>1851</v>
      </c>
      <c r="X3588" s="1">
        <v>46216.836446759262</v>
      </c>
    </row>
    <row r="3589" spans="1:24">
      <c r="A3589">
        <v>3412</v>
      </c>
      <c r="B3589" t="s">
        <v>1863</v>
      </c>
      <c r="C3589" t="s">
        <v>1864</v>
      </c>
      <c r="D3589">
        <v>2303303</v>
      </c>
      <c r="E3589" t="s">
        <v>1894</v>
      </c>
      <c r="F3589">
        <v>1</v>
      </c>
      <c r="G3589" t="s">
        <v>640</v>
      </c>
      <c r="H3589" t="s">
        <v>640</v>
      </c>
      <c r="I3589" t="s">
        <v>2729</v>
      </c>
      <c r="J3589">
        <v>0</v>
      </c>
      <c r="K3589" t="s">
        <v>2730</v>
      </c>
      <c r="L3589" s="1">
        <v>46216.836504629631</v>
      </c>
      <c r="M3589" s="1">
        <v>46216.836643518516</v>
      </c>
      <c r="N3589">
        <v>1195</v>
      </c>
      <c r="O3589" t="s">
        <v>1849</v>
      </c>
      <c r="P3589">
        <v>72</v>
      </c>
      <c r="Q3589">
        <v>7.2</v>
      </c>
      <c r="R3589" t="s">
        <v>1851</v>
      </c>
      <c r="S3589" t="s">
        <v>1851</v>
      </c>
      <c r="T3589" t="s">
        <v>1851</v>
      </c>
      <c r="U3589" t="s">
        <v>8065</v>
      </c>
      <c r="V3589" t="s">
        <v>1851</v>
      </c>
      <c r="W3589" t="s">
        <v>1851</v>
      </c>
      <c r="X3589" s="1">
        <v>46216.836643518516</v>
      </c>
    </row>
    <row r="3590" spans="1:24">
      <c r="A3590">
        <v>3413</v>
      </c>
      <c r="B3590" t="s">
        <v>1863</v>
      </c>
      <c r="C3590" t="s">
        <v>1864</v>
      </c>
      <c r="D3590">
        <v>4102901</v>
      </c>
      <c r="E3590" t="s">
        <v>1894</v>
      </c>
      <c r="F3590">
        <v>1</v>
      </c>
      <c r="G3590" t="s">
        <v>1708</v>
      </c>
      <c r="H3590" t="s">
        <v>2609</v>
      </c>
      <c r="I3590" t="s">
        <v>2610</v>
      </c>
      <c r="J3590">
        <v>1</v>
      </c>
      <c r="K3590" t="s">
        <v>2611</v>
      </c>
      <c r="L3590" s="1">
        <v>46216.836504629631</v>
      </c>
      <c r="M3590" s="1">
        <v>46216.836655092593</v>
      </c>
      <c r="N3590">
        <v>1261</v>
      </c>
      <c r="O3590" t="s">
        <v>1849</v>
      </c>
      <c r="P3590">
        <v>66</v>
      </c>
      <c r="Q3590">
        <v>6.6</v>
      </c>
      <c r="R3590" t="s">
        <v>1851</v>
      </c>
      <c r="S3590" t="s">
        <v>1851</v>
      </c>
      <c r="T3590" t="s">
        <v>1851</v>
      </c>
      <c r="U3590" t="s">
        <v>8066</v>
      </c>
      <c r="V3590" t="s">
        <v>1851</v>
      </c>
      <c r="W3590" t="s">
        <v>1851</v>
      </c>
      <c r="X3590" s="1">
        <v>46216.836655092593</v>
      </c>
    </row>
    <row r="3591" spans="1:24">
      <c r="A3591">
        <v>3414</v>
      </c>
      <c r="B3591" t="s">
        <v>1863</v>
      </c>
      <c r="C3591" t="s">
        <v>1864</v>
      </c>
      <c r="D3591">
        <v>3108701</v>
      </c>
      <c r="E3591" t="s">
        <v>1894</v>
      </c>
      <c r="F3591">
        <v>1</v>
      </c>
      <c r="G3591" t="s">
        <v>1272</v>
      </c>
      <c r="H3591" t="s">
        <v>2528</v>
      </c>
      <c r="I3591" t="s">
        <v>2529</v>
      </c>
      <c r="J3591">
        <v>1</v>
      </c>
      <c r="K3591" t="s">
        <v>2530</v>
      </c>
      <c r="L3591" s="1">
        <v>46216.836597222224</v>
      </c>
      <c r="M3591" s="1">
        <v>46216.836712962962</v>
      </c>
      <c r="N3591">
        <v>1018</v>
      </c>
      <c r="O3591" t="s">
        <v>1849</v>
      </c>
      <c r="P3591">
        <v>77</v>
      </c>
      <c r="Q3591">
        <v>7.7</v>
      </c>
      <c r="R3591" t="s">
        <v>1851</v>
      </c>
      <c r="S3591" t="s">
        <v>1851</v>
      </c>
      <c r="T3591" t="s">
        <v>1851</v>
      </c>
      <c r="U3591" t="s">
        <v>8067</v>
      </c>
      <c r="V3591" t="s">
        <v>1851</v>
      </c>
      <c r="W3591" t="s">
        <v>1851</v>
      </c>
      <c r="X3591" s="1">
        <v>46216.836712962962</v>
      </c>
    </row>
    <row r="3592" spans="1:24">
      <c r="A3592">
        <v>3415</v>
      </c>
      <c r="B3592" t="s">
        <v>1863</v>
      </c>
      <c r="C3592" t="s">
        <v>1864</v>
      </c>
      <c r="D3592">
        <v>4103107</v>
      </c>
      <c r="E3592" t="s">
        <v>1885</v>
      </c>
      <c r="F3592">
        <v>1</v>
      </c>
      <c r="G3592" t="s">
        <v>1580</v>
      </c>
      <c r="H3592" t="s">
        <v>2616</v>
      </c>
      <c r="I3592" t="s">
        <v>1887</v>
      </c>
      <c r="J3592">
        <v>1</v>
      </c>
      <c r="K3592" t="s">
        <v>1888</v>
      </c>
      <c r="L3592" s="1">
        <v>46216.836701388886</v>
      </c>
      <c r="M3592" s="1">
        <v>46216.837118055555</v>
      </c>
      <c r="N3592">
        <v>3541</v>
      </c>
      <c r="O3592" t="s">
        <v>1849</v>
      </c>
      <c r="P3592">
        <v>73</v>
      </c>
      <c r="Q3592">
        <v>7.3</v>
      </c>
      <c r="R3592" t="s">
        <v>8068</v>
      </c>
      <c r="S3592" t="s">
        <v>1851</v>
      </c>
      <c r="T3592" t="s">
        <v>1851</v>
      </c>
      <c r="U3592" t="s">
        <v>8069</v>
      </c>
      <c r="V3592" t="s">
        <v>1851</v>
      </c>
      <c r="W3592" t="s">
        <v>1851</v>
      </c>
      <c r="X3592" s="1">
        <v>46216.837118055555</v>
      </c>
    </row>
    <row r="3593" spans="1:24">
      <c r="A3593">
        <v>3416</v>
      </c>
      <c r="B3593" t="s">
        <v>1863</v>
      </c>
      <c r="C3593" t="s">
        <v>1864</v>
      </c>
      <c r="D3593">
        <v>3109600</v>
      </c>
      <c r="E3593" t="s">
        <v>1885</v>
      </c>
      <c r="F3593">
        <v>1</v>
      </c>
      <c r="G3593" t="s">
        <v>1183</v>
      </c>
      <c r="H3593" t="s">
        <v>2542</v>
      </c>
      <c r="I3593" t="s">
        <v>1887</v>
      </c>
      <c r="J3593">
        <v>1</v>
      </c>
      <c r="K3593" t="s">
        <v>1888</v>
      </c>
      <c r="L3593" s="1">
        <v>46216.836793981478</v>
      </c>
      <c r="M3593" s="1">
        <v>46216.837175925924</v>
      </c>
      <c r="N3593">
        <v>3303</v>
      </c>
      <c r="O3593" t="s">
        <v>1849</v>
      </c>
      <c r="P3593">
        <v>71</v>
      </c>
      <c r="Q3593">
        <v>7.1</v>
      </c>
      <c r="R3593" t="s">
        <v>8070</v>
      </c>
      <c r="S3593" t="s">
        <v>1851</v>
      </c>
      <c r="T3593" t="s">
        <v>1851</v>
      </c>
      <c r="U3593" t="s">
        <v>8071</v>
      </c>
      <c r="V3593" t="s">
        <v>1851</v>
      </c>
      <c r="W3593" t="s">
        <v>1851</v>
      </c>
      <c r="X3593" s="1">
        <v>46216.837175925924</v>
      </c>
    </row>
    <row r="3594" spans="1:24">
      <c r="A3594">
        <v>3417</v>
      </c>
      <c r="B3594" t="s">
        <v>1863</v>
      </c>
      <c r="C3594" t="s">
        <v>1864</v>
      </c>
      <c r="D3594">
        <v>2303402</v>
      </c>
      <c r="E3594" t="s">
        <v>1885</v>
      </c>
      <c r="F3594">
        <v>1</v>
      </c>
      <c r="G3594" t="s">
        <v>596</v>
      </c>
      <c r="H3594" t="s">
        <v>2736</v>
      </c>
      <c r="I3594" t="s">
        <v>1887</v>
      </c>
      <c r="J3594">
        <v>1</v>
      </c>
      <c r="K3594" t="s">
        <v>1888</v>
      </c>
      <c r="L3594" s="1">
        <v>46216.836701388886</v>
      </c>
      <c r="M3594" s="1">
        <v>46216.837175925924</v>
      </c>
      <c r="N3594">
        <v>4067</v>
      </c>
      <c r="O3594" t="s">
        <v>1849</v>
      </c>
      <c r="P3594">
        <v>77</v>
      </c>
      <c r="Q3594">
        <v>7.7</v>
      </c>
      <c r="R3594" t="s">
        <v>8072</v>
      </c>
      <c r="S3594" t="s">
        <v>1851</v>
      </c>
      <c r="T3594" t="s">
        <v>1851</v>
      </c>
      <c r="U3594" t="s">
        <v>8073</v>
      </c>
      <c r="V3594" t="s">
        <v>1851</v>
      </c>
      <c r="W3594" t="s">
        <v>1851</v>
      </c>
      <c r="X3594" s="1">
        <v>46216.837175925924</v>
      </c>
    </row>
    <row r="3595" spans="1:24">
      <c r="A3595">
        <v>3418</v>
      </c>
      <c r="B3595" t="s">
        <v>1863</v>
      </c>
      <c r="C3595" t="s">
        <v>1864</v>
      </c>
      <c r="D3595">
        <v>4103107</v>
      </c>
      <c r="E3595" t="s">
        <v>1894</v>
      </c>
      <c r="F3595">
        <v>1</v>
      </c>
      <c r="G3595" t="s">
        <v>1580</v>
      </c>
      <c r="H3595" t="s">
        <v>1580</v>
      </c>
      <c r="I3595" t="s">
        <v>2619</v>
      </c>
      <c r="J3595">
        <v>0</v>
      </c>
      <c r="K3595" t="s">
        <v>2620</v>
      </c>
      <c r="L3595" s="1">
        <v>46216.837256944447</v>
      </c>
      <c r="M3595" s="1">
        <v>46216.837372685186</v>
      </c>
      <c r="N3595">
        <v>1064</v>
      </c>
      <c r="O3595" t="s">
        <v>1849</v>
      </c>
      <c r="P3595">
        <v>69</v>
      </c>
      <c r="Q3595">
        <v>6.9</v>
      </c>
      <c r="R3595" t="s">
        <v>1851</v>
      </c>
      <c r="S3595" t="s">
        <v>1851</v>
      </c>
      <c r="T3595" t="s">
        <v>1851</v>
      </c>
      <c r="U3595" t="s">
        <v>8074</v>
      </c>
      <c r="V3595" t="s">
        <v>1851</v>
      </c>
      <c r="W3595" t="s">
        <v>1851</v>
      </c>
      <c r="X3595" s="1">
        <v>46216.837372685186</v>
      </c>
    </row>
    <row r="3596" spans="1:24">
      <c r="A3596">
        <v>3419</v>
      </c>
      <c r="B3596" t="s">
        <v>1863</v>
      </c>
      <c r="C3596" t="s">
        <v>1864</v>
      </c>
      <c r="D3596">
        <v>2303402</v>
      </c>
      <c r="E3596" t="s">
        <v>1894</v>
      </c>
      <c r="F3596">
        <v>1</v>
      </c>
      <c r="G3596" t="s">
        <v>596</v>
      </c>
      <c r="H3596" t="s">
        <v>596</v>
      </c>
      <c r="I3596" t="s">
        <v>2739</v>
      </c>
      <c r="J3596">
        <v>0</v>
      </c>
      <c r="K3596" t="s">
        <v>2740</v>
      </c>
      <c r="L3596" s="1">
        <v>46216.837326388886</v>
      </c>
      <c r="M3596" s="1">
        <v>46216.837442129632</v>
      </c>
      <c r="N3596">
        <v>1009</v>
      </c>
      <c r="O3596" t="s">
        <v>1849</v>
      </c>
      <c r="P3596">
        <v>68</v>
      </c>
      <c r="Q3596">
        <v>6.8</v>
      </c>
      <c r="R3596" t="s">
        <v>1851</v>
      </c>
      <c r="S3596" t="s">
        <v>1851</v>
      </c>
      <c r="T3596" t="s">
        <v>1851</v>
      </c>
      <c r="U3596" t="s">
        <v>8075</v>
      </c>
      <c r="V3596" t="s">
        <v>1851</v>
      </c>
      <c r="W3596" t="s">
        <v>1851</v>
      </c>
      <c r="X3596" s="1">
        <v>46216.837442129632</v>
      </c>
    </row>
    <row r="3597" spans="1:24">
      <c r="A3597">
        <v>3420</v>
      </c>
      <c r="B3597" t="s">
        <v>1863</v>
      </c>
      <c r="C3597" t="s">
        <v>1864</v>
      </c>
      <c r="D3597">
        <v>3109600</v>
      </c>
      <c r="E3597" t="s">
        <v>1894</v>
      </c>
      <c r="F3597">
        <v>1</v>
      </c>
      <c r="G3597" t="s">
        <v>1183</v>
      </c>
      <c r="H3597" t="s">
        <v>1183</v>
      </c>
      <c r="I3597" t="s">
        <v>2551</v>
      </c>
      <c r="J3597">
        <v>0</v>
      </c>
      <c r="K3597" t="s">
        <v>2552</v>
      </c>
      <c r="L3597" s="1">
        <v>46216.83730324074</v>
      </c>
      <c r="M3597" s="1">
        <v>46216.837476851855</v>
      </c>
      <c r="N3597">
        <v>1510</v>
      </c>
      <c r="O3597" t="s">
        <v>1849</v>
      </c>
      <c r="P3597">
        <v>74</v>
      </c>
      <c r="Q3597">
        <v>7.4</v>
      </c>
      <c r="R3597" t="s">
        <v>1851</v>
      </c>
      <c r="S3597" t="s">
        <v>1851</v>
      </c>
      <c r="T3597" t="s">
        <v>1851</v>
      </c>
      <c r="U3597" t="s">
        <v>8076</v>
      </c>
      <c r="V3597" t="s">
        <v>1851</v>
      </c>
      <c r="W3597" t="s">
        <v>1851</v>
      </c>
      <c r="X3597" s="1">
        <v>46216.837476851855</v>
      </c>
    </row>
    <row r="3598" spans="1:24">
      <c r="A3598">
        <v>3421</v>
      </c>
      <c r="B3598" t="s">
        <v>1863</v>
      </c>
      <c r="C3598" t="s">
        <v>1864</v>
      </c>
      <c r="D3598">
        <v>3109808</v>
      </c>
      <c r="E3598" t="s">
        <v>1885</v>
      </c>
      <c r="F3598">
        <v>1</v>
      </c>
      <c r="G3598" t="s">
        <v>1242</v>
      </c>
      <c r="H3598" t="s">
        <v>2562</v>
      </c>
      <c r="I3598" t="s">
        <v>1887</v>
      </c>
      <c r="J3598">
        <v>1</v>
      </c>
      <c r="K3598" t="s">
        <v>1888</v>
      </c>
      <c r="L3598" s="1">
        <v>46216.837523148148</v>
      </c>
      <c r="M3598" s="1">
        <v>46216.837905092594</v>
      </c>
      <c r="N3598">
        <v>3280</v>
      </c>
      <c r="O3598" t="s">
        <v>1849</v>
      </c>
      <c r="P3598">
        <v>66</v>
      </c>
      <c r="Q3598">
        <v>6.6</v>
      </c>
      <c r="R3598" t="s">
        <v>8077</v>
      </c>
      <c r="S3598" t="s">
        <v>1851</v>
      </c>
      <c r="T3598" t="s">
        <v>1851</v>
      </c>
      <c r="U3598" t="s">
        <v>8078</v>
      </c>
      <c r="V3598" t="s">
        <v>1851</v>
      </c>
      <c r="W3598" t="s">
        <v>1851</v>
      </c>
      <c r="X3598" s="1">
        <v>46216.837905092594</v>
      </c>
    </row>
    <row r="3599" spans="1:24">
      <c r="A3599">
        <v>3422</v>
      </c>
      <c r="B3599" t="s">
        <v>1863</v>
      </c>
      <c r="C3599" t="s">
        <v>1864</v>
      </c>
      <c r="D3599">
        <v>4103404</v>
      </c>
      <c r="E3599" t="s">
        <v>1885</v>
      </c>
      <c r="F3599">
        <v>1</v>
      </c>
      <c r="G3599" t="s">
        <v>1757</v>
      </c>
      <c r="H3599" t="s">
        <v>2630</v>
      </c>
      <c r="I3599" t="s">
        <v>1887</v>
      </c>
      <c r="J3599">
        <v>1</v>
      </c>
      <c r="K3599" t="s">
        <v>1888</v>
      </c>
      <c r="L3599" s="1">
        <v>46216.837418981479</v>
      </c>
      <c r="M3599" s="1">
        <v>46216.83792824074</v>
      </c>
      <c r="N3599">
        <v>4430</v>
      </c>
      <c r="O3599" t="s">
        <v>1849</v>
      </c>
      <c r="P3599">
        <v>61</v>
      </c>
      <c r="Q3599">
        <v>6.1</v>
      </c>
      <c r="R3599" t="s">
        <v>8079</v>
      </c>
      <c r="S3599" t="s">
        <v>1851</v>
      </c>
      <c r="T3599" t="s">
        <v>1851</v>
      </c>
      <c r="U3599" t="s">
        <v>8080</v>
      </c>
      <c r="V3599" t="s">
        <v>1851</v>
      </c>
      <c r="W3599" t="s">
        <v>1851</v>
      </c>
      <c r="X3599" s="1">
        <v>46216.83792824074</v>
      </c>
    </row>
    <row r="3600" spans="1:24">
      <c r="A3600">
        <v>3423</v>
      </c>
      <c r="B3600" t="s">
        <v>1863</v>
      </c>
      <c r="C3600" t="s">
        <v>1864</v>
      </c>
      <c r="D3600">
        <v>2303956</v>
      </c>
      <c r="E3600" t="s">
        <v>1885</v>
      </c>
      <c r="F3600">
        <v>1</v>
      </c>
      <c r="G3600" t="s">
        <v>566</v>
      </c>
      <c r="H3600" t="s">
        <v>2746</v>
      </c>
      <c r="I3600" t="s">
        <v>1887</v>
      </c>
      <c r="J3600">
        <v>1</v>
      </c>
      <c r="K3600" t="s">
        <v>1888</v>
      </c>
      <c r="L3600" s="1">
        <v>46216.837500000001</v>
      </c>
      <c r="M3600" s="1">
        <v>46216.838067129633</v>
      </c>
      <c r="N3600">
        <v>4856</v>
      </c>
      <c r="O3600" t="s">
        <v>1849</v>
      </c>
      <c r="P3600">
        <v>73</v>
      </c>
      <c r="Q3600">
        <v>7.3</v>
      </c>
      <c r="R3600" t="s">
        <v>8081</v>
      </c>
      <c r="S3600" t="s">
        <v>1851</v>
      </c>
      <c r="T3600" t="s">
        <v>1851</v>
      </c>
      <c r="U3600" t="s">
        <v>8082</v>
      </c>
      <c r="V3600" t="s">
        <v>1851</v>
      </c>
      <c r="W3600" t="s">
        <v>1851</v>
      </c>
      <c r="X3600" s="1">
        <v>46216.838067129633</v>
      </c>
    </row>
    <row r="3601" spans="1:24">
      <c r="A3601">
        <v>3424</v>
      </c>
      <c r="B3601" t="s">
        <v>1863</v>
      </c>
      <c r="C3601" t="s">
        <v>1864</v>
      </c>
      <c r="D3601">
        <v>3109808</v>
      </c>
      <c r="E3601" t="s">
        <v>1894</v>
      </c>
      <c r="F3601">
        <v>1</v>
      </c>
      <c r="G3601" t="s">
        <v>1242</v>
      </c>
      <c r="H3601" t="s">
        <v>2568</v>
      </c>
      <c r="I3601" t="s">
        <v>2569</v>
      </c>
      <c r="J3601">
        <v>1</v>
      </c>
      <c r="K3601" t="s">
        <v>2570</v>
      </c>
      <c r="L3601" s="1">
        <v>46216.83803240741</v>
      </c>
      <c r="M3601" s="1">
        <v>46216.838148148148</v>
      </c>
      <c r="N3601">
        <v>1007</v>
      </c>
      <c r="O3601" t="s">
        <v>1849</v>
      </c>
      <c r="P3601">
        <v>60</v>
      </c>
      <c r="Q3601">
        <v>6</v>
      </c>
      <c r="R3601" t="s">
        <v>1851</v>
      </c>
      <c r="S3601" t="s">
        <v>1851</v>
      </c>
      <c r="T3601" t="s">
        <v>1851</v>
      </c>
      <c r="U3601" t="s">
        <v>8083</v>
      </c>
      <c r="V3601" t="s">
        <v>1851</v>
      </c>
      <c r="W3601" t="s">
        <v>1851</v>
      </c>
      <c r="X3601" s="1">
        <v>46216.838148148148</v>
      </c>
    </row>
    <row r="3602" spans="1:24">
      <c r="A3602">
        <v>3425</v>
      </c>
      <c r="B3602" t="s">
        <v>1863</v>
      </c>
      <c r="C3602" t="s">
        <v>1864</v>
      </c>
      <c r="D3602">
        <v>4103404</v>
      </c>
      <c r="E3602" t="s">
        <v>1894</v>
      </c>
      <c r="F3602">
        <v>1</v>
      </c>
      <c r="G3602" t="s">
        <v>1757</v>
      </c>
      <c r="H3602" t="s">
        <v>1757</v>
      </c>
      <c r="I3602" t="s">
        <v>2642</v>
      </c>
      <c r="J3602">
        <v>0</v>
      </c>
      <c r="K3602" t="s">
        <v>2643</v>
      </c>
      <c r="L3602" s="1">
        <v>46216.838067129633</v>
      </c>
      <c r="M3602" s="1">
        <v>46216.838217592594</v>
      </c>
      <c r="N3602">
        <v>1247</v>
      </c>
      <c r="O3602" t="s">
        <v>1849</v>
      </c>
      <c r="P3602">
        <v>51</v>
      </c>
      <c r="Q3602">
        <v>5.0999999999999996</v>
      </c>
      <c r="R3602" t="s">
        <v>1851</v>
      </c>
      <c r="S3602" t="s">
        <v>1851</v>
      </c>
      <c r="T3602" t="s">
        <v>1851</v>
      </c>
      <c r="U3602" t="s">
        <v>8084</v>
      </c>
      <c r="V3602" t="s">
        <v>1851</v>
      </c>
      <c r="W3602" t="s">
        <v>1851</v>
      </c>
      <c r="X3602" s="1">
        <v>46216.838217592594</v>
      </c>
    </row>
    <row r="3603" spans="1:24">
      <c r="A3603">
        <v>3426</v>
      </c>
      <c r="B3603" t="s">
        <v>1863</v>
      </c>
      <c r="C3603" t="s">
        <v>1864</v>
      </c>
      <c r="D3603">
        <v>2303956</v>
      </c>
      <c r="E3603" t="s">
        <v>1894</v>
      </c>
      <c r="F3603">
        <v>1</v>
      </c>
      <c r="G3603" t="s">
        <v>566</v>
      </c>
      <c r="H3603" t="s">
        <v>566</v>
      </c>
      <c r="I3603" t="s">
        <v>2755</v>
      </c>
      <c r="J3603">
        <v>0</v>
      </c>
      <c r="K3603" t="s">
        <v>2756</v>
      </c>
      <c r="L3603" s="1">
        <v>46216.838206018518</v>
      </c>
      <c r="M3603" s="1">
        <v>46216.838356481479</v>
      </c>
      <c r="N3603">
        <v>1271</v>
      </c>
      <c r="O3603" t="s">
        <v>1849</v>
      </c>
      <c r="P3603">
        <v>62</v>
      </c>
      <c r="Q3603">
        <v>6.2</v>
      </c>
      <c r="R3603" t="s">
        <v>1851</v>
      </c>
      <c r="S3603" t="s">
        <v>1851</v>
      </c>
      <c r="T3603" t="s">
        <v>1851</v>
      </c>
      <c r="U3603" t="s">
        <v>8085</v>
      </c>
      <c r="V3603" t="s">
        <v>1851</v>
      </c>
      <c r="W3603" t="s">
        <v>1851</v>
      </c>
      <c r="X3603" s="1">
        <v>46216.838356481479</v>
      </c>
    </row>
    <row r="3604" spans="1:24">
      <c r="A3604">
        <v>3427</v>
      </c>
      <c r="B3604" t="s">
        <v>1863</v>
      </c>
      <c r="C3604" t="s">
        <v>1864</v>
      </c>
      <c r="D3604">
        <v>4103453</v>
      </c>
      <c r="E3604" t="s">
        <v>1885</v>
      </c>
      <c r="F3604">
        <v>1</v>
      </c>
      <c r="G3604" t="s">
        <v>1625</v>
      </c>
      <c r="H3604" t="s">
        <v>2651</v>
      </c>
      <c r="I3604" t="s">
        <v>1887</v>
      </c>
      <c r="J3604">
        <v>1</v>
      </c>
      <c r="K3604" t="s">
        <v>1888</v>
      </c>
      <c r="L3604" s="1">
        <v>46216.838275462964</v>
      </c>
      <c r="M3604" s="1">
        <v>46216.838518518518</v>
      </c>
      <c r="N3604">
        <v>2067</v>
      </c>
      <c r="O3604" t="s">
        <v>1849</v>
      </c>
      <c r="P3604">
        <v>69</v>
      </c>
      <c r="Q3604">
        <v>6.9</v>
      </c>
      <c r="R3604" t="s">
        <v>8086</v>
      </c>
      <c r="S3604" t="s">
        <v>1851</v>
      </c>
      <c r="T3604" t="s">
        <v>1851</v>
      </c>
      <c r="U3604" t="s">
        <v>8087</v>
      </c>
      <c r="V3604" t="s">
        <v>1851</v>
      </c>
      <c r="W3604" t="s">
        <v>1851</v>
      </c>
      <c r="X3604" s="1">
        <v>46216.838518518518</v>
      </c>
    </row>
    <row r="3605" spans="1:24">
      <c r="A3605">
        <v>3428</v>
      </c>
      <c r="B3605" t="s">
        <v>1863</v>
      </c>
      <c r="C3605" t="s">
        <v>1864</v>
      </c>
      <c r="D3605">
        <v>4103453</v>
      </c>
      <c r="E3605" t="s">
        <v>1894</v>
      </c>
      <c r="F3605">
        <v>1</v>
      </c>
      <c r="G3605" t="s">
        <v>1625</v>
      </c>
      <c r="H3605" t="s">
        <v>1625</v>
      </c>
      <c r="I3605" t="s">
        <v>2657</v>
      </c>
      <c r="J3605">
        <v>0</v>
      </c>
      <c r="K3605" t="s">
        <v>2658</v>
      </c>
      <c r="L3605" s="1">
        <v>46216.83865740741</v>
      </c>
      <c r="M3605" s="1">
        <v>46216.838738425926</v>
      </c>
      <c r="N3605">
        <v>767</v>
      </c>
      <c r="O3605" t="s">
        <v>1849</v>
      </c>
      <c r="P3605">
        <v>60</v>
      </c>
      <c r="Q3605">
        <v>6</v>
      </c>
      <c r="R3605" t="s">
        <v>1851</v>
      </c>
      <c r="S3605" t="s">
        <v>1851</v>
      </c>
      <c r="T3605" t="s">
        <v>1851</v>
      </c>
      <c r="U3605" t="s">
        <v>8088</v>
      </c>
      <c r="V3605" t="s">
        <v>1851</v>
      </c>
      <c r="W3605" t="s">
        <v>1851</v>
      </c>
      <c r="X3605" s="1">
        <v>46216.838738425926</v>
      </c>
    </row>
    <row r="3606" spans="1:24">
      <c r="A3606">
        <v>3429</v>
      </c>
      <c r="B3606" t="s">
        <v>1863</v>
      </c>
      <c r="C3606" t="s">
        <v>1864</v>
      </c>
      <c r="D3606">
        <v>4104253</v>
      </c>
      <c r="E3606" t="s">
        <v>1885</v>
      </c>
      <c r="F3606">
        <v>1</v>
      </c>
      <c r="G3606" t="s">
        <v>1673</v>
      </c>
      <c r="H3606" t="s">
        <v>2666</v>
      </c>
      <c r="I3606" t="s">
        <v>1887</v>
      </c>
      <c r="J3606">
        <v>1</v>
      </c>
      <c r="K3606" t="s">
        <v>1888</v>
      </c>
      <c r="L3606" s="1">
        <v>46216.838784722226</v>
      </c>
      <c r="M3606" s="1">
        <v>46216.839456018519</v>
      </c>
      <c r="N3606">
        <v>5820</v>
      </c>
      <c r="O3606" t="s">
        <v>1849</v>
      </c>
      <c r="P3606">
        <v>75</v>
      </c>
      <c r="Q3606">
        <v>7.5</v>
      </c>
      <c r="R3606" t="s">
        <v>8089</v>
      </c>
      <c r="S3606" t="s">
        <v>1851</v>
      </c>
      <c r="T3606" t="s">
        <v>1851</v>
      </c>
      <c r="U3606" t="s">
        <v>8090</v>
      </c>
      <c r="V3606" t="s">
        <v>1851</v>
      </c>
      <c r="W3606" t="s">
        <v>1851</v>
      </c>
      <c r="X3606" s="1">
        <v>46216.839456018519</v>
      </c>
    </row>
    <row r="3607" spans="1:24">
      <c r="A3607">
        <v>3430</v>
      </c>
      <c r="B3607" t="s">
        <v>1863</v>
      </c>
      <c r="C3607" t="s">
        <v>1864</v>
      </c>
      <c r="D3607">
        <v>2304236</v>
      </c>
      <c r="E3607" t="s">
        <v>1885</v>
      </c>
      <c r="F3607">
        <v>1</v>
      </c>
      <c r="G3607" t="s">
        <v>725</v>
      </c>
      <c r="H3607" t="s">
        <v>2795</v>
      </c>
      <c r="I3607" t="s">
        <v>1887</v>
      </c>
      <c r="J3607">
        <v>1</v>
      </c>
      <c r="K3607" t="s">
        <v>1888</v>
      </c>
      <c r="L3607" s="1">
        <v>46216.838402777779</v>
      </c>
      <c r="M3607" s="1">
        <v>46216.839467592596</v>
      </c>
      <c r="N3607">
        <v>9166</v>
      </c>
      <c r="O3607" t="s">
        <v>1849</v>
      </c>
      <c r="P3607">
        <v>73</v>
      </c>
      <c r="Q3607">
        <v>7.3</v>
      </c>
      <c r="R3607" t="s">
        <v>8091</v>
      </c>
      <c r="S3607" t="s">
        <v>1851</v>
      </c>
      <c r="T3607" t="s">
        <v>1851</v>
      </c>
      <c r="U3607" t="s">
        <v>8092</v>
      </c>
      <c r="V3607" t="s">
        <v>1851</v>
      </c>
      <c r="W3607" t="s">
        <v>1851</v>
      </c>
      <c r="X3607" s="1">
        <v>46216.839467592596</v>
      </c>
    </row>
    <row r="3608" spans="1:24">
      <c r="A3608">
        <v>3431</v>
      </c>
      <c r="B3608" t="s">
        <v>1863</v>
      </c>
      <c r="C3608" t="s">
        <v>1864</v>
      </c>
      <c r="D3608">
        <v>2304236</v>
      </c>
      <c r="E3608" t="s">
        <v>1894</v>
      </c>
      <c r="F3608">
        <v>1</v>
      </c>
      <c r="G3608" t="s">
        <v>725</v>
      </c>
      <c r="H3608" t="s">
        <v>725</v>
      </c>
      <c r="I3608" t="s">
        <v>2815</v>
      </c>
      <c r="J3608">
        <v>0</v>
      </c>
      <c r="K3608" t="s">
        <v>2816</v>
      </c>
      <c r="L3608" s="1">
        <v>46216.839606481481</v>
      </c>
      <c r="M3608" s="1">
        <v>46216.839699074073</v>
      </c>
      <c r="N3608">
        <v>805</v>
      </c>
      <c r="O3608" t="s">
        <v>1849</v>
      </c>
      <c r="P3608">
        <v>60</v>
      </c>
      <c r="Q3608">
        <v>6</v>
      </c>
      <c r="R3608" t="s">
        <v>1851</v>
      </c>
      <c r="S3608" t="s">
        <v>1851</v>
      </c>
      <c r="T3608" t="s">
        <v>1851</v>
      </c>
      <c r="U3608" t="s">
        <v>8093</v>
      </c>
      <c r="V3608" t="s">
        <v>1851</v>
      </c>
      <c r="W3608" t="s">
        <v>1851</v>
      </c>
      <c r="X3608" s="1">
        <v>46216.839699074073</v>
      </c>
    </row>
    <row r="3609" spans="1:24">
      <c r="A3609">
        <v>3432</v>
      </c>
      <c r="B3609" t="s">
        <v>1863</v>
      </c>
      <c r="C3609" t="s">
        <v>1864</v>
      </c>
      <c r="D3609">
        <v>4104253</v>
      </c>
      <c r="E3609" t="s">
        <v>1894</v>
      </c>
      <c r="F3609">
        <v>1</v>
      </c>
      <c r="G3609" t="s">
        <v>1673</v>
      </c>
      <c r="H3609" t="s">
        <v>1673</v>
      </c>
      <c r="I3609" t="s">
        <v>2675</v>
      </c>
      <c r="J3609">
        <v>0</v>
      </c>
      <c r="K3609" t="s">
        <v>2676</v>
      </c>
      <c r="L3609" s="1">
        <v>46216.839606481481</v>
      </c>
      <c r="M3609" s="1">
        <v>46216.839756944442</v>
      </c>
      <c r="N3609">
        <v>1209</v>
      </c>
      <c r="O3609" t="s">
        <v>1849</v>
      </c>
      <c r="P3609">
        <v>67</v>
      </c>
      <c r="Q3609">
        <v>6.7</v>
      </c>
      <c r="R3609" t="s">
        <v>1851</v>
      </c>
      <c r="S3609" t="s">
        <v>1851</v>
      </c>
      <c r="T3609" t="s">
        <v>1851</v>
      </c>
      <c r="U3609" t="s">
        <v>8094</v>
      </c>
      <c r="V3609" t="s">
        <v>1851</v>
      </c>
      <c r="W3609" t="s">
        <v>1851</v>
      </c>
      <c r="X3609" s="1">
        <v>46216.839756944442</v>
      </c>
    </row>
    <row r="3610" spans="1:24">
      <c r="A3610">
        <v>3433</v>
      </c>
      <c r="B3610" t="s">
        <v>1863</v>
      </c>
      <c r="C3610" t="s">
        <v>1864</v>
      </c>
      <c r="D3610">
        <v>2308708</v>
      </c>
      <c r="E3610" t="s">
        <v>1885</v>
      </c>
      <c r="F3610">
        <v>1</v>
      </c>
      <c r="G3610" t="s">
        <v>350</v>
      </c>
      <c r="H3610" t="s">
        <v>2825</v>
      </c>
      <c r="I3610" t="s">
        <v>1887</v>
      </c>
      <c r="J3610">
        <v>1</v>
      </c>
      <c r="K3610" t="s">
        <v>1888</v>
      </c>
      <c r="L3610" s="1">
        <v>46216.839745370373</v>
      </c>
      <c r="M3610" s="1">
        <v>46216.840162037035</v>
      </c>
      <c r="N3610">
        <v>3635</v>
      </c>
      <c r="O3610" t="s">
        <v>1849</v>
      </c>
      <c r="P3610">
        <v>73</v>
      </c>
      <c r="Q3610">
        <v>7.3</v>
      </c>
      <c r="R3610" t="s">
        <v>8095</v>
      </c>
      <c r="S3610" t="s">
        <v>1851</v>
      </c>
      <c r="T3610" t="s">
        <v>1851</v>
      </c>
      <c r="U3610" t="s">
        <v>8096</v>
      </c>
      <c r="V3610" t="s">
        <v>1851</v>
      </c>
      <c r="W3610" t="s">
        <v>1851</v>
      </c>
      <c r="X3610" s="1">
        <v>46216.840162037035</v>
      </c>
    </row>
    <row r="3611" spans="1:24">
      <c r="A3611">
        <v>3434</v>
      </c>
      <c r="B3611" t="s">
        <v>1863</v>
      </c>
      <c r="C3611" t="s">
        <v>1864</v>
      </c>
      <c r="D3611">
        <v>4104303</v>
      </c>
      <c r="E3611" t="s">
        <v>1885</v>
      </c>
      <c r="F3611">
        <v>1</v>
      </c>
      <c r="G3611" t="s">
        <v>1585</v>
      </c>
      <c r="H3611" t="s">
        <v>2681</v>
      </c>
      <c r="I3611" t="s">
        <v>1887</v>
      </c>
      <c r="J3611">
        <v>1</v>
      </c>
      <c r="K3611" t="s">
        <v>1888</v>
      </c>
      <c r="L3611" s="1">
        <v>46216.839814814812</v>
      </c>
      <c r="M3611" s="1">
        <v>46216.840243055558</v>
      </c>
      <c r="N3611">
        <v>3686</v>
      </c>
      <c r="O3611" t="s">
        <v>1849</v>
      </c>
      <c r="P3611">
        <v>83</v>
      </c>
      <c r="Q3611">
        <v>8.3000000000000007</v>
      </c>
      <c r="R3611" t="s">
        <v>8097</v>
      </c>
      <c r="S3611" t="s">
        <v>1851</v>
      </c>
      <c r="T3611" t="s">
        <v>1851</v>
      </c>
      <c r="U3611" t="s">
        <v>8098</v>
      </c>
      <c r="V3611" t="s">
        <v>1851</v>
      </c>
      <c r="W3611" t="s">
        <v>1851</v>
      </c>
      <c r="X3611" s="1">
        <v>46216.840243055558</v>
      </c>
    </row>
    <row r="3612" spans="1:24">
      <c r="A3612">
        <v>3435</v>
      </c>
      <c r="B3612" t="s">
        <v>1863</v>
      </c>
      <c r="C3612" t="s">
        <v>1864</v>
      </c>
      <c r="D3612">
        <v>3113008</v>
      </c>
      <c r="E3612" t="s">
        <v>1885</v>
      </c>
      <c r="F3612">
        <v>1</v>
      </c>
      <c r="G3612" t="s">
        <v>1431</v>
      </c>
      <c r="H3612" t="s">
        <v>2575</v>
      </c>
      <c r="I3612" t="s">
        <v>1887</v>
      </c>
      <c r="J3612">
        <v>1</v>
      </c>
      <c r="K3612" t="s">
        <v>1888</v>
      </c>
      <c r="L3612" s="1">
        <v>46216.838194444441</v>
      </c>
      <c r="M3612" s="1">
        <v>46216.840381944443</v>
      </c>
      <c r="N3612">
        <v>18880</v>
      </c>
      <c r="O3612" t="s">
        <v>1854</v>
      </c>
      <c r="R3612" t="s">
        <v>8099</v>
      </c>
      <c r="S3612" t="s">
        <v>1851</v>
      </c>
      <c r="T3612" t="s">
        <v>1851</v>
      </c>
      <c r="U3612" t="s">
        <v>8100</v>
      </c>
      <c r="V3612" t="s">
        <v>1854</v>
      </c>
      <c r="W3612" t="s">
        <v>1851</v>
      </c>
      <c r="X3612" s="1">
        <v>46216.840381944443</v>
      </c>
    </row>
    <row r="3613" spans="1:24">
      <c r="A3613">
        <v>3436</v>
      </c>
      <c r="B3613" t="s">
        <v>1863</v>
      </c>
      <c r="C3613" t="s">
        <v>1864</v>
      </c>
      <c r="D3613">
        <v>2308708</v>
      </c>
      <c r="E3613" t="s">
        <v>1894</v>
      </c>
      <c r="F3613">
        <v>1</v>
      </c>
      <c r="G3613" t="s">
        <v>350</v>
      </c>
      <c r="H3613" t="s">
        <v>350</v>
      </c>
      <c r="I3613" t="s">
        <v>2834</v>
      </c>
      <c r="J3613">
        <v>0</v>
      </c>
      <c r="K3613" t="s">
        <v>2835</v>
      </c>
      <c r="L3613" s="1">
        <v>46216.840300925927</v>
      </c>
      <c r="M3613" s="1">
        <v>46216.840428240743</v>
      </c>
      <c r="N3613">
        <v>1029</v>
      </c>
      <c r="O3613" t="s">
        <v>1849</v>
      </c>
      <c r="P3613">
        <v>66</v>
      </c>
      <c r="Q3613">
        <v>6.6</v>
      </c>
      <c r="R3613" t="s">
        <v>1851</v>
      </c>
      <c r="S3613" t="s">
        <v>1851</v>
      </c>
      <c r="T3613" t="s">
        <v>1851</v>
      </c>
      <c r="U3613" t="s">
        <v>8101</v>
      </c>
      <c r="V3613" t="s">
        <v>1851</v>
      </c>
      <c r="W3613" t="s">
        <v>1851</v>
      </c>
      <c r="X3613" s="1">
        <v>46216.840428240743</v>
      </c>
    </row>
    <row r="3614" spans="1:24">
      <c r="A3614">
        <v>3437</v>
      </c>
      <c r="B3614" t="s">
        <v>1863</v>
      </c>
      <c r="C3614" t="s">
        <v>1864</v>
      </c>
      <c r="D3614">
        <v>4104303</v>
      </c>
      <c r="E3614" t="s">
        <v>1894</v>
      </c>
      <c r="F3614">
        <v>1</v>
      </c>
      <c r="G3614" t="s">
        <v>1585</v>
      </c>
      <c r="H3614" t="s">
        <v>1585</v>
      </c>
      <c r="I3614" t="s">
        <v>2684</v>
      </c>
      <c r="J3614">
        <v>0</v>
      </c>
      <c r="K3614" t="s">
        <v>2685</v>
      </c>
      <c r="L3614" s="1">
        <v>46216.840370370373</v>
      </c>
      <c r="M3614" s="1">
        <v>46216.840486111112</v>
      </c>
      <c r="N3614">
        <v>1047</v>
      </c>
      <c r="O3614" t="s">
        <v>1849</v>
      </c>
      <c r="P3614">
        <v>77</v>
      </c>
      <c r="Q3614">
        <v>7.7</v>
      </c>
      <c r="R3614" t="s">
        <v>1851</v>
      </c>
      <c r="S3614" t="s">
        <v>1851</v>
      </c>
      <c r="T3614" t="s">
        <v>1851</v>
      </c>
      <c r="U3614" t="s">
        <v>8102</v>
      </c>
      <c r="V3614" t="s">
        <v>1851</v>
      </c>
      <c r="W3614" t="s">
        <v>1851</v>
      </c>
      <c r="X3614" s="1">
        <v>46216.840486111112</v>
      </c>
    </row>
    <row r="3615" spans="1:24">
      <c r="A3615">
        <v>3438</v>
      </c>
      <c r="B3615" t="s">
        <v>1863</v>
      </c>
      <c r="C3615" t="s">
        <v>1864</v>
      </c>
      <c r="D3615">
        <v>4107546</v>
      </c>
      <c r="E3615" t="s">
        <v>1885</v>
      </c>
      <c r="F3615">
        <v>1</v>
      </c>
      <c r="G3615" t="s">
        <v>1530</v>
      </c>
      <c r="H3615" t="s">
        <v>2700</v>
      </c>
      <c r="I3615" t="s">
        <v>1887</v>
      </c>
      <c r="J3615">
        <v>1</v>
      </c>
      <c r="K3615" t="s">
        <v>1888</v>
      </c>
      <c r="L3615" s="1">
        <v>46216.840555555558</v>
      </c>
      <c r="M3615" s="1">
        <v>46216.841782407406</v>
      </c>
      <c r="N3615">
        <v>10663</v>
      </c>
      <c r="O3615" t="s">
        <v>1849</v>
      </c>
      <c r="P3615">
        <v>74</v>
      </c>
      <c r="Q3615">
        <v>7.4</v>
      </c>
      <c r="R3615" t="s">
        <v>8103</v>
      </c>
      <c r="S3615" t="s">
        <v>1851</v>
      </c>
      <c r="T3615" t="s">
        <v>1851</v>
      </c>
      <c r="U3615" t="s">
        <v>8104</v>
      </c>
      <c r="V3615" t="s">
        <v>1851</v>
      </c>
      <c r="W3615" t="s">
        <v>1851</v>
      </c>
      <c r="X3615" s="1">
        <v>46216.841782407406</v>
      </c>
    </row>
    <row r="3616" spans="1:24">
      <c r="A3616">
        <v>3439</v>
      </c>
      <c r="B3616" t="s">
        <v>1863</v>
      </c>
      <c r="C3616" t="s">
        <v>1864</v>
      </c>
      <c r="D3616">
        <v>2310308</v>
      </c>
      <c r="E3616" t="s">
        <v>1885</v>
      </c>
      <c r="F3616">
        <v>1</v>
      </c>
      <c r="G3616" t="s">
        <v>451</v>
      </c>
      <c r="H3616" t="s">
        <v>2840</v>
      </c>
      <c r="I3616" t="s">
        <v>1887</v>
      </c>
      <c r="J3616">
        <v>1</v>
      </c>
      <c r="K3616" t="s">
        <v>1888</v>
      </c>
      <c r="L3616" s="1">
        <v>46216.840474537035</v>
      </c>
      <c r="M3616" s="1">
        <v>46216.841782407406</v>
      </c>
      <c r="N3616">
        <v>11390</v>
      </c>
      <c r="O3616" t="s">
        <v>1849</v>
      </c>
      <c r="P3616">
        <v>75</v>
      </c>
      <c r="Q3616">
        <v>7.5</v>
      </c>
      <c r="R3616" t="s">
        <v>8105</v>
      </c>
      <c r="S3616" t="s">
        <v>1851</v>
      </c>
      <c r="T3616" t="s">
        <v>1851</v>
      </c>
      <c r="U3616" t="s">
        <v>8106</v>
      </c>
      <c r="V3616" t="s">
        <v>1851</v>
      </c>
      <c r="W3616" t="s">
        <v>1851</v>
      </c>
      <c r="X3616" s="1">
        <v>46216.841782407406</v>
      </c>
    </row>
    <row r="3617" spans="1:24">
      <c r="A3617">
        <v>3440</v>
      </c>
      <c r="B3617" t="s">
        <v>1863</v>
      </c>
      <c r="C3617" t="s">
        <v>1864</v>
      </c>
      <c r="D3617">
        <v>4107546</v>
      </c>
      <c r="E3617" t="s">
        <v>1894</v>
      </c>
      <c r="F3617">
        <v>1</v>
      </c>
      <c r="G3617" t="s">
        <v>1530</v>
      </c>
      <c r="H3617" t="s">
        <v>2710</v>
      </c>
      <c r="I3617" t="s">
        <v>2711</v>
      </c>
      <c r="J3617">
        <v>1</v>
      </c>
      <c r="K3617" t="s">
        <v>2712</v>
      </c>
      <c r="L3617" s="1">
        <v>46216.841909722221</v>
      </c>
      <c r="M3617" s="1">
        <v>46216.842060185183</v>
      </c>
      <c r="N3617">
        <v>1278</v>
      </c>
      <c r="O3617" t="s">
        <v>1849</v>
      </c>
      <c r="P3617">
        <v>70</v>
      </c>
      <c r="Q3617">
        <v>7</v>
      </c>
      <c r="R3617" t="s">
        <v>1851</v>
      </c>
      <c r="S3617" t="s">
        <v>1851</v>
      </c>
      <c r="T3617" t="s">
        <v>1851</v>
      </c>
      <c r="U3617" t="s">
        <v>8107</v>
      </c>
      <c r="V3617" t="s">
        <v>1851</v>
      </c>
      <c r="W3617" t="s">
        <v>1851</v>
      </c>
      <c r="X3617" s="1">
        <v>46216.842060185183</v>
      </c>
    </row>
    <row r="3618" spans="1:24">
      <c r="A3618">
        <v>3441</v>
      </c>
      <c r="B3618" t="s">
        <v>1863</v>
      </c>
      <c r="C3618" t="s">
        <v>1864</v>
      </c>
      <c r="D3618">
        <v>2310308</v>
      </c>
      <c r="E3618" t="s">
        <v>1894</v>
      </c>
      <c r="F3618">
        <v>1</v>
      </c>
      <c r="G3618" t="s">
        <v>451</v>
      </c>
      <c r="H3618" t="s">
        <v>451</v>
      </c>
      <c r="I3618" t="s">
        <v>2849</v>
      </c>
      <c r="J3618">
        <v>0</v>
      </c>
      <c r="K3618" t="s">
        <v>450</v>
      </c>
      <c r="L3618" s="1">
        <v>46216.841932870368</v>
      </c>
      <c r="M3618" s="1">
        <v>46216.842106481483</v>
      </c>
      <c r="N3618">
        <v>1492</v>
      </c>
      <c r="O3618" t="s">
        <v>1849</v>
      </c>
      <c r="P3618">
        <v>73</v>
      </c>
      <c r="Q3618">
        <v>7.3</v>
      </c>
      <c r="R3618" t="s">
        <v>1851</v>
      </c>
      <c r="S3618" t="s">
        <v>1851</v>
      </c>
      <c r="T3618" t="s">
        <v>1851</v>
      </c>
      <c r="U3618" t="s">
        <v>8108</v>
      </c>
      <c r="V3618" t="s">
        <v>1851</v>
      </c>
      <c r="W3618" t="s">
        <v>1851</v>
      </c>
      <c r="X3618" s="1">
        <v>46216.842106481483</v>
      </c>
    </row>
    <row r="3619" spans="1:24">
      <c r="A3619">
        <v>3442</v>
      </c>
      <c r="B3619" t="s">
        <v>1863</v>
      </c>
      <c r="C3619" t="s">
        <v>1864</v>
      </c>
      <c r="D3619">
        <v>4108007</v>
      </c>
      <c r="E3619" t="s">
        <v>1885</v>
      </c>
      <c r="F3619">
        <v>1</v>
      </c>
      <c r="G3619" t="s">
        <v>1610</v>
      </c>
      <c r="H3619" t="s">
        <v>2717</v>
      </c>
      <c r="I3619" t="s">
        <v>1887</v>
      </c>
      <c r="J3619">
        <v>1</v>
      </c>
      <c r="K3619" t="s">
        <v>1888</v>
      </c>
      <c r="L3619" s="1">
        <v>46216.842106481483</v>
      </c>
      <c r="M3619" s="1">
        <v>46216.842349537037</v>
      </c>
      <c r="N3619">
        <v>2133</v>
      </c>
      <c r="O3619" t="s">
        <v>1849</v>
      </c>
      <c r="P3619">
        <v>80</v>
      </c>
      <c r="Q3619">
        <v>8</v>
      </c>
      <c r="R3619" t="s">
        <v>8109</v>
      </c>
      <c r="S3619" t="s">
        <v>1851</v>
      </c>
      <c r="T3619" t="s">
        <v>1851</v>
      </c>
      <c r="U3619" t="s">
        <v>8110</v>
      </c>
      <c r="V3619" t="s">
        <v>1851</v>
      </c>
      <c r="W3619" t="s">
        <v>1851</v>
      </c>
      <c r="X3619" s="1">
        <v>46216.842349537037</v>
      </c>
    </row>
    <row r="3620" spans="1:24">
      <c r="A3620">
        <v>3443</v>
      </c>
      <c r="B3620" t="s">
        <v>1863</v>
      </c>
      <c r="C3620" t="s">
        <v>1864</v>
      </c>
      <c r="D3620">
        <v>4108007</v>
      </c>
      <c r="E3620" t="s">
        <v>1894</v>
      </c>
      <c r="F3620">
        <v>1</v>
      </c>
      <c r="G3620" t="s">
        <v>1610</v>
      </c>
      <c r="H3620" t="s">
        <v>1610</v>
      </c>
      <c r="I3620" t="s">
        <v>2720</v>
      </c>
      <c r="J3620">
        <v>0</v>
      </c>
      <c r="K3620" t="s">
        <v>2721</v>
      </c>
      <c r="L3620" s="1">
        <v>46216.842499999999</v>
      </c>
      <c r="M3620" s="1">
        <v>46216.842569444445</v>
      </c>
      <c r="N3620">
        <v>581</v>
      </c>
      <c r="O3620" t="s">
        <v>1849</v>
      </c>
      <c r="P3620">
        <v>75</v>
      </c>
      <c r="Q3620">
        <v>7.5</v>
      </c>
      <c r="R3620" t="s">
        <v>1851</v>
      </c>
      <c r="S3620" t="s">
        <v>1851</v>
      </c>
      <c r="T3620" t="s">
        <v>1851</v>
      </c>
      <c r="U3620" t="s">
        <v>8111</v>
      </c>
      <c r="V3620" t="s">
        <v>1851</v>
      </c>
      <c r="W3620" t="s">
        <v>1851</v>
      </c>
      <c r="X3620" s="1">
        <v>46216.842569444445</v>
      </c>
    </row>
    <row r="3621" spans="1:24">
      <c r="A3621">
        <v>3444</v>
      </c>
      <c r="B3621" t="s">
        <v>1863</v>
      </c>
      <c r="C3621" t="s">
        <v>1864</v>
      </c>
      <c r="D3621">
        <v>3113008</v>
      </c>
      <c r="E3621" t="s">
        <v>1885</v>
      </c>
      <c r="F3621">
        <v>2</v>
      </c>
      <c r="G3621" t="s">
        <v>1431</v>
      </c>
      <c r="H3621" t="s">
        <v>2575</v>
      </c>
      <c r="I3621" t="s">
        <v>1887</v>
      </c>
      <c r="J3621">
        <v>1</v>
      </c>
      <c r="K3621" t="s">
        <v>1888</v>
      </c>
      <c r="L3621" s="1">
        <v>46216.840601851851</v>
      </c>
      <c r="M3621" s="1">
        <v>46216.842719907407</v>
      </c>
      <c r="N3621">
        <v>18353</v>
      </c>
      <c r="O3621" t="s">
        <v>1854</v>
      </c>
      <c r="R3621" t="s">
        <v>8112</v>
      </c>
      <c r="S3621" t="s">
        <v>1851</v>
      </c>
      <c r="T3621" t="s">
        <v>1851</v>
      </c>
      <c r="U3621" t="s">
        <v>8100</v>
      </c>
      <c r="V3621" t="s">
        <v>1854</v>
      </c>
      <c r="W3621" t="s">
        <v>1851</v>
      </c>
      <c r="X3621" s="1">
        <v>46216.842719907407</v>
      </c>
    </row>
    <row r="3622" spans="1:24">
      <c r="A3622">
        <v>3445</v>
      </c>
      <c r="B3622" t="s">
        <v>1863</v>
      </c>
      <c r="C3622" t="s">
        <v>1864</v>
      </c>
      <c r="D3622">
        <v>3113008</v>
      </c>
      <c r="E3622" t="s">
        <v>1885</v>
      </c>
      <c r="F3622">
        <v>3</v>
      </c>
      <c r="G3622" t="s">
        <v>1431</v>
      </c>
      <c r="H3622" t="s">
        <v>2575</v>
      </c>
      <c r="I3622" t="s">
        <v>1887</v>
      </c>
      <c r="J3622">
        <v>1</v>
      </c>
      <c r="K3622" t="s">
        <v>1888</v>
      </c>
      <c r="L3622" s="1">
        <v>46216.843090277776</v>
      </c>
      <c r="M3622" s="1">
        <v>46216.843182870369</v>
      </c>
      <c r="N3622">
        <v>796</v>
      </c>
      <c r="O3622" t="s">
        <v>1849</v>
      </c>
      <c r="P3622">
        <v>96</v>
      </c>
      <c r="Q3622">
        <v>9.6</v>
      </c>
      <c r="R3622" t="s">
        <v>8113</v>
      </c>
      <c r="S3622" t="s">
        <v>1851</v>
      </c>
      <c r="T3622" t="s">
        <v>1851</v>
      </c>
      <c r="U3622" t="s">
        <v>8100</v>
      </c>
      <c r="V3622" t="s">
        <v>1851</v>
      </c>
      <c r="W3622" t="s">
        <v>1851</v>
      </c>
      <c r="X3622" s="1">
        <v>46216.843182870369</v>
      </c>
    </row>
    <row r="3623" spans="1:24">
      <c r="A3623">
        <v>3446</v>
      </c>
      <c r="B3623" t="s">
        <v>1863</v>
      </c>
      <c r="C3623" t="s">
        <v>1864</v>
      </c>
      <c r="D3623">
        <v>3113008</v>
      </c>
      <c r="E3623" t="s">
        <v>1894</v>
      </c>
      <c r="F3623">
        <v>1</v>
      </c>
      <c r="G3623" t="s">
        <v>1431</v>
      </c>
      <c r="H3623" t="s">
        <v>1431</v>
      </c>
      <c r="I3623" t="s">
        <v>2578</v>
      </c>
      <c r="J3623">
        <v>0</v>
      </c>
      <c r="K3623" t="s">
        <v>2579</v>
      </c>
      <c r="L3623" s="1">
        <v>46216.843310185184</v>
      </c>
      <c r="M3623" s="1">
        <v>46216.8434837963</v>
      </c>
      <c r="N3623">
        <v>1419</v>
      </c>
      <c r="O3623" t="s">
        <v>1849</v>
      </c>
      <c r="P3623">
        <v>65</v>
      </c>
      <c r="Q3623">
        <v>6.5</v>
      </c>
      <c r="R3623" t="s">
        <v>1851</v>
      </c>
      <c r="S3623" t="s">
        <v>1851</v>
      </c>
      <c r="T3623" t="s">
        <v>1851</v>
      </c>
      <c r="U3623" t="s">
        <v>8114</v>
      </c>
      <c r="V3623" t="s">
        <v>1851</v>
      </c>
      <c r="W3623" t="s">
        <v>1851</v>
      </c>
      <c r="X3623" s="1">
        <v>46216.8434837963</v>
      </c>
    </row>
    <row r="3624" spans="1:24">
      <c r="A3624">
        <v>3447</v>
      </c>
      <c r="B3624" t="s">
        <v>1863</v>
      </c>
      <c r="C3624" t="s">
        <v>1864</v>
      </c>
      <c r="D3624">
        <v>2310407</v>
      </c>
      <c r="E3624" t="s">
        <v>1885</v>
      </c>
      <c r="F3624">
        <v>1</v>
      </c>
      <c r="G3624" t="s">
        <v>695</v>
      </c>
      <c r="H3624" t="s">
        <v>2857</v>
      </c>
      <c r="I3624" t="s">
        <v>1887</v>
      </c>
      <c r="J3624">
        <v>1</v>
      </c>
      <c r="K3624" t="s">
        <v>1888</v>
      </c>
      <c r="L3624" s="1">
        <v>46216.842187499999</v>
      </c>
      <c r="M3624" s="1">
        <v>46216.844143518516</v>
      </c>
      <c r="N3624">
        <v>16947</v>
      </c>
      <c r="O3624" t="s">
        <v>1849</v>
      </c>
      <c r="P3624">
        <v>75</v>
      </c>
      <c r="Q3624">
        <v>7.5</v>
      </c>
      <c r="R3624" t="s">
        <v>8115</v>
      </c>
      <c r="S3624" t="s">
        <v>1851</v>
      </c>
      <c r="T3624" t="s">
        <v>1851</v>
      </c>
      <c r="U3624" t="s">
        <v>8116</v>
      </c>
      <c r="V3624" t="s">
        <v>1851</v>
      </c>
      <c r="W3624" t="s">
        <v>1851</v>
      </c>
      <c r="X3624" s="1">
        <v>46216.844143518516</v>
      </c>
    </row>
    <row r="3625" spans="1:24">
      <c r="A3625">
        <v>3448</v>
      </c>
      <c r="B3625" t="s">
        <v>1863</v>
      </c>
      <c r="C3625" t="s">
        <v>1864</v>
      </c>
      <c r="D3625">
        <v>4108106</v>
      </c>
      <c r="E3625" t="s">
        <v>1885</v>
      </c>
      <c r="F3625">
        <v>1</v>
      </c>
      <c r="G3625" t="s">
        <v>1787</v>
      </c>
      <c r="H3625" t="s">
        <v>2726</v>
      </c>
      <c r="I3625" t="s">
        <v>1887</v>
      </c>
      <c r="J3625">
        <v>1</v>
      </c>
      <c r="K3625" t="s">
        <v>1888</v>
      </c>
      <c r="L3625" s="1">
        <v>46216.842615740738</v>
      </c>
      <c r="M3625" s="1">
        <v>46216.844143518516</v>
      </c>
      <c r="N3625">
        <v>13226</v>
      </c>
      <c r="O3625" t="s">
        <v>1849</v>
      </c>
      <c r="P3625">
        <v>64</v>
      </c>
      <c r="Q3625">
        <v>6.4</v>
      </c>
      <c r="R3625" t="s">
        <v>8117</v>
      </c>
      <c r="S3625" t="s">
        <v>1851</v>
      </c>
      <c r="T3625" t="s">
        <v>1851</v>
      </c>
      <c r="U3625" t="s">
        <v>8118</v>
      </c>
      <c r="V3625" t="s">
        <v>1851</v>
      </c>
      <c r="W3625" t="s">
        <v>1851</v>
      </c>
      <c r="X3625" s="1">
        <v>46216.844143518516</v>
      </c>
    </row>
    <row r="3626" spans="1:24">
      <c r="A3626">
        <v>3449</v>
      </c>
      <c r="B3626" t="s">
        <v>1863</v>
      </c>
      <c r="C3626" t="s">
        <v>1864</v>
      </c>
      <c r="D3626">
        <v>2310407</v>
      </c>
      <c r="E3626" t="s">
        <v>1894</v>
      </c>
      <c r="F3626">
        <v>1</v>
      </c>
      <c r="G3626" t="s">
        <v>695</v>
      </c>
      <c r="H3626" t="s">
        <v>695</v>
      </c>
      <c r="I3626" t="s">
        <v>2866</v>
      </c>
      <c r="J3626">
        <v>0</v>
      </c>
      <c r="K3626" t="s">
        <v>2867</v>
      </c>
      <c r="L3626" s="1">
        <v>46216.844293981485</v>
      </c>
      <c r="M3626" s="1">
        <v>46216.844409722224</v>
      </c>
      <c r="N3626">
        <v>993</v>
      </c>
      <c r="O3626" t="s">
        <v>1849</v>
      </c>
      <c r="P3626">
        <v>66</v>
      </c>
      <c r="Q3626">
        <v>6.6</v>
      </c>
      <c r="R3626" t="s">
        <v>1851</v>
      </c>
      <c r="S3626" t="s">
        <v>1851</v>
      </c>
      <c r="T3626" t="s">
        <v>1851</v>
      </c>
      <c r="U3626" t="s">
        <v>8119</v>
      </c>
      <c r="V3626" t="s">
        <v>1851</v>
      </c>
      <c r="W3626" t="s">
        <v>1851</v>
      </c>
      <c r="X3626" s="1">
        <v>46216.844409722224</v>
      </c>
    </row>
    <row r="3627" spans="1:24">
      <c r="A3627">
        <v>3450</v>
      </c>
      <c r="B3627" t="s">
        <v>1863</v>
      </c>
      <c r="C3627" t="s">
        <v>1864</v>
      </c>
      <c r="D3627">
        <v>4108106</v>
      </c>
      <c r="E3627" t="s">
        <v>1894</v>
      </c>
      <c r="F3627">
        <v>1</v>
      </c>
      <c r="G3627" t="s">
        <v>1787</v>
      </c>
      <c r="H3627" t="s">
        <v>1787</v>
      </c>
      <c r="I3627" t="s">
        <v>2732</v>
      </c>
      <c r="J3627">
        <v>0</v>
      </c>
      <c r="K3627" t="s">
        <v>2733</v>
      </c>
      <c r="L3627" s="1">
        <v>46216.844282407408</v>
      </c>
      <c r="M3627" s="1">
        <v>46216.84443287037</v>
      </c>
      <c r="N3627">
        <v>1258</v>
      </c>
      <c r="O3627" t="s">
        <v>1849</v>
      </c>
      <c r="P3627">
        <v>55</v>
      </c>
      <c r="Q3627">
        <v>5.5</v>
      </c>
      <c r="R3627" t="s">
        <v>1851</v>
      </c>
      <c r="S3627" t="s">
        <v>1851</v>
      </c>
      <c r="T3627" t="s">
        <v>1851</v>
      </c>
      <c r="U3627" t="s">
        <v>8120</v>
      </c>
      <c r="V3627" t="s">
        <v>1851</v>
      </c>
      <c r="W3627" t="s">
        <v>1851</v>
      </c>
      <c r="X3627" s="1">
        <v>46216.84443287037</v>
      </c>
    </row>
    <row r="3628" spans="1:24">
      <c r="A3628">
        <v>3451</v>
      </c>
      <c r="B3628" t="s">
        <v>1863</v>
      </c>
      <c r="C3628" t="s">
        <v>1864</v>
      </c>
      <c r="D3628">
        <v>2312106</v>
      </c>
      <c r="E3628" t="s">
        <v>1885</v>
      </c>
      <c r="F3628">
        <v>1</v>
      </c>
      <c r="G3628" t="s">
        <v>660</v>
      </c>
      <c r="H3628" t="s">
        <v>2869</v>
      </c>
      <c r="I3628" t="s">
        <v>1887</v>
      </c>
      <c r="J3628">
        <v>1</v>
      </c>
      <c r="K3628" t="s">
        <v>1888</v>
      </c>
      <c r="L3628" s="1">
        <v>46216.844456018516</v>
      </c>
      <c r="M3628" s="1">
        <v>46216.844872685186</v>
      </c>
      <c r="N3628">
        <v>3581</v>
      </c>
      <c r="O3628" t="s">
        <v>1849</v>
      </c>
      <c r="P3628">
        <v>75</v>
      </c>
      <c r="Q3628">
        <v>7.5</v>
      </c>
      <c r="R3628" t="s">
        <v>8121</v>
      </c>
      <c r="S3628" t="s">
        <v>1851</v>
      </c>
      <c r="T3628" t="s">
        <v>1851</v>
      </c>
      <c r="U3628" t="s">
        <v>8122</v>
      </c>
      <c r="V3628" t="s">
        <v>1851</v>
      </c>
      <c r="W3628" t="s">
        <v>1851</v>
      </c>
      <c r="X3628" s="1">
        <v>46216.844872685186</v>
      </c>
    </row>
    <row r="3629" spans="1:24">
      <c r="A3629">
        <v>3452</v>
      </c>
      <c r="B3629" t="s">
        <v>1863</v>
      </c>
      <c r="C3629" t="s">
        <v>1864</v>
      </c>
      <c r="D3629">
        <v>2312106</v>
      </c>
      <c r="E3629" t="s">
        <v>1894</v>
      </c>
      <c r="F3629">
        <v>1</v>
      </c>
      <c r="G3629" t="s">
        <v>660</v>
      </c>
      <c r="H3629" t="s">
        <v>660</v>
      </c>
      <c r="I3629" t="s">
        <v>2878</v>
      </c>
      <c r="J3629">
        <v>0</v>
      </c>
      <c r="K3629" t="s">
        <v>2879</v>
      </c>
      <c r="L3629" s="1">
        <v>46216.845011574071</v>
      </c>
      <c r="M3629" s="1">
        <v>46216.845138888886</v>
      </c>
      <c r="N3629">
        <v>1075</v>
      </c>
      <c r="O3629" t="s">
        <v>1849</v>
      </c>
      <c r="P3629">
        <v>66</v>
      </c>
      <c r="Q3629">
        <v>6.6</v>
      </c>
      <c r="R3629" t="s">
        <v>1851</v>
      </c>
      <c r="S3629" t="s">
        <v>1851</v>
      </c>
      <c r="T3629" t="s">
        <v>1851</v>
      </c>
      <c r="U3629" t="s">
        <v>8123</v>
      </c>
      <c r="V3629" t="s">
        <v>1851</v>
      </c>
      <c r="W3629" t="s">
        <v>1851</v>
      </c>
      <c r="X3629" s="1">
        <v>46216.845138888886</v>
      </c>
    </row>
    <row r="3630" spans="1:24">
      <c r="A3630">
        <v>3453</v>
      </c>
      <c r="B3630" t="s">
        <v>1863</v>
      </c>
      <c r="C3630" t="s">
        <v>1864</v>
      </c>
      <c r="D3630">
        <v>4108809</v>
      </c>
      <c r="E3630" t="s">
        <v>1885</v>
      </c>
      <c r="F3630">
        <v>1</v>
      </c>
      <c r="G3630" t="s">
        <v>1693</v>
      </c>
      <c r="H3630" t="s">
        <v>2749</v>
      </c>
      <c r="I3630" t="s">
        <v>1887</v>
      </c>
      <c r="J3630">
        <v>1</v>
      </c>
      <c r="K3630" t="s">
        <v>1888</v>
      </c>
      <c r="L3630" s="1">
        <v>46216.844467592593</v>
      </c>
      <c r="M3630" s="1">
        <v>46216.845312500001</v>
      </c>
      <c r="N3630">
        <v>7267</v>
      </c>
      <c r="O3630" t="s">
        <v>1849</v>
      </c>
      <c r="P3630">
        <v>68</v>
      </c>
      <c r="Q3630">
        <v>6.8</v>
      </c>
      <c r="R3630" t="s">
        <v>8124</v>
      </c>
      <c r="S3630" t="s">
        <v>1851</v>
      </c>
      <c r="T3630" t="s">
        <v>1851</v>
      </c>
      <c r="U3630" t="s">
        <v>8125</v>
      </c>
      <c r="V3630" t="s">
        <v>1851</v>
      </c>
      <c r="W3630" t="s">
        <v>1851</v>
      </c>
      <c r="X3630" s="1">
        <v>46216.845312500001</v>
      </c>
    </row>
    <row r="3631" spans="1:24">
      <c r="A3631">
        <v>3454</v>
      </c>
      <c r="B3631" t="s">
        <v>1863</v>
      </c>
      <c r="C3631" t="s">
        <v>1864</v>
      </c>
      <c r="D3631">
        <v>2313252</v>
      </c>
      <c r="E3631" t="s">
        <v>1885</v>
      </c>
      <c r="F3631">
        <v>1</v>
      </c>
      <c r="G3631" t="s">
        <v>665</v>
      </c>
      <c r="H3631" t="s">
        <v>2881</v>
      </c>
      <c r="I3631" t="s">
        <v>1887</v>
      </c>
      <c r="J3631">
        <v>1</v>
      </c>
      <c r="K3631" t="s">
        <v>1888</v>
      </c>
      <c r="L3631" s="1">
        <v>46216.845185185186</v>
      </c>
      <c r="M3631" s="1">
        <v>46216.84542824074</v>
      </c>
      <c r="N3631">
        <v>2127</v>
      </c>
      <c r="O3631" t="s">
        <v>1849</v>
      </c>
      <c r="P3631">
        <v>75</v>
      </c>
      <c r="Q3631">
        <v>7.5</v>
      </c>
      <c r="R3631" t="s">
        <v>8126</v>
      </c>
      <c r="S3631" t="s">
        <v>1851</v>
      </c>
      <c r="T3631" t="s">
        <v>1851</v>
      </c>
      <c r="U3631" t="s">
        <v>8127</v>
      </c>
      <c r="V3631" t="s">
        <v>1851</v>
      </c>
      <c r="W3631" t="s">
        <v>1851</v>
      </c>
      <c r="X3631" s="1">
        <v>46216.84542824074</v>
      </c>
    </row>
    <row r="3632" spans="1:24">
      <c r="A3632">
        <v>3455</v>
      </c>
      <c r="B3632" t="s">
        <v>1863</v>
      </c>
      <c r="C3632" t="s">
        <v>1864</v>
      </c>
      <c r="D3632">
        <v>4108809</v>
      </c>
      <c r="E3632" t="s">
        <v>1894</v>
      </c>
      <c r="F3632">
        <v>1</v>
      </c>
      <c r="G3632" t="s">
        <v>1693</v>
      </c>
      <c r="H3632" t="s">
        <v>1693</v>
      </c>
      <c r="I3632" t="s">
        <v>2752</v>
      </c>
      <c r="J3632">
        <v>0</v>
      </c>
      <c r="K3632" t="s">
        <v>2753</v>
      </c>
      <c r="L3632" s="1">
        <v>46216.845451388886</v>
      </c>
      <c r="M3632" s="1">
        <v>46216.845590277779</v>
      </c>
      <c r="N3632">
        <v>1190</v>
      </c>
      <c r="O3632" t="s">
        <v>1849</v>
      </c>
      <c r="P3632">
        <v>63</v>
      </c>
      <c r="Q3632">
        <v>6.3</v>
      </c>
      <c r="R3632" t="s">
        <v>1851</v>
      </c>
      <c r="S3632" t="s">
        <v>1851</v>
      </c>
      <c r="T3632" t="s">
        <v>1851</v>
      </c>
      <c r="U3632" t="s">
        <v>8128</v>
      </c>
      <c r="V3632" t="s">
        <v>1851</v>
      </c>
      <c r="W3632" t="s">
        <v>1851</v>
      </c>
      <c r="X3632" s="1">
        <v>46216.845590277779</v>
      </c>
    </row>
    <row r="3633" spans="1:24">
      <c r="A3633">
        <v>3456</v>
      </c>
      <c r="B3633" t="s">
        <v>1863</v>
      </c>
      <c r="C3633" t="s">
        <v>1864</v>
      </c>
      <c r="D3633">
        <v>3115102</v>
      </c>
      <c r="E3633" t="s">
        <v>1885</v>
      </c>
      <c r="F3633">
        <v>1</v>
      </c>
      <c r="G3633" t="s">
        <v>1203</v>
      </c>
      <c r="H3633" t="s">
        <v>2584</v>
      </c>
      <c r="I3633" t="s">
        <v>1887</v>
      </c>
      <c r="J3633">
        <v>1</v>
      </c>
      <c r="K3633" t="s">
        <v>1888</v>
      </c>
      <c r="L3633" s="1">
        <v>46216.843518518515</v>
      </c>
      <c r="M3633" s="1">
        <v>46216.845682870371</v>
      </c>
      <c r="N3633">
        <v>18745</v>
      </c>
      <c r="O3633" t="s">
        <v>1854</v>
      </c>
      <c r="R3633" t="s">
        <v>8129</v>
      </c>
      <c r="S3633" t="s">
        <v>1851</v>
      </c>
      <c r="T3633" t="s">
        <v>1851</v>
      </c>
      <c r="U3633" t="s">
        <v>8130</v>
      </c>
      <c r="V3633" t="s">
        <v>1854</v>
      </c>
      <c r="W3633" t="s">
        <v>1851</v>
      </c>
      <c r="X3633" s="1">
        <v>46216.845682870371</v>
      </c>
    </row>
    <row r="3634" spans="1:24">
      <c r="A3634">
        <v>3457</v>
      </c>
      <c r="B3634" t="s">
        <v>1863</v>
      </c>
      <c r="C3634" t="s">
        <v>1864</v>
      </c>
      <c r="D3634">
        <v>2313252</v>
      </c>
      <c r="E3634" t="s">
        <v>1894</v>
      </c>
      <c r="F3634">
        <v>1</v>
      </c>
      <c r="G3634" t="s">
        <v>665</v>
      </c>
      <c r="H3634" t="s">
        <v>665</v>
      </c>
      <c r="I3634" t="s">
        <v>2887</v>
      </c>
      <c r="J3634">
        <v>0</v>
      </c>
      <c r="K3634" t="s">
        <v>2888</v>
      </c>
      <c r="L3634" s="1">
        <v>46216.845578703702</v>
      </c>
      <c r="M3634" s="1">
        <v>46216.845717592594</v>
      </c>
      <c r="N3634">
        <v>1203</v>
      </c>
      <c r="O3634" t="s">
        <v>1849</v>
      </c>
      <c r="P3634">
        <v>66</v>
      </c>
      <c r="Q3634">
        <v>6.6</v>
      </c>
      <c r="R3634" t="s">
        <v>1851</v>
      </c>
      <c r="S3634" t="s">
        <v>1851</v>
      </c>
      <c r="T3634" t="s">
        <v>1851</v>
      </c>
      <c r="U3634" t="s">
        <v>8131</v>
      </c>
      <c r="V3634" t="s">
        <v>1851</v>
      </c>
      <c r="W3634" t="s">
        <v>1851</v>
      </c>
      <c r="X3634" s="1">
        <v>46216.845717592594</v>
      </c>
    </row>
    <row r="3635" spans="1:24">
      <c r="A3635">
        <v>3458</v>
      </c>
      <c r="B3635" t="s">
        <v>1863</v>
      </c>
      <c r="C3635" t="s">
        <v>1864</v>
      </c>
      <c r="D3635">
        <v>4109203</v>
      </c>
      <c r="E3635" t="s">
        <v>1885</v>
      </c>
      <c r="F3635">
        <v>1</v>
      </c>
      <c r="G3635" t="s">
        <v>1600</v>
      </c>
      <c r="H3635" t="s">
        <v>2761</v>
      </c>
      <c r="I3635" t="s">
        <v>1887</v>
      </c>
      <c r="J3635">
        <v>1</v>
      </c>
      <c r="K3635" t="s">
        <v>1888</v>
      </c>
      <c r="L3635" s="1">
        <v>46216.845636574071</v>
      </c>
      <c r="M3635" s="1">
        <v>46216.846250000002</v>
      </c>
      <c r="N3635">
        <v>5317</v>
      </c>
      <c r="O3635" t="s">
        <v>1849</v>
      </c>
      <c r="P3635">
        <v>80</v>
      </c>
      <c r="Q3635">
        <v>8</v>
      </c>
      <c r="R3635" t="s">
        <v>8132</v>
      </c>
      <c r="S3635" t="s">
        <v>1851</v>
      </c>
      <c r="T3635" t="s">
        <v>1851</v>
      </c>
      <c r="U3635" t="s">
        <v>8133</v>
      </c>
      <c r="V3635" t="s">
        <v>1851</v>
      </c>
      <c r="W3635" t="s">
        <v>1851</v>
      </c>
      <c r="X3635" s="1">
        <v>46216.846250000002</v>
      </c>
    </row>
    <row r="3636" spans="1:24">
      <c r="A3636">
        <v>3459</v>
      </c>
      <c r="B3636" t="s">
        <v>1863</v>
      </c>
      <c r="C3636" t="s">
        <v>1864</v>
      </c>
      <c r="D3636">
        <v>3115102</v>
      </c>
      <c r="E3636" t="s">
        <v>1885</v>
      </c>
      <c r="F3636">
        <v>2</v>
      </c>
      <c r="G3636" t="s">
        <v>1203</v>
      </c>
      <c r="H3636" t="s">
        <v>2584</v>
      </c>
      <c r="I3636" t="s">
        <v>1887</v>
      </c>
      <c r="J3636">
        <v>1</v>
      </c>
      <c r="K3636" t="s">
        <v>1888</v>
      </c>
      <c r="L3636" s="1">
        <v>46216.845914351848</v>
      </c>
      <c r="M3636" s="1">
        <v>46216.846250000002</v>
      </c>
      <c r="N3636">
        <v>2884</v>
      </c>
      <c r="O3636" t="s">
        <v>1849</v>
      </c>
      <c r="P3636">
        <v>96</v>
      </c>
      <c r="Q3636">
        <v>9.6</v>
      </c>
      <c r="R3636" t="s">
        <v>8134</v>
      </c>
      <c r="S3636" t="s">
        <v>1851</v>
      </c>
      <c r="T3636" t="s">
        <v>1851</v>
      </c>
      <c r="U3636" t="s">
        <v>8130</v>
      </c>
      <c r="V3636" t="s">
        <v>1851</v>
      </c>
      <c r="W3636" t="s">
        <v>1851</v>
      </c>
      <c r="X3636" s="1">
        <v>46216.846250000002</v>
      </c>
    </row>
    <row r="3637" spans="1:24">
      <c r="A3637">
        <v>3460</v>
      </c>
      <c r="B3637" t="s">
        <v>1863</v>
      </c>
      <c r="C3637" t="s">
        <v>1864</v>
      </c>
      <c r="D3637">
        <v>2313955</v>
      </c>
      <c r="E3637" t="s">
        <v>1885</v>
      </c>
      <c r="F3637">
        <v>1</v>
      </c>
      <c r="G3637" t="s">
        <v>260</v>
      </c>
      <c r="H3637" t="s">
        <v>2897</v>
      </c>
      <c r="I3637" t="s">
        <v>1887</v>
      </c>
      <c r="J3637">
        <v>1</v>
      </c>
      <c r="K3637" t="s">
        <v>1888</v>
      </c>
      <c r="L3637" s="1">
        <v>46216.845763888887</v>
      </c>
      <c r="M3637" s="1">
        <v>46216.846250000002</v>
      </c>
      <c r="N3637">
        <v>4244</v>
      </c>
      <c r="O3637" t="s">
        <v>1849</v>
      </c>
      <c r="P3637">
        <v>74</v>
      </c>
      <c r="Q3637">
        <v>7.4</v>
      </c>
      <c r="R3637" t="s">
        <v>8135</v>
      </c>
      <c r="S3637" t="s">
        <v>1851</v>
      </c>
      <c r="T3637" t="s">
        <v>1851</v>
      </c>
      <c r="U3637" t="s">
        <v>8136</v>
      </c>
      <c r="V3637" t="s">
        <v>1851</v>
      </c>
      <c r="W3637" t="s">
        <v>1851</v>
      </c>
      <c r="X3637" s="1">
        <v>46216.846250000002</v>
      </c>
    </row>
    <row r="3638" spans="1:24">
      <c r="A3638">
        <v>3461</v>
      </c>
      <c r="B3638" t="s">
        <v>1863</v>
      </c>
      <c r="C3638" t="s">
        <v>1864</v>
      </c>
      <c r="D3638">
        <v>3115102</v>
      </c>
      <c r="E3638" t="s">
        <v>1894</v>
      </c>
      <c r="F3638">
        <v>1</v>
      </c>
      <c r="G3638" t="s">
        <v>1203</v>
      </c>
      <c r="H3638" t="s">
        <v>1203</v>
      </c>
      <c r="I3638" t="s">
        <v>2590</v>
      </c>
      <c r="J3638">
        <v>0</v>
      </c>
      <c r="K3638" t="s">
        <v>2591</v>
      </c>
      <c r="L3638" s="1">
        <v>46216.846400462964</v>
      </c>
      <c r="M3638" s="1">
        <v>46216.84646990741</v>
      </c>
      <c r="N3638">
        <v>544</v>
      </c>
      <c r="O3638" t="s">
        <v>1849</v>
      </c>
      <c r="P3638">
        <v>72</v>
      </c>
      <c r="Q3638">
        <v>7.2</v>
      </c>
      <c r="R3638" t="s">
        <v>1851</v>
      </c>
      <c r="S3638" t="s">
        <v>1851</v>
      </c>
      <c r="T3638" t="s">
        <v>1851</v>
      </c>
      <c r="U3638" t="s">
        <v>8137</v>
      </c>
      <c r="V3638" t="s">
        <v>1851</v>
      </c>
      <c r="W3638" t="s">
        <v>1851</v>
      </c>
      <c r="X3638" s="1">
        <v>46216.84646990741</v>
      </c>
    </row>
    <row r="3639" spans="1:24">
      <c r="A3639">
        <v>3462</v>
      </c>
      <c r="B3639" t="s">
        <v>1863</v>
      </c>
      <c r="C3639" t="s">
        <v>1864</v>
      </c>
      <c r="D3639">
        <v>2313955</v>
      </c>
      <c r="E3639" t="s">
        <v>1894</v>
      </c>
      <c r="F3639">
        <v>1</v>
      </c>
      <c r="G3639" t="s">
        <v>260</v>
      </c>
      <c r="H3639" t="s">
        <v>260</v>
      </c>
      <c r="I3639" t="s">
        <v>2906</v>
      </c>
      <c r="J3639">
        <v>0</v>
      </c>
      <c r="K3639" t="s">
        <v>2907</v>
      </c>
      <c r="L3639" s="1">
        <v>46216.846377314818</v>
      </c>
      <c r="M3639" s="1">
        <v>46216.846504629626</v>
      </c>
      <c r="N3639">
        <v>1011</v>
      </c>
      <c r="O3639" t="s">
        <v>1849</v>
      </c>
      <c r="P3639">
        <v>65</v>
      </c>
      <c r="Q3639">
        <v>6.5</v>
      </c>
      <c r="R3639" t="s">
        <v>1851</v>
      </c>
      <c r="S3639" t="s">
        <v>1851</v>
      </c>
      <c r="T3639" t="s">
        <v>1851</v>
      </c>
      <c r="U3639" t="s">
        <v>8138</v>
      </c>
      <c r="V3639" t="s">
        <v>1851</v>
      </c>
      <c r="W3639" t="s">
        <v>1851</v>
      </c>
      <c r="X3639" s="1">
        <v>46216.846504629626</v>
      </c>
    </row>
    <row r="3640" spans="1:24">
      <c r="A3640">
        <v>3463</v>
      </c>
      <c r="B3640" t="s">
        <v>1863</v>
      </c>
      <c r="C3640" t="s">
        <v>1864</v>
      </c>
      <c r="D3640">
        <v>4109203</v>
      </c>
      <c r="E3640" t="s">
        <v>1894</v>
      </c>
      <c r="F3640">
        <v>1</v>
      </c>
      <c r="G3640" t="s">
        <v>1600</v>
      </c>
      <c r="H3640" t="s">
        <v>2767</v>
      </c>
      <c r="I3640" t="s">
        <v>2768</v>
      </c>
      <c r="J3640">
        <v>1</v>
      </c>
      <c r="K3640" t="s">
        <v>2769</v>
      </c>
      <c r="L3640" s="1">
        <v>46216.846377314818</v>
      </c>
      <c r="M3640" s="1">
        <v>46216.846504629626</v>
      </c>
      <c r="N3640">
        <v>1103</v>
      </c>
      <c r="O3640" t="s">
        <v>1849</v>
      </c>
      <c r="P3640">
        <v>73</v>
      </c>
      <c r="Q3640">
        <v>7.3</v>
      </c>
      <c r="R3640" t="s">
        <v>1851</v>
      </c>
      <c r="S3640" t="s">
        <v>1851</v>
      </c>
      <c r="T3640" t="s">
        <v>1851</v>
      </c>
      <c r="U3640" t="s">
        <v>8139</v>
      </c>
      <c r="V3640" t="s">
        <v>1851</v>
      </c>
      <c r="W3640" t="s">
        <v>1851</v>
      </c>
      <c r="X3640" s="1">
        <v>46216.846504629626</v>
      </c>
    </row>
    <row r="3641" spans="1:24">
      <c r="A3641">
        <v>3464</v>
      </c>
      <c r="B3641" t="s">
        <v>1863</v>
      </c>
      <c r="C3641" t="s">
        <v>1864</v>
      </c>
      <c r="D3641">
        <v>2100436</v>
      </c>
      <c r="E3641" t="s">
        <v>1885</v>
      </c>
      <c r="F3641">
        <v>1</v>
      </c>
      <c r="G3641" t="s">
        <v>551</v>
      </c>
      <c r="H3641" t="s">
        <v>2916</v>
      </c>
      <c r="I3641" t="s">
        <v>1887</v>
      </c>
      <c r="J3641">
        <v>1</v>
      </c>
      <c r="K3641" t="s">
        <v>1888</v>
      </c>
      <c r="L3641" s="1">
        <v>46216.846562500003</v>
      </c>
      <c r="M3641" s="1">
        <v>46216.847037037034</v>
      </c>
      <c r="N3641">
        <v>4080</v>
      </c>
      <c r="O3641" t="s">
        <v>1849</v>
      </c>
      <c r="P3641">
        <v>79</v>
      </c>
      <c r="Q3641">
        <v>7.9</v>
      </c>
      <c r="R3641" t="s">
        <v>8140</v>
      </c>
      <c r="S3641" t="s">
        <v>1851</v>
      </c>
      <c r="T3641" t="s">
        <v>1851</v>
      </c>
      <c r="U3641" t="s">
        <v>8141</v>
      </c>
      <c r="V3641" t="s">
        <v>1851</v>
      </c>
      <c r="W3641" t="s">
        <v>1851</v>
      </c>
      <c r="X3641" s="1">
        <v>46216.847037037034</v>
      </c>
    </row>
    <row r="3642" spans="1:24">
      <c r="A3642">
        <v>3465</v>
      </c>
      <c r="B3642" t="s">
        <v>1863</v>
      </c>
      <c r="C3642" t="s">
        <v>1864</v>
      </c>
      <c r="D3642">
        <v>2100436</v>
      </c>
      <c r="E3642" t="s">
        <v>1894</v>
      </c>
      <c r="F3642">
        <v>1</v>
      </c>
      <c r="G3642" t="s">
        <v>551</v>
      </c>
      <c r="H3642" t="s">
        <v>551</v>
      </c>
      <c r="I3642" t="s">
        <v>2923</v>
      </c>
      <c r="J3642">
        <v>0</v>
      </c>
      <c r="K3642" t="s">
        <v>2924</v>
      </c>
      <c r="L3642" s="1">
        <v>46216.847187500003</v>
      </c>
      <c r="M3642" s="1">
        <v>46216.847442129627</v>
      </c>
      <c r="N3642">
        <v>2173</v>
      </c>
      <c r="O3642" t="s">
        <v>1849</v>
      </c>
      <c r="P3642">
        <v>65</v>
      </c>
      <c r="Q3642">
        <v>6.5</v>
      </c>
      <c r="R3642" t="s">
        <v>1851</v>
      </c>
      <c r="S3642" t="s">
        <v>1851</v>
      </c>
      <c r="T3642" t="s">
        <v>1851</v>
      </c>
      <c r="U3642" t="s">
        <v>8142</v>
      </c>
      <c r="V3642" t="s">
        <v>1851</v>
      </c>
      <c r="W3642" t="s">
        <v>1851</v>
      </c>
      <c r="X3642" s="1">
        <v>46216.847442129627</v>
      </c>
    </row>
    <row r="3643" spans="1:24">
      <c r="A3643">
        <v>3466</v>
      </c>
      <c r="B3643" t="s">
        <v>1863</v>
      </c>
      <c r="C3643" t="s">
        <v>1864</v>
      </c>
      <c r="D3643">
        <v>2100501</v>
      </c>
      <c r="E3643" t="s">
        <v>1885</v>
      </c>
      <c r="F3643">
        <v>1</v>
      </c>
      <c r="G3643" t="s">
        <v>411</v>
      </c>
      <c r="H3643" t="s">
        <v>2926</v>
      </c>
      <c r="I3643" t="s">
        <v>1887</v>
      </c>
      <c r="J3643">
        <v>1</v>
      </c>
      <c r="K3643" t="s">
        <v>1888</v>
      </c>
      <c r="L3643" s="1">
        <v>46216.84747685185</v>
      </c>
      <c r="M3643" s="1">
        <v>46216.847708333335</v>
      </c>
      <c r="N3643">
        <v>1929</v>
      </c>
      <c r="O3643" t="s">
        <v>1849</v>
      </c>
      <c r="P3643">
        <v>80</v>
      </c>
      <c r="Q3643">
        <v>8</v>
      </c>
      <c r="R3643" t="s">
        <v>8143</v>
      </c>
      <c r="S3643" t="s">
        <v>1851</v>
      </c>
      <c r="T3643" t="s">
        <v>1851</v>
      </c>
      <c r="U3643" t="s">
        <v>8144</v>
      </c>
      <c r="V3643" t="s">
        <v>1851</v>
      </c>
      <c r="W3643" t="s">
        <v>1851</v>
      </c>
      <c r="X3643" s="1">
        <v>46216.847708333335</v>
      </c>
    </row>
    <row r="3644" spans="1:24">
      <c r="A3644">
        <v>3467</v>
      </c>
      <c r="B3644" t="s">
        <v>1863</v>
      </c>
      <c r="C3644" t="s">
        <v>1864</v>
      </c>
      <c r="D3644">
        <v>2100501</v>
      </c>
      <c r="E3644" t="s">
        <v>1894</v>
      </c>
      <c r="F3644">
        <v>1</v>
      </c>
      <c r="G3644" t="s">
        <v>411</v>
      </c>
      <c r="H3644" t="s">
        <v>411</v>
      </c>
      <c r="I3644" t="s">
        <v>2929</v>
      </c>
      <c r="J3644">
        <v>0</v>
      </c>
      <c r="K3644" t="s">
        <v>2930</v>
      </c>
      <c r="L3644" s="1">
        <v>46216.84784722222</v>
      </c>
      <c r="M3644" s="1">
        <v>46216.847986111112</v>
      </c>
      <c r="N3644">
        <v>1184</v>
      </c>
      <c r="O3644" t="s">
        <v>1849</v>
      </c>
      <c r="P3644">
        <v>63</v>
      </c>
      <c r="Q3644">
        <v>6.3</v>
      </c>
      <c r="R3644" t="s">
        <v>1851</v>
      </c>
      <c r="S3644" t="s">
        <v>1851</v>
      </c>
      <c r="T3644" t="s">
        <v>1851</v>
      </c>
      <c r="U3644" t="s">
        <v>8145</v>
      </c>
      <c r="V3644" t="s">
        <v>1851</v>
      </c>
      <c r="W3644" t="s">
        <v>1851</v>
      </c>
      <c r="X3644" s="1">
        <v>46216.847986111112</v>
      </c>
    </row>
    <row r="3645" spans="1:24">
      <c r="A3645">
        <v>3468</v>
      </c>
      <c r="B3645" t="s">
        <v>1863</v>
      </c>
      <c r="C3645" t="s">
        <v>1864</v>
      </c>
      <c r="D3645">
        <v>2100956</v>
      </c>
      <c r="E3645" t="s">
        <v>1885</v>
      </c>
      <c r="F3645">
        <v>1</v>
      </c>
      <c r="G3645" t="s">
        <v>541</v>
      </c>
      <c r="H3645" t="s">
        <v>2939</v>
      </c>
      <c r="I3645" t="s">
        <v>1887</v>
      </c>
      <c r="J3645">
        <v>1</v>
      </c>
      <c r="K3645" t="s">
        <v>1888</v>
      </c>
      <c r="L3645" s="1">
        <v>46216.848020833335</v>
      </c>
      <c r="M3645" s="1">
        <v>46216.848391203705</v>
      </c>
      <c r="N3645">
        <v>3214</v>
      </c>
      <c r="O3645" t="s">
        <v>1849</v>
      </c>
      <c r="P3645">
        <v>75</v>
      </c>
      <c r="Q3645">
        <v>7.5</v>
      </c>
      <c r="R3645" t="s">
        <v>8146</v>
      </c>
      <c r="S3645" t="s">
        <v>1851</v>
      </c>
      <c r="T3645" t="s">
        <v>1851</v>
      </c>
      <c r="U3645" t="s">
        <v>8147</v>
      </c>
      <c r="V3645" t="s">
        <v>1851</v>
      </c>
      <c r="W3645" t="s">
        <v>1851</v>
      </c>
      <c r="X3645" s="1">
        <v>46216.848391203705</v>
      </c>
    </row>
    <row r="3646" spans="1:24">
      <c r="A3646">
        <v>3469</v>
      </c>
      <c r="B3646" t="s">
        <v>1863</v>
      </c>
      <c r="C3646" t="s">
        <v>1864</v>
      </c>
      <c r="D3646">
        <v>2100956</v>
      </c>
      <c r="E3646" t="s">
        <v>1894</v>
      </c>
      <c r="F3646">
        <v>1</v>
      </c>
      <c r="G3646" t="s">
        <v>541</v>
      </c>
      <c r="H3646" t="s">
        <v>541</v>
      </c>
      <c r="I3646" t="s">
        <v>2959</v>
      </c>
      <c r="J3646">
        <v>0</v>
      </c>
      <c r="K3646" t="s">
        <v>2960</v>
      </c>
      <c r="L3646" s="1">
        <v>46216.848541666666</v>
      </c>
      <c r="M3646" s="1">
        <v>46216.848668981482</v>
      </c>
      <c r="N3646">
        <v>1030</v>
      </c>
      <c r="O3646" t="s">
        <v>1849</v>
      </c>
      <c r="P3646">
        <v>66</v>
      </c>
      <c r="Q3646">
        <v>6.6</v>
      </c>
      <c r="R3646" t="s">
        <v>1851</v>
      </c>
      <c r="S3646" t="s">
        <v>1851</v>
      </c>
      <c r="T3646" t="s">
        <v>1851</v>
      </c>
      <c r="U3646" t="s">
        <v>8148</v>
      </c>
      <c r="V3646" t="s">
        <v>1851</v>
      </c>
      <c r="W3646" t="s">
        <v>1851</v>
      </c>
      <c r="X3646" s="1">
        <v>46216.848668981482</v>
      </c>
    </row>
    <row r="3647" spans="1:24">
      <c r="A3647">
        <v>3470</v>
      </c>
      <c r="B3647" t="s">
        <v>1863</v>
      </c>
      <c r="C3647" t="s">
        <v>1864</v>
      </c>
      <c r="D3647">
        <v>3115409</v>
      </c>
      <c r="E3647" t="s">
        <v>1885</v>
      </c>
      <c r="F3647">
        <v>1</v>
      </c>
      <c r="G3647" t="s">
        <v>923</v>
      </c>
      <c r="H3647" t="s">
        <v>2593</v>
      </c>
      <c r="I3647" t="s">
        <v>1887</v>
      </c>
      <c r="J3647">
        <v>1</v>
      </c>
      <c r="K3647" t="s">
        <v>1888</v>
      </c>
      <c r="L3647" s="1">
        <v>46216.846516203703</v>
      </c>
      <c r="M3647" s="1">
        <v>46216.848692129628</v>
      </c>
      <c r="N3647">
        <v>18783</v>
      </c>
      <c r="O3647" t="s">
        <v>1854</v>
      </c>
      <c r="R3647" t="s">
        <v>8149</v>
      </c>
      <c r="S3647" t="s">
        <v>1851</v>
      </c>
      <c r="T3647" t="s">
        <v>1851</v>
      </c>
      <c r="U3647" t="s">
        <v>8150</v>
      </c>
      <c r="V3647" t="s">
        <v>1854</v>
      </c>
      <c r="W3647" t="s">
        <v>1851</v>
      </c>
      <c r="X3647" s="1">
        <v>46216.848692129628</v>
      </c>
    </row>
    <row r="3648" spans="1:24">
      <c r="A3648">
        <v>3471</v>
      </c>
      <c r="B3648" t="s">
        <v>1863</v>
      </c>
      <c r="C3648" t="s">
        <v>1864</v>
      </c>
      <c r="D3648">
        <v>4109401</v>
      </c>
      <c r="E3648" t="s">
        <v>1885</v>
      </c>
      <c r="F3648">
        <v>1</v>
      </c>
      <c r="G3648" t="s">
        <v>1792</v>
      </c>
      <c r="H3648" t="s">
        <v>2774</v>
      </c>
      <c r="I3648" t="s">
        <v>1887</v>
      </c>
      <c r="J3648">
        <v>1</v>
      </c>
      <c r="K3648" t="s">
        <v>1888</v>
      </c>
      <c r="L3648" s="1">
        <v>46216.846574074072</v>
      </c>
      <c r="M3648" s="1">
        <v>46216.84878472222</v>
      </c>
      <c r="N3648">
        <v>19111</v>
      </c>
      <c r="O3648" t="s">
        <v>1854</v>
      </c>
      <c r="R3648" t="s">
        <v>8151</v>
      </c>
      <c r="S3648" t="s">
        <v>1851</v>
      </c>
      <c r="T3648" t="s">
        <v>1851</v>
      </c>
      <c r="U3648" t="s">
        <v>8152</v>
      </c>
      <c r="V3648" t="s">
        <v>1854</v>
      </c>
      <c r="W3648" t="s">
        <v>1851</v>
      </c>
      <c r="X3648" s="1">
        <v>46216.84878472222</v>
      </c>
    </row>
    <row r="3649" spans="1:24">
      <c r="A3649">
        <v>3472</v>
      </c>
      <c r="B3649" t="s">
        <v>1863</v>
      </c>
      <c r="C3649" t="s">
        <v>1864</v>
      </c>
      <c r="D3649">
        <v>3115409</v>
      </c>
      <c r="E3649" t="s">
        <v>1885</v>
      </c>
      <c r="F3649">
        <v>2</v>
      </c>
      <c r="G3649" t="s">
        <v>923</v>
      </c>
      <c r="H3649" t="s">
        <v>2593</v>
      </c>
      <c r="I3649" t="s">
        <v>1887</v>
      </c>
      <c r="J3649">
        <v>1</v>
      </c>
      <c r="K3649" t="s">
        <v>1888</v>
      </c>
      <c r="L3649" s="1">
        <v>46216.848865740743</v>
      </c>
      <c r="M3649" s="1">
        <v>46216.848958333336</v>
      </c>
      <c r="N3649">
        <v>831</v>
      </c>
      <c r="O3649" t="s">
        <v>1849</v>
      </c>
      <c r="P3649">
        <v>96</v>
      </c>
      <c r="Q3649">
        <v>9.6</v>
      </c>
      <c r="R3649" t="s">
        <v>8153</v>
      </c>
      <c r="S3649" t="s">
        <v>1851</v>
      </c>
      <c r="T3649" t="s">
        <v>1851</v>
      </c>
      <c r="U3649" t="s">
        <v>8150</v>
      </c>
      <c r="V3649" t="s">
        <v>1851</v>
      </c>
      <c r="W3649" t="s">
        <v>1851</v>
      </c>
      <c r="X3649" s="1">
        <v>46216.848958333336</v>
      </c>
    </row>
    <row r="3650" spans="1:24">
      <c r="A3650">
        <v>3473</v>
      </c>
      <c r="B3650" t="s">
        <v>1863</v>
      </c>
      <c r="C3650" t="s">
        <v>1864</v>
      </c>
      <c r="D3650">
        <v>3115409</v>
      </c>
      <c r="E3650" t="s">
        <v>1894</v>
      </c>
      <c r="F3650">
        <v>1</v>
      </c>
      <c r="G3650" t="s">
        <v>923</v>
      </c>
      <c r="H3650" t="s">
        <v>923</v>
      </c>
      <c r="I3650" t="s">
        <v>2596</v>
      </c>
      <c r="J3650">
        <v>0</v>
      </c>
      <c r="K3650" t="s">
        <v>2597</v>
      </c>
      <c r="L3650" s="1">
        <v>46216.849085648151</v>
      </c>
      <c r="M3650" s="1">
        <v>46216.849293981482</v>
      </c>
      <c r="N3650">
        <v>1816</v>
      </c>
      <c r="O3650" t="s">
        <v>1849</v>
      </c>
      <c r="P3650">
        <v>93</v>
      </c>
      <c r="Q3650">
        <v>9.3000000000000007</v>
      </c>
      <c r="R3650" t="s">
        <v>1851</v>
      </c>
      <c r="S3650" t="s">
        <v>1851</v>
      </c>
      <c r="T3650" t="s">
        <v>1851</v>
      </c>
      <c r="U3650" t="s">
        <v>8154</v>
      </c>
      <c r="V3650" t="s">
        <v>1851</v>
      </c>
      <c r="W3650" t="s">
        <v>1851</v>
      </c>
      <c r="X3650" s="1">
        <v>46216.849293981482</v>
      </c>
    </row>
    <row r="3651" spans="1:24">
      <c r="A3651">
        <v>3474</v>
      </c>
      <c r="B3651" t="s">
        <v>1863</v>
      </c>
      <c r="C3651" t="s">
        <v>1864</v>
      </c>
      <c r="D3651">
        <v>3115607</v>
      </c>
      <c r="E3651" t="s">
        <v>1885</v>
      </c>
      <c r="F3651">
        <v>1</v>
      </c>
      <c r="G3651" t="s">
        <v>1144</v>
      </c>
      <c r="H3651" t="s">
        <v>2602</v>
      </c>
      <c r="I3651" t="s">
        <v>1887</v>
      </c>
      <c r="J3651">
        <v>1</v>
      </c>
      <c r="K3651" t="s">
        <v>1888</v>
      </c>
      <c r="L3651" s="1">
        <v>46216.849340277775</v>
      </c>
      <c r="M3651" s="1">
        <v>46216.849664351852</v>
      </c>
      <c r="N3651">
        <v>2799</v>
      </c>
      <c r="O3651" t="s">
        <v>1849</v>
      </c>
      <c r="P3651">
        <v>84</v>
      </c>
      <c r="Q3651">
        <v>8.4</v>
      </c>
      <c r="R3651" t="s">
        <v>8155</v>
      </c>
      <c r="S3651" t="s">
        <v>1851</v>
      </c>
      <c r="T3651" t="s">
        <v>1851</v>
      </c>
      <c r="U3651" t="s">
        <v>8156</v>
      </c>
      <c r="V3651" t="s">
        <v>1851</v>
      </c>
      <c r="W3651" t="s">
        <v>1851</v>
      </c>
      <c r="X3651" s="1">
        <v>46216.849664351852</v>
      </c>
    </row>
    <row r="3652" spans="1:24">
      <c r="A3652">
        <v>3475</v>
      </c>
      <c r="B3652" t="s">
        <v>1863</v>
      </c>
      <c r="C3652" t="s">
        <v>1864</v>
      </c>
      <c r="D3652">
        <v>3115607</v>
      </c>
      <c r="E3652" t="s">
        <v>1894</v>
      </c>
      <c r="F3652">
        <v>1</v>
      </c>
      <c r="G3652" t="s">
        <v>1144</v>
      </c>
      <c r="H3652" t="s">
        <v>1144</v>
      </c>
      <c r="I3652" t="s">
        <v>2606</v>
      </c>
      <c r="J3652">
        <v>0</v>
      </c>
      <c r="K3652" t="s">
        <v>2607</v>
      </c>
      <c r="L3652" s="1">
        <v>46216.849803240744</v>
      </c>
      <c r="M3652" s="1">
        <v>46216.849953703706</v>
      </c>
      <c r="N3652">
        <v>1311</v>
      </c>
      <c r="O3652" t="s">
        <v>1849</v>
      </c>
      <c r="P3652">
        <v>82</v>
      </c>
      <c r="Q3652">
        <v>8.1999999999999993</v>
      </c>
      <c r="R3652" t="s">
        <v>1851</v>
      </c>
      <c r="S3652" t="s">
        <v>1851</v>
      </c>
      <c r="T3652" t="s">
        <v>1851</v>
      </c>
      <c r="U3652" t="s">
        <v>8157</v>
      </c>
      <c r="V3652" t="s">
        <v>1851</v>
      </c>
      <c r="W3652" t="s">
        <v>1851</v>
      </c>
      <c r="X3652" s="1">
        <v>46216.849953703706</v>
      </c>
    </row>
    <row r="3653" spans="1:24">
      <c r="A3653">
        <v>3476</v>
      </c>
      <c r="B3653" t="s">
        <v>1863</v>
      </c>
      <c r="C3653" t="s">
        <v>1864</v>
      </c>
      <c r="D3653">
        <v>2101608</v>
      </c>
      <c r="E3653" t="s">
        <v>1885</v>
      </c>
      <c r="F3653">
        <v>1</v>
      </c>
      <c r="G3653" t="s">
        <v>471</v>
      </c>
      <c r="H3653" t="s">
        <v>2989</v>
      </c>
      <c r="I3653" t="s">
        <v>1887</v>
      </c>
      <c r="J3653">
        <v>1</v>
      </c>
      <c r="K3653" t="s">
        <v>1888</v>
      </c>
      <c r="L3653" s="1">
        <v>46216.848715277774</v>
      </c>
      <c r="M3653" s="1">
        <v>46216.850173611114</v>
      </c>
      <c r="N3653">
        <v>12657</v>
      </c>
      <c r="O3653" t="s">
        <v>1849</v>
      </c>
      <c r="P3653">
        <v>90</v>
      </c>
      <c r="Q3653">
        <v>9</v>
      </c>
      <c r="R3653" t="s">
        <v>8158</v>
      </c>
      <c r="S3653" t="s">
        <v>1851</v>
      </c>
      <c r="T3653" t="s">
        <v>1851</v>
      </c>
      <c r="U3653" t="s">
        <v>8159</v>
      </c>
      <c r="V3653" t="s">
        <v>1851</v>
      </c>
      <c r="W3653" t="s">
        <v>1851</v>
      </c>
      <c r="X3653" s="1">
        <v>46216.850173611114</v>
      </c>
    </row>
    <row r="3654" spans="1:24">
      <c r="A3654">
        <v>3477</v>
      </c>
      <c r="B3654" t="s">
        <v>1863</v>
      </c>
      <c r="C3654" t="s">
        <v>1864</v>
      </c>
      <c r="D3654">
        <v>3115805</v>
      </c>
      <c r="E3654" t="s">
        <v>1885</v>
      </c>
      <c r="F3654">
        <v>1</v>
      </c>
      <c r="G3654" t="s">
        <v>1198</v>
      </c>
      <c r="H3654" t="s">
        <v>2613</v>
      </c>
      <c r="I3654" t="s">
        <v>1887</v>
      </c>
      <c r="J3654">
        <v>1</v>
      </c>
      <c r="K3654" t="s">
        <v>1888</v>
      </c>
      <c r="L3654" s="1">
        <v>46216.849988425929</v>
      </c>
      <c r="M3654" s="1">
        <v>46216.850335648145</v>
      </c>
      <c r="N3654">
        <v>2931</v>
      </c>
      <c r="O3654" t="s">
        <v>1849</v>
      </c>
      <c r="P3654">
        <v>70</v>
      </c>
      <c r="Q3654">
        <v>7</v>
      </c>
      <c r="R3654" t="s">
        <v>8160</v>
      </c>
      <c r="S3654" t="s">
        <v>1851</v>
      </c>
      <c r="T3654" t="s">
        <v>1851</v>
      </c>
      <c r="U3654" t="s">
        <v>8161</v>
      </c>
      <c r="V3654" t="s">
        <v>1851</v>
      </c>
      <c r="W3654" t="s">
        <v>1851</v>
      </c>
      <c r="X3654" s="1">
        <v>46216.850335648145</v>
      </c>
    </row>
    <row r="3655" spans="1:24">
      <c r="A3655">
        <v>3478</v>
      </c>
      <c r="B3655" t="s">
        <v>1863</v>
      </c>
      <c r="C3655" t="s">
        <v>1864</v>
      </c>
      <c r="D3655">
        <v>2101608</v>
      </c>
      <c r="E3655" t="s">
        <v>1894</v>
      </c>
      <c r="F3655">
        <v>1</v>
      </c>
      <c r="G3655" t="s">
        <v>471</v>
      </c>
      <c r="H3655" t="s">
        <v>471</v>
      </c>
      <c r="I3655" t="s">
        <v>3006</v>
      </c>
      <c r="J3655">
        <v>0</v>
      </c>
      <c r="K3655" t="s">
        <v>3007</v>
      </c>
      <c r="L3655" s="1">
        <v>46216.850312499999</v>
      </c>
      <c r="M3655" s="1">
        <v>46216.850439814814</v>
      </c>
      <c r="N3655">
        <v>1046</v>
      </c>
      <c r="O3655" t="s">
        <v>1849</v>
      </c>
      <c r="P3655">
        <v>83</v>
      </c>
      <c r="Q3655">
        <v>8.3000000000000007</v>
      </c>
      <c r="R3655" t="s">
        <v>1851</v>
      </c>
      <c r="S3655" t="s">
        <v>1851</v>
      </c>
      <c r="T3655" t="s">
        <v>1851</v>
      </c>
      <c r="U3655" t="s">
        <v>8162</v>
      </c>
      <c r="V3655" t="s">
        <v>1851</v>
      </c>
      <c r="W3655" t="s">
        <v>1851</v>
      </c>
      <c r="X3655" s="1">
        <v>46216.850439814814</v>
      </c>
    </row>
    <row r="3656" spans="1:24">
      <c r="A3656">
        <v>3479</v>
      </c>
      <c r="B3656" t="s">
        <v>1863</v>
      </c>
      <c r="C3656" t="s">
        <v>1864</v>
      </c>
      <c r="D3656">
        <v>3115805</v>
      </c>
      <c r="E3656" t="s">
        <v>1894</v>
      </c>
      <c r="F3656">
        <v>1</v>
      </c>
      <c r="G3656" t="s">
        <v>1198</v>
      </c>
      <c r="H3656" t="s">
        <v>2622</v>
      </c>
      <c r="I3656" t="s">
        <v>2623</v>
      </c>
      <c r="J3656">
        <v>1</v>
      </c>
      <c r="K3656" t="s">
        <v>2624</v>
      </c>
      <c r="L3656" s="1">
        <v>46216.850486111114</v>
      </c>
      <c r="M3656" s="1">
        <v>46216.850601851853</v>
      </c>
      <c r="N3656">
        <v>1002</v>
      </c>
      <c r="O3656" t="s">
        <v>1849</v>
      </c>
      <c r="P3656">
        <v>61</v>
      </c>
      <c r="Q3656">
        <v>6.1</v>
      </c>
      <c r="R3656" t="s">
        <v>1851</v>
      </c>
      <c r="S3656" t="s">
        <v>1851</v>
      </c>
      <c r="T3656" t="s">
        <v>1851</v>
      </c>
      <c r="U3656" t="s">
        <v>8163</v>
      </c>
      <c r="V3656" t="s">
        <v>1851</v>
      </c>
      <c r="W3656" t="s">
        <v>1851</v>
      </c>
      <c r="X3656" s="1">
        <v>46216.850601851853</v>
      </c>
    </row>
    <row r="3657" spans="1:24">
      <c r="A3657">
        <v>3480</v>
      </c>
      <c r="B3657" t="s">
        <v>1863</v>
      </c>
      <c r="C3657" t="s">
        <v>1864</v>
      </c>
      <c r="D3657">
        <v>3117702</v>
      </c>
      <c r="E3657" t="s">
        <v>1885</v>
      </c>
      <c r="F3657">
        <v>1</v>
      </c>
      <c r="G3657" t="s">
        <v>1217</v>
      </c>
      <c r="H3657" t="s">
        <v>2633</v>
      </c>
      <c r="I3657" t="s">
        <v>1887</v>
      </c>
      <c r="J3657">
        <v>1</v>
      </c>
      <c r="K3657" t="s">
        <v>1888</v>
      </c>
      <c r="L3657" s="1">
        <v>46216.850648148145</v>
      </c>
      <c r="M3657" s="1">
        <v>46216.850798611114</v>
      </c>
      <c r="N3657">
        <v>1331</v>
      </c>
      <c r="O3657" t="s">
        <v>1849</v>
      </c>
      <c r="P3657">
        <v>96</v>
      </c>
      <c r="Q3657">
        <v>9.6</v>
      </c>
      <c r="R3657" t="s">
        <v>8164</v>
      </c>
      <c r="S3657" t="s">
        <v>1851</v>
      </c>
      <c r="T3657" t="s">
        <v>1851</v>
      </c>
      <c r="U3657" t="s">
        <v>8165</v>
      </c>
      <c r="V3657" t="s">
        <v>1851</v>
      </c>
      <c r="W3657" t="s">
        <v>1851</v>
      </c>
      <c r="X3657" s="1">
        <v>46216.850798611114</v>
      </c>
    </row>
    <row r="3658" spans="1:24">
      <c r="A3658">
        <v>3481</v>
      </c>
      <c r="B3658" t="s">
        <v>1863</v>
      </c>
      <c r="C3658" t="s">
        <v>1864</v>
      </c>
      <c r="D3658">
        <v>2101970</v>
      </c>
      <c r="E3658" t="s">
        <v>1885</v>
      </c>
      <c r="F3658">
        <v>1</v>
      </c>
      <c r="G3658" t="s">
        <v>655</v>
      </c>
      <c r="H3658" t="s">
        <v>3016</v>
      </c>
      <c r="I3658" t="s">
        <v>1887</v>
      </c>
      <c r="J3658">
        <v>1</v>
      </c>
      <c r="K3658" t="s">
        <v>1888</v>
      </c>
      <c r="L3658" s="1">
        <v>46216.850486111114</v>
      </c>
      <c r="M3658" s="1">
        <v>46216.850821759261</v>
      </c>
      <c r="N3658">
        <v>2891</v>
      </c>
      <c r="O3658" t="s">
        <v>1849</v>
      </c>
      <c r="P3658">
        <v>54</v>
      </c>
      <c r="Q3658">
        <v>5.4</v>
      </c>
      <c r="R3658" t="s">
        <v>8166</v>
      </c>
      <c r="S3658" t="s">
        <v>1851</v>
      </c>
      <c r="T3658" t="s">
        <v>1851</v>
      </c>
      <c r="U3658" t="s">
        <v>8167</v>
      </c>
      <c r="V3658" t="s">
        <v>1851</v>
      </c>
      <c r="W3658" t="s">
        <v>1851</v>
      </c>
      <c r="X3658" s="1">
        <v>46216.850821759261</v>
      </c>
    </row>
    <row r="3659" spans="1:24">
      <c r="A3659">
        <v>3482</v>
      </c>
      <c r="B3659" t="s">
        <v>1863</v>
      </c>
      <c r="C3659" t="s">
        <v>1864</v>
      </c>
      <c r="D3659">
        <v>3117702</v>
      </c>
      <c r="E3659" t="s">
        <v>1894</v>
      </c>
      <c r="F3659">
        <v>1</v>
      </c>
      <c r="G3659" t="s">
        <v>1217</v>
      </c>
      <c r="H3659" t="s">
        <v>1217</v>
      </c>
      <c r="I3659" t="s">
        <v>2639</v>
      </c>
      <c r="J3659">
        <v>0</v>
      </c>
      <c r="K3659" t="s">
        <v>2640</v>
      </c>
      <c r="L3659" s="1">
        <v>46216.850949074076</v>
      </c>
      <c r="M3659" s="1">
        <v>46216.851030092592</v>
      </c>
      <c r="N3659">
        <v>650</v>
      </c>
      <c r="O3659" t="s">
        <v>1849</v>
      </c>
      <c r="P3659">
        <v>81</v>
      </c>
      <c r="Q3659">
        <v>8.1</v>
      </c>
      <c r="R3659" t="s">
        <v>1851</v>
      </c>
      <c r="S3659" t="s">
        <v>1851</v>
      </c>
      <c r="T3659" t="s">
        <v>1851</v>
      </c>
      <c r="U3659" t="s">
        <v>8168</v>
      </c>
      <c r="V3659" t="s">
        <v>1851</v>
      </c>
      <c r="W3659" t="s">
        <v>1851</v>
      </c>
      <c r="X3659" s="1">
        <v>46216.851030092592</v>
      </c>
    </row>
    <row r="3660" spans="1:24">
      <c r="A3660">
        <v>3483</v>
      </c>
      <c r="B3660" t="s">
        <v>1863</v>
      </c>
      <c r="C3660" t="s">
        <v>1864</v>
      </c>
      <c r="D3660">
        <v>2101970</v>
      </c>
      <c r="E3660" t="s">
        <v>1894</v>
      </c>
      <c r="F3660">
        <v>1</v>
      </c>
      <c r="G3660" t="s">
        <v>655</v>
      </c>
      <c r="H3660" t="s">
        <v>655</v>
      </c>
      <c r="I3660" t="s">
        <v>3019</v>
      </c>
      <c r="J3660">
        <v>0</v>
      </c>
      <c r="K3660" t="s">
        <v>3020</v>
      </c>
      <c r="L3660" s="1">
        <v>46216.850960648146</v>
      </c>
      <c r="M3660" s="1">
        <v>46216.851087962961</v>
      </c>
      <c r="N3660">
        <v>1098</v>
      </c>
      <c r="O3660" t="s">
        <v>1849</v>
      </c>
      <c r="P3660">
        <v>53</v>
      </c>
      <c r="Q3660">
        <v>5.3</v>
      </c>
      <c r="R3660" t="s">
        <v>1851</v>
      </c>
      <c r="S3660" t="s">
        <v>1851</v>
      </c>
      <c r="T3660" t="s">
        <v>1851</v>
      </c>
      <c r="U3660" t="s">
        <v>8169</v>
      </c>
      <c r="V3660" t="s">
        <v>1851</v>
      </c>
      <c r="W3660" t="s">
        <v>1851</v>
      </c>
      <c r="X3660" s="1">
        <v>46216.851087962961</v>
      </c>
    </row>
    <row r="3661" spans="1:24">
      <c r="A3661">
        <v>3484</v>
      </c>
      <c r="B3661" t="s">
        <v>1863</v>
      </c>
      <c r="C3661" t="s">
        <v>1864</v>
      </c>
      <c r="D3661">
        <v>4109401</v>
      </c>
      <c r="E3661" t="s">
        <v>1885</v>
      </c>
      <c r="F3661">
        <v>2</v>
      </c>
      <c r="G3661" t="s">
        <v>1792</v>
      </c>
      <c r="H3661" t="s">
        <v>2774</v>
      </c>
      <c r="I3661" t="s">
        <v>1887</v>
      </c>
      <c r="J3661">
        <v>1</v>
      </c>
      <c r="K3661" t="s">
        <v>1888</v>
      </c>
      <c r="L3661" s="1">
        <v>46216.848981481482</v>
      </c>
      <c r="M3661" s="1">
        <v>46216.851111111115</v>
      </c>
      <c r="N3661">
        <v>18359</v>
      </c>
      <c r="O3661" t="s">
        <v>1854</v>
      </c>
      <c r="R3661" t="s">
        <v>8170</v>
      </c>
      <c r="S3661" t="s">
        <v>1851</v>
      </c>
      <c r="T3661" t="s">
        <v>1851</v>
      </c>
      <c r="U3661" t="s">
        <v>8152</v>
      </c>
      <c r="V3661" t="s">
        <v>1854</v>
      </c>
      <c r="W3661" t="s">
        <v>1851</v>
      </c>
      <c r="X3661" s="1">
        <v>46216.851111111115</v>
      </c>
    </row>
    <row r="3662" spans="1:24">
      <c r="A3662">
        <v>3485</v>
      </c>
      <c r="B3662" t="s">
        <v>1863</v>
      </c>
      <c r="C3662" t="s">
        <v>1864</v>
      </c>
      <c r="D3662">
        <v>3118007</v>
      </c>
      <c r="E3662" t="s">
        <v>1885</v>
      </c>
      <c r="F3662">
        <v>1</v>
      </c>
      <c r="G3662" t="s">
        <v>1109</v>
      </c>
      <c r="H3662" t="s">
        <v>2645</v>
      </c>
      <c r="I3662" t="s">
        <v>1887</v>
      </c>
      <c r="J3662">
        <v>1</v>
      </c>
      <c r="K3662" t="s">
        <v>1888</v>
      </c>
      <c r="L3662" s="1">
        <v>46216.851076388892</v>
      </c>
      <c r="M3662" s="1">
        <v>46216.851423611108</v>
      </c>
      <c r="N3662">
        <v>3026</v>
      </c>
      <c r="O3662" t="s">
        <v>1849</v>
      </c>
      <c r="P3662">
        <v>68</v>
      </c>
      <c r="Q3662">
        <v>6.8</v>
      </c>
      <c r="R3662" t="s">
        <v>8171</v>
      </c>
      <c r="S3662" t="s">
        <v>1851</v>
      </c>
      <c r="T3662" t="s">
        <v>1851</v>
      </c>
      <c r="U3662" t="s">
        <v>8172</v>
      </c>
      <c r="V3662" t="s">
        <v>1851</v>
      </c>
      <c r="W3662" t="s">
        <v>1851</v>
      </c>
      <c r="X3662" s="1">
        <v>46216.851423611108</v>
      </c>
    </row>
    <row r="3663" spans="1:24">
      <c r="A3663">
        <v>3486</v>
      </c>
      <c r="B3663" t="s">
        <v>1863</v>
      </c>
      <c r="C3663" t="s">
        <v>1864</v>
      </c>
      <c r="D3663">
        <v>2102408</v>
      </c>
      <c r="E3663" t="s">
        <v>1885</v>
      </c>
      <c r="F3663">
        <v>1</v>
      </c>
      <c r="G3663" t="s">
        <v>416</v>
      </c>
      <c r="H3663" t="s">
        <v>3025</v>
      </c>
      <c r="I3663" t="s">
        <v>1887</v>
      </c>
      <c r="J3663">
        <v>1</v>
      </c>
      <c r="K3663" t="s">
        <v>1888</v>
      </c>
      <c r="L3663" s="1">
        <v>46216.851168981484</v>
      </c>
      <c r="M3663" s="1">
        <v>46216.851527777777</v>
      </c>
      <c r="N3663">
        <v>3066</v>
      </c>
      <c r="O3663" t="s">
        <v>1849</v>
      </c>
      <c r="P3663">
        <v>54</v>
      </c>
      <c r="Q3663">
        <v>5.4</v>
      </c>
      <c r="R3663" t="s">
        <v>8173</v>
      </c>
      <c r="S3663" t="s">
        <v>1851</v>
      </c>
      <c r="T3663" t="s">
        <v>1851</v>
      </c>
      <c r="U3663" t="s">
        <v>8174</v>
      </c>
      <c r="V3663" t="s">
        <v>1851</v>
      </c>
      <c r="W3663" t="s">
        <v>1851</v>
      </c>
      <c r="X3663" s="1">
        <v>46216.851527777777</v>
      </c>
    </row>
    <row r="3664" spans="1:24">
      <c r="A3664">
        <v>3487</v>
      </c>
      <c r="B3664" t="s">
        <v>1863</v>
      </c>
      <c r="C3664" t="s">
        <v>1864</v>
      </c>
      <c r="D3664">
        <v>4109401</v>
      </c>
      <c r="E3664" t="s">
        <v>1885</v>
      </c>
      <c r="F3664">
        <v>3</v>
      </c>
      <c r="G3664" t="s">
        <v>1792</v>
      </c>
      <c r="H3664" t="s">
        <v>2774</v>
      </c>
      <c r="I3664" t="s">
        <v>1887</v>
      </c>
      <c r="J3664">
        <v>1</v>
      </c>
      <c r="K3664" t="s">
        <v>1888</v>
      </c>
      <c r="L3664" s="1">
        <v>46216.851481481484</v>
      </c>
      <c r="M3664" s="1">
        <v>46216.8515625</v>
      </c>
      <c r="N3664">
        <v>796</v>
      </c>
      <c r="O3664" t="s">
        <v>1849</v>
      </c>
      <c r="P3664">
        <v>96</v>
      </c>
      <c r="Q3664">
        <v>9.6</v>
      </c>
      <c r="R3664" t="s">
        <v>8175</v>
      </c>
      <c r="S3664" t="s">
        <v>1851</v>
      </c>
      <c r="T3664" t="s">
        <v>1851</v>
      </c>
      <c r="U3664" t="s">
        <v>8152</v>
      </c>
      <c r="V3664" t="s">
        <v>1851</v>
      </c>
      <c r="W3664" t="s">
        <v>1851</v>
      </c>
      <c r="X3664" s="1">
        <v>46216.8515625</v>
      </c>
    </row>
    <row r="3665" spans="1:24">
      <c r="A3665">
        <v>3488</v>
      </c>
      <c r="B3665" t="s">
        <v>1863</v>
      </c>
      <c r="C3665" t="s">
        <v>1864</v>
      </c>
      <c r="D3665">
        <v>3118007</v>
      </c>
      <c r="E3665" t="s">
        <v>1894</v>
      </c>
      <c r="F3665">
        <v>1</v>
      </c>
      <c r="G3665" t="s">
        <v>1109</v>
      </c>
      <c r="H3665" t="s">
        <v>1109</v>
      </c>
      <c r="I3665" t="s">
        <v>2660</v>
      </c>
      <c r="J3665">
        <v>0</v>
      </c>
      <c r="K3665" t="s">
        <v>2661</v>
      </c>
      <c r="L3665" s="1">
        <v>46216.851574074077</v>
      </c>
      <c r="M3665" s="1">
        <v>46216.851712962962</v>
      </c>
      <c r="N3665">
        <v>1184</v>
      </c>
      <c r="O3665" t="s">
        <v>1849</v>
      </c>
      <c r="P3665">
        <v>61</v>
      </c>
      <c r="Q3665">
        <v>6.1</v>
      </c>
      <c r="R3665" t="s">
        <v>1851</v>
      </c>
      <c r="S3665" t="s">
        <v>1851</v>
      </c>
      <c r="T3665" t="s">
        <v>1851</v>
      </c>
      <c r="U3665" t="s">
        <v>8176</v>
      </c>
      <c r="V3665" t="s">
        <v>1851</v>
      </c>
      <c r="W3665" t="s">
        <v>1851</v>
      </c>
      <c r="X3665" s="1">
        <v>46216.851712962962</v>
      </c>
    </row>
    <row r="3666" spans="1:24">
      <c r="A3666">
        <v>3489</v>
      </c>
      <c r="B3666" t="s">
        <v>1863</v>
      </c>
      <c r="C3666" t="s">
        <v>1864</v>
      </c>
      <c r="D3666">
        <v>4109401</v>
      </c>
      <c r="E3666" t="s">
        <v>1894</v>
      </c>
      <c r="F3666">
        <v>1</v>
      </c>
      <c r="G3666" t="s">
        <v>1792</v>
      </c>
      <c r="H3666" t="s">
        <v>1792</v>
      </c>
      <c r="I3666" t="s">
        <v>2780</v>
      </c>
      <c r="J3666">
        <v>0</v>
      </c>
      <c r="K3666" t="s">
        <v>2781</v>
      </c>
      <c r="L3666" s="1">
        <v>46216.851712962962</v>
      </c>
      <c r="M3666" s="1">
        <v>46216.851770833331</v>
      </c>
      <c r="N3666">
        <v>408</v>
      </c>
      <c r="O3666" t="s">
        <v>1849</v>
      </c>
      <c r="P3666">
        <v>73</v>
      </c>
      <c r="Q3666">
        <v>7.3</v>
      </c>
      <c r="R3666" t="s">
        <v>1851</v>
      </c>
      <c r="S3666" t="s">
        <v>1851</v>
      </c>
      <c r="T3666" t="s">
        <v>1851</v>
      </c>
      <c r="U3666" t="s">
        <v>8177</v>
      </c>
      <c r="V3666" t="s">
        <v>1851</v>
      </c>
      <c r="W3666" t="s">
        <v>1851</v>
      </c>
      <c r="X3666" s="1">
        <v>46216.851770833331</v>
      </c>
    </row>
    <row r="3667" spans="1:24">
      <c r="A3667">
        <v>3490</v>
      </c>
      <c r="B3667" t="s">
        <v>1863</v>
      </c>
      <c r="C3667" t="s">
        <v>1864</v>
      </c>
      <c r="D3667">
        <v>2102408</v>
      </c>
      <c r="E3667" t="s">
        <v>1894</v>
      </c>
      <c r="F3667">
        <v>1</v>
      </c>
      <c r="G3667" t="s">
        <v>416</v>
      </c>
      <c r="H3667" t="s">
        <v>416</v>
      </c>
      <c r="I3667" t="s">
        <v>3037</v>
      </c>
      <c r="J3667">
        <v>0</v>
      </c>
      <c r="K3667" t="s">
        <v>3038</v>
      </c>
      <c r="L3667" s="1">
        <v>46216.851678240739</v>
      </c>
      <c r="M3667" s="1">
        <v>46216.851817129631</v>
      </c>
      <c r="N3667">
        <v>1197</v>
      </c>
      <c r="O3667" t="s">
        <v>1849</v>
      </c>
      <c r="P3667">
        <v>53</v>
      </c>
      <c r="Q3667">
        <v>5.3</v>
      </c>
      <c r="R3667" t="s">
        <v>1851</v>
      </c>
      <c r="S3667" t="s">
        <v>1851</v>
      </c>
      <c r="T3667" t="s">
        <v>1851</v>
      </c>
      <c r="U3667" t="s">
        <v>8178</v>
      </c>
      <c r="V3667" t="s">
        <v>1851</v>
      </c>
      <c r="W3667" t="s">
        <v>1851</v>
      </c>
      <c r="X3667" s="1">
        <v>46216.851817129631</v>
      </c>
    </row>
    <row r="3668" spans="1:24">
      <c r="A3668">
        <v>3491</v>
      </c>
      <c r="B3668" t="s">
        <v>1863</v>
      </c>
      <c r="C3668" t="s">
        <v>1864</v>
      </c>
      <c r="D3668">
        <v>3118601</v>
      </c>
      <c r="E3668" t="s">
        <v>1885</v>
      </c>
      <c r="F3668">
        <v>1</v>
      </c>
      <c r="G3668" t="s">
        <v>1422</v>
      </c>
      <c r="H3668" t="s">
        <v>2672</v>
      </c>
      <c r="I3668" t="s">
        <v>1887</v>
      </c>
      <c r="J3668">
        <v>1</v>
      </c>
      <c r="K3668" t="s">
        <v>1888</v>
      </c>
      <c r="L3668" s="1">
        <v>46216.851759259262</v>
      </c>
      <c r="M3668" s="1">
        <v>46216.853229166663</v>
      </c>
      <c r="N3668">
        <v>12708</v>
      </c>
      <c r="O3668" t="s">
        <v>1849</v>
      </c>
      <c r="P3668">
        <v>90</v>
      </c>
      <c r="Q3668">
        <v>9</v>
      </c>
      <c r="R3668" t="s">
        <v>8179</v>
      </c>
      <c r="S3668" t="s">
        <v>1851</v>
      </c>
      <c r="T3668" t="s">
        <v>1851</v>
      </c>
      <c r="U3668" t="s">
        <v>8180</v>
      </c>
      <c r="V3668" t="s">
        <v>1851</v>
      </c>
      <c r="W3668" t="s">
        <v>1851</v>
      </c>
      <c r="X3668" s="1">
        <v>46216.853229166663</v>
      </c>
    </row>
    <row r="3669" spans="1:24">
      <c r="A3669">
        <v>3492</v>
      </c>
      <c r="B3669" t="s">
        <v>1863</v>
      </c>
      <c r="C3669" t="s">
        <v>1864</v>
      </c>
      <c r="D3669">
        <v>4109708</v>
      </c>
      <c r="E3669" t="s">
        <v>1885</v>
      </c>
      <c r="F3669">
        <v>1</v>
      </c>
      <c r="G3669" t="s">
        <v>1470</v>
      </c>
      <c r="H3669" t="s">
        <v>2786</v>
      </c>
      <c r="I3669" t="s">
        <v>1887</v>
      </c>
      <c r="J3669">
        <v>1</v>
      </c>
      <c r="K3669" t="s">
        <v>1888</v>
      </c>
      <c r="L3669" s="1">
        <v>46216.8518287037</v>
      </c>
      <c r="M3669" s="1">
        <v>46216.853229166663</v>
      </c>
      <c r="N3669">
        <v>12093</v>
      </c>
      <c r="O3669" t="s">
        <v>1849</v>
      </c>
      <c r="P3669">
        <v>49</v>
      </c>
      <c r="Q3669">
        <v>4.9000000000000004</v>
      </c>
      <c r="R3669" t="s">
        <v>8181</v>
      </c>
      <c r="S3669" t="s">
        <v>1851</v>
      </c>
      <c r="T3669" t="s">
        <v>1851</v>
      </c>
      <c r="U3669" t="s">
        <v>8182</v>
      </c>
      <c r="V3669" t="s">
        <v>1851</v>
      </c>
      <c r="W3669" t="s">
        <v>1851</v>
      </c>
      <c r="X3669" s="1">
        <v>46216.853229166663</v>
      </c>
    </row>
    <row r="3670" spans="1:24">
      <c r="A3670">
        <v>3493</v>
      </c>
      <c r="B3670" t="s">
        <v>1863</v>
      </c>
      <c r="C3670" t="s">
        <v>1864</v>
      </c>
      <c r="D3670">
        <v>4109708</v>
      </c>
      <c r="E3670" t="s">
        <v>1894</v>
      </c>
      <c r="F3670">
        <v>1</v>
      </c>
      <c r="G3670" t="s">
        <v>1470</v>
      </c>
      <c r="H3670" t="s">
        <v>1470</v>
      </c>
      <c r="I3670" t="s">
        <v>2789</v>
      </c>
      <c r="J3670">
        <v>0</v>
      </c>
      <c r="K3670" t="s">
        <v>2790</v>
      </c>
      <c r="L3670" s="1">
        <v>46216.853356481479</v>
      </c>
      <c r="M3670" s="1">
        <v>46216.853506944448</v>
      </c>
      <c r="N3670">
        <v>1270</v>
      </c>
      <c r="O3670" t="s">
        <v>1849</v>
      </c>
      <c r="P3670">
        <v>45</v>
      </c>
      <c r="Q3670">
        <v>4.5</v>
      </c>
      <c r="R3670" t="s">
        <v>1851</v>
      </c>
      <c r="S3670" t="s">
        <v>1851</v>
      </c>
      <c r="T3670" t="s">
        <v>1851</v>
      </c>
      <c r="U3670" t="s">
        <v>8183</v>
      </c>
      <c r="V3670" t="s">
        <v>1851</v>
      </c>
      <c r="W3670" t="s">
        <v>1851</v>
      </c>
      <c r="X3670" s="1">
        <v>46216.853506944448</v>
      </c>
    </row>
    <row r="3671" spans="1:24">
      <c r="A3671">
        <v>3494</v>
      </c>
      <c r="B3671" t="s">
        <v>1863</v>
      </c>
      <c r="C3671" t="s">
        <v>1864</v>
      </c>
      <c r="D3671">
        <v>3118601</v>
      </c>
      <c r="E3671" t="s">
        <v>1894</v>
      </c>
      <c r="F3671">
        <v>1</v>
      </c>
      <c r="G3671" t="s">
        <v>1422</v>
      </c>
      <c r="H3671" t="s">
        <v>1422</v>
      </c>
      <c r="I3671" t="s">
        <v>2678</v>
      </c>
      <c r="J3671">
        <v>0</v>
      </c>
      <c r="K3671" t="s">
        <v>2679</v>
      </c>
      <c r="L3671" s="1">
        <v>46216.853356481479</v>
      </c>
      <c r="M3671" s="1">
        <v>46216.853506944448</v>
      </c>
      <c r="N3671">
        <v>1360</v>
      </c>
      <c r="O3671" t="s">
        <v>1849</v>
      </c>
      <c r="P3671">
        <v>89</v>
      </c>
      <c r="Q3671">
        <v>8.9</v>
      </c>
      <c r="R3671" t="s">
        <v>1851</v>
      </c>
      <c r="S3671" t="s">
        <v>1851</v>
      </c>
      <c r="T3671" t="s">
        <v>1851</v>
      </c>
      <c r="U3671" t="s">
        <v>8184</v>
      </c>
      <c r="V3671" t="s">
        <v>1851</v>
      </c>
      <c r="W3671" t="s">
        <v>1851</v>
      </c>
      <c r="X3671" s="1">
        <v>46216.853506944448</v>
      </c>
    </row>
    <row r="3672" spans="1:24">
      <c r="A3672">
        <v>3495</v>
      </c>
      <c r="B3672" t="s">
        <v>1863</v>
      </c>
      <c r="C3672" t="s">
        <v>1864</v>
      </c>
      <c r="D3672">
        <v>2103174</v>
      </c>
      <c r="E3672" t="s">
        <v>1885</v>
      </c>
      <c r="F3672">
        <v>1</v>
      </c>
      <c r="G3672" t="s">
        <v>254</v>
      </c>
      <c r="H3672" t="s">
        <v>3055</v>
      </c>
      <c r="I3672" t="s">
        <v>1887</v>
      </c>
      <c r="J3672">
        <v>1</v>
      </c>
      <c r="K3672" t="s">
        <v>1888</v>
      </c>
      <c r="L3672" s="1">
        <v>46216.851886574077</v>
      </c>
      <c r="M3672" s="1">
        <v>46216.853692129633</v>
      </c>
      <c r="N3672">
        <v>15694</v>
      </c>
      <c r="O3672" t="s">
        <v>1849</v>
      </c>
      <c r="P3672">
        <v>79</v>
      </c>
      <c r="Q3672">
        <v>7.9</v>
      </c>
      <c r="R3672" t="s">
        <v>8185</v>
      </c>
      <c r="S3672" t="s">
        <v>1851</v>
      </c>
      <c r="T3672" t="s">
        <v>1851</v>
      </c>
      <c r="U3672" t="s">
        <v>8186</v>
      </c>
      <c r="V3672" t="s">
        <v>1851</v>
      </c>
      <c r="W3672" t="s">
        <v>1851</v>
      </c>
      <c r="X3672" s="1">
        <v>46216.853692129633</v>
      </c>
    </row>
    <row r="3673" spans="1:24">
      <c r="A3673">
        <v>3496</v>
      </c>
      <c r="B3673" t="s">
        <v>1863</v>
      </c>
      <c r="C3673" t="s">
        <v>1864</v>
      </c>
      <c r="D3673">
        <v>3120201</v>
      </c>
      <c r="E3673" t="s">
        <v>1885</v>
      </c>
      <c r="F3673">
        <v>1</v>
      </c>
      <c r="G3673" t="s">
        <v>1312</v>
      </c>
      <c r="H3673" t="s">
        <v>2694</v>
      </c>
      <c r="I3673" t="s">
        <v>1887</v>
      </c>
      <c r="J3673">
        <v>1</v>
      </c>
      <c r="K3673" t="s">
        <v>1888</v>
      </c>
      <c r="L3673" s="1">
        <v>46216.85355324074</v>
      </c>
      <c r="M3673" s="1">
        <v>46216.853715277779</v>
      </c>
      <c r="N3673">
        <v>1400</v>
      </c>
      <c r="O3673" t="s">
        <v>1849</v>
      </c>
      <c r="P3673">
        <v>96</v>
      </c>
      <c r="Q3673">
        <v>9.6</v>
      </c>
      <c r="R3673" t="s">
        <v>8187</v>
      </c>
      <c r="S3673" t="s">
        <v>1851</v>
      </c>
      <c r="T3673" t="s">
        <v>1851</v>
      </c>
      <c r="U3673" t="s">
        <v>8188</v>
      </c>
      <c r="V3673" t="s">
        <v>1851</v>
      </c>
      <c r="W3673" t="s">
        <v>1851</v>
      </c>
      <c r="X3673" s="1">
        <v>46216.853715277779</v>
      </c>
    </row>
    <row r="3674" spans="1:24">
      <c r="A3674">
        <v>3497</v>
      </c>
      <c r="B3674" t="s">
        <v>1863</v>
      </c>
      <c r="C3674" t="s">
        <v>1864</v>
      </c>
      <c r="D3674">
        <v>2103174</v>
      </c>
      <c r="E3674" t="s">
        <v>1894</v>
      </c>
      <c r="F3674">
        <v>1</v>
      </c>
      <c r="G3674" t="s">
        <v>254</v>
      </c>
      <c r="H3674" t="s">
        <v>254</v>
      </c>
      <c r="I3674" t="s">
        <v>3064</v>
      </c>
      <c r="J3674">
        <v>0</v>
      </c>
      <c r="K3674" t="s">
        <v>3065</v>
      </c>
      <c r="L3674" s="1">
        <v>46216.853819444441</v>
      </c>
      <c r="M3674" s="1">
        <v>46216.854039351849</v>
      </c>
      <c r="N3674">
        <v>1831</v>
      </c>
      <c r="O3674" t="s">
        <v>1849</v>
      </c>
      <c r="P3674">
        <v>65</v>
      </c>
      <c r="Q3674">
        <v>6.5</v>
      </c>
      <c r="R3674" t="s">
        <v>1851</v>
      </c>
      <c r="S3674" t="s">
        <v>1851</v>
      </c>
      <c r="T3674" t="s">
        <v>1851</v>
      </c>
      <c r="U3674" t="s">
        <v>8189</v>
      </c>
      <c r="V3674" t="s">
        <v>1851</v>
      </c>
      <c r="W3674" t="s">
        <v>1851</v>
      </c>
      <c r="X3674" s="1">
        <v>46216.854039351849</v>
      </c>
    </row>
    <row r="3675" spans="1:24">
      <c r="A3675">
        <v>3498</v>
      </c>
      <c r="B3675" t="s">
        <v>1863</v>
      </c>
      <c r="C3675" t="s">
        <v>1864</v>
      </c>
      <c r="D3675">
        <v>3120201</v>
      </c>
      <c r="E3675" t="s">
        <v>1894</v>
      </c>
      <c r="F3675">
        <v>1</v>
      </c>
      <c r="G3675" t="s">
        <v>1312</v>
      </c>
      <c r="H3675" t="s">
        <v>1312</v>
      </c>
      <c r="I3675" t="s">
        <v>2743</v>
      </c>
      <c r="J3675">
        <v>0</v>
      </c>
      <c r="K3675" t="s">
        <v>2744</v>
      </c>
      <c r="L3675" s="1">
        <v>46216.853854166664</v>
      </c>
      <c r="M3675" s="1">
        <v>46216.854131944441</v>
      </c>
      <c r="N3675">
        <v>2368</v>
      </c>
      <c r="O3675" t="s">
        <v>1849</v>
      </c>
      <c r="P3675">
        <v>74</v>
      </c>
      <c r="Q3675">
        <v>7.4</v>
      </c>
      <c r="R3675" t="s">
        <v>1851</v>
      </c>
      <c r="S3675" t="s">
        <v>1851</v>
      </c>
      <c r="T3675" t="s">
        <v>1851</v>
      </c>
      <c r="U3675" t="s">
        <v>8190</v>
      </c>
      <c r="V3675" t="s">
        <v>1851</v>
      </c>
      <c r="W3675" t="s">
        <v>1851</v>
      </c>
      <c r="X3675" s="1">
        <v>46216.854131944441</v>
      </c>
    </row>
    <row r="3676" spans="1:24">
      <c r="A3676">
        <v>3499</v>
      </c>
      <c r="B3676" t="s">
        <v>1863</v>
      </c>
      <c r="C3676" t="s">
        <v>1864</v>
      </c>
      <c r="D3676">
        <v>2103406</v>
      </c>
      <c r="E3676" t="s">
        <v>1885</v>
      </c>
      <c r="F3676">
        <v>1</v>
      </c>
      <c r="G3676" t="s">
        <v>395</v>
      </c>
      <c r="H3676" t="s">
        <v>3070</v>
      </c>
      <c r="I3676" t="s">
        <v>1887</v>
      </c>
      <c r="J3676">
        <v>1</v>
      </c>
      <c r="K3676" t="s">
        <v>1888</v>
      </c>
      <c r="L3676" s="1">
        <v>46216.854074074072</v>
      </c>
      <c r="M3676" s="1">
        <v>46216.854513888888</v>
      </c>
      <c r="N3676">
        <v>3764</v>
      </c>
      <c r="O3676" t="s">
        <v>1849</v>
      </c>
      <c r="P3676">
        <v>78</v>
      </c>
      <c r="Q3676">
        <v>7.8</v>
      </c>
      <c r="R3676" t="s">
        <v>8191</v>
      </c>
      <c r="S3676" t="s">
        <v>1851</v>
      </c>
      <c r="T3676" t="s">
        <v>1851</v>
      </c>
      <c r="U3676" t="s">
        <v>8192</v>
      </c>
      <c r="V3676" t="s">
        <v>1851</v>
      </c>
      <c r="W3676" t="s">
        <v>1851</v>
      </c>
      <c r="X3676" s="1">
        <v>46216.854513888888</v>
      </c>
    </row>
    <row r="3677" spans="1:24">
      <c r="A3677">
        <v>3500</v>
      </c>
      <c r="B3677" t="s">
        <v>1863</v>
      </c>
      <c r="C3677" t="s">
        <v>1864</v>
      </c>
      <c r="D3677">
        <v>3126752</v>
      </c>
      <c r="E3677" t="s">
        <v>1885</v>
      </c>
      <c r="F3677">
        <v>1</v>
      </c>
      <c r="G3677" t="s">
        <v>1302</v>
      </c>
      <c r="H3677" t="s">
        <v>2758</v>
      </c>
      <c r="I3677" t="s">
        <v>1887</v>
      </c>
      <c r="J3677">
        <v>1</v>
      </c>
      <c r="K3677" t="s">
        <v>1888</v>
      </c>
      <c r="L3677" s="1">
        <v>46216.854178240741</v>
      </c>
      <c r="M3677" s="1">
        <v>46216.854583333334</v>
      </c>
      <c r="N3677">
        <v>3505</v>
      </c>
      <c r="O3677" t="s">
        <v>1849</v>
      </c>
      <c r="P3677">
        <v>70</v>
      </c>
      <c r="Q3677">
        <v>7</v>
      </c>
      <c r="R3677" t="s">
        <v>8193</v>
      </c>
      <c r="S3677" t="s">
        <v>1851</v>
      </c>
      <c r="T3677" t="s">
        <v>1851</v>
      </c>
      <c r="U3677" t="s">
        <v>8194</v>
      </c>
      <c r="V3677" t="s">
        <v>1851</v>
      </c>
      <c r="W3677" t="s">
        <v>1851</v>
      </c>
      <c r="X3677" s="1">
        <v>46216.854583333334</v>
      </c>
    </row>
    <row r="3678" spans="1:24">
      <c r="A3678">
        <v>3501</v>
      </c>
      <c r="B3678" t="s">
        <v>1863</v>
      </c>
      <c r="C3678" t="s">
        <v>1864</v>
      </c>
      <c r="D3678">
        <v>2103406</v>
      </c>
      <c r="E3678" t="s">
        <v>1894</v>
      </c>
      <c r="F3678">
        <v>1</v>
      </c>
      <c r="G3678" t="s">
        <v>395</v>
      </c>
      <c r="H3678" t="s">
        <v>395</v>
      </c>
      <c r="I3678" t="s">
        <v>3073</v>
      </c>
      <c r="J3678">
        <v>0</v>
      </c>
      <c r="K3678" t="s">
        <v>3074</v>
      </c>
      <c r="L3678" s="1">
        <v>46216.854664351849</v>
      </c>
      <c r="M3678" s="1">
        <v>46216.854768518519</v>
      </c>
      <c r="N3678">
        <v>866</v>
      </c>
      <c r="O3678" t="s">
        <v>1849</v>
      </c>
      <c r="P3678">
        <v>70</v>
      </c>
      <c r="Q3678">
        <v>7</v>
      </c>
      <c r="R3678" t="s">
        <v>1851</v>
      </c>
      <c r="S3678" t="s">
        <v>1851</v>
      </c>
      <c r="T3678" t="s">
        <v>1851</v>
      </c>
      <c r="U3678" t="s">
        <v>8195</v>
      </c>
      <c r="V3678" t="s">
        <v>1851</v>
      </c>
      <c r="W3678" t="s">
        <v>1851</v>
      </c>
      <c r="X3678" s="1">
        <v>46216.854768518519</v>
      </c>
    </row>
    <row r="3679" spans="1:24">
      <c r="A3679">
        <v>3502</v>
      </c>
      <c r="B3679" t="s">
        <v>1863</v>
      </c>
      <c r="C3679" t="s">
        <v>1864</v>
      </c>
      <c r="D3679">
        <v>3126752</v>
      </c>
      <c r="E3679" t="s">
        <v>1894</v>
      </c>
      <c r="F3679">
        <v>1</v>
      </c>
      <c r="G3679" t="s">
        <v>1302</v>
      </c>
      <c r="H3679" t="s">
        <v>1302</v>
      </c>
      <c r="I3679" t="s">
        <v>2764</v>
      </c>
      <c r="J3679">
        <v>0</v>
      </c>
      <c r="K3679" t="s">
        <v>2765</v>
      </c>
      <c r="L3679" s="1">
        <v>46216.854710648149</v>
      </c>
      <c r="M3679" s="1">
        <v>46216.854849537034</v>
      </c>
      <c r="N3679">
        <v>1252</v>
      </c>
      <c r="O3679" t="s">
        <v>1849</v>
      </c>
      <c r="P3679">
        <v>64</v>
      </c>
      <c r="Q3679">
        <v>6.4</v>
      </c>
      <c r="R3679" t="s">
        <v>1851</v>
      </c>
      <c r="S3679" t="s">
        <v>1851</v>
      </c>
      <c r="T3679" t="s">
        <v>1851</v>
      </c>
      <c r="U3679" t="s">
        <v>8196</v>
      </c>
      <c r="V3679" t="s">
        <v>1851</v>
      </c>
      <c r="W3679" t="s">
        <v>1851</v>
      </c>
      <c r="X3679" s="1">
        <v>46216.854849537034</v>
      </c>
    </row>
    <row r="3680" spans="1:24">
      <c r="A3680">
        <v>3503</v>
      </c>
      <c r="B3680" t="s">
        <v>1863</v>
      </c>
      <c r="C3680" t="s">
        <v>1864</v>
      </c>
      <c r="D3680">
        <v>3127339</v>
      </c>
      <c r="E3680" t="s">
        <v>1885</v>
      </c>
      <c r="F3680">
        <v>1</v>
      </c>
      <c r="G3680" t="s">
        <v>1074</v>
      </c>
      <c r="H3680" t="s">
        <v>2771</v>
      </c>
      <c r="I3680" t="s">
        <v>1887</v>
      </c>
      <c r="J3680">
        <v>1</v>
      </c>
      <c r="K3680" t="s">
        <v>1888</v>
      </c>
      <c r="L3680" s="1">
        <v>46216.854895833334</v>
      </c>
      <c r="M3680" s="1">
        <v>46216.855046296296</v>
      </c>
      <c r="N3680">
        <v>1246</v>
      </c>
      <c r="O3680" t="s">
        <v>1849</v>
      </c>
      <c r="P3680">
        <v>96</v>
      </c>
      <c r="Q3680">
        <v>9.6</v>
      </c>
      <c r="R3680" t="s">
        <v>8197</v>
      </c>
      <c r="S3680" t="s">
        <v>1851</v>
      </c>
      <c r="T3680" t="s">
        <v>1851</v>
      </c>
      <c r="U3680" t="s">
        <v>8198</v>
      </c>
      <c r="V3680" t="s">
        <v>1851</v>
      </c>
      <c r="W3680" t="s">
        <v>1851</v>
      </c>
      <c r="X3680" s="1">
        <v>46216.855046296296</v>
      </c>
    </row>
    <row r="3681" spans="1:24">
      <c r="A3681">
        <v>3504</v>
      </c>
      <c r="B3681" t="s">
        <v>1863</v>
      </c>
      <c r="C3681" t="s">
        <v>1864</v>
      </c>
      <c r="D3681">
        <v>2105104</v>
      </c>
      <c r="E3681" t="s">
        <v>1885</v>
      </c>
      <c r="F3681">
        <v>1</v>
      </c>
      <c r="G3681" t="s">
        <v>734</v>
      </c>
      <c r="H3681" t="s">
        <v>3079</v>
      </c>
      <c r="I3681" t="s">
        <v>1887</v>
      </c>
      <c r="J3681">
        <v>1</v>
      </c>
      <c r="K3681" t="s">
        <v>1888</v>
      </c>
      <c r="L3681" s="1">
        <v>46216.854803240742</v>
      </c>
      <c r="M3681" s="1">
        <v>46216.855185185188</v>
      </c>
      <c r="N3681">
        <v>3222</v>
      </c>
      <c r="O3681" t="s">
        <v>1849</v>
      </c>
      <c r="P3681">
        <v>77</v>
      </c>
      <c r="Q3681">
        <v>7.7</v>
      </c>
      <c r="R3681" t="s">
        <v>8199</v>
      </c>
      <c r="S3681" t="s">
        <v>1851</v>
      </c>
      <c r="T3681" t="s">
        <v>1851</v>
      </c>
      <c r="U3681" t="s">
        <v>8200</v>
      </c>
      <c r="V3681" t="s">
        <v>1851</v>
      </c>
      <c r="W3681" t="s">
        <v>1851</v>
      </c>
      <c r="X3681" s="1">
        <v>46216.855185185188</v>
      </c>
    </row>
    <row r="3682" spans="1:24">
      <c r="A3682">
        <v>3505</v>
      </c>
      <c r="B3682" t="s">
        <v>1863</v>
      </c>
      <c r="C3682" t="s">
        <v>1864</v>
      </c>
      <c r="D3682">
        <v>3127339</v>
      </c>
      <c r="E3682" t="s">
        <v>1894</v>
      </c>
      <c r="F3682">
        <v>1</v>
      </c>
      <c r="G3682" t="s">
        <v>1074</v>
      </c>
      <c r="H3682" t="s">
        <v>1074</v>
      </c>
      <c r="I3682" t="s">
        <v>2777</v>
      </c>
      <c r="J3682">
        <v>0</v>
      </c>
      <c r="K3682" t="s">
        <v>2778</v>
      </c>
      <c r="L3682" s="1">
        <v>46216.855185185188</v>
      </c>
      <c r="M3682" s="1">
        <v>46216.855324074073</v>
      </c>
      <c r="N3682">
        <v>1247</v>
      </c>
      <c r="O3682" t="s">
        <v>1849</v>
      </c>
      <c r="P3682">
        <v>67</v>
      </c>
      <c r="Q3682">
        <v>6.7</v>
      </c>
      <c r="R3682" t="s">
        <v>1851</v>
      </c>
      <c r="S3682" t="s">
        <v>1851</v>
      </c>
      <c r="T3682" t="s">
        <v>1851</v>
      </c>
      <c r="U3682" t="s">
        <v>8201</v>
      </c>
      <c r="V3682" t="s">
        <v>1851</v>
      </c>
      <c r="W3682" t="s">
        <v>1851</v>
      </c>
      <c r="X3682" s="1">
        <v>46216.855324074073</v>
      </c>
    </row>
    <row r="3683" spans="1:24">
      <c r="A3683">
        <v>3506</v>
      </c>
      <c r="B3683" t="s">
        <v>1863</v>
      </c>
      <c r="C3683" t="s">
        <v>1864</v>
      </c>
      <c r="D3683">
        <v>2105104</v>
      </c>
      <c r="E3683" t="s">
        <v>1894</v>
      </c>
      <c r="F3683">
        <v>1</v>
      </c>
      <c r="G3683" t="s">
        <v>734</v>
      </c>
      <c r="H3683" t="s">
        <v>734</v>
      </c>
      <c r="I3683" t="s">
        <v>3085</v>
      </c>
      <c r="J3683">
        <v>0</v>
      </c>
      <c r="K3683" t="s">
        <v>3086</v>
      </c>
      <c r="L3683" s="1">
        <v>46216.85533564815</v>
      </c>
      <c r="M3683" s="1">
        <v>46216.855451388888</v>
      </c>
      <c r="N3683">
        <v>1018</v>
      </c>
      <c r="O3683" t="s">
        <v>1849</v>
      </c>
      <c r="P3683">
        <v>68</v>
      </c>
      <c r="Q3683">
        <v>6.8</v>
      </c>
      <c r="R3683" t="s">
        <v>1851</v>
      </c>
      <c r="S3683" t="s">
        <v>1851</v>
      </c>
      <c r="T3683" t="s">
        <v>1851</v>
      </c>
      <c r="U3683" t="s">
        <v>8202</v>
      </c>
      <c r="V3683" t="s">
        <v>1851</v>
      </c>
      <c r="W3683" t="s">
        <v>1851</v>
      </c>
      <c r="X3683" s="1">
        <v>46216.855451388888</v>
      </c>
    </row>
    <row r="3684" spans="1:24">
      <c r="A3684">
        <v>3507</v>
      </c>
      <c r="B3684" t="s">
        <v>1863</v>
      </c>
      <c r="C3684" t="s">
        <v>1864</v>
      </c>
      <c r="D3684">
        <v>4111209</v>
      </c>
      <c r="E3684" t="s">
        <v>1885</v>
      </c>
      <c r="F3684">
        <v>1</v>
      </c>
      <c r="G3684" t="s">
        <v>1777</v>
      </c>
      <c r="H3684" t="s">
        <v>2805</v>
      </c>
      <c r="I3684" t="s">
        <v>1887</v>
      </c>
      <c r="J3684">
        <v>1</v>
      </c>
      <c r="K3684" t="s">
        <v>1888</v>
      </c>
      <c r="L3684" s="1">
        <v>46216.85355324074</v>
      </c>
      <c r="M3684" s="1">
        <v>46216.855752314812</v>
      </c>
      <c r="N3684">
        <v>19052</v>
      </c>
      <c r="O3684" t="s">
        <v>1854</v>
      </c>
      <c r="R3684" t="s">
        <v>8203</v>
      </c>
      <c r="S3684" t="s">
        <v>1851</v>
      </c>
      <c r="T3684" t="s">
        <v>1851</v>
      </c>
      <c r="U3684" t="s">
        <v>8204</v>
      </c>
      <c r="V3684" t="s">
        <v>1854</v>
      </c>
      <c r="W3684" t="s">
        <v>1851</v>
      </c>
      <c r="X3684" s="1">
        <v>46216.855752314812</v>
      </c>
    </row>
    <row r="3685" spans="1:24">
      <c r="A3685">
        <v>3508</v>
      </c>
      <c r="B3685" t="s">
        <v>1863</v>
      </c>
      <c r="C3685" t="s">
        <v>1864</v>
      </c>
      <c r="D3685">
        <v>3127404</v>
      </c>
      <c r="E3685" t="s">
        <v>1885</v>
      </c>
      <c r="F3685">
        <v>1</v>
      </c>
      <c r="G3685" t="s">
        <v>1059</v>
      </c>
      <c r="H3685" t="s">
        <v>2783</v>
      </c>
      <c r="I3685" t="s">
        <v>1887</v>
      </c>
      <c r="J3685">
        <v>1</v>
      </c>
      <c r="K3685" t="s">
        <v>1888</v>
      </c>
      <c r="L3685" s="1">
        <v>46216.855358796296</v>
      </c>
      <c r="M3685" s="1">
        <v>46216.855798611112</v>
      </c>
      <c r="N3685">
        <v>3765</v>
      </c>
      <c r="O3685" t="s">
        <v>1849</v>
      </c>
      <c r="P3685">
        <v>65</v>
      </c>
      <c r="Q3685">
        <v>6.5</v>
      </c>
      <c r="R3685" t="s">
        <v>8205</v>
      </c>
      <c r="S3685" t="s">
        <v>1851</v>
      </c>
      <c r="T3685" t="s">
        <v>1851</v>
      </c>
      <c r="U3685" t="s">
        <v>8206</v>
      </c>
      <c r="V3685" t="s">
        <v>1851</v>
      </c>
      <c r="W3685" t="s">
        <v>1851</v>
      </c>
      <c r="X3685" s="1">
        <v>46216.855798611112</v>
      </c>
    </row>
    <row r="3686" spans="1:24">
      <c r="A3686">
        <v>3509</v>
      </c>
      <c r="B3686" t="s">
        <v>1863</v>
      </c>
      <c r="C3686" t="s">
        <v>1864</v>
      </c>
      <c r="D3686">
        <v>2105203</v>
      </c>
      <c r="E3686" t="s">
        <v>1885</v>
      </c>
      <c r="F3686">
        <v>1</v>
      </c>
      <c r="G3686" t="s">
        <v>732</v>
      </c>
      <c r="H3686" t="s">
        <v>3106</v>
      </c>
      <c r="I3686" t="s">
        <v>1887</v>
      </c>
      <c r="J3686">
        <v>1</v>
      </c>
      <c r="K3686" t="s">
        <v>1888</v>
      </c>
      <c r="L3686" s="1">
        <v>46216.855497685188</v>
      </c>
      <c r="M3686" s="1">
        <v>46216.855914351851</v>
      </c>
      <c r="N3686">
        <v>3605</v>
      </c>
      <c r="O3686" t="s">
        <v>1849</v>
      </c>
      <c r="P3686">
        <v>79</v>
      </c>
      <c r="Q3686">
        <v>7.9</v>
      </c>
      <c r="R3686" t="s">
        <v>8207</v>
      </c>
      <c r="S3686" t="s">
        <v>1851</v>
      </c>
      <c r="T3686" t="s">
        <v>1851</v>
      </c>
      <c r="U3686" t="s">
        <v>8208</v>
      </c>
      <c r="V3686" t="s">
        <v>1851</v>
      </c>
      <c r="W3686" t="s">
        <v>1851</v>
      </c>
      <c r="X3686" s="1">
        <v>46216.855914351851</v>
      </c>
    </row>
    <row r="3687" spans="1:24">
      <c r="A3687">
        <v>3510</v>
      </c>
      <c r="B3687" t="s">
        <v>1863</v>
      </c>
      <c r="C3687" t="s">
        <v>1864</v>
      </c>
      <c r="D3687">
        <v>3127404</v>
      </c>
      <c r="E3687" t="s">
        <v>1894</v>
      </c>
      <c r="F3687">
        <v>1</v>
      </c>
      <c r="G3687" t="s">
        <v>1059</v>
      </c>
      <c r="H3687" t="s">
        <v>1059</v>
      </c>
      <c r="I3687" t="s">
        <v>2792</v>
      </c>
      <c r="J3687">
        <v>0</v>
      </c>
      <c r="K3687" t="s">
        <v>2793</v>
      </c>
      <c r="L3687" s="1">
        <v>46216.855937499997</v>
      </c>
      <c r="M3687" s="1">
        <v>46216.856122685182</v>
      </c>
      <c r="N3687">
        <v>1561</v>
      </c>
      <c r="O3687" t="s">
        <v>1849</v>
      </c>
      <c r="P3687">
        <v>65</v>
      </c>
      <c r="Q3687">
        <v>6.5</v>
      </c>
      <c r="R3687" t="s">
        <v>1851</v>
      </c>
      <c r="S3687" t="s">
        <v>1851</v>
      </c>
      <c r="T3687" t="s">
        <v>1851</v>
      </c>
      <c r="U3687" t="s">
        <v>8209</v>
      </c>
      <c r="V3687" t="s">
        <v>1851</v>
      </c>
      <c r="W3687" t="s">
        <v>1851</v>
      </c>
      <c r="X3687" s="1">
        <v>46216.856122685182</v>
      </c>
    </row>
    <row r="3688" spans="1:24">
      <c r="A3688">
        <v>3511</v>
      </c>
      <c r="B3688" t="s">
        <v>1863</v>
      </c>
      <c r="C3688" t="s">
        <v>1864</v>
      </c>
      <c r="D3688">
        <v>4111209</v>
      </c>
      <c r="E3688" t="s">
        <v>1885</v>
      </c>
      <c r="F3688">
        <v>2</v>
      </c>
      <c r="G3688" t="s">
        <v>1777</v>
      </c>
      <c r="H3688" t="s">
        <v>2805</v>
      </c>
      <c r="I3688" t="s">
        <v>1887</v>
      </c>
      <c r="J3688">
        <v>1</v>
      </c>
      <c r="K3688" t="s">
        <v>1888</v>
      </c>
      <c r="L3688" s="1">
        <v>46216.855949074074</v>
      </c>
      <c r="M3688" s="1">
        <v>46216.856134259258</v>
      </c>
      <c r="N3688">
        <v>1546</v>
      </c>
      <c r="O3688" t="s">
        <v>1849</v>
      </c>
      <c r="P3688">
        <v>82</v>
      </c>
      <c r="Q3688">
        <v>8.1999999999999993</v>
      </c>
      <c r="R3688" t="s">
        <v>8210</v>
      </c>
      <c r="S3688" t="s">
        <v>1851</v>
      </c>
      <c r="T3688" t="s">
        <v>1851</v>
      </c>
      <c r="U3688" t="s">
        <v>8204</v>
      </c>
      <c r="V3688" t="s">
        <v>1851</v>
      </c>
      <c r="W3688" t="s">
        <v>1851</v>
      </c>
      <c r="X3688" s="1">
        <v>46216.856134259258</v>
      </c>
    </row>
    <row r="3689" spans="1:24">
      <c r="A3689">
        <v>3512</v>
      </c>
      <c r="B3689" t="s">
        <v>1863</v>
      </c>
      <c r="C3689" t="s">
        <v>1864</v>
      </c>
      <c r="D3689">
        <v>2105203</v>
      </c>
      <c r="E3689" t="s">
        <v>1894</v>
      </c>
      <c r="F3689">
        <v>1</v>
      </c>
      <c r="G3689" t="s">
        <v>732</v>
      </c>
      <c r="H3689" t="s">
        <v>732</v>
      </c>
      <c r="I3689" t="s">
        <v>3112</v>
      </c>
      <c r="J3689">
        <v>0</v>
      </c>
      <c r="K3689" t="s">
        <v>3113</v>
      </c>
      <c r="L3689" s="1">
        <v>46216.856064814812</v>
      </c>
      <c r="M3689" s="1">
        <v>46216.856249999997</v>
      </c>
      <c r="N3689">
        <v>1599</v>
      </c>
      <c r="O3689" t="s">
        <v>1849</v>
      </c>
      <c r="P3689">
        <v>65</v>
      </c>
      <c r="Q3689">
        <v>6.5</v>
      </c>
      <c r="R3689" t="s">
        <v>1851</v>
      </c>
      <c r="S3689" t="s">
        <v>1851</v>
      </c>
      <c r="T3689" t="s">
        <v>1851</v>
      </c>
      <c r="U3689" t="s">
        <v>8211</v>
      </c>
      <c r="V3689" t="s">
        <v>1851</v>
      </c>
      <c r="W3689" t="s">
        <v>1851</v>
      </c>
      <c r="X3689" s="1">
        <v>46216.856249999997</v>
      </c>
    </row>
    <row r="3690" spans="1:24">
      <c r="A3690">
        <v>3513</v>
      </c>
      <c r="B3690" t="s">
        <v>1863</v>
      </c>
      <c r="C3690" t="s">
        <v>1864</v>
      </c>
      <c r="D3690">
        <v>3128402</v>
      </c>
      <c r="E3690" t="s">
        <v>1885</v>
      </c>
      <c r="F3690">
        <v>1</v>
      </c>
      <c r="G3690" t="s">
        <v>969</v>
      </c>
      <c r="H3690" t="s">
        <v>2798</v>
      </c>
      <c r="I3690" t="s">
        <v>1887</v>
      </c>
      <c r="J3690">
        <v>1</v>
      </c>
      <c r="K3690" t="s">
        <v>1888</v>
      </c>
      <c r="L3690" s="1">
        <v>46216.856157407405</v>
      </c>
      <c r="M3690" s="1">
        <v>46216.856423611112</v>
      </c>
      <c r="N3690">
        <v>2295</v>
      </c>
      <c r="O3690" t="s">
        <v>1849</v>
      </c>
      <c r="P3690">
        <v>58</v>
      </c>
      <c r="Q3690">
        <v>5.8</v>
      </c>
      <c r="R3690" t="s">
        <v>8212</v>
      </c>
      <c r="S3690" t="s">
        <v>1851</v>
      </c>
      <c r="T3690" t="s">
        <v>1851</v>
      </c>
      <c r="U3690" t="s">
        <v>8213</v>
      </c>
      <c r="V3690" t="s">
        <v>1851</v>
      </c>
      <c r="W3690" t="s">
        <v>1851</v>
      </c>
      <c r="X3690" s="1">
        <v>46216.856423611112</v>
      </c>
    </row>
    <row r="3691" spans="1:24">
      <c r="A3691">
        <v>3514</v>
      </c>
      <c r="B3691" t="s">
        <v>1863</v>
      </c>
      <c r="C3691" t="s">
        <v>1864</v>
      </c>
      <c r="D3691">
        <v>4111209</v>
      </c>
      <c r="E3691" t="s">
        <v>1894</v>
      </c>
      <c r="F3691">
        <v>1</v>
      </c>
      <c r="G3691" t="s">
        <v>1777</v>
      </c>
      <c r="H3691" t="s">
        <v>1777</v>
      </c>
      <c r="I3691" t="s">
        <v>2812</v>
      </c>
      <c r="J3691">
        <v>0</v>
      </c>
      <c r="K3691" t="s">
        <v>8214</v>
      </c>
      <c r="L3691" s="1">
        <v>46216.85628472222</v>
      </c>
      <c r="M3691" s="1">
        <v>46216.856446759259</v>
      </c>
      <c r="N3691">
        <v>1397</v>
      </c>
      <c r="O3691" t="s">
        <v>1849</v>
      </c>
      <c r="P3691">
        <v>70</v>
      </c>
      <c r="Q3691">
        <v>7</v>
      </c>
      <c r="R3691" t="s">
        <v>1851</v>
      </c>
      <c r="S3691" t="s">
        <v>1851</v>
      </c>
      <c r="T3691" t="s">
        <v>1851</v>
      </c>
      <c r="U3691" t="s">
        <v>8215</v>
      </c>
      <c r="V3691" t="s">
        <v>1851</v>
      </c>
      <c r="W3691" t="s">
        <v>1851</v>
      </c>
      <c r="X3691" s="1">
        <v>46216.856446759259</v>
      </c>
    </row>
    <row r="3692" spans="1:24">
      <c r="A3692">
        <v>3515</v>
      </c>
      <c r="B3692" t="s">
        <v>1863</v>
      </c>
      <c r="C3692" t="s">
        <v>1864</v>
      </c>
      <c r="D3692">
        <v>2106631</v>
      </c>
      <c r="E3692" t="s">
        <v>1885</v>
      </c>
      <c r="F3692">
        <v>1</v>
      </c>
      <c r="G3692" t="s">
        <v>615</v>
      </c>
      <c r="H3692" t="s">
        <v>3122</v>
      </c>
      <c r="I3692" t="s">
        <v>1887</v>
      </c>
      <c r="J3692">
        <v>1</v>
      </c>
      <c r="K3692" t="s">
        <v>1888</v>
      </c>
      <c r="L3692" s="1">
        <v>46216.85628472222</v>
      </c>
      <c r="M3692" s="1">
        <v>46216.856678240743</v>
      </c>
      <c r="N3692">
        <v>3385</v>
      </c>
      <c r="O3692" t="s">
        <v>1849</v>
      </c>
      <c r="P3692">
        <v>73</v>
      </c>
      <c r="Q3692">
        <v>7.3</v>
      </c>
      <c r="R3692" t="s">
        <v>8216</v>
      </c>
      <c r="S3692" t="s">
        <v>1851</v>
      </c>
      <c r="T3692" t="s">
        <v>1851</v>
      </c>
      <c r="U3692" t="s">
        <v>8217</v>
      </c>
      <c r="V3692" t="s">
        <v>1851</v>
      </c>
      <c r="W3692" t="s">
        <v>1851</v>
      </c>
      <c r="X3692" s="1">
        <v>46216.856678240743</v>
      </c>
    </row>
    <row r="3693" spans="1:24">
      <c r="A3693">
        <v>3516</v>
      </c>
      <c r="B3693" t="s">
        <v>1863</v>
      </c>
      <c r="C3693" t="s">
        <v>1864</v>
      </c>
      <c r="D3693">
        <v>3128402</v>
      </c>
      <c r="E3693" t="s">
        <v>1894</v>
      </c>
      <c r="F3693">
        <v>1</v>
      </c>
      <c r="G3693" t="s">
        <v>969</v>
      </c>
      <c r="H3693" t="s">
        <v>2801</v>
      </c>
      <c r="I3693" t="s">
        <v>2802</v>
      </c>
      <c r="J3693">
        <v>1</v>
      </c>
      <c r="K3693" t="s">
        <v>2803</v>
      </c>
      <c r="L3693" s="1">
        <v>46216.856562499997</v>
      </c>
      <c r="M3693" s="1">
        <v>46216.856689814813</v>
      </c>
      <c r="N3693">
        <v>1105</v>
      </c>
      <c r="O3693" t="s">
        <v>1849</v>
      </c>
      <c r="P3693">
        <v>52</v>
      </c>
      <c r="Q3693">
        <v>5.2</v>
      </c>
      <c r="R3693" t="s">
        <v>1851</v>
      </c>
      <c r="S3693" t="s">
        <v>1851</v>
      </c>
      <c r="T3693" t="s">
        <v>1851</v>
      </c>
      <c r="U3693" t="s">
        <v>8218</v>
      </c>
      <c r="V3693" t="s">
        <v>1851</v>
      </c>
      <c r="W3693" t="s">
        <v>1851</v>
      </c>
      <c r="X3693" s="1">
        <v>46216.856689814813</v>
      </c>
    </row>
    <row r="3694" spans="1:24">
      <c r="A3694">
        <v>3517</v>
      </c>
      <c r="B3694" t="s">
        <v>1863</v>
      </c>
      <c r="C3694" t="s">
        <v>1864</v>
      </c>
      <c r="D3694">
        <v>2106631</v>
      </c>
      <c r="E3694" t="s">
        <v>1894</v>
      </c>
      <c r="F3694">
        <v>1</v>
      </c>
      <c r="G3694" t="s">
        <v>615</v>
      </c>
      <c r="H3694" t="s">
        <v>615</v>
      </c>
      <c r="I3694" t="s">
        <v>3131</v>
      </c>
      <c r="J3694">
        <v>0</v>
      </c>
      <c r="K3694" t="s">
        <v>3132</v>
      </c>
      <c r="L3694" s="1">
        <v>46216.856828703705</v>
      </c>
      <c r="M3694" s="1">
        <v>46216.856944444444</v>
      </c>
      <c r="N3694">
        <v>980</v>
      </c>
      <c r="O3694" t="s">
        <v>1849</v>
      </c>
      <c r="P3694">
        <v>66</v>
      </c>
      <c r="Q3694">
        <v>6.6</v>
      </c>
      <c r="R3694" t="s">
        <v>1851</v>
      </c>
      <c r="S3694" t="s">
        <v>1851</v>
      </c>
      <c r="T3694" t="s">
        <v>1851</v>
      </c>
      <c r="U3694" t="s">
        <v>8219</v>
      </c>
      <c r="V3694" t="s">
        <v>1851</v>
      </c>
      <c r="W3694" t="s">
        <v>1851</v>
      </c>
      <c r="X3694" s="1">
        <v>46216.856944444444</v>
      </c>
    </row>
    <row r="3695" spans="1:24">
      <c r="A3695">
        <v>3518</v>
      </c>
      <c r="B3695" t="s">
        <v>1863</v>
      </c>
      <c r="C3695" t="s">
        <v>1864</v>
      </c>
      <c r="D3695">
        <v>4111258</v>
      </c>
      <c r="E3695" t="s">
        <v>1885</v>
      </c>
      <c r="F3695">
        <v>1</v>
      </c>
      <c r="G3695" t="s">
        <v>1767</v>
      </c>
      <c r="H3695" t="s">
        <v>2822</v>
      </c>
      <c r="I3695" t="s">
        <v>1887</v>
      </c>
      <c r="J3695">
        <v>1</v>
      </c>
      <c r="K3695" t="s">
        <v>1888</v>
      </c>
      <c r="L3695" s="1">
        <v>46216.856481481482</v>
      </c>
      <c r="M3695" s="1">
        <v>46216.856990740744</v>
      </c>
      <c r="N3695">
        <v>4343</v>
      </c>
      <c r="O3695" t="s">
        <v>1849</v>
      </c>
      <c r="P3695">
        <v>74</v>
      </c>
      <c r="Q3695">
        <v>7.4</v>
      </c>
      <c r="R3695" t="s">
        <v>8220</v>
      </c>
      <c r="S3695" t="s">
        <v>1851</v>
      </c>
      <c r="T3695" t="s">
        <v>1851</v>
      </c>
      <c r="U3695" t="s">
        <v>8221</v>
      </c>
      <c r="V3695" t="s">
        <v>1851</v>
      </c>
      <c r="W3695" t="s">
        <v>1851</v>
      </c>
      <c r="X3695" s="1">
        <v>46216.856990740744</v>
      </c>
    </row>
    <row r="3696" spans="1:24">
      <c r="A3696">
        <v>3519</v>
      </c>
      <c r="B3696" t="s">
        <v>1863</v>
      </c>
      <c r="C3696" t="s">
        <v>1864</v>
      </c>
      <c r="D3696">
        <v>3128501</v>
      </c>
      <c r="E3696" t="s">
        <v>1885</v>
      </c>
      <c r="F3696">
        <v>1</v>
      </c>
      <c r="G3696" t="s">
        <v>1337</v>
      </c>
      <c r="H3696" t="s">
        <v>2809</v>
      </c>
      <c r="I3696" t="s">
        <v>1887</v>
      </c>
      <c r="J3696">
        <v>1</v>
      </c>
      <c r="K3696" t="s">
        <v>1888</v>
      </c>
      <c r="L3696" s="1">
        <v>46216.856747685182</v>
      </c>
      <c r="M3696" s="1">
        <v>46216.857187499998</v>
      </c>
      <c r="N3696">
        <v>3812</v>
      </c>
      <c r="O3696" t="s">
        <v>1849</v>
      </c>
      <c r="P3696">
        <v>86</v>
      </c>
      <c r="Q3696">
        <v>8.6</v>
      </c>
      <c r="R3696" t="s">
        <v>8222</v>
      </c>
      <c r="S3696" t="s">
        <v>1851</v>
      </c>
      <c r="T3696" t="s">
        <v>1851</v>
      </c>
      <c r="U3696" t="s">
        <v>8223</v>
      </c>
      <c r="V3696" t="s">
        <v>1851</v>
      </c>
      <c r="W3696" t="s">
        <v>1851</v>
      </c>
      <c r="X3696" s="1">
        <v>46216.857187499998</v>
      </c>
    </row>
    <row r="3697" spans="1:24">
      <c r="A3697">
        <v>3520</v>
      </c>
      <c r="B3697" t="s">
        <v>1863</v>
      </c>
      <c r="C3697" t="s">
        <v>1864</v>
      </c>
      <c r="D3697">
        <v>4111258</v>
      </c>
      <c r="E3697" t="s">
        <v>1894</v>
      </c>
      <c r="F3697">
        <v>1</v>
      </c>
      <c r="G3697" t="s">
        <v>1767</v>
      </c>
      <c r="H3697" t="s">
        <v>1767</v>
      </c>
      <c r="I3697" t="s">
        <v>2831</v>
      </c>
      <c r="J3697">
        <v>0</v>
      </c>
      <c r="K3697" t="s">
        <v>2832</v>
      </c>
      <c r="L3697" s="1">
        <v>46216.857118055559</v>
      </c>
      <c r="M3697" s="1">
        <v>46216.857314814813</v>
      </c>
      <c r="N3697">
        <v>1710</v>
      </c>
      <c r="O3697" t="s">
        <v>1849</v>
      </c>
      <c r="P3697">
        <v>67</v>
      </c>
      <c r="Q3697">
        <v>6.7</v>
      </c>
      <c r="R3697" t="s">
        <v>1851</v>
      </c>
      <c r="S3697" t="s">
        <v>1851</v>
      </c>
      <c r="T3697" t="s">
        <v>1851</v>
      </c>
      <c r="U3697" t="s">
        <v>8224</v>
      </c>
      <c r="V3697" t="s">
        <v>1851</v>
      </c>
      <c r="W3697" t="s">
        <v>1851</v>
      </c>
      <c r="X3697" s="1">
        <v>46216.857314814813</v>
      </c>
    </row>
    <row r="3698" spans="1:24">
      <c r="A3698">
        <v>3521</v>
      </c>
      <c r="B3698" t="s">
        <v>1863</v>
      </c>
      <c r="C3698" t="s">
        <v>1864</v>
      </c>
      <c r="D3698">
        <v>2107605</v>
      </c>
      <c r="E3698" t="s">
        <v>1885</v>
      </c>
      <c r="F3698">
        <v>1</v>
      </c>
      <c r="G3698" t="s">
        <v>610</v>
      </c>
      <c r="H3698" t="s">
        <v>3146</v>
      </c>
      <c r="I3698" t="s">
        <v>1887</v>
      </c>
      <c r="J3698">
        <v>1</v>
      </c>
      <c r="K3698" t="s">
        <v>1888</v>
      </c>
      <c r="L3698" s="1">
        <v>46216.856990740744</v>
      </c>
      <c r="M3698" s="1">
        <v>46216.857418981483</v>
      </c>
      <c r="N3698">
        <v>3694</v>
      </c>
      <c r="O3698" t="s">
        <v>1849</v>
      </c>
      <c r="P3698">
        <v>74</v>
      </c>
      <c r="Q3698">
        <v>7.4</v>
      </c>
      <c r="R3698" t="s">
        <v>8225</v>
      </c>
      <c r="S3698" t="s">
        <v>1851</v>
      </c>
      <c r="T3698" t="s">
        <v>1851</v>
      </c>
      <c r="U3698" t="s">
        <v>8226</v>
      </c>
      <c r="V3698" t="s">
        <v>1851</v>
      </c>
      <c r="W3698" t="s">
        <v>1851</v>
      </c>
      <c r="X3698" s="1">
        <v>46216.857418981483</v>
      </c>
    </row>
    <row r="3699" spans="1:24">
      <c r="A3699">
        <v>3522</v>
      </c>
      <c r="B3699" t="s">
        <v>1863</v>
      </c>
      <c r="C3699" t="s">
        <v>1864</v>
      </c>
      <c r="D3699">
        <v>3128501</v>
      </c>
      <c r="E3699" t="s">
        <v>1894</v>
      </c>
      <c r="F3699">
        <v>1</v>
      </c>
      <c r="G3699" t="s">
        <v>1337</v>
      </c>
      <c r="H3699" t="s">
        <v>2818</v>
      </c>
      <c r="I3699" t="s">
        <v>2819</v>
      </c>
      <c r="J3699">
        <v>1</v>
      </c>
      <c r="K3699" t="s">
        <v>2820</v>
      </c>
      <c r="L3699" s="1">
        <v>46216.857314814813</v>
      </c>
      <c r="M3699" s="1">
        <v>46216.857442129629</v>
      </c>
      <c r="N3699">
        <v>1034</v>
      </c>
      <c r="O3699" t="s">
        <v>1849</v>
      </c>
      <c r="P3699">
        <v>74</v>
      </c>
      <c r="Q3699">
        <v>7.4</v>
      </c>
      <c r="R3699" t="s">
        <v>1851</v>
      </c>
      <c r="S3699" t="s">
        <v>1851</v>
      </c>
      <c r="T3699" t="s">
        <v>1851</v>
      </c>
      <c r="U3699" t="s">
        <v>8227</v>
      </c>
      <c r="V3699" t="s">
        <v>1851</v>
      </c>
      <c r="W3699" t="s">
        <v>1851</v>
      </c>
      <c r="X3699" s="1">
        <v>46216.857442129629</v>
      </c>
    </row>
    <row r="3700" spans="1:24">
      <c r="A3700">
        <v>3523</v>
      </c>
      <c r="B3700" t="s">
        <v>1863</v>
      </c>
      <c r="C3700" t="s">
        <v>1864</v>
      </c>
      <c r="D3700">
        <v>2107605</v>
      </c>
      <c r="E3700" t="s">
        <v>1894</v>
      </c>
      <c r="F3700">
        <v>1</v>
      </c>
      <c r="G3700" t="s">
        <v>610</v>
      </c>
      <c r="H3700" t="s">
        <v>610</v>
      </c>
      <c r="I3700" t="s">
        <v>3149</v>
      </c>
      <c r="J3700">
        <v>0</v>
      </c>
      <c r="K3700" t="s">
        <v>3150</v>
      </c>
      <c r="L3700" s="1">
        <v>46216.857569444444</v>
      </c>
      <c r="M3700" s="1">
        <v>46216.857754629629</v>
      </c>
      <c r="N3700">
        <v>1613</v>
      </c>
      <c r="O3700" t="s">
        <v>1849</v>
      </c>
      <c r="P3700">
        <v>63</v>
      </c>
      <c r="Q3700">
        <v>6.3</v>
      </c>
      <c r="R3700" t="s">
        <v>1851</v>
      </c>
      <c r="S3700" t="s">
        <v>1851</v>
      </c>
      <c r="T3700" t="s">
        <v>1851</v>
      </c>
      <c r="U3700" t="s">
        <v>8228</v>
      </c>
      <c r="V3700" t="s">
        <v>1851</v>
      </c>
      <c r="W3700" t="s">
        <v>1851</v>
      </c>
      <c r="X3700" s="1">
        <v>46216.857754629629</v>
      </c>
    </row>
    <row r="3701" spans="1:24">
      <c r="A3701">
        <v>3524</v>
      </c>
      <c r="B3701" t="s">
        <v>1863</v>
      </c>
      <c r="C3701" t="s">
        <v>1864</v>
      </c>
      <c r="D3701">
        <v>2108801</v>
      </c>
      <c r="E3701" t="s">
        <v>1885</v>
      </c>
      <c r="F3701">
        <v>1</v>
      </c>
      <c r="G3701" t="s">
        <v>630</v>
      </c>
      <c r="H3701" t="s">
        <v>3152</v>
      </c>
      <c r="I3701" t="s">
        <v>1887</v>
      </c>
      <c r="J3701">
        <v>1</v>
      </c>
      <c r="K3701" t="s">
        <v>1888</v>
      </c>
      <c r="L3701" s="1">
        <v>46216.857800925929</v>
      </c>
      <c r="M3701" s="1">
        <v>46216.858067129629</v>
      </c>
      <c r="N3701">
        <v>2236</v>
      </c>
      <c r="O3701" t="s">
        <v>1849</v>
      </c>
      <c r="P3701">
        <v>79</v>
      </c>
      <c r="Q3701">
        <v>7.9</v>
      </c>
      <c r="R3701" t="s">
        <v>8229</v>
      </c>
      <c r="S3701" t="s">
        <v>1851</v>
      </c>
      <c r="T3701" t="s">
        <v>1851</v>
      </c>
      <c r="U3701" t="s">
        <v>8230</v>
      </c>
      <c r="V3701" t="s">
        <v>1851</v>
      </c>
      <c r="W3701" t="s">
        <v>1851</v>
      </c>
      <c r="X3701" s="1">
        <v>46216.858067129629</v>
      </c>
    </row>
    <row r="3702" spans="1:24">
      <c r="A3702">
        <v>3525</v>
      </c>
      <c r="B3702" t="s">
        <v>1863</v>
      </c>
      <c r="C3702" t="s">
        <v>1864</v>
      </c>
      <c r="D3702">
        <v>4111704</v>
      </c>
      <c r="E3702" t="s">
        <v>1885</v>
      </c>
      <c r="F3702">
        <v>1</v>
      </c>
      <c r="G3702" t="s">
        <v>1802</v>
      </c>
      <c r="H3702" t="s">
        <v>2843</v>
      </c>
      <c r="I3702" t="s">
        <v>1887</v>
      </c>
      <c r="J3702">
        <v>1</v>
      </c>
      <c r="K3702" t="s">
        <v>1888</v>
      </c>
      <c r="L3702" s="1">
        <v>46216.857361111113</v>
      </c>
      <c r="M3702" s="1">
        <v>46216.858067129629</v>
      </c>
      <c r="N3702">
        <v>6142</v>
      </c>
      <c r="O3702" t="s">
        <v>1849</v>
      </c>
      <c r="P3702">
        <v>75</v>
      </c>
      <c r="Q3702">
        <v>7.5</v>
      </c>
      <c r="R3702" t="s">
        <v>8231</v>
      </c>
      <c r="S3702" t="s">
        <v>1851</v>
      </c>
      <c r="T3702" t="s">
        <v>1851</v>
      </c>
      <c r="U3702" t="s">
        <v>8232</v>
      </c>
      <c r="V3702" t="s">
        <v>1851</v>
      </c>
      <c r="W3702" t="s">
        <v>1851</v>
      </c>
      <c r="X3702" s="1">
        <v>46216.858067129629</v>
      </c>
    </row>
    <row r="3703" spans="1:24">
      <c r="A3703">
        <v>3526</v>
      </c>
      <c r="B3703" t="s">
        <v>1863</v>
      </c>
      <c r="C3703" t="s">
        <v>1864</v>
      </c>
      <c r="D3703">
        <v>3129806</v>
      </c>
      <c r="E3703" t="s">
        <v>1885</v>
      </c>
      <c r="F3703">
        <v>1</v>
      </c>
      <c r="G3703" t="s">
        <v>948</v>
      </c>
      <c r="H3703" t="s">
        <v>2828</v>
      </c>
      <c r="I3703" t="s">
        <v>1887</v>
      </c>
      <c r="J3703">
        <v>1</v>
      </c>
      <c r="K3703" t="s">
        <v>1888</v>
      </c>
      <c r="L3703" s="1">
        <v>46216.857499999998</v>
      </c>
      <c r="M3703" s="1">
        <v>46216.858078703706</v>
      </c>
      <c r="N3703">
        <v>4935</v>
      </c>
      <c r="O3703" t="s">
        <v>1849</v>
      </c>
      <c r="P3703">
        <v>68</v>
      </c>
      <c r="Q3703">
        <v>6.8</v>
      </c>
      <c r="R3703" t="s">
        <v>8233</v>
      </c>
      <c r="S3703" t="s">
        <v>1851</v>
      </c>
      <c r="T3703" t="s">
        <v>1851</v>
      </c>
      <c r="U3703" t="s">
        <v>8234</v>
      </c>
      <c r="V3703" t="s">
        <v>1851</v>
      </c>
      <c r="W3703" t="s">
        <v>1851</v>
      </c>
      <c r="X3703" s="1">
        <v>46216.858078703706</v>
      </c>
    </row>
    <row r="3704" spans="1:24">
      <c r="A3704">
        <v>3527</v>
      </c>
      <c r="B3704" t="s">
        <v>1863</v>
      </c>
      <c r="C3704" t="s">
        <v>1864</v>
      </c>
      <c r="D3704">
        <v>2108801</v>
      </c>
      <c r="E3704" t="s">
        <v>1894</v>
      </c>
      <c r="F3704">
        <v>1</v>
      </c>
      <c r="G3704" t="s">
        <v>630</v>
      </c>
      <c r="H3704" t="s">
        <v>630</v>
      </c>
      <c r="I3704" t="s">
        <v>3158</v>
      </c>
      <c r="J3704">
        <v>0</v>
      </c>
      <c r="K3704" t="s">
        <v>3159</v>
      </c>
      <c r="L3704" s="1">
        <v>46216.858206018522</v>
      </c>
      <c r="M3704" s="1">
        <v>46216.85833333333</v>
      </c>
      <c r="N3704">
        <v>1118</v>
      </c>
      <c r="O3704" t="s">
        <v>1849</v>
      </c>
      <c r="P3704">
        <v>60</v>
      </c>
      <c r="Q3704">
        <v>6</v>
      </c>
      <c r="R3704" t="s">
        <v>1851</v>
      </c>
      <c r="S3704" t="s">
        <v>1851</v>
      </c>
      <c r="T3704" t="s">
        <v>1851</v>
      </c>
      <c r="U3704" t="s">
        <v>8235</v>
      </c>
      <c r="V3704" t="s">
        <v>1851</v>
      </c>
      <c r="W3704" t="s">
        <v>1851</v>
      </c>
      <c r="X3704" s="1">
        <v>46216.85833333333</v>
      </c>
    </row>
    <row r="3705" spans="1:24">
      <c r="A3705">
        <v>3528</v>
      </c>
      <c r="B3705" t="s">
        <v>1863</v>
      </c>
      <c r="C3705" t="s">
        <v>1864</v>
      </c>
      <c r="D3705">
        <v>4111704</v>
      </c>
      <c r="E3705" t="s">
        <v>1894</v>
      </c>
      <c r="F3705">
        <v>1</v>
      </c>
      <c r="G3705" t="s">
        <v>1802</v>
      </c>
      <c r="H3705" t="s">
        <v>1802</v>
      </c>
      <c r="I3705" t="s">
        <v>2851</v>
      </c>
      <c r="J3705">
        <v>0</v>
      </c>
      <c r="K3705" t="s">
        <v>2852</v>
      </c>
      <c r="L3705" s="1">
        <v>46216.858217592591</v>
      </c>
      <c r="M3705" s="1">
        <v>46216.858368055553</v>
      </c>
      <c r="N3705">
        <v>1236</v>
      </c>
      <c r="O3705" t="s">
        <v>1849</v>
      </c>
      <c r="P3705">
        <v>68</v>
      </c>
      <c r="Q3705">
        <v>6.8</v>
      </c>
      <c r="R3705" t="s">
        <v>1851</v>
      </c>
      <c r="S3705" t="s">
        <v>1851</v>
      </c>
      <c r="T3705" t="s">
        <v>1851</v>
      </c>
      <c r="U3705" t="s">
        <v>8236</v>
      </c>
      <c r="V3705" t="s">
        <v>1851</v>
      </c>
      <c r="W3705" t="s">
        <v>1851</v>
      </c>
      <c r="X3705" s="1">
        <v>46216.858368055553</v>
      </c>
    </row>
    <row r="3706" spans="1:24">
      <c r="A3706">
        <v>3529</v>
      </c>
      <c r="B3706" t="s">
        <v>1863</v>
      </c>
      <c r="C3706" t="s">
        <v>1864</v>
      </c>
      <c r="D3706">
        <v>2109809</v>
      </c>
      <c r="E3706" t="s">
        <v>1885</v>
      </c>
      <c r="F3706">
        <v>1</v>
      </c>
      <c r="G3706" t="s">
        <v>738</v>
      </c>
      <c r="H3706" t="s">
        <v>3165</v>
      </c>
      <c r="I3706" t="s">
        <v>1887</v>
      </c>
      <c r="J3706">
        <v>1</v>
      </c>
      <c r="K3706" t="s">
        <v>1888</v>
      </c>
      <c r="L3706" s="1">
        <v>46216.85837962963</v>
      </c>
      <c r="M3706" s="1">
        <v>46216.858634259261</v>
      </c>
      <c r="N3706">
        <v>2258</v>
      </c>
      <c r="O3706" t="s">
        <v>1849</v>
      </c>
      <c r="P3706">
        <v>77</v>
      </c>
      <c r="Q3706">
        <v>7.7</v>
      </c>
      <c r="R3706" t="s">
        <v>8237</v>
      </c>
      <c r="S3706" t="s">
        <v>1851</v>
      </c>
      <c r="T3706" t="s">
        <v>1851</v>
      </c>
      <c r="U3706" t="s">
        <v>8238</v>
      </c>
      <c r="V3706" t="s">
        <v>1851</v>
      </c>
      <c r="W3706" t="s">
        <v>1851</v>
      </c>
      <c r="X3706" s="1">
        <v>46216.858634259261</v>
      </c>
    </row>
    <row r="3707" spans="1:24">
      <c r="A3707">
        <v>3530</v>
      </c>
      <c r="B3707" t="s">
        <v>1863</v>
      </c>
      <c r="C3707" t="s">
        <v>1864</v>
      </c>
      <c r="D3707">
        <v>4115408</v>
      </c>
      <c r="E3707" t="s">
        <v>1885</v>
      </c>
      <c r="F3707">
        <v>1</v>
      </c>
      <c r="G3707" t="s">
        <v>1630</v>
      </c>
      <c r="H3707" t="s">
        <v>2860</v>
      </c>
      <c r="I3707" t="s">
        <v>1887</v>
      </c>
      <c r="J3707">
        <v>1</v>
      </c>
      <c r="K3707" t="s">
        <v>1888</v>
      </c>
      <c r="L3707" s="1">
        <v>46216.858414351853</v>
      </c>
      <c r="M3707" s="1">
        <v>46216.858726851853</v>
      </c>
      <c r="N3707">
        <v>2765</v>
      </c>
      <c r="O3707" t="s">
        <v>1849</v>
      </c>
      <c r="P3707">
        <v>83</v>
      </c>
      <c r="Q3707">
        <v>8.3000000000000007</v>
      </c>
      <c r="R3707" t="s">
        <v>8239</v>
      </c>
      <c r="S3707" t="s">
        <v>1851</v>
      </c>
      <c r="T3707" t="s">
        <v>1851</v>
      </c>
      <c r="U3707" t="s">
        <v>8240</v>
      </c>
      <c r="V3707" t="s">
        <v>1851</v>
      </c>
      <c r="W3707" t="s">
        <v>1851</v>
      </c>
      <c r="X3707" s="1">
        <v>46216.858726851853</v>
      </c>
    </row>
    <row r="3708" spans="1:24">
      <c r="A3708">
        <v>3531</v>
      </c>
      <c r="B3708" t="s">
        <v>1863</v>
      </c>
      <c r="C3708" t="s">
        <v>1864</v>
      </c>
      <c r="D3708">
        <v>3129806</v>
      </c>
      <c r="E3708" t="s">
        <v>1894</v>
      </c>
      <c r="F3708">
        <v>1</v>
      </c>
      <c r="G3708" t="s">
        <v>948</v>
      </c>
      <c r="H3708" t="s">
        <v>948</v>
      </c>
      <c r="I3708" t="s">
        <v>2837</v>
      </c>
      <c r="J3708">
        <v>0</v>
      </c>
      <c r="K3708" t="s">
        <v>2838</v>
      </c>
      <c r="L3708" s="1">
        <v>46216.858206018522</v>
      </c>
      <c r="M3708" s="1">
        <v>46216.858738425923</v>
      </c>
      <c r="N3708">
        <v>4644</v>
      </c>
      <c r="O3708" t="s">
        <v>1849</v>
      </c>
      <c r="P3708">
        <v>69</v>
      </c>
      <c r="Q3708">
        <v>6.9</v>
      </c>
      <c r="R3708" t="s">
        <v>1851</v>
      </c>
      <c r="S3708" t="s">
        <v>1851</v>
      </c>
      <c r="T3708" t="s">
        <v>1851</v>
      </c>
      <c r="U3708" t="s">
        <v>8241</v>
      </c>
      <c r="V3708" t="s">
        <v>1851</v>
      </c>
      <c r="W3708" t="s">
        <v>1851</v>
      </c>
      <c r="X3708" s="1">
        <v>46216.858738425923</v>
      </c>
    </row>
    <row r="3709" spans="1:24">
      <c r="A3709">
        <v>3532</v>
      </c>
      <c r="B3709" t="s">
        <v>1863</v>
      </c>
      <c r="C3709" t="s">
        <v>1864</v>
      </c>
      <c r="D3709">
        <v>2109809</v>
      </c>
      <c r="E3709" t="s">
        <v>1894</v>
      </c>
      <c r="F3709">
        <v>1</v>
      </c>
      <c r="G3709" t="s">
        <v>738</v>
      </c>
      <c r="H3709" t="s">
        <v>738</v>
      </c>
      <c r="I3709" t="s">
        <v>3171</v>
      </c>
      <c r="J3709">
        <v>0</v>
      </c>
      <c r="K3709" t="s">
        <v>3172</v>
      </c>
      <c r="L3709" s="1">
        <v>46216.858784722222</v>
      </c>
      <c r="M3709" s="1">
        <v>46216.858923611115</v>
      </c>
      <c r="N3709">
        <v>1147</v>
      </c>
      <c r="O3709" t="s">
        <v>1849</v>
      </c>
      <c r="P3709">
        <v>60</v>
      </c>
      <c r="Q3709">
        <v>6</v>
      </c>
      <c r="R3709" t="s">
        <v>1851</v>
      </c>
      <c r="S3709" t="s">
        <v>1851</v>
      </c>
      <c r="T3709" t="s">
        <v>1851</v>
      </c>
      <c r="U3709" t="s">
        <v>8242</v>
      </c>
      <c r="V3709" t="s">
        <v>1851</v>
      </c>
      <c r="W3709" t="s">
        <v>1851</v>
      </c>
      <c r="X3709" s="1">
        <v>46216.858923611115</v>
      </c>
    </row>
    <row r="3710" spans="1:24">
      <c r="A3710">
        <v>3533</v>
      </c>
      <c r="B3710" t="s">
        <v>1863</v>
      </c>
      <c r="C3710" t="s">
        <v>1864</v>
      </c>
      <c r="D3710">
        <v>4115408</v>
      </c>
      <c r="E3710" t="s">
        <v>1894</v>
      </c>
      <c r="F3710">
        <v>1</v>
      </c>
      <c r="G3710" t="s">
        <v>1630</v>
      </c>
      <c r="H3710" t="s">
        <v>1630</v>
      </c>
      <c r="I3710" t="s">
        <v>2863</v>
      </c>
      <c r="J3710">
        <v>0</v>
      </c>
      <c r="K3710" t="s">
        <v>2864</v>
      </c>
      <c r="L3710" s="1">
        <v>46216.858854166669</v>
      </c>
      <c r="M3710" s="1">
        <v>46216.858981481484</v>
      </c>
      <c r="N3710">
        <v>1111</v>
      </c>
      <c r="O3710" t="s">
        <v>1849</v>
      </c>
      <c r="P3710">
        <v>70</v>
      </c>
      <c r="Q3710">
        <v>7</v>
      </c>
      <c r="R3710" t="s">
        <v>1851</v>
      </c>
      <c r="S3710" t="s">
        <v>1851</v>
      </c>
      <c r="T3710" t="s">
        <v>1851</v>
      </c>
      <c r="U3710" t="s">
        <v>8243</v>
      </c>
      <c r="V3710" t="s">
        <v>1851</v>
      </c>
      <c r="W3710" t="s">
        <v>1851</v>
      </c>
      <c r="X3710" s="1">
        <v>46216.858981481484</v>
      </c>
    </row>
    <row r="3711" spans="1:24">
      <c r="A3711">
        <v>3534</v>
      </c>
      <c r="B3711" t="s">
        <v>1863</v>
      </c>
      <c r="C3711" t="s">
        <v>1864</v>
      </c>
      <c r="D3711">
        <v>3130101</v>
      </c>
      <c r="E3711" t="s">
        <v>1885</v>
      </c>
      <c r="F3711">
        <v>1</v>
      </c>
      <c r="G3711" t="s">
        <v>1054</v>
      </c>
      <c r="H3711" t="s">
        <v>2846</v>
      </c>
      <c r="I3711" t="s">
        <v>1887</v>
      </c>
      <c r="J3711">
        <v>1</v>
      </c>
      <c r="K3711" t="s">
        <v>1888</v>
      </c>
      <c r="L3711" s="1">
        <v>46216.858773148146</v>
      </c>
      <c r="M3711" s="1">
        <v>46216.859143518515</v>
      </c>
      <c r="N3711">
        <v>3137</v>
      </c>
      <c r="O3711" t="s">
        <v>1849</v>
      </c>
      <c r="P3711">
        <v>73</v>
      </c>
      <c r="Q3711">
        <v>7.3</v>
      </c>
      <c r="R3711" t="s">
        <v>8244</v>
      </c>
      <c r="S3711" t="s">
        <v>1851</v>
      </c>
      <c r="T3711" t="s">
        <v>1851</v>
      </c>
      <c r="U3711" t="s">
        <v>8245</v>
      </c>
      <c r="V3711" t="s">
        <v>1851</v>
      </c>
      <c r="W3711" t="s">
        <v>1851</v>
      </c>
      <c r="X3711" s="1">
        <v>46216.859143518515</v>
      </c>
    </row>
    <row r="3712" spans="1:24">
      <c r="A3712">
        <v>3535</v>
      </c>
      <c r="B3712" t="s">
        <v>1863</v>
      </c>
      <c r="C3712" t="s">
        <v>1864</v>
      </c>
      <c r="D3712">
        <v>2109908</v>
      </c>
      <c r="E3712" t="s">
        <v>1885</v>
      </c>
      <c r="F3712">
        <v>1</v>
      </c>
      <c r="G3712" t="s">
        <v>556</v>
      </c>
      <c r="H3712" t="s">
        <v>3180</v>
      </c>
      <c r="I3712" t="s">
        <v>1887</v>
      </c>
      <c r="J3712">
        <v>1</v>
      </c>
      <c r="K3712" t="s">
        <v>1888</v>
      </c>
      <c r="L3712" s="1">
        <v>46216.858958333331</v>
      </c>
      <c r="M3712" s="1">
        <v>46216.859236111108</v>
      </c>
      <c r="N3712">
        <v>2364</v>
      </c>
      <c r="O3712" t="s">
        <v>1849</v>
      </c>
      <c r="P3712">
        <v>75</v>
      </c>
      <c r="Q3712">
        <v>7.5</v>
      </c>
      <c r="R3712" t="s">
        <v>8246</v>
      </c>
      <c r="S3712" t="s">
        <v>1851</v>
      </c>
      <c r="T3712" t="s">
        <v>1851</v>
      </c>
      <c r="U3712" t="s">
        <v>8247</v>
      </c>
      <c r="V3712" t="s">
        <v>1851</v>
      </c>
      <c r="W3712" t="s">
        <v>1851</v>
      </c>
      <c r="X3712" s="1">
        <v>46216.859236111108</v>
      </c>
    </row>
    <row r="3713" spans="1:24">
      <c r="A3713">
        <v>3536</v>
      </c>
      <c r="B3713" t="s">
        <v>1863</v>
      </c>
      <c r="C3713" t="s">
        <v>1864</v>
      </c>
      <c r="D3713">
        <v>4115754</v>
      </c>
      <c r="E3713" t="s">
        <v>1885</v>
      </c>
      <c r="F3713">
        <v>1</v>
      </c>
      <c r="G3713" t="s">
        <v>1535</v>
      </c>
      <c r="H3713" t="s">
        <v>2872</v>
      </c>
      <c r="I3713" t="s">
        <v>1887</v>
      </c>
      <c r="J3713">
        <v>1</v>
      </c>
      <c r="K3713" t="s">
        <v>1888</v>
      </c>
      <c r="L3713" s="1">
        <v>46216.859039351853</v>
      </c>
      <c r="M3713" s="1">
        <v>46216.859305555554</v>
      </c>
      <c r="N3713">
        <v>2333</v>
      </c>
      <c r="O3713" t="s">
        <v>1849</v>
      </c>
      <c r="P3713">
        <v>79</v>
      </c>
      <c r="Q3713">
        <v>7.9</v>
      </c>
      <c r="R3713" t="s">
        <v>8248</v>
      </c>
      <c r="S3713" t="s">
        <v>1851</v>
      </c>
      <c r="T3713" t="s">
        <v>1851</v>
      </c>
      <c r="U3713" t="s">
        <v>8249</v>
      </c>
      <c r="V3713" t="s">
        <v>1851</v>
      </c>
      <c r="W3713" t="s">
        <v>1851</v>
      </c>
      <c r="X3713" s="1">
        <v>46216.859305555554</v>
      </c>
    </row>
    <row r="3714" spans="1:24">
      <c r="A3714">
        <v>3537</v>
      </c>
      <c r="B3714" t="s">
        <v>1863</v>
      </c>
      <c r="C3714" t="s">
        <v>1864</v>
      </c>
      <c r="D3714">
        <v>2109908</v>
      </c>
      <c r="E3714" t="s">
        <v>1894</v>
      </c>
      <c r="F3714">
        <v>1</v>
      </c>
      <c r="G3714" t="s">
        <v>556</v>
      </c>
      <c r="H3714" t="s">
        <v>3183</v>
      </c>
      <c r="I3714" t="s">
        <v>3184</v>
      </c>
      <c r="J3714">
        <v>1</v>
      </c>
      <c r="K3714" t="s">
        <v>3185</v>
      </c>
      <c r="L3714" s="1">
        <v>46216.859386574077</v>
      </c>
      <c r="M3714" s="1">
        <v>46216.859432870369</v>
      </c>
      <c r="N3714">
        <v>459</v>
      </c>
      <c r="O3714" t="s">
        <v>1849</v>
      </c>
      <c r="P3714">
        <v>66</v>
      </c>
      <c r="Q3714">
        <v>6.6</v>
      </c>
      <c r="R3714" t="s">
        <v>1851</v>
      </c>
      <c r="S3714" t="s">
        <v>1851</v>
      </c>
      <c r="T3714" t="s">
        <v>1851</v>
      </c>
      <c r="U3714" t="s">
        <v>8250</v>
      </c>
      <c r="V3714" t="s">
        <v>1851</v>
      </c>
      <c r="W3714" t="s">
        <v>1851</v>
      </c>
      <c r="X3714" s="1">
        <v>46216.859432870369</v>
      </c>
    </row>
    <row r="3715" spans="1:24">
      <c r="A3715">
        <v>3538</v>
      </c>
      <c r="B3715" t="s">
        <v>1863</v>
      </c>
      <c r="C3715" t="s">
        <v>1864</v>
      </c>
      <c r="D3715">
        <v>3130101</v>
      </c>
      <c r="E3715" t="s">
        <v>1894</v>
      </c>
      <c r="F3715">
        <v>1</v>
      </c>
      <c r="G3715" t="s">
        <v>1054</v>
      </c>
      <c r="H3715" t="s">
        <v>1054</v>
      </c>
      <c r="I3715" t="s">
        <v>2854</v>
      </c>
      <c r="J3715">
        <v>0</v>
      </c>
      <c r="K3715" t="s">
        <v>2855</v>
      </c>
      <c r="L3715" s="1">
        <v>46216.859282407408</v>
      </c>
      <c r="M3715" s="1">
        <v>46216.859467592592</v>
      </c>
      <c r="N3715">
        <v>1629</v>
      </c>
      <c r="O3715" t="s">
        <v>1849</v>
      </c>
      <c r="P3715">
        <v>74</v>
      </c>
      <c r="Q3715">
        <v>7.4</v>
      </c>
      <c r="R3715" t="s">
        <v>1851</v>
      </c>
      <c r="S3715" t="s">
        <v>1851</v>
      </c>
      <c r="T3715" t="s">
        <v>1851</v>
      </c>
      <c r="U3715" t="s">
        <v>8251</v>
      </c>
      <c r="V3715" t="s">
        <v>1851</v>
      </c>
      <c r="W3715" t="s">
        <v>1851</v>
      </c>
      <c r="X3715" s="1">
        <v>46216.859467592592</v>
      </c>
    </row>
    <row r="3716" spans="1:24">
      <c r="A3716">
        <v>3539</v>
      </c>
      <c r="B3716" t="s">
        <v>1863</v>
      </c>
      <c r="C3716" t="s">
        <v>1864</v>
      </c>
      <c r="D3716">
        <v>4115754</v>
      </c>
      <c r="E3716" t="s">
        <v>1894</v>
      </c>
      <c r="F3716">
        <v>1</v>
      </c>
      <c r="G3716" t="s">
        <v>1535</v>
      </c>
      <c r="H3716" t="s">
        <v>1535</v>
      </c>
      <c r="I3716" t="s">
        <v>2875</v>
      </c>
      <c r="J3716">
        <v>0</v>
      </c>
      <c r="K3716" t="s">
        <v>2876</v>
      </c>
      <c r="L3716" s="1">
        <v>46216.859432870369</v>
      </c>
      <c r="M3716" s="1">
        <v>46216.859548611108</v>
      </c>
      <c r="N3716">
        <v>1031</v>
      </c>
      <c r="O3716" t="s">
        <v>1849</v>
      </c>
      <c r="P3716">
        <v>73</v>
      </c>
      <c r="Q3716">
        <v>7.3</v>
      </c>
      <c r="R3716" t="s">
        <v>1851</v>
      </c>
      <c r="S3716" t="s">
        <v>1851</v>
      </c>
      <c r="T3716" t="s">
        <v>1851</v>
      </c>
      <c r="U3716" t="s">
        <v>8252</v>
      </c>
      <c r="V3716" t="s">
        <v>1851</v>
      </c>
      <c r="W3716" t="s">
        <v>1851</v>
      </c>
      <c r="X3716" s="1">
        <v>46216.859548611108</v>
      </c>
    </row>
    <row r="3717" spans="1:24">
      <c r="A3717">
        <v>3540</v>
      </c>
      <c r="B3717" t="s">
        <v>1863</v>
      </c>
      <c r="C3717" t="s">
        <v>1864</v>
      </c>
      <c r="D3717">
        <v>3131505</v>
      </c>
      <c r="E3717" t="s">
        <v>1885</v>
      </c>
      <c r="F3717">
        <v>1</v>
      </c>
      <c r="G3717" t="s">
        <v>1232</v>
      </c>
      <c r="H3717" t="s">
        <v>2903</v>
      </c>
      <c r="I3717" t="s">
        <v>1887</v>
      </c>
      <c r="J3717">
        <v>1</v>
      </c>
      <c r="K3717" t="s">
        <v>1888</v>
      </c>
      <c r="L3717" s="1">
        <v>46216.859513888892</v>
      </c>
      <c r="M3717" s="1">
        <v>46216.8596875</v>
      </c>
      <c r="N3717">
        <v>1549</v>
      </c>
      <c r="O3717" t="s">
        <v>1849</v>
      </c>
      <c r="P3717">
        <v>96</v>
      </c>
      <c r="Q3717">
        <v>9.6</v>
      </c>
      <c r="R3717" t="s">
        <v>8253</v>
      </c>
      <c r="S3717" t="s">
        <v>1851</v>
      </c>
      <c r="T3717" t="s">
        <v>1851</v>
      </c>
      <c r="U3717" t="s">
        <v>8254</v>
      </c>
      <c r="V3717" t="s">
        <v>1851</v>
      </c>
      <c r="W3717" t="s">
        <v>1851</v>
      </c>
      <c r="X3717" s="1">
        <v>46216.8596875</v>
      </c>
    </row>
    <row r="3718" spans="1:24">
      <c r="A3718">
        <v>3541</v>
      </c>
      <c r="B3718" t="s">
        <v>1863</v>
      </c>
      <c r="C3718" t="s">
        <v>1864</v>
      </c>
      <c r="D3718">
        <v>2110906</v>
      </c>
      <c r="E3718" t="s">
        <v>1885</v>
      </c>
      <c r="F3718">
        <v>1</v>
      </c>
      <c r="G3718" t="s">
        <v>239</v>
      </c>
      <c r="H3718" t="s">
        <v>3187</v>
      </c>
      <c r="I3718" t="s">
        <v>1887</v>
      </c>
      <c r="J3718">
        <v>1</v>
      </c>
      <c r="K3718" t="s">
        <v>1888</v>
      </c>
      <c r="L3718" s="1">
        <v>46216.859479166669</v>
      </c>
      <c r="M3718" s="1">
        <v>46216.859884259262</v>
      </c>
      <c r="N3718">
        <v>3438</v>
      </c>
      <c r="O3718" t="s">
        <v>1849</v>
      </c>
      <c r="P3718">
        <v>51</v>
      </c>
      <c r="Q3718">
        <v>5.0999999999999996</v>
      </c>
      <c r="R3718" t="s">
        <v>8255</v>
      </c>
      <c r="S3718" t="s">
        <v>1851</v>
      </c>
      <c r="T3718" t="s">
        <v>1851</v>
      </c>
      <c r="U3718" t="s">
        <v>8256</v>
      </c>
      <c r="V3718" t="s">
        <v>1851</v>
      </c>
      <c r="W3718" t="s">
        <v>1851</v>
      </c>
      <c r="X3718" s="1">
        <v>46216.859884259262</v>
      </c>
    </row>
    <row r="3719" spans="1:24">
      <c r="A3719">
        <v>3542</v>
      </c>
      <c r="B3719" t="s">
        <v>1863</v>
      </c>
      <c r="C3719" t="s">
        <v>1864</v>
      </c>
      <c r="D3719">
        <v>3131505</v>
      </c>
      <c r="E3719" t="s">
        <v>1894</v>
      </c>
      <c r="F3719">
        <v>1</v>
      </c>
      <c r="G3719" t="s">
        <v>1232</v>
      </c>
      <c r="H3719" t="s">
        <v>2919</v>
      </c>
      <c r="I3719" t="s">
        <v>2920</v>
      </c>
      <c r="J3719">
        <v>1</v>
      </c>
      <c r="K3719" t="s">
        <v>2921</v>
      </c>
      <c r="L3719" s="1">
        <v>46216.859826388885</v>
      </c>
      <c r="M3719" s="1">
        <v>46216.859976851854</v>
      </c>
      <c r="N3719">
        <v>1317</v>
      </c>
      <c r="O3719" t="s">
        <v>1849</v>
      </c>
      <c r="P3719">
        <v>83</v>
      </c>
      <c r="Q3719">
        <v>8.3000000000000007</v>
      </c>
      <c r="R3719" t="s">
        <v>1851</v>
      </c>
      <c r="S3719" t="s">
        <v>1851</v>
      </c>
      <c r="T3719" t="s">
        <v>1851</v>
      </c>
      <c r="U3719" t="s">
        <v>8257</v>
      </c>
      <c r="V3719" t="s">
        <v>1851</v>
      </c>
      <c r="W3719" t="s">
        <v>1851</v>
      </c>
      <c r="X3719" s="1">
        <v>46216.859976851854</v>
      </c>
    </row>
    <row r="3720" spans="1:24">
      <c r="A3720">
        <v>3543</v>
      </c>
      <c r="B3720" t="s">
        <v>1863</v>
      </c>
      <c r="C3720" t="s">
        <v>1864</v>
      </c>
      <c r="D3720">
        <v>4118451</v>
      </c>
      <c r="E3720" t="s">
        <v>1885</v>
      </c>
      <c r="F3720">
        <v>1</v>
      </c>
      <c r="G3720" t="s">
        <v>1555</v>
      </c>
      <c r="H3720" t="s">
        <v>2884</v>
      </c>
      <c r="I3720" t="s">
        <v>1887</v>
      </c>
      <c r="J3720">
        <v>1</v>
      </c>
      <c r="K3720" t="s">
        <v>1888</v>
      </c>
      <c r="L3720" s="1">
        <v>46216.859629629631</v>
      </c>
      <c r="M3720" s="1">
        <v>46216.86</v>
      </c>
      <c r="N3720">
        <v>3240</v>
      </c>
      <c r="O3720" t="s">
        <v>1849</v>
      </c>
      <c r="P3720">
        <v>83</v>
      </c>
      <c r="Q3720">
        <v>8.3000000000000007</v>
      </c>
      <c r="R3720" t="s">
        <v>8258</v>
      </c>
      <c r="S3720" t="s">
        <v>1851</v>
      </c>
      <c r="T3720" t="s">
        <v>1851</v>
      </c>
      <c r="U3720" t="s">
        <v>8259</v>
      </c>
      <c r="V3720" t="s">
        <v>1851</v>
      </c>
      <c r="W3720" t="s">
        <v>1851</v>
      </c>
      <c r="X3720" s="1">
        <v>46216.86</v>
      </c>
    </row>
    <row r="3721" spans="1:24">
      <c r="A3721">
        <v>3544</v>
      </c>
      <c r="B3721" t="s">
        <v>1863</v>
      </c>
      <c r="C3721" t="s">
        <v>1864</v>
      </c>
      <c r="D3721">
        <v>2110906</v>
      </c>
      <c r="E3721" t="s">
        <v>1894</v>
      </c>
      <c r="F3721">
        <v>1</v>
      </c>
      <c r="G3721" t="s">
        <v>239</v>
      </c>
      <c r="H3721" t="s">
        <v>239</v>
      </c>
      <c r="I3721" t="s">
        <v>3193</v>
      </c>
      <c r="J3721">
        <v>0</v>
      </c>
      <c r="K3721" t="s">
        <v>3194</v>
      </c>
      <c r="L3721" s="1">
        <v>46216.860034722224</v>
      </c>
      <c r="M3721" s="1">
        <v>46216.860173611109</v>
      </c>
      <c r="N3721">
        <v>1189</v>
      </c>
      <c r="O3721" t="s">
        <v>1849</v>
      </c>
      <c r="P3721">
        <v>50</v>
      </c>
      <c r="Q3721">
        <v>5</v>
      </c>
      <c r="R3721" t="s">
        <v>1851</v>
      </c>
      <c r="S3721" t="s">
        <v>1851</v>
      </c>
      <c r="T3721" t="s">
        <v>1851</v>
      </c>
      <c r="U3721" t="s">
        <v>8260</v>
      </c>
      <c r="V3721" t="s">
        <v>1851</v>
      </c>
      <c r="W3721" t="s">
        <v>1851</v>
      </c>
      <c r="X3721" s="1">
        <v>46216.860173611109</v>
      </c>
    </row>
    <row r="3722" spans="1:24">
      <c r="A3722">
        <v>3545</v>
      </c>
      <c r="B3722" t="s">
        <v>1863</v>
      </c>
      <c r="C3722" t="s">
        <v>1864</v>
      </c>
      <c r="D3722">
        <v>4118451</v>
      </c>
      <c r="E3722" t="s">
        <v>1894</v>
      </c>
      <c r="F3722">
        <v>1</v>
      </c>
      <c r="G3722" t="s">
        <v>1555</v>
      </c>
      <c r="H3722" t="s">
        <v>2890</v>
      </c>
      <c r="I3722" t="s">
        <v>2891</v>
      </c>
      <c r="J3722">
        <v>1</v>
      </c>
      <c r="K3722" t="s">
        <v>2892</v>
      </c>
      <c r="L3722" s="1">
        <v>46216.860127314816</v>
      </c>
      <c r="M3722" s="1">
        <v>46216.860243055555</v>
      </c>
      <c r="N3722">
        <v>950</v>
      </c>
      <c r="O3722" t="s">
        <v>1849</v>
      </c>
      <c r="P3722">
        <v>77</v>
      </c>
      <c r="Q3722">
        <v>7.7</v>
      </c>
      <c r="R3722" t="s">
        <v>1851</v>
      </c>
      <c r="S3722" t="s">
        <v>1851</v>
      </c>
      <c r="T3722" t="s">
        <v>1851</v>
      </c>
      <c r="U3722" t="s">
        <v>8261</v>
      </c>
      <c r="V3722" t="s">
        <v>1851</v>
      </c>
      <c r="W3722" t="s">
        <v>1851</v>
      </c>
      <c r="X3722" s="1">
        <v>46216.860243055555</v>
      </c>
    </row>
    <row r="3723" spans="1:24">
      <c r="A3723">
        <v>3546</v>
      </c>
      <c r="B3723" t="s">
        <v>1863</v>
      </c>
      <c r="C3723" t="s">
        <v>1864</v>
      </c>
      <c r="D3723">
        <v>2111805</v>
      </c>
      <c r="E3723" t="s">
        <v>1885</v>
      </c>
      <c r="F3723">
        <v>1</v>
      </c>
      <c r="G3723" t="s">
        <v>705</v>
      </c>
      <c r="H3723" t="s">
        <v>3199</v>
      </c>
      <c r="I3723" t="s">
        <v>1887</v>
      </c>
      <c r="J3723">
        <v>1</v>
      </c>
      <c r="K3723" t="s">
        <v>1888</v>
      </c>
      <c r="L3723" s="1">
        <v>46216.860208333332</v>
      </c>
      <c r="M3723" s="1">
        <v>46216.860555555555</v>
      </c>
      <c r="N3723">
        <v>2946</v>
      </c>
      <c r="O3723" t="s">
        <v>1849</v>
      </c>
      <c r="P3723">
        <v>89</v>
      </c>
      <c r="Q3723">
        <v>8.9</v>
      </c>
      <c r="R3723" t="s">
        <v>8262</v>
      </c>
      <c r="S3723" t="s">
        <v>1851</v>
      </c>
      <c r="T3723" t="s">
        <v>1851</v>
      </c>
      <c r="U3723" t="s">
        <v>8263</v>
      </c>
      <c r="V3723" t="s">
        <v>1851</v>
      </c>
      <c r="W3723" t="s">
        <v>1851</v>
      </c>
      <c r="X3723" s="1">
        <v>46216.860555555555</v>
      </c>
    </row>
    <row r="3724" spans="1:24">
      <c r="A3724">
        <v>3547</v>
      </c>
      <c r="B3724" t="s">
        <v>1863</v>
      </c>
      <c r="C3724" t="s">
        <v>1864</v>
      </c>
      <c r="D3724">
        <v>2111805</v>
      </c>
      <c r="E3724" t="s">
        <v>1894</v>
      </c>
      <c r="F3724">
        <v>1</v>
      </c>
      <c r="G3724" t="s">
        <v>705</v>
      </c>
      <c r="H3724" t="s">
        <v>705</v>
      </c>
      <c r="I3724" t="s">
        <v>3205</v>
      </c>
      <c r="J3724">
        <v>0</v>
      </c>
      <c r="K3724" t="s">
        <v>3206</v>
      </c>
      <c r="L3724" s="1">
        <v>46216.860682870371</v>
      </c>
      <c r="M3724" s="1">
        <v>46216.860752314817</v>
      </c>
      <c r="N3724">
        <v>625</v>
      </c>
      <c r="O3724" t="s">
        <v>1849</v>
      </c>
      <c r="P3724">
        <v>83</v>
      </c>
      <c r="Q3724">
        <v>8.3000000000000007</v>
      </c>
      <c r="R3724" t="s">
        <v>1851</v>
      </c>
      <c r="S3724" t="s">
        <v>1851</v>
      </c>
      <c r="T3724" t="s">
        <v>1851</v>
      </c>
      <c r="U3724" t="s">
        <v>8264</v>
      </c>
      <c r="V3724" t="s">
        <v>1851</v>
      </c>
      <c r="W3724" t="s">
        <v>1851</v>
      </c>
      <c r="X3724" s="1">
        <v>46216.860752314817</v>
      </c>
    </row>
    <row r="3725" spans="1:24">
      <c r="A3725">
        <v>3548</v>
      </c>
      <c r="B3725" t="s">
        <v>1863</v>
      </c>
      <c r="C3725" t="s">
        <v>1864</v>
      </c>
      <c r="D3725">
        <v>2504074</v>
      </c>
      <c r="E3725" t="s">
        <v>1885</v>
      </c>
      <c r="F3725">
        <v>1</v>
      </c>
      <c r="G3725" t="s">
        <v>736</v>
      </c>
      <c r="H3725" t="s">
        <v>3215</v>
      </c>
      <c r="I3725" t="s">
        <v>1887</v>
      </c>
      <c r="J3725">
        <v>1</v>
      </c>
      <c r="K3725" t="s">
        <v>1888</v>
      </c>
      <c r="L3725" s="1">
        <v>46216.860798611109</v>
      </c>
      <c r="M3725" s="1">
        <v>46216.861388888887</v>
      </c>
      <c r="N3725">
        <v>5086</v>
      </c>
      <c r="O3725" t="s">
        <v>1849</v>
      </c>
      <c r="P3725">
        <v>76</v>
      </c>
      <c r="Q3725">
        <v>7.6</v>
      </c>
      <c r="R3725" t="s">
        <v>8265</v>
      </c>
      <c r="S3725" t="s">
        <v>1851</v>
      </c>
      <c r="T3725" t="s">
        <v>1851</v>
      </c>
      <c r="U3725" t="s">
        <v>8266</v>
      </c>
      <c r="V3725" t="s">
        <v>1851</v>
      </c>
      <c r="W3725" t="s">
        <v>1851</v>
      </c>
      <c r="X3725" s="1">
        <v>46216.861388888887</v>
      </c>
    </row>
    <row r="3726" spans="1:24">
      <c r="A3726">
        <v>3549</v>
      </c>
      <c r="B3726" t="s">
        <v>1863</v>
      </c>
      <c r="C3726" t="s">
        <v>1864</v>
      </c>
      <c r="D3726">
        <v>2504074</v>
      </c>
      <c r="E3726" t="s">
        <v>1894</v>
      </c>
      <c r="F3726">
        <v>1</v>
      </c>
      <c r="G3726" t="s">
        <v>736</v>
      </c>
      <c r="H3726" t="s">
        <v>736</v>
      </c>
      <c r="I3726" t="s">
        <v>3226</v>
      </c>
      <c r="J3726">
        <v>0</v>
      </c>
      <c r="K3726" t="s">
        <v>3227</v>
      </c>
      <c r="L3726" s="1">
        <v>46216.861539351848</v>
      </c>
      <c r="M3726" s="1">
        <v>46216.861678240741</v>
      </c>
      <c r="N3726">
        <v>1200</v>
      </c>
      <c r="O3726" t="s">
        <v>1849</v>
      </c>
      <c r="P3726">
        <v>76</v>
      </c>
      <c r="Q3726">
        <v>7.6</v>
      </c>
      <c r="R3726" t="s">
        <v>1851</v>
      </c>
      <c r="S3726" t="s">
        <v>1851</v>
      </c>
      <c r="T3726" t="s">
        <v>1851</v>
      </c>
      <c r="U3726" t="s">
        <v>8267</v>
      </c>
      <c r="V3726" t="s">
        <v>1851</v>
      </c>
      <c r="W3726" t="s">
        <v>1851</v>
      </c>
      <c r="X3726" s="1">
        <v>46216.861678240741</v>
      </c>
    </row>
    <row r="3727" spans="1:24">
      <c r="A3727">
        <v>3550</v>
      </c>
      <c r="B3727" t="s">
        <v>1863</v>
      </c>
      <c r="C3727" t="s">
        <v>1864</v>
      </c>
      <c r="D3727">
        <v>2504405</v>
      </c>
      <c r="E3727" t="s">
        <v>1885</v>
      </c>
      <c r="F3727">
        <v>1</v>
      </c>
      <c r="G3727" t="s">
        <v>184</v>
      </c>
      <c r="H3727" t="s">
        <v>3232</v>
      </c>
      <c r="I3727" t="s">
        <v>1887</v>
      </c>
      <c r="J3727">
        <v>1</v>
      </c>
      <c r="K3727" t="s">
        <v>1888</v>
      </c>
      <c r="L3727" s="1">
        <v>46216.861712962964</v>
      </c>
      <c r="M3727" s="1">
        <v>46216.862013888887</v>
      </c>
      <c r="N3727">
        <v>2516</v>
      </c>
      <c r="O3727" t="s">
        <v>1849</v>
      </c>
      <c r="P3727">
        <v>77</v>
      </c>
      <c r="Q3727">
        <v>7.7</v>
      </c>
      <c r="R3727" t="s">
        <v>8268</v>
      </c>
      <c r="S3727" t="s">
        <v>1851</v>
      </c>
      <c r="T3727" t="s">
        <v>1851</v>
      </c>
      <c r="U3727" t="s">
        <v>8269</v>
      </c>
      <c r="V3727" t="s">
        <v>1851</v>
      </c>
      <c r="W3727" t="s">
        <v>1851</v>
      </c>
      <c r="X3727" s="1">
        <v>46216.862013888887</v>
      </c>
    </row>
    <row r="3728" spans="1:24">
      <c r="A3728">
        <v>3551</v>
      </c>
      <c r="B3728" t="s">
        <v>1863</v>
      </c>
      <c r="C3728" t="s">
        <v>1864</v>
      </c>
      <c r="D3728">
        <v>3133808</v>
      </c>
      <c r="E3728" t="s">
        <v>1885</v>
      </c>
      <c r="F3728">
        <v>1</v>
      </c>
      <c r="G3728" t="s">
        <v>1084</v>
      </c>
      <c r="H3728" t="s">
        <v>2935</v>
      </c>
      <c r="I3728" t="s">
        <v>1887</v>
      </c>
      <c r="J3728">
        <v>1</v>
      </c>
      <c r="K3728" t="s">
        <v>1888</v>
      </c>
      <c r="L3728" s="1">
        <v>46216.860011574077</v>
      </c>
      <c r="M3728" s="1">
        <v>46216.862187500003</v>
      </c>
      <c r="N3728">
        <v>18763</v>
      </c>
      <c r="O3728" t="s">
        <v>1854</v>
      </c>
      <c r="R3728" t="s">
        <v>8270</v>
      </c>
      <c r="S3728" t="s">
        <v>1851</v>
      </c>
      <c r="T3728" t="s">
        <v>1851</v>
      </c>
      <c r="U3728" t="s">
        <v>8271</v>
      </c>
      <c r="V3728" t="s">
        <v>1854</v>
      </c>
      <c r="W3728" t="s">
        <v>1851</v>
      </c>
      <c r="X3728" s="1">
        <v>46216.862187500003</v>
      </c>
    </row>
    <row r="3729" spans="1:24">
      <c r="A3729">
        <v>3552</v>
      </c>
      <c r="B3729" t="s">
        <v>1863</v>
      </c>
      <c r="C3729" t="s">
        <v>1864</v>
      </c>
      <c r="D3729">
        <v>2504405</v>
      </c>
      <c r="E3729" t="s">
        <v>1894</v>
      </c>
      <c r="F3729">
        <v>1</v>
      </c>
      <c r="G3729" t="s">
        <v>184</v>
      </c>
      <c r="H3729" t="s">
        <v>184</v>
      </c>
      <c r="I3729" t="s">
        <v>3238</v>
      </c>
      <c r="J3729">
        <v>0</v>
      </c>
      <c r="K3729" t="s">
        <v>3239</v>
      </c>
      <c r="L3729" s="1">
        <v>46216.862164351849</v>
      </c>
      <c r="M3729" s="1">
        <v>46216.862222222226</v>
      </c>
      <c r="N3729">
        <v>569</v>
      </c>
      <c r="O3729" t="s">
        <v>1849</v>
      </c>
      <c r="P3729">
        <v>66</v>
      </c>
      <c r="Q3729">
        <v>6.6</v>
      </c>
      <c r="R3729" t="s">
        <v>1851</v>
      </c>
      <c r="S3729" t="s">
        <v>1851</v>
      </c>
      <c r="T3729" t="s">
        <v>1851</v>
      </c>
      <c r="U3729" t="s">
        <v>8272</v>
      </c>
      <c r="V3729" t="s">
        <v>1851</v>
      </c>
      <c r="W3729" t="s">
        <v>1851</v>
      </c>
      <c r="X3729" s="1">
        <v>46216.862222222226</v>
      </c>
    </row>
    <row r="3730" spans="1:24">
      <c r="A3730">
        <v>3553</v>
      </c>
      <c r="B3730" t="s">
        <v>1863</v>
      </c>
      <c r="C3730" t="s">
        <v>1864</v>
      </c>
      <c r="D3730">
        <v>3133808</v>
      </c>
      <c r="E3730" t="s">
        <v>1885</v>
      </c>
      <c r="F3730">
        <v>2</v>
      </c>
      <c r="G3730" t="s">
        <v>1084</v>
      </c>
      <c r="H3730" t="s">
        <v>2935</v>
      </c>
      <c r="I3730" t="s">
        <v>1887</v>
      </c>
      <c r="J3730">
        <v>1</v>
      </c>
      <c r="K3730" t="s">
        <v>1888</v>
      </c>
      <c r="L3730" s="1">
        <v>46216.862384259257</v>
      </c>
      <c r="M3730" s="1">
        <v>46216.862488425926</v>
      </c>
      <c r="N3730">
        <v>844</v>
      </c>
      <c r="O3730" t="s">
        <v>1849</v>
      </c>
      <c r="P3730">
        <v>96</v>
      </c>
      <c r="Q3730">
        <v>9.6</v>
      </c>
      <c r="R3730" t="s">
        <v>8273</v>
      </c>
      <c r="S3730" t="s">
        <v>1851</v>
      </c>
      <c r="T3730" t="s">
        <v>1851</v>
      </c>
      <c r="U3730" t="s">
        <v>8271</v>
      </c>
      <c r="V3730" t="s">
        <v>1851</v>
      </c>
      <c r="W3730" t="s">
        <v>1851</v>
      </c>
      <c r="X3730" s="1">
        <v>46216.862488425926</v>
      </c>
    </row>
    <row r="3731" spans="1:24">
      <c r="A3731">
        <v>3554</v>
      </c>
      <c r="B3731" t="s">
        <v>1863</v>
      </c>
      <c r="C3731" t="s">
        <v>1864</v>
      </c>
      <c r="D3731">
        <v>4119806</v>
      </c>
      <c r="E3731" t="s">
        <v>1885</v>
      </c>
      <c r="F3731">
        <v>1</v>
      </c>
      <c r="G3731" t="s">
        <v>1644</v>
      </c>
      <c r="H3731" t="s">
        <v>2894</v>
      </c>
      <c r="I3731" t="s">
        <v>1887</v>
      </c>
      <c r="J3731">
        <v>1</v>
      </c>
      <c r="K3731" t="s">
        <v>1888</v>
      </c>
      <c r="L3731" s="1">
        <v>46216.860312500001</v>
      </c>
      <c r="M3731" s="1">
        <v>46216.862488425926</v>
      </c>
      <c r="N3731">
        <v>18786</v>
      </c>
      <c r="O3731" t="s">
        <v>1854</v>
      </c>
      <c r="R3731" t="s">
        <v>8274</v>
      </c>
      <c r="S3731" t="s">
        <v>1851</v>
      </c>
      <c r="T3731" t="s">
        <v>1851</v>
      </c>
      <c r="U3731" t="s">
        <v>8275</v>
      </c>
      <c r="V3731" t="s">
        <v>1854</v>
      </c>
      <c r="W3731" t="s">
        <v>1851</v>
      </c>
      <c r="X3731" s="1">
        <v>46216.862488425926</v>
      </c>
    </row>
    <row r="3732" spans="1:24">
      <c r="A3732">
        <v>3555</v>
      </c>
      <c r="B3732" t="s">
        <v>1863</v>
      </c>
      <c r="C3732" t="s">
        <v>1864</v>
      </c>
      <c r="D3732">
        <v>4119806</v>
      </c>
      <c r="E3732" t="s">
        <v>1885</v>
      </c>
      <c r="F3732">
        <v>2</v>
      </c>
      <c r="G3732" t="s">
        <v>1644</v>
      </c>
      <c r="H3732" t="s">
        <v>2894</v>
      </c>
      <c r="I3732" t="s">
        <v>1887</v>
      </c>
      <c r="J3732">
        <v>1</v>
      </c>
      <c r="K3732" t="s">
        <v>1888</v>
      </c>
      <c r="L3732" s="1">
        <v>46216.862696759257</v>
      </c>
      <c r="M3732" s="1">
        <v>46216.86278935185</v>
      </c>
      <c r="N3732">
        <v>790</v>
      </c>
      <c r="O3732" t="s">
        <v>1849</v>
      </c>
      <c r="P3732">
        <v>96</v>
      </c>
      <c r="Q3732">
        <v>9.6</v>
      </c>
      <c r="R3732" t="s">
        <v>8276</v>
      </c>
      <c r="S3732" t="s">
        <v>1851</v>
      </c>
      <c r="T3732" t="s">
        <v>1851</v>
      </c>
      <c r="U3732" t="s">
        <v>8275</v>
      </c>
      <c r="V3732" t="s">
        <v>1851</v>
      </c>
      <c r="W3732" t="s">
        <v>1851</v>
      </c>
      <c r="X3732" s="1">
        <v>46216.86278935185</v>
      </c>
    </row>
    <row r="3733" spans="1:24">
      <c r="A3733">
        <v>3556</v>
      </c>
      <c r="B3733" t="s">
        <v>1863</v>
      </c>
      <c r="C3733" t="s">
        <v>1864</v>
      </c>
      <c r="D3733">
        <v>3133808</v>
      </c>
      <c r="E3733" t="s">
        <v>1894</v>
      </c>
      <c r="F3733">
        <v>1</v>
      </c>
      <c r="G3733" t="s">
        <v>1084</v>
      </c>
      <c r="H3733" t="s">
        <v>1084</v>
      </c>
      <c r="I3733" t="s">
        <v>2942</v>
      </c>
      <c r="J3733">
        <v>0</v>
      </c>
      <c r="K3733" t="s">
        <v>2943</v>
      </c>
      <c r="L3733" s="1">
        <v>46216.862615740742</v>
      </c>
      <c r="M3733" s="1">
        <v>46216.86278935185</v>
      </c>
      <c r="N3733">
        <v>1542</v>
      </c>
      <c r="O3733" t="s">
        <v>1849</v>
      </c>
      <c r="P3733">
        <v>76</v>
      </c>
      <c r="Q3733">
        <v>7.6</v>
      </c>
      <c r="R3733" t="s">
        <v>1851</v>
      </c>
      <c r="S3733" t="s">
        <v>1851</v>
      </c>
      <c r="T3733" t="s">
        <v>1851</v>
      </c>
      <c r="U3733" t="s">
        <v>8277</v>
      </c>
      <c r="V3733" t="s">
        <v>1851</v>
      </c>
      <c r="W3733" t="s">
        <v>1851</v>
      </c>
      <c r="X3733" s="1">
        <v>46216.86278935185</v>
      </c>
    </row>
    <row r="3734" spans="1:24">
      <c r="A3734">
        <v>3557</v>
      </c>
      <c r="B3734" t="s">
        <v>1863</v>
      </c>
      <c r="C3734" t="s">
        <v>1864</v>
      </c>
      <c r="D3734">
        <v>4119806</v>
      </c>
      <c r="E3734" t="s">
        <v>1894</v>
      </c>
      <c r="F3734">
        <v>1</v>
      </c>
      <c r="G3734" t="s">
        <v>1644</v>
      </c>
      <c r="H3734" t="s">
        <v>1644</v>
      </c>
      <c r="I3734" t="s">
        <v>2900</v>
      </c>
      <c r="J3734">
        <v>0</v>
      </c>
      <c r="K3734" t="s">
        <v>2901</v>
      </c>
      <c r="L3734" s="1">
        <v>46216.862916666665</v>
      </c>
      <c r="M3734" s="1">
        <v>46216.863043981481</v>
      </c>
      <c r="N3734">
        <v>1082</v>
      </c>
      <c r="O3734" t="s">
        <v>1849</v>
      </c>
      <c r="P3734">
        <v>56</v>
      </c>
      <c r="Q3734">
        <v>5.6</v>
      </c>
      <c r="R3734" t="s">
        <v>1851</v>
      </c>
      <c r="S3734" t="s">
        <v>1851</v>
      </c>
      <c r="T3734" t="s">
        <v>1851</v>
      </c>
      <c r="U3734" t="s">
        <v>8278</v>
      </c>
      <c r="V3734" t="s">
        <v>1851</v>
      </c>
      <c r="W3734" t="s">
        <v>1851</v>
      </c>
      <c r="X3734" s="1">
        <v>46216.863043981481</v>
      </c>
    </row>
    <row r="3735" spans="1:24">
      <c r="A3735">
        <v>3558</v>
      </c>
      <c r="B3735" t="s">
        <v>1863</v>
      </c>
      <c r="C3735" t="s">
        <v>1864</v>
      </c>
      <c r="D3735">
        <v>2506251</v>
      </c>
      <c r="E3735" t="s">
        <v>1885</v>
      </c>
      <c r="F3735">
        <v>1</v>
      </c>
      <c r="G3735" t="s">
        <v>576</v>
      </c>
      <c r="H3735" t="s">
        <v>3244</v>
      </c>
      <c r="I3735" t="s">
        <v>1887</v>
      </c>
      <c r="J3735">
        <v>1</v>
      </c>
      <c r="K3735" t="s">
        <v>1888</v>
      </c>
      <c r="L3735" s="1">
        <v>46216.862268518518</v>
      </c>
      <c r="M3735" s="1">
        <v>46216.863564814812</v>
      </c>
      <c r="N3735">
        <v>11220</v>
      </c>
      <c r="O3735" t="s">
        <v>1849</v>
      </c>
      <c r="P3735">
        <v>74</v>
      </c>
      <c r="Q3735">
        <v>7.4</v>
      </c>
      <c r="R3735" t="s">
        <v>8279</v>
      </c>
      <c r="S3735" t="s">
        <v>1851</v>
      </c>
      <c r="T3735" t="s">
        <v>1851</v>
      </c>
      <c r="U3735" t="s">
        <v>8280</v>
      </c>
      <c r="V3735" t="s">
        <v>1851</v>
      </c>
      <c r="W3735" t="s">
        <v>1851</v>
      </c>
      <c r="X3735" s="1">
        <v>46216.863564814812</v>
      </c>
    </row>
    <row r="3736" spans="1:24">
      <c r="A3736">
        <v>3559</v>
      </c>
      <c r="B3736" t="s">
        <v>1863</v>
      </c>
      <c r="C3736" t="s">
        <v>1864</v>
      </c>
      <c r="D3736">
        <v>2506251</v>
      </c>
      <c r="E3736" t="s">
        <v>1894</v>
      </c>
      <c r="F3736">
        <v>1</v>
      </c>
      <c r="G3736" t="s">
        <v>576</v>
      </c>
      <c r="H3736" t="s">
        <v>576</v>
      </c>
      <c r="I3736" t="s">
        <v>3250</v>
      </c>
      <c r="J3736">
        <v>0</v>
      </c>
      <c r="K3736" t="s">
        <v>3251</v>
      </c>
      <c r="L3736" s="1">
        <v>46216.863715277781</v>
      </c>
      <c r="M3736" s="1">
        <v>46216.86383101852</v>
      </c>
      <c r="N3736">
        <v>986</v>
      </c>
      <c r="O3736" t="s">
        <v>1849</v>
      </c>
      <c r="P3736">
        <v>58</v>
      </c>
      <c r="Q3736">
        <v>5.8</v>
      </c>
      <c r="R3736" t="s">
        <v>1851</v>
      </c>
      <c r="S3736" t="s">
        <v>1851</v>
      </c>
      <c r="T3736" t="s">
        <v>1851</v>
      </c>
      <c r="U3736" t="s">
        <v>8281</v>
      </c>
      <c r="V3736" t="s">
        <v>1851</v>
      </c>
      <c r="W3736" t="s">
        <v>1851</v>
      </c>
      <c r="X3736" s="1">
        <v>46216.86383101852</v>
      </c>
    </row>
    <row r="3737" spans="1:24">
      <c r="A3737">
        <v>3560</v>
      </c>
      <c r="B3737" t="s">
        <v>1863</v>
      </c>
      <c r="C3737" t="s">
        <v>1864</v>
      </c>
      <c r="D3737">
        <v>4120655</v>
      </c>
      <c r="E3737" t="s">
        <v>1885</v>
      </c>
      <c r="F3737">
        <v>1</v>
      </c>
      <c r="G3737" t="s">
        <v>1663</v>
      </c>
      <c r="H3737" t="s">
        <v>2909</v>
      </c>
      <c r="I3737" t="s">
        <v>1887</v>
      </c>
      <c r="J3737">
        <v>1</v>
      </c>
      <c r="K3737" t="s">
        <v>1888</v>
      </c>
      <c r="L3737" s="1">
        <v>46216.863078703704</v>
      </c>
      <c r="M3737" s="1">
        <v>46216.863900462966</v>
      </c>
      <c r="N3737">
        <v>7098</v>
      </c>
      <c r="O3737" t="s">
        <v>1849</v>
      </c>
      <c r="P3737">
        <v>63</v>
      </c>
      <c r="Q3737">
        <v>6.3</v>
      </c>
      <c r="R3737" t="s">
        <v>8282</v>
      </c>
      <c r="S3737" t="s">
        <v>1851</v>
      </c>
      <c r="T3737" t="s">
        <v>1851</v>
      </c>
      <c r="U3737" t="s">
        <v>8283</v>
      </c>
      <c r="V3737" t="s">
        <v>1851</v>
      </c>
      <c r="W3737" t="s">
        <v>1851</v>
      </c>
      <c r="X3737" s="1">
        <v>46216.863900462966</v>
      </c>
    </row>
    <row r="3738" spans="1:24">
      <c r="A3738">
        <v>3561</v>
      </c>
      <c r="B3738" t="s">
        <v>1863</v>
      </c>
      <c r="C3738" t="s">
        <v>1864</v>
      </c>
      <c r="D3738">
        <v>2507408</v>
      </c>
      <c r="E3738" t="s">
        <v>1885</v>
      </c>
      <c r="F3738">
        <v>1</v>
      </c>
      <c r="G3738" t="s">
        <v>421</v>
      </c>
      <c r="H3738" t="s">
        <v>3253</v>
      </c>
      <c r="I3738" t="s">
        <v>1887</v>
      </c>
      <c r="J3738">
        <v>1</v>
      </c>
      <c r="K3738" t="s">
        <v>1888</v>
      </c>
      <c r="L3738" s="1">
        <v>46216.863877314812</v>
      </c>
      <c r="M3738" s="1">
        <v>46216.864155092589</v>
      </c>
      <c r="N3738">
        <v>2471</v>
      </c>
      <c r="O3738" t="s">
        <v>1849</v>
      </c>
      <c r="P3738">
        <v>63</v>
      </c>
      <c r="Q3738">
        <v>6.3</v>
      </c>
      <c r="R3738" t="s">
        <v>8284</v>
      </c>
      <c r="S3738" t="s">
        <v>1851</v>
      </c>
      <c r="T3738" t="s">
        <v>1851</v>
      </c>
      <c r="U3738" t="s">
        <v>8285</v>
      </c>
      <c r="V3738" t="s">
        <v>1851</v>
      </c>
      <c r="W3738" t="s">
        <v>1851</v>
      </c>
      <c r="X3738" s="1">
        <v>46216.864155092589</v>
      </c>
    </row>
    <row r="3739" spans="1:24">
      <c r="A3739">
        <v>3562</v>
      </c>
      <c r="B3739" t="s">
        <v>1863</v>
      </c>
      <c r="C3739" t="s">
        <v>1864</v>
      </c>
      <c r="D3739">
        <v>4120655</v>
      </c>
      <c r="E3739" t="s">
        <v>1894</v>
      </c>
      <c r="F3739">
        <v>1</v>
      </c>
      <c r="G3739" t="s">
        <v>1663</v>
      </c>
      <c r="H3739" t="s">
        <v>1663</v>
      </c>
      <c r="I3739" t="s">
        <v>2912</v>
      </c>
      <c r="J3739">
        <v>0</v>
      </c>
      <c r="K3739" t="s">
        <v>2913</v>
      </c>
      <c r="L3739" s="1">
        <v>46216.864039351851</v>
      </c>
      <c r="M3739" s="1">
        <v>46216.864178240743</v>
      </c>
      <c r="N3739">
        <v>1163</v>
      </c>
      <c r="O3739" t="s">
        <v>1849</v>
      </c>
      <c r="P3739">
        <v>56</v>
      </c>
      <c r="Q3739">
        <v>5.6</v>
      </c>
      <c r="R3739" t="s">
        <v>1851</v>
      </c>
      <c r="S3739" t="s">
        <v>1851</v>
      </c>
      <c r="T3739" t="s">
        <v>1851</v>
      </c>
      <c r="U3739" t="s">
        <v>8286</v>
      </c>
      <c r="V3739" t="s">
        <v>1851</v>
      </c>
      <c r="W3739" t="s">
        <v>1851</v>
      </c>
      <c r="X3739" s="1">
        <v>46216.864178240743</v>
      </c>
    </row>
    <row r="3740" spans="1:24">
      <c r="A3740">
        <v>3563</v>
      </c>
      <c r="B3740" t="s">
        <v>1863</v>
      </c>
      <c r="C3740" t="s">
        <v>1864</v>
      </c>
      <c r="D3740">
        <v>2507408</v>
      </c>
      <c r="E3740" t="s">
        <v>1894</v>
      </c>
      <c r="F3740">
        <v>1</v>
      </c>
      <c r="G3740" t="s">
        <v>421</v>
      </c>
      <c r="H3740" t="s">
        <v>421</v>
      </c>
      <c r="I3740" t="s">
        <v>3259</v>
      </c>
      <c r="J3740">
        <v>0</v>
      </c>
      <c r="K3740" t="s">
        <v>3260</v>
      </c>
      <c r="L3740" s="1">
        <v>46216.864282407405</v>
      </c>
      <c r="M3740" s="1">
        <v>46216.864386574074</v>
      </c>
      <c r="N3740">
        <v>893</v>
      </c>
      <c r="O3740" t="s">
        <v>1849</v>
      </c>
      <c r="P3740">
        <v>53</v>
      </c>
      <c r="Q3740">
        <v>5.3</v>
      </c>
      <c r="R3740" t="s">
        <v>1851</v>
      </c>
      <c r="S3740" t="s">
        <v>1851</v>
      </c>
      <c r="T3740" t="s">
        <v>1851</v>
      </c>
      <c r="U3740" t="s">
        <v>8287</v>
      </c>
      <c r="V3740" t="s">
        <v>1851</v>
      </c>
      <c r="W3740" t="s">
        <v>1851</v>
      </c>
      <c r="X3740" s="1">
        <v>46216.864386574074</v>
      </c>
    </row>
    <row r="3741" spans="1:24">
      <c r="A3741">
        <v>3564</v>
      </c>
      <c r="B3741" t="s">
        <v>1863</v>
      </c>
      <c r="C3741" t="s">
        <v>1864</v>
      </c>
      <c r="D3741">
        <v>2508406</v>
      </c>
      <c r="E3741" t="s">
        <v>1885</v>
      </c>
      <c r="F3741">
        <v>1</v>
      </c>
      <c r="G3741" t="s">
        <v>620</v>
      </c>
      <c r="H3741" t="s">
        <v>3273</v>
      </c>
      <c r="I3741" t="s">
        <v>1887</v>
      </c>
      <c r="J3741">
        <v>1</v>
      </c>
      <c r="K3741" t="s">
        <v>1888</v>
      </c>
      <c r="L3741" s="1">
        <v>46216.864432870374</v>
      </c>
      <c r="M3741" s="1">
        <v>46216.864837962959</v>
      </c>
      <c r="N3741">
        <v>3444</v>
      </c>
      <c r="O3741" t="s">
        <v>1849</v>
      </c>
      <c r="P3741">
        <v>69</v>
      </c>
      <c r="Q3741">
        <v>6.9</v>
      </c>
      <c r="R3741" t="s">
        <v>8288</v>
      </c>
      <c r="S3741" t="s">
        <v>1851</v>
      </c>
      <c r="T3741" t="s">
        <v>1851</v>
      </c>
      <c r="U3741" t="s">
        <v>8289</v>
      </c>
      <c r="V3741" t="s">
        <v>1851</v>
      </c>
      <c r="W3741" t="s">
        <v>1851</v>
      </c>
      <c r="X3741" s="1">
        <v>46216.864837962959</v>
      </c>
    </row>
    <row r="3742" spans="1:24">
      <c r="A3742">
        <v>3565</v>
      </c>
      <c r="B3742" t="s">
        <v>1863</v>
      </c>
      <c r="C3742" t="s">
        <v>1864</v>
      </c>
      <c r="D3742">
        <v>3136504</v>
      </c>
      <c r="E3742" t="s">
        <v>1885</v>
      </c>
      <c r="F3742">
        <v>1</v>
      </c>
      <c r="G3742" t="s">
        <v>1322</v>
      </c>
      <c r="H3742" t="s">
        <v>2946</v>
      </c>
      <c r="I3742" t="s">
        <v>1887</v>
      </c>
      <c r="J3742">
        <v>1</v>
      </c>
      <c r="K3742" t="s">
        <v>1888</v>
      </c>
      <c r="L3742" s="1">
        <v>46216.862835648149</v>
      </c>
      <c r="M3742" s="1">
        <v>46216.864988425928</v>
      </c>
      <c r="N3742">
        <v>18688</v>
      </c>
      <c r="O3742" t="s">
        <v>1854</v>
      </c>
      <c r="R3742" t="s">
        <v>8290</v>
      </c>
      <c r="S3742" t="s">
        <v>1851</v>
      </c>
      <c r="T3742" t="s">
        <v>1851</v>
      </c>
      <c r="U3742" t="s">
        <v>8291</v>
      </c>
      <c r="V3742" t="s">
        <v>1854</v>
      </c>
      <c r="W3742" t="s">
        <v>1851</v>
      </c>
      <c r="X3742" s="1">
        <v>46216.864988425928</v>
      </c>
    </row>
    <row r="3743" spans="1:24">
      <c r="A3743">
        <v>3566</v>
      </c>
      <c r="B3743" t="s">
        <v>1863</v>
      </c>
      <c r="C3743" t="s">
        <v>1864</v>
      </c>
      <c r="D3743">
        <v>2508406</v>
      </c>
      <c r="E3743" t="s">
        <v>1894</v>
      </c>
      <c r="F3743">
        <v>1</v>
      </c>
      <c r="G3743" t="s">
        <v>620</v>
      </c>
      <c r="H3743" t="s">
        <v>620</v>
      </c>
      <c r="I3743" t="s">
        <v>3294</v>
      </c>
      <c r="J3743">
        <v>0</v>
      </c>
      <c r="K3743" t="s">
        <v>3295</v>
      </c>
      <c r="L3743" s="1">
        <v>46216.864965277775</v>
      </c>
      <c r="M3743" s="1">
        <v>46216.865104166667</v>
      </c>
      <c r="N3743">
        <v>1259</v>
      </c>
      <c r="O3743" t="s">
        <v>1849</v>
      </c>
      <c r="P3743">
        <v>61</v>
      </c>
      <c r="Q3743">
        <v>6.1</v>
      </c>
      <c r="R3743" t="s">
        <v>1851</v>
      </c>
      <c r="S3743" t="s">
        <v>1851</v>
      </c>
      <c r="T3743" t="s">
        <v>1851</v>
      </c>
      <c r="U3743" t="s">
        <v>8292</v>
      </c>
      <c r="V3743" t="s">
        <v>1851</v>
      </c>
      <c r="W3743" t="s">
        <v>1851</v>
      </c>
      <c r="X3743" s="1">
        <v>46216.865104166667</v>
      </c>
    </row>
    <row r="3744" spans="1:24">
      <c r="A3744">
        <v>3567</v>
      </c>
      <c r="B3744" t="s">
        <v>1863</v>
      </c>
      <c r="C3744" t="s">
        <v>1864</v>
      </c>
      <c r="D3744">
        <v>3136504</v>
      </c>
      <c r="E3744" t="s">
        <v>1885</v>
      </c>
      <c r="F3744">
        <v>2</v>
      </c>
      <c r="G3744" t="s">
        <v>1322</v>
      </c>
      <c r="H3744" t="s">
        <v>2946</v>
      </c>
      <c r="I3744" t="s">
        <v>1887</v>
      </c>
      <c r="J3744">
        <v>1</v>
      </c>
      <c r="K3744" t="s">
        <v>1888</v>
      </c>
      <c r="L3744" s="1">
        <v>46216.865208333336</v>
      </c>
      <c r="M3744" s="1">
        <v>46216.865312499998</v>
      </c>
      <c r="N3744">
        <v>842</v>
      </c>
      <c r="O3744" t="s">
        <v>1849</v>
      </c>
      <c r="P3744">
        <v>96</v>
      </c>
      <c r="Q3744">
        <v>9.6</v>
      </c>
      <c r="R3744" t="s">
        <v>8293</v>
      </c>
      <c r="S3744" t="s">
        <v>1851</v>
      </c>
      <c r="T3744" t="s">
        <v>1851</v>
      </c>
      <c r="U3744" t="s">
        <v>8291</v>
      </c>
      <c r="V3744" t="s">
        <v>1851</v>
      </c>
      <c r="W3744" t="s">
        <v>1851</v>
      </c>
      <c r="X3744" s="1">
        <v>46216.865312499998</v>
      </c>
    </row>
    <row r="3745" spans="1:24">
      <c r="A3745">
        <v>3568</v>
      </c>
      <c r="B3745" t="s">
        <v>1863</v>
      </c>
      <c r="C3745" t="s">
        <v>1864</v>
      </c>
      <c r="D3745">
        <v>2510659</v>
      </c>
      <c r="E3745" t="s">
        <v>1885</v>
      </c>
      <c r="F3745">
        <v>1</v>
      </c>
      <c r="G3745" t="s">
        <v>270</v>
      </c>
      <c r="H3745" t="s">
        <v>3302</v>
      </c>
      <c r="I3745" t="s">
        <v>1887</v>
      </c>
      <c r="J3745">
        <v>1</v>
      </c>
      <c r="K3745" t="s">
        <v>1888</v>
      </c>
      <c r="L3745" s="1">
        <v>46216.86515046296</v>
      </c>
      <c r="M3745" s="1">
        <v>46216.865555555552</v>
      </c>
      <c r="N3745">
        <v>3474</v>
      </c>
      <c r="O3745" t="s">
        <v>1849</v>
      </c>
      <c r="P3745">
        <v>73</v>
      </c>
      <c r="Q3745">
        <v>7.3</v>
      </c>
      <c r="R3745" t="s">
        <v>8294</v>
      </c>
      <c r="S3745" t="s">
        <v>1851</v>
      </c>
      <c r="T3745" t="s">
        <v>1851</v>
      </c>
      <c r="U3745" t="s">
        <v>8295</v>
      </c>
      <c r="V3745" t="s">
        <v>1851</v>
      </c>
      <c r="W3745" t="s">
        <v>1851</v>
      </c>
      <c r="X3745" s="1">
        <v>46216.865555555552</v>
      </c>
    </row>
    <row r="3746" spans="1:24">
      <c r="A3746">
        <v>3569</v>
      </c>
      <c r="B3746" t="s">
        <v>1863</v>
      </c>
      <c r="C3746" t="s">
        <v>1864</v>
      </c>
      <c r="D3746">
        <v>3136504</v>
      </c>
      <c r="E3746" t="s">
        <v>1894</v>
      </c>
      <c r="F3746">
        <v>1</v>
      </c>
      <c r="G3746" t="s">
        <v>1322</v>
      </c>
      <c r="H3746" t="s">
        <v>1322</v>
      </c>
      <c r="I3746" t="s">
        <v>2952</v>
      </c>
      <c r="J3746">
        <v>0</v>
      </c>
      <c r="K3746" t="s">
        <v>2953</v>
      </c>
      <c r="L3746" s="1">
        <v>46216.865439814814</v>
      </c>
      <c r="M3746" s="1">
        <v>46216.865578703706</v>
      </c>
      <c r="N3746">
        <v>1173</v>
      </c>
      <c r="O3746" t="s">
        <v>1849</v>
      </c>
      <c r="P3746">
        <v>65</v>
      </c>
      <c r="Q3746">
        <v>6.5</v>
      </c>
      <c r="R3746" t="s">
        <v>1851</v>
      </c>
      <c r="S3746" t="s">
        <v>1851</v>
      </c>
      <c r="T3746" t="s">
        <v>1851</v>
      </c>
      <c r="U3746" t="s">
        <v>8296</v>
      </c>
      <c r="V3746" t="s">
        <v>1851</v>
      </c>
      <c r="W3746" t="s">
        <v>1851</v>
      </c>
      <c r="X3746" s="1">
        <v>46216.865578703706</v>
      </c>
    </row>
    <row r="3747" spans="1:24">
      <c r="A3747">
        <v>3570</v>
      </c>
      <c r="B3747" t="s">
        <v>1863</v>
      </c>
      <c r="C3747" t="s">
        <v>1864</v>
      </c>
      <c r="D3747">
        <v>3137403</v>
      </c>
      <c r="E3747" t="s">
        <v>1885</v>
      </c>
      <c r="F3747">
        <v>1</v>
      </c>
      <c r="G3747" t="s">
        <v>1372</v>
      </c>
      <c r="H3747" t="s">
        <v>2956</v>
      </c>
      <c r="I3747" t="s">
        <v>1887</v>
      </c>
      <c r="J3747">
        <v>1</v>
      </c>
      <c r="K3747" t="s">
        <v>1888</v>
      </c>
      <c r="L3747" s="1">
        <v>46216.865613425929</v>
      </c>
      <c r="M3747" s="1">
        <v>46216.865740740737</v>
      </c>
      <c r="N3747">
        <v>1094</v>
      </c>
      <c r="O3747" t="s">
        <v>1849</v>
      </c>
      <c r="P3747">
        <v>96</v>
      </c>
      <c r="Q3747">
        <v>9.6</v>
      </c>
      <c r="R3747" t="s">
        <v>8297</v>
      </c>
      <c r="S3747" t="s">
        <v>1851</v>
      </c>
      <c r="T3747" t="s">
        <v>1851</v>
      </c>
      <c r="U3747" t="s">
        <v>8298</v>
      </c>
      <c r="V3747" t="s">
        <v>1851</v>
      </c>
      <c r="W3747" t="s">
        <v>1851</v>
      </c>
      <c r="X3747" s="1">
        <v>46216.865740740737</v>
      </c>
    </row>
    <row r="3748" spans="1:24">
      <c r="A3748">
        <v>3571</v>
      </c>
      <c r="B3748" t="s">
        <v>1863</v>
      </c>
      <c r="C3748" t="s">
        <v>1864</v>
      </c>
      <c r="D3748">
        <v>2510659</v>
      </c>
      <c r="E3748" t="s">
        <v>1894</v>
      </c>
      <c r="F3748">
        <v>1</v>
      </c>
      <c r="G3748" t="s">
        <v>270</v>
      </c>
      <c r="H3748" t="s">
        <v>270</v>
      </c>
      <c r="I3748" t="s">
        <v>3315</v>
      </c>
      <c r="J3748">
        <v>0</v>
      </c>
      <c r="K3748" t="s">
        <v>3316</v>
      </c>
      <c r="L3748" s="1">
        <v>46216.865682870368</v>
      </c>
      <c r="M3748" s="1">
        <v>46216.86582175926</v>
      </c>
      <c r="N3748">
        <v>1258</v>
      </c>
      <c r="O3748" t="s">
        <v>1849</v>
      </c>
      <c r="P3748">
        <v>69</v>
      </c>
      <c r="Q3748">
        <v>6.9</v>
      </c>
      <c r="R3748" t="s">
        <v>1851</v>
      </c>
      <c r="S3748" t="s">
        <v>1851</v>
      </c>
      <c r="T3748" t="s">
        <v>1851</v>
      </c>
      <c r="U3748" t="s">
        <v>8299</v>
      </c>
      <c r="V3748" t="s">
        <v>1851</v>
      </c>
      <c r="W3748" t="s">
        <v>1851</v>
      </c>
      <c r="X3748" s="1">
        <v>46216.86582175926</v>
      </c>
    </row>
    <row r="3749" spans="1:24">
      <c r="A3749">
        <v>3572</v>
      </c>
      <c r="B3749" t="s">
        <v>1863</v>
      </c>
      <c r="C3749" t="s">
        <v>1864</v>
      </c>
      <c r="D3749">
        <v>3137403</v>
      </c>
      <c r="E3749" t="s">
        <v>1894</v>
      </c>
      <c r="F3749">
        <v>1</v>
      </c>
      <c r="G3749" t="s">
        <v>1372</v>
      </c>
      <c r="H3749" t="s">
        <v>1372</v>
      </c>
      <c r="I3749" t="s">
        <v>2965</v>
      </c>
      <c r="J3749">
        <v>0</v>
      </c>
      <c r="K3749" t="s">
        <v>2966</v>
      </c>
      <c r="L3749" s="1">
        <v>46216.865891203706</v>
      </c>
      <c r="M3749" s="1">
        <v>46216.865995370368</v>
      </c>
      <c r="N3749">
        <v>949</v>
      </c>
      <c r="O3749" t="s">
        <v>1849</v>
      </c>
      <c r="P3749">
        <v>49</v>
      </c>
      <c r="Q3749">
        <v>4.9000000000000004</v>
      </c>
      <c r="R3749" t="s">
        <v>1851</v>
      </c>
      <c r="S3749" t="s">
        <v>1851</v>
      </c>
      <c r="T3749" t="s">
        <v>1851</v>
      </c>
      <c r="U3749" t="s">
        <v>8300</v>
      </c>
      <c r="V3749" t="s">
        <v>1851</v>
      </c>
      <c r="W3749" t="s">
        <v>1851</v>
      </c>
      <c r="X3749" s="1">
        <v>46216.865995370368</v>
      </c>
    </row>
    <row r="3750" spans="1:24">
      <c r="A3750">
        <v>3573</v>
      </c>
      <c r="B3750" t="s">
        <v>1863</v>
      </c>
      <c r="C3750" t="s">
        <v>1864</v>
      </c>
      <c r="D3750">
        <v>4120903</v>
      </c>
      <c r="E3750" t="s">
        <v>1885</v>
      </c>
      <c r="F3750">
        <v>1</v>
      </c>
      <c r="G3750" t="s">
        <v>1454</v>
      </c>
      <c r="H3750" t="s">
        <v>2932</v>
      </c>
      <c r="I3750" t="s">
        <v>1887</v>
      </c>
      <c r="J3750">
        <v>1</v>
      </c>
      <c r="K3750" t="s">
        <v>1888</v>
      </c>
      <c r="L3750" s="1">
        <v>46216.864224537036</v>
      </c>
      <c r="M3750" s="1">
        <v>46216.866388888891</v>
      </c>
      <c r="N3750">
        <v>18758</v>
      </c>
      <c r="O3750" t="s">
        <v>1849</v>
      </c>
      <c r="P3750">
        <v>70</v>
      </c>
      <c r="Q3750">
        <v>7</v>
      </c>
      <c r="R3750" t="s">
        <v>8301</v>
      </c>
      <c r="S3750" t="s">
        <v>1851</v>
      </c>
      <c r="T3750" t="s">
        <v>1851</v>
      </c>
      <c r="U3750" t="s">
        <v>8302</v>
      </c>
      <c r="V3750" t="s">
        <v>1851</v>
      </c>
      <c r="W3750" t="s">
        <v>1851</v>
      </c>
      <c r="X3750" s="1">
        <v>46216.866388888891</v>
      </c>
    </row>
    <row r="3751" spans="1:24">
      <c r="A3751">
        <v>3574</v>
      </c>
      <c r="B3751" t="s">
        <v>1863</v>
      </c>
      <c r="C3751" t="s">
        <v>1864</v>
      </c>
      <c r="D3751">
        <v>3137502</v>
      </c>
      <c r="E3751" t="s">
        <v>1885</v>
      </c>
      <c r="F3751">
        <v>1</v>
      </c>
      <c r="G3751" t="s">
        <v>1412</v>
      </c>
      <c r="H3751" t="s">
        <v>2995</v>
      </c>
      <c r="I3751" t="s">
        <v>1887</v>
      </c>
      <c r="J3751">
        <v>1</v>
      </c>
      <c r="K3751" t="s">
        <v>1888</v>
      </c>
      <c r="L3751" s="1">
        <v>46216.866041666668</v>
      </c>
      <c r="M3751" s="1">
        <v>46216.866493055553</v>
      </c>
      <c r="N3751">
        <v>3947</v>
      </c>
      <c r="O3751" t="s">
        <v>1849</v>
      </c>
      <c r="P3751">
        <v>78</v>
      </c>
      <c r="Q3751">
        <v>7.8</v>
      </c>
      <c r="R3751" t="s">
        <v>8303</v>
      </c>
      <c r="S3751" t="s">
        <v>1851</v>
      </c>
      <c r="T3751" t="s">
        <v>1851</v>
      </c>
      <c r="U3751" t="s">
        <v>8304</v>
      </c>
      <c r="V3751" t="s">
        <v>1851</v>
      </c>
      <c r="W3751" t="s">
        <v>1851</v>
      </c>
      <c r="X3751" s="1">
        <v>46216.866493055553</v>
      </c>
    </row>
    <row r="3752" spans="1:24">
      <c r="A3752">
        <v>3575</v>
      </c>
      <c r="B3752" t="s">
        <v>1863</v>
      </c>
      <c r="C3752" t="s">
        <v>1864</v>
      </c>
      <c r="D3752">
        <v>4120903</v>
      </c>
      <c r="E3752" t="s">
        <v>1894</v>
      </c>
      <c r="F3752">
        <v>1</v>
      </c>
      <c r="G3752" t="s">
        <v>1454</v>
      </c>
      <c r="H3752" t="s">
        <v>1454</v>
      </c>
      <c r="I3752" t="s">
        <v>2949</v>
      </c>
      <c r="J3752">
        <v>0</v>
      </c>
      <c r="K3752" t="s">
        <v>2950</v>
      </c>
      <c r="L3752" s="1">
        <v>46216.866527777776</v>
      </c>
      <c r="M3752" s="1">
        <v>46216.866655092592</v>
      </c>
      <c r="N3752">
        <v>1125</v>
      </c>
      <c r="O3752" t="s">
        <v>1849</v>
      </c>
      <c r="P3752">
        <v>61</v>
      </c>
      <c r="Q3752">
        <v>6.1</v>
      </c>
      <c r="R3752" t="s">
        <v>1851</v>
      </c>
      <c r="S3752" t="s">
        <v>1851</v>
      </c>
      <c r="T3752" t="s">
        <v>1851</v>
      </c>
      <c r="U3752" t="s">
        <v>8305</v>
      </c>
      <c r="V3752" t="s">
        <v>1851</v>
      </c>
      <c r="W3752" t="s">
        <v>1851</v>
      </c>
      <c r="X3752" s="1">
        <v>46216.866655092592</v>
      </c>
    </row>
    <row r="3753" spans="1:24">
      <c r="A3753">
        <v>3576</v>
      </c>
      <c r="B3753" t="s">
        <v>1863</v>
      </c>
      <c r="C3753" t="s">
        <v>1864</v>
      </c>
      <c r="D3753">
        <v>3137502</v>
      </c>
      <c r="E3753" t="s">
        <v>1894</v>
      </c>
      <c r="F3753">
        <v>1</v>
      </c>
      <c r="G3753" t="s">
        <v>1412</v>
      </c>
      <c r="H3753" t="s">
        <v>3009</v>
      </c>
      <c r="I3753" t="s">
        <v>3010</v>
      </c>
      <c r="J3753">
        <v>1</v>
      </c>
      <c r="K3753" t="s">
        <v>3011</v>
      </c>
      <c r="L3753" s="1">
        <v>46216.866643518515</v>
      </c>
      <c r="M3753" s="1">
        <v>46216.866805555554</v>
      </c>
      <c r="N3753">
        <v>1392</v>
      </c>
      <c r="O3753" t="s">
        <v>1849</v>
      </c>
      <c r="P3753">
        <v>70</v>
      </c>
      <c r="Q3753">
        <v>7</v>
      </c>
      <c r="R3753" t="s">
        <v>1851</v>
      </c>
      <c r="S3753" t="s">
        <v>1851</v>
      </c>
      <c r="T3753" t="s">
        <v>1851</v>
      </c>
      <c r="U3753" t="s">
        <v>8306</v>
      </c>
      <c r="V3753" t="s">
        <v>1851</v>
      </c>
      <c r="W3753" t="s">
        <v>1851</v>
      </c>
      <c r="X3753" s="1">
        <v>46216.866805555554</v>
      </c>
    </row>
    <row r="3754" spans="1:24">
      <c r="A3754">
        <v>3577</v>
      </c>
      <c r="B3754" t="s">
        <v>1863</v>
      </c>
      <c r="C3754" t="s">
        <v>1864</v>
      </c>
      <c r="D3754">
        <v>4121901</v>
      </c>
      <c r="E3754" t="s">
        <v>1885</v>
      </c>
      <c r="F3754">
        <v>1</v>
      </c>
      <c r="G3754" t="s">
        <v>1620</v>
      </c>
      <c r="H3754" t="s">
        <v>2962</v>
      </c>
      <c r="I3754" t="s">
        <v>1887</v>
      </c>
      <c r="J3754">
        <v>1</v>
      </c>
      <c r="K3754" t="s">
        <v>1888</v>
      </c>
      <c r="L3754" s="1">
        <v>46216.866701388892</v>
      </c>
      <c r="M3754" s="1">
        <v>46216.866967592592</v>
      </c>
      <c r="N3754">
        <v>2327</v>
      </c>
      <c r="O3754" t="s">
        <v>1849</v>
      </c>
      <c r="P3754">
        <v>78</v>
      </c>
      <c r="Q3754">
        <v>7.8</v>
      </c>
      <c r="R3754" t="s">
        <v>8307</v>
      </c>
      <c r="S3754" t="s">
        <v>1851</v>
      </c>
      <c r="T3754" t="s">
        <v>1851</v>
      </c>
      <c r="U3754" t="s">
        <v>8308</v>
      </c>
      <c r="V3754" t="s">
        <v>1851</v>
      </c>
      <c r="W3754" t="s">
        <v>1851</v>
      </c>
      <c r="X3754" s="1">
        <v>46216.866967592592</v>
      </c>
    </row>
    <row r="3755" spans="1:24">
      <c r="A3755">
        <v>3578</v>
      </c>
      <c r="B3755" t="s">
        <v>1863</v>
      </c>
      <c r="C3755" t="s">
        <v>1864</v>
      </c>
      <c r="D3755">
        <v>4121901</v>
      </c>
      <c r="E3755" t="s">
        <v>1894</v>
      </c>
      <c r="F3755">
        <v>1</v>
      </c>
      <c r="G3755" t="s">
        <v>1620</v>
      </c>
      <c r="H3755" t="s">
        <v>1620</v>
      </c>
      <c r="I3755" t="s">
        <v>2968</v>
      </c>
      <c r="J3755">
        <v>0</v>
      </c>
      <c r="K3755" t="s">
        <v>2969</v>
      </c>
      <c r="L3755" s="1">
        <v>46216.867094907408</v>
      </c>
      <c r="M3755" s="1">
        <v>46216.8672337963</v>
      </c>
      <c r="N3755">
        <v>1125</v>
      </c>
      <c r="O3755" t="s">
        <v>1849</v>
      </c>
      <c r="P3755">
        <v>75</v>
      </c>
      <c r="Q3755">
        <v>7.5</v>
      </c>
      <c r="R3755" t="s">
        <v>1851</v>
      </c>
      <c r="S3755" t="s">
        <v>1851</v>
      </c>
      <c r="T3755" t="s">
        <v>1851</v>
      </c>
      <c r="U3755" t="s">
        <v>8309</v>
      </c>
      <c r="V3755" t="s">
        <v>1851</v>
      </c>
      <c r="W3755" t="s">
        <v>1851</v>
      </c>
      <c r="X3755" s="1">
        <v>46216.8672337963</v>
      </c>
    </row>
    <row r="3756" spans="1:24">
      <c r="A3756">
        <v>3579</v>
      </c>
      <c r="B3756" t="s">
        <v>1863</v>
      </c>
      <c r="C3756" t="s">
        <v>1864</v>
      </c>
      <c r="D3756">
        <v>2512705</v>
      </c>
      <c r="E3756" t="s">
        <v>1885</v>
      </c>
      <c r="F3756">
        <v>1</v>
      </c>
      <c r="G3756" t="s">
        <v>280</v>
      </c>
      <c r="H3756" t="s">
        <v>3322</v>
      </c>
      <c r="I3756" t="s">
        <v>1887</v>
      </c>
      <c r="J3756">
        <v>1</v>
      </c>
      <c r="K3756" t="s">
        <v>1888</v>
      </c>
      <c r="L3756" s="1">
        <v>46216.865868055553</v>
      </c>
      <c r="M3756" s="1">
        <v>46216.868043981478</v>
      </c>
      <c r="N3756">
        <v>18835</v>
      </c>
      <c r="O3756" t="s">
        <v>1854</v>
      </c>
      <c r="R3756" t="s">
        <v>8310</v>
      </c>
      <c r="S3756" t="s">
        <v>1851</v>
      </c>
      <c r="T3756" t="s">
        <v>1851</v>
      </c>
      <c r="U3756" t="s">
        <v>8311</v>
      </c>
      <c r="V3756" t="s">
        <v>1854</v>
      </c>
      <c r="W3756" t="s">
        <v>1851</v>
      </c>
      <c r="X3756" s="1">
        <v>46216.868043981478</v>
      </c>
    </row>
    <row r="3757" spans="1:24">
      <c r="A3757">
        <v>3580</v>
      </c>
      <c r="B3757" t="s">
        <v>1863</v>
      </c>
      <c r="C3757" t="s">
        <v>1864</v>
      </c>
      <c r="D3757">
        <v>3140530</v>
      </c>
      <c r="E3757" t="s">
        <v>1885</v>
      </c>
      <c r="F3757">
        <v>1</v>
      </c>
      <c r="G3757" t="s">
        <v>1247</v>
      </c>
      <c r="H3757" t="s">
        <v>3022</v>
      </c>
      <c r="I3757" t="s">
        <v>1887</v>
      </c>
      <c r="J3757">
        <v>1</v>
      </c>
      <c r="K3757" t="s">
        <v>1888</v>
      </c>
      <c r="L3757" s="1">
        <v>46216.866851851853</v>
      </c>
      <c r="M3757" s="1">
        <v>46216.869016203702</v>
      </c>
      <c r="N3757">
        <v>18692</v>
      </c>
      <c r="O3757" t="s">
        <v>1854</v>
      </c>
      <c r="R3757" t="s">
        <v>8312</v>
      </c>
      <c r="S3757" t="s">
        <v>1851</v>
      </c>
      <c r="T3757" t="s">
        <v>1851</v>
      </c>
      <c r="U3757" t="s">
        <v>8313</v>
      </c>
      <c r="V3757" t="s">
        <v>1854</v>
      </c>
      <c r="W3757" t="s">
        <v>1851</v>
      </c>
      <c r="X3757" s="1">
        <v>46216.869016203702</v>
      </c>
    </row>
    <row r="3758" spans="1:24">
      <c r="A3758">
        <v>3581</v>
      </c>
      <c r="B3758" t="s">
        <v>1863</v>
      </c>
      <c r="C3758" t="s">
        <v>1864</v>
      </c>
      <c r="D3758">
        <v>4123006</v>
      </c>
      <c r="E3758" t="s">
        <v>1885</v>
      </c>
      <c r="F3758">
        <v>1</v>
      </c>
      <c r="G3758" t="s">
        <v>1688</v>
      </c>
      <c r="H3758" t="s">
        <v>2971</v>
      </c>
      <c r="I3758" t="s">
        <v>1887</v>
      </c>
      <c r="J3758">
        <v>1</v>
      </c>
      <c r="K3758" t="s">
        <v>1888</v>
      </c>
      <c r="L3758" s="1">
        <v>46216.867268518516</v>
      </c>
      <c r="M3758" s="1">
        <v>46216.869432870371</v>
      </c>
      <c r="N3758">
        <v>18703</v>
      </c>
      <c r="O3758" t="s">
        <v>1854</v>
      </c>
      <c r="R3758" t="s">
        <v>8314</v>
      </c>
      <c r="S3758" t="s">
        <v>1851</v>
      </c>
      <c r="T3758" t="s">
        <v>1851</v>
      </c>
      <c r="U3758" t="s">
        <v>8315</v>
      </c>
      <c r="V3758" t="s">
        <v>1854</v>
      </c>
      <c r="W3758" t="s">
        <v>1851</v>
      </c>
      <c r="X3758" s="1">
        <v>46216.869432870371</v>
      </c>
    </row>
    <row r="3759" spans="1:24">
      <c r="A3759">
        <v>3582</v>
      </c>
      <c r="B3759" t="s">
        <v>1863</v>
      </c>
      <c r="C3759" t="s">
        <v>1864</v>
      </c>
      <c r="D3759">
        <v>3140530</v>
      </c>
      <c r="E3759" t="s">
        <v>1885</v>
      </c>
      <c r="F3759">
        <v>2</v>
      </c>
      <c r="G3759" t="s">
        <v>1247</v>
      </c>
      <c r="H3759" t="s">
        <v>3022</v>
      </c>
      <c r="I3759" t="s">
        <v>1887</v>
      </c>
      <c r="J3759">
        <v>1</v>
      </c>
      <c r="K3759" t="s">
        <v>1888</v>
      </c>
      <c r="L3759" s="1">
        <v>46216.869201388887</v>
      </c>
      <c r="M3759" s="1">
        <v>46216.869583333333</v>
      </c>
      <c r="N3759">
        <v>3299</v>
      </c>
      <c r="O3759" t="s">
        <v>1849</v>
      </c>
      <c r="P3759">
        <v>69</v>
      </c>
      <c r="Q3759">
        <v>6.9</v>
      </c>
      <c r="R3759" t="s">
        <v>8316</v>
      </c>
      <c r="S3759" t="s">
        <v>1851</v>
      </c>
      <c r="T3759" t="s">
        <v>1851</v>
      </c>
      <c r="U3759" t="s">
        <v>8313</v>
      </c>
      <c r="V3759" t="s">
        <v>1851</v>
      </c>
      <c r="W3759" t="s">
        <v>1851</v>
      </c>
      <c r="X3759" s="1">
        <v>46216.869583333333</v>
      </c>
    </row>
    <row r="3760" spans="1:24">
      <c r="A3760">
        <v>3583</v>
      </c>
      <c r="B3760" t="s">
        <v>1863</v>
      </c>
      <c r="C3760" t="s">
        <v>1864</v>
      </c>
      <c r="D3760">
        <v>4123006</v>
      </c>
      <c r="E3760" t="s">
        <v>1885</v>
      </c>
      <c r="F3760">
        <v>2</v>
      </c>
      <c r="G3760" t="s">
        <v>1688</v>
      </c>
      <c r="H3760" t="s">
        <v>2971</v>
      </c>
      <c r="I3760" t="s">
        <v>1887</v>
      </c>
      <c r="J3760">
        <v>1</v>
      </c>
      <c r="K3760" t="s">
        <v>1888</v>
      </c>
      <c r="L3760" s="1">
        <v>46216.869664351849</v>
      </c>
      <c r="M3760" s="1">
        <v>46216.869675925926</v>
      </c>
      <c r="N3760">
        <v>61</v>
      </c>
      <c r="O3760" t="s">
        <v>1849</v>
      </c>
      <c r="P3760">
        <v>96</v>
      </c>
      <c r="Q3760">
        <v>9.6</v>
      </c>
      <c r="R3760" t="s">
        <v>8317</v>
      </c>
      <c r="S3760" t="s">
        <v>1851</v>
      </c>
      <c r="T3760" t="s">
        <v>1851</v>
      </c>
      <c r="U3760" t="s">
        <v>8315</v>
      </c>
      <c r="V3760" t="s">
        <v>1851</v>
      </c>
      <c r="W3760" t="s">
        <v>1851</v>
      </c>
      <c r="X3760" s="1">
        <v>46216.869675925926</v>
      </c>
    </row>
    <row r="3761" spans="1:24">
      <c r="A3761">
        <v>3584</v>
      </c>
      <c r="B3761" t="s">
        <v>1863</v>
      </c>
      <c r="C3761" t="s">
        <v>1864</v>
      </c>
      <c r="D3761">
        <v>4123006</v>
      </c>
      <c r="E3761" t="s">
        <v>1894</v>
      </c>
      <c r="F3761">
        <v>1</v>
      </c>
      <c r="G3761" t="s">
        <v>1688</v>
      </c>
      <c r="H3761" t="s">
        <v>1688</v>
      </c>
      <c r="I3761" t="s">
        <v>2974</v>
      </c>
      <c r="J3761">
        <v>0</v>
      </c>
      <c r="K3761" t="s">
        <v>2975</v>
      </c>
      <c r="L3761" s="1">
        <v>46216.869814814818</v>
      </c>
      <c r="M3761" s="1">
        <v>46216.869884259257</v>
      </c>
      <c r="N3761">
        <v>594</v>
      </c>
      <c r="O3761" t="s">
        <v>1849</v>
      </c>
      <c r="P3761">
        <v>53</v>
      </c>
      <c r="Q3761">
        <v>5.3</v>
      </c>
      <c r="R3761" t="s">
        <v>1851</v>
      </c>
      <c r="S3761" t="s">
        <v>1851</v>
      </c>
      <c r="T3761" t="s">
        <v>1851</v>
      </c>
      <c r="U3761" t="s">
        <v>8318</v>
      </c>
      <c r="V3761" t="s">
        <v>1851</v>
      </c>
      <c r="W3761" t="s">
        <v>1851</v>
      </c>
      <c r="X3761" s="1">
        <v>46216.869884259257</v>
      </c>
    </row>
    <row r="3762" spans="1:24">
      <c r="A3762">
        <v>3585</v>
      </c>
      <c r="B3762" t="s">
        <v>1863</v>
      </c>
      <c r="C3762" t="s">
        <v>1864</v>
      </c>
      <c r="D3762">
        <v>3140530</v>
      </c>
      <c r="E3762" t="s">
        <v>1894</v>
      </c>
      <c r="F3762">
        <v>1</v>
      </c>
      <c r="G3762" t="s">
        <v>1247</v>
      </c>
      <c r="H3762" t="s">
        <v>1247</v>
      </c>
      <c r="I3762" t="s">
        <v>3031</v>
      </c>
      <c r="J3762">
        <v>0</v>
      </c>
      <c r="K3762" t="s">
        <v>3032</v>
      </c>
      <c r="L3762" s="1">
        <v>46216.869733796295</v>
      </c>
      <c r="M3762" s="1">
        <v>46216.869942129626</v>
      </c>
      <c r="N3762">
        <v>1795</v>
      </c>
      <c r="O3762" t="s">
        <v>1849</v>
      </c>
      <c r="P3762">
        <v>63</v>
      </c>
      <c r="Q3762">
        <v>6.3</v>
      </c>
      <c r="R3762" t="s">
        <v>1851</v>
      </c>
      <c r="S3762" t="s">
        <v>1851</v>
      </c>
      <c r="T3762" t="s">
        <v>1851</v>
      </c>
      <c r="U3762" t="s">
        <v>8319</v>
      </c>
      <c r="V3762" t="s">
        <v>1851</v>
      </c>
      <c r="W3762" t="s">
        <v>1851</v>
      </c>
      <c r="X3762" s="1">
        <v>46216.869942129626</v>
      </c>
    </row>
    <row r="3763" spans="1:24">
      <c r="A3763">
        <v>3586</v>
      </c>
      <c r="B3763" t="s">
        <v>1863</v>
      </c>
      <c r="C3763" t="s">
        <v>1864</v>
      </c>
      <c r="D3763">
        <v>4123204</v>
      </c>
      <c r="E3763" t="s">
        <v>1885</v>
      </c>
      <c r="F3763">
        <v>1</v>
      </c>
      <c r="G3763" t="s">
        <v>1728</v>
      </c>
      <c r="H3763" t="s">
        <v>2977</v>
      </c>
      <c r="I3763" t="s">
        <v>1887</v>
      </c>
      <c r="J3763">
        <v>1</v>
      </c>
      <c r="K3763" t="s">
        <v>1888</v>
      </c>
      <c r="L3763" s="1">
        <v>46216.869930555556</v>
      </c>
      <c r="M3763" s="1">
        <v>46216.870092592595</v>
      </c>
      <c r="N3763">
        <v>1390</v>
      </c>
      <c r="O3763" t="s">
        <v>1849</v>
      </c>
      <c r="P3763">
        <v>72</v>
      </c>
      <c r="Q3763">
        <v>7.2</v>
      </c>
      <c r="R3763" t="s">
        <v>8320</v>
      </c>
      <c r="S3763" t="s">
        <v>1851</v>
      </c>
      <c r="T3763" t="s">
        <v>1851</v>
      </c>
      <c r="U3763" t="s">
        <v>8321</v>
      </c>
      <c r="V3763" t="s">
        <v>1851</v>
      </c>
      <c r="W3763" t="s">
        <v>1851</v>
      </c>
      <c r="X3763" s="1">
        <v>46216.870092592595</v>
      </c>
    </row>
    <row r="3764" spans="1:24">
      <c r="A3764">
        <v>3587</v>
      </c>
      <c r="B3764" t="s">
        <v>1863</v>
      </c>
      <c r="C3764" t="s">
        <v>1864</v>
      </c>
      <c r="D3764">
        <v>3140852</v>
      </c>
      <c r="E3764" t="s">
        <v>1885</v>
      </c>
      <c r="F3764">
        <v>1</v>
      </c>
      <c r="G3764" t="s">
        <v>1307</v>
      </c>
      <c r="H3764" t="s">
        <v>3034</v>
      </c>
      <c r="I3764" t="s">
        <v>1887</v>
      </c>
      <c r="J3764">
        <v>1</v>
      </c>
      <c r="K3764" t="s">
        <v>1888</v>
      </c>
      <c r="L3764" s="1">
        <v>46216.869988425926</v>
      </c>
      <c r="M3764" s="1">
        <v>46216.870127314818</v>
      </c>
      <c r="N3764">
        <v>1144</v>
      </c>
      <c r="O3764" t="s">
        <v>1849</v>
      </c>
      <c r="P3764">
        <v>96</v>
      </c>
      <c r="Q3764">
        <v>9.6</v>
      </c>
      <c r="R3764" t="s">
        <v>8322</v>
      </c>
      <c r="S3764" t="s">
        <v>1851</v>
      </c>
      <c r="T3764" t="s">
        <v>1851</v>
      </c>
      <c r="U3764" t="s">
        <v>8323</v>
      </c>
      <c r="V3764" t="s">
        <v>1851</v>
      </c>
      <c r="W3764" t="s">
        <v>1851</v>
      </c>
      <c r="X3764" s="1">
        <v>46216.870127314818</v>
      </c>
    </row>
    <row r="3765" spans="1:24">
      <c r="A3765">
        <v>3588</v>
      </c>
      <c r="B3765" t="s">
        <v>1863</v>
      </c>
      <c r="C3765" t="s">
        <v>1864</v>
      </c>
      <c r="D3765">
        <v>4123204</v>
      </c>
      <c r="E3765" t="s">
        <v>1894</v>
      </c>
      <c r="F3765">
        <v>1</v>
      </c>
      <c r="G3765" t="s">
        <v>1728</v>
      </c>
      <c r="H3765" t="s">
        <v>1728</v>
      </c>
      <c r="I3765" t="s">
        <v>2980</v>
      </c>
      <c r="J3765">
        <v>0</v>
      </c>
      <c r="K3765" t="s">
        <v>2981</v>
      </c>
      <c r="L3765" s="1">
        <v>46216.87023148148</v>
      </c>
      <c r="M3765" s="1">
        <v>46216.870300925926</v>
      </c>
      <c r="N3765">
        <v>665</v>
      </c>
      <c r="O3765" t="s">
        <v>1849</v>
      </c>
      <c r="P3765">
        <v>66</v>
      </c>
      <c r="Q3765">
        <v>6.6</v>
      </c>
      <c r="R3765" t="s">
        <v>1851</v>
      </c>
      <c r="S3765" t="s">
        <v>1851</v>
      </c>
      <c r="T3765" t="s">
        <v>1851</v>
      </c>
      <c r="U3765" t="s">
        <v>8324</v>
      </c>
      <c r="V3765" t="s">
        <v>1851</v>
      </c>
      <c r="W3765" t="s">
        <v>1851</v>
      </c>
      <c r="X3765" s="1">
        <v>46216.870300925926</v>
      </c>
    </row>
    <row r="3766" spans="1:24">
      <c r="A3766">
        <v>3589</v>
      </c>
      <c r="B3766" t="s">
        <v>1863</v>
      </c>
      <c r="C3766" t="s">
        <v>1864</v>
      </c>
      <c r="D3766">
        <v>3140852</v>
      </c>
      <c r="E3766" t="s">
        <v>1894</v>
      </c>
      <c r="F3766">
        <v>1</v>
      </c>
      <c r="G3766" t="s">
        <v>1307</v>
      </c>
      <c r="H3766" t="s">
        <v>1307</v>
      </c>
      <c r="I3766" t="s">
        <v>3043</v>
      </c>
      <c r="J3766">
        <v>0</v>
      </c>
      <c r="K3766" t="s">
        <v>3044</v>
      </c>
      <c r="L3766" s="1">
        <v>46216.87027777778</v>
      </c>
      <c r="M3766" s="1">
        <v>46216.870347222219</v>
      </c>
      <c r="N3766">
        <v>608</v>
      </c>
      <c r="O3766" t="s">
        <v>1849</v>
      </c>
      <c r="P3766">
        <v>77</v>
      </c>
      <c r="Q3766">
        <v>7.7</v>
      </c>
      <c r="R3766" t="s">
        <v>1851</v>
      </c>
      <c r="S3766" t="s">
        <v>1851</v>
      </c>
      <c r="T3766" t="s">
        <v>1851</v>
      </c>
      <c r="U3766" t="s">
        <v>8325</v>
      </c>
      <c r="V3766" t="s">
        <v>1851</v>
      </c>
      <c r="W3766" t="s">
        <v>1851</v>
      </c>
      <c r="X3766" s="1">
        <v>46216.870347222219</v>
      </c>
    </row>
    <row r="3767" spans="1:24">
      <c r="A3767">
        <v>3590</v>
      </c>
      <c r="B3767" t="s">
        <v>1863</v>
      </c>
      <c r="C3767" t="s">
        <v>1864</v>
      </c>
      <c r="D3767">
        <v>2512705</v>
      </c>
      <c r="E3767" t="s">
        <v>1885</v>
      </c>
      <c r="F3767">
        <v>2</v>
      </c>
      <c r="G3767" t="s">
        <v>280</v>
      </c>
      <c r="H3767" t="s">
        <v>3322</v>
      </c>
      <c r="I3767" t="s">
        <v>1887</v>
      </c>
      <c r="J3767">
        <v>1</v>
      </c>
      <c r="K3767" t="s">
        <v>1888</v>
      </c>
      <c r="L3767" s="1">
        <v>46216.86822916667</v>
      </c>
      <c r="M3767" s="1">
        <v>46216.870347222219</v>
      </c>
      <c r="N3767">
        <v>18353</v>
      </c>
      <c r="O3767" t="s">
        <v>1854</v>
      </c>
      <c r="R3767" t="s">
        <v>8326</v>
      </c>
      <c r="S3767" t="s">
        <v>1851</v>
      </c>
      <c r="T3767" t="s">
        <v>1851</v>
      </c>
      <c r="U3767" t="s">
        <v>8311</v>
      </c>
      <c r="V3767" t="s">
        <v>1854</v>
      </c>
      <c r="W3767" t="s">
        <v>1851</v>
      </c>
      <c r="X3767" s="1">
        <v>46216.870358796295</v>
      </c>
    </row>
    <row r="3768" spans="1:24">
      <c r="A3768">
        <v>3591</v>
      </c>
      <c r="B3768" t="s">
        <v>1863</v>
      </c>
      <c r="C3768" t="s">
        <v>1864</v>
      </c>
      <c r="D3768">
        <v>4125001</v>
      </c>
      <c r="E3768" t="s">
        <v>1885</v>
      </c>
      <c r="F3768">
        <v>1</v>
      </c>
      <c r="G3768" t="s">
        <v>1520</v>
      </c>
      <c r="H3768" t="s">
        <v>2983</v>
      </c>
      <c r="I3768" t="s">
        <v>1887</v>
      </c>
      <c r="J3768">
        <v>1</v>
      </c>
      <c r="K3768" t="s">
        <v>1888</v>
      </c>
      <c r="L3768" s="1">
        <v>46216.870358796295</v>
      </c>
      <c r="M3768" s="1">
        <v>46216.870578703703</v>
      </c>
      <c r="N3768">
        <v>1864</v>
      </c>
      <c r="O3768" t="s">
        <v>1849</v>
      </c>
      <c r="P3768">
        <v>66</v>
      </c>
      <c r="Q3768">
        <v>6.6</v>
      </c>
      <c r="R3768" t="s">
        <v>8327</v>
      </c>
      <c r="S3768" t="s">
        <v>1851</v>
      </c>
      <c r="T3768" t="s">
        <v>1851</v>
      </c>
      <c r="U3768" t="s">
        <v>8328</v>
      </c>
      <c r="V3768" t="s">
        <v>1851</v>
      </c>
      <c r="W3768" t="s">
        <v>1851</v>
      </c>
      <c r="X3768" s="1">
        <v>46216.870578703703</v>
      </c>
    </row>
    <row r="3769" spans="1:24">
      <c r="A3769">
        <v>3592</v>
      </c>
      <c r="B3769" t="s">
        <v>1863</v>
      </c>
      <c r="C3769" t="s">
        <v>1864</v>
      </c>
      <c r="D3769">
        <v>4125001</v>
      </c>
      <c r="E3769" t="s">
        <v>1894</v>
      </c>
      <c r="F3769">
        <v>1</v>
      </c>
      <c r="G3769" t="s">
        <v>1520</v>
      </c>
      <c r="H3769" t="s">
        <v>1520</v>
      </c>
      <c r="I3769" t="s">
        <v>2986</v>
      </c>
      <c r="J3769">
        <v>0</v>
      </c>
      <c r="K3769" t="s">
        <v>2987</v>
      </c>
      <c r="L3769" s="1">
        <v>46216.870717592596</v>
      </c>
      <c r="M3769" s="1">
        <v>46216.870787037034</v>
      </c>
      <c r="N3769">
        <v>592</v>
      </c>
      <c r="O3769" t="s">
        <v>1849</v>
      </c>
      <c r="P3769">
        <v>62</v>
      </c>
      <c r="Q3769">
        <v>6.2</v>
      </c>
      <c r="R3769" t="s">
        <v>1851</v>
      </c>
      <c r="S3769" t="s">
        <v>1851</v>
      </c>
      <c r="T3769" t="s">
        <v>1851</v>
      </c>
      <c r="U3769" t="s">
        <v>8329</v>
      </c>
      <c r="V3769" t="s">
        <v>1851</v>
      </c>
      <c r="W3769" t="s">
        <v>1851</v>
      </c>
      <c r="X3769" s="1">
        <v>46216.870787037034</v>
      </c>
    </row>
    <row r="3770" spans="1:24">
      <c r="A3770">
        <v>3593</v>
      </c>
      <c r="B3770" t="s">
        <v>1863</v>
      </c>
      <c r="C3770" t="s">
        <v>1864</v>
      </c>
      <c r="D3770">
        <v>3141009</v>
      </c>
      <c r="E3770" t="s">
        <v>1885</v>
      </c>
      <c r="F3770">
        <v>1</v>
      </c>
      <c r="G3770" t="s">
        <v>1377</v>
      </c>
      <c r="H3770" t="s">
        <v>3046</v>
      </c>
      <c r="I3770" t="s">
        <v>1887</v>
      </c>
      <c r="J3770">
        <v>1</v>
      </c>
      <c r="K3770" t="s">
        <v>1888</v>
      </c>
      <c r="L3770" s="1">
        <v>46216.870405092595</v>
      </c>
      <c r="M3770" s="1">
        <v>46216.870798611111</v>
      </c>
      <c r="N3770">
        <v>3344</v>
      </c>
      <c r="O3770" t="s">
        <v>1849</v>
      </c>
      <c r="P3770">
        <v>78</v>
      </c>
      <c r="Q3770">
        <v>7.8</v>
      </c>
      <c r="R3770" t="s">
        <v>8330</v>
      </c>
      <c r="S3770" t="s">
        <v>1851</v>
      </c>
      <c r="T3770" t="s">
        <v>1851</v>
      </c>
      <c r="U3770" t="s">
        <v>8331</v>
      </c>
      <c r="V3770" t="s">
        <v>1851</v>
      </c>
      <c r="W3770" t="s">
        <v>1851</v>
      </c>
      <c r="X3770" s="1">
        <v>46216.870798611111</v>
      </c>
    </row>
    <row r="3771" spans="1:24">
      <c r="A3771">
        <v>3594</v>
      </c>
      <c r="B3771" t="s">
        <v>1863</v>
      </c>
      <c r="C3771" t="s">
        <v>1864</v>
      </c>
      <c r="D3771">
        <v>3141009</v>
      </c>
      <c r="E3771" t="s">
        <v>1894</v>
      </c>
      <c r="F3771">
        <v>1</v>
      </c>
      <c r="G3771" t="s">
        <v>1377</v>
      </c>
      <c r="H3771" t="s">
        <v>1377</v>
      </c>
      <c r="I3771" t="s">
        <v>3052</v>
      </c>
      <c r="J3771">
        <v>0</v>
      </c>
      <c r="K3771" t="s">
        <v>3053</v>
      </c>
      <c r="L3771" s="1">
        <v>46216.870925925927</v>
      </c>
      <c r="M3771" s="1">
        <v>46216.871041666665</v>
      </c>
      <c r="N3771">
        <v>1087</v>
      </c>
      <c r="O3771" t="s">
        <v>1849</v>
      </c>
      <c r="P3771">
        <v>74</v>
      </c>
      <c r="Q3771">
        <v>7.4</v>
      </c>
      <c r="R3771" t="s">
        <v>1851</v>
      </c>
      <c r="S3771" t="s">
        <v>1851</v>
      </c>
      <c r="T3771" t="s">
        <v>1851</v>
      </c>
      <c r="U3771" t="s">
        <v>8332</v>
      </c>
      <c r="V3771" t="s">
        <v>1851</v>
      </c>
      <c r="W3771" t="s">
        <v>1851</v>
      </c>
      <c r="X3771" s="1">
        <v>46216.871041666665</v>
      </c>
    </row>
    <row r="3772" spans="1:24">
      <c r="A3772">
        <v>3595</v>
      </c>
      <c r="B3772" t="s">
        <v>1863</v>
      </c>
      <c r="C3772" t="s">
        <v>1864</v>
      </c>
      <c r="D3772">
        <v>4126207</v>
      </c>
      <c r="E3772" t="s">
        <v>1885</v>
      </c>
      <c r="F3772">
        <v>1</v>
      </c>
      <c r="G3772" t="s">
        <v>1575</v>
      </c>
      <c r="H3772" t="s">
        <v>2992</v>
      </c>
      <c r="I3772" t="s">
        <v>1887</v>
      </c>
      <c r="J3772">
        <v>1</v>
      </c>
      <c r="K3772" t="s">
        <v>1888</v>
      </c>
      <c r="L3772" s="1">
        <v>46216.870833333334</v>
      </c>
      <c r="M3772" s="1">
        <v>46216.871493055558</v>
      </c>
      <c r="N3772">
        <v>5678</v>
      </c>
      <c r="O3772" t="s">
        <v>1849</v>
      </c>
      <c r="P3772">
        <v>73</v>
      </c>
      <c r="Q3772">
        <v>7.3</v>
      </c>
      <c r="R3772" t="s">
        <v>8333</v>
      </c>
      <c r="S3772" t="s">
        <v>1851</v>
      </c>
      <c r="T3772" t="s">
        <v>1851</v>
      </c>
      <c r="U3772" t="s">
        <v>8334</v>
      </c>
      <c r="V3772" t="s">
        <v>1851</v>
      </c>
      <c r="W3772" t="s">
        <v>1851</v>
      </c>
      <c r="X3772" s="1">
        <v>46216.871493055558</v>
      </c>
    </row>
    <row r="3773" spans="1:24">
      <c r="A3773">
        <v>3596</v>
      </c>
      <c r="B3773" t="s">
        <v>1863</v>
      </c>
      <c r="C3773" t="s">
        <v>1864</v>
      </c>
      <c r="D3773">
        <v>2512705</v>
      </c>
      <c r="E3773" t="s">
        <v>1885</v>
      </c>
      <c r="F3773">
        <v>3</v>
      </c>
      <c r="G3773" t="s">
        <v>280</v>
      </c>
      <c r="H3773" t="s">
        <v>3322</v>
      </c>
      <c r="I3773" t="s">
        <v>1887</v>
      </c>
      <c r="J3773">
        <v>1</v>
      </c>
      <c r="K3773" t="s">
        <v>1888</v>
      </c>
      <c r="L3773" s="1">
        <v>46216.870740740742</v>
      </c>
      <c r="M3773" s="1">
        <v>46216.871724537035</v>
      </c>
      <c r="N3773">
        <v>8534</v>
      </c>
      <c r="O3773" t="s">
        <v>1849</v>
      </c>
      <c r="P3773">
        <v>96</v>
      </c>
      <c r="Q3773">
        <v>9.6</v>
      </c>
      <c r="R3773" t="s">
        <v>8335</v>
      </c>
      <c r="S3773" t="s">
        <v>1851</v>
      </c>
      <c r="T3773" t="s">
        <v>1851</v>
      </c>
      <c r="U3773" t="s">
        <v>8311</v>
      </c>
      <c r="V3773" t="s">
        <v>1851</v>
      </c>
      <c r="W3773" t="s">
        <v>1851</v>
      </c>
      <c r="X3773" s="1">
        <v>46216.871724537035</v>
      </c>
    </row>
    <row r="3774" spans="1:24">
      <c r="A3774">
        <v>3597</v>
      </c>
      <c r="B3774" t="s">
        <v>1863</v>
      </c>
      <c r="C3774" t="s">
        <v>1864</v>
      </c>
      <c r="D3774">
        <v>4126207</v>
      </c>
      <c r="E3774" t="s">
        <v>1894</v>
      </c>
      <c r="F3774">
        <v>1</v>
      </c>
      <c r="G3774" t="s">
        <v>1575</v>
      </c>
      <c r="H3774" t="s">
        <v>1575</v>
      </c>
      <c r="I3774" t="s">
        <v>2998</v>
      </c>
      <c r="J3774">
        <v>0</v>
      </c>
      <c r="K3774" t="s">
        <v>2999</v>
      </c>
      <c r="L3774" s="1">
        <v>46216.871631944443</v>
      </c>
      <c r="M3774" s="1">
        <v>46216.871782407405</v>
      </c>
      <c r="N3774">
        <v>1347</v>
      </c>
      <c r="O3774" t="s">
        <v>1849</v>
      </c>
      <c r="P3774">
        <v>69</v>
      </c>
      <c r="Q3774">
        <v>6.9</v>
      </c>
      <c r="R3774" t="s">
        <v>1851</v>
      </c>
      <c r="S3774" t="s">
        <v>1851</v>
      </c>
      <c r="T3774" t="s">
        <v>1851</v>
      </c>
      <c r="U3774" t="s">
        <v>8336</v>
      </c>
      <c r="V3774" t="s">
        <v>1851</v>
      </c>
      <c r="W3774" t="s">
        <v>1851</v>
      </c>
      <c r="X3774" s="1">
        <v>46216.871782407405</v>
      </c>
    </row>
    <row r="3775" spans="1:24">
      <c r="A3775">
        <v>3598</v>
      </c>
      <c r="B3775" t="s">
        <v>1863</v>
      </c>
      <c r="C3775" t="s">
        <v>1864</v>
      </c>
      <c r="D3775">
        <v>2512705</v>
      </c>
      <c r="E3775" t="s">
        <v>1894</v>
      </c>
      <c r="F3775">
        <v>1</v>
      </c>
      <c r="G3775" t="s">
        <v>280</v>
      </c>
      <c r="H3775" t="s">
        <v>3328</v>
      </c>
      <c r="I3775" t="s">
        <v>3329</v>
      </c>
      <c r="J3775">
        <v>1</v>
      </c>
      <c r="K3775" t="s">
        <v>3330</v>
      </c>
      <c r="L3775" s="1">
        <v>46216.871874999997</v>
      </c>
      <c r="M3775" s="1">
        <v>46216.872002314813</v>
      </c>
      <c r="N3775">
        <v>1101</v>
      </c>
      <c r="O3775" t="s">
        <v>1849</v>
      </c>
      <c r="P3775">
        <v>70</v>
      </c>
      <c r="Q3775">
        <v>7</v>
      </c>
      <c r="R3775" t="s">
        <v>1851</v>
      </c>
      <c r="S3775" t="s">
        <v>1851</v>
      </c>
      <c r="T3775" t="s">
        <v>1851</v>
      </c>
      <c r="U3775" t="s">
        <v>8337</v>
      </c>
      <c r="V3775" t="s">
        <v>1851</v>
      </c>
      <c r="W3775" t="s">
        <v>1851</v>
      </c>
      <c r="X3775" s="1">
        <v>46216.872002314813</v>
      </c>
    </row>
    <row r="3776" spans="1:24">
      <c r="A3776">
        <v>3599</v>
      </c>
      <c r="B3776" t="s">
        <v>1863</v>
      </c>
      <c r="C3776" t="s">
        <v>1864</v>
      </c>
      <c r="D3776">
        <v>4126504</v>
      </c>
      <c r="E3776" t="s">
        <v>1885</v>
      </c>
      <c r="F3776">
        <v>1</v>
      </c>
      <c r="G3776" t="s">
        <v>1733</v>
      </c>
      <c r="H3776" t="s">
        <v>3003</v>
      </c>
      <c r="I3776" t="s">
        <v>1887</v>
      </c>
      <c r="J3776">
        <v>1</v>
      </c>
      <c r="K3776" t="s">
        <v>1888</v>
      </c>
      <c r="L3776" s="1">
        <v>46216.871828703705</v>
      </c>
      <c r="M3776" s="1">
        <v>46216.872175925928</v>
      </c>
      <c r="N3776">
        <v>3007</v>
      </c>
      <c r="O3776" t="s">
        <v>1849</v>
      </c>
      <c r="P3776">
        <v>71</v>
      </c>
      <c r="Q3776">
        <v>7.1</v>
      </c>
      <c r="R3776" t="s">
        <v>8338</v>
      </c>
      <c r="S3776" t="s">
        <v>1851</v>
      </c>
      <c r="T3776" t="s">
        <v>1851</v>
      </c>
      <c r="U3776" t="s">
        <v>8339</v>
      </c>
      <c r="V3776" t="s">
        <v>1851</v>
      </c>
      <c r="W3776" t="s">
        <v>1851</v>
      </c>
      <c r="X3776" s="1">
        <v>46216.872175925928</v>
      </c>
    </row>
    <row r="3777" spans="1:24">
      <c r="A3777">
        <v>3600</v>
      </c>
      <c r="B3777" t="s">
        <v>1863</v>
      </c>
      <c r="C3777" t="s">
        <v>1864</v>
      </c>
      <c r="D3777">
        <v>2513158</v>
      </c>
      <c r="E3777" t="s">
        <v>1885</v>
      </c>
      <c r="F3777">
        <v>1</v>
      </c>
      <c r="G3777" t="s">
        <v>227</v>
      </c>
      <c r="H3777" t="s">
        <v>3335</v>
      </c>
      <c r="I3777" t="s">
        <v>1887</v>
      </c>
      <c r="J3777">
        <v>1</v>
      </c>
      <c r="K3777" t="s">
        <v>1888</v>
      </c>
      <c r="L3777" s="1">
        <v>46216.872048611112</v>
      </c>
      <c r="M3777" s="1">
        <v>46216.872442129628</v>
      </c>
      <c r="N3777">
        <v>3443</v>
      </c>
      <c r="O3777" t="s">
        <v>1849</v>
      </c>
      <c r="P3777">
        <v>65</v>
      </c>
      <c r="Q3777">
        <v>6.5</v>
      </c>
      <c r="R3777" t="s">
        <v>8340</v>
      </c>
      <c r="S3777" t="s">
        <v>1851</v>
      </c>
      <c r="T3777" t="s">
        <v>1851</v>
      </c>
      <c r="U3777" t="s">
        <v>8341</v>
      </c>
      <c r="V3777" t="s">
        <v>1851</v>
      </c>
      <c r="W3777" t="s">
        <v>1851</v>
      </c>
      <c r="X3777" s="1">
        <v>46216.872442129628</v>
      </c>
    </row>
    <row r="3778" spans="1:24">
      <c r="A3778">
        <v>3601</v>
      </c>
      <c r="B3778" t="s">
        <v>1863</v>
      </c>
      <c r="C3778" t="s">
        <v>1864</v>
      </c>
      <c r="D3778">
        <v>4126504</v>
      </c>
      <c r="E3778" t="s">
        <v>1894</v>
      </c>
      <c r="F3778">
        <v>1</v>
      </c>
      <c r="G3778" t="s">
        <v>1733</v>
      </c>
      <c r="H3778" t="s">
        <v>1733</v>
      </c>
      <c r="I3778" t="s">
        <v>3013</v>
      </c>
      <c r="J3778">
        <v>0</v>
      </c>
      <c r="K3778" t="s">
        <v>3014</v>
      </c>
      <c r="L3778" s="1">
        <v>46216.872314814813</v>
      </c>
      <c r="M3778" s="1">
        <v>46216.872499999998</v>
      </c>
      <c r="N3778">
        <v>1576</v>
      </c>
      <c r="O3778" t="s">
        <v>1849</v>
      </c>
      <c r="P3778">
        <v>64</v>
      </c>
      <c r="Q3778">
        <v>6.4</v>
      </c>
      <c r="R3778" t="s">
        <v>1851</v>
      </c>
      <c r="S3778" t="s">
        <v>1851</v>
      </c>
      <c r="T3778" t="s">
        <v>1851</v>
      </c>
      <c r="U3778" t="s">
        <v>8342</v>
      </c>
      <c r="V3778" t="s">
        <v>1851</v>
      </c>
      <c r="W3778" t="s">
        <v>1851</v>
      </c>
      <c r="X3778" s="1">
        <v>46216.872499999998</v>
      </c>
    </row>
    <row r="3779" spans="1:24">
      <c r="A3779">
        <v>3602</v>
      </c>
      <c r="B3779" t="s">
        <v>1863</v>
      </c>
      <c r="C3779" t="s">
        <v>1864</v>
      </c>
      <c r="D3779">
        <v>2513158</v>
      </c>
      <c r="E3779" t="s">
        <v>1894</v>
      </c>
      <c r="F3779">
        <v>1</v>
      </c>
      <c r="G3779" t="s">
        <v>227</v>
      </c>
      <c r="H3779" t="s">
        <v>227</v>
      </c>
      <c r="I3779" t="s">
        <v>3344</v>
      </c>
      <c r="J3779">
        <v>0</v>
      </c>
      <c r="K3779" t="s">
        <v>3345</v>
      </c>
      <c r="L3779" s="1">
        <v>46216.87259259259</v>
      </c>
      <c r="M3779" s="1">
        <v>46216.872893518521</v>
      </c>
      <c r="N3779">
        <v>2639</v>
      </c>
      <c r="O3779" t="s">
        <v>1849</v>
      </c>
      <c r="P3779">
        <v>57</v>
      </c>
      <c r="Q3779">
        <v>5.7</v>
      </c>
      <c r="R3779" t="s">
        <v>1851</v>
      </c>
      <c r="S3779" t="s">
        <v>1851</v>
      </c>
      <c r="T3779" t="s">
        <v>1851</v>
      </c>
      <c r="U3779" t="s">
        <v>8343</v>
      </c>
      <c r="V3779" t="s">
        <v>1851</v>
      </c>
      <c r="W3779" t="s">
        <v>1851</v>
      </c>
      <c r="X3779" s="1">
        <v>46216.872893518521</v>
      </c>
    </row>
    <row r="3780" spans="1:24">
      <c r="A3780">
        <v>3603</v>
      </c>
      <c r="B3780" t="s">
        <v>1863</v>
      </c>
      <c r="C3780" t="s">
        <v>1864</v>
      </c>
      <c r="D3780">
        <v>2513927</v>
      </c>
      <c r="E3780" t="s">
        <v>1885</v>
      </c>
      <c r="F3780">
        <v>1</v>
      </c>
      <c r="G3780" t="s">
        <v>591</v>
      </c>
      <c r="H3780" t="s">
        <v>3354</v>
      </c>
      <c r="I3780" t="s">
        <v>1887</v>
      </c>
      <c r="J3780">
        <v>1</v>
      </c>
      <c r="K3780" t="s">
        <v>1888</v>
      </c>
      <c r="L3780" s="1">
        <v>46216.872939814813</v>
      </c>
      <c r="M3780" s="1">
        <v>46216.873217592591</v>
      </c>
      <c r="N3780">
        <v>2386</v>
      </c>
      <c r="O3780" t="s">
        <v>1849</v>
      </c>
      <c r="P3780">
        <v>84</v>
      </c>
      <c r="Q3780">
        <v>8.4</v>
      </c>
      <c r="R3780" t="s">
        <v>8344</v>
      </c>
      <c r="S3780" t="s">
        <v>1851</v>
      </c>
      <c r="T3780" t="s">
        <v>1851</v>
      </c>
      <c r="U3780" t="s">
        <v>8345</v>
      </c>
      <c r="V3780" t="s">
        <v>1851</v>
      </c>
      <c r="W3780" t="s">
        <v>1851</v>
      </c>
      <c r="X3780" s="1">
        <v>46216.873217592591</v>
      </c>
    </row>
    <row r="3781" spans="1:24">
      <c r="A3781">
        <v>3604</v>
      </c>
      <c r="B3781" t="s">
        <v>1863</v>
      </c>
      <c r="C3781" t="s">
        <v>1864</v>
      </c>
      <c r="D3781">
        <v>3141207</v>
      </c>
      <c r="E3781" t="s">
        <v>1885</v>
      </c>
      <c r="F3781">
        <v>1</v>
      </c>
      <c r="G3781" t="s">
        <v>1134</v>
      </c>
      <c r="H3781" t="s">
        <v>3091</v>
      </c>
      <c r="I3781" t="s">
        <v>1887</v>
      </c>
      <c r="J3781">
        <v>1</v>
      </c>
      <c r="K3781" t="s">
        <v>1888</v>
      </c>
      <c r="L3781" s="1">
        <v>46216.871087962965</v>
      </c>
      <c r="M3781" s="1">
        <v>46216.873252314814</v>
      </c>
      <c r="N3781">
        <v>18723</v>
      </c>
      <c r="O3781" t="s">
        <v>1854</v>
      </c>
      <c r="R3781" t="s">
        <v>8346</v>
      </c>
      <c r="S3781" t="s">
        <v>1851</v>
      </c>
      <c r="T3781" t="s">
        <v>1851</v>
      </c>
      <c r="U3781" t="s">
        <v>8347</v>
      </c>
      <c r="V3781" t="s">
        <v>1854</v>
      </c>
      <c r="W3781" t="s">
        <v>1851</v>
      </c>
      <c r="X3781" s="1">
        <v>46216.873252314814</v>
      </c>
    </row>
    <row r="3782" spans="1:24">
      <c r="A3782">
        <v>3605</v>
      </c>
      <c r="B3782" t="s">
        <v>1863</v>
      </c>
      <c r="C3782" t="s">
        <v>1864</v>
      </c>
      <c r="D3782">
        <v>4126603</v>
      </c>
      <c r="E3782" t="s">
        <v>1885</v>
      </c>
      <c r="F3782">
        <v>1</v>
      </c>
      <c r="G3782" t="s">
        <v>1565</v>
      </c>
      <c r="H3782" t="s">
        <v>3028</v>
      </c>
      <c r="I3782" t="s">
        <v>1887</v>
      </c>
      <c r="J3782">
        <v>1</v>
      </c>
      <c r="K3782" t="s">
        <v>1888</v>
      </c>
      <c r="L3782" s="1">
        <v>46216.872546296298</v>
      </c>
      <c r="M3782" s="1">
        <v>46216.873368055552</v>
      </c>
      <c r="N3782">
        <v>7157</v>
      </c>
      <c r="O3782" t="s">
        <v>1849</v>
      </c>
      <c r="P3782">
        <v>68</v>
      </c>
      <c r="Q3782">
        <v>6.8</v>
      </c>
      <c r="R3782" t="s">
        <v>8348</v>
      </c>
      <c r="S3782" t="s">
        <v>1851</v>
      </c>
      <c r="T3782" t="s">
        <v>1851</v>
      </c>
      <c r="U3782" t="s">
        <v>8349</v>
      </c>
      <c r="V3782" t="s">
        <v>1851</v>
      </c>
      <c r="W3782" t="s">
        <v>1851</v>
      </c>
      <c r="X3782" s="1">
        <v>46216.873368055552</v>
      </c>
    </row>
    <row r="3783" spans="1:24">
      <c r="A3783">
        <v>3606</v>
      </c>
      <c r="B3783" t="s">
        <v>1863</v>
      </c>
      <c r="C3783" t="s">
        <v>1864</v>
      </c>
      <c r="D3783">
        <v>2513927</v>
      </c>
      <c r="E3783" t="s">
        <v>1894</v>
      </c>
      <c r="F3783">
        <v>1</v>
      </c>
      <c r="G3783" t="s">
        <v>591</v>
      </c>
      <c r="H3783" t="s">
        <v>3363</v>
      </c>
      <c r="I3783" t="s">
        <v>3364</v>
      </c>
      <c r="J3783">
        <v>1</v>
      </c>
      <c r="K3783" t="s">
        <v>3365</v>
      </c>
      <c r="L3783" s="1">
        <v>46216.873368055552</v>
      </c>
      <c r="M3783" s="1">
        <v>46216.873449074075</v>
      </c>
      <c r="N3783">
        <v>666</v>
      </c>
      <c r="O3783" t="s">
        <v>1849</v>
      </c>
      <c r="P3783">
        <v>75</v>
      </c>
      <c r="Q3783">
        <v>7.5</v>
      </c>
      <c r="R3783" t="s">
        <v>1851</v>
      </c>
      <c r="S3783" t="s">
        <v>1851</v>
      </c>
      <c r="T3783" t="s">
        <v>1851</v>
      </c>
      <c r="U3783" t="s">
        <v>8350</v>
      </c>
      <c r="V3783" t="s">
        <v>1851</v>
      </c>
      <c r="W3783" t="s">
        <v>1851</v>
      </c>
      <c r="X3783" s="1">
        <v>46216.873449074075</v>
      </c>
    </row>
    <row r="3784" spans="1:24">
      <c r="A3784">
        <v>3607</v>
      </c>
      <c r="B3784" t="s">
        <v>1863</v>
      </c>
      <c r="C3784" t="s">
        <v>1864</v>
      </c>
      <c r="D3784">
        <v>2513901</v>
      </c>
      <c r="E3784" t="s">
        <v>1885</v>
      </c>
      <c r="F3784">
        <v>1</v>
      </c>
      <c r="G3784" t="s">
        <v>436</v>
      </c>
      <c r="H3784" t="s">
        <v>3367</v>
      </c>
      <c r="I3784" t="s">
        <v>1887</v>
      </c>
      <c r="J3784">
        <v>1</v>
      </c>
      <c r="K3784" t="s">
        <v>1888</v>
      </c>
      <c r="L3784" s="1">
        <v>46216.873483796298</v>
      </c>
      <c r="M3784" s="1">
        <v>46216.873622685183</v>
      </c>
      <c r="N3784">
        <v>1197</v>
      </c>
      <c r="O3784" t="s">
        <v>1849</v>
      </c>
      <c r="P3784">
        <v>96</v>
      </c>
      <c r="Q3784">
        <v>9.6</v>
      </c>
      <c r="R3784" t="s">
        <v>8351</v>
      </c>
      <c r="S3784" t="s">
        <v>1851</v>
      </c>
      <c r="T3784" t="s">
        <v>1851</v>
      </c>
      <c r="U3784" t="s">
        <v>8352</v>
      </c>
      <c r="V3784" t="s">
        <v>1851</v>
      </c>
      <c r="W3784" t="s">
        <v>1851</v>
      </c>
      <c r="X3784" s="1">
        <v>46216.873622685183</v>
      </c>
    </row>
    <row r="3785" spans="1:24">
      <c r="A3785">
        <v>3608</v>
      </c>
      <c r="B3785" t="s">
        <v>1863</v>
      </c>
      <c r="C3785" t="s">
        <v>1864</v>
      </c>
      <c r="D3785">
        <v>4126603</v>
      </c>
      <c r="E3785" t="s">
        <v>1894</v>
      </c>
      <c r="F3785">
        <v>1</v>
      </c>
      <c r="G3785" t="s">
        <v>1565</v>
      </c>
      <c r="H3785" t="s">
        <v>1565</v>
      </c>
      <c r="I3785" t="s">
        <v>3040</v>
      </c>
      <c r="J3785">
        <v>0</v>
      </c>
      <c r="K3785" t="s">
        <v>3041</v>
      </c>
      <c r="L3785" s="1">
        <v>46216.873495370368</v>
      </c>
      <c r="M3785" s="1">
        <v>46216.873657407406</v>
      </c>
      <c r="N3785">
        <v>1374</v>
      </c>
      <c r="O3785" t="s">
        <v>1849</v>
      </c>
      <c r="P3785">
        <v>66</v>
      </c>
      <c r="Q3785">
        <v>6.6</v>
      </c>
      <c r="R3785" t="s">
        <v>1851</v>
      </c>
      <c r="S3785" t="s">
        <v>1851</v>
      </c>
      <c r="T3785" t="s">
        <v>1851</v>
      </c>
      <c r="U3785" t="s">
        <v>8353</v>
      </c>
      <c r="V3785" t="s">
        <v>1851</v>
      </c>
      <c r="W3785" t="s">
        <v>1851</v>
      </c>
      <c r="X3785" s="1">
        <v>46216.873657407406</v>
      </c>
    </row>
    <row r="3786" spans="1:24">
      <c r="A3786">
        <v>3609</v>
      </c>
      <c r="B3786" t="s">
        <v>1863</v>
      </c>
      <c r="C3786" t="s">
        <v>1864</v>
      </c>
      <c r="D3786">
        <v>2513901</v>
      </c>
      <c r="E3786" t="s">
        <v>1894</v>
      </c>
      <c r="F3786">
        <v>1</v>
      </c>
      <c r="G3786" t="s">
        <v>436</v>
      </c>
      <c r="H3786" t="s">
        <v>436</v>
      </c>
      <c r="I3786" t="s">
        <v>3376</v>
      </c>
      <c r="J3786">
        <v>0</v>
      </c>
      <c r="K3786" t="s">
        <v>3377</v>
      </c>
      <c r="L3786" s="1">
        <v>46216.873773148145</v>
      </c>
      <c r="M3786" s="1">
        <v>46216.873842592591</v>
      </c>
      <c r="N3786">
        <v>574</v>
      </c>
      <c r="O3786" t="s">
        <v>1849</v>
      </c>
      <c r="P3786">
        <v>75</v>
      </c>
      <c r="Q3786">
        <v>7.5</v>
      </c>
      <c r="R3786" t="s">
        <v>1851</v>
      </c>
      <c r="S3786" t="s">
        <v>1851</v>
      </c>
      <c r="T3786" t="s">
        <v>1851</v>
      </c>
      <c r="U3786" t="s">
        <v>8354</v>
      </c>
      <c r="V3786" t="s">
        <v>1851</v>
      </c>
      <c r="W3786" t="s">
        <v>1851</v>
      </c>
      <c r="X3786" s="1">
        <v>46216.873842592591</v>
      </c>
    </row>
    <row r="3787" spans="1:24">
      <c r="A3787">
        <v>3610</v>
      </c>
      <c r="B3787" t="s">
        <v>1863</v>
      </c>
      <c r="C3787" t="s">
        <v>1864</v>
      </c>
      <c r="D3787">
        <v>4128534</v>
      </c>
      <c r="E3787" t="s">
        <v>1885</v>
      </c>
      <c r="F3787">
        <v>1</v>
      </c>
      <c r="G3787" t="s">
        <v>1762</v>
      </c>
      <c r="H3787" t="s">
        <v>3049</v>
      </c>
      <c r="I3787" t="s">
        <v>1887</v>
      </c>
      <c r="J3787">
        <v>1</v>
      </c>
      <c r="K3787" t="s">
        <v>1888</v>
      </c>
      <c r="L3787" s="1">
        <v>46216.873703703706</v>
      </c>
      <c r="M3787" s="1">
        <v>46216.874120370368</v>
      </c>
      <c r="N3787">
        <v>3667</v>
      </c>
      <c r="O3787" t="s">
        <v>1849</v>
      </c>
      <c r="P3787">
        <v>51</v>
      </c>
      <c r="Q3787">
        <v>5.0999999999999996</v>
      </c>
      <c r="R3787" t="s">
        <v>8355</v>
      </c>
      <c r="S3787" t="s">
        <v>1851</v>
      </c>
      <c r="T3787" t="s">
        <v>1851</v>
      </c>
      <c r="U3787" t="s">
        <v>8356</v>
      </c>
      <c r="V3787" t="s">
        <v>1851</v>
      </c>
      <c r="W3787" t="s">
        <v>1851</v>
      </c>
      <c r="X3787" s="1">
        <v>46216.874120370368</v>
      </c>
    </row>
    <row r="3788" spans="1:24">
      <c r="A3788">
        <v>3611</v>
      </c>
      <c r="B3788" t="s">
        <v>1863</v>
      </c>
      <c r="C3788" t="s">
        <v>1864</v>
      </c>
      <c r="D3788">
        <v>4128534</v>
      </c>
      <c r="E3788" t="s">
        <v>1894</v>
      </c>
      <c r="F3788">
        <v>1</v>
      </c>
      <c r="G3788" t="s">
        <v>1762</v>
      </c>
      <c r="H3788" t="s">
        <v>1762</v>
      </c>
      <c r="I3788" t="s">
        <v>3058</v>
      </c>
      <c r="J3788">
        <v>0</v>
      </c>
      <c r="K3788" t="s">
        <v>3059</v>
      </c>
      <c r="L3788" s="1">
        <v>46216.874259259261</v>
      </c>
      <c r="M3788" s="1">
        <v>46216.874398148146</v>
      </c>
      <c r="N3788">
        <v>1170</v>
      </c>
      <c r="O3788" t="s">
        <v>1849</v>
      </c>
      <c r="P3788">
        <v>43</v>
      </c>
      <c r="Q3788">
        <v>4.3</v>
      </c>
      <c r="R3788" t="s">
        <v>1851</v>
      </c>
      <c r="S3788" t="s">
        <v>1851</v>
      </c>
      <c r="T3788" t="s">
        <v>1851</v>
      </c>
      <c r="U3788" t="s">
        <v>8357</v>
      </c>
      <c r="V3788" t="s">
        <v>1851</v>
      </c>
      <c r="W3788" t="s">
        <v>1851</v>
      </c>
      <c r="X3788" s="1">
        <v>46216.874398148146</v>
      </c>
    </row>
    <row r="3789" spans="1:24">
      <c r="A3789">
        <v>3612</v>
      </c>
      <c r="B3789" t="s">
        <v>1863</v>
      </c>
      <c r="C3789" t="s">
        <v>1864</v>
      </c>
      <c r="D3789">
        <v>4128658</v>
      </c>
      <c r="E3789" t="s">
        <v>1885</v>
      </c>
      <c r="F3789">
        <v>1</v>
      </c>
      <c r="G3789" t="s">
        <v>1480</v>
      </c>
      <c r="H3789" t="s">
        <v>3061</v>
      </c>
      <c r="I3789" t="s">
        <v>1887</v>
      </c>
      <c r="J3789">
        <v>1</v>
      </c>
      <c r="K3789" t="s">
        <v>1888</v>
      </c>
      <c r="L3789" s="1">
        <v>46216.874444444446</v>
      </c>
      <c r="M3789" s="1">
        <v>46216.87462962963</v>
      </c>
      <c r="N3789">
        <v>1606</v>
      </c>
      <c r="O3789" t="s">
        <v>1849</v>
      </c>
      <c r="P3789">
        <v>81</v>
      </c>
      <c r="Q3789">
        <v>8.1</v>
      </c>
      <c r="R3789" t="s">
        <v>8358</v>
      </c>
      <c r="S3789" t="s">
        <v>1851</v>
      </c>
      <c r="T3789" t="s">
        <v>1851</v>
      </c>
      <c r="U3789" t="s">
        <v>8359</v>
      </c>
      <c r="V3789" t="s">
        <v>1851</v>
      </c>
      <c r="W3789" t="s">
        <v>1851</v>
      </c>
      <c r="X3789" s="1">
        <v>46216.87462962963</v>
      </c>
    </row>
    <row r="3790" spans="1:24">
      <c r="A3790">
        <v>3613</v>
      </c>
      <c r="B3790" t="s">
        <v>1863</v>
      </c>
      <c r="C3790" t="s">
        <v>1864</v>
      </c>
      <c r="D3790">
        <v>2514602</v>
      </c>
      <c r="E3790" t="s">
        <v>1885</v>
      </c>
      <c r="F3790">
        <v>1</v>
      </c>
      <c r="G3790" t="s">
        <v>506</v>
      </c>
      <c r="H3790" t="s">
        <v>3388</v>
      </c>
      <c r="I3790" t="s">
        <v>1887</v>
      </c>
      <c r="J3790">
        <v>1</v>
      </c>
      <c r="K3790" t="s">
        <v>1888</v>
      </c>
      <c r="L3790" s="1">
        <v>46216.873900462961</v>
      </c>
      <c r="M3790" s="1">
        <v>46216.874641203707</v>
      </c>
      <c r="N3790">
        <v>6453</v>
      </c>
      <c r="O3790" t="s">
        <v>1849</v>
      </c>
      <c r="P3790">
        <v>78</v>
      </c>
      <c r="Q3790">
        <v>7.8</v>
      </c>
      <c r="R3790" t="s">
        <v>8360</v>
      </c>
      <c r="S3790" t="s">
        <v>1851</v>
      </c>
      <c r="T3790" t="s">
        <v>1851</v>
      </c>
      <c r="U3790" t="s">
        <v>8361</v>
      </c>
      <c r="V3790" t="s">
        <v>1851</v>
      </c>
      <c r="W3790" t="s">
        <v>1851</v>
      </c>
      <c r="X3790" s="1">
        <v>46216.874641203707</v>
      </c>
    </row>
    <row r="3791" spans="1:24">
      <c r="A3791">
        <v>3614</v>
      </c>
      <c r="B3791" t="s">
        <v>1863</v>
      </c>
      <c r="C3791" t="s">
        <v>1864</v>
      </c>
      <c r="D3791">
        <v>4128658</v>
      </c>
      <c r="E3791" t="s">
        <v>1894</v>
      </c>
      <c r="F3791">
        <v>1</v>
      </c>
      <c r="G3791" t="s">
        <v>1480</v>
      </c>
      <c r="H3791" t="s">
        <v>1480</v>
      </c>
      <c r="I3791" t="s">
        <v>3067</v>
      </c>
      <c r="J3791">
        <v>0</v>
      </c>
      <c r="K3791" t="s">
        <v>3068</v>
      </c>
      <c r="L3791" s="1">
        <v>46216.874780092592</v>
      </c>
      <c r="M3791" s="1">
        <v>46216.874872685185</v>
      </c>
      <c r="N3791">
        <v>873</v>
      </c>
      <c r="O3791" t="s">
        <v>1849</v>
      </c>
      <c r="P3791">
        <v>69</v>
      </c>
      <c r="Q3791">
        <v>6.9</v>
      </c>
      <c r="R3791" t="s">
        <v>1851</v>
      </c>
      <c r="S3791" t="s">
        <v>1851</v>
      </c>
      <c r="T3791" t="s">
        <v>1851</v>
      </c>
      <c r="U3791" t="s">
        <v>8362</v>
      </c>
      <c r="V3791" t="s">
        <v>1851</v>
      </c>
      <c r="W3791" t="s">
        <v>1851</v>
      </c>
      <c r="X3791" s="1">
        <v>46216.874872685185</v>
      </c>
    </row>
    <row r="3792" spans="1:24">
      <c r="A3792">
        <v>3615</v>
      </c>
      <c r="B3792" t="s">
        <v>1863</v>
      </c>
      <c r="C3792" t="s">
        <v>1864</v>
      </c>
      <c r="D3792">
        <v>2514602</v>
      </c>
      <c r="E3792" t="s">
        <v>1894</v>
      </c>
      <c r="F3792">
        <v>1</v>
      </c>
      <c r="G3792" t="s">
        <v>506</v>
      </c>
      <c r="H3792" t="s">
        <v>506</v>
      </c>
      <c r="I3792" t="s">
        <v>3391</v>
      </c>
      <c r="J3792">
        <v>0</v>
      </c>
      <c r="K3792" t="s">
        <v>3392</v>
      </c>
      <c r="L3792" s="1">
        <v>46216.874791666669</v>
      </c>
      <c r="M3792" s="1">
        <v>46216.874895833331</v>
      </c>
      <c r="N3792">
        <v>856</v>
      </c>
      <c r="O3792" t="s">
        <v>1849</v>
      </c>
      <c r="P3792">
        <v>70</v>
      </c>
      <c r="Q3792">
        <v>7</v>
      </c>
      <c r="R3792" t="s">
        <v>1851</v>
      </c>
      <c r="S3792" t="s">
        <v>1851</v>
      </c>
      <c r="T3792" t="s">
        <v>1851</v>
      </c>
      <c r="U3792" t="s">
        <v>8363</v>
      </c>
      <c r="V3792" t="s">
        <v>1851</v>
      </c>
      <c r="W3792" t="s">
        <v>1851</v>
      </c>
      <c r="X3792" s="1">
        <v>46216.874895833331</v>
      </c>
    </row>
    <row r="3793" spans="1:24">
      <c r="A3793">
        <v>3616</v>
      </c>
      <c r="B3793" t="s">
        <v>1863</v>
      </c>
      <c r="C3793" t="s">
        <v>1864</v>
      </c>
      <c r="D3793">
        <v>3141207</v>
      </c>
      <c r="E3793" t="s">
        <v>1885</v>
      </c>
      <c r="F3793">
        <v>2</v>
      </c>
      <c r="G3793" t="s">
        <v>1134</v>
      </c>
      <c r="H3793" t="s">
        <v>3091</v>
      </c>
      <c r="I3793" t="s">
        <v>1887</v>
      </c>
      <c r="J3793">
        <v>1</v>
      </c>
      <c r="K3793" t="s">
        <v>1888</v>
      </c>
      <c r="L3793" s="1">
        <v>46216.873483796298</v>
      </c>
      <c r="M3793" s="1">
        <v>46216.875613425924</v>
      </c>
      <c r="N3793">
        <v>18362</v>
      </c>
      <c r="O3793" t="s">
        <v>1854</v>
      </c>
      <c r="R3793" t="s">
        <v>8364</v>
      </c>
      <c r="S3793" t="s">
        <v>1851</v>
      </c>
      <c r="T3793" t="s">
        <v>1851</v>
      </c>
      <c r="U3793" t="s">
        <v>8347</v>
      </c>
      <c r="V3793" t="s">
        <v>1854</v>
      </c>
      <c r="W3793" t="s">
        <v>1851</v>
      </c>
      <c r="X3793" s="1">
        <v>46216.875613425924</v>
      </c>
    </row>
    <row r="3794" spans="1:24">
      <c r="A3794">
        <v>3617</v>
      </c>
      <c r="B3794" t="s">
        <v>1863</v>
      </c>
      <c r="C3794" t="s">
        <v>1864</v>
      </c>
      <c r="D3794">
        <v>3141207</v>
      </c>
      <c r="E3794" t="s">
        <v>1885</v>
      </c>
      <c r="F3794">
        <v>3</v>
      </c>
      <c r="G3794" t="s">
        <v>1134</v>
      </c>
      <c r="H3794" t="s">
        <v>3091</v>
      </c>
      <c r="I3794" t="s">
        <v>1887</v>
      </c>
      <c r="J3794">
        <v>1</v>
      </c>
      <c r="K3794" t="s">
        <v>1888</v>
      </c>
      <c r="L3794" s="1">
        <v>46216.876006944447</v>
      </c>
      <c r="M3794" s="1">
        <v>46216.876099537039</v>
      </c>
      <c r="N3794">
        <v>798</v>
      </c>
      <c r="O3794" t="s">
        <v>1849</v>
      </c>
      <c r="P3794">
        <v>96</v>
      </c>
      <c r="Q3794">
        <v>9.6</v>
      </c>
      <c r="R3794" t="s">
        <v>8365</v>
      </c>
      <c r="S3794" t="s">
        <v>1851</v>
      </c>
      <c r="T3794" t="s">
        <v>1851</v>
      </c>
      <c r="U3794" t="s">
        <v>8347</v>
      </c>
      <c r="V3794" t="s">
        <v>1851</v>
      </c>
      <c r="W3794" t="s">
        <v>1851</v>
      </c>
      <c r="X3794" s="1">
        <v>46216.876099537039</v>
      </c>
    </row>
    <row r="3795" spans="1:24">
      <c r="A3795">
        <v>3618</v>
      </c>
      <c r="B3795" t="s">
        <v>1863</v>
      </c>
      <c r="C3795" t="s">
        <v>1864</v>
      </c>
      <c r="D3795">
        <v>3141207</v>
      </c>
      <c r="E3795" t="s">
        <v>1894</v>
      </c>
      <c r="F3795">
        <v>1</v>
      </c>
      <c r="G3795" t="s">
        <v>1134</v>
      </c>
      <c r="H3795" t="s">
        <v>3102</v>
      </c>
      <c r="I3795" t="s">
        <v>3103</v>
      </c>
      <c r="J3795">
        <v>1</v>
      </c>
      <c r="K3795" t="s">
        <v>3104</v>
      </c>
      <c r="L3795" s="1">
        <v>46216.876238425924</v>
      </c>
      <c r="M3795" s="1">
        <v>46216.876342592594</v>
      </c>
      <c r="N3795">
        <v>912</v>
      </c>
      <c r="O3795" t="s">
        <v>1849</v>
      </c>
      <c r="P3795">
        <v>48</v>
      </c>
      <c r="Q3795">
        <v>4.8</v>
      </c>
      <c r="R3795" t="s">
        <v>1851</v>
      </c>
      <c r="S3795" t="s">
        <v>1851</v>
      </c>
      <c r="T3795" t="s">
        <v>1851</v>
      </c>
      <c r="U3795" t="s">
        <v>8366</v>
      </c>
      <c r="V3795" t="s">
        <v>1851</v>
      </c>
      <c r="W3795" t="s">
        <v>1851</v>
      </c>
      <c r="X3795" s="1">
        <v>46216.876342592594</v>
      </c>
    </row>
    <row r="3796" spans="1:24">
      <c r="A3796">
        <v>3619</v>
      </c>
      <c r="B3796" t="s">
        <v>1863</v>
      </c>
      <c r="C3796" t="s">
        <v>1864</v>
      </c>
      <c r="D3796">
        <v>3142700</v>
      </c>
      <c r="E3796" t="s">
        <v>1885</v>
      </c>
      <c r="F3796">
        <v>1</v>
      </c>
      <c r="G3796" t="s">
        <v>989</v>
      </c>
      <c r="H3796" t="s">
        <v>3115</v>
      </c>
      <c r="I3796" t="s">
        <v>1887</v>
      </c>
      <c r="J3796">
        <v>1</v>
      </c>
      <c r="K3796" t="s">
        <v>1888</v>
      </c>
      <c r="L3796" s="1">
        <v>46216.876388888886</v>
      </c>
      <c r="M3796" s="1">
        <v>46216.87667824074</v>
      </c>
      <c r="N3796">
        <v>2465</v>
      </c>
      <c r="O3796" t="s">
        <v>1849</v>
      </c>
      <c r="P3796">
        <v>67</v>
      </c>
      <c r="Q3796">
        <v>6.7</v>
      </c>
      <c r="R3796" t="s">
        <v>8367</v>
      </c>
      <c r="S3796" t="s">
        <v>1851</v>
      </c>
      <c r="T3796" t="s">
        <v>1851</v>
      </c>
      <c r="U3796" t="s">
        <v>8368</v>
      </c>
      <c r="V3796" t="s">
        <v>1851</v>
      </c>
      <c r="W3796" t="s">
        <v>1851</v>
      </c>
      <c r="X3796" s="1">
        <v>46216.87667824074</v>
      </c>
    </row>
    <row r="3797" spans="1:24">
      <c r="A3797">
        <v>3620</v>
      </c>
      <c r="B3797" t="s">
        <v>1863</v>
      </c>
      <c r="C3797" t="s">
        <v>1864</v>
      </c>
      <c r="D3797">
        <v>3142700</v>
      </c>
      <c r="E3797" t="s">
        <v>1894</v>
      </c>
      <c r="F3797">
        <v>1</v>
      </c>
      <c r="G3797" t="s">
        <v>989</v>
      </c>
      <c r="H3797" t="s">
        <v>3118</v>
      </c>
      <c r="I3797" t="s">
        <v>3119</v>
      </c>
      <c r="J3797">
        <v>1</v>
      </c>
      <c r="K3797" t="s">
        <v>3120</v>
      </c>
      <c r="L3797" s="1">
        <v>46216.876828703702</v>
      </c>
      <c r="M3797" s="1">
        <v>46216.876886574071</v>
      </c>
      <c r="N3797">
        <v>510</v>
      </c>
      <c r="O3797" t="s">
        <v>1849</v>
      </c>
      <c r="P3797">
        <v>57</v>
      </c>
      <c r="Q3797">
        <v>5.7</v>
      </c>
      <c r="R3797" t="s">
        <v>1851</v>
      </c>
      <c r="S3797" t="s">
        <v>1851</v>
      </c>
      <c r="T3797" t="s">
        <v>1851</v>
      </c>
      <c r="U3797" t="s">
        <v>8369</v>
      </c>
      <c r="V3797" t="s">
        <v>1851</v>
      </c>
      <c r="W3797" t="s">
        <v>1851</v>
      </c>
      <c r="X3797" s="1">
        <v>46216.876886574071</v>
      </c>
    </row>
    <row r="3798" spans="1:24">
      <c r="A3798">
        <v>3621</v>
      </c>
      <c r="B3798" t="s">
        <v>1863</v>
      </c>
      <c r="C3798" t="s">
        <v>1864</v>
      </c>
      <c r="D3798">
        <v>4300208</v>
      </c>
      <c r="E3798" t="s">
        <v>1885</v>
      </c>
      <c r="F3798">
        <v>1</v>
      </c>
      <c r="G3798" t="s">
        <v>1718</v>
      </c>
      <c r="H3798" t="s">
        <v>3076</v>
      </c>
      <c r="I3798" t="s">
        <v>1887</v>
      </c>
      <c r="J3798">
        <v>1</v>
      </c>
      <c r="K3798" t="s">
        <v>1888</v>
      </c>
      <c r="L3798" s="1">
        <v>46216.874918981484</v>
      </c>
      <c r="M3798" s="1">
        <v>46216.87704861111</v>
      </c>
      <c r="N3798">
        <v>18408</v>
      </c>
      <c r="O3798" t="s">
        <v>1849</v>
      </c>
      <c r="P3798">
        <v>46</v>
      </c>
      <c r="Q3798">
        <v>4.5999999999999996</v>
      </c>
      <c r="R3798" t="s">
        <v>8370</v>
      </c>
      <c r="S3798" t="s">
        <v>1851</v>
      </c>
      <c r="T3798" t="s">
        <v>1851</v>
      </c>
      <c r="U3798" t="s">
        <v>8371</v>
      </c>
      <c r="V3798" t="s">
        <v>1851</v>
      </c>
      <c r="W3798" t="s">
        <v>1851</v>
      </c>
      <c r="X3798" s="1">
        <v>46216.87704861111</v>
      </c>
    </row>
    <row r="3799" spans="1:24">
      <c r="A3799">
        <v>3622</v>
      </c>
      <c r="B3799" t="s">
        <v>1863</v>
      </c>
      <c r="C3799" t="s">
        <v>1864</v>
      </c>
      <c r="D3799">
        <v>2514701</v>
      </c>
      <c r="E3799" t="s">
        <v>1885</v>
      </c>
      <c r="F3799">
        <v>1</v>
      </c>
      <c r="G3799" t="s">
        <v>501</v>
      </c>
      <c r="H3799" t="s">
        <v>3407</v>
      </c>
      <c r="I3799" t="s">
        <v>1887</v>
      </c>
      <c r="J3799">
        <v>1</v>
      </c>
      <c r="K3799" t="s">
        <v>1888</v>
      </c>
      <c r="L3799" s="1">
        <v>46216.874942129631</v>
      </c>
      <c r="M3799" s="1">
        <v>46216.877141203702</v>
      </c>
      <c r="N3799">
        <v>18974</v>
      </c>
      <c r="O3799" t="s">
        <v>1854</v>
      </c>
      <c r="R3799" t="s">
        <v>8372</v>
      </c>
      <c r="S3799" t="s">
        <v>1851</v>
      </c>
      <c r="T3799" t="s">
        <v>1851</v>
      </c>
      <c r="U3799" t="s">
        <v>8373</v>
      </c>
      <c r="V3799" t="s">
        <v>1854</v>
      </c>
      <c r="W3799" t="s">
        <v>1851</v>
      </c>
      <c r="X3799" s="1">
        <v>46216.877141203702</v>
      </c>
    </row>
    <row r="3800" spans="1:24">
      <c r="A3800">
        <v>3623</v>
      </c>
      <c r="B3800" t="s">
        <v>1863</v>
      </c>
      <c r="C3800" t="s">
        <v>1864</v>
      </c>
      <c r="D3800">
        <v>3144904</v>
      </c>
      <c r="E3800" t="s">
        <v>1885</v>
      </c>
      <c r="F3800">
        <v>1</v>
      </c>
      <c r="G3800" t="s">
        <v>1257</v>
      </c>
      <c r="H3800" t="s">
        <v>3128</v>
      </c>
      <c r="I3800" t="s">
        <v>1887</v>
      </c>
      <c r="J3800">
        <v>1</v>
      </c>
      <c r="K3800" t="s">
        <v>1888</v>
      </c>
      <c r="L3800" s="1">
        <v>46216.876932870371</v>
      </c>
      <c r="M3800" s="1">
        <v>46216.877152777779</v>
      </c>
      <c r="N3800">
        <v>1961</v>
      </c>
      <c r="O3800" t="s">
        <v>1849</v>
      </c>
      <c r="P3800">
        <v>88</v>
      </c>
      <c r="Q3800">
        <v>8.8000000000000007</v>
      </c>
      <c r="R3800" t="s">
        <v>8374</v>
      </c>
      <c r="S3800" t="s">
        <v>1851</v>
      </c>
      <c r="T3800" t="s">
        <v>1851</v>
      </c>
      <c r="U3800" t="s">
        <v>8375</v>
      </c>
      <c r="V3800" t="s">
        <v>1851</v>
      </c>
      <c r="W3800" t="s">
        <v>1851</v>
      </c>
      <c r="X3800" s="1">
        <v>46216.877152777779</v>
      </c>
    </row>
    <row r="3801" spans="1:24">
      <c r="A3801">
        <v>3624</v>
      </c>
      <c r="B3801" t="s">
        <v>1863</v>
      </c>
      <c r="C3801" t="s">
        <v>1864</v>
      </c>
      <c r="D3801">
        <v>4300208</v>
      </c>
      <c r="E3801" t="s">
        <v>1894</v>
      </c>
      <c r="F3801">
        <v>1</v>
      </c>
      <c r="G3801" t="s">
        <v>1718</v>
      </c>
      <c r="H3801" t="s">
        <v>1718</v>
      </c>
      <c r="I3801" t="s">
        <v>3082</v>
      </c>
      <c r="J3801">
        <v>0</v>
      </c>
      <c r="K3801" t="s">
        <v>3083</v>
      </c>
      <c r="L3801" s="1">
        <v>46216.877175925925</v>
      </c>
      <c r="M3801" s="1">
        <v>46216.877326388887</v>
      </c>
      <c r="N3801">
        <v>1353</v>
      </c>
      <c r="O3801" t="s">
        <v>1849</v>
      </c>
      <c r="P3801">
        <v>43</v>
      </c>
      <c r="Q3801">
        <v>4.3</v>
      </c>
      <c r="R3801" t="s">
        <v>1851</v>
      </c>
      <c r="S3801" t="s">
        <v>1851</v>
      </c>
      <c r="T3801" t="s">
        <v>1851</v>
      </c>
      <c r="U3801" t="s">
        <v>8376</v>
      </c>
      <c r="V3801" t="s">
        <v>1851</v>
      </c>
      <c r="W3801" t="s">
        <v>1851</v>
      </c>
      <c r="X3801" s="1">
        <v>46216.877326388887</v>
      </c>
    </row>
    <row r="3802" spans="1:24">
      <c r="A3802">
        <v>3625</v>
      </c>
      <c r="B3802" t="s">
        <v>1863</v>
      </c>
      <c r="C3802" t="s">
        <v>1864</v>
      </c>
      <c r="D3802">
        <v>3144904</v>
      </c>
      <c r="E3802" t="s">
        <v>1894</v>
      </c>
      <c r="F3802">
        <v>1</v>
      </c>
      <c r="G3802" t="s">
        <v>1257</v>
      </c>
      <c r="H3802" t="s">
        <v>1257</v>
      </c>
      <c r="I3802" t="s">
        <v>3137</v>
      </c>
      <c r="J3802">
        <v>0</v>
      </c>
      <c r="K3802" t="s">
        <v>3138</v>
      </c>
      <c r="L3802" s="1">
        <v>46216.877303240741</v>
      </c>
      <c r="M3802" s="1">
        <v>46216.877418981479</v>
      </c>
      <c r="N3802">
        <v>1028</v>
      </c>
      <c r="O3802" t="s">
        <v>1849</v>
      </c>
      <c r="P3802">
        <v>80</v>
      </c>
      <c r="Q3802">
        <v>8</v>
      </c>
      <c r="R3802" t="s">
        <v>1851</v>
      </c>
      <c r="S3802" t="s">
        <v>1851</v>
      </c>
      <c r="T3802" t="s">
        <v>1851</v>
      </c>
      <c r="U3802" t="s">
        <v>8377</v>
      </c>
      <c r="V3802" t="s">
        <v>1851</v>
      </c>
      <c r="W3802" t="s">
        <v>1851</v>
      </c>
      <c r="X3802" s="1">
        <v>46216.877418981479</v>
      </c>
    </row>
    <row r="3803" spans="1:24">
      <c r="A3803">
        <v>3626</v>
      </c>
      <c r="B3803" t="s">
        <v>1863</v>
      </c>
      <c r="C3803" t="s">
        <v>1864</v>
      </c>
      <c r="D3803">
        <v>3145356</v>
      </c>
      <c r="E3803" t="s">
        <v>1885</v>
      </c>
      <c r="F3803">
        <v>1</v>
      </c>
      <c r="G3803" t="s">
        <v>1049</v>
      </c>
      <c r="H3803" t="s">
        <v>3140</v>
      </c>
      <c r="I3803" t="s">
        <v>1887</v>
      </c>
      <c r="J3803">
        <v>1</v>
      </c>
      <c r="K3803" t="s">
        <v>1888</v>
      </c>
      <c r="L3803" s="1">
        <v>46216.877488425926</v>
      </c>
      <c r="M3803" s="1">
        <v>46216.877627314818</v>
      </c>
      <c r="N3803">
        <v>1210</v>
      </c>
      <c r="O3803" t="s">
        <v>1849</v>
      </c>
      <c r="P3803">
        <v>96</v>
      </c>
      <c r="Q3803">
        <v>9.6</v>
      </c>
      <c r="R3803" t="s">
        <v>8378</v>
      </c>
      <c r="S3803" t="s">
        <v>1851</v>
      </c>
      <c r="T3803" t="s">
        <v>1851</v>
      </c>
      <c r="U3803" t="s">
        <v>8379</v>
      </c>
      <c r="V3803" t="s">
        <v>1851</v>
      </c>
      <c r="W3803" t="s">
        <v>1851</v>
      </c>
      <c r="X3803" s="1">
        <v>46216.877627314818</v>
      </c>
    </row>
    <row r="3804" spans="1:24">
      <c r="A3804">
        <v>3627</v>
      </c>
      <c r="B3804" t="s">
        <v>1863</v>
      </c>
      <c r="C3804" t="s">
        <v>1864</v>
      </c>
      <c r="D3804">
        <v>4300307</v>
      </c>
      <c r="E3804" t="s">
        <v>1885</v>
      </c>
      <c r="F3804">
        <v>1</v>
      </c>
      <c r="G3804" t="s">
        <v>1475</v>
      </c>
      <c r="H3804" t="s">
        <v>3088</v>
      </c>
      <c r="I3804" t="s">
        <v>1887</v>
      </c>
      <c r="J3804">
        <v>1</v>
      </c>
      <c r="K3804" t="s">
        <v>1888</v>
      </c>
      <c r="L3804" s="1">
        <v>46216.877372685187</v>
      </c>
      <c r="M3804" s="1">
        <v>46216.877708333333</v>
      </c>
      <c r="N3804">
        <v>2824</v>
      </c>
      <c r="O3804" t="s">
        <v>1849</v>
      </c>
      <c r="P3804">
        <v>68</v>
      </c>
      <c r="Q3804">
        <v>6.8</v>
      </c>
      <c r="R3804" t="s">
        <v>8380</v>
      </c>
      <c r="S3804" t="s">
        <v>1851</v>
      </c>
      <c r="T3804" t="s">
        <v>1851</v>
      </c>
      <c r="U3804" t="s">
        <v>8381</v>
      </c>
      <c r="V3804" t="s">
        <v>1851</v>
      </c>
      <c r="W3804" t="s">
        <v>1851</v>
      </c>
      <c r="X3804" s="1">
        <v>46216.877708333333</v>
      </c>
    </row>
    <row r="3805" spans="1:24">
      <c r="A3805">
        <v>3628</v>
      </c>
      <c r="B3805" t="s">
        <v>1863</v>
      </c>
      <c r="C3805" t="s">
        <v>1864</v>
      </c>
      <c r="D3805">
        <v>3145356</v>
      </c>
      <c r="E3805" t="s">
        <v>1894</v>
      </c>
      <c r="F3805">
        <v>1</v>
      </c>
      <c r="G3805" t="s">
        <v>1049</v>
      </c>
      <c r="H3805" t="s">
        <v>1049</v>
      </c>
      <c r="I3805" t="s">
        <v>3143</v>
      </c>
      <c r="J3805">
        <v>0</v>
      </c>
      <c r="K3805" t="s">
        <v>3144</v>
      </c>
      <c r="L3805" s="1">
        <v>46216.87777777778</v>
      </c>
      <c r="M3805" s="1">
        <v>46216.877905092595</v>
      </c>
      <c r="N3805">
        <v>1112</v>
      </c>
      <c r="O3805" t="s">
        <v>1849</v>
      </c>
      <c r="P3805">
        <v>66</v>
      </c>
      <c r="Q3805">
        <v>6.6</v>
      </c>
      <c r="R3805" t="s">
        <v>1851</v>
      </c>
      <c r="S3805" t="s">
        <v>1851</v>
      </c>
      <c r="T3805" t="s">
        <v>1851</v>
      </c>
      <c r="U3805" t="s">
        <v>8382</v>
      </c>
      <c r="V3805" t="s">
        <v>1851</v>
      </c>
      <c r="W3805" t="s">
        <v>1851</v>
      </c>
      <c r="X3805" s="1">
        <v>46216.877905092595</v>
      </c>
    </row>
    <row r="3806" spans="1:24">
      <c r="A3806">
        <v>3629</v>
      </c>
      <c r="B3806" t="s">
        <v>1863</v>
      </c>
      <c r="C3806" t="s">
        <v>1864</v>
      </c>
      <c r="D3806">
        <v>4300307</v>
      </c>
      <c r="E3806" t="s">
        <v>1894</v>
      </c>
      <c r="F3806">
        <v>1</v>
      </c>
      <c r="G3806" t="s">
        <v>1475</v>
      </c>
      <c r="H3806" t="s">
        <v>3094</v>
      </c>
      <c r="I3806" t="s">
        <v>3095</v>
      </c>
      <c r="J3806">
        <v>1</v>
      </c>
      <c r="K3806" t="s">
        <v>3096</v>
      </c>
      <c r="L3806" s="1">
        <v>46216.877847222226</v>
      </c>
      <c r="M3806" s="1">
        <v>46216.877962962964</v>
      </c>
      <c r="N3806">
        <v>1038</v>
      </c>
      <c r="O3806" t="s">
        <v>1849</v>
      </c>
      <c r="P3806">
        <v>54</v>
      </c>
      <c r="Q3806">
        <v>5.4</v>
      </c>
      <c r="R3806" t="s">
        <v>1851</v>
      </c>
      <c r="S3806" t="s">
        <v>1851</v>
      </c>
      <c r="T3806" t="s">
        <v>1851</v>
      </c>
      <c r="U3806" t="s">
        <v>8383</v>
      </c>
      <c r="V3806" t="s">
        <v>1851</v>
      </c>
      <c r="W3806" t="s">
        <v>1851</v>
      </c>
      <c r="X3806" s="1">
        <v>46216.877962962964</v>
      </c>
    </row>
    <row r="3807" spans="1:24">
      <c r="A3807">
        <v>3630</v>
      </c>
      <c r="B3807" t="s">
        <v>1863</v>
      </c>
      <c r="C3807" t="s">
        <v>1864</v>
      </c>
      <c r="D3807">
        <v>2514701</v>
      </c>
      <c r="E3807" t="s">
        <v>1885</v>
      </c>
      <c r="F3807">
        <v>2</v>
      </c>
      <c r="G3807" t="s">
        <v>501</v>
      </c>
      <c r="H3807" t="s">
        <v>3407</v>
      </c>
      <c r="I3807" t="s">
        <v>1887</v>
      </c>
      <c r="J3807">
        <v>1</v>
      </c>
      <c r="K3807" t="s">
        <v>1888</v>
      </c>
      <c r="L3807" s="1">
        <v>46216.877349537041</v>
      </c>
      <c r="M3807" s="1">
        <v>46216.878159722219</v>
      </c>
      <c r="N3807">
        <v>7084</v>
      </c>
      <c r="O3807" t="s">
        <v>1849</v>
      </c>
      <c r="P3807">
        <v>81</v>
      </c>
      <c r="Q3807">
        <v>8.1</v>
      </c>
      <c r="R3807" t="s">
        <v>8384</v>
      </c>
      <c r="S3807" t="s">
        <v>1851</v>
      </c>
      <c r="T3807" t="s">
        <v>1851</v>
      </c>
      <c r="U3807" t="s">
        <v>8373</v>
      </c>
      <c r="V3807" t="s">
        <v>1851</v>
      </c>
      <c r="W3807" t="s">
        <v>1851</v>
      </c>
      <c r="X3807" s="1">
        <v>46216.878159722219</v>
      </c>
    </row>
    <row r="3808" spans="1:24">
      <c r="A3808">
        <v>3631</v>
      </c>
      <c r="B3808" t="s">
        <v>1863</v>
      </c>
      <c r="C3808" t="s">
        <v>1864</v>
      </c>
      <c r="D3808">
        <v>4300455</v>
      </c>
      <c r="E3808" t="s">
        <v>1885</v>
      </c>
      <c r="F3808">
        <v>1</v>
      </c>
      <c r="G3808" t="s">
        <v>1822</v>
      </c>
      <c r="H3808" t="s">
        <v>3099</v>
      </c>
      <c r="I3808" t="s">
        <v>1887</v>
      </c>
      <c r="J3808">
        <v>1</v>
      </c>
      <c r="K3808" t="s">
        <v>1888</v>
      </c>
      <c r="L3808" s="1">
        <v>46216.878032407411</v>
      </c>
      <c r="M3808" s="1">
        <v>46216.878333333334</v>
      </c>
      <c r="N3808">
        <v>2611</v>
      </c>
      <c r="O3808" t="s">
        <v>1849</v>
      </c>
      <c r="P3808">
        <v>79</v>
      </c>
      <c r="Q3808">
        <v>7.9</v>
      </c>
      <c r="R3808" t="s">
        <v>8385</v>
      </c>
      <c r="S3808" t="s">
        <v>1851</v>
      </c>
      <c r="T3808" t="s">
        <v>1851</v>
      </c>
      <c r="U3808" t="s">
        <v>8386</v>
      </c>
      <c r="V3808" t="s">
        <v>1851</v>
      </c>
      <c r="W3808" t="s">
        <v>1851</v>
      </c>
      <c r="X3808" s="1">
        <v>46216.878333333334</v>
      </c>
    </row>
    <row r="3809" spans="1:24">
      <c r="A3809">
        <v>3632</v>
      </c>
      <c r="B3809" t="s">
        <v>1863</v>
      </c>
      <c r="C3809" t="s">
        <v>1864</v>
      </c>
      <c r="D3809">
        <v>2514701</v>
      </c>
      <c r="E3809" t="s">
        <v>1894</v>
      </c>
      <c r="F3809">
        <v>1</v>
      </c>
      <c r="G3809" t="s">
        <v>501</v>
      </c>
      <c r="H3809" t="s">
        <v>501</v>
      </c>
      <c r="I3809" t="s">
        <v>3413</v>
      </c>
      <c r="J3809">
        <v>0</v>
      </c>
      <c r="K3809" t="s">
        <v>3414</v>
      </c>
      <c r="L3809" s="1">
        <v>46216.878287037034</v>
      </c>
      <c r="M3809" s="1">
        <v>46216.87840277778</v>
      </c>
      <c r="N3809">
        <v>953</v>
      </c>
      <c r="O3809" t="s">
        <v>1849</v>
      </c>
      <c r="P3809">
        <v>62</v>
      </c>
      <c r="Q3809">
        <v>6.2</v>
      </c>
      <c r="R3809" t="s">
        <v>1851</v>
      </c>
      <c r="S3809" t="s">
        <v>1851</v>
      </c>
      <c r="T3809" t="s">
        <v>1851</v>
      </c>
      <c r="U3809" t="s">
        <v>8387</v>
      </c>
      <c r="V3809" t="s">
        <v>1851</v>
      </c>
      <c r="W3809" t="s">
        <v>1851</v>
      </c>
      <c r="X3809" s="1">
        <v>46216.87840277778</v>
      </c>
    </row>
    <row r="3810" spans="1:24">
      <c r="A3810">
        <v>3633</v>
      </c>
      <c r="B3810" t="s">
        <v>1863</v>
      </c>
      <c r="C3810" t="s">
        <v>1864</v>
      </c>
      <c r="D3810">
        <v>3145505</v>
      </c>
      <c r="E3810" t="s">
        <v>1885</v>
      </c>
      <c r="F3810">
        <v>1</v>
      </c>
      <c r="G3810" t="s">
        <v>1188</v>
      </c>
      <c r="H3810" t="s">
        <v>3155</v>
      </c>
      <c r="I3810" t="s">
        <v>1887</v>
      </c>
      <c r="J3810">
        <v>1</v>
      </c>
      <c r="K3810" t="s">
        <v>1888</v>
      </c>
      <c r="L3810" s="1">
        <v>46216.877951388888</v>
      </c>
      <c r="M3810" s="1">
        <v>46216.878518518519</v>
      </c>
      <c r="N3810">
        <v>4982</v>
      </c>
      <c r="O3810" t="s">
        <v>1849</v>
      </c>
      <c r="P3810">
        <v>62</v>
      </c>
      <c r="Q3810">
        <v>6.2</v>
      </c>
      <c r="R3810" t="s">
        <v>8388</v>
      </c>
      <c r="S3810" t="s">
        <v>1851</v>
      </c>
      <c r="T3810" t="s">
        <v>1851</v>
      </c>
      <c r="U3810" t="s">
        <v>8389</v>
      </c>
      <c r="V3810" t="s">
        <v>1851</v>
      </c>
      <c r="W3810" t="s">
        <v>1851</v>
      </c>
      <c r="X3810" s="1">
        <v>46216.878518518519</v>
      </c>
    </row>
    <row r="3811" spans="1:24">
      <c r="A3811">
        <v>3634</v>
      </c>
      <c r="B3811" t="s">
        <v>1863</v>
      </c>
      <c r="C3811" t="s">
        <v>1864</v>
      </c>
      <c r="D3811">
        <v>4300455</v>
      </c>
      <c r="E3811" t="s">
        <v>1894</v>
      </c>
      <c r="F3811">
        <v>1</v>
      </c>
      <c r="G3811" t="s">
        <v>1822</v>
      </c>
      <c r="H3811" t="s">
        <v>1822</v>
      </c>
      <c r="I3811" t="s">
        <v>3109</v>
      </c>
      <c r="J3811">
        <v>0</v>
      </c>
      <c r="K3811" t="s">
        <v>3110</v>
      </c>
      <c r="L3811" s="1">
        <v>46216.878472222219</v>
      </c>
      <c r="M3811" s="1">
        <v>46216.878576388888</v>
      </c>
      <c r="N3811">
        <v>936</v>
      </c>
      <c r="O3811" t="s">
        <v>1849</v>
      </c>
      <c r="P3811">
        <v>69</v>
      </c>
      <c r="Q3811">
        <v>6.9</v>
      </c>
      <c r="R3811" t="s">
        <v>1851</v>
      </c>
      <c r="S3811" t="s">
        <v>1851</v>
      </c>
      <c r="T3811" t="s">
        <v>1851</v>
      </c>
      <c r="U3811" t="s">
        <v>8390</v>
      </c>
      <c r="V3811" t="s">
        <v>1851</v>
      </c>
      <c r="W3811" t="s">
        <v>1851</v>
      </c>
      <c r="X3811" s="1">
        <v>46216.878576388888</v>
      </c>
    </row>
    <row r="3812" spans="1:24">
      <c r="A3812">
        <v>3635</v>
      </c>
      <c r="B3812" t="s">
        <v>1863</v>
      </c>
      <c r="C3812" t="s">
        <v>1864</v>
      </c>
      <c r="D3812">
        <v>3145505</v>
      </c>
      <c r="E3812" t="s">
        <v>1894</v>
      </c>
      <c r="F3812">
        <v>1</v>
      </c>
      <c r="G3812" t="s">
        <v>1188</v>
      </c>
      <c r="H3812" t="s">
        <v>3161</v>
      </c>
      <c r="I3812" t="s">
        <v>3162</v>
      </c>
      <c r="J3812">
        <v>1</v>
      </c>
      <c r="K3812" t="s">
        <v>3163</v>
      </c>
      <c r="L3812" s="1">
        <v>46216.878657407404</v>
      </c>
      <c r="M3812" s="1">
        <v>46216.878784722219</v>
      </c>
      <c r="N3812">
        <v>1194</v>
      </c>
      <c r="O3812" t="s">
        <v>1849</v>
      </c>
      <c r="P3812">
        <v>63</v>
      </c>
      <c r="Q3812">
        <v>6.3</v>
      </c>
      <c r="R3812" t="s">
        <v>1851</v>
      </c>
      <c r="S3812" t="s">
        <v>1851</v>
      </c>
      <c r="T3812" t="s">
        <v>1851</v>
      </c>
      <c r="U3812" t="s">
        <v>8391</v>
      </c>
      <c r="V3812" t="s">
        <v>1851</v>
      </c>
      <c r="W3812" t="s">
        <v>1851</v>
      </c>
      <c r="X3812" s="1">
        <v>46216.878784722219</v>
      </c>
    </row>
    <row r="3813" spans="1:24">
      <c r="A3813">
        <v>3636</v>
      </c>
      <c r="B3813" t="s">
        <v>1863</v>
      </c>
      <c r="C3813" t="s">
        <v>1864</v>
      </c>
      <c r="D3813">
        <v>4300570</v>
      </c>
      <c r="E3813" t="s">
        <v>1885</v>
      </c>
      <c r="F3813">
        <v>1</v>
      </c>
      <c r="G3813" t="s">
        <v>1827</v>
      </c>
      <c r="H3813" t="s">
        <v>3125</v>
      </c>
      <c r="I3813" t="s">
        <v>1887</v>
      </c>
      <c r="J3813">
        <v>1</v>
      </c>
      <c r="K3813" t="s">
        <v>1888</v>
      </c>
      <c r="L3813" s="1">
        <v>46216.878622685188</v>
      </c>
      <c r="M3813" s="1">
        <v>46216.878831018519</v>
      </c>
      <c r="N3813">
        <v>1806</v>
      </c>
      <c r="O3813" t="s">
        <v>1849</v>
      </c>
      <c r="P3813">
        <v>78</v>
      </c>
      <c r="Q3813">
        <v>7.8</v>
      </c>
      <c r="R3813" t="s">
        <v>8392</v>
      </c>
      <c r="S3813" t="s">
        <v>1851</v>
      </c>
      <c r="T3813" t="s">
        <v>1851</v>
      </c>
      <c r="U3813" t="s">
        <v>8393</v>
      </c>
      <c r="V3813" t="s">
        <v>1851</v>
      </c>
      <c r="W3813" t="s">
        <v>1851</v>
      </c>
      <c r="X3813" s="1">
        <v>46216.878831018519</v>
      </c>
    </row>
    <row r="3814" spans="1:24">
      <c r="A3814">
        <v>3637</v>
      </c>
      <c r="B3814" t="s">
        <v>1863</v>
      </c>
      <c r="C3814" t="s">
        <v>1864</v>
      </c>
      <c r="D3814">
        <v>2514453</v>
      </c>
      <c r="E3814" t="s">
        <v>1885</v>
      </c>
      <c r="F3814">
        <v>1</v>
      </c>
      <c r="G3814" t="s">
        <v>675</v>
      </c>
      <c r="H3814" t="s">
        <v>3426</v>
      </c>
      <c r="I3814" t="s">
        <v>1887</v>
      </c>
      <c r="J3814">
        <v>1</v>
      </c>
      <c r="K3814" t="s">
        <v>1888</v>
      </c>
      <c r="L3814" s="1">
        <v>46216.878449074073</v>
      </c>
      <c r="M3814" s="1">
        <v>46216.878854166665</v>
      </c>
      <c r="N3814">
        <v>3419</v>
      </c>
      <c r="O3814" t="s">
        <v>1849</v>
      </c>
      <c r="P3814">
        <v>72</v>
      </c>
      <c r="Q3814">
        <v>7.2</v>
      </c>
      <c r="R3814" t="s">
        <v>8394</v>
      </c>
      <c r="S3814" t="s">
        <v>1851</v>
      </c>
      <c r="T3814" t="s">
        <v>1851</v>
      </c>
      <c r="U3814" t="s">
        <v>8395</v>
      </c>
      <c r="V3814" t="s">
        <v>1851</v>
      </c>
      <c r="W3814" t="s">
        <v>1851</v>
      </c>
      <c r="X3814" s="1">
        <v>46216.878854166665</v>
      </c>
    </row>
    <row r="3815" spans="1:24">
      <c r="A3815">
        <v>3638</v>
      </c>
      <c r="B3815" t="s">
        <v>1863</v>
      </c>
      <c r="C3815" t="s">
        <v>1864</v>
      </c>
      <c r="D3815">
        <v>4300570</v>
      </c>
      <c r="E3815" t="s">
        <v>1894</v>
      </c>
      <c r="F3815">
        <v>1</v>
      </c>
      <c r="G3815" t="s">
        <v>1827</v>
      </c>
      <c r="H3815" t="s">
        <v>1827</v>
      </c>
      <c r="I3815" t="s">
        <v>3134</v>
      </c>
      <c r="J3815">
        <v>0</v>
      </c>
      <c r="K3815" t="s">
        <v>3135</v>
      </c>
      <c r="L3815" s="1">
        <v>46216.878981481481</v>
      </c>
      <c r="M3815" s="1">
        <v>46216.87903935185</v>
      </c>
      <c r="N3815">
        <v>474</v>
      </c>
      <c r="O3815" t="s">
        <v>1849</v>
      </c>
      <c r="P3815">
        <v>72</v>
      </c>
      <c r="Q3815">
        <v>7.2</v>
      </c>
      <c r="R3815" t="s">
        <v>1851</v>
      </c>
      <c r="S3815" t="s">
        <v>1851</v>
      </c>
      <c r="T3815" t="s">
        <v>1851</v>
      </c>
      <c r="U3815" t="s">
        <v>8396</v>
      </c>
      <c r="V3815" t="s">
        <v>1851</v>
      </c>
      <c r="W3815" t="s">
        <v>1851</v>
      </c>
      <c r="X3815" s="1">
        <v>46216.87903935185</v>
      </c>
    </row>
    <row r="3816" spans="1:24">
      <c r="A3816">
        <v>3639</v>
      </c>
      <c r="B3816" t="s">
        <v>1863</v>
      </c>
      <c r="C3816" t="s">
        <v>1864</v>
      </c>
      <c r="D3816">
        <v>2514453</v>
      </c>
      <c r="E3816" t="s">
        <v>1894</v>
      </c>
      <c r="F3816">
        <v>1</v>
      </c>
      <c r="G3816" t="s">
        <v>675</v>
      </c>
      <c r="H3816" t="s">
        <v>675</v>
      </c>
      <c r="I3816" t="s">
        <v>3438</v>
      </c>
      <c r="J3816">
        <v>0</v>
      </c>
      <c r="K3816" t="s">
        <v>3439</v>
      </c>
      <c r="L3816" s="1">
        <v>46216.879004629627</v>
      </c>
      <c r="M3816" s="1">
        <v>46216.879108796296</v>
      </c>
      <c r="N3816">
        <v>982</v>
      </c>
      <c r="O3816" t="s">
        <v>1849</v>
      </c>
      <c r="P3816">
        <v>65</v>
      </c>
      <c r="Q3816">
        <v>6.5</v>
      </c>
      <c r="R3816" t="s">
        <v>1851</v>
      </c>
      <c r="S3816" t="s">
        <v>1851</v>
      </c>
      <c r="T3816" t="s">
        <v>1851</v>
      </c>
      <c r="U3816" t="s">
        <v>8397</v>
      </c>
      <c r="V3816" t="s">
        <v>1851</v>
      </c>
      <c r="W3816" t="s">
        <v>1851</v>
      </c>
      <c r="X3816" s="1">
        <v>46216.879108796296</v>
      </c>
    </row>
    <row r="3817" spans="1:24">
      <c r="A3817">
        <v>3640</v>
      </c>
      <c r="B3817" t="s">
        <v>1863</v>
      </c>
      <c r="C3817" t="s">
        <v>1864</v>
      </c>
      <c r="D3817">
        <v>3145901</v>
      </c>
      <c r="E3817" t="s">
        <v>1885</v>
      </c>
      <c r="F3817">
        <v>1</v>
      </c>
      <c r="G3817" t="s">
        <v>1099</v>
      </c>
      <c r="H3817" t="s">
        <v>3168</v>
      </c>
      <c r="I3817" t="s">
        <v>1887</v>
      </c>
      <c r="J3817">
        <v>1</v>
      </c>
      <c r="K3817" t="s">
        <v>1888</v>
      </c>
      <c r="L3817" s="1">
        <v>46216.878831018519</v>
      </c>
      <c r="M3817" s="1">
        <v>46216.879178240742</v>
      </c>
      <c r="N3817">
        <v>2981</v>
      </c>
      <c r="O3817" t="s">
        <v>1849</v>
      </c>
      <c r="P3817">
        <v>61</v>
      </c>
      <c r="Q3817">
        <v>6.1</v>
      </c>
      <c r="R3817" t="s">
        <v>8398</v>
      </c>
      <c r="S3817" t="s">
        <v>1851</v>
      </c>
      <c r="T3817" t="s">
        <v>1851</v>
      </c>
      <c r="U3817" t="s">
        <v>8399</v>
      </c>
      <c r="V3817" t="s">
        <v>1851</v>
      </c>
      <c r="W3817" t="s">
        <v>1851</v>
      </c>
      <c r="X3817" s="1">
        <v>46216.879178240742</v>
      </c>
    </row>
    <row r="3818" spans="1:24">
      <c r="A3818">
        <v>3641</v>
      </c>
      <c r="B3818" t="s">
        <v>1863</v>
      </c>
      <c r="C3818" t="s">
        <v>1864</v>
      </c>
      <c r="D3818">
        <v>2600203</v>
      </c>
      <c r="E3818" t="s">
        <v>1885</v>
      </c>
      <c r="F3818">
        <v>1</v>
      </c>
      <c r="G3818" t="s">
        <v>406</v>
      </c>
      <c r="H3818" t="s">
        <v>3444</v>
      </c>
      <c r="I3818" t="s">
        <v>1887</v>
      </c>
      <c r="J3818">
        <v>1</v>
      </c>
      <c r="K3818" t="s">
        <v>1888</v>
      </c>
      <c r="L3818" s="1">
        <v>46216.879178240742</v>
      </c>
      <c r="M3818" s="1">
        <v>46216.879467592589</v>
      </c>
      <c r="N3818">
        <v>2493</v>
      </c>
      <c r="O3818" t="s">
        <v>1849</v>
      </c>
      <c r="P3818">
        <v>81</v>
      </c>
      <c r="Q3818">
        <v>8.1</v>
      </c>
      <c r="R3818" t="s">
        <v>8400</v>
      </c>
      <c r="S3818" t="s">
        <v>1851</v>
      </c>
      <c r="T3818" t="s">
        <v>1851</v>
      </c>
      <c r="U3818" t="s">
        <v>8401</v>
      </c>
      <c r="V3818" t="s">
        <v>1851</v>
      </c>
      <c r="W3818" t="s">
        <v>1851</v>
      </c>
      <c r="X3818" s="1">
        <v>46216.879467592589</v>
      </c>
    </row>
    <row r="3819" spans="1:24">
      <c r="A3819">
        <v>3642</v>
      </c>
      <c r="B3819" t="s">
        <v>1863</v>
      </c>
      <c r="C3819" t="s">
        <v>1864</v>
      </c>
      <c r="D3819">
        <v>3145901</v>
      </c>
      <c r="E3819" t="s">
        <v>1894</v>
      </c>
      <c r="F3819">
        <v>1</v>
      </c>
      <c r="G3819" t="s">
        <v>1099</v>
      </c>
      <c r="H3819" t="s">
        <v>1099</v>
      </c>
      <c r="I3819" t="s">
        <v>3177</v>
      </c>
      <c r="J3819">
        <v>0</v>
      </c>
      <c r="K3819" t="s">
        <v>3178</v>
      </c>
      <c r="L3819" s="1">
        <v>46216.879328703704</v>
      </c>
      <c r="M3819" s="1">
        <v>46216.879490740743</v>
      </c>
      <c r="N3819">
        <v>1338</v>
      </c>
      <c r="O3819" t="s">
        <v>1849</v>
      </c>
      <c r="P3819">
        <v>64</v>
      </c>
      <c r="Q3819">
        <v>6.4</v>
      </c>
      <c r="R3819" t="s">
        <v>1851</v>
      </c>
      <c r="S3819" t="s">
        <v>1851</v>
      </c>
      <c r="T3819" t="s">
        <v>1851</v>
      </c>
      <c r="U3819" t="s">
        <v>8402</v>
      </c>
      <c r="V3819" t="s">
        <v>1851</v>
      </c>
      <c r="W3819" t="s">
        <v>1851</v>
      </c>
      <c r="X3819" s="1">
        <v>46216.879490740743</v>
      </c>
    </row>
    <row r="3820" spans="1:24">
      <c r="A3820">
        <v>3643</v>
      </c>
      <c r="B3820" t="s">
        <v>1863</v>
      </c>
      <c r="C3820" t="s">
        <v>1864</v>
      </c>
      <c r="D3820">
        <v>2600203</v>
      </c>
      <c r="E3820" t="s">
        <v>1894</v>
      </c>
      <c r="F3820">
        <v>1</v>
      </c>
      <c r="G3820" t="s">
        <v>406</v>
      </c>
      <c r="H3820" t="s">
        <v>406</v>
      </c>
      <c r="I3820" t="s">
        <v>3453</v>
      </c>
      <c r="J3820">
        <v>0</v>
      </c>
      <c r="K3820" t="s">
        <v>3454</v>
      </c>
      <c r="L3820" s="1">
        <v>46216.879606481481</v>
      </c>
      <c r="M3820" s="1">
        <v>46216.879652777781</v>
      </c>
      <c r="N3820">
        <v>461</v>
      </c>
      <c r="O3820" t="s">
        <v>1849</v>
      </c>
      <c r="P3820">
        <v>70</v>
      </c>
      <c r="Q3820">
        <v>7</v>
      </c>
      <c r="R3820" t="s">
        <v>1851</v>
      </c>
      <c r="S3820" t="s">
        <v>1851</v>
      </c>
      <c r="T3820" t="s">
        <v>1851</v>
      </c>
      <c r="U3820" t="s">
        <v>8403</v>
      </c>
      <c r="V3820" t="s">
        <v>1851</v>
      </c>
      <c r="W3820" t="s">
        <v>1851</v>
      </c>
      <c r="X3820" s="1">
        <v>46216.879652777781</v>
      </c>
    </row>
    <row r="3821" spans="1:24">
      <c r="A3821">
        <v>3644</v>
      </c>
      <c r="B3821" t="s">
        <v>1863</v>
      </c>
      <c r="C3821" t="s">
        <v>1864</v>
      </c>
      <c r="D3821">
        <v>3146404</v>
      </c>
      <c r="E3821" t="s">
        <v>1885</v>
      </c>
      <c r="F3821">
        <v>1</v>
      </c>
      <c r="G3821" t="s">
        <v>1069</v>
      </c>
      <c r="H3821" t="s">
        <v>3190</v>
      </c>
      <c r="I3821" t="s">
        <v>1887</v>
      </c>
      <c r="J3821">
        <v>1</v>
      </c>
      <c r="K3821" t="s">
        <v>1888</v>
      </c>
      <c r="L3821" s="1">
        <v>46216.879537037035</v>
      </c>
      <c r="M3821" s="1">
        <v>46216.879907407405</v>
      </c>
      <c r="N3821">
        <v>3233</v>
      </c>
      <c r="O3821" t="s">
        <v>1849</v>
      </c>
      <c r="P3821">
        <v>64</v>
      </c>
      <c r="Q3821">
        <v>6.4</v>
      </c>
      <c r="R3821" t="s">
        <v>8404</v>
      </c>
      <c r="S3821" t="s">
        <v>1851</v>
      </c>
      <c r="T3821" t="s">
        <v>1851</v>
      </c>
      <c r="U3821" t="s">
        <v>8405</v>
      </c>
      <c r="V3821" t="s">
        <v>1851</v>
      </c>
      <c r="W3821" t="s">
        <v>1851</v>
      </c>
      <c r="X3821" s="1">
        <v>46216.879907407405</v>
      </c>
    </row>
    <row r="3822" spans="1:24">
      <c r="A3822">
        <v>3645</v>
      </c>
      <c r="B3822" t="s">
        <v>1863</v>
      </c>
      <c r="C3822" t="s">
        <v>1864</v>
      </c>
      <c r="D3822">
        <v>2601201</v>
      </c>
      <c r="E3822" t="s">
        <v>1885</v>
      </c>
      <c r="F3822">
        <v>1</v>
      </c>
      <c r="G3822" t="s">
        <v>625</v>
      </c>
      <c r="H3822" t="s">
        <v>3459</v>
      </c>
      <c r="I3822" t="s">
        <v>1887</v>
      </c>
      <c r="J3822">
        <v>1</v>
      </c>
      <c r="K3822" t="s">
        <v>1888</v>
      </c>
      <c r="L3822" s="1">
        <v>46216.879710648151</v>
      </c>
      <c r="M3822" s="1">
        <v>46216.879965277774</v>
      </c>
      <c r="N3822">
        <v>2188</v>
      </c>
      <c r="O3822" t="s">
        <v>1849</v>
      </c>
      <c r="P3822">
        <v>60</v>
      </c>
      <c r="Q3822">
        <v>6</v>
      </c>
      <c r="R3822" t="s">
        <v>8406</v>
      </c>
      <c r="S3822" t="s">
        <v>1851</v>
      </c>
      <c r="T3822" t="s">
        <v>1851</v>
      </c>
      <c r="U3822" t="s">
        <v>8407</v>
      </c>
      <c r="V3822" t="s">
        <v>1851</v>
      </c>
      <c r="W3822" t="s">
        <v>1851</v>
      </c>
      <c r="X3822" s="1">
        <v>46216.879965277774</v>
      </c>
    </row>
    <row r="3823" spans="1:24">
      <c r="A3823">
        <v>3646</v>
      </c>
      <c r="B3823" t="s">
        <v>1863</v>
      </c>
      <c r="C3823" t="s">
        <v>1864</v>
      </c>
      <c r="D3823">
        <v>2601201</v>
      </c>
      <c r="E3823" t="s">
        <v>1894</v>
      </c>
      <c r="F3823">
        <v>1</v>
      </c>
      <c r="G3823" t="s">
        <v>625</v>
      </c>
      <c r="H3823" t="s">
        <v>3471</v>
      </c>
      <c r="I3823" t="s">
        <v>3472</v>
      </c>
      <c r="J3823">
        <v>1</v>
      </c>
      <c r="K3823" t="s">
        <v>3473</v>
      </c>
      <c r="L3823" s="1">
        <v>46216.880104166667</v>
      </c>
      <c r="M3823" s="1">
        <v>46216.880231481482</v>
      </c>
      <c r="N3823">
        <v>1109</v>
      </c>
      <c r="O3823" t="s">
        <v>1849</v>
      </c>
      <c r="P3823">
        <v>50</v>
      </c>
      <c r="Q3823">
        <v>5</v>
      </c>
      <c r="R3823" t="s">
        <v>1851</v>
      </c>
      <c r="S3823" t="s">
        <v>1851</v>
      </c>
      <c r="T3823" t="s">
        <v>1851</v>
      </c>
      <c r="U3823" t="s">
        <v>8408</v>
      </c>
      <c r="V3823" t="s">
        <v>1851</v>
      </c>
      <c r="W3823" t="s">
        <v>1851</v>
      </c>
      <c r="X3823" s="1">
        <v>46216.880231481482</v>
      </c>
    </row>
    <row r="3824" spans="1:24">
      <c r="A3824">
        <v>3647</v>
      </c>
      <c r="B3824" t="s">
        <v>1863</v>
      </c>
      <c r="C3824" t="s">
        <v>1864</v>
      </c>
      <c r="D3824">
        <v>3146404</v>
      </c>
      <c r="E3824" t="s">
        <v>1894</v>
      </c>
      <c r="F3824">
        <v>1</v>
      </c>
      <c r="G3824" t="s">
        <v>1069</v>
      </c>
      <c r="H3824" t="s">
        <v>1069</v>
      </c>
      <c r="I3824" t="s">
        <v>3196</v>
      </c>
      <c r="J3824">
        <v>0</v>
      </c>
      <c r="K3824" t="s">
        <v>3197</v>
      </c>
      <c r="L3824" s="1">
        <v>46216.880046296297</v>
      </c>
      <c r="M3824" s="1">
        <v>46216.880231481482</v>
      </c>
      <c r="N3824">
        <v>1624</v>
      </c>
      <c r="O3824" t="s">
        <v>1849</v>
      </c>
      <c r="P3824">
        <v>66</v>
      </c>
      <c r="Q3824">
        <v>6.6</v>
      </c>
      <c r="R3824" t="s">
        <v>1851</v>
      </c>
      <c r="S3824" t="s">
        <v>1851</v>
      </c>
      <c r="T3824" t="s">
        <v>1851</v>
      </c>
      <c r="U3824" t="s">
        <v>8409</v>
      </c>
      <c r="V3824" t="s">
        <v>1851</v>
      </c>
      <c r="W3824" t="s">
        <v>1851</v>
      </c>
      <c r="X3824" s="1">
        <v>46216.880231481482</v>
      </c>
    </row>
    <row r="3825" spans="1:24">
      <c r="A3825">
        <v>3648</v>
      </c>
      <c r="B3825" t="s">
        <v>1863</v>
      </c>
      <c r="C3825" t="s">
        <v>1864</v>
      </c>
      <c r="D3825">
        <v>3149200</v>
      </c>
      <c r="E3825" t="s">
        <v>1885</v>
      </c>
      <c r="F3825">
        <v>1</v>
      </c>
      <c r="G3825" t="s">
        <v>979</v>
      </c>
      <c r="H3825" t="s">
        <v>3202</v>
      </c>
      <c r="I3825" t="s">
        <v>1887</v>
      </c>
      <c r="J3825">
        <v>1</v>
      </c>
      <c r="K3825" t="s">
        <v>1888</v>
      </c>
      <c r="L3825" s="1">
        <v>46216.880277777775</v>
      </c>
      <c r="M3825" s="1">
        <v>46216.880682870367</v>
      </c>
      <c r="N3825">
        <v>3438</v>
      </c>
      <c r="O3825" t="s">
        <v>1849</v>
      </c>
      <c r="P3825">
        <v>68</v>
      </c>
      <c r="Q3825">
        <v>6.8</v>
      </c>
      <c r="R3825" t="s">
        <v>8410</v>
      </c>
      <c r="S3825" t="s">
        <v>1851</v>
      </c>
      <c r="T3825" t="s">
        <v>1851</v>
      </c>
      <c r="U3825" t="s">
        <v>8411</v>
      </c>
      <c r="V3825" t="s">
        <v>1851</v>
      </c>
      <c r="W3825" t="s">
        <v>1851</v>
      </c>
      <c r="X3825" s="1">
        <v>46216.880682870367</v>
      </c>
    </row>
    <row r="3826" spans="1:24">
      <c r="A3826">
        <v>3649</v>
      </c>
      <c r="B3826" t="s">
        <v>1863</v>
      </c>
      <c r="C3826" t="s">
        <v>1864</v>
      </c>
      <c r="D3826">
        <v>3149200</v>
      </c>
      <c r="E3826" t="s">
        <v>1894</v>
      </c>
      <c r="F3826">
        <v>1</v>
      </c>
      <c r="G3826" t="s">
        <v>979</v>
      </c>
      <c r="H3826" t="s">
        <v>3208</v>
      </c>
      <c r="I3826" t="s">
        <v>3209</v>
      </c>
      <c r="J3826">
        <v>1</v>
      </c>
      <c r="K3826" t="s">
        <v>3210</v>
      </c>
      <c r="L3826" s="1">
        <v>46216.880810185183</v>
      </c>
      <c r="M3826" s="1">
        <v>46216.880925925929</v>
      </c>
      <c r="N3826">
        <v>1031</v>
      </c>
      <c r="O3826" t="s">
        <v>1849</v>
      </c>
      <c r="P3826">
        <v>61</v>
      </c>
      <c r="Q3826">
        <v>6.1</v>
      </c>
      <c r="R3826" t="s">
        <v>1851</v>
      </c>
      <c r="S3826" t="s">
        <v>1851</v>
      </c>
      <c r="T3826" t="s">
        <v>1851</v>
      </c>
      <c r="U3826" t="s">
        <v>8412</v>
      </c>
      <c r="V3826" t="s">
        <v>1851</v>
      </c>
      <c r="W3826" t="s">
        <v>1851</v>
      </c>
      <c r="X3826" s="1">
        <v>46216.880925925929</v>
      </c>
    </row>
    <row r="3827" spans="1:24">
      <c r="A3827">
        <v>3650</v>
      </c>
      <c r="B3827" t="s">
        <v>1863</v>
      </c>
      <c r="C3827" t="s">
        <v>1864</v>
      </c>
      <c r="D3827">
        <v>4300638</v>
      </c>
      <c r="E3827" t="s">
        <v>1885</v>
      </c>
      <c r="F3827">
        <v>1</v>
      </c>
      <c r="G3827" t="s">
        <v>1743</v>
      </c>
      <c r="H3827" t="s">
        <v>3174</v>
      </c>
      <c r="I3827" t="s">
        <v>1887</v>
      </c>
      <c r="J3827">
        <v>1</v>
      </c>
      <c r="K3827" t="s">
        <v>1888</v>
      </c>
      <c r="L3827" s="1">
        <v>46216.879108796296</v>
      </c>
      <c r="M3827" s="1">
        <v>46216.881273148145</v>
      </c>
      <c r="N3827">
        <v>18760</v>
      </c>
      <c r="O3827" t="s">
        <v>1854</v>
      </c>
      <c r="R3827" t="s">
        <v>8413</v>
      </c>
      <c r="S3827" t="s">
        <v>1851</v>
      </c>
      <c r="T3827" t="s">
        <v>1851</v>
      </c>
      <c r="U3827" t="s">
        <v>8414</v>
      </c>
      <c r="V3827" t="s">
        <v>1854</v>
      </c>
      <c r="W3827" t="s">
        <v>1851</v>
      </c>
      <c r="X3827" s="1">
        <v>46216.881273148145</v>
      </c>
    </row>
    <row r="3828" spans="1:24">
      <c r="A3828">
        <v>3651</v>
      </c>
      <c r="B3828" t="s">
        <v>1863</v>
      </c>
      <c r="C3828" t="s">
        <v>1864</v>
      </c>
      <c r="D3828">
        <v>3149804</v>
      </c>
      <c r="E3828" t="s">
        <v>1885</v>
      </c>
      <c r="F3828">
        <v>1</v>
      </c>
      <c r="G3828" t="s">
        <v>1024</v>
      </c>
      <c r="H3828" t="s">
        <v>3212</v>
      </c>
      <c r="I3828" t="s">
        <v>1887</v>
      </c>
      <c r="J3828">
        <v>1</v>
      </c>
      <c r="K3828" t="s">
        <v>1888</v>
      </c>
      <c r="L3828" s="1">
        <v>46216.880972222221</v>
      </c>
      <c r="M3828" s="1">
        <v>46216.881307870368</v>
      </c>
      <c r="N3828">
        <v>2885</v>
      </c>
      <c r="O3828" t="s">
        <v>1849</v>
      </c>
      <c r="P3828">
        <v>65</v>
      </c>
      <c r="Q3828">
        <v>6.5</v>
      </c>
      <c r="R3828" t="s">
        <v>8415</v>
      </c>
      <c r="S3828" t="s">
        <v>1851</v>
      </c>
      <c r="T3828" t="s">
        <v>1851</v>
      </c>
      <c r="U3828" t="s">
        <v>8416</v>
      </c>
      <c r="V3828" t="s">
        <v>1851</v>
      </c>
      <c r="W3828" t="s">
        <v>1851</v>
      </c>
      <c r="X3828" s="1">
        <v>46216.881307870368</v>
      </c>
    </row>
    <row r="3829" spans="1:24">
      <c r="A3829">
        <v>3652</v>
      </c>
      <c r="B3829" t="s">
        <v>1863</v>
      </c>
      <c r="C3829" t="s">
        <v>1864</v>
      </c>
      <c r="D3829">
        <v>3149804</v>
      </c>
      <c r="E3829" t="s">
        <v>1894</v>
      </c>
      <c r="F3829">
        <v>1</v>
      </c>
      <c r="G3829" t="s">
        <v>1024</v>
      </c>
      <c r="H3829" t="s">
        <v>3219</v>
      </c>
      <c r="I3829" t="s">
        <v>3220</v>
      </c>
      <c r="J3829">
        <v>1</v>
      </c>
      <c r="K3829" t="s">
        <v>3221</v>
      </c>
      <c r="L3829" s="1">
        <v>46216.881435185183</v>
      </c>
      <c r="M3829" s="1">
        <v>46216.881562499999</v>
      </c>
      <c r="N3829">
        <v>1125</v>
      </c>
      <c r="O3829" t="s">
        <v>1849</v>
      </c>
      <c r="P3829">
        <v>59</v>
      </c>
      <c r="Q3829">
        <v>5.9</v>
      </c>
      <c r="R3829" t="s">
        <v>1851</v>
      </c>
      <c r="S3829" t="s">
        <v>1851</v>
      </c>
      <c r="T3829" t="s">
        <v>1851</v>
      </c>
      <c r="U3829" t="s">
        <v>8417</v>
      </c>
      <c r="V3829" t="s">
        <v>1851</v>
      </c>
      <c r="W3829" t="s">
        <v>1851</v>
      </c>
      <c r="X3829" s="1">
        <v>46216.881562499999</v>
      </c>
    </row>
    <row r="3830" spans="1:24">
      <c r="A3830">
        <v>3653</v>
      </c>
      <c r="B3830" t="s">
        <v>1863</v>
      </c>
      <c r="C3830" t="s">
        <v>1864</v>
      </c>
      <c r="D3830">
        <v>4300638</v>
      </c>
      <c r="E3830" t="s">
        <v>1885</v>
      </c>
      <c r="F3830">
        <v>2</v>
      </c>
      <c r="G3830" t="s">
        <v>1743</v>
      </c>
      <c r="H3830" t="s">
        <v>3174</v>
      </c>
      <c r="I3830" t="s">
        <v>1887</v>
      </c>
      <c r="J3830">
        <v>1</v>
      </c>
      <c r="K3830" t="s">
        <v>1888</v>
      </c>
      <c r="L3830" s="1">
        <v>46216.881493055553</v>
      </c>
      <c r="M3830" s="1">
        <v>46216.881643518522</v>
      </c>
      <c r="N3830">
        <v>1322</v>
      </c>
      <c r="O3830" t="s">
        <v>1849</v>
      </c>
      <c r="P3830">
        <v>93</v>
      </c>
      <c r="Q3830">
        <v>9.3000000000000007</v>
      </c>
      <c r="R3830" t="s">
        <v>8418</v>
      </c>
      <c r="S3830" t="s">
        <v>1851</v>
      </c>
      <c r="T3830" t="s">
        <v>1851</v>
      </c>
      <c r="U3830" t="s">
        <v>8414</v>
      </c>
      <c r="V3830" t="s">
        <v>1851</v>
      </c>
      <c r="W3830" t="s">
        <v>1851</v>
      </c>
      <c r="X3830" s="1">
        <v>46216.881643518522</v>
      </c>
    </row>
    <row r="3831" spans="1:24">
      <c r="A3831">
        <v>3654</v>
      </c>
      <c r="B3831" t="s">
        <v>1863</v>
      </c>
      <c r="C3831" t="s">
        <v>1864</v>
      </c>
      <c r="D3831">
        <v>3152131</v>
      </c>
      <c r="E3831" t="s">
        <v>1885</v>
      </c>
      <c r="F3831">
        <v>1</v>
      </c>
      <c r="G3831" t="s">
        <v>1034</v>
      </c>
      <c r="H3831" t="s">
        <v>3223</v>
      </c>
      <c r="I3831" t="s">
        <v>1887</v>
      </c>
      <c r="J3831">
        <v>1</v>
      </c>
      <c r="K3831" t="s">
        <v>1888</v>
      </c>
      <c r="L3831" s="1">
        <v>46216.881597222222</v>
      </c>
      <c r="M3831" s="1">
        <v>46216.881747685184</v>
      </c>
      <c r="N3831">
        <v>1291</v>
      </c>
      <c r="O3831" t="s">
        <v>1849</v>
      </c>
      <c r="P3831">
        <v>96</v>
      </c>
      <c r="Q3831">
        <v>9.6</v>
      </c>
      <c r="R3831" t="s">
        <v>8419</v>
      </c>
      <c r="S3831" t="s">
        <v>1851</v>
      </c>
      <c r="T3831" t="s">
        <v>1851</v>
      </c>
      <c r="U3831" t="s">
        <v>8420</v>
      </c>
      <c r="V3831" t="s">
        <v>1851</v>
      </c>
      <c r="W3831" t="s">
        <v>1851</v>
      </c>
      <c r="X3831" s="1">
        <v>46216.881747685184</v>
      </c>
    </row>
    <row r="3832" spans="1:24">
      <c r="A3832">
        <v>3655</v>
      </c>
      <c r="B3832" t="s">
        <v>1863</v>
      </c>
      <c r="C3832" t="s">
        <v>1864</v>
      </c>
      <c r="D3832">
        <v>4300638</v>
      </c>
      <c r="E3832" t="s">
        <v>1894</v>
      </c>
      <c r="F3832">
        <v>1</v>
      </c>
      <c r="G3832" t="s">
        <v>1743</v>
      </c>
      <c r="H3832" t="s">
        <v>1743</v>
      </c>
      <c r="I3832" t="s">
        <v>4941</v>
      </c>
      <c r="J3832">
        <v>0</v>
      </c>
      <c r="K3832" t="s">
        <v>4942</v>
      </c>
      <c r="L3832" s="1">
        <v>46216.88177083333</v>
      </c>
      <c r="M3832" s="1">
        <v>46216.881828703707</v>
      </c>
      <c r="N3832">
        <v>444</v>
      </c>
      <c r="O3832" t="s">
        <v>1849</v>
      </c>
      <c r="P3832">
        <v>87</v>
      </c>
      <c r="Q3832">
        <v>8.6999999999999993</v>
      </c>
      <c r="R3832" t="s">
        <v>1851</v>
      </c>
      <c r="S3832" t="s">
        <v>1851</v>
      </c>
      <c r="T3832" t="s">
        <v>1851</v>
      </c>
      <c r="U3832" t="s">
        <v>8421</v>
      </c>
      <c r="V3832" t="s">
        <v>1851</v>
      </c>
      <c r="W3832" t="s">
        <v>1851</v>
      </c>
      <c r="X3832" s="1">
        <v>46216.881828703707</v>
      </c>
    </row>
    <row r="3833" spans="1:24">
      <c r="A3833">
        <v>3656</v>
      </c>
      <c r="B3833" t="s">
        <v>1863</v>
      </c>
      <c r="C3833" t="s">
        <v>1864</v>
      </c>
      <c r="D3833">
        <v>3152131</v>
      </c>
      <c r="E3833" t="s">
        <v>1894</v>
      </c>
      <c r="F3833">
        <v>1</v>
      </c>
      <c r="G3833" t="s">
        <v>1034</v>
      </c>
      <c r="H3833" t="s">
        <v>1034</v>
      </c>
      <c r="I3833" t="s">
        <v>3229</v>
      </c>
      <c r="J3833">
        <v>0</v>
      </c>
      <c r="K3833" t="s">
        <v>3230</v>
      </c>
      <c r="L3833" s="1">
        <v>46216.881874999999</v>
      </c>
      <c r="M3833" s="1">
        <v>46216.881932870368</v>
      </c>
      <c r="N3833">
        <v>515</v>
      </c>
      <c r="O3833" t="s">
        <v>1849</v>
      </c>
      <c r="P3833">
        <v>85</v>
      </c>
      <c r="Q3833">
        <v>8.5</v>
      </c>
      <c r="R3833" t="s">
        <v>1851</v>
      </c>
      <c r="S3833" t="s">
        <v>1851</v>
      </c>
      <c r="T3833" t="s">
        <v>1851</v>
      </c>
      <c r="U3833" t="s">
        <v>8422</v>
      </c>
      <c r="V3833" t="s">
        <v>1851</v>
      </c>
      <c r="W3833" t="s">
        <v>1851</v>
      </c>
      <c r="X3833" s="1">
        <v>46216.881932870368</v>
      </c>
    </row>
    <row r="3834" spans="1:24">
      <c r="A3834">
        <v>3657</v>
      </c>
      <c r="B3834" t="s">
        <v>1863</v>
      </c>
      <c r="C3834" t="s">
        <v>1864</v>
      </c>
      <c r="D3834">
        <v>4301636</v>
      </c>
      <c r="E3834" t="s">
        <v>1885</v>
      </c>
      <c r="F3834">
        <v>1</v>
      </c>
      <c r="G3834" t="s">
        <v>1465</v>
      </c>
      <c r="H3834" t="s">
        <v>3309</v>
      </c>
      <c r="I3834" t="s">
        <v>1887</v>
      </c>
      <c r="J3834">
        <v>1</v>
      </c>
      <c r="K3834" t="s">
        <v>1888</v>
      </c>
      <c r="L3834" s="1">
        <v>46216.881874999999</v>
      </c>
      <c r="M3834" s="1">
        <v>46216.882013888891</v>
      </c>
      <c r="N3834">
        <v>1272</v>
      </c>
      <c r="O3834" t="s">
        <v>1849</v>
      </c>
      <c r="P3834">
        <v>96</v>
      </c>
      <c r="Q3834">
        <v>9.6</v>
      </c>
      <c r="R3834" t="s">
        <v>8423</v>
      </c>
      <c r="S3834" t="s">
        <v>1851</v>
      </c>
      <c r="T3834" t="s">
        <v>1851</v>
      </c>
      <c r="U3834" t="s">
        <v>8424</v>
      </c>
      <c r="V3834" t="s">
        <v>1851</v>
      </c>
      <c r="W3834" t="s">
        <v>1851</v>
      </c>
      <c r="X3834" s="1">
        <v>46216.882013888891</v>
      </c>
    </row>
    <row r="3835" spans="1:24">
      <c r="A3835">
        <v>3658</v>
      </c>
      <c r="B3835" t="s">
        <v>1863</v>
      </c>
      <c r="C3835" t="s">
        <v>1864</v>
      </c>
      <c r="D3835">
        <v>3154101</v>
      </c>
      <c r="E3835" t="s">
        <v>1885</v>
      </c>
      <c r="F3835">
        <v>1</v>
      </c>
      <c r="G3835" t="s">
        <v>1169</v>
      </c>
      <c r="H3835" t="s">
        <v>3235</v>
      </c>
      <c r="I3835" t="s">
        <v>1887</v>
      </c>
      <c r="J3835">
        <v>1</v>
      </c>
      <c r="K3835" t="s">
        <v>1888</v>
      </c>
      <c r="L3835" s="1">
        <v>46216.882002314815</v>
      </c>
      <c r="M3835" s="1">
        <v>46216.882175925923</v>
      </c>
      <c r="N3835">
        <v>1545</v>
      </c>
      <c r="O3835" t="s">
        <v>1849</v>
      </c>
      <c r="P3835">
        <v>71</v>
      </c>
      <c r="Q3835">
        <v>7.1</v>
      </c>
      <c r="R3835" t="s">
        <v>8425</v>
      </c>
      <c r="S3835" t="s">
        <v>1851</v>
      </c>
      <c r="T3835" t="s">
        <v>1851</v>
      </c>
      <c r="U3835" t="s">
        <v>8426</v>
      </c>
      <c r="V3835" t="s">
        <v>1851</v>
      </c>
      <c r="W3835" t="s">
        <v>1851</v>
      </c>
      <c r="X3835" s="1">
        <v>46216.882175925923</v>
      </c>
    </row>
    <row r="3836" spans="1:24">
      <c r="A3836">
        <v>3659</v>
      </c>
      <c r="B3836" t="s">
        <v>1863</v>
      </c>
      <c r="C3836" t="s">
        <v>1864</v>
      </c>
      <c r="D3836">
        <v>4301636</v>
      </c>
      <c r="E3836" t="s">
        <v>1894</v>
      </c>
      <c r="F3836">
        <v>1</v>
      </c>
      <c r="G3836" t="s">
        <v>1465</v>
      </c>
      <c r="H3836" t="s">
        <v>3318</v>
      </c>
      <c r="I3836" t="s">
        <v>3319</v>
      </c>
      <c r="J3836">
        <v>1</v>
      </c>
      <c r="K3836" t="s">
        <v>3320</v>
      </c>
      <c r="L3836" s="1">
        <v>46216.882164351853</v>
      </c>
      <c r="M3836" s="1">
        <v>46216.882337962961</v>
      </c>
      <c r="N3836">
        <v>1487</v>
      </c>
      <c r="O3836" t="s">
        <v>1849</v>
      </c>
      <c r="P3836">
        <v>67</v>
      </c>
      <c r="Q3836">
        <v>6.7</v>
      </c>
      <c r="R3836" t="s">
        <v>1851</v>
      </c>
      <c r="S3836" t="s">
        <v>1851</v>
      </c>
      <c r="T3836" t="s">
        <v>1851</v>
      </c>
      <c r="U3836" t="s">
        <v>8427</v>
      </c>
      <c r="V3836" t="s">
        <v>1851</v>
      </c>
      <c r="W3836" t="s">
        <v>1851</v>
      </c>
      <c r="X3836" s="1">
        <v>46216.882337962961</v>
      </c>
    </row>
    <row r="3837" spans="1:24">
      <c r="A3837">
        <v>3660</v>
      </c>
      <c r="B3837" t="s">
        <v>1863</v>
      </c>
      <c r="C3837" t="s">
        <v>1864</v>
      </c>
      <c r="D3837">
        <v>3154101</v>
      </c>
      <c r="E3837" t="s">
        <v>1894</v>
      </c>
      <c r="F3837">
        <v>1</v>
      </c>
      <c r="G3837" t="s">
        <v>1169</v>
      </c>
      <c r="H3837" t="s">
        <v>1169</v>
      </c>
      <c r="I3837" t="s">
        <v>3241</v>
      </c>
      <c r="J3837">
        <v>0</v>
      </c>
      <c r="K3837" t="s">
        <v>3242</v>
      </c>
      <c r="L3837" s="1">
        <v>46216.882303240738</v>
      </c>
      <c r="M3837" s="1">
        <v>46216.882418981484</v>
      </c>
      <c r="N3837">
        <v>988</v>
      </c>
      <c r="O3837" t="s">
        <v>1849</v>
      </c>
      <c r="P3837">
        <v>64</v>
      </c>
      <c r="Q3837">
        <v>6.4</v>
      </c>
      <c r="R3837" t="s">
        <v>1851</v>
      </c>
      <c r="S3837" t="s">
        <v>1851</v>
      </c>
      <c r="T3837" t="s">
        <v>1851</v>
      </c>
      <c r="U3837" t="s">
        <v>8428</v>
      </c>
      <c r="V3837" t="s">
        <v>1851</v>
      </c>
      <c r="W3837" t="s">
        <v>1851</v>
      </c>
      <c r="X3837" s="1">
        <v>46216.882418981484</v>
      </c>
    </row>
    <row r="3838" spans="1:24">
      <c r="A3838">
        <v>3661</v>
      </c>
      <c r="B3838" t="s">
        <v>1863</v>
      </c>
      <c r="C3838" t="s">
        <v>1864</v>
      </c>
      <c r="D3838">
        <v>2604403</v>
      </c>
      <c r="E3838" t="s">
        <v>1885</v>
      </c>
      <c r="F3838">
        <v>1</v>
      </c>
      <c r="G3838" t="s">
        <v>561</v>
      </c>
      <c r="H3838" t="s">
        <v>3517</v>
      </c>
      <c r="I3838" t="s">
        <v>1887</v>
      </c>
      <c r="J3838">
        <v>1</v>
      </c>
      <c r="K3838" t="s">
        <v>1888</v>
      </c>
      <c r="L3838" s="1">
        <v>46216.880277777775</v>
      </c>
      <c r="M3838" s="1">
        <v>46216.882465277777</v>
      </c>
      <c r="N3838">
        <v>18941</v>
      </c>
      <c r="O3838" t="s">
        <v>1854</v>
      </c>
      <c r="R3838" t="s">
        <v>8429</v>
      </c>
      <c r="S3838" t="s">
        <v>1851</v>
      </c>
      <c r="T3838" t="s">
        <v>1851</v>
      </c>
      <c r="U3838" t="s">
        <v>8430</v>
      </c>
      <c r="V3838" t="s">
        <v>1854</v>
      </c>
      <c r="W3838" t="s">
        <v>1851</v>
      </c>
      <c r="X3838" s="1">
        <v>46216.882465277777</v>
      </c>
    </row>
    <row r="3839" spans="1:24">
      <c r="A3839">
        <v>3662</v>
      </c>
      <c r="B3839" t="s">
        <v>1863</v>
      </c>
      <c r="C3839" t="s">
        <v>1864</v>
      </c>
      <c r="D3839">
        <v>4301750</v>
      </c>
      <c r="E3839" t="s">
        <v>1885</v>
      </c>
      <c r="F3839">
        <v>1</v>
      </c>
      <c r="G3839" t="s">
        <v>1525</v>
      </c>
      <c r="H3839" t="s">
        <v>3338</v>
      </c>
      <c r="I3839" t="s">
        <v>1887</v>
      </c>
      <c r="J3839">
        <v>1</v>
      </c>
      <c r="K3839" t="s">
        <v>1888</v>
      </c>
      <c r="L3839" s="1">
        <v>46216.882384259261</v>
      </c>
      <c r="M3839" s="1">
        <v>46216.882905092592</v>
      </c>
      <c r="N3839">
        <v>4563</v>
      </c>
      <c r="O3839" t="s">
        <v>1849</v>
      </c>
      <c r="P3839">
        <v>67</v>
      </c>
      <c r="Q3839">
        <v>6.7</v>
      </c>
      <c r="R3839" t="s">
        <v>8431</v>
      </c>
      <c r="S3839" t="s">
        <v>1851</v>
      </c>
      <c r="T3839" t="s">
        <v>1851</v>
      </c>
      <c r="U3839" t="s">
        <v>8432</v>
      </c>
      <c r="V3839" t="s">
        <v>1851</v>
      </c>
      <c r="W3839" t="s">
        <v>1851</v>
      </c>
      <c r="X3839" s="1">
        <v>46216.882905092592</v>
      </c>
    </row>
    <row r="3840" spans="1:24">
      <c r="A3840">
        <v>3663</v>
      </c>
      <c r="B3840" t="s">
        <v>1863</v>
      </c>
      <c r="C3840" t="s">
        <v>1864</v>
      </c>
      <c r="D3840">
        <v>3154408</v>
      </c>
      <c r="E3840" t="s">
        <v>1885</v>
      </c>
      <c r="F3840">
        <v>1</v>
      </c>
      <c r="G3840" t="s">
        <v>974</v>
      </c>
      <c r="H3840" t="s">
        <v>3247</v>
      </c>
      <c r="I3840" t="s">
        <v>1887</v>
      </c>
      <c r="J3840">
        <v>1</v>
      </c>
      <c r="K3840" t="s">
        <v>1888</v>
      </c>
      <c r="L3840" s="1">
        <v>46216.882465277777</v>
      </c>
      <c r="M3840" s="1">
        <v>46216.882986111108</v>
      </c>
      <c r="N3840">
        <v>4472</v>
      </c>
      <c r="O3840" t="s">
        <v>1849</v>
      </c>
      <c r="P3840">
        <v>74</v>
      </c>
      <c r="Q3840">
        <v>7.4</v>
      </c>
      <c r="R3840" t="s">
        <v>8433</v>
      </c>
      <c r="S3840" t="s">
        <v>1851</v>
      </c>
      <c r="T3840" t="s">
        <v>1851</v>
      </c>
      <c r="U3840" t="s">
        <v>8434</v>
      </c>
      <c r="V3840" t="s">
        <v>1851</v>
      </c>
      <c r="W3840" t="s">
        <v>1851</v>
      </c>
      <c r="X3840" s="1">
        <v>46216.882986111108</v>
      </c>
    </row>
    <row r="3841" spans="1:24">
      <c r="A3841">
        <v>3664</v>
      </c>
      <c r="B3841" t="s">
        <v>1863</v>
      </c>
      <c r="C3841" t="s">
        <v>1864</v>
      </c>
      <c r="D3841">
        <v>4301750</v>
      </c>
      <c r="E3841" t="s">
        <v>1894</v>
      </c>
      <c r="F3841">
        <v>1</v>
      </c>
      <c r="G3841" t="s">
        <v>1525</v>
      </c>
      <c r="H3841" t="s">
        <v>1525</v>
      </c>
      <c r="I3841" t="s">
        <v>3351</v>
      </c>
      <c r="J3841">
        <v>0</v>
      </c>
      <c r="K3841" t="s">
        <v>3352</v>
      </c>
      <c r="L3841" s="1">
        <v>46216.883055555554</v>
      </c>
      <c r="M3841" s="1">
        <v>46216.883287037039</v>
      </c>
      <c r="N3841">
        <v>1920</v>
      </c>
      <c r="O3841" t="s">
        <v>1849</v>
      </c>
      <c r="P3841">
        <v>59</v>
      </c>
      <c r="Q3841">
        <v>5.9</v>
      </c>
      <c r="R3841" t="s">
        <v>1851</v>
      </c>
      <c r="S3841" t="s">
        <v>1851</v>
      </c>
      <c r="T3841" t="s">
        <v>1851</v>
      </c>
      <c r="U3841" t="s">
        <v>8435</v>
      </c>
      <c r="V3841" t="s">
        <v>1851</v>
      </c>
      <c r="W3841" t="s">
        <v>1851</v>
      </c>
      <c r="X3841" s="1">
        <v>46216.883287037039</v>
      </c>
    </row>
    <row r="3842" spans="1:24">
      <c r="A3842">
        <v>3665</v>
      </c>
      <c r="B3842" t="s">
        <v>1863</v>
      </c>
      <c r="C3842" t="s">
        <v>1864</v>
      </c>
      <c r="D3842">
        <v>3154408</v>
      </c>
      <c r="E3842" t="s">
        <v>1894</v>
      </c>
      <c r="F3842">
        <v>1</v>
      </c>
      <c r="G3842" t="s">
        <v>974</v>
      </c>
      <c r="H3842" t="s">
        <v>974</v>
      </c>
      <c r="I3842" t="s">
        <v>3256</v>
      </c>
      <c r="J3842">
        <v>0</v>
      </c>
      <c r="K3842" t="s">
        <v>3257</v>
      </c>
      <c r="L3842" s="1">
        <v>46216.883125</v>
      </c>
      <c r="M3842" s="1">
        <v>46216.883321759262</v>
      </c>
      <c r="N3842">
        <v>1700</v>
      </c>
      <c r="O3842" t="s">
        <v>1849</v>
      </c>
      <c r="P3842">
        <v>66</v>
      </c>
      <c r="Q3842">
        <v>6.6</v>
      </c>
      <c r="R3842" t="s">
        <v>1851</v>
      </c>
      <c r="S3842" t="s">
        <v>1851</v>
      </c>
      <c r="T3842" t="s">
        <v>1851</v>
      </c>
      <c r="U3842" t="s">
        <v>8436</v>
      </c>
      <c r="V3842" t="s">
        <v>1851</v>
      </c>
      <c r="W3842" t="s">
        <v>1851</v>
      </c>
      <c r="X3842" s="1">
        <v>46216.883321759262</v>
      </c>
    </row>
    <row r="3843" spans="1:24">
      <c r="A3843">
        <v>3666</v>
      </c>
      <c r="B3843" t="s">
        <v>1863</v>
      </c>
      <c r="C3843" t="s">
        <v>1864</v>
      </c>
      <c r="D3843">
        <v>4302006</v>
      </c>
      <c r="E3843" t="s">
        <v>1885</v>
      </c>
      <c r="F3843">
        <v>1</v>
      </c>
      <c r="G3843" t="s">
        <v>1678</v>
      </c>
      <c r="H3843" t="s">
        <v>3357</v>
      </c>
      <c r="I3843" t="s">
        <v>1887</v>
      </c>
      <c r="J3843">
        <v>1</v>
      </c>
      <c r="K3843" t="s">
        <v>1888</v>
      </c>
      <c r="L3843" s="1">
        <v>46216.883321759262</v>
      </c>
      <c r="M3843" s="1">
        <v>46216.883460648147</v>
      </c>
      <c r="N3843">
        <v>1142</v>
      </c>
      <c r="O3843" t="s">
        <v>1849</v>
      </c>
      <c r="P3843">
        <v>75</v>
      </c>
      <c r="Q3843">
        <v>7.5</v>
      </c>
      <c r="R3843" t="s">
        <v>8437</v>
      </c>
      <c r="S3843" t="s">
        <v>1851</v>
      </c>
      <c r="T3843" t="s">
        <v>1851</v>
      </c>
      <c r="U3843" t="s">
        <v>8438</v>
      </c>
      <c r="V3843" t="s">
        <v>1851</v>
      </c>
      <c r="W3843" t="s">
        <v>1851</v>
      </c>
      <c r="X3843" s="1">
        <v>46216.883460648147</v>
      </c>
    </row>
    <row r="3844" spans="1:24">
      <c r="A3844">
        <v>3667</v>
      </c>
      <c r="B3844" t="s">
        <v>1863</v>
      </c>
      <c r="C3844" t="s">
        <v>1864</v>
      </c>
      <c r="D3844">
        <v>3155405</v>
      </c>
      <c r="E3844" t="s">
        <v>1885</v>
      </c>
      <c r="F3844">
        <v>1</v>
      </c>
      <c r="G3844" t="s">
        <v>1029</v>
      </c>
      <c r="H3844" t="s">
        <v>3262</v>
      </c>
      <c r="I3844" t="s">
        <v>1887</v>
      </c>
      <c r="J3844">
        <v>1</v>
      </c>
      <c r="K3844" t="s">
        <v>1888</v>
      </c>
      <c r="L3844" s="1">
        <v>46216.883368055554</v>
      </c>
      <c r="M3844" s="1">
        <v>46216.883692129632</v>
      </c>
      <c r="N3844">
        <v>2823</v>
      </c>
      <c r="O3844" t="s">
        <v>1849</v>
      </c>
      <c r="P3844">
        <v>71</v>
      </c>
      <c r="Q3844">
        <v>7.1</v>
      </c>
      <c r="R3844" t="s">
        <v>8439</v>
      </c>
      <c r="S3844" t="s">
        <v>1851</v>
      </c>
      <c r="T3844" t="s">
        <v>1851</v>
      </c>
      <c r="U3844" t="s">
        <v>8440</v>
      </c>
      <c r="V3844" t="s">
        <v>1851</v>
      </c>
      <c r="W3844" t="s">
        <v>1851</v>
      </c>
      <c r="X3844" s="1">
        <v>46216.883692129632</v>
      </c>
    </row>
    <row r="3845" spans="1:24">
      <c r="A3845">
        <v>3668</v>
      </c>
      <c r="B3845" t="s">
        <v>1863</v>
      </c>
      <c r="C3845" t="s">
        <v>1864</v>
      </c>
      <c r="D3845">
        <v>4302006</v>
      </c>
      <c r="E3845" t="s">
        <v>1894</v>
      </c>
      <c r="F3845">
        <v>1</v>
      </c>
      <c r="G3845" t="s">
        <v>1678</v>
      </c>
      <c r="H3845" t="s">
        <v>1678</v>
      </c>
      <c r="I3845" t="s">
        <v>3373</v>
      </c>
      <c r="J3845">
        <v>0</v>
      </c>
      <c r="K3845" t="s">
        <v>3374</v>
      </c>
      <c r="L3845" s="1">
        <v>46216.883599537039</v>
      </c>
      <c r="M3845" s="1">
        <v>46216.883750000001</v>
      </c>
      <c r="N3845">
        <v>1328</v>
      </c>
      <c r="O3845" t="s">
        <v>1849</v>
      </c>
      <c r="P3845">
        <v>70</v>
      </c>
      <c r="Q3845">
        <v>7</v>
      </c>
      <c r="R3845" t="s">
        <v>1851</v>
      </c>
      <c r="S3845" t="s">
        <v>1851</v>
      </c>
      <c r="T3845" t="s">
        <v>1851</v>
      </c>
      <c r="U3845" t="s">
        <v>8441</v>
      </c>
      <c r="V3845" t="s">
        <v>1851</v>
      </c>
      <c r="W3845" t="s">
        <v>1851</v>
      </c>
      <c r="X3845" s="1">
        <v>46216.883750000001</v>
      </c>
    </row>
    <row r="3846" spans="1:24">
      <c r="A3846">
        <v>3669</v>
      </c>
      <c r="B3846" t="s">
        <v>1863</v>
      </c>
      <c r="C3846" t="s">
        <v>1864</v>
      </c>
      <c r="D3846">
        <v>3155405</v>
      </c>
      <c r="E3846" t="s">
        <v>1894</v>
      </c>
      <c r="F3846">
        <v>1</v>
      </c>
      <c r="G3846" t="s">
        <v>1029</v>
      </c>
      <c r="H3846" t="s">
        <v>3265</v>
      </c>
      <c r="I3846" t="s">
        <v>3266</v>
      </c>
      <c r="J3846">
        <v>1</v>
      </c>
      <c r="K3846" t="s">
        <v>3267</v>
      </c>
      <c r="L3846" s="1">
        <v>46216.883831018517</v>
      </c>
      <c r="M3846" s="1">
        <v>46216.883935185186</v>
      </c>
      <c r="N3846">
        <v>835</v>
      </c>
      <c r="O3846" t="s">
        <v>1849</v>
      </c>
      <c r="P3846">
        <v>67</v>
      </c>
      <c r="Q3846">
        <v>6.7</v>
      </c>
      <c r="R3846" t="s">
        <v>1851</v>
      </c>
      <c r="S3846" t="s">
        <v>1851</v>
      </c>
      <c r="T3846" t="s">
        <v>1851</v>
      </c>
      <c r="U3846" t="s">
        <v>8442</v>
      </c>
      <c r="V3846" t="s">
        <v>1851</v>
      </c>
      <c r="W3846" t="s">
        <v>1851</v>
      </c>
      <c r="X3846" s="1">
        <v>46216.883935185186</v>
      </c>
    </row>
    <row r="3847" spans="1:24">
      <c r="A3847">
        <v>3670</v>
      </c>
      <c r="B3847" t="s">
        <v>1863</v>
      </c>
      <c r="C3847" t="s">
        <v>1864</v>
      </c>
      <c r="D3847">
        <v>4302352</v>
      </c>
      <c r="E3847" t="s">
        <v>1885</v>
      </c>
      <c r="F3847">
        <v>1</v>
      </c>
      <c r="G3847" t="s">
        <v>1550</v>
      </c>
      <c r="H3847" t="s">
        <v>3379</v>
      </c>
      <c r="I3847" t="s">
        <v>1887</v>
      </c>
      <c r="J3847">
        <v>1</v>
      </c>
      <c r="K3847" t="s">
        <v>1888</v>
      </c>
      <c r="L3847" s="1">
        <v>46216.883796296293</v>
      </c>
      <c r="M3847" s="1">
        <v>46216.883946759262</v>
      </c>
      <c r="N3847">
        <v>1285</v>
      </c>
      <c r="O3847" t="s">
        <v>1849</v>
      </c>
      <c r="P3847">
        <v>96</v>
      </c>
      <c r="Q3847">
        <v>9.6</v>
      </c>
      <c r="R3847" t="s">
        <v>8443</v>
      </c>
      <c r="S3847" t="s">
        <v>1851</v>
      </c>
      <c r="T3847" t="s">
        <v>1851</v>
      </c>
      <c r="U3847" t="s">
        <v>8444</v>
      </c>
      <c r="V3847" t="s">
        <v>1851</v>
      </c>
      <c r="W3847" t="s">
        <v>1851</v>
      </c>
      <c r="X3847" s="1">
        <v>46216.883946759262</v>
      </c>
    </row>
    <row r="3848" spans="1:24">
      <c r="A3848">
        <v>3671</v>
      </c>
      <c r="B3848" t="s">
        <v>1863</v>
      </c>
      <c r="C3848" t="s">
        <v>1864</v>
      </c>
      <c r="D3848">
        <v>4302352</v>
      </c>
      <c r="E3848" t="s">
        <v>1894</v>
      </c>
      <c r="F3848">
        <v>1</v>
      </c>
      <c r="G3848" t="s">
        <v>1550</v>
      </c>
      <c r="H3848" t="s">
        <v>1550</v>
      </c>
      <c r="I3848" t="s">
        <v>3385</v>
      </c>
      <c r="J3848">
        <v>0</v>
      </c>
      <c r="K3848" t="s">
        <v>3386</v>
      </c>
      <c r="L3848" s="1">
        <v>46216.884097222224</v>
      </c>
      <c r="M3848" s="1">
        <v>46216.884259259263</v>
      </c>
      <c r="N3848">
        <v>1350</v>
      </c>
      <c r="O3848" t="s">
        <v>1849</v>
      </c>
      <c r="P3848">
        <v>70</v>
      </c>
      <c r="Q3848">
        <v>7</v>
      </c>
      <c r="R3848" t="s">
        <v>1851</v>
      </c>
      <c r="S3848" t="s">
        <v>1851</v>
      </c>
      <c r="T3848" t="s">
        <v>1851</v>
      </c>
      <c r="U3848" t="s">
        <v>8445</v>
      </c>
      <c r="V3848" t="s">
        <v>1851</v>
      </c>
      <c r="W3848" t="s">
        <v>1851</v>
      </c>
      <c r="X3848" s="1">
        <v>46216.884259259263</v>
      </c>
    </row>
    <row r="3849" spans="1:24">
      <c r="A3849">
        <v>3672</v>
      </c>
      <c r="B3849" t="s">
        <v>1863</v>
      </c>
      <c r="C3849" t="s">
        <v>1864</v>
      </c>
      <c r="D3849">
        <v>3156502</v>
      </c>
      <c r="E3849" t="s">
        <v>1885</v>
      </c>
      <c r="F3849">
        <v>1</v>
      </c>
      <c r="G3849" t="s">
        <v>1019</v>
      </c>
      <c r="H3849" t="s">
        <v>3270</v>
      </c>
      <c r="I3849" t="s">
        <v>1887</v>
      </c>
      <c r="J3849">
        <v>1</v>
      </c>
      <c r="K3849" t="s">
        <v>1888</v>
      </c>
      <c r="L3849" s="1">
        <v>46216.883981481478</v>
      </c>
      <c r="M3849" s="1">
        <v>46216.884456018517</v>
      </c>
      <c r="N3849">
        <v>4121</v>
      </c>
      <c r="O3849" t="s">
        <v>1849</v>
      </c>
      <c r="P3849">
        <v>71</v>
      </c>
      <c r="Q3849">
        <v>7.1</v>
      </c>
      <c r="R3849" t="s">
        <v>8446</v>
      </c>
      <c r="S3849" t="s">
        <v>1851</v>
      </c>
      <c r="T3849" t="s">
        <v>1851</v>
      </c>
      <c r="U3849" t="s">
        <v>8447</v>
      </c>
      <c r="V3849" t="s">
        <v>1851</v>
      </c>
      <c r="W3849" t="s">
        <v>1851</v>
      </c>
      <c r="X3849" s="1">
        <v>46216.884456018517</v>
      </c>
    </row>
    <row r="3850" spans="1:24">
      <c r="A3850">
        <v>3673</v>
      </c>
      <c r="B3850" t="s">
        <v>1863</v>
      </c>
      <c r="C3850" t="s">
        <v>1864</v>
      </c>
      <c r="D3850">
        <v>4302402</v>
      </c>
      <c r="E3850" t="s">
        <v>1885</v>
      </c>
      <c r="F3850">
        <v>1</v>
      </c>
      <c r="G3850" t="s">
        <v>1490</v>
      </c>
      <c r="H3850" t="s">
        <v>3397</v>
      </c>
      <c r="I3850" t="s">
        <v>1887</v>
      </c>
      <c r="J3850">
        <v>1</v>
      </c>
      <c r="K3850" t="s">
        <v>1888</v>
      </c>
      <c r="L3850" s="1">
        <v>46216.884293981479</v>
      </c>
      <c r="M3850" s="1">
        <v>46216.884548611109</v>
      </c>
      <c r="N3850">
        <v>2237</v>
      </c>
      <c r="O3850" t="s">
        <v>1849</v>
      </c>
      <c r="P3850">
        <v>69</v>
      </c>
      <c r="Q3850">
        <v>6.9</v>
      </c>
      <c r="R3850" t="s">
        <v>8448</v>
      </c>
      <c r="S3850" t="s">
        <v>1851</v>
      </c>
      <c r="T3850" t="s">
        <v>1851</v>
      </c>
      <c r="U3850" t="s">
        <v>8449</v>
      </c>
      <c r="V3850" t="s">
        <v>1851</v>
      </c>
      <c r="W3850" t="s">
        <v>1851</v>
      </c>
      <c r="X3850" s="1">
        <v>46216.884548611109</v>
      </c>
    </row>
    <row r="3851" spans="1:24">
      <c r="A3851">
        <v>3674</v>
      </c>
      <c r="B3851" t="s">
        <v>1863</v>
      </c>
      <c r="C3851" t="s">
        <v>1864</v>
      </c>
      <c r="D3851">
        <v>3156502</v>
      </c>
      <c r="E3851" t="s">
        <v>1894</v>
      </c>
      <c r="F3851">
        <v>1</v>
      </c>
      <c r="G3851" t="s">
        <v>1019</v>
      </c>
      <c r="H3851" t="s">
        <v>3297</v>
      </c>
      <c r="I3851" t="s">
        <v>3298</v>
      </c>
      <c r="J3851">
        <v>1</v>
      </c>
      <c r="K3851" t="s">
        <v>3299</v>
      </c>
      <c r="L3851" s="1">
        <v>46216.884606481479</v>
      </c>
      <c r="M3851" s="1">
        <v>46216.884768518517</v>
      </c>
      <c r="N3851">
        <v>1441</v>
      </c>
      <c r="O3851" t="s">
        <v>1849</v>
      </c>
      <c r="P3851">
        <v>68</v>
      </c>
      <c r="Q3851">
        <v>6.8</v>
      </c>
      <c r="R3851" t="s">
        <v>1851</v>
      </c>
      <c r="S3851" t="s">
        <v>1851</v>
      </c>
      <c r="T3851" t="s">
        <v>1851</v>
      </c>
      <c r="U3851" t="s">
        <v>8450</v>
      </c>
      <c r="V3851" t="s">
        <v>1851</v>
      </c>
      <c r="W3851" t="s">
        <v>1851</v>
      </c>
      <c r="X3851" s="1">
        <v>46216.884768518517</v>
      </c>
    </row>
    <row r="3852" spans="1:24">
      <c r="A3852">
        <v>3675</v>
      </c>
      <c r="B3852" t="s">
        <v>1863</v>
      </c>
      <c r="C3852" t="s">
        <v>1864</v>
      </c>
      <c r="D3852">
        <v>4302402</v>
      </c>
      <c r="E3852" t="s">
        <v>1894</v>
      </c>
      <c r="F3852">
        <v>1</v>
      </c>
      <c r="G3852" t="s">
        <v>1490</v>
      </c>
      <c r="H3852" t="s">
        <v>3403</v>
      </c>
      <c r="I3852" t="s">
        <v>3404</v>
      </c>
      <c r="J3852">
        <v>1</v>
      </c>
      <c r="K3852" t="s">
        <v>3405</v>
      </c>
      <c r="L3852" s="1">
        <v>46216.884675925925</v>
      </c>
      <c r="M3852" s="1">
        <v>46216.884791666664</v>
      </c>
      <c r="N3852">
        <v>989</v>
      </c>
      <c r="O3852" t="s">
        <v>1849</v>
      </c>
      <c r="P3852">
        <v>54</v>
      </c>
      <c r="Q3852">
        <v>5.4</v>
      </c>
      <c r="R3852" t="s">
        <v>1851</v>
      </c>
      <c r="S3852" t="s">
        <v>1851</v>
      </c>
      <c r="T3852" t="s">
        <v>1851</v>
      </c>
      <c r="U3852" t="s">
        <v>8451</v>
      </c>
      <c r="V3852" t="s">
        <v>1851</v>
      </c>
      <c r="W3852" t="s">
        <v>1851</v>
      </c>
      <c r="X3852" s="1">
        <v>46216.884791666664</v>
      </c>
    </row>
    <row r="3853" spans="1:24">
      <c r="A3853">
        <v>3676</v>
      </c>
      <c r="B3853" t="s">
        <v>1863</v>
      </c>
      <c r="C3853" t="s">
        <v>1864</v>
      </c>
      <c r="D3853">
        <v>2604403</v>
      </c>
      <c r="E3853" t="s">
        <v>1885</v>
      </c>
      <c r="F3853">
        <v>2</v>
      </c>
      <c r="G3853" t="s">
        <v>561</v>
      </c>
      <c r="H3853" t="s">
        <v>3517</v>
      </c>
      <c r="I3853" t="s">
        <v>1887</v>
      </c>
      <c r="J3853">
        <v>1</v>
      </c>
      <c r="K3853" t="s">
        <v>1888</v>
      </c>
      <c r="L3853" s="1">
        <v>46216.882696759261</v>
      </c>
      <c r="M3853" s="1">
        <v>46216.88480324074</v>
      </c>
      <c r="N3853">
        <v>18250</v>
      </c>
      <c r="O3853" t="s">
        <v>1854</v>
      </c>
      <c r="R3853" t="s">
        <v>8452</v>
      </c>
      <c r="S3853" t="s">
        <v>1851</v>
      </c>
      <c r="T3853" t="s">
        <v>1851</v>
      </c>
      <c r="U3853" t="s">
        <v>8430</v>
      </c>
      <c r="V3853" t="s">
        <v>1854</v>
      </c>
      <c r="W3853" t="s">
        <v>1851</v>
      </c>
      <c r="X3853" s="1">
        <v>46216.88480324074</v>
      </c>
    </row>
    <row r="3854" spans="1:24">
      <c r="A3854">
        <v>3677</v>
      </c>
      <c r="B3854" t="s">
        <v>1863</v>
      </c>
      <c r="C3854" t="s">
        <v>1864</v>
      </c>
      <c r="D3854">
        <v>3159308</v>
      </c>
      <c r="E3854" t="s">
        <v>1885</v>
      </c>
      <c r="F3854">
        <v>1</v>
      </c>
      <c r="G3854" t="s">
        <v>1014</v>
      </c>
      <c r="H3854" t="s">
        <v>3305</v>
      </c>
      <c r="I3854" t="s">
        <v>1887</v>
      </c>
      <c r="J3854">
        <v>1</v>
      </c>
      <c r="K3854" t="s">
        <v>1888</v>
      </c>
      <c r="L3854" s="1">
        <v>46216.884814814817</v>
      </c>
      <c r="M3854" s="1">
        <v>46216.88517361111</v>
      </c>
      <c r="N3854">
        <v>3157</v>
      </c>
      <c r="O3854" t="s">
        <v>1849</v>
      </c>
      <c r="P3854">
        <v>71</v>
      </c>
      <c r="Q3854">
        <v>7.1</v>
      </c>
      <c r="R3854" t="s">
        <v>8453</v>
      </c>
      <c r="S3854" t="s">
        <v>1851</v>
      </c>
      <c r="T3854" t="s">
        <v>1851</v>
      </c>
      <c r="U3854" t="s">
        <v>8454</v>
      </c>
      <c r="V3854" t="s">
        <v>1851</v>
      </c>
      <c r="W3854" t="s">
        <v>1851</v>
      </c>
      <c r="X3854" s="1">
        <v>46216.88517361111</v>
      </c>
    </row>
    <row r="3855" spans="1:24">
      <c r="A3855">
        <v>3678</v>
      </c>
      <c r="B3855" t="s">
        <v>1863</v>
      </c>
      <c r="C3855" t="s">
        <v>1864</v>
      </c>
      <c r="D3855">
        <v>4302709</v>
      </c>
      <c r="E3855" t="s">
        <v>1885</v>
      </c>
      <c r="F3855">
        <v>1</v>
      </c>
      <c r="G3855" t="s">
        <v>1747</v>
      </c>
      <c r="H3855" t="s">
        <v>3416</v>
      </c>
      <c r="I3855" t="s">
        <v>1887</v>
      </c>
      <c r="J3855">
        <v>1</v>
      </c>
      <c r="K3855" t="s">
        <v>1888</v>
      </c>
      <c r="L3855" s="1">
        <v>46216.884837962964</v>
      </c>
      <c r="M3855" s="1">
        <v>46216.885277777779</v>
      </c>
      <c r="N3855">
        <v>3786</v>
      </c>
      <c r="O3855" t="s">
        <v>1849</v>
      </c>
      <c r="P3855">
        <v>80</v>
      </c>
      <c r="Q3855">
        <v>8</v>
      </c>
      <c r="R3855" t="s">
        <v>8455</v>
      </c>
      <c r="S3855" t="s">
        <v>1851</v>
      </c>
      <c r="T3855" t="s">
        <v>1851</v>
      </c>
      <c r="U3855" t="s">
        <v>8456</v>
      </c>
      <c r="V3855" t="s">
        <v>1851</v>
      </c>
      <c r="W3855" t="s">
        <v>1851</v>
      </c>
      <c r="X3855" s="1">
        <v>46216.885277777779</v>
      </c>
    </row>
    <row r="3856" spans="1:24">
      <c r="A3856">
        <v>3679</v>
      </c>
      <c r="B3856" t="s">
        <v>1863</v>
      </c>
      <c r="C3856" t="s">
        <v>1864</v>
      </c>
      <c r="D3856">
        <v>3159308</v>
      </c>
      <c r="E3856" t="s">
        <v>1894</v>
      </c>
      <c r="F3856">
        <v>1</v>
      </c>
      <c r="G3856" t="s">
        <v>1014</v>
      </c>
      <c r="H3856" t="s">
        <v>1014</v>
      </c>
      <c r="I3856" t="s">
        <v>3312</v>
      </c>
      <c r="J3856">
        <v>0</v>
      </c>
      <c r="K3856" t="s">
        <v>3313</v>
      </c>
      <c r="L3856" s="1">
        <v>46216.885324074072</v>
      </c>
      <c r="M3856" s="1">
        <v>46216.885393518518</v>
      </c>
      <c r="N3856">
        <v>564</v>
      </c>
      <c r="O3856" t="s">
        <v>1849</v>
      </c>
      <c r="P3856">
        <v>66</v>
      </c>
      <c r="Q3856">
        <v>6.6</v>
      </c>
      <c r="R3856" t="s">
        <v>1851</v>
      </c>
      <c r="S3856" t="s">
        <v>1851</v>
      </c>
      <c r="T3856" t="s">
        <v>1851</v>
      </c>
      <c r="U3856" t="s">
        <v>8457</v>
      </c>
      <c r="V3856" t="s">
        <v>1851</v>
      </c>
      <c r="W3856" t="s">
        <v>1851</v>
      </c>
      <c r="X3856" s="1">
        <v>46216.885393518518</v>
      </c>
    </row>
    <row r="3857" spans="1:24">
      <c r="A3857">
        <v>3680</v>
      </c>
      <c r="B3857" t="s">
        <v>1863</v>
      </c>
      <c r="C3857" t="s">
        <v>1864</v>
      </c>
      <c r="D3857">
        <v>4302709</v>
      </c>
      <c r="E3857" t="s">
        <v>1894</v>
      </c>
      <c r="F3857">
        <v>1</v>
      </c>
      <c r="G3857" t="s">
        <v>1747</v>
      </c>
      <c r="H3857" t="s">
        <v>3422</v>
      </c>
      <c r="I3857" t="s">
        <v>3423</v>
      </c>
      <c r="J3857">
        <v>1</v>
      </c>
      <c r="K3857" t="s">
        <v>3424</v>
      </c>
      <c r="L3857" s="1">
        <v>46216.885416666664</v>
      </c>
      <c r="M3857" s="1">
        <v>46216.885578703703</v>
      </c>
      <c r="N3857">
        <v>1432</v>
      </c>
      <c r="O3857" t="s">
        <v>1849</v>
      </c>
      <c r="P3857">
        <v>74</v>
      </c>
      <c r="Q3857">
        <v>7.4</v>
      </c>
      <c r="R3857" t="s">
        <v>1851</v>
      </c>
      <c r="S3857" t="s">
        <v>1851</v>
      </c>
      <c r="T3857" t="s">
        <v>1851</v>
      </c>
      <c r="U3857" t="s">
        <v>8458</v>
      </c>
      <c r="V3857" t="s">
        <v>1851</v>
      </c>
      <c r="W3857" t="s">
        <v>1851</v>
      </c>
      <c r="X3857" s="1">
        <v>46216.885578703703</v>
      </c>
    </row>
    <row r="3858" spans="1:24">
      <c r="A3858">
        <v>3681</v>
      </c>
      <c r="B3858" t="s">
        <v>1863</v>
      </c>
      <c r="C3858" t="s">
        <v>1864</v>
      </c>
      <c r="D3858">
        <v>4303608</v>
      </c>
      <c r="E3858" t="s">
        <v>1885</v>
      </c>
      <c r="F3858">
        <v>1</v>
      </c>
      <c r="G3858" t="s">
        <v>1640</v>
      </c>
      <c r="H3858" t="s">
        <v>3432</v>
      </c>
      <c r="I3858" t="s">
        <v>1887</v>
      </c>
      <c r="J3858">
        <v>1</v>
      </c>
      <c r="K3858" t="s">
        <v>1888</v>
      </c>
      <c r="L3858" s="1">
        <v>46216.885613425926</v>
      </c>
      <c r="M3858" s="1">
        <v>46216.885752314818</v>
      </c>
      <c r="N3858">
        <v>1107</v>
      </c>
      <c r="O3858" t="s">
        <v>1849</v>
      </c>
      <c r="P3858">
        <v>75</v>
      </c>
      <c r="Q3858">
        <v>7.5</v>
      </c>
      <c r="R3858" t="s">
        <v>8459</v>
      </c>
      <c r="S3858" t="s">
        <v>1851</v>
      </c>
      <c r="T3858" t="s">
        <v>1851</v>
      </c>
      <c r="U3858" t="s">
        <v>8460</v>
      </c>
      <c r="V3858" t="s">
        <v>1851</v>
      </c>
      <c r="W3858" t="s">
        <v>1851</v>
      </c>
      <c r="X3858" s="1">
        <v>46216.885752314818</v>
      </c>
    </row>
    <row r="3859" spans="1:24">
      <c r="A3859">
        <v>3682</v>
      </c>
      <c r="B3859" t="s">
        <v>1863</v>
      </c>
      <c r="C3859" t="s">
        <v>1864</v>
      </c>
      <c r="D3859">
        <v>4303608</v>
      </c>
      <c r="E3859" t="s">
        <v>1894</v>
      </c>
      <c r="F3859">
        <v>1</v>
      </c>
      <c r="G3859" t="s">
        <v>1640</v>
      </c>
      <c r="H3859" t="s">
        <v>1640</v>
      </c>
      <c r="I3859" t="s">
        <v>3441</v>
      </c>
      <c r="J3859">
        <v>0</v>
      </c>
      <c r="K3859" t="s">
        <v>3442</v>
      </c>
      <c r="L3859" s="1">
        <v>46216.885891203703</v>
      </c>
      <c r="M3859" s="1">
        <v>46216.885995370372</v>
      </c>
      <c r="N3859">
        <v>946</v>
      </c>
      <c r="O3859" t="s">
        <v>1849</v>
      </c>
      <c r="P3859">
        <v>65</v>
      </c>
      <c r="Q3859">
        <v>6.5</v>
      </c>
      <c r="R3859" t="s">
        <v>1851</v>
      </c>
      <c r="S3859" t="s">
        <v>1851</v>
      </c>
      <c r="T3859" t="s">
        <v>1851</v>
      </c>
      <c r="U3859" t="s">
        <v>8461</v>
      </c>
      <c r="V3859" t="s">
        <v>1851</v>
      </c>
      <c r="W3859" t="s">
        <v>1851</v>
      </c>
      <c r="X3859" s="1">
        <v>46216.885995370372</v>
      </c>
    </row>
    <row r="3860" spans="1:24">
      <c r="A3860">
        <v>3683</v>
      </c>
      <c r="B3860" t="s">
        <v>1863</v>
      </c>
      <c r="C3860" t="s">
        <v>1864</v>
      </c>
      <c r="D3860">
        <v>3158508</v>
      </c>
      <c r="E3860" t="s">
        <v>1885</v>
      </c>
      <c r="F3860">
        <v>1</v>
      </c>
      <c r="G3860" t="s">
        <v>1154</v>
      </c>
      <c r="H3860" t="s">
        <v>3325</v>
      </c>
      <c r="I3860" t="s">
        <v>1887</v>
      </c>
      <c r="J3860">
        <v>1</v>
      </c>
      <c r="K3860" t="s">
        <v>1888</v>
      </c>
      <c r="L3860" s="1">
        <v>46216.885439814818</v>
      </c>
      <c r="M3860" s="1">
        <v>46216.886064814818</v>
      </c>
      <c r="N3860">
        <v>5393</v>
      </c>
      <c r="O3860" t="s">
        <v>1849</v>
      </c>
      <c r="P3860">
        <v>75</v>
      </c>
      <c r="Q3860">
        <v>7.5</v>
      </c>
      <c r="R3860" t="s">
        <v>8462</v>
      </c>
      <c r="S3860" t="s">
        <v>1851</v>
      </c>
      <c r="T3860" t="s">
        <v>1851</v>
      </c>
      <c r="U3860" t="s">
        <v>8463</v>
      </c>
      <c r="V3860" t="s">
        <v>1851</v>
      </c>
      <c r="W3860" t="s">
        <v>1851</v>
      </c>
      <c r="X3860" s="1">
        <v>46216.886064814818</v>
      </c>
    </row>
    <row r="3861" spans="1:24">
      <c r="A3861">
        <v>3684</v>
      </c>
      <c r="B3861" t="s">
        <v>1863</v>
      </c>
      <c r="C3861" t="s">
        <v>1864</v>
      </c>
      <c r="D3861">
        <v>4305306</v>
      </c>
      <c r="E3861" t="s">
        <v>1885</v>
      </c>
      <c r="F3861">
        <v>1</v>
      </c>
      <c r="G3861" t="s">
        <v>1698</v>
      </c>
      <c r="H3861" t="s">
        <v>3447</v>
      </c>
      <c r="I3861" t="s">
        <v>1887</v>
      </c>
      <c r="J3861">
        <v>1</v>
      </c>
      <c r="K3861" t="s">
        <v>1888</v>
      </c>
      <c r="L3861" s="1">
        <v>46216.886041666665</v>
      </c>
      <c r="M3861" s="1">
        <v>46216.886180555557</v>
      </c>
      <c r="N3861">
        <v>1205</v>
      </c>
      <c r="O3861" t="s">
        <v>1849</v>
      </c>
      <c r="P3861">
        <v>96</v>
      </c>
      <c r="Q3861">
        <v>9.6</v>
      </c>
      <c r="R3861" t="s">
        <v>8464</v>
      </c>
      <c r="S3861" t="s">
        <v>1851</v>
      </c>
      <c r="T3861" t="s">
        <v>1851</v>
      </c>
      <c r="U3861" t="s">
        <v>8465</v>
      </c>
      <c r="V3861" t="s">
        <v>1851</v>
      </c>
      <c r="W3861" t="s">
        <v>1851</v>
      </c>
      <c r="X3861" s="1">
        <v>46216.886180555557</v>
      </c>
    </row>
    <row r="3862" spans="1:24">
      <c r="A3862">
        <v>3685</v>
      </c>
      <c r="B3862" t="s">
        <v>1863</v>
      </c>
      <c r="C3862" t="s">
        <v>1864</v>
      </c>
      <c r="D3862">
        <v>3158508</v>
      </c>
      <c r="E3862" t="s">
        <v>1894</v>
      </c>
      <c r="F3862">
        <v>1</v>
      </c>
      <c r="G3862" t="s">
        <v>1154</v>
      </c>
      <c r="H3862" t="s">
        <v>6221</v>
      </c>
      <c r="I3862" t="s">
        <v>3332</v>
      </c>
      <c r="J3862">
        <v>1</v>
      </c>
      <c r="K3862" t="s">
        <v>3333</v>
      </c>
      <c r="L3862" s="1">
        <v>46216.88621527778</v>
      </c>
      <c r="M3862" s="1">
        <v>46216.886365740742</v>
      </c>
      <c r="N3862">
        <v>1299</v>
      </c>
      <c r="O3862" t="s">
        <v>1849</v>
      </c>
      <c r="P3862">
        <v>65</v>
      </c>
      <c r="Q3862">
        <v>6.5</v>
      </c>
      <c r="R3862" t="s">
        <v>1851</v>
      </c>
      <c r="S3862" t="s">
        <v>1851</v>
      </c>
      <c r="T3862" t="s">
        <v>1851</v>
      </c>
      <c r="U3862" t="s">
        <v>8466</v>
      </c>
      <c r="V3862" t="s">
        <v>1851</v>
      </c>
      <c r="W3862" t="s">
        <v>1851</v>
      </c>
      <c r="X3862" s="1">
        <v>46216.886365740742</v>
      </c>
    </row>
    <row r="3863" spans="1:24">
      <c r="A3863">
        <v>3686</v>
      </c>
      <c r="B3863" t="s">
        <v>1863</v>
      </c>
      <c r="C3863" t="s">
        <v>1864</v>
      </c>
      <c r="D3863">
        <v>4305306</v>
      </c>
      <c r="E3863" t="s">
        <v>1894</v>
      </c>
      <c r="F3863">
        <v>1</v>
      </c>
      <c r="G3863" t="s">
        <v>1698</v>
      </c>
      <c r="H3863" t="s">
        <v>1698</v>
      </c>
      <c r="I3863" t="s">
        <v>3456</v>
      </c>
      <c r="J3863">
        <v>0</v>
      </c>
      <c r="K3863" t="s">
        <v>3457</v>
      </c>
      <c r="L3863" s="1">
        <v>46216.886331018519</v>
      </c>
      <c r="M3863" s="1">
        <v>46216.886446759258</v>
      </c>
      <c r="N3863">
        <v>1046</v>
      </c>
      <c r="O3863" t="s">
        <v>1849</v>
      </c>
      <c r="P3863">
        <v>63</v>
      </c>
      <c r="Q3863">
        <v>6.3</v>
      </c>
      <c r="R3863" t="s">
        <v>1851</v>
      </c>
      <c r="S3863" t="s">
        <v>1851</v>
      </c>
      <c r="T3863" t="s">
        <v>1851</v>
      </c>
      <c r="U3863" t="s">
        <v>8467</v>
      </c>
      <c r="V3863" t="s">
        <v>1851</v>
      </c>
      <c r="W3863" t="s">
        <v>1851</v>
      </c>
      <c r="X3863" s="1">
        <v>46216.886446759258</v>
      </c>
    </row>
    <row r="3864" spans="1:24">
      <c r="A3864">
        <v>3687</v>
      </c>
      <c r="B3864" t="s">
        <v>1863</v>
      </c>
      <c r="C3864" t="s">
        <v>1864</v>
      </c>
      <c r="D3864">
        <v>3160801</v>
      </c>
      <c r="E3864" t="s">
        <v>1885</v>
      </c>
      <c r="F3864">
        <v>1</v>
      </c>
      <c r="G3864" t="s">
        <v>994</v>
      </c>
      <c r="H3864" t="s">
        <v>3341</v>
      </c>
      <c r="I3864" t="s">
        <v>1887</v>
      </c>
      <c r="J3864">
        <v>1</v>
      </c>
      <c r="K3864" t="s">
        <v>1888</v>
      </c>
      <c r="L3864" s="1">
        <v>46216.886400462965</v>
      </c>
      <c r="M3864" s="1">
        <v>46216.886643518519</v>
      </c>
      <c r="N3864">
        <v>2103</v>
      </c>
      <c r="O3864" t="s">
        <v>1849</v>
      </c>
      <c r="P3864">
        <v>82</v>
      </c>
      <c r="Q3864">
        <v>8.1999999999999993</v>
      </c>
      <c r="R3864" t="s">
        <v>8468</v>
      </c>
      <c r="S3864" t="s">
        <v>1851</v>
      </c>
      <c r="T3864" t="s">
        <v>1851</v>
      </c>
      <c r="U3864" t="s">
        <v>8469</v>
      </c>
      <c r="V3864" t="s">
        <v>1851</v>
      </c>
      <c r="W3864" t="s">
        <v>1851</v>
      </c>
      <c r="X3864" s="1">
        <v>46216.886655092596</v>
      </c>
    </row>
    <row r="3865" spans="1:24">
      <c r="A3865">
        <v>3688</v>
      </c>
      <c r="B3865" t="s">
        <v>1863</v>
      </c>
      <c r="C3865" t="s">
        <v>1864</v>
      </c>
      <c r="D3865">
        <v>4307500</v>
      </c>
      <c r="E3865" t="s">
        <v>1885</v>
      </c>
      <c r="F3865">
        <v>1</v>
      </c>
      <c r="G3865" t="s">
        <v>1515</v>
      </c>
      <c r="H3865" t="s">
        <v>3465</v>
      </c>
      <c r="I3865" t="s">
        <v>1887</v>
      </c>
      <c r="J3865">
        <v>1</v>
      </c>
      <c r="K3865" t="s">
        <v>1888</v>
      </c>
      <c r="L3865" s="1">
        <v>46216.886504629627</v>
      </c>
      <c r="M3865" s="1">
        <v>46216.886805555558</v>
      </c>
      <c r="N3865">
        <v>2591</v>
      </c>
      <c r="O3865" t="s">
        <v>1849</v>
      </c>
      <c r="P3865">
        <v>85</v>
      </c>
      <c r="Q3865">
        <v>8.5</v>
      </c>
      <c r="R3865" t="s">
        <v>8470</v>
      </c>
      <c r="S3865" t="s">
        <v>1851</v>
      </c>
      <c r="T3865" t="s">
        <v>1851</v>
      </c>
      <c r="U3865" t="s">
        <v>8471</v>
      </c>
      <c r="V3865" t="s">
        <v>1851</v>
      </c>
      <c r="W3865" t="s">
        <v>1851</v>
      </c>
      <c r="X3865" s="1">
        <v>46216.886805555558</v>
      </c>
    </row>
    <row r="3866" spans="1:24">
      <c r="A3866">
        <v>3689</v>
      </c>
      <c r="B3866" t="s">
        <v>1863</v>
      </c>
      <c r="C3866" t="s">
        <v>1864</v>
      </c>
      <c r="D3866">
        <v>3160801</v>
      </c>
      <c r="E3866" t="s">
        <v>1894</v>
      </c>
      <c r="F3866">
        <v>1</v>
      </c>
      <c r="G3866" t="s">
        <v>994</v>
      </c>
      <c r="H3866" t="s">
        <v>3347</v>
      </c>
      <c r="I3866" t="s">
        <v>3348</v>
      </c>
      <c r="J3866">
        <v>1</v>
      </c>
      <c r="K3866" t="s">
        <v>3349</v>
      </c>
      <c r="L3866" s="1">
        <v>46216.886793981481</v>
      </c>
      <c r="M3866" s="1">
        <v>46216.886921296296</v>
      </c>
      <c r="N3866">
        <v>1151</v>
      </c>
      <c r="O3866" t="s">
        <v>1849</v>
      </c>
      <c r="P3866">
        <v>79</v>
      </c>
      <c r="Q3866">
        <v>7.9</v>
      </c>
      <c r="R3866" t="s">
        <v>1851</v>
      </c>
      <c r="S3866" t="s">
        <v>1851</v>
      </c>
      <c r="T3866" t="s">
        <v>1851</v>
      </c>
      <c r="U3866" t="s">
        <v>8472</v>
      </c>
      <c r="V3866" t="s">
        <v>1851</v>
      </c>
      <c r="W3866" t="s">
        <v>1851</v>
      </c>
      <c r="X3866" s="1">
        <v>46216.886921296296</v>
      </c>
    </row>
    <row r="3867" spans="1:24">
      <c r="A3867">
        <v>3690</v>
      </c>
      <c r="B3867" t="s">
        <v>1863</v>
      </c>
      <c r="C3867" t="s">
        <v>1864</v>
      </c>
      <c r="D3867">
        <v>4307500</v>
      </c>
      <c r="E3867" t="s">
        <v>1894</v>
      </c>
      <c r="F3867">
        <v>1</v>
      </c>
      <c r="G3867" t="s">
        <v>1515</v>
      </c>
      <c r="H3867" t="s">
        <v>3475</v>
      </c>
      <c r="I3867" t="s">
        <v>3476</v>
      </c>
      <c r="J3867">
        <v>1</v>
      </c>
      <c r="K3867" t="s">
        <v>3477</v>
      </c>
      <c r="L3867" s="1">
        <v>46216.886956018519</v>
      </c>
      <c r="M3867" s="1">
        <v>46216.887129629627</v>
      </c>
      <c r="N3867">
        <v>1528</v>
      </c>
      <c r="O3867" t="s">
        <v>1849</v>
      </c>
      <c r="P3867">
        <v>77</v>
      </c>
      <c r="Q3867">
        <v>7.7</v>
      </c>
      <c r="R3867" t="s">
        <v>1851</v>
      </c>
      <c r="S3867" t="s">
        <v>1851</v>
      </c>
      <c r="T3867" t="s">
        <v>1851</v>
      </c>
      <c r="U3867" t="s">
        <v>8473</v>
      </c>
      <c r="V3867" t="s">
        <v>1851</v>
      </c>
      <c r="W3867" t="s">
        <v>1851</v>
      </c>
      <c r="X3867" s="1">
        <v>46216.887129629627</v>
      </c>
    </row>
    <row r="3868" spans="1:24">
      <c r="A3868">
        <v>3691</v>
      </c>
      <c r="B3868" t="s">
        <v>1863</v>
      </c>
      <c r="C3868" t="s">
        <v>1864</v>
      </c>
      <c r="D3868">
        <v>3161304</v>
      </c>
      <c r="E3868" t="s">
        <v>1885</v>
      </c>
      <c r="F3868">
        <v>1</v>
      </c>
      <c r="G3868" t="s">
        <v>1407</v>
      </c>
      <c r="H3868" t="s">
        <v>3360</v>
      </c>
      <c r="I3868" t="s">
        <v>1887</v>
      </c>
      <c r="J3868">
        <v>1</v>
      </c>
      <c r="K3868" t="s">
        <v>1888</v>
      </c>
      <c r="L3868" s="1">
        <v>46216.886956018519</v>
      </c>
      <c r="M3868" s="1">
        <v>46216.887152777781</v>
      </c>
      <c r="N3868">
        <v>1642</v>
      </c>
      <c r="O3868" t="s">
        <v>1849</v>
      </c>
      <c r="P3868">
        <v>74</v>
      </c>
      <c r="Q3868">
        <v>7.4</v>
      </c>
      <c r="R3868" t="s">
        <v>8474</v>
      </c>
      <c r="S3868" t="s">
        <v>1851</v>
      </c>
      <c r="T3868" t="s">
        <v>1851</v>
      </c>
      <c r="U3868" t="s">
        <v>8475</v>
      </c>
      <c r="V3868" t="s">
        <v>1851</v>
      </c>
      <c r="W3868" t="s">
        <v>1851</v>
      </c>
      <c r="X3868" s="1">
        <v>46216.887152777781</v>
      </c>
    </row>
    <row r="3869" spans="1:24">
      <c r="A3869">
        <v>3692</v>
      </c>
      <c r="B3869" t="s">
        <v>1863</v>
      </c>
      <c r="C3869" t="s">
        <v>1864</v>
      </c>
      <c r="D3869">
        <v>2604403</v>
      </c>
      <c r="E3869" t="s">
        <v>1885</v>
      </c>
      <c r="F3869">
        <v>3</v>
      </c>
      <c r="G3869" t="s">
        <v>561</v>
      </c>
      <c r="H3869" t="s">
        <v>3517</v>
      </c>
      <c r="I3869" t="s">
        <v>1887</v>
      </c>
      <c r="J3869">
        <v>1</v>
      </c>
      <c r="K3869" t="s">
        <v>1888</v>
      </c>
      <c r="L3869" s="1">
        <v>46216.885162037041</v>
      </c>
      <c r="M3869" s="1">
        <v>46216.887280092589</v>
      </c>
      <c r="N3869">
        <v>18248</v>
      </c>
      <c r="O3869" t="s">
        <v>1854</v>
      </c>
      <c r="R3869" t="s">
        <v>8476</v>
      </c>
      <c r="S3869" t="s">
        <v>1851</v>
      </c>
      <c r="T3869" t="s">
        <v>1851</v>
      </c>
      <c r="U3869" t="s">
        <v>8430</v>
      </c>
      <c r="V3869" t="s">
        <v>1854</v>
      </c>
      <c r="W3869" t="s">
        <v>1851</v>
      </c>
      <c r="X3869" s="1">
        <v>46216.887280092589</v>
      </c>
    </row>
    <row r="3870" spans="1:24">
      <c r="A3870">
        <v>3693</v>
      </c>
      <c r="B3870" t="s">
        <v>1863</v>
      </c>
      <c r="C3870" t="s">
        <v>1864</v>
      </c>
      <c r="D3870">
        <v>4308078</v>
      </c>
      <c r="E3870" t="s">
        <v>1885</v>
      </c>
      <c r="F3870">
        <v>1</v>
      </c>
      <c r="G3870" t="s">
        <v>1635</v>
      </c>
      <c r="H3870" t="s">
        <v>3482</v>
      </c>
      <c r="I3870" t="s">
        <v>1887</v>
      </c>
      <c r="J3870">
        <v>1</v>
      </c>
      <c r="K3870" t="s">
        <v>1888</v>
      </c>
      <c r="L3870" s="1">
        <v>46216.887199074074</v>
      </c>
      <c r="M3870" s="1">
        <v>46216.887337962966</v>
      </c>
      <c r="N3870">
        <v>1216</v>
      </c>
      <c r="O3870" t="s">
        <v>1849</v>
      </c>
      <c r="P3870">
        <v>96</v>
      </c>
      <c r="Q3870">
        <v>9.6</v>
      </c>
      <c r="R3870" t="s">
        <v>8477</v>
      </c>
      <c r="S3870" t="s">
        <v>1851</v>
      </c>
      <c r="T3870" t="s">
        <v>1851</v>
      </c>
      <c r="U3870" t="s">
        <v>8478</v>
      </c>
      <c r="V3870" t="s">
        <v>1851</v>
      </c>
      <c r="W3870" t="s">
        <v>1851</v>
      </c>
      <c r="X3870" s="1">
        <v>46216.887337962966</v>
      </c>
    </row>
    <row r="3871" spans="1:24">
      <c r="A3871">
        <v>3694</v>
      </c>
      <c r="B3871" t="s">
        <v>1863</v>
      </c>
      <c r="C3871" t="s">
        <v>1864</v>
      </c>
      <c r="D3871">
        <v>3161304</v>
      </c>
      <c r="E3871" t="s">
        <v>1894</v>
      </c>
      <c r="F3871">
        <v>1</v>
      </c>
      <c r="G3871" t="s">
        <v>1407</v>
      </c>
      <c r="H3871" t="s">
        <v>1407</v>
      </c>
      <c r="I3871" t="s">
        <v>3370</v>
      </c>
      <c r="J3871">
        <v>0</v>
      </c>
      <c r="K3871" t="s">
        <v>3371</v>
      </c>
      <c r="L3871" s="1">
        <v>46216.887303240743</v>
      </c>
      <c r="M3871" s="1">
        <v>46216.887384259258</v>
      </c>
      <c r="N3871">
        <v>774</v>
      </c>
      <c r="O3871" t="s">
        <v>1849</v>
      </c>
      <c r="P3871">
        <v>64</v>
      </c>
      <c r="Q3871">
        <v>6.4</v>
      </c>
      <c r="R3871" t="s">
        <v>1851</v>
      </c>
      <c r="S3871" t="s">
        <v>1851</v>
      </c>
      <c r="T3871" t="s">
        <v>1851</v>
      </c>
      <c r="U3871" t="s">
        <v>8479</v>
      </c>
      <c r="V3871" t="s">
        <v>1851</v>
      </c>
      <c r="W3871" t="s">
        <v>1851</v>
      </c>
      <c r="X3871" s="1">
        <v>46216.887384259258</v>
      </c>
    </row>
    <row r="3872" spans="1:24">
      <c r="A3872">
        <v>3695</v>
      </c>
      <c r="B3872" t="s">
        <v>1863</v>
      </c>
      <c r="C3872" t="s">
        <v>1864</v>
      </c>
      <c r="D3872">
        <v>2604403</v>
      </c>
      <c r="E3872" t="s">
        <v>1894</v>
      </c>
      <c r="F3872">
        <v>1</v>
      </c>
      <c r="G3872" t="s">
        <v>561</v>
      </c>
      <c r="H3872" t="s">
        <v>3596</v>
      </c>
      <c r="I3872" t="s">
        <v>3597</v>
      </c>
      <c r="J3872">
        <v>1</v>
      </c>
      <c r="K3872" t="s">
        <v>3598</v>
      </c>
      <c r="L3872" s="1">
        <v>46216.887418981481</v>
      </c>
      <c r="M3872" s="1">
        <v>46216.88753472222</v>
      </c>
      <c r="N3872">
        <v>1037</v>
      </c>
      <c r="O3872" t="s">
        <v>1849</v>
      </c>
      <c r="P3872">
        <v>54</v>
      </c>
      <c r="Q3872">
        <v>5.4</v>
      </c>
      <c r="R3872" t="s">
        <v>1851</v>
      </c>
      <c r="S3872" t="s">
        <v>1851</v>
      </c>
      <c r="T3872" t="s">
        <v>1851</v>
      </c>
      <c r="U3872" t="s">
        <v>8480</v>
      </c>
      <c r="V3872" t="s">
        <v>1851</v>
      </c>
      <c r="W3872" t="s">
        <v>1851</v>
      </c>
      <c r="X3872" s="1">
        <v>46216.88753472222</v>
      </c>
    </row>
    <row r="3873" spans="1:24">
      <c r="A3873">
        <v>3696</v>
      </c>
      <c r="B3873" t="s">
        <v>1863</v>
      </c>
      <c r="C3873" t="s">
        <v>1864</v>
      </c>
      <c r="D3873">
        <v>4308078</v>
      </c>
      <c r="E3873" t="s">
        <v>1894</v>
      </c>
      <c r="F3873">
        <v>1</v>
      </c>
      <c r="G3873" t="s">
        <v>1635</v>
      </c>
      <c r="H3873" t="s">
        <v>1635</v>
      </c>
      <c r="I3873" t="s">
        <v>3489</v>
      </c>
      <c r="J3873">
        <v>0</v>
      </c>
      <c r="K3873" t="s">
        <v>3490</v>
      </c>
      <c r="L3873" s="1">
        <v>46216.887488425928</v>
      </c>
      <c r="M3873" s="1">
        <v>46216.887557870374</v>
      </c>
      <c r="N3873">
        <v>623</v>
      </c>
      <c r="O3873" t="s">
        <v>1849</v>
      </c>
      <c r="P3873">
        <v>67</v>
      </c>
      <c r="Q3873">
        <v>6.7</v>
      </c>
      <c r="R3873" t="s">
        <v>1851</v>
      </c>
      <c r="S3873" t="s">
        <v>1851</v>
      </c>
      <c r="T3873" t="s">
        <v>1851</v>
      </c>
      <c r="U3873" t="s">
        <v>8481</v>
      </c>
      <c r="V3873" t="s">
        <v>1851</v>
      </c>
      <c r="W3873" t="s">
        <v>1851</v>
      </c>
      <c r="X3873" s="1">
        <v>46216.887557870374</v>
      </c>
    </row>
    <row r="3874" spans="1:24">
      <c r="A3874">
        <v>3697</v>
      </c>
      <c r="B3874" t="s">
        <v>1863</v>
      </c>
      <c r="C3874" t="s">
        <v>1864</v>
      </c>
      <c r="D3874">
        <v>3162302</v>
      </c>
      <c r="E3874" t="s">
        <v>1885</v>
      </c>
      <c r="F3874">
        <v>1</v>
      </c>
      <c r="G3874" t="s">
        <v>918</v>
      </c>
      <c r="H3874" t="s">
        <v>3382</v>
      </c>
      <c r="I3874" t="s">
        <v>1887</v>
      </c>
      <c r="J3874">
        <v>1</v>
      </c>
      <c r="K3874" t="s">
        <v>1888</v>
      </c>
      <c r="L3874" s="1">
        <v>46216.887430555558</v>
      </c>
      <c r="M3874" s="1">
        <v>46216.887766203705</v>
      </c>
      <c r="N3874">
        <v>2853</v>
      </c>
      <c r="O3874" t="s">
        <v>1849</v>
      </c>
      <c r="P3874">
        <v>82</v>
      </c>
      <c r="Q3874">
        <v>8.1999999999999993</v>
      </c>
      <c r="R3874" t="s">
        <v>8482</v>
      </c>
      <c r="S3874" t="s">
        <v>1851</v>
      </c>
      <c r="T3874" t="s">
        <v>1851</v>
      </c>
      <c r="U3874" t="s">
        <v>8483</v>
      </c>
      <c r="V3874" t="s">
        <v>1851</v>
      </c>
      <c r="W3874" t="s">
        <v>1851</v>
      </c>
      <c r="X3874" s="1">
        <v>46216.887766203705</v>
      </c>
    </row>
    <row r="3875" spans="1:24">
      <c r="A3875">
        <v>3698</v>
      </c>
      <c r="B3875" t="s">
        <v>1863</v>
      </c>
      <c r="C3875" t="s">
        <v>1864</v>
      </c>
      <c r="D3875">
        <v>2607604</v>
      </c>
      <c r="E3875" t="s">
        <v>1885</v>
      </c>
      <c r="F3875">
        <v>1</v>
      </c>
      <c r="G3875" t="s">
        <v>586</v>
      </c>
      <c r="H3875" t="s">
        <v>3600</v>
      </c>
      <c r="I3875" t="s">
        <v>1887</v>
      </c>
      <c r="J3875">
        <v>1</v>
      </c>
      <c r="K3875" t="s">
        <v>1888</v>
      </c>
      <c r="L3875" s="1">
        <v>46216.887592592589</v>
      </c>
      <c r="M3875" s="1">
        <v>46216.887986111113</v>
      </c>
      <c r="N3875">
        <v>3370</v>
      </c>
      <c r="O3875" t="s">
        <v>1849</v>
      </c>
      <c r="P3875">
        <v>75</v>
      </c>
      <c r="Q3875">
        <v>7.5</v>
      </c>
      <c r="R3875" t="s">
        <v>8484</v>
      </c>
      <c r="S3875" t="s">
        <v>1851</v>
      </c>
      <c r="T3875" t="s">
        <v>1851</v>
      </c>
      <c r="U3875" t="s">
        <v>8485</v>
      </c>
      <c r="V3875" t="s">
        <v>1851</v>
      </c>
      <c r="W3875" t="s">
        <v>1851</v>
      </c>
      <c r="X3875" s="1">
        <v>46216.887986111113</v>
      </c>
    </row>
    <row r="3876" spans="1:24">
      <c r="A3876">
        <v>3699</v>
      </c>
      <c r="B3876" t="s">
        <v>1863</v>
      </c>
      <c r="C3876" t="s">
        <v>1864</v>
      </c>
      <c r="D3876">
        <v>3162302</v>
      </c>
      <c r="E3876" t="s">
        <v>1894</v>
      </c>
      <c r="F3876">
        <v>1</v>
      </c>
      <c r="G3876" t="s">
        <v>918</v>
      </c>
      <c r="H3876" t="s">
        <v>6243</v>
      </c>
      <c r="I3876" t="s">
        <v>6244</v>
      </c>
      <c r="J3876">
        <v>1</v>
      </c>
      <c r="K3876" t="s">
        <v>6244</v>
      </c>
      <c r="L3876" s="1">
        <v>46216.88790509259</v>
      </c>
      <c r="M3876" s="1">
        <v>46216.888055555559</v>
      </c>
      <c r="N3876">
        <v>1369</v>
      </c>
      <c r="O3876" t="s">
        <v>1849</v>
      </c>
      <c r="P3876">
        <v>74</v>
      </c>
      <c r="Q3876">
        <v>7.4</v>
      </c>
      <c r="R3876" t="s">
        <v>1851</v>
      </c>
      <c r="S3876" t="s">
        <v>1851</v>
      </c>
      <c r="T3876" t="s">
        <v>1851</v>
      </c>
      <c r="U3876" t="s">
        <v>8486</v>
      </c>
      <c r="V3876" t="s">
        <v>1851</v>
      </c>
      <c r="W3876" t="s">
        <v>1851</v>
      </c>
      <c r="X3876" s="1">
        <v>46216.888055555559</v>
      </c>
    </row>
    <row r="3877" spans="1:24">
      <c r="A3877">
        <v>3700</v>
      </c>
      <c r="B3877" t="s">
        <v>1863</v>
      </c>
      <c r="C3877" t="s">
        <v>1864</v>
      </c>
      <c r="D3877">
        <v>2607604</v>
      </c>
      <c r="E3877" t="s">
        <v>1894</v>
      </c>
      <c r="F3877">
        <v>1</v>
      </c>
      <c r="G3877" t="s">
        <v>586</v>
      </c>
      <c r="H3877" t="s">
        <v>586</v>
      </c>
      <c r="I3877" t="s">
        <v>3603</v>
      </c>
      <c r="J3877">
        <v>0</v>
      </c>
      <c r="K3877" t="s">
        <v>3604</v>
      </c>
      <c r="L3877" s="1">
        <v>46216.888113425928</v>
      </c>
      <c r="M3877" s="1">
        <v>46216.888229166667</v>
      </c>
      <c r="N3877">
        <v>1034</v>
      </c>
      <c r="O3877" t="s">
        <v>1849</v>
      </c>
      <c r="P3877">
        <v>64</v>
      </c>
      <c r="Q3877">
        <v>6.4</v>
      </c>
      <c r="R3877" t="s">
        <v>1851</v>
      </c>
      <c r="S3877" t="s">
        <v>1851</v>
      </c>
      <c r="T3877" t="s">
        <v>1851</v>
      </c>
      <c r="U3877" t="s">
        <v>8487</v>
      </c>
      <c r="V3877" t="s">
        <v>1851</v>
      </c>
      <c r="W3877" t="s">
        <v>1851</v>
      </c>
      <c r="X3877" s="1">
        <v>46216.888229166667</v>
      </c>
    </row>
    <row r="3878" spans="1:24">
      <c r="A3878">
        <v>3701</v>
      </c>
      <c r="B3878" t="s">
        <v>1863</v>
      </c>
      <c r="C3878" t="s">
        <v>1864</v>
      </c>
      <c r="D3878">
        <v>3162575</v>
      </c>
      <c r="E3878" t="s">
        <v>1885</v>
      </c>
      <c r="F3878">
        <v>1</v>
      </c>
      <c r="G3878" t="s">
        <v>1252</v>
      </c>
      <c r="H3878" t="s">
        <v>3400</v>
      </c>
      <c r="I3878" t="s">
        <v>1887</v>
      </c>
      <c r="J3878">
        <v>1</v>
      </c>
      <c r="K3878" t="s">
        <v>1888</v>
      </c>
      <c r="L3878" s="1">
        <v>46216.888101851851</v>
      </c>
      <c r="M3878" s="1">
        <v>46216.888252314813</v>
      </c>
      <c r="N3878">
        <v>1240</v>
      </c>
      <c r="O3878" t="s">
        <v>1849</v>
      </c>
      <c r="P3878">
        <v>96</v>
      </c>
      <c r="Q3878">
        <v>9.6</v>
      </c>
      <c r="R3878" t="s">
        <v>8488</v>
      </c>
      <c r="S3878" t="s">
        <v>1851</v>
      </c>
      <c r="T3878" t="s">
        <v>1851</v>
      </c>
      <c r="U3878" t="s">
        <v>8489</v>
      </c>
      <c r="V3878" t="s">
        <v>1851</v>
      </c>
      <c r="W3878" t="s">
        <v>1851</v>
      </c>
      <c r="X3878" s="1">
        <v>46216.888252314813</v>
      </c>
    </row>
    <row r="3879" spans="1:24">
      <c r="A3879">
        <v>3702</v>
      </c>
      <c r="B3879" t="s">
        <v>1863</v>
      </c>
      <c r="C3879" t="s">
        <v>1864</v>
      </c>
      <c r="D3879">
        <v>3162575</v>
      </c>
      <c r="E3879" t="s">
        <v>1894</v>
      </c>
      <c r="F3879">
        <v>1</v>
      </c>
      <c r="G3879" t="s">
        <v>1252</v>
      </c>
      <c r="H3879" t="s">
        <v>1252</v>
      </c>
      <c r="I3879" t="s">
        <v>3410</v>
      </c>
      <c r="J3879">
        <v>0</v>
      </c>
      <c r="K3879" t="s">
        <v>3411</v>
      </c>
      <c r="L3879" s="1">
        <v>46216.888391203705</v>
      </c>
      <c r="M3879" s="1">
        <v>46216.888518518521</v>
      </c>
      <c r="N3879">
        <v>1100</v>
      </c>
      <c r="O3879" t="s">
        <v>1849</v>
      </c>
      <c r="P3879">
        <v>73</v>
      </c>
      <c r="Q3879">
        <v>7.3</v>
      </c>
      <c r="R3879" t="s">
        <v>1851</v>
      </c>
      <c r="S3879" t="s">
        <v>1851</v>
      </c>
      <c r="T3879" t="s">
        <v>1851</v>
      </c>
      <c r="U3879" t="s">
        <v>8490</v>
      </c>
      <c r="V3879" t="s">
        <v>1851</v>
      </c>
      <c r="W3879" t="s">
        <v>1851</v>
      </c>
      <c r="X3879" s="1">
        <v>46216.888518518521</v>
      </c>
    </row>
    <row r="3880" spans="1:24">
      <c r="A3880">
        <v>3703</v>
      </c>
      <c r="B3880" t="s">
        <v>1863</v>
      </c>
      <c r="C3880" t="s">
        <v>1864</v>
      </c>
      <c r="D3880">
        <v>2607000</v>
      </c>
      <c r="E3880" t="s">
        <v>1885</v>
      </c>
      <c r="F3880">
        <v>1</v>
      </c>
      <c r="G3880" t="s">
        <v>650</v>
      </c>
      <c r="H3880" t="s">
        <v>3606</v>
      </c>
      <c r="I3880" t="s">
        <v>1887</v>
      </c>
      <c r="J3880">
        <v>1</v>
      </c>
      <c r="K3880" t="s">
        <v>1888</v>
      </c>
      <c r="L3880" s="1">
        <v>46216.888275462959</v>
      </c>
      <c r="M3880" s="1">
        <v>46216.88863425926</v>
      </c>
      <c r="N3880">
        <v>3154</v>
      </c>
      <c r="O3880" t="s">
        <v>1849</v>
      </c>
      <c r="P3880">
        <v>71</v>
      </c>
      <c r="Q3880">
        <v>7.1</v>
      </c>
      <c r="R3880" t="s">
        <v>8491</v>
      </c>
      <c r="S3880" t="s">
        <v>1851</v>
      </c>
      <c r="T3880" t="s">
        <v>1851</v>
      </c>
      <c r="U3880" t="s">
        <v>8492</v>
      </c>
      <c r="V3880" t="s">
        <v>1851</v>
      </c>
      <c r="W3880" t="s">
        <v>1851</v>
      </c>
      <c r="X3880" s="1">
        <v>46216.88863425926</v>
      </c>
    </row>
    <row r="3881" spans="1:24">
      <c r="A3881">
        <v>3704</v>
      </c>
      <c r="B3881" t="s">
        <v>1863</v>
      </c>
      <c r="C3881" t="s">
        <v>1864</v>
      </c>
      <c r="D3881">
        <v>3163904</v>
      </c>
      <c r="E3881" t="s">
        <v>1885</v>
      </c>
      <c r="F3881">
        <v>1</v>
      </c>
      <c r="G3881" t="s">
        <v>1297</v>
      </c>
      <c r="H3881" t="s">
        <v>3419</v>
      </c>
      <c r="I3881" t="s">
        <v>1887</v>
      </c>
      <c r="J3881">
        <v>1</v>
      </c>
      <c r="K3881" t="s">
        <v>1888</v>
      </c>
      <c r="L3881" s="1">
        <v>46216.888553240744</v>
      </c>
      <c r="M3881" s="1">
        <v>46216.888773148145</v>
      </c>
      <c r="N3881">
        <v>1846</v>
      </c>
      <c r="O3881" t="s">
        <v>1849</v>
      </c>
      <c r="P3881">
        <v>74</v>
      </c>
      <c r="Q3881">
        <v>7.4</v>
      </c>
      <c r="R3881" t="s">
        <v>8493</v>
      </c>
      <c r="S3881" t="s">
        <v>1851</v>
      </c>
      <c r="T3881" t="s">
        <v>1851</v>
      </c>
      <c r="U3881" t="s">
        <v>8494</v>
      </c>
      <c r="V3881" t="s">
        <v>1851</v>
      </c>
      <c r="W3881" t="s">
        <v>1851</v>
      </c>
      <c r="X3881" s="1">
        <v>46216.888773148145</v>
      </c>
    </row>
    <row r="3882" spans="1:24">
      <c r="A3882">
        <v>3705</v>
      </c>
      <c r="B3882" t="s">
        <v>1863</v>
      </c>
      <c r="C3882" t="s">
        <v>1864</v>
      </c>
      <c r="D3882">
        <v>3163904</v>
      </c>
      <c r="E3882" t="s">
        <v>1894</v>
      </c>
      <c r="F3882">
        <v>1</v>
      </c>
      <c r="G3882" t="s">
        <v>1297</v>
      </c>
      <c r="H3882" t="s">
        <v>1297</v>
      </c>
      <c r="I3882" t="s">
        <v>3429</v>
      </c>
      <c r="J3882">
        <v>0</v>
      </c>
      <c r="K3882" t="s">
        <v>3430</v>
      </c>
      <c r="L3882" s="1">
        <v>46216.88890046296</v>
      </c>
      <c r="M3882" s="1">
        <v>46216.889039351852</v>
      </c>
      <c r="N3882">
        <v>1245</v>
      </c>
      <c r="O3882" t="s">
        <v>1849</v>
      </c>
      <c r="P3882">
        <v>72</v>
      </c>
      <c r="Q3882">
        <v>7.2</v>
      </c>
      <c r="R3882" t="s">
        <v>1851</v>
      </c>
      <c r="S3882" t="s">
        <v>1851</v>
      </c>
      <c r="T3882" t="s">
        <v>1851</v>
      </c>
      <c r="U3882" t="s">
        <v>8495</v>
      </c>
      <c r="V3882" t="s">
        <v>1851</v>
      </c>
      <c r="W3882" t="s">
        <v>1851</v>
      </c>
      <c r="X3882" s="1">
        <v>46216.889039351852</v>
      </c>
    </row>
    <row r="3883" spans="1:24">
      <c r="A3883">
        <v>3706</v>
      </c>
      <c r="B3883" t="s">
        <v>1863</v>
      </c>
      <c r="C3883" t="s">
        <v>1864</v>
      </c>
      <c r="D3883">
        <v>2607000</v>
      </c>
      <c r="E3883" t="s">
        <v>1894</v>
      </c>
      <c r="F3883">
        <v>1</v>
      </c>
      <c r="G3883" t="s">
        <v>650</v>
      </c>
      <c r="H3883" t="s">
        <v>650</v>
      </c>
      <c r="I3883" t="s">
        <v>3615</v>
      </c>
      <c r="J3883">
        <v>0</v>
      </c>
      <c r="K3883" t="s">
        <v>3616</v>
      </c>
      <c r="L3883" s="1">
        <v>46216.888773148145</v>
      </c>
      <c r="M3883" s="1">
        <v>46216.889189814814</v>
      </c>
      <c r="N3883">
        <v>3575</v>
      </c>
      <c r="O3883" t="s">
        <v>1849</v>
      </c>
      <c r="P3883">
        <v>63</v>
      </c>
      <c r="Q3883">
        <v>6.3</v>
      </c>
      <c r="R3883" t="s">
        <v>1851</v>
      </c>
      <c r="S3883" t="s">
        <v>1851</v>
      </c>
      <c r="T3883" t="s">
        <v>1851</v>
      </c>
      <c r="U3883" t="s">
        <v>8496</v>
      </c>
      <c r="V3883" t="s">
        <v>1851</v>
      </c>
      <c r="W3883" t="s">
        <v>1851</v>
      </c>
      <c r="X3883" s="1">
        <v>46216.889189814814</v>
      </c>
    </row>
    <row r="3884" spans="1:24">
      <c r="A3884">
        <v>3707</v>
      </c>
      <c r="B3884" t="s">
        <v>1863</v>
      </c>
      <c r="C3884" t="s">
        <v>1864</v>
      </c>
      <c r="D3884">
        <v>3168606</v>
      </c>
      <c r="E3884" t="s">
        <v>1885</v>
      </c>
      <c r="F3884">
        <v>1</v>
      </c>
      <c r="G3884" t="s">
        <v>1174</v>
      </c>
      <c r="H3884" t="s">
        <v>3435</v>
      </c>
      <c r="I3884" t="s">
        <v>1887</v>
      </c>
      <c r="J3884">
        <v>1</v>
      </c>
      <c r="K3884" t="s">
        <v>1888</v>
      </c>
      <c r="L3884" s="1">
        <v>46216.889074074075</v>
      </c>
      <c r="M3884" s="1">
        <v>46216.889224537037</v>
      </c>
      <c r="N3884">
        <v>1308</v>
      </c>
      <c r="O3884" t="s">
        <v>1849</v>
      </c>
      <c r="P3884">
        <v>96</v>
      </c>
      <c r="Q3884">
        <v>9.6</v>
      </c>
      <c r="R3884" t="s">
        <v>8497</v>
      </c>
      <c r="S3884" t="s">
        <v>1851</v>
      </c>
      <c r="T3884" t="s">
        <v>1851</v>
      </c>
      <c r="U3884" t="s">
        <v>8498</v>
      </c>
      <c r="V3884" t="s">
        <v>1851</v>
      </c>
      <c r="W3884" t="s">
        <v>1851</v>
      </c>
      <c r="X3884" s="1">
        <v>46216.889224537037</v>
      </c>
    </row>
    <row r="3885" spans="1:24">
      <c r="A3885">
        <v>3708</v>
      </c>
      <c r="B3885" t="s">
        <v>1863</v>
      </c>
      <c r="C3885" t="s">
        <v>1864</v>
      </c>
      <c r="D3885">
        <v>2607307</v>
      </c>
      <c r="E3885" t="s">
        <v>1885</v>
      </c>
      <c r="F3885">
        <v>1</v>
      </c>
      <c r="G3885" t="s">
        <v>720</v>
      </c>
      <c r="H3885" t="s">
        <v>3619</v>
      </c>
      <c r="I3885" t="s">
        <v>1887</v>
      </c>
      <c r="J3885">
        <v>1</v>
      </c>
      <c r="K3885" t="s">
        <v>1888</v>
      </c>
      <c r="L3885" s="1">
        <v>46216.889236111114</v>
      </c>
      <c r="M3885" s="1">
        <v>46216.889513888891</v>
      </c>
      <c r="N3885">
        <v>2366</v>
      </c>
      <c r="O3885" t="s">
        <v>1849</v>
      </c>
      <c r="P3885">
        <v>87</v>
      </c>
      <c r="Q3885">
        <v>8.6999999999999993</v>
      </c>
      <c r="R3885" t="s">
        <v>8499</v>
      </c>
      <c r="S3885" t="s">
        <v>1851</v>
      </c>
      <c r="T3885" t="s">
        <v>1851</v>
      </c>
      <c r="U3885" t="s">
        <v>8500</v>
      </c>
      <c r="V3885" t="s">
        <v>1851</v>
      </c>
      <c r="W3885" t="s">
        <v>1851</v>
      </c>
      <c r="X3885" s="1">
        <v>46216.889513888891</v>
      </c>
    </row>
    <row r="3886" spans="1:24">
      <c r="A3886">
        <v>3709</v>
      </c>
      <c r="B3886" t="s">
        <v>1863</v>
      </c>
      <c r="C3886" t="s">
        <v>1864</v>
      </c>
      <c r="D3886">
        <v>3168606</v>
      </c>
      <c r="E3886" t="s">
        <v>1894</v>
      </c>
      <c r="F3886">
        <v>1</v>
      </c>
      <c r="G3886" t="s">
        <v>1174</v>
      </c>
      <c r="H3886" t="s">
        <v>1174</v>
      </c>
      <c r="I3886" t="s">
        <v>3450</v>
      </c>
      <c r="J3886">
        <v>0</v>
      </c>
      <c r="K3886" t="s">
        <v>3451</v>
      </c>
      <c r="L3886" s="1">
        <v>46216.889374999999</v>
      </c>
      <c r="M3886" s="1">
        <v>46216.889618055553</v>
      </c>
      <c r="N3886">
        <v>2048</v>
      </c>
      <c r="O3886" t="s">
        <v>1849</v>
      </c>
      <c r="P3886">
        <v>56</v>
      </c>
      <c r="Q3886">
        <v>5.6</v>
      </c>
      <c r="R3886" t="s">
        <v>1851</v>
      </c>
      <c r="S3886" t="s">
        <v>1851</v>
      </c>
      <c r="T3886" t="s">
        <v>1851</v>
      </c>
      <c r="U3886" t="s">
        <v>8501</v>
      </c>
      <c r="V3886" t="s">
        <v>1851</v>
      </c>
      <c r="W3886" t="s">
        <v>1851</v>
      </c>
      <c r="X3886" s="1">
        <v>46216.889618055553</v>
      </c>
    </row>
    <row r="3887" spans="1:24">
      <c r="A3887">
        <v>3710</v>
      </c>
      <c r="B3887" t="s">
        <v>1863</v>
      </c>
      <c r="C3887" t="s">
        <v>1864</v>
      </c>
      <c r="D3887">
        <v>2607307</v>
      </c>
      <c r="E3887" t="s">
        <v>1894</v>
      </c>
      <c r="F3887">
        <v>1</v>
      </c>
      <c r="G3887" t="s">
        <v>720</v>
      </c>
      <c r="H3887" t="s">
        <v>3624</v>
      </c>
      <c r="I3887" t="s">
        <v>3625</v>
      </c>
      <c r="J3887">
        <v>1</v>
      </c>
      <c r="K3887" t="s">
        <v>3626</v>
      </c>
      <c r="L3887" s="1">
        <v>46216.889641203707</v>
      </c>
      <c r="M3887" s="1">
        <v>46216.889780092592</v>
      </c>
      <c r="N3887">
        <v>1219</v>
      </c>
      <c r="O3887" t="s">
        <v>1849</v>
      </c>
      <c r="P3887">
        <v>80</v>
      </c>
      <c r="Q3887">
        <v>8</v>
      </c>
      <c r="R3887" t="s">
        <v>1851</v>
      </c>
      <c r="S3887" t="s">
        <v>1851</v>
      </c>
      <c r="T3887" t="s">
        <v>1851</v>
      </c>
      <c r="U3887" t="s">
        <v>8502</v>
      </c>
      <c r="V3887" t="s">
        <v>1851</v>
      </c>
      <c r="W3887" t="s">
        <v>1851</v>
      </c>
      <c r="X3887" s="1">
        <v>46216.889780092592</v>
      </c>
    </row>
    <row r="3888" spans="1:24">
      <c r="A3888">
        <v>3711</v>
      </c>
      <c r="B3888" t="s">
        <v>1863</v>
      </c>
      <c r="C3888" t="s">
        <v>1864</v>
      </c>
      <c r="D3888">
        <v>4308904</v>
      </c>
      <c r="E3888" t="s">
        <v>1885</v>
      </c>
      <c r="F3888">
        <v>1</v>
      </c>
      <c r="G3888" t="s">
        <v>1658</v>
      </c>
      <c r="H3888" t="s">
        <v>3492</v>
      </c>
      <c r="I3888" t="s">
        <v>1887</v>
      </c>
      <c r="J3888">
        <v>1</v>
      </c>
      <c r="K3888" t="s">
        <v>1888</v>
      </c>
      <c r="L3888" s="1">
        <v>46216.887615740743</v>
      </c>
      <c r="M3888" s="1">
        <v>46216.889814814815</v>
      </c>
      <c r="N3888">
        <v>18931</v>
      </c>
      <c r="O3888" t="s">
        <v>1854</v>
      </c>
      <c r="R3888" t="s">
        <v>8503</v>
      </c>
      <c r="S3888" t="s">
        <v>1851</v>
      </c>
      <c r="T3888" t="s">
        <v>1851</v>
      </c>
      <c r="U3888" t="s">
        <v>8504</v>
      </c>
      <c r="V3888" t="s">
        <v>1854</v>
      </c>
      <c r="W3888" t="s">
        <v>1851</v>
      </c>
      <c r="X3888" s="1">
        <v>46216.889814814815</v>
      </c>
    </row>
    <row r="3889" spans="1:24">
      <c r="A3889">
        <v>3712</v>
      </c>
      <c r="B3889" t="s">
        <v>1863</v>
      </c>
      <c r="C3889" t="s">
        <v>1864</v>
      </c>
      <c r="D3889">
        <v>3168903</v>
      </c>
      <c r="E3889" t="s">
        <v>1885</v>
      </c>
      <c r="F3889">
        <v>1</v>
      </c>
      <c r="G3889" t="s">
        <v>1392</v>
      </c>
      <c r="H3889" t="s">
        <v>3462</v>
      </c>
      <c r="I3889" t="s">
        <v>1887</v>
      </c>
      <c r="J3889">
        <v>1</v>
      </c>
      <c r="K3889" t="s">
        <v>1888</v>
      </c>
      <c r="L3889" s="1">
        <v>46216.889652777776</v>
      </c>
      <c r="M3889" s="1">
        <v>46216.890034722222</v>
      </c>
      <c r="N3889">
        <v>3271</v>
      </c>
      <c r="O3889" t="s">
        <v>1849</v>
      </c>
      <c r="P3889">
        <v>99</v>
      </c>
      <c r="Q3889">
        <v>9.9</v>
      </c>
      <c r="R3889" t="s">
        <v>8505</v>
      </c>
      <c r="S3889" t="s">
        <v>1851</v>
      </c>
      <c r="T3889" t="s">
        <v>1851</v>
      </c>
      <c r="U3889" t="s">
        <v>8506</v>
      </c>
      <c r="V3889" t="s">
        <v>1851</v>
      </c>
      <c r="W3889" t="s">
        <v>1851</v>
      </c>
      <c r="X3889" s="1">
        <v>46216.890034722222</v>
      </c>
    </row>
    <row r="3890" spans="1:24">
      <c r="A3890">
        <v>3713</v>
      </c>
      <c r="B3890" t="s">
        <v>1863</v>
      </c>
      <c r="C3890" t="s">
        <v>1864</v>
      </c>
      <c r="D3890">
        <v>3168903</v>
      </c>
      <c r="E3890" t="s">
        <v>1894</v>
      </c>
      <c r="F3890">
        <v>1</v>
      </c>
      <c r="G3890" t="s">
        <v>1392</v>
      </c>
      <c r="H3890" t="s">
        <v>1392</v>
      </c>
      <c r="I3890" t="s">
        <v>3468</v>
      </c>
      <c r="J3890">
        <v>0</v>
      </c>
      <c r="K3890" t="s">
        <v>3469</v>
      </c>
      <c r="L3890" s="1">
        <v>46216.890173611115</v>
      </c>
      <c r="M3890" s="1">
        <v>46216.890277777777</v>
      </c>
      <c r="N3890">
        <v>842</v>
      </c>
      <c r="O3890" t="s">
        <v>1849</v>
      </c>
      <c r="P3890">
        <v>94</v>
      </c>
      <c r="Q3890">
        <v>9.4</v>
      </c>
      <c r="R3890" t="s">
        <v>1851</v>
      </c>
      <c r="S3890" t="s">
        <v>1851</v>
      </c>
      <c r="T3890" t="s">
        <v>1851</v>
      </c>
      <c r="U3890" t="s">
        <v>8507</v>
      </c>
      <c r="V3890" t="s">
        <v>1851</v>
      </c>
      <c r="W3890" t="s">
        <v>1851</v>
      </c>
      <c r="X3890" s="1">
        <v>46216.890277777777</v>
      </c>
    </row>
    <row r="3891" spans="1:24">
      <c r="A3891">
        <v>3714</v>
      </c>
      <c r="B3891" t="s">
        <v>1863</v>
      </c>
      <c r="C3891" t="s">
        <v>1864</v>
      </c>
      <c r="D3891">
        <v>2609006</v>
      </c>
      <c r="E3891" t="s">
        <v>1885</v>
      </c>
      <c r="F3891">
        <v>1</v>
      </c>
      <c r="G3891" t="s">
        <v>265</v>
      </c>
      <c r="H3891" t="s">
        <v>3634</v>
      </c>
      <c r="I3891" t="s">
        <v>1887</v>
      </c>
      <c r="J3891">
        <v>1</v>
      </c>
      <c r="K3891" t="s">
        <v>1888</v>
      </c>
      <c r="L3891" s="1">
        <v>46216.889837962961</v>
      </c>
      <c r="M3891" s="1">
        <v>46216.890289351853</v>
      </c>
      <c r="N3891">
        <v>3968</v>
      </c>
      <c r="O3891" t="s">
        <v>1849</v>
      </c>
      <c r="P3891">
        <v>90</v>
      </c>
      <c r="Q3891">
        <v>9</v>
      </c>
      <c r="R3891" t="s">
        <v>8508</v>
      </c>
      <c r="S3891" t="s">
        <v>1851</v>
      </c>
      <c r="T3891" t="s">
        <v>1851</v>
      </c>
      <c r="U3891" t="s">
        <v>8509</v>
      </c>
      <c r="V3891" t="s">
        <v>1851</v>
      </c>
      <c r="W3891" t="s">
        <v>1851</v>
      </c>
      <c r="X3891" s="1">
        <v>46216.890289351853</v>
      </c>
    </row>
    <row r="3892" spans="1:24">
      <c r="A3892">
        <v>3715</v>
      </c>
      <c r="B3892" t="s">
        <v>1863</v>
      </c>
      <c r="C3892" t="s">
        <v>1864</v>
      </c>
      <c r="D3892">
        <v>2609006</v>
      </c>
      <c r="E3892" t="s">
        <v>1894</v>
      </c>
      <c r="F3892">
        <v>1</v>
      </c>
      <c r="G3892" t="s">
        <v>265</v>
      </c>
      <c r="H3892" t="s">
        <v>265</v>
      </c>
      <c r="I3892" t="s">
        <v>3637</v>
      </c>
      <c r="J3892">
        <v>0</v>
      </c>
      <c r="K3892" t="s">
        <v>3638</v>
      </c>
      <c r="L3892" s="1">
        <v>46216.890416666669</v>
      </c>
      <c r="M3892" s="1">
        <v>46216.890555555554</v>
      </c>
      <c r="N3892">
        <v>1207</v>
      </c>
      <c r="O3892" t="s">
        <v>1849</v>
      </c>
      <c r="P3892">
        <v>84</v>
      </c>
      <c r="Q3892">
        <v>8.4</v>
      </c>
      <c r="R3892" t="s">
        <v>1851</v>
      </c>
      <c r="S3892" t="s">
        <v>1851</v>
      </c>
      <c r="T3892" t="s">
        <v>1851</v>
      </c>
      <c r="U3892" t="s">
        <v>8510</v>
      </c>
      <c r="V3892" t="s">
        <v>1851</v>
      </c>
      <c r="W3892" t="s">
        <v>1851</v>
      </c>
      <c r="X3892" s="1">
        <v>46216.890555555554</v>
      </c>
    </row>
    <row r="3893" spans="1:24">
      <c r="A3893">
        <v>3716</v>
      </c>
      <c r="B3893" t="s">
        <v>1863</v>
      </c>
      <c r="C3893" t="s">
        <v>1864</v>
      </c>
      <c r="D3893">
        <v>3169059</v>
      </c>
      <c r="E3893" t="s">
        <v>1885</v>
      </c>
      <c r="F3893">
        <v>1</v>
      </c>
      <c r="G3893" t="s">
        <v>1267</v>
      </c>
      <c r="H3893" t="s">
        <v>3479</v>
      </c>
      <c r="I3893" t="s">
        <v>1887</v>
      </c>
      <c r="J3893">
        <v>1</v>
      </c>
      <c r="K3893" t="s">
        <v>1888</v>
      </c>
      <c r="L3893" s="1">
        <v>46216.890324074076</v>
      </c>
      <c r="M3893" s="1">
        <v>46216.890613425923</v>
      </c>
      <c r="N3893">
        <v>2555</v>
      </c>
      <c r="O3893" t="s">
        <v>1849</v>
      </c>
      <c r="P3893">
        <v>80</v>
      </c>
      <c r="Q3893">
        <v>8</v>
      </c>
      <c r="R3893" t="s">
        <v>8511</v>
      </c>
      <c r="S3893" t="s">
        <v>1851</v>
      </c>
      <c r="T3893" t="s">
        <v>1851</v>
      </c>
      <c r="U3893" t="s">
        <v>8512</v>
      </c>
      <c r="V3893" t="s">
        <v>1851</v>
      </c>
      <c r="W3893" t="s">
        <v>1851</v>
      </c>
      <c r="X3893" s="1">
        <v>46216.890613425923</v>
      </c>
    </row>
    <row r="3894" spans="1:24">
      <c r="A3894">
        <v>3717</v>
      </c>
      <c r="B3894" t="s">
        <v>1863</v>
      </c>
      <c r="C3894" t="s">
        <v>1864</v>
      </c>
      <c r="D3894">
        <v>3169059</v>
      </c>
      <c r="E3894" t="s">
        <v>1894</v>
      </c>
      <c r="F3894">
        <v>1</v>
      </c>
      <c r="G3894" t="s">
        <v>1267</v>
      </c>
      <c r="H3894" t="s">
        <v>3485</v>
      </c>
      <c r="I3894" t="s">
        <v>3486</v>
      </c>
      <c r="J3894">
        <v>1</v>
      </c>
      <c r="K3894" t="s">
        <v>3487</v>
      </c>
      <c r="L3894" s="1">
        <v>46216.890752314815</v>
      </c>
      <c r="M3894" s="1">
        <v>46216.8908912037</v>
      </c>
      <c r="N3894">
        <v>1199</v>
      </c>
      <c r="O3894" t="s">
        <v>1849</v>
      </c>
      <c r="P3894">
        <v>73</v>
      </c>
      <c r="Q3894">
        <v>7.3</v>
      </c>
      <c r="R3894" t="s">
        <v>1851</v>
      </c>
      <c r="S3894" t="s">
        <v>1851</v>
      </c>
      <c r="T3894" t="s">
        <v>1851</v>
      </c>
      <c r="U3894" t="s">
        <v>8513</v>
      </c>
      <c r="V3894" t="s">
        <v>1851</v>
      </c>
      <c r="W3894" t="s">
        <v>1851</v>
      </c>
      <c r="X3894" s="1">
        <v>46216.8908912037</v>
      </c>
    </row>
    <row r="3895" spans="1:24">
      <c r="A3895">
        <v>3718</v>
      </c>
      <c r="B3895" t="s">
        <v>1863</v>
      </c>
      <c r="C3895" t="s">
        <v>1864</v>
      </c>
      <c r="D3895">
        <v>2611705</v>
      </c>
      <c r="E3895" t="s">
        <v>1885</v>
      </c>
      <c r="F3895">
        <v>1</v>
      </c>
      <c r="G3895" t="s">
        <v>690</v>
      </c>
      <c r="H3895" t="s">
        <v>3640</v>
      </c>
      <c r="I3895" t="s">
        <v>1887</v>
      </c>
      <c r="J3895">
        <v>1</v>
      </c>
      <c r="K3895" t="s">
        <v>1888</v>
      </c>
      <c r="L3895" s="1">
        <v>46216.890601851854</v>
      </c>
      <c r="M3895" s="1">
        <v>46216.890914351854</v>
      </c>
      <c r="N3895">
        <v>2751</v>
      </c>
      <c r="O3895" t="s">
        <v>1849</v>
      </c>
      <c r="P3895">
        <v>73</v>
      </c>
      <c r="Q3895">
        <v>7.3</v>
      </c>
      <c r="R3895" t="s">
        <v>8514</v>
      </c>
      <c r="S3895" t="s">
        <v>1851</v>
      </c>
      <c r="T3895" t="s">
        <v>1851</v>
      </c>
      <c r="U3895" t="s">
        <v>8515</v>
      </c>
      <c r="V3895" t="s">
        <v>1851</v>
      </c>
      <c r="W3895" t="s">
        <v>1851</v>
      </c>
      <c r="X3895" s="1">
        <v>46216.890914351854</v>
      </c>
    </row>
    <row r="3896" spans="1:24">
      <c r="A3896">
        <v>3719</v>
      </c>
      <c r="B3896" t="s">
        <v>1863</v>
      </c>
      <c r="C3896" t="s">
        <v>1864</v>
      </c>
      <c r="D3896">
        <v>2611705</v>
      </c>
      <c r="E3896" t="s">
        <v>1894</v>
      </c>
      <c r="F3896">
        <v>1</v>
      </c>
      <c r="G3896" t="s">
        <v>690</v>
      </c>
      <c r="H3896" t="s">
        <v>690</v>
      </c>
      <c r="I3896" t="s">
        <v>3643</v>
      </c>
      <c r="J3896">
        <v>0</v>
      </c>
      <c r="K3896" t="s">
        <v>3644</v>
      </c>
      <c r="L3896" s="1">
        <v>46216.891064814816</v>
      </c>
      <c r="M3896" s="1">
        <v>46216.891180555554</v>
      </c>
      <c r="N3896">
        <v>981</v>
      </c>
      <c r="O3896" t="s">
        <v>1849</v>
      </c>
      <c r="P3896">
        <v>68</v>
      </c>
      <c r="Q3896">
        <v>6.8</v>
      </c>
      <c r="R3896" t="s">
        <v>1851</v>
      </c>
      <c r="S3896" t="s">
        <v>1851</v>
      </c>
      <c r="T3896" t="s">
        <v>1851</v>
      </c>
      <c r="U3896" t="s">
        <v>8516</v>
      </c>
      <c r="V3896" t="s">
        <v>1851</v>
      </c>
      <c r="W3896" t="s">
        <v>1851</v>
      </c>
      <c r="X3896" s="1">
        <v>46216.891180555554</v>
      </c>
    </row>
    <row r="3897" spans="1:24">
      <c r="A3897">
        <v>3720</v>
      </c>
      <c r="B3897" t="s">
        <v>1863</v>
      </c>
      <c r="C3897" t="s">
        <v>1864</v>
      </c>
      <c r="D3897">
        <v>3170008</v>
      </c>
      <c r="E3897" t="s">
        <v>1885</v>
      </c>
      <c r="F3897">
        <v>1</v>
      </c>
      <c r="G3897" t="s">
        <v>1039</v>
      </c>
      <c r="H3897" t="s">
        <v>3495</v>
      </c>
      <c r="I3897" t="s">
        <v>1887</v>
      </c>
      <c r="J3897">
        <v>1</v>
      </c>
      <c r="K3897" t="s">
        <v>1888</v>
      </c>
      <c r="L3897" s="1">
        <v>46216.8909375</v>
      </c>
      <c r="M3897" s="1">
        <v>46216.891365740739</v>
      </c>
      <c r="N3897">
        <v>3702</v>
      </c>
      <c r="O3897" t="s">
        <v>1849</v>
      </c>
      <c r="P3897">
        <v>75</v>
      </c>
      <c r="Q3897">
        <v>7.5</v>
      </c>
      <c r="R3897" t="s">
        <v>8517</v>
      </c>
      <c r="S3897" t="s">
        <v>1851</v>
      </c>
      <c r="T3897" t="s">
        <v>1851</v>
      </c>
      <c r="U3897" t="s">
        <v>8518</v>
      </c>
      <c r="V3897" t="s">
        <v>1851</v>
      </c>
      <c r="W3897" t="s">
        <v>1851</v>
      </c>
      <c r="X3897" s="1">
        <v>46216.891365740739</v>
      </c>
    </row>
    <row r="3898" spans="1:24">
      <c r="A3898">
        <v>3721</v>
      </c>
      <c r="B3898" t="s">
        <v>1863</v>
      </c>
      <c r="C3898" t="s">
        <v>1864</v>
      </c>
      <c r="D3898">
        <v>2613701</v>
      </c>
      <c r="E3898" t="s">
        <v>1885</v>
      </c>
      <c r="F3898">
        <v>1</v>
      </c>
      <c r="G3898" t="s">
        <v>601</v>
      </c>
      <c r="H3898" t="s">
        <v>3684</v>
      </c>
      <c r="I3898" t="s">
        <v>1887</v>
      </c>
      <c r="J3898">
        <v>1</v>
      </c>
      <c r="K3898" t="s">
        <v>1888</v>
      </c>
      <c r="L3898" s="1">
        <v>46216.891226851854</v>
      </c>
      <c r="M3898" s="1">
        <v>46216.891631944447</v>
      </c>
      <c r="N3898">
        <v>3504</v>
      </c>
      <c r="O3898" t="s">
        <v>1849</v>
      </c>
      <c r="P3898">
        <v>67</v>
      </c>
      <c r="Q3898">
        <v>6.7</v>
      </c>
      <c r="R3898" t="s">
        <v>8519</v>
      </c>
      <c r="S3898" t="s">
        <v>1851</v>
      </c>
      <c r="T3898" t="s">
        <v>1851</v>
      </c>
      <c r="U3898" t="s">
        <v>8520</v>
      </c>
      <c r="V3898" t="s">
        <v>1851</v>
      </c>
      <c r="W3898" t="s">
        <v>1851</v>
      </c>
      <c r="X3898" s="1">
        <v>46216.891631944447</v>
      </c>
    </row>
    <row r="3899" spans="1:24">
      <c r="A3899">
        <v>3722</v>
      </c>
      <c r="B3899" t="s">
        <v>1863</v>
      </c>
      <c r="C3899" t="s">
        <v>1864</v>
      </c>
      <c r="D3899">
        <v>3170008</v>
      </c>
      <c r="E3899" t="s">
        <v>1894</v>
      </c>
      <c r="F3899">
        <v>1</v>
      </c>
      <c r="G3899" t="s">
        <v>1039</v>
      </c>
      <c r="H3899" t="s">
        <v>3501</v>
      </c>
      <c r="I3899" t="s">
        <v>3502</v>
      </c>
      <c r="J3899">
        <v>1</v>
      </c>
      <c r="K3899" t="s">
        <v>3503</v>
      </c>
      <c r="L3899" s="1">
        <v>46216.891493055555</v>
      </c>
      <c r="M3899" s="1">
        <v>46216.891643518517</v>
      </c>
      <c r="N3899">
        <v>1338</v>
      </c>
      <c r="O3899" t="s">
        <v>1849</v>
      </c>
      <c r="P3899">
        <v>64</v>
      </c>
      <c r="Q3899">
        <v>6.4</v>
      </c>
      <c r="R3899" t="s">
        <v>1851</v>
      </c>
      <c r="S3899" t="s">
        <v>1851</v>
      </c>
      <c r="T3899" t="s">
        <v>1851</v>
      </c>
      <c r="U3899" t="s">
        <v>8521</v>
      </c>
      <c r="V3899" t="s">
        <v>1851</v>
      </c>
      <c r="W3899" t="s">
        <v>1851</v>
      </c>
      <c r="X3899" s="1">
        <v>46216.891643518517</v>
      </c>
    </row>
    <row r="3900" spans="1:24">
      <c r="A3900">
        <v>3723</v>
      </c>
      <c r="B3900" t="s">
        <v>1863</v>
      </c>
      <c r="C3900" t="s">
        <v>1864</v>
      </c>
      <c r="D3900">
        <v>3170057</v>
      </c>
      <c r="E3900" t="s">
        <v>1885</v>
      </c>
      <c r="F3900">
        <v>1</v>
      </c>
      <c r="G3900" t="s">
        <v>1262</v>
      </c>
      <c r="H3900" t="s">
        <v>3508</v>
      </c>
      <c r="I3900" t="s">
        <v>1887</v>
      </c>
      <c r="J3900">
        <v>1</v>
      </c>
      <c r="K3900" t="s">
        <v>1888</v>
      </c>
      <c r="L3900" s="1">
        <v>46216.891689814816</v>
      </c>
      <c r="M3900" s="1">
        <v>46216.892094907409</v>
      </c>
      <c r="N3900">
        <v>3576</v>
      </c>
      <c r="O3900" t="s">
        <v>1849</v>
      </c>
      <c r="P3900">
        <v>75</v>
      </c>
      <c r="Q3900">
        <v>7.5</v>
      </c>
      <c r="R3900" t="s">
        <v>8522</v>
      </c>
      <c r="S3900" t="s">
        <v>1851</v>
      </c>
      <c r="T3900" t="s">
        <v>1851</v>
      </c>
      <c r="U3900" t="s">
        <v>8523</v>
      </c>
      <c r="V3900" t="s">
        <v>1851</v>
      </c>
      <c r="W3900" t="s">
        <v>1851</v>
      </c>
      <c r="X3900" s="1">
        <v>46216.892094907409</v>
      </c>
    </row>
    <row r="3901" spans="1:24">
      <c r="A3901">
        <v>3724</v>
      </c>
      <c r="B3901" t="s">
        <v>1863</v>
      </c>
      <c r="C3901" t="s">
        <v>1864</v>
      </c>
      <c r="D3901">
        <v>2613701</v>
      </c>
      <c r="E3901" t="s">
        <v>1894</v>
      </c>
      <c r="F3901">
        <v>1</v>
      </c>
      <c r="G3901" t="s">
        <v>601</v>
      </c>
      <c r="H3901" t="s">
        <v>601</v>
      </c>
      <c r="I3901" t="s">
        <v>3703</v>
      </c>
      <c r="J3901">
        <v>0</v>
      </c>
      <c r="K3901" t="s">
        <v>3704</v>
      </c>
      <c r="L3901" s="1">
        <v>46216.891782407409</v>
      </c>
      <c r="M3901" s="1">
        <v>46216.892129629632</v>
      </c>
      <c r="N3901">
        <v>2990</v>
      </c>
      <c r="O3901" t="s">
        <v>1849</v>
      </c>
      <c r="P3901">
        <v>57</v>
      </c>
      <c r="Q3901">
        <v>5.7</v>
      </c>
      <c r="R3901" t="s">
        <v>1851</v>
      </c>
      <c r="S3901" t="s">
        <v>1851</v>
      </c>
      <c r="T3901" t="s">
        <v>1851</v>
      </c>
      <c r="U3901" t="s">
        <v>8524</v>
      </c>
      <c r="V3901" t="s">
        <v>1851</v>
      </c>
      <c r="W3901" t="s">
        <v>1851</v>
      </c>
      <c r="X3901" s="1">
        <v>46216.892129629632</v>
      </c>
    </row>
    <row r="3902" spans="1:24">
      <c r="A3902">
        <v>3725</v>
      </c>
      <c r="B3902" t="s">
        <v>1863</v>
      </c>
      <c r="C3902" t="s">
        <v>1864</v>
      </c>
      <c r="D3902">
        <v>4308904</v>
      </c>
      <c r="E3902" t="s">
        <v>1885</v>
      </c>
      <c r="F3902">
        <v>2</v>
      </c>
      <c r="G3902" t="s">
        <v>1658</v>
      </c>
      <c r="H3902" t="s">
        <v>3492</v>
      </c>
      <c r="I3902" t="s">
        <v>1887</v>
      </c>
      <c r="J3902">
        <v>1</v>
      </c>
      <c r="K3902" t="s">
        <v>1888</v>
      </c>
      <c r="L3902" s="1">
        <v>46216.890034722222</v>
      </c>
      <c r="M3902" s="1">
        <v>46216.892141203702</v>
      </c>
      <c r="N3902">
        <v>18248</v>
      </c>
      <c r="O3902" t="s">
        <v>1854</v>
      </c>
      <c r="R3902" t="s">
        <v>8525</v>
      </c>
      <c r="S3902" t="s">
        <v>1851</v>
      </c>
      <c r="T3902" t="s">
        <v>1851</v>
      </c>
      <c r="U3902" t="s">
        <v>8504</v>
      </c>
      <c r="V3902" t="s">
        <v>1854</v>
      </c>
      <c r="W3902" t="s">
        <v>1851</v>
      </c>
      <c r="X3902" s="1">
        <v>46216.892141203702</v>
      </c>
    </row>
    <row r="3903" spans="1:24">
      <c r="A3903">
        <v>3726</v>
      </c>
      <c r="B3903" t="s">
        <v>1863</v>
      </c>
      <c r="C3903" t="s">
        <v>1864</v>
      </c>
      <c r="D3903">
        <v>3170057</v>
      </c>
      <c r="E3903" t="s">
        <v>1894</v>
      </c>
      <c r="F3903">
        <v>1</v>
      </c>
      <c r="G3903" t="s">
        <v>1262</v>
      </c>
      <c r="H3903" t="s">
        <v>1262</v>
      </c>
      <c r="I3903" t="s">
        <v>3514</v>
      </c>
      <c r="J3903">
        <v>0</v>
      </c>
      <c r="K3903" t="s">
        <v>3515</v>
      </c>
      <c r="L3903" s="1">
        <v>46216.892233796294</v>
      </c>
      <c r="M3903" s="1">
        <v>46216.892453703702</v>
      </c>
      <c r="N3903">
        <v>1898</v>
      </c>
      <c r="O3903" t="s">
        <v>1849</v>
      </c>
      <c r="P3903">
        <v>67</v>
      </c>
      <c r="Q3903">
        <v>6.7</v>
      </c>
      <c r="R3903" t="s">
        <v>1851</v>
      </c>
      <c r="S3903" t="s">
        <v>1851</v>
      </c>
      <c r="T3903" t="s">
        <v>1851</v>
      </c>
      <c r="U3903" t="s">
        <v>8526</v>
      </c>
      <c r="V3903" t="s">
        <v>1851</v>
      </c>
      <c r="W3903" t="s">
        <v>1851</v>
      </c>
      <c r="X3903" s="1">
        <v>46216.892453703702</v>
      </c>
    </row>
    <row r="3904" spans="1:24">
      <c r="A3904">
        <v>3727</v>
      </c>
      <c r="B3904" t="s">
        <v>1863</v>
      </c>
      <c r="C3904" t="s">
        <v>1864</v>
      </c>
      <c r="D3904">
        <v>2614006</v>
      </c>
      <c r="E3904" t="s">
        <v>1885</v>
      </c>
      <c r="F3904">
        <v>1</v>
      </c>
      <c r="G3904" t="s">
        <v>233</v>
      </c>
      <c r="H3904" t="s">
        <v>3721</v>
      </c>
      <c r="I3904" t="s">
        <v>1887</v>
      </c>
      <c r="J3904">
        <v>1</v>
      </c>
      <c r="K3904" t="s">
        <v>1888</v>
      </c>
      <c r="L3904" s="1">
        <v>46216.892175925925</v>
      </c>
      <c r="M3904" s="1">
        <v>46216.892546296294</v>
      </c>
      <c r="N3904">
        <v>3274</v>
      </c>
      <c r="O3904" t="s">
        <v>1849</v>
      </c>
      <c r="P3904">
        <v>75</v>
      </c>
      <c r="Q3904">
        <v>7.5</v>
      </c>
      <c r="R3904" t="s">
        <v>8527</v>
      </c>
      <c r="S3904" t="s">
        <v>1851</v>
      </c>
      <c r="T3904" t="s">
        <v>1851</v>
      </c>
      <c r="U3904" t="s">
        <v>8528</v>
      </c>
      <c r="V3904" t="s">
        <v>1851</v>
      </c>
      <c r="W3904" t="s">
        <v>1851</v>
      </c>
      <c r="X3904" s="1">
        <v>46216.892546296294</v>
      </c>
    </row>
    <row r="3905" spans="1:24">
      <c r="A3905">
        <v>3728</v>
      </c>
      <c r="B3905" t="s">
        <v>1863</v>
      </c>
      <c r="C3905" t="s">
        <v>1864</v>
      </c>
      <c r="D3905">
        <v>3170701</v>
      </c>
      <c r="E3905" t="s">
        <v>1885</v>
      </c>
      <c r="F3905">
        <v>1</v>
      </c>
      <c r="G3905" t="s">
        <v>1178</v>
      </c>
      <c r="H3905" t="s">
        <v>3520</v>
      </c>
      <c r="I3905" t="s">
        <v>1887</v>
      </c>
      <c r="J3905">
        <v>1</v>
      </c>
      <c r="K3905" t="s">
        <v>1888</v>
      </c>
      <c r="L3905" s="1">
        <v>46216.892500000002</v>
      </c>
      <c r="M3905" s="1">
        <v>46216.892627314817</v>
      </c>
      <c r="N3905">
        <v>1143</v>
      </c>
      <c r="O3905" t="s">
        <v>1849</v>
      </c>
      <c r="P3905">
        <v>96</v>
      </c>
      <c r="Q3905">
        <v>9.6</v>
      </c>
      <c r="R3905" t="s">
        <v>8529</v>
      </c>
      <c r="S3905" t="s">
        <v>1851</v>
      </c>
      <c r="T3905" t="s">
        <v>1851</v>
      </c>
      <c r="U3905" t="s">
        <v>8530</v>
      </c>
      <c r="V3905" t="s">
        <v>1851</v>
      </c>
      <c r="W3905" t="s">
        <v>1851</v>
      </c>
      <c r="X3905" s="1">
        <v>46216.892627314817</v>
      </c>
    </row>
    <row r="3906" spans="1:24">
      <c r="A3906">
        <v>3729</v>
      </c>
      <c r="B3906" t="s">
        <v>1863</v>
      </c>
      <c r="C3906" t="s">
        <v>1864</v>
      </c>
      <c r="D3906">
        <v>2614006</v>
      </c>
      <c r="E3906" t="s">
        <v>1894</v>
      </c>
      <c r="F3906">
        <v>1</v>
      </c>
      <c r="G3906" t="s">
        <v>233</v>
      </c>
      <c r="H3906" t="s">
        <v>233</v>
      </c>
      <c r="I3906" t="s">
        <v>3727</v>
      </c>
      <c r="J3906">
        <v>0</v>
      </c>
      <c r="K3906" t="s">
        <v>3728</v>
      </c>
      <c r="L3906" s="1">
        <v>46216.89267361111</v>
      </c>
      <c r="M3906" s="1">
        <v>46216.892789351848</v>
      </c>
      <c r="N3906">
        <v>1000</v>
      </c>
      <c r="O3906" t="s">
        <v>1849</v>
      </c>
      <c r="P3906">
        <v>65</v>
      </c>
      <c r="Q3906">
        <v>6.5</v>
      </c>
      <c r="R3906" t="s">
        <v>1851</v>
      </c>
      <c r="S3906" t="s">
        <v>1851</v>
      </c>
      <c r="T3906" t="s">
        <v>1851</v>
      </c>
      <c r="U3906" t="s">
        <v>8531</v>
      </c>
      <c r="V3906" t="s">
        <v>1851</v>
      </c>
      <c r="W3906" t="s">
        <v>1851</v>
      </c>
      <c r="X3906" s="1">
        <v>46216.892789351848</v>
      </c>
    </row>
    <row r="3907" spans="1:24">
      <c r="A3907">
        <v>3730</v>
      </c>
      <c r="B3907" t="s">
        <v>1863</v>
      </c>
      <c r="C3907" t="s">
        <v>1864</v>
      </c>
      <c r="D3907">
        <v>3170701</v>
      </c>
      <c r="E3907" t="s">
        <v>1894</v>
      </c>
      <c r="F3907">
        <v>1</v>
      </c>
      <c r="G3907" t="s">
        <v>1178</v>
      </c>
      <c r="H3907" t="s">
        <v>1178</v>
      </c>
      <c r="I3907" t="s">
        <v>3523</v>
      </c>
      <c r="J3907">
        <v>0</v>
      </c>
      <c r="K3907" t="s">
        <v>3524</v>
      </c>
      <c r="L3907" s="1">
        <v>46216.892754629633</v>
      </c>
      <c r="M3907" s="1">
        <v>46216.892893518518</v>
      </c>
      <c r="N3907">
        <v>1203</v>
      </c>
      <c r="O3907" t="s">
        <v>1849</v>
      </c>
      <c r="P3907">
        <v>80</v>
      </c>
      <c r="Q3907">
        <v>8</v>
      </c>
      <c r="R3907" t="s">
        <v>1851</v>
      </c>
      <c r="S3907" t="s">
        <v>1851</v>
      </c>
      <c r="T3907" t="s">
        <v>1851</v>
      </c>
      <c r="U3907" t="s">
        <v>8532</v>
      </c>
      <c r="V3907" t="s">
        <v>1851</v>
      </c>
      <c r="W3907" t="s">
        <v>1851</v>
      </c>
      <c r="X3907" s="1">
        <v>46216.892893518518</v>
      </c>
    </row>
    <row r="3908" spans="1:24">
      <c r="A3908">
        <v>3731</v>
      </c>
      <c r="B3908" t="s">
        <v>1863</v>
      </c>
      <c r="C3908" t="s">
        <v>1864</v>
      </c>
      <c r="D3908">
        <v>3300951</v>
      </c>
      <c r="E3908" t="s">
        <v>1885</v>
      </c>
      <c r="F3908">
        <v>1</v>
      </c>
      <c r="G3908" t="s">
        <v>964</v>
      </c>
      <c r="H3908" t="s">
        <v>3529</v>
      </c>
      <c r="I3908" t="s">
        <v>1887</v>
      </c>
      <c r="J3908">
        <v>1</v>
      </c>
      <c r="K3908" t="s">
        <v>1888</v>
      </c>
      <c r="L3908" s="1">
        <v>46216.892939814818</v>
      </c>
      <c r="M3908" s="1">
        <v>46216.893599537034</v>
      </c>
      <c r="N3908">
        <v>5678</v>
      </c>
      <c r="O3908" t="s">
        <v>1849</v>
      </c>
      <c r="P3908">
        <v>85</v>
      </c>
      <c r="Q3908">
        <v>8.5</v>
      </c>
      <c r="R3908" t="s">
        <v>8533</v>
      </c>
      <c r="S3908" t="s">
        <v>1851</v>
      </c>
      <c r="T3908" t="s">
        <v>1851</v>
      </c>
      <c r="U3908" t="s">
        <v>8534</v>
      </c>
      <c r="V3908" t="s">
        <v>1851</v>
      </c>
      <c r="W3908" t="s">
        <v>1851</v>
      </c>
      <c r="X3908" s="1">
        <v>46216.893599537034</v>
      </c>
    </row>
    <row r="3909" spans="1:24">
      <c r="A3909">
        <v>3732</v>
      </c>
      <c r="B3909" t="s">
        <v>1863</v>
      </c>
      <c r="C3909" t="s">
        <v>1864</v>
      </c>
      <c r="D3909">
        <v>2614501</v>
      </c>
      <c r="E3909" t="s">
        <v>1885</v>
      </c>
      <c r="F3909">
        <v>1</v>
      </c>
      <c r="G3909" t="s">
        <v>740</v>
      </c>
      <c r="H3909" t="s">
        <v>3740</v>
      </c>
      <c r="I3909" t="s">
        <v>1887</v>
      </c>
      <c r="J3909">
        <v>1</v>
      </c>
      <c r="K3909" t="s">
        <v>1888</v>
      </c>
      <c r="L3909" s="1">
        <v>46216.892835648148</v>
      </c>
      <c r="M3909" s="1">
        <v>46216.893611111111</v>
      </c>
      <c r="N3909">
        <v>6612</v>
      </c>
      <c r="O3909" t="s">
        <v>1849</v>
      </c>
      <c r="P3909">
        <v>76</v>
      </c>
      <c r="Q3909">
        <v>7.6</v>
      </c>
      <c r="R3909" t="s">
        <v>8535</v>
      </c>
      <c r="S3909" t="s">
        <v>1851</v>
      </c>
      <c r="T3909" t="s">
        <v>1851</v>
      </c>
      <c r="U3909" t="s">
        <v>8536</v>
      </c>
      <c r="V3909" t="s">
        <v>1851</v>
      </c>
      <c r="W3909" t="s">
        <v>1851</v>
      </c>
      <c r="X3909" s="1">
        <v>46216.893611111111</v>
      </c>
    </row>
    <row r="3910" spans="1:24">
      <c r="A3910">
        <v>3733</v>
      </c>
      <c r="B3910" t="s">
        <v>1863</v>
      </c>
      <c r="C3910" t="s">
        <v>1864</v>
      </c>
      <c r="D3910">
        <v>3300951</v>
      </c>
      <c r="E3910" t="s">
        <v>1894</v>
      </c>
      <c r="F3910">
        <v>1</v>
      </c>
      <c r="G3910" t="s">
        <v>964</v>
      </c>
      <c r="H3910" t="s">
        <v>964</v>
      </c>
      <c r="I3910" t="s">
        <v>3535</v>
      </c>
      <c r="J3910">
        <v>0</v>
      </c>
      <c r="K3910" t="s">
        <v>3536</v>
      </c>
      <c r="L3910" s="1">
        <v>46216.893726851849</v>
      </c>
      <c r="M3910" s="1">
        <v>46216.893784722219</v>
      </c>
      <c r="N3910">
        <v>514</v>
      </c>
      <c r="O3910" t="s">
        <v>1849</v>
      </c>
      <c r="P3910">
        <v>75</v>
      </c>
      <c r="Q3910">
        <v>7.5</v>
      </c>
      <c r="R3910" t="s">
        <v>1851</v>
      </c>
      <c r="S3910" t="s">
        <v>1851</v>
      </c>
      <c r="T3910" t="s">
        <v>1851</v>
      </c>
      <c r="U3910" t="s">
        <v>8537</v>
      </c>
      <c r="V3910" t="s">
        <v>1851</v>
      </c>
      <c r="W3910" t="s">
        <v>1851</v>
      </c>
      <c r="X3910" s="1">
        <v>46216.893784722219</v>
      </c>
    </row>
    <row r="3911" spans="1:24">
      <c r="A3911">
        <v>3734</v>
      </c>
      <c r="B3911" t="s">
        <v>1863</v>
      </c>
      <c r="C3911" t="s">
        <v>1864</v>
      </c>
      <c r="D3911">
        <v>2614501</v>
      </c>
      <c r="E3911" t="s">
        <v>1894</v>
      </c>
      <c r="F3911">
        <v>1</v>
      </c>
      <c r="G3911" t="s">
        <v>740</v>
      </c>
      <c r="H3911" t="s">
        <v>740</v>
      </c>
      <c r="I3911" t="s">
        <v>3743</v>
      </c>
      <c r="J3911">
        <v>0</v>
      </c>
      <c r="K3911" t="s">
        <v>3744</v>
      </c>
      <c r="L3911" s="1">
        <v>46216.893761574072</v>
      </c>
      <c r="M3911" s="1">
        <v>46216.893877314818</v>
      </c>
      <c r="N3911">
        <v>1066</v>
      </c>
      <c r="O3911" t="s">
        <v>1849</v>
      </c>
      <c r="P3911">
        <v>65</v>
      </c>
      <c r="Q3911">
        <v>6.5</v>
      </c>
      <c r="R3911" t="s">
        <v>1851</v>
      </c>
      <c r="S3911" t="s">
        <v>1851</v>
      </c>
      <c r="T3911" t="s">
        <v>1851</v>
      </c>
      <c r="U3911" t="s">
        <v>8538</v>
      </c>
      <c r="V3911" t="s">
        <v>1851</v>
      </c>
      <c r="W3911" t="s">
        <v>1851</v>
      </c>
      <c r="X3911" s="1">
        <v>46216.893877314818</v>
      </c>
    </row>
    <row r="3912" spans="1:24">
      <c r="A3912">
        <v>3735</v>
      </c>
      <c r="B3912" t="s">
        <v>1863</v>
      </c>
      <c r="C3912" t="s">
        <v>1864</v>
      </c>
      <c r="D3912">
        <v>3301405</v>
      </c>
      <c r="E3912" t="s">
        <v>1885</v>
      </c>
      <c r="F3912">
        <v>1</v>
      </c>
      <c r="G3912" t="s">
        <v>1357</v>
      </c>
      <c r="H3912" t="s">
        <v>3541</v>
      </c>
      <c r="I3912" t="s">
        <v>1887</v>
      </c>
      <c r="J3912">
        <v>1</v>
      </c>
      <c r="K3912" t="s">
        <v>1888</v>
      </c>
      <c r="L3912" s="1">
        <v>46216.893831018519</v>
      </c>
      <c r="M3912" s="1">
        <v>46216.893958333334</v>
      </c>
      <c r="N3912">
        <v>1101</v>
      </c>
      <c r="O3912" t="s">
        <v>1849</v>
      </c>
      <c r="P3912">
        <v>96</v>
      </c>
      <c r="Q3912">
        <v>9.6</v>
      </c>
      <c r="R3912" t="s">
        <v>8539</v>
      </c>
      <c r="S3912" t="s">
        <v>1851</v>
      </c>
      <c r="T3912" t="s">
        <v>1851</v>
      </c>
      <c r="U3912" t="s">
        <v>8540</v>
      </c>
      <c r="V3912" t="s">
        <v>1851</v>
      </c>
      <c r="W3912" t="s">
        <v>1851</v>
      </c>
      <c r="X3912" s="1">
        <v>46216.893958333334</v>
      </c>
    </row>
    <row r="3913" spans="1:24">
      <c r="A3913">
        <v>3736</v>
      </c>
      <c r="B3913" t="s">
        <v>1863</v>
      </c>
      <c r="C3913" t="s">
        <v>1864</v>
      </c>
      <c r="D3913">
        <v>2201507</v>
      </c>
      <c r="E3913" t="s">
        <v>1885</v>
      </c>
      <c r="F3913">
        <v>1</v>
      </c>
      <c r="G3913" t="s">
        <v>546</v>
      </c>
      <c r="H3913" t="s">
        <v>3756</v>
      </c>
      <c r="I3913" t="s">
        <v>1887</v>
      </c>
      <c r="J3913">
        <v>1</v>
      </c>
      <c r="K3913" t="s">
        <v>1888</v>
      </c>
      <c r="L3913" s="1">
        <v>46216.893935185188</v>
      </c>
      <c r="M3913" s="1">
        <v>46216.894201388888</v>
      </c>
      <c r="N3913">
        <v>2301</v>
      </c>
      <c r="O3913" t="s">
        <v>1849</v>
      </c>
      <c r="P3913">
        <v>81</v>
      </c>
      <c r="Q3913">
        <v>8.1</v>
      </c>
      <c r="R3913" t="s">
        <v>8541</v>
      </c>
      <c r="S3913" t="s">
        <v>1851</v>
      </c>
      <c r="T3913" t="s">
        <v>1851</v>
      </c>
      <c r="U3913" t="s">
        <v>8542</v>
      </c>
      <c r="V3913" t="s">
        <v>1851</v>
      </c>
      <c r="W3913" t="s">
        <v>1851</v>
      </c>
      <c r="X3913" s="1">
        <v>46216.894201388888</v>
      </c>
    </row>
    <row r="3914" spans="1:24">
      <c r="A3914">
        <v>3737</v>
      </c>
      <c r="B3914" t="s">
        <v>1863</v>
      </c>
      <c r="C3914" t="s">
        <v>1864</v>
      </c>
      <c r="D3914">
        <v>3301405</v>
      </c>
      <c r="E3914" t="s">
        <v>1894</v>
      </c>
      <c r="F3914">
        <v>1</v>
      </c>
      <c r="G3914" t="s">
        <v>1357</v>
      </c>
      <c r="H3914" t="s">
        <v>1357</v>
      </c>
      <c r="I3914" t="s">
        <v>3547</v>
      </c>
      <c r="J3914">
        <v>0</v>
      </c>
      <c r="K3914" t="s">
        <v>3548</v>
      </c>
      <c r="L3914" s="1">
        <v>46216.894085648149</v>
      </c>
      <c r="M3914" s="1">
        <v>46216.894236111111</v>
      </c>
      <c r="N3914">
        <v>1291</v>
      </c>
      <c r="O3914" t="s">
        <v>1849</v>
      </c>
      <c r="P3914">
        <v>55</v>
      </c>
      <c r="Q3914">
        <v>5.5</v>
      </c>
      <c r="R3914" t="s">
        <v>1851</v>
      </c>
      <c r="S3914" t="s">
        <v>1851</v>
      </c>
      <c r="T3914" t="s">
        <v>1851</v>
      </c>
      <c r="U3914" t="s">
        <v>8543</v>
      </c>
      <c r="V3914" t="s">
        <v>1851</v>
      </c>
      <c r="W3914" t="s">
        <v>1851</v>
      </c>
      <c r="X3914" s="1">
        <v>46216.894236111111</v>
      </c>
    </row>
    <row r="3915" spans="1:24">
      <c r="A3915">
        <v>3738</v>
      </c>
      <c r="B3915" t="s">
        <v>1863</v>
      </c>
      <c r="C3915" t="s">
        <v>1864</v>
      </c>
      <c r="D3915">
        <v>2201507</v>
      </c>
      <c r="E3915" t="s">
        <v>1894</v>
      </c>
      <c r="F3915">
        <v>1</v>
      </c>
      <c r="G3915" t="s">
        <v>546</v>
      </c>
      <c r="H3915" t="s">
        <v>3765</v>
      </c>
      <c r="I3915" t="s">
        <v>3766</v>
      </c>
      <c r="J3915">
        <v>1</v>
      </c>
      <c r="K3915" t="s">
        <v>3767</v>
      </c>
      <c r="L3915" s="1">
        <v>46216.89434027778</v>
      </c>
      <c r="M3915" s="1">
        <v>46216.894513888888</v>
      </c>
      <c r="N3915">
        <v>1578</v>
      </c>
      <c r="O3915" t="s">
        <v>1849</v>
      </c>
      <c r="P3915">
        <v>70</v>
      </c>
      <c r="Q3915">
        <v>7</v>
      </c>
      <c r="R3915" t="s">
        <v>1851</v>
      </c>
      <c r="S3915" t="s">
        <v>1851</v>
      </c>
      <c r="T3915" t="s">
        <v>1851</v>
      </c>
      <c r="U3915" t="s">
        <v>8544</v>
      </c>
      <c r="V3915" t="s">
        <v>1851</v>
      </c>
      <c r="W3915" t="s">
        <v>1851</v>
      </c>
      <c r="X3915" s="1">
        <v>46216.894513888888</v>
      </c>
    </row>
    <row r="3916" spans="1:24">
      <c r="A3916">
        <v>3739</v>
      </c>
      <c r="B3916" t="s">
        <v>1863</v>
      </c>
      <c r="C3916" t="s">
        <v>1864</v>
      </c>
      <c r="D3916">
        <v>4308904</v>
      </c>
      <c r="E3916" t="s">
        <v>1885</v>
      </c>
      <c r="F3916">
        <v>3</v>
      </c>
      <c r="G3916" t="s">
        <v>1658</v>
      </c>
      <c r="H3916" t="s">
        <v>3492</v>
      </c>
      <c r="I3916" t="s">
        <v>1887</v>
      </c>
      <c r="J3916">
        <v>1</v>
      </c>
      <c r="K3916" t="s">
        <v>1888</v>
      </c>
      <c r="L3916" s="1">
        <v>46216.892500000002</v>
      </c>
      <c r="M3916" s="1">
        <v>46216.894618055558</v>
      </c>
      <c r="N3916">
        <v>18260</v>
      </c>
      <c r="O3916" t="s">
        <v>1854</v>
      </c>
      <c r="R3916" t="s">
        <v>8545</v>
      </c>
      <c r="S3916" t="s">
        <v>1851</v>
      </c>
      <c r="T3916" t="s">
        <v>1851</v>
      </c>
      <c r="U3916" t="s">
        <v>8504</v>
      </c>
      <c r="V3916" t="s">
        <v>1854</v>
      </c>
      <c r="W3916" t="s">
        <v>1851</v>
      </c>
      <c r="X3916" s="1">
        <v>46216.894618055558</v>
      </c>
    </row>
    <row r="3917" spans="1:24">
      <c r="A3917">
        <v>3740</v>
      </c>
      <c r="B3917" t="s">
        <v>1863</v>
      </c>
      <c r="C3917" t="s">
        <v>1864</v>
      </c>
      <c r="D3917">
        <v>4308904</v>
      </c>
      <c r="E3917" t="s">
        <v>1894</v>
      </c>
      <c r="F3917">
        <v>1</v>
      </c>
      <c r="G3917" t="s">
        <v>1658</v>
      </c>
      <c r="H3917" t="s">
        <v>6151</v>
      </c>
      <c r="I3917" t="s">
        <v>6152</v>
      </c>
      <c r="J3917">
        <v>1</v>
      </c>
      <c r="K3917" t="s">
        <v>6153</v>
      </c>
      <c r="L3917" s="1">
        <v>46216.894756944443</v>
      </c>
      <c r="M3917" s="1">
        <v>46216.894884259258</v>
      </c>
      <c r="N3917">
        <v>1098</v>
      </c>
      <c r="O3917" t="s">
        <v>1849</v>
      </c>
      <c r="P3917">
        <v>83</v>
      </c>
      <c r="Q3917">
        <v>8.3000000000000007</v>
      </c>
      <c r="R3917" t="s">
        <v>1851</v>
      </c>
      <c r="S3917" t="s">
        <v>1851</v>
      </c>
      <c r="T3917" t="s">
        <v>1851</v>
      </c>
      <c r="U3917" t="s">
        <v>8546</v>
      </c>
      <c r="V3917" t="s">
        <v>1851</v>
      </c>
      <c r="W3917" t="s">
        <v>1851</v>
      </c>
      <c r="X3917" s="1">
        <v>46216.894884259258</v>
      </c>
    </row>
    <row r="3918" spans="1:24">
      <c r="A3918">
        <v>3741</v>
      </c>
      <c r="B3918" t="s">
        <v>1863</v>
      </c>
      <c r="C3918" t="s">
        <v>1864</v>
      </c>
      <c r="D3918">
        <v>3302502</v>
      </c>
      <c r="E3918" t="s">
        <v>1885</v>
      </c>
      <c r="F3918">
        <v>1</v>
      </c>
      <c r="G3918" t="s">
        <v>1227</v>
      </c>
      <c r="H3918" t="s">
        <v>3550</v>
      </c>
      <c r="I3918" t="s">
        <v>1887</v>
      </c>
      <c r="J3918">
        <v>1</v>
      </c>
      <c r="K3918" t="s">
        <v>1888</v>
      </c>
      <c r="L3918" s="1">
        <v>46216.894282407404</v>
      </c>
      <c r="M3918" s="1">
        <v>46216.896377314813</v>
      </c>
      <c r="N3918">
        <v>18044</v>
      </c>
      <c r="O3918" t="s">
        <v>1849</v>
      </c>
      <c r="P3918">
        <v>74</v>
      </c>
      <c r="Q3918">
        <v>7.4</v>
      </c>
      <c r="R3918" t="s">
        <v>8547</v>
      </c>
      <c r="S3918" t="s">
        <v>1851</v>
      </c>
      <c r="T3918" t="s">
        <v>1851</v>
      </c>
      <c r="U3918" t="s">
        <v>8548</v>
      </c>
      <c r="V3918" t="s">
        <v>1851</v>
      </c>
      <c r="W3918" t="s">
        <v>1851</v>
      </c>
      <c r="X3918" s="1">
        <v>46216.896377314813</v>
      </c>
    </row>
    <row r="3919" spans="1:24">
      <c r="A3919">
        <v>3742</v>
      </c>
      <c r="B3919" t="s">
        <v>1863</v>
      </c>
      <c r="C3919" t="s">
        <v>1864</v>
      </c>
      <c r="D3919">
        <v>4309050</v>
      </c>
      <c r="E3919" t="s">
        <v>1885</v>
      </c>
      <c r="F3919">
        <v>1</v>
      </c>
      <c r="G3919" t="s">
        <v>1448</v>
      </c>
      <c r="H3919" t="s">
        <v>3505</v>
      </c>
      <c r="I3919" t="s">
        <v>1887</v>
      </c>
      <c r="J3919">
        <v>1</v>
      </c>
      <c r="K3919" t="s">
        <v>1888</v>
      </c>
      <c r="L3919" s="1">
        <v>46216.894918981481</v>
      </c>
      <c r="M3919" s="1">
        <v>46216.896377314813</v>
      </c>
      <c r="N3919">
        <v>12551</v>
      </c>
      <c r="O3919" t="s">
        <v>1849</v>
      </c>
      <c r="P3919">
        <v>70</v>
      </c>
      <c r="Q3919">
        <v>7</v>
      </c>
      <c r="R3919" t="s">
        <v>8549</v>
      </c>
      <c r="S3919" t="s">
        <v>1851</v>
      </c>
      <c r="T3919" t="s">
        <v>1851</v>
      </c>
      <c r="U3919" t="s">
        <v>8550</v>
      </c>
      <c r="V3919" t="s">
        <v>1851</v>
      </c>
      <c r="W3919" t="s">
        <v>1851</v>
      </c>
      <c r="X3919" s="1">
        <v>46216.896377314813</v>
      </c>
    </row>
    <row r="3920" spans="1:24">
      <c r="A3920">
        <v>3743</v>
      </c>
      <c r="B3920" t="s">
        <v>1863</v>
      </c>
      <c r="C3920" t="s">
        <v>1864</v>
      </c>
      <c r="D3920">
        <v>3302502</v>
      </c>
      <c r="E3920" t="s">
        <v>1894</v>
      </c>
      <c r="F3920">
        <v>1</v>
      </c>
      <c r="G3920" t="s">
        <v>1227</v>
      </c>
      <c r="H3920" t="s">
        <v>1227</v>
      </c>
      <c r="I3920" t="s">
        <v>3557</v>
      </c>
      <c r="J3920">
        <v>0</v>
      </c>
      <c r="K3920" t="s">
        <v>8551</v>
      </c>
      <c r="L3920" s="1">
        <v>46216.896504629629</v>
      </c>
      <c r="M3920" s="1">
        <v>46216.896550925929</v>
      </c>
      <c r="N3920">
        <v>414</v>
      </c>
      <c r="O3920" t="s">
        <v>1849</v>
      </c>
      <c r="P3920">
        <v>57</v>
      </c>
      <c r="Q3920">
        <v>5.7</v>
      </c>
      <c r="R3920" t="s">
        <v>1851</v>
      </c>
      <c r="S3920" t="s">
        <v>1851</v>
      </c>
      <c r="T3920" t="s">
        <v>1851</v>
      </c>
      <c r="U3920" t="s">
        <v>8552</v>
      </c>
      <c r="V3920" t="s">
        <v>1851</v>
      </c>
      <c r="W3920" t="s">
        <v>1851</v>
      </c>
      <c r="X3920" s="1">
        <v>46216.896550925929</v>
      </c>
    </row>
    <row r="3921" spans="1:24">
      <c r="A3921">
        <v>3744</v>
      </c>
      <c r="B3921" t="s">
        <v>1863</v>
      </c>
      <c r="C3921" t="s">
        <v>1864</v>
      </c>
      <c r="D3921">
        <v>4309050</v>
      </c>
      <c r="E3921" t="s">
        <v>1894</v>
      </c>
      <c r="F3921">
        <v>1</v>
      </c>
      <c r="G3921" t="s">
        <v>1448</v>
      </c>
      <c r="H3921" t="s">
        <v>1448</v>
      </c>
      <c r="I3921" t="s">
        <v>3511</v>
      </c>
      <c r="J3921">
        <v>0</v>
      </c>
      <c r="K3921" t="s">
        <v>3512</v>
      </c>
      <c r="L3921" s="1">
        <v>46216.896516203706</v>
      </c>
      <c r="M3921" s="1">
        <v>46216.896643518521</v>
      </c>
      <c r="N3921">
        <v>1147</v>
      </c>
      <c r="O3921" t="s">
        <v>1849</v>
      </c>
      <c r="P3921">
        <v>68</v>
      </c>
      <c r="Q3921">
        <v>6.8</v>
      </c>
      <c r="R3921" t="s">
        <v>1851</v>
      </c>
      <c r="S3921" t="s">
        <v>1851</v>
      </c>
      <c r="T3921" t="s">
        <v>1851</v>
      </c>
      <c r="U3921" t="s">
        <v>8553</v>
      </c>
      <c r="V3921" t="s">
        <v>1851</v>
      </c>
      <c r="W3921" t="s">
        <v>1851</v>
      </c>
      <c r="X3921" s="1">
        <v>46216.896643518521</v>
      </c>
    </row>
    <row r="3922" spans="1:24">
      <c r="A3922">
        <v>3745</v>
      </c>
      <c r="B3922" t="s">
        <v>1863</v>
      </c>
      <c r="C3922" t="s">
        <v>1864</v>
      </c>
      <c r="D3922">
        <v>2202901</v>
      </c>
      <c r="E3922" t="s">
        <v>1885</v>
      </c>
      <c r="F3922">
        <v>1</v>
      </c>
      <c r="G3922" t="s">
        <v>340</v>
      </c>
      <c r="H3922" t="s">
        <v>3775</v>
      </c>
      <c r="I3922" t="s">
        <v>1887</v>
      </c>
      <c r="J3922">
        <v>1</v>
      </c>
      <c r="K3922" t="s">
        <v>1888</v>
      </c>
      <c r="L3922" s="1">
        <v>46216.894560185188</v>
      </c>
      <c r="M3922" s="1">
        <v>46216.89671296296</v>
      </c>
      <c r="N3922">
        <v>18599</v>
      </c>
      <c r="O3922" t="s">
        <v>1854</v>
      </c>
      <c r="R3922" t="s">
        <v>8554</v>
      </c>
      <c r="S3922" t="s">
        <v>1851</v>
      </c>
      <c r="T3922" t="s">
        <v>1851</v>
      </c>
      <c r="U3922" t="s">
        <v>8555</v>
      </c>
      <c r="V3922" t="s">
        <v>1854</v>
      </c>
      <c r="W3922" t="s">
        <v>1851</v>
      </c>
      <c r="X3922" s="1">
        <v>46216.89671296296</v>
      </c>
    </row>
    <row r="3923" spans="1:24">
      <c r="A3923">
        <v>3746</v>
      </c>
      <c r="B3923" t="s">
        <v>1863</v>
      </c>
      <c r="C3923" t="s">
        <v>1864</v>
      </c>
      <c r="D3923">
        <v>4309506</v>
      </c>
      <c r="E3923" t="s">
        <v>1885</v>
      </c>
      <c r="F3923">
        <v>1</v>
      </c>
      <c r="G3923" t="s">
        <v>1485</v>
      </c>
      <c r="H3923" t="s">
        <v>3526</v>
      </c>
      <c r="I3923" t="s">
        <v>1887</v>
      </c>
      <c r="J3923">
        <v>1</v>
      </c>
      <c r="K3923" t="s">
        <v>1888</v>
      </c>
      <c r="L3923" s="1">
        <v>46216.896701388891</v>
      </c>
      <c r="M3923" s="1">
        <v>46216.897523148145</v>
      </c>
      <c r="N3923">
        <v>7106</v>
      </c>
      <c r="O3923" t="s">
        <v>1849</v>
      </c>
      <c r="P3923">
        <v>46</v>
      </c>
      <c r="Q3923">
        <v>4.5999999999999996</v>
      </c>
      <c r="R3923" t="s">
        <v>8556</v>
      </c>
      <c r="S3923" t="s">
        <v>1851</v>
      </c>
      <c r="T3923" t="s">
        <v>1851</v>
      </c>
      <c r="U3923" t="s">
        <v>8557</v>
      </c>
      <c r="V3923" t="s">
        <v>1851</v>
      </c>
      <c r="W3923" t="s">
        <v>1851</v>
      </c>
      <c r="X3923" s="1">
        <v>46216.897523148145</v>
      </c>
    </row>
    <row r="3924" spans="1:24">
      <c r="A3924">
        <v>3747</v>
      </c>
      <c r="B3924" t="s">
        <v>1863</v>
      </c>
      <c r="C3924" t="s">
        <v>1864</v>
      </c>
      <c r="D3924">
        <v>3303856</v>
      </c>
      <c r="E3924" t="s">
        <v>1885</v>
      </c>
      <c r="F3924">
        <v>1</v>
      </c>
      <c r="G3924" t="s">
        <v>912</v>
      </c>
      <c r="H3924" t="s">
        <v>3572</v>
      </c>
      <c r="I3924" t="s">
        <v>1887</v>
      </c>
      <c r="J3924">
        <v>1</v>
      </c>
      <c r="K3924" t="s">
        <v>1888</v>
      </c>
      <c r="L3924" s="1">
        <v>46216.896585648145</v>
      </c>
      <c r="M3924" s="1">
        <v>46216.897615740738</v>
      </c>
      <c r="N3924">
        <v>8857</v>
      </c>
      <c r="O3924" t="s">
        <v>1849</v>
      </c>
      <c r="P3924">
        <v>77</v>
      </c>
      <c r="Q3924">
        <v>7.7</v>
      </c>
      <c r="R3924" t="s">
        <v>8558</v>
      </c>
      <c r="S3924" t="s">
        <v>1851</v>
      </c>
      <c r="T3924" t="s">
        <v>1851</v>
      </c>
      <c r="U3924" t="s">
        <v>8559</v>
      </c>
      <c r="V3924" t="s">
        <v>1851</v>
      </c>
      <c r="W3924" t="s">
        <v>1851</v>
      </c>
      <c r="X3924" s="1">
        <v>46216.897615740738</v>
      </c>
    </row>
    <row r="3925" spans="1:24">
      <c r="A3925">
        <v>3748</v>
      </c>
      <c r="B3925" t="s">
        <v>1863</v>
      </c>
      <c r="C3925" t="s">
        <v>1864</v>
      </c>
      <c r="D3925">
        <v>4309506</v>
      </c>
      <c r="E3925" t="s">
        <v>1894</v>
      </c>
      <c r="F3925">
        <v>1</v>
      </c>
      <c r="G3925" t="s">
        <v>1485</v>
      </c>
      <c r="H3925" t="s">
        <v>1485</v>
      </c>
      <c r="I3925" t="s">
        <v>3532</v>
      </c>
      <c r="J3925">
        <v>0</v>
      </c>
      <c r="K3925" t="s">
        <v>3533</v>
      </c>
      <c r="L3925" s="1">
        <v>46216.897650462961</v>
      </c>
      <c r="M3925" s="1">
        <v>46216.897812499999</v>
      </c>
      <c r="N3925">
        <v>1385</v>
      </c>
      <c r="O3925" t="s">
        <v>1849</v>
      </c>
      <c r="P3925">
        <v>43</v>
      </c>
      <c r="Q3925">
        <v>4.3</v>
      </c>
      <c r="R3925" t="s">
        <v>1851</v>
      </c>
      <c r="S3925" t="s">
        <v>1851</v>
      </c>
      <c r="T3925" t="s">
        <v>1851</v>
      </c>
      <c r="U3925" t="s">
        <v>8560</v>
      </c>
      <c r="V3925" t="s">
        <v>1851</v>
      </c>
      <c r="W3925" t="s">
        <v>1851</v>
      </c>
      <c r="X3925" s="1">
        <v>46216.897812499999</v>
      </c>
    </row>
    <row r="3926" spans="1:24">
      <c r="A3926">
        <v>3749</v>
      </c>
      <c r="B3926" t="s">
        <v>1863</v>
      </c>
      <c r="C3926" t="s">
        <v>1864</v>
      </c>
      <c r="D3926">
        <v>3303856</v>
      </c>
      <c r="E3926" t="s">
        <v>1894</v>
      </c>
      <c r="F3926">
        <v>1</v>
      </c>
      <c r="G3926" t="s">
        <v>912</v>
      </c>
      <c r="H3926" t="s">
        <v>3579</v>
      </c>
      <c r="I3926" t="s">
        <v>3580</v>
      </c>
      <c r="J3926">
        <v>1</v>
      </c>
      <c r="K3926" t="s">
        <v>3581</v>
      </c>
      <c r="L3926" s="1">
        <v>46216.89775462963</v>
      </c>
      <c r="M3926" s="1">
        <v>46216.897916666669</v>
      </c>
      <c r="N3926">
        <v>1420</v>
      </c>
      <c r="O3926" t="s">
        <v>1849</v>
      </c>
      <c r="P3926">
        <v>70</v>
      </c>
      <c r="Q3926">
        <v>7</v>
      </c>
      <c r="R3926" t="s">
        <v>1851</v>
      </c>
      <c r="S3926" t="s">
        <v>1851</v>
      </c>
      <c r="T3926" t="s">
        <v>1851</v>
      </c>
      <c r="U3926" t="s">
        <v>8561</v>
      </c>
      <c r="V3926" t="s">
        <v>1851</v>
      </c>
      <c r="W3926" t="s">
        <v>1851</v>
      </c>
      <c r="X3926" s="1">
        <v>46216.897916666669</v>
      </c>
    </row>
    <row r="3927" spans="1:24">
      <c r="A3927">
        <v>3750</v>
      </c>
      <c r="B3927" t="s">
        <v>1863</v>
      </c>
      <c r="C3927" t="s">
        <v>1864</v>
      </c>
      <c r="D3927">
        <v>3500808</v>
      </c>
      <c r="E3927" t="s">
        <v>1885</v>
      </c>
      <c r="F3927">
        <v>1</v>
      </c>
      <c r="G3927" t="s">
        <v>1009</v>
      </c>
      <c r="H3927" t="s">
        <v>3586</v>
      </c>
      <c r="I3927" t="s">
        <v>1887</v>
      </c>
      <c r="J3927">
        <v>1</v>
      </c>
      <c r="K3927" t="s">
        <v>1888</v>
      </c>
      <c r="L3927" s="1">
        <v>46216.897962962961</v>
      </c>
      <c r="M3927" s="1">
        <v>46216.898090277777</v>
      </c>
      <c r="N3927">
        <v>1168</v>
      </c>
      <c r="O3927" t="s">
        <v>1849</v>
      </c>
      <c r="P3927">
        <v>96</v>
      </c>
      <c r="Q3927">
        <v>9.6</v>
      </c>
      <c r="R3927" t="s">
        <v>8562</v>
      </c>
      <c r="S3927" t="s">
        <v>1851</v>
      </c>
      <c r="T3927" t="s">
        <v>1851</v>
      </c>
      <c r="U3927" t="s">
        <v>8563</v>
      </c>
      <c r="V3927" t="s">
        <v>1851</v>
      </c>
      <c r="W3927" t="s">
        <v>1851</v>
      </c>
      <c r="X3927" s="1">
        <v>46216.898090277777</v>
      </c>
    </row>
    <row r="3928" spans="1:24">
      <c r="A3928">
        <v>3751</v>
      </c>
      <c r="B3928" t="s">
        <v>1863</v>
      </c>
      <c r="C3928" t="s">
        <v>1864</v>
      </c>
      <c r="D3928">
        <v>4310108</v>
      </c>
      <c r="E3928" t="s">
        <v>1885</v>
      </c>
      <c r="F3928">
        <v>1</v>
      </c>
      <c r="G3928" t="s">
        <v>1615</v>
      </c>
      <c r="H3928" t="s">
        <v>3538</v>
      </c>
      <c r="I3928" t="s">
        <v>1887</v>
      </c>
      <c r="J3928">
        <v>1</v>
      </c>
      <c r="K3928" t="s">
        <v>1888</v>
      </c>
      <c r="L3928" s="1">
        <v>46216.897847222222</v>
      </c>
      <c r="M3928" s="1">
        <v>46216.898136574076</v>
      </c>
      <c r="N3928">
        <v>2413</v>
      </c>
      <c r="O3928" t="s">
        <v>1849</v>
      </c>
      <c r="P3928">
        <v>89</v>
      </c>
      <c r="Q3928">
        <v>8.9</v>
      </c>
      <c r="R3928" t="s">
        <v>8564</v>
      </c>
      <c r="S3928" t="s">
        <v>1851</v>
      </c>
      <c r="T3928" t="s">
        <v>1851</v>
      </c>
      <c r="U3928" t="s">
        <v>8565</v>
      </c>
      <c r="V3928" t="s">
        <v>1851</v>
      </c>
      <c r="W3928" t="s">
        <v>1851</v>
      </c>
      <c r="X3928" s="1">
        <v>46216.898136574076</v>
      </c>
    </row>
    <row r="3929" spans="1:24">
      <c r="A3929">
        <v>3752</v>
      </c>
      <c r="B3929" t="s">
        <v>1863</v>
      </c>
      <c r="C3929" t="s">
        <v>1864</v>
      </c>
      <c r="D3929">
        <v>4310108</v>
      </c>
      <c r="E3929" t="s">
        <v>1894</v>
      </c>
      <c r="F3929">
        <v>1</v>
      </c>
      <c r="G3929" t="s">
        <v>1615</v>
      </c>
      <c r="H3929" t="s">
        <v>1615</v>
      </c>
      <c r="I3929" t="s">
        <v>3544</v>
      </c>
      <c r="J3929">
        <v>0</v>
      </c>
      <c r="K3929" t="s">
        <v>3545</v>
      </c>
      <c r="L3929" s="1">
        <v>46216.898263888892</v>
      </c>
      <c r="M3929" s="1">
        <v>46216.898368055554</v>
      </c>
      <c r="N3929">
        <v>914</v>
      </c>
      <c r="O3929" t="s">
        <v>1849</v>
      </c>
      <c r="P3929">
        <v>83</v>
      </c>
      <c r="Q3929">
        <v>8.3000000000000007</v>
      </c>
      <c r="R3929" t="s">
        <v>1851</v>
      </c>
      <c r="S3929" t="s">
        <v>1851</v>
      </c>
      <c r="T3929" t="s">
        <v>1851</v>
      </c>
      <c r="U3929" t="s">
        <v>8566</v>
      </c>
      <c r="V3929" t="s">
        <v>1851</v>
      </c>
      <c r="W3929" t="s">
        <v>1851</v>
      </c>
      <c r="X3929" s="1">
        <v>46216.898368055554</v>
      </c>
    </row>
    <row r="3930" spans="1:24">
      <c r="A3930">
        <v>3753</v>
      </c>
      <c r="B3930" t="s">
        <v>1863</v>
      </c>
      <c r="C3930" t="s">
        <v>1864</v>
      </c>
      <c r="D3930">
        <v>3500808</v>
      </c>
      <c r="E3930" t="s">
        <v>1894</v>
      </c>
      <c r="F3930">
        <v>1</v>
      </c>
      <c r="G3930" t="s">
        <v>1009</v>
      </c>
      <c r="H3930" t="s">
        <v>1009</v>
      </c>
      <c r="I3930" t="s">
        <v>3592</v>
      </c>
      <c r="J3930">
        <v>0</v>
      </c>
      <c r="K3930" t="s">
        <v>3593</v>
      </c>
      <c r="L3930" s="1">
        <v>46216.898217592592</v>
      </c>
      <c r="M3930" s="1">
        <v>46216.898368055554</v>
      </c>
      <c r="N3930">
        <v>1255</v>
      </c>
      <c r="O3930" t="s">
        <v>1849</v>
      </c>
      <c r="P3930">
        <v>48</v>
      </c>
      <c r="Q3930">
        <v>4.8</v>
      </c>
      <c r="R3930" t="s">
        <v>1851</v>
      </c>
      <c r="S3930" t="s">
        <v>1851</v>
      </c>
      <c r="T3930" t="s">
        <v>1851</v>
      </c>
      <c r="U3930" t="s">
        <v>8567</v>
      </c>
      <c r="V3930" t="s">
        <v>1851</v>
      </c>
      <c r="W3930" t="s">
        <v>1851</v>
      </c>
      <c r="X3930" s="1">
        <v>46216.898368055554</v>
      </c>
    </row>
    <row r="3931" spans="1:24">
      <c r="A3931">
        <v>3754</v>
      </c>
      <c r="B3931" t="s">
        <v>1863</v>
      </c>
      <c r="C3931" t="s">
        <v>1864</v>
      </c>
      <c r="D3931">
        <v>2202901</v>
      </c>
      <c r="E3931" t="s">
        <v>1885</v>
      </c>
      <c r="F3931">
        <v>2</v>
      </c>
      <c r="G3931" t="s">
        <v>340</v>
      </c>
      <c r="H3931" t="s">
        <v>3775</v>
      </c>
      <c r="I3931" t="s">
        <v>1887</v>
      </c>
      <c r="J3931">
        <v>1</v>
      </c>
      <c r="K3931" t="s">
        <v>1888</v>
      </c>
      <c r="L3931" s="1">
        <v>46216.896909722222</v>
      </c>
      <c r="M3931" s="1">
        <v>46216.899016203701</v>
      </c>
      <c r="N3931">
        <v>18228</v>
      </c>
      <c r="O3931" t="s">
        <v>1854</v>
      </c>
      <c r="R3931" t="s">
        <v>8568</v>
      </c>
      <c r="S3931" t="s">
        <v>1851</v>
      </c>
      <c r="T3931" t="s">
        <v>1851</v>
      </c>
      <c r="U3931" t="s">
        <v>8555</v>
      </c>
      <c r="V3931" t="s">
        <v>1854</v>
      </c>
      <c r="W3931" t="s">
        <v>1851</v>
      </c>
      <c r="X3931" s="1">
        <v>46216.899016203701</v>
      </c>
    </row>
    <row r="3932" spans="1:24">
      <c r="A3932">
        <v>3755</v>
      </c>
      <c r="B3932" t="s">
        <v>1863</v>
      </c>
      <c r="C3932" t="s">
        <v>1864</v>
      </c>
      <c r="D3932">
        <v>3506904</v>
      </c>
      <c r="E3932" t="s">
        <v>1885</v>
      </c>
      <c r="F3932">
        <v>1</v>
      </c>
      <c r="G3932" t="s">
        <v>1352</v>
      </c>
      <c r="H3932" t="s">
        <v>3612</v>
      </c>
      <c r="I3932" t="s">
        <v>1887</v>
      </c>
      <c r="J3932">
        <v>1</v>
      </c>
      <c r="K3932" t="s">
        <v>1888</v>
      </c>
      <c r="L3932" s="1">
        <v>46216.898414351854</v>
      </c>
      <c r="M3932" s="1">
        <v>46216.900601851848</v>
      </c>
      <c r="N3932">
        <v>18921</v>
      </c>
      <c r="O3932" t="s">
        <v>1854</v>
      </c>
      <c r="R3932" t="s">
        <v>8569</v>
      </c>
      <c r="S3932" t="s">
        <v>1851</v>
      </c>
      <c r="T3932" t="s">
        <v>1851</v>
      </c>
      <c r="U3932" t="s">
        <v>8570</v>
      </c>
      <c r="V3932" t="s">
        <v>1854</v>
      </c>
      <c r="W3932" t="s">
        <v>1851</v>
      </c>
      <c r="X3932" s="1">
        <v>46216.900601851848</v>
      </c>
    </row>
    <row r="3933" spans="1:24">
      <c r="A3933">
        <v>3756</v>
      </c>
      <c r="B3933" t="s">
        <v>1863</v>
      </c>
      <c r="C3933" t="s">
        <v>1864</v>
      </c>
      <c r="D3933">
        <v>4310579</v>
      </c>
      <c r="E3933" t="s">
        <v>1885</v>
      </c>
      <c r="F3933">
        <v>1</v>
      </c>
      <c r="G3933" t="s">
        <v>1605</v>
      </c>
      <c r="H3933" t="s">
        <v>3553</v>
      </c>
      <c r="I3933" t="s">
        <v>1887</v>
      </c>
      <c r="J3933">
        <v>1</v>
      </c>
      <c r="K3933" t="s">
        <v>1888</v>
      </c>
      <c r="L3933" s="1">
        <v>46216.898414351854</v>
      </c>
      <c r="M3933" s="1">
        <v>46216.900601851848</v>
      </c>
      <c r="N3933">
        <v>18891</v>
      </c>
      <c r="O3933" t="s">
        <v>1854</v>
      </c>
      <c r="R3933" t="s">
        <v>8571</v>
      </c>
      <c r="S3933" t="s">
        <v>1851</v>
      </c>
      <c r="T3933" t="s">
        <v>1851</v>
      </c>
      <c r="U3933" t="s">
        <v>8572</v>
      </c>
      <c r="V3933" t="s">
        <v>1854</v>
      </c>
      <c r="W3933" t="s">
        <v>1851</v>
      </c>
      <c r="X3933" s="1">
        <v>46216.900601851848</v>
      </c>
    </row>
    <row r="3934" spans="1:24">
      <c r="A3934">
        <v>3757</v>
      </c>
      <c r="B3934" t="s">
        <v>1863</v>
      </c>
      <c r="C3934" t="s">
        <v>1864</v>
      </c>
      <c r="D3934">
        <v>4310579</v>
      </c>
      <c r="E3934" t="s">
        <v>1885</v>
      </c>
      <c r="F3934">
        <v>2</v>
      </c>
      <c r="G3934" t="s">
        <v>1605</v>
      </c>
      <c r="H3934" t="s">
        <v>3553</v>
      </c>
      <c r="I3934" t="s">
        <v>1887</v>
      </c>
      <c r="J3934">
        <v>1</v>
      </c>
      <c r="K3934" t="s">
        <v>1888</v>
      </c>
      <c r="L3934" s="1">
        <v>46216.900833333333</v>
      </c>
      <c r="M3934" s="1">
        <v>46216.901145833333</v>
      </c>
      <c r="N3934">
        <v>2667</v>
      </c>
      <c r="O3934" t="s">
        <v>1849</v>
      </c>
      <c r="P3934">
        <v>66</v>
      </c>
      <c r="Q3934">
        <v>6.6</v>
      </c>
      <c r="R3934" t="s">
        <v>8573</v>
      </c>
      <c r="S3934" t="s">
        <v>1851</v>
      </c>
      <c r="T3934" t="s">
        <v>1851</v>
      </c>
      <c r="U3934" t="s">
        <v>8572</v>
      </c>
      <c r="V3934" t="s">
        <v>1851</v>
      </c>
      <c r="W3934" t="s">
        <v>1851</v>
      </c>
      <c r="X3934" s="1">
        <v>46216.901145833333</v>
      </c>
    </row>
    <row r="3935" spans="1:24">
      <c r="A3935">
        <v>3758</v>
      </c>
      <c r="B3935" t="s">
        <v>1863</v>
      </c>
      <c r="C3935" t="s">
        <v>1864</v>
      </c>
      <c r="D3935">
        <v>4310579</v>
      </c>
      <c r="E3935" t="s">
        <v>1894</v>
      </c>
      <c r="F3935">
        <v>1</v>
      </c>
      <c r="G3935" t="s">
        <v>1605</v>
      </c>
      <c r="H3935" t="s">
        <v>1605</v>
      </c>
      <c r="I3935" t="s">
        <v>3560</v>
      </c>
      <c r="J3935">
        <v>0</v>
      </c>
      <c r="K3935" t="s">
        <v>3561</v>
      </c>
      <c r="L3935" s="1">
        <v>46216.901273148149</v>
      </c>
      <c r="M3935" s="1">
        <v>46216.901412037034</v>
      </c>
      <c r="N3935">
        <v>1212</v>
      </c>
      <c r="O3935" t="s">
        <v>1849</v>
      </c>
      <c r="P3935">
        <v>53</v>
      </c>
      <c r="Q3935">
        <v>5.3</v>
      </c>
      <c r="R3935" t="s">
        <v>1851</v>
      </c>
      <c r="S3935" t="s">
        <v>1851</v>
      </c>
      <c r="T3935" t="s">
        <v>1851</v>
      </c>
      <c r="U3935" t="s">
        <v>8574</v>
      </c>
      <c r="V3935" t="s">
        <v>1851</v>
      </c>
      <c r="W3935" t="s">
        <v>1851</v>
      </c>
      <c r="X3935" s="1">
        <v>46216.901412037034</v>
      </c>
    </row>
    <row r="3936" spans="1:24">
      <c r="A3936">
        <v>3759</v>
      </c>
      <c r="B3936" t="s">
        <v>1863</v>
      </c>
      <c r="C3936" t="s">
        <v>1864</v>
      </c>
      <c r="D3936">
        <v>2202901</v>
      </c>
      <c r="E3936" t="s">
        <v>1885</v>
      </c>
      <c r="F3936">
        <v>3</v>
      </c>
      <c r="G3936" t="s">
        <v>340</v>
      </c>
      <c r="H3936" t="s">
        <v>3775</v>
      </c>
      <c r="I3936" t="s">
        <v>1887</v>
      </c>
      <c r="J3936">
        <v>1</v>
      </c>
      <c r="K3936" t="s">
        <v>1888</v>
      </c>
      <c r="L3936" s="1">
        <v>46216.899375000001</v>
      </c>
      <c r="M3936" s="1">
        <v>46216.901493055557</v>
      </c>
      <c r="N3936">
        <v>18248</v>
      </c>
      <c r="O3936" t="s">
        <v>1854</v>
      </c>
      <c r="R3936" t="s">
        <v>8575</v>
      </c>
      <c r="S3936" t="s">
        <v>1851</v>
      </c>
      <c r="T3936" t="s">
        <v>1851</v>
      </c>
      <c r="U3936" t="s">
        <v>8555</v>
      </c>
      <c r="V3936" t="s">
        <v>1854</v>
      </c>
      <c r="W3936" t="s">
        <v>1851</v>
      </c>
      <c r="X3936" s="1">
        <v>46216.901493055557</v>
      </c>
    </row>
    <row r="3937" spans="1:24">
      <c r="A3937">
        <v>3760</v>
      </c>
      <c r="B3937" t="s">
        <v>1863</v>
      </c>
      <c r="C3937" t="s">
        <v>1864</v>
      </c>
      <c r="D3937">
        <v>2202901</v>
      </c>
      <c r="E3937" t="s">
        <v>1894</v>
      </c>
      <c r="F3937">
        <v>1</v>
      </c>
      <c r="G3937" t="s">
        <v>340</v>
      </c>
      <c r="H3937" t="s">
        <v>1851</v>
      </c>
      <c r="I3937" t="s">
        <v>1851</v>
      </c>
      <c r="J3937">
        <v>0</v>
      </c>
      <c r="K3937" t="s">
        <v>1851</v>
      </c>
      <c r="L3937" s="1">
        <v>46216.901620370372</v>
      </c>
      <c r="M3937" s="1">
        <v>46216.901689814818</v>
      </c>
      <c r="N3937">
        <v>638</v>
      </c>
      <c r="O3937" t="s">
        <v>1856</v>
      </c>
      <c r="R3937" t="s">
        <v>1851</v>
      </c>
      <c r="S3937" t="s">
        <v>1851</v>
      </c>
      <c r="T3937" t="s">
        <v>1851</v>
      </c>
      <c r="U3937" t="s">
        <v>8576</v>
      </c>
      <c r="V3937" t="s">
        <v>1856</v>
      </c>
      <c r="W3937" t="s">
        <v>3277</v>
      </c>
      <c r="X3937" s="1"/>
    </row>
    <row r="3938" spans="1:24">
      <c r="B3938" t="s">
        <v>3278</v>
      </c>
      <c r="C3938" t="s">
        <v>3279</v>
      </c>
      <c r="E3938" t="s">
        <v>1851</v>
      </c>
      <c r="G3938" t="s">
        <v>1851</v>
      </c>
      <c r="H3938" t="s">
        <v>1851</v>
      </c>
      <c r="I3938" t="s">
        <v>1851</v>
      </c>
      <c r="K3938" t="s">
        <v>1851</v>
      </c>
      <c r="L3938" s="1"/>
      <c r="M3938" s="1"/>
      <c r="O3938" t="s">
        <v>1851</v>
      </c>
      <c r="R3938" t="s">
        <v>1851</v>
      </c>
      <c r="S3938" t="s">
        <v>1851</v>
      </c>
      <c r="T3938" t="s">
        <v>1851</v>
      </c>
      <c r="U3938" t="s">
        <v>1851</v>
      </c>
      <c r="V3938" t="s">
        <v>1851</v>
      </c>
      <c r="W3938" t="s">
        <v>1851</v>
      </c>
      <c r="X3938" s="1"/>
    </row>
    <row r="3939" spans="1:24">
      <c r="B3939" t="s">
        <v>3280</v>
      </c>
      <c r="C3939" t="s">
        <v>3281</v>
      </c>
      <c r="E3939" t="s">
        <v>1851</v>
      </c>
      <c r="G3939" t="s">
        <v>1851</v>
      </c>
      <c r="H3939" t="s">
        <v>1851</v>
      </c>
      <c r="I3939" t="s">
        <v>1851</v>
      </c>
      <c r="K3939" t="s">
        <v>1851</v>
      </c>
      <c r="L3939" s="1"/>
      <c r="M3939" s="1"/>
      <c r="O3939" t="s">
        <v>1851</v>
      </c>
      <c r="R3939" t="s">
        <v>1851</v>
      </c>
      <c r="S3939" t="s">
        <v>1851</v>
      </c>
      <c r="T3939" t="s">
        <v>1851</v>
      </c>
      <c r="U3939" t="s">
        <v>1851</v>
      </c>
      <c r="V3939" t="s">
        <v>1851</v>
      </c>
      <c r="W3939" t="s">
        <v>1851</v>
      </c>
      <c r="X3939" s="1"/>
    </row>
    <row r="3940" spans="1:24">
      <c r="B3940" t="s">
        <v>3282</v>
      </c>
      <c r="C3940" t="s">
        <v>3283</v>
      </c>
      <c r="E3940" t="s">
        <v>1851</v>
      </c>
      <c r="G3940" t="s">
        <v>1851</v>
      </c>
      <c r="H3940" t="s">
        <v>1851</v>
      </c>
      <c r="I3940" t="s">
        <v>1851</v>
      </c>
      <c r="K3940" t="s">
        <v>1851</v>
      </c>
      <c r="L3940" s="1"/>
      <c r="M3940" s="1"/>
      <c r="O3940" t="s">
        <v>1851</v>
      </c>
      <c r="R3940" t="s">
        <v>1851</v>
      </c>
      <c r="S3940" t="s">
        <v>1851</v>
      </c>
      <c r="T3940" t="s">
        <v>1851</v>
      </c>
      <c r="U3940" t="s">
        <v>1851</v>
      </c>
      <c r="V3940" t="s">
        <v>1851</v>
      </c>
      <c r="W3940" t="s">
        <v>1851</v>
      </c>
      <c r="X3940" s="1"/>
    </row>
    <row r="3941" spans="1:24">
      <c r="B3941" t="s">
        <v>1851</v>
      </c>
      <c r="C3941" t="s">
        <v>1851</v>
      </c>
      <c r="E3941" t="s">
        <v>1851</v>
      </c>
      <c r="G3941" t="s">
        <v>1851</v>
      </c>
      <c r="H3941" t="s">
        <v>1851</v>
      </c>
      <c r="I3941" t="s">
        <v>1851</v>
      </c>
      <c r="K3941" t="s">
        <v>1851</v>
      </c>
      <c r="L3941" s="1"/>
      <c r="M3941" s="1"/>
      <c r="O3941" t="s">
        <v>1851</v>
      </c>
      <c r="R3941" t="s">
        <v>1851</v>
      </c>
      <c r="S3941" t="s">
        <v>1851</v>
      </c>
      <c r="T3941" t="s">
        <v>1851</v>
      </c>
      <c r="U3941" t="s">
        <v>1851</v>
      </c>
      <c r="V3941" t="s">
        <v>1851</v>
      </c>
      <c r="W3941" t="s">
        <v>1851</v>
      </c>
      <c r="X3941" s="1"/>
    </row>
    <row r="3942" spans="1:24">
      <c r="B3942" t="s">
        <v>3284</v>
      </c>
      <c r="C3942" t="s">
        <v>3285</v>
      </c>
      <c r="E3942" t="s">
        <v>1851</v>
      </c>
      <c r="G3942" t="s">
        <v>1851</v>
      </c>
      <c r="H3942" t="s">
        <v>1851</v>
      </c>
      <c r="I3942" t="s">
        <v>1851</v>
      </c>
      <c r="K3942" t="s">
        <v>1851</v>
      </c>
      <c r="L3942" s="1"/>
      <c r="M3942" s="1"/>
      <c r="O3942" t="s">
        <v>1851</v>
      </c>
      <c r="R3942" t="s">
        <v>1851</v>
      </c>
      <c r="S3942" t="s">
        <v>1851</v>
      </c>
      <c r="T3942" t="s">
        <v>1851</v>
      </c>
      <c r="U3942" t="s">
        <v>1851</v>
      </c>
      <c r="V3942" t="s">
        <v>1851</v>
      </c>
      <c r="W3942" t="s">
        <v>1851</v>
      </c>
      <c r="X3942" s="1"/>
    </row>
    <row r="3943" spans="1:24">
      <c r="B3943" t="s">
        <v>1851</v>
      </c>
      <c r="C3943" t="s">
        <v>1851</v>
      </c>
      <c r="E3943" t="s">
        <v>1851</v>
      </c>
      <c r="G3943" t="s">
        <v>1851</v>
      </c>
      <c r="H3943" t="s">
        <v>1851</v>
      </c>
      <c r="I3943" t="s">
        <v>1851</v>
      </c>
      <c r="K3943" t="s">
        <v>1851</v>
      </c>
      <c r="L3943" s="1"/>
      <c r="M3943" s="1"/>
      <c r="O3943" t="s">
        <v>1851</v>
      </c>
      <c r="R3943" t="s">
        <v>1851</v>
      </c>
      <c r="S3943" t="s">
        <v>1851</v>
      </c>
      <c r="T3943" t="s">
        <v>1851</v>
      </c>
      <c r="U3943" t="s">
        <v>1851</v>
      </c>
      <c r="V3943" t="s">
        <v>1851</v>
      </c>
      <c r="W3943" t="s">
        <v>1851</v>
      </c>
      <c r="X3943" s="1"/>
    </row>
    <row r="3944" spans="1:24">
      <c r="B3944" t="s">
        <v>1851</v>
      </c>
      <c r="C3944" t="s">
        <v>1851</v>
      </c>
      <c r="E3944" t="s">
        <v>1851</v>
      </c>
      <c r="G3944" t="s">
        <v>1851</v>
      </c>
      <c r="H3944" t="s">
        <v>1851</v>
      </c>
      <c r="I3944" t="s">
        <v>1851</v>
      </c>
      <c r="K3944" t="s">
        <v>1851</v>
      </c>
      <c r="L3944" s="1"/>
      <c r="M3944" s="1"/>
      <c r="O3944" t="s">
        <v>1851</v>
      </c>
      <c r="R3944" t="s">
        <v>1851</v>
      </c>
      <c r="S3944" t="s">
        <v>1851</v>
      </c>
      <c r="T3944" t="s">
        <v>1851</v>
      </c>
      <c r="U3944" t="s">
        <v>1851</v>
      </c>
      <c r="V3944" t="s">
        <v>1851</v>
      </c>
      <c r="W3944" t="s">
        <v>1851</v>
      </c>
      <c r="X3944" s="1"/>
    </row>
    <row r="3945" spans="1:24">
      <c r="B3945" t="s">
        <v>3286</v>
      </c>
      <c r="C3945" t="s">
        <v>3283</v>
      </c>
      <c r="E3945" t="s">
        <v>1851</v>
      </c>
      <c r="G3945" t="s">
        <v>1851</v>
      </c>
      <c r="H3945" t="s">
        <v>1851</v>
      </c>
      <c r="I3945" t="s">
        <v>1851</v>
      </c>
      <c r="K3945" t="s">
        <v>1851</v>
      </c>
      <c r="L3945" s="1"/>
      <c r="M3945" s="1"/>
      <c r="O3945" t="s">
        <v>1851</v>
      </c>
      <c r="R3945" t="s">
        <v>1851</v>
      </c>
      <c r="S3945" t="s">
        <v>1851</v>
      </c>
      <c r="T3945" t="s">
        <v>1851</v>
      </c>
      <c r="U3945" t="s">
        <v>1851</v>
      </c>
      <c r="V3945" t="s">
        <v>1851</v>
      </c>
      <c r="W3945" t="s">
        <v>1851</v>
      </c>
      <c r="X3945" s="1"/>
    </row>
    <row r="3946" spans="1:24">
      <c r="B3946" t="s">
        <v>1851</v>
      </c>
      <c r="C3946" t="s">
        <v>1851</v>
      </c>
      <c r="E3946" t="s">
        <v>1851</v>
      </c>
      <c r="G3946" t="s">
        <v>1851</v>
      </c>
      <c r="H3946" t="s">
        <v>1851</v>
      </c>
      <c r="I3946" t="s">
        <v>1851</v>
      </c>
      <c r="K3946" t="s">
        <v>1851</v>
      </c>
      <c r="L3946" s="1"/>
      <c r="M3946" s="1"/>
      <c r="O3946" t="s">
        <v>1851</v>
      </c>
      <c r="R3946" t="s">
        <v>1851</v>
      </c>
      <c r="S3946" t="s">
        <v>1851</v>
      </c>
      <c r="T3946" t="s">
        <v>1851</v>
      </c>
      <c r="U3946" t="s">
        <v>1851</v>
      </c>
      <c r="V3946" t="s">
        <v>1851</v>
      </c>
      <c r="W3946" t="s">
        <v>1851</v>
      </c>
      <c r="X3946" s="1"/>
    </row>
    <row r="3947" spans="1:24">
      <c r="B3947" t="s">
        <v>1851</v>
      </c>
      <c r="C3947" t="s">
        <v>1851</v>
      </c>
      <c r="E3947" t="s">
        <v>1851</v>
      </c>
      <c r="G3947" t="s">
        <v>1851</v>
      </c>
      <c r="H3947" t="s">
        <v>1851</v>
      </c>
      <c r="I3947" t="s">
        <v>1851</v>
      </c>
      <c r="K3947" t="s">
        <v>1851</v>
      </c>
      <c r="L3947" s="1"/>
      <c r="M3947" s="1"/>
      <c r="O3947" t="s">
        <v>1851</v>
      </c>
      <c r="R3947" t="s">
        <v>1851</v>
      </c>
      <c r="S3947" t="s">
        <v>1851</v>
      </c>
      <c r="T3947" t="s">
        <v>1851</v>
      </c>
      <c r="U3947" t="s">
        <v>1851</v>
      </c>
      <c r="V3947" t="s">
        <v>1851</v>
      </c>
      <c r="W3947" t="s">
        <v>1851</v>
      </c>
      <c r="X3947" s="1"/>
    </row>
    <row r="3948" spans="1:24">
      <c r="B3948" t="s">
        <v>3287</v>
      </c>
      <c r="C3948" t="s">
        <v>3283</v>
      </c>
      <c r="E3948" t="s">
        <v>1851</v>
      </c>
      <c r="G3948" t="s">
        <v>1851</v>
      </c>
      <c r="H3948" t="s">
        <v>1851</v>
      </c>
      <c r="I3948" t="s">
        <v>1851</v>
      </c>
      <c r="K3948" t="s">
        <v>1851</v>
      </c>
      <c r="L3948" s="1"/>
      <c r="M3948" s="1"/>
      <c r="O3948" t="s">
        <v>1851</v>
      </c>
      <c r="R3948" t="s">
        <v>1851</v>
      </c>
      <c r="S3948" t="s">
        <v>1851</v>
      </c>
      <c r="T3948" t="s">
        <v>1851</v>
      </c>
      <c r="U3948" t="s">
        <v>1851</v>
      </c>
      <c r="V3948" t="s">
        <v>1851</v>
      </c>
      <c r="W3948" t="s">
        <v>1851</v>
      </c>
      <c r="X3948" s="1"/>
    </row>
    <row r="3949" spans="1:24">
      <c r="B3949" t="s">
        <v>1851</v>
      </c>
      <c r="C3949" t="s">
        <v>1851</v>
      </c>
      <c r="E3949" t="s">
        <v>1851</v>
      </c>
      <c r="G3949" t="s">
        <v>1851</v>
      </c>
      <c r="H3949" t="s">
        <v>1851</v>
      </c>
      <c r="I3949" t="s">
        <v>1851</v>
      </c>
      <c r="K3949" t="s">
        <v>1851</v>
      </c>
      <c r="L3949" s="1"/>
      <c r="M3949" s="1"/>
      <c r="O3949" t="s">
        <v>1851</v>
      </c>
      <c r="R3949" t="s">
        <v>1851</v>
      </c>
      <c r="S3949" t="s">
        <v>1851</v>
      </c>
      <c r="T3949" t="s">
        <v>1851</v>
      </c>
      <c r="U3949" t="s">
        <v>1851</v>
      </c>
      <c r="V3949" t="s">
        <v>1851</v>
      </c>
      <c r="W3949" t="s">
        <v>1851</v>
      </c>
      <c r="X3949" s="1"/>
    </row>
    <row r="3950" spans="1:24">
      <c r="B3950" t="s">
        <v>3288</v>
      </c>
      <c r="C3950" t="s">
        <v>3289</v>
      </c>
      <c r="E3950" t="s">
        <v>1851</v>
      </c>
      <c r="G3950" t="s">
        <v>1851</v>
      </c>
      <c r="H3950" t="s">
        <v>1851</v>
      </c>
      <c r="I3950" t="s">
        <v>1851</v>
      </c>
      <c r="K3950" t="s">
        <v>1851</v>
      </c>
      <c r="L3950" s="1"/>
      <c r="M3950" s="1"/>
      <c r="O3950" t="s">
        <v>1851</v>
      </c>
      <c r="R3950" t="s">
        <v>1851</v>
      </c>
      <c r="S3950" t="s">
        <v>1851</v>
      </c>
      <c r="T3950" t="s">
        <v>1851</v>
      </c>
      <c r="U3950" t="s">
        <v>1851</v>
      </c>
      <c r="V3950" t="s">
        <v>1851</v>
      </c>
      <c r="W3950" t="s">
        <v>1851</v>
      </c>
      <c r="X3950" s="1"/>
    </row>
    <row r="3951" spans="1:24">
      <c r="B3951" t="s">
        <v>1851</v>
      </c>
      <c r="C3951" t="s">
        <v>1851</v>
      </c>
      <c r="E3951" t="s">
        <v>1851</v>
      </c>
      <c r="G3951" t="s">
        <v>1851</v>
      </c>
      <c r="H3951" t="s">
        <v>1851</v>
      </c>
      <c r="I3951" t="s">
        <v>1851</v>
      </c>
      <c r="K3951" t="s">
        <v>1851</v>
      </c>
      <c r="L3951" s="1"/>
      <c r="M3951" s="1"/>
      <c r="O3951" t="s">
        <v>1851</v>
      </c>
      <c r="R3951" t="s">
        <v>1851</v>
      </c>
      <c r="S3951" t="s">
        <v>1851</v>
      </c>
      <c r="T3951" t="s">
        <v>1851</v>
      </c>
      <c r="U3951" t="s">
        <v>1851</v>
      </c>
      <c r="V3951" t="s">
        <v>1851</v>
      </c>
      <c r="W3951" t="s">
        <v>1851</v>
      </c>
      <c r="X3951" s="1"/>
    </row>
    <row r="3952" spans="1:24">
      <c r="B3952" t="s">
        <v>1851</v>
      </c>
      <c r="C3952" t="s">
        <v>1851</v>
      </c>
      <c r="E3952" t="s">
        <v>1851</v>
      </c>
      <c r="G3952" t="s">
        <v>1851</v>
      </c>
      <c r="H3952" t="s">
        <v>1851</v>
      </c>
      <c r="I3952" t="s">
        <v>1851</v>
      </c>
      <c r="K3952" t="s">
        <v>1851</v>
      </c>
      <c r="L3952" s="1"/>
      <c r="M3952" s="1"/>
      <c r="O3952" t="s">
        <v>1851</v>
      </c>
      <c r="R3952" t="s">
        <v>1851</v>
      </c>
      <c r="S3952" t="s">
        <v>1851</v>
      </c>
      <c r="T3952" t="s">
        <v>1851</v>
      </c>
      <c r="U3952" t="s">
        <v>1851</v>
      </c>
      <c r="V3952" t="s">
        <v>1851</v>
      </c>
      <c r="W3952" t="s">
        <v>1851</v>
      </c>
      <c r="X3952" s="1"/>
    </row>
    <row r="3953" spans="1:24">
      <c r="B3953" t="s">
        <v>3290</v>
      </c>
      <c r="C3953" t="s">
        <v>3291</v>
      </c>
      <c r="E3953" t="s">
        <v>1851</v>
      </c>
      <c r="G3953" t="s">
        <v>1851</v>
      </c>
      <c r="H3953" t="s">
        <v>1851</v>
      </c>
      <c r="I3953" t="s">
        <v>1851</v>
      </c>
      <c r="K3953" t="s">
        <v>1851</v>
      </c>
      <c r="L3953" s="1"/>
      <c r="M3953" s="1"/>
      <c r="O3953" t="s">
        <v>1851</v>
      </c>
      <c r="R3953" t="s">
        <v>1851</v>
      </c>
      <c r="S3953" t="s">
        <v>1851</v>
      </c>
      <c r="T3953" t="s">
        <v>1851</v>
      </c>
      <c r="U3953" t="s">
        <v>1851</v>
      </c>
      <c r="V3953" t="s">
        <v>1851</v>
      </c>
      <c r="W3953" t="s">
        <v>1851</v>
      </c>
      <c r="X3953" s="1"/>
    </row>
    <row r="3954" spans="1:24">
      <c r="B3954" t="s">
        <v>3292</v>
      </c>
      <c r="C3954" t="s">
        <v>1851</v>
      </c>
      <c r="E3954" t="s">
        <v>1851</v>
      </c>
      <c r="G3954" t="s">
        <v>1851</v>
      </c>
      <c r="H3954" t="s">
        <v>1851</v>
      </c>
      <c r="I3954" t="s">
        <v>1851</v>
      </c>
      <c r="K3954" t="s">
        <v>1851</v>
      </c>
      <c r="L3954" s="1"/>
      <c r="M3954" s="1"/>
      <c r="O3954" t="s">
        <v>1851</v>
      </c>
      <c r="R3954" t="s">
        <v>1851</v>
      </c>
      <c r="S3954" t="s">
        <v>1851</v>
      </c>
      <c r="T3954" t="s">
        <v>1851</v>
      </c>
      <c r="U3954" t="s">
        <v>1851</v>
      </c>
      <c r="V3954" t="s">
        <v>1851</v>
      </c>
      <c r="W3954" t="s">
        <v>1851</v>
      </c>
      <c r="X3954" s="1"/>
    </row>
    <row r="3955" spans="1:24">
      <c r="B3955" t="s">
        <v>1851</v>
      </c>
      <c r="C3955" t="s">
        <v>1851</v>
      </c>
      <c r="E3955" t="s">
        <v>1851</v>
      </c>
      <c r="G3955" t="s">
        <v>1851</v>
      </c>
      <c r="H3955" t="s">
        <v>1851</v>
      </c>
      <c r="I3955" t="s">
        <v>1851</v>
      </c>
      <c r="K3955" t="s">
        <v>1851</v>
      </c>
      <c r="L3955" s="1"/>
      <c r="M3955" s="1"/>
      <c r="O3955" t="s">
        <v>1851</v>
      </c>
      <c r="R3955" t="s">
        <v>1851</v>
      </c>
      <c r="S3955" t="s">
        <v>1851</v>
      </c>
      <c r="T3955" t="s">
        <v>1851</v>
      </c>
      <c r="U3955" t="s">
        <v>1851</v>
      </c>
      <c r="V3955" t="s">
        <v>1851</v>
      </c>
      <c r="W3955" t="s">
        <v>1851</v>
      </c>
      <c r="X3955" s="1"/>
    </row>
    <row r="3956" spans="1:24">
      <c r="B3956" t="s">
        <v>1851</v>
      </c>
      <c r="C3956" t="s">
        <v>1851</v>
      </c>
      <c r="E3956" t="s">
        <v>1851</v>
      </c>
      <c r="G3956" t="s">
        <v>1851</v>
      </c>
      <c r="H3956" t="s">
        <v>1851</v>
      </c>
      <c r="I3956" t="s">
        <v>1851</v>
      </c>
      <c r="K3956" t="s">
        <v>1851</v>
      </c>
      <c r="L3956" s="1"/>
      <c r="M3956" s="1"/>
      <c r="O3956" t="s">
        <v>1851</v>
      </c>
      <c r="R3956" t="s">
        <v>1851</v>
      </c>
      <c r="S3956" t="s">
        <v>1851</v>
      </c>
      <c r="T3956" t="s">
        <v>1851</v>
      </c>
      <c r="U3956" t="s">
        <v>1851</v>
      </c>
      <c r="V3956" t="s">
        <v>1851</v>
      </c>
      <c r="W3956" t="s">
        <v>1851</v>
      </c>
      <c r="X3956" s="1"/>
    </row>
    <row r="3957" spans="1:24">
      <c r="B3957" t="s">
        <v>3293</v>
      </c>
      <c r="C3957" t="s">
        <v>1851</v>
      </c>
      <c r="E3957" t="s">
        <v>1851</v>
      </c>
      <c r="G3957" t="s">
        <v>1851</v>
      </c>
      <c r="H3957" t="s">
        <v>1851</v>
      </c>
      <c r="I3957" t="s">
        <v>1851</v>
      </c>
      <c r="K3957" t="s">
        <v>1851</v>
      </c>
      <c r="L3957" s="1"/>
      <c r="M3957" s="1"/>
      <c r="O3957" t="s">
        <v>1851</v>
      </c>
      <c r="R3957" t="s">
        <v>1851</v>
      </c>
      <c r="S3957" t="s">
        <v>1851</v>
      </c>
      <c r="T3957" t="s">
        <v>1851</v>
      </c>
      <c r="U3957" t="s">
        <v>1851</v>
      </c>
      <c r="V3957" t="s">
        <v>1851</v>
      </c>
      <c r="W3957" t="s">
        <v>1851</v>
      </c>
      <c r="X3957" s="1"/>
    </row>
    <row r="3958" spans="1:24">
      <c r="B3958" t="s">
        <v>1851</v>
      </c>
      <c r="C3958" t="s">
        <v>1851</v>
      </c>
      <c r="E3958" t="s">
        <v>1851</v>
      </c>
      <c r="G3958" t="s">
        <v>1851</v>
      </c>
      <c r="H3958" t="s">
        <v>1851</v>
      </c>
      <c r="I3958" t="s">
        <v>1851</v>
      </c>
      <c r="K3958" t="s">
        <v>1851</v>
      </c>
      <c r="L3958" s="1"/>
      <c r="M3958" s="1"/>
      <c r="O3958" t="s">
        <v>1851</v>
      </c>
      <c r="R3958" t="s">
        <v>1851</v>
      </c>
      <c r="S3958" t="s">
        <v>1851</v>
      </c>
      <c r="T3958" t="s">
        <v>1851</v>
      </c>
      <c r="U3958" t="s">
        <v>1851</v>
      </c>
      <c r="V3958" t="s">
        <v>1851</v>
      </c>
      <c r="W3958" t="s">
        <v>1851</v>
      </c>
      <c r="X3958" s="1"/>
    </row>
    <row r="3959" spans="1:24">
      <c r="B3959" t="s">
        <v>1851</v>
      </c>
      <c r="C3959" t="s">
        <v>1851</v>
      </c>
      <c r="E3959" t="s">
        <v>1851</v>
      </c>
      <c r="G3959" t="s">
        <v>1851</v>
      </c>
      <c r="H3959" t="s">
        <v>1851</v>
      </c>
      <c r="I3959" t="s">
        <v>1851</v>
      </c>
      <c r="K3959" t="s">
        <v>1851</v>
      </c>
      <c r="L3959" s="1"/>
      <c r="M3959" s="1"/>
      <c r="O3959" t="s">
        <v>1851</v>
      </c>
      <c r="R3959" t="s">
        <v>1851</v>
      </c>
      <c r="S3959" t="s">
        <v>1851</v>
      </c>
      <c r="T3959" t="s">
        <v>1851</v>
      </c>
      <c r="U3959" t="s">
        <v>1851</v>
      </c>
      <c r="V3959" t="s">
        <v>1851</v>
      </c>
      <c r="W3959" t="s">
        <v>1851</v>
      </c>
      <c r="X3959" s="1"/>
    </row>
    <row r="3960" spans="1:24">
      <c r="A3960">
        <v>3761</v>
      </c>
      <c r="B3960" t="s">
        <v>1863</v>
      </c>
      <c r="C3960" t="s">
        <v>1864</v>
      </c>
      <c r="D3960">
        <v>4311254</v>
      </c>
      <c r="E3960" t="s">
        <v>1885</v>
      </c>
      <c r="F3960">
        <v>1</v>
      </c>
      <c r="G3960" t="s">
        <v>1782</v>
      </c>
      <c r="H3960" t="s">
        <v>3563</v>
      </c>
      <c r="I3960" t="s">
        <v>1887</v>
      </c>
      <c r="J3960">
        <v>1</v>
      </c>
      <c r="K3960" t="s">
        <v>1888</v>
      </c>
      <c r="L3960" s="1">
        <v>46216.901446759257</v>
      </c>
      <c r="M3960" s="1">
        <v>46216.901712962965</v>
      </c>
      <c r="N3960">
        <v>2272</v>
      </c>
      <c r="O3960" t="s">
        <v>1849</v>
      </c>
      <c r="P3960">
        <v>65</v>
      </c>
      <c r="Q3960">
        <v>6.5</v>
      </c>
      <c r="R3960" t="s">
        <v>8577</v>
      </c>
      <c r="S3960" t="s">
        <v>1851</v>
      </c>
      <c r="T3960" t="s">
        <v>1851</v>
      </c>
      <c r="U3960" t="s">
        <v>8578</v>
      </c>
      <c r="V3960" t="s">
        <v>1851</v>
      </c>
      <c r="W3960" t="s">
        <v>1851</v>
      </c>
      <c r="X3960" s="1">
        <v>46216.901712962965</v>
      </c>
    </row>
    <row r="3961" spans="1:24">
      <c r="A3961">
        <v>3762</v>
      </c>
      <c r="B3961" t="s">
        <v>1863</v>
      </c>
      <c r="C3961" t="s">
        <v>1864</v>
      </c>
      <c r="D3961">
        <v>4311254</v>
      </c>
      <c r="E3961" t="s">
        <v>1894</v>
      </c>
      <c r="F3961">
        <v>1</v>
      </c>
      <c r="G3961" t="s">
        <v>1782</v>
      </c>
      <c r="H3961" t="s">
        <v>1782</v>
      </c>
      <c r="I3961" t="s">
        <v>3566</v>
      </c>
      <c r="J3961">
        <v>0</v>
      </c>
      <c r="K3961" t="s">
        <v>3567</v>
      </c>
      <c r="L3961" s="1">
        <v>46216.90184027778</v>
      </c>
      <c r="M3961" s="1">
        <v>46216.901956018519</v>
      </c>
      <c r="N3961">
        <v>1000</v>
      </c>
      <c r="O3961" t="s">
        <v>1849</v>
      </c>
      <c r="P3961">
        <v>56</v>
      </c>
      <c r="Q3961">
        <v>5.6</v>
      </c>
      <c r="R3961" t="s">
        <v>1851</v>
      </c>
      <c r="S3961" t="s">
        <v>1851</v>
      </c>
      <c r="T3961" t="s">
        <v>1851</v>
      </c>
      <c r="U3961" t="s">
        <v>8579</v>
      </c>
      <c r="V3961" t="s">
        <v>1851</v>
      </c>
      <c r="W3961" t="s">
        <v>1851</v>
      </c>
      <c r="X3961" s="1">
        <v>46216.901956018519</v>
      </c>
    </row>
    <row r="3962" spans="1:24">
      <c r="A3962">
        <v>3763</v>
      </c>
      <c r="B3962" t="s">
        <v>1863</v>
      </c>
      <c r="C3962" t="s">
        <v>1864</v>
      </c>
      <c r="D3962">
        <v>2202901</v>
      </c>
      <c r="E3962" t="s">
        <v>1894</v>
      </c>
      <c r="F3962">
        <v>2</v>
      </c>
      <c r="G3962" t="s">
        <v>340</v>
      </c>
      <c r="H3962" t="s">
        <v>1851</v>
      </c>
      <c r="I3962" t="s">
        <v>1851</v>
      </c>
      <c r="J3962">
        <v>0</v>
      </c>
      <c r="K3962" t="s">
        <v>1851</v>
      </c>
      <c r="L3962" s="1">
        <v>46216.90184027778</v>
      </c>
      <c r="M3962" s="1">
        <v>46216.901967592596</v>
      </c>
      <c r="N3962">
        <v>1057</v>
      </c>
      <c r="O3962" t="s">
        <v>1856</v>
      </c>
      <c r="R3962" t="s">
        <v>1851</v>
      </c>
      <c r="S3962" t="s">
        <v>1851</v>
      </c>
      <c r="T3962" t="s">
        <v>1851</v>
      </c>
      <c r="U3962" t="s">
        <v>8580</v>
      </c>
      <c r="V3962" t="s">
        <v>1856</v>
      </c>
      <c r="W3962" t="s">
        <v>3277</v>
      </c>
      <c r="X3962" s="1"/>
    </row>
    <row r="3963" spans="1:24">
      <c r="B3963" t="s">
        <v>3278</v>
      </c>
      <c r="C3963" t="s">
        <v>3279</v>
      </c>
      <c r="E3963" t="s">
        <v>1851</v>
      </c>
      <c r="G3963" t="s">
        <v>1851</v>
      </c>
      <c r="H3963" t="s">
        <v>1851</v>
      </c>
      <c r="I3963" t="s">
        <v>1851</v>
      </c>
      <c r="K3963" t="s">
        <v>1851</v>
      </c>
      <c r="L3963" s="1"/>
      <c r="M3963" s="1"/>
      <c r="O3963" t="s">
        <v>1851</v>
      </c>
      <c r="R3963" t="s">
        <v>1851</v>
      </c>
      <c r="S3963" t="s">
        <v>1851</v>
      </c>
      <c r="T3963" t="s">
        <v>1851</v>
      </c>
      <c r="U3963" t="s">
        <v>1851</v>
      </c>
      <c r="V3963" t="s">
        <v>1851</v>
      </c>
      <c r="W3963" t="s">
        <v>1851</v>
      </c>
      <c r="X3963" s="1"/>
    </row>
    <row r="3964" spans="1:24">
      <c r="B3964" t="s">
        <v>3280</v>
      </c>
      <c r="C3964" t="s">
        <v>3281</v>
      </c>
      <c r="E3964" t="s">
        <v>1851</v>
      </c>
      <c r="G3964" t="s">
        <v>1851</v>
      </c>
      <c r="H3964" t="s">
        <v>1851</v>
      </c>
      <c r="I3964" t="s">
        <v>1851</v>
      </c>
      <c r="K3964" t="s">
        <v>1851</v>
      </c>
      <c r="L3964" s="1"/>
      <c r="M3964" s="1"/>
      <c r="O3964" t="s">
        <v>1851</v>
      </c>
      <c r="R3964" t="s">
        <v>1851</v>
      </c>
      <c r="S3964" t="s">
        <v>1851</v>
      </c>
      <c r="T3964" t="s">
        <v>1851</v>
      </c>
      <c r="U3964" t="s">
        <v>1851</v>
      </c>
      <c r="V3964" t="s">
        <v>1851</v>
      </c>
      <c r="W3964" t="s">
        <v>1851</v>
      </c>
      <c r="X3964" s="1"/>
    </row>
    <row r="3965" spans="1:24">
      <c r="B3965" t="s">
        <v>3282</v>
      </c>
      <c r="C3965" t="s">
        <v>3283</v>
      </c>
      <c r="E3965" t="s">
        <v>1851</v>
      </c>
      <c r="G3965" t="s">
        <v>1851</v>
      </c>
      <c r="H3965" t="s">
        <v>1851</v>
      </c>
      <c r="I3965" t="s">
        <v>1851</v>
      </c>
      <c r="K3965" t="s">
        <v>1851</v>
      </c>
      <c r="L3965" s="1"/>
      <c r="M3965" s="1"/>
      <c r="O3965" t="s">
        <v>1851</v>
      </c>
      <c r="R3965" t="s">
        <v>1851</v>
      </c>
      <c r="S3965" t="s">
        <v>1851</v>
      </c>
      <c r="T3965" t="s">
        <v>1851</v>
      </c>
      <c r="U3965" t="s">
        <v>1851</v>
      </c>
      <c r="V3965" t="s">
        <v>1851</v>
      </c>
      <c r="W3965" t="s">
        <v>1851</v>
      </c>
      <c r="X3965" s="1"/>
    </row>
    <row r="3966" spans="1:24">
      <c r="B3966" t="s">
        <v>1851</v>
      </c>
      <c r="C3966" t="s">
        <v>1851</v>
      </c>
      <c r="E3966" t="s">
        <v>1851</v>
      </c>
      <c r="G3966" t="s">
        <v>1851</v>
      </c>
      <c r="H3966" t="s">
        <v>1851</v>
      </c>
      <c r="I3966" t="s">
        <v>1851</v>
      </c>
      <c r="K3966" t="s">
        <v>1851</v>
      </c>
      <c r="L3966" s="1"/>
      <c r="M3966" s="1"/>
      <c r="O3966" t="s">
        <v>1851</v>
      </c>
      <c r="R3966" t="s">
        <v>1851</v>
      </c>
      <c r="S3966" t="s">
        <v>1851</v>
      </c>
      <c r="T3966" t="s">
        <v>1851</v>
      </c>
      <c r="U3966" t="s">
        <v>1851</v>
      </c>
      <c r="V3966" t="s">
        <v>1851</v>
      </c>
      <c r="W3966" t="s">
        <v>1851</v>
      </c>
      <c r="X3966" s="1"/>
    </row>
    <row r="3967" spans="1:24">
      <c r="B3967" t="s">
        <v>3284</v>
      </c>
      <c r="C3967" t="s">
        <v>3285</v>
      </c>
      <c r="E3967" t="s">
        <v>1851</v>
      </c>
      <c r="G3967" t="s">
        <v>1851</v>
      </c>
      <c r="H3967" t="s">
        <v>1851</v>
      </c>
      <c r="I3967" t="s">
        <v>1851</v>
      </c>
      <c r="K3967" t="s">
        <v>1851</v>
      </c>
      <c r="L3967" s="1"/>
      <c r="M3967" s="1"/>
      <c r="O3967" t="s">
        <v>1851</v>
      </c>
      <c r="R3967" t="s">
        <v>1851</v>
      </c>
      <c r="S3967" t="s">
        <v>1851</v>
      </c>
      <c r="T3967" t="s">
        <v>1851</v>
      </c>
      <c r="U3967" t="s">
        <v>1851</v>
      </c>
      <c r="V3967" t="s">
        <v>1851</v>
      </c>
      <c r="W3967" t="s">
        <v>1851</v>
      </c>
      <c r="X3967" s="1"/>
    </row>
    <row r="3968" spans="1:24">
      <c r="B3968" t="s">
        <v>1851</v>
      </c>
      <c r="C3968" t="s">
        <v>1851</v>
      </c>
      <c r="E3968" t="s">
        <v>1851</v>
      </c>
      <c r="G3968" t="s">
        <v>1851</v>
      </c>
      <c r="H3968" t="s">
        <v>1851</v>
      </c>
      <c r="I3968" t="s">
        <v>1851</v>
      </c>
      <c r="K3968" t="s">
        <v>1851</v>
      </c>
      <c r="L3968" s="1"/>
      <c r="M3968" s="1"/>
      <c r="O3968" t="s">
        <v>1851</v>
      </c>
      <c r="R3968" t="s">
        <v>1851</v>
      </c>
      <c r="S3968" t="s">
        <v>1851</v>
      </c>
      <c r="T3968" t="s">
        <v>1851</v>
      </c>
      <c r="U3968" t="s">
        <v>1851</v>
      </c>
      <c r="V3968" t="s">
        <v>1851</v>
      </c>
      <c r="W3968" t="s">
        <v>1851</v>
      </c>
      <c r="X3968" s="1"/>
    </row>
    <row r="3969" spans="2:24">
      <c r="B3969" t="s">
        <v>1851</v>
      </c>
      <c r="C3969" t="s">
        <v>1851</v>
      </c>
      <c r="E3969" t="s">
        <v>1851</v>
      </c>
      <c r="G3969" t="s">
        <v>1851</v>
      </c>
      <c r="H3969" t="s">
        <v>1851</v>
      </c>
      <c r="I3969" t="s">
        <v>1851</v>
      </c>
      <c r="K3969" t="s">
        <v>1851</v>
      </c>
      <c r="L3969" s="1"/>
      <c r="M3969" s="1"/>
      <c r="O3969" t="s">
        <v>1851</v>
      </c>
      <c r="R3969" t="s">
        <v>1851</v>
      </c>
      <c r="S3969" t="s">
        <v>1851</v>
      </c>
      <c r="T3969" t="s">
        <v>1851</v>
      </c>
      <c r="U3969" t="s">
        <v>1851</v>
      </c>
      <c r="V3969" t="s">
        <v>1851</v>
      </c>
      <c r="W3969" t="s">
        <v>1851</v>
      </c>
      <c r="X3969" s="1"/>
    </row>
    <row r="3970" spans="2:24">
      <c r="B3970" t="s">
        <v>3286</v>
      </c>
      <c r="C3970" t="s">
        <v>3283</v>
      </c>
      <c r="E3970" t="s">
        <v>1851</v>
      </c>
      <c r="G3970" t="s">
        <v>1851</v>
      </c>
      <c r="H3970" t="s">
        <v>1851</v>
      </c>
      <c r="I3970" t="s">
        <v>1851</v>
      </c>
      <c r="K3970" t="s">
        <v>1851</v>
      </c>
      <c r="L3970" s="1"/>
      <c r="M3970" s="1"/>
      <c r="O3970" t="s">
        <v>1851</v>
      </c>
      <c r="R3970" t="s">
        <v>1851</v>
      </c>
      <c r="S3970" t="s">
        <v>1851</v>
      </c>
      <c r="T3970" t="s">
        <v>1851</v>
      </c>
      <c r="U3970" t="s">
        <v>1851</v>
      </c>
      <c r="V3970" t="s">
        <v>1851</v>
      </c>
      <c r="W3970" t="s">
        <v>1851</v>
      </c>
      <c r="X3970" s="1"/>
    </row>
    <row r="3971" spans="2:24">
      <c r="B3971" t="s">
        <v>1851</v>
      </c>
      <c r="C3971" t="s">
        <v>1851</v>
      </c>
      <c r="E3971" t="s">
        <v>1851</v>
      </c>
      <c r="G3971" t="s">
        <v>1851</v>
      </c>
      <c r="H3971" t="s">
        <v>1851</v>
      </c>
      <c r="I3971" t="s">
        <v>1851</v>
      </c>
      <c r="K3971" t="s">
        <v>1851</v>
      </c>
      <c r="L3971" s="1"/>
      <c r="M3971" s="1"/>
      <c r="O3971" t="s">
        <v>1851</v>
      </c>
      <c r="R3971" t="s">
        <v>1851</v>
      </c>
      <c r="S3971" t="s">
        <v>1851</v>
      </c>
      <c r="T3971" t="s">
        <v>1851</v>
      </c>
      <c r="U3971" t="s">
        <v>1851</v>
      </c>
      <c r="V3971" t="s">
        <v>1851</v>
      </c>
      <c r="W3971" t="s">
        <v>1851</v>
      </c>
      <c r="X3971" s="1"/>
    </row>
    <row r="3972" spans="2:24">
      <c r="B3972" t="s">
        <v>1851</v>
      </c>
      <c r="C3972" t="s">
        <v>1851</v>
      </c>
      <c r="E3972" t="s">
        <v>1851</v>
      </c>
      <c r="G3972" t="s">
        <v>1851</v>
      </c>
      <c r="H3972" t="s">
        <v>1851</v>
      </c>
      <c r="I3972" t="s">
        <v>1851</v>
      </c>
      <c r="K3972" t="s">
        <v>1851</v>
      </c>
      <c r="L3972" s="1"/>
      <c r="M3972" s="1"/>
      <c r="O3972" t="s">
        <v>1851</v>
      </c>
      <c r="R3972" t="s">
        <v>1851</v>
      </c>
      <c r="S3972" t="s">
        <v>1851</v>
      </c>
      <c r="T3972" t="s">
        <v>1851</v>
      </c>
      <c r="U3972" t="s">
        <v>1851</v>
      </c>
      <c r="V3972" t="s">
        <v>1851</v>
      </c>
      <c r="W3972" t="s">
        <v>1851</v>
      </c>
      <c r="X3972" s="1"/>
    </row>
    <row r="3973" spans="2:24">
      <c r="B3973" t="s">
        <v>3287</v>
      </c>
      <c r="C3973" t="s">
        <v>3283</v>
      </c>
      <c r="E3973" t="s">
        <v>1851</v>
      </c>
      <c r="G3973" t="s">
        <v>1851</v>
      </c>
      <c r="H3973" t="s">
        <v>1851</v>
      </c>
      <c r="I3973" t="s">
        <v>1851</v>
      </c>
      <c r="K3973" t="s">
        <v>1851</v>
      </c>
      <c r="L3973" s="1"/>
      <c r="M3973" s="1"/>
      <c r="O3973" t="s">
        <v>1851</v>
      </c>
      <c r="R3973" t="s">
        <v>1851</v>
      </c>
      <c r="S3973" t="s">
        <v>1851</v>
      </c>
      <c r="T3973" t="s">
        <v>1851</v>
      </c>
      <c r="U3973" t="s">
        <v>1851</v>
      </c>
      <c r="V3973" t="s">
        <v>1851</v>
      </c>
      <c r="W3973" t="s">
        <v>1851</v>
      </c>
      <c r="X3973" s="1"/>
    </row>
    <row r="3974" spans="2:24">
      <c r="B3974" t="s">
        <v>1851</v>
      </c>
      <c r="C3974" t="s">
        <v>1851</v>
      </c>
      <c r="E3974" t="s">
        <v>1851</v>
      </c>
      <c r="G3974" t="s">
        <v>1851</v>
      </c>
      <c r="H3974" t="s">
        <v>1851</v>
      </c>
      <c r="I3974" t="s">
        <v>1851</v>
      </c>
      <c r="K3974" t="s">
        <v>1851</v>
      </c>
      <c r="L3974" s="1"/>
      <c r="M3974" s="1"/>
      <c r="O3974" t="s">
        <v>1851</v>
      </c>
      <c r="R3974" t="s">
        <v>1851</v>
      </c>
      <c r="S3974" t="s">
        <v>1851</v>
      </c>
      <c r="T3974" t="s">
        <v>1851</v>
      </c>
      <c r="U3974" t="s">
        <v>1851</v>
      </c>
      <c r="V3974" t="s">
        <v>1851</v>
      </c>
      <c r="W3974" t="s">
        <v>1851</v>
      </c>
      <c r="X3974" s="1"/>
    </row>
    <row r="3975" spans="2:24">
      <c r="B3975" t="s">
        <v>3288</v>
      </c>
      <c r="C3975" t="s">
        <v>3289</v>
      </c>
      <c r="E3975" t="s">
        <v>1851</v>
      </c>
      <c r="G3975" t="s">
        <v>1851</v>
      </c>
      <c r="H3975" t="s">
        <v>1851</v>
      </c>
      <c r="I3975" t="s">
        <v>1851</v>
      </c>
      <c r="K3975" t="s">
        <v>1851</v>
      </c>
      <c r="L3975" s="1"/>
      <c r="M3975" s="1"/>
      <c r="O3975" t="s">
        <v>1851</v>
      </c>
      <c r="R3975" t="s">
        <v>1851</v>
      </c>
      <c r="S3975" t="s">
        <v>1851</v>
      </c>
      <c r="T3975" t="s">
        <v>1851</v>
      </c>
      <c r="U3975" t="s">
        <v>1851</v>
      </c>
      <c r="V3975" t="s">
        <v>1851</v>
      </c>
      <c r="W3975" t="s">
        <v>1851</v>
      </c>
      <c r="X3975" s="1"/>
    </row>
    <row r="3976" spans="2:24">
      <c r="B3976" t="s">
        <v>1851</v>
      </c>
      <c r="C3976" t="s">
        <v>1851</v>
      </c>
      <c r="E3976" t="s">
        <v>1851</v>
      </c>
      <c r="G3976" t="s">
        <v>1851</v>
      </c>
      <c r="H3976" t="s">
        <v>1851</v>
      </c>
      <c r="I3976" t="s">
        <v>1851</v>
      </c>
      <c r="K3976" t="s">
        <v>1851</v>
      </c>
      <c r="L3976" s="1"/>
      <c r="M3976" s="1"/>
      <c r="O3976" t="s">
        <v>1851</v>
      </c>
      <c r="R3976" t="s">
        <v>1851</v>
      </c>
      <c r="S3976" t="s">
        <v>1851</v>
      </c>
      <c r="T3976" t="s">
        <v>1851</v>
      </c>
      <c r="U3976" t="s">
        <v>1851</v>
      </c>
      <c r="V3976" t="s">
        <v>1851</v>
      </c>
      <c r="W3976" t="s">
        <v>1851</v>
      </c>
      <c r="X3976" s="1"/>
    </row>
    <row r="3977" spans="2:24">
      <c r="B3977" t="s">
        <v>1851</v>
      </c>
      <c r="C3977" t="s">
        <v>1851</v>
      </c>
      <c r="E3977" t="s">
        <v>1851</v>
      </c>
      <c r="G3977" t="s">
        <v>1851</v>
      </c>
      <c r="H3977" t="s">
        <v>1851</v>
      </c>
      <c r="I3977" t="s">
        <v>1851</v>
      </c>
      <c r="K3977" t="s">
        <v>1851</v>
      </c>
      <c r="L3977" s="1"/>
      <c r="M3977" s="1"/>
      <c r="O3977" t="s">
        <v>1851</v>
      </c>
      <c r="R3977" t="s">
        <v>1851</v>
      </c>
      <c r="S3977" t="s">
        <v>1851</v>
      </c>
      <c r="T3977" t="s">
        <v>1851</v>
      </c>
      <c r="U3977" t="s">
        <v>1851</v>
      </c>
      <c r="V3977" t="s">
        <v>1851</v>
      </c>
      <c r="W3977" t="s">
        <v>1851</v>
      </c>
      <c r="X3977" s="1"/>
    </row>
    <row r="3978" spans="2:24">
      <c r="B3978" t="s">
        <v>3290</v>
      </c>
      <c r="C3978" t="s">
        <v>3291</v>
      </c>
      <c r="E3978" t="s">
        <v>1851</v>
      </c>
      <c r="G3978" t="s">
        <v>1851</v>
      </c>
      <c r="H3978" t="s">
        <v>1851</v>
      </c>
      <c r="I3978" t="s">
        <v>1851</v>
      </c>
      <c r="K3978" t="s">
        <v>1851</v>
      </c>
      <c r="L3978" s="1"/>
      <c r="M3978" s="1"/>
      <c r="O3978" t="s">
        <v>1851</v>
      </c>
      <c r="R3978" t="s">
        <v>1851</v>
      </c>
      <c r="S3978" t="s">
        <v>1851</v>
      </c>
      <c r="T3978" t="s">
        <v>1851</v>
      </c>
      <c r="U3978" t="s">
        <v>1851</v>
      </c>
      <c r="V3978" t="s">
        <v>1851</v>
      </c>
      <c r="W3978" t="s">
        <v>1851</v>
      </c>
      <c r="X3978" s="1"/>
    </row>
    <row r="3979" spans="2:24">
      <c r="B3979" t="s">
        <v>3292</v>
      </c>
      <c r="C3979" t="s">
        <v>1851</v>
      </c>
      <c r="E3979" t="s">
        <v>1851</v>
      </c>
      <c r="G3979" t="s">
        <v>1851</v>
      </c>
      <c r="H3979" t="s">
        <v>1851</v>
      </c>
      <c r="I3979" t="s">
        <v>1851</v>
      </c>
      <c r="K3979" t="s">
        <v>1851</v>
      </c>
      <c r="L3979" s="1"/>
      <c r="M3979" s="1"/>
      <c r="O3979" t="s">
        <v>1851</v>
      </c>
      <c r="R3979" t="s">
        <v>1851</v>
      </c>
      <c r="S3979" t="s">
        <v>1851</v>
      </c>
      <c r="T3979" t="s">
        <v>1851</v>
      </c>
      <c r="U3979" t="s">
        <v>1851</v>
      </c>
      <c r="V3979" t="s">
        <v>1851</v>
      </c>
      <c r="W3979" t="s">
        <v>1851</v>
      </c>
      <c r="X3979" s="1"/>
    </row>
    <row r="3980" spans="2:24">
      <c r="B3980" t="s">
        <v>1851</v>
      </c>
      <c r="C3980" t="s">
        <v>1851</v>
      </c>
      <c r="E3980" t="s">
        <v>1851</v>
      </c>
      <c r="G3980" t="s">
        <v>1851</v>
      </c>
      <c r="H3980" t="s">
        <v>1851</v>
      </c>
      <c r="I3980" t="s">
        <v>1851</v>
      </c>
      <c r="K3980" t="s">
        <v>1851</v>
      </c>
      <c r="L3980" s="1"/>
      <c r="M3980" s="1"/>
      <c r="O3980" t="s">
        <v>1851</v>
      </c>
      <c r="R3980" t="s">
        <v>1851</v>
      </c>
      <c r="S3980" t="s">
        <v>1851</v>
      </c>
      <c r="T3980" t="s">
        <v>1851</v>
      </c>
      <c r="U3980" t="s">
        <v>1851</v>
      </c>
      <c r="V3980" t="s">
        <v>1851</v>
      </c>
      <c r="W3980" t="s">
        <v>1851</v>
      </c>
      <c r="X3980" s="1"/>
    </row>
    <row r="3981" spans="2:24">
      <c r="B3981" t="s">
        <v>1851</v>
      </c>
      <c r="C3981" t="s">
        <v>1851</v>
      </c>
      <c r="E3981" t="s">
        <v>1851</v>
      </c>
      <c r="G3981" t="s">
        <v>1851</v>
      </c>
      <c r="H3981" t="s">
        <v>1851</v>
      </c>
      <c r="I3981" t="s">
        <v>1851</v>
      </c>
      <c r="K3981" t="s">
        <v>1851</v>
      </c>
      <c r="L3981" s="1"/>
      <c r="M3981" s="1"/>
      <c r="O3981" t="s">
        <v>1851</v>
      </c>
      <c r="R3981" t="s">
        <v>1851</v>
      </c>
      <c r="S3981" t="s">
        <v>1851</v>
      </c>
      <c r="T3981" t="s">
        <v>1851</v>
      </c>
      <c r="U3981" t="s">
        <v>1851</v>
      </c>
      <c r="V3981" t="s">
        <v>1851</v>
      </c>
      <c r="W3981" t="s">
        <v>1851</v>
      </c>
      <c r="X3981" s="1"/>
    </row>
    <row r="3982" spans="2:24">
      <c r="B3982" t="s">
        <v>3293</v>
      </c>
      <c r="C3982" t="s">
        <v>1851</v>
      </c>
      <c r="E3982" t="s">
        <v>1851</v>
      </c>
      <c r="G3982" t="s">
        <v>1851</v>
      </c>
      <c r="H3982" t="s">
        <v>1851</v>
      </c>
      <c r="I3982" t="s">
        <v>1851</v>
      </c>
      <c r="K3982" t="s">
        <v>1851</v>
      </c>
      <c r="L3982" s="1"/>
      <c r="M3982" s="1"/>
      <c r="O3982" t="s">
        <v>1851</v>
      </c>
      <c r="R3982" t="s">
        <v>1851</v>
      </c>
      <c r="S3982" t="s">
        <v>1851</v>
      </c>
      <c r="T3982" t="s">
        <v>1851</v>
      </c>
      <c r="U3982" t="s">
        <v>1851</v>
      </c>
      <c r="V3982" t="s">
        <v>1851</v>
      </c>
      <c r="W3982" t="s">
        <v>1851</v>
      </c>
      <c r="X3982" s="1"/>
    </row>
    <row r="3983" spans="2:24">
      <c r="B3983" t="s">
        <v>1851</v>
      </c>
      <c r="C3983" t="s">
        <v>1851</v>
      </c>
      <c r="E3983" t="s">
        <v>1851</v>
      </c>
      <c r="G3983" t="s">
        <v>1851</v>
      </c>
      <c r="H3983" t="s">
        <v>1851</v>
      </c>
      <c r="I3983" t="s">
        <v>1851</v>
      </c>
      <c r="K3983" t="s">
        <v>1851</v>
      </c>
      <c r="L3983" s="1"/>
      <c r="M3983" s="1"/>
      <c r="O3983" t="s">
        <v>1851</v>
      </c>
      <c r="R3983" t="s">
        <v>1851</v>
      </c>
      <c r="S3983" t="s">
        <v>1851</v>
      </c>
      <c r="T3983" t="s">
        <v>1851</v>
      </c>
      <c r="U3983" t="s">
        <v>1851</v>
      </c>
      <c r="V3983" t="s">
        <v>1851</v>
      </c>
      <c r="W3983" t="s">
        <v>1851</v>
      </c>
      <c r="X3983" s="1"/>
    </row>
    <row r="3984" spans="2:24">
      <c r="B3984" t="s">
        <v>1851</v>
      </c>
      <c r="C3984" t="s">
        <v>1851</v>
      </c>
      <c r="E3984" t="s">
        <v>1851</v>
      </c>
      <c r="G3984" t="s">
        <v>1851</v>
      </c>
      <c r="H3984" t="s">
        <v>1851</v>
      </c>
      <c r="I3984" t="s">
        <v>1851</v>
      </c>
      <c r="K3984" t="s">
        <v>1851</v>
      </c>
      <c r="L3984" s="1"/>
      <c r="M3984" s="1"/>
      <c r="O3984" t="s">
        <v>1851</v>
      </c>
      <c r="R3984" t="s">
        <v>1851</v>
      </c>
      <c r="S3984" t="s">
        <v>1851</v>
      </c>
      <c r="T3984" t="s">
        <v>1851</v>
      </c>
      <c r="U3984" t="s">
        <v>1851</v>
      </c>
      <c r="V3984" t="s">
        <v>1851</v>
      </c>
      <c r="W3984" t="s">
        <v>1851</v>
      </c>
      <c r="X3984" s="1"/>
    </row>
    <row r="3985" spans="1:24">
      <c r="A3985">
        <v>3764</v>
      </c>
      <c r="B3985" t="s">
        <v>1863</v>
      </c>
      <c r="C3985" t="s">
        <v>1864</v>
      </c>
      <c r="D3985">
        <v>2202901</v>
      </c>
      <c r="E3985" t="s">
        <v>1894</v>
      </c>
      <c r="F3985">
        <v>3</v>
      </c>
      <c r="G3985" t="s">
        <v>340</v>
      </c>
      <c r="H3985" t="s">
        <v>1851</v>
      </c>
      <c r="I3985" t="s">
        <v>1851</v>
      </c>
      <c r="J3985">
        <v>0</v>
      </c>
      <c r="K3985" t="s">
        <v>1851</v>
      </c>
      <c r="L3985" s="1">
        <v>46216.902187500003</v>
      </c>
      <c r="M3985" s="1">
        <v>46216.902233796296</v>
      </c>
      <c r="N3985">
        <v>475</v>
      </c>
      <c r="O3985" t="s">
        <v>1856</v>
      </c>
      <c r="R3985" t="s">
        <v>1851</v>
      </c>
      <c r="S3985" t="s">
        <v>1851</v>
      </c>
      <c r="T3985" t="s">
        <v>1851</v>
      </c>
      <c r="U3985" t="s">
        <v>8581</v>
      </c>
      <c r="V3985" t="s">
        <v>1856</v>
      </c>
      <c r="W3985" t="s">
        <v>3277</v>
      </c>
      <c r="X3985" s="1"/>
    </row>
    <row r="3986" spans="1:24">
      <c r="B3986" t="s">
        <v>3278</v>
      </c>
      <c r="C3986" t="s">
        <v>3279</v>
      </c>
      <c r="E3986" t="s">
        <v>1851</v>
      </c>
      <c r="G3986" t="s">
        <v>1851</v>
      </c>
      <c r="H3986" t="s">
        <v>1851</v>
      </c>
      <c r="I3986" t="s">
        <v>1851</v>
      </c>
      <c r="K3986" t="s">
        <v>1851</v>
      </c>
      <c r="L3986" s="1"/>
      <c r="M3986" s="1"/>
      <c r="O3986" t="s">
        <v>1851</v>
      </c>
      <c r="R3986" t="s">
        <v>1851</v>
      </c>
      <c r="S3986" t="s">
        <v>1851</v>
      </c>
      <c r="T3986" t="s">
        <v>1851</v>
      </c>
      <c r="U3986" t="s">
        <v>1851</v>
      </c>
      <c r="V3986" t="s">
        <v>1851</v>
      </c>
      <c r="W3986" t="s">
        <v>1851</v>
      </c>
      <c r="X3986" s="1"/>
    </row>
    <row r="3987" spans="1:24">
      <c r="B3987" t="s">
        <v>3280</v>
      </c>
      <c r="C3987" t="s">
        <v>3281</v>
      </c>
      <c r="E3987" t="s">
        <v>1851</v>
      </c>
      <c r="G3987" t="s">
        <v>1851</v>
      </c>
      <c r="H3987" t="s">
        <v>1851</v>
      </c>
      <c r="I3987" t="s">
        <v>1851</v>
      </c>
      <c r="K3987" t="s">
        <v>1851</v>
      </c>
      <c r="L3987" s="1"/>
      <c r="M3987" s="1"/>
      <c r="O3987" t="s">
        <v>1851</v>
      </c>
      <c r="R3987" t="s">
        <v>1851</v>
      </c>
      <c r="S3987" t="s">
        <v>1851</v>
      </c>
      <c r="T3987" t="s">
        <v>1851</v>
      </c>
      <c r="U3987" t="s">
        <v>1851</v>
      </c>
      <c r="V3987" t="s">
        <v>1851</v>
      </c>
      <c r="W3987" t="s">
        <v>1851</v>
      </c>
      <c r="X3987" s="1"/>
    </row>
    <row r="3988" spans="1:24">
      <c r="B3988" t="s">
        <v>3282</v>
      </c>
      <c r="C3988" t="s">
        <v>3283</v>
      </c>
      <c r="E3988" t="s">
        <v>1851</v>
      </c>
      <c r="G3988" t="s">
        <v>1851</v>
      </c>
      <c r="H3988" t="s">
        <v>1851</v>
      </c>
      <c r="I3988" t="s">
        <v>1851</v>
      </c>
      <c r="K3988" t="s">
        <v>1851</v>
      </c>
      <c r="L3988" s="1"/>
      <c r="M3988" s="1"/>
      <c r="O3988" t="s">
        <v>1851</v>
      </c>
      <c r="R3988" t="s">
        <v>1851</v>
      </c>
      <c r="S3988" t="s">
        <v>1851</v>
      </c>
      <c r="T3988" t="s">
        <v>1851</v>
      </c>
      <c r="U3988" t="s">
        <v>1851</v>
      </c>
      <c r="V3988" t="s">
        <v>1851</v>
      </c>
      <c r="W3988" t="s">
        <v>1851</v>
      </c>
      <c r="X3988" s="1"/>
    </row>
    <row r="3989" spans="1:24">
      <c r="B3989" t="s">
        <v>1851</v>
      </c>
      <c r="C3989" t="s">
        <v>1851</v>
      </c>
      <c r="E3989" t="s">
        <v>1851</v>
      </c>
      <c r="G3989" t="s">
        <v>1851</v>
      </c>
      <c r="H3989" t="s">
        <v>1851</v>
      </c>
      <c r="I3989" t="s">
        <v>1851</v>
      </c>
      <c r="K3989" t="s">
        <v>1851</v>
      </c>
      <c r="L3989" s="1"/>
      <c r="M3989" s="1"/>
      <c r="O3989" t="s">
        <v>1851</v>
      </c>
      <c r="R3989" t="s">
        <v>1851</v>
      </c>
      <c r="S3989" t="s">
        <v>1851</v>
      </c>
      <c r="T3989" t="s">
        <v>1851</v>
      </c>
      <c r="U3989" t="s">
        <v>1851</v>
      </c>
      <c r="V3989" t="s">
        <v>1851</v>
      </c>
      <c r="W3989" t="s">
        <v>1851</v>
      </c>
      <c r="X3989" s="1"/>
    </row>
    <row r="3990" spans="1:24">
      <c r="B3990" t="s">
        <v>3284</v>
      </c>
      <c r="C3990" t="s">
        <v>3285</v>
      </c>
      <c r="E3990" t="s">
        <v>1851</v>
      </c>
      <c r="G3990" t="s">
        <v>1851</v>
      </c>
      <c r="H3990" t="s">
        <v>1851</v>
      </c>
      <c r="I3990" t="s">
        <v>1851</v>
      </c>
      <c r="K3990" t="s">
        <v>1851</v>
      </c>
      <c r="L3990" s="1"/>
      <c r="M3990" s="1"/>
      <c r="O3990" t="s">
        <v>1851</v>
      </c>
      <c r="R3990" t="s">
        <v>1851</v>
      </c>
      <c r="S3990" t="s">
        <v>1851</v>
      </c>
      <c r="T3990" t="s">
        <v>1851</v>
      </c>
      <c r="U3990" t="s">
        <v>1851</v>
      </c>
      <c r="V3990" t="s">
        <v>1851</v>
      </c>
      <c r="W3990" t="s">
        <v>1851</v>
      </c>
      <c r="X3990" s="1"/>
    </row>
    <row r="3991" spans="1:24">
      <c r="B3991" t="s">
        <v>1851</v>
      </c>
      <c r="C3991" t="s">
        <v>1851</v>
      </c>
      <c r="E3991" t="s">
        <v>1851</v>
      </c>
      <c r="G3991" t="s">
        <v>1851</v>
      </c>
      <c r="H3991" t="s">
        <v>1851</v>
      </c>
      <c r="I3991" t="s">
        <v>1851</v>
      </c>
      <c r="K3991" t="s">
        <v>1851</v>
      </c>
      <c r="L3991" s="1"/>
      <c r="M3991" s="1"/>
      <c r="O3991" t="s">
        <v>1851</v>
      </c>
      <c r="R3991" t="s">
        <v>1851</v>
      </c>
      <c r="S3991" t="s">
        <v>1851</v>
      </c>
      <c r="T3991" t="s">
        <v>1851</v>
      </c>
      <c r="U3991" t="s">
        <v>1851</v>
      </c>
      <c r="V3991" t="s">
        <v>1851</v>
      </c>
      <c r="W3991" t="s">
        <v>1851</v>
      </c>
      <c r="X3991" s="1"/>
    </row>
    <row r="3992" spans="1:24">
      <c r="B3992" t="s">
        <v>1851</v>
      </c>
      <c r="C3992" t="s">
        <v>1851</v>
      </c>
      <c r="E3992" t="s">
        <v>1851</v>
      </c>
      <c r="G3992" t="s">
        <v>1851</v>
      </c>
      <c r="H3992" t="s">
        <v>1851</v>
      </c>
      <c r="I3992" t="s">
        <v>1851</v>
      </c>
      <c r="K3992" t="s">
        <v>1851</v>
      </c>
      <c r="L3992" s="1"/>
      <c r="M3992" s="1"/>
      <c r="O3992" t="s">
        <v>1851</v>
      </c>
      <c r="R3992" t="s">
        <v>1851</v>
      </c>
      <c r="S3992" t="s">
        <v>1851</v>
      </c>
      <c r="T3992" t="s">
        <v>1851</v>
      </c>
      <c r="U3992" t="s">
        <v>1851</v>
      </c>
      <c r="V3992" t="s">
        <v>1851</v>
      </c>
      <c r="W3992" t="s">
        <v>1851</v>
      </c>
      <c r="X3992" s="1"/>
    </row>
    <row r="3993" spans="1:24">
      <c r="B3993" t="s">
        <v>3286</v>
      </c>
      <c r="C3993" t="s">
        <v>3283</v>
      </c>
      <c r="E3993" t="s">
        <v>1851</v>
      </c>
      <c r="G3993" t="s">
        <v>1851</v>
      </c>
      <c r="H3993" t="s">
        <v>1851</v>
      </c>
      <c r="I3993" t="s">
        <v>1851</v>
      </c>
      <c r="K3993" t="s">
        <v>1851</v>
      </c>
      <c r="L3993" s="1"/>
      <c r="M3993" s="1"/>
      <c r="O3993" t="s">
        <v>1851</v>
      </c>
      <c r="R3993" t="s">
        <v>1851</v>
      </c>
      <c r="S3993" t="s">
        <v>1851</v>
      </c>
      <c r="T3993" t="s">
        <v>1851</v>
      </c>
      <c r="U3993" t="s">
        <v>1851</v>
      </c>
      <c r="V3993" t="s">
        <v>1851</v>
      </c>
      <c r="W3993" t="s">
        <v>1851</v>
      </c>
      <c r="X3993" s="1"/>
    </row>
    <row r="3994" spans="1:24">
      <c r="B3994" t="s">
        <v>1851</v>
      </c>
      <c r="C3994" t="s">
        <v>1851</v>
      </c>
      <c r="E3994" t="s">
        <v>1851</v>
      </c>
      <c r="G3994" t="s">
        <v>1851</v>
      </c>
      <c r="H3994" t="s">
        <v>1851</v>
      </c>
      <c r="I3994" t="s">
        <v>1851</v>
      </c>
      <c r="K3994" t="s">
        <v>1851</v>
      </c>
      <c r="L3994" s="1"/>
      <c r="M3994" s="1"/>
      <c r="O3994" t="s">
        <v>1851</v>
      </c>
      <c r="R3994" t="s">
        <v>1851</v>
      </c>
      <c r="S3994" t="s">
        <v>1851</v>
      </c>
      <c r="T3994" t="s">
        <v>1851</v>
      </c>
      <c r="U3994" t="s">
        <v>1851</v>
      </c>
      <c r="V3994" t="s">
        <v>1851</v>
      </c>
      <c r="W3994" t="s">
        <v>1851</v>
      </c>
      <c r="X3994" s="1"/>
    </row>
    <row r="3995" spans="1:24">
      <c r="B3995" t="s">
        <v>1851</v>
      </c>
      <c r="C3995" t="s">
        <v>1851</v>
      </c>
      <c r="E3995" t="s">
        <v>1851</v>
      </c>
      <c r="G3995" t="s">
        <v>1851</v>
      </c>
      <c r="H3995" t="s">
        <v>1851</v>
      </c>
      <c r="I3995" t="s">
        <v>1851</v>
      </c>
      <c r="K3995" t="s">
        <v>1851</v>
      </c>
      <c r="L3995" s="1"/>
      <c r="M3995" s="1"/>
      <c r="O3995" t="s">
        <v>1851</v>
      </c>
      <c r="R3995" t="s">
        <v>1851</v>
      </c>
      <c r="S3995" t="s">
        <v>1851</v>
      </c>
      <c r="T3995" t="s">
        <v>1851</v>
      </c>
      <c r="U3995" t="s">
        <v>1851</v>
      </c>
      <c r="V3995" t="s">
        <v>1851</v>
      </c>
      <c r="W3995" t="s">
        <v>1851</v>
      </c>
      <c r="X3995" s="1"/>
    </row>
    <row r="3996" spans="1:24">
      <c r="B3996" t="s">
        <v>3287</v>
      </c>
      <c r="C3996" t="s">
        <v>3283</v>
      </c>
      <c r="E3996" t="s">
        <v>1851</v>
      </c>
      <c r="G3996" t="s">
        <v>1851</v>
      </c>
      <c r="H3996" t="s">
        <v>1851</v>
      </c>
      <c r="I3996" t="s">
        <v>1851</v>
      </c>
      <c r="K3996" t="s">
        <v>1851</v>
      </c>
      <c r="L3996" s="1"/>
      <c r="M3996" s="1"/>
      <c r="O3996" t="s">
        <v>1851</v>
      </c>
      <c r="R3996" t="s">
        <v>1851</v>
      </c>
      <c r="S3996" t="s">
        <v>1851</v>
      </c>
      <c r="T3996" t="s">
        <v>1851</v>
      </c>
      <c r="U3996" t="s">
        <v>1851</v>
      </c>
      <c r="V3996" t="s">
        <v>1851</v>
      </c>
      <c r="W3996" t="s">
        <v>1851</v>
      </c>
      <c r="X3996" s="1"/>
    </row>
    <row r="3997" spans="1:24">
      <c r="B3997" t="s">
        <v>1851</v>
      </c>
      <c r="C3997" t="s">
        <v>1851</v>
      </c>
      <c r="E3997" t="s">
        <v>1851</v>
      </c>
      <c r="G3997" t="s">
        <v>1851</v>
      </c>
      <c r="H3997" t="s">
        <v>1851</v>
      </c>
      <c r="I3997" t="s">
        <v>1851</v>
      </c>
      <c r="K3997" t="s">
        <v>1851</v>
      </c>
      <c r="L3997" s="1"/>
      <c r="M3997" s="1"/>
      <c r="O3997" t="s">
        <v>1851</v>
      </c>
      <c r="R3997" t="s">
        <v>1851</v>
      </c>
      <c r="S3997" t="s">
        <v>1851</v>
      </c>
      <c r="T3997" t="s">
        <v>1851</v>
      </c>
      <c r="U3997" t="s">
        <v>1851</v>
      </c>
      <c r="V3997" t="s">
        <v>1851</v>
      </c>
      <c r="W3997" t="s">
        <v>1851</v>
      </c>
      <c r="X3997" s="1"/>
    </row>
    <row r="3998" spans="1:24">
      <c r="B3998" t="s">
        <v>3288</v>
      </c>
      <c r="C3998" t="s">
        <v>3289</v>
      </c>
      <c r="E3998" t="s">
        <v>1851</v>
      </c>
      <c r="G3998" t="s">
        <v>1851</v>
      </c>
      <c r="H3998" t="s">
        <v>1851</v>
      </c>
      <c r="I3998" t="s">
        <v>1851</v>
      </c>
      <c r="K3998" t="s">
        <v>1851</v>
      </c>
      <c r="L3998" s="1"/>
      <c r="M3998" s="1"/>
      <c r="O3998" t="s">
        <v>1851</v>
      </c>
      <c r="R3998" t="s">
        <v>1851</v>
      </c>
      <c r="S3998" t="s">
        <v>1851</v>
      </c>
      <c r="T3998" t="s">
        <v>1851</v>
      </c>
      <c r="U3998" t="s">
        <v>1851</v>
      </c>
      <c r="V3998" t="s">
        <v>1851</v>
      </c>
      <c r="W3998" t="s">
        <v>1851</v>
      </c>
      <c r="X3998" s="1"/>
    </row>
    <row r="3999" spans="1:24">
      <c r="B3999" t="s">
        <v>1851</v>
      </c>
      <c r="C3999" t="s">
        <v>1851</v>
      </c>
      <c r="E3999" t="s">
        <v>1851</v>
      </c>
      <c r="G3999" t="s">
        <v>1851</v>
      </c>
      <c r="H3999" t="s">
        <v>1851</v>
      </c>
      <c r="I3999" t="s">
        <v>1851</v>
      </c>
      <c r="K3999" t="s">
        <v>1851</v>
      </c>
      <c r="L3999" s="1"/>
      <c r="M3999" s="1"/>
      <c r="O3999" t="s">
        <v>1851</v>
      </c>
      <c r="R3999" t="s">
        <v>1851</v>
      </c>
      <c r="S3999" t="s">
        <v>1851</v>
      </c>
      <c r="T3999" t="s">
        <v>1851</v>
      </c>
      <c r="U3999" t="s">
        <v>1851</v>
      </c>
      <c r="V3999" t="s">
        <v>1851</v>
      </c>
      <c r="W3999" t="s">
        <v>1851</v>
      </c>
      <c r="X3999" s="1"/>
    </row>
    <row r="4000" spans="1:24">
      <c r="B4000" t="s">
        <v>1851</v>
      </c>
      <c r="C4000" t="s">
        <v>1851</v>
      </c>
      <c r="E4000" t="s">
        <v>1851</v>
      </c>
      <c r="G4000" t="s">
        <v>1851</v>
      </c>
      <c r="H4000" t="s">
        <v>1851</v>
      </c>
      <c r="I4000" t="s">
        <v>1851</v>
      </c>
      <c r="K4000" t="s">
        <v>1851</v>
      </c>
      <c r="L4000" s="1"/>
      <c r="M4000" s="1"/>
      <c r="O4000" t="s">
        <v>1851</v>
      </c>
      <c r="R4000" t="s">
        <v>1851</v>
      </c>
      <c r="S4000" t="s">
        <v>1851</v>
      </c>
      <c r="T4000" t="s">
        <v>1851</v>
      </c>
      <c r="U4000" t="s">
        <v>1851</v>
      </c>
      <c r="V4000" t="s">
        <v>1851</v>
      </c>
      <c r="W4000" t="s">
        <v>1851</v>
      </c>
      <c r="X4000" s="1"/>
    </row>
    <row r="4001" spans="1:24">
      <c r="B4001" t="s">
        <v>3290</v>
      </c>
      <c r="C4001" t="s">
        <v>3291</v>
      </c>
      <c r="E4001" t="s">
        <v>1851</v>
      </c>
      <c r="G4001" t="s">
        <v>1851</v>
      </c>
      <c r="H4001" t="s">
        <v>1851</v>
      </c>
      <c r="I4001" t="s">
        <v>1851</v>
      </c>
      <c r="K4001" t="s">
        <v>1851</v>
      </c>
      <c r="L4001" s="1"/>
      <c r="M4001" s="1"/>
      <c r="O4001" t="s">
        <v>1851</v>
      </c>
      <c r="R4001" t="s">
        <v>1851</v>
      </c>
      <c r="S4001" t="s">
        <v>1851</v>
      </c>
      <c r="T4001" t="s">
        <v>1851</v>
      </c>
      <c r="U4001" t="s">
        <v>1851</v>
      </c>
      <c r="V4001" t="s">
        <v>1851</v>
      </c>
      <c r="W4001" t="s">
        <v>1851</v>
      </c>
      <c r="X4001" s="1"/>
    </row>
    <row r="4002" spans="1:24">
      <c r="B4002" t="s">
        <v>3292</v>
      </c>
      <c r="C4002" t="s">
        <v>1851</v>
      </c>
      <c r="E4002" t="s">
        <v>1851</v>
      </c>
      <c r="G4002" t="s">
        <v>1851</v>
      </c>
      <c r="H4002" t="s">
        <v>1851</v>
      </c>
      <c r="I4002" t="s">
        <v>1851</v>
      </c>
      <c r="K4002" t="s">
        <v>1851</v>
      </c>
      <c r="L4002" s="1"/>
      <c r="M4002" s="1"/>
      <c r="O4002" t="s">
        <v>1851</v>
      </c>
      <c r="R4002" t="s">
        <v>1851</v>
      </c>
      <c r="S4002" t="s">
        <v>1851</v>
      </c>
      <c r="T4002" t="s">
        <v>1851</v>
      </c>
      <c r="U4002" t="s">
        <v>1851</v>
      </c>
      <c r="V4002" t="s">
        <v>1851</v>
      </c>
      <c r="W4002" t="s">
        <v>1851</v>
      </c>
      <c r="X4002" s="1"/>
    </row>
    <row r="4003" spans="1:24">
      <c r="B4003" t="s">
        <v>1851</v>
      </c>
      <c r="C4003" t="s">
        <v>1851</v>
      </c>
      <c r="E4003" t="s">
        <v>1851</v>
      </c>
      <c r="G4003" t="s">
        <v>1851</v>
      </c>
      <c r="H4003" t="s">
        <v>1851</v>
      </c>
      <c r="I4003" t="s">
        <v>1851</v>
      </c>
      <c r="K4003" t="s">
        <v>1851</v>
      </c>
      <c r="L4003" s="1"/>
      <c r="M4003" s="1"/>
      <c r="O4003" t="s">
        <v>1851</v>
      </c>
      <c r="R4003" t="s">
        <v>1851</v>
      </c>
      <c r="S4003" t="s">
        <v>1851</v>
      </c>
      <c r="T4003" t="s">
        <v>1851</v>
      </c>
      <c r="U4003" t="s">
        <v>1851</v>
      </c>
      <c r="V4003" t="s">
        <v>1851</v>
      </c>
      <c r="W4003" t="s">
        <v>1851</v>
      </c>
      <c r="X4003" s="1"/>
    </row>
    <row r="4004" spans="1:24">
      <c r="B4004" t="s">
        <v>1851</v>
      </c>
      <c r="C4004" t="s">
        <v>1851</v>
      </c>
      <c r="E4004" t="s">
        <v>1851</v>
      </c>
      <c r="G4004" t="s">
        <v>1851</v>
      </c>
      <c r="H4004" t="s">
        <v>1851</v>
      </c>
      <c r="I4004" t="s">
        <v>1851</v>
      </c>
      <c r="K4004" t="s">
        <v>1851</v>
      </c>
      <c r="L4004" s="1"/>
      <c r="M4004" s="1"/>
      <c r="O4004" t="s">
        <v>1851</v>
      </c>
      <c r="R4004" t="s">
        <v>1851</v>
      </c>
      <c r="S4004" t="s">
        <v>1851</v>
      </c>
      <c r="T4004" t="s">
        <v>1851</v>
      </c>
      <c r="U4004" t="s">
        <v>1851</v>
      </c>
      <c r="V4004" t="s">
        <v>1851</v>
      </c>
      <c r="W4004" t="s">
        <v>1851</v>
      </c>
      <c r="X4004" s="1"/>
    </row>
    <row r="4005" spans="1:24">
      <c r="B4005" t="s">
        <v>3293</v>
      </c>
      <c r="C4005" t="s">
        <v>1851</v>
      </c>
      <c r="E4005" t="s">
        <v>1851</v>
      </c>
      <c r="G4005" t="s">
        <v>1851</v>
      </c>
      <c r="H4005" t="s">
        <v>1851</v>
      </c>
      <c r="I4005" t="s">
        <v>1851</v>
      </c>
      <c r="K4005" t="s">
        <v>1851</v>
      </c>
      <c r="L4005" s="1"/>
      <c r="M4005" s="1"/>
      <c r="O4005" t="s">
        <v>1851</v>
      </c>
      <c r="R4005" t="s">
        <v>1851</v>
      </c>
      <c r="S4005" t="s">
        <v>1851</v>
      </c>
      <c r="T4005" t="s">
        <v>1851</v>
      </c>
      <c r="U4005" t="s">
        <v>1851</v>
      </c>
      <c r="V4005" t="s">
        <v>1851</v>
      </c>
      <c r="W4005" t="s">
        <v>1851</v>
      </c>
      <c r="X4005" s="1"/>
    </row>
    <row r="4006" spans="1:24">
      <c r="B4006" t="s">
        <v>1851</v>
      </c>
      <c r="C4006" t="s">
        <v>1851</v>
      </c>
      <c r="E4006" t="s">
        <v>1851</v>
      </c>
      <c r="G4006" t="s">
        <v>1851</v>
      </c>
      <c r="H4006" t="s">
        <v>1851</v>
      </c>
      <c r="I4006" t="s">
        <v>1851</v>
      </c>
      <c r="K4006" t="s">
        <v>1851</v>
      </c>
      <c r="L4006" s="1"/>
      <c r="M4006" s="1"/>
      <c r="O4006" t="s">
        <v>1851</v>
      </c>
      <c r="R4006" t="s">
        <v>1851</v>
      </c>
      <c r="S4006" t="s">
        <v>1851</v>
      </c>
      <c r="T4006" t="s">
        <v>1851</v>
      </c>
      <c r="U4006" t="s">
        <v>1851</v>
      </c>
      <c r="V4006" t="s">
        <v>1851</v>
      </c>
      <c r="W4006" t="s">
        <v>1851</v>
      </c>
      <c r="X4006" s="1"/>
    </row>
    <row r="4007" spans="1:24">
      <c r="B4007" t="s">
        <v>1851</v>
      </c>
      <c r="C4007" t="s">
        <v>1851</v>
      </c>
      <c r="E4007" t="s">
        <v>1851</v>
      </c>
      <c r="G4007" t="s">
        <v>1851</v>
      </c>
      <c r="H4007" t="s">
        <v>1851</v>
      </c>
      <c r="I4007" t="s">
        <v>1851</v>
      </c>
      <c r="K4007" t="s">
        <v>1851</v>
      </c>
      <c r="L4007" s="1"/>
      <c r="M4007" s="1"/>
      <c r="O4007" t="s">
        <v>1851</v>
      </c>
      <c r="R4007" t="s">
        <v>1851</v>
      </c>
      <c r="S4007" t="s">
        <v>1851</v>
      </c>
      <c r="T4007" t="s">
        <v>1851</v>
      </c>
      <c r="U4007" t="s">
        <v>1851</v>
      </c>
      <c r="V4007" t="s">
        <v>1851</v>
      </c>
      <c r="W4007" t="s">
        <v>1851</v>
      </c>
      <c r="X4007" s="1"/>
    </row>
    <row r="4008" spans="1:24">
      <c r="A4008">
        <v>3765</v>
      </c>
      <c r="B4008" t="s">
        <v>1863</v>
      </c>
      <c r="C4008" t="s">
        <v>1864</v>
      </c>
      <c r="D4008">
        <v>4312658</v>
      </c>
      <c r="E4008" t="s">
        <v>1885</v>
      </c>
      <c r="F4008">
        <v>1</v>
      </c>
      <c r="G4008" t="s">
        <v>1683</v>
      </c>
      <c r="H4008" t="s">
        <v>3569</v>
      </c>
      <c r="I4008" t="s">
        <v>1887</v>
      </c>
      <c r="J4008">
        <v>1</v>
      </c>
      <c r="K4008" t="s">
        <v>1888</v>
      </c>
      <c r="L4008" s="1">
        <v>46216.902002314811</v>
      </c>
      <c r="M4008" s="1">
        <v>46216.902314814812</v>
      </c>
      <c r="N4008">
        <v>2683</v>
      </c>
      <c r="O4008" t="s">
        <v>1849</v>
      </c>
      <c r="P4008">
        <v>85</v>
      </c>
      <c r="Q4008">
        <v>8.5</v>
      </c>
      <c r="R4008" t="s">
        <v>8582</v>
      </c>
      <c r="S4008" t="s">
        <v>1851</v>
      </c>
      <c r="T4008" t="s">
        <v>1851</v>
      </c>
      <c r="U4008" t="s">
        <v>8583</v>
      </c>
      <c r="V4008" t="s">
        <v>1851</v>
      </c>
      <c r="W4008" t="s">
        <v>1851</v>
      </c>
      <c r="X4008" s="1">
        <v>46216.902314814812</v>
      </c>
    </row>
    <row r="4009" spans="1:24">
      <c r="A4009">
        <v>3766</v>
      </c>
      <c r="B4009" t="s">
        <v>1863</v>
      </c>
      <c r="C4009" t="s">
        <v>1864</v>
      </c>
      <c r="D4009">
        <v>4312658</v>
      </c>
      <c r="E4009" t="s">
        <v>1894</v>
      </c>
      <c r="F4009">
        <v>1</v>
      </c>
      <c r="G4009" t="s">
        <v>1683</v>
      </c>
      <c r="H4009" t="s">
        <v>3575</v>
      </c>
      <c r="I4009" t="s">
        <v>3576</v>
      </c>
      <c r="J4009">
        <v>1</v>
      </c>
      <c r="K4009" t="s">
        <v>3577</v>
      </c>
      <c r="L4009" s="1">
        <v>46216.902442129627</v>
      </c>
      <c r="M4009" s="1">
        <v>46216.902546296296</v>
      </c>
      <c r="N4009">
        <v>970</v>
      </c>
      <c r="O4009" t="s">
        <v>1849</v>
      </c>
      <c r="P4009">
        <v>77</v>
      </c>
      <c r="Q4009">
        <v>7.7</v>
      </c>
      <c r="R4009" t="s">
        <v>1851</v>
      </c>
      <c r="S4009" t="s">
        <v>1851</v>
      </c>
      <c r="T4009" t="s">
        <v>1851</v>
      </c>
      <c r="U4009" t="s">
        <v>8584</v>
      </c>
      <c r="V4009" t="s">
        <v>1851</v>
      </c>
      <c r="W4009" t="s">
        <v>1851</v>
      </c>
      <c r="X4009" s="1">
        <v>46216.902546296296</v>
      </c>
    </row>
    <row r="4010" spans="1:24">
      <c r="A4010">
        <v>3767</v>
      </c>
      <c r="B4010" t="s">
        <v>1863</v>
      </c>
      <c r="C4010" t="s">
        <v>1864</v>
      </c>
      <c r="D4010">
        <v>4312906</v>
      </c>
      <c r="E4010" t="s">
        <v>1885</v>
      </c>
      <c r="F4010">
        <v>1</v>
      </c>
      <c r="G4010" t="s">
        <v>1570</v>
      </c>
      <c r="H4010" t="s">
        <v>3583</v>
      </c>
      <c r="I4010" t="s">
        <v>1887</v>
      </c>
      <c r="J4010">
        <v>1</v>
      </c>
      <c r="K4010" t="s">
        <v>1888</v>
      </c>
      <c r="L4010" s="1">
        <v>46216.902592592596</v>
      </c>
      <c r="M4010" s="1">
        <v>46216.902719907404</v>
      </c>
      <c r="N4010">
        <v>1100</v>
      </c>
      <c r="O4010" t="s">
        <v>1849</v>
      </c>
      <c r="P4010">
        <v>96</v>
      </c>
      <c r="Q4010">
        <v>9.6</v>
      </c>
      <c r="R4010" t="s">
        <v>8585</v>
      </c>
      <c r="S4010" t="s">
        <v>1851</v>
      </c>
      <c r="T4010" t="s">
        <v>1851</v>
      </c>
      <c r="U4010" t="s">
        <v>8586</v>
      </c>
      <c r="V4010" t="s">
        <v>1851</v>
      </c>
      <c r="W4010" t="s">
        <v>1851</v>
      </c>
      <c r="X4010" s="1">
        <v>46216.902719907404</v>
      </c>
    </row>
    <row r="4011" spans="1:24">
      <c r="A4011">
        <v>3768</v>
      </c>
      <c r="B4011" t="s">
        <v>1863</v>
      </c>
      <c r="C4011" t="s">
        <v>1864</v>
      </c>
      <c r="D4011">
        <v>2203305</v>
      </c>
      <c r="E4011" t="s">
        <v>1885</v>
      </c>
      <c r="F4011">
        <v>1</v>
      </c>
      <c r="G4011" t="s">
        <v>178</v>
      </c>
      <c r="H4011" t="s">
        <v>3794</v>
      </c>
      <c r="I4011" t="s">
        <v>1887</v>
      </c>
      <c r="J4011">
        <v>1</v>
      </c>
      <c r="K4011" t="s">
        <v>1888</v>
      </c>
      <c r="L4011" s="1">
        <v>46216.902280092596</v>
      </c>
      <c r="M4011" s="1">
        <v>46216.902754629627</v>
      </c>
      <c r="N4011">
        <v>4104</v>
      </c>
      <c r="O4011" t="s">
        <v>1849</v>
      </c>
      <c r="P4011">
        <v>78</v>
      </c>
      <c r="Q4011">
        <v>7.8</v>
      </c>
      <c r="R4011" t="s">
        <v>8587</v>
      </c>
      <c r="S4011" t="s">
        <v>1851</v>
      </c>
      <c r="T4011" t="s">
        <v>1851</v>
      </c>
      <c r="U4011" t="s">
        <v>8588</v>
      </c>
      <c r="V4011" t="s">
        <v>1851</v>
      </c>
      <c r="W4011" t="s">
        <v>1851</v>
      </c>
      <c r="X4011" s="1">
        <v>46216.902754629627</v>
      </c>
    </row>
    <row r="4012" spans="1:24">
      <c r="A4012">
        <v>3769</v>
      </c>
      <c r="B4012" t="s">
        <v>1863</v>
      </c>
      <c r="C4012" t="s">
        <v>1864</v>
      </c>
      <c r="D4012">
        <v>3506904</v>
      </c>
      <c r="E4012" t="s">
        <v>1885</v>
      </c>
      <c r="F4012">
        <v>2</v>
      </c>
      <c r="G4012" t="s">
        <v>1352</v>
      </c>
      <c r="H4012" t="s">
        <v>3612</v>
      </c>
      <c r="I4012" t="s">
        <v>1887</v>
      </c>
      <c r="J4012">
        <v>1</v>
      </c>
      <c r="K4012" t="s">
        <v>1888</v>
      </c>
      <c r="L4012" s="1">
        <v>46216.900810185187</v>
      </c>
      <c r="M4012" s="1">
        <v>46216.902928240743</v>
      </c>
      <c r="N4012">
        <v>18353</v>
      </c>
      <c r="O4012" t="s">
        <v>1854</v>
      </c>
      <c r="R4012" t="s">
        <v>8589</v>
      </c>
      <c r="S4012" t="s">
        <v>1851</v>
      </c>
      <c r="T4012" t="s">
        <v>1851</v>
      </c>
      <c r="U4012" t="s">
        <v>8570</v>
      </c>
      <c r="V4012" t="s">
        <v>1854</v>
      </c>
      <c r="W4012" t="s">
        <v>1851</v>
      </c>
      <c r="X4012" s="1">
        <v>46216.902928240743</v>
      </c>
    </row>
    <row r="4013" spans="1:24">
      <c r="A4013">
        <v>3770</v>
      </c>
      <c r="B4013" t="s">
        <v>1863</v>
      </c>
      <c r="C4013" t="s">
        <v>1864</v>
      </c>
      <c r="D4013">
        <v>4312906</v>
      </c>
      <c r="E4013" t="s">
        <v>1894</v>
      </c>
      <c r="F4013">
        <v>1</v>
      </c>
      <c r="G4013" t="s">
        <v>1570</v>
      </c>
      <c r="H4013" t="s">
        <v>1570</v>
      </c>
      <c r="I4013" t="s">
        <v>3589</v>
      </c>
      <c r="J4013">
        <v>0</v>
      </c>
      <c r="K4013" t="s">
        <v>3590</v>
      </c>
      <c r="L4013" s="1">
        <v>46216.90284722222</v>
      </c>
      <c r="M4013" s="1">
        <v>46216.902974537035</v>
      </c>
      <c r="N4013">
        <v>1075</v>
      </c>
      <c r="O4013" t="s">
        <v>1849</v>
      </c>
      <c r="P4013">
        <v>72</v>
      </c>
      <c r="Q4013">
        <v>7.2</v>
      </c>
      <c r="R4013" t="s">
        <v>1851</v>
      </c>
      <c r="S4013" t="s">
        <v>1851</v>
      </c>
      <c r="T4013" t="s">
        <v>1851</v>
      </c>
      <c r="U4013" t="s">
        <v>8590</v>
      </c>
      <c r="V4013" t="s">
        <v>1851</v>
      </c>
      <c r="W4013" t="s">
        <v>1851</v>
      </c>
      <c r="X4013" s="1">
        <v>46216.902974537035</v>
      </c>
    </row>
    <row r="4014" spans="1:24">
      <c r="A4014">
        <v>3771</v>
      </c>
      <c r="B4014" t="s">
        <v>1863</v>
      </c>
      <c r="C4014" t="s">
        <v>1864</v>
      </c>
      <c r="D4014">
        <v>2203305</v>
      </c>
      <c r="E4014" t="s">
        <v>1894</v>
      </c>
      <c r="F4014">
        <v>1</v>
      </c>
      <c r="G4014" t="s">
        <v>178</v>
      </c>
      <c r="H4014" t="s">
        <v>178</v>
      </c>
      <c r="I4014" t="s">
        <v>3801</v>
      </c>
      <c r="J4014">
        <v>0</v>
      </c>
      <c r="K4014" t="s">
        <v>3802</v>
      </c>
      <c r="L4014" s="1">
        <v>46216.902881944443</v>
      </c>
      <c r="M4014" s="1">
        <v>46216.903067129628</v>
      </c>
      <c r="N4014">
        <v>1599</v>
      </c>
      <c r="O4014" t="s">
        <v>1849</v>
      </c>
      <c r="P4014">
        <v>71</v>
      </c>
      <c r="Q4014">
        <v>7.1</v>
      </c>
      <c r="R4014" t="s">
        <v>1851</v>
      </c>
      <c r="S4014" t="s">
        <v>1851</v>
      </c>
      <c r="T4014" t="s">
        <v>1851</v>
      </c>
      <c r="U4014" t="s">
        <v>8591</v>
      </c>
      <c r="V4014" t="s">
        <v>1851</v>
      </c>
      <c r="W4014" t="s">
        <v>1851</v>
      </c>
      <c r="X4014" s="1">
        <v>46216.903067129628</v>
      </c>
    </row>
    <row r="4015" spans="1:24">
      <c r="A4015">
        <v>3772</v>
      </c>
      <c r="B4015" t="s">
        <v>1863</v>
      </c>
      <c r="C4015" t="s">
        <v>1864</v>
      </c>
      <c r="D4015">
        <v>4314175</v>
      </c>
      <c r="E4015" t="s">
        <v>1885</v>
      </c>
      <c r="F4015">
        <v>1</v>
      </c>
      <c r="G4015" t="s">
        <v>1703</v>
      </c>
      <c r="H4015" t="s">
        <v>3609</v>
      </c>
      <c r="I4015" t="s">
        <v>1887</v>
      </c>
      <c r="J4015">
        <v>1</v>
      </c>
      <c r="K4015" t="s">
        <v>1888</v>
      </c>
      <c r="L4015" s="1">
        <v>46216.903020833335</v>
      </c>
      <c r="M4015" s="1">
        <v>46216.903182870374</v>
      </c>
      <c r="N4015">
        <v>1341</v>
      </c>
      <c r="O4015" t="s">
        <v>1849</v>
      </c>
      <c r="P4015">
        <v>96</v>
      </c>
      <c r="Q4015">
        <v>9.6</v>
      </c>
      <c r="R4015" t="s">
        <v>8592</v>
      </c>
      <c r="S4015" t="s">
        <v>1851</v>
      </c>
      <c r="T4015" t="s">
        <v>1851</v>
      </c>
      <c r="U4015" t="s">
        <v>8593</v>
      </c>
      <c r="V4015" t="s">
        <v>1851</v>
      </c>
      <c r="W4015" t="s">
        <v>1851</v>
      </c>
      <c r="X4015" s="1">
        <v>46216.903182870374</v>
      </c>
    </row>
    <row r="4016" spans="1:24">
      <c r="A4016">
        <v>3773</v>
      </c>
      <c r="B4016" t="s">
        <v>1863</v>
      </c>
      <c r="C4016" t="s">
        <v>1864</v>
      </c>
      <c r="D4016">
        <v>2204352</v>
      </c>
      <c r="E4016" t="s">
        <v>1885</v>
      </c>
      <c r="F4016">
        <v>1</v>
      </c>
      <c r="G4016" t="s">
        <v>300</v>
      </c>
      <c r="H4016" t="s">
        <v>3810</v>
      </c>
      <c r="I4016" t="s">
        <v>1887</v>
      </c>
      <c r="J4016">
        <v>1</v>
      </c>
      <c r="K4016" t="s">
        <v>1888</v>
      </c>
      <c r="L4016" s="1">
        <v>46216.903113425928</v>
      </c>
      <c r="M4016" s="1">
        <v>46216.903344907405</v>
      </c>
      <c r="N4016">
        <v>1916</v>
      </c>
      <c r="O4016" t="s">
        <v>1849</v>
      </c>
      <c r="P4016">
        <v>96</v>
      </c>
      <c r="Q4016">
        <v>9.6</v>
      </c>
      <c r="R4016" t="s">
        <v>8594</v>
      </c>
      <c r="S4016" t="s">
        <v>1851</v>
      </c>
      <c r="T4016" t="s">
        <v>1851</v>
      </c>
      <c r="U4016" t="s">
        <v>8595</v>
      </c>
      <c r="V4016" t="s">
        <v>1851</v>
      </c>
      <c r="W4016" t="s">
        <v>1851</v>
      </c>
      <c r="X4016" s="1">
        <v>46216.903344907405</v>
      </c>
    </row>
    <row r="4017" spans="1:24">
      <c r="A4017">
        <v>3774</v>
      </c>
      <c r="B4017" t="s">
        <v>1863</v>
      </c>
      <c r="C4017" t="s">
        <v>1864</v>
      </c>
      <c r="D4017">
        <v>4314175</v>
      </c>
      <c r="E4017" t="s">
        <v>1894</v>
      </c>
      <c r="F4017">
        <v>1</v>
      </c>
      <c r="G4017" t="s">
        <v>1703</v>
      </c>
      <c r="H4017" t="s">
        <v>1703</v>
      </c>
      <c r="I4017" t="s">
        <v>3622</v>
      </c>
      <c r="J4017">
        <v>0</v>
      </c>
      <c r="K4017" t="s">
        <v>1702</v>
      </c>
      <c r="L4017" s="1">
        <v>46216.903333333335</v>
      </c>
      <c r="M4017" s="1">
        <v>46216.903587962966</v>
      </c>
      <c r="N4017">
        <v>2258</v>
      </c>
      <c r="O4017" t="s">
        <v>1849</v>
      </c>
      <c r="P4017">
        <v>59</v>
      </c>
      <c r="Q4017">
        <v>5.9</v>
      </c>
      <c r="R4017" t="s">
        <v>1851</v>
      </c>
      <c r="S4017" t="s">
        <v>1851</v>
      </c>
      <c r="T4017" t="s">
        <v>1851</v>
      </c>
      <c r="U4017" t="s">
        <v>8596</v>
      </c>
      <c r="V4017" t="s">
        <v>1851</v>
      </c>
      <c r="W4017" t="s">
        <v>1851</v>
      </c>
      <c r="X4017" s="1">
        <v>46216.903587962966</v>
      </c>
    </row>
    <row r="4018" spans="1:24">
      <c r="A4018">
        <v>3775</v>
      </c>
      <c r="B4018" t="s">
        <v>1863</v>
      </c>
      <c r="C4018" t="s">
        <v>1864</v>
      </c>
      <c r="D4018">
        <v>2204352</v>
      </c>
      <c r="E4018" t="s">
        <v>1894</v>
      </c>
      <c r="F4018">
        <v>1</v>
      </c>
      <c r="G4018" t="s">
        <v>300</v>
      </c>
      <c r="H4018" t="s">
        <v>300</v>
      </c>
      <c r="I4018" t="s">
        <v>3820</v>
      </c>
      <c r="J4018">
        <v>0</v>
      </c>
      <c r="K4018" t="s">
        <v>3821</v>
      </c>
      <c r="L4018" s="1">
        <v>46216.903483796297</v>
      </c>
      <c r="M4018" s="1">
        <v>46216.903726851851</v>
      </c>
      <c r="N4018">
        <v>2187</v>
      </c>
      <c r="O4018" t="s">
        <v>1852</v>
      </c>
      <c r="R4018" t="s">
        <v>1851</v>
      </c>
      <c r="S4018" t="s">
        <v>1851</v>
      </c>
      <c r="T4018" t="s">
        <v>1851</v>
      </c>
      <c r="U4018" t="s">
        <v>8597</v>
      </c>
      <c r="V4018" t="s">
        <v>1851</v>
      </c>
      <c r="W4018" t="s">
        <v>1851</v>
      </c>
      <c r="X4018" s="1">
        <v>46216.903726851851</v>
      </c>
    </row>
    <row r="4019" spans="1:24">
      <c r="A4019">
        <v>3776</v>
      </c>
      <c r="B4019" t="s">
        <v>1863</v>
      </c>
      <c r="C4019" t="s">
        <v>1864</v>
      </c>
      <c r="D4019">
        <v>4316451</v>
      </c>
      <c r="E4019" t="s">
        <v>1885</v>
      </c>
      <c r="F4019">
        <v>1</v>
      </c>
      <c r="G4019" t="s">
        <v>1713</v>
      </c>
      <c r="H4019" t="s">
        <v>3628</v>
      </c>
      <c r="I4019" t="s">
        <v>1887</v>
      </c>
      <c r="J4019">
        <v>1</v>
      </c>
      <c r="K4019" t="s">
        <v>1888</v>
      </c>
      <c r="L4019" s="1">
        <v>46216.903634259259</v>
      </c>
      <c r="M4019" s="1">
        <v>46216.903761574074</v>
      </c>
      <c r="N4019">
        <v>1129</v>
      </c>
      <c r="O4019" t="s">
        <v>1849</v>
      </c>
      <c r="P4019">
        <v>96</v>
      </c>
      <c r="Q4019">
        <v>9.6</v>
      </c>
      <c r="R4019" t="s">
        <v>8598</v>
      </c>
      <c r="S4019" t="s">
        <v>1851</v>
      </c>
      <c r="T4019" t="s">
        <v>1851</v>
      </c>
      <c r="U4019" t="s">
        <v>8599</v>
      </c>
      <c r="V4019" t="s">
        <v>1851</v>
      </c>
      <c r="W4019" t="s">
        <v>1851</v>
      </c>
      <c r="X4019" s="1">
        <v>46216.903761574074</v>
      </c>
    </row>
    <row r="4020" spans="1:24">
      <c r="A4020">
        <v>3777</v>
      </c>
      <c r="B4020" t="s">
        <v>1863</v>
      </c>
      <c r="C4020" t="s">
        <v>1864</v>
      </c>
      <c r="D4020">
        <v>2204352</v>
      </c>
      <c r="E4020" t="s">
        <v>1894</v>
      </c>
      <c r="F4020">
        <v>2</v>
      </c>
      <c r="G4020" t="s">
        <v>300</v>
      </c>
      <c r="H4020" t="s">
        <v>300</v>
      </c>
      <c r="I4020" t="s">
        <v>3820</v>
      </c>
      <c r="J4020">
        <v>0</v>
      </c>
      <c r="K4020" t="s">
        <v>3821</v>
      </c>
      <c r="L4020" s="1">
        <v>46216.903854166667</v>
      </c>
      <c r="M4020" s="1">
        <v>46216.904062499998</v>
      </c>
      <c r="N4020">
        <v>1739</v>
      </c>
      <c r="O4020" t="s">
        <v>1852</v>
      </c>
      <c r="R4020" t="s">
        <v>1851</v>
      </c>
      <c r="S4020" t="s">
        <v>1851</v>
      </c>
      <c r="T4020" t="s">
        <v>1851</v>
      </c>
      <c r="U4020" t="s">
        <v>8600</v>
      </c>
      <c r="V4020" t="s">
        <v>1851</v>
      </c>
      <c r="W4020" t="s">
        <v>1851</v>
      </c>
      <c r="X4020" s="1">
        <v>46216.904062499998</v>
      </c>
    </row>
    <row r="4021" spans="1:24">
      <c r="A4021">
        <v>3778</v>
      </c>
      <c r="B4021" t="s">
        <v>1863</v>
      </c>
      <c r="C4021" t="s">
        <v>1864</v>
      </c>
      <c r="D4021">
        <v>4316451</v>
      </c>
      <c r="E4021" t="s">
        <v>1894</v>
      </c>
      <c r="F4021">
        <v>1</v>
      </c>
      <c r="G4021" t="s">
        <v>1713</v>
      </c>
      <c r="H4021" t="s">
        <v>1713</v>
      </c>
      <c r="I4021" t="s">
        <v>3631</v>
      </c>
      <c r="J4021">
        <v>0</v>
      </c>
      <c r="K4021" t="s">
        <v>3632</v>
      </c>
      <c r="L4021" s="1">
        <v>46216.903912037036</v>
      </c>
      <c r="M4021" s="1">
        <v>46216.904178240744</v>
      </c>
      <c r="N4021">
        <v>2234</v>
      </c>
      <c r="O4021" t="s">
        <v>1849</v>
      </c>
      <c r="P4021">
        <v>67</v>
      </c>
      <c r="Q4021">
        <v>6.7</v>
      </c>
      <c r="R4021" t="s">
        <v>1851</v>
      </c>
      <c r="S4021" t="s">
        <v>1851</v>
      </c>
      <c r="T4021" t="s">
        <v>1851</v>
      </c>
      <c r="U4021" t="s">
        <v>8601</v>
      </c>
      <c r="V4021" t="s">
        <v>1851</v>
      </c>
      <c r="W4021" t="s">
        <v>1851</v>
      </c>
      <c r="X4021" s="1">
        <v>46216.904178240744</v>
      </c>
    </row>
    <row r="4022" spans="1:24">
      <c r="A4022">
        <v>3779</v>
      </c>
      <c r="B4022" t="s">
        <v>1863</v>
      </c>
      <c r="C4022" t="s">
        <v>1864</v>
      </c>
      <c r="D4022">
        <v>2204352</v>
      </c>
      <c r="E4022" t="s">
        <v>1894</v>
      </c>
      <c r="F4022">
        <v>3</v>
      </c>
      <c r="G4022" t="s">
        <v>300</v>
      </c>
      <c r="H4022" t="s">
        <v>300</v>
      </c>
      <c r="I4022" t="s">
        <v>3820</v>
      </c>
      <c r="J4022">
        <v>0</v>
      </c>
      <c r="K4022" t="s">
        <v>3821</v>
      </c>
      <c r="L4022" s="1">
        <v>46216.904293981483</v>
      </c>
      <c r="M4022" s="1">
        <v>46216.904502314814</v>
      </c>
      <c r="N4022">
        <v>1838</v>
      </c>
      <c r="O4022" t="s">
        <v>1852</v>
      </c>
      <c r="R4022" t="s">
        <v>1851</v>
      </c>
      <c r="S4022" t="s">
        <v>1851</v>
      </c>
      <c r="T4022" t="s">
        <v>1851</v>
      </c>
      <c r="U4022" t="s">
        <v>8602</v>
      </c>
      <c r="V4022" t="s">
        <v>1851</v>
      </c>
      <c r="W4022" t="s">
        <v>1851</v>
      </c>
      <c r="X4022" s="1">
        <v>46216.904502314814</v>
      </c>
    </row>
    <row r="4023" spans="1:24">
      <c r="A4023">
        <v>3780</v>
      </c>
      <c r="B4023" t="s">
        <v>1863</v>
      </c>
      <c r="C4023" t="s">
        <v>1864</v>
      </c>
      <c r="D4023">
        <v>4319109</v>
      </c>
      <c r="E4023" t="s">
        <v>1885</v>
      </c>
      <c r="F4023">
        <v>1</v>
      </c>
      <c r="G4023" t="s">
        <v>1807</v>
      </c>
      <c r="H4023" t="s">
        <v>3647</v>
      </c>
      <c r="I4023" t="s">
        <v>1887</v>
      </c>
      <c r="J4023">
        <v>1</v>
      </c>
      <c r="K4023" t="s">
        <v>1888</v>
      </c>
      <c r="L4023" s="1">
        <v>46216.90421296296</v>
      </c>
      <c r="M4023" s="1">
        <v>46216.904537037037</v>
      </c>
      <c r="N4023">
        <v>2791</v>
      </c>
      <c r="O4023" t="s">
        <v>1849</v>
      </c>
      <c r="P4023">
        <v>70</v>
      </c>
      <c r="Q4023">
        <v>7</v>
      </c>
      <c r="R4023" t="s">
        <v>8603</v>
      </c>
      <c r="S4023" t="s">
        <v>1851</v>
      </c>
      <c r="T4023" t="s">
        <v>1851</v>
      </c>
      <c r="U4023" t="s">
        <v>8604</v>
      </c>
      <c r="V4023" t="s">
        <v>1851</v>
      </c>
      <c r="W4023" t="s">
        <v>1851</v>
      </c>
      <c r="X4023" s="1">
        <v>46216.904537037037</v>
      </c>
    </row>
    <row r="4024" spans="1:24">
      <c r="A4024">
        <v>3781</v>
      </c>
      <c r="B4024" t="s">
        <v>1863</v>
      </c>
      <c r="C4024" t="s">
        <v>1864</v>
      </c>
      <c r="D4024">
        <v>4319109</v>
      </c>
      <c r="E4024" t="s">
        <v>1894</v>
      </c>
      <c r="F4024">
        <v>1</v>
      </c>
      <c r="G4024" t="s">
        <v>1807</v>
      </c>
      <c r="H4024" t="s">
        <v>1807</v>
      </c>
      <c r="I4024" t="s">
        <v>3650</v>
      </c>
      <c r="J4024">
        <v>0</v>
      </c>
      <c r="K4024" t="s">
        <v>3651</v>
      </c>
      <c r="L4024" s="1">
        <v>46216.904675925929</v>
      </c>
      <c r="M4024" s="1">
        <v>46216.904791666668</v>
      </c>
      <c r="N4024">
        <v>991</v>
      </c>
      <c r="O4024" t="s">
        <v>1849</v>
      </c>
      <c r="P4024">
        <v>60</v>
      </c>
      <c r="Q4024">
        <v>6</v>
      </c>
      <c r="R4024" t="s">
        <v>1851</v>
      </c>
      <c r="S4024" t="s">
        <v>1851</v>
      </c>
      <c r="T4024" t="s">
        <v>1851</v>
      </c>
      <c r="U4024" t="s">
        <v>8605</v>
      </c>
      <c r="V4024" t="s">
        <v>1851</v>
      </c>
      <c r="W4024" t="s">
        <v>1851</v>
      </c>
      <c r="X4024" s="1">
        <v>46216.904791666668</v>
      </c>
    </row>
    <row r="4025" spans="1:24">
      <c r="A4025">
        <v>3782</v>
      </c>
      <c r="B4025" t="s">
        <v>1863</v>
      </c>
      <c r="C4025" t="s">
        <v>1864</v>
      </c>
      <c r="D4025">
        <v>4320206</v>
      </c>
      <c r="E4025" t="s">
        <v>1885</v>
      </c>
      <c r="F4025">
        <v>1</v>
      </c>
      <c r="G4025" t="s">
        <v>1648</v>
      </c>
      <c r="H4025" t="s">
        <v>3660</v>
      </c>
      <c r="I4025" t="s">
        <v>1887</v>
      </c>
      <c r="J4025">
        <v>1</v>
      </c>
      <c r="K4025" t="s">
        <v>1888</v>
      </c>
      <c r="L4025" s="1">
        <v>46216.90483796296</v>
      </c>
      <c r="M4025" s="1">
        <v>46216.905266203707</v>
      </c>
      <c r="N4025">
        <v>3759</v>
      </c>
      <c r="O4025" t="s">
        <v>1849</v>
      </c>
      <c r="P4025">
        <v>53</v>
      </c>
      <c r="Q4025">
        <v>5.3</v>
      </c>
      <c r="R4025" t="s">
        <v>8606</v>
      </c>
      <c r="S4025" t="s">
        <v>1851</v>
      </c>
      <c r="T4025" t="s">
        <v>1851</v>
      </c>
      <c r="U4025" t="s">
        <v>8607</v>
      </c>
      <c r="V4025" t="s">
        <v>1851</v>
      </c>
      <c r="W4025" t="s">
        <v>1851</v>
      </c>
      <c r="X4025" s="1">
        <v>46216.905266203707</v>
      </c>
    </row>
    <row r="4026" spans="1:24">
      <c r="A4026">
        <v>3783</v>
      </c>
      <c r="B4026" t="s">
        <v>1863</v>
      </c>
      <c r="C4026" t="s">
        <v>1864</v>
      </c>
      <c r="D4026">
        <v>3506904</v>
      </c>
      <c r="E4026" t="s">
        <v>1885</v>
      </c>
      <c r="F4026">
        <v>3</v>
      </c>
      <c r="G4026" t="s">
        <v>1352</v>
      </c>
      <c r="H4026" t="s">
        <v>3612</v>
      </c>
      <c r="I4026" t="s">
        <v>1887</v>
      </c>
      <c r="J4026">
        <v>1</v>
      </c>
      <c r="K4026" t="s">
        <v>1888</v>
      </c>
      <c r="L4026" s="1">
        <v>46216.903321759259</v>
      </c>
      <c r="M4026" s="1">
        <v>46216.905451388891</v>
      </c>
      <c r="N4026">
        <v>18354</v>
      </c>
      <c r="O4026" t="s">
        <v>1854</v>
      </c>
      <c r="R4026" t="s">
        <v>8608</v>
      </c>
      <c r="S4026" t="s">
        <v>1851</v>
      </c>
      <c r="T4026" t="s">
        <v>1851</v>
      </c>
      <c r="U4026" t="s">
        <v>8570</v>
      </c>
      <c r="V4026" t="s">
        <v>1854</v>
      </c>
      <c r="W4026" t="s">
        <v>1851</v>
      </c>
      <c r="X4026" s="1">
        <v>46216.905451388891</v>
      </c>
    </row>
    <row r="4027" spans="1:24">
      <c r="A4027">
        <v>3784</v>
      </c>
      <c r="B4027" t="s">
        <v>1863</v>
      </c>
      <c r="C4027" t="s">
        <v>1864</v>
      </c>
      <c r="D4027">
        <v>4320206</v>
      </c>
      <c r="E4027" t="s">
        <v>1894</v>
      </c>
      <c r="F4027">
        <v>1</v>
      </c>
      <c r="G4027" t="s">
        <v>1648</v>
      </c>
      <c r="H4027" t="s">
        <v>3663</v>
      </c>
      <c r="I4027" t="s">
        <v>3664</v>
      </c>
      <c r="J4027">
        <v>1</v>
      </c>
      <c r="K4027" t="s">
        <v>3665</v>
      </c>
      <c r="L4027" s="1">
        <v>46216.905393518522</v>
      </c>
      <c r="M4027" s="1">
        <v>46216.905497685184</v>
      </c>
      <c r="N4027">
        <v>894</v>
      </c>
      <c r="O4027" t="s">
        <v>1849</v>
      </c>
      <c r="P4027">
        <v>45</v>
      </c>
      <c r="Q4027">
        <v>4.5</v>
      </c>
      <c r="R4027" t="s">
        <v>1851</v>
      </c>
      <c r="S4027" t="s">
        <v>1851</v>
      </c>
      <c r="T4027" t="s">
        <v>1851</v>
      </c>
      <c r="U4027" t="s">
        <v>8609</v>
      </c>
      <c r="V4027" t="s">
        <v>1851</v>
      </c>
      <c r="W4027" t="s">
        <v>1851</v>
      </c>
      <c r="X4027" s="1">
        <v>46216.905497685184</v>
      </c>
    </row>
    <row r="4028" spans="1:24">
      <c r="A4028">
        <v>3785</v>
      </c>
      <c r="B4028" t="s">
        <v>1863</v>
      </c>
      <c r="C4028" t="s">
        <v>1864</v>
      </c>
      <c r="D4028">
        <v>2205250</v>
      </c>
      <c r="E4028" t="s">
        <v>1885</v>
      </c>
      <c r="F4028">
        <v>1</v>
      </c>
      <c r="G4028" t="s">
        <v>380</v>
      </c>
      <c r="H4028" t="s">
        <v>3838</v>
      </c>
      <c r="I4028" t="s">
        <v>1887</v>
      </c>
      <c r="J4028">
        <v>1</v>
      </c>
      <c r="K4028" t="s">
        <v>1888</v>
      </c>
      <c r="L4028" s="1">
        <v>46216.904548611114</v>
      </c>
      <c r="M4028" s="1">
        <v>46216.905648148146</v>
      </c>
      <c r="N4028">
        <v>9464</v>
      </c>
      <c r="O4028" t="s">
        <v>1849</v>
      </c>
      <c r="P4028">
        <v>91</v>
      </c>
      <c r="Q4028">
        <v>9.1</v>
      </c>
      <c r="R4028" t="s">
        <v>8610</v>
      </c>
      <c r="S4028" t="s">
        <v>1851</v>
      </c>
      <c r="T4028" t="s">
        <v>1851</v>
      </c>
      <c r="U4028" t="s">
        <v>8611</v>
      </c>
      <c r="V4028" t="s">
        <v>1851</v>
      </c>
      <c r="W4028" t="s">
        <v>1851</v>
      </c>
      <c r="X4028" s="1">
        <v>46216.905648148146</v>
      </c>
    </row>
    <row r="4029" spans="1:24">
      <c r="A4029">
        <v>3786</v>
      </c>
      <c r="B4029" t="s">
        <v>1863</v>
      </c>
      <c r="C4029" t="s">
        <v>1864</v>
      </c>
      <c r="D4029">
        <v>3506904</v>
      </c>
      <c r="E4029" t="s">
        <v>1894</v>
      </c>
      <c r="F4029">
        <v>1</v>
      </c>
      <c r="G4029" t="s">
        <v>1352</v>
      </c>
      <c r="H4029" t="s">
        <v>1352</v>
      </c>
      <c r="I4029" t="s">
        <v>3654</v>
      </c>
      <c r="J4029">
        <v>0</v>
      </c>
      <c r="K4029" t="s">
        <v>3655</v>
      </c>
      <c r="L4029" s="1">
        <v>46216.905601851853</v>
      </c>
      <c r="M4029" s="1">
        <v>46216.905752314815</v>
      </c>
      <c r="N4029">
        <v>1343</v>
      </c>
      <c r="O4029" t="s">
        <v>1849</v>
      </c>
      <c r="P4029">
        <v>76</v>
      </c>
      <c r="Q4029">
        <v>7.6</v>
      </c>
      <c r="R4029" t="s">
        <v>1851</v>
      </c>
      <c r="S4029" t="s">
        <v>1851</v>
      </c>
      <c r="T4029" t="s">
        <v>1851</v>
      </c>
      <c r="U4029" t="s">
        <v>8612</v>
      </c>
      <c r="V4029" t="s">
        <v>1851</v>
      </c>
      <c r="W4029" t="s">
        <v>1851</v>
      </c>
      <c r="X4029" s="1">
        <v>46216.905752314815</v>
      </c>
    </row>
    <row r="4030" spans="1:24">
      <c r="A4030">
        <v>3787</v>
      </c>
      <c r="B4030" t="s">
        <v>1863</v>
      </c>
      <c r="C4030" t="s">
        <v>1864</v>
      </c>
      <c r="D4030">
        <v>2205250</v>
      </c>
      <c r="E4030" t="s">
        <v>1894</v>
      </c>
      <c r="F4030">
        <v>1</v>
      </c>
      <c r="G4030" t="s">
        <v>380</v>
      </c>
      <c r="H4030" t="s">
        <v>380</v>
      </c>
      <c r="I4030" t="s">
        <v>3844</v>
      </c>
      <c r="J4030">
        <v>0</v>
      </c>
      <c r="K4030" t="s">
        <v>3845</v>
      </c>
      <c r="L4030" s="1">
        <v>46216.905798611115</v>
      </c>
      <c r="M4030" s="1">
        <v>46216.905925925923</v>
      </c>
      <c r="N4030">
        <v>1076</v>
      </c>
      <c r="O4030" t="s">
        <v>1849</v>
      </c>
      <c r="P4030">
        <v>81</v>
      </c>
      <c r="Q4030">
        <v>8.1</v>
      </c>
      <c r="R4030" t="s">
        <v>1851</v>
      </c>
      <c r="S4030" t="s">
        <v>1851</v>
      </c>
      <c r="T4030" t="s">
        <v>1851</v>
      </c>
      <c r="U4030" t="s">
        <v>8613</v>
      </c>
      <c r="V4030" t="s">
        <v>1851</v>
      </c>
      <c r="W4030" t="s">
        <v>1851</v>
      </c>
      <c r="X4030" s="1">
        <v>46216.905925925923</v>
      </c>
    </row>
    <row r="4031" spans="1:24">
      <c r="A4031">
        <v>3788</v>
      </c>
      <c r="B4031" t="s">
        <v>1863</v>
      </c>
      <c r="C4031" t="s">
        <v>1864</v>
      </c>
      <c r="D4031">
        <v>3507803</v>
      </c>
      <c r="E4031" t="s">
        <v>1885</v>
      </c>
      <c r="F4031">
        <v>1</v>
      </c>
      <c r="G4031" t="s">
        <v>1129</v>
      </c>
      <c r="H4031" t="s">
        <v>3657</v>
      </c>
      <c r="I4031" t="s">
        <v>1887</v>
      </c>
      <c r="J4031">
        <v>1</v>
      </c>
      <c r="K4031" t="s">
        <v>1888</v>
      </c>
      <c r="L4031" s="1">
        <v>46216.905798611115</v>
      </c>
      <c r="M4031" s="1">
        <v>46216.9062962963</v>
      </c>
      <c r="N4031">
        <v>4295</v>
      </c>
      <c r="O4031" t="s">
        <v>1849</v>
      </c>
      <c r="P4031">
        <v>70</v>
      </c>
      <c r="Q4031">
        <v>7</v>
      </c>
      <c r="R4031" t="s">
        <v>8614</v>
      </c>
      <c r="S4031" t="s">
        <v>1851</v>
      </c>
      <c r="T4031" t="s">
        <v>1851</v>
      </c>
      <c r="U4031" t="s">
        <v>8615</v>
      </c>
      <c r="V4031" t="s">
        <v>1851</v>
      </c>
      <c r="W4031" t="s">
        <v>1851</v>
      </c>
      <c r="X4031" s="1">
        <v>46216.9062962963</v>
      </c>
    </row>
    <row r="4032" spans="1:24">
      <c r="A4032">
        <v>3789</v>
      </c>
      <c r="B4032" t="s">
        <v>1863</v>
      </c>
      <c r="C4032" t="s">
        <v>1864</v>
      </c>
      <c r="D4032">
        <v>2205359</v>
      </c>
      <c r="E4032" t="s">
        <v>1885</v>
      </c>
      <c r="F4032">
        <v>1</v>
      </c>
      <c r="G4032" t="s">
        <v>345</v>
      </c>
      <c r="H4032" t="s">
        <v>3874</v>
      </c>
      <c r="I4032" t="s">
        <v>1887</v>
      </c>
      <c r="J4032">
        <v>1</v>
      </c>
      <c r="K4032" t="s">
        <v>1888</v>
      </c>
      <c r="L4032" s="1">
        <v>46216.905972222223</v>
      </c>
      <c r="M4032" s="1">
        <v>46216.906527777777</v>
      </c>
      <c r="N4032">
        <v>4810</v>
      </c>
      <c r="O4032" t="s">
        <v>1849</v>
      </c>
      <c r="P4032">
        <v>79</v>
      </c>
      <c r="Q4032">
        <v>7.9</v>
      </c>
      <c r="R4032" t="s">
        <v>8616</v>
      </c>
      <c r="S4032" t="s">
        <v>1851</v>
      </c>
      <c r="T4032" t="s">
        <v>1851</v>
      </c>
      <c r="U4032" t="s">
        <v>8617</v>
      </c>
      <c r="V4032" t="s">
        <v>1851</v>
      </c>
      <c r="W4032" t="s">
        <v>1851</v>
      </c>
      <c r="X4032" s="1">
        <v>46216.906527777777</v>
      </c>
    </row>
    <row r="4033" spans="1:24">
      <c r="A4033">
        <v>3790</v>
      </c>
      <c r="B4033" t="s">
        <v>1863</v>
      </c>
      <c r="C4033" t="s">
        <v>1864</v>
      </c>
      <c r="D4033">
        <v>3507803</v>
      </c>
      <c r="E4033" t="s">
        <v>1894</v>
      </c>
      <c r="F4033">
        <v>1</v>
      </c>
      <c r="G4033" t="s">
        <v>1129</v>
      </c>
      <c r="H4033" t="s">
        <v>3667</v>
      </c>
      <c r="I4033" t="s">
        <v>3668</v>
      </c>
      <c r="J4033">
        <v>1</v>
      </c>
      <c r="K4033" t="s">
        <v>3669</v>
      </c>
      <c r="L4033" s="1">
        <v>46216.906435185185</v>
      </c>
      <c r="M4033" s="1">
        <v>46216.906574074077</v>
      </c>
      <c r="N4033">
        <v>1218</v>
      </c>
      <c r="O4033" t="s">
        <v>1849</v>
      </c>
      <c r="P4033">
        <v>62</v>
      </c>
      <c r="Q4033">
        <v>6.2</v>
      </c>
      <c r="R4033" t="s">
        <v>1851</v>
      </c>
      <c r="S4033" t="s">
        <v>1851</v>
      </c>
      <c r="T4033" t="s">
        <v>1851</v>
      </c>
      <c r="U4033" t="s">
        <v>8618</v>
      </c>
      <c r="V4033" t="s">
        <v>1851</v>
      </c>
      <c r="W4033" t="s">
        <v>1851</v>
      </c>
      <c r="X4033" s="1">
        <v>46216.906574074077</v>
      </c>
    </row>
    <row r="4034" spans="1:24">
      <c r="A4034">
        <v>3791</v>
      </c>
      <c r="B4034" t="s">
        <v>1863</v>
      </c>
      <c r="C4034" t="s">
        <v>1864</v>
      </c>
      <c r="D4034">
        <v>2205359</v>
      </c>
      <c r="E4034" t="s">
        <v>1894</v>
      </c>
      <c r="F4034">
        <v>1</v>
      </c>
      <c r="G4034" t="s">
        <v>345</v>
      </c>
      <c r="H4034" t="s">
        <v>345</v>
      </c>
      <c r="I4034" t="s">
        <v>3890</v>
      </c>
      <c r="J4034">
        <v>0</v>
      </c>
      <c r="K4034" t="s">
        <v>3891</v>
      </c>
      <c r="L4034" s="1">
        <v>46216.906655092593</v>
      </c>
      <c r="M4034" s="1">
        <v>46216.906817129631</v>
      </c>
      <c r="N4034">
        <v>1351</v>
      </c>
      <c r="O4034" t="s">
        <v>1849</v>
      </c>
      <c r="P4034">
        <v>68</v>
      </c>
      <c r="Q4034">
        <v>6.8</v>
      </c>
      <c r="R4034" t="s">
        <v>1851</v>
      </c>
      <c r="S4034" t="s">
        <v>1851</v>
      </c>
      <c r="T4034" t="s">
        <v>1851</v>
      </c>
      <c r="U4034" t="s">
        <v>8619</v>
      </c>
      <c r="V4034" t="s">
        <v>1851</v>
      </c>
      <c r="W4034" t="s">
        <v>1851</v>
      </c>
      <c r="X4034" s="1">
        <v>46216.906817129631</v>
      </c>
    </row>
    <row r="4035" spans="1:24">
      <c r="A4035">
        <v>3792</v>
      </c>
      <c r="B4035" t="s">
        <v>1863</v>
      </c>
      <c r="C4035" t="s">
        <v>1864</v>
      </c>
      <c r="D4035">
        <v>2206407</v>
      </c>
      <c r="E4035" t="s">
        <v>1885</v>
      </c>
      <c r="F4035">
        <v>1</v>
      </c>
      <c r="G4035" t="s">
        <v>730</v>
      </c>
      <c r="H4035" t="s">
        <v>3899</v>
      </c>
      <c r="I4035" t="s">
        <v>1887</v>
      </c>
      <c r="J4035">
        <v>1</v>
      </c>
      <c r="K4035" t="s">
        <v>1888</v>
      </c>
      <c r="L4035" s="1">
        <v>46216.906851851854</v>
      </c>
      <c r="M4035" s="1">
        <v>46216.907002314816</v>
      </c>
      <c r="N4035">
        <v>1221</v>
      </c>
      <c r="O4035" t="s">
        <v>1849</v>
      </c>
      <c r="P4035">
        <v>96</v>
      </c>
      <c r="Q4035">
        <v>9.6</v>
      </c>
      <c r="R4035" t="s">
        <v>8620</v>
      </c>
      <c r="S4035" t="s">
        <v>1851</v>
      </c>
      <c r="T4035" t="s">
        <v>1851</v>
      </c>
      <c r="U4035" t="s">
        <v>8621</v>
      </c>
      <c r="V4035" t="s">
        <v>1851</v>
      </c>
      <c r="W4035" t="s">
        <v>1851</v>
      </c>
      <c r="X4035" s="1">
        <v>46216.907002314816</v>
      </c>
    </row>
    <row r="4036" spans="1:24">
      <c r="A4036">
        <v>3793</v>
      </c>
      <c r="B4036" t="s">
        <v>1863</v>
      </c>
      <c r="C4036" t="s">
        <v>1864</v>
      </c>
      <c r="D4036">
        <v>2206407</v>
      </c>
      <c r="E4036" t="s">
        <v>1894</v>
      </c>
      <c r="F4036">
        <v>1</v>
      </c>
      <c r="G4036" t="s">
        <v>730</v>
      </c>
      <c r="H4036" t="s">
        <v>730</v>
      </c>
      <c r="I4036" t="s">
        <v>3910</v>
      </c>
      <c r="J4036">
        <v>0</v>
      </c>
      <c r="K4036" t="s">
        <v>3911</v>
      </c>
      <c r="L4036" s="1">
        <v>46216.907141203701</v>
      </c>
      <c r="M4036" s="1">
        <v>46216.907372685186</v>
      </c>
      <c r="N4036">
        <v>2020</v>
      </c>
      <c r="O4036" t="s">
        <v>1849</v>
      </c>
      <c r="P4036">
        <v>70</v>
      </c>
      <c r="Q4036">
        <v>7</v>
      </c>
      <c r="R4036" t="s">
        <v>1851</v>
      </c>
      <c r="S4036" t="s">
        <v>1851</v>
      </c>
      <c r="T4036" t="s">
        <v>1851</v>
      </c>
      <c r="U4036" t="s">
        <v>8622</v>
      </c>
      <c r="V4036" t="s">
        <v>1851</v>
      </c>
      <c r="W4036" t="s">
        <v>1851</v>
      </c>
      <c r="X4036" s="1">
        <v>46216.907372685186</v>
      </c>
    </row>
    <row r="4037" spans="1:24">
      <c r="A4037">
        <v>3794</v>
      </c>
      <c r="B4037" t="s">
        <v>1863</v>
      </c>
      <c r="C4037" t="s">
        <v>1864</v>
      </c>
      <c r="D4037">
        <v>4321436</v>
      </c>
      <c r="E4037" t="s">
        <v>1885</v>
      </c>
      <c r="F4037">
        <v>1</v>
      </c>
      <c r="G4037" t="s">
        <v>1812</v>
      </c>
      <c r="H4037" t="s">
        <v>3671</v>
      </c>
      <c r="I4037" t="s">
        <v>1887</v>
      </c>
      <c r="J4037">
        <v>1</v>
      </c>
      <c r="K4037" t="s">
        <v>1888</v>
      </c>
      <c r="L4037" s="1">
        <v>46216.905543981484</v>
      </c>
      <c r="M4037" s="1">
        <v>46216.907708333332</v>
      </c>
      <c r="N4037">
        <v>18667</v>
      </c>
      <c r="O4037" t="s">
        <v>1854</v>
      </c>
      <c r="R4037" t="s">
        <v>8623</v>
      </c>
      <c r="S4037" t="s">
        <v>1851</v>
      </c>
      <c r="T4037" t="s">
        <v>1851</v>
      </c>
      <c r="U4037" t="s">
        <v>8624</v>
      </c>
      <c r="V4037" t="s">
        <v>1854</v>
      </c>
      <c r="W4037" t="s">
        <v>1851</v>
      </c>
      <c r="X4037" s="1">
        <v>46216.907708333332</v>
      </c>
    </row>
    <row r="4038" spans="1:24">
      <c r="A4038">
        <v>3795</v>
      </c>
      <c r="B4038" t="s">
        <v>1863</v>
      </c>
      <c r="C4038" t="s">
        <v>1864</v>
      </c>
      <c r="D4038">
        <v>2207850</v>
      </c>
      <c r="E4038" t="s">
        <v>1885</v>
      </c>
      <c r="F4038">
        <v>1</v>
      </c>
      <c r="G4038" t="s">
        <v>516</v>
      </c>
      <c r="H4038" t="s">
        <v>3916</v>
      </c>
      <c r="I4038" t="s">
        <v>1887</v>
      </c>
      <c r="J4038">
        <v>1</v>
      </c>
      <c r="K4038" t="s">
        <v>1888</v>
      </c>
      <c r="L4038" s="1">
        <v>46216.907418981478</v>
      </c>
      <c r="M4038" s="1">
        <v>46216.907858796294</v>
      </c>
      <c r="N4038">
        <v>3800</v>
      </c>
      <c r="O4038" t="s">
        <v>1849</v>
      </c>
      <c r="P4038">
        <v>73</v>
      </c>
      <c r="Q4038">
        <v>7.3</v>
      </c>
      <c r="R4038" t="s">
        <v>8625</v>
      </c>
      <c r="S4038" t="s">
        <v>1851</v>
      </c>
      <c r="T4038" t="s">
        <v>1851</v>
      </c>
      <c r="U4038" t="s">
        <v>8626</v>
      </c>
      <c r="V4038" t="s">
        <v>1851</v>
      </c>
      <c r="W4038" t="s">
        <v>1851</v>
      </c>
      <c r="X4038" s="1">
        <v>46216.907858796294</v>
      </c>
    </row>
    <row r="4039" spans="1:24">
      <c r="A4039">
        <v>3796</v>
      </c>
      <c r="B4039" t="s">
        <v>1863</v>
      </c>
      <c r="C4039" t="s">
        <v>1864</v>
      </c>
      <c r="D4039">
        <v>4321436</v>
      </c>
      <c r="E4039" t="s">
        <v>1885</v>
      </c>
      <c r="F4039">
        <v>2</v>
      </c>
      <c r="G4039" t="s">
        <v>1812</v>
      </c>
      <c r="H4039" t="s">
        <v>3671</v>
      </c>
      <c r="I4039" t="s">
        <v>1887</v>
      </c>
      <c r="J4039">
        <v>1</v>
      </c>
      <c r="K4039" t="s">
        <v>1888</v>
      </c>
      <c r="L4039" s="1">
        <v>46216.907916666663</v>
      </c>
      <c r="M4039" s="1">
        <v>46216.908009259256</v>
      </c>
      <c r="N4039">
        <v>791</v>
      </c>
      <c r="O4039" t="s">
        <v>1849</v>
      </c>
      <c r="P4039">
        <v>96</v>
      </c>
      <c r="Q4039">
        <v>9.6</v>
      </c>
      <c r="R4039" t="s">
        <v>8627</v>
      </c>
      <c r="S4039" t="s">
        <v>1851</v>
      </c>
      <c r="T4039" t="s">
        <v>1851</v>
      </c>
      <c r="U4039" t="s">
        <v>8624</v>
      </c>
      <c r="V4039" t="s">
        <v>1851</v>
      </c>
      <c r="W4039" t="s">
        <v>1851</v>
      </c>
      <c r="X4039" s="1">
        <v>46216.908009259256</v>
      </c>
    </row>
    <row r="4040" spans="1:24">
      <c r="A4040">
        <v>3797</v>
      </c>
      <c r="B4040" t="s">
        <v>1863</v>
      </c>
      <c r="C4040" t="s">
        <v>1864</v>
      </c>
      <c r="D4040">
        <v>2207850</v>
      </c>
      <c r="E4040" t="s">
        <v>1894</v>
      </c>
      <c r="F4040">
        <v>1</v>
      </c>
      <c r="G4040" t="s">
        <v>516</v>
      </c>
      <c r="H4040" t="s">
        <v>3925</v>
      </c>
      <c r="I4040" t="s">
        <v>3926</v>
      </c>
      <c r="J4040">
        <v>1</v>
      </c>
      <c r="K4040" t="s">
        <v>3927</v>
      </c>
      <c r="L4040" s="1">
        <v>46216.908009259256</v>
      </c>
      <c r="M4040" s="1">
        <v>46216.908194444448</v>
      </c>
      <c r="N4040">
        <v>1676</v>
      </c>
      <c r="O4040" t="s">
        <v>1849</v>
      </c>
      <c r="P4040">
        <v>63</v>
      </c>
      <c r="Q4040">
        <v>6.3</v>
      </c>
      <c r="R4040" t="s">
        <v>1851</v>
      </c>
      <c r="S4040" t="s">
        <v>1851</v>
      </c>
      <c r="T4040" t="s">
        <v>1851</v>
      </c>
      <c r="U4040" t="s">
        <v>8628</v>
      </c>
      <c r="V4040" t="s">
        <v>1851</v>
      </c>
      <c r="W4040" t="s">
        <v>1851</v>
      </c>
      <c r="X4040" s="1">
        <v>46216.908194444448</v>
      </c>
    </row>
    <row r="4041" spans="1:24">
      <c r="A4041">
        <v>3798</v>
      </c>
      <c r="B4041" t="s">
        <v>1863</v>
      </c>
      <c r="C4041" t="s">
        <v>1864</v>
      </c>
      <c r="D4041">
        <v>4321436</v>
      </c>
      <c r="E4041" t="s">
        <v>1894</v>
      </c>
      <c r="F4041">
        <v>1</v>
      </c>
      <c r="G4041" t="s">
        <v>1812</v>
      </c>
      <c r="H4041" t="s">
        <v>1812</v>
      </c>
      <c r="I4041" t="s">
        <v>3677</v>
      </c>
      <c r="J4041">
        <v>0</v>
      </c>
      <c r="K4041" t="s">
        <v>3678</v>
      </c>
      <c r="L4041" s="1">
        <v>46216.908159722225</v>
      </c>
      <c r="M4041" s="1">
        <v>46216.908379629633</v>
      </c>
      <c r="N4041">
        <v>1895</v>
      </c>
      <c r="O4041" t="s">
        <v>1849</v>
      </c>
      <c r="P4041">
        <v>69</v>
      </c>
      <c r="Q4041">
        <v>6.9</v>
      </c>
      <c r="R4041" t="s">
        <v>1851</v>
      </c>
      <c r="S4041" t="s">
        <v>1851</v>
      </c>
      <c r="T4041" t="s">
        <v>1851</v>
      </c>
      <c r="U4041" t="s">
        <v>8629</v>
      </c>
      <c r="V4041" t="s">
        <v>1851</v>
      </c>
      <c r="W4041" t="s">
        <v>1851</v>
      </c>
      <c r="X4041" s="1">
        <v>46216.908379629633</v>
      </c>
    </row>
    <row r="4042" spans="1:24">
      <c r="A4042">
        <v>3799</v>
      </c>
      <c r="B4042" t="s">
        <v>1863</v>
      </c>
      <c r="C4042" t="s">
        <v>1864</v>
      </c>
      <c r="D4042">
        <v>2209971</v>
      </c>
      <c r="E4042" t="s">
        <v>1885</v>
      </c>
      <c r="F4042">
        <v>1</v>
      </c>
      <c r="G4042" t="s">
        <v>249</v>
      </c>
      <c r="H4042" t="s">
        <v>3932</v>
      </c>
      <c r="I4042" t="s">
        <v>1887</v>
      </c>
      <c r="J4042">
        <v>1</v>
      </c>
      <c r="K4042" t="s">
        <v>1888</v>
      </c>
      <c r="L4042" s="1">
        <v>46216.90824074074</v>
      </c>
      <c r="M4042" s="1">
        <v>46216.908692129633</v>
      </c>
      <c r="N4042">
        <v>3915</v>
      </c>
      <c r="O4042" t="s">
        <v>1849</v>
      </c>
      <c r="P4042">
        <v>75</v>
      </c>
      <c r="Q4042">
        <v>7.5</v>
      </c>
      <c r="R4042" t="s">
        <v>8630</v>
      </c>
      <c r="S4042" t="s">
        <v>1851</v>
      </c>
      <c r="T4042" t="s">
        <v>1851</v>
      </c>
      <c r="U4042" t="s">
        <v>8631</v>
      </c>
      <c r="V4042" t="s">
        <v>1851</v>
      </c>
      <c r="W4042" t="s">
        <v>1851</v>
      </c>
      <c r="X4042" s="1">
        <v>46216.908692129633</v>
      </c>
    </row>
    <row r="4043" spans="1:24">
      <c r="A4043">
        <v>3800</v>
      </c>
      <c r="B4043" t="s">
        <v>1863</v>
      </c>
      <c r="C4043" t="s">
        <v>1864</v>
      </c>
      <c r="D4043">
        <v>3508603</v>
      </c>
      <c r="E4043" t="s">
        <v>1885</v>
      </c>
      <c r="F4043">
        <v>1</v>
      </c>
      <c r="G4043" t="s">
        <v>1089</v>
      </c>
      <c r="H4043" t="s">
        <v>3674</v>
      </c>
      <c r="I4043" t="s">
        <v>1887</v>
      </c>
      <c r="J4043">
        <v>1</v>
      </c>
      <c r="K4043" t="s">
        <v>1888</v>
      </c>
      <c r="L4043" s="1">
        <v>46216.906631944446</v>
      </c>
      <c r="M4043" s="1">
        <v>46216.908796296295</v>
      </c>
      <c r="N4043">
        <v>18697</v>
      </c>
      <c r="O4043" t="s">
        <v>1854</v>
      </c>
      <c r="R4043" t="s">
        <v>8632</v>
      </c>
      <c r="S4043" t="s">
        <v>1851</v>
      </c>
      <c r="T4043" t="s">
        <v>1851</v>
      </c>
      <c r="U4043" t="s">
        <v>8633</v>
      </c>
      <c r="V4043" t="s">
        <v>1854</v>
      </c>
      <c r="W4043" t="s">
        <v>1851</v>
      </c>
      <c r="X4043" s="1">
        <v>46216.908796296295</v>
      </c>
    </row>
    <row r="4044" spans="1:24">
      <c r="A4044">
        <v>3801</v>
      </c>
      <c r="B4044" t="s">
        <v>1863</v>
      </c>
      <c r="C4044" t="s">
        <v>1864</v>
      </c>
      <c r="D4044">
        <v>2209971</v>
      </c>
      <c r="E4044" t="s">
        <v>1894</v>
      </c>
      <c r="F4044">
        <v>1</v>
      </c>
      <c r="G4044" t="s">
        <v>249</v>
      </c>
      <c r="H4044" t="s">
        <v>3938</v>
      </c>
      <c r="I4044" t="s">
        <v>3939</v>
      </c>
      <c r="J4044">
        <v>1</v>
      </c>
      <c r="K4044" t="s">
        <v>3940</v>
      </c>
      <c r="L4044" s="1">
        <v>46216.908819444441</v>
      </c>
      <c r="M4044" s="1">
        <v>46216.908993055556</v>
      </c>
      <c r="N4044">
        <v>1472</v>
      </c>
      <c r="O4044" t="s">
        <v>1849</v>
      </c>
      <c r="P4044">
        <v>64</v>
      </c>
      <c r="Q4044">
        <v>6.4</v>
      </c>
      <c r="R4044" t="s">
        <v>1851</v>
      </c>
      <c r="S4044" t="s">
        <v>1851</v>
      </c>
      <c r="T4044" t="s">
        <v>1851</v>
      </c>
      <c r="U4044" t="s">
        <v>8634</v>
      </c>
      <c r="V4044" t="s">
        <v>1851</v>
      </c>
      <c r="W4044" t="s">
        <v>1851</v>
      </c>
      <c r="X4044" s="1">
        <v>46216.908993055556</v>
      </c>
    </row>
    <row r="4045" spans="1:24">
      <c r="A4045">
        <v>3802</v>
      </c>
      <c r="B4045" t="s">
        <v>1863</v>
      </c>
      <c r="C4045" t="s">
        <v>1864</v>
      </c>
      <c r="D4045">
        <v>3508603</v>
      </c>
      <c r="E4045" t="s">
        <v>1885</v>
      </c>
      <c r="F4045">
        <v>2</v>
      </c>
      <c r="G4045" t="s">
        <v>1089</v>
      </c>
      <c r="H4045" t="s">
        <v>3674</v>
      </c>
      <c r="I4045" t="s">
        <v>1887</v>
      </c>
      <c r="J4045">
        <v>1</v>
      </c>
      <c r="K4045" t="s">
        <v>1888</v>
      </c>
      <c r="L4045" s="1">
        <v>46216.90898148148</v>
      </c>
      <c r="M4045" s="1">
        <v>46216.909212962964</v>
      </c>
      <c r="N4045">
        <v>1997</v>
      </c>
      <c r="O4045" t="s">
        <v>1849</v>
      </c>
      <c r="P4045">
        <v>83</v>
      </c>
      <c r="Q4045">
        <v>8.3000000000000007</v>
      </c>
      <c r="R4045" t="s">
        <v>8635</v>
      </c>
      <c r="S4045" t="s">
        <v>1851</v>
      </c>
      <c r="T4045" t="s">
        <v>1851</v>
      </c>
      <c r="U4045" t="s">
        <v>8633</v>
      </c>
      <c r="V4045" t="s">
        <v>1851</v>
      </c>
      <c r="W4045" t="s">
        <v>1851</v>
      </c>
      <c r="X4045" s="1">
        <v>46216.909212962964</v>
      </c>
    </row>
    <row r="4046" spans="1:24">
      <c r="A4046">
        <v>3803</v>
      </c>
      <c r="B4046" t="s">
        <v>1863</v>
      </c>
      <c r="C4046" t="s">
        <v>1864</v>
      </c>
      <c r="D4046">
        <v>3508603</v>
      </c>
      <c r="E4046" t="s">
        <v>1894</v>
      </c>
      <c r="F4046">
        <v>1</v>
      </c>
      <c r="G4046" t="s">
        <v>1089</v>
      </c>
      <c r="H4046" t="s">
        <v>3680</v>
      </c>
      <c r="I4046" t="s">
        <v>3681</v>
      </c>
      <c r="J4046">
        <v>1</v>
      </c>
      <c r="K4046" t="s">
        <v>3682</v>
      </c>
      <c r="L4046" s="1">
        <v>46216.90934027778</v>
      </c>
      <c r="M4046" s="1">
        <v>46216.909421296295</v>
      </c>
      <c r="N4046">
        <v>741</v>
      </c>
      <c r="O4046" t="s">
        <v>1849</v>
      </c>
      <c r="P4046">
        <v>75</v>
      </c>
      <c r="Q4046">
        <v>7.5</v>
      </c>
      <c r="R4046" t="s">
        <v>1851</v>
      </c>
      <c r="S4046" t="s">
        <v>1851</v>
      </c>
      <c r="T4046" t="s">
        <v>1851</v>
      </c>
      <c r="U4046" t="s">
        <v>8636</v>
      </c>
      <c r="V4046" t="s">
        <v>1851</v>
      </c>
      <c r="W4046" t="s">
        <v>1851</v>
      </c>
      <c r="X4046" s="1">
        <v>46216.909421296295</v>
      </c>
    </row>
    <row r="4047" spans="1:24">
      <c r="A4047">
        <v>3804</v>
      </c>
      <c r="B4047" t="s">
        <v>1863</v>
      </c>
      <c r="C4047" t="s">
        <v>1864</v>
      </c>
      <c r="D4047">
        <v>3508702</v>
      </c>
      <c r="E4047" t="s">
        <v>1885</v>
      </c>
      <c r="F4047">
        <v>1</v>
      </c>
      <c r="G4047" t="s">
        <v>1382</v>
      </c>
      <c r="H4047" t="s">
        <v>3687</v>
      </c>
      <c r="I4047" t="s">
        <v>1887</v>
      </c>
      <c r="J4047">
        <v>1</v>
      </c>
      <c r="K4047" t="s">
        <v>1888</v>
      </c>
      <c r="L4047" s="1">
        <v>46216.909467592595</v>
      </c>
      <c r="M4047" s="1">
        <v>46216.909675925926</v>
      </c>
      <c r="N4047">
        <v>1759</v>
      </c>
      <c r="O4047" t="s">
        <v>1849</v>
      </c>
      <c r="P4047">
        <v>76</v>
      </c>
      <c r="Q4047">
        <v>7.6</v>
      </c>
      <c r="R4047" t="s">
        <v>8637</v>
      </c>
      <c r="S4047" t="s">
        <v>1851</v>
      </c>
      <c r="T4047" t="s">
        <v>1851</v>
      </c>
      <c r="U4047" t="s">
        <v>8638</v>
      </c>
      <c r="V4047" t="s">
        <v>1851</v>
      </c>
      <c r="W4047" t="s">
        <v>1851</v>
      </c>
      <c r="X4047" s="1">
        <v>46216.909675925926</v>
      </c>
    </row>
    <row r="4048" spans="1:24">
      <c r="A4048">
        <v>3805</v>
      </c>
      <c r="B4048" t="s">
        <v>1863</v>
      </c>
      <c r="C4048" t="s">
        <v>1864</v>
      </c>
      <c r="D4048">
        <v>3508702</v>
      </c>
      <c r="E4048" t="s">
        <v>1894</v>
      </c>
      <c r="F4048">
        <v>1</v>
      </c>
      <c r="G4048" t="s">
        <v>1382</v>
      </c>
      <c r="H4048" t="s">
        <v>1382</v>
      </c>
      <c r="I4048" t="s">
        <v>3693</v>
      </c>
      <c r="J4048">
        <v>0</v>
      </c>
      <c r="K4048" t="s">
        <v>3694</v>
      </c>
      <c r="L4048" s="1">
        <v>46216.909814814811</v>
      </c>
      <c r="M4048" s="1">
        <v>46216.909942129627</v>
      </c>
      <c r="N4048">
        <v>1171</v>
      </c>
      <c r="O4048" t="s">
        <v>1849</v>
      </c>
      <c r="P4048">
        <v>69</v>
      </c>
      <c r="Q4048">
        <v>6.9</v>
      </c>
      <c r="R4048" t="s">
        <v>1851</v>
      </c>
      <c r="S4048" t="s">
        <v>1851</v>
      </c>
      <c r="T4048" t="s">
        <v>1851</v>
      </c>
      <c r="U4048" t="s">
        <v>8639</v>
      </c>
      <c r="V4048" t="s">
        <v>1851</v>
      </c>
      <c r="W4048" t="s">
        <v>1851</v>
      </c>
      <c r="X4048" s="1">
        <v>46216.909942129627</v>
      </c>
    </row>
    <row r="4049" spans="1:24">
      <c r="A4049">
        <v>3806</v>
      </c>
      <c r="B4049" t="s">
        <v>1863</v>
      </c>
      <c r="C4049" t="s">
        <v>1864</v>
      </c>
      <c r="D4049">
        <v>4321634</v>
      </c>
      <c r="E4049" t="s">
        <v>1885</v>
      </c>
      <c r="F4049">
        <v>1</v>
      </c>
      <c r="G4049" t="s">
        <v>1797</v>
      </c>
      <c r="H4049" t="s">
        <v>3690</v>
      </c>
      <c r="I4049" t="s">
        <v>1887</v>
      </c>
      <c r="J4049">
        <v>1</v>
      </c>
      <c r="K4049" t="s">
        <v>1888</v>
      </c>
      <c r="L4049" s="1">
        <v>46216.908425925925</v>
      </c>
      <c r="M4049" s="1">
        <v>46216.910358796296</v>
      </c>
      <c r="N4049">
        <v>16712</v>
      </c>
      <c r="O4049" t="s">
        <v>1849</v>
      </c>
      <c r="P4049">
        <v>96</v>
      </c>
      <c r="Q4049">
        <v>9.6</v>
      </c>
      <c r="R4049" t="s">
        <v>8640</v>
      </c>
      <c r="S4049" t="s">
        <v>1851</v>
      </c>
      <c r="T4049" t="s">
        <v>1851</v>
      </c>
      <c r="U4049" t="s">
        <v>8641</v>
      </c>
      <c r="V4049" t="s">
        <v>1851</v>
      </c>
      <c r="W4049" t="s">
        <v>1851</v>
      </c>
      <c r="X4049" s="1">
        <v>46216.910358796296</v>
      </c>
    </row>
    <row r="4050" spans="1:24">
      <c r="A4050">
        <v>3807</v>
      </c>
      <c r="B4050" t="s">
        <v>1863</v>
      </c>
      <c r="C4050" t="s">
        <v>1864</v>
      </c>
      <c r="D4050">
        <v>3512100</v>
      </c>
      <c r="E4050" t="s">
        <v>1885</v>
      </c>
      <c r="F4050">
        <v>1</v>
      </c>
      <c r="G4050" t="s">
        <v>1317</v>
      </c>
      <c r="H4050" t="s">
        <v>3700</v>
      </c>
      <c r="I4050" t="s">
        <v>1887</v>
      </c>
      <c r="J4050">
        <v>1</v>
      </c>
      <c r="K4050" t="s">
        <v>1888</v>
      </c>
      <c r="L4050" s="1">
        <v>46216.90997685185</v>
      </c>
      <c r="M4050" s="1">
        <v>46216.910358796296</v>
      </c>
      <c r="N4050">
        <v>3277</v>
      </c>
      <c r="O4050" t="s">
        <v>1849</v>
      </c>
      <c r="P4050">
        <v>61</v>
      </c>
      <c r="Q4050">
        <v>6.1</v>
      </c>
      <c r="R4050" t="s">
        <v>8642</v>
      </c>
      <c r="S4050" t="s">
        <v>1851</v>
      </c>
      <c r="T4050" t="s">
        <v>1851</v>
      </c>
      <c r="U4050" t="s">
        <v>8643</v>
      </c>
      <c r="V4050" t="s">
        <v>1851</v>
      </c>
      <c r="W4050" t="s">
        <v>1851</v>
      </c>
      <c r="X4050" s="1">
        <v>46216.910358796296</v>
      </c>
    </row>
    <row r="4051" spans="1:24">
      <c r="A4051">
        <v>3808</v>
      </c>
      <c r="B4051" t="s">
        <v>1863</v>
      </c>
      <c r="C4051" t="s">
        <v>1864</v>
      </c>
      <c r="D4051">
        <v>2210375</v>
      </c>
      <c r="E4051" t="s">
        <v>1885</v>
      </c>
      <c r="F4051">
        <v>1</v>
      </c>
      <c r="G4051" t="s">
        <v>335</v>
      </c>
      <c r="H4051" t="s">
        <v>3945</v>
      </c>
      <c r="I4051" t="s">
        <v>1887</v>
      </c>
      <c r="J4051">
        <v>1</v>
      </c>
      <c r="K4051" t="s">
        <v>1888</v>
      </c>
      <c r="L4051" s="1">
        <v>46216.90902777778</v>
      </c>
      <c r="M4051" s="1">
        <v>46216.910462962966</v>
      </c>
      <c r="N4051">
        <v>12389</v>
      </c>
      <c r="O4051" t="s">
        <v>1849</v>
      </c>
      <c r="P4051">
        <v>75</v>
      </c>
      <c r="Q4051">
        <v>7.5</v>
      </c>
      <c r="R4051" t="s">
        <v>8644</v>
      </c>
      <c r="S4051" t="s">
        <v>1851</v>
      </c>
      <c r="T4051" t="s">
        <v>1851</v>
      </c>
      <c r="U4051" t="s">
        <v>8645</v>
      </c>
      <c r="V4051" t="s">
        <v>1851</v>
      </c>
      <c r="W4051" t="s">
        <v>1851</v>
      </c>
      <c r="X4051" s="1">
        <v>46216.910462962966</v>
      </c>
    </row>
    <row r="4052" spans="1:24">
      <c r="A4052">
        <v>3809</v>
      </c>
      <c r="B4052" t="s">
        <v>1863</v>
      </c>
      <c r="C4052" t="s">
        <v>1864</v>
      </c>
      <c r="D4052">
        <v>3512100</v>
      </c>
      <c r="E4052" t="s">
        <v>1894</v>
      </c>
      <c r="F4052">
        <v>1</v>
      </c>
      <c r="G4052" t="s">
        <v>1317</v>
      </c>
      <c r="H4052" t="s">
        <v>1317</v>
      </c>
      <c r="I4052" t="s">
        <v>3706</v>
      </c>
      <c r="J4052">
        <v>0</v>
      </c>
      <c r="K4052" t="s">
        <v>3707</v>
      </c>
      <c r="L4052" s="1">
        <v>46216.910497685189</v>
      </c>
      <c r="M4052" s="1">
        <v>46216.910613425927</v>
      </c>
      <c r="N4052">
        <v>1026</v>
      </c>
      <c r="O4052" t="s">
        <v>1849</v>
      </c>
      <c r="P4052">
        <v>56</v>
      </c>
      <c r="Q4052">
        <v>5.6</v>
      </c>
      <c r="R4052" t="s">
        <v>1851</v>
      </c>
      <c r="S4052" t="s">
        <v>1851</v>
      </c>
      <c r="T4052" t="s">
        <v>1851</v>
      </c>
      <c r="U4052" t="s">
        <v>8646</v>
      </c>
      <c r="V4052" t="s">
        <v>1851</v>
      </c>
      <c r="W4052" t="s">
        <v>1851</v>
      </c>
      <c r="X4052" s="1">
        <v>46216.910613425927</v>
      </c>
    </row>
    <row r="4053" spans="1:24">
      <c r="A4053">
        <v>3810</v>
      </c>
      <c r="B4053" t="s">
        <v>1863</v>
      </c>
      <c r="C4053" t="s">
        <v>1864</v>
      </c>
      <c r="D4053">
        <v>4321634</v>
      </c>
      <c r="E4053" t="s">
        <v>1894</v>
      </c>
      <c r="F4053">
        <v>1</v>
      </c>
      <c r="G4053" t="s">
        <v>1797</v>
      </c>
      <c r="H4053" t="s">
        <v>1797</v>
      </c>
      <c r="I4053" t="s">
        <v>3697</v>
      </c>
      <c r="J4053">
        <v>0</v>
      </c>
      <c r="K4053" t="s">
        <v>3698</v>
      </c>
      <c r="L4053" s="1">
        <v>46216.910497685189</v>
      </c>
      <c r="M4053" s="1">
        <v>46216.910624999997</v>
      </c>
      <c r="N4053">
        <v>1178</v>
      </c>
      <c r="O4053" t="s">
        <v>1849</v>
      </c>
      <c r="P4053">
        <v>73</v>
      </c>
      <c r="Q4053">
        <v>7.3</v>
      </c>
      <c r="R4053" t="s">
        <v>1851</v>
      </c>
      <c r="S4053" t="s">
        <v>1851</v>
      </c>
      <c r="T4053" t="s">
        <v>1851</v>
      </c>
      <c r="U4053" t="s">
        <v>8647</v>
      </c>
      <c r="V4053" t="s">
        <v>1851</v>
      </c>
      <c r="W4053" t="s">
        <v>1851</v>
      </c>
      <c r="X4053" s="1">
        <v>46216.910624999997</v>
      </c>
    </row>
    <row r="4054" spans="1:24">
      <c r="A4054">
        <v>3811</v>
      </c>
      <c r="B4054" t="s">
        <v>1863</v>
      </c>
      <c r="C4054" t="s">
        <v>1864</v>
      </c>
      <c r="D4054">
        <v>2210375</v>
      </c>
      <c r="E4054" t="s">
        <v>1894</v>
      </c>
      <c r="F4054">
        <v>1</v>
      </c>
      <c r="G4054" t="s">
        <v>335</v>
      </c>
      <c r="H4054" t="s">
        <v>3951</v>
      </c>
      <c r="I4054" t="s">
        <v>3952</v>
      </c>
      <c r="J4054">
        <v>1</v>
      </c>
      <c r="K4054" t="s">
        <v>3953</v>
      </c>
      <c r="L4054" s="1">
        <v>46216.910601851851</v>
      </c>
      <c r="M4054" s="1">
        <v>46216.91101851852</v>
      </c>
      <c r="N4054">
        <v>3535</v>
      </c>
      <c r="O4054" t="s">
        <v>1849</v>
      </c>
      <c r="P4054">
        <v>65</v>
      </c>
      <c r="Q4054">
        <v>6.5</v>
      </c>
      <c r="R4054" t="s">
        <v>1851</v>
      </c>
      <c r="S4054" t="s">
        <v>1851</v>
      </c>
      <c r="T4054" t="s">
        <v>1851</v>
      </c>
      <c r="U4054" t="s">
        <v>8648</v>
      </c>
      <c r="V4054" t="s">
        <v>1851</v>
      </c>
      <c r="W4054" t="s">
        <v>1851</v>
      </c>
      <c r="X4054" s="1">
        <v>46216.91101851852</v>
      </c>
    </row>
    <row r="4055" spans="1:24">
      <c r="A4055">
        <v>3812</v>
      </c>
      <c r="B4055" t="s">
        <v>1863</v>
      </c>
      <c r="C4055" t="s">
        <v>1864</v>
      </c>
      <c r="D4055">
        <v>4322327</v>
      </c>
      <c r="E4055" t="s">
        <v>1885</v>
      </c>
      <c r="F4055">
        <v>1</v>
      </c>
      <c r="G4055" t="s">
        <v>1723</v>
      </c>
      <c r="H4055" t="s">
        <v>3709</v>
      </c>
      <c r="I4055" t="s">
        <v>1887</v>
      </c>
      <c r="J4055">
        <v>1</v>
      </c>
      <c r="K4055" t="s">
        <v>1888</v>
      </c>
      <c r="L4055" s="1">
        <v>46216.910671296297</v>
      </c>
      <c r="M4055" s="1">
        <v>46216.911122685182</v>
      </c>
      <c r="N4055">
        <v>3867</v>
      </c>
      <c r="O4055" t="s">
        <v>1849</v>
      </c>
      <c r="P4055">
        <v>78</v>
      </c>
      <c r="Q4055">
        <v>7.8</v>
      </c>
      <c r="R4055" t="s">
        <v>8649</v>
      </c>
      <c r="S4055" t="s">
        <v>1851</v>
      </c>
      <c r="T4055" t="s">
        <v>1851</v>
      </c>
      <c r="U4055" t="s">
        <v>8650</v>
      </c>
      <c r="V4055" t="s">
        <v>1851</v>
      </c>
      <c r="W4055" t="s">
        <v>1851</v>
      </c>
      <c r="X4055" s="1">
        <v>46216.911122685182</v>
      </c>
    </row>
    <row r="4056" spans="1:24">
      <c r="A4056">
        <v>3813</v>
      </c>
      <c r="B4056" t="s">
        <v>1863</v>
      </c>
      <c r="C4056" t="s">
        <v>1864</v>
      </c>
      <c r="D4056">
        <v>4322327</v>
      </c>
      <c r="E4056" t="s">
        <v>1894</v>
      </c>
      <c r="F4056">
        <v>1</v>
      </c>
      <c r="G4056" t="s">
        <v>1723</v>
      </c>
      <c r="H4056" t="s">
        <v>1723</v>
      </c>
      <c r="I4056" t="s">
        <v>3712</v>
      </c>
      <c r="J4056">
        <v>0</v>
      </c>
      <c r="K4056" t="s">
        <v>3713</v>
      </c>
      <c r="L4056" s="1">
        <v>46216.911273148151</v>
      </c>
      <c r="M4056" s="1">
        <v>46216.911412037036</v>
      </c>
      <c r="N4056">
        <v>1220</v>
      </c>
      <c r="O4056" t="s">
        <v>1849</v>
      </c>
      <c r="P4056">
        <v>69</v>
      </c>
      <c r="Q4056">
        <v>6.9</v>
      </c>
      <c r="R4056" t="s">
        <v>1851</v>
      </c>
      <c r="S4056" t="s">
        <v>1851</v>
      </c>
      <c r="T4056" t="s">
        <v>1851</v>
      </c>
      <c r="U4056" t="s">
        <v>8651</v>
      </c>
      <c r="V4056" t="s">
        <v>1851</v>
      </c>
      <c r="W4056" t="s">
        <v>1851</v>
      </c>
      <c r="X4056" s="1">
        <v>46216.911412037036</v>
      </c>
    </row>
    <row r="4057" spans="1:24">
      <c r="A4057">
        <v>3814</v>
      </c>
      <c r="B4057" t="s">
        <v>1863</v>
      </c>
      <c r="C4057" t="s">
        <v>1864</v>
      </c>
      <c r="D4057">
        <v>2210607</v>
      </c>
      <c r="E4057" t="s">
        <v>1885</v>
      </c>
      <c r="F4057">
        <v>1</v>
      </c>
      <c r="G4057" t="s">
        <v>581</v>
      </c>
      <c r="H4057" t="s">
        <v>3958</v>
      </c>
      <c r="I4057" t="s">
        <v>1887</v>
      </c>
      <c r="J4057">
        <v>1</v>
      </c>
      <c r="K4057" t="s">
        <v>1888</v>
      </c>
      <c r="L4057" s="1">
        <v>46216.911064814813</v>
      </c>
      <c r="M4057" s="1">
        <v>46216.911446759259</v>
      </c>
      <c r="N4057">
        <v>3233</v>
      </c>
      <c r="O4057" t="s">
        <v>1849</v>
      </c>
      <c r="P4057">
        <v>77</v>
      </c>
      <c r="Q4057">
        <v>7.7</v>
      </c>
      <c r="R4057" t="s">
        <v>8652</v>
      </c>
      <c r="S4057" t="s">
        <v>1851</v>
      </c>
      <c r="T4057" t="s">
        <v>1851</v>
      </c>
      <c r="U4057" t="s">
        <v>8653</v>
      </c>
      <c r="V4057" t="s">
        <v>1851</v>
      </c>
      <c r="W4057" t="s">
        <v>1851</v>
      </c>
      <c r="X4057" s="1">
        <v>46216.911446759259</v>
      </c>
    </row>
    <row r="4058" spans="1:24">
      <c r="A4058">
        <v>3815</v>
      </c>
      <c r="B4058" t="s">
        <v>1863</v>
      </c>
      <c r="C4058" t="s">
        <v>1864</v>
      </c>
      <c r="D4058">
        <v>3512308</v>
      </c>
      <c r="E4058" t="s">
        <v>1885</v>
      </c>
      <c r="F4058">
        <v>1</v>
      </c>
      <c r="G4058" t="s">
        <v>906</v>
      </c>
      <c r="H4058" t="s">
        <v>3718</v>
      </c>
      <c r="I4058" t="s">
        <v>1887</v>
      </c>
      <c r="J4058">
        <v>1</v>
      </c>
      <c r="K4058" t="s">
        <v>1888</v>
      </c>
      <c r="L4058" s="1">
        <v>46216.91065972222</v>
      </c>
      <c r="M4058" s="1">
        <v>46216.911458333336</v>
      </c>
      <c r="N4058">
        <v>6834</v>
      </c>
      <c r="O4058" t="s">
        <v>1849</v>
      </c>
      <c r="P4058">
        <v>76</v>
      </c>
      <c r="Q4058">
        <v>7.6</v>
      </c>
      <c r="R4058" t="s">
        <v>8654</v>
      </c>
      <c r="S4058" t="s">
        <v>1851</v>
      </c>
      <c r="T4058" t="s">
        <v>1851</v>
      </c>
      <c r="U4058" t="s">
        <v>8655</v>
      </c>
      <c r="V4058" t="s">
        <v>1851</v>
      </c>
      <c r="W4058" t="s">
        <v>1851</v>
      </c>
      <c r="X4058" s="1">
        <v>46216.911458333336</v>
      </c>
    </row>
    <row r="4059" spans="1:24">
      <c r="A4059">
        <v>3816</v>
      </c>
      <c r="B4059" t="s">
        <v>1863</v>
      </c>
      <c r="C4059" t="s">
        <v>1864</v>
      </c>
      <c r="D4059">
        <v>4322608</v>
      </c>
      <c r="E4059" t="s">
        <v>1885</v>
      </c>
      <c r="F4059">
        <v>1</v>
      </c>
      <c r="G4059" t="s">
        <v>1595</v>
      </c>
      <c r="H4059" t="s">
        <v>3715</v>
      </c>
      <c r="I4059" t="s">
        <v>1887</v>
      </c>
      <c r="J4059">
        <v>1</v>
      </c>
      <c r="K4059" t="s">
        <v>1888</v>
      </c>
      <c r="L4059" s="1">
        <v>46216.911458333336</v>
      </c>
      <c r="M4059" s="1">
        <v>46216.91165509259</v>
      </c>
      <c r="N4059">
        <v>1712</v>
      </c>
      <c r="O4059" t="s">
        <v>1849</v>
      </c>
      <c r="P4059">
        <v>70</v>
      </c>
      <c r="Q4059">
        <v>7</v>
      </c>
      <c r="R4059" t="s">
        <v>8656</v>
      </c>
      <c r="S4059" t="s">
        <v>1851</v>
      </c>
      <c r="T4059" t="s">
        <v>1851</v>
      </c>
      <c r="U4059" t="s">
        <v>8657</v>
      </c>
      <c r="V4059" t="s">
        <v>1851</v>
      </c>
      <c r="W4059" t="s">
        <v>1851</v>
      </c>
      <c r="X4059" s="1">
        <v>46216.91165509259</v>
      </c>
    </row>
    <row r="4060" spans="1:24">
      <c r="A4060">
        <v>3817</v>
      </c>
      <c r="B4060" t="s">
        <v>1863</v>
      </c>
      <c r="C4060" t="s">
        <v>1864</v>
      </c>
      <c r="D4060">
        <v>2210607</v>
      </c>
      <c r="E4060" t="s">
        <v>1894</v>
      </c>
      <c r="F4060">
        <v>1</v>
      </c>
      <c r="G4060" t="s">
        <v>581</v>
      </c>
      <c r="H4060" t="s">
        <v>581</v>
      </c>
      <c r="I4060" t="s">
        <v>3961</v>
      </c>
      <c r="J4060">
        <v>0</v>
      </c>
      <c r="K4060" t="s">
        <v>3962</v>
      </c>
      <c r="L4060" s="1">
        <v>46216.911574074074</v>
      </c>
      <c r="M4060" s="1">
        <v>46216.911724537036</v>
      </c>
      <c r="N4060">
        <v>1302</v>
      </c>
      <c r="O4060" t="s">
        <v>1849</v>
      </c>
      <c r="P4060">
        <v>71</v>
      </c>
      <c r="Q4060">
        <v>7.1</v>
      </c>
      <c r="R4060" t="s">
        <v>1851</v>
      </c>
      <c r="S4060" t="s">
        <v>1851</v>
      </c>
      <c r="T4060" t="s">
        <v>1851</v>
      </c>
      <c r="U4060" t="s">
        <v>8658</v>
      </c>
      <c r="V4060" t="s">
        <v>1851</v>
      </c>
      <c r="W4060" t="s">
        <v>1851</v>
      </c>
      <c r="X4060" s="1">
        <v>46216.911724537036</v>
      </c>
    </row>
    <row r="4061" spans="1:24">
      <c r="A4061">
        <v>3818</v>
      </c>
      <c r="B4061" t="s">
        <v>1863</v>
      </c>
      <c r="C4061" t="s">
        <v>1864</v>
      </c>
      <c r="D4061">
        <v>3512308</v>
      </c>
      <c r="E4061" t="s">
        <v>1894</v>
      </c>
      <c r="F4061">
        <v>1</v>
      </c>
      <c r="G4061" t="s">
        <v>906</v>
      </c>
      <c r="H4061" t="s">
        <v>906</v>
      </c>
      <c r="I4061" t="s">
        <v>3730</v>
      </c>
      <c r="J4061">
        <v>0</v>
      </c>
      <c r="K4061" t="s">
        <v>3731</v>
      </c>
      <c r="L4061" s="1">
        <v>46216.911585648151</v>
      </c>
      <c r="M4061" s="1">
        <v>46216.911747685182</v>
      </c>
      <c r="N4061">
        <v>1428</v>
      </c>
      <c r="O4061" t="s">
        <v>1849</v>
      </c>
      <c r="P4061">
        <v>73</v>
      </c>
      <c r="Q4061">
        <v>7.3</v>
      </c>
      <c r="R4061" t="s">
        <v>1851</v>
      </c>
      <c r="S4061" t="s">
        <v>1851</v>
      </c>
      <c r="T4061" t="s">
        <v>1851</v>
      </c>
      <c r="U4061" t="s">
        <v>8659</v>
      </c>
      <c r="V4061" t="s">
        <v>1851</v>
      </c>
      <c r="W4061" t="s">
        <v>1851</v>
      </c>
      <c r="X4061" s="1">
        <v>46216.911747685182</v>
      </c>
    </row>
    <row r="4062" spans="1:24">
      <c r="A4062">
        <v>3819</v>
      </c>
      <c r="B4062" t="s">
        <v>1863</v>
      </c>
      <c r="C4062" t="s">
        <v>1864</v>
      </c>
      <c r="D4062">
        <v>4322608</v>
      </c>
      <c r="E4062" t="s">
        <v>1894</v>
      </c>
      <c r="F4062">
        <v>1</v>
      </c>
      <c r="G4062" t="s">
        <v>1595</v>
      </c>
      <c r="H4062" t="s">
        <v>1595</v>
      </c>
      <c r="I4062" t="s">
        <v>3724</v>
      </c>
      <c r="J4062">
        <v>0</v>
      </c>
      <c r="K4062" t="s">
        <v>3725</v>
      </c>
      <c r="L4062" s="1">
        <v>46216.911782407406</v>
      </c>
      <c r="M4062" s="1">
        <v>46216.911909722221</v>
      </c>
      <c r="N4062">
        <v>1098</v>
      </c>
      <c r="O4062" t="s">
        <v>1849</v>
      </c>
      <c r="P4062">
        <v>66</v>
      </c>
      <c r="Q4062">
        <v>6.6</v>
      </c>
      <c r="R4062" t="s">
        <v>1851</v>
      </c>
      <c r="S4062" t="s">
        <v>1851</v>
      </c>
      <c r="T4062" t="s">
        <v>1851</v>
      </c>
      <c r="U4062" t="s">
        <v>8660</v>
      </c>
      <c r="V4062" t="s">
        <v>1851</v>
      </c>
      <c r="W4062" t="s">
        <v>1851</v>
      </c>
      <c r="X4062" s="1">
        <v>46216.911909722221</v>
      </c>
    </row>
    <row r="4063" spans="1:24">
      <c r="A4063">
        <v>3820</v>
      </c>
      <c r="B4063" t="s">
        <v>1863</v>
      </c>
      <c r="C4063" t="s">
        <v>1864</v>
      </c>
      <c r="D4063">
        <v>4200606</v>
      </c>
      <c r="E4063" t="s">
        <v>1885</v>
      </c>
      <c r="F4063">
        <v>1</v>
      </c>
      <c r="G4063" t="s">
        <v>1510</v>
      </c>
      <c r="H4063" t="s">
        <v>3733</v>
      </c>
      <c r="I4063" t="s">
        <v>1887</v>
      </c>
      <c r="J4063">
        <v>1</v>
      </c>
      <c r="K4063" t="s">
        <v>1888</v>
      </c>
      <c r="L4063" s="1">
        <v>46216.911956018521</v>
      </c>
      <c r="M4063" s="1">
        <v>46216.912291666667</v>
      </c>
      <c r="N4063">
        <v>2880</v>
      </c>
      <c r="O4063" t="s">
        <v>1849</v>
      </c>
      <c r="P4063">
        <v>74</v>
      </c>
      <c r="Q4063">
        <v>7.4</v>
      </c>
      <c r="R4063" t="s">
        <v>8661</v>
      </c>
      <c r="S4063" t="s">
        <v>1851</v>
      </c>
      <c r="T4063" t="s">
        <v>1851</v>
      </c>
      <c r="U4063" t="s">
        <v>8662</v>
      </c>
      <c r="V4063" t="s">
        <v>1851</v>
      </c>
      <c r="W4063" t="s">
        <v>1851</v>
      </c>
      <c r="X4063" s="1">
        <v>46216.912291666667</v>
      </c>
    </row>
    <row r="4064" spans="1:24">
      <c r="A4064">
        <v>3821</v>
      </c>
      <c r="B4064" t="s">
        <v>1863</v>
      </c>
      <c r="C4064" t="s">
        <v>1864</v>
      </c>
      <c r="D4064">
        <v>2210656</v>
      </c>
      <c r="E4064" t="s">
        <v>1885</v>
      </c>
      <c r="F4064">
        <v>1</v>
      </c>
      <c r="G4064" t="s">
        <v>486</v>
      </c>
      <c r="H4064" t="s">
        <v>3967</v>
      </c>
      <c r="I4064" t="s">
        <v>1887</v>
      </c>
      <c r="J4064">
        <v>1</v>
      </c>
      <c r="K4064" t="s">
        <v>1888</v>
      </c>
      <c r="L4064" s="1">
        <v>46216.911770833336</v>
      </c>
      <c r="M4064" s="1">
        <v>46216.912291666667</v>
      </c>
      <c r="N4064">
        <v>4533</v>
      </c>
      <c r="O4064" t="s">
        <v>1849</v>
      </c>
      <c r="P4064">
        <v>75</v>
      </c>
      <c r="Q4064">
        <v>7.5</v>
      </c>
      <c r="R4064" t="s">
        <v>8663</v>
      </c>
      <c r="S4064" t="s">
        <v>1851</v>
      </c>
      <c r="T4064" t="s">
        <v>1851</v>
      </c>
      <c r="U4064" t="s">
        <v>8664</v>
      </c>
      <c r="V4064" t="s">
        <v>1851</v>
      </c>
      <c r="W4064" t="s">
        <v>1851</v>
      </c>
      <c r="X4064" s="1">
        <v>46216.912291666667</v>
      </c>
    </row>
    <row r="4065" spans="1:24">
      <c r="A4065">
        <v>3822</v>
      </c>
      <c r="B4065" t="s">
        <v>1863</v>
      </c>
      <c r="C4065" t="s">
        <v>1864</v>
      </c>
      <c r="D4065">
        <v>3513900</v>
      </c>
      <c r="E4065" t="s">
        <v>1885</v>
      </c>
      <c r="F4065">
        <v>1</v>
      </c>
      <c r="G4065" t="s">
        <v>1327</v>
      </c>
      <c r="H4065" t="s">
        <v>3753</v>
      </c>
      <c r="I4065" t="s">
        <v>1887</v>
      </c>
      <c r="J4065">
        <v>1</v>
      </c>
      <c r="K4065" t="s">
        <v>1888</v>
      </c>
      <c r="L4065" s="1">
        <v>46216.911817129629</v>
      </c>
      <c r="M4065" s="1">
        <v>46216.912465277775</v>
      </c>
      <c r="N4065">
        <v>5622</v>
      </c>
      <c r="O4065" t="s">
        <v>1849</v>
      </c>
      <c r="P4065">
        <v>77</v>
      </c>
      <c r="Q4065">
        <v>7.7</v>
      </c>
      <c r="R4065" t="s">
        <v>8665</v>
      </c>
      <c r="S4065" t="s">
        <v>1851</v>
      </c>
      <c r="T4065" t="s">
        <v>1851</v>
      </c>
      <c r="U4065" t="s">
        <v>8666</v>
      </c>
      <c r="V4065" t="s">
        <v>1851</v>
      </c>
      <c r="W4065" t="s">
        <v>1851</v>
      </c>
      <c r="X4065" s="1">
        <v>46216.912465277775</v>
      </c>
    </row>
    <row r="4066" spans="1:24">
      <c r="A4066">
        <v>3823</v>
      </c>
      <c r="B4066" t="s">
        <v>1863</v>
      </c>
      <c r="C4066" t="s">
        <v>1864</v>
      </c>
      <c r="D4066">
        <v>4200606</v>
      </c>
      <c r="E4066" t="s">
        <v>1894</v>
      </c>
      <c r="F4066">
        <v>1</v>
      </c>
      <c r="G4066" t="s">
        <v>1510</v>
      </c>
      <c r="H4066" t="s">
        <v>3736</v>
      </c>
      <c r="I4066" t="s">
        <v>3737</v>
      </c>
      <c r="J4066">
        <v>1</v>
      </c>
      <c r="K4066" t="s">
        <v>3738</v>
      </c>
      <c r="L4066" s="1">
        <v>46216.912430555552</v>
      </c>
      <c r="M4066" s="1">
        <v>46216.912534722222</v>
      </c>
      <c r="N4066">
        <v>939</v>
      </c>
      <c r="O4066" t="s">
        <v>1849</v>
      </c>
      <c r="P4066">
        <v>68</v>
      </c>
      <c r="Q4066">
        <v>6.8</v>
      </c>
      <c r="R4066" t="s">
        <v>1851</v>
      </c>
      <c r="S4066" t="s">
        <v>1851</v>
      </c>
      <c r="T4066" t="s">
        <v>1851</v>
      </c>
      <c r="U4066" t="s">
        <v>8667</v>
      </c>
      <c r="V4066" t="s">
        <v>1851</v>
      </c>
      <c r="W4066" t="s">
        <v>1851</v>
      </c>
      <c r="X4066" s="1">
        <v>46216.912534722222</v>
      </c>
    </row>
    <row r="4067" spans="1:24">
      <c r="A4067">
        <v>3824</v>
      </c>
      <c r="B4067" t="s">
        <v>1863</v>
      </c>
      <c r="C4067" t="s">
        <v>1864</v>
      </c>
      <c r="D4067">
        <v>2210656</v>
      </c>
      <c r="E4067" t="s">
        <v>1894</v>
      </c>
      <c r="F4067">
        <v>1</v>
      </c>
      <c r="G4067" t="s">
        <v>486</v>
      </c>
      <c r="H4067" t="s">
        <v>3973</v>
      </c>
      <c r="I4067" t="s">
        <v>3974</v>
      </c>
      <c r="J4067">
        <v>1</v>
      </c>
      <c r="K4067" t="s">
        <v>3975</v>
      </c>
      <c r="L4067" s="1">
        <v>46216.912442129629</v>
      </c>
      <c r="M4067" s="1">
        <v>46216.912557870368</v>
      </c>
      <c r="N4067">
        <v>958</v>
      </c>
      <c r="O4067" t="s">
        <v>1849</v>
      </c>
      <c r="P4067">
        <v>68</v>
      </c>
      <c r="Q4067">
        <v>6.8</v>
      </c>
      <c r="R4067" t="s">
        <v>1851</v>
      </c>
      <c r="S4067" t="s">
        <v>1851</v>
      </c>
      <c r="T4067" t="s">
        <v>1851</v>
      </c>
      <c r="U4067" t="s">
        <v>8668</v>
      </c>
      <c r="V4067" t="s">
        <v>1851</v>
      </c>
      <c r="W4067" t="s">
        <v>1851</v>
      </c>
      <c r="X4067" s="1">
        <v>46216.912557870368</v>
      </c>
    </row>
    <row r="4068" spans="1:24">
      <c r="A4068">
        <v>3825</v>
      </c>
      <c r="B4068" t="s">
        <v>1863</v>
      </c>
      <c r="C4068" t="s">
        <v>1864</v>
      </c>
      <c r="D4068">
        <v>3513900</v>
      </c>
      <c r="E4068" t="s">
        <v>1894</v>
      </c>
      <c r="F4068">
        <v>1</v>
      </c>
      <c r="G4068" t="s">
        <v>1327</v>
      </c>
      <c r="H4068" t="s">
        <v>1327</v>
      </c>
      <c r="I4068" t="s">
        <v>3762</v>
      </c>
      <c r="J4068">
        <v>0</v>
      </c>
      <c r="K4068" t="s">
        <v>3763</v>
      </c>
      <c r="L4068" s="1">
        <v>46216.912604166668</v>
      </c>
      <c r="M4068" s="1">
        <v>46216.912777777776</v>
      </c>
      <c r="N4068">
        <v>1459</v>
      </c>
      <c r="O4068" t="s">
        <v>1849</v>
      </c>
      <c r="P4068">
        <v>72</v>
      </c>
      <c r="Q4068">
        <v>7.2</v>
      </c>
      <c r="R4068" t="s">
        <v>1851</v>
      </c>
      <c r="S4068" t="s">
        <v>1851</v>
      </c>
      <c r="T4068" t="s">
        <v>1851</v>
      </c>
      <c r="U4068" t="s">
        <v>8669</v>
      </c>
      <c r="V4068" t="s">
        <v>1851</v>
      </c>
      <c r="W4068" t="s">
        <v>1851</v>
      </c>
      <c r="X4068" s="1">
        <v>46216.912777777776</v>
      </c>
    </row>
    <row r="4069" spans="1:24">
      <c r="A4069">
        <v>3826</v>
      </c>
      <c r="B4069" t="s">
        <v>1863</v>
      </c>
      <c r="C4069" t="s">
        <v>1864</v>
      </c>
      <c r="D4069">
        <v>3515103</v>
      </c>
      <c r="E4069" t="s">
        <v>1885</v>
      </c>
      <c r="F4069">
        <v>1</v>
      </c>
      <c r="G4069" t="s">
        <v>933</v>
      </c>
      <c r="H4069" t="s">
        <v>3769</v>
      </c>
      <c r="I4069" t="s">
        <v>1887</v>
      </c>
      <c r="J4069">
        <v>1</v>
      </c>
      <c r="K4069" t="s">
        <v>1888</v>
      </c>
      <c r="L4069" s="1">
        <v>46216.912835648145</v>
      </c>
      <c r="M4069" s="1">
        <v>46216.912986111114</v>
      </c>
      <c r="N4069">
        <v>1302</v>
      </c>
      <c r="O4069" t="s">
        <v>1849</v>
      </c>
      <c r="P4069">
        <v>96</v>
      </c>
      <c r="Q4069">
        <v>9.6</v>
      </c>
      <c r="R4069" t="s">
        <v>8670</v>
      </c>
      <c r="S4069" t="s">
        <v>1851</v>
      </c>
      <c r="T4069" t="s">
        <v>1851</v>
      </c>
      <c r="U4069" t="s">
        <v>8671</v>
      </c>
      <c r="V4069" t="s">
        <v>1851</v>
      </c>
      <c r="W4069" t="s">
        <v>1851</v>
      </c>
      <c r="X4069" s="1">
        <v>46216.912986111114</v>
      </c>
    </row>
    <row r="4070" spans="1:24">
      <c r="A4070">
        <v>3827</v>
      </c>
      <c r="B4070" t="s">
        <v>1863</v>
      </c>
      <c r="C4070" t="s">
        <v>1864</v>
      </c>
      <c r="D4070">
        <v>2210904</v>
      </c>
      <c r="E4070" t="s">
        <v>1885</v>
      </c>
      <c r="F4070">
        <v>1</v>
      </c>
      <c r="G4070" t="s">
        <v>426</v>
      </c>
      <c r="H4070" t="s">
        <v>3977</v>
      </c>
      <c r="I4070" t="s">
        <v>1887</v>
      </c>
      <c r="J4070">
        <v>1</v>
      </c>
      <c r="K4070" t="s">
        <v>1888</v>
      </c>
      <c r="L4070" s="1">
        <v>46216.912604166668</v>
      </c>
      <c r="M4070" s="1">
        <v>46216.91300925926</v>
      </c>
      <c r="N4070">
        <v>3536</v>
      </c>
      <c r="O4070" t="s">
        <v>1849</v>
      </c>
      <c r="P4070">
        <v>81</v>
      </c>
      <c r="Q4070">
        <v>8.1</v>
      </c>
      <c r="R4070" t="s">
        <v>8672</v>
      </c>
      <c r="S4070" t="s">
        <v>1851</v>
      </c>
      <c r="T4070" t="s">
        <v>1851</v>
      </c>
      <c r="U4070" t="s">
        <v>8673</v>
      </c>
      <c r="V4070" t="s">
        <v>1851</v>
      </c>
      <c r="W4070" t="s">
        <v>1851</v>
      </c>
      <c r="X4070" s="1">
        <v>46216.91300925926</v>
      </c>
    </row>
    <row r="4071" spans="1:24">
      <c r="A4071">
        <v>3828</v>
      </c>
      <c r="B4071" t="s">
        <v>1863</v>
      </c>
      <c r="C4071" t="s">
        <v>1864</v>
      </c>
      <c r="D4071">
        <v>2210904</v>
      </c>
      <c r="E4071" t="s">
        <v>1894</v>
      </c>
      <c r="F4071">
        <v>1</v>
      </c>
      <c r="G4071" t="s">
        <v>426</v>
      </c>
      <c r="H4071" t="s">
        <v>426</v>
      </c>
      <c r="I4071" t="s">
        <v>3980</v>
      </c>
      <c r="J4071">
        <v>0</v>
      </c>
      <c r="K4071" t="s">
        <v>3981</v>
      </c>
      <c r="L4071" s="1">
        <v>46216.913136574076</v>
      </c>
      <c r="M4071" s="1">
        <v>46216.913310185184</v>
      </c>
      <c r="N4071">
        <v>1448</v>
      </c>
      <c r="O4071" t="s">
        <v>1849</v>
      </c>
      <c r="P4071">
        <v>73</v>
      </c>
      <c r="Q4071">
        <v>7.3</v>
      </c>
      <c r="R4071" t="s">
        <v>1851</v>
      </c>
      <c r="S4071" t="s">
        <v>1851</v>
      </c>
      <c r="T4071" t="s">
        <v>1851</v>
      </c>
      <c r="U4071" t="s">
        <v>8674</v>
      </c>
      <c r="V4071" t="s">
        <v>1851</v>
      </c>
      <c r="W4071" t="s">
        <v>1851</v>
      </c>
      <c r="X4071" s="1">
        <v>46216.913310185184</v>
      </c>
    </row>
    <row r="4072" spans="1:24">
      <c r="A4072">
        <v>3829</v>
      </c>
      <c r="B4072" t="s">
        <v>1863</v>
      </c>
      <c r="C4072" t="s">
        <v>1864</v>
      </c>
      <c r="D4072">
        <v>3515103</v>
      </c>
      <c r="E4072" t="s">
        <v>1894</v>
      </c>
      <c r="F4072">
        <v>1</v>
      </c>
      <c r="G4072" t="s">
        <v>933</v>
      </c>
      <c r="H4072" t="s">
        <v>933</v>
      </c>
      <c r="I4072" t="s">
        <v>3781</v>
      </c>
      <c r="J4072">
        <v>0</v>
      </c>
      <c r="K4072" t="s">
        <v>3782</v>
      </c>
      <c r="L4072" s="1">
        <v>46216.913136574076</v>
      </c>
      <c r="M4072" s="1">
        <v>46216.913437499999</v>
      </c>
      <c r="N4072">
        <v>2627</v>
      </c>
      <c r="O4072" t="s">
        <v>1849</v>
      </c>
      <c r="P4072">
        <v>68</v>
      </c>
      <c r="Q4072">
        <v>6.8</v>
      </c>
      <c r="R4072" t="s">
        <v>1851</v>
      </c>
      <c r="S4072" t="s">
        <v>1851</v>
      </c>
      <c r="T4072" t="s">
        <v>1851</v>
      </c>
      <c r="U4072" t="s">
        <v>8675</v>
      </c>
      <c r="V4072" t="s">
        <v>1851</v>
      </c>
      <c r="W4072" t="s">
        <v>1851</v>
      </c>
      <c r="X4072" s="1">
        <v>46216.913437499999</v>
      </c>
    </row>
    <row r="4073" spans="1:24">
      <c r="A4073">
        <v>3830</v>
      </c>
      <c r="B4073" t="s">
        <v>1863</v>
      </c>
      <c r="C4073" t="s">
        <v>1864</v>
      </c>
      <c r="D4073">
        <v>2211704</v>
      </c>
      <c r="E4073" t="s">
        <v>1885</v>
      </c>
      <c r="F4073">
        <v>1</v>
      </c>
      <c r="G4073" t="s">
        <v>491</v>
      </c>
      <c r="H4073" t="s">
        <v>3990</v>
      </c>
      <c r="I4073" t="s">
        <v>1887</v>
      </c>
      <c r="J4073">
        <v>1</v>
      </c>
      <c r="K4073" t="s">
        <v>1888</v>
      </c>
      <c r="L4073" s="1">
        <v>46216.913356481484</v>
      </c>
      <c r="M4073" s="1">
        <v>46216.913715277777</v>
      </c>
      <c r="N4073">
        <v>3074</v>
      </c>
      <c r="O4073" t="s">
        <v>1849</v>
      </c>
      <c r="P4073">
        <v>76</v>
      </c>
      <c r="Q4073">
        <v>7.6</v>
      </c>
      <c r="R4073" t="s">
        <v>8676</v>
      </c>
      <c r="S4073" t="s">
        <v>1851</v>
      </c>
      <c r="T4073" t="s">
        <v>1851</v>
      </c>
      <c r="U4073" t="s">
        <v>8677</v>
      </c>
      <c r="V4073" t="s">
        <v>1851</v>
      </c>
      <c r="W4073" t="s">
        <v>1851</v>
      </c>
      <c r="X4073" s="1">
        <v>46216.913715277777</v>
      </c>
    </row>
    <row r="4074" spans="1:24">
      <c r="A4074">
        <v>3831</v>
      </c>
      <c r="B4074" t="s">
        <v>1863</v>
      </c>
      <c r="C4074" t="s">
        <v>1864</v>
      </c>
      <c r="D4074">
        <v>4203204</v>
      </c>
      <c r="E4074" t="s">
        <v>1885</v>
      </c>
      <c r="F4074">
        <v>1</v>
      </c>
      <c r="G4074" t="s">
        <v>1540</v>
      </c>
      <c r="H4074" t="s">
        <v>3746</v>
      </c>
      <c r="I4074" t="s">
        <v>1887</v>
      </c>
      <c r="J4074">
        <v>1</v>
      </c>
      <c r="K4074" t="s">
        <v>1888</v>
      </c>
      <c r="L4074" s="1">
        <v>46216.912604166668</v>
      </c>
      <c r="M4074" s="1">
        <v>46216.913877314815</v>
      </c>
      <c r="N4074">
        <v>10986</v>
      </c>
      <c r="O4074" t="s">
        <v>1849</v>
      </c>
      <c r="P4074">
        <v>81</v>
      </c>
      <c r="Q4074">
        <v>8.1</v>
      </c>
      <c r="R4074" t="s">
        <v>8678</v>
      </c>
      <c r="S4074" t="s">
        <v>1851</v>
      </c>
      <c r="T4074" t="s">
        <v>1851</v>
      </c>
      <c r="U4074" t="s">
        <v>8679</v>
      </c>
      <c r="V4074" t="s">
        <v>1851</v>
      </c>
      <c r="W4074" t="s">
        <v>1851</v>
      </c>
      <c r="X4074" s="1">
        <v>46216.913877314815</v>
      </c>
    </row>
    <row r="4075" spans="1:24">
      <c r="A4075">
        <v>3832</v>
      </c>
      <c r="B4075" t="s">
        <v>1863</v>
      </c>
      <c r="C4075" t="s">
        <v>1864</v>
      </c>
      <c r="D4075">
        <v>2211704</v>
      </c>
      <c r="E4075" t="s">
        <v>1894</v>
      </c>
      <c r="F4075">
        <v>1</v>
      </c>
      <c r="G4075" t="s">
        <v>491</v>
      </c>
      <c r="H4075" t="s">
        <v>4000</v>
      </c>
      <c r="I4075" t="s">
        <v>4001</v>
      </c>
      <c r="J4075">
        <v>1</v>
      </c>
      <c r="K4075" t="s">
        <v>4002</v>
      </c>
      <c r="L4075" s="1">
        <v>46216.913865740738</v>
      </c>
      <c r="M4075" s="1">
        <v>46216.914143518516</v>
      </c>
      <c r="N4075">
        <v>2440</v>
      </c>
      <c r="O4075" t="s">
        <v>1849</v>
      </c>
      <c r="P4075">
        <v>64</v>
      </c>
      <c r="Q4075">
        <v>6.4</v>
      </c>
      <c r="R4075" t="s">
        <v>1851</v>
      </c>
      <c r="S4075" t="s">
        <v>1851</v>
      </c>
      <c r="T4075" t="s">
        <v>1851</v>
      </c>
      <c r="U4075" t="s">
        <v>8680</v>
      </c>
      <c r="V4075" t="s">
        <v>1851</v>
      </c>
      <c r="W4075" t="s">
        <v>1851</v>
      </c>
      <c r="X4075" s="1">
        <v>46216.914143518516</v>
      </c>
    </row>
    <row r="4076" spans="1:24">
      <c r="A4076">
        <v>3833</v>
      </c>
      <c r="B4076" t="s">
        <v>1863</v>
      </c>
      <c r="C4076" t="s">
        <v>1864</v>
      </c>
      <c r="D4076">
        <v>4203204</v>
      </c>
      <c r="E4076" t="s">
        <v>1894</v>
      </c>
      <c r="F4076">
        <v>1</v>
      </c>
      <c r="G4076" t="s">
        <v>1540</v>
      </c>
      <c r="H4076" t="s">
        <v>3749</v>
      </c>
      <c r="I4076" t="s">
        <v>3750</v>
      </c>
      <c r="J4076">
        <v>1</v>
      </c>
      <c r="K4076" t="s">
        <v>3751</v>
      </c>
      <c r="L4076" s="1">
        <v>46216.9140162037</v>
      </c>
      <c r="M4076" s="1">
        <v>46216.914386574077</v>
      </c>
      <c r="N4076">
        <v>3162</v>
      </c>
      <c r="O4076" t="s">
        <v>1849</v>
      </c>
      <c r="P4076">
        <v>75</v>
      </c>
      <c r="Q4076">
        <v>7.5</v>
      </c>
      <c r="R4076" t="s">
        <v>1851</v>
      </c>
      <c r="S4076" t="s">
        <v>1851</v>
      </c>
      <c r="T4076" t="s">
        <v>1851</v>
      </c>
      <c r="U4076" t="s">
        <v>8681</v>
      </c>
      <c r="V4076" t="s">
        <v>1851</v>
      </c>
      <c r="W4076" t="s">
        <v>1851</v>
      </c>
      <c r="X4076" s="1">
        <v>46216.914386574077</v>
      </c>
    </row>
    <row r="4077" spans="1:24">
      <c r="A4077">
        <v>3834</v>
      </c>
      <c r="B4077" t="s">
        <v>1863</v>
      </c>
      <c r="C4077" t="s">
        <v>1864</v>
      </c>
      <c r="D4077">
        <v>3515657</v>
      </c>
      <c r="E4077" t="s">
        <v>1885</v>
      </c>
      <c r="F4077">
        <v>1</v>
      </c>
      <c r="G4077" t="s">
        <v>1044</v>
      </c>
      <c r="H4077" t="s">
        <v>3804</v>
      </c>
      <c r="I4077" t="s">
        <v>1887</v>
      </c>
      <c r="J4077">
        <v>1</v>
      </c>
      <c r="K4077" t="s">
        <v>1888</v>
      </c>
      <c r="L4077" s="1">
        <v>46216.913483796299</v>
      </c>
      <c r="M4077" s="1">
        <v>46216.914641203701</v>
      </c>
      <c r="N4077">
        <v>9967</v>
      </c>
      <c r="O4077" t="s">
        <v>1849</v>
      </c>
      <c r="P4077">
        <v>77</v>
      </c>
      <c r="Q4077">
        <v>7.7</v>
      </c>
      <c r="R4077" t="s">
        <v>8682</v>
      </c>
      <c r="S4077" t="s">
        <v>1851</v>
      </c>
      <c r="T4077" t="s">
        <v>1851</v>
      </c>
      <c r="U4077" t="s">
        <v>8683</v>
      </c>
      <c r="V4077" t="s">
        <v>1851</v>
      </c>
      <c r="W4077" t="s">
        <v>1851</v>
      </c>
      <c r="X4077" s="1">
        <v>46216.914641203701</v>
      </c>
    </row>
    <row r="4078" spans="1:24">
      <c r="A4078">
        <v>3835</v>
      </c>
      <c r="B4078" t="s">
        <v>1863</v>
      </c>
      <c r="C4078" t="s">
        <v>1864</v>
      </c>
      <c r="D4078">
        <v>2401453</v>
      </c>
      <c r="E4078" t="s">
        <v>1885</v>
      </c>
      <c r="F4078">
        <v>1</v>
      </c>
      <c r="G4078" t="s">
        <v>360</v>
      </c>
      <c r="H4078" t="s">
        <v>4023</v>
      </c>
      <c r="I4078" t="s">
        <v>1887</v>
      </c>
      <c r="J4078">
        <v>1</v>
      </c>
      <c r="K4078" t="s">
        <v>1888</v>
      </c>
      <c r="L4078" s="1">
        <v>46216.914189814815</v>
      </c>
      <c r="M4078" s="1">
        <v>46216.914641203701</v>
      </c>
      <c r="N4078">
        <v>3936</v>
      </c>
      <c r="O4078" t="s">
        <v>1849</v>
      </c>
      <c r="P4078">
        <v>83</v>
      </c>
      <c r="Q4078">
        <v>8.3000000000000007</v>
      </c>
      <c r="R4078" t="s">
        <v>8684</v>
      </c>
      <c r="S4078" t="s">
        <v>1851</v>
      </c>
      <c r="T4078" t="s">
        <v>1851</v>
      </c>
      <c r="U4078" t="s">
        <v>8685</v>
      </c>
      <c r="V4078" t="s">
        <v>1851</v>
      </c>
      <c r="W4078" t="s">
        <v>1851</v>
      </c>
      <c r="X4078" s="1">
        <v>46216.914641203701</v>
      </c>
    </row>
    <row r="4079" spans="1:24">
      <c r="A4079">
        <v>3836</v>
      </c>
      <c r="B4079" t="s">
        <v>1863</v>
      </c>
      <c r="C4079" t="s">
        <v>1864</v>
      </c>
      <c r="D4079">
        <v>4205357</v>
      </c>
      <c r="E4079" t="s">
        <v>1885</v>
      </c>
      <c r="F4079">
        <v>1</v>
      </c>
      <c r="G4079" t="s">
        <v>1500</v>
      </c>
      <c r="H4079" t="s">
        <v>3759</v>
      </c>
      <c r="I4079" t="s">
        <v>1887</v>
      </c>
      <c r="J4079">
        <v>1</v>
      </c>
      <c r="K4079" t="s">
        <v>1888</v>
      </c>
      <c r="L4079" s="1">
        <v>46216.914421296293</v>
      </c>
      <c r="M4079" s="1">
        <v>46216.91479166667</v>
      </c>
      <c r="N4079">
        <v>3114</v>
      </c>
      <c r="O4079" t="s">
        <v>1849</v>
      </c>
      <c r="P4079">
        <v>66</v>
      </c>
      <c r="Q4079">
        <v>6.6</v>
      </c>
      <c r="R4079" t="s">
        <v>8686</v>
      </c>
      <c r="S4079" t="s">
        <v>1851</v>
      </c>
      <c r="T4079" t="s">
        <v>1851</v>
      </c>
      <c r="U4079" t="s">
        <v>8687</v>
      </c>
      <c r="V4079" t="s">
        <v>1851</v>
      </c>
      <c r="W4079" t="s">
        <v>1851</v>
      </c>
      <c r="X4079" s="1">
        <v>46216.91479166667</v>
      </c>
    </row>
    <row r="4080" spans="1:24">
      <c r="A4080">
        <v>3837</v>
      </c>
      <c r="B4080" t="s">
        <v>1863</v>
      </c>
      <c r="C4080" t="s">
        <v>1864</v>
      </c>
      <c r="D4080">
        <v>2401453</v>
      </c>
      <c r="E4080" t="s">
        <v>1894</v>
      </c>
      <c r="F4080">
        <v>1</v>
      </c>
      <c r="G4080" t="s">
        <v>360</v>
      </c>
      <c r="H4080" t="s">
        <v>360</v>
      </c>
      <c r="I4080" t="s">
        <v>4049</v>
      </c>
      <c r="J4080">
        <v>0</v>
      </c>
      <c r="K4080" t="s">
        <v>4050</v>
      </c>
      <c r="L4080" s="1">
        <v>46216.91479166667</v>
      </c>
      <c r="M4080" s="1">
        <v>46216.914895833332</v>
      </c>
      <c r="N4080">
        <v>957</v>
      </c>
      <c r="O4080" t="s">
        <v>1852</v>
      </c>
      <c r="R4080" t="s">
        <v>1851</v>
      </c>
      <c r="S4080" t="s">
        <v>1851</v>
      </c>
      <c r="T4080" t="s">
        <v>1851</v>
      </c>
      <c r="U4080" t="s">
        <v>8688</v>
      </c>
      <c r="V4080" t="s">
        <v>1851</v>
      </c>
      <c r="W4080" t="s">
        <v>1851</v>
      </c>
      <c r="X4080" s="1">
        <v>46216.914895833332</v>
      </c>
    </row>
    <row r="4081" spans="1:24">
      <c r="A4081">
        <v>3838</v>
      </c>
      <c r="B4081" t="s">
        <v>1863</v>
      </c>
      <c r="C4081" t="s">
        <v>1864</v>
      </c>
      <c r="D4081">
        <v>3515657</v>
      </c>
      <c r="E4081" t="s">
        <v>1894</v>
      </c>
      <c r="F4081">
        <v>1</v>
      </c>
      <c r="G4081" t="s">
        <v>1044</v>
      </c>
      <c r="H4081" t="s">
        <v>1044</v>
      </c>
      <c r="I4081" t="s">
        <v>3813</v>
      </c>
      <c r="J4081">
        <v>0</v>
      </c>
      <c r="K4081" t="s">
        <v>3814</v>
      </c>
      <c r="L4081" s="1">
        <v>46216.91479166667</v>
      </c>
      <c r="M4081" s="1">
        <v>46216.914953703701</v>
      </c>
      <c r="N4081">
        <v>1407</v>
      </c>
      <c r="O4081" t="s">
        <v>1849</v>
      </c>
      <c r="P4081">
        <v>74</v>
      </c>
      <c r="Q4081">
        <v>7.4</v>
      </c>
      <c r="R4081" t="s">
        <v>1851</v>
      </c>
      <c r="S4081" t="s">
        <v>1851</v>
      </c>
      <c r="T4081" t="s">
        <v>1851</v>
      </c>
      <c r="U4081" t="s">
        <v>8689</v>
      </c>
      <c r="V4081" t="s">
        <v>1851</v>
      </c>
      <c r="W4081" t="s">
        <v>1851</v>
      </c>
      <c r="X4081" s="1">
        <v>46216.914953703701</v>
      </c>
    </row>
    <row r="4082" spans="1:24">
      <c r="A4082">
        <v>3839</v>
      </c>
      <c r="B4082" t="s">
        <v>1863</v>
      </c>
      <c r="C4082" t="s">
        <v>1864</v>
      </c>
      <c r="D4082">
        <v>4205357</v>
      </c>
      <c r="E4082" t="s">
        <v>1894</v>
      </c>
      <c r="F4082">
        <v>1</v>
      </c>
      <c r="G4082" t="s">
        <v>1500</v>
      </c>
      <c r="H4082" t="s">
        <v>1500</v>
      </c>
      <c r="I4082" t="s">
        <v>3772</v>
      </c>
      <c r="J4082">
        <v>0</v>
      </c>
      <c r="K4082" t="s">
        <v>3773</v>
      </c>
      <c r="L4082" s="1">
        <v>46216.914942129632</v>
      </c>
      <c r="M4082" s="1">
        <v>46216.915069444447</v>
      </c>
      <c r="N4082">
        <v>1144</v>
      </c>
      <c r="O4082" t="s">
        <v>1849</v>
      </c>
      <c r="P4082">
        <v>62</v>
      </c>
      <c r="Q4082">
        <v>6.2</v>
      </c>
      <c r="R4082" t="s">
        <v>1851</v>
      </c>
      <c r="S4082" t="s">
        <v>1851</v>
      </c>
      <c r="T4082" t="s">
        <v>1851</v>
      </c>
      <c r="U4082" t="s">
        <v>8690</v>
      </c>
      <c r="V4082" t="s">
        <v>1851</v>
      </c>
      <c r="W4082" t="s">
        <v>1851</v>
      </c>
      <c r="X4082" s="1">
        <v>46216.915069444447</v>
      </c>
    </row>
    <row r="4083" spans="1:24">
      <c r="A4083">
        <v>3840</v>
      </c>
      <c r="B4083" t="s">
        <v>1863</v>
      </c>
      <c r="C4083" t="s">
        <v>1864</v>
      </c>
      <c r="D4083">
        <v>2401453</v>
      </c>
      <c r="E4083" t="s">
        <v>1894</v>
      </c>
      <c r="F4083">
        <v>2</v>
      </c>
      <c r="G4083" t="s">
        <v>360</v>
      </c>
      <c r="H4083" t="s">
        <v>360</v>
      </c>
      <c r="I4083" t="s">
        <v>4049</v>
      </c>
      <c r="J4083">
        <v>0</v>
      </c>
      <c r="K4083" t="s">
        <v>4050</v>
      </c>
      <c r="L4083" s="1">
        <v>46216.915046296293</v>
      </c>
      <c r="M4083" s="1">
        <v>46216.915173611109</v>
      </c>
      <c r="N4083">
        <v>1053</v>
      </c>
      <c r="O4083" t="s">
        <v>1852</v>
      </c>
      <c r="R4083" t="s">
        <v>1851</v>
      </c>
      <c r="S4083" t="s">
        <v>1851</v>
      </c>
      <c r="T4083" t="s">
        <v>1851</v>
      </c>
      <c r="U4083" t="s">
        <v>8691</v>
      </c>
      <c r="V4083" t="s">
        <v>1851</v>
      </c>
      <c r="W4083" t="s">
        <v>1851</v>
      </c>
      <c r="X4083" s="1">
        <v>46216.915173611109</v>
      </c>
    </row>
    <row r="4084" spans="1:24">
      <c r="A4084">
        <v>3841</v>
      </c>
      <c r="B4084" t="s">
        <v>1863</v>
      </c>
      <c r="C4084" t="s">
        <v>1864</v>
      </c>
      <c r="D4084">
        <v>3519204</v>
      </c>
      <c r="E4084" t="s">
        <v>1885</v>
      </c>
      <c r="F4084">
        <v>1</v>
      </c>
      <c r="G4084" t="s">
        <v>1149</v>
      </c>
      <c r="H4084" t="s">
        <v>3823</v>
      </c>
      <c r="I4084" t="s">
        <v>1887</v>
      </c>
      <c r="J4084">
        <v>1</v>
      </c>
      <c r="K4084" t="s">
        <v>1888</v>
      </c>
      <c r="L4084" s="1">
        <v>46216.914988425924</v>
      </c>
      <c r="M4084" s="1">
        <v>46216.915509259263</v>
      </c>
      <c r="N4084">
        <v>4468</v>
      </c>
      <c r="O4084" t="s">
        <v>1849</v>
      </c>
      <c r="P4084">
        <v>72</v>
      </c>
      <c r="Q4084">
        <v>7.2</v>
      </c>
      <c r="R4084" t="s">
        <v>8692</v>
      </c>
      <c r="S4084" t="s">
        <v>1851</v>
      </c>
      <c r="T4084" t="s">
        <v>1851</v>
      </c>
      <c r="U4084" t="s">
        <v>8693</v>
      </c>
      <c r="V4084" t="s">
        <v>1851</v>
      </c>
      <c r="W4084" t="s">
        <v>1851</v>
      </c>
      <c r="X4084" s="1">
        <v>46216.915509259263</v>
      </c>
    </row>
    <row r="4085" spans="1:24">
      <c r="A4085">
        <v>3842</v>
      </c>
      <c r="B4085" t="s">
        <v>1863</v>
      </c>
      <c r="C4085" t="s">
        <v>1864</v>
      </c>
      <c r="D4085">
        <v>4209300</v>
      </c>
      <c r="E4085" t="s">
        <v>1885</v>
      </c>
      <c r="F4085">
        <v>1</v>
      </c>
      <c r="G4085" t="s">
        <v>1495</v>
      </c>
      <c r="H4085" t="s">
        <v>3778</v>
      </c>
      <c r="I4085" t="s">
        <v>1887</v>
      </c>
      <c r="J4085">
        <v>1</v>
      </c>
      <c r="K4085" t="s">
        <v>1888</v>
      </c>
      <c r="L4085" s="1">
        <v>46216.91511574074</v>
      </c>
      <c r="M4085" s="1">
        <v>46216.915509259263</v>
      </c>
      <c r="N4085">
        <v>3427</v>
      </c>
      <c r="O4085" t="s">
        <v>1849</v>
      </c>
      <c r="P4085">
        <v>61</v>
      </c>
      <c r="Q4085">
        <v>6.1</v>
      </c>
      <c r="R4085" t="s">
        <v>8694</v>
      </c>
      <c r="S4085" t="s">
        <v>1851</v>
      </c>
      <c r="T4085" t="s">
        <v>1851</v>
      </c>
      <c r="U4085" t="s">
        <v>8695</v>
      </c>
      <c r="V4085" t="s">
        <v>1851</v>
      </c>
      <c r="W4085" t="s">
        <v>1851</v>
      </c>
      <c r="X4085" s="1">
        <v>46216.915509259263</v>
      </c>
    </row>
    <row r="4086" spans="1:24">
      <c r="A4086">
        <v>3843</v>
      </c>
      <c r="B4086" t="s">
        <v>1863</v>
      </c>
      <c r="C4086" t="s">
        <v>1864</v>
      </c>
      <c r="D4086">
        <v>2401453</v>
      </c>
      <c r="E4086" t="s">
        <v>1894</v>
      </c>
      <c r="F4086">
        <v>3</v>
      </c>
      <c r="G4086" t="s">
        <v>360</v>
      </c>
      <c r="H4086" t="s">
        <v>360</v>
      </c>
      <c r="I4086" t="s">
        <v>4049</v>
      </c>
      <c r="J4086">
        <v>0</v>
      </c>
      <c r="K4086" t="s">
        <v>4050</v>
      </c>
      <c r="L4086" s="1">
        <v>46216.91542824074</v>
      </c>
      <c r="M4086" s="1">
        <v>46216.915532407409</v>
      </c>
      <c r="N4086">
        <v>917</v>
      </c>
      <c r="O4086" t="s">
        <v>1852</v>
      </c>
      <c r="R4086" t="s">
        <v>1851</v>
      </c>
      <c r="S4086" t="s">
        <v>1851</v>
      </c>
      <c r="T4086" t="s">
        <v>1851</v>
      </c>
      <c r="U4086" t="s">
        <v>8696</v>
      </c>
      <c r="V4086" t="s">
        <v>1851</v>
      </c>
      <c r="W4086" t="s">
        <v>1851</v>
      </c>
      <c r="X4086" s="1">
        <v>46216.915532407409</v>
      </c>
    </row>
    <row r="4087" spans="1:24">
      <c r="A4087">
        <v>3844</v>
      </c>
      <c r="B4087" t="s">
        <v>1863</v>
      </c>
      <c r="C4087" t="s">
        <v>1864</v>
      </c>
      <c r="D4087">
        <v>4209300</v>
      </c>
      <c r="E4087" t="s">
        <v>1894</v>
      </c>
      <c r="F4087">
        <v>1</v>
      </c>
      <c r="G4087" t="s">
        <v>1495</v>
      </c>
      <c r="H4087" t="s">
        <v>1495</v>
      </c>
      <c r="I4087" t="s">
        <v>3784</v>
      </c>
      <c r="J4087">
        <v>0</v>
      </c>
      <c r="K4087" t="s">
        <v>3785</v>
      </c>
      <c r="L4087" s="1">
        <v>46216.915659722225</v>
      </c>
      <c r="M4087" s="1">
        <v>46216.915729166663</v>
      </c>
      <c r="N4087">
        <v>511</v>
      </c>
      <c r="O4087" t="s">
        <v>1849</v>
      </c>
      <c r="P4087">
        <v>60</v>
      </c>
      <c r="Q4087">
        <v>6</v>
      </c>
      <c r="R4087" t="s">
        <v>1851</v>
      </c>
      <c r="S4087" t="s">
        <v>1851</v>
      </c>
      <c r="T4087" t="s">
        <v>1851</v>
      </c>
      <c r="U4087" t="s">
        <v>8697</v>
      </c>
      <c r="V4087" t="s">
        <v>1851</v>
      </c>
      <c r="W4087" t="s">
        <v>1851</v>
      </c>
      <c r="X4087" s="1">
        <v>46216.915729166663</v>
      </c>
    </row>
    <row r="4088" spans="1:24">
      <c r="A4088">
        <v>3845</v>
      </c>
      <c r="B4088" t="s">
        <v>1863</v>
      </c>
      <c r="C4088" t="s">
        <v>1864</v>
      </c>
      <c r="D4088">
        <v>3519204</v>
      </c>
      <c r="E4088" t="s">
        <v>1894</v>
      </c>
      <c r="F4088">
        <v>1</v>
      </c>
      <c r="G4088" t="s">
        <v>1149</v>
      </c>
      <c r="H4088" t="s">
        <v>1149</v>
      </c>
      <c r="I4088" t="s">
        <v>3830</v>
      </c>
      <c r="J4088">
        <v>0</v>
      </c>
      <c r="K4088" t="s">
        <v>3831</v>
      </c>
      <c r="L4088" s="1">
        <v>46216.915659722225</v>
      </c>
      <c r="M4088" s="1">
        <v>46216.915810185186</v>
      </c>
      <c r="N4088">
        <v>1309</v>
      </c>
      <c r="O4088" t="s">
        <v>1849</v>
      </c>
      <c r="P4088">
        <v>71</v>
      </c>
      <c r="Q4088">
        <v>7.1</v>
      </c>
      <c r="R4088" t="s">
        <v>1851</v>
      </c>
      <c r="S4088" t="s">
        <v>1851</v>
      </c>
      <c r="T4088" t="s">
        <v>1851</v>
      </c>
      <c r="U4088" t="s">
        <v>8698</v>
      </c>
      <c r="V4088" t="s">
        <v>1851</v>
      </c>
      <c r="W4088" t="s">
        <v>1851</v>
      </c>
      <c r="X4088" s="1">
        <v>46216.915810185186</v>
      </c>
    </row>
    <row r="4089" spans="1:24">
      <c r="A4089">
        <v>3846</v>
      </c>
      <c r="B4089" t="s">
        <v>1863</v>
      </c>
      <c r="C4089" t="s">
        <v>1864</v>
      </c>
      <c r="D4089">
        <v>2404408</v>
      </c>
      <c r="E4089" t="s">
        <v>1885</v>
      </c>
      <c r="F4089">
        <v>1</v>
      </c>
      <c r="G4089" t="s">
        <v>290</v>
      </c>
      <c r="H4089" t="s">
        <v>4054</v>
      </c>
      <c r="I4089" t="s">
        <v>1887</v>
      </c>
      <c r="J4089">
        <v>1</v>
      </c>
      <c r="K4089" t="s">
        <v>1888</v>
      </c>
      <c r="L4089" s="1">
        <v>46216.915578703702</v>
      </c>
      <c r="M4089" s="1">
        <v>46216.915925925925</v>
      </c>
      <c r="N4089">
        <v>3019</v>
      </c>
      <c r="O4089" t="s">
        <v>1849</v>
      </c>
      <c r="P4089">
        <v>77</v>
      </c>
      <c r="Q4089">
        <v>7.7</v>
      </c>
      <c r="R4089" t="s">
        <v>8699</v>
      </c>
      <c r="S4089" t="s">
        <v>1851</v>
      </c>
      <c r="T4089" t="s">
        <v>1851</v>
      </c>
      <c r="U4089" t="s">
        <v>8700</v>
      </c>
      <c r="V4089" t="s">
        <v>1851</v>
      </c>
      <c r="W4089" t="s">
        <v>1851</v>
      </c>
      <c r="X4089" s="1">
        <v>46216.915925925925</v>
      </c>
    </row>
    <row r="4090" spans="1:24">
      <c r="A4090">
        <v>3847</v>
      </c>
      <c r="B4090" t="s">
        <v>1863</v>
      </c>
      <c r="C4090" t="s">
        <v>1864</v>
      </c>
      <c r="D4090">
        <v>2404408</v>
      </c>
      <c r="E4090" t="s">
        <v>1894</v>
      </c>
      <c r="F4090">
        <v>1</v>
      </c>
      <c r="G4090" t="s">
        <v>290</v>
      </c>
      <c r="H4090" t="s">
        <v>4057</v>
      </c>
      <c r="I4090" t="s">
        <v>4058</v>
      </c>
      <c r="J4090">
        <v>1</v>
      </c>
      <c r="K4090" t="s">
        <v>4059</v>
      </c>
      <c r="L4090" s="1">
        <v>46216.916064814817</v>
      </c>
      <c r="M4090" s="1">
        <v>46216.916192129633</v>
      </c>
      <c r="N4090">
        <v>1154</v>
      </c>
      <c r="O4090" t="s">
        <v>1849</v>
      </c>
      <c r="P4090">
        <v>69</v>
      </c>
      <c r="Q4090">
        <v>6.9</v>
      </c>
      <c r="R4090" t="s">
        <v>1851</v>
      </c>
      <c r="S4090" t="s">
        <v>1851</v>
      </c>
      <c r="T4090" t="s">
        <v>1851</v>
      </c>
      <c r="U4090" t="s">
        <v>8701</v>
      </c>
      <c r="V4090" t="s">
        <v>1851</v>
      </c>
      <c r="W4090" t="s">
        <v>1851</v>
      </c>
      <c r="X4090" s="1">
        <v>46216.916192129633</v>
      </c>
    </row>
    <row r="4091" spans="1:24">
      <c r="A4091">
        <v>3848</v>
      </c>
      <c r="B4091" t="s">
        <v>1863</v>
      </c>
      <c r="C4091" t="s">
        <v>1864</v>
      </c>
      <c r="D4091">
        <v>4209805</v>
      </c>
      <c r="E4091" t="s">
        <v>1885</v>
      </c>
      <c r="F4091">
        <v>1</v>
      </c>
      <c r="G4091" t="s">
        <v>1752</v>
      </c>
      <c r="H4091" t="s">
        <v>3791</v>
      </c>
      <c r="I4091" t="s">
        <v>1887</v>
      </c>
      <c r="J4091">
        <v>1</v>
      </c>
      <c r="K4091" t="s">
        <v>1888</v>
      </c>
      <c r="L4091" s="1">
        <v>46216.915775462963</v>
      </c>
      <c r="M4091" s="1">
        <v>46216.916203703702</v>
      </c>
      <c r="N4091">
        <v>3698</v>
      </c>
      <c r="O4091" t="s">
        <v>1849</v>
      </c>
      <c r="P4091">
        <v>75</v>
      </c>
      <c r="Q4091">
        <v>7.5</v>
      </c>
      <c r="R4091" t="s">
        <v>8702</v>
      </c>
      <c r="S4091" t="s">
        <v>1851</v>
      </c>
      <c r="T4091" t="s">
        <v>1851</v>
      </c>
      <c r="U4091" t="s">
        <v>8703</v>
      </c>
      <c r="V4091" t="s">
        <v>1851</v>
      </c>
      <c r="W4091" t="s">
        <v>1851</v>
      </c>
      <c r="X4091" s="1">
        <v>46216.916203703702</v>
      </c>
    </row>
    <row r="4092" spans="1:24">
      <c r="A4092">
        <v>3849</v>
      </c>
      <c r="B4092" t="s">
        <v>1863</v>
      </c>
      <c r="C4092" t="s">
        <v>1864</v>
      </c>
      <c r="D4092">
        <v>4209805</v>
      </c>
      <c r="E4092" t="s">
        <v>1894</v>
      </c>
      <c r="F4092">
        <v>1</v>
      </c>
      <c r="G4092" t="s">
        <v>1752</v>
      </c>
      <c r="H4092" t="s">
        <v>3797</v>
      </c>
      <c r="I4092" t="s">
        <v>3798</v>
      </c>
      <c r="J4092">
        <v>1</v>
      </c>
      <c r="K4092" t="s">
        <v>3799</v>
      </c>
      <c r="L4092" s="1">
        <v>46216.916342592594</v>
      </c>
      <c r="M4092" s="1">
        <v>46216.91646990741</v>
      </c>
      <c r="N4092">
        <v>1114</v>
      </c>
      <c r="O4092" t="s">
        <v>1849</v>
      </c>
      <c r="P4092">
        <v>67</v>
      </c>
      <c r="Q4092">
        <v>6.7</v>
      </c>
      <c r="R4092" t="s">
        <v>1851</v>
      </c>
      <c r="S4092" t="s">
        <v>1851</v>
      </c>
      <c r="T4092" t="s">
        <v>1851</v>
      </c>
      <c r="U4092" t="s">
        <v>8704</v>
      </c>
      <c r="V4092" t="s">
        <v>1851</v>
      </c>
      <c r="W4092" t="s">
        <v>1851</v>
      </c>
      <c r="X4092" s="1">
        <v>46216.91646990741</v>
      </c>
    </row>
    <row r="4093" spans="1:24">
      <c r="A4093">
        <v>3850</v>
      </c>
      <c r="B4093" t="s">
        <v>1863</v>
      </c>
      <c r="C4093" t="s">
        <v>1864</v>
      </c>
      <c r="D4093">
        <v>2405108</v>
      </c>
      <c r="E4093" t="s">
        <v>1885</v>
      </c>
      <c r="F4093">
        <v>1</v>
      </c>
      <c r="G4093" t="s">
        <v>375</v>
      </c>
      <c r="H4093" t="s">
        <v>4062</v>
      </c>
      <c r="I4093" t="s">
        <v>1887</v>
      </c>
      <c r="J4093">
        <v>1</v>
      </c>
      <c r="K4093" t="s">
        <v>1888</v>
      </c>
      <c r="L4093" s="1">
        <v>46216.916238425925</v>
      </c>
      <c r="M4093" s="1">
        <v>46216.916655092595</v>
      </c>
      <c r="N4093">
        <v>3548</v>
      </c>
      <c r="O4093" t="s">
        <v>1849</v>
      </c>
      <c r="P4093">
        <v>71</v>
      </c>
      <c r="Q4093">
        <v>7.1</v>
      </c>
      <c r="R4093" t="s">
        <v>8705</v>
      </c>
      <c r="S4093" t="s">
        <v>1851</v>
      </c>
      <c r="T4093" t="s">
        <v>1851</v>
      </c>
      <c r="U4093" t="s">
        <v>8706</v>
      </c>
      <c r="V4093" t="s">
        <v>1851</v>
      </c>
      <c r="W4093" t="s">
        <v>1851</v>
      </c>
      <c r="X4093" s="1">
        <v>46216.916655092595</v>
      </c>
    </row>
    <row r="4094" spans="1:24">
      <c r="A4094">
        <v>3851</v>
      </c>
      <c r="B4094" t="s">
        <v>1863</v>
      </c>
      <c r="C4094" t="s">
        <v>1864</v>
      </c>
      <c r="D4094">
        <v>3519709</v>
      </c>
      <c r="E4094" t="s">
        <v>1885</v>
      </c>
      <c r="F4094">
        <v>1</v>
      </c>
      <c r="G4094" t="s">
        <v>1292</v>
      </c>
      <c r="H4094" t="s">
        <v>3865</v>
      </c>
      <c r="I4094" t="s">
        <v>1887</v>
      </c>
      <c r="J4094">
        <v>1</v>
      </c>
      <c r="K4094" t="s">
        <v>1888</v>
      </c>
      <c r="L4094" s="1">
        <v>46216.915868055556</v>
      </c>
      <c r="M4094" s="1">
        <v>46216.916666666664</v>
      </c>
      <c r="N4094">
        <v>6909</v>
      </c>
      <c r="O4094" t="s">
        <v>1849</v>
      </c>
      <c r="P4094">
        <v>69</v>
      </c>
      <c r="Q4094">
        <v>6.9</v>
      </c>
      <c r="R4094" t="s">
        <v>8707</v>
      </c>
      <c r="S4094" t="s">
        <v>1851</v>
      </c>
      <c r="T4094" t="s">
        <v>1851</v>
      </c>
      <c r="U4094" t="s">
        <v>8708</v>
      </c>
      <c r="V4094" t="s">
        <v>1851</v>
      </c>
      <c r="W4094" t="s">
        <v>1851</v>
      </c>
      <c r="X4094" s="1">
        <v>46216.916666666664</v>
      </c>
    </row>
    <row r="4095" spans="1:24">
      <c r="A4095">
        <v>3852</v>
      </c>
      <c r="B4095" t="s">
        <v>1863</v>
      </c>
      <c r="C4095" t="s">
        <v>1864</v>
      </c>
      <c r="D4095">
        <v>4210209</v>
      </c>
      <c r="E4095" t="s">
        <v>1885</v>
      </c>
      <c r="F4095">
        <v>1</v>
      </c>
      <c r="G4095" t="s">
        <v>1590</v>
      </c>
      <c r="H4095" t="s">
        <v>3807</v>
      </c>
      <c r="I4095" t="s">
        <v>1887</v>
      </c>
      <c r="J4095">
        <v>1</v>
      </c>
      <c r="K4095" t="s">
        <v>1888</v>
      </c>
      <c r="L4095" s="1">
        <v>46216.916516203702</v>
      </c>
      <c r="M4095" s="1">
        <v>46216.916909722226</v>
      </c>
      <c r="N4095">
        <v>3412</v>
      </c>
      <c r="O4095" t="s">
        <v>1849</v>
      </c>
      <c r="P4095">
        <v>72</v>
      </c>
      <c r="Q4095">
        <v>7.2</v>
      </c>
      <c r="R4095" t="s">
        <v>8709</v>
      </c>
      <c r="S4095" t="s">
        <v>1851</v>
      </c>
      <c r="T4095" t="s">
        <v>1851</v>
      </c>
      <c r="U4095" t="s">
        <v>8710</v>
      </c>
      <c r="V4095" t="s">
        <v>1851</v>
      </c>
      <c r="W4095" t="s">
        <v>1851</v>
      </c>
      <c r="X4095" s="1">
        <v>46216.916909722226</v>
      </c>
    </row>
    <row r="4096" spans="1:24">
      <c r="A4096">
        <v>3853</v>
      </c>
      <c r="B4096" t="s">
        <v>1863</v>
      </c>
      <c r="C4096" t="s">
        <v>1864</v>
      </c>
      <c r="D4096">
        <v>2405108</v>
      </c>
      <c r="E4096" t="s">
        <v>1894</v>
      </c>
      <c r="F4096">
        <v>1</v>
      </c>
      <c r="G4096" t="s">
        <v>375</v>
      </c>
      <c r="H4096" t="s">
        <v>375</v>
      </c>
      <c r="I4096" t="s">
        <v>4066</v>
      </c>
      <c r="J4096">
        <v>0</v>
      </c>
      <c r="K4096" t="s">
        <v>4067</v>
      </c>
      <c r="L4096" s="1">
        <v>46216.91679398148</v>
      </c>
      <c r="M4096" s="1">
        <v>46216.916932870372</v>
      </c>
      <c r="N4096">
        <v>1173</v>
      </c>
      <c r="O4096" t="s">
        <v>1849</v>
      </c>
      <c r="P4096">
        <v>66</v>
      </c>
      <c r="Q4096">
        <v>6.6</v>
      </c>
      <c r="R4096" t="s">
        <v>1851</v>
      </c>
      <c r="S4096" t="s">
        <v>1851</v>
      </c>
      <c r="T4096" t="s">
        <v>1851</v>
      </c>
      <c r="U4096" t="s">
        <v>8711</v>
      </c>
      <c r="V4096" t="s">
        <v>1851</v>
      </c>
      <c r="W4096" t="s">
        <v>1851</v>
      </c>
      <c r="X4096" s="1">
        <v>46216.916932870372</v>
      </c>
    </row>
    <row r="4097" spans="1:24">
      <c r="A4097">
        <v>3854</v>
      </c>
      <c r="B4097" t="s">
        <v>1863</v>
      </c>
      <c r="C4097" t="s">
        <v>1864</v>
      </c>
      <c r="D4097">
        <v>3519709</v>
      </c>
      <c r="E4097" t="s">
        <v>1894</v>
      </c>
      <c r="F4097">
        <v>1</v>
      </c>
      <c r="G4097" t="s">
        <v>1292</v>
      </c>
      <c r="H4097" t="s">
        <v>3886</v>
      </c>
      <c r="I4097" t="s">
        <v>3887</v>
      </c>
      <c r="J4097">
        <v>1</v>
      </c>
      <c r="K4097" t="s">
        <v>3888</v>
      </c>
      <c r="L4097" s="1">
        <v>46216.91679398148</v>
      </c>
      <c r="M4097" s="1">
        <v>46216.917094907411</v>
      </c>
      <c r="N4097">
        <v>2664</v>
      </c>
      <c r="O4097" t="s">
        <v>1849</v>
      </c>
      <c r="P4097">
        <v>56</v>
      </c>
      <c r="Q4097">
        <v>5.6</v>
      </c>
      <c r="R4097" t="s">
        <v>1851</v>
      </c>
      <c r="S4097" t="s">
        <v>1851</v>
      </c>
      <c r="T4097" t="s">
        <v>1851</v>
      </c>
      <c r="U4097" t="s">
        <v>8712</v>
      </c>
      <c r="V4097" t="s">
        <v>1851</v>
      </c>
      <c r="W4097" t="s">
        <v>1851</v>
      </c>
      <c r="X4097" s="1">
        <v>46216.917094907411</v>
      </c>
    </row>
    <row r="4098" spans="1:24">
      <c r="A4098">
        <v>3855</v>
      </c>
      <c r="B4098" t="s">
        <v>1863</v>
      </c>
      <c r="C4098" t="s">
        <v>1864</v>
      </c>
      <c r="D4098">
        <v>4210209</v>
      </c>
      <c r="E4098" t="s">
        <v>1894</v>
      </c>
      <c r="F4098">
        <v>1</v>
      </c>
      <c r="G4098" t="s">
        <v>1590</v>
      </c>
      <c r="H4098" t="s">
        <v>3816</v>
      </c>
      <c r="I4098" t="s">
        <v>3817</v>
      </c>
      <c r="J4098">
        <v>1</v>
      </c>
      <c r="K4098" t="s">
        <v>3818</v>
      </c>
      <c r="L4098" s="1">
        <v>46216.917048611111</v>
      </c>
      <c r="M4098" s="1">
        <v>46216.917175925926</v>
      </c>
      <c r="N4098">
        <v>1164</v>
      </c>
      <c r="O4098" t="s">
        <v>1849</v>
      </c>
      <c r="P4098">
        <v>68</v>
      </c>
      <c r="Q4098">
        <v>6.8</v>
      </c>
      <c r="R4098" t="s">
        <v>1851</v>
      </c>
      <c r="S4098" t="s">
        <v>1851</v>
      </c>
      <c r="T4098" t="s">
        <v>1851</v>
      </c>
      <c r="U4098" t="s">
        <v>8713</v>
      </c>
      <c r="V4098" t="s">
        <v>1851</v>
      </c>
      <c r="W4098" t="s">
        <v>1851</v>
      </c>
      <c r="X4098" s="1">
        <v>46216.917175925926</v>
      </c>
    </row>
    <row r="4099" spans="1:24">
      <c r="A4099">
        <v>3856</v>
      </c>
      <c r="B4099" t="s">
        <v>1863</v>
      </c>
      <c r="C4099" t="s">
        <v>1864</v>
      </c>
      <c r="D4099">
        <v>3519808</v>
      </c>
      <c r="E4099" t="s">
        <v>1885</v>
      </c>
      <c r="F4099">
        <v>1</v>
      </c>
      <c r="G4099" t="s">
        <v>1094</v>
      </c>
      <c r="H4099" t="s">
        <v>3896</v>
      </c>
      <c r="I4099" t="s">
        <v>1887</v>
      </c>
      <c r="J4099">
        <v>1</v>
      </c>
      <c r="K4099" t="s">
        <v>1888</v>
      </c>
      <c r="L4099" s="1">
        <v>46216.917141203703</v>
      </c>
      <c r="M4099" s="1">
        <v>46216.917314814818</v>
      </c>
      <c r="N4099">
        <v>1508</v>
      </c>
      <c r="O4099" t="s">
        <v>1849</v>
      </c>
      <c r="P4099">
        <v>96</v>
      </c>
      <c r="Q4099">
        <v>9.6</v>
      </c>
      <c r="R4099" t="s">
        <v>8714</v>
      </c>
      <c r="S4099" t="s">
        <v>1851</v>
      </c>
      <c r="T4099" t="s">
        <v>1851</v>
      </c>
      <c r="U4099" t="s">
        <v>8715</v>
      </c>
      <c r="V4099" t="s">
        <v>1851</v>
      </c>
      <c r="W4099" t="s">
        <v>1851</v>
      </c>
      <c r="X4099" s="1">
        <v>46216.917314814818</v>
      </c>
    </row>
    <row r="4100" spans="1:24">
      <c r="A4100">
        <v>3857</v>
      </c>
      <c r="B4100" t="s">
        <v>1863</v>
      </c>
      <c r="C4100" t="s">
        <v>1864</v>
      </c>
      <c r="D4100">
        <v>2406809</v>
      </c>
      <c r="E4100" t="s">
        <v>1885</v>
      </c>
      <c r="F4100">
        <v>1</v>
      </c>
      <c r="G4100" t="s">
        <v>700</v>
      </c>
      <c r="H4100" t="s">
        <v>4073</v>
      </c>
      <c r="I4100" t="s">
        <v>1887</v>
      </c>
      <c r="J4100">
        <v>1</v>
      </c>
      <c r="K4100" t="s">
        <v>1888</v>
      </c>
      <c r="L4100" s="1">
        <v>46216.916979166665</v>
      </c>
      <c r="M4100" s="1">
        <v>46216.917604166665</v>
      </c>
      <c r="N4100">
        <v>5409</v>
      </c>
      <c r="O4100" t="s">
        <v>1849</v>
      </c>
      <c r="P4100">
        <v>85</v>
      </c>
      <c r="Q4100">
        <v>8.5</v>
      </c>
      <c r="R4100" t="s">
        <v>8716</v>
      </c>
      <c r="S4100" t="s">
        <v>1851</v>
      </c>
      <c r="T4100" t="s">
        <v>1851</v>
      </c>
      <c r="U4100" t="s">
        <v>8717</v>
      </c>
      <c r="V4100" t="s">
        <v>1851</v>
      </c>
      <c r="W4100" t="s">
        <v>1851</v>
      </c>
      <c r="X4100" s="1">
        <v>46216.917604166665</v>
      </c>
    </row>
    <row r="4101" spans="1:24">
      <c r="A4101">
        <v>3858</v>
      </c>
      <c r="B4101" t="s">
        <v>1863</v>
      </c>
      <c r="C4101" t="s">
        <v>1864</v>
      </c>
      <c r="D4101">
        <v>3519808</v>
      </c>
      <c r="E4101" t="s">
        <v>1894</v>
      </c>
      <c r="F4101">
        <v>1</v>
      </c>
      <c r="G4101" t="s">
        <v>1094</v>
      </c>
      <c r="H4101" t="s">
        <v>3902</v>
      </c>
      <c r="I4101" t="s">
        <v>3903</v>
      </c>
      <c r="J4101">
        <v>1</v>
      </c>
      <c r="K4101" t="s">
        <v>3904</v>
      </c>
      <c r="L4101" s="1">
        <v>46216.91746527778</v>
      </c>
      <c r="M4101" s="1">
        <v>46216.917650462965</v>
      </c>
      <c r="N4101">
        <v>1601</v>
      </c>
      <c r="O4101" t="s">
        <v>1849</v>
      </c>
      <c r="P4101">
        <v>82</v>
      </c>
      <c r="Q4101">
        <v>8.1999999999999993</v>
      </c>
      <c r="R4101" t="s">
        <v>1851</v>
      </c>
      <c r="S4101" t="s">
        <v>1851</v>
      </c>
      <c r="T4101" t="s">
        <v>1851</v>
      </c>
      <c r="U4101" t="s">
        <v>8718</v>
      </c>
      <c r="V4101" t="s">
        <v>1851</v>
      </c>
      <c r="W4101" t="s">
        <v>1851</v>
      </c>
      <c r="X4101" s="1">
        <v>46216.917650462965</v>
      </c>
    </row>
    <row r="4102" spans="1:24">
      <c r="A4102">
        <v>3859</v>
      </c>
      <c r="B4102" t="s">
        <v>1863</v>
      </c>
      <c r="C4102" t="s">
        <v>1864</v>
      </c>
      <c r="D4102">
        <v>4210308</v>
      </c>
      <c r="E4102" t="s">
        <v>1885</v>
      </c>
      <c r="F4102">
        <v>1</v>
      </c>
      <c r="G4102" t="s">
        <v>1460</v>
      </c>
      <c r="H4102" t="s">
        <v>3827</v>
      </c>
      <c r="I4102" t="s">
        <v>1887</v>
      </c>
      <c r="J4102">
        <v>1</v>
      </c>
      <c r="K4102" t="s">
        <v>1888</v>
      </c>
      <c r="L4102" s="1">
        <v>46216.917245370372</v>
      </c>
      <c r="M4102" s="1">
        <v>46216.917766203704</v>
      </c>
      <c r="N4102">
        <v>4451</v>
      </c>
      <c r="O4102" t="s">
        <v>1849</v>
      </c>
      <c r="P4102">
        <v>71</v>
      </c>
      <c r="Q4102">
        <v>7.1</v>
      </c>
      <c r="R4102" t="s">
        <v>8719</v>
      </c>
      <c r="S4102" t="s">
        <v>1851</v>
      </c>
      <c r="T4102" t="s">
        <v>1851</v>
      </c>
      <c r="U4102" t="s">
        <v>8720</v>
      </c>
      <c r="V4102" t="s">
        <v>1851</v>
      </c>
      <c r="W4102" t="s">
        <v>1851</v>
      </c>
      <c r="X4102" s="1">
        <v>46216.917766203704</v>
      </c>
    </row>
    <row r="4103" spans="1:24">
      <c r="A4103">
        <v>3860</v>
      </c>
      <c r="B4103" t="s">
        <v>1863</v>
      </c>
      <c r="C4103" t="s">
        <v>1864</v>
      </c>
      <c r="D4103">
        <v>4210308</v>
      </c>
      <c r="E4103" t="s">
        <v>1894</v>
      </c>
      <c r="F4103">
        <v>1</v>
      </c>
      <c r="G4103" t="s">
        <v>1460</v>
      </c>
      <c r="H4103" t="s">
        <v>3833</v>
      </c>
      <c r="I4103" t="s">
        <v>3834</v>
      </c>
      <c r="J4103">
        <v>1</v>
      </c>
      <c r="K4103" t="s">
        <v>3835</v>
      </c>
      <c r="L4103" s="1">
        <v>46216.917905092596</v>
      </c>
      <c r="M4103" s="1">
        <v>46216.918032407404</v>
      </c>
      <c r="N4103">
        <v>1175</v>
      </c>
      <c r="O4103" t="s">
        <v>1849</v>
      </c>
      <c r="P4103">
        <v>67</v>
      </c>
      <c r="Q4103">
        <v>6.7</v>
      </c>
      <c r="R4103" t="s">
        <v>1851</v>
      </c>
      <c r="S4103" t="s">
        <v>1851</v>
      </c>
      <c r="T4103" t="s">
        <v>1851</v>
      </c>
      <c r="U4103" t="s">
        <v>8721</v>
      </c>
      <c r="V4103" t="s">
        <v>1851</v>
      </c>
      <c r="W4103" t="s">
        <v>1851</v>
      </c>
      <c r="X4103" s="1">
        <v>46216.918032407404</v>
      </c>
    </row>
    <row r="4104" spans="1:24">
      <c r="A4104">
        <v>3861</v>
      </c>
      <c r="B4104" t="s">
        <v>1863</v>
      </c>
      <c r="C4104" t="s">
        <v>1864</v>
      </c>
      <c r="D4104">
        <v>2406809</v>
      </c>
      <c r="E4104" t="s">
        <v>1894</v>
      </c>
      <c r="F4104">
        <v>1</v>
      </c>
      <c r="G4104" t="s">
        <v>700</v>
      </c>
      <c r="H4104" t="s">
        <v>700</v>
      </c>
      <c r="I4104" t="s">
        <v>4079</v>
      </c>
      <c r="J4104">
        <v>0</v>
      </c>
      <c r="K4104" t="s">
        <v>4080</v>
      </c>
      <c r="L4104" s="1">
        <v>46216.917754629627</v>
      </c>
      <c r="M4104" s="1">
        <v>46216.918090277781</v>
      </c>
      <c r="N4104">
        <v>2901</v>
      </c>
      <c r="O4104" t="s">
        <v>1849</v>
      </c>
      <c r="P4104">
        <v>82</v>
      </c>
      <c r="Q4104">
        <v>8.1999999999999993</v>
      </c>
      <c r="R4104" t="s">
        <v>1851</v>
      </c>
      <c r="S4104" t="s">
        <v>1851</v>
      </c>
      <c r="T4104" t="s">
        <v>1851</v>
      </c>
      <c r="U4104" t="s">
        <v>8722</v>
      </c>
      <c r="V4104" t="s">
        <v>1851</v>
      </c>
      <c r="W4104" t="s">
        <v>1851</v>
      </c>
      <c r="X4104" s="1">
        <v>46216.918090277781</v>
      </c>
    </row>
    <row r="4105" spans="1:24">
      <c r="A4105">
        <v>3862</v>
      </c>
      <c r="B4105" t="s">
        <v>1863</v>
      </c>
      <c r="C4105" t="s">
        <v>1864</v>
      </c>
      <c r="D4105">
        <v>3520004</v>
      </c>
      <c r="E4105" t="s">
        <v>1885</v>
      </c>
      <c r="F4105">
        <v>1</v>
      </c>
      <c r="G4105" t="s">
        <v>1387</v>
      </c>
      <c r="H4105" t="s">
        <v>3913</v>
      </c>
      <c r="I4105" t="s">
        <v>1887</v>
      </c>
      <c r="J4105">
        <v>1</v>
      </c>
      <c r="K4105" t="s">
        <v>1888</v>
      </c>
      <c r="L4105" s="1">
        <v>46216.917696759258</v>
      </c>
      <c r="M4105" s="1">
        <v>46216.918113425927</v>
      </c>
      <c r="N4105">
        <v>3610</v>
      </c>
      <c r="O4105" t="s">
        <v>1849</v>
      </c>
      <c r="P4105">
        <v>79</v>
      </c>
      <c r="Q4105">
        <v>7.9</v>
      </c>
      <c r="R4105" t="s">
        <v>8723</v>
      </c>
      <c r="S4105" t="s">
        <v>1851</v>
      </c>
      <c r="T4105" t="s">
        <v>1851</v>
      </c>
      <c r="U4105" t="s">
        <v>8724</v>
      </c>
      <c r="V4105" t="s">
        <v>1851</v>
      </c>
      <c r="W4105" t="s">
        <v>1851</v>
      </c>
      <c r="X4105" s="1">
        <v>46216.918113425927</v>
      </c>
    </row>
    <row r="4106" spans="1:24">
      <c r="A4106">
        <v>3863</v>
      </c>
      <c r="B4106" t="s">
        <v>1863</v>
      </c>
      <c r="C4106" t="s">
        <v>1864</v>
      </c>
      <c r="D4106">
        <v>2407104</v>
      </c>
      <c r="E4106" t="s">
        <v>1885</v>
      </c>
      <c r="F4106">
        <v>1</v>
      </c>
      <c r="G4106" t="s">
        <v>330</v>
      </c>
      <c r="H4106" t="s">
        <v>4085</v>
      </c>
      <c r="I4106" t="s">
        <v>1887</v>
      </c>
      <c r="J4106">
        <v>1</v>
      </c>
      <c r="K4106" t="s">
        <v>1888</v>
      </c>
      <c r="L4106" s="1">
        <v>46216.91814814815</v>
      </c>
      <c r="M4106" s="1">
        <v>46216.918298611112</v>
      </c>
      <c r="N4106">
        <v>1381</v>
      </c>
      <c r="O4106" t="s">
        <v>1849</v>
      </c>
      <c r="P4106">
        <v>96</v>
      </c>
      <c r="Q4106">
        <v>9.6</v>
      </c>
      <c r="R4106" t="s">
        <v>8725</v>
      </c>
      <c r="S4106" t="s">
        <v>1851</v>
      </c>
      <c r="T4106" t="s">
        <v>1851</v>
      </c>
      <c r="U4106" t="s">
        <v>8726</v>
      </c>
      <c r="V4106" t="s">
        <v>1851</v>
      </c>
      <c r="W4106" t="s">
        <v>1851</v>
      </c>
      <c r="X4106" s="1">
        <v>46216.918298611112</v>
      </c>
    </row>
    <row r="4107" spans="1:24">
      <c r="A4107">
        <v>3864</v>
      </c>
      <c r="B4107" t="s">
        <v>1863</v>
      </c>
      <c r="C4107" t="s">
        <v>1864</v>
      </c>
      <c r="D4107">
        <v>3520004</v>
      </c>
      <c r="E4107" t="s">
        <v>1894</v>
      </c>
      <c r="F4107">
        <v>1</v>
      </c>
      <c r="G4107" t="s">
        <v>1387</v>
      </c>
      <c r="H4107" t="s">
        <v>1387</v>
      </c>
      <c r="I4107" t="s">
        <v>3919</v>
      </c>
      <c r="J4107">
        <v>0</v>
      </c>
      <c r="K4107" t="s">
        <v>3920</v>
      </c>
      <c r="L4107" s="1">
        <v>46216.918263888889</v>
      </c>
      <c r="M4107" s="1">
        <v>46216.918391203704</v>
      </c>
      <c r="N4107">
        <v>1080</v>
      </c>
      <c r="O4107" t="s">
        <v>1849</v>
      </c>
      <c r="P4107">
        <v>69</v>
      </c>
      <c r="Q4107">
        <v>6.9</v>
      </c>
      <c r="R4107" t="s">
        <v>1851</v>
      </c>
      <c r="S4107" t="s">
        <v>1851</v>
      </c>
      <c r="T4107" t="s">
        <v>1851</v>
      </c>
      <c r="U4107" t="s">
        <v>8727</v>
      </c>
      <c r="V4107" t="s">
        <v>1851</v>
      </c>
      <c r="W4107" t="s">
        <v>1851</v>
      </c>
      <c r="X4107" s="1">
        <v>46216.918391203704</v>
      </c>
    </row>
    <row r="4108" spans="1:24">
      <c r="A4108">
        <v>3865</v>
      </c>
      <c r="B4108" t="s">
        <v>1863</v>
      </c>
      <c r="C4108" t="s">
        <v>1864</v>
      </c>
      <c r="D4108">
        <v>4211801</v>
      </c>
      <c r="E4108" t="s">
        <v>1885</v>
      </c>
      <c r="F4108">
        <v>1</v>
      </c>
      <c r="G4108" t="s">
        <v>1653</v>
      </c>
      <c r="H4108" t="s">
        <v>3841</v>
      </c>
      <c r="I4108" t="s">
        <v>1887</v>
      </c>
      <c r="J4108">
        <v>1</v>
      </c>
      <c r="K4108" t="s">
        <v>1888</v>
      </c>
      <c r="L4108" s="1">
        <v>46216.918078703704</v>
      </c>
      <c r="M4108" s="1">
        <v>46216.918495370373</v>
      </c>
      <c r="N4108">
        <v>3640</v>
      </c>
      <c r="O4108" t="s">
        <v>1849</v>
      </c>
      <c r="P4108">
        <v>68</v>
      </c>
      <c r="Q4108">
        <v>6.8</v>
      </c>
      <c r="R4108" t="s">
        <v>8728</v>
      </c>
      <c r="S4108" t="s">
        <v>1851</v>
      </c>
      <c r="T4108" t="s">
        <v>1851</v>
      </c>
      <c r="U4108" t="s">
        <v>8729</v>
      </c>
      <c r="V4108" t="s">
        <v>1851</v>
      </c>
      <c r="W4108" t="s">
        <v>1851</v>
      </c>
      <c r="X4108" s="1">
        <v>46216.918495370373</v>
      </c>
    </row>
    <row r="4109" spans="1:24">
      <c r="A4109">
        <v>3866</v>
      </c>
      <c r="B4109" t="s">
        <v>1863</v>
      </c>
      <c r="C4109" t="s">
        <v>1864</v>
      </c>
      <c r="D4109">
        <v>2407104</v>
      </c>
      <c r="E4109" t="s">
        <v>1894</v>
      </c>
      <c r="F4109">
        <v>1</v>
      </c>
      <c r="G4109" t="s">
        <v>330</v>
      </c>
      <c r="H4109" t="s">
        <v>330</v>
      </c>
      <c r="I4109" t="s">
        <v>4088</v>
      </c>
      <c r="J4109">
        <v>0</v>
      </c>
      <c r="K4109" t="s">
        <v>4089</v>
      </c>
      <c r="L4109" s="1">
        <v>46216.918437499997</v>
      </c>
      <c r="M4109" s="1">
        <v>46216.918530092589</v>
      </c>
      <c r="N4109">
        <v>730</v>
      </c>
      <c r="O4109" t="s">
        <v>1849</v>
      </c>
      <c r="P4109">
        <v>79</v>
      </c>
      <c r="Q4109">
        <v>7.9</v>
      </c>
      <c r="R4109" t="s">
        <v>1851</v>
      </c>
      <c r="S4109" t="s">
        <v>1851</v>
      </c>
      <c r="T4109" t="s">
        <v>1851</v>
      </c>
      <c r="U4109" t="s">
        <v>8730</v>
      </c>
      <c r="V4109" t="s">
        <v>1851</v>
      </c>
      <c r="W4109" t="s">
        <v>1851</v>
      </c>
      <c r="X4109" s="1">
        <v>46216.918530092589</v>
      </c>
    </row>
    <row r="4110" spans="1:24">
      <c r="A4110">
        <v>3867</v>
      </c>
      <c r="B4110" t="s">
        <v>1863</v>
      </c>
      <c r="C4110" t="s">
        <v>1864</v>
      </c>
      <c r="D4110">
        <v>3520426</v>
      </c>
      <c r="E4110" t="s">
        <v>1885</v>
      </c>
      <c r="F4110">
        <v>1</v>
      </c>
      <c r="G4110" t="s">
        <v>1277</v>
      </c>
      <c r="H4110" t="s">
        <v>3922</v>
      </c>
      <c r="I4110" t="s">
        <v>1887</v>
      </c>
      <c r="J4110">
        <v>1</v>
      </c>
      <c r="K4110" t="s">
        <v>1888</v>
      </c>
      <c r="L4110" s="1">
        <v>46216.918437499997</v>
      </c>
      <c r="M4110" s="1">
        <v>46216.918622685182</v>
      </c>
      <c r="N4110">
        <v>1629</v>
      </c>
      <c r="O4110" t="s">
        <v>1849</v>
      </c>
      <c r="P4110">
        <v>96</v>
      </c>
      <c r="Q4110">
        <v>9.6</v>
      </c>
      <c r="R4110" t="s">
        <v>8731</v>
      </c>
      <c r="S4110" t="s">
        <v>1851</v>
      </c>
      <c r="T4110" t="s">
        <v>1851</v>
      </c>
      <c r="U4110" t="s">
        <v>8732</v>
      </c>
      <c r="V4110" t="s">
        <v>1851</v>
      </c>
      <c r="W4110" t="s">
        <v>1851</v>
      </c>
      <c r="X4110" s="1">
        <v>46216.918622685182</v>
      </c>
    </row>
    <row r="4111" spans="1:24">
      <c r="A4111">
        <v>3868</v>
      </c>
      <c r="B4111" t="s">
        <v>1863</v>
      </c>
      <c r="C4111" t="s">
        <v>1864</v>
      </c>
      <c r="D4111">
        <v>4211801</v>
      </c>
      <c r="E4111" t="s">
        <v>1894</v>
      </c>
      <c r="F4111">
        <v>1</v>
      </c>
      <c r="G4111" t="s">
        <v>1653</v>
      </c>
      <c r="H4111" t="s">
        <v>3847</v>
      </c>
      <c r="I4111" t="s">
        <v>3848</v>
      </c>
      <c r="J4111">
        <v>1</v>
      </c>
      <c r="K4111" t="s">
        <v>3849</v>
      </c>
      <c r="L4111" s="1">
        <v>46216.918645833335</v>
      </c>
      <c r="M4111" s="1">
        <v>46216.918773148151</v>
      </c>
      <c r="N4111">
        <v>1102</v>
      </c>
      <c r="O4111" t="s">
        <v>1849</v>
      </c>
      <c r="P4111">
        <v>61</v>
      </c>
      <c r="Q4111">
        <v>6.1</v>
      </c>
      <c r="R4111" t="s">
        <v>1851</v>
      </c>
      <c r="S4111" t="s">
        <v>1851</v>
      </c>
      <c r="T4111" t="s">
        <v>1851</v>
      </c>
      <c r="U4111" t="s">
        <v>8733</v>
      </c>
      <c r="V4111" t="s">
        <v>1851</v>
      </c>
      <c r="W4111" t="s">
        <v>1851</v>
      </c>
      <c r="X4111" s="1">
        <v>46216.918773148151</v>
      </c>
    </row>
    <row r="4112" spans="1:24">
      <c r="A4112">
        <v>3869</v>
      </c>
      <c r="B4112" t="s">
        <v>1863</v>
      </c>
      <c r="C4112" t="s">
        <v>1864</v>
      </c>
      <c r="D4112">
        <v>3520426</v>
      </c>
      <c r="E4112" t="s">
        <v>1894</v>
      </c>
      <c r="F4112">
        <v>1</v>
      </c>
      <c r="G4112" t="s">
        <v>1277</v>
      </c>
      <c r="H4112" t="s">
        <v>1277</v>
      </c>
      <c r="I4112" t="s">
        <v>3929</v>
      </c>
      <c r="J4112">
        <v>0</v>
      </c>
      <c r="K4112" t="s">
        <v>3930</v>
      </c>
      <c r="L4112" s="1">
        <v>46216.918773148151</v>
      </c>
      <c r="M4112" s="1">
        <v>46216.918877314813</v>
      </c>
      <c r="N4112">
        <v>927</v>
      </c>
      <c r="O4112" t="s">
        <v>1849</v>
      </c>
      <c r="P4112">
        <v>66</v>
      </c>
      <c r="Q4112">
        <v>6.6</v>
      </c>
      <c r="R4112" t="s">
        <v>1851</v>
      </c>
      <c r="S4112" t="s">
        <v>1851</v>
      </c>
      <c r="T4112" t="s">
        <v>1851</v>
      </c>
      <c r="U4112" t="s">
        <v>8734</v>
      </c>
      <c r="V4112" t="s">
        <v>1851</v>
      </c>
      <c r="W4112" t="s">
        <v>1851</v>
      </c>
      <c r="X4112" s="1">
        <v>46216.918877314813</v>
      </c>
    </row>
    <row r="4113" spans="1:24">
      <c r="A4113">
        <v>3870</v>
      </c>
      <c r="B4113" t="s">
        <v>1863</v>
      </c>
      <c r="C4113" t="s">
        <v>1864</v>
      </c>
      <c r="D4113">
        <v>2407252</v>
      </c>
      <c r="E4113" t="s">
        <v>1885</v>
      </c>
      <c r="F4113">
        <v>1</v>
      </c>
      <c r="G4113" t="s">
        <v>571</v>
      </c>
      <c r="H4113" t="s">
        <v>4094</v>
      </c>
      <c r="I4113" t="s">
        <v>1887</v>
      </c>
      <c r="J4113">
        <v>1</v>
      </c>
      <c r="K4113" t="s">
        <v>1888</v>
      </c>
      <c r="L4113" s="1">
        <v>46216.918587962966</v>
      </c>
      <c r="M4113" s="1">
        <v>46216.918993055559</v>
      </c>
      <c r="N4113">
        <v>3518</v>
      </c>
      <c r="O4113" t="s">
        <v>1849</v>
      </c>
      <c r="P4113">
        <v>75</v>
      </c>
      <c r="Q4113">
        <v>7.5</v>
      </c>
      <c r="R4113" t="s">
        <v>8735</v>
      </c>
      <c r="S4113" t="s">
        <v>1851</v>
      </c>
      <c r="T4113" t="s">
        <v>1851</v>
      </c>
      <c r="U4113" t="s">
        <v>8736</v>
      </c>
      <c r="V4113" t="s">
        <v>1851</v>
      </c>
      <c r="W4113" t="s">
        <v>1851</v>
      </c>
      <c r="X4113" s="1">
        <v>46216.918993055559</v>
      </c>
    </row>
    <row r="4114" spans="1:24">
      <c r="A4114">
        <v>3871</v>
      </c>
      <c r="B4114" t="s">
        <v>1863</v>
      </c>
      <c r="C4114" t="s">
        <v>1864</v>
      </c>
      <c r="D4114">
        <v>2407252</v>
      </c>
      <c r="E4114" t="s">
        <v>1894</v>
      </c>
      <c r="F4114">
        <v>1</v>
      </c>
      <c r="G4114" t="s">
        <v>571</v>
      </c>
      <c r="H4114" t="s">
        <v>571</v>
      </c>
      <c r="I4114" t="s">
        <v>4100</v>
      </c>
      <c r="J4114">
        <v>0</v>
      </c>
      <c r="K4114" t="s">
        <v>4101</v>
      </c>
      <c r="L4114" s="1">
        <v>46216.919120370374</v>
      </c>
      <c r="M4114" s="1">
        <v>46216.919236111113</v>
      </c>
      <c r="N4114">
        <v>1004</v>
      </c>
      <c r="O4114" t="s">
        <v>1849</v>
      </c>
      <c r="P4114">
        <v>66</v>
      </c>
      <c r="Q4114">
        <v>6.6</v>
      </c>
      <c r="R4114" t="s">
        <v>1851</v>
      </c>
      <c r="S4114" t="s">
        <v>1851</v>
      </c>
      <c r="T4114" t="s">
        <v>1851</v>
      </c>
      <c r="U4114" t="s">
        <v>8737</v>
      </c>
      <c r="V4114" t="s">
        <v>1851</v>
      </c>
      <c r="W4114" t="s">
        <v>1851</v>
      </c>
      <c r="X4114" s="1">
        <v>46216.919236111113</v>
      </c>
    </row>
    <row r="4115" spans="1:24">
      <c r="A4115">
        <v>3872</v>
      </c>
      <c r="B4115" t="s">
        <v>1863</v>
      </c>
      <c r="C4115" t="s">
        <v>1864</v>
      </c>
      <c r="D4115">
        <v>4212700</v>
      </c>
      <c r="E4115" t="s">
        <v>1885</v>
      </c>
      <c r="F4115">
        <v>1</v>
      </c>
      <c r="G4115" t="s">
        <v>1505</v>
      </c>
      <c r="H4115" t="s">
        <v>3851</v>
      </c>
      <c r="I4115" t="s">
        <v>1887</v>
      </c>
      <c r="J4115">
        <v>1</v>
      </c>
      <c r="K4115" t="s">
        <v>1888</v>
      </c>
      <c r="L4115" s="1">
        <v>46216.918819444443</v>
      </c>
      <c r="M4115" s="1">
        <v>46216.919282407405</v>
      </c>
      <c r="N4115">
        <v>3950</v>
      </c>
      <c r="O4115" t="s">
        <v>1849</v>
      </c>
      <c r="P4115">
        <v>72</v>
      </c>
      <c r="Q4115">
        <v>7.2</v>
      </c>
      <c r="R4115" t="s">
        <v>8738</v>
      </c>
      <c r="S4115" t="s">
        <v>1851</v>
      </c>
      <c r="T4115" t="s">
        <v>1851</v>
      </c>
      <c r="U4115" t="s">
        <v>8739</v>
      </c>
      <c r="V4115" t="s">
        <v>1851</v>
      </c>
      <c r="W4115" t="s">
        <v>1851</v>
      </c>
      <c r="X4115" s="1">
        <v>46216.919282407405</v>
      </c>
    </row>
    <row r="4116" spans="1:24">
      <c r="A4116">
        <v>3873</v>
      </c>
      <c r="B4116" t="s">
        <v>1863</v>
      </c>
      <c r="C4116" t="s">
        <v>1864</v>
      </c>
      <c r="D4116">
        <v>4212700</v>
      </c>
      <c r="E4116" t="s">
        <v>1894</v>
      </c>
      <c r="F4116">
        <v>1</v>
      </c>
      <c r="G4116" t="s">
        <v>1505</v>
      </c>
      <c r="H4116" t="s">
        <v>3854</v>
      </c>
      <c r="I4116" t="s">
        <v>3855</v>
      </c>
      <c r="J4116">
        <v>1</v>
      </c>
      <c r="K4116" t="s">
        <v>3856</v>
      </c>
      <c r="L4116" s="1">
        <v>46216.919432870367</v>
      </c>
      <c r="M4116" s="1">
        <v>46216.919571759259</v>
      </c>
      <c r="N4116">
        <v>1200</v>
      </c>
      <c r="O4116" t="s">
        <v>1849</v>
      </c>
      <c r="P4116">
        <v>65</v>
      </c>
      <c r="Q4116">
        <v>6.5</v>
      </c>
      <c r="R4116" t="s">
        <v>1851</v>
      </c>
      <c r="S4116" t="s">
        <v>1851</v>
      </c>
      <c r="T4116" t="s">
        <v>1851</v>
      </c>
      <c r="U4116" t="s">
        <v>8740</v>
      </c>
      <c r="V4116" t="s">
        <v>1851</v>
      </c>
      <c r="W4116" t="s">
        <v>1851</v>
      </c>
      <c r="X4116" s="1">
        <v>46216.919571759259</v>
      </c>
    </row>
    <row r="4117" spans="1:24">
      <c r="A4117">
        <v>3874</v>
      </c>
      <c r="B4117" t="s">
        <v>1863</v>
      </c>
      <c r="C4117" t="s">
        <v>1864</v>
      </c>
      <c r="D4117">
        <v>3520905</v>
      </c>
      <c r="E4117" t="s">
        <v>1885</v>
      </c>
      <c r="F4117">
        <v>1</v>
      </c>
      <c r="G4117" t="s">
        <v>938</v>
      </c>
      <c r="H4117" t="s">
        <v>3935</v>
      </c>
      <c r="I4117" t="s">
        <v>1887</v>
      </c>
      <c r="J4117">
        <v>1</v>
      </c>
      <c r="K4117" t="s">
        <v>1888</v>
      </c>
      <c r="L4117" s="1">
        <v>46216.918958333335</v>
      </c>
      <c r="M4117" s="1">
        <v>46216.919675925928</v>
      </c>
      <c r="N4117">
        <v>6224</v>
      </c>
      <c r="O4117" t="s">
        <v>1849</v>
      </c>
      <c r="P4117">
        <v>96</v>
      </c>
      <c r="Q4117">
        <v>9.6</v>
      </c>
      <c r="R4117" t="s">
        <v>8741</v>
      </c>
      <c r="S4117" t="s">
        <v>1851</v>
      </c>
      <c r="T4117" t="s">
        <v>1851</v>
      </c>
      <c r="U4117" t="s">
        <v>8742</v>
      </c>
      <c r="V4117" t="s">
        <v>1851</v>
      </c>
      <c r="W4117" t="s">
        <v>1851</v>
      </c>
      <c r="X4117" s="1">
        <v>46216.919675925928</v>
      </c>
    </row>
    <row r="4118" spans="1:24">
      <c r="A4118">
        <v>3875</v>
      </c>
      <c r="B4118" t="s">
        <v>1863</v>
      </c>
      <c r="C4118" t="s">
        <v>1864</v>
      </c>
      <c r="D4118">
        <v>3520905</v>
      </c>
      <c r="E4118" t="s">
        <v>1894</v>
      </c>
      <c r="F4118">
        <v>1</v>
      </c>
      <c r="G4118" t="s">
        <v>938</v>
      </c>
      <c r="H4118" t="s">
        <v>938</v>
      </c>
      <c r="I4118" t="s">
        <v>3942</v>
      </c>
      <c r="J4118">
        <v>0</v>
      </c>
      <c r="K4118" t="s">
        <v>3943</v>
      </c>
      <c r="L4118" s="1">
        <v>46216.919814814813</v>
      </c>
      <c r="M4118" s="1">
        <v>46216.920081018521</v>
      </c>
      <c r="N4118">
        <v>2279</v>
      </c>
      <c r="O4118" t="s">
        <v>1849</v>
      </c>
      <c r="P4118">
        <v>98</v>
      </c>
      <c r="Q4118">
        <v>9.8000000000000007</v>
      </c>
      <c r="R4118" t="s">
        <v>1851</v>
      </c>
      <c r="S4118" t="s">
        <v>1851</v>
      </c>
      <c r="T4118" t="s">
        <v>1851</v>
      </c>
      <c r="U4118" t="s">
        <v>8743</v>
      </c>
      <c r="V4118" t="s">
        <v>1851</v>
      </c>
      <c r="W4118" t="s">
        <v>1851</v>
      </c>
      <c r="X4118" s="1">
        <v>46216.920081018521</v>
      </c>
    </row>
    <row r="4119" spans="1:24">
      <c r="A4119">
        <v>3876</v>
      </c>
      <c r="B4119" t="s">
        <v>1863</v>
      </c>
      <c r="C4119" t="s">
        <v>1864</v>
      </c>
      <c r="D4119">
        <v>2407401</v>
      </c>
      <c r="E4119" t="s">
        <v>1885</v>
      </c>
      <c r="F4119">
        <v>1</v>
      </c>
      <c r="G4119" t="s">
        <v>606</v>
      </c>
      <c r="H4119" t="s">
        <v>4112</v>
      </c>
      <c r="I4119" t="s">
        <v>1887</v>
      </c>
      <c r="J4119">
        <v>1</v>
      </c>
      <c r="K4119" t="s">
        <v>1888</v>
      </c>
      <c r="L4119" s="1">
        <v>46216.919305555559</v>
      </c>
      <c r="M4119" s="1">
        <v>46216.920081018521</v>
      </c>
      <c r="N4119">
        <v>6692</v>
      </c>
      <c r="O4119" t="s">
        <v>1849</v>
      </c>
      <c r="P4119">
        <v>70</v>
      </c>
      <c r="Q4119">
        <v>7</v>
      </c>
      <c r="R4119" t="s">
        <v>8744</v>
      </c>
      <c r="S4119" t="s">
        <v>1851</v>
      </c>
      <c r="T4119" t="s">
        <v>1851</v>
      </c>
      <c r="U4119" t="s">
        <v>8745</v>
      </c>
      <c r="V4119" t="s">
        <v>1851</v>
      </c>
      <c r="W4119" t="s">
        <v>1851</v>
      </c>
      <c r="X4119" s="1">
        <v>46216.920081018521</v>
      </c>
    </row>
    <row r="4120" spans="1:24">
      <c r="A4120">
        <v>3877</v>
      </c>
      <c r="B4120" t="s">
        <v>1863</v>
      </c>
      <c r="C4120" t="s">
        <v>1864</v>
      </c>
      <c r="D4120">
        <v>3521606</v>
      </c>
      <c r="E4120" t="s">
        <v>1885</v>
      </c>
      <c r="F4120">
        <v>1</v>
      </c>
      <c r="G4120" t="s">
        <v>1402</v>
      </c>
      <c r="H4120" t="s">
        <v>3948</v>
      </c>
      <c r="I4120" t="s">
        <v>1887</v>
      </c>
      <c r="J4120">
        <v>1</v>
      </c>
      <c r="K4120" t="s">
        <v>1888</v>
      </c>
      <c r="L4120" s="1">
        <v>46216.920127314814</v>
      </c>
      <c r="M4120" s="1">
        <v>46216.920254629629</v>
      </c>
      <c r="N4120">
        <v>1171</v>
      </c>
      <c r="O4120" t="s">
        <v>1849</v>
      </c>
      <c r="P4120">
        <v>96</v>
      </c>
      <c r="Q4120">
        <v>9.6</v>
      </c>
      <c r="R4120" t="s">
        <v>8746</v>
      </c>
      <c r="S4120" t="s">
        <v>1851</v>
      </c>
      <c r="T4120" t="s">
        <v>1851</v>
      </c>
      <c r="U4120" t="s">
        <v>8747</v>
      </c>
      <c r="V4120" t="s">
        <v>1851</v>
      </c>
      <c r="W4120" t="s">
        <v>1851</v>
      </c>
      <c r="X4120" s="1">
        <v>46216.920254629629</v>
      </c>
    </row>
    <row r="4121" spans="1:24">
      <c r="A4121">
        <v>3878</v>
      </c>
      <c r="B4121" t="s">
        <v>1863</v>
      </c>
      <c r="C4121" t="s">
        <v>1864</v>
      </c>
      <c r="D4121">
        <v>2407401</v>
      </c>
      <c r="E4121" t="s">
        <v>1894</v>
      </c>
      <c r="F4121">
        <v>1</v>
      </c>
      <c r="G4121" t="s">
        <v>606</v>
      </c>
      <c r="H4121" t="s">
        <v>606</v>
      </c>
      <c r="I4121" t="s">
        <v>4119</v>
      </c>
      <c r="J4121">
        <v>0</v>
      </c>
      <c r="K4121" t="s">
        <v>4120</v>
      </c>
      <c r="L4121" s="1">
        <v>46216.920231481483</v>
      </c>
      <c r="M4121" s="1">
        <v>46216.920405092591</v>
      </c>
      <c r="N4121">
        <v>1529</v>
      </c>
      <c r="O4121" t="s">
        <v>1849</v>
      </c>
      <c r="P4121">
        <v>70</v>
      </c>
      <c r="Q4121">
        <v>7</v>
      </c>
      <c r="R4121" t="s">
        <v>1851</v>
      </c>
      <c r="S4121" t="s">
        <v>1851</v>
      </c>
      <c r="T4121" t="s">
        <v>1851</v>
      </c>
      <c r="U4121" t="s">
        <v>8748</v>
      </c>
      <c r="V4121" t="s">
        <v>1851</v>
      </c>
      <c r="W4121" t="s">
        <v>1851</v>
      </c>
      <c r="X4121" s="1">
        <v>46216.920405092591</v>
      </c>
    </row>
    <row r="4122" spans="1:24">
      <c r="A4122">
        <v>3879</v>
      </c>
      <c r="B4122" t="s">
        <v>1863</v>
      </c>
      <c r="C4122" t="s">
        <v>1864</v>
      </c>
      <c r="D4122">
        <v>3521606</v>
      </c>
      <c r="E4122" t="s">
        <v>1894</v>
      </c>
      <c r="F4122">
        <v>1</v>
      </c>
      <c r="G4122" t="s">
        <v>1402</v>
      </c>
      <c r="H4122" t="s">
        <v>1402</v>
      </c>
      <c r="I4122" t="s">
        <v>3955</v>
      </c>
      <c r="J4122">
        <v>0</v>
      </c>
      <c r="K4122" t="s">
        <v>3956</v>
      </c>
      <c r="L4122" s="1">
        <v>46216.920405092591</v>
      </c>
      <c r="M4122" s="1">
        <v>46216.920543981483</v>
      </c>
      <c r="N4122">
        <v>1137</v>
      </c>
      <c r="O4122" t="s">
        <v>1849</v>
      </c>
      <c r="P4122">
        <v>70</v>
      </c>
      <c r="Q4122">
        <v>7</v>
      </c>
      <c r="R4122" t="s">
        <v>1851</v>
      </c>
      <c r="S4122" t="s">
        <v>1851</v>
      </c>
      <c r="T4122" t="s">
        <v>1851</v>
      </c>
      <c r="U4122" t="s">
        <v>8749</v>
      </c>
      <c r="V4122" t="s">
        <v>1851</v>
      </c>
      <c r="W4122" t="s">
        <v>1851</v>
      </c>
      <c r="X4122" s="1">
        <v>46216.920543981483</v>
      </c>
    </row>
    <row r="4123" spans="1:24">
      <c r="A4123">
        <v>3880</v>
      </c>
      <c r="B4123" t="s">
        <v>1863</v>
      </c>
      <c r="C4123" t="s">
        <v>1864</v>
      </c>
      <c r="D4123">
        <v>3524600</v>
      </c>
      <c r="E4123" t="s">
        <v>1885</v>
      </c>
      <c r="F4123">
        <v>1</v>
      </c>
      <c r="G4123" t="s">
        <v>1222</v>
      </c>
      <c r="H4123" t="s">
        <v>3964</v>
      </c>
      <c r="I4123" t="s">
        <v>1887</v>
      </c>
      <c r="J4123">
        <v>1</v>
      </c>
      <c r="K4123" t="s">
        <v>1888</v>
      </c>
      <c r="L4123" s="1">
        <v>46216.920590277776</v>
      </c>
      <c r="M4123" s="1">
        <v>46216.921249999999</v>
      </c>
      <c r="N4123">
        <v>5743</v>
      </c>
      <c r="O4123" t="s">
        <v>1849</v>
      </c>
      <c r="P4123">
        <v>76</v>
      </c>
      <c r="Q4123">
        <v>7.6</v>
      </c>
      <c r="R4123" t="s">
        <v>8750</v>
      </c>
      <c r="S4123" t="s">
        <v>1851</v>
      </c>
      <c r="T4123" t="s">
        <v>1851</v>
      </c>
      <c r="U4123" t="s">
        <v>8751</v>
      </c>
      <c r="V4123" t="s">
        <v>1851</v>
      </c>
      <c r="W4123" t="s">
        <v>1851</v>
      </c>
      <c r="X4123" s="1">
        <v>46216.921249999999</v>
      </c>
    </row>
    <row r="4124" spans="1:24">
      <c r="A4124">
        <v>3881</v>
      </c>
      <c r="B4124" t="s">
        <v>1863</v>
      </c>
      <c r="C4124" t="s">
        <v>1864</v>
      </c>
      <c r="D4124">
        <v>3524600</v>
      </c>
      <c r="E4124" t="s">
        <v>1894</v>
      </c>
      <c r="F4124">
        <v>1</v>
      </c>
      <c r="G4124" t="s">
        <v>1222</v>
      </c>
      <c r="H4124" t="s">
        <v>1222</v>
      </c>
      <c r="I4124" t="s">
        <v>3970</v>
      </c>
      <c r="J4124">
        <v>0</v>
      </c>
      <c r="K4124" t="s">
        <v>3971</v>
      </c>
      <c r="L4124" s="1">
        <v>46216.921377314815</v>
      </c>
      <c r="M4124" s="1">
        <v>46216.921469907407</v>
      </c>
      <c r="N4124">
        <v>781</v>
      </c>
      <c r="O4124" t="s">
        <v>1849</v>
      </c>
      <c r="P4124">
        <v>74</v>
      </c>
      <c r="Q4124">
        <v>7.4</v>
      </c>
      <c r="R4124" t="s">
        <v>1851</v>
      </c>
      <c r="S4124" t="s">
        <v>1851</v>
      </c>
      <c r="T4124" t="s">
        <v>1851</v>
      </c>
      <c r="U4124" t="s">
        <v>8752</v>
      </c>
      <c r="V4124" t="s">
        <v>1851</v>
      </c>
      <c r="W4124" t="s">
        <v>1851</v>
      </c>
      <c r="X4124" s="1">
        <v>46216.921469907407</v>
      </c>
    </row>
    <row r="4125" spans="1:24">
      <c r="A4125">
        <v>3882</v>
      </c>
      <c r="B4125" t="s">
        <v>1863</v>
      </c>
      <c r="C4125" t="s">
        <v>1864</v>
      </c>
      <c r="D4125">
        <v>3524808</v>
      </c>
      <c r="E4125" t="s">
        <v>1885</v>
      </c>
      <c r="F4125">
        <v>1</v>
      </c>
      <c r="G4125" t="s">
        <v>1164</v>
      </c>
      <c r="H4125" t="s">
        <v>3983</v>
      </c>
      <c r="I4125" t="s">
        <v>1887</v>
      </c>
      <c r="J4125">
        <v>1</v>
      </c>
      <c r="K4125" t="s">
        <v>1888</v>
      </c>
      <c r="L4125" s="1">
        <v>46216.921516203707</v>
      </c>
      <c r="M4125" s="1">
        <v>46216.921678240738</v>
      </c>
      <c r="N4125">
        <v>1419</v>
      </c>
      <c r="O4125" t="s">
        <v>1849</v>
      </c>
      <c r="P4125">
        <v>96</v>
      </c>
      <c r="Q4125">
        <v>9.6</v>
      </c>
      <c r="R4125" t="s">
        <v>8753</v>
      </c>
      <c r="S4125" t="s">
        <v>1851</v>
      </c>
      <c r="T4125" t="s">
        <v>1851</v>
      </c>
      <c r="U4125" t="s">
        <v>8754</v>
      </c>
      <c r="V4125" t="s">
        <v>1851</v>
      </c>
      <c r="W4125" t="s">
        <v>1851</v>
      </c>
      <c r="X4125" s="1">
        <v>46216.921678240738</v>
      </c>
    </row>
    <row r="4126" spans="1:24">
      <c r="A4126">
        <v>3883</v>
      </c>
      <c r="B4126" t="s">
        <v>1863</v>
      </c>
      <c r="C4126" t="s">
        <v>1864</v>
      </c>
      <c r="D4126">
        <v>4213302</v>
      </c>
      <c r="E4126" t="s">
        <v>1885</v>
      </c>
      <c r="F4126">
        <v>1</v>
      </c>
      <c r="G4126" t="s">
        <v>1560</v>
      </c>
      <c r="H4126" t="s">
        <v>3858</v>
      </c>
      <c r="I4126" t="s">
        <v>1887</v>
      </c>
      <c r="J4126">
        <v>1</v>
      </c>
      <c r="K4126" t="s">
        <v>1888</v>
      </c>
      <c r="L4126" s="1">
        <v>46216.919618055559</v>
      </c>
      <c r="M4126" s="1">
        <v>46216.921805555554</v>
      </c>
      <c r="N4126">
        <v>18958</v>
      </c>
      <c r="O4126" t="s">
        <v>1854</v>
      </c>
      <c r="R4126" t="s">
        <v>8755</v>
      </c>
      <c r="S4126" t="s">
        <v>1851</v>
      </c>
      <c r="T4126" t="s">
        <v>1851</v>
      </c>
      <c r="U4126" t="s">
        <v>8756</v>
      </c>
      <c r="V4126" t="s">
        <v>1854</v>
      </c>
      <c r="W4126" t="s">
        <v>1851</v>
      </c>
      <c r="X4126" s="1">
        <v>46216.921805555554</v>
      </c>
    </row>
    <row r="4127" spans="1:24">
      <c r="A4127">
        <v>3884</v>
      </c>
      <c r="B4127" t="s">
        <v>1863</v>
      </c>
      <c r="C4127" t="s">
        <v>1864</v>
      </c>
      <c r="D4127">
        <v>3524808</v>
      </c>
      <c r="E4127" t="s">
        <v>1894</v>
      </c>
      <c r="F4127">
        <v>1</v>
      </c>
      <c r="G4127" t="s">
        <v>1164</v>
      </c>
      <c r="H4127" t="s">
        <v>1164</v>
      </c>
      <c r="I4127" t="s">
        <v>3987</v>
      </c>
      <c r="J4127">
        <v>0</v>
      </c>
      <c r="K4127" t="s">
        <v>3988</v>
      </c>
      <c r="L4127" s="1">
        <v>46216.921817129631</v>
      </c>
      <c r="M4127" s="1">
        <v>46216.922071759262</v>
      </c>
      <c r="N4127">
        <v>2232</v>
      </c>
      <c r="O4127" t="s">
        <v>1849</v>
      </c>
      <c r="P4127">
        <v>68</v>
      </c>
      <c r="Q4127">
        <v>6.8</v>
      </c>
      <c r="R4127" t="s">
        <v>1851</v>
      </c>
      <c r="S4127" t="s">
        <v>1851</v>
      </c>
      <c r="T4127" t="s">
        <v>1851</v>
      </c>
      <c r="U4127" t="s">
        <v>8757</v>
      </c>
      <c r="V4127" t="s">
        <v>1851</v>
      </c>
      <c r="W4127" t="s">
        <v>1851</v>
      </c>
      <c r="X4127" s="1">
        <v>46216.922071759262</v>
      </c>
    </row>
    <row r="4128" spans="1:24">
      <c r="A4128">
        <v>3885</v>
      </c>
      <c r="B4128" t="s">
        <v>1863</v>
      </c>
      <c r="C4128" t="s">
        <v>1864</v>
      </c>
      <c r="D4128">
        <v>4213302</v>
      </c>
      <c r="E4128" t="s">
        <v>1885</v>
      </c>
      <c r="F4128">
        <v>2</v>
      </c>
      <c r="G4128" t="s">
        <v>1560</v>
      </c>
      <c r="H4128" t="s">
        <v>3858</v>
      </c>
      <c r="I4128" t="s">
        <v>1887</v>
      </c>
      <c r="J4128">
        <v>1</v>
      </c>
      <c r="K4128" t="s">
        <v>1888</v>
      </c>
      <c r="L4128" s="1">
        <v>46216.922025462962</v>
      </c>
      <c r="M4128" s="1">
        <v>46216.922280092593</v>
      </c>
      <c r="N4128">
        <v>2212</v>
      </c>
      <c r="O4128" t="s">
        <v>1849</v>
      </c>
      <c r="P4128">
        <v>70</v>
      </c>
      <c r="Q4128">
        <v>7</v>
      </c>
      <c r="R4128" t="s">
        <v>8758</v>
      </c>
      <c r="S4128" t="s">
        <v>1851</v>
      </c>
      <c r="T4128" t="s">
        <v>1851</v>
      </c>
      <c r="U4128" t="s">
        <v>8756</v>
      </c>
      <c r="V4128" t="s">
        <v>1851</v>
      </c>
      <c r="W4128" t="s">
        <v>1851</v>
      </c>
      <c r="X4128" s="1">
        <v>46216.922280092593</v>
      </c>
    </row>
    <row r="4129" spans="1:24">
      <c r="A4129">
        <v>3886</v>
      </c>
      <c r="B4129" t="s">
        <v>1863</v>
      </c>
      <c r="C4129" t="s">
        <v>1864</v>
      </c>
      <c r="D4129">
        <v>4213302</v>
      </c>
      <c r="E4129" t="s">
        <v>1894</v>
      </c>
      <c r="F4129">
        <v>1</v>
      </c>
      <c r="G4129" t="s">
        <v>1560</v>
      </c>
      <c r="H4129" t="s">
        <v>3861</v>
      </c>
      <c r="I4129" t="s">
        <v>3862</v>
      </c>
      <c r="J4129">
        <v>1</v>
      </c>
      <c r="K4129" t="s">
        <v>3863</v>
      </c>
      <c r="L4129" s="1">
        <v>46216.922430555554</v>
      </c>
      <c r="M4129" s="1">
        <v>46216.922488425924</v>
      </c>
      <c r="N4129">
        <v>498</v>
      </c>
      <c r="O4129" t="s">
        <v>1849</v>
      </c>
      <c r="P4129">
        <v>62</v>
      </c>
      <c r="Q4129">
        <v>6.2</v>
      </c>
      <c r="R4129" t="s">
        <v>1851</v>
      </c>
      <c r="S4129" t="s">
        <v>1851</v>
      </c>
      <c r="T4129" t="s">
        <v>1851</v>
      </c>
      <c r="U4129" t="s">
        <v>8759</v>
      </c>
      <c r="V4129" t="s">
        <v>1851</v>
      </c>
      <c r="W4129" t="s">
        <v>1851</v>
      </c>
      <c r="X4129" s="1">
        <v>46216.922488425924</v>
      </c>
    </row>
    <row r="4130" spans="1:24">
      <c r="A4130">
        <v>3887</v>
      </c>
      <c r="B4130" t="s">
        <v>1863</v>
      </c>
      <c r="C4130" t="s">
        <v>1864</v>
      </c>
      <c r="D4130">
        <v>2407500</v>
      </c>
      <c r="E4130" t="s">
        <v>1885</v>
      </c>
      <c r="F4130">
        <v>1</v>
      </c>
      <c r="G4130" t="s">
        <v>244</v>
      </c>
      <c r="H4130" t="s">
        <v>4125</v>
      </c>
      <c r="I4130" t="s">
        <v>1887</v>
      </c>
      <c r="J4130">
        <v>1</v>
      </c>
      <c r="K4130" t="s">
        <v>1888</v>
      </c>
      <c r="L4130" s="1">
        <v>46216.92046296296</v>
      </c>
      <c r="M4130" s="1">
        <v>46216.922650462962</v>
      </c>
      <c r="N4130">
        <v>18810</v>
      </c>
      <c r="O4130" t="s">
        <v>1854</v>
      </c>
      <c r="R4130" t="s">
        <v>8760</v>
      </c>
      <c r="S4130" t="s">
        <v>1851</v>
      </c>
      <c r="T4130" t="s">
        <v>1851</v>
      </c>
      <c r="U4130" t="s">
        <v>8761</v>
      </c>
      <c r="V4130" t="s">
        <v>1854</v>
      </c>
      <c r="W4130" t="s">
        <v>1851</v>
      </c>
      <c r="X4130" s="1">
        <v>46216.922650462962</v>
      </c>
    </row>
    <row r="4131" spans="1:24">
      <c r="A4131">
        <v>3888</v>
      </c>
      <c r="B4131" t="s">
        <v>1863</v>
      </c>
      <c r="C4131" t="s">
        <v>1864</v>
      </c>
      <c r="D4131">
        <v>4214805</v>
      </c>
      <c r="E4131" t="s">
        <v>1885</v>
      </c>
      <c r="F4131">
        <v>1</v>
      </c>
      <c r="G4131" t="s">
        <v>1772</v>
      </c>
      <c r="H4131" t="s">
        <v>3868</v>
      </c>
      <c r="I4131" t="s">
        <v>1887</v>
      </c>
      <c r="J4131">
        <v>1</v>
      </c>
      <c r="K4131" t="s">
        <v>1888</v>
      </c>
      <c r="L4131" s="1">
        <v>46216.922546296293</v>
      </c>
      <c r="M4131" s="1">
        <v>46216.923020833332</v>
      </c>
      <c r="N4131">
        <v>4153</v>
      </c>
      <c r="O4131" t="s">
        <v>1849</v>
      </c>
      <c r="P4131">
        <v>75</v>
      </c>
      <c r="Q4131">
        <v>7.5</v>
      </c>
      <c r="R4131" t="s">
        <v>8762</v>
      </c>
      <c r="S4131" t="s">
        <v>1851</v>
      </c>
      <c r="T4131" t="s">
        <v>1851</v>
      </c>
      <c r="U4131" t="s">
        <v>8763</v>
      </c>
      <c r="V4131" t="s">
        <v>1851</v>
      </c>
      <c r="W4131" t="s">
        <v>1851</v>
      </c>
      <c r="X4131" s="1">
        <v>46216.923020833332</v>
      </c>
    </row>
    <row r="4132" spans="1:24">
      <c r="A4132">
        <v>3889</v>
      </c>
      <c r="B4132" t="s">
        <v>1863</v>
      </c>
      <c r="C4132" t="s">
        <v>1864</v>
      </c>
      <c r="D4132">
        <v>2407500</v>
      </c>
      <c r="E4132" t="s">
        <v>1885</v>
      </c>
      <c r="F4132">
        <v>2</v>
      </c>
      <c r="G4132" t="s">
        <v>244</v>
      </c>
      <c r="H4132" t="s">
        <v>4125</v>
      </c>
      <c r="I4132" t="s">
        <v>1887</v>
      </c>
      <c r="J4132">
        <v>1</v>
      </c>
      <c r="K4132" t="s">
        <v>1888</v>
      </c>
      <c r="L4132" s="1">
        <v>46216.922858796293</v>
      </c>
      <c r="M4132" s="1">
        <v>46216.923020833332</v>
      </c>
      <c r="N4132">
        <v>1457</v>
      </c>
      <c r="O4132" t="s">
        <v>1849</v>
      </c>
      <c r="P4132">
        <v>69</v>
      </c>
      <c r="Q4132">
        <v>6.9</v>
      </c>
      <c r="R4132" t="s">
        <v>8764</v>
      </c>
      <c r="S4132" t="s">
        <v>1851</v>
      </c>
      <c r="T4132" t="s">
        <v>1851</v>
      </c>
      <c r="U4132" t="s">
        <v>8761</v>
      </c>
      <c r="V4132" t="s">
        <v>1851</v>
      </c>
      <c r="W4132" t="s">
        <v>1851</v>
      </c>
      <c r="X4132" s="1">
        <v>46216.923020833332</v>
      </c>
    </row>
    <row r="4133" spans="1:24">
      <c r="A4133">
        <v>3890</v>
      </c>
      <c r="B4133" t="s">
        <v>1863</v>
      </c>
      <c r="C4133" t="s">
        <v>1864</v>
      </c>
      <c r="D4133">
        <v>3524907</v>
      </c>
      <c r="E4133" t="s">
        <v>1885</v>
      </c>
      <c r="F4133">
        <v>1</v>
      </c>
      <c r="G4133" t="s">
        <v>1193</v>
      </c>
      <c r="H4133" t="s">
        <v>3993</v>
      </c>
      <c r="I4133" t="s">
        <v>1887</v>
      </c>
      <c r="J4133">
        <v>1</v>
      </c>
      <c r="K4133" t="s">
        <v>1888</v>
      </c>
      <c r="L4133" s="1">
        <v>46216.922118055554</v>
      </c>
      <c r="M4133" s="1">
        <v>46216.923182870371</v>
      </c>
      <c r="N4133">
        <v>9168</v>
      </c>
      <c r="O4133" t="s">
        <v>1849</v>
      </c>
      <c r="P4133">
        <v>96</v>
      </c>
      <c r="Q4133">
        <v>9.6</v>
      </c>
      <c r="R4133" t="s">
        <v>8765</v>
      </c>
      <c r="S4133" t="s">
        <v>1851</v>
      </c>
      <c r="T4133" t="s">
        <v>1851</v>
      </c>
      <c r="U4133" t="s">
        <v>8766</v>
      </c>
      <c r="V4133" t="s">
        <v>1851</v>
      </c>
      <c r="W4133" t="s">
        <v>1851</v>
      </c>
      <c r="X4133" s="1">
        <v>46216.923182870371</v>
      </c>
    </row>
    <row r="4134" spans="1:24">
      <c r="A4134">
        <v>3891</v>
      </c>
      <c r="B4134" t="s">
        <v>1863</v>
      </c>
      <c r="C4134" t="s">
        <v>1864</v>
      </c>
      <c r="D4134">
        <v>2407500</v>
      </c>
      <c r="E4134" t="s">
        <v>1894</v>
      </c>
      <c r="F4134">
        <v>1</v>
      </c>
      <c r="G4134" t="s">
        <v>244</v>
      </c>
      <c r="H4134" t="s">
        <v>4132</v>
      </c>
      <c r="I4134" t="s">
        <v>4133</v>
      </c>
      <c r="J4134">
        <v>1</v>
      </c>
      <c r="K4134" t="s">
        <v>4134</v>
      </c>
      <c r="L4134" s="1">
        <v>46216.923148148147</v>
      </c>
      <c r="M4134" s="1">
        <v>46216.923229166663</v>
      </c>
      <c r="N4134">
        <v>644</v>
      </c>
      <c r="O4134" t="s">
        <v>1849</v>
      </c>
      <c r="P4134">
        <v>59</v>
      </c>
      <c r="Q4134">
        <v>5.9</v>
      </c>
      <c r="R4134" t="s">
        <v>1851</v>
      </c>
      <c r="S4134" t="s">
        <v>1851</v>
      </c>
      <c r="T4134" t="s">
        <v>1851</v>
      </c>
      <c r="U4134" t="s">
        <v>8767</v>
      </c>
      <c r="V4134" t="s">
        <v>1851</v>
      </c>
      <c r="W4134" t="s">
        <v>1851</v>
      </c>
      <c r="X4134" s="1">
        <v>46216.923229166663</v>
      </c>
    </row>
    <row r="4135" spans="1:24">
      <c r="A4135">
        <v>3892</v>
      </c>
      <c r="B4135" t="s">
        <v>1863</v>
      </c>
      <c r="C4135" t="s">
        <v>1864</v>
      </c>
      <c r="D4135">
        <v>4214805</v>
      </c>
      <c r="E4135" t="s">
        <v>1894</v>
      </c>
      <c r="F4135">
        <v>1</v>
      </c>
      <c r="G4135" t="s">
        <v>1772</v>
      </c>
      <c r="H4135" t="s">
        <v>1772</v>
      </c>
      <c r="I4135" t="s">
        <v>3871</v>
      </c>
      <c r="J4135">
        <v>0</v>
      </c>
      <c r="K4135" t="s">
        <v>3872</v>
      </c>
      <c r="L4135" s="1">
        <v>46216.923171296294</v>
      </c>
      <c r="M4135" s="1">
        <v>46216.92328703704</v>
      </c>
      <c r="N4135">
        <v>1018</v>
      </c>
      <c r="O4135" t="s">
        <v>1849</v>
      </c>
      <c r="P4135">
        <v>67</v>
      </c>
      <c r="Q4135">
        <v>6.7</v>
      </c>
      <c r="R4135" t="s">
        <v>1851</v>
      </c>
      <c r="S4135" t="s">
        <v>1851</v>
      </c>
      <c r="T4135" t="s">
        <v>1851</v>
      </c>
      <c r="U4135" t="s">
        <v>8768</v>
      </c>
      <c r="V4135" t="s">
        <v>1851</v>
      </c>
      <c r="W4135" t="s">
        <v>1851</v>
      </c>
      <c r="X4135" s="1">
        <v>46216.92328703704</v>
      </c>
    </row>
    <row r="4136" spans="1:24">
      <c r="A4136">
        <v>3893</v>
      </c>
      <c r="B4136" t="s">
        <v>1863</v>
      </c>
      <c r="C4136" t="s">
        <v>1864</v>
      </c>
      <c r="D4136">
        <v>3524907</v>
      </c>
      <c r="E4136" t="s">
        <v>1894</v>
      </c>
      <c r="F4136">
        <v>1</v>
      </c>
      <c r="G4136" t="s">
        <v>1193</v>
      </c>
      <c r="H4136" t="s">
        <v>1193</v>
      </c>
      <c r="I4136" t="s">
        <v>3997</v>
      </c>
      <c r="J4136">
        <v>0</v>
      </c>
      <c r="K4136" t="s">
        <v>3998</v>
      </c>
      <c r="L4136" s="1">
        <v>46216.923333333332</v>
      </c>
      <c r="M4136" s="1">
        <v>46216.923587962963</v>
      </c>
      <c r="N4136">
        <v>2204</v>
      </c>
      <c r="O4136" t="s">
        <v>1849</v>
      </c>
      <c r="P4136">
        <v>59</v>
      </c>
      <c r="Q4136">
        <v>5.9</v>
      </c>
      <c r="R4136" t="s">
        <v>1851</v>
      </c>
      <c r="S4136" t="s">
        <v>1851</v>
      </c>
      <c r="T4136" t="s">
        <v>1851</v>
      </c>
      <c r="U4136" t="s">
        <v>8769</v>
      </c>
      <c r="V4136" t="s">
        <v>1851</v>
      </c>
      <c r="W4136" t="s">
        <v>1851</v>
      </c>
      <c r="X4136" s="1">
        <v>46216.923587962963</v>
      </c>
    </row>
    <row r="4137" spans="1:24">
      <c r="A4137">
        <v>3894</v>
      </c>
      <c r="B4137" t="s">
        <v>1863</v>
      </c>
      <c r="C4137" t="s">
        <v>1864</v>
      </c>
      <c r="D4137">
        <v>2411007</v>
      </c>
      <c r="E4137" t="s">
        <v>1885</v>
      </c>
      <c r="F4137">
        <v>1</v>
      </c>
      <c r="G4137" t="s">
        <v>295</v>
      </c>
      <c r="H4137" t="s">
        <v>4139</v>
      </c>
      <c r="I4137" t="s">
        <v>1887</v>
      </c>
      <c r="J4137">
        <v>1</v>
      </c>
      <c r="K4137" t="s">
        <v>1888</v>
      </c>
      <c r="L4137" s="1">
        <v>46216.923263888886</v>
      </c>
      <c r="M4137" s="1">
        <v>46216.923715277779</v>
      </c>
      <c r="N4137">
        <v>3841</v>
      </c>
      <c r="O4137" t="s">
        <v>1849</v>
      </c>
      <c r="P4137">
        <v>75</v>
      </c>
      <c r="Q4137">
        <v>7.5</v>
      </c>
      <c r="R4137" t="s">
        <v>8770</v>
      </c>
      <c r="S4137" t="s">
        <v>1851</v>
      </c>
      <c r="T4137" t="s">
        <v>1851</v>
      </c>
      <c r="U4137" t="s">
        <v>8771</v>
      </c>
      <c r="V4137" t="s">
        <v>1851</v>
      </c>
      <c r="W4137" t="s">
        <v>1851</v>
      </c>
      <c r="X4137" s="1">
        <v>46216.923715277779</v>
      </c>
    </row>
    <row r="4138" spans="1:24">
      <c r="A4138">
        <v>3895</v>
      </c>
      <c r="B4138" t="s">
        <v>1863</v>
      </c>
      <c r="C4138" t="s">
        <v>1864</v>
      </c>
      <c r="D4138">
        <v>4215455</v>
      </c>
      <c r="E4138" t="s">
        <v>1885</v>
      </c>
      <c r="F4138">
        <v>1</v>
      </c>
      <c r="G4138" t="s">
        <v>1545</v>
      </c>
      <c r="H4138" t="s">
        <v>3877</v>
      </c>
      <c r="I4138" t="s">
        <v>1887</v>
      </c>
      <c r="J4138">
        <v>1</v>
      </c>
      <c r="K4138" t="s">
        <v>1888</v>
      </c>
      <c r="L4138" s="1">
        <v>46216.923344907409</v>
      </c>
      <c r="M4138" s="1">
        <v>46216.923784722225</v>
      </c>
      <c r="N4138">
        <v>3740</v>
      </c>
      <c r="O4138" t="s">
        <v>1849</v>
      </c>
      <c r="P4138">
        <v>71</v>
      </c>
      <c r="Q4138">
        <v>7.1</v>
      </c>
      <c r="R4138" t="s">
        <v>8772</v>
      </c>
      <c r="S4138" t="s">
        <v>1851</v>
      </c>
      <c r="T4138" t="s">
        <v>1851</v>
      </c>
      <c r="U4138" t="s">
        <v>8773</v>
      </c>
      <c r="V4138" t="s">
        <v>1851</v>
      </c>
      <c r="W4138" t="s">
        <v>1851</v>
      </c>
      <c r="X4138" s="1">
        <v>46216.923784722225</v>
      </c>
    </row>
    <row r="4139" spans="1:24">
      <c r="A4139">
        <v>3896</v>
      </c>
      <c r="B4139" t="s">
        <v>1863</v>
      </c>
      <c r="C4139" t="s">
        <v>1864</v>
      </c>
      <c r="D4139">
        <v>2411007</v>
      </c>
      <c r="E4139" t="s">
        <v>1894</v>
      </c>
      <c r="F4139">
        <v>1</v>
      </c>
      <c r="G4139" t="s">
        <v>295</v>
      </c>
      <c r="H4139" t="s">
        <v>295</v>
      </c>
      <c r="I4139" t="s">
        <v>4145</v>
      </c>
      <c r="J4139">
        <v>0</v>
      </c>
      <c r="K4139" t="s">
        <v>4146</v>
      </c>
      <c r="L4139" s="1">
        <v>46216.92386574074</v>
      </c>
      <c r="M4139" s="1">
        <v>46216.923981481479</v>
      </c>
      <c r="N4139">
        <v>1019</v>
      </c>
      <c r="O4139" t="s">
        <v>1849</v>
      </c>
      <c r="P4139">
        <v>65</v>
      </c>
      <c r="Q4139">
        <v>6.5</v>
      </c>
      <c r="R4139" t="s">
        <v>1851</v>
      </c>
      <c r="S4139" t="s">
        <v>1851</v>
      </c>
      <c r="T4139" t="s">
        <v>1851</v>
      </c>
      <c r="U4139" t="s">
        <v>8774</v>
      </c>
      <c r="V4139" t="s">
        <v>1851</v>
      </c>
      <c r="W4139" t="s">
        <v>1851</v>
      </c>
      <c r="X4139" s="1">
        <v>46216.923981481479</v>
      </c>
    </row>
    <row r="4140" spans="1:24">
      <c r="A4140">
        <v>3897</v>
      </c>
      <c r="B4140" t="s">
        <v>1863</v>
      </c>
      <c r="C4140" t="s">
        <v>1864</v>
      </c>
      <c r="D4140">
        <v>3530904</v>
      </c>
      <c r="E4140" t="s">
        <v>1885</v>
      </c>
      <c r="F4140">
        <v>1</v>
      </c>
      <c r="G4140" t="s">
        <v>959</v>
      </c>
      <c r="H4140" t="s">
        <v>4004</v>
      </c>
      <c r="I4140" t="s">
        <v>1887</v>
      </c>
      <c r="J4140">
        <v>1</v>
      </c>
      <c r="K4140" t="s">
        <v>1888</v>
      </c>
      <c r="L4140" s="1">
        <v>46216.923634259256</v>
      </c>
      <c r="M4140" s="1">
        <v>46216.924004629633</v>
      </c>
      <c r="N4140">
        <v>3237</v>
      </c>
      <c r="O4140" t="s">
        <v>1849</v>
      </c>
      <c r="P4140">
        <v>72</v>
      </c>
      <c r="Q4140">
        <v>7.2</v>
      </c>
      <c r="R4140" t="s">
        <v>8775</v>
      </c>
      <c r="S4140" t="s">
        <v>1851</v>
      </c>
      <c r="T4140" t="s">
        <v>1851</v>
      </c>
      <c r="U4140" t="s">
        <v>8776</v>
      </c>
      <c r="V4140" t="s">
        <v>1851</v>
      </c>
      <c r="W4140" t="s">
        <v>1851</v>
      </c>
      <c r="X4140" s="1">
        <v>46216.924004629633</v>
      </c>
    </row>
    <row r="4141" spans="1:24">
      <c r="A4141">
        <v>3898</v>
      </c>
      <c r="B4141" t="s">
        <v>1863</v>
      </c>
      <c r="C4141" t="s">
        <v>1864</v>
      </c>
      <c r="D4141">
        <v>4215455</v>
      </c>
      <c r="E4141" t="s">
        <v>1894</v>
      </c>
      <c r="F4141">
        <v>1</v>
      </c>
      <c r="G4141" t="s">
        <v>1545</v>
      </c>
      <c r="H4141" t="s">
        <v>3881</v>
      </c>
      <c r="I4141" t="s">
        <v>3882</v>
      </c>
      <c r="J4141">
        <v>1</v>
      </c>
      <c r="K4141" t="s">
        <v>3883</v>
      </c>
      <c r="L4141" s="1">
        <v>46216.92392361111</v>
      </c>
      <c r="M4141" s="1">
        <v>46216.924027777779</v>
      </c>
      <c r="N4141">
        <v>947</v>
      </c>
      <c r="O4141" t="s">
        <v>1849</v>
      </c>
      <c r="P4141">
        <v>63</v>
      </c>
      <c r="Q4141">
        <v>6.3</v>
      </c>
      <c r="R4141" t="s">
        <v>1851</v>
      </c>
      <c r="S4141" t="s">
        <v>1851</v>
      </c>
      <c r="T4141" t="s">
        <v>1851</v>
      </c>
      <c r="U4141" t="s">
        <v>8777</v>
      </c>
      <c r="V4141" t="s">
        <v>1851</v>
      </c>
      <c r="W4141" t="s">
        <v>1851</v>
      </c>
      <c r="X4141" s="1">
        <v>46216.924027777779</v>
      </c>
    </row>
    <row r="4142" spans="1:24">
      <c r="A4142">
        <v>3899</v>
      </c>
      <c r="B4142" t="s">
        <v>1863</v>
      </c>
      <c r="C4142" t="s">
        <v>1864</v>
      </c>
      <c r="D4142">
        <v>3530904</v>
      </c>
      <c r="E4142" t="s">
        <v>1894</v>
      </c>
      <c r="F4142">
        <v>1</v>
      </c>
      <c r="G4142" t="s">
        <v>959</v>
      </c>
      <c r="H4142" t="s">
        <v>4007</v>
      </c>
      <c r="I4142" t="s">
        <v>4008</v>
      </c>
      <c r="J4142">
        <v>1</v>
      </c>
      <c r="K4142" t="s">
        <v>4009</v>
      </c>
      <c r="L4142" s="1">
        <v>46216.924131944441</v>
      </c>
      <c r="M4142" s="1">
        <v>46216.924201388887</v>
      </c>
      <c r="N4142">
        <v>575</v>
      </c>
      <c r="O4142" t="s">
        <v>1849</v>
      </c>
      <c r="P4142">
        <v>65</v>
      </c>
      <c r="Q4142">
        <v>6.5</v>
      </c>
      <c r="R4142" t="s">
        <v>1851</v>
      </c>
      <c r="S4142" t="s">
        <v>1851</v>
      </c>
      <c r="T4142" t="s">
        <v>1851</v>
      </c>
      <c r="U4142" t="s">
        <v>8778</v>
      </c>
      <c r="V4142" t="s">
        <v>1851</v>
      </c>
      <c r="W4142" t="s">
        <v>1851</v>
      </c>
      <c r="X4142" s="1">
        <v>46216.924201388887</v>
      </c>
    </row>
    <row r="4143" spans="1:24">
      <c r="A4143">
        <v>3900</v>
      </c>
      <c r="B4143" t="s">
        <v>1863</v>
      </c>
      <c r="C4143" t="s">
        <v>1864</v>
      </c>
      <c r="D4143">
        <v>4218855</v>
      </c>
      <c r="E4143" t="s">
        <v>1885</v>
      </c>
      <c r="F4143">
        <v>1</v>
      </c>
      <c r="G4143" t="s">
        <v>1668</v>
      </c>
      <c r="H4143" t="s">
        <v>3893</v>
      </c>
      <c r="I4143" t="s">
        <v>1887</v>
      </c>
      <c r="J4143">
        <v>1</v>
      </c>
      <c r="K4143" t="s">
        <v>1888</v>
      </c>
      <c r="L4143" s="1">
        <v>46216.924120370371</v>
      </c>
      <c r="M4143" s="1">
        <v>46216.924502314818</v>
      </c>
      <c r="N4143">
        <v>3329</v>
      </c>
      <c r="O4143" t="s">
        <v>1849</v>
      </c>
      <c r="P4143">
        <v>69</v>
      </c>
      <c r="Q4143">
        <v>6.9</v>
      </c>
      <c r="R4143" t="s">
        <v>8779</v>
      </c>
      <c r="S4143" t="s">
        <v>1851</v>
      </c>
      <c r="T4143" t="s">
        <v>1851</v>
      </c>
      <c r="U4143" t="s">
        <v>8780</v>
      </c>
      <c r="V4143" t="s">
        <v>1851</v>
      </c>
      <c r="W4143" t="s">
        <v>1851</v>
      </c>
      <c r="X4143" s="1">
        <v>46216.924502314818</v>
      </c>
    </row>
    <row r="4144" spans="1:24">
      <c r="A4144">
        <v>3901</v>
      </c>
      <c r="B4144" t="s">
        <v>1863</v>
      </c>
      <c r="C4144" t="s">
        <v>1864</v>
      </c>
      <c r="D4144">
        <v>3532900</v>
      </c>
      <c r="E4144" t="s">
        <v>1885</v>
      </c>
      <c r="F4144">
        <v>1</v>
      </c>
      <c r="G4144" t="s">
        <v>928</v>
      </c>
      <c r="H4144" t="s">
        <v>4011</v>
      </c>
      <c r="I4144" t="s">
        <v>1887</v>
      </c>
      <c r="J4144">
        <v>1</v>
      </c>
      <c r="K4144" t="s">
        <v>1888</v>
      </c>
      <c r="L4144" s="1">
        <v>46216.924247685187</v>
      </c>
      <c r="M4144" s="1">
        <v>46216.924803240741</v>
      </c>
      <c r="N4144">
        <v>4767</v>
      </c>
      <c r="O4144" t="s">
        <v>1849</v>
      </c>
      <c r="P4144">
        <v>99</v>
      </c>
      <c r="Q4144">
        <v>9.9</v>
      </c>
      <c r="R4144" t="s">
        <v>8781</v>
      </c>
      <c r="S4144" t="s">
        <v>1851</v>
      </c>
      <c r="T4144" t="s">
        <v>1851</v>
      </c>
      <c r="U4144" t="s">
        <v>8782</v>
      </c>
      <c r="V4144" t="s">
        <v>1851</v>
      </c>
      <c r="W4144" t="s">
        <v>1851</v>
      </c>
      <c r="X4144" s="1">
        <v>46216.924803240741</v>
      </c>
    </row>
    <row r="4145" spans="1:24">
      <c r="A4145">
        <v>3902</v>
      </c>
      <c r="B4145" t="s">
        <v>1863</v>
      </c>
      <c r="C4145" t="s">
        <v>1864</v>
      </c>
      <c r="D4145">
        <v>2410306</v>
      </c>
      <c r="E4145" t="s">
        <v>1885</v>
      </c>
      <c r="F4145">
        <v>1</v>
      </c>
      <c r="G4145" t="s">
        <v>715</v>
      </c>
      <c r="H4145" t="s">
        <v>4148</v>
      </c>
      <c r="I4145" t="s">
        <v>1887</v>
      </c>
      <c r="J4145">
        <v>1</v>
      </c>
      <c r="K4145" t="s">
        <v>1888</v>
      </c>
      <c r="L4145" s="1">
        <v>46216.924027777779</v>
      </c>
      <c r="M4145" s="1">
        <v>46216.924803240741</v>
      </c>
      <c r="N4145">
        <v>6671</v>
      </c>
      <c r="O4145" t="s">
        <v>1849</v>
      </c>
      <c r="P4145">
        <v>75</v>
      </c>
      <c r="Q4145">
        <v>7.5</v>
      </c>
      <c r="R4145" t="s">
        <v>8783</v>
      </c>
      <c r="S4145" t="s">
        <v>1851</v>
      </c>
      <c r="T4145" t="s">
        <v>1851</v>
      </c>
      <c r="U4145" t="s">
        <v>8784</v>
      </c>
      <c r="V4145" t="s">
        <v>1851</v>
      </c>
      <c r="W4145" t="s">
        <v>1851</v>
      </c>
      <c r="X4145" s="1">
        <v>46216.924803240741</v>
      </c>
    </row>
    <row r="4146" spans="1:24">
      <c r="A4146">
        <v>3903</v>
      </c>
      <c r="B4146" t="s">
        <v>1863</v>
      </c>
      <c r="C4146" t="s">
        <v>1864</v>
      </c>
      <c r="D4146">
        <v>4218855</v>
      </c>
      <c r="E4146" t="s">
        <v>1894</v>
      </c>
      <c r="F4146">
        <v>1</v>
      </c>
      <c r="G4146" t="s">
        <v>1668</v>
      </c>
      <c r="H4146" t="s">
        <v>3906</v>
      </c>
      <c r="I4146" t="s">
        <v>3907</v>
      </c>
      <c r="J4146">
        <v>1</v>
      </c>
      <c r="K4146" t="s">
        <v>3908</v>
      </c>
      <c r="L4146" s="1">
        <v>46216.92465277778</v>
      </c>
      <c r="M4146" s="1">
        <v>46216.924872685187</v>
      </c>
      <c r="N4146">
        <v>1873</v>
      </c>
      <c r="O4146" t="s">
        <v>1849</v>
      </c>
      <c r="P4146">
        <v>63</v>
      </c>
      <c r="Q4146">
        <v>6.3</v>
      </c>
      <c r="R4146" t="s">
        <v>1851</v>
      </c>
      <c r="S4146" t="s">
        <v>1851</v>
      </c>
      <c r="T4146" t="s">
        <v>1851</v>
      </c>
      <c r="U4146" t="s">
        <v>8785</v>
      </c>
      <c r="V4146" t="s">
        <v>1851</v>
      </c>
      <c r="W4146" t="s">
        <v>1851</v>
      </c>
      <c r="X4146" s="1">
        <v>46216.924872685187</v>
      </c>
    </row>
    <row r="4147" spans="1:24">
      <c r="A4147">
        <v>3904</v>
      </c>
      <c r="B4147" t="s">
        <v>1863</v>
      </c>
      <c r="C4147" t="s">
        <v>1864</v>
      </c>
      <c r="D4147">
        <v>2410306</v>
      </c>
      <c r="E4147" t="s">
        <v>1894</v>
      </c>
      <c r="F4147">
        <v>1</v>
      </c>
      <c r="G4147" t="s">
        <v>715</v>
      </c>
      <c r="H4147" t="s">
        <v>715</v>
      </c>
      <c r="I4147" t="s">
        <v>4151</v>
      </c>
      <c r="J4147">
        <v>0</v>
      </c>
      <c r="K4147" t="s">
        <v>4152</v>
      </c>
      <c r="L4147" s="1">
        <v>46216.924942129626</v>
      </c>
      <c r="M4147" s="1">
        <v>46216.925057870372</v>
      </c>
      <c r="N4147">
        <v>990</v>
      </c>
      <c r="O4147" t="s">
        <v>1849</v>
      </c>
      <c r="P4147">
        <v>66</v>
      </c>
      <c r="Q4147">
        <v>6.6</v>
      </c>
      <c r="R4147" t="s">
        <v>1851</v>
      </c>
      <c r="S4147" t="s">
        <v>1851</v>
      </c>
      <c r="T4147" t="s">
        <v>1851</v>
      </c>
      <c r="U4147" t="s">
        <v>8786</v>
      </c>
      <c r="V4147" t="s">
        <v>1851</v>
      </c>
      <c r="W4147" t="s">
        <v>1851</v>
      </c>
      <c r="X4147" s="1">
        <v>46216.925057870372</v>
      </c>
    </row>
    <row r="4148" spans="1:24">
      <c r="A4148">
        <v>3905</v>
      </c>
      <c r="B4148" t="s">
        <v>1863</v>
      </c>
      <c r="C4148" t="s">
        <v>1864</v>
      </c>
      <c r="D4148">
        <v>3532900</v>
      </c>
      <c r="E4148" t="s">
        <v>1894</v>
      </c>
      <c r="F4148">
        <v>1</v>
      </c>
      <c r="G4148" t="s">
        <v>928</v>
      </c>
      <c r="H4148" t="s">
        <v>928</v>
      </c>
      <c r="I4148" t="s">
        <v>4014</v>
      </c>
      <c r="J4148">
        <v>0</v>
      </c>
      <c r="K4148" t="s">
        <v>4015</v>
      </c>
      <c r="L4148" s="1">
        <v>46216.924953703703</v>
      </c>
      <c r="M4148" s="1">
        <v>46216.925092592595</v>
      </c>
      <c r="N4148">
        <v>1274</v>
      </c>
      <c r="O4148" t="s">
        <v>1849</v>
      </c>
      <c r="P4148">
        <v>100</v>
      </c>
      <c r="Q4148">
        <v>10</v>
      </c>
      <c r="R4148" t="s">
        <v>1851</v>
      </c>
      <c r="S4148" t="s">
        <v>1851</v>
      </c>
      <c r="T4148" t="s">
        <v>1851</v>
      </c>
      <c r="U4148" t="s">
        <v>8787</v>
      </c>
      <c r="V4148" t="s">
        <v>1851</v>
      </c>
      <c r="W4148" t="s">
        <v>1851</v>
      </c>
      <c r="X4148" s="1">
        <v>46216.925092592595</v>
      </c>
    </row>
    <row r="4149" spans="1:24">
      <c r="A4149">
        <v>3906</v>
      </c>
      <c r="B4149" t="s">
        <v>1863</v>
      </c>
      <c r="C4149" t="s">
        <v>1864</v>
      </c>
      <c r="D4149">
        <v>2413904</v>
      </c>
      <c r="E4149" t="s">
        <v>1885</v>
      </c>
      <c r="F4149">
        <v>1</v>
      </c>
      <c r="G4149" t="s">
        <v>207</v>
      </c>
      <c r="H4149" t="s">
        <v>4154</v>
      </c>
      <c r="I4149" t="s">
        <v>1887</v>
      </c>
      <c r="J4149">
        <v>1</v>
      </c>
      <c r="K4149" t="s">
        <v>1888</v>
      </c>
      <c r="L4149" s="1">
        <v>46216.925104166665</v>
      </c>
      <c r="M4149" s="1">
        <v>46216.925335648149</v>
      </c>
      <c r="N4149">
        <v>2009</v>
      </c>
      <c r="O4149" t="s">
        <v>1849</v>
      </c>
      <c r="P4149">
        <v>68</v>
      </c>
      <c r="Q4149">
        <v>6.8</v>
      </c>
      <c r="R4149" t="s">
        <v>8788</v>
      </c>
      <c r="S4149" t="s">
        <v>1851</v>
      </c>
      <c r="T4149" t="s">
        <v>1851</v>
      </c>
      <c r="U4149" t="s">
        <v>8789</v>
      </c>
      <c r="V4149" t="s">
        <v>1851</v>
      </c>
      <c r="W4149" t="s">
        <v>1851</v>
      </c>
      <c r="X4149" s="1">
        <v>46216.925335648149</v>
      </c>
    </row>
    <row r="4150" spans="1:24">
      <c r="A4150">
        <v>3907</v>
      </c>
      <c r="B4150" t="s">
        <v>1863</v>
      </c>
      <c r="C4150" t="s">
        <v>1864</v>
      </c>
      <c r="D4150">
        <v>2413904</v>
      </c>
      <c r="E4150" t="s">
        <v>1894</v>
      </c>
      <c r="F4150">
        <v>1</v>
      </c>
      <c r="G4150" t="s">
        <v>207</v>
      </c>
      <c r="H4150" t="s">
        <v>207</v>
      </c>
      <c r="I4150" t="s">
        <v>4157</v>
      </c>
      <c r="J4150">
        <v>0</v>
      </c>
      <c r="K4150" t="s">
        <v>4158</v>
      </c>
      <c r="L4150" s="1">
        <v>46216.925474537034</v>
      </c>
      <c r="M4150" s="1">
        <v>46216.92560185185</v>
      </c>
      <c r="N4150">
        <v>1100</v>
      </c>
      <c r="O4150" t="s">
        <v>1849</v>
      </c>
      <c r="P4150">
        <v>60</v>
      </c>
      <c r="Q4150">
        <v>6</v>
      </c>
      <c r="R4150" t="s">
        <v>1851</v>
      </c>
      <c r="S4150" t="s">
        <v>1851</v>
      </c>
      <c r="T4150" t="s">
        <v>1851</v>
      </c>
      <c r="U4150" t="s">
        <v>8790</v>
      </c>
      <c r="V4150" t="s">
        <v>1851</v>
      </c>
      <c r="W4150" t="s">
        <v>1851</v>
      </c>
      <c r="X4150" s="1">
        <v>46216.92560185185</v>
      </c>
    </row>
    <row r="4151" spans="1:24">
      <c r="A4151">
        <v>3908</v>
      </c>
      <c r="B4151" t="s">
        <v>1863</v>
      </c>
      <c r="C4151" t="s">
        <v>1864</v>
      </c>
      <c r="D4151">
        <v>3534104</v>
      </c>
      <c r="E4151" t="s">
        <v>1885</v>
      </c>
      <c r="F4151">
        <v>1</v>
      </c>
      <c r="G4151" t="s">
        <v>1114</v>
      </c>
      <c r="H4151" t="s">
        <v>4017</v>
      </c>
      <c r="I4151" t="s">
        <v>1887</v>
      </c>
      <c r="J4151">
        <v>1</v>
      </c>
      <c r="K4151" t="s">
        <v>1888</v>
      </c>
      <c r="L4151" s="1">
        <v>46216.925150462965</v>
      </c>
      <c r="M4151" s="1">
        <v>46216.926435185182</v>
      </c>
      <c r="N4151">
        <v>11133</v>
      </c>
      <c r="O4151" t="s">
        <v>1849</v>
      </c>
      <c r="P4151">
        <v>95</v>
      </c>
      <c r="Q4151">
        <v>9.5</v>
      </c>
      <c r="R4151" t="s">
        <v>8791</v>
      </c>
      <c r="S4151" t="s">
        <v>1851</v>
      </c>
      <c r="T4151" t="s">
        <v>1851</v>
      </c>
      <c r="U4151" t="s">
        <v>8792</v>
      </c>
      <c r="V4151" t="s">
        <v>1851</v>
      </c>
      <c r="W4151" t="s">
        <v>1851</v>
      </c>
      <c r="X4151" s="1">
        <v>46216.926435185182</v>
      </c>
    </row>
    <row r="4152" spans="1:24">
      <c r="A4152">
        <v>3909</v>
      </c>
      <c r="B4152" t="s">
        <v>1863</v>
      </c>
      <c r="C4152" t="s">
        <v>1864</v>
      </c>
      <c r="D4152">
        <v>2414902</v>
      </c>
      <c r="E4152" t="s">
        <v>1885</v>
      </c>
      <c r="F4152">
        <v>1</v>
      </c>
      <c r="G4152" t="s">
        <v>370</v>
      </c>
      <c r="H4152" t="s">
        <v>4160</v>
      </c>
      <c r="I4152" t="s">
        <v>1887</v>
      </c>
      <c r="J4152">
        <v>1</v>
      </c>
      <c r="K4152" t="s">
        <v>1888</v>
      </c>
      <c r="L4152" s="1">
        <v>46216.925636574073</v>
      </c>
      <c r="M4152" s="1">
        <v>46216.926446759258</v>
      </c>
      <c r="N4152">
        <v>6987</v>
      </c>
      <c r="O4152" t="s">
        <v>1849</v>
      </c>
      <c r="P4152">
        <v>49</v>
      </c>
      <c r="Q4152">
        <v>4.9000000000000004</v>
      </c>
      <c r="R4152" t="s">
        <v>8793</v>
      </c>
      <c r="S4152" t="s">
        <v>1851</v>
      </c>
      <c r="T4152" t="s">
        <v>1851</v>
      </c>
      <c r="U4152" t="s">
        <v>8794</v>
      </c>
      <c r="V4152" t="s">
        <v>1851</v>
      </c>
      <c r="W4152" t="s">
        <v>1851</v>
      </c>
      <c r="X4152" s="1">
        <v>46216.926446759258</v>
      </c>
    </row>
    <row r="4153" spans="1:24">
      <c r="A4153">
        <v>3910</v>
      </c>
      <c r="B4153" t="s">
        <v>1863</v>
      </c>
      <c r="C4153" t="s">
        <v>1864</v>
      </c>
      <c r="D4153">
        <v>3534104</v>
      </c>
      <c r="E4153" t="s">
        <v>1894</v>
      </c>
      <c r="F4153">
        <v>1</v>
      </c>
      <c r="G4153" t="s">
        <v>1114</v>
      </c>
      <c r="H4153" t="s">
        <v>1114</v>
      </c>
      <c r="I4153" t="s">
        <v>4020</v>
      </c>
      <c r="J4153">
        <v>0</v>
      </c>
      <c r="K4153" t="s">
        <v>4021</v>
      </c>
      <c r="L4153" s="1">
        <v>46216.926574074074</v>
      </c>
      <c r="M4153" s="1">
        <v>46216.926701388889</v>
      </c>
      <c r="N4153">
        <v>1030</v>
      </c>
      <c r="O4153" t="s">
        <v>1849</v>
      </c>
      <c r="P4153">
        <v>94</v>
      </c>
      <c r="Q4153">
        <v>9.4</v>
      </c>
      <c r="R4153" t="s">
        <v>1851</v>
      </c>
      <c r="S4153" t="s">
        <v>1851</v>
      </c>
      <c r="T4153" t="s">
        <v>1851</v>
      </c>
      <c r="U4153" t="s">
        <v>8795</v>
      </c>
      <c r="V4153" t="s">
        <v>1851</v>
      </c>
      <c r="W4153" t="s">
        <v>1851</v>
      </c>
      <c r="X4153" s="1">
        <v>46216.926701388889</v>
      </c>
    </row>
    <row r="4154" spans="1:24">
      <c r="A4154">
        <v>3911</v>
      </c>
      <c r="B4154" t="s">
        <v>1863</v>
      </c>
      <c r="C4154" t="s">
        <v>1864</v>
      </c>
      <c r="D4154">
        <v>2414902</v>
      </c>
      <c r="E4154" t="s">
        <v>1894</v>
      </c>
      <c r="F4154">
        <v>1</v>
      </c>
      <c r="G4154" t="s">
        <v>370</v>
      </c>
      <c r="H4154" t="s">
        <v>370</v>
      </c>
      <c r="I4154" t="s">
        <v>4163</v>
      </c>
      <c r="J4154">
        <v>0</v>
      </c>
      <c r="K4154" t="s">
        <v>4164</v>
      </c>
      <c r="L4154" s="1">
        <v>46216.926574074074</v>
      </c>
      <c r="M4154" s="1">
        <v>46216.926724537036</v>
      </c>
      <c r="N4154">
        <v>1367</v>
      </c>
      <c r="O4154" t="s">
        <v>1849</v>
      </c>
      <c r="P4154">
        <v>45</v>
      </c>
      <c r="Q4154">
        <v>4.5</v>
      </c>
      <c r="R4154" t="s">
        <v>1851</v>
      </c>
      <c r="S4154" t="s">
        <v>1851</v>
      </c>
      <c r="T4154" t="s">
        <v>1851</v>
      </c>
      <c r="U4154" t="s">
        <v>8796</v>
      </c>
      <c r="V4154" t="s">
        <v>1851</v>
      </c>
      <c r="W4154" t="s">
        <v>1851</v>
      </c>
      <c r="X4154" s="1">
        <v>46216.926724537036</v>
      </c>
    </row>
    <row r="4155" spans="1:24">
      <c r="A4155">
        <v>3912</v>
      </c>
      <c r="B4155" t="s">
        <v>1863</v>
      </c>
      <c r="C4155" t="s">
        <v>1864</v>
      </c>
      <c r="D4155">
        <v>2805703</v>
      </c>
      <c r="E4155" t="s">
        <v>1885</v>
      </c>
      <c r="F4155">
        <v>1</v>
      </c>
      <c r="G4155" t="s">
        <v>466</v>
      </c>
      <c r="H4155" t="s">
        <v>4181</v>
      </c>
      <c r="I4155" t="s">
        <v>1887</v>
      </c>
      <c r="J4155">
        <v>1</v>
      </c>
      <c r="K4155" t="s">
        <v>1888</v>
      </c>
      <c r="L4155" s="1">
        <v>46216.926770833335</v>
      </c>
      <c r="M4155" s="1">
        <v>46216.927141203705</v>
      </c>
      <c r="N4155">
        <v>3167</v>
      </c>
      <c r="O4155" t="s">
        <v>1849</v>
      </c>
      <c r="P4155">
        <v>69</v>
      </c>
      <c r="Q4155">
        <v>6.9</v>
      </c>
      <c r="R4155" t="s">
        <v>8797</v>
      </c>
      <c r="S4155" t="s">
        <v>1851</v>
      </c>
      <c r="T4155" t="s">
        <v>1851</v>
      </c>
      <c r="U4155" t="s">
        <v>8798</v>
      </c>
      <c r="V4155" t="s">
        <v>1851</v>
      </c>
      <c r="W4155" t="s">
        <v>1851</v>
      </c>
      <c r="X4155" s="1">
        <v>46216.927141203705</v>
      </c>
    </row>
    <row r="4156" spans="1:24">
      <c r="A4156">
        <v>3913</v>
      </c>
      <c r="B4156" t="s">
        <v>1863</v>
      </c>
      <c r="C4156" t="s">
        <v>1864</v>
      </c>
      <c r="D4156">
        <v>3538105</v>
      </c>
      <c r="E4156" t="s">
        <v>1885</v>
      </c>
      <c r="F4156">
        <v>1</v>
      </c>
      <c r="G4156" t="s">
        <v>1342</v>
      </c>
      <c r="H4156" t="s">
        <v>4026</v>
      </c>
      <c r="I4156" t="s">
        <v>1887</v>
      </c>
      <c r="J4156">
        <v>1</v>
      </c>
      <c r="K4156" t="s">
        <v>1888</v>
      </c>
      <c r="L4156" s="1">
        <v>46216.926747685182</v>
      </c>
      <c r="M4156" s="1">
        <v>46216.927210648151</v>
      </c>
      <c r="N4156">
        <v>3999</v>
      </c>
      <c r="O4156" t="s">
        <v>1849</v>
      </c>
      <c r="P4156">
        <v>79</v>
      </c>
      <c r="Q4156">
        <v>7.9</v>
      </c>
      <c r="R4156" t="s">
        <v>8799</v>
      </c>
      <c r="S4156" t="s">
        <v>1851</v>
      </c>
      <c r="T4156" t="s">
        <v>1851</v>
      </c>
      <c r="U4156" t="s">
        <v>8800</v>
      </c>
      <c r="V4156" t="s">
        <v>1851</v>
      </c>
      <c r="W4156" t="s">
        <v>1851</v>
      </c>
      <c r="X4156" s="1">
        <v>46216.927210648151</v>
      </c>
    </row>
    <row r="4157" spans="1:24">
      <c r="A4157">
        <v>3914</v>
      </c>
      <c r="B4157" t="s">
        <v>1863</v>
      </c>
      <c r="C4157" t="s">
        <v>1864</v>
      </c>
      <c r="D4157">
        <v>2805703</v>
      </c>
      <c r="E4157" t="s">
        <v>1894</v>
      </c>
      <c r="F4157">
        <v>1</v>
      </c>
      <c r="G4157" t="s">
        <v>466</v>
      </c>
      <c r="H4157" t="s">
        <v>466</v>
      </c>
      <c r="I4157" t="s">
        <v>4188</v>
      </c>
      <c r="J4157">
        <v>0</v>
      </c>
      <c r="K4157" t="s">
        <v>4189</v>
      </c>
      <c r="L4157" s="1">
        <v>46216.927268518521</v>
      </c>
      <c r="M4157" s="1">
        <v>46216.927442129629</v>
      </c>
      <c r="N4157">
        <v>1491</v>
      </c>
      <c r="O4157" t="s">
        <v>1849</v>
      </c>
      <c r="P4157">
        <v>57</v>
      </c>
      <c r="Q4157">
        <v>5.7</v>
      </c>
      <c r="R4157" t="s">
        <v>1851</v>
      </c>
      <c r="S4157" t="s">
        <v>1851</v>
      </c>
      <c r="T4157" t="s">
        <v>1851</v>
      </c>
      <c r="U4157" t="s">
        <v>8801</v>
      </c>
      <c r="V4157" t="s">
        <v>1851</v>
      </c>
      <c r="W4157" t="s">
        <v>1851</v>
      </c>
      <c r="X4157" s="1">
        <v>46216.927442129629</v>
      </c>
    </row>
    <row r="4158" spans="1:24">
      <c r="A4158">
        <v>3915</v>
      </c>
      <c r="B4158" t="s">
        <v>1863</v>
      </c>
      <c r="C4158" t="s">
        <v>1864</v>
      </c>
      <c r="D4158">
        <v>3538105</v>
      </c>
      <c r="E4158" t="s">
        <v>1894</v>
      </c>
      <c r="F4158">
        <v>1</v>
      </c>
      <c r="G4158" t="s">
        <v>1342</v>
      </c>
      <c r="H4158" t="s">
        <v>1342</v>
      </c>
      <c r="I4158" t="s">
        <v>4029</v>
      </c>
      <c r="J4158">
        <v>0</v>
      </c>
      <c r="K4158" t="s">
        <v>4030</v>
      </c>
      <c r="L4158" s="1">
        <v>46216.927349537036</v>
      </c>
      <c r="M4158" s="1">
        <v>46216.927453703705</v>
      </c>
      <c r="N4158">
        <v>851</v>
      </c>
      <c r="O4158" t="s">
        <v>1849</v>
      </c>
      <c r="P4158">
        <v>74</v>
      </c>
      <c r="Q4158">
        <v>7.4</v>
      </c>
      <c r="R4158" t="s">
        <v>1851</v>
      </c>
      <c r="S4158" t="s">
        <v>1851</v>
      </c>
      <c r="T4158" t="s">
        <v>1851</v>
      </c>
      <c r="U4158" t="s">
        <v>8802</v>
      </c>
      <c r="V4158" t="s">
        <v>1851</v>
      </c>
      <c r="W4158" t="s">
        <v>1851</v>
      </c>
      <c r="X4158" s="1">
        <v>46216.927453703705</v>
      </c>
    </row>
    <row r="4159" spans="1:24">
      <c r="A4159">
        <v>3916</v>
      </c>
      <c r="B4159" t="s">
        <v>1863</v>
      </c>
      <c r="C4159" t="s">
        <v>1864</v>
      </c>
      <c r="D4159">
        <v>2805802</v>
      </c>
      <c r="E4159" t="s">
        <v>1885</v>
      </c>
      <c r="F4159">
        <v>1</v>
      </c>
      <c r="G4159" t="s">
        <v>645</v>
      </c>
      <c r="H4159" t="s">
        <v>4191</v>
      </c>
      <c r="I4159" t="s">
        <v>1887</v>
      </c>
      <c r="J4159">
        <v>1</v>
      </c>
      <c r="K4159" t="s">
        <v>1888</v>
      </c>
      <c r="L4159" s="1">
        <v>46216.927488425928</v>
      </c>
      <c r="M4159" s="1">
        <v>46216.927881944444</v>
      </c>
      <c r="N4159">
        <v>3494</v>
      </c>
      <c r="O4159" t="s">
        <v>1849</v>
      </c>
      <c r="P4159">
        <v>69</v>
      </c>
      <c r="Q4159">
        <v>6.9</v>
      </c>
      <c r="R4159" t="s">
        <v>8803</v>
      </c>
      <c r="S4159" t="s">
        <v>1851</v>
      </c>
      <c r="T4159" t="s">
        <v>1851</v>
      </c>
      <c r="U4159" t="s">
        <v>8804</v>
      </c>
      <c r="V4159" t="s">
        <v>1851</v>
      </c>
      <c r="W4159" t="s">
        <v>1851</v>
      </c>
      <c r="X4159" s="1">
        <v>46216.927881944444</v>
      </c>
    </row>
    <row r="4160" spans="1:24">
      <c r="A4160">
        <v>3917</v>
      </c>
      <c r="B4160" t="s">
        <v>1863</v>
      </c>
      <c r="C4160" t="s">
        <v>1864</v>
      </c>
      <c r="D4160">
        <v>2805802</v>
      </c>
      <c r="E4160" t="s">
        <v>1894</v>
      </c>
      <c r="F4160">
        <v>1</v>
      </c>
      <c r="G4160" t="s">
        <v>645</v>
      </c>
      <c r="H4160" t="s">
        <v>645</v>
      </c>
      <c r="I4160" t="s">
        <v>4194</v>
      </c>
      <c r="J4160">
        <v>0</v>
      </c>
      <c r="K4160" t="s">
        <v>4195</v>
      </c>
      <c r="L4160" s="1">
        <v>46216.928020833337</v>
      </c>
      <c r="M4160" s="1">
        <v>46216.928252314814</v>
      </c>
      <c r="N4160">
        <v>1945</v>
      </c>
      <c r="O4160" t="s">
        <v>1849</v>
      </c>
      <c r="P4160">
        <v>57</v>
      </c>
      <c r="Q4160">
        <v>5.7</v>
      </c>
      <c r="R4160" t="s">
        <v>1851</v>
      </c>
      <c r="S4160" t="s">
        <v>1851</v>
      </c>
      <c r="T4160" t="s">
        <v>1851</v>
      </c>
      <c r="U4160" t="s">
        <v>8805</v>
      </c>
      <c r="V4160" t="s">
        <v>1851</v>
      </c>
      <c r="W4160" t="s">
        <v>1851</v>
      </c>
      <c r="X4160" s="1">
        <v>46216.928252314814</v>
      </c>
    </row>
    <row r="4161" spans="1:24">
      <c r="A4161">
        <v>3918</v>
      </c>
      <c r="B4161" t="s">
        <v>1863</v>
      </c>
      <c r="C4161" t="s">
        <v>1864</v>
      </c>
      <c r="D4161">
        <v>2806008</v>
      </c>
      <c r="E4161" t="s">
        <v>1885</v>
      </c>
      <c r="F4161">
        <v>1</v>
      </c>
      <c r="G4161" t="s">
        <v>401</v>
      </c>
      <c r="H4161" t="s">
        <v>4197</v>
      </c>
      <c r="I4161" t="s">
        <v>1887</v>
      </c>
      <c r="J4161">
        <v>1</v>
      </c>
      <c r="K4161" t="s">
        <v>1888</v>
      </c>
      <c r="L4161" s="1">
        <v>46216.928298611114</v>
      </c>
      <c r="M4161" s="1">
        <v>46216.928564814814</v>
      </c>
      <c r="N4161">
        <v>2326</v>
      </c>
      <c r="O4161" t="s">
        <v>1849</v>
      </c>
      <c r="P4161">
        <v>65</v>
      </c>
      <c r="Q4161">
        <v>6.5</v>
      </c>
      <c r="R4161" t="s">
        <v>8806</v>
      </c>
      <c r="S4161" t="s">
        <v>1851</v>
      </c>
      <c r="T4161" t="s">
        <v>1851</v>
      </c>
      <c r="U4161" t="s">
        <v>8807</v>
      </c>
      <c r="V4161" t="s">
        <v>1851</v>
      </c>
      <c r="W4161" t="s">
        <v>1851</v>
      </c>
      <c r="X4161" s="1">
        <v>46216.928564814814</v>
      </c>
    </row>
    <row r="4162" spans="1:24">
      <c r="A4162">
        <v>3919</v>
      </c>
      <c r="B4162" t="s">
        <v>1863</v>
      </c>
      <c r="C4162" t="s">
        <v>1864</v>
      </c>
      <c r="D4162">
        <v>2806008</v>
      </c>
      <c r="E4162" t="s">
        <v>1894</v>
      </c>
      <c r="F4162">
        <v>1</v>
      </c>
      <c r="G4162" t="s">
        <v>401</v>
      </c>
      <c r="H4162" t="s">
        <v>4200</v>
      </c>
      <c r="I4162" t="s">
        <v>4201</v>
      </c>
      <c r="J4162">
        <v>1</v>
      </c>
      <c r="K4162" t="s">
        <v>4202</v>
      </c>
      <c r="L4162" s="1">
        <v>46216.928715277776</v>
      </c>
      <c r="M4162" s="1">
        <v>46216.928854166668</v>
      </c>
      <c r="N4162">
        <v>1200</v>
      </c>
      <c r="O4162" t="s">
        <v>1849</v>
      </c>
      <c r="P4162">
        <v>57</v>
      </c>
      <c r="Q4162">
        <v>5.7</v>
      </c>
      <c r="R4162" t="s">
        <v>1851</v>
      </c>
      <c r="S4162" t="s">
        <v>1851</v>
      </c>
      <c r="T4162" t="s">
        <v>1851</v>
      </c>
      <c r="U4162" t="s">
        <v>8808</v>
      </c>
      <c r="V4162" t="s">
        <v>1851</v>
      </c>
      <c r="W4162" t="s">
        <v>1851</v>
      </c>
      <c r="X4162" s="1">
        <v>46216.928854166668</v>
      </c>
    </row>
    <row r="4163" spans="1:24">
      <c r="A4163">
        <v>3920</v>
      </c>
      <c r="B4163" t="s">
        <v>1863</v>
      </c>
      <c r="C4163" t="s">
        <v>1864</v>
      </c>
      <c r="D4163">
        <v>3539608</v>
      </c>
      <c r="E4163" t="s">
        <v>1885</v>
      </c>
      <c r="F4163">
        <v>1</v>
      </c>
      <c r="G4163" t="s">
        <v>984</v>
      </c>
      <c r="H4163" t="s">
        <v>4032</v>
      </c>
      <c r="I4163" t="s">
        <v>1887</v>
      </c>
      <c r="J4163">
        <v>1</v>
      </c>
      <c r="K4163" t="s">
        <v>1888</v>
      </c>
      <c r="L4163" s="1">
        <v>46216.927499999998</v>
      </c>
      <c r="M4163" s="1">
        <v>46216.9296875</v>
      </c>
      <c r="N4163">
        <v>18904</v>
      </c>
      <c r="O4163" t="s">
        <v>1854</v>
      </c>
      <c r="R4163" t="s">
        <v>8809</v>
      </c>
      <c r="S4163" t="s">
        <v>1851</v>
      </c>
      <c r="T4163" t="s">
        <v>1851</v>
      </c>
      <c r="U4163" t="s">
        <v>8810</v>
      </c>
      <c r="V4163" t="s">
        <v>1854</v>
      </c>
      <c r="W4163" t="s">
        <v>1851</v>
      </c>
      <c r="X4163" s="1">
        <v>46216.9296875</v>
      </c>
    </row>
    <row r="4164" spans="1:24">
      <c r="A4164">
        <v>3921</v>
      </c>
      <c r="B4164" t="s">
        <v>1863</v>
      </c>
      <c r="C4164" t="s">
        <v>1864</v>
      </c>
      <c r="D4164">
        <v>3539608</v>
      </c>
      <c r="E4164" t="s">
        <v>1885</v>
      </c>
      <c r="F4164">
        <v>2</v>
      </c>
      <c r="G4164" t="s">
        <v>984</v>
      </c>
      <c r="H4164" t="s">
        <v>4032</v>
      </c>
      <c r="I4164" t="s">
        <v>1887</v>
      </c>
      <c r="J4164">
        <v>1</v>
      </c>
      <c r="K4164" t="s">
        <v>1888</v>
      </c>
      <c r="L4164" s="1">
        <v>46216.929884259262</v>
      </c>
      <c r="M4164" s="1">
        <v>46216.929976851854</v>
      </c>
      <c r="N4164">
        <v>841</v>
      </c>
      <c r="O4164" t="s">
        <v>1849</v>
      </c>
      <c r="P4164">
        <v>96</v>
      </c>
      <c r="Q4164">
        <v>9.6</v>
      </c>
      <c r="R4164" t="s">
        <v>8811</v>
      </c>
      <c r="S4164" t="s">
        <v>1851</v>
      </c>
      <c r="T4164" t="s">
        <v>1851</v>
      </c>
      <c r="U4164" t="s">
        <v>8810</v>
      </c>
      <c r="V4164" t="s">
        <v>1851</v>
      </c>
      <c r="W4164" t="s">
        <v>1851</v>
      </c>
      <c r="X4164" s="1">
        <v>46216.929976851854</v>
      </c>
    </row>
    <row r="4165" spans="1:24">
      <c r="A4165">
        <v>3922</v>
      </c>
      <c r="B4165" t="s">
        <v>1863</v>
      </c>
      <c r="C4165" t="s">
        <v>1864</v>
      </c>
      <c r="D4165">
        <v>3539608</v>
      </c>
      <c r="E4165" t="s">
        <v>1894</v>
      </c>
      <c r="F4165">
        <v>1</v>
      </c>
      <c r="G4165" t="s">
        <v>984</v>
      </c>
      <c r="H4165" t="s">
        <v>984</v>
      </c>
      <c r="I4165" t="s">
        <v>4035</v>
      </c>
      <c r="J4165">
        <v>0</v>
      </c>
      <c r="K4165" t="s">
        <v>4036</v>
      </c>
      <c r="L4165" s="1">
        <v>46216.930127314816</v>
      </c>
      <c r="M4165" s="1">
        <v>46216.930254629631</v>
      </c>
      <c r="N4165">
        <v>1068</v>
      </c>
      <c r="O4165" t="s">
        <v>1849</v>
      </c>
      <c r="P4165">
        <v>71</v>
      </c>
      <c r="Q4165">
        <v>7.1</v>
      </c>
      <c r="R4165" t="s">
        <v>1851</v>
      </c>
      <c r="S4165" t="s">
        <v>1851</v>
      </c>
      <c r="T4165" t="s">
        <v>1851</v>
      </c>
      <c r="U4165" t="s">
        <v>8812</v>
      </c>
      <c r="V4165" t="s">
        <v>1851</v>
      </c>
      <c r="W4165" t="s">
        <v>1851</v>
      </c>
      <c r="X4165" s="1">
        <v>46216.930254629631</v>
      </c>
    </row>
    <row r="4166" spans="1:24">
      <c r="A4166">
        <v>3923</v>
      </c>
      <c r="B4166" t="s">
        <v>1863</v>
      </c>
      <c r="C4166" t="s">
        <v>1864</v>
      </c>
      <c r="D4166">
        <v>3539707</v>
      </c>
      <c r="E4166" t="s">
        <v>1885</v>
      </c>
      <c r="F4166">
        <v>1</v>
      </c>
      <c r="G4166" t="s">
        <v>1104</v>
      </c>
      <c r="H4166" t="s">
        <v>4038</v>
      </c>
      <c r="I4166" t="s">
        <v>1887</v>
      </c>
      <c r="J4166">
        <v>1</v>
      </c>
      <c r="K4166" t="s">
        <v>1888</v>
      </c>
      <c r="L4166" s="1">
        <v>46216.930289351854</v>
      </c>
      <c r="M4166" s="1">
        <v>46216.932453703703</v>
      </c>
      <c r="N4166">
        <v>18699</v>
      </c>
      <c r="O4166" t="s">
        <v>1854</v>
      </c>
      <c r="R4166" t="s">
        <v>8813</v>
      </c>
      <c r="S4166" t="s">
        <v>1851</v>
      </c>
      <c r="T4166" t="s">
        <v>1851</v>
      </c>
      <c r="U4166" t="s">
        <v>8814</v>
      </c>
      <c r="V4166" t="s">
        <v>1854</v>
      </c>
      <c r="W4166" t="s">
        <v>1851</v>
      </c>
      <c r="X4166" s="1">
        <v>46216.932453703703</v>
      </c>
    </row>
    <row r="4167" spans="1:24">
      <c r="A4167">
        <v>3924</v>
      </c>
      <c r="B4167" t="s">
        <v>1863</v>
      </c>
      <c r="C4167" t="s">
        <v>1864</v>
      </c>
      <c r="D4167">
        <v>3539707</v>
      </c>
      <c r="E4167" t="s">
        <v>1885</v>
      </c>
      <c r="F4167">
        <v>2</v>
      </c>
      <c r="G4167" t="s">
        <v>1104</v>
      </c>
      <c r="H4167" t="s">
        <v>4038</v>
      </c>
      <c r="I4167" t="s">
        <v>1887</v>
      </c>
      <c r="J4167">
        <v>1</v>
      </c>
      <c r="K4167" t="s">
        <v>1888</v>
      </c>
      <c r="L4167" s="1">
        <v>46216.932685185187</v>
      </c>
      <c r="M4167" s="1">
        <v>46216.933391203704</v>
      </c>
      <c r="N4167">
        <v>6089</v>
      </c>
      <c r="O4167" t="s">
        <v>1849</v>
      </c>
      <c r="P4167">
        <v>52</v>
      </c>
      <c r="Q4167">
        <v>5.2</v>
      </c>
      <c r="R4167" t="s">
        <v>8815</v>
      </c>
      <c r="S4167" t="s">
        <v>1851</v>
      </c>
      <c r="T4167" t="s">
        <v>1851</v>
      </c>
      <c r="U4167" t="s">
        <v>8814</v>
      </c>
      <c r="V4167" t="s">
        <v>1851</v>
      </c>
      <c r="W4167" t="s">
        <v>1851</v>
      </c>
      <c r="X4167" s="1">
        <v>46216.933391203704</v>
      </c>
    </row>
    <row r="4168" spans="1:24">
      <c r="A4168">
        <v>3925</v>
      </c>
      <c r="B4168" t="s">
        <v>1863</v>
      </c>
      <c r="C4168" t="s">
        <v>1864</v>
      </c>
      <c r="D4168">
        <v>3539707</v>
      </c>
      <c r="E4168" t="s">
        <v>1894</v>
      </c>
      <c r="F4168">
        <v>1</v>
      </c>
      <c r="G4168" t="s">
        <v>1104</v>
      </c>
      <c r="H4168" t="s">
        <v>1104</v>
      </c>
      <c r="I4168" t="s">
        <v>4041</v>
      </c>
      <c r="J4168">
        <v>0</v>
      </c>
      <c r="K4168" t="s">
        <v>4042</v>
      </c>
      <c r="L4168" s="1">
        <v>46216.933530092596</v>
      </c>
      <c r="M4168" s="1">
        <v>46216.933692129627</v>
      </c>
      <c r="N4168">
        <v>1338</v>
      </c>
      <c r="O4168" t="s">
        <v>1849</v>
      </c>
      <c r="P4168">
        <v>49</v>
      </c>
      <c r="Q4168">
        <v>4.9000000000000004</v>
      </c>
      <c r="R4168" t="s">
        <v>1851</v>
      </c>
      <c r="S4168" t="s">
        <v>1851</v>
      </c>
      <c r="T4168" t="s">
        <v>1851</v>
      </c>
      <c r="U4168" t="s">
        <v>8816</v>
      </c>
      <c r="V4168" t="s">
        <v>1851</v>
      </c>
      <c r="W4168" t="s">
        <v>1851</v>
      </c>
      <c r="X4168" s="1">
        <v>46216.933692129627</v>
      </c>
    </row>
    <row r="4169" spans="1:24">
      <c r="A4169">
        <v>3926</v>
      </c>
      <c r="B4169" t="s">
        <v>1863</v>
      </c>
      <c r="C4169" t="s">
        <v>1864</v>
      </c>
      <c r="D4169">
        <v>3539806</v>
      </c>
      <c r="E4169" t="s">
        <v>1885</v>
      </c>
      <c r="F4169">
        <v>1</v>
      </c>
      <c r="G4169" t="s">
        <v>1159</v>
      </c>
      <c r="H4169" t="s">
        <v>4045</v>
      </c>
      <c r="I4169" t="s">
        <v>1887</v>
      </c>
      <c r="J4169">
        <v>1</v>
      </c>
      <c r="K4169" t="s">
        <v>1888</v>
      </c>
      <c r="L4169" s="1">
        <v>46216.93372685185</v>
      </c>
      <c r="M4169" s="1">
        <v>46216.935891203706</v>
      </c>
      <c r="N4169">
        <v>18700</v>
      </c>
      <c r="O4169" t="s">
        <v>1854</v>
      </c>
      <c r="R4169" t="s">
        <v>8817</v>
      </c>
      <c r="S4169" t="s">
        <v>1851</v>
      </c>
      <c r="T4169" t="s">
        <v>1851</v>
      </c>
      <c r="U4169" t="s">
        <v>8818</v>
      </c>
      <c r="V4169" t="s">
        <v>1854</v>
      </c>
      <c r="W4169" t="s">
        <v>1851</v>
      </c>
      <c r="X4169" s="1">
        <v>46216.935891203706</v>
      </c>
    </row>
    <row r="4170" spans="1:24">
      <c r="A4170">
        <v>3927</v>
      </c>
      <c r="B4170" t="s">
        <v>1863</v>
      </c>
      <c r="C4170" t="s">
        <v>1864</v>
      </c>
      <c r="D4170">
        <v>3539806</v>
      </c>
      <c r="E4170" t="s">
        <v>1885</v>
      </c>
      <c r="F4170">
        <v>2</v>
      </c>
      <c r="G4170" t="s">
        <v>1159</v>
      </c>
      <c r="H4170" t="s">
        <v>4045</v>
      </c>
      <c r="I4170" t="s">
        <v>1887</v>
      </c>
      <c r="J4170">
        <v>1</v>
      </c>
      <c r="K4170" t="s">
        <v>1888</v>
      </c>
      <c r="L4170" s="1">
        <v>46216.93608796296</v>
      </c>
      <c r="M4170" s="1">
        <v>46216.936203703706</v>
      </c>
      <c r="N4170">
        <v>941</v>
      </c>
      <c r="O4170" t="s">
        <v>1849</v>
      </c>
      <c r="P4170">
        <v>96</v>
      </c>
      <c r="Q4170">
        <v>9.6</v>
      </c>
      <c r="R4170" t="s">
        <v>8819</v>
      </c>
      <c r="S4170" t="s">
        <v>1851</v>
      </c>
      <c r="T4170" t="s">
        <v>1851</v>
      </c>
      <c r="U4170" t="s">
        <v>8818</v>
      </c>
      <c r="V4170" t="s">
        <v>1851</v>
      </c>
      <c r="W4170" t="s">
        <v>1851</v>
      </c>
      <c r="X4170" s="1">
        <v>46216.936203703706</v>
      </c>
    </row>
    <row r="4171" spans="1:24">
      <c r="A4171">
        <v>3928</v>
      </c>
      <c r="B4171" t="s">
        <v>1863</v>
      </c>
      <c r="C4171" t="s">
        <v>1864</v>
      </c>
      <c r="D4171">
        <v>3539806</v>
      </c>
      <c r="E4171" t="s">
        <v>1894</v>
      </c>
      <c r="F4171">
        <v>1</v>
      </c>
      <c r="G4171" t="s">
        <v>1159</v>
      </c>
      <c r="H4171" t="s">
        <v>4069</v>
      </c>
      <c r="I4171" t="s">
        <v>4070</v>
      </c>
      <c r="J4171">
        <v>1</v>
      </c>
      <c r="K4171" t="s">
        <v>8820</v>
      </c>
      <c r="L4171" s="1">
        <v>46216.936354166668</v>
      </c>
      <c r="M4171" s="1">
        <v>46216.936481481483</v>
      </c>
      <c r="N4171">
        <v>1109</v>
      </c>
      <c r="O4171" t="s">
        <v>1849</v>
      </c>
      <c r="P4171">
        <v>76</v>
      </c>
      <c r="Q4171">
        <v>7.6</v>
      </c>
      <c r="R4171" t="s">
        <v>1851</v>
      </c>
      <c r="S4171" t="s">
        <v>1851</v>
      </c>
      <c r="T4171" t="s">
        <v>1851</v>
      </c>
      <c r="U4171" t="s">
        <v>8821</v>
      </c>
      <c r="V4171" t="s">
        <v>1851</v>
      </c>
      <c r="W4171" t="s">
        <v>1851</v>
      </c>
      <c r="X4171" s="1">
        <v>46216.936481481483</v>
      </c>
    </row>
    <row r="4172" spans="1:24">
      <c r="A4172">
        <v>3929</v>
      </c>
      <c r="B4172" t="s">
        <v>1863</v>
      </c>
      <c r="C4172" t="s">
        <v>1864</v>
      </c>
      <c r="D4172">
        <v>3540101</v>
      </c>
      <c r="E4172" t="s">
        <v>1885</v>
      </c>
      <c r="F4172">
        <v>1</v>
      </c>
      <c r="G4172" t="s">
        <v>1139</v>
      </c>
      <c r="H4172" t="s">
        <v>4076</v>
      </c>
      <c r="I4172" t="s">
        <v>1887</v>
      </c>
      <c r="J4172">
        <v>1</v>
      </c>
      <c r="K4172" t="s">
        <v>1888</v>
      </c>
      <c r="L4172" s="1">
        <v>46216.936516203707</v>
      </c>
      <c r="M4172" s="1">
        <v>46216.936956018515</v>
      </c>
      <c r="N4172">
        <v>3763</v>
      </c>
      <c r="O4172" t="s">
        <v>1849</v>
      </c>
      <c r="P4172">
        <v>85</v>
      </c>
      <c r="Q4172">
        <v>8.5</v>
      </c>
      <c r="R4172" t="s">
        <v>8822</v>
      </c>
      <c r="S4172" t="s">
        <v>1851</v>
      </c>
      <c r="T4172" t="s">
        <v>1851</v>
      </c>
      <c r="U4172" t="s">
        <v>8823</v>
      </c>
      <c r="V4172" t="s">
        <v>1851</v>
      </c>
      <c r="W4172" t="s">
        <v>1851</v>
      </c>
      <c r="X4172" s="1">
        <v>46216.936956018515</v>
      </c>
    </row>
    <row r="4173" spans="1:24">
      <c r="A4173">
        <v>3930</v>
      </c>
      <c r="B4173" t="s">
        <v>1863</v>
      </c>
      <c r="C4173" t="s">
        <v>1864</v>
      </c>
      <c r="D4173">
        <v>3540101</v>
      </c>
      <c r="E4173" t="s">
        <v>1894</v>
      </c>
      <c r="F4173">
        <v>1</v>
      </c>
      <c r="G4173" t="s">
        <v>1139</v>
      </c>
      <c r="H4173" t="s">
        <v>1139</v>
      </c>
      <c r="I4173" t="s">
        <v>4082</v>
      </c>
      <c r="J4173">
        <v>0</v>
      </c>
      <c r="K4173" t="s">
        <v>4083</v>
      </c>
      <c r="L4173" s="1">
        <v>46216.937106481484</v>
      </c>
      <c r="M4173" s="1">
        <v>46216.937210648146</v>
      </c>
      <c r="N4173">
        <v>963</v>
      </c>
      <c r="O4173" t="s">
        <v>1849</v>
      </c>
      <c r="P4173">
        <v>81</v>
      </c>
      <c r="Q4173">
        <v>8.1</v>
      </c>
      <c r="R4173" t="s">
        <v>1851</v>
      </c>
      <c r="S4173" t="s">
        <v>1851</v>
      </c>
      <c r="T4173" t="s">
        <v>1851</v>
      </c>
      <c r="U4173" t="s">
        <v>8824</v>
      </c>
      <c r="V4173" t="s">
        <v>1851</v>
      </c>
      <c r="W4173" t="s">
        <v>1851</v>
      </c>
      <c r="X4173" s="1">
        <v>46216.937210648146</v>
      </c>
    </row>
    <row r="4174" spans="1:24">
      <c r="A4174">
        <v>3931</v>
      </c>
      <c r="B4174" t="s">
        <v>1863</v>
      </c>
      <c r="C4174" t="s">
        <v>1864</v>
      </c>
      <c r="D4174">
        <v>3540853</v>
      </c>
      <c r="E4174" t="s">
        <v>1885</v>
      </c>
      <c r="F4174">
        <v>1</v>
      </c>
      <c r="G4174" t="s">
        <v>1208</v>
      </c>
      <c r="H4174" t="s">
        <v>4091</v>
      </c>
      <c r="I4174" t="s">
        <v>1887</v>
      </c>
      <c r="J4174">
        <v>1</v>
      </c>
      <c r="K4174" t="s">
        <v>1888</v>
      </c>
      <c r="L4174" s="1">
        <v>46216.937268518515</v>
      </c>
      <c r="M4174" s="1">
        <v>46216.939432870371</v>
      </c>
      <c r="N4174">
        <v>18699</v>
      </c>
      <c r="O4174" t="s">
        <v>1854</v>
      </c>
      <c r="R4174" t="s">
        <v>8825</v>
      </c>
      <c r="S4174" t="s">
        <v>1851</v>
      </c>
      <c r="T4174" t="s">
        <v>1851</v>
      </c>
      <c r="U4174" t="s">
        <v>8826</v>
      </c>
      <c r="V4174" t="s">
        <v>1854</v>
      </c>
      <c r="W4174" t="s">
        <v>1851</v>
      </c>
      <c r="X4174" s="1">
        <v>46216.939432870371</v>
      </c>
    </row>
    <row r="4175" spans="1:24">
      <c r="A4175">
        <v>3932</v>
      </c>
      <c r="B4175" t="s">
        <v>1863</v>
      </c>
      <c r="C4175" t="s">
        <v>1864</v>
      </c>
      <c r="D4175">
        <v>3540853</v>
      </c>
      <c r="E4175" t="s">
        <v>1885</v>
      </c>
      <c r="F4175">
        <v>2</v>
      </c>
      <c r="G4175" t="s">
        <v>1208</v>
      </c>
      <c r="H4175" t="s">
        <v>4091</v>
      </c>
      <c r="I4175" t="s">
        <v>1887</v>
      </c>
      <c r="J4175">
        <v>1</v>
      </c>
      <c r="K4175" t="s">
        <v>1888</v>
      </c>
      <c r="L4175" s="1">
        <v>46216.939618055556</v>
      </c>
      <c r="M4175" s="1">
        <v>46216.940266203703</v>
      </c>
      <c r="N4175">
        <v>5688</v>
      </c>
      <c r="O4175" t="s">
        <v>1849</v>
      </c>
      <c r="P4175">
        <v>75</v>
      </c>
      <c r="Q4175">
        <v>7.5</v>
      </c>
      <c r="R4175" t="s">
        <v>8827</v>
      </c>
      <c r="S4175" t="s">
        <v>1851</v>
      </c>
      <c r="T4175" t="s">
        <v>1851</v>
      </c>
      <c r="U4175" t="s">
        <v>8826</v>
      </c>
      <c r="V4175" t="s">
        <v>1851</v>
      </c>
      <c r="W4175" t="s">
        <v>1851</v>
      </c>
      <c r="X4175" s="1">
        <v>46216.940266203703</v>
      </c>
    </row>
    <row r="4176" spans="1:24">
      <c r="A4176">
        <v>3933</v>
      </c>
      <c r="B4176" t="s">
        <v>1863</v>
      </c>
      <c r="C4176" t="s">
        <v>1864</v>
      </c>
      <c r="D4176">
        <v>3540853</v>
      </c>
      <c r="E4176" t="s">
        <v>1894</v>
      </c>
      <c r="F4176">
        <v>1</v>
      </c>
      <c r="G4176" t="s">
        <v>1208</v>
      </c>
      <c r="H4176" t="s">
        <v>1208</v>
      </c>
      <c r="I4176" t="s">
        <v>4097</v>
      </c>
      <c r="J4176">
        <v>0</v>
      </c>
      <c r="K4176" t="s">
        <v>4098</v>
      </c>
      <c r="L4176" s="1">
        <v>46216.940416666665</v>
      </c>
      <c r="M4176" s="1">
        <v>46216.940879629627</v>
      </c>
      <c r="N4176">
        <v>3930</v>
      </c>
      <c r="O4176" t="s">
        <v>1849</v>
      </c>
      <c r="P4176">
        <v>71</v>
      </c>
      <c r="Q4176">
        <v>7.1</v>
      </c>
      <c r="R4176" t="s">
        <v>1851</v>
      </c>
      <c r="S4176" t="s">
        <v>1851</v>
      </c>
      <c r="T4176" t="s">
        <v>1851</v>
      </c>
      <c r="U4176" t="s">
        <v>8828</v>
      </c>
      <c r="V4176" t="s">
        <v>1851</v>
      </c>
      <c r="W4176" t="s">
        <v>1851</v>
      </c>
      <c r="X4176" s="1">
        <v>46216.940879629627</v>
      </c>
    </row>
    <row r="4177" spans="1:24">
      <c r="A4177">
        <v>3934</v>
      </c>
      <c r="B4177" t="s">
        <v>1863</v>
      </c>
      <c r="C4177" t="s">
        <v>1864</v>
      </c>
      <c r="D4177">
        <v>3544103</v>
      </c>
      <c r="E4177" t="s">
        <v>1885</v>
      </c>
      <c r="F4177">
        <v>1</v>
      </c>
      <c r="G4177" t="s">
        <v>999</v>
      </c>
      <c r="H4177" t="s">
        <v>4103</v>
      </c>
      <c r="I4177" t="s">
        <v>1887</v>
      </c>
      <c r="J4177">
        <v>1</v>
      </c>
      <c r="K4177" t="s">
        <v>1888</v>
      </c>
      <c r="L4177" s="1">
        <v>46216.940925925926</v>
      </c>
      <c r="M4177" s="1">
        <v>46216.941192129627</v>
      </c>
      <c r="N4177">
        <v>2303</v>
      </c>
      <c r="O4177" t="s">
        <v>1849</v>
      </c>
      <c r="P4177">
        <v>83</v>
      </c>
      <c r="Q4177">
        <v>8.3000000000000007</v>
      </c>
      <c r="R4177" t="s">
        <v>8829</v>
      </c>
      <c r="S4177" t="s">
        <v>1851</v>
      </c>
      <c r="T4177" t="s">
        <v>1851</v>
      </c>
      <c r="U4177" t="s">
        <v>8830</v>
      </c>
      <c r="V4177" t="s">
        <v>1851</v>
      </c>
      <c r="W4177" t="s">
        <v>1851</v>
      </c>
      <c r="X4177" s="1">
        <v>46216.941192129627</v>
      </c>
    </row>
    <row r="4178" spans="1:24">
      <c r="A4178">
        <v>3935</v>
      </c>
      <c r="B4178" t="s">
        <v>1863</v>
      </c>
      <c r="C4178" t="s">
        <v>1864</v>
      </c>
      <c r="D4178">
        <v>3544103</v>
      </c>
      <c r="E4178" t="s">
        <v>1894</v>
      </c>
      <c r="F4178">
        <v>1</v>
      </c>
      <c r="G4178" t="s">
        <v>999</v>
      </c>
      <c r="H4178" t="s">
        <v>999</v>
      </c>
      <c r="I4178" t="s">
        <v>4106</v>
      </c>
      <c r="J4178">
        <v>0</v>
      </c>
      <c r="K4178" t="s">
        <v>4107</v>
      </c>
      <c r="L4178" s="1">
        <v>46216.941319444442</v>
      </c>
      <c r="M4178" s="1">
        <v>46216.941458333335</v>
      </c>
      <c r="N4178">
        <v>1222</v>
      </c>
      <c r="O4178" t="s">
        <v>1849</v>
      </c>
      <c r="P4178">
        <v>74</v>
      </c>
      <c r="Q4178">
        <v>7.4</v>
      </c>
      <c r="R4178" t="s">
        <v>1851</v>
      </c>
      <c r="S4178" t="s">
        <v>1851</v>
      </c>
      <c r="T4178" t="s">
        <v>1851</v>
      </c>
      <c r="U4178" t="s">
        <v>8831</v>
      </c>
      <c r="V4178" t="s">
        <v>1851</v>
      </c>
      <c r="W4178" t="s">
        <v>1851</v>
      </c>
      <c r="X4178" s="1">
        <v>46216.941458333335</v>
      </c>
    </row>
    <row r="4179" spans="1:24">
      <c r="A4179">
        <v>3936</v>
      </c>
      <c r="B4179" t="s">
        <v>1863</v>
      </c>
      <c r="C4179" t="s">
        <v>1864</v>
      </c>
      <c r="D4179">
        <v>3544509</v>
      </c>
      <c r="E4179" t="s">
        <v>1885</v>
      </c>
      <c r="F4179">
        <v>1</v>
      </c>
      <c r="G4179" t="s">
        <v>1332</v>
      </c>
      <c r="H4179" t="s">
        <v>4109</v>
      </c>
      <c r="I4179" t="s">
        <v>1887</v>
      </c>
      <c r="J4179">
        <v>1</v>
      </c>
      <c r="K4179" t="s">
        <v>1888</v>
      </c>
      <c r="L4179" s="1">
        <v>46216.941504629627</v>
      </c>
      <c r="M4179" s="1">
        <v>46216.941643518519</v>
      </c>
      <c r="N4179">
        <v>1264</v>
      </c>
      <c r="O4179" t="s">
        <v>1849</v>
      </c>
      <c r="P4179">
        <v>96</v>
      </c>
      <c r="Q4179">
        <v>9.6</v>
      </c>
      <c r="R4179" t="s">
        <v>8832</v>
      </c>
      <c r="S4179" t="s">
        <v>1851</v>
      </c>
      <c r="T4179" t="s">
        <v>1851</v>
      </c>
      <c r="U4179" t="s">
        <v>8833</v>
      </c>
      <c r="V4179" t="s">
        <v>1851</v>
      </c>
      <c r="W4179" t="s">
        <v>1851</v>
      </c>
      <c r="X4179" s="1">
        <v>46216.941643518519</v>
      </c>
    </row>
    <row r="4180" spans="1:24">
      <c r="A4180">
        <v>3937</v>
      </c>
      <c r="B4180" t="s">
        <v>1863</v>
      </c>
      <c r="C4180" t="s">
        <v>1864</v>
      </c>
      <c r="D4180">
        <v>3544509</v>
      </c>
      <c r="E4180" t="s">
        <v>1894</v>
      </c>
      <c r="F4180">
        <v>1</v>
      </c>
      <c r="G4180" t="s">
        <v>1332</v>
      </c>
      <c r="H4180" t="s">
        <v>4115</v>
      </c>
      <c r="I4180" t="s">
        <v>4116</v>
      </c>
      <c r="J4180">
        <v>1</v>
      </c>
      <c r="K4180" t="s">
        <v>4117</v>
      </c>
      <c r="L4180" s="1">
        <v>46216.941793981481</v>
      </c>
      <c r="M4180" s="1">
        <v>46216.941886574074</v>
      </c>
      <c r="N4180">
        <v>782</v>
      </c>
      <c r="O4180" t="s">
        <v>1849</v>
      </c>
      <c r="P4180">
        <v>61</v>
      </c>
      <c r="Q4180">
        <v>6.1</v>
      </c>
      <c r="R4180" t="s">
        <v>1851</v>
      </c>
      <c r="S4180" t="s">
        <v>1851</v>
      </c>
      <c r="T4180" t="s">
        <v>1851</v>
      </c>
      <c r="U4180" t="s">
        <v>8834</v>
      </c>
      <c r="V4180" t="s">
        <v>1851</v>
      </c>
      <c r="W4180" t="s">
        <v>1851</v>
      </c>
      <c r="X4180" s="1">
        <v>46216.941886574074</v>
      </c>
    </row>
    <row r="4181" spans="1:24">
      <c r="A4181">
        <v>3938</v>
      </c>
      <c r="B4181" t="s">
        <v>1863</v>
      </c>
      <c r="C4181" t="s">
        <v>1864</v>
      </c>
      <c r="D4181">
        <v>3549953</v>
      </c>
      <c r="E4181" t="s">
        <v>1885</v>
      </c>
      <c r="F4181">
        <v>1</v>
      </c>
      <c r="G4181" t="s">
        <v>1362</v>
      </c>
      <c r="H4181" t="s">
        <v>4122</v>
      </c>
      <c r="I4181" t="s">
        <v>1887</v>
      </c>
      <c r="J4181">
        <v>1</v>
      </c>
      <c r="K4181" t="s">
        <v>1888</v>
      </c>
      <c r="L4181" s="1">
        <v>46216.941932870373</v>
      </c>
      <c r="M4181" s="1">
        <v>46216.942210648151</v>
      </c>
      <c r="N4181">
        <v>2425</v>
      </c>
      <c r="O4181" t="s">
        <v>1849</v>
      </c>
      <c r="P4181">
        <v>75</v>
      </c>
      <c r="Q4181">
        <v>7.5</v>
      </c>
      <c r="R4181" t="s">
        <v>8835</v>
      </c>
      <c r="S4181" t="s">
        <v>1851</v>
      </c>
      <c r="T4181" t="s">
        <v>1851</v>
      </c>
      <c r="U4181" t="s">
        <v>8836</v>
      </c>
      <c r="V4181" t="s">
        <v>1851</v>
      </c>
      <c r="W4181" t="s">
        <v>1851</v>
      </c>
      <c r="X4181" s="1">
        <v>46216.942210648151</v>
      </c>
    </row>
    <row r="4182" spans="1:24">
      <c r="A4182">
        <v>3939</v>
      </c>
      <c r="B4182" t="s">
        <v>1863</v>
      </c>
      <c r="C4182" t="s">
        <v>1864</v>
      </c>
      <c r="D4182">
        <v>3549953</v>
      </c>
      <c r="E4182" t="s">
        <v>1894</v>
      </c>
      <c r="F4182">
        <v>1</v>
      </c>
      <c r="G4182" t="s">
        <v>1362</v>
      </c>
      <c r="H4182" t="s">
        <v>4128</v>
      </c>
      <c r="I4182" t="s">
        <v>4129</v>
      </c>
      <c r="J4182">
        <v>1</v>
      </c>
      <c r="K4182" t="s">
        <v>4130</v>
      </c>
      <c r="L4182" s="1">
        <v>46216.942361111112</v>
      </c>
      <c r="M4182" s="1">
        <v>46216.942418981482</v>
      </c>
      <c r="N4182">
        <v>543</v>
      </c>
      <c r="O4182" t="s">
        <v>1849</v>
      </c>
      <c r="P4182">
        <v>65</v>
      </c>
      <c r="Q4182">
        <v>6.5</v>
      </c>
      <c r="R4182" t="s">
        <v>1851</v>
      </c>
      <c r="S4182" t="s">
        <v>1851</v>
      </c>
      <c r="T4182" t="s">
        <v>1851</v>
      </c>
      <c r="U4182" t="s">
        <v>8837</v>
      </c>
      <c r="V4182" t="s">
        <v>1851</v>
      </c>
      <c r="W4182" t="s">
        <v>1851</v>
      </c>
      <c r="X4182" s="1">
        <v>46216.942418981482</v>
      </c>
    </row>
    <row r="4183" spans="1:24">
      <c r="A4183">
        <v>3940</v>
      </c>
      <c r="B4183" t="s">
        <v>1863</v>
      </c>
      <c r="C4183" t="s">
        <v>1864</v>
      </c>
      <c r="D4183">
        <v>3550001</v>
      </c>
      <c r="E4183" t="s">
        <v>1885</v>
      </c>
      <c r="F4183">
        <v>1</v>
      </c>
      <c r="G4183" t="s">
        <v>1347</v>
      </c>
      <c r="H4183" t="s">
        <v>4136</v>
      </c>
      <c r="I4183" t="s">
        <v>1887</v>
      </c>
      <c r="J4183">
        <v>1</v>
      </c>
      <c r="K4183" t="s">
        <v>1888</v>
      </c>
      <c r="L4183" s="1">
        <v>46216.942465277774</v>
      </c>
      <c r="M4183" s="1">
        <v>46216.944641203707</v>
      </c>
      <c r="N4183">
        <v>18795</v>
      </c>
      <c r="O4183" t="s">
        <v>1854</v>
      </c>
      <c r="R4183" t="s">
        <v>8838</v>
      </c>
      <c r="S4183" t="s">
        <v>1851</v>
      </c>
      <c r="T4183" t="s">
        <v>1851</v>
      </c>
      <c r="U4183" t="s">
        <v>8839</v>
      </c>
      <c r="V4183" t="s">
        <v>1854</v>
      </c>
      <c r="W4183" t="s">
        <v>1851</v>
      </c>
      <c r="X4183" s="1">
        <v>46216.944641203707</v>
      </c>
    </row>
    <row r="4184" spans="1:24">
      <c r="A4184">
        <v>3941</v>
      </c>
      <c r="B4184" t="s">
        <v>1863</v>
      </c>
      <c r="C4184" t="s">
        <v>1864</v>
      </c>
      <c r="D4184">
        <v>3550001</v>
      </c>
      <c r="E4184" t="s">
        <v>1885</v>
      </c>
      <c r="F4184">
        <v>2</v>
      </c>
      <c r="G4184" t="s">
        <v>1347</v>
      </c>
      <c r="H4184" t="s">
        <v>4136</v>
      </c>
      <c r="I4184" t="s">
        <v>1887</v>
      </c>
      <c r="J4184">
        <v>1</v>
      </c>
      <c r="K4184" t="s">
        <v>1888</v>
      </c>
      <c r="L4184" s="1">
        <v>46216.944849537038</v>
      </c>
      <c r="M4184" s="1">
        <v>46216.944953703707</v>
      </c>
      <c r="N4184">
        <v>897</v>
      </c>
      <c r="O4184" t="s">
        <v>1849</v>
      </c>
      <c r="P4184">
        <v>96</v>
      </c>
      <c r="Q4184">
        <v>9.6</v>
      </c>
      <c r="R4184" t="s">
        <v>8840</v>
      </c>
      <c r="S4184" t="s">
        <v>1851</v>
      </c>
      <c r="T4184" t="s">
        <v>1851</v>
      </c>
      <c r="U4184" t="s">
        <v>8839</v>
      </c>
      <c r="V4184" t="s">
        <v>1851</v>
      </c>
      <c r="W4184" t="s">
        <v>1851</v>
      </c>
      <c r="X4184" s="1">
        <v>46216.944953703707</v>
      </c>
    </row>
    <row r="4185" spans="1:24">
      <c r="A4185">
        <v>3942</v>
      </c>
      <c r="B4185" t="s">
        <v>1863</v>
      </c>
      <c r="C4185" t="s">
        <v>1864</v>
      </c>
      <c r="D4185">
        <v>3550001</v>
      </c>
      <c r="E4185" t="s">
        <v>1894</v>
      </c>
      <c r="F4185">
        <v>1</v>
      </c>
      <c r="G4185" t="s">
        <v>1347</v>
      </c>
      <c r="H4185" t="s">
        <v>1347</v>
      </c>
      <c r="I4185" t="s">
        <v>4142</v>
      </c>
      <c r="J4185">
        <v>0</v>
      </c>
      <c r="K4185" t="s">
        <v>4143</v>
      </c>
      <c r="L4185" s="1">
        <v>46216.945081018515</v>
      </c>
      <c r="M4185" s="1">
        <v>46216.945300925923</v>
      </c>
      <c r="N4185">
        <v>1902</v>
      </c>
      <c r="O4185" t="s">
        <v>1849</v>
      </c>
      <c r="P4185">
        <v>69</v>
      </c>
      <c r="Q4185">
        <v>6.9</v>
      </c>
      <c r="R4185" t="s">
        <v>1851</v>
      </c>
      <c r="S4185" t="s">
        <v>1851</v>
      </c>
      <c r="T4185" t="s">
        <v>1851</v>
      </c>
      <c r="U4185" t="s">
        <v>8841</v>
      </c>
      <c r="V4185" t="s">
        <v>1851</v>
      </c>
      <c r="W4185" t="s">
        <v>1851</v>
      </c>
      <c r="X4185" s="1">
        <v>46216.945300925923</v>
      </c>
    </row>
    <row r="4186" spans="1:24">
      <c r="A4186">
        <v>3943</v>
      </c>
      <c r="B4186" t="s">
        <v>1863</v>
      </c>
      <c r="C4186" t="s">
        <v>1864</v>
      </c>
      <c r="D4186">
        <v>3550506</v>
      </c>
      <c r="E4186" t="s">
        <v>1885</v>
      </c>
      <c r="F4186">
        <v>1</v>
      </c>
      <c r="G4186" t="s">
        <v>1441</v>
      </c>
      <c r="H4186" t="s">
        <v>4166</v>
      </c>
      <c r="I4186" t="s">
        <v>1887</v>
      </c>
      <c r="J4186">
        <v>1</v>
      </c>
      <c r="K4186" t="s">
        <v>1888</v>
      </c>
      <c r="L4186" s="1">
        <v>46216.945347222223</v>
      </c>
      <c r="M4186" s="1">
        <v>46216.947523148148</v>
      </c>
      <c r="N4186">
        <v>18790</v>
      </c>
      <c r="O4186" t="s">
        <v>1854</v>
      </c>
      <c r="R4186" t="s">
        <v>8842</v>
      </c>
      <c r="S4186" t="s">
        <v>1851</v>
      </c>
      <c r="T4186" t="s">
        <v>1851</v>
      </c>
      <c r="U4186" t="s">
        <v>8843</v>
      </c>
      <c r="V4186" t="s">
        <v>1854</v>
      </c>
      <c r="W4186" t="s">
        <v>1851</v>
      </c>
      <c r="X4186" s="1">
        <v>46216.947523148148</v>
      </c>
    </row>
    <row r="4187" spans="1:24">
      <c r="A4187">
        <v>3944</v>
      </c>
      <c r="B4187" t="s">
        <v>1863</v>
      </c>
      <c r="C4187" t="s">
        <v>1864</v>
      </c>
      <c r="D4187">
        <v>3550506</v>
      </c>
      <c r="E4187" t="s">
        <v>1885</v>
      </c>
      <c r="F4187">
        <v>2</v>
      </c>
      <c r="G4187" t="s">
        <v>1441</v>
      </c>
      <c r="H4187" t="s">
        <v>4166</v>
      </c>
      <c r="I4187" t="s">
        <v>1887</v>
      </c>
      <c r="J4187">
        <v>1</v>
      </c>
      <c r="K4187" t="s">
        <v>1888</v>
      </c>
      <c r="L4187" s="1">
        <v>46216.947731481479</v>
      </c>
      <c r="M4187" s="1">
        <v>46216.949849537035</v>
      </c>
      <c r="N4187">
        <v>18353</v>
      </c>
      <c r="O4187" t="s">
        <v>1854</v>
      </c>
      <c r="R4187" t="s">
        <v>8844</v>
      </c>
      <c r="S4187" t="s">
        <v>1851</v>
      </c>
      <c r="T4187" t="s">
        <v>1851</v>
      </c>
      <c r="U4187" t="s">
        <v>8843</v>
      </c>
      <c r="V4187" t="s">
        <v>1854</v>
      </c>
      <c r="W4187" t="s">
        <v>1851</v>
      </c>
      <c r="X4187" s="1">
        <v>46216.949849537035</v>
      </c>
    </row>
    <row r="4188" spans="1:24">
      <c r="A4188">
        <v>3945</v>
      </c>
      <c r="B4188" t="s">
        <v>1863</v>
      </c>
      <c r="C4188" t="s">
        <v>1864</v>
      </c>
      <c r="D4188">
        <v>3550506</v>
      </c>
      <c r="E4188" t="s">
        <v>1885</v>
      </c>
      <c r="F4188">
        <v>3</v>
      </c>
      <c r="G4188" t="s">
        <v>1441</v>
      </c>
      <c r="H4188" t="s">
        <v>4166</v>
      </c>
      <c r="I4188" t="s">
        <v>1887</v>
      </c>
      <c r="J4188">
        <v>1</v>
      </c>
      <c r="K4188" t="s">
        <v>1888</v>
      </c>
      <c r="L4188" s="1">
        <v>46216.950231481482</v>
      </c>
      <c r="M4188" s="1">
        <v>46216.952361111114</v>
      </c>
      <c r="N4188">
        <v>18349</v>
      </c>
      <c r="O4188" t="s">
        <v>1854</v>
      </c>
      <c r="R4188" t="s">
        <v>8845</v>
      </c>
      <c r="S4188" t="s">
        <v>1851</v>
      </c>
      <c r="T4188" t="s">
        <v>1851</v>
      </c>
      <c r="U4188" t="s">
        <v>8843</v>
      </c>
      <c r="V4188" t="s">
        <v>1854</v>
      </c>
      <c r="W4188" t="s">
        <v>1851</v>
      </c>
      <c r="X4188" s="1">
        <v>46216.952361111114</v>
      </c>
    </row>
    <row r="4189" spans="1:24">
      <c r="A4189">
        <v>3946</v>
      </c>
      <c r="B4189" t="s">
        <v>1863</v>
      </c>
      <c r="C4189" t="s">
        <v>1864</v>
      </c>
      <c r="D4189">
        <v>3550506</v>
      </c>
      <c r="E4189" t="s">
        <v>1894</v>
      </c>
      <c r="F4189">
        <v>1</v>
      </c>
      <c r="G4189" t="s">
        <v>1441</v>
      </c>
      <c r="H4189" t="s">
        <v>1441</v>
      </c>
      <c r="I4189" t="s">
        <v>4170</v>
      </c>
      <c r="J4189">
        <v>0</v>
      </c>
      <c r="K4189" t="s">
        <v>2530</v>
      </c>
      <c r="L4189" s="1">
        <v>46216.952511574076</v>
      </c>
      <c r="M4189" s="1">
        <v>46216.952638888892</v>
      </c>
      <c r="N4189">
        <v>1134</v>
      </c>
      <c r="O4189" t="s">
        <v>1849</v>
      </c>
      <c r="P4189">
        <v>86</v>
      </c>
      <c r="Q4189">
        <v>8.6</v>
      </c>
      <c r="R4189" t="s">
        <v>1851</v>
      </c>
      <c r="S4189" t="s">
        <v>1851</v>
      </c>
      <c r="T4189" t="s">
        <v>1851</v>
      </c>
      <c r="U4189" t="s">
        <v>8846</v>
      </c>
      <c r="V4189" t="s">
        <v>1851</v>
      </c>
      <c r="W4189" t="s">
        <v>1851</v>
      </c>
      <c r="X4189" s="1">
        <v>46216.952638888892</v>
      </c>
    </row>
    <row r="4190" spans="1:24">
      <c r="A4190">
        <v>3947</v>
      </c>
      <c r="B4190" t="s">
        <v>1863</v>
      </c>
      <c r="C4190" t="s">
        <v>1864</v>
      </c>
      <c r="D4190">
        <v>3550605</v>
      </c>
      <c r="E4190" t="s">
        <v>1885</v>
      </c>
      <c r="F4190">
        <v>1</v>
      </c>
      <c r="G4190" t="s">
        <v>1367</v>
      </c>
      <c r="H4190" t="s">
        <v>4172</v>
      </c>
      <c r="I4190" t="s">
        <v>1887</v>
      </c>
      <c r="J4190">
        <v>1</v>
      </c>
      <c r="K4190" t="s">
        <v>1888</v>
      </c>
      <c r="L4190" s="1">
        <v>46216.952685185184</v>
      </c>
      <c r="M4190" s="1">
        <v>46216.952835648146</v>
      </c>
      <c r="N4190">
        <v>1319</v>
      </c>
      <c r="O4190" t="s">
        <v>1849</v>
      </c>
      <c r="P4190">
        <v>96</v>
      </c>
      <c r="Q4190">
        <v>9.6</v>
      </c>
      <c r="R4190" t="s">
        <v>8847</v>
      </c>
      <c r="S4190" t="s">
        <v>1851</v>
      </c>
      <c r="T4190" t="s">
        <v>1851</v>
      </c>
      <c r="U4190" t="s">
        <v>8848</v>
      </c>
      <c r="V4190" t="s">
        <v>1851</v>
      </c>
      <c r="W4190" t="s">
        <v>1851</v>
      </c>
      <c r="X4190" s="1">
        <v>46216.952835648146</v>
      </c>
    </row>
    <row r="4191" spans="1:24">
      <c r="A4191">
        <v>3948</v>
      </c>
      <c r="B4191" t="s">
        <v>1863</v>
      </c>
      <c r="C4191" t="s">
        <v>1864</v>
      </c>
      <c r="D4191">
        <v>3550605</v>
      </c>
      <c r="E4191" t="s">
        <v>1894</v>
      </c>
      <c r="F4191">
        <v>1</v>
      </c>
      <c r="G4191" t="s">
        <v>1367</v>
      </c>
      <c r="H4191" t="s">
        <v>1367</v>
      </c>
      <c r="I4191" t="s">
        <v>4175</v>
      </c>
      <c r="J4191">
        <v>0</v>
      </c>
      <c r="K4191" t="s">
        <v>4176</v>
      </c>
      <c r="L4191" s="1">
        <v>46216.952974537038</v>
      </c>
      <c r="M4191" s="1">
        <v>46216.953113425923</v>
      </c>
      <c r="N4191">
        <v>1165</v>
      </c>
      <c r="O4191" t="s">
        <v>1849</v>
      </c>
      <c r="P4191">
        <v>76</v>
      </c>
      <c r="Q4191">
        <v>7.6</v>
      </c>
      <c r="R4191" t="s">
        <v>1851</v>
      </c>
      <c r="S4191" t="s">
        <v>1851</v>
      </c>
      <c r="T4191" t="s">
        <v>1851</v>
      </c>
      <c r="U4191" t="s">
        <v>8849</v>
      </c>
      <c r="V4191" t="s">
        <v>1851</v>
      </c>
      <c r="W4191" t="s">
        <v>1851</v>
      </c>
      <c r="X4191" s="1">
        <v>46216.953113425923</v>
      </c>
    </row>
    <row r="4192" spans="1:24">
      <c r="A4192">
        <v>3949</v>
      </c>
      <c r="B4192" t="s">
        <v>1863</v>
      </c>
      <c r="C4192" t="s">
        <v>1864</v>
      </c>
      <c r="D4192">
        <v>3552007</v>
      </c>
      <c r="E4192" t="s">
        <v>1885</v>
      </c>
      <c r="F4192">
        <v>1</v>
      </c>
      <c r="G4192" t="s">
        <v>1436</v>
      </c>
      <c r="H4192" t="s">
        <v>4178</v>
      </c>
      <c r="I4192" t="s">
        <v>1887</v>
      </c>
      <c r="J4192">
        <v>1</v>
      </c>
      <c r="K4192" t="s">
        <v>1888</v>
      </c>
      <c r="L4192" s="1">
        <v>46216.953148148146</v>
      </c>
      <c r="M4192" s="1">
        <v>46216.953460648147</v>
      </c>
      <c r="N4192">
        <v>2683</v>
      </c>
      <c r="O4192" t="s">
        <v>1849</v>
      </c>
      <c r="P4192">
        <v>66</v>
      </c>
      <c r="Q4192">
        <v>6.6</v>
      </c>
      <c r="R4192" t="s">
        <v>8850</v>
      </c>
      <c r="S4192" t="s">
        <v>1851</v>
      </c>
      <c r="T4192" t="s">
        <v>1851</v>
      </c>
      <c r="U4192" t="s">
        <v>8851</v>
      </c>
      <c r="V4192" t="s">
        <v>1851</v>
      </c>
      <c r="W4192" t="s">
        <v>1851</v>
      </c>
      <c r="X4192" s="1">
        <v>46216.953460648147</v>
      </c>
    </row>
    <row r="4193" spans="1:24">
      <c r="A4193">
        <v>3950</v>
      </c>
      <c r="B4193" t="s">
        <v>1863</v>
      </c>
      <c r="C4193" t="s">
        <v>1864</v>
      </c>
      <c r="D4193">
        <v>3552007</v>
      </c>
      <c r="E4193" t="s">
        <v>1894</v>
      </c>
      <c r="F4193">
        <v>1</v>
      </c>
      <c r="G4193" t="s">
        <v>1436</v>
      </c>
      <c r="H4193" t="s">
        <v>4184</v>
      </c>
      <c r="I4193" t="s">
        <v>4185</v>
      </c>
      <c r="J4193">
        <v>1</v>
      </c>
      <c r="K4193" t="s">
        <v>4186</v>
      </c>
      <c r="L4193" s="1">
        <v>46216.953611111108</v>
      </c>
      <c r="M4193" s="1">
        <v>46216.953750000001</v>
      </c>
      <c r="N4193">
        <v>1232</v>
      </c>
      <c r="O4193" t="s">
        <v>1849</v>
      </c>
      <c r="P4193">
        <v>59</v>
      </c>
      <c r="Q4193">
        <v>5.9</v>
      </c>
      <c r="R4193" t="s">
        <v>1851</v>
      </c>
      <c r="S4193" t="s">
        <v>1851</v>
      </c>
      <c r="T4193" t="s">
        <v>1851</v>
      </c>
      <c r="U4193" t="s">
        <v>8852</v>
      </c>
      <c r="V4193" t="s">
        <v>1851</v>
      </c>
      <c r="W4193" t="s">
        <v>1851</v>
      </c>
      <c r="X4193" s="1">
        <v>46216.953750000001</v>
      </c>
    </row>
    <row r="4194" spans="1:24">
      <c r="A4194">
        <v>3951</v>
      </c>
      <c r="B4194" t="s">
        <v>1863</v>
      </c>
      <c r="C4194" t="s">
        <v>1864</v>
      </c>
      <c r="D4194">
        <v>3553401</v>
      </c>
      <c r="E4194" t="s">
        <v>1885</v>
      </c>
      <c r="F4194">
        <v>1</v>
      </c>
      <c r="G4194" t="s">
        <v>1119</v>
      </c>
      <c r="H4194" t="s">
        <v>4204</v>
      </c>
      <c r="I4194" t="s">
        <v>1887</v>
      </c>
      <c r="J4194">
        <v>1</v>
      </c>
      <c r="K4194" t="s">
        <v>1888</v>
      </c>
      <c r="L4194" s="1">
        <v>46216.953796296293</v>
      </c>
      <c r="M4194" s="1">
        <v>46216.953935185185</v>
      </c>
      <c r="N4194">
        <v>1171</v>
      </c>
      <c r="O4194" t="s">
        <v>1849</v>
      </c>
      <c r="P4194">
        <v>96</v>
      </c>
      <c r="Q4194">
        <v>9.6</v>
      </c>
      <c r="R4194" t="s">
        <v>8853</v>
      </c>
      <c r="S4194" t="s">
        <v>1851</v>
      </c>
      <c r="T4194" t="s">
        <v>1851</v>
      </c>
      <c r="U4194" t="s">
        <v>8854</v>
      </c>
      <c r="V4194" t="s">
        <v>1851</v>
      </c>
      <c r="W4194" t="s">
        <v>1851</v>
      </c>
      <c r="X4194" s="1">
        <v>46216.953935185185</v>
      </c>
    </row>
    <row r="4195" spans="1:24">
      <c r="A4195">
        <v>3952</v>
      </c>
      <c r="B4195" t="s">
        <v>1863</v>
      </c>
      <c r="C4195" t="s">
        <v>1864</v>
      </c>
      <c r="D4195">
        <v>3553401</v>
      </c>
      <c r="E4195" t="s">
        <v>1894</v>
      </c>
      <c r="F4195">
        <v>1</v>
      </c>
      <c r="G4195" t="s">
        <v>1119</v>
      </c>
      <c r="H4195" t="s">
        <v>4209</v>
      </c>
      <c r="I4195" t="s">
        <v>4210</v>
      </c>
      <c r="J4195">
        <v>1</v>
      </c>
      <c r="K4195" t="s">
        <v>4211</v>
      </c>
      <c r="L4195" s="1">
        <v>46216.954062500001</v>
      </c>
      <c r="M4195" s="1">
        <v>46216.95412037037</v>
      </c>
      <c r="N4195">
        <v>493</v>
      </c>
      <c r="O4195" t="s">
        <v>1849</v>
      </c>
      <c r="P4195">
        <v>59</v>
      </c>
      <c r="Q4195">
        <v>5.9</v>
      </c>
      <c r="R4195" t="s">
        <v>1851</v>
      </c>
      <c r="S4195" t="s">
        <v>1851</v>
      </c>
      <c r="T4195" t="s">
        <v>1851</v>
      </c>
      <c r="U4195" t="s">
        <v>8855</v>
      </c>
      <c r="V4195" t="s">
        <v>1851</v>
      </c>
      <c r="W4195" t="s">
        <v>1851</v>
      </c>
      <c r="X4195" s="1">
        <v>46216.95412037037</v>
      </c>
    </row>
    <row r="4196" spans="1:24">
      <c r="A4196">
        <v>3953</v>
      </c>
      <c r="B4196" t="s">
        <v>1863</v>
      </c>
      <c r="C4196" t="s">
        <v>1864</v>
      </c>
      <c r="D4196">
        <v>3553906</v>
      </c>
      <c r="E4196" t="s">
        <v>1885</v>
      </c>
      <c r="F4196">
        <v>1</v>
      </c>
      <c r="G4196" t="s">
        <v>1004</v>
      </c>
      <c r="H4196" t="s">
        <v>4213</v>
      </c>
      <c r="I4196" t="s">
        <v>1887</v>
      </c>
      <c r="J4196">
        <v>1</v>
      </c>
      <c r="K4196" t="s">
        <v>1888</v>
      </c>
      <c r="L4196" s="1">
        <v>46216.95416666667</v>
      </c>
      <c r="M4196" s="1">
        <v>46216.954398148147</v>
      </c>
      <c r="N4196">
        <v>2001</v>
      </c>
      <c r="O4196" t="s">
        <v>1849</v>
      </c>
      <c r="P4196">
        <v>92</v>
      </c>
      <c r="Q4196">
        <v>9.1999999999999993</v>
      </c>
      <c r="R4196" t="s">
        <v>8856</v>
      </c>
      <c r="S4196" t="s">
        <v>1851</v>
      </c>
      <c r="T4196" t="s">
        <v>1851</v>
      </c>
      <c r="U4196" t="s">
        <v>8857</v>
      </c>
      <c r="V4196" t="s">
        <v>1851</v>
      </c>
      <c r="W4196" t="s">
        <v>1851</v>
      </c>
      <c r="X4196" s="1">
        <v>46216.954398148147</v>
      </c>
    </row>
    <row r="4197" spans="1:24">
      <c r="A4197">
        <v>3954</v>
      </c>
      <c r="B4197" t="s">
        <v>1863</v>
      </c>
      <c r="C4197" t="s">
        <v>1864</v>
      </c>
      <c r="D4197">
        <v>3553906</v>
      </c>
      <c r="E4197" t="s">
        <v>1894</v>
      </c>
      <c r="F4197">
        <v>1</v>
      </c>
      <c r="G4197" t="s">
        <v>1004</v>
      </c>
      <c r="H4197" t="s">
        <v>1004</v>
      </c>
      <c r="I4197" t="s">
        <v>4216</v>
      </c>
      <c r="J4197">
        <v>0</v>
      </c>
      <c r="K4197" t="s">
        <v>4217</v>
      </c>
      <c r="L4197" s="1">
        <v>46216.954548611109</v>
      </c>
      <c r="M4197" s="1">
        <v>46216.954606481479</v>
      </c>
      <c r="N4197">
        <v>541</v>
      </c>
      <c r="O4197" t="s">
        <v>1849</v>
      </c>
      <c r="P4197">
        <v>90</v>
      </c>
      <c r="Q4197">
        <v>9</v>
      </c>
      <c r="R4197" t="s">
        <v>1851</v>
      </c>
      <c r="S4197" t="s">
        <v>1851</v>
      </c>
      <c r="T4197" t="s">
        <v>1851</v>
      </c>
      <c r="U4197" t="s">
        <v>8858</v>
      </c>
      <c r="V4197" t="s">
        <v>1851</v>
      </c>
      <c r="W4197" t="s">
        <v>1851</v>
      </c>
      <c r="X4197" s="1">
        <v>46216.954606481479</v>
      </c>
    </row>
    <row r="4198" spans="1:24">
      <c r="A4198">
        <v>3955</v>
      </c>
      <c r="B4198" t="s">
        <v>1863</v>
      </c>
      <c r="C4198" t="s">
        <v>1864</v>
      </c>
      <c r="D4198">
        <v>3554409</v>
      </c>
      <c r="E4198" t="s">
        <v>1885</v>
      </c>
      <c r="F4198">
        <v>1</v>
      </c>
      <c r="G4198" t="s">
        <v>943</v>
      </c>
      <c r="H4198" t="s">
        <v>4219</v>
      </c>
      <c r="I4198" t="s">
        <v>1887</v>
      </c>
      <c r="J4198">
        <v>1</v>
      </c>
      <c r="K4198" t="s">
        <v>1888</v>
      </c>
      <c r="L4198" s="1">
        <v>46216.954652777778</v>
      </c>
      <c r="M4198" s="1">
        <v>46216.955196759256</v>
      </c>
      <c r="N4198">
        <v>4689</v>
      </c>
      <c r="O4198" t="s">
        <v>1849</v>
      </c>
      <c r="P4198">
        <v>86</v>
      </c>
      <c r="Q4198">
        <v>8.6</v>
      </c>
      <c r="R4198" t="s">
        <v>8859</v>
      </c>
      <c r="S4198" t="s">
        <v>1851</v>
      </c>
      <c r="T4198" t="s">
        <v>1851</v>
      </c>
      <c r="U4198" t="s">
        <v>8860</v>
      </c>
      <c r="V4198" t="s">
        <v>1851</v>
      </c>
      <c r="W4198" t="s">
        <v>1851</v>
      </c>
      <c r="X4198" s="1">
        <v>46216.955196759256</v>
      </c>
    </row>
    <row r="4199" spans="1:24">
      <c r="A4199">
        <v>3956</v>
      </c>
      <c r="B4199" t="s">
        <v>1863</v>
      </c>
      <c r="C4199" t="s">
        <v>1864</v>
      </c>
      <c r="D4199">
        <v>3554409</v>
      </c>
      <c r="E4199" t="s">
        <v>1894</v>
      </c>
      <c r="F4199">
        <v>1</v>
      </c>
      <c r="G4199" t="s">
        <v>943</v>
      </c>
      <c r="H4199" t="s">
        <v>4222</v>
      </c>
      <c r="I4199" t="s">
        <v>4223</v>
      </c>
      <c r="J4199">
        <v>1</v>
      </c>
      <c r="K4199" t="s">
        <v>4224</v>
      </c>
      <c r="L4199" s="1">
        <v>46216.955335648148</v>
      </c>
      <c r="M4199" s="1">
        <v>46216.955520833333</v>
      </c>
      <c r="N4199">
        <v>1554</v>
      </c>
      <c r="O4199" t="s">
        <v>1849</v>
      </c>
      <c r="P4199">
        <v>79</v>
      </c>
      <c r="Q4199">
        <v>7.9</v>
      </c>
      <c r="R4199" t="s">
        <v>1851</v>
      </c>
      <c r="S4199" t="s">
        <v>1851</v>
      </c>
      <c r="T4199" t="s">
        <v>1851</v>
      </c>
      <c r="U4199" t="s">
        <v>8861</v>
      </c>
      <c r="V4199" t="s">
        <v>1851</v>
      </c>
      <c r="W4199" t="s">
        <v>1851</v>
      </c>
      <c r="X4199" s="1">
        <v>46216.955520833333</v>
      </c>
    </row>
    <row r="4200" spans="1:24">
      <c r="A4200">
        <v>3957</v>
      </c>
      <c r="B4200" t="s">
        <v>1863</v>
      </c>
      <c r="C4200" t="s">
        <v>1864</v>
      </c>
      <c r="D4200">
        <v>3555604</v>
      </c>
      <c r="E4200" t="s">
        <v>1885</v>
      </c>
      <c r="F4200">
        <v>1</v>
      </c>
      <c r="G4200" t="s">
        <v>1064</v>
      </c>
      <c r="H4200" t="s">
        <v>4226</v>
      </c>
      <c r="I4200" t="s">
        <v>1887</v>
      </c>
      <c r="J4200">
        <v>1</v>
      </c>
      <c r="K4200" t="s">
        <v>1888</v>
      </c>
      <c r="L4200" s="1">
        <v>46216.955555555556</v>
      </c>
      <c r="M4200" s="1">
        <v>46216.955821759257</v>
      </c>
      <c r="N4200">
        <v>2323</v>
      </c>
      <c r="O4200" t="s">
        <v>1849</v>
      </c>
      <c r="P4200">
        <v>72</v>
      </c>
      <c r="Q4200">
        <v>7.2</v>
      </c>
      <c r="R4200" t="s">
        <v>8862</v>
      </c>
      <c r="S4200" t="s">
        <v>1851</v>
      </c>
      <c r="T4200" t="s">
        <v>1851</v>
      </c>
      <c r="U4200" t="s">
        <v>8863</v>
      </c>
      <c r="V4200" t="s">
        <v>1851</v>
      </c>
      <c r="W4200" t="s">
        <v>1851</v>
      </c>
      <c r="X4200" s="1">
        <v>46216.955821759257</v>
      </c>
    </row>
    <row r="4201" spans="1:24">
      <c r="A4201">
        <v>3958</v>
      </c>
      <c r="B4201" t="s">
        <v>1863</v>
      </c>
      <c r="C4201" t="s">
        <v>1864</v>
      </c>
      <c r="D4201">
        <v>3555604</v>
      </c>
      <c r="E4201" t="s">
        <v>1894</v>
      </c>
      <c r="F4201">
        <v>1</v>
      </c>
      <c r="G4201" t="s">
        <v>1064</v>
      </c>
      <c r="H4201" t="s">
        <v>1064</v>
      </c>
      <c r="I4201" t="s">
        <v>4230</v>
      </c>
      <c r="J4201">
        <v>0</v>
      </c>
      <c r="K4201" t="s">
        <v>4231</v>
      </c>
      <c r="L4201" s="1">
        <v>46216.955960648149</v>
      </c>
      <c r="M4201" s="1">
        <v>46216.956064814818</v>
      </c>
      <c r="N4201">
        <v>887</v>
      </c>
      <c r="O4201" t="s">
        <v>1849</v>
      </c>
      <c r="P4201">
        <v>65</v>
      </c>
      <c r="Q4201">
        <v>6.5</v>
      </c>
      <c r="R4201" t="s">
        <v>1851</v>
      </c>
      <c r="S4201" t="s">
        <v>1851</v>
      </c>
      <c r="T4201" t="s">
        <v>1851</v>
      </c>
      <c r="U4201" t="s">
        <v>8864</v>
      </c>
      <c r="V4201" t="s">
        <v>1851</v>
      </c>
      <c r="W4201" t="s">
        <v>1851</v>
      </c>
      <c r="X4201" s="1">
        <v>46216.956064814818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A78B-B416-4EE3-9929-7061BDC480FF}">
  <dimension ref="A1:E20"/>
  <sheetViews>
    <sheetView workbookViewId="0">
      <selection activeCell="B20" sqref="B20"/>
    </sheetView>
  </sheetViews>
  <sheetFormatPr defaultRowHeight="15"/>
  <cols>
    <col min="1" max="1" width="36.28515625" bestFit="1" customWidth="1"/>
    <col min="2" max="2" width="11.7109375" customWidth="1"/>
    <col min="3" max="3" width="7.42578125" bestFit="1" customWidth="1"/>
  </cols>
  <sheetData>
    <row r="1" spans="1:5">
      <c r="A1" s="3" t="s">
        <v>8865</v>
      </c>
      <c r="B1" s="3" t="s">
        <v>8866</v>
      </c>
      <c r="D1" s="3" t="s">
        <v>8867</v>
      </c>
      <c r="E1" s="3" t="s">
        <v>8868</v>
      </c>
    </row>
    <row r="2" spans="1:5">
      <c r="A2" s="3" t="s">
        <v>8869</v>
      </c>
      <c r="B2" s="3">
        <f>COUNTA(Base_Amostral!A:A)-1</f>
        <v>362</v>
      </c>
      <c r="D2" s="3" t="s">
        <v>1847</v>
      </c>
      <c r="E2" s="3">
        <f>COUNTIF(Execucoes!B:B,D2)</f>
        <v>362</v>
      </c>
    </row>
    <row r="3" spans="1:5">
      <c r="A3" s="3" t="s">
        <v>8870</v>
      </c>
      <c r="B3" s="3" cm="1">
        <f t="array" ref="B3">SUMPRODUCT(1/COUNTIF(Base_Amostral!A2:A363,Base_Amostral!A2:A363))</f>
        <v>362</v>
      </c>
      <c r="D3" s="3" t="s">
        <v>1857</v>
      </c>
      <c r="E3" s="3">
        <f>COUNTIF(Execucoes!B:B,D3)</f>
        <v>362</v>
      </c>
    </row>
    <row r="4" spans="1:5">
      <c r="A4" s="3" t="s">
        <v>8871</v>
      </c>
      <c r="B4" s="3">
        <f>COUNTA(Execucoes!A:A)-1</f>
        <v>1810</v>
      </c>
      <c r="D4" s="3" t="s">
        <v>1859</v>
      </c>
      <c r="E4" s="3">
        <f>COUNTIF(Execucoes!B:B,D4)</f>
        <v>362</v>
      </c>
    </row>
    <row r="5" spans="1:5">
      <c r="A5" s="3" t="s">
        <v>8872</v>
      </c>
      <c r="B5" s="3">
        <v>5</v>
      </c>
      <c r="D5" s="3" t="s">
        <v>1861</v>
      </c>
      <c r="E5" s="3">
        <f>COUNTIF(Execucoes!B:B,D5)</f>
        <v>362</v>
      </c>
    </row>
    <row r="6" spans="1:5">
      <c r="A6" s="3" t="s">
        <v>8873</v>
      </c>
      <c r="B6" s="3">
        <f>B2*B5</f>
        <v>1810</v>
      </c>
      <c r="D6" s="3" t="s">
        <v>1863</v>
      </c>
      <c r="E6" s="3">
        <f>COUNTIF(Execucoes!B:B,D6)</f>
        <v>362</v>
      </c>
    </row>
    <row r="7" spans="1:5">
      <c r="A7" s="3" t="s">
        <v>8874</v>
      </c>
      <c r="B7" s="3">
        <f>B4/B5</f>
        <v>362</v>
      </c>
    </row>
    <row r="8" spans="1:5">
      <c r="A8" s="3" t="s">
        <v>8875</v>
      </c>
      <c r="B8" s="3" cm="1">
        <f t="array" ref="B8">COUNTA(Execucoes!Q2:Q1811)-SUMPRODUCT(1/COUNTIF(Execucoes!Q2:Q1811,Execucoes!Q2:Q1811))</f>
        <v>0</v>
      </c>
    </row>
    <row r="10" spans="1:5" ht="30">
      <c r="A10" s="3" t="s">
        <v>8867</v>
      </c>
      <c r="B10" s="3" t="s">
        <v>8876</v>
      </c>
      <c r="C10" s="3" t="s">
        <v>8877</v>
      </c>
      <c r="D10" s="3" t="s">
        <v>8878</v>
      </c>
    </row>
    <row r="11" spans="1:5">
      <c r="A11" s="3" t="s">
        <v>1847</v>
      </c>
      <c r="B11" s="3">
        <f>COUNTIFS(Execucoes!B:B,A11,Execucoes!K:K,1)</f>
        <v>355</v>
      </c>
      <c r="C11" s="3">
        <f>COUNTIFS(Execucoes!B:B,A11,Execucoes!L:L,1)</f>
        <v>354</v>
      </c>
      <c r="D11" s="3">
        <f>COUNTIFS(Execucoes!B:B,A11,Execucoes!K:K,1,Execucoes!L:L,1)</f>
        <v>350</v>
      </c>
    </row>
    <row r="12" spans="1:5">
      <c r="A12" s="3" t="s">
        <v>1857</v>
      </c>
      <c r="B12" s="3">
        <f>COUNTIFS(Execucoes!B:B,A12,Execucoes!K:K,1)</f>
        <v>356</v>
      </c>
      <c r="C12" s="3">
        <f>COUNTIFS(Execucoes!B:B,A12,Execucoes!L:L,1)</f>
        <v>355</v>
      </c>
      <c r="D12" s="3">
        <f>COUNTIFS(Execucoes!B:B,A12,Execucoes!K:K,1,Execucoes!L:L,1)</f>
        <v>351</v>
      </c>
    </row>
    <row r="13" spans="1:5">
      <c r="A13" s="3" t="s">
        <v>1859</v>
      </c>
      <c r="B13" s="3">
        <f>COUNTIFS(Execucoes!B:B,A13,Execucoes!K:K,1)</f>
        <v>355</v>
      </c>
      <c r="C13" s="3">
        <f>COUNTIFS(Execucoes!B:B,A13,Execucoes!L:L,1)</f>
        <v>354</v>
      </c>
      <c r="D13" s="3">
        <f>COUNTIFS(Execucoes!B:B,A13,Execucoes!K:K,1,Execucoes!L:L,1)</f>
        <v>350</v>
      </c>
    </row>
    <row r="14" spans="1:5">
      <c r="A14" s="3" t="s">
        <v>1861</v>
      </c>
      <c r="B14" s="3">
        <f>COUNTIFS(Execucoes!B:B,A14,Execucoes!K:K,1)</f>
        <v>355</v>
      </c>
      <c r="C14" s="3">
        <f>COUNTIFS(Execucoes!B:B,A14,Execucoes!L:L,1)</f>
        <v>355</v>
      </c>
      <c r="D14" s="3">
        <f>COUNTIFS(Execucoes!B:B,A14,Execucoes!K:K,1,Execucoes!L:L,1)</f>
        <v>351</v>
      </c>
    </row>
    <row r="15" spans="1:5">
      <c r="A15" s="3" t="s">
        <v>1863</v>
      </c>
      <c r="B15" s="3">
        <f>COUNTIFS(Execucoes!B:B,A15,Execucoes!K:K,1)</f>
        <v>357</v>
      </c>
      <c r="C15" s="3">
        <f>COUNTIFS(Execucoes!B:B,A15,Execucoes!L:L,1)</f>
        <v>354</v>
      </c>
      <c r="D15" s="3">
        <f>COUNTIFS(Execucoes!B:B,A15,Execucoes!K:K,1,Execucoes!L:L,1)</f>
        <v>350</v>
      </c>
    </row>
    <row r="16" spans="1:5">
      <c r="B16">
        <f>SUM(B12:B15)</f>
        <v>1423</v>
      </c>
      <c r="C16">
        <f t="shared" ref="C16:D16" si="0">SUM(C12:C15)</f>
        <v>1418</v>
      </c>
      <c r="D16">
        <f t="shared" si="0"/>
        <v>1402</v>
      </c>
    </row>
    <row r="18" spans="1:2">
      <c r="A18" t="s">
        <v>8879</v>
      </c>
      <c r="B18">
        <f>COUNT('01_Base_Analitica'!U2:U1449)</f>
        <v>1423</v>
      </c>
    </row>
    <row r="19" spans="1:2">
      <c r="A19" t="s">
        <v>8880</v>
      </c>
      <c r="B19">
        <f>COUNT('01_Base_Analitica'!V2:V1449)</f>
        <v>1418</v>
      </c>
    </row>
    <row r="20" spans="1:2">
      <c r="A20" t="s">
        <v>8881</v>
      </c>
      <c r="B20" s="11">
        <f>SUM('01_Base_Analitica'!Y2:Y1449)</f>
        <v>1402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8076-5A19-4A24-9E2B-287537738984}">
  <dimension ref="A1:AE1449"/>
  <sheetViews>
    <sheetView topLeftCell="J1" zoomScaleNormal="100" workbookViewId="0">
      <selection activeCell="R919" sqref="R919"/>
    </sheetView>
  </sheetViews>
  <sheetFormatPr defaultRowHeight="15"/>
  <cols>
    <col min="1" max="1" width="14.42578125" bestFit="1" customWidth="1"/>
    <col min="2" max="2" width="9.42578125" bestFit="1" customWidth="1"/>
    <col min="3" max="3" width="43.28515625" bestFit="1" customWidth="1"/>
    <col min="4" max="4" width="29.140625" bestFit="1" customWidth="1"/>
    <col min="5" max="5" width="15.7109375" bestFit="1" customWidth="1"/>
    <col min="6" max="6" width="22.140625" bestFit="1" customWidth="1"/>
    <col min="7" max="7" width="23" bestFit="1" customWidth="1"/>
    <col min="8" max="8" width="21.7109375" bestFit="1" customWidth="1"/>
    <col min="9" max="9" width="23.28515625" bestFit="1" customWidth="1"/>
    <col min="10" max="10" width="29.140625" bestFit="1" customWidth="1"/>
    <col min="11" max="11" width="25" bestFit="1" customWidth="1"/>
    <col min="12" max="12" width="31" bestFit="1" customWidth="1"/>
    <col min="13" max="13" width="14.140625" bestFit="1" customWidth="1"/>
    <col min="14" max="14" width="21.140625" bestFit="1" customWidth="1"/>
    <col min="15" max="15" width="15.5703125" bestFit="1" customWidth="1"/>
    <col min="16" max="16" width="16.28515625" bestFit="1" customWidth="1"/>
    <col min="17" max="17" width="25.85546875" bestFit="1" customWidth="1"/>
    <col min="18" max="18" width="26.7109375" bestFit="1" customWidth="1"/>
    <col min="19" max="19" width="19" bestFit="1" customWidth="1"/>
    <col min="20" max="20" width="12.42578125" bestFit="1" customWidth="1"/>
    <col min="21" max="21" width="26.140625" bestFit="1" customWidth="1"/>
    <col min="22" max="22" width="31.5703125" bestFit="1" customWidth="1"/>
    <col min="23" max="23" width="24.7109375" bestFit="1" customWidth="1"/>
    <col min="24" max="24" width="29.140625" bestFit="1" customWidth="1"/>
    <col min="25" max="25" width="15.5703125" bestFit="1" customWidth="1"/>
    <col min="26" max="26" width="29.7109375" bestFit="1" customWidth="1"/>
    <col min="27" max="27" width="32.28515625" bestFit="1" customWidth="1"/>
    <col min="28" max="28" width="16.85546875" bestFit="1" customWidth="1"/>
    <col min="29" max="29" width="19.28515625" bestFit="1" customWidth="1"/>
    <col min="30" max="30" width="32.28515625" bestFit="1" customWidth="1"/>
    <col min="31" max="31" width="34.7109375" bestFit="1" customWidth="1"/>
  </cols>
  <sheetData>
    <row r="1" spans="1:31">
      <c r="A1" t="s">
        <v>1831</v>
      </c>
      <c r="B1" t="s">
        <v>1832</v>
      </c>
      <c r="C1" t="s">
        <v>1833</v>
      </c>
      <c r="D1" t="s">
        <v>0</v>
      </c>
      <c r="E1" t="s">
        <v>1834</v>
      </c>
      <c r="F1" t="s">
        <v>1835</v>
      </c>
      <c r="G1" t="s">
        <v>1836</v>
      </c>
      <c r="H1" t="s">
        <v>1837</v>
      </c>
      <c r="I1" t="s">
        <v>1838</v>
      </c>
      <c r="J1" t="s">
        <v>1839</v>
      </c>
      <c r="K1" t="s">
        <v>1840</v>
      </c>
      <c r="L1" t="s">
        <v>1841</v>
      </c>
      <c r="M1" t="s">
        <v>1842</v>
      </c>
      <c r="N1" t="s">
        <v>1843</v>
      </c>
      <c r="O1" t="s">
        <v>1844</v>
      </c>
      <c r="P1" t="s">
        <v>1845</v>
      </c>
      <c r="Q1" t="s">
        <v>1846</v>
      </c>
      <c r="R1" t="s">
        <v>8882</v>
      </c>
      <c r="S1" t="s">
        <v>8883</v>
      </c>
      <c r="T1" t="s">
        <v>8884</v>
      </c>
      <c r="U1" t="s">
        <v>8885</v>
      </c>
      <c r="V1" t="s">
        <v>8886</v>
      </c>
      <c r="W1" t="s">
        <v>8887</v>
      </c>
      <c r="X1" t="s">
        <v>8888</v>
      </c>
      <c r="Y1" t="s">
        <v>8889</v>
      </c>
      <c r="Z1" t="s">
        <v>8890</v>
      </c>
      <c r="AA1" t="s">
        <v>8891</v>
      </c>
      <c r="AB1" t="s">
        <v>8892</v>
      </c>
      <c r="AC1" t="s">
        <v>8893</v>
      </c>
      <c r="AD1" t="s">
        <v>8894</v>
      </c>
      <c r="AE1" t="s">
        <v>8895</v>
      </c>
    </row>
    <row r="2" spans="1:31">
      <c r="A2">
        <v>429</v>
      </c>
      <c r="B2" t="s">
        <v>1857</v>
      </c>
      <c r="C2" t="s">
        <v>1858</v>
      </c>
      <c r="D2">
        <v>1100015</v>
      </c>
      <c r="E2">
        <v>70</v>
      </c>
      <c r="F2" t="s">
        <v>1849</v>
      </c>
      <c r="G2" s="1">
        <v>46195.995023148149</v>
      </c>
      <c r="H2">
        <v>72</v>
      </c>
      <c r="I2" t="s">
        <v>1849</v>
      </c>
      <c r="J2" s="1">
        <v>46195.995393518519</v>
      </c>
      <c r="K2">
        <v>1</v>
      </c>
      <c r="L2">
        <v>1</v>
      </c>
      <c r="M2" t="s">
        <v>1850</v>
      </c>
      <c r="N2" t="s">
        <v>1851</v>
      </c>
      <c r="O2" s="1">
        <v>46195.994583333333</v>
      </c>
      <c r="P2" s="1">
        <v>46195.995393518519</v>
      </c>
      <c r="Q2" s="1" t="str">
        <f t="shared" ref="Q2:Q65" si="0">D2&amp;"|"&amp;B2</f>
        <v>1100015|r01</v>
      </c>
      <c r="R2" s="1" t="str">
        <f>VLOOKUP(D2,Base_Amostral!$A:$G,5,FALSE)</f>
        <v>Alta Floresta D'Oeste</v>
      </c>
      <c r="S2" s="1" t="str">
        <f>VLOOKUP(D2,Base_Amostral!$A:$G,3,FALSE)</f>
        <v>Rondônia</v>
      </c>
      <c r="T2" s="1" t="str">
        <f>VLOOKUP(D2,Base_Amostral!$A:$G,6,FALSE)</f>
        <v>Norte</v>
      </c>
      <c r="U2" s="4">
        <f t="shared" ref="U2:U65" si="1">IF(E2="","",E2/10)</f>
        <v>7</v>
      </c>
      <c r="V2" s="4">
        <f t="shared" ref="V2:V65" si="2">IF(H2="","",H2/10)</f>
        <v>7.2</v>
      </c>
      <c r="W2" s="4">
        <f t="shared" ref="W2:W65" si="3">IF(OR(U2="",V2=""),"",U2-V2)</f>
        <v>-0.20000000000000018</v>
      </c>
      <c r="X2" s="4">
        <f t="shared" ref="X2:X65" si="4">IF(OR(U2="",V2=""),"",AVERAGE(U2:V2))</f>
        <v>7.1</v>
      </c>
      <c r="Y2" s="4">
        <f t="shared" ref="Y2:Y65" si="5">IF(AND(U2&lt;&gt;"",V2&lt;&gt;""),1,0)</f>
        <v>1</v>
      </c>
      <c r="Z2" s="4" t="str">
        <f t="shared" ref="Z2:Z65" si="6">IF(D2&lt;&gt;D1,"",IF(OR(U2="",U1=""),"",U2-U1))</f>
        <v/>
      </c>
      <c r="AA2" s="4" t="str">
        <f t="shared" ref="AA2:AA65" si="7">IF(D2&lt;&gt;D1,"",IF(OR(V2="",V1=""),"",V2-V1))</f>
        <v/>
      </c>
      <c r="AB2" s="4" t="str">
        <f>IF(B2&lt;&gt;"r04","",IF(COUNT(INDEX(U:U,ROW()-3):U2)&lt;2,"",MAX(INDEX(U:U,ROW()-3):U2)-MIN(INDEX(U:U,ROW()-3):U2)))</f>
        <v/>
      </c>
      <c r="AC2" s="4" t="str">
        <f>IF(B2&lt;&gt;"r04","",IF(COUNT(INDEX(V:V,ROW()-3):V2)&lt;2,"",MAX(INDEX(V:V,ROW()-3):V2)-MIN(INDEX(V:V,ROW()-3):V2)))</f>
        <v/>
      </c>
      <c r="AD2" s="4" t="str">
        <f>IF(B2&lt;&gt;"r04","",COUNT(INDEX(U:U,ROW()-3):U2))</f>
        <v/>
      </c>
      <c r="AE2" s="4" t="str">
        <f>IF(B2&lt;&gt;"r04","",COUNT(INDEX(V:V,ROW()-3):V2))</f>
        <v/>
      </c>
    </row>
    <row r="3" spans="1:31">
      <c r="A3">
        <v>775</v>
      </c>
      <c r="B3" t="s">
        <v>1859</v>
      </c>
      <c r="C3" t="s">
        <v>1860</v>
      </c>
      <c r="D3">
        <v>1100015</v>
      </c>
      <c r="E3">
        <v>70</v>
      </c>
      <c r="F3" t="s">
        <v>1849</v>
      </c>
      <c r="G3" s="1">
        <v>46203.793958333335</v>
      </c>
      <c r="H3">
        <v>72</v>
      </c>
      <c r="I3" t="s">
        <v>1849</v>
      </c>
      <c r="J3" s="1">
        <v>46203.794305555559</v>
      </c>
      <c r="K3">
        <v>1</v>
      </c>
      <c r="L3">
        <v>1</v>
      </c>
      <c r="M3" t="s">
        <v>1850</v>
      </c>
      <c r="N3" t="s">
        <v>1851</v>
      </c>
      <c r="O3" s="1">
        <v>46203.793541666666</v>
      </c>
      <c r="P3" s="1">
        <v>46203.794305555559</v>
      </c>
      <c r="Q3" s="1" t="str">
        <f t="shared" si="0"/>
        <v>1100015|r02</v>
      </c>
      <c r="R3" s="1" t="str">
        <f>VLOOKUP(D3,Base_Amostral!$A:$G,5,FALSE)</f>
        <v>Alta Floresta D'Oeste</v>
      </c>
      <c r="S3" s="1" t="str">
        <f>VLOOKUP(D3,Base_Amostral!$A:$G,3,FALSE)</f>
        <v>Rondônia</v>
      </c>
      <c r="T3" s="1" t="str">
        <f>VLOOKUP(D3,Base_Amostral!$A:$G,6,FALSE)</f>
        <v>Norte</v>
      </c>
      <c r="U3" s="4">
        <f t="shared" si="1"/>
        <v>7</v>
      </c>
      <c r="V3" s="4">
        <f t="shared" si="2"/>
        <v>7.2</v>
      </c>
      <c r="W3" s="4">
        <f t="shared" si="3"/>
        <v>-0.20000000000000018</v>
      </c>
      <c r="X3" s="4">
        <f t="shared" si="4"/>
        <v>7.1</v>
      </c>
      <c r="Y3" s="4">
        <f t="shared" si="5"/>
        <v>1</v>
      </c>
      <c r="Z3" s="4">
        <f t="shared" si="6"/>
        <v>0</v>
      </c>
      <c r="AA3" s="4">
        <f t="shared" si="7"/>
        <v>0</v>
      </c>
      <c r="AB3" s="4" t="str">
        <f>IF(B3&lt;&gt;"r04","",IF(COUNT(INDEX(U:U,ROW()-3):U3)&lt;2,"",MAX(INDEX(U:U,ROW()-3):U3)-MIN(INDEX(U:U,ROW()-3):U3)))</f>
        <v/>
      </c>
      <c r="AC3" s="4" t="str">
        <f>IF(B3&lt;&gt;"r04","",IF(COUNT(INDEX(V:V,ROW()-3):V3)&lt;2,"",MAX(INDEX(V:V,ROW()-3):V3)-MIN(INDEX(V:V,ROW()-3):V3)))</f>
        <v/>
      </c>
      <c r="AD3" s="4" t="str">
        <f>IF(B3&lt;&gt;"r04","",COUNT(INDEX(U:U,ROW()-3):U3))</f>
        <v/>
      </c>
      <c r="AE3" s="4" t="str">
        <f>IF(B3&lt;&gt;"r04","",COUNT(INDEX(V:V,ROW()-3):V3))</f>
        <v/>
      </c>
    </row>
    <row r="4" spans="1:31">
      <c r="A4">
        <v>1137</v>
      </c>
      <c r="B4" t="s">
        <v>1861</v>
      </c>
      <c r="C4" t="s">
        <v>1862</v>
      </c>
      <c r="D4">
        <v>1100015</v>
      </c>
      <c r="E4">
        <v>70</v>
      </c>
      <c r="F4" t="s">
        <v>1849</v>
      </c>
      <c r="G4" s="1">
        <v>46209.834664351853</v>
      </c>
      <c r="H4">
        <v>72</v>
      </c>
      <c r="I4" t="s">
        <v>1849</v>
      </c>
      <c r="J4" s="1">
        <v>46209.835046296299</v>
      </c>
      <c r="K4">
        <v>1</v>
      </c>
      <c r="L4">
        <v>1</v>
      </c>
      <c r="M4" t="s">
        <v>1850</v>
      </c>
      <c r="N4" t="s">
        <v>1851</v>
      </c>
      <c r="O4" s="1">
        <v>46209.834282407406</v>
      </c>
      <c r="P4" s="1">
        <v>46209.835046296299</v>
      </c>
      <c r="Q4" s="1" t="str">
        <f t="shared" si="0"/>
        <v>1100015|r03</v>
      </c>
      <c r="R4" s="1" t="str">
        <f>VLOOKUP(D4,Base_Amostral!$A:$G,5,FALSE)</f>
        <v>Alta Floresta D'Oeste</v>
      </c>
      <c r="S4" s="1" t="str">
        <f>VLOOKUP(D4,Base_Amostral!$A:$G,3,FALSE)</f>
        <v>Rondônia</v>
      </c>
      <c r="T4" s="1" t="str">
        <f>VLOOKUP(D4,Base_Amostral!$A:$G,6,FALSE)</f>
        <v>Norte</v>
      </c>
      <c r="U4" s="4">
        <f t="shared" si="1"/>
        <v>7</v>
      </c>
      <c r="V4" s="4">
        <f t="shared" si="2"/>
        <v>7.2</v>
      </c>
      <c r="W4" s="4">
        <f t="shared" si="3"/>
        <v>-0.20000000000000018</v>
      </c>
      <c r="X4" s="4">
        <f t="shared" si="4"/>
        <v>7.1</v>
      </c>
      <c r="Y4" s="4">
        <f t="shared" si="5"/>
        <v>1</v>
      </c>
      <c r="Z4" s="4">
        <f t="shared" si="6"/>
        <v>0</v>
      </c>
      <c r="AA4" s="4">
        <f t="shared" si="7"/>
        <v>0</v>
      </c>
      <c r="AB4" s="4" t="str">
        <f>IF(B4&lt;&gt;"r04","",IF(COUNT(INDEX(U:U,ROW()-3):U4)&lt;2,"",MAX(INDEX(U:U,ROW()-3):U4)-MIN(INDEX(U:U,ROW()-3):U4)))</f>
        <v/>
      </c>
      <c r="AC4" s="4" t="str">
        <f>IF(B4&lt;&gt;"r04","",IF(COUNT(INDEX(V:V,ROW()-3):V4)&lt;2,"",MAX(INDEX(V:V,ROW()-3):V4)-MIN(INDEX(V:V,ROW()-3):V4)))</f>
        <v/>
      </c>
      <c r="AD4" s="4" t="str">
        <f>IF(B4&lt;&gt;"r04","",COUNT(INDEX(U:U,ROW()-3):U4))</f>
        <v/>
      </c>
      <c r="AE4" s="4" t="str">
        <f>IF(B4&lt;&gt;"r04","",COUNT(INDEX(V:V,ROW()-3):V4))</f>
        <v/>
      </c>
    </row>
    <row r="5" spans="1:31">
      <c r="A5">
        <v>1507</v>
      </c>
      <c r="B5" t="s">
        <v>1863</v>
      </c>
      <c r="C5" t="s">
        <v>1864</v>
      </c>
      <c r="D5">
        <v>1100015</v>
      </c>
      <c r="E5">
        <v>80</v>
      </c>
      <c r="F5" t="s">
        <v>1849</v>
      </c>
      <c r="G5" s="1">
        <v>46216.81658564815</v>
      </c>
      <c r="H5">
        <v>72</v>
      </c>
      <c r="I5" t="s">
        <v>1849</v>
      </c>
      <c r="J5" s="1">
        <v>46216.81695601852</v>
      </c>
      <c r="K5">
        <v>1</v>
      </c>
      <c r="L5">
        <v>1</v>
      </c>
      <c r="M5" t="s">
        <v>1850</v>
      </c>
      <c r="N5" t="s">
        <v>1851</v>
      </c>
      <c r="O5" s="1">
        <v>46216.816134259258</v>
      </c>
      <c r="P5" s="1">
        <v>46216.81695601852</v>
      </c>
      <c r="Q5" s="1" t="str">
        <f t="shared" si="0"/>
        <v>1100015|r04</v>
      </c>
      <c r="R5" s="1" t="str">
        <f>VLOOKUP(D5,Base_Amostral!$A:$G,5,FALSE)</f>
        <v>Alta Floresta D'Oeste</v>
      </c>
      <c r="S5" s="1" t="str">
        <f>VLOOKUP(D5,Base_Amostral!$A:$G,3,FALSE)</f>
        <v>Rondônia</v>
      </c>
      <c r="T5" s="1" t="str">
        <f>VLOOKUP(D5,Base_Amostral!$A:$G,6,FALSE)</f>
        <v>Norte</v>
      </c>
      <c r="U5" s="4">
        <f t="shared" si="1"/>
        <v>8</v>
      </c>
      <c r="V5" s="4">
        <f t="shared" si="2"/>
        <v>7.2</v>
      </c>
      <c r="W5" s="4">
        <f t="shared" si="3"/>
        <v>0.79999999999999982</v>
      </c>
      <c r="X5" s="4">
        <f t="shared" si="4"/>
        <v>7.6</v>
      </c>
      <c r="Y5" s="4">
        <f t="shared" si="5"/>
        <v>1</v>
      </c>
      <c r="Z5" s="4">
        <f t="shared" si="6"/>
        <v>1</v>
      </c>
      <c r="AA5" s="4">
        <f t="shared" si="7"/>
        <v>0</v>
      </c>
      <c r="AB5" s="4">
        <f ca="1">IF(B5&lt;&gt;"r04","",IF(COUNT(INDEX(U:U,ROW()-3):U5)&lt;2,"",MAX(INDEX(U:U,ROW()-3):U5)-MIN(INDEX(U:U,ROW()-3):U5)))</f>
        <v>1</v>
      </c>
      <c r="AC5" s="4">
        <f ca="1">IF(B5&lt;&gt;"r04","",IF(COUNT(INDEX(V:V,ROW()-3):V5)&lt;2,"",MAX(INDEX(V:V,ROW()-3):V5)-MIN(INDEX(V:V,ROW()-3):V5)))</f>
        <v>0</v>
      </c>
      <c r="AD5" s="4">
        <f ca="1">IF(B5&lt;&gt;"r04","",COUNT(INDEX(U:U,ROW()-3):U5))</f>
        <v>4</v>
      </c>
      <c r="AE5" s="4">
        <f ca="1">IF(B5&lt;&gt;"r04","",COUNT(INDEX(V:V,ROW()-3):V5))</f>
        <v>4</v>
      </c>
    </row>
    <row r="6" spans="1:31">
      <c r="A6">
        <v>438</v>
      </c>
      <c r="B6" t="s">
        <v>1857</v>
      </c>
      <c r="C6" t="s">
        <v>1858</v>
      </c>
      <c r="D6">
        <v>1100080</v>
      </c>
      <c r="E6">
        <v>65</v>
      </c>
      <c r="F6" t="s">
        <v>1849</v>
      </c>
      <c r="G6" s="1">
        <v>46195.996944444443</v>
      </c>
      <c r="H6">
        <v>67</v>
      </c>
      <c r="I6" t="s">
        <v>1849</v>
      </c>
      <c r="J6" s="1">
        <v>46195.997337962966</v>
      </c>
      <c r="K6">
        <v>1</v>
      </c>
      <c r="L6">
        <v>1</v>
      </c>
      <c r="M6" t="s">
        <v>1850</v>
      </c>
      <c r="N6" t="s">
        <v>1851</v>
      </c>
      <c r="O6" s="1">
        <v>46195.996446759258</v>
      </c>
      <c r="P6" s="1">
        <v>46195.997337962966</v>
      </c>
      <c r="Q6" s="1" t="str">
        <f t="shared" si="0"/>
        <v>1100080|r01</v>
      </c>
      <c r="R6" s="1" t="str">
        <f>VLOOKUP(D6,Base_Amostral!$A:$G,5,FALSE)</f>
        <v>Costa Marques</v>
      </c>
      <c r="S6" s="1" t="str">
        <f>VLOOKUP(D6,Base_Amostral!$A:$G,3,FALSE)</f>
        <v>Rondônia</v>
      </c>
      <c r="T6" s="1" t="str">
        <f>VLOOKUP(D6,Base_Amostral!$A:$G,6,FALSE)</f>
        <v>Norte</v>
      </c>
      <c r="U6" s="4">
        <f t="shared" si="1"/>
        <v>6.5</v>
      </c>
      <c r="V6" s="4">
        <f t="shared" si="2"/>
        <v>6.7</v>
      </c>
      <c r="W6" s="4">
        <f t="shared" si="3"/>
        <v>-0.20000000000000018</v>
      </c>
      <c r="X6" s="4">
        <f t="shared" si="4"/>
        <v>6.6</v>
      </c>
      <c r="Y6" s="4">
        <f t="shared" si="5"/>
        <v>1</v>
      </c>
      <c r="Z6" s="4" t="str">
        <f t="shared" si="6"/>
        <v/>
      </c>
      <c r="AA6" s="4" t="str">
        <f t="shared" si="7"/>
        <v/>
      </c>
      <c r="AB6" s="4" t="str">
        <f>IF(B6&lt;&gt;"r04","",IF(COUNT(INDEX(U:U,ROW()-3):U6)&lt;2,"",MAX(INDEX(U:U,ROW()-3):U6)-MIN(INDEX(U:U,ROW()-3):U6)))</f>
        <v/>
      </c>
      <c r="AC6" s="4" t="str">
        <f>IF(B6&lt;&gt;"r04","",IF(COUNT(INDEX(V:V,ROW()-3):V6)&lt;2,"",MAX(INDEX(V:V,ROW()-3):V6)-MIN(INDEX(V:V,ROW()-3):V6)))</f>
        <v/>
      </c>
      <c r="AD6" s="4" t="str">
        <f>IF(B6&lt;&gt;"r04","",COUNT(INDEX(U:U,ROW()-3):U6))</f>
        <v/>
      </c>
      <c r="AE6" s="4" t="str">
        <f>IF(B6&lt;&gt;"r04","",COUNT(INDEX(V:V,ROW()-3):V6))</f>
        <v/>
      </c>
    </row>
    <row r="7" spans="1:31">
      <c r="A7">
        <v>781</v>
      </c>
      <c r="B7" t="s">
        <v>1859</v>
      </c>
      <c r="C7" t="s">
        <v>1860</v>
      </c>
      <c r="D7">
        <v>1100080</v>
      </c>
      <c r="E7">
        <v>65</v>
      </c>
      <c r="F7" t="s">
        <v>1849</v>
      </c>
      <c r="G7" s="1">
        <v>46203.796261574076</v>
      </c>
      <c r="H7">
        <v>65</v>
      </c>
      <c r="I7" t="s">
        <v>1849</v>
      </c>
      <c r="J7" s="1">
        <v>46203.796863425923</v>
      </c>
      <c r="K7">
        <v>1</v>
      </c>
      <c r="L7">
        <v>1</v>
      </c>
      <c r="M7" t="s">
        <v>1850</v>
      </c>
      <c r="N7" t="s">
        <v>1851</v>
      </c>
      <c r="O7" s="1">
        <v>46203.795567129629</v>
      </c>
      <c r="P7" s="1">
        <v>46203.796863425923</v>
      </c>
      <c r="Q7" s="1" t="str">
        <f t="shared" si="0"/>
        <v>1100080|r02</v>
      </c>
      <c r="R7" s="1" t="str">
        <f>VLOOKUP(D7,Base_Amostral!$A:$G,5,FALSE)</f>
        <v>Costa Marques</v>
      </c>
      <c r="S7" s="1" t="str">
        <f>VLOOKUP(D7,Base_Amostral!$A:$G,3,FALSE)</f>
        <v>Rondônia</v>
      </c>
      <c r="T7" s="1" t="str">
        <f>VLOOKUP(D7,Base_Amostral!$A:$G,6,FALSE)</f>
        <v>Norte</v>
      </c>
      <c r="U7" s="4">
        <f t="shared" si="1"/>
        <v>6.5</v>
      </c>
      <c r="V7" s="4">
        <f t="shared" si="2"/>
        <v>6.5</v>
      </c>
      <c r="W7" s="4">
        <f t="shared" si="3"/>
        <v>0</v>
      </c>
      <c r="X7" s="4">
        <f t="shared" si="4"/>
        <v>6.5</v>
      </c>
      <c r="Y7" s="4">
        <f t="shared" si="5"/>
        <v>1</v>
      </c>
      <c r="Z7" s="4">
        <f t="shared" si="6"/>
        <v>0</v>
      </c>
      <c r="AA7" s="4">
        <f t="shared" si="7"/>
        <v>-0.20000000000000018</v>
      </c>
      <c r="AB7" s="4" t="str">
        <f>IF(B7&lt;&gt;"r04","",IF(COUNT(INDEX(U:U,ROW()-3):U7)&lt;2,"",MAX(INDEX(U:U,ROW()-3):U7)-MIN(INDEX(U:U,ROW()-3):U7)))</f>
        <v/>
      </c>
      <c r="AC7" s="4" t="str">
        <f>IF(B7&lt;&gt;"r04","",IF(COUNT(INDEX(V:V,ROW()-3):V7)&lt;2,"",MAX(INDEX(V:V,ROW()-3):V7)-MIN(INDEX(V:V,ROW()-3):V7)))</f>
        <v/>
      </c>
      <c r="AD7" s="4" t="str">
        <f>IF(B7&lt;&gt;"r04","",COUNT(INDEX(U:U,ROW()-3):U7))</f>
        <v/>
      </c>
      <c r="AE7" s="4" t="str">
        <f>IF(B7&lt;&gt;"r04","",COUNT(INDEX(V:V,ROW()-3):V7))</f>
        <v/>
      </c>
    </row>
    <row r="8" spans="1:31">
      <c r="A8">
        <v>1146</v>
      </c>
      <c r="B8" t="s">
        <v>1861</v>
      </c>
      <c r="C8" t="s">
        <v>1862</v>
      </c>
      <c r="D8">
        <v>1100080</v>
      </c>
      <c r="E8">
        <v>62</v>
      </c>
      <c r="F8" t="s">
        <v>1849</v>
      </c>
      <c r="G8" s="1">
        <v>46209.839131944442</v>
      </c>
      <c r="H8">
        <v>66</v>
      </c>
      <c r="I8" t="s">
        <v>1849</v>
      </c>
      <c r="J8" s="1">
        <v>46209.839444444442</v>
      </c>
      <c r="K8">
        <v>1</v>
      </c>
      <c r="L8">
        <v>1</v>
      </c>
      <c r="M8" t="s">
        <v>1850</v>
      </c>
      <c r="N8" t="s">
        <v>1851</v>
      </c>
      <c r="O8" s="1">
        <v>46209.838599537034</v>
      </c>
      <c r="P8" s="1">
        <v>46209.839444444442</v>
      </c>
      <c r="Q8" s="1" t="str">
        <f t="shared" si="0"/>
        <v>1100080|r03</v>
      </c>
      <c r="R8" s="1" t="str">
        <f>VLOOKUP(D8,Base_Amostral!$A:$G,5,FALSE)</f>
        <v>Costa Marques</v>
      </c>
      <c r="S8" s="1" t="str">
        <f>VLOOKUP(D8,Base_Amostral!$A:$G,3,FALSE)</f>
        <v>Rondônia</v>
      </c>
      <c r="T8" s="1" t="str">
        <f>VLOOKUP(D8,Base_Amostral!$A:$G,6,FALSE)</f>
        <v>Norte</v>
      </c>
      <c r="U8" s="4">
        <f t="shared" si="1"/>
        <v>6.2</v>
      </c>
      <c r="V8" s="4">
        <f t="shared" si="2"/>
        <v>6.6</v>
      </c>
      <c r="W8" s="4">
        <f t="shared" si="3"/>
        <v>-0.39999999999999947</v>
      </c>
      <c r="X8" s="4">
        <f t="shared" si="4"/>
        <v>6.4</v>
      </c>
      <c r="Y8" s="4">
        <f t="shared" si="5"/>
        <v>1</v>
      </c>
      <c r="Z8" s="4">
        <f t="shared" si="6"/>
        <v>-0.29999999999999982</v>
      </c>
      <c r="AA8" s="4">
        <f t="shared" si="7"/>
        <v>9.9999999999999645E-2</v>
      </c>
      <c r="AB8" s="4" t="str">
        <f>IF(B8&lt;&gt;"r04","",IF(COUNT(INDEX(U:U,ROW()-3):U8)&lt;2,"",MAX(INDEX(U:U,ROW()-3):U8)-MIN(INDEX(U:U,ROW()-3):U8)))</f>
        <v/>
      </c>
      <c r="AC8" s="4" t="str">
        <f>IF(B8&lt;&gt;"r04","",IF(COUNT(INDEX(V:V,ROW()-3):V8)&lt;2,"",MAX(INDEX(V:V,ROW()-3):V8)-MIN(INDEX(V:V,ROW()-3):V8)))</f>
        <v/>
      </c>
      <c r="AD8" s="4" t="str">
        <f>IF(B8&lt;&gt;"r04","",COUNT(INDEX(U:U,ROW()-3):U8))</f>
        <v/>
      </c>
      <c r="AE8" s="4" t="str">
        <f>IF(B8&lt;&gt;"r04","",COUNT(INDEX(V:V,ROW()-3):V8))</f>
        <v/>
      </c>
    </row>
    <row r="9" spans="1:31">
      <c r="A9">
        <v>1516</v>
      </c>
      <c r="B9" t="s">
        <v>1863</v>
      </c>
      <c r="C9" t="s">
        <v>1864</v>
      </c>
      <c r="D9">
        <v>1100080</v>
      </c>
      <c r="E9">
        <v>71</v>
      </c>
      <c r="F9" t="s">
        <v>1849</v>
      </c>
      <c r="G9" s="1">
        <v>46216.818831018521</v>
      </c>
      <c r="H9">
        <v>66</v>
      </c>
      <c r="I9" t="s">
        <v>1849</v>
      </c>
      <c r="J9" s="1">
        <v>46216.819120370368</v>
      </c>
      <c r="K9">
        <v>1</v>
      </c>
      <c r="L9">
        <v>1</v>
      </c>
      <c r="M9" t="s">
        <v>1850</v>
      </c>
      <c r="N9" t="s">
        <v>1851</v>
      </c>
      <c r="O9" s="1">
        <v>46216.818287037036</v>
      </c>
      <c r="P9" s="1">
        <v>46216.819120370368</v>
      </c>
      <c r="Q9" s="1" t="str">
        <f t="shared" si="0"/>
        <v>1100080|r04</v>
      </c>
      <c r="R9" s="1" t="str">
        <f>VLOOKUP(D9,Base_Amostral!$A:$G,5,FALSE)</f>
        <v>Costa Marques</v>
      </c>
      <c r="S9" s="1" t="str">
        <f>VLOOKUP(D9,Base_Amostral!$A:$G,3,FALSE)</f>
        <v>Rondônia</v>
      </c>
      <c r="T9" s="1" t="str">
        <f>VLOOKUP(D9,Base_Amostral!$A:$G,6,FALSE)</f>
        <v>Norte</v>
      </c>
      <c r="U9" s="4">
        <f t="shared" si="1"/>
        <v>7.1</v>
      </c>
      <c r="V9" s="4">
        <f t="shared" si="2"/>
        <v>6.6</v>
      </c>
      <c r="W9" s="4">
        <f t="shared" si="3"/>
        <v>0.5</v>
      </c>
      <c r="X9" s="4">
        <f t="shared" si="4"/>
        <v>6.85</v>
      </c>
      <c r="Y9" s="4">
        <f t="shared" si="5"/>
        <v>1</v>
      </c>
      <c r="Z9" s="4">
        <f t="shared" si="6"/>
        <v>0.89999999999999947</v>
      </c>
      <c r="AA9" s="4">
        <f t="shared" si="7"/>
        <v>0</v>
      </c>
      <c r="AB9" s="4">
        <f ca="1">IF(B9&lt;&gt;"r04","",IF(COUNT(INDEX(U:U,ROW()-3):U9)&lt;2,"",MAX(INDEX(U:U,ROW()-3):U9)-MIN(INDEX(U:U,ROW()-3):U9)))</f>
        <v>0.89999999999999947</v>
      </c>
      <c r="AC9" s="4">
        <f ca="1">IF(B9&lt;&gt;"r04","",IF(COUNT(INDEX(V:V,ROW()-3):V9)&lt;2,"",MAX(INDEX(V:V,ROW()-3):V9)-MIN(INDEX(V:V,ROW()-3):V9)))</f>
        <v>0.20000000000000018</v>
      </c>
      <c r="AD9" s="4">
        <f ca="1">IF(B9&lt;&gt;"r04","",COUNT(INDEX(U:U,ROW()-3):U9))</f>
        <v>4</v>
      </c>
      <c r="AE9" s="4">
        <f ca="1">IF(B9&lt;&gt;"r04","",COUNT(INDEX(V:V,ROW()-3):V9))</f>
        <v>4</v>
      </c>
    </row>
    <row r="10" spans="1:31">
      <c r="A10">
        <v>433</v>
      </c>
      <c r="B10" t="s">
        <v>1857</v>
      </c>
      <c r="C10" t="s">
        <v>1858</v>
      </c>
      <c r="D10">
        <v>1100700</v>
      </c>
      <c r="E10">
        <v>92</v>
      </c>
      <c r="F10" t="s">
        <v>1849</v>
      </c>
      <c r="G10" s="1">
        <v>46195.995578703703</v>
      </c>
      <c r="H10">
        <v>79</v>
      </c>
      <c r="I10" t="s">
        <v>1849</v>
      </c>
      <c r="J10" s="1">
        <v>46195.995856481481</v>
      </c>
      <c r="K10">
        <v>1</v>
      </c>
      <c r="L10">
        <v>1</v>
      </c>
      <c r="M10" t="s">
        <v>1850</v>
      </c>
      <c r="N10" t="s">
        <v>1851</v>
      </c>
      <c r="O10" s="1">
        <v>46195.995428240742</v>
      </c>
      <c r="P10" s="1">
        <v>46195.995856481481</v>
      </c>
      <c r="Q10" s="1" t="str">
        <f t="shared" si="0"/>
        <v>1100700|r01</v>
      </c>
      <c r="R10" s="1" t="str">
        <f>VLOOKUP(D10,Base_Amostral!$A:$G,5,FALSE)</f>
        <v>Campo Novo de Rondônia</v>
      </c>
      <c r="S10" s="1" t="str">
        <f>VLOOKUP(D10,Base_Amostral!$A:$G,3,FALSE)</f>
        <v>Rondônia</v>
      </c>
      <c r="T10" s="1" t="str">
        <f>VLOOKUP(D10,Base_Amostral!$A:$G,6,FALSE)</f>
        <v>Norte</v>
      </c>
      <c r="U10" s="4">
        <f t="shared" si="1"/>
        <v>9.1999999999999993</v>
      </c>
      <c r="V10" s="4">
        <f t="shared" si="2"/>
        <v>7.9</v>
      </c>
      <c r="W10" s="4">
        <f t="shared" si="3"/>
        <v>1.2999999999999989</v>
      </c>
      <c r="X10" s="4">
        <f t="shared" si="4"/>
        <v>8.5500000000000007</v>
      </c>
      <c r="Y10" s="4">
        <f t="shared" si="5"/>
        <v>1</v>
      </c>
      <c r="Z10" s="4" t="str">
        <f t="shared" si="6"/>
        <v/>
      </c>
      <c r="AA10" s="4" t="str">
        <f t="shared" si="7"/>
        <v/>
      </c>
      <c r="AB10" s="4" t="str">
        <f>IF(B10&lt;&gt;"r04","",IF(COUNT(INDEX(U:U,ROW()-3):U10)&lt;2,"",MAX(INDEX(U:U,ROW()-3):U10)-MIN(INDEX(U:U,ROW()-3):U10)))</f>
        <v/>
      </c>
      <c r="AC10" s="4" t="str">
        <f>IF(B10&lt;&gt;"r04","",IF(COUNT(INDEX(V:V,ROW()-3):V10)&lt;2,"",MAX(INDEX(V:V,ROW()-3):V10)-MIN(INDEX(V:V,ROW()-3):V10)))</f>
        <v/>
      </c>
      <c r="AD10" s="4" t="str">
        <f>IF(B10&lt;&gt;"r04","",COUNT(INDEX(U:U,ROW()-3):U10))</f>
        <v/>
      </c>
      <c r="AE10" s="4" t="str">
        <f>IF(B10&lt;&gt;"r04","",COUNT(INDEX(V:V,ROW()-3):V10))</f>
        <v/>
      </c>
    </row>
    <row r="11" spans="1:31">
      <c r="A11">
        <v>779</v>
      </c>
      <c r="B11" t="s">
        <v>1859</v>
      </c>
      <c r="C11" t="s">
        <v>1860</v>
      </c>
      <c r="D11">
        <v>1100700</v>
      </c>
      <c r="E11">
        <v>92</v>
      </c>
      <c r="F11" t="s">
        <v>1849</v>
      </c>
      <c r="G11" s="1">
        <v>46203.794571759259</v>
      </c>
      <c r="H11">
        <v>78</v>
      </c>
      <c r="I11" t="s">
        <v>1849</v>
      </c>
      <c r="J11" s="1">
        <v>46203.794872685183</v>
      </c>
      <c r="K11">
        <v>1</v>
      </c>
      <c r="L11">
        <v>1</v>
      </c>
      <c r="M11" t="s">
        <v>1850</v>
      </c>
      <c r="N11" t="s">
        <v>1851</v>
      </c>
      <c r="O11" s="1">
        <v>46203.794363425928</v>
      </c>
      <c r="P11" s="1">
        <v>46203.794872685183</v>
      </c>
      <c r="Q11" s="1" t="str">
        <f t="shared" si="0"/>
        <v>1100700|r02</v>
      </c>
      <c r="R11" s="1" t="str">
        <f>VLOOKUP(D11,Base_Amostral!$A:$G,5,FALSE)</f>
        <v>Campo Novo de Rondônia</v>
      </c>
      <c r="S11" s="1" t="str">
        <f>VLOOKUP(D11,Base_Amostral!$A:$G,3,FALSE)</f>
        <v>Rondônia</v>
      </c>
      <c r="T11" s="1" t="str">
        <f>VLOOKUP(D11,Base_Amostral!$A:$G,6,FALSE)</f>
        <v>Norte</v>
      </c>
      <c r="U11" s="4">
        <f t="shared" si="1"/>
        <v>9.1999999999999993</v>
      </c>
      <c r="V11" s="4">
        <f t="shared" si="2"/>
        <v>7.8</v>
      </c>
      <c r="W11" s="4">
        <f t="shared" si="3"/>
        <v>1.3999999999999995</v>
      </c>
      <c r="X11" s="4">
        <f t="shared" si="4"/>
        <v>8.5</v>
      </c>
      <c r="Y11" s="4">
        <f t="shared" si="5"/>
        <v>1</v>
      </c>
      <c r="Z11" s="4">
        <f t="shared" si="6"/>
        <v>0</v>
      </c>
      <c r="AA11" s="4">
        <f t="shared" si="7"/>
        <v>-0.10000000000000053</v>
      </c>
      <c r="AB11" s="4" t="str">
        <f>IF(B11&lt;&gt;"r04","",IF(COUNT(INDEX(U:U,ROW()-3):U11)&lt;2,"",MAX(INDEX(U:U,ROW()-3):U11)-MIN(INDEX(U:U,ROW()-3):U11)))</f>
        <v/>
      </c>
      <c r="AC11" s="4" t="str">
        <f>IF(B11&lt;&gt;"r04","",IF(COUNT(INDEX(V:V,ROW()-3):V11)&lt;2,"",MAX(INDEX(V:V,ROW()-3):V11)-MIN(INDEX(V:V,ROW()-3):V11)))</f>
        <v/>
      </c>
      <c r="AD11" s="4" t="str">
        <f>IF(B11&lt;&gt;"r04","",COUNT(INDEX(U:U,ROW()-3):U11))</f>
        <v/>
      </c>
      <c r="AE11" s="4" t="str">
        <f>IF(B11&lt;&gt;"r04","",COUNT(INDEX(V:V,ROW()-3):V11))</f>
        <v/>
      </c>
    </row>
    <row r="12" spans="1:31">
      <c r="A12">
        <v>1140</v>
      </c>
      <c r="B12" t="s">
        <v>1861</v>
      </c>
      <c r="C12" t="s">
        <v>1862</v>
      </c>
      <c r="D12">
        <v>1100700</v>
      </c>
      <c r="E12">
        <v>92</v>
      </c>
      <c r="F12" t="s">
        <v>1849</v>
      </c>
      <c r="G12" s="1">
        <v>46209.837581018517</v>
      </c>
      <c r="H12">
        <v>78</v>
      </c>
      <c r="I12" t="s">
        <v>1849</v>
      </c>
      <c r="J12" s="1">
        <v>46209.837870370371</v>
      </c>
      <c r="K12">
        <v>1</v>
      </c>
      <c r="L12">
        <v>1</v>
      </c>
      <c r="M12" t="s">
        <v>1850</v>
      </c>
      <c r="N12" t="s">
        <v>1851</v>
      </c>
      <c r="O12" s="1">
        <v>46209.835092592592</v>
      </c>
      <c r="P12" s="1">
        <v>46209.837870370371</v>
      </c>
      <c r="Q12" s="1" t="str">
        <f t="shared" si="0"/>
        <v>1100700|r03</v>
      </c>
      <c r="R12" s="1" t="str">
        <f>VLOOKUP(D12,Base_Amostral!$A:$G,5,FALSE)</f>
        <v>Campo Novo de Rondônia</v>
      </c>
      <c r="S12" s="1" t="str">
        <f>VLOOKUP(D12,Base_Amostral!$A:$G,3,FALSE)</f>
        <v>Rondônia</v>
      </c>
      <c r="T12" s="1" t="str">
        <f>VLOOKUP(D12,Base_Amostral!$A:$G,6,FALSE)</f>
        <v>Norte</v>
      </c>
      <c r="U12" s="4">
        <f t="shared" si="1"/>
        <v>9.1999999999999993</v>
      </c>
      <c r="V12" s="4">
        <f t="shared" si="2"/>
        <v>7.8</v>
      </c>
      <c r="W12" s="4">
        <f t="shared" si="3"/>
        <v>1.3999999999999995</v>
      </c>
      <c r="X12" s="4">
        <f t="shared" si="4"/>
        <v>8.5</v>
      </c>
      <c r="Y12" s="4">
        <f t="shared" si="5"/>
        <v>1</v>
      </c>
      <c r="Z12" s="4">
        <f t="shared" si="6"/>
        <v>0</v>
      </c>
      <c r="AA12" s="4">
        <f t="shared" si="7"/>
        <v>0</v>
      </c>
      <c r="AB12" s="4" t="str">
        <f>IF(B12&lt;&gt;"r04","",IF(COUNT(INDEX(U:U,ROW()-3):U12)&lt;2,"",MAX(INDEX(U:U,ROW()-3):U12)-MIN(INDEX(U:U,ROW()-3):U12)))</f>
        <v/>
      </c>
      <c r="AC12" s="4" t="str">
        <f>IF(B12&lt;&gt;"r04","",IF(COUNT(INDEX(V:V,ROW()-3):V12)&lt;2,"",MAX(INDEX(V:V,ROW()-3):V12)-MIN(INDEX(V:V,ROW()-3):V12)))</f>
        <v/>
      </c>
      <c r="AD12" s="4" t="str">
        <f>IF(B12&lt;&gt;"r04","",COUNT(INDEX(U:U,ROW()-3):U12))</f>
        <v/>
      </c>
      <c r="AE12" s="4" t="str">
        <f>IF(B12&lt;&gt;"r04","",COUNT(INDEX(V:V,ROW()-3):V12))</f>
        <v/>
      </c>
    </row>
    <row r="13" spans="1:31">
      <c r="A13">
        <v>1511</v>
      </c>
      <c r="B13" t="s">
        <v>1863</v>
      </c>
      <c r="C13" t="s">
        <v>1864</v>
      </c>
      <c r="D13">
        <v>1100700</v>
      </c>
      <c r="E13">
        <v>96</v>
      </c>
      <c r="F13" t="s">
        <v>1849</v>
      </c>
      <c r="G13" s="1">
        <v>46216.817199074074</v>
      </c>
      <c r="H13">
        <v>83</v>
      </c>
      <c r="I13" t="s">
        <v>1849</v>
      </c>
      <c r="J13" s="1">
        <v>46216.817499999997</v>
      </c>
      <c r="K13">
        <v>1</v>
      </c>
      <c r="L13">
        <v>1</v>
      </c>
      <c r="M13" t="s">
        <v>1850</v>
      </c>
      <c r="N13" t="s">
        <v>1851</v>
      </c>
      <c r="O13" s="1">
        <v>46216.817013888889</v>
      </c>
      <c r="P13" s="1">
        <v>46216.817499999997</v>
      </c>
      <c r="Q13" s="1" t="str">
        <f t="shared" si="0"/>
        <v>1100700|r04</v>
      </c>
      <c r="R13" s="1" t="str">
        <f>VLOOKUP(D13,Base_Amostral!$A:$G,5,FALSE)</f>
        <v>Campo Novo de Rondônia</v>
      </c>
      <c r="S13" s="1" t="str">
        <f>VLOOKUP(D13,Base_Amostral!$A:$G,3,FALSE)</f>
        <v>Rondônia</v>
      </c>
      <c r="T13" s="1" t="str">
        <f>VLOOKUP(D13,Base_Amostral!$A:$G,6,FALSE)</f>
        <v>Norte</v>
      </c>
      <c r="U13" s="4">
        <f t="shared" si="1"/>
        <v>9.6</v>
      </c>
      <c r="V13" s="4">
        <f t="shared" si="2"/>
        <v>8.3000000000000007</v>
      </c>
      <c r="W13" s="4">
        <f t="shared" si="3"/>
        <v>1.2999999999999989</v>
      </c>
      <c r="X13" s="4">
        <f t="shared" si="4"/>
        <v>8.9499999999999993</v>
      </c>
      <c r="Y13" s="4">
        <f t="shared" si="5"/>
        <v>1</v>
      </c>
      <c r="Z13" s="4">
        <f t="shared" si="6"/>
        <v>0.40000000000000036</v>
      </c>
      <c r="AA13" s="4">
        <f t="shared" si="7"/>
        <v>0.50000000000000089</v>
      </c>
      <c r="AB13" s="4">
        <f ca="1">IF(B13&lt;&gt;"r04","",IF(COUNT(INDEX(U:U,ROW()-3):U13)&lt;2,"",MAX(INDEX(U:U,ROW()-3):U13)-MIN(INDEX(U:U,ROW()-3):U13)))</f>
        <v>0.40000000000000036</v>
      </c>
      <c r="AC13" s="4">
        <f ca="1">IF(B13&lt;&gt;"r04","",IF(COUNT(INDEX(V:V,ROW()-3):V13)&lt;2,"",MAX(INDEX(V:V,ROW()-3):V13)-MIN(INDEX(V:V,ROW()-3):V13)))</f>
        <v>0.50000000000000089</v>
      </c>
      <c r="AD13" s="4">
        <f ca="1">IF(B13&lt;&gt;"r04","",COUNT(INDEX(U:U,ROW()-3):U13))</f>
        <v>4</v>
      </c>
      <c r="AE13" s="4">
        <f ca="1">IF(B13&lt;&gt;"r04","",COUNT(INDEX(V:V,ROW()-3):V13))</f>
        <v>4</v>
      </c>
    </row>
    <row r="14" spans="1:31">
      <c r="A14">
        <v>435</v>
      </c>
      <c r="B14" t="s">
        <v>1857</v>
      </c>
      <c r="C14" t="s">
        <v>1858</v>
      </c>
      <c r="D14">
        <v>1100908</v>
      </c>
      <c r="E14">
        <v>61</v>
      </c>
      <c r="F14" t="s">
        <v>1849</v>
      </c>
      <c r="G14" s="1">
        <v>46195.996192129627</v>
      </c>
      <c r="H14">
        <v>64</v>
      </c>
      <c r="I14" t="s">
        <v>1849</v>
      </c>
      <c r="J14" s="1">
        <v>46195.996400462966</v>
      </c>
      <c r="K14">
        <v>1</v>
      </c>
      <c r="L14">
        <v>1</v>
      </c>
      <c r="M14" t="s">
        <v>1850</v>
      </c>
      <c r="N14" t="s">
        <v>1851</v>
      </c>
      <c r="O14" s="1">
        <v>46195.99590277778</v>
      </c>
      <c r="P14" s="1">
        <v>46195.996400462966</v>
      </c>
      <c r="Q14" s="1" t="str">
        <f t="shared" si="0"/>
        <v>1100908|r01</v>
      </c>
      <c r="R14" s="1" t="str">
        <f>VLOOKUP(D14,Base_Amostral!$A:$G,5,FALSE)</f>
        <v>Castanheiras</v>
      </c>
      <c r="S14" s="1" t="str">
        <f>VLOOKUP(D14,Base_Amostral!$A:$G,3,FALSE)</f>
        <v>Rondônia</v>
      </c>
      <c r="T14" s="1" t="str">
        <f>VLOOKUP(D14,Base_Amostral!$A:$G,6,FALSE)</f>
        <v>Norte</v>
      </c>
      <c r="U14" s="4">
        <f t="shared" si="1"/>
        <v>6.1</v>
      </c>
      <c r="V14" s="4">
        <f t="shared" si="2"/>
        <v>6.4</v>
      </c>
      <c r="W14" s="4">
        <f t="shared" si="3"/>
        <v>-0.30000000000000071</v>
      </c>
      <c r="X14" s="4">
        <f t="shared" si="4"/>
        <v>6.25</v>
      </c>
      <c r="Y14" s="4">
        <f t="shared" si="5"/>
        <v>1</v>
      </c>
      <c r="Z14" s="4" t="str">
        <f t="shared" si="6"/>
        <v/>
      </c>
      <c r="AA14" s="4" t="str">
        <f t="shared" si="7"/>
        <v/>
      </c>
      <c r="AB14" s="4" t="str">
        <f>IF(B14&lt;&gt;"r04","",IF(COUNT(INDEX(U:U,ROW()-3):U14)&lt;2,"",MAX(INDEX(U:U,ROW()-3):U14)-MIN(INDEX(U:U,ROW()-3):U14)))</f>
        <v/>
      </c>
      <c r="AC14" s="4" t="str">
        <f>IF(B14&lt;&gt;"r04","",IF(COUNT(INDEX(V:V,ROW()-3):V14)&lt;2,"",MAX(INDEX(V:V,ROW()-3):V14)-MIN(INDEX(V:V,ROW()-3):V14)))</f>
        <v/>
      </c>
      <c r="AD14" s="4" t="str">
        <f>IF(B14&lt;&gt;"r04","",COUNT(INDEX(U:U,ROW()-3):U14))</f>
        <v/>
      </c>
      <c r="AE14" s="4" t="str">
        <f>IF(B14&lt;&gt;"r04","",COUNT(INDEX(V:V,ROW()-3):V14))</f>
        <v/>
      </c>
    </row>
    <row r="15" spans="1:31">
      <c r="A15">
        <v>780</v>
      </c>
      <c r="B15" t="s">
        <v>1859</v>
      </c>
      <c r="C15" t="s">
        <v>1860</v>
      </c>
      <c r="D15">
        <v>1100908</v>
      </c>
      <c r="E15">
        <v>65</v>
      </c>
      <c r="F15" t="s">
        <v>1849</v>
      </c>
      <c r="G15" s="1">
        <v>46203.795335648145</v>
      </c>
      <c r="H15">
        <v>64</v>
      </c>
      <c r="I15" t="s">
        <v>1849</v>
      </c>
      <c r="J15" s="1">
        <v>46203.795520833337</v>
      </c>
      <c r="K15">
        <v>1</v>
      </c>
      <c r="L15">
        <v>1</v>
      </c>
      <c r="M15" t="s">
        <v>1850</v>
      </c>
      <c r="N15" t="s">
        <v>1851</v>
      </c>
      <c r="O15" s="1">
        <v>46203.794918981483</v>
      </c>
      <c r="P15" s="1">
        <v>46203.795520833337</v>
      </c>
      <c r="Q15" s="1" t="str">
        <f t="shared" si="0"/>
        <v>1100908|r02</v>
      </c>
      <c r="R15" s="1" t="str">
        <f>VLOOKUP(D15,Base_Amostral!$A:$G,5,FALSE)</f>
        <v>Castanheiras</v>
      </c>
      <c r="S15" s="1" t="str">
        <f>VLOOKUP(D15,Base_Amostral!$A:$G,3,FALSE)</f>
        <v>Rondônia</v>
      </c>
      <c r="T15" s="1" t="str">
        <f>VLOOKUP(D15,Base_Amostral!$A:$G,6,FALSE)</f>
        <v>Norte</v>
      </c>
      <c r="U15" s="4">
        <f t="shared" si="1"/>
        <v>6.5</v>
      </c>
      <c r="V15" s="4">
        <f t="shared" si="2"/>
        <v>6.4</v>
      </c>
      <c r="W15" s="4">
        <f t="shared" si="3"/>
        <v>9.9999999999999645E-2</v>
      </c>
      <c r="X15" s="4">
        <f t="shared" si="4"/>
        <v>6.45</v>
      </c>
      <c r="Y15" s="4">
        <f t="shared" si="5"/>
        <v>1</v>
      </c>
      <c r="Z15" s="4">
        <f t="shared" si="6"/>
        <v>0.40000000000000036</v>
      </c>
      <c r="AA15" s="4">
        <f t="shared" si="7"/>
        <v>0</v>
      </c>
      <c r="AB15" s="4" t="str">
        <f>IF(B15&lt;&gt;"r04","",IF(COUNT(INDEX(U:U,ROW()-3):U15)&lt;2,"",MAX(INDEX(U:U,ROW()-3):U15)-MIN(INDEX(U:U,ROW()-3):U15)))</f>
        <v/>
      </c>
      <c r="AC15" s="4" t="str">
        <f>IF(B15&lt;&gt;"r04","",IF(COUNT(INDEX(V:V,ROW()-3):V15)&lt;2,"",MAX(INDEX(V:V,ROW()-3):V15)-MIN(INDEX(V:V,ROW()-3):V15)))</f>
        <v/>
      </c>
      <c r="AD15" s="4" t="str">
        <f>IF(B15&lt;&gt;"r04","",COUNT(INDEX(U:U,ROW()-3):U15))</f>
        <v/>
      </c>
      <c r="AE15" s="4" t="str">
        <f>IF(B15&lt;&gt;"r04","",COUNT(INDEX(V:V,ROW()-3):V15))</f>
        <v/>
      </c>
    </row>
    <row r="16" spans="1:31">
      <c r="A16">
        <v>1145</v>
      </c>
      <c r="B16" t="s">
        <v>1861</v>
      </c>
      <c r="C16" t="s">
        <v>1862</v>
      </c>
      <c r="D16">
        <v>1100908</v>
      </c>
      <c r="E16">
        <v>65</v>
      </c>
      <c r="F16" t="s">
        <v>1849</v>
      </c>
      <c r="G16" s="1">
        <v>46209.838333333333</v>
      </c>
      <c r="H16">
        <v>64</v>
      </c>
      <c r="I16" t="s">
        <v>1849</v>
      </c>
      <c r="J16" s="1">
        <v>46209.838553240741</v>
      </c>
      <c r="K16">
        <v>1</v>
      </c>
      <c r="L16">
        <v>1</v>
      </c>
      <c r="M16" t="s">
        <v>1850</v>
      </c>
      <c r="N16" t="s">
        <v>1851</v>
      </c>
      <c r="O16" s="1">
        <v>46209.837905092594</v>
      </c>
      <c r="P16" s="1">
        <v>46209.838553240741</v>
      </c>
      <c r="Q16" s="1" t="str">
        <f t="shared" si="0"/>
        <v>1100908|r03</v>
      </c>
      <c r="R16" s="1" t="str">
        <f>VLOOKUP(D16,Base_Amostral!$A:$G,5,FALSE)</f>
        <v>Castanheiras</v>
      </c>
      <c r="S16" s="1" t="str">
        <f>VLOOKUP(D16,Base_Amostral!$A:$G,3,FALSE)</f>
        <v>Rondônia</v>
      </c>
      <c r="T16" s="1" t="str">
        <f>VLOOKUP(D16,Base_Amostral!$A:$G,6,FALSE)</f>
        <v>Norte</v>
      </c>
      <c r="U16" s="4">
        <f t="shared" si="1"/>
        <v>6.5</v>
      </c>
      <c r="V16" s="4">
        <f t="shared" si="2"/>
        <v>6.4</v>
      </c>
      <c r="W16" s="4">
        <f t="shared" si="3"/>
        <v>9.9999999999999645E-2</v>
      </c>
      <c r="X16" s="4">
        <f t="shared" si="4"/>
        <v>6.45</v>
      </c>
      <c r="Y16" s="4">
        <f t="shared" si="5"/>
        <v>1</v>
      </c>
      <c r="Z16" s="4">
        <f t="shared" si="6"/>
        <v>0</v>
      </c>
      <c r="AA16" s="4">
        <f t="shared" si="7"/>
        <v>0</v>
      </c>
      <c r="AB16" s="4" t="str">
        <f>IF(B16&lt;&gt;"r04","",IF(COUNT(INDEX(U:U,ROW()-3):U16)&lt;2,"",MAX(INDEX(U:U,ROW()-3):U16)-MIN(INDEX(U:U,ROW()-3):U16)))</f>
        <v/>
      </c>
      <c r="AC16" s="4" t="str">
        <f>IF(B16&lt;&gt;"r04","",IF(COUNT(INDEX(V:V,ROW()-3):V16)&lt;2,"",MAX(INDEX(V:V,ROW()-3):V16)-MIN(INDEX(V:V,ROW()-3):V16)))</f>
        <v/>
      </c>
      <c r="AD16" s="4" t="str">
        <f>IF(B16&lt;&gt;"r04","",COUNT(INDEX(U:U,ROW()-3):U16))</f>
        <v/>
      </c>
      <c r="AE16" s="4" t="str">
        <f>IF(B16&lt;&gt;"r04","",COUNT(INDEX(V:V,ROW()-3):V16))</f>
        <v/>
      </c>
    </row>
    <row r="17" spans="1:31">
      <c r="A17">
        <v>1514</v>
      </c>
      <c r="B17" t="s">
        <v>1863</v>
      </c>
      <c r="C17" t="s">
        <v>1864</v>
      </c>
      <c r="D17">
        <v>1100908</v>
      </c>
      <c r="E17">
        <v>73</v>
      </c>
      <c r="F17" t="s">
        <v>1849</v>
      </c>
      <c r="G17" s="1">
        <v>46216.818043981482</v>
      </c>
      <c r="H17">
        <v>64</v>
      </c>
      <c r="I17" t="s">
        <v>1849</v>
      </c>
      <c r="J17" s="1">
        <v>46216.818252314813</v>
      </c>
      <c r="K17">
        <v>1</v>
      </c>
      <c r="L17">
        <v>1</v>
      </c>
      <c r="M17" t="s">
        <v>1850</v>
      </c>
      <c r="N17" t="s">
        <v>1851</v>
      </c>
      <c r="O17" s="1">
        <v>46216.817557870374</v>
      </c>
      <c r="P17" s="1">
        <v>46216.818252314813</v>
      </c>
      <c r="Q17" s="1" t="str">
        <f t="shared" si="0"/>
        <v>1100908|r04</v>
      </c>
      <c r="R17" s="1" t="str">
        <f>VLOOKUP(D17,Base_Amostral!$A:$G,5,FALSE)</f>
        <v>Castanheiras</v>
      </c>
      <c r="S17" s="1" t="str">
        <f>VLOOKUP(D17,Base_Amostral!$A:$G,3,FALSE)</f>
        <v>Rondônia</v>
      </c>
      <c r="T17" s="1" t="str">
        <f>VLOOKUP(D17,Base_Amostral!$A:$G,6,FALSE)</f>
        <v>Norte</v>
      </c>
      <c r="U17" s="4">
        <f t="shared" si="1"/>
        <v>7.3</v>
      </c>
      <c r="V17" s="4">
        <f t="shared" si="2"/>
        <v>6.4</v>
      </c>
      <c r="W17" s="4">
        <f t="shared" si="3"/>
        <v>0.89999999999999947</v>
      </c>
      <c r="X17" s="4">
        <f t="shared" si="4"/>
        <v>6.85</v>
      </c>
      <c r="Y17" s="4">
        <f t="shared" si="5"/>
        <v>1</v>
      </c>
      <c r="Z17" s="4">
        <f t="shared" si="6"/>
        <v>0.79999999999999982</v>
      </c>
      <c r="AA17" s="4">
        <f t="shared" si="7"/>
        <v>0</v>
      </c>
      <c r="AB17" s="4">
        <f ca="1">IF(B17&lt;&gt;"r04","",IF(COUNT(INDEX(U:U,ROW()-3):U17)&lt;2,"",MAX(INDEX(U:U,ROW()-3):U17)-MIN(INDEX(U:U,ROW()-3):U17)))</f>
        <v>1.2000000000000002</v>
      </c>
      <c r="AC17" s="4">
        <f ca="1">IF(B17&lt;&gt;"r04","",IF(COUNT(INDEX(V:V,ROW()-3):V17)&lt;2,"",MAX(INDEX(V:V,ROW()-3):V17)-MIN(INDEX(V:V,ROW()-3):V17)))</f>
        <v>0</v>
      </c>
      <c r="AD17" s="4">
        <f ca="1">IF(B17&lt;&gt;"r04","",COUNT(INDEX(U:U,ROW()-3):U17))</f>
        <v>4</v>
      </c>
      <c r="AE17" s="4">
        <f ca="1">IF(B17&lt;&gt;"r04","",COUNT(INDEX(V:V,ROW()-3):V17))</f>
        <v>4</v>
      </c>
    </row>
    <row r="18" spans="1:31">
      <c r="A18">
        <v>441</v>
      </c>
      <c r="B18" t="s">
        <v>1857</v>
      </c>
      <c r="C18" t="s">
        <v>1858</v>
      </c>
      <c r="D18">
        <v>1101807</v>
      </c>
      <c r="E18">
        <v>92</v>
      </c>
      <c r="F18" t="s">
        <v>1849</v>
      </c>
      <c r="G18" s="1">
        <v>46195.999872685185</v>
      </c>
      <c r="H18">
        <v>66</v>
      </c>
      <c r="I18" t="s">
        <v>1849</v>
      </c>
      <c r="J18" s="1">
        <v>46196.000081018516</v>
      </c>
      <c r="K18">
        <v>1</v>
      </c>
      <c r="L18">
        <v>1</v>
      </c>
      <c r="M18" t="s">
        <v>1850</v>
      </c>
      <c r="N18" t="s">
        <v>1851</v>
      </c>
      <c r="O18" s="1">
        <v>46195.997384259259</v>
      </c>
      <c r="P18" s="1">
        <v>46196.000081018516</v>
      </c>
      <c r="Q18" s="1" t="str">
        <f t="shared" si="0"/>
        <v>1101807|r01</v>
      </c>
      <c r="R18" s="1" t="str">
        <f>VLOOKUP(D18,Base_Amostral!$A:$G,5,FALSE)</f>
        <v>Vale do Paraíso</v>
      </c>
      <c r="S18" s="1" t="str">
        <f>VLOOKUP(D18,Base_Amostral!$A:$G,3,FALSE)</f>
        <v>Rondônia</v>
      </c>
      <c r="T18" s="1" t="str">
        <f>VLOOKUP(D18,Base_Amostral!$A:$G,6,FALSE)</f>
        <v>Norte</v>
      </c>
      <c r="U18" s="4">
        <f t="shared" si="1"/>
        <v>9.1999999999999993</v>
      </c>
      <c r="V18" s="4">
        <f t="shared" si="2"/>
        <v>6.6</v>
      </c>
      <c r="W18" s="4">
        <f t="shared" si="3"/>
        <v>2.5999999999999996</v>
      </c>
      <c r="X18" s="4">
        <f t="shared" si="4"/>
        <v>7.8999999999999995</v>
      </c>
      <c r="Y18" s="4">
        <f t="shared" si="5"/>
        <v>1</v>
      </c>
      <c r="Z18" s="4" t="str">
        <f t="shared" si="6"/>
        <v/>
      </c>
      <c r="AA18" s="4" t="str">
        <f t="shared" si="7"/>
        <v/>
      </c>
      <c r="AB18" s="4" t="str">
        <f>IF(B18&lt;&gt;"r04","",IF(COUNT(INDEX(U:U,ROW()-3):U18)&lt;2,"",MAX(INDEX(U:U,ROW()-3):U18)-MIN(INDEX(U:U,ROW()-3):U18)))</f>
        <v/>
      </c>
      <c r="AC18" s="4" t="str">
        <f>IF(B18&lt;&gt;"r04","",IF(COUNT(INDEX(V:V,ROW()-3):V18)&lt;2,"",MAX(INDEX(V:V,ROW()-3):V18)-MIN(INDEX(V:V,ROW()-3):V18)))</f>
        <v/>
      </c>
      <c r="AD18" s="4" t="str">
        <f>IF(B18&lt;&gt;"r04","",COUNT(INDEX(U:U,ROW()-3):U18))</f>
        <v/>
      </c>
      <c r="AE18" s="4" t="str">
        <f>IF(B18&lt;&gt;"r04","",COUNT(INDEX(V:V,ROW()-3):V18))</f>
        <v/>
      </c>
    </row>
    <row r="19" spans="1:31">
      <c r="A19">
        <v>786</v>
      </c>
      <c r="B19" t="s">
        <v>1859</v>
      </c>
      <c r="C19" t="s">
        <v>1860</v>
      </c>
      <c r="D19">
        <v>1101807</v>
      </c>
      <c r="E19">
        <v>92</v>
      </c>
      <c r="F19" t="s">
        <v>1849</v>
      </c>
      <c r="G19" s="1">
        <v>46203.797407407408</v>
      </c>
      <c r="H19">
        <v>66</v>
      </c>
      <c r="I19" t="s">
        <v>1849</v>
      </c>
      <c r="J19" s="1">
        <v>46203.79760416667</v>
      </c>
      <c r="K19">
        <v>1</v>
      </c>
      <c r="L19">
        <v>1</v>
      </c>
      <c r="M19" t="s">
        <v>1850</v>
      </c>
      <c r="N19" t="s">
        <v>1851</v>
      </c>
      <c r="O19" s="1">
        <v>46203.796909722223</v>
      </c>
      <c r="P19" s="1">
        <v>46203.79760416667</v>
      </c>
      <c r="Q19" s="1" t="str">
        <f t="shared" si="0"/>
        <v>1101807|r02</v>
      </c>
      <c r="R19" s="1" t="str">
        <f>VLOOKUP(D19,Base_Amostral!$A:$G,5,FALSE)</f>
        <v>Vale do Paraíso</v>
      </c>
      <c r="S19" s="1" t="str">
        <f>VLOOKUP(D19,Base_Amostral!$A:$G,3,FALSE)</f>
        <v>Rondônia</v>
      </c>
      <c r="T19" s="1" t="str">
        <f>VLOOKUP(D19,Base_Amostral!$A:$G,6,FALSE)</f>
        <v>Norte</v>
      </c>
      <c r="U19" s="4">
        <f t="shared" si="1"/>
        <v>9.1999999999999993</v>
      </c>
      <c r="V19" s="4">
        <f t="shared" si="2"/>
        <v>6.6</v>
      </c>
      <c r="W19" s="4">
        <f t="shared" si="3"/>
        <v>2.5999999999999996</v>
      </c>
      <c r="X19" s="4">
        <f t="shared" si="4"/>
        <v>7.8999999999999995</v>
      </c>
      <c r="Y19" s="4">
        <f t="shared" si="5"/>
        <v>1</v>
      </c>
      <c r="Z19" s="4">
        <f t="shared" si="6"/>
        <v>0</v>
      </c>
      <c r="AA19" s="4">
        <f t="shared" si="7"/>
        <v>0</v>
      </c>
      <c r="AB19" s="4" t="str">
        <f>IF(B19&lt;&gt;"r04","",IF(COUNT(INDEX(U:U,ROW()-3):U19)&lt;2,"",MAX(INDEX(U:U,ROW()-3):U19)-MIN(INDEX(U:U,ROW()-3):U19)))</f>
        <v/>
      </c>
      <c r="AC19" s="4" t="str">
        <f>IF(B19&lt;&gt;"r04","",IF(COUNT(INDEX(V:V,ROW()-3):V19)&lt;2,"",MAX(INDEX(V:V,ROW()-3):V19)-MIN(INDEX(V:V,ROW()-3):V19)))</f>
        <v/>
      </c>
      <c r="AD19" s="4" t="str">
        <f>IF(B19&lt;&gt;"r04","",COUNT(INDEX(U:U,ROW()-3):U19))</f>
        <v/>
      </c>
      <c r="AE19" s="4" t="str">
        <f>IF(B19&lt;&gt;"r04","",COUNT(INDEX(V:V,ROW()-3):V19))</f>
        <v/>
      </c>
    </row>
    <row r="20" spans="1:31">
      <c r="A20">
        <v>1149</v>
      </c>
      <c r="B20" t="s">
        <v>1861</v>
      </c>
      <c r="C20" t="s">
        <v>1862</v>
      </c>
      <c r="D20">
        <v>1101807</v>
      </c>
      <c r="E20">
        <v>92</v>
      </c>
      <c r="F20" t="s">
        <v>1849</v>
      </c>
      <c r="G20" s="1">
        <v>46209.843032407407</v>
      </c>
      <c r="H20">
        <v>66</v>
      </c>
      <c r="I20" t="s">
        <v>1849</v>
      </c>
      <c r="J20" s="1">
        <v>46209.843263888892</v>
      </c>
      <c r="K20">
        <v>1</v>
      </c>
      <c r="L20">
        <v>1</v>
      </c>
      <c r="M20" t="s">
        <v>1850</v>
      </c>
      <c r="N20" t="s">
        <v>1851</v>
      </c>
      <c r="O20" s="1">
        <v>46209.839479166665</v>
      </c>
      <c r="P20" s="1">
        <v>46209.843263888892</v>
      </c>
      <c r="Q20" s="1" t="str">
        <f t="shared" si="0"/>
        <v>1101807|r03</v>
      </c>
      <c r="R20" s="1" t="str">
        <f>VLOOKUP(D20,Base_Amostral!$A:$G,5,FALSE)</f>
        <v>Vale do Paraíso</v>
      </c>
      <c r="S20" s="1" t="str">
        <f>VLOOKUP(D20,Base_Amostral!$A:$G,3,FALSE)</f>
        <v>Rondônia</v>
      </c>
      <c r="T20" s="1" t="str">
        <f>VLOOKUP(D20,Base_Amostral!$A:$G,6,FALSE)</f>
        <v>Norte</v>
      </c>
      <c r="U20" s="4">
        <f t="shared" si="1"/>
        <v>9.1999999999999993</v>
      </c>
      <c r="V20" s="4">
        <f t="shared" si="2"/>
        <v>6.6</v>
      </c>
      <c r="W20" s="4">
        <f t="shared" si="3"/>
        <v>2.5999999999999996</v>
      </c>
      <c r="X20" s="4">
        <f t="shared" si="4"/>
        <v>7.8999999999999995</v>
      </c>
      <c r="Y20" s="4">
        <f t="shared" si="5"/>
        <v>1</v>
      </c>
      <c r="Z20" s="4">
        <f t="shared" si="6"/>
        <v>0</v>
      </c>
      <c r="AA20" s="4">
        <f t="shared" si="7"/>
        <v>0</v>
      </c>
      <c r="AB20" s="4" t="str">
        <f>IF(B20&lt;&gt;"r04","",IF(COUNT(INDEX(U:U,ROW()-3):U20)&lt;2,"",MAX(INDEX(U:U,ROW()-3):U20)-MIN(INDEX(U:U,ROW()-3):U20)))</f>
        <v/>
      </c>
      <c r="AC20" s="4" t="str">
        <f>IF(B20&lt;&gt;"r04","",IF(COUNT(INDEX(V:V,ROW()-3):V20)&lt;2,"",MAX(INDEX(V:V,ROW()-3):V20)-MIN(INDEX(V:V,ROW()-3):V20)))</f>
        <v/>
      </c>
      <c r="AD20" s="4" t="str">
        <f>IF(B20&lt;&gt;"r04","",COUNT(INDEX(U:U,ROW()-3):U20))</f>
        <v/>
      </c>
      <c r="AE20" s="4" t="str">
        <f>IF(B20&lt;&gt;"r04","",COUNT(INDEX(V:V,ROW()-3):V20))</f>
        <v/>
      </c>
    </row>
    <row r="21" spans="1:31">
      <c r="A21">
        <v>1517</v>
      </c>
      <c r="B21" t="s">
        <v>1863</v>
      </c>
      <c r="C21" t="s">
        <v>1864</v>
      </c>
      <c r="D21">
        <v>1101807</v>
      </c>
      <c r="E21">
        <v>96</v>
      </c>
      <c r="F21" t="s">
        <v>1849</v>
      </c>
      <c r="G21" s="1">
        <v>46216.821053240739</v>
      </c>
      <c r="H21">
        <v>66</v>
      </c>
      <c r="I21" t="s">
        <v>1849</v>
      </c>
      <c r="J21" s="1">
        <v>46216.821296296293</v>
      </c>
      <c r="K21">
        <v>1</v>
      </c>
      <c r="L21">
        <v>1</v>
      </c>
      <c r="M21" t="s">
        <v>1850</v>
      </c>
      <c r="N21" t="s">
        <v>1851</v>
      </c>
      <c r="O21" s="1">
        <v>46216.819166666668</v>
      </c>
      <c r="P21" s="1">
        <v>46216.821296296293</v>
      </c>
      <c r="Q21" s="1" t="str">
        <f t="shared" si="0"/>
        <v>1101807|r04</v>
      </c>
      <c r="R21" s="1" t="str">
        <f>VLOOKUP(D21,Base_Amostral!$A:$G,5,FALSE)</f>
        <v>Vale do Paraíso</v>
      </c>
      <c r="S21" s="1" t="str">
        <f>VLOOKUP(D21,Base_Amostral!$A:$G,3,FALSE)</f>
        <v>Rondônia</v>
      </c>
      <c r="T21" s="1" t="str">
        <f>VLOOKUP(D21,Base_Amostral!$A:$G,6,FALSE)</f>
        <v>Norte</v>
      </c>
      <c r="U21" s="4">
        <f t="shared" si="1"/>
        <v>9.6</v>
      </c>
      <c r="V21" s="4">
        <f t="shared" si="2"/>
        <v>6.6</v>
      </c>
      <c r="W21" s="4">
        <f t="shared" si="3"/>
        <v>3</v>
      </c>
      <c r="X21" s="4">
        <f t="shared" si="4"/>
        <v>8.1</v>
      </c>
      <c r="Y21" s="4">
        <f t="shared" si="5"/>
        <v>1</v>
      </c>
      <c r="Z21" s="4">
        <f t="shared" si="6"/>
        <v>0.40000000000000036</v>
      </c>
      <c r="AA21" s="4">
        <f t="shared" si="7"/>
        <v>0</v>
      </c>
      <c r="AB21" s="4">
        <f ca="1">IF(B21&lt;&gt;"r04","",IF(COUNT(INDEX(U:U,ROW()-3):U21)&lt;2,"",MAX(INDEX(U:U,ROW()-3):U21)-MIN(INDEX(U:U,ROW()-3):U21)))</f>
        <v>0.40000000000000036</v>
      </c>
      <c r="AC21" s="4">
        <f ca="1">IF(B21&lt;&gt;"r04","",IF(COUNT(INDEX(V:V,ROW()-3):V21)&lt;2,"",MAX(INDEX(V:V,ROW()-3):V21)-MIN(INDEX(V:V,ROW()-3):V21)))</f>
        <v>0</v>
      </c>
      <c r="AD21" s="4">
        <f ca="1">IF(B21&lt;&gt;"r04","",COUNT(INDEX(U:U,ROW()-3):U21))</f>
        <v>4</v>
      </c>
      <c r="AE21" s="4">
        <f ca="1">IF(B21&lt;&gt;"r04","",COUNT(INDEX(V:V,ROW()-3):V21))</f>
        <v>4</v>
      </c>
    </row>
    <row r="22" spans="1:31">
      <c r="A22">
        <v>363</v>
      </c>
      <c r="B22" t="s">
        <v>1857</v>
      </c>
      <c r="C22" t="s">
        <v>1858</v>
      </c>
      <c r="D22">
        <v>1200179</v>
      </c>
      <c r="E22">
        <v>61</v>
      </c>
      <c r="F22" t="s">
        <v>1849</v>
      </c>
      <c r="G22" s="1">
        <v>46195.967395833337</v>
      </c>
      <c r="H22">
        <v>63</v>
      </c>
      <c r="I22" t="s">
        <v>1849</v>
      </c>
      <c r="J22" s="1">
        <v>46195.967662037037</v>
      </c>
      <c r="K22">
        <v>1</v>
      </c>
      <c r="L22">
        <v>1</v>
      </c>
      <c r="M22" t="s">
        <v>1850</v>
      </c>
      <c r="N22" t="s">
        <v>1851</v>
      </c>
      <c r="O22" s="1">
        <v>46195.966828703706</v>
      </c>
      <c r="P22" s="1">
        <v>46195.967662037037</v>
      </c>
      <c r="Q22" s="1" t="str">
        <f t="shared" si="0"/>
        <v>1200179|r01</v>
      </c>
      <c r="R22" s="1" t="str">
        <f>VLOOKUP(D22,Base_Amostral!$A:$G,5,FALSE)</f>
        <v>Capixaba</v>
      </c>
      <c r="S22" s="1" t="str">
        <f>VLOOKUP(D22,Base_Amostral!$A:$G,3,FALSE)</f>
        <v>Acre</v>
      </c>
      <c r="T22" s="1" t="str">
        <f>VLOOKUP(D22,Base_Amostral!$A:$G,6,FALSE)</f>
        <v>Norte</v>
      </c>
      <c r="U22" s="4">
        <f t="shared" si="1"/>
        <v>6.1</v>
      </c>
      <c r="V22" s="4">
        <f t="shared" si="2"/>
        <v>6.3</v>
      </c>
      <c r="W22" s="4">
        <f t="shared" si="3"/>
        <v>-0.20000000000000018</v>
      </c>
      <c r="X22" s="4">
        <f t="shared" si="4"/>
        <v>6.1999999999999993</v>
      </c>
      <c r="Y22" s="4">
        <f t="shared" si="5"/>
        <v>1</v>
      </c>
      <c r="Z22" s="4" t="str">
        <f t="shared" si="6"/>
        <v/>
      </c>
      <c r="AA22" s="4" t="str">
        <f t="shared" si="7"/>
        <v/>
      </c>
      <c r="AB22" s="4" t="str">
        <f>IF(B22&lt;&gt;"r04","",IF(COUNT(INDEX(U:U,ROW()-3):U22)&lt;2,"",MAX(INDEX(U:U,ROW()-3):U22)-MIN(INDEX(U:U,ROW()-3):U22)))</f>
        <v/>
      </c>
      <c r="AC22" s="4" t="str">
        <f>IF(B22&lt;&gt;"r04","",IF(COUNT(INDEX(V:V,ROW()-3):V22)&lt;2,"",MAX(INDEX(V:V,ROW()-3):V22)-MIN(INDEX(V:V,ROW()-3):V22)))</f>
        <v/>
      </c>
      <c r="AD22" s="4" t="str">
        <f>IF(B22&lt;&gt;"r04","",COUNT(INDEX(U:U,ROW()-3):U22))</f>
        <v/>
      </c>
      <c r="AE22" s="4" t="str">
        <f>IF(B22&lt;&gt;"r04","",COUNT(INDEX(V:V,ROW()-3):V22))</f>
        <v/>
      </c>
    </row>
    <row r="23" spans="1:31">
      <c r="A23">
        <v>727</v>
      </c>
      <c r="B23" t="s">
        <v>1859</v>
      </c>
      <c r="C23" t="s">
        <v>1860</v>
      </c>
      <c r="D23">
        <v>1200179</v>
      </c>
      <c r="E23">
        <v>61</v>
      </c>
      <c r="F23" t="s">
        <v>1849</v>
      </c>
      <c r="G23" s="1">
        <v>46203.777395833335</v>
      </c>
      <c r="H23">
        <v>63</v>
      </c>
      <c r="I23" t="s">
        <v>1849</v>
      </c>
      <c r="J23" s="1">
        <v>46203.777685185189</v>
      </c>
      <c r="K23">
        <v>1</v>
      </c>
      <c r="L23">
        <v>1</v>
      </c>
      <c r="M23" t="s">
        <v>1850</v>
      </c>
      <c r="N23" t="s">
        <v>1851</v>
      </c>
      <c r="O23" s="1">
        <v>46203.773923611108</v>
      </c>
      <c r="P23" s="1">
        <v>46203.777685185189</v>
      </c>
      <c r="Q23" s="1" t="str">
        <f t="shared" si="0"/>
        <v>1200179|r02</v>
      </c>
      <c r="R23" s="1" t="str">
        <f>VLOOKUP(D23,Base_Amostral!$A:$G,5,FALSE)</f>
        <v>Capixaba</v>
      </c>
      <c r="S23" s="1" t="str">
        <f>VLOOKUP(D23,Base_Amostral!$A:$G,3,FALSE)</f>
        <v>Acre</v>
      </c>
      <c r="T23" s="1" t="str">
        <f>VLOOKUP(D23,Base_Amostral!$A:$G,6,FALSE)</f>
        <v>Norte</v>
      </c>
      <c r="U23" s="4">
        <f t="shared" si="1"/>
        <v>6.1</v>
      </c>
      <c r="V23" s="4">
        <f t="shared" si="2"/>
        <v>6.3</v>
      </c>
      <c r="W23" s="4">
        <f t="shared" si="3"/>
        <v>-0.20000000000000018</v>
      </c>
      <c r="X23" s="4">
        <f t="shared" si="4"/>
        <v>6.1999999999999993</v>
      </c>
      <c r="Y23" s="4">
        <f t="shared" si="5"/>
        <v>1</v>
      </c>
      <c r="Z23" s="4">
        <f t="shared" si="6"/>
        <v>0</v>
      </c>
      <c r="AA23" s="4">
        <f t="shared" si="7"/>
        <v>0</v>
      </c>
      <c r="AB23" s="4" t="str">
        <f>IF(B23&lt;&gt;"r04","",IF(COUNT(INDEX(U:U,ROW()-3):U23)&lt;2,"",MAX(INDEX(U:U,ROW()-3):U23)-MIN(INDEX(U:U,ROW()-3):U23)))</f>
        <v/>
      </c>
      <c r="AC23" s="4" t="str">
        <f>IF(B23&lt;&gt;"r04","",IF(COUNT(INDEX(V:V,ROW()-3):V23)&lt;2,"",MAX(INDEX(V:V,ROW()-3):V23)-MIN(INDEX(V:V,ROW()-3):V23)))</f>
        <v/>
      </c>
      <c r="AD23" s="4" t="str">
        <f>IF(B23&lt;&gt;"r04","",COUNT(INDEX(U:U,ROW()-3):U23))</f>
        <v/>
      </c>
      <c r="AE23" s="4" t="str">
        <f>IF(B23&lt;&gt;"r04","",COUNT(INDEX(V:V,ROW()-3):V23))</f>
        <v/>
      </c>
    </row>
    <row r="24" spans="1:31">
      <c r="A24">
        <v>1088</v>
      </c>
      <c r="B24" t="s">
        <v>1861</v>
      </c>
      <c r="C24" t="s">
        <v>1862</v>
      </c>
      <c r="D24">
        <v>1200179</v>
      </c>
      <c r="E24">
        <v>62</v>
      </c>
      <c r="F24" t="s">
        <v>1849</v>
      </c>
      <c r="G24" s="1">
        <v>46209.813958333332</v>
      </c>
      <c r="H24">
        <v>64</v>
      </c>
      <c r="I24" t="s">
        <v>1849</v>
      </c>
      <c r="J24" s="1">
        <v>46209.81422453704</v>
      </c>
      <c r="K24">
        <v>1</v>
      </c>
      <c r="L24">
        <v>1</v>
      </c>
      <c r="M24" t="s">
        <v>1850</v>
      </c>
      <c r="N24" t="s">
        <v>1851</v>
      </c>
      <c r="O24" s="1">
        <v>46209.81108796296</v>
      </c>
      <c r="P24" s="1">
        <v>46209.81422453704</v>
      </c>
      <c r="Q24" s="1" t="str">
        <f t="shared" si="0"/>
        <v>1200179|r03</v>
      </c>
      <c r="R24" s="1" t="str">
        <f>VLOOKUP(D24,Base_Amostral!$A:$G,5,FALSE)</f>
        <v>Capixaba</v>
      </c>
      <c r="S24" s="1" t="str">
        <f>VLOOKUP(D24,Base_Amostral!$A:$G,3,FALSE)</f>
        <v>Acre</v>
      </c>
      <c r="T24" s="1" t="str">
        <f>VLOOKUP(D24,Base_Amostral!$A:$G,6,FALSE)</f>
        <v>Norte</v>
      </c>
      <c r="U24" s="4">
        <f t="shared" si="1"/>
        <v>6.2</v>
      </c>
      <c r="V24" s="4">
        <f t="shared" si="2"/>
        <v>6.4</v>
      </c>
      <c r="W24" s="4">
        <f t="shared" si="3"/>
        <v>-0.20000000000000018</v>
      </c>
      <c r="X24" s="4">
        <f t="shared" si="4"/>
        <v>6.3000000000000007</v>
      </c>
      <c r="Y24" s="4">
        <f t="shared" si="5"/>
        <v>1</v>
      </c>
      <c r="Z24" s="4">
        <f t="shared" si="6"/>
        <v>0.10000000000000053</v>
      </c>
      <c r="AA24" s="4">
        <f t="shared" si="7"/>
        <v>0.10000000000000053</v>
      </c>
      <c r="AB24" s="4" t="str">
        <f>IF(B24&lt;&gt;"r04","",IF(COUNT(INDEX(U:U,ROW()-3):U24)&lt;2,"",MAX(INDEX(U:U,ROW()-3):U24)-MIN(INDEX(U:U,ROW()-3):U24)))</f>
        <v/>
      </c>
      <c r="AC24" s="4" t="str">
        <f>IF(B24&lt;&gt;"r04","",IF(COUNT(INDEX(V:V,ROW()-3):V24)&lt;2,"",MAX(INDEX(V:V,ROW()-3):V24)-MIN(INDEX(V:V,ROW()-3):V24)))</f>
        <v/>
      </c>
      <c r="AD24" s="4" t="str">
        <f>IF(B24&lt;&gt;"r04","",COUNT(INDEX(U:U,ROW()-3):U24))</f>
        <v/>
      </c>
      <c r="AE24" s="4" t="str">
        <f>IF(B24&lt;&gt;"r04","",COUNT(INDEX(V:V,ROW()-3):V24))</f>
        <v/>
      </c>
    </row>
    <row r="25" spans="1:31">
      <c r="A25">
        <v>1450</v>
      </c>
      <c r="B25" t="s">
        <v>1863</v>
      </c>
      <c r="C25" t="s">
        <v>1864</v>
      </c>
      <c r="D25">
        <v>1200179</v>
      </c>
      <c r="E25">
        <v>71</v>
      </c>
      <c r="F25" t="s">
        <v>1849</v>
      </c>
      <c r="G25" s="1">
        <v>46216.797997685186</v>
      </c>
      <c r="H25">
        <v>63</v>
      </c>
      <c r="I25" t="s">
        <v>1849</v>
      </c>
      <c r="J25" s="1">
        <v>46216.798252314817</v>
      </c>
      <c r="K25">
        <v>1</v>
      </c>
      <c r="L25">
        <v>1</v>
      </c>
      <c r="M25" t="s">
        <v>1850</v>
      </c>
      <c r="N25" t="s">
        <v>1851</v>
      </c>
      <c r="O25" s="1">
        <v>46216.797337962962</v>
      </c>
      <c r="P25" s="1">
        <v>46216.798252314817</v>
      </c>
      <c r="Q25" s="1" t="str">
        <f t="shared" si="0"/>
        <v>1200179|r04</v>
      </c>
      <c r="R25" s="1" t="str">
        <f>VLOOKUP(D25,Base_Amostral!$A:$G,5,FALSE)</f>
        <v>Capixaba</v>
      </c>
      <c r="S25" s="1" t="str">
        <f>VLOOKUP(D25,Base_Amostral!$A:$G,3,FALSE)</f>
        <v>Acre</v>
      </c>
      <c r="T25" s="1" t="str">
        <f>VLOOKUP(D25,Base_Amostral!$A:$G,6,FALSE)</f>
        <v>Norte</v>
      </c>
      <c r="U25" s="4">
        <f t="shared" si="1"/>
        <v>7.1</v>
      </c>
      <c r="V25" s="4">
        <f t="shared" si="2"/>
        <v>6.3</v>
      </c>
      <c r="W25" s="4">
        <f t="shared" si="3"/>
        <v>0.79999999999999982</v>
      </c>
      <c r="X25" s="4">
        <f t="shared" si="4"/>
        <v>6.6999999999999993</v>
      </c>
      <c r="Y25" s="4">
        <f t="shared" si="5"/>
        <v>1</v>
      </c>
      <c r="Z25" s="4">
        <f t="shared" si="6"/>
        <v>0.89999999999999947</v>
      </c>
      <c r="AA25" s="4">
        <f t="shared" si="7"/>
        <v>-0.10000000000000053</v>
      </c>
      <c r="AB25" s="4">
        <f ca="1">IF(B25&lt;&gt;"r04","",IF(COUNT(INDEX(U:U,ROW()-3):U25)&lt;2,"",MAX(INDEX(U:U,ROW()-3):U25)-MIN(INDEX(U:U,ROW()-3):U25)))</f>
        <v>1</v>
      </c>
      <c r="AC25" s="4">
        <f ca="1">IF(B25&lt;&gt;"r04","",IF(COUNT(INDEX(V:V,ROW()-3):V25)&lt;2,"",MAX(INDEX(V:V,ROW()-3):V25)-MIN(INDEX(V:V,ROW()-3):V25)))</f>
        <v>0.10000000000000053</v>
      </c>
      <c r="AD25" s="4">
        <f ca="1">IF(B25&lt;&gt;"r04","",COUNT(INDEX(U:U,ROW()-3):U25))</f>
        <v>4</v>
      </c>
      <c r="AE25" s="4">
        <f ca="1">IF(B25&lt;&gt;"r04","",COUNT(INDEX(V:V,ROW()-3):V25))</f>
        <v>4</v>
      </c>
    </row>
    <row r="26" spans="1:31">
      <c r="A26">
        <v>367</v>
      </c>
      <c r="B26" t="s">
        <v>1857</v>
      </c>
      <c r="C26" t="s">
        <v>1858</v>
      </c>
      <c r="D26">
        <v>1200393</v>
      </c>
      <c r="E26">
        <v>61</v>
      </c>
      <c r="F26" t="s">
        <v>1849</v>
      </c>
      <c r="G26" s="1">
        <v>46195.968206018515</v>
      </c>
      <c r="H26">
        <v>63</v>
      </c>
      <c r="I26" t="s">
        <v>1849</v>
      </c>
      <c r="J26" s="1">
        <v>46195.968495370369</v>
      </c>
      <c r="K26">
        <v>1</v>
      </c>
      <c r="L26">
        <v>1</v>
      </c>
      <c r="M26" t="s">
        <v>1850</v>
      </c>
      <c r="N26" t="s">
        <v>1851</v>
      </c>
      <c r="O26" s="1">
        <v>46195.96769675926</v>
      </c>
      <c r="P26" s="1">
        <v>46195.968495370369</v>
      </c>
      <c r="Q26" s="1" t="str">
        <f t="shared" si="0"/>
        <v>1200393|r01</v>
      </c>
      <c r="R26" s="1" t="str">
        <f>VLOOKUP(D26,Base_Amostral!$A:$G,5,FALSE)</f>
        <v>Porto Walter</v>
      </c>
      <c r="S26" s="1" t="str">
        <f>VLOOKUP(D26,Base_Amostral!$A:$G,3,FALSE)</f>
        <v>Acre</v>
      </c>
      <c r="T26" s="1" t="str">
        <f>VLOOKUP(D26,Base_Amostral!$A:$G,6,FALSE)</f>
        <v>Norte</v>
      </c>
      <c r="U26" s="4">
        <f t="shared" si="1"/>
        <v>6.1</v>
      </c>
      <c r="V26" s="4">
        <f t="shared" si="2"/>
        <v>6.3</v>
      </c>
      <c r="W26" s="4">
        <f t="shared" si="3"/>
        <v>-0.20000000000000018</v>
      </c>
      <c r="X26" s="4">
        <f t="shared" si="4"/>
        <v>6.1999999999999993</v>
      </c>
      <c r="Y26" s="4">
        <f t="shared" si="5"/>
        <v>1</v>
      </c>
      <c r="Z26" s="4" t="str">
        <f t="shared" si="6"/>
        <v/>
      </c>
      <c r="AA26" s="4" t="str">
        <f t="shared" si="7"/>
        <v/>
      </c>
      <c r="AB26" s="4" t="str">
        <f>IF(B26&lt;&gt;"r04","",IF(COUNT(INDEX(U:U,ROW()-3):U26)&lt;2,"",MAX(INDEX(U:U,ROW()-3):U26)-MIN(INDEX(U:U,ROW()-3):U26)))</f>
        <v/>
      </c>
      <c r="AC26" s="4" t="str">
        <f>IF(B26&lt;&gt;"r04","",IF(COUNT(INDEX(V:V,ROW()-3):V26)&lt;2,"",MAX(INDEX(V:V,ROW()-3):V26)-MIN(INDEX(V:V,ROW()-3):V26)))</f>
        <v/>
      </c>
      <c r="AD26" s="4" t="str">
        <f>IF(B26&lt;&gt;"r04","",COUNT(INDEX(U:U,ROW()-3):U26))</f>
        <v/>
      </c>
      <c r="AE26" s="4" t="str">
        <f>IF(B26&lt;&gt;"r04","",COUNT(INDEX(V:V,ROW()-3):V26))</f>
        <v/>
      </c>
    </row>
    <row r="27" spans="1:31">
      <c r="A27">
        <v>736</v>
      </c>
      <c r="B27" t="s">
        <v>1859</v>
      </c>
      <c r="C27" t="s">
        <v>1860</v>
      </c>
      <c r="D27">
        <v>1200393</v>
      </c>
      <c r="E27">
        <v>61</v>
      </c>
      <c r="F27" t="s">
        <v>1849</v>
      </c>
      <c r="G27" s="1">
        <v>46203.778368055559</v>
      </c>
      <c r="H27">
        <v>63</v>
      </c>
      <c r="I27" t="s">
        <v>1849</v>
      </c>
      <c r="J27" s="1">
        <v>46203.778634259259</v>
      </c>
      <c r="K27">
        <v>1</v>
      </c>
      <c r="L27">
        <v>1</v>
      </c>
      <c r="M27" t="s">
        <v>1850</v>
      </c>
      <c r="N27" t="s">
        <v>1851</v>
      </c>
      <c r="O27" s="1">
        <v>46203.777766203704</v>
      </c>
      <c r="P27" s="1">
        <v>46203.778634259259</v>
      </c>
      <c r="Q27" s="1" t="str">
        <f t="shared" si="0"/>
        <v>1200393|r02</v>
      </c>
      <c r="R27" s="1" t="str">
        <f>VLOOKUP(D27,Base_Amostral!$A:$G,5,FALSE)</f>
        <v>Porto Walter</v>
      </c>
      <c r="S27" s="1" t="str">
        <f>VLOOKUP(D27,Base_Amostral!$A:$G,3,FALSE)</f>
        <v>Acre</v>
      </c>
      <c r="T27" s="1" t="str">
        <f>VLOOKUP(D27,Base_Amostral!$A:$G,6,FALSE)</f>
        <v>Norte</v>
      </c>
      <c r="U27" s="4">
        <f t="shared" si="1"/>
        <v>6.1</v>
      </c>
      <c r="V27" s="4">
        <f t="shared" si="2"/>
        <v>6.3</v>
      </c>
      <c r="W27" s="4">
        <f t="shared" si="3"/>
        <v>-0.20000000000000018</v>
      </c>
      <c r="X27" s="4">
        <f t="shared" si="4"/>
        <v>6.1999999999999993</v>
      </c>
      <c r="Y27" s="4">
        <f t="shared" si="5"/>
        <v>1</v>
      </c>
      <c r="Z27" s="4">
        <f t="shared" si="6"/>
        <v>0</v>
      </c>
      <c r="AA27" s="4">
        <f t="shared" si="7"/>
        <v>0</v>
      </c>
      <c r="AB27" s="4" t="str">
        <f>IF(B27&lt;&gt;"r04","",IF(COUNT(INDEX(U:U,ROW()-3):U27)&lt;2,"",MAX(INDEX(U:U,ROW()-3):U27)-MIN(INDEX(U:U,ROW()-3):U27)))</f>
        <v/>
      </c>
      <c r="AC27" s="4" t="str">
        <f>IF(B27&lt;&gt;"r04","",IF(COUNT(INDEX(V:V,ROW()-3):V27)&lt;2,"",MAX(INDEX(V:V,ROW()-3):V27)-MIN(INDEX(V:V,ROW()-3):V27)))</f>
        <v/>
      </c>
      <c r="AD27" s="4" t="str">
        <f>IF(B27&lt;&gt;"r04","",COUNT(INDEX(U:U,ROW()-3):U27))</f>
        <v/>
      </c>
      <c r="AE27" s="4" t="str">
        <f>IF(B27&lt;&gt;"r04","",COUNT(INDEX(V:V,ROW()-3):V27))</f>
        <v/>
      </c>
    </row>
    <row r="28" spans="1:31">
      <c r="A28">
        <v>1094</v>
      </c>
      <c r="B28" t="s">
        <v>1861</v>
      </c>
      <c r="C28" t="s">
        <v>1862</v>
      </c>
      <c r="D28">
        <v>1200393</v>
      </c>
      <c r="E28">
        <v>61</v>
      </c>
      <c r="F28" t="s">
        <v>1849</v>
      </c>
      <c r="G28" s="1">
        <v>46209.814803240741</v>
      </c>
      <c r="H28">
        <v>63</v>
      </c>
      <c r="I28" t="s">
        <v>1849</v>
      </c>
      <c r="J28" s="1">
        <v>46209.815057870372</v>
      </c>
      <c r="K28">
        <v>1</v>
      </c>
      <c r="L28">
        <v>1</v>
      </c>
      <c r="M28" t="s">
        <v>1850</v>
      </c>
      <c r="N28" t="s">
        <v>1851</v>
      </c>
      <c r="O28" s="1">
        <v>46209.814270833333</v>
      </c>
      <c r="P28" s="1">
        <v>46209.815057870372</v>
      </c>
      <c r="Q28" s="1" t="str">
        <f t="shared" si="0"/>
        <v>1200393|r03</v>
      </c>
      <c r="R28" s="1" t="str">
        <f>VLOOKUP(D28,Base_Amostral!$A:$G,5,FALSE)</f>
        <v>Porto Walter</v>
      </c>
      <c r="S28" s="1" t="str">
        <f>VLOOKUP(D28,Base_Amostral!$A:$G,3,FALSE)</f>
        <v>Acre</v>
      </c>
      <c r="T28" s="1" t="str">
        <f>VLOOKUP(D28,Base_Amostral!$A:$G,6,FALSE)</f>
        <v>Norte</v>
      </c>
      <c r="U28" s="4">
        <f t="shared" si="1"/>
        <v>6.1</v>
      </c>
      <c r="V28" s="4">
        <f t="shared" si="2"/>
        <v>6.3</v>
      </c>
      <c r="W28" s="4">
        <f t="shared" si="3"/>
        <v>-0.20000000000000018</v>
      </c>
      <c r="X28" s="4">
        <f t="shared" si="4"/>
        <v>6.1999999999999993</v>
      </c>
      <c r="Y28" s="4">
        <f t="shared" si="5"/>
        <v>1</v>
      </c>
      <c r="Z28" s="4">
        <f t="shared" si="6"/>
        <v>0</v>
      </c>
      <c r="AA28" s="4">
        <f t="shared" si="7"/>
        <v>0</v>
      </c>
      <c r="AB28" s="4" t="str">
        <f>IF(B28&lt;&gt;"r04","",IF(COUNT(INDEX(U:U,ROW()-3):U28)&lt;2,"",MAX(INDEX(U:U,ROW()-3):U28)-MIN(INDEX(U:U,ROW()-3):U28)))</f>
        <v/>
      </c>
      <c r="AC28" s="4" t="str">
        <f>IF(B28&lt;&gt;"r04","",IF(COUNT(INDEX(V:V,ROW()-3):V28)&lt;2,"",MAX(INDEX(V:V,ROW()-3):V28)-MIN(INDEX(V:V,ROW()-3):V28)))</f>
        <v/>
      </c>
      <c r="AD28" s="4" t="str">
        <f>IF(B28&lt;&gt;"r04","",COUNT(INDEX(U:U,ROW()-3):U28))</f>
        <v/>
      </c>
      <c r="AE28" s="4" t="str">
        <f>IF(B28&lt;&gt;"r04","",COUNT(INDEX(V:V,ROW()-3):V28))</f>
        <v/>
      </c>
    </row>
    <row r="29" spans="1:31">
      <c r="A29">
        <v>1453</v>
      </c>
      <c r="B29" t="s">
        <v>1863</v>
      </c>
      <c r="C29" t="s">
        <v>1864</v>
      </c>
      <c r="D29">
        <v>1200393</v>
      </c>
      <c r="E29">
        <v>71</v>
      </c>
      <c r="F29" t="s">
        <v>1849</v>
      </c>
      <c r="G29" s="1">
        <v>46216.798993055556</v>
      </c>
      <c r="H29">
        <v>63</v>
      </c>
      <c r="I29" t="s">
        <v>1849</v>
      </c>
      <c r="J29" s="1">
        <v>46216.79928240741</v>
      </c>
      <c r="K29">
        <v>1</v>
      </c>
      <c r="L29">
        <v>1</v>
      </c>
      <c r="M29" t="s">
        <v>1850</v>
      </c>
      <c r="N29" t="s">
        <v>1851</v>
      </c>
      <c r="O29" s="1">
        <v>46216.798298611109</v>
      </c>
      <c r="P29" s="1">
        <v>46216.79928240741</v>
      </c>
      <c r="Q29" s="1" t="str">
        <f t="shared" si="0"/>
        <v>1200393|r04</v>
      </c>
      <c r="R29" s="1" t="str">
        <f>VLOOKUP(D29,Base_Amostral!$A:$G,5,FALSE)</f>
        <v>Porto Walter</v>
      </c>
      <c r="S29" s="1" t="str">
        <f>VLOOKUP(D29,Base_Amostral!$A:$G,3,FALSE)</f>
        <v>Acre</v>
      </c>
      <c r="T29" s="1" t="str">
        <f>VLOOKUP(D29,Base_Amostral!$A:$G,6,FALSE)</f>
        <v>Norte</v>
      </c>
      <c r="U29" s="4">
        <f t="shared" si="1"/>
        <v>7.1</v>
      </c>
      <c r="V29" s="4">
        <f t="shared" si="2"/>
        <v>6.3</v>
      </c>
      <c r="W29" s="4">
        <f t="shared" si="3"/>
        <v>0.79999999999999982</v>
      </c>
      <c r="X29" s="4">
        <f t="shared" si="4"/>
        <v>6.6999999999999993</v>
      </c>
      <c r="Y29" s="4">
        <f t="shared" si="5"/>
        <v>1</v>
      </c>
      <c r="Z29" s="4">
        <f t="shared" si="6"/>
        <v>1</v>
      </c>
      <c r="AA29" s="4">
        <f t="shared" si="7"/>
        <v>0</v>
      </c>
      <c r="AB29" s="4">
        <f ca="1">IF(B29&lt;&gt;"r04","",IF(COUNT(INDEX(U:U,ROW()-3):U29)&lt;2,"",MAX(INDEX(U:U,ROW()-3):U29)-MIN(INDEX(U:U,ROW()-3):U29)))</f>
        <v>1</v>
      </c>
      <c r="AC29" s="4">
        <f ca="1">IF(B29&lt;&gt;"r04","",IF(COUNT(INDEX(V:V,ROW()-3):V29)&lt;2,"",MAX(INDEX(V:V,ROW()-3):V29)-MIN(INDEX(V:V,ROW()-3):V29)))</f>
        <v>0</v>
      </c>
      <c r="AD29" s="4">
        <f ca="1">IF(B29&lt;&gt;"r04","",COUNT(INDEX(U:U,ROW()-3):U29))</f>
        <v>4</v>
      </c>
      <c r="AE29" s="4">
        <f ca="1">IF(B29&lt;&gt;"r04","",COUNT(INDEX(V:V,ROW()-3):V29))</f>
        <v>4</v>
      </c>
    </row>
    <row r="30" spans="1:31">
      <c r="A30">
        <v>382</v>
      </c>
      <c r="B30" t="s">
        <v>1857</v>
      </c>
      <c r="C30" t="s">
        <v>1858</v>
      </c>
      <c r="D30">
        <v>1300508</v>
      </c>
      <c r="E30">
        <v>92</v>
      </c>
      <c r="F30" t="s">
        <v>1849</v>
      </c>
      <c r="G30" s="1">
        <v>46195.971851851849</v>
      </c>
      <c r="H30">
        <v>76</v>
      </c>
      <c r="I30" t="s">
        <v>1849</v>
      </c>
      <c r="J30" s="1">
        <v>46195.972141203703</v>
      </c>
      <c r="K30">
        <v>1</v>
      </c>
      <c r="L30">
        <v>1</v>
      </c>
      <c r="M30" t="s">
        <v>1850</v>
      </c>
      <c r="N30" t="s">
        <v>1851</v>
      </c>
      <c r="O30" s="1">
        <v>46195.97148148148</v>
      </c>
      <c r="P30" s="1">
        <v>46195.972141203703</v>
      </c>
      <c r="Q30" s="1" t="str">
        <f t="shared" si="0"/>
        <v>1300508|r01</v>
      </c>
      <c r="R30" s="1" t="str">
        <f>VLOOKUP(D30,Base_Amostral!$A:$G,5,FALSE)</f>
        <v>Barreirinha</v>
      </c>
      <c r="S30" s="1" t="str">
        <f>VLOOKUP(D30,Base_Amostral!$A:$G,3,FALSE)</f>
        <v>Amazonas</v>
      </c>
      <c r="T30" s="1" t="str">
        <f>VLOOKUP(D30,Base_Amostral!$A:$G,6,FALSE)</f>
        <v>Norte</v>
      </c>
      <c r="U30" s="4">
        <f t="shared" si="1"/>
        <v>9.1999999999999993</v>
      </c>
      <c r="V30" s="4">
        <f t="shared" si="2"/>
        <v>7.6</v>
      </c>
      <c r="W30" s="4">
        <f t="shared" si="3"/>
        <v>1.5999999999999996</v>
      </c>
      <c r="X30" s="4">
        <f t="shared" si="4"/>
        <v>8.3999999999999986</v>
      </c>
      <c r="Y30" s="4">
        <f t="shared" si="5"/>
        <v>1</v>
      </c>
      <c r="Z30" s="4" t="str">
        <f t="shared" si="6"/>
        <v/>
      </c>
      <c r="AA30" s="4" t="str">
        <f t="shared" si="7"/>
        <v/>
      </c>
      <c r="AB30" s="4" t="str">
        <f>IF(B30&lt;&gt;"r04","",IF(COUNT(INDEX(U:U,ROW()-3):U30)&lt;2,"",MAX(INDEX(U:U,ROW()-3):U30)-MIN(INDEX(U:U,ROW()-3):U30)))</f>
        <v/>
      </c>
      <c r="AC30" s="4" t="str">
        <f>IF(B30&lt;&gt;"r04","",IF(COUNT(INDEX(V:V,ROW()-3):V30)&lt;2,"",MAX(INDEX(V:V,ROW()-3):V30)-MIN(INDEX(V:V,ROW()-3):V30)))</f>
        <v/>
      </c>
      <c r="AD30" s="4" t="str">
        <f>IF(B30&lt;&gt;"r04","",COUNT(INDEX(U:U,ROW()-3):U30))</f>
        <v/>
      </c>
      <c r="AE30" s="4" t="str">
        <f>IF(B30&lt;&gt;"r04","",COUNT(INDEX(V:V,ROW()-3):V30))</f>
        <v/>
      </c>
    </row>
    <row r="31" spans="1:31">
      <c r="A31">
        <v>749</v>
      </c>
      <c r="B31" t="s">
        <v>1859</v>
      </c>
      <c r="C31" t="s">
        <v>1860</v>
      </c>
      <c r="D31">
        <v>1300508</v>
      </c>
      <c r="E31">
        <v>92</v>
      </c>
      <c r="F31" t="s">
        <v>1849</v>
      </c>
      <c r="G31" s="1">
        <v>46203.783842592595</v>
      </c>
      <c r="H31">
        <v>71</v>
      </c>
      <c r="I31" t="s">
        <v>1849</v>
      </c>
      <c r="J31" s="1">
        <v>46203.784131944441</v>
      </c>
      <c r="K31">
        <v>1</v>
      </c>
      <c r="L31">
        <v>1</v>
      </c>
      <c r="M31" t="s">
        <v>1850</v>
      </c>
      <c r="N31" t="s">
        <v>1851</v>
      </c>
      <c r="O31" s="1">
        <v>46203.781307870369</v>
      </c>
      <c r="P31" s="1">
        <v>46203.784131944441</v>
      </c>
      <c r="Q31" s="1" t="str">
        <f t="shared" si="0"/>
        <v>1300508|r02</v>
      </c>
      <c r="R31" s="1" t="str">
        <f>VLOOKUP(D31,Base_Amostral!$A:$G,5,FALSE)</f>
        <v>Barreirinha</v>
      </c>
      <c r="S31" s="1" t="str">
        <f>VLOOKUP(D31,Base_Amostral!$A:$G,3,FALSE)</f>
        <v>Amazonas</v>
      </c>
      <c r="T31" s="1" t="str">
        <f>VLOOKUP(D31,Base_Amostral!$A:$G,6,FALSE)</f>
        <v>Norte</v>
      </c>
      <c r="U31" s="4">
        <f t="shared" si="1"/>
        <v>9.1999999999999993</v>
      </c>
      <c r="V31" s="4">
        <f t="shared" si="2"/>
        <v>7.1</v>
      </c>
      <c r="W31" s="4">
        <f t="shared" si="3"/>
        <v>2.0999999999999996</v>
      </c>
      <c r="X31" s="4">
        <f t="shared" si="4"/>
        <v>8.1499999999999986</v>
      </c>
      <c r="Y31" s="4">
        <f t="shared" si="5"/>
        <v>1</v>
      </c>
      <c r="Z31" s="4">
        <f t="shared" si="6"/>
        <v>0</v>
      </c>
      <c r="AA31" s="4">
        <f t="shared" si="7"/>
        <v>-0.5</v>
      </c>
      <c r="AB31" s="4" t="str">
        <f>IF(B31&lt;&gt;"r04","",IF(COUNT(INDEX(U:U,ROW()-3):U31)&lt;2,"",MAX(INDEX(U:U,ROW()-3):U31)-MIN(INDEX(U:U,ROW()-3):U31)))</f>
        <v/>
      </c>
      <c r="AC31" s="4" t="str">
        <f>IF(B31&lt;&gt;"r04","",IF(COUNT(INDEX(V:V,ROW()-3):V31)&lt;2,"",MAX(INDEX(V:V,ROW()-3):V31)-MIN(INDEX(V:V,ROW()-3):V31)))</f>
        <v/>
      </c>
      <c r="AD31" s="4" t="str">
        <f>IF(B31&lt;&gt;"r04","",COUNT(INDEX(U:U,ROW()-3):U31))</f>
        <v/>
      </c>
      <c r="AE31" s="4" t="str">
        <f>IF(B31&lt;&gt;"r04","",COUNT(INDEX(V:V,ROW()-3):V31))</f>
        <v/>
      </c>
    </row>
    <row r="32" spans="1:31">
      <c r="A32">
        <v>1121</v>
      </c>
      <c r="B32" t="s">
        <v>1861</v>
      </c>
      <c r="C32" t="s">
        <v>1862</v>
      </c>
      <c r="D32">
        <v>1300508</v>
      </c>
      <c r="E32">
        <v>92</v>
      </c>
      <c r="F32" t="s">
        <v>1849</v>
      </c>
      <c r="G32" s="1">
        <v>46209.82534722222</v>
      </c>
      <c r="H32">
        <v>71</v>
      </c>
      <c r="I32" t="s">
        <v>1849</v>
      </c>
      <c r="J32" s="1">
        <v>46209.825613425928</v>
      </c>
      <c r="K32">
        <v>1</v>
      </c>
      <c r="L32">
        <v>1</v>
      </c>
      <c r="M32" t="s">
        <v>1850</v>
      </c>
      <c r="N32" t="s">
        <v>1851</v>
      </c>
      <c r="O32" s="1">
        <v>46209.825208333335</v>
      </c>
      <c r="P32" s="1">
        <v>46209.825613425928</v>
      </c>
      <c r="Q32" s="1" t="str">
        <f t="shared" si="0"/>
        <v>1300508|r03</v>
      </c>
      <c r="R32" s="1" t="str">
        <f>VLOOKUP(D32,Base_Amostral!$A:$G,5,FALSE)</f>
        <v>Barreirinha</v>
      </c>
      <c r="S32" s="1" t="str">
        <f>VLOOKUP(D32,Base_Amostral!$A:$G,3,FALSE)</f>
        <v>Amazonas</v>
      </c>
      <c r="T32" s="1" t="str">
        <f>VLOOKUP(D32,Base_Amostral!$A:$G,6,FALSE)</f>
        <v>Norte</v>
      </c>
      <c r="U32" s="4">
        <f t="shared" si="1"/>
        <v>9.1999999999999993</v>
      </c>
      <c r="V32" s="4">
        <f t="shared" si="2"/>
        <v>7.1</v>
      </c>
      <c r="W32" s="4">
        <f t="shared" si="3"/>
        <v>2.0999999999999996</v>
      </c>
      <c r="X32" s="4">
        <f t="shared" si="4"/>
        <v>8.1499999999999986</v>
      </c>
      <c r="Y32" s="4">
        <f t="shared" si="5"/>
        <v>1</v>
      </c>
      <c r="Z32" s="4">
        <f t="shared" si="6"/>
        <v>0</v>
      </c>
      <c r="AA32" s="4">
        <f t="shared" si="7"/>
        <v>0</v>
      </c>
      <c r="AB32" s="4" t="str">
        <f>IF(B32&lt;&gt;"r04","",IF(COUNT(INDEX(U:U,ROW()-3):U32)&lt;2,"",MAX(INDEX(U:U,ROW()-3):U32)-MIN(INDEX(U:U,ROW()-3):U32)))</f>
        <v/>
      </c>
      <c r="AC32" s="4" t="str">
        <f>IF(B32&lt;&gt;"r04","",IF(COUNT(INDEX(V:V,ROW()-3):V32)&lt;2,"",MAX(INDEX(V:V,ROW()-3):V32)-MIN(INDEX(V:V,ROW()-3):V32)))</f>
        <v/>
      </c>
      <c r="AD32" s="4" t="str">
        <f>IF(B32&lt;&gt;"r04","",COUNT(INDEX(U:U,ROW()-3):U32))</f>
        <v/>
      </c>
      <c r="AE32" s="4" t="str">
        <f>IF(B32&lt;&gt;"r04","",COUNT(INDEX(V:V,ROW()-3):V32))</f>
        <v/>
      </c>
    </row>
    <row r="33" spans="1:31">
      <c r="A33">
        <v>1469</v>
      </c>
      <c r="B33" t="s">
        <v>1863</v>
      </c>
      <c r="C33" t="s">
        <v>1864</v>
      </c>
      <c r="D33">
        <v>1300508</v>
      </c>
      <c r="E33">
        <v>96</v>
      </c>
      <c r="F33" t="s">
        <v>1849</v>
      </c>
      <c r="G33" s="1">
        <v>46216.802858796298</v>
      </c>
      <c r="H33">
        <v>71</v>
      </c>
      <c r="I33" t="s">
        <v>1849</v>
      </c>
      <c r="J33" s="1">
        <v>46216.803148148145</v>
      </c>
      <c r="K33">
        <v>1</v>
      </c>
      <c r="L33">
        <v>1</v>
      </c>
      <c r="M33" t="s">
        <v>1850</v>
      </c>
      <c r="N33" t="s">
        <v>1851</v>
      </c>
      <c r="O33" s="1">
        <v>46216.802673611113</v>
      </c>
      <c r="P33" s="1">
        <v>46216.803148148145</v>
      </c>
      <c r="Q33" s="1" t="str">
        <f t="shared" si="0"/>
        <v>1300508|r04</v>
      </c>
      <c r="R33" s="1" t="str">
        <f>VLOOKUP(D33,Base_Amostral!$A:$G,5,FALSE)</f>
        <v>Barreirinha</v>
      </c>
      <c r="S33" s="1" t="str">
        <f>VLOOKUP(D33,Base_Amostral!$A:$G,3,FALSE)</f>
        <v>Amazonas</v>
      </c>
      <c r="T33" s="1" t="str">
        <f>VLOOKUP(D33,Base_Amostral!$A:$G,6,FALSE)</f>
        <v>Norte</v>
      </c>
      <c r="U33" s="4">
        <f t="shared" si="1"/>
        <v>9.6</v>
      </c>
      <c r="V33" s="4">
        <f t="shared" si="2"/>
        <v>7.1</v>
      </c>
      <c r="W33" s="4">
        <f t="shared" si="3"/>
        <v>2.5</v>
      </c>
      <c r="X33" s="4">
        <f t="shared" si="4"/>
        <v>8.35</v>
      </c>
      <c r="Y33" s="4">
        <f t="shared" si="5"/>
        <v>1</v>
      </c>
      <c r="Z33" s="4">
        <f t="shared" si="6"/>
        <v>0.40000000000000036</v>
      </c>
      <c r="AA33" s="4">
        <f t="shared" si="7"/>
        <v>0</v>
      </c>
      <c r="AB33" s="4">
        <f ca="1">IF(B33&lt;&gt;"r04","",IF(COUNT(INDEX(U:U,ROW()-3):U33)&lt;2,"",MAX(INDEX(U:U,ROW()-3):U33)-MIN(INDEX(U:U,ROW()-3):U33)))</f>
        <v>0.40000000000000036</v>
      </c>
      <c r="AC33" s="4">
        <f ca="1">IF(B33&lt;&gt;"r04","",IF(COUNT(INDEX(V:V,ROW()-3):V33)&lt;2,"",MAX(INDEX(V:V,ROW()-3):V33)-MIN(INDEX(V:V,ROW()-3):V33)))</f>
        <v>0.5</v>
      </c>
      <c r="AD33" s="4">
        <f ca="1">IF(B33&lt;&gt;"r04","",COUNT(INDEX(U:U,ROW()-3):U33))</f>
        <v>4</v>
      </c>
      <c r="AE33" s="4">
        <f ca="1">IF(B33&lt;&gt;"r04","",COUNT(INDEX(V:V,ROW()-3):V33))</f>
        <v>4</v>
      </c>
    </row>
    <row r="34" spans="1:31">
      <c r="A34">
        <v>385</v>
      </c>
      <c r="B34" t="s">
        <v>1857</v>
      </c>
      <c r="C34" t="s">
        <v>1858</v>
      </c>
      <c r="D34">
        <v>1300706</v>
      </c>
      <c r="E34">
        <v>92</v>
      </c>
      <c r="F34" t="s">
        <v>1849</v>
      </c>
      <c r="G34" s="1">
        <v>46195.974641203706</v>
      </c>
      <c r="H34">
        <v>97</v>
      </c>
      <c r="I34" t="s">
        <v>1849</v>
      </c>
      <c r="J34" s="1">
        <v>46195.974872685183</v>
      </c>
      <c r="K34">
        <v>1</v>
      </c>
      <c r="L34">
        <v>1</v>
      </c>
      <c r="M34" t="s">
        <v>1850</v>
      </c>
      <c r="N34" t="s">
        <v>1851</v>
      </c>
      <c r="O34" s="1">
        <v>46195.972199074073</v>
      </c>
      <c r="P34" s="1">
        <v>46195.974872685183</v>
      </c>
      <c r="Q34" s="1" t="str">
        <f t="shared" si="0"/>
        <v>1300706|r01</v>
      </c>
      <c r="R34" s="1" t="str">
        <f>VLOOKUP(D34,Base_Amostral!$A:$G,5,FALSE)</f>
        <v>Boca do Acre</v>
      </c>
      <c r="S34" s="1" t="str">
        <f>VLOOKUP(D34,Base_Amostral!$A:$G,3,FALSE)</f>
        <v>Amazonas</v>
      </c>
      <c r="T34" s="1" t="str">
        <f>VLOOKUP(D34,Base_Amostral!$A:$G,6,FALSE)</f>
        <v>Norte</v>
      </c>
      <c r="U34" s="4">
        <f t="shared" si="1"/>
        <v>9.1999999999999993</v>
      </c>
      <c r="V34" s="4">
        <f t="shared" si="2"/>
        <v>9.6999999999999993</v>
      </c>
      <c r="W34" s="4">
        <f t="shared" si="3"/>
        <v>-0.5</v>
      </c>
      <c r="X34" s="4">
        <f t="shared" si="4"/>
        <v>9.4499999999999993</v>
      </c>
      <c r="Y34" s="4">
        <f t="shared" si="5"/>
        <v>1</v>
      </c>
      <c r="Z34" s="4" t="str">
        <f t="shared" si="6"/>
        <v/>
      </c>
      <c r="AA34" s="4" t="str">
        <f t="shared" si="7"/>
        <v/>
      </c>
      <c r="AB34" s="4" t="str">
        <f>IF(B34&lt;&gt;"r04","",IF(COUNT(INDEX(U:U,ROW()-3):U34)&lt;2,"",MAX(INDEX(U:U,ROW()-3):U34)-MIN(INDEX(U:U,ROW()-3):U34)))</f>
        <v/>
      </c>
      <c r="AC34" s="4" t="str">
        <f>IF(B34&lt;&gt;"r04","",IF(COUNT(INDEX(V:V,ROW()-3):V34)&lt;2,"",MAX(INDEX(V:V,ROW()-3):V34)-MIN(INDEX(V:V,ROW()-3):V34)))</f>
        <v/>
      </c>
      <c r="AD34" s="4" t="str">
        <f>IF(B34&lt;&gt;"r04","",COUNT(INDEX(U:U,ROW()-3):U34))</f>
        <v/>
      </c>
      <c r="AE34" s="4" t="str">
        <f>IF(B34&lt;&gt;"r04","",COUNT(INDEX(V:V,ROW()-3):V34))</f>
        <v/>
      </c>
    </row>
    <row r="35" spans="1:31">
      <c r="A35">
        <v>758</v>
      </c>
      <c r="B35" t="s">
        <v>1859</v>
      </c>
      <c r="C35" t="s">
        <v>1860</v>
      </c>
      <c r="D35">
        <v>1300706</v>
      </c>
      <c r="E35">
        <v>92</v>
      </c>
      <c r="F35" t="s">
        <v>1849</v>
      </c>
      <c r="G35" s="1">
        <v>46203.784861111111</v>
      </c>
      <c r="H35">
        <v>97</v>
      </c>
      <c r="I35" t="s">
        <v>1849</v>
      </c>
      <c r="J35" s="1">
        <v>46203.785115740742</v>
      </c>
      <c r="K35">
        <v>1</v>
      </c>
      <c r="L35">
        <v>1</v>
      </c>
      <c r="M35" t="s">
        <v>1850</v>
      </c>
      <c r="N35" t="s">
        <v>1851</v>
      </c>
      <c r="O35" s="1">
        <v>46203.784166666665</v>
      </c>
      <c r="P35" s="1">
        <v>46203.785115740742</v>
      </c>
      <c r="Q35" s="1" t="str">
        <f t="shared" si="0"/>
        <v>1300706|r02</v>
      </c>
      <c r="R35" s="1" t="str">
        <f>VLOOKUP(D35,Base_Amostral!$A:$G,5,FALSE)</f>
        <v>Boca do Acre</v>
      </c>
      <c r="S35" s="1" t="str">
        <f>VLOOKUP(D35,Base_Amostral!$A:$G,3,FALSE)</f>
        <v>Amazonas</v>
      </c>
      <c r="T35" s="1" t="str">
        <f>VLOOKUP(D35,Base_Amostral!$A:$G,6,FALSE)</f>
        <v>Norte</v>
      </c>
      <c r="U35" s="4">
        <f t="shared" si="1"/>
        <v>9.1999999999999993</v>
      </c>
      <c r="V35" s="4">
        <f t="shared" si="2"/>
        <v>9.6999999999999993</v>
      </c>
      <c r="W35" s="4">
        <f t="shared" si="3"/>
        <v>-0.5</v>
      </c>
      <c r="X35" s="4">
        <f t="shared" si="4"/>
        <v>9.4499999999999993</v>
      </c>
      <c r="Y35" s="4">
        <f t="shared" si="5"/>
        <v>1</v>
      </c>
      <c r="Z35" s="4">
        <f t="shared" si="6"/>
        <v>0</v>
      </c>
      <c r="AA35" s="4">
        <f t="shared" si="7"/>
        <v>0</v>
      </c>
      <c r="AB35" s="4" t="str">
        <f>IF(B35&lt;&gt;"r04","",IF(COUNT(INDEX(U:U,ROW()-3):U35)&lt;2,"",MAX(INDEX(U:U,ROW()-3):U35)-MIN(INDEX(U:U,ROW()-3):U35)))</f>
        <v/>
      </c>
      <c r="AC35" s="4" t="str">
        <f>IF(B35&lt;&gt;"r04","",IF(COUNT(INDEX(V:V,ROW()-3):V35)&lt;2,"",MAX(INDEX(V:V,ROW()-3):V35)-MIN(INDEX(V:V,ROW()-3):V35)))</f>
        <v/>
      </c>
      <c r="AD35" s="4" t="str">
        <f>IF(B35&lt;&gt;"r04","",COUNT(INDEX(U:U,ROW()-3):U35))</f>
        <v/>
      </c>
      <c r="AE35" s="4" t="str">
        <f>IF(B35&lt;&gt;"r04","",COUNT(INDEX(V:V,ROW()-3):V35))</f>
        <v/>
      </c>
    </row>
    <row r="36" spans="1:31">
      <c r="A36">
        <v>1122</v>
      </c>
      <c r="B36" t="s">
        <v>1861</v>
      </c>
      <c r="C36" t="s">
        <v>1862</v>
      </c>
      <c r="D36">
        <v>1300706</v>
      </c>
      <c r="E36">
        <v>92</v>
      </c>
      <c r="F36" t="s">
        <v>1849</v>
      </c>
      <c r="G36" s="1">
        <v>46209.825787037036</v>
      </c>
      <c r="H36">
        <v>97</v>
      </c>
      <c r="I36" t="s">
        <v>1849</v>
      </c>
      <c r="J36" s="1">
        <v>46209.826018518521</v>
      </c>
      <c r="K36">
        <v>1</v>
      </c>
      <c r="L36">
        <v>1</v>
      </c>
      <c r="M36" t="s">
        <v>1850</v>
      </c>
      <c r="N36" t="s">
        <v>1851</v>
      </c>
      <c r="O36" s="1">
        <v>46209.825648148151</v>
      </c>
      <c r="P36" s="1">
        <v>46209.826018518521</v>
      </c>
      <c r="Q36" s="1" t="str">
        <f t="shared" si="0"/>
        <v>1300706|r03</v>
      </c>
      <c r="R36" s="1" t="str">
        <f>VLOOKUP(D36,Base_Amostral!$A:$G,5,FALSE)</f>
        <v>Boca do Acre</v>
      </c>
      <c r="S36" s="1" t="str">
        <f>VLOOKUP(D36,Base_Amostral!$A:$G,3,FALSE)</f>
        <v>Amazonas</v>
      </c>
      <c r="T36" s="1" t="str">
        <f>VLOOKUP(D36,Base_Amostral!$A:$G,6,FALSE)</f>
        <v>Norte</v>
      </c>
      <c r="U36" s="4">
        <f t="shared" si="1"/>
        <v>9.1999999999999993</v>
      </c>
      <c r="V36" s="4">
        <f t="shared" si="2"/>
        <v>9.6999999999999993</v>
      </c>
      <c r="W36" s="4">
        <f t="shared" si="3"/>
        <v>-0.5</v>
      </c>
      <c r="X36" s="4">
        <f t="shared" si="4"/>
        <v>9.4499999999999993</v>
      </c>
      <c r="Y36" s="4">
        <f t="shared" si="5"/>
        <v>1</v>
      </c>
      <c r="Z36" s="4">
        <f t="shared" si="6"/>
        <v>0</v>
      </c>
      <c r="AA36" s="4">
        <f t="shared" si="7"/>
        <v>0</v>
      </c>
      <c r="AB36" s="4" t="str">
        <f>IF(B36&lt;&gt;"r04","",IF(COUNT(INDEX(U:U,ROW()-3):U36)&lt;2,"",MAX(INDEX(U:U,ROW()-3):U36)-MIN(INDEX(U:U,ROW()-3):U36)))</f>
        <v/>
      </c>
      <c r="AC36" s="4" t="str">
        <f>IF(B36&lt;&gt;"r04","",IF(COUNT(INDEX(V:V,ROW()-3):V36)&lt;2,"",MAX(INDEX(V:V,ROW()-3):V36)-MIN(INDEX(V:V,ROW()-3):V36)))</f>
        <v/>
      </c>
      <c r="AD36" s="4" t="str">
        <f>IF(B36&lt;&gt;"r04","",COUNT(INDEX(U:U,ROW()-3):U36))</f>
        <v/>
      </c>
      <c r="AE36" s="4" t="str">
        <f>IF(B36&lt;&gt;"r04","",COUNT(INDEX(V:V,ROW()-3):V36))</f>
        <v/>
      </c>
    </row>
    <row r="37" spans="1:31">
      <c r="A37">
        <v>1471</v>
      </c>
      <c r="B37" t="s">
        <v>1863</v>
      </c>
      <c r="C37" t="s">
        <v>1864</v>
      </c>
      <c r="D37">
        <v>1300706</v>
      </c>
      <c r="E37">
        <v>96</v>
      </c>
      <c r="F37" t="s">
        <v>1849</v>
      </c>
      <c r="G37" s="1">
        <v>46216.803344907406</v>
      </c>
      <c r="H37">
        <v>97</v>
      </c>
      <c r="I37" t="s">
        <v>1849</v>
      </c>
      <c r="J37" s="1">
        <v>46216.803587962961</v>
      </c>
      <c r="K37">
        <v>1</v>
      </c>
      <c r="L37">
        <v>1</v>
      </c>
      <c r="M37" t="s">
        <v>1850</v>
      </c>
      <c r="N37" t="s">
        <v>1851</v>
      </c>
      <c r="O37" s="1">
        <v>46216.803182870368</v>
      </c>
      <c r="P37" s="1">
        <v>46216.803587962961</v>
      </c>
      <c r="Q37" s="1" t="str">
        <f t="shared" si="0"/>
        <v>1300706|r04</v>
      </c>
      <c r="R37" s="1" t="str">
        <f>VLOOKUP(D37,Base_Amostral!$A:$G,5,FALSE)</f>
        <v>Boca do Acre</v>
      </c>
      <c r="S37" s="1" t="str">
        <f>VLOOKUP(D37,Base_Amostral!$A:$G,3,FALSE)</f>
        <v>Amazonas</v>
      </c>
      <c r="T37" s="1" t="str">
        <f>VLOOKUP(D37,Base_Amostral!$A:$G,6,FALSE)</f>
        <v>Norte</v>
      </c>
      <c r="U37" s="4">
        <f t="shared" si="1"/>
        <v>9.6</v>
      </c>
      <c r="V37" s="4">
        <f t="shared" si="2"/>
        <v>9.6999999999999993</v>
      </c>
      <c r="W37" s="4">
        <f t="shared" si="3"/>
        <v>-9.9999999999999645E-2</v>
      </c>
      <c r="X37" s="4">
        <f t="shared" si="4"/>
        <v>9.6499999999999986</v>
      </c>
      <c r="Y37" s="4">
        <f t="shared" si="5"/>
        <v>1</v>
      </c>
      <c r="Z37" s="4">
        <f t="shared" si="6"/>
        <v>0.40000000000000036</v>
      </c>
      <c r="AA37" s="4">
        <f t="shared" si="7"/>
        <v>0</v>
      </c>
      <c r="AB37" s="4">
        <f ca="1">IF(B37&lt;&gt;"r04","",IF(COUNT(INDEX(U:U,ROW()-3):U37)&lt;2,"",MAX(INDEX(U:U,ROW()-3):U37)-MIN(INDEX(U:U,ROW()-3):U37)))</f>
        <v>0.40000000000000036</v>
      </c>
      <c r="AC37" s="4">
        <f ca="1">IF(B37&lt;&gt;"r04","",IF(COUNT(INDEX(V:V,ROW()-3):V37)&lt;2,"",MAX(INDEX(V:V,ROW()-3):V37)-MIN(INDEX(V:V,ROW()-3):V37)))</f>
        <v>0</v>
      </c>
      <c r="AD37" s="4">
        <f ca="1">IF(B37&lt;&gt;"r04","",COUNT(INDEX(U:U,ROW()-3):U37))</f>
        <v>4</v>
      </c>
      <c r="AE37" s="4">
        <f ca="1">IF(B37&lt;&gt;"r04","",COUNT(INDEX(V:V,ROW()-3):V37))</f>
        <v>4</v>
      </c>
    </row>
    <row r="38" spans="1:31">
      <c r="A38">
        <v>395</v>
      </c>
      <c r="B38" t="s">
        <v>1857</v>
      </c>
      <c r="C38" t="s">
        <v>1858</v>
      </c>
      <c r="D38">
        <v>1300839</v>
      </c>
      <c r="E38">
        <v>76</v>
      </c>
      <c r="F38" t="s">
        <v>1849</v>
      </c>
      <c r="G38" s="1">
        <v>46195.975347222222</v>
      </c>
      <c r="H38">
        <v>78</v>
      </c>
      <c r="I38" t="s">
        <v>1849</v>
      </c>
      <c r="J38" s="1">
        <v>46195.97556712963</v>
      </c>
      <c r="K38">
        <v>1</v>
      </c>
      <c r="L38">
        <v>1</v>
      </c>
      <c r="M38" t="s">
        <v>1850</v>
      </c>
      <c r="N38" t="s">
        <v>1851</v>
      </c>
      <c r="O38" s="1">
        <v>46195.974930555552</v>
      </c>
      <c r="P38" s="1">
        <v>46195.97556712963</v>
      </c>
      <c r="Q38" s="1" t="str">
        <f t="shared" si="0"/>
        <v>1300839|r01</v>
      </c>
      <c r="R38" s="1" t="str">
        <f>VLOOKUP(D38,Base_Amostral!$A:$G,5,FALSE)</f>
        <v>Caapiranga</v>
      </c>
      <c r="S38" s="1" t="str">
        <f>VLOOKUP(D38,Base_Amostral!$A:$G,3,FALSE)</f>
        <v>Amazonas</v>
      </c>
      <c r="T38" s="1" t="str">
        <f>VLOOKUP(D38,Base_Amostral!$A:$G,6,FALSE)</f>
        <v>Norte</v>
      </c>
      <c r="U38" s="4">
        <f t="shared" si="1"/>
        <v>7.6</v>
      </c>
      <c r="V38" s="4">
        <f t="shared" si="2"/>
        <v>7.8</v>
      </c>
      <c r="W38" s="4">
        <f t="shared" si="3"/>
        <v>-0.20000000000000018</v>
      </c>
      <c r="X38" s="4">
        <f t="shared" si="4"/>
        <v>7.6999999999999993</v>
      </c>
      <c r="Y38" s="4">
        <f t="shared" si="5"/>
        <v>1</v>
      </c>
      <c r="Z38" s="4" t="str">
        <f t="shared" si="6"/>
        <v/>
      </c>
      <c r="AA38" s="4" t="str">
        <f t="shared" si="7"/>
        <v/>
      </c>
      <c r="AB38" s="4" t="str">
        <f>IF(B38&lt;&gt;"r04","",IF(COUNT(INDEX(U:U,ROW()-3):U38)&lt;2,"",MAX(INDEX(U:U,ROW()-3):U38)-MIN(INDEX(U:U,ROW()-3):U38)))</f>
        <v/>
      </c>
      <c r="AC38" s="4" t="str">
        <f>IF(B38&lt;&gt;"r04","",IF(COUNT(INDEX(V:V,ROW()-3):V38)&lt;2,"",MAX(INDEX(V:V,ROW()-3):V38)-MIN(INDEX(V:V,ROW()-3):V38)))</f>
        <v/>
      </c>
      <c r="AD38" s="4" t="str">
        <f>IF(B38&lt;&gt;"r04","",COUNT(INDEX(U:U,ROW()-3):U38))</f>
        <v/>
      </c>
      <c r="AE38" s="4" t="str">
        <f>IF(B38&lt;&gt;"r04","",COUNT(INDEX(V:V,ROW()-3):V38))</f>
        <v/>
      </c>
    </row>
    <row r="39" spans="1:31">
      <c r="A39">
        <v>761</v>
      </c>
      <c r="B39" t="s">
        <v>1859</v>
      </c>
      <c r="C39" t="s">
        <v>1860</v>
      </c>
      <c r="D39">
        <v>1300839</v>
      </c>
      <c r="E39">
        <v>76</v>
      </c>
      <c r="F39" t="s">
        <v>1849</v>
      </c>
      <c r="G39" s="1">
        <v>46203.785405092596</v>
      </c>
      <c r="H39">
        <v>78</v>
      </c>
      <c r="I39" t="s">
        <v>1849</v>
      </c>
      <c r="J39" s="1">
        <v>46203.785624999997</v>
      </c>
      <c r="K39">
        <v>1</v>
      </c>
      <c r="L39">
        <v>1</v>
      </c>
      <c r="M39" t="s">
        <v>1850</v>
      </c>
      <c r="N39" t="s">
        <v>1851</v>
      </c>
      <c r="O39" s="1">
        <v>46203.785162037035</v>
      </c>
      <c r="P39" s="1">
        <v>46203.785624999997</v>
      </c>
      <c r="Q39" s="1" t="str">
        <f t="shared" si="0"/>
        <v>1300839|r02</v>
      </c>
      <c r="R39" s="1" t="str">
        <f>VLOOKUP(D39,Base_Amostral!$A:$G,5,FALSE)</f>
        <v>Caapiranga</v>
      </c>
      <c r="S39" s="1" t="str">
        <f>VLOOKUP(D39,Base_Amostral!$A:$G,3,FALSE)</f>
        <v>Amazonas</v>
      </c>
      <c r="T39" s="1" t="str">
        <f>VLOOKUP(D39,Base_Amostral!$A:$G,6,FALSE)</f>
        <v>Norte</v>
      </c>
      <c r="U39" s="4">
        <f t="shared" si="1"/>
        <v>7.6</v>
      </c>
      <c r="V39" s="4">
        <f t="shared" si="2"/>
        <v>7.8</v>
      </c>
      <c r="W39" s="4">
        <f t="shared" si="3"/>
        <v>-0.20000000000000018</v>
      </c>
      <c r="X39" s="4">
        <f t="shared" si="4"/>
        <v>7.6999999999999993</v>
      </c>
      <c r="Y39" s="4">
        <f t="shared" si="5"/>
        <v>1</v>
      </c>
      <c r="Z39" s="4">
        <f t="shared" si="6"/>
        <v>0</v>
      </c>
      <c r="AA39" s="4">
        <f t="shared" si="7"/>
        <v>0</v>
      </c>
      <c r="AB39" s="4" t="str">
        <f>IF(B39&lt;&gt;"r04","",IF(COUNT(INDEX(U:U,ROW()-3):U39)&lt;2,"",MAX(INDEX(U:U,ROW()-3):U39)-MIN(INDEX(U:U,ROW()-3):U39)))</f>
        <v/>
      </c>
      <c r="AC39" s="4" t="str">
        <f>IF(B39&lt;&gt;"r04","",IF(COUNT(INDEX(V:V,ROW()-3):V39)&lt;2,"",MAX(INDEX(V:V,ROW()-3):V39)-MIN(INDEX(V:V,ROW()-3):V39)))</f>
        <v/>
      </c>
      <c r="AD39" s="4" t="str">
        <f>IF(B39&lt;&gt;"r04","",COUNT(INDEX(U:U,ROW()-3):U39))</f>
        <v/>
      </c>
      <c r="AE39" s="4" t="str">
        <f>IF(B39&lt;&gt;"r04","",COUNT(INDEX(V:V,ROW()-3):V39))</f>
        <v/>
      </c>
    </row>
    <row r="40" spans="1:31">
      <c r="A40">
        <v>1124</v>
      </c>
      <c r="B40" t="s">
        <v>1861</v>
      </c>
      <c r="C40" t="s">
        <v>1862</v>
      </c>
      <c r="D40">
        <v>1300839</v>
      </c>
      <c r="E40">
        <v>76</v>
      </c>
      <c r="F40" t="s">
        <v>1849</v>
      </c>
      <c r="G40" s="1">
        <v>46209.826307870368</v>
      </c>
      <c r="H40">
        <v>78</v>
      </c>
      <c r="I40" t="s">
        <v>1849</v>
      </c>
      <c r="J40" s="1">
        <v>46209.826516203706</v>
      </c>
      <c r="K40">
        <v>1</v>
      </c>
      <c r="L40">
        <v>1</v>
      </c>
      <c r="M40" t="s">
        <v>1850</v>
      </c>
      <c r="N40" t="s">
        <v>1851</v>
      </c>
      <c r="O40" s="1">
        <v>46209.826064814813</v>
      </c>
      <c r="P40" s="1">
        <v>46209.826516203706</v>
      </c>
      <c r="Q40" s="1" t="str">
        <f t="shared" si="0"/>
        <v>1300839|r03</v>
      </c>
      <c r="R40" s="1" t="str">
        <f>VLOOKUP(D40,Base_Amostral!$A:$G,5,FALSE)</f>
        <v>Caapiranga</v>
      </c>
      <c r="S40" s="1" t="str">
        <f>VLOOKUP(D40,Base_Amostral!$A:$G,3,FALSE)</f>
        <v>Amazonas</v>
      </c>
      <c r="T40" s="1" t="str">
        <f>VLOOKUP(D40,Base_Amostral!$A:$G,6,FALSE)</f>
        <v>Norte</v>
      </c>
      <c r="U40" s="4">
        <f t="shared" si="1"/>
        <v>7.6</v>
      </c>
      <c r="V40" s="4">
        <f t="shared" si="2"/>
        <v>7.8</v>
      </c>
      <c r="W40" s="4">
        <f t="shared" si="3"/>
        <v>-0.20000000000000018</v>
      </c>
      <c r="X40" s="4">
        <f t="shared" si="4"/>
        <v>7.6999999999999993</v>
      </c>
      <c r="Y40" s="4">
        <f t="shared" si="5"/>
        <v>1</v>
      </c>
      <c r="Z40" s="4">
        <f t="shared" si="6"/>
        <v>0</v>
      </c>
      <c r="AA40" s="4">
        <f t="shared" si="7"/>
        <v>0</v>
      </c>
      <c r="AB40" s="4" t="str">
        <f>IF(B40&lt;&gt;"r04","",IF(COUNT(INDEX(U:U,ROW()-3):U40)&lt;2,"",MAX(INDEX(U:U,ROW()-3):U40)-MIN(INDEX(U:U,ROW()-3):U40)))</f>
        <v/>
      </c>
      <c r="AC40" s="4" t="str">
        <f>IF(B40&lt;&gt;"r04","",IF(COUNT(INDEX(V:V,ROW()-3):V40)&lt;2,"",MAX(INDEX(V:V,ROW()-3):V40)-MIN(INDEX(V:V,ROW()-3):V40)))</f>
        <v/>
      </c>
      <c r="AD40" s="4" t="str">
        <f>IF(B40&lt;&gt;"r04","",COUNT(INDEX(U:U,ROW()-3):U40))</f>
        <v/>
      </c>
      <c r="AE40" s="4" t="str">
        <f>IF(B40&lt;&gt;"r04","",COUNT(INDEX(V:V,ROW()-3):V40))</f>
        <v/>
      </c>
    </row>
    <row r="41" spans="1:31">
      <c r="A41">
        <v>1474</v>
      </c>
      <c r="B41" t="s">
        <v>1863</v>
      </c>
      <c r="C41" t="s">
        <v>1864</v>
      </c>
      <c r="D41">
        <v>1300839</v>
      </c>
      <c r="E41">
        <v>82</v>
      </c>
      <c r="F41" t="s">
        <v>1849</v>
      </c>
      <c r="G41" s="1">
        <v>46216.803969907407</v>
      </c>
      <c r="H41">
        <v>78</v>
      </c>
      <c r="I41" t="s">
        <v>1849</v>
      </c>
      <c r="J41" s="1">
        <v>46216.804189814815</v>
      </c>
      <c r="K41">
        <v>1</v>
      </c>
      <c r="L41">
        <v>1</v>
      </c>
      <c r="M41" t="s">
        <v>1850</v>
      </c>
      <c r="N41" t="s">
        <v>1851</v>
      </c>
      <c r="O41" s="1">
        <v>46216.803657407407</v>
      </c>
      <c r="P41" s="1">
        <v>46216.804189814815</v>
      </c>
      <c r="Q41" s="1" t="str">
        <f t="shared" si="0"/>
        <v>1300839|r04</v>
      </c>
      <c r="R41" s="1" t="str">
        <f>VLOOKUP(D41,Base_Amostral!$A:$G,5,FALSE)</f>
        <v>Caapiranga</v>
      </c>
      <c r="S41" s="1" t="str">
        <f>VLOOKUP(D41,Base_Amostral!$A:$G,3,FALSE)</f>
        <v>Amazonas</v>
      </c>
      <c r="T41" s="1" t="str">
        <f>VLOOKUP(D41,Base_Amostral!$A:$G,6,FALSE)</f>
        <v>Norte</v>
      </c>
      <c r="U41" s="4">
        <f t="shared" si="1"/>
        <v>8.1999999999999993</v>
      </c>
      <c r="V41" s="4">
        <f t="shared" si="2"/>
        <v>7.8</v>
      </c>
      <c r="W41" s="4">
        <f t="shared" si="3"/>
        <v>0.39999999999999947</v>
      </c>
      <c r="X41" s="4">
        <f t="shared" si="4"/>
        <v>8</v>
      </c>
      <c r="Y41" s="4">
        <f t="shared" si="5"/>
        <v>1</v>
      </c>
      <c r="Z41" s="4">
        <f t="shared" si="6"/>
        <v>0.59999999999999964</v>
      </c>
      <c r="AA41" s="4">
        <f t="shared" si="7"/>
        <v>0</v>
      </c>
      <c r="AB41" s="4">
        <f ca="1">IF(B41&lt;&gt;"r04","",IF(COUNT(INDEX(U:U,ROW()-3):U41)&lt;2,"",MAX(INDEX(U:U,ROW()-3):U41)-MIN(INDEX(U:U,ROW()-3):U41)))</f>
        <v>0.59999999999999964</v>
      </c>
      <c r="AC41" s="4">
        <f ca="1">IF(B41&lt;&gt;"r04","",IF(COUNT(INDEX(V:V,ROW()-3):V41)&lt;2,"",MAX(INDEX(V:V,ROW()-3):V41)-MIN(INDEX(V:V,ROW()-3):V41)))</f>
        <v>0</v>
      </c>
      <c r="AD41" s="4">
        <f ca="1">IF(B41&lt;&gt;"r04","",COUNT(INDEX(U:U,ROW()-3):U41))</f>
        <v>4</v>
      </c>
      <c r="AE41" s="4">
        <f ca="1">IF(B41&lt;&gt;"r04","",COUNT(INDEX(V:V,ROW()-3):V41))</f>
        <v>4</v>
      </c>
    </row>
    <row r="42" spans="1:31">
      <c r="A42">
        <v>397</v>
      </c>
      <c r="B42" t="s">
        <v>1857</v>
      </c>
      <c r="C42" t="s">
        <v>1858</v>
      </c>
      <c r="D42">
        <v>1301209</v>
      </c>
      <c r="E42">
        <v>63</v>
      </c>
      <c r="F42" t="s">
        <v>1849</v>
      </c>
      <c r="G42" s="1">
        <v>46195.976238425923</v>
      </c>
      <c r="H42">
        <v>66</v>
      </c>
      <c r="I42" t="s">
        <v>1849</v>
      </c>
      <c r="J42" s="1">
        <v>46195.9765625</v>
      </c>
      <c r="K42">
        <v>1</v>
      </c>
      <c r="L42">
        <v>1</v>
      </c>
      <c r="M42" t="s">
        <v>1850</v>
      </c>
      <c r="N42" t="s">
        <v>1851</v>
      </c>
      <c r="O42" s="1">
        <v>46195.975601851853</v>
      </c>
      <c r="P42" s="1">
        <v>46195.9765625</v>
      </c>
      <c r="Q42" s="1" t="str">
        <f t="shared" si="0"/>
        <v>1301209|r01</v>
      </c>
      <c r="R42" s="1" t="str">
        <f>VLOOKUP(D42,Base_Amostral!$A:$G,5,FALSE)</f>
        <v>Coari</v>
      </c>
      <c r="S42" s="1" t="str">
        <f>VLOOKUP(D42,Base_Amostral!$A:$G,3,FALSE)</f>
        <v>Amazonas</v>
      </c>
      <c r="T42" s="1" t="str">
        <f>VLOOKUP(D42,Base_Amostral!$A:$G,6,FALSE)</f>
        <v>Norte</v>
      </c>
      <c r="U42" s="4">
        <f t="shared" si="1"/>
        <v>6.3</v>
      </c>
      <c r="V42" s="4">
        <f t="shared" si="2"/>
        <v>6.6</v>
      </c>
      <c r="W42" s="4">
        <f t="shared" si="3"/>
        <v>-0.29999999999999982</v>
      </c>
      <c r="X42" s="4">
        <f t="shared" si="4"/>
        <v>6.4499999999999993</v>
      </c>
      <c r="Y42" s="4">
        <f t="shared" si="5"/>
        <v>1</v>
      </c>
      <c r="Z42" s="4" t="str">
        <f t="shared" si="6"/>
        <v/>
      </c>
      <c r="AA42" s="4" t="str">
        <f t="shared" si="7"/>
        <v/>
      </c>
      <c r="AB42" s="4" t="str">
        <f>IF(B42&lt;&gt;"r04","",IF(COUNT(INDEX(U:U,ROW()-3):U42)&lt;2,"",MAX(INDEX(U:U,ROW()-3):U42)-MIN(INDEX(U:U,ROW()-3):U42)))</f>
        <v/>
      </c>
      <c r="AC42" s="4" t="str">
        <f>IF(B42&lt;&gt;"r04","",IF(COUNT(INDEX(V:V,ROW()-3):V42)&lt;2,"",MAX(INDEX(V:V,ROW()-3):V42)-MIN(INDEX(V:V,ROW()-3):V42)))</f>
        <v/>
      </c>
      <c r="AD42" s="4" t="str">
        <f>IF(B42&lt;&gt;"r04","",COUNT(INDEX(U:U,ROW()-3):U42))</f>
        <v/>
      </c>
      <c r="AE42" s="4" t="str">
        <f>IF(B42&lt;&gt;"r04","",COUNT(INDEX(V:V,ROW()-3):V42))</f>
        <v/>
      </c>
    </row>
    <row r="43" spans="1:31">
      <c r="A43">
        <v>762</v>
      </c>
      <c r="B43" t="s">
        <v>1859</v>
      </c>
      <c r="C43" t="s">
        <v>1860</v>
      </c>
      <c r="D43">
        <v>1301209</v>
      </c>
      <c r="E43">
        <v>63</v>
      </c>
      <c r="F43" t="s">
        <v>1849</v>
      </c>
      <c r="G43" s="1">
        <v>46203.78634259259</v>
      </c>
      <c r="H43">
        <v>66</v>
      </c>
      <c r="I43" t="s">
        <v>1849</v>
      </c>
      <c r="J43" s="1">
        <v>46203.78665509259</v>
      </c>
      <c r="K43">
        <v>1</v>
      </c>
      <c r="L43">
        <v>1</v>
      </c>
      <c r="M43" t="s">
        <v>1850</v>
      </c>
      <c r="N43" t="s">
        <v>1851</v>
      </c>
      <c r="O43" s="1">
        <v>46203.78565972222</v>
      </c>
      <c r="P43" s="1">
        <v>46203.78665509259</v>
      </c>
      <c r="Q43" s="1" t="str">
        <f t="shared" si="0"/>
        <v>1301209|r02</v>
      </c>
      <c r="R43" s="1" t="str">
        <f>VLOOKUP(D43,Base_Amostral!$A:$G,5,FALSE)</f>
        <v>Coari</v>
      </c>
      <c r="S43" s="1" t="str">
        <f>VLOOKUP(D43,Base_Amostral!$A:$G,3,FALSE)</f>
        <v>Amazonas</v>
      </c>
      <c r="T43" s="1" t="str">
        <f>VLOOKUP(D43,Base_Amostral!$A:$G,6,FALSE)</f>
        <v>Norte</v>
      </c>
      <c r="U43" s="4">
        <f t="shared" si="1"/>
        <v>6.3</v>
      </c>
      <c r="V43" s="4">
        <f t="shared" si="2"/>
        <v>6.6</v>
      </c>
      <c r="W43" s="4">
        <f t="shared" si="3"/>
        <v>-0.29999999999999982</v>
      </c>
      <c r="X43" s="4">
        <f t="shared" si="4"/>
        <v>6.4499999999999993</v>
      </c>
      <c r="Y43" s="4">
        <f t="shared" si="5"/>
        <v>1</v>
      </c>
      <c r="Z43" s="4">
        <f t="shared" si="6"/>
        <v>0</v>
      </c>
      <c r="AA43" s="4">
        <f t="shared" si="7"/>
        <v>0</v>
      </c>
      <c r="AB43" s="4" t="str">
        <f>IF(B43&lt;&gt;"r04","",IF(COUNT(INDEX(U:U,ROW()-3):U43)&lt;2,"",MAX(INDEX(U:U,ROW()-3):U43)-MIN(INDEX(U:U,ROW()-3):U43)))</f>
        <v/>
      </c>
      <c r="AC43" s="4" t="str">
        <f>IF(B43&lt;&gt;"r04","",IF(COUNT(INDEX(V:V,ROW()-3):V43)&lt;2,"",MAX(INDEX(V:V,ROW()-3):V43)-MIN(INDEX(V:V,ROW()-3):V43)))</f>
        <v/>
      </c>
      <c r="AD43" s="4" t="str">
        <f>IF(B43&lt;&gt;"r04","",COUNT(INDEX(U:U,ROW()-3):U43))</f>
        <v/>
      </c>
      <c r="AE43" s="4" t="str">
        <f>IF(B43&lt;&gt;"r04","",COUNT(INDEX(V:V,ROW()-3):V43))</f>
        <v/>
      </c>
    </row>
    <row r="44" spans="1:31">
      <c r="A44">
        <v>1126</v>
      </c>
      <c r="B44" t="s">
        <v>1861</v>
      </c>
      <c r="C44" t="s">
        <v>1862</v>
      </c>
      <c r="D44">
        <v>1301209</v>
      </c>
      <c r="E44">
        <v>63</v>
      </c>
      <c r="F44" t="s">
        <v>1849</v>
      </c>
      <c r="G44" s="1">
        <v>46209.827233796299</v>
      </c>
      <c r="H44">
        <v>66</v>
      </c>
      <c r="I44" t="s">
        <v>1849</v>
      </c>
      <c r="J44" s="1">
        <v>46209.827557870369</v>
      </c>
      <c r="K44">
        <v>1</v>
      </c>
      <c r="L44">
        <v>1</v>
      </c>
      <c r="M44" t="s">
        <v>1850</v>
      </c>
      <c r="N44" t="s">
        <v>1851</v>
      </c>
      <c r="O44" s="1">
        <v>46209.826562499999</v>
      </c>
      <c r="P44" s="1">
        <v>46209.827557870369</v>
      </c>
      <c r="Q44" s="1" t="str">
        <f t="shared" si="0"/>
        <v>1301209|r03</v>
      </c>
      <c r="R44" s="1" t="str">
        <f>VLOOKUP(D44,Base_Amostral!$A:$G,5,FALSE)</f>
        <v>Coari</v>
      </c>
      <c r="S44" s="1" t="str">
        <f>VLOOKUP(D44,Base_Amostral!$A:$G,3,FALSE)</f>
        <v>Amazonas</v>
      </c>
      <c r="T44" s="1" t="str">
        <f>VLOOKUP(D44,Base_Amostral!$A:$G,6,FALSE)</f>
        <v>Norte</v>
      </c>
      <c r="U44" s="4">
        <f t="shared" si="1"/>
        <v>6.3</v>
      </c>
      <c r="V44" s="4">
        <f t="shared" si="2"/>
        <v>6.6</v>
      </c>
      <c r="W44" s="4">
        <f t="shared" si="3"/>
        <v>-0.29999999999999982</v>
      </c>
      <c r="X44" s="4">
        <f t="shared" si="4"/>
        <v>6.4499999999999993</v>
      </c>
      <c r="Y44" s="4">
        <f t="shared" si="5"/>
        <v>1</v>
      </c>
      <c r="Z44" s="4">
        <f t="shared" si="6"/>
        <v>0</v>
      </c>
      <c r="AA44" s="4">
        <f t="shared" si="7"/>
        <v>0</v>
      </c>
      <c r="AB44" s="4" t="str">
        <f>IF(B44&lt;&gt;"r04","",IF(COUNT(INDEX(U:U,ROW()-3):U44)&lt;2,"",MAX(INDEX(U:U,ROW()-3):U44)-MIN(INDEX(U:U,ROW()-3):U44)))</f>
        <v/>
      </c>
      <c r="AC44" s="4" t="str">
        <f>IF(B44&lt;&gt;"r04","",IF(COUNT(INDEX(V:V,ROW()-3):V44)&lt;2,"",MAX(INDEX(V:V,ROW()-3):V44)-MIN(INDEX(V:V,ROW()-3):V44)))</f>
        <v/>
      </c>
      <c r="AD44" s="4" t="str">
        <f>IF(B44&lt;&gt;"r04","",COUNT(INDEX(U:U,ROW()-3):U44))</f>
        <v/>
      </c>
      <c r="AE44" s="4" t="str">
        <f>IF(B44&lt;&gt;"r04","",COUNT(INDEX(V:V,ROW()-3):V44))</f>
        <v/>
      </c>
    </row>
    <row r="45" spans="1:31">
      <c r="A45">
        <v>1477</v>
      </c>
      <c r="B45" t="s">
        <v>1863</v>
      </c>
      <c r="C45" t="s">
        <v>1864</v>
      </c>
      <c r="D45">
        <v>1301209</v>
      </c>
      <c r="E45">
        <v>69</v>
      </c>
      <c r="F45" t="s">
        <v>1849</v>
      </c>
      <c r="G45" s="1">
        <v>46216.804884259262</v>
      </c>
      <c r="H45">
        <v>66</v>
      </c>
      <c r="I45" t="s">
        <v>1849</v>
      </c>
      <c r="J45" s="1">
        <v>46216.805196759262</v>
      </c>
      <c r="K45">
        <v>1</v>
      </c>
      <c r="L45">
        <v>1</v>
      </c>
      <c r="M45" t="s">
        <v>1850</v>
      </c>
      <c r="N45" t="s">
        <v>1851</v>
      </c>
      <c r="O45" s="1">
        <v>46216.804236111115</v>
      </c>
      <c r="P45" s="1">
        <v>46216.805196759262</v>
      </c>
      <c r="Q45" s="1" t="str">
        <f t="shared" si="0"/>
        <v>1301209|r04</v>
      </c>
      <c r="R45" s="1" t="str">
        <f>VLOOKUP(D45,Base_Amostral!$A:$G,5,FALSE)</f>
        <v>Coari</v>
      </c>
      <c r="S45" s="1" t="str">
        <f>VLOOKUP(D45,Base_Amostral!$A:$G,3,FALSE)</f>
        <v>Amazonas</v>
      </c>
      <c r="T45" s="1" t="str">
        <f>VLOOKUP(D45,Base_Amostral!$A:$G,6,FALSE)</f>
        <v>Norte</v>
      </c>
      <c r="U45" s="4">
        <f t="shared" si="1"/>
        <v>6.9</v>
      </c>
      <c r="V45" s="4">
        <f t="shared" si="2"/>
        <v>6.6</v>
      </c>
      <c r="W45" s="4">
        <f t="shared" si="3"/>
        <v>0.30000000000000071</v>
      </c>
      <c r="X45" s="4">
        <f t="shared" si="4"/>
        <v>6.75</v>
      </c>
      <c r="Y45" s="4">
        <f t="shared" si="5"/>
        <v>1</v>
      </c>
      <c r="Z45" s="4">
        <f t="shared" si="6"/>
        <v>0.60000000000000053</v>
      </c>
      <c r="AA45" s="4">
        <f t="shared" si="7"/>
        <v>0</v>
      </c>
      <c r="AB45" s="4">
        <f ca="1">IF(B45&lt;&gt;"r04","",IF(COUNT(INDEX(U:U,ROW()-3):U45)&lt;2,"",MAX(INDEX(U:U,ROW()-3):U45)-MIN(INDEX(U:U,ROW()-3):U45)))</f>
        <v>0.60000000000000053</v>
      </c>
      <c r="AC45" s="4">
        <f ca="1">IF(B45&lt;&gt;"r04","",IF(COUNT(INDEX(V:V,ROW()-3):V45)&lt;2,"",MAX(INDEX(V:V,ROW()-3):V45)-MIN(INDEX(V:V,ROW()-3):V45)))</f>
        <v>0</v>
      </c>
      <c r="AD45" s="4">
        <f ca="1">IF(B45&lt;&gt;"r04","",COUNT(INDEX(U:U,ROW()-3):U45))</f>
        <v>4</v>
      </c>
      <c r="AE45" s="4">
        <f ca="1">IF(B45&lt;&gt;"r04","",COUNT(INDEX(V:V,ROW()-3):V45))</f>
        <v>4</v>
      </c>
    </row>
    <row r="46" spans="1:31">
      <c r="A46">
        <v>400</v>
      </c>
      <c r="B46" t="s">
        <v>1857</v>
      </c>
      <c r="C46" t="s">
        <v>1858</v>
      </c>
      <c r="D46">
        <v>1303403</v>
      </c>
      <c r="E46">
        <v>92</v>
      </c>
      <c r="F46" t="s">
        <v>1849</v>
      </c>
      <c r="G46" s="1">
        <v>46195.981585648151</v>
      </c>
      <c r="I46" t="s">
        <v>1852</v>
      </c>
      <c r="J46" s="1">
        <v>46195.982430555552</v>
      </c>
      <c r="K46">
        <v>1</v>
      </c>
      <c r="L46">
        <v>0</v>
      </c>
      <c r="M46" t="s">
        <v>1853</v>
      </c>
      <c r="N46" t="s">
        <v>1851</v>
      </c>
      <c r="O46" s="1">
        <v>46195.976597222223</v>
      </c>
      <c r="P46" s="1">
        <v>46195.982430555552</v>
      </c>
      <c r="Q46" s="1" t="str">
        <f t="shared" si="0"/>
        <v>1303403|r01</v>
      </c>
      <c r="R46" s="1" t="str">
        <f>VLOOKUP(D46,Base_Amostral!$A:$G,5,FALSE)</f>
        <v>Parintins</v>
      </c>
      <c r="S46" s="1" t="str">
        <f>VLOOKUP(D46,Base_Amostral!$A:$G,3,FALSE)</f>
        <v>Amazonas</v>
      </c>
      <c r="T46" s="1" t="str">
        <f>VLOOKUP(D46,Base_Amostral!$A:$G,6,FALSE)</f>
        <v>Norte</v>
      </c>
      <c r="U46" s="4">
        <f t="shared" si="1"/>
        <v>9.1999999999999993</v>
      </c>
      <c r="V46" s="4" t="str">
        <f t="shared" si="2"/>
        <v/>
      </c>
      <c r="W46" s="4" t="str">
        <f t="shared" si="3"/>
        <v/>
      </c>
      <c r="X46" s="4" t="str">
        <f t="shared" si="4"/>
        <v/>
      </c>
      <c r="Y46" s="4">
        <f t="shared" si="5"/>
        <v>0</v>
      </c>
      <c r="Z46" s="4" t="str">
        <f t="shared" si="6"/>
        <v/>
      </c>
      <c r="AA46" s="4" t="str">
        <f t="shared" si="7"/>
        <v/>
      </c>
      <c r="AB46" s="4" t="str">
        <f>IF(B46&lt;&gt;"r04","",IF(COUNT(INDEX(U:U,ROW()-3):U46)&lt;2,"",MAX(INDEX(U:U,ROW()-3):U46)-MIN(INDEX(U:U,ROW()-3):U46)))</f>
        <v/>
      </c>
      <c r="AC46" s="4" t="str">
        <f>IF(B46&lt;&gt;"r04","",IF(COUNT(INDEX(V:V,ROW()-3):V46)&lt;2,"",MAX(INDEX(V:V,ROW()-3):V46)-MIN(INDEX(V:V,ROW()-3):V46)))</f>
        <v/>
      </c>
      <c r="AD46" s="4" t="str">
        <f>IF(B46&lt;&gt;"r04","",COUNT(INDEX(U:U,ROW()-3):U46))</f>
        <v/>
      </c>
      <c r="AE46" s="4" t="str">
        <f>IF(B46&lt;&gt;"r04","",COUNT(INDEX(V:V,ROW()-3):V46))</f>
        <v/>
      </c>
    </row>
    <row r="47" spans="1:31">
      <c r="A47">
        <v>765</v>
      </c>
      <c r="B47" t="s">
        <v>1859</v>
      </c>
      <c r="C47" t="s">
        <v>1860</v>
      </c>
      <c r="D47">
        <v>1303403</v>
      </c>
      <c r="E47">
        <v>92</v>
      </c>
      <c r="F47" t="s">
        <v>1849</v>
      </c>
      <c r="G47" s="1">
        <v>46203.786886574075</v>
      </c>
      <c r="I47" t="s">
        <v>1852</v>
      </c>
      <c r="J47" s="1">
        <v>46203.787766203706</v>
      </c>
      <c r="K47">
        <v>1</v>
      </c>
      <c r="L47">
        <v>0</v>
      </c>
      <c r="M47" t="s">
        <v>1853</v>
      </c>
      <c r="N47" t="s">
        <v>1851</v>
      </c>
      <c r="O47" s="1">
        <v>46203.786689814813</v>
      </c>
      <c r="P47" s="1">
        <v>46203.787766203706</v>
      </c>
      <c r="Q47" s="1" t="str">
        <f t="shared" si="0"/>
        <v>1303403|r02</v>
      </c>
      <c r="R47" s="1" t="str">
        <f>VLOOKUP(D47,Base_Amostral!$A:$G,5,FALSE)</f>
        <v>Parintins</v>
      </c>
      <c r="S47" s="1" t="str">
        <f>VLOOKUP(D47,Base_Amostral!$A:$G,3,FALSE)</f>
        <v>Amazonas</v>
      </c>
      <c r="T47" s="1" t="str">
        <f>VLOOKUP(D47,Base_Amostral!$A:$G,6,FALSE)</f>
        <v>Norte</v>
      </c>
      <c r="U47" s="4">
        <f t="shared" si="1"/>
        <v>9.1999999999999993</v>
      </c>
      <c r="V47" s="4" t="str">
        <f t="shared" si="2"/>
        <v/>
      </c>
      <c r="W47" s="4" t="str">
        <f t="shared" si="3"/>
        <v/>
      </c>
      <c r="X47" s="4" t="str">
        <f t="shared" si="4"/>
        <v/>
      </c>
      <c r="Y47" s="4">
        <f t="shared" si="5"/>
        <v>0</v>
      </c>
      <c r="Z47" s="4">
        <f t="shared" si="6"/>
        <v>0</v>
      </c>
      <c r="AA47" s="4" t="str">
        <f t="shared" si="7"/>
        <v/>
      </c>
      <c r="AB47" s="4" t="str">
        <f>IF(B47&lt;&gt;"r04","",IF(COUNT(INDEX(U:U,ROW()-3):U47)&lt;2,"",MAX(INDEX(U:U,ROW()-3):U47)-MIN(INDEX(U:U,ROW()-3):U47)))</f>
        <v/>
      </c>
      <c r="AC47" s="4" t="str">
        <f>IF(B47&lt;&gt;"r04","",IF(COUNT(INDEX(V:V,ROW()-3):V47)&lt;2,"",MAX(INDEX(V:V,ROW()-3):V47)-MIN(INDEX(V:V,ROW()-3):V47)))</f>
        <v/>
      </c>
      <c r="AD47" s="4" t="str">
        <f>IF(B47&lt;&gt;"r04","",COUNT(INDEX(U:U,ROW()-3):U47))</f>
        <v/>
      </c>
      <c r="AE47" s="4" t="str">
        <f>IF(B47&lt;&gt;"r04","",COUNT(INDEX(V:V,ROW()-3):V47))</f>
        <v/>
      </c>
    </row>
    <row r="48" spans="1:31">
      <c r="A48">
        <v>1127</v>
      </c>
      <c r="B48" t="s">
        <v>1861</v>
      </c>
      <c r="C48" t="s">
        <v>1862</v>
      </c>
      <c r="D48">
        <v>1303403</v>
      </c>
      <c r="E48">
        <v>92</v>
      </c>
      <c r="F48" t="s">
        <v>1849</v>
      </c>
      <c r="G48" s="1">
        <v>46209.827719907407</v>
      </c>
      <c r="I48" t="s">
        <v>1852</v>
      </c>
      <c r="J48" s="1">
        <v>46209.828680555554</v>
      </c>
      <c r="K48">
        <v>1</v>
      </c>
      <c r="L48">
        <v>0</v>
      </c>
      <c r="M48" t="s">
        <v>1853</v>
      </c>
      <c r="N48" t="s">
        <v>1851</v>
      </c>
      <c r="O48" s="1">
        <v>46209.827592592592</v>
      </c>
      <c r="P48" s="1">
        <v>46209.828680555554</v>
      </c>
      <c r="Q48" s="1" t="str">
        <f t="shared" si="0"/>
        <v>1303403|r03</v>
      </c>
      <c r="R48" s="1" t="str">
        <f>VLOOKUP(D48,Base_Amostral!$A:$G,5,FALSE)</f>
        <v>Parintins</v>
      </c>
      <c r="S48" s="1" t="str">
        <f>VLOOKUP(D48,Base_Amostral!$A:$G,3,FALSE)</f>
        <v>Amazonas</v>
      </c>
      <c r="T48" s="1" t="str">
        <f>VLOOKUP(D48,Base_Amostral!$A:$G,6,FALSE)</f>
        <v>Norte</v>
      </c>
      <c r="U48" s="4">
        <f t="shared" si="1"/>
        <v>9.1999999999999993</v>
      </c>
      <c r="V48" s="4" t="str">
        <f t="shared" si="2"/>
        <v/>
      </c>
      <c r="W48" s="4" t="str">
        <f t="shared" si="3"/>
        <v/>
      </c>
      <c r="X48" s="4" t="str">
        <f t="shared" si="4"/>
        <v/>
      </c>
      <c r="Y48" s="4">
        <f t="shared" si="5"/>
        <v>0</v>
      </c>
      <c r="Z48" s="4">
        <f t="shared" si="6"/>
        <v>0</v>
      </c>
      <c r="AA48" s="4" t="str">
        <f t="shared" si="7"/>
        <v/>
      </c>
      <c r="AB48" s="4" t="str">
        <f>IF(B48&lt;&gt;"r04","",IF(COUNT(INDEX(U:U,ROW()-3):U48)&lt;2,"",MAX(INDEX(U:U,ROW()-3):U48)-MIN(INDEX(U:U,ROW()-3):U48)))</f>
        <v/>
      </c>
      <c r="AC48" s="4" t="str">
        <f>IF(B48&lt;&gt;"r04","",IF(COUNT(INDEX(V:V,ROW()-3):V48)&lt;2,"",MAX(INDEX(V:V,ROW()-3):V48)-MIN(INDEX(V:V,ROW()-3):V48)))</f>
        <v/>
      </c>
      <c r="AD48" s="4" t="str">
        <f>IF(B48&lt;&gt;"r04","",COUNT(INDEX(U:U,ROW()-3):U48))</f>
        <v/>
      </c>
      <c r="AE48" s="4" t="str">
        <f>IF(B48&lt;&gt;"r04","",COUNT(INDEX(V:V,ROW()-3):V48))</f>
        <v/>
      </c>
    </row>
    <row r="49" spans="1:31">
      <c r="A49">
        <v>1481</v>
      </c>
      <c r="B49" t="s">
        <v>1863</v>
      </c>
      <c r="C49" t="s">
        <v>1864</v>
      </c>
      <c r="D49">
        <v>1303403</v>
      </c>
      <c r="E49">
        <v>96</v>
      </c>
      <c r="F49" t="s">
        <v>1849</v>
      </c>
      <c r="G49" s="1">
        <v>46216.807974537034</v>
      </c>
      <c r="I49" t="s">
        <v>1852</v>
      </c>
      <c r="J49" s="1">
        <v>46216.808900462966</v>
      </c>
      <c r="K49">
        <v>1</v>
      </c>
      <c r="L49">
        <v>0</v>
      </c>
      <c r="M49" t="s">
        <v>1853</v>
      </c>
      <c r="N49" t="s">
        <v>1851</v>
      </c>
      <c r="O49" s="1">
        <v>46216.805254629631</v>
      </c>
      <c r="P49" s="1">
        <v>46216.808900462966</v>
      </c>
      <c r="Q49" s="1" t="str">
        <f t="shared" si="0"/>
        <v>1303403|r04</v>
      </c>
      <c r="R49" s="1" t="str">
        <f>VLOOKUP(D49,Base_Amostral!$A:$G,5,FALSE)</f>
        <v>Parintins</v>
      </c>
      <c r="S49" s="1" t="str">
        <f>VLOOKUP(D49,Base_Amostral!$A:$G,3,FALSE)</f>
        <v>Amazonas</v>
      </c>
      <c r="T49" s="1" t="str">
        <f>VLOOKUP(D49,Base_Amostral!$A:$G,6,FALSE)</f>
        <v>Norte</v>
      </c>
      <c r="U49" s="4">
        <f t="shared" si="1"/>
        <v>9.6</v>
      </c>
      <c r="V49" s="4" t="str">
        <f t="shared" si="2"/>
        <v/>
      </c>
      <c r="W49" s="4" t="str">
        <f t="shared" si="3"/>
        <v/>
      </c>
      <c r="X49" s="4" t="str">
        <f t="shared" si="4"/>
        <v/>
      </c>
      <c r="Y49" s="4">
        <f t="shared" si="5"/>
        <v>0</v>
      </c>
      <c r="Z49" s="4">
        <f t="shared" si="6"/>
        <v>0.40000000000000036</v>
      </c>
      <c r="AA49" s="4" t="str">
        <f t="shared" si="7"/>
        <v/>
      </c>
      <c r="AB49" s="4">
        <f ca="1">IF(B49&lt;&gt;"r04","",IF(COUNT(INDEX(U:U,ROW()-3):U49)&lt;2,"",MAX(INDEX(U:U,ROW()-3):U49)-MIN(INDEX(U:U,ROW()-3):U49)))</f>
        <v>0.40000000000000036</v>
      </c>
      <c r="AC49" s="4" t="str">
        <f ca="1">IF(B49&lt;&gt;"r04","",IF(COUNT(INDEX(V:V,ROW()-3):V49)&lt;2,"",MAX(INDEX(V:V,ROW()-3):V49)-MIN(INDEX(V:V,ROW()-3):V49)))</f>
        <v/>
      </c>
      <c r="AD49" s="4">
        <f ca="1">IF(B49&lt;&gt;"r04","",COUNT(INDEX(U:U,ROW()-3):U49))</f>
        <v>4</v>
      </c>
      <c r="AE49" s="4">
        <f ca="1">IF(B49&lt;&gt;"r04","",COUNT(INDEX(V:V,ROW()-3):V49))</f>
        <v>0</v>
      </c>
    </row>
    <row r="50" spans="1:31">
      <c r="A50">
        <v>448</v>
      </c>
      <c r="B50" t="s">
        <v>1857</v>
      </c>
      <c r="C50" t="s">
        <v>1858</v>
      </c>
      <c r="D50">
        <v>1400472</v>
      </c>
      <c r="E50">
        <v>58</v>
      </c>
      <c r="F50" t="s">
        <v>1849</v>
      </c>
      <c r="G50" s="1">
        <v>46196.001388888886</v>
      </c>
      <c r="H50">
        <v>58</v>
      </c>
      <c r="I50" t="s">
        <v>1849</v>
      </c>
      <c r="J50" s="1">
        <v>46196.001689814817</v>
      </c>
      <c r="K50">
        <v>1</v>
      </c>
      <c r="L50">
        <v>1</v>
      </c>
      <c r="M50" t="s">
        <v>1850</v>
      </c>
      <c r="N50" t="s">
        <v>1851</v>
      </c>
      <c r="O50" s="1">
        <v>46196.000138888892</v>
      </c>
      <c r="P50" s="1">
        <v>46196.001689814817</v>
      </c>
      <c r="Q50" s="1" t="str">
        <f t="shared" si="0"/>
        <v>1400472|r01</v>
      </c>
      <c r="R50" s="1" t="str">
        <f>VLOOKUP(D50,Base_Amostral!$A:$G,5,FALSE)</f>
        <v>Rorainópolis</v>
      </c>
      <c r="S50" s="1" t="str">
        <f>VLOOKUP(D50,Base_Amostral!$A:$G,3,FALSE)</f>
        <v>Roraima</v>
      </c>
      <c r="T50" s="1" t="str">
        <f>VLOOKUP(D50,Base_Amostral!$A:$G,6,FALSE)</f>
        <v>Norte</v>
      </c>
      <c r="U50" s="4">
        <f t="shared" si="1"/>
        <v>5.8</v>
      </c>
      <c r="V50" s="4">
        <f t="shared" si="2"/>
        <v>5.8</v>
      </c>
      <c r="W50" s="4">
        <f t="shared" si="3"/>
        <v>0</v>
      </c>
      <c r="X50" s="4">
        <f t="shared" si="4"/>
        <v>5.8</v>
      </c>
      <c r="Y50" s="4">
        <f t="shared" si="5"/>
        <v>1</v>
      </c>
      <c r="Z50" s="4" t="str">
        <f t="shared" si="6"/>
        <v/>
      </c>
      <c r="AA50" s="4" t="str">
        <f t="shared" si="7"/>
        <v/>
      </c>
      <c r="AB50" s="4" t="str">
        <f>IF(B50&lt;&gt;"r04","",IF(COUNT(INDEX(U:U,ROW()-3):U50)&lt;2,"",MAX(INDEX(U:U,ROW()-3):U50)-MIN(INDEX(U:U,ROW()-3):U50)))</f>
        <v/>
      </c>
      <c r="AC50" s="4" t="str">
        <f>IF(B50&lt;&gt;"r04","",IF(COUNT(INDEX(V:V,ROW()-3):V50)&lt;2,"",MAX(INDEX(V:V,ROW()-3):V50)-MIN(INDEX(V:V,ROW()-3):V50)))</f>
        <v/>
      </c>
      <c r="AD50" s="4" t="str">
        <f>IF(B50&lt;&gt;"r04","",COUNT(INDEX(U:U,ROW()-3):U50))</f>
        <v/>
      </c>
      <c r="AE50" s="4" t="str">
        <f>IF(B50&lt;&gt;"r04","",COUNT(INDEX(V:V,ROW()-3):V50))</f>
        <v/>
      </c>
    </row>
    <row r="51" spans="1:31">
      <c r="A51">
        <v>790</v>
      </c>
      <c r="B51" t="s">
        <v>1859</v>
      </c>
      <c r="C51" t="s">
        <v>1860</v>
      </c>
      <c r="D51">
        <v>1400472</v>
      </c>
      <c r="E51">
        <v>59</v>
      </c>
      <c r="F51" t="s">
        <v>1849</v>
      </c>
      <c r="G51" s="1">
        <v>46203.80201388889</v>
      </c>
      <c r="H51">
        <v>59</v>
      </c>
      <c r="I51" t="s">
        <v>1849</v>
      </c>
      <c r="J51" s="1">
        <v>46203.802418981482</v>
      </c>
      <c r="K51">
        <v>1</v>
      </c>
      <c r="L51">
        <v>1</v>
      </c>
      <c r="M51" t="s">
        <v>1850</v>
      </c>
      <c r="N51" t="s">
        <v>1851</v>
      </c>
      <c r="O51" s="1">
        <v>46203.797650462962</v>
      </c>
      <c r="P51" s="1">
        <v>46203.802418981482</v>
      </c>
      <c r="Q51" s="1" t="str">
        <f t="shared" si="0"/>
        <v>1400472|r02</v>
      </c>
      <c r="R51" s="1" t="str">
        <f>VLOOKUP(D51,Base_Amostral!$A:$G,5,FALSE)</f>
        <v>Rorainópolis</v>
      </c>
      <c r="S51" s="1" t="str">
        <f>VLOOKUP(D51,Base_Amostral!$A:$G,3,FALSE)</f>
        <v>Roraima</v>
      </c>
      <c r="T51" s="1" t="str">
        <f>VLOOKUP(D51,Base_Amostral!$A:$G,6,FALSE)</f>
        <v>Norte</v>
      </c>
      <c r="U51" s="4">
        <f t="shared" si="1"/>
        <v>5.9</v>
      </c>
      <c r="V51" s="4">
        <f t="shared" si="2"/>
        <v>5.9</v>
      </c>
      <c r="W51" s="4">
        <f t="shared" si="3"/>
        <v>0</v>
      </c>
      <c r="X51" s="4">
        <f t="shared" si="4"/>
        <v>5.9</v>
      </c>
      <c r="Y51" s="4">
        <f t="shared" si="5"/>
        <v>1</v>
      </c>
      <c r="Z51" s="4">
        <f t="shared" si="6"/>
        <v>0.10000000000000053</v>
      </c>
      <c r="AA51" s="4">
        <f t="shared" si="7"/>
        <v>0.10000000000000053</v>
      </c>
      <c r="AB51" s="4" t="str">
        <f>IF(B51&lt;&gt;"r04","",IF(COUNT(INDEX(U:U,ROW()-3):U51)&lt;2,"",MAX(INDEX(U:U,ROW()-3):U51)-MIN(INDEX(U:U,ROW()-3):U51)))</f>
        <v/>
      </c>
      <c r="AC51" s="4" t="str">
        <f>IF(B51&lt;&gt;"r04","",IF(COUNT(INDEX(V:V,ROW()-3):V51)&lt;2,"",MAX(INDEX(V:V,ROW()-3):V51)-MIN(INDEX(V:V,ROW()-3):V51)))</f>
        <v/>
      </c>
      <c r="AD51" s="4" t="str">
        <f>IF(B51&lt;&gt;"r04","",COUNT(INDEX(U:U,ROW()-3):U51))</f>
        <v/>
      </c>
      <c r="AE51" s="4" t="str">
        <f>IF(B51&lt;&gt;"r04","",COUNT(INDEX(V:V,ROW()-3):V51))</f>
        <v/>
      </c>
    </row>
    <row r="52" spans="1:31">
      <c r="A52">
        <v>1156</v>
      </c>
      <c r="B52" t="s">
        <v>1861</v>
      </c>
      <c r="C52" t="s">
        <v>1862</v>
      </c>
      <c r="D52">
        <v>1400472</v>
      </c>
      <c r="E52">
        <v>61</v>
      </c>
      <c r="F52" t="s">
        <v>1849</v>
      </c>
      <c r="G52" s="1">
        <v>46209.843657407408</v>
      </c>
      <c r="H52">
        <v>60</v>
      </c>
      <c r="I52" t="s">
        <v>1849</v>
      </c>
      <c r="J52" s="1">
        <v>46209.843993055554</v>
      </c>
      <c r="K52">
        <v>1</v>
      </c>
      <c r="L52">
        <v>1</v>
      </c>
      <c r="M52" t="s">
        <v>1850</v>
      </c>
      <c r="N52" t="s">
        <v>1851</v>
      </c>
      <c r="O52" s="1">
        <v>46209.843298611115</v>
      </c>
      <c r="P52" s="1">
        <v>46209.843993055554</v>
      </c>
      <c r="Q52" s="1" t="str">
        <f t="shared" si="0"/>
        <v>1400472|r03</v>
      </c>
      <c r="R52" s="1" t="str">
        <f>VLOOKUP(D52,Base_Amostral!$A:$G,5,FALSE)</f>
        <v>Rorainópolis</v>
      </c>
      <c r="S52" s="1" t="str">
        <f>VLOOKUP(D52,Base_Amostral!$A:$G,3,FALSE)</f>
        <v>Roraima</v>
      </c>
      <c r="T52" s="1" t="str">
        <f>VLOOKUP(D52,Base_Amostral!$A:$G,6,FALSE)</f>
        <v>Norte</v>
      </c>
      <c r="U52" s="4">
        <f t="shared" si="1"/>
        <v>6.1</v>
      </c>
      <c r="V52" s="4">
        <f t="shared" si="2"/>
        <v>6</v>
      </c>
      <c r="W52" s="4">
        <f t="shared" si="3"/>
        <v>9.9999999999999645E-2</v>
      </c>
      <c r="X52" s="4">
        <f t="shared" si="4"/>
        <v>6.05</v>
      </c>
      <c r="Y52" s="4">
        <f t="shared" si="5"/>
        <v>1</v>
      </c>
      <c r="Z52" s="4">
        <f t="shared" si="6"/>
        <v>0.19999999999999929</v>
      </c>
      <c r="AA52" s="4">
        <f t="shared" si="7"/>
        <v>9.9999999999999645E-2</v>
      </c>
      <c r="AB52" s="4" t="str">
        <f>IF(B52&lt;&gt;"r04","",IF(COUNT(INDEX(U:U,ROW()-3):U52)&lt;2,"",MAX(INDEX(U:U,ROW()-3):U52)-MIN(INDEX(U:U,ROW()-3):U52)))</f>
        <v/>
      </c>
      <c r="AC52" s="4" t="str">
        <f>IF(B52&lt;&gt;"r04","",IF(COUNT(INDEX(V:V,ROW()-3):V52)&lt;2,"",MAX(INDEX(V:V,ROW()-3):V52)-MIN(INDEX(V:V,ROW()-3):V52)))</f>
        <v/>
      </c>
      <c r="AD52" s="4" t="str">
        <f>IF(B52&lt;&gt;"r04","",COUNT(INDEX(U:U,ROW()-3):U52))</f>
        <v/>
      </c>
      <c r="AE52" s="4" t="str">
        <f>IF(B52&lt;&gt;"r04","",COUNT(INDEX(V:V,ROW()-3):V52))</f>
        <v/>
      </c>
    </row>
    <row r="53" spans="1:31">
      <c r="A53">
        <v>1521</v>
      </c>
      <c r="B53" t="s">
        <v>1863</v>
      </c>
      <c r="C53" t="s">
        <v>1864</v>
      </c>
      <c r="D53">
        <v>1400472</v>
      </c>
      <c r="E53">
        <v>72</v>
      </c>
      <c r="F53" t="s">
        <v>1849</v>
      </c>
      <c r="G53" s="1">
        <v>46216.822291666664</v>
      </c>
      <c r="H53">
        <v>59</v>
      </c>
      <c r="I53" t="s">
        <v>1849</v>
      </c>
      <c r="J53" s="1">
        <v>46216.822615740741</v>
      </c>
      <c r="K53">
        <v>1</v>
      </c>
      <c r="L53">
        <v>1</v>
      </c>
      <c r="M53" t="s">
        <v>1850</v>
      </c>
      <c r="N53" t="s">
        <v>1851</v>
      </c>
      <c r="O53" s="1">
        <v>46216.821331018517</v>
      </c>
      <c r="P53" s="1">
        <v>46216.822615740741</v>
      </c>
      <c r="Q53" s="1" t="str">
        <f t="shared" si="0"/>
        <v>1400472|r04</v>
      </c>
      <c r="R53" s="1" t="str">
        <f>VLOOKUP(D53,Base_Amostral!$A:$G,5,FALSE)</f>
        <v>Rorainópolis</v>
      </c>
      <c r="S53" s="1" t="str">
        <f>VLOOKUP(D53,Base_Amostral!$A:$G,3,FALSE)</f>
        <v>Roraima</v>
      </c>
      <c r="T53" s="1" t="str">
        <f>VLOOKUP(D53,Base_Amostral!$A:$G,6,FALSE)</f>
        <v>Norte</v>
      </c>
      <c r="U53" s="4">
        <f t="shared" si="1"/>
        <v>7.2</v>
      </c>
      <c r="V53" s="4">
        <f t="shared" si="2"/>
        <v>5.9</v>
      </c>
      <c r="W53" s="4">
        <f t="shared" si="3"/>
        <v>1.2999999999999998</v>
      </c>
      <c r="X53" s="4">
        <f t="shared" si="4"/>
        <v>6.5500000000000007</v>
      </c>
      <c r="Y53" s="4">
        <f t="shared" si="5"/>
        <v>1</v>
      </c>
      <c r="Z53" s="4">
        <f t="shared" si="6"/>
        <v>1.1000000000000005</v>
      </c>
      <c r="AA53" s="4">
        <f t="shared" si="7"/>
        <v>-9.9999999999999645E-2</v>
      </c>
      <c r="AB53" s="4">
        <f ca="1">IF(B53&lt;&gt;"r04","",IF(COUNT(INDEX(U:U,ROW()-3):U53)&lt;2,"",MAX(INDEX(U:U,ROW()-3):U53)-MIN(INDEX(U:U,ROW()-3):U53)))</f>
        <v>1.4000000000000004</v>
      </c>
      <c r="AC53" s="4">
        <f ca="1">IF(B53&lt;&gt;"r04","",IF(COUNT(INDEX(V:V,ROW()-3):V53)&lt;2,"",MAX(INDEX(V:V,ROW()-3):V53)-MIN(INDEX(V:V,ROW()-3):V53)))</f>
        <v>0.20000000000000018</v>
      </c>
      <c r="AD53" s="4">
        <f ca="1">IF(B53&lt;&gt;"r04","",COUNT(INDEX(U:U,ROW()-3):U53))</f>
        <v>4</v>
      </c>
      <c r="AE53" s="4">
        <f ca="1">IF(B53&lt;&gt;"r04","",COUNT(INDEX(V:V,ROW()-3):V53))</f>
        <v>4</v>
      </c>
    </row>
    <row r="54" spans="1:31">
      <c r="A54">
        <v>403</v>
      </c>
      <c r="B54" t="s">
        <v>1857</v>
      </c>
      <c r="C54" t="s">
        <v>1858</v>
      </c>
      <c r="D54">
        <v>1500107</v>
      </c>
      <c r="F54" t="s">
        <v>1854</v>
      </c>
      <c r="G54" s="1">
        <v>46195.989537037036</v>
      </c>
      <c r="H54">
        <v>60</v>
      </c>
      <c r="I54" t="s">
        <v>1849</v>
      </c>
      <c r="J54" s="1">
        <v>46195.98982638889</v>
      </c>
      <c r="K54">
        <v>0</v>
      </c>
      <c r="L54">
        <v>1</v>
      </c>
      <c r="M54" t="s">
        <v>1853</v>
      </c>
      <c r="N54" t="s">
        <v>1851</v>
      </c>
      <c r="O54" s="1">
        <v>46195.982465277775</v>
      </c>
      <c r="P54" s="1">
        <v>46195.98982638889</v>
      </c>
      <c r="Q54" s="1" t="str">
        <f t="shared" si="0"/>
        <v>1500107|r01</v>
      </c>
      <c r="R54" s="1" t="str">
        <f>VLOOKUP(D54,Base_Amostral!$A:$G,5,FALSE)</f>
        <v>Abaetetuba</v>
      </c>
      <c r="S54" s="1" t="str">
        <f>VLOOKUP(D54,Base_Amostral!$A:$G,3,FALSE)</f>
        <v>Pará</v>
      </c>
      <c r="T54" s="1" t="str">
        <f>VLOOKUP(D54,Base_Amostral!$A:$G,6,FALSE)</f>
        <v>Norte</v>
      </c>
      <c r="U54" s="4" t="str">
        <f t="shared" si="1"/>
        <v/>
      </c>
      <c r="V54" s="4">
        <f t="shared" si="2"/>
        <v>6</v>
      </c>
      <c r="W54" s="4" t="str">
        <f t="shared" si="3"/>
        <v/>
      </c>
      <c r="X54" s="4" t="str">
        <f t="shared" si="4"/>
        <v/>
      </c>
      <c r="Y54" s="4">
        <f t="shared" si="5"/>
        <v>0</v>
      </c>
      <c r="Z54" s="4" t="str">
        <f t="shared" si="6"/>
        <v/>
      </c>
      <c r="AA54" s="4" t="str">
        <f t="shared" si="7"/>
        <v/>
      </c>
      <c r="AB54" s="4" t="str">
        <f>IF(B54&lt;&gt;"r04","",IF(COUNT(INDEX(U:U,ROW()-3):U54)&lt;2,"",MAX(INDEX(U:U,ROW()-3):U54)-MIN(INDEX(U:U,ROW()-3):U54)))</f>
        <v/>
      </c>
      <c r="AC54" s="4" t="str">
        <f>IF(B54&lt;&gt;"r04","",IF(COUNT(INDEX(V:V,ROW()-3):V54)&lt;2,"",MAX(INDEX(V:V,ROW()-3):V54)-MIN(INDEX(V:V,ROW()-3):V54)))</f>
        <v/>
      </c>
      <c r="AD54" s="4" t="str">
        <f>IF(B54&lt;&gt;"r04","",COUNT(INDEX(U:U,ROW()-3):U54))</f>
        <v/>
      </c>
      <c r="AE54" s="4" t="str">
        <f>IF(B54&lt;&gt;"r04","",COUNT(INDEX(V:V,ROW()-3):V54))</f>
        <v/>
      </c>
    </row>
    <row r="55" spans="1:31">
      <c r="A55">
        <v>766</v>
      </c>
      <c r="B55" t="s">
        <v>1859</v>
      </c>
      <c r="C55" t="s">
        <v>1860</v>
      </c>
      <c r="D55">
        <v>1500107</v>
      </c>
      <c r="E55">
        <v>92</v>
      </c>
      <c r="F55" t="s">
        <v>1849</v>
      </c>
      <c r="G55" s="1">
        <v>46203.787939814814</v>
      </c>
      <c r="H55">
        <v>60</v>
      </c>
      <c r="I55" t="s">
        <v>1849</v>
      </c>
      <c r="J55" s="1">
        <v>46203.788240740738</v>
      </c>
      <c r="K55">
        <v>1</v>
      </c>
      <c r="L55">
        <v>1</v>
      </c>
      <c r="M55" t="s">
        <v>1850</v>
      </c>
      <c r="N55" t="s">
        <v>1851</v>
      </c>
      <c r="O55" s="1">
        <v>46203.787800925929</v>
      </c>
      <c r="P55" s="1">
        <v>46203.788240740738</v>
      </c>
      <c r="Q55" s="1" t="str">
        <f t="shared" si="0"/>
        <v>1500107|r02</v>
      </c>
      <c r="R55" s="1" t="str">
        <f>VLOOKUP(D55,Base_Amostral!$A:$G,5,FALSE)</f>
        <v>Abaetetuba</v>
      </c>
      <c r="S55" s="1" t="str">
        <f>VLOOKUP(D55,Base_Amostral!$A:$G,3,FALSE)</f>
        <v>Pará</v>
      </c>
      <c r="T55" s="1" t="str">
        <f>VLOOKUP(D55,Base_Amostral!$A:$G,6,FALSE)</f>
        <v>Norte</v>
      </c>
      <c r="U55" s="4">
        <f t="shared" si="1"/>
        <v>9.1999999999999993</v>
      </c>
      <c r="V55" s="4">
        <f t="shared" si="2"/>
        <v>6</v>
      </c>
      <c r="W55" s="4">
        <f t="shared" si="3"/>
        <v>3.1999999999999993</v>
      </c>
      <c r="X55" s="4">
        <f t="shared" si="4"/>
        <v>7.6</v>
      </c>
      <c r="Y55" s="4">
        <f t="shared" si="5"/>
        <v>1</v>
      </c>
      <c r="Z55" s="4" t="str">
        <f t="shared" si="6"/>
        <v/>
      </c>
      <c r="AA55" s="4">
        <f t="shared" si="7"/>
        <v>0</v>
      </c>
      <c r="AB55" s="4" t="str">
        <f>IF(B55&lt;&gt;"r04","",IF(COUNT(INDEX(U:U,ROW()-3):U55)&lt;2,"",MAX(INDEX(U:U,ROW()-3):U55)-MIN(INDEX(U:U,ROW()-3):U55)))</f>
        <v/>
      </c>
      <c r="AC55" s="4" t="str">
        <f>IF(B55&lt;&gt;"r04","",IF(COUNT(INDEX(V:V,ROW()-3):V55)&lt;2,"",MAX(INDEX(V:V,ROW()-3):V55)-MIN(INDEX(V:V,ROW()-3):V55)))</f>
        <v/>
      </c>
      <c r="AD55" s="4" t="str">
        <f>IF(B55&lt;&gt;"r04","",COUNT(INDEX(U:U,ROW()-3):U55))</f>
        <v/>
      </c>
      <c r="AE55" s="4" t="str">
        <f>IF(B55&lt;&gt;"r04","",COUNT(INDEX(V:V,ROW()-3):V55))</f>
        <v/>
      </c>
    </row>
    <row r="56" spans="1:31">
      <c r="A56">
        <v>1128</v>
      </c>
      <c r="B56" t="s">
        <v>1861</v>
      </c>
      <c r="C56" t="s">
        <v>1862</v>
      </c>
      <c r="D56">
        <v>1500107</v>
      </c>
      <c r="E56">
        <v>60</v>
      </c>
      <c r="F56" t="s">
        <v>1849</v>
      </c>
      <c r="G56" s="1">
        <v>46209.82916666667</v>
      </c>
      <c r="H56">
        <v>60</v>
      </c>
      <c r="I56" t="s">
        <v>1849</v>
      </c>
      <c r="J56" s="1">
        <v>46209.829444444447</v>
      </c>
      <c r="K56">
        <v>1</v>
      </c>
      <c r="L56">
        <v>1</v>
      </c>
      <c r="M56" t="s">
        <v>1850</v>
      </c>
      <c r="N56" t="s">
        <v>1851</v>
      </c>
      <c r="O56" s="1">
        <v>46209.828715277778</v>
      </c>
      <c r="P56" s="1">
        <v>46209.829456018517</v>
      </c>
      <c r="Q56" s="1" t="str">
        <f t="shared" si="0"/>
        <v>1500107|r03</v>
      </c>
      <c r="R56" s="1" t="str">
        <f>VLOOKUP(D56,Base_Amostral!$A:$G,5,FALSE)</f>
        <v>Abaetetuba</v>
      </c>
      <c r="S56" s="1" t="str">
        <f>VLOOKUP(D56,Base_Amostral!$A:$G,3,FALSE)</f>
        <v>Pará</v>
      </c>
      <c r="T56" s="1" t="str">
        <f>VLOOKUP(D56,Base_Amostral!$A:$G,6,FALSE)</f>
        <v>Norte</v>
      </c>
      <c r="U56" s="4">
        <f t="shared" si="1"/>
        <v>6</v>
      </c>
      <c r="V56" s="4">
        <f t="shared" si="2"/>
        <v>6</v>
      </c>
      <c r="W56" s="4">
        <f t="shared" si="3"/>
        <v>0</v>
      </c>
      <c r="X56" s="4">
        <f t="shared" si="4"/>
        <v>6</v>
      </c>
      <c r="Y56" s="4">
        <f t="shared" si="5"/>
        <v>1</v>
      </c>
      <c r="Z56" s="4">
        <f t="shared" si="6"/>
        <v>-3.1999999999999993</v>
      </c>
      <c r="AA56" s="4">
        <f t="shared" si="7"/>
        <v>0</v>
      </c>
      <c r="AB56" s="4" t="str">
        <f>IF(B56&lt;&gt;"r04","",IF(COUNT(INDEX(U:U,ROW()-3):U56)&lt;2,"",MAX(INDEX(U:U,ROW()-3):U56)-MIN(INDEX(U:U,ROW()-3):U56)))</f>
        <v/>
      </c>
      <c r="AC56" s="4" t="str">
        <f>IF(B56&lt;&gt;"r04","",IF(COUNT(INDEX(V:V,ROW()-3):V56)&lt;2,"",MAX(INDEX(V:V,ROW()-3):V56)-MIN(INDEX(V:V,ROW()-3):V56)))</f>
        <v/>
      </c>
      <c r="AD56" s="4" t="str">
        <f>IF(B56&lt;&gt;"r04","",COUNT(INDEX(U:U,ROW()-3):U56))</f>
        <v/>
      </c>
      <c r="AE56" s="4" t="str">
        <f>IF(B56&lt;&gt;"r04","",COUNT(INDEX(V:V,ROW()-3):V56))</f>
        <v/>
      </c>
    </row>
    <row r="57" spans="1:31">
      <c r="A57">
        <v>1491</v>
      </c>
      <c r="B57" t="s">
        <v>1863</v>
      </c>
      <c r="C57" t="s">
        <v>1864</v>
      </c>
      <c r="D57">
        <v>1500107</v>
      </c>
      <c r="E57">
        <v>71</v>
      </c>
      <c r="F57" t="s">
        <v>1849</v>
      </c>
      <c r="G57" s="1">
        <v>46216.811782407407</v>
      </c>
      <c r="H57">
        <v>60</v>
      </c>
      <c r="I57" t="s">
        <v>1849</v>
      </c>
      <c r="J57" s="1">
        <v>46216.812094907407</v>
      </c>
      <c r="K57">
        <v>1</v>
      </c>
      <c r="L57">
        <v>1</v>
      </c>
      <c r="M57" t="s">
        <v>1850</v>
      </c>
      <c r="N57" t="s">
        <v>1851</v>
      </c>
      <c r="O57" s="1">
        <v>46216.808969907404</v>
      </c>
      <c r="P57" s="1">
        <v>46216.812094907407</v>
      </c>
      <c r="Q57" s="1" t="str">
        <f t="shared" si="0"/>
        <v>1500107|r04</v>
      </c>
      <c r="R57" s="1" t="str">
        <f>VLOOKUP(D57,Base_Amostral!$A:$G,5,FALSE)</f>
        <v>Abaetetuba</v>
      </c>
      <c r="S57" s="1" t="str">
        <f>VLOOKUP(D57,Base_Amostral!$A:$G,3,FALSE)</f>
        <v>Pará</v>
      </c>
      <c r="T57" s="1" t="str">
        <f>VLOOKUP(D57,Base_Amostral!$A:$G,6,FALSE)</f>
        <v>Norte</v>
      </c>
      <c r="U57" s="4">
        <f t="shared" si="1"/>
        <v>7.1</v>
      </c>
      <c r="V57" s="4">
        <f t="shared" si="2"/>
        <v>6</v>
      </c>
      <c r="W57" s="4">
        <f t="shared" si="3"/>
        <v>1.0999999999999996</v>
      </c>
      <c r="X57" s="4">
        <f t="shared" si="4"/>
        <v>6.55</v>
      </c>
      <c r="Y57" s="4">
        <f t="shared" si="5"/>
        <v>1</v>
      </c>
      <c r="Z57" s="4">
        <f t="shared" si="6"/>
        <v>1.0999999999999996</v>
      </c>
      <c r="AA57" s="4">
        <f t="shared" si="7"/>
        <v>0</v>
      </c>
      <c r="AB57" s="4">
        <f ca="1">IF(B57&lt;&gt;"r04","",IF(COUNT(INDEX(U:U,ROW()-3):U57)&lt;2,"",MAX(INDEX(U:U,ROW()-3):U57)-MIN(INDEX(U:U,ROW()-3):U57)))</f>
        <v>3.1999999999999993</v>
      </c>
      <c r="AC57" s="4">
        <f ca="1">IF(B57&lt;&gt;"r04","",IF(COUNT(INDEX(V:V,ROW()-3):V57)&lt;2,"",MAX(INDEX(V:V,ROW()-3):V57)-MIN(INDEX(V:V,ROW()-3):V57)))</f>
        <v>0</v>
      </c>
      <c r="AD57" s="4">
        <f ca="1">IF(B57&lt;&gt;"r04","",COUNT(INDEX(U:U,ROW()-3):U57))</f>
        <v>3</v>
      </c>
      <c r="AE57" s="4">
        <f ca="1">IF(B57&lt;&gt;"r04","",COUNT(INDEX(V:V,ROW()-3):V57))</f>
        <v>4</v>
      </c>
    </row>
    <row r="58" spans="1:31">
      <c r="A58">
        <v>409</v>
      </c>
      <c r="B58" t="s">
        <v>1857</v>
      </c>
      <c r="C58" t="s">
        <v>1858</v>
      </c>
      <c r="D58">
        <v>1500958</v>
      </c>
      <c r="E58">
        <v>62</v>
      </c>
      <c r="F58" t="s">
        <v>1849</v>
      </c>
      <c r="G58" s="1">
        <v>46195.991909722223</v>
      </c>
      <c r="H58">
        <v>64</v>
      </c>
      <c r="I58" t="s">
        <v>1849</v>
      </c>
      <c r="J58" s="1">
        <v>46195.9921412037</v>
      </c>
      <c r="K58">
        <v>1</v>
      </c>
      <c r="L58">
        <v>1</v>
      </c>
      <c r="M58" t="s">
        <v>1850</v>
      </c>
      <c r="N58" t="s">
        <v>1851</v>
      </c>
      <c r="O58" s="1">
        <v>46195.989872685182</v>
      </c>
      <c r="P58" s="1">
        <v>46195.9921412037</v>
      </c>
      <c r="Q58" s="1" t="str">
        <f t="shared" si="0"/>
        <v>1500958|r01</v>
      </c>
      <c r="R58" s="1" t="str">
        <f>VLOOKUP(D58,Base_Amostral!$A:$G,5,FALSE)</f>
        <v>Aurora do Pará</v>
      </c>
      <c r="S58" s="1" t="str">
        <f>VLOOKUP(D58,Base_Amostral!$A:$G,3,FALSE)</f>
        <v>Pará</v>
      </c>
      <c r="T58" s="1" t="str">
        <f>VLOOKUP(D58,Base_Amostral!$A:$G,6,FALSE)</f>
        <v>Norte</v>
      </c>
      <c r="U58" s="4">
        <f t="shared" si="1"/>
        <v>6.2</v>
      </c>
      <c r="V58" s="4">
        <f t="shared" si="2"/>
        <v>6.4</v>
      </c>
      <c r="W58" s="4">
        <f t="shared" si="3"/>
        <v>-0.20000000000000018</v>
      </c>
      <c r="X58" s="4">
        <f t="shared" si="4"/>
        <v>6.3000000000000007</v>
      </c>
      <c r="Y58" s="4">
        <f t="shared" si="5"/>
        <v>1</v>
      </c>
      <c r="Z58" s="4" t="str">
        <f t="shared" si="6"/>
        <v/>
      </c>
      <c r="AA58" s="4" t="str">
        <f t="shared" si="7"/>
        <v/>
      </c>
      <c r="AB58" s="4" t="str">
        <f>IF(B58&lt;&gt;"r04","",IF(COUNT(INDEX(U:U,ROW()-3):U58)&lt;2,"",MAX(INDEX(U:U,ROW()-3):U58)-MIN(INDEX(U:U,ROW()-3):U58)))</f>
        <v/>
      </c>
      <c r="AC58" s="4" t="str">
        <f>IF(B58&lt;&gt;"r04","",IF(COUNT(INDEX(V:V,ROW()-3):V58)&lt;2,"",MAX(INDEX(V:V,ROW()-3):V58)-MIN(INDEX(V:V,ROW()-3):V58)))</f>
        <v/>
      </c>
      <c r="AD58" s="4" t="str">
        <f>IF(B58&lt;&gt;"r04","",COUNT(INDEX(U:U,ROW()-3):U58))</f>
        <v/>
      </c>
      <c r="AE58" s="4" t="str">
        <f>IF(B58&lt;&gt;"r04","",COUNT(INDEX(V:V,ROW()-3):V58))</f>
        <v/>
      </c>
    </row>
    <row r="59" spans="1:31">
      <c r="A59">
        <v>767</v>
      </c>
      <c r="B59" t="s">
        <v>1859</v>
      </c>
      <c r="C59" t="s">
        <v>1860</v>
      </c>
      <c r="D59">
        <v>1500958</v>
      </c>
      <c r="E59">
        <v>62</v>
      </c>
      <c r="F59" t="s">
        <v>1849</v>
      </c>
      <c r="G59" s="1">
        <v>46203.788564814815</v>
      </c>
      <c r="H59">
        <v>64</v>
      </c>
      <c r="I59" t="s">
        <v>1849</v>
      </c>
      <c r="J59" s="1">
        <v>46203.788819444446</v>
      </c>
      <c r="K59">
        <v>1</v>
      </c>
      <c r="L59">
        <v>1</v>
      </c>
      <c r="M59" t="s">
        <v>1850</v>
      </c>
      <c r="N59" t="s">
        <v>1851</v>
      </c>
      <c r="O59" s="1">
        <v>46203.788275462961</v>
      </c>
      <c r="P59" s="1">
        <v>46203.788819444446</v>
      </c>
      <c r="Q59" s="1" t="str">
        <f t="shared" si="0"/>
        <v>1500958|r02</v>
      </c>
      <c r="R59" s="1" t="str">
        <f>VLOOKUP(D59,Base_Amostral!$A:$G,5,FALSE)</f>
        <v>Aurora do Pará</v>
      </c>
      <c r="S59" s="1" t="str">
        <f>VLOOKUP(D59,Base_Amostral!$A:$G,3,FALSE)</f>
        <v>Pará</v>
      </c>
      <c r="T59" s="1" t="str">
        <f>VLOOKUP(D59,Base_Amostral!$A:$G,6,FALSE)</f>
        <v>Norte</v>
      </c>
      <c r="U59" s="4">
        <f t="shared" si="1"/>
        <v>6.2</v>
      </c>
      <c r="V59" s="4">
        <f t="shared" si="2"/>
        <v>6.4</v>
      </c>
      <c r="W59" s="4">
        <f t="shared" si="3"/>
        <v>-0.20000000000000018</v>
      </c>
      <c r="X59" s="4">
        <f t="shared" si="4"/>
        <v>6.3000000000000007</v>
      </c>
      <c r="Y59" s="4">
        <f t="shared" si="5"/>
        <v>1</v>
      </c>
      <c r="Z59" s="4">
        <f t="shared" si="6"/>
        <v>0</v>
      </c>
      <c r="AA59" s="4">
        <f t="shared" si="7"/>
        <v>0</v>
      </c>
      <c r="AB59" s="4" t="str">
        <f>IF(B59&lt;&gt;"r04","",IF(COUNT(INDEX(U:U,ROW()-3):U59)&lt;2,"",MAX(INDEX(U:U,ROW()-3):U59)-MIN(INDEX(U:U,ROW()-3):U59)))</f>
        <v/>
      </c>
      <c r="AC59" s="4" t="str">
        <f>IF(B59&lt;&gt;"r04","",IF(COUNT(INDEX(V:V,ROW()-3):V59)&lt;2,"",MAX(INDEX(V:V,ROW()-3):V59)-MIN(INDEX(V:V,ROW()-3):V59)))</f>
        <v/>
      </c>
      <c r="AD59" s="4" t="str">
        <f>IF(B59&lt;&gt;"r04","",COUNT(INDEX(U:U,ROW()-3):U59))</f>
        <v/>
      </c>
      <c r="AE59" s="4" t="str">
        <f>IF(B59&lt;&gt;"r04","",COUNT(INDEX(V:V,ROW()-3):V59))</f>
        <v/>
      </c>
    </row>
    <row r="60" spans="1:31">
      <c r="A60">
        <v>1130</v>
      </c>
      <c r="B60" t="s">
        <v>1861</v>
      </c>
      <c r="C60" t="s">
        <v>1862</v>
      </c>
      <c r="D60">
        <v>1500958</v>
      </c>
      <c r="E60">
        <v>62</v>
      </c>
      <c r="F60" t="s">
        <v>1849</v>
      </c>
      <c r="G60" s="1">
        <v>46209.830034722225</v>
      </c>
      <c r="H60">
        <v>64</v>
      </c>
      <c r="I60" t="s">
        <v>1849</v>
      </c>
      <c r="J60" s="1">
        <v>46209.830300925925</v>
      </c>
      <c r="K60">
        <v>1</v>
      </c>
      <c r="L60">
        <v>1</v>
      </c>
      <c r="M60" t="s">
        <v>1850</v>
      </c>
      <c r="N60" t="s">
        <v>1851</v>
      </c>
      <c r="O60" s="1">
        <v>46209.82949074074</v>
      </c>
      <c r="P60" s="1">
        <v>46209.830300925925</v>
      </c>
      <c r="Q60" s="1" t="str">
        <f t="shared" si="0"/>
        <v>1500958|r03</v>
      </c>
      <c r="R60" s="1" t="str">
        <f>VLOOKUP(D60,Base_Amostral!$A:$G,5,FALSE)</f>
        <v>Aurora do Pará</v>
      </c>
      <c r="S60" s="1" t="str">
        <f>VLOOKUP(D60,Base_Amostral!$A:$G,3,FALSE)</f>
        <v>Pará</v>
      </c>
      <c r="T60" s="1" t="str">
        <f>VLOOKUP(D60,Base_Amostral!$A:$G,6,FALSE)</f>
        <v>Norte</v>
      </c>
      <c r="U60" s="4">
        <f t="shared" si="1"/>
        <v>6.2</v>
      </c>
      <c r="V60" s="4">
        <f t="shared" si="2"/>
        <v>6.4</v>
      </c>
      <c r="W60" s="4">
        <f t="shared" si="3"/>
        <v>-0.20000000000000018</v>
      </c>
      <c r="X60" s="4">
        <f t="shared" si="4"/>
        <v>6.3000000000000007</v>
      </c>
      <c r="Y60" s="4">
        <f t="shared" si="5"/>
        <v>1</v>
      </c>
      <c r="Z60" s="4">
        <f t="shared" si="6"/>
        <v>0</v>
      </c>
      <c r="AA60" s="4">
        <f t="shared" si="7"/>
        <v>0</v>
      </c>
      <c r="AB60" s="4" t="str">
        <f>IF(B60&lt;&gt;"r04","",IF(COUNT(INDEX(U:U,ROW()-3):U60)&lt;2,"",MAX(INDEX(U:U,ROW()-3):U60)-MIN(INDEX(U:U,ROW()-3):U60)))</f>
        <v/>
      </c>
      <c r="AC60" s="4" t="str">
        <f>IF(B60&lt;&gt;"r04","",IF(COUNT(INDEX(V:V,ROW()-3):V60)&lt;2,"",MAX(INDEX(V:V,ROW()-3):V60)-MIN(INDEX(V:V,ROW()-3):V60)))</f>
        <v/>
      </c>
      <c r="AD60" s="4" t="str">
        <f>IF(B60&lt;&gt;"r04","",COUNT(INDEX(U:U,ROW()-3):U60))</f>
        <v/>
      </c>
      <c r="AE60" s="4" t="str">
        <f>IF(B60&lt;&gt;"r04","",COUNT(INDEX(V:V,ROW()-3):V60))</f>
        <v/>
      </c>
    </row>
    <row r="61" spans="1:31">
      <c r="A61">
        <v>1492</v>
      </c>
      <c r="B61" t="s">
        <v>1863</v>
      </c>
      <c r="C61" t="s">
        <v>1864</v>
      </c>
      <c r="D61">
        <v>1500958</v>
      </c>
      <c r="E61">
        <v>73</v>
      </c>
      <c r="F61" t="s">
        <v>1849</v>
      </c>
      <c r="G61" s="1">
        <v>46216.812407407408</v>
      </c>
      <c r="H61">
        <v>64</v>
      </c>
      <c r="I61" t="s">
        <v>1849</v>
      </c>
      <c r="J61" s="1">
        <v>46216.812662037039</v>
      </c>
      <c r="K61">
        <v>1</v>
      </c>
      <c r="L61">
        <v>1</v>
      </c>
      <c r="M61" t="s">
        <v>1850</v>
      </c>
      <c r="N61" t="s">
        <v>1851</v>
      </c>
      <c r="O61" s="1">
        <v>46216.81212962963</v>
      </c>
      <c r="P61" s="1">
        <v>46216.812662037039</v>
      </c>
      <c r="Q61" s="1" t="str">
        <f t="shared" si="0"/>
        <v>1500958|r04</v>
      </c>
      <c r="R61" s="1" t="str">
        <f>VLOOKUP(D61,Base_Amostral!$A:$G,5,FALSE)</f>
        <v>Aurora do Pará</v>
      </c>
      <c r="S61" s="1" t="str">
        <f>VLOOKUP(D61,Base_Amostral!$A:$G,3,FALSE)</f>
        <v>Pará</v>
      </c>
      <c r="T61" s="1" t="str">
        <f>VLOOKUP(D61,Base_Amostral!$A:$G,6,FALSE)</f>
        <v>Norte</v>
      </c>
      <c r="U61" s="4">
        <f t="shared" si="1"/>
        <v>7.3</v>
      </c>
      <c r="V61" s="4">
        <f t="shared" si="2"/>
        <v>6.4</v>
      </c>
      <c r="W61" s="4">
        <f t="shared" si="3"/>
        <v>0.89999999999999947</v>
      </c>
      <c r="X61" s="4">
        <f t="shared" si="4"/>
        <v>6.85</v>
      </c>
      <c r="Y61" s="4">
        <f t="shared" si="5"/>
        <v>1</v>
      </c>
      <c r="Z61" s="4">
        <f t="shared" si="6"/>
        <v>1.0999999999999996</v>
      </c>
      <c r="AA61" s="4">
        <f t="shared" si="7"/>
        <v>0</v>
      </c>
      <c r="AB61" s="4">
        <f ca="1">IF(B61&lt;&gt;"r04","",IF(COUNT(INDEX(U:U,ROW()-3):U61)&lt;2,"",MAX(INDEX(U:U,ROW()-3):U61)-MIN(INDEX(U:U,ROW()-3):U61)))</f>
        <v>1.0999999999999996</v>
      </c>
      <c r="AC61" s="4">
        <f ca="1">IF(B61&lt;&gt;"r04","",IF(COUNT(INDEX(V:V,ROW()-3):V61)&lt;2,"",MAX(INDEX(V:V,ROW()-3):V61)-MIN(INDEX(V:V,ROW()-3):V61)))</f>
        <v>0</v>
      </c>
      <c r="AD61" s="4">
        <f ca="1">IF(B61&lt;&gt;"r04","",COUNT(INDEX(U:U,ROW()-3):U61))</f>
        <v>4</v>
      </c>
      <c r="AE61" s="4">
        <f ca="1">IF(B61&lt;&gt;"r04","",COUNT(INDEX(V:V,ROW()-3):V61))</f>
        <v>4</v>
      </c>
    </row>
    <row r="62" spans="1:31">
      <c r="A62">
        <v>415</v>
      </c>
      <c r="B62" t="s">
        <v>1857</v>
      </c>
      <c r="C62" t="s">
        <v>1858</v>
      </c>
      <c r="D62">
        <v>1502707</v>
      </c>
      <c r="E62">
        <v>92</v>
      </c>
      <c r="F62" t="s">
        <v>1849</v>
      </c>
      <c r="G62" s="1">
        <v>46195.992337962962</v>
      </c>
      <c r="H62">
        <v>61</v>
      </c>
      <c r="I62" t="s">
        <v>1849</v>
      </c>
      <c r="J62" s="1">
        <v>46195.992638888885</v>
      </c>
      <c r="K62">
        <v>1</v>
      </c>
      <c r="L62">
        <v>1</v>
      </c>
      <c r="M62" t="s">
        <v>1850</v>
      </c>
      <c r="N62" t="s">
        <v>1851</v>
      </c>
      <c r="O62" s="1">
        <v>46195.992175925923</v>
      </c>
      <c r="P62" s="1">
        <v>46195.992638888885</v>
      </c>
      <c r="Q62" s="1" t="str">
        <f t="shared" si="0"/>
        <v>1502707|r01</v>
      </c>
      <c r="R62" s="1" t="str">
        <f>VLOOKUP(D62,Base_Amostral!$A:$G,5,FALSE)</f>
        <v>Conceição do Araguaia</v>
      </c>
      <c r="S62" s="1" t="str">
        <f>VLOOKUP(D62,Base_Amostral!$A:$G,3,FALSE)</f>
        <v>Pará</v>
      </c>
      <c r="T62" s="1" t="str">
        <f>VLOOKUP(D62,Base_Amostral!$A:$G,6,FALSE)</f>
        <v>Norte</v>
      </c>
      <c r="U62" s="4">
        <f t="shared" si="1"/>
        <v>9.1999999999999993</v>
      </c>
      <c r="V62" s="4">
        <f t="shared" si="2"/>
        <v>6.1</v>
      </c>
      <c r="W62" s="4">
        <f t="shared" si="3"/>
        <v>3.0999999999999996</v>
      </c>
      <c r="X62" s="4">
        <f t="shared" si="4"/>
        <v>7.6499999999999995</v>
      </c>
      <c r="Y62" s="4">
        <f t="shared" si="5"/>
        <v>1</v>
      </c>
      <c r="Z62" s="4" t="str">
        <f t="shared" si="6"/>
        <v/>
      </c>
      <c r="AA62" s="4" t="str">
        <f t="shared" si="7"/>
        <v/>
      </c>
      <c r="AB62" s="4" t="str">
        <f>IF(B62&lt;&gt;"r04","",IF(COUNT(INDEX(U:U,ROW()-3):U62)&lt;2,"",MAX(INDEX(U:U,ROW()-3):U62)-MIN(INDEX(U:U,ROW()-3):U62)))</f>
        <v/>
      </c>
      <c r="AC62" s="4" t="str">
        <f>IF(B62&lt;&gt;"r04","",IF(COUNT(INDEX(V:V,ROW()-3):V62)&lt;2,"",MAX(INDEX(V:V,ROW()-3):V62)-MIN(INDEX(V:V,ROW()-3):V62)))</f>
        <v/>
      </c>
      <c r="AD62" s="4" t="str">
        <f>IF(B62&lt;&gt;"r04","",COUNT(INDEX(U:U,ROW()-3):U62))</f>
        <v/>
      </c>
      <c r="AE62" s="4" t="str">
        <f>IF(B62&lt;&gt;"r04","",COUNT(INDEX(V:V,ROW()-3):V62))</f>
        <v/>
      </c>
    </row>
    <row r="63" spans="1:31">
      <c r="A63">
        <v>768</v>
      </c>
      <c r="B63" t="s">
        <v>1859</v>
      </c>
      <c r="C63" t="s">
        <v>1860</v>
      </c>
      <c r="D63">
        <v>1502707</v>
      </c>
      <c r="E63">
        <v>92</v>
      </c>
      <c r="F63" t="s">
        <v>1849</v>
      </c>
      <c r="G63" s="1">
        <v>46203.789039351854</v>
      </c>
      <c r="H63">
        <v>61</v>
      </c>
      <c r="I63" t="s">
        <v>1849</v>
      </c>
      <c r="J63" s="1">
        <v>46203.7893287037</v>
      </c>
      <c r="K63">
        <v>1</v>
      </c>
      <c r="L63">
        <v>1</v>
      </c>
      <c r="M63" t="s">
        <v>1850</v>
      </c>
      <c r="N63" t="s">
        <v>1851</v>
      </c>
      <c r="O63" s="1">
        <v>46203.788865740738</v>
      </c>
      <c r="P63" s="1">
        <v>46203.7893287037</v>
      </c>
      <c r="Q63" s="1" t="str">
        <f t="shared" si="0"/>
        <v>1502707|r02</v>
      </c>
      <c r="R63" s="1" t="str">
        <f>VLOOKUP(D63,Base_Amostral!$A:$G,5,FALSE)</f>
        <v>Conceição do Araguaia</v>
      </c>
      <c r="S63" s="1" t="str">
        <f>VLOOKUP(D63,Base_Amostral!$A:$G,3,FALSE)</f>
        <v>Pará</v>
      </c>
      <c r="T63" s="1" t="str">
        <f>VLOOKUP(D63,Base_Amostral!$A:$G,6,FALSE)</f>
        <v>Norte</v>
      </c>
      <c r="U63" s="4">
        <f t="shared" si="1"/>
        <v>9.1999999999999993</v>
      </c>
      <c r="V63" s="4">
        <f t="shared" si="2"/>
        <v>6.1</v>
      </c>
      <c r="W63" s="4">
        <f t="shared" si="3"/>
        <v>3.0999999999999996</v>
      </c>
      <c r="X63" s="4">
        <f t="shared" si="4"/>
        <v>7.6499999999999995</v>
      </c>
      <c r="Y63" s="4">
        <f t="shared" si="5"/>
        <v>1</v>
      </c>
      <c r="Z63" s="4">
        <f t="shared" si="6"/>
        <v>0</v>
      </c>
      <c r="AA63" s="4">
        <f t="shared" si="7"/>
        <v>0</v>
      </c>
      <c r="AB63" s="4" t="str">
        <f>IF(B63&lt;&gt;"r04","",IF(COUNT(INDEX(U:U,ROW()-3):U63)&lt;2,"",MAX(INDEX(U:U,ROW()-3):U63)-MIN(INDEX(U:U,ROW()-3):U63)))</f>
        <v/>
      </c>
      <c r="AC63" s="4" t="str">
        <f>IF(B63&lt;&gt;"r04","",IF(COUNT(INDEX(V:V,ROW()-3):V63)&lt;2,"",MAX(INDEX(V:V,ROW()-3):V63)-MIN(INDEX(V:V,ROW()-3):V63)))</f>
        <v/>
      </c>
      <c r="AD63" s="4" t="str">
        <f>IF(B63&lt;&gt;"r04","",COUNT(INDEX(U:U,ROW()-3):U63))</f>
        <v/>
      </c>
      <c r="AE63" s="4" t="str">
        <f>IF(B63&lt;&gt;"r04","",COUNT(INDEX(V:V,ROW()-3):V63))</f>
        <v/>
      </c>
    </row>
    <row r="64" spans="1:31">
      <c r="A64">
        <v>1132</v>
      </c>
      <c r="B64" t="s">
        <v>1861</v>
      </c>
      <c r="C64" t="s">
        <v>1862</v>
      </c>
      <c r="D64">
        <v>1502707</v>
      </c>
      <c r="E64">
        <v>61</v>
      </c>
      <c r="F64" t="s">
        <v>1849</v>
      </c>
      <c r="G64" s="1">
        <v>46209.83079861111</v>
      </c>
      <c r="H64">
        <v>61</v>
      </c>
      <c r="I64" t="s">
        <v>1849</v>
      </c>
      <c r="J64" s="1">
        <v>46209.831064814818</v>
      </c>
      <c r="K64">
        <v>1</v>
      </c>
      <c r="L64">
        <v>1</v>
      </c>
      <c r="M64" t="s">
        <v>1850</v>
      </c>
      <c r="N64" t="s">
        <v>1851</v>
      </c>
      <c r="O64" s="1">
        <v>46209.830347222225</v>
      </c>
      <c r="P64" s="1">
        <v>46209.831064814818</v>
      </c>
      <c r="Q64" s="1" t="str">
        <f t="shared" si="0"/>
        <v>1502707|r03</v>
      </c>
      <c r="R64" s="1" t="str">
        <f>VLOOKUP(D64,Base_Amostral!$A:$G,5,FALSE)</f>
        <v>Conceição do Araguaia</v>
      </c>
      <c r="S64" s="1" t="str">
        <f>VLOOKUP(D64,Base_Amostral!$A:$G,3,FALSE)</f>
        <v>Pará</v>
      </c>
      <c r="T64" s="1" t="str">
        <f>VLOOKUP(D64,Base_Amostral!$A:$G,6,FALSE)</f>
        <v>Norte</v>
      </c>
      <c r="U64" s="4">
        <f t="shared" si="1"/>
        <v>6.1</v>
      </c>
      <c r="V64" s="4">
        <f t="shared" si="2"/>
        <v>6.1</v>
      </c>
      <c r="W64" s="4">
        <f t="shared" si="3"/>
        <v>0</v>
      </c>
      <c r="X64" s="4">
        <f t="shared" si="4"/>
        <v>6.1</v>
      </c>
      <c r="Y64" s="4">
        <f t="shared" si="5"/>
        <v>1</v>
      </c>
      <c r="Z64" s="4">
        <f t="shared" si="6"/>
        <v>-3.0999999999999996</v>
      </c>
      <c r="AA64" s="4">
        <f t="shared" si="7"/>
        <v>0</v>
      </c>
      <c r="AB64" s="4" t="str">
        <f>IF(B64&lt;&gt;"r04","",IF(COUNT(INDEX(U:U,ROW()-3):U64)&lt;2,"",MAX(INDEX(U:U,ROW()-3):U64)-MIN(INDEX(U:U,ROW()-3):U64)))</f>
        <v/>
      </c>
      <c r="AC64" s="4" t="str">
        <f>IF(B64&lt;&gt;"r04","",IF(COUNT(INDEX(V:V,ROW()-3):V64)&lt;2,"",MAX(INDEX(V:V,ROW()-3):V64)-MIN(INDEX(V:V,ROW()-3):V64)))</f>
        <v/>
      </c>
      <c r="AD64" s="4" t="str">
        <f>IF(B64&lt;&gt;"r04","",COUNT(INDEX(U:U,ROW()-3):U64))</f>
        <v/>
      </c>
      <c r="AE64" s="4" t="str">
        <f>IF(B64&lt;&gt;"r04","",COUNT(INDEX(V:V,ROW()-3):V64))</f>
        <v/>
      </c>
    </row>
    <row r="65" spans="1:31">
      <c r="A65">
        <v>1493</v>
      </c>
      <c r="B65" t="s">
        <v>1863</v>
      </c>
      <c r="C65" t="s">
        <v>1864</v>
      </c>
      <c r="D65">
        <v>1502707</v>
      </c>
      <c r="E65">
        <v>72</v>
      </c>
      <c r="F65" t="s">
        <v>1849</v>
      </c>
      <c r="G65" s="1">
        <v>46216.813206018516</v>
      </c>
      <c r="H65">
        <v>62</v>
      </c>
      <c r="I65" t="s">
        <v>1849</v>
      </c>
      <c r="J65" s="1">
        <v>46216.81349537037</v>
      </c>
      <c r="K65">
        <v>1</v>
      </c>
      <c r="L65">
        <v>1</v>
      </c>
      <c r="M65" t="s">
        <v>1850</v>
      </c>
      <c r="N65" t="s">
        <v>1851</v>
      </c>
      <c r="O65" s="1">
        <v>46216.812708333331</v>
      </c>
      <c r="P65" s="1">
        <v>46216.81349537037</v>
      </c>
      <c r="Q65" s="1" t="str">
        <f t="shared" si="0"/>
        <v>1502707|r04</v>
      </c>
      <c r="R65" s="1" t="str">
        <f>VLOOKUP(D65,Base_Amostral!$A:$G,5,FALSE)</f>
        <v>Conceição do Araguaia</v>
      </c>
      <c r="S65" s="1" t="str">
        <f>VLOOKUP(D65,Base_Amostral!$A:$G,3,FALSE)</f>
        <v>Pará</v>
      </c>
      <c r="T65" s="1" t="str">
        <f>VLOOKUP(D65,Base_Amostral!$A:$G,6,FALSE)</f>
        <v>Norte</v>
      </c>
      <c r="U65" s="4">
        <f t="shared" si="1"/>
        <v>7.2</v>
      </c>
      <c r="V65" s="4">
        <f t="shared" si="2"/>
        <v>6.2</v>
      </c>
      <c r="W65" s="4">
        <f t="shared" si="3"/>
        <v>1</v>
      </c>
      <c r="X65" s="4">
        <f t="shared" si="4"/>
        <v>6.7</v>
      </c>
      <c r="Y65" s="4">
        <f t="shared" si="5"/>
        <v>1</v>
      </c>
      <c r="Z65" s="4">
        <f t="shared" si="6"/>
        <v>1.1000000000000005</v>
      </c>
      <c r="AA65" s="4">
        <f t="shared" si="7"/>
        <v>0.10000000000000053</v>
      </c>
      <c r="AB65" s="4">
        <f ca="1">IF(B65&lt;&gt;"r04","",IF(COUNT(INDEX(U:U,ROW()-3):U65)&lt;2,"",MAX(INDEX(U:U,ROW()-3):U65)-MIN(INDEX(U:U,ROW()-3):U65)))</f>
        <v>3.0999999999999996</v>
      </c>
      <c r="AC65" s="4">
        <f ca="1">IF(B65&lt;&gt;"r04","",IF(COUNT(INDEX(V:V,ROW()-3):V65)&lt;2,"",MAX(INDEX(V:V,ROW()-3):V65)-MIN(INDEX(V:V,ROW()-3):V65)))</f>
        <v>0.10000000000000053</v>
      </c>
      <c r="AD65" s="4">
        <f ca="1">IF(B65&lt;&gt;"r04","",COUNT(INDEX(U:U,ROW()-3):U65))</f>
        <v>4</v>
      </c>
      <c r="AE65" s="4">
        <f ca="1">IF(B65&lt;&gt;"r04","",COUNT(INDEX(V:V,ROW()-3):V65))</f>
        <v>4</v>
      </c>
    </row>
    <row r="66" spans="1:31">
      <c r="A66">
        <v>418</v>
      </c>
      <c r="B66" t="s">
        <v>1857</v>
      </c>
      <c r="C66" t="s">
        <v>1858</v>
      </c>
      <c r="D66">
        <v>1502939</v>
      </c>
      <c r="E66">
        <v>62</v>
      </c>
      <c r="F66" t="s">
        <v>1849</v>
      </c>
      <c r="G66" s="1">
        <v>46195.993055555555</v>
      </c>
      <c r="H66">
        <v>62</v>
      </c>
      <c r="I66" t="s">
        <v>1849</v>
      </c>
      <c r="J66" s="1">
        <v>46195.993344907409</v>
      </c>
      <c r="K66">
        <v>1</v>
      </c>
      <c r="L66">
        <v>1</v>
      </c>
      <c r="M66" t="s">
        <v>1850</v>
      </c>
      <c r="N66" t="s">
        <v>1851</v>
      </c>
      <c r="O66" s="1">
        <v>46195.992673611108</v>
      </c>
      <c r="P66" s="1">
        <v>46195.993344907409</v>
      </c>
      <c r="Q66" s="1" t="str">
        <f t="shared" ref="Q66:Q129" si="8">D66&amp;"|"&amp;B66</f>
        <v>1502939|r01</v>
      </c>
      <c r="R66" s="1" t="str">
        <f>VLOOKUP(D66,Base_Amostral!$A:$G,5,FALSE)</f>
        <v>Dom Eliseu</v>
      </c>
      <c r="S66" s="1" t="str">
        <f>VLOOKUP(D66,Base_Amostral!$A:$G,3,FALSE)</f>
        <v>Pará</v>
      </c>
      <c r="T66" s="1" t="str">
        <f>VLOOKUP(D66,Base_Amostral!$A:$G,6,FALSE)</f>
        <v>Norte</v>
      </c>
      <c r="U66" s="4">
        <f t="shared" ref="U66:U129" si="9">IF(E66="","",E66/10)</f>
        <v>6.2</v>
      </c>
      <c r="V66" s="4">
        <f t="shared" ref="V66:V129" si="10">IF(H66="","",H66/10)</f>
        <v>6.2</v>
      </c>
      <c r="W66" s="4">
        <f t="shared" ref="W66:W129" si="11">IF(OR(U66="",V66=""),"",U66-V66)</f>
        <v>0</v>
      </c>
      <c r="X66" s="4">
        <f t="shared" ref="X66:X129" si="12">IF(OR(U66="",V66=""),"",AVERAGE(U66:V66))</f>
        <v>6.2</v>
      </c>
      <c r="Y66" s="4">
        <f t="shared" ref="Y66:Y129" si="13">IF(AND(U66&lt;&gt;"",V66&lt;&gt;""),1,0)</f>
        <v>1</v>
      </c>
      <c r="Z66" s="4" t="str">
        <f t="shared" ref="Z66:Z129" si="14">IF(D66&lt;&gt;D65,"",IF(OR(U66="",U65=""),"",U66-U65))</f>
        <v/>
      </c>
      <c r="AA66" s="4" t="str">
        <f t="shared" ref="AA66:AA129" si="15">IF(D66&lt;&gt;D65,"",IF(OR(V66="",V65=""),"",V66-V65))</f>
        <v/>
      </c>
      <c r="AB66" s="4" t="str">
        <f>IF(B66&lt;&gt;"r04","",IF(COUNT(INDEX(U:U,ROW()-3):U66)&lt;2,"",MAX(INDEX(U:U,ROW()-3):U66)-MIN(INDEX(U:U,ROW()-3):U66)))</f>
        <v/>
      </c>
      <c r="AC66" s="4" t="str">
        <f>IF(B66&lt;&gt;"r04","",IF(COUNT(INDEX(V:V,ROW()-3):V66)&lt;2,"",MAX(INDEX(V:V,ROW()-3):V66)-MIN(INDEX(V:V,ROW()-3):V66)))</f>
        <v/>
      </c>
      <c r="AD66" s="4" t="str">
        <f>IF(B66&lt;&gt;"r04","",COUNT(INDEX(U:U,ROW()-3):U66))</f>
        <v/>
      </c>
      <c r="AE66" s="4" t="str">
        <f>IF(B66&lt;&gt;"r04","",COUNT(INDEX(V:V,ROW()-3):V66))</f>
        <v/>
      </c>
    </row>
    <row r="67" spans="1:31">
      <c r="A67">
        <v>769</v>
      </c>
      <c r="B67" t="s">
        <v>1859</v>
      </c>
      <c r="C67" t="s">
        <v>1860</v>
      </c>
      <c r="D67">
        <v>1502939</v>
      </c>
      <c r="E67">
        <v>62</v>
      </c>
      <c r="F67" t="s">
        <v>1849</v>
      </c>
      <c r="G67" s="1">
        <v>46203.789768518516</v>
      </c>
      <c r="H67">
        <v>62</v>
      </c>
      <c r="I67" t="s">
        <v>1849</v>
      </c>
      <c r="J67" s="1">
        <v>46203.790034722224</v>
      </c>
      <c r="K67">
        <v>1</v>
      </c>
      <c r="L67">
        <v>1</v>
      </c>
      <c r="M67" t="s">
        <v>1850</v>
      </c>
      <c r="N67" t="s">
        <v>1851</v>
      </c>
      <c r="O67" s="1">
        <v>46203.789363425924</v>
      </c>
      <c r="P67" s="1">
        <v>46203.790034722224</v>
      </c>
      <c r="Q67" s="1" t="str">
        <f t="shared" si="8"/>
        <v>1502939|r02</v>
      </c>
      <c r="R67" s="1" t="str">
        <f>VLOOKUP(D67,Base_Amostral!$A:$G,5,FALSE)</f>
        <v>Dom Eliseu</v>
      </c>
      <c r="S67" s="1" t="str">
        <f>VLOOKUP(D67,Base_Amostral!$A:$G,3,FALSE)</f>
        <v>Pará</v>
      </c>
      <c r="T67" s="1" t="str">
        <f>VLOOKUP(D67,Base_Amostral!$A:$G,6,FALSE)</f>
        <v>Norte</v>
      </c>
      <c r="U67" s="4">
        <f t="shared" si="9"/>
        <v>6.2</v>
      </c>
      <c r="V67" s="4">
        <f t="shared" si="10"/>
        <v>6.2</v>
      </c>
      <c r="W67" s="4">
        <f t="shared" si="11"/>
        <v>0</v>
      </c>
      <c r="X67" s="4">
        <f t="shared" si="12"/>
        <v>6.2</v>
      </c>
      <c r="Y67" s="4">
        <f t="shared" si="13"/>
        <v>1</v>
      </c>
      <c r="Z67" s="4">
        <f t="shared" si="14"/>
        <v>0</v>
      </c>
      <c r="AA67" s="4">
        <f t="shared" si="15"/>
        <v>0</v>
      </c>
      <c r="AB67" s="4" t="str">
        <f>IF(B67&lt;&gt;"r04","",IF(COUNT(INDEX(U:U,ROW()-3):U67)&lt;2,"",MAX(INDEX(U:U,ROW()-3):U67)-MIN(INDEX(U:U,ROW()-3):U67)))</f>
        <v/>
      </c>
      <c r="AC67" s="4" t="str">
        <f>IF(B67&lt;&gt;"r04","",IF(COUNT(INDEX(V:V,ROW()-3):V67)&lt;2,"",MAX(INDEX(V:V,ROW()-3):V67)-MIN(INDEX(V:V,ROW()-3):V67)))</f>
        <v/>
      </c>
      <c r="AD67" s="4" t="str">
        <f>IF(B67&lt;&gt;"r04","",COUNT(INDEX(U:U,ROW()-3):U67))</f>
        <v/>
      </c>
      <c r="AE67" s="4" t="str">
        <f>IF(B67&lt;&gt;"r04","",COUNT(INDEX(V:V,ROW()-3):V67))</f>
        <v/>
      </c>
    </row>
    <row r="68" spans="1:31">
      <c r="A68">
        <v>1134</v>
      </c>
      <c r="B68" t="s">
        <v>1861</v>
      </c>
      <c r="C68" t="s">
        <v>1862</v>
      </c>
      <c r="D68">
        <v>1502939</v>
      </c>
      <c r="E68">
        <v>62</v>
      </c>
      <c r="F68" t="s">
        <v>1849</v>
      </c>
      <c r="G68" s="1">
        <v>46209.831516203703</v>
      </c>
      <c r="H68">
        <v>62</v>
      </c>
      <c r="I68" t="s">
        <v>1849</v>
      </c>
      <c r="J68" s="1">
        <v>46209.831805555557</v>
      </c>
      <c r="K68">
        <v>1</v>
      </c>
      <c r="L68">
        <v>1</v>
      </c>
      <c r="M68" t="s">
        <v>1850</v>
      </c>
      <c r="N68" t="s">
        <v>1851</v>
      </c>
      <c r="O68" s="1">
        <v>46209.831111111111</v>
      </c>
      <c r="P68" s="1">
        <v>46209.831805555557</v>
      </c>
      <c r="Q68" s="1" t="str">
        <f t="shared" si="8"/>
        <v>1502939|r03</v>
      </c>
      <c r="R68" s="1" t="str">
        <f>VLOOKUP(D68,Base_Amostral!$A:$G,5,FALSE)</f>
        <v>Dom Eliseu</v>
      </c>
      <c r="S68" s="1" t="str">
        <f>VLOOKUP(D68,Base_Amostral!$A:$G,3,FALSE)</f>
        <v>Pará</v>
      </c>
      <c r="T68" s="1" t="str">
        <f>VLOOKUP(D68,Base_Amostral!$A:$G,6,FALSE)</f>
        <v>Norte</v>
      </c>
      <c r="U68" s="4">
        <f t="shared" si="9"/>
        <v>6.2</v>
      </c>
      <c r="V68" s="4">
        <f t="shared" si="10"/>
        <v>6.2</v>
      </c>
      <c r="W68" s="4">
        <f t="shared" si="11"/>
        <v>0</v>
      </c>
      <c r="X68" s="4">
        <f t="shared" si="12"/>
        <v>6.2</v>
      </c>
      <c r="Y68" s="4">
        <f t="shared" si="13"/>
        <v>1</v>
      </c>
      <c r="Z68" s="4">
        <f t="shared" si="14"/>
        <v>0</v>
      </c>
      <c r="AA68" s="4">
        <f t="shared" si="15"/>
        <v>0</v>
      </c>
      <c r="AB68" s="4" t="str">
        <f>IF(B68&lt;&gt;"r04","",IF(COUNT(INDEX(U:U,ROW()-3):U68)&lt;2,"",MAX(INDEX(U:U,ROW()-3):U68)-MIN(INDEX(U:U,ROW()-3):U68)))</f>
        <v/>
      </c>
      <c r="AC68" s="4" t="str">
        <f>IF(B68&lt;&gt;"r04","",IF(COUNT(INDEX(V:V,ROW()-3):V68)&lt;2,"",MAX(INDEX(V:V,ROW()-3):V68)-MIN(INDEX(V:V,ROW()-3):V68)))</f>
        <v/>
      </c>
      <c r="AD68" s="4" t="str">
        <f>IF(B68&lt;&gt;"r04","",COUNT(INDEX(U:U,ROW()-3):U68))</f>
        <v/>
      </c>
      <c r="AE68" s="4" t="str">
        <f>IF(B68&lt;&gt;"r04","",COUNT(INDEX(V:V,ROW()-3):V68))</f>
        <v/>
      </c>
    </row>
    <row r="69" spans="1:31">
      <c r="A69">
        <v>1498</v>
      </c>
      <c r="B69" t="s">
        <v>1863</v>
      </c>
      <c r="C69" t="s">
        <v>1864</v>
      </c>
      <c r="D69">
        <v>1502939</v>
      </c>
      <c r="E69">
        <v>71</v>
      </c>
      <c r="F69" t="s">
        <v>1849</v>
      </c>
      <c r="G69" s="1">
        <v>46216.814062500001</v>
      </c>
      <c r="H69">
        <v>62</v>
      </c>
      <c r="I69" t="s">
        <v>1849</v>
      </c>
      <c r="J69" s="1">
        <v>46216.814502314817</v>
      </c>
      <c r="K69">
        <v>1</v>
      </c>
      <c r="L69">
        <v>1</v>
      </c>
      <c r="M69" t="s">
        <v>1850</v>
      </c>
      <c r="N69" t="s">
        <v>1851</v>
      </c>
      <c r="O69" s="1">
        <v>46216.81355324074</v>
      </c>
      <c r="P69" s="1">
        <v>46216.814502314817</v>
      </c>
      <c r="Q69" s="1" t="str">
        <f t="shared" si="8"/>
        <v>1502939|r04</v>
      </c>
      <c r="R69" s="1" t="str">
        <f>VLOOKUP(D69,Base_Amostral!$A:$G,5,FALSE)</f>
        <v>Dom Eliseu</v>
      </c>
      <c r="S69" s="1" t="str">
        <f>VLOOKUP(D69,Base_Amostral!$A:$G,3,FALSE)</f>
        <v>Pará</v>
      </c>
      <c r="T69" s="1" t="str">
        <f>VLOOKUP(D69,Base_Amostral!$A:$G,6,FALSE)</f>
        <v>Norte</v>
      </c>
      <c r="U69" s="4">
        <f t="shared" si="9"/>
        <v>7.1</v>
      </c>
      <c r="V69" s="4">
        <f t="shared" si="10"/>
        <v>6.2</v>
      </c>
      <c r="W69" s="4">
        <f t="shared" si="11"/>
        <v>0.89999999999999947</v>
      </c>
      <c r="X69" s="4">
        <f t="shared" si="12"/>
        <v>6.65</v>
      </c>
      <c r="Y69" s="4">
        <f t="shared" si="13"/>
        <v>1</v>
      </c>
      <c r="Z69" s="4">
        <f t="shared" si="14"/>
        <v>0.89999999999999947</v>
      </c>
      <c r="AA69" s="4">
        <f t="shared" si="15"/>
        <v>0</v>
      </c>
      <c r="AB69" s="4">
        <f ca="1">IF(B69&lt;&gt;"r04","",IF(COUNT(INDEX(U:U,ROW()-3):U69)&lt;2,"",MAX(INDEX(U:U,ROW()-3):U69)-MIN(INDEX(U:U,ROW()-3):U69)))</f>
        <v>0.89999999999999947</v>
      </c>
      <c r="AC69" s="4">
        <f ca="1">IF(B69&lt;&gt;"r04","",IF(COUNT(INDEX(V:V,ROW()-3):V69)&lt;2,"",MAX(INDEX(V:V,ROW()-3):V69)-MIN(INDEX(V:V,ROW()-3):V69)))</f>
        <v>0</v>
      </c>
      <c r="AD69" s="4">
        <f ca="1">IF(B69&lt;&gt;"r04","",COUNT(INDEX(U:U,ROW()-3):U69))</f>
        <v>4</v>
      </c>
      <c r="AE69" s="4">
        <f ca="1">IF(B69&lt;&gt;"r04","",COUNT(INDEX(V:V,ROW()-3):V69))</f>
        <v>4</v>
      </c>
    </row>
    <row r="70" spans="1:31">
      <c r="A70">
        <v>422</v>
      </c>
      <c r="B70" t="s">
        <v>1857</v>
      </c>
      <c r="C70" t="s">
        <v>1858</v>
      </c>
      <c r="D70">
        <v>1504422</v>
      </c>
      <c r="E70">
        <v>92</v>
      </c>
      <c r="F70" t="s">
        <v>1849</v>
      </c>
      <c r="G70" s="1">
        <v>46195.993587962963</v>
      </c>
      <c r="H70">
        <v>71</v>
      </c>
      <c r="I70" t="s">
        <v>1849</v>
      </c>
      <c r="J70" s="1">
        <v>46195.993923611109</v>
      </c>
      <c r="K70">
        <v>1</v>
      </c>
      <c r="L70">
        <v>1</v>
      </c>
      <c r="M70" t="s">
        <v>1850</v>
      </c>
      <c r="N70" t="s">
        <v>1851</v>
      </c>
      <c r="O70" s="1">
        <v>46195.993402777778</v>
      </c>
      <c r="P70" s="1">
        <v>46195.993923611109</v>
      </c>
      <c r="Q70" s="1" t="str">
        <f t="shared" si="8"/>
        <v>1504422|r01</v>
      </c>
      <c r="R70" s="1" t="str">
        <f>VLOOKUP(D70,Base_Amostral!$A:$G,5,FALSE)</f>
        <v>Marituba</v>
      </c>
      <c r="S70" s="1" t="str">
        <f>VLOOKUP(D70,Base_Amostral!$A:$G,3,FALSE)</f>
        <v>Pará</v>
      </c>
      <c r="T70" s="1" t="str">
        <f>VLOOKUP(D70,Base_Amostral!$A:$G,6,FALSE)</f>
        <v>Norte</v>
      </c>
      <c r="U70" s="4">
        <f t="shared" si="9"/>
        <v>9.1999999999999993</v>
      </c>
      <c r="V70" s="4">
        <f t="shared" si="10"/>
        <v>7.1</v>
      </c>
      <c r="W70" s="4">
        <f t="shared" si="11"/>
        <v>2.0999999999999996</v>
      </c>
      <c r="X70" s="4">
        <f t="shared" si="12"/>
        <v>8.1499999999999986</v>
      </c>
      <c r="Y70" s="4">
        <f t="shared" si="13"/>
        <v>1</v>
      </c>
      <c r="Z70" s="4" t="str">
        <f t="shared" si="14"/>
        <v/>
      </c>
      <c r="AA70" s="4" t="str">
        <f t="shared" si="15"/>
        <v/>
      </c>
      <c r="AB70" s="4" t="str">
        <f>IF(B70&lt;&gt;"r04","",IF(COUNT(INDEX(U:U,ROW()-3):U70)&lt;2,"",MAX(INDEX(U:U,ROW()-3):U70)-MIN(INDEX(U:U,ROW()-3):U70)))</f>
        <v/>
      </c>
      <c r="AC70" s="4" t="str">
        <f>IF(B70&lt;&gt;"r04","",IF(COUNT(INDEX(V:V,ROW()-3):V70)&lt;2,"",MAX(INDEX(V:V,ROW()-3):V70)-MIN(INDEX(V:V,ROW()-3):V70)))</f>
        <v/>
      </c>
      <c r="AD70" s="4" t="str">
        <f>IF(B70&lt;&gt;"r04","",COUNT(INDEX(U:U,ROW()-3):U70))</f>
        <v/>
      </c>
      <c r="AE70" s="4" t="str">
        <f>IF(B70&lt;&gt;"r04","",COUNT(INDEX(V:V,ROW()-3):V70))</f>
        <v/>
      </c>
    </row>
    <row r="71" spans="1:31">
      <c r="A71">
        <v>770</v>
      </c>
      <c r="B71" t="s">
        <v>1859</v>
      </c>
      <c r="C71" t="s">
        <v>1860</v>
      </c>
      <c r="D71">
        <v>1504422</v>
      </c>
      <c r="E71">
        <v>92</v>
      </c>
      <c r="F71" t="s">
        <v>1849</v>
      </c>
      <c r="G71" s="1">
        <v>46203.792523148149</v>
      </c>
      <c r="H71">
        <v>71</v>
      </c>
      <c r="I71" t="s">
        <v>1849</v>
      </c>
      <c r="J71" s="1">
        <v>46203.792847222219</v>
      </c>
      <c r="K71">
        <v>1</v>
      </c>
      <c r="L71">
        <v>1</v>
      </c>
      <c r="M71" t="s">
        <v>1850</v>
      </c>
      <c r="N71" t="s">
        <v>1851</v>
      </c>
      <c r="O71" s="1">
        <v>46203.790081018517</v>
      </c>
      <c r="P71" s="1">
        <v>46203.792847222219</v>
      </c>
      <c r="Q71" s="1" t="str">
        <f t="shared" si="8"/>
        <v>1504422|r02</v>
      </c>
      <c r="R71" s="1" t="str">
        <f>VLOOKUP(D71,Base_Amostral!$A:$G,5,FALSE)</f>
        <v>Marituba</v>
      </c>
      <c r="S71" s="1" t="str">
        <f>VLOOKUP(D71,Base_Amostral!$A:$G,3,FALSE)</f>
        <v>Pará</v>
      </c>
      <c r="T71" s="1" t="str">
        <f>VLOOKUP(D71,Base_Amostral!$A:$G,6,FALSE)</f>
        <v>Norte</v>
      </c>
      <c r="U71" s="4">
        <f t="shared" si="9"/>
        <v>9.1999999999999993</v>
      </c>
      <c r="V71" s="4">
        <f t="shared" si="10"/>
        <v>7.1</v>
      </c>
      <c r="W71" s="4">
        <f t="shared" si="11"/>
        <v>2.0999999999999996</v>
      </c>
      <c r="X71" s="4">
        <f t="shared" si="12"/>
        <v>8.1499999999999986</v>
      </c>
      <c r="Y71" s="4">
        <f t="shared" si="13"/>
        <v>1</v>
      </c>
      <c r="Z71" s="4">
        <f t="shared" si="14"/>
        <v>0</v>
      </c>
      <c r="AA71" s="4">
        <f t="shared" si="15"/>
        <v>0</v>
      </c>
      <c r="AB71" s="4" t="str">
        <f>IF(B71&lt;&gt;"r04","",IF(COUNT(INDEX(U:U,ROW()-3):U71)&lt;2,"",MAX(INDEX(U:U,ROW()-3):U71)-MIN(INDEX(U:U,ROW()-3):U71)))</f>
        <v/>
      </c>
      <c r="AC71" s="4" t="str">
        <f>IF(B71&lt;&gt;"r04","",IF(COUNT(INDEX(V:V,ROW()-3):V71)&lt;2,"",MAX(INDEX(V:V,ROW()-3):V71)-MIN(INDEX(V:V,ROW()-3):V71)))</f>
        <v/>
      </c>
      <c r="AD71" s="4" t="str">
        <f>IF(B71&lt;&gt;"r04","",COUNT(INDEX(U:U,ROW()-3):U71))</f>
        <v/>
      </c>
      <c r="AE71" s="4" t="str">
        <f>IF(B71&lt;&gt;"r04","",COUNT(INDEX(V:V,ROW()-3):V71))</f>
        <v/>
      </c>
    </row>
    <row r="72" spans="1:31">
      <c r="A72">
        <v>1135</v>
      </c>
      <c r="B72" t="s">
        <v>1861</v>
      </c>
      <c r="C72" t="s">
        <v>1862</v>
      </c>
      <c r="D72">
        <v>1504422</v>
      </c>
      <c r="E72">
        <v>76</v>
      </c>
      <c r="F72" t="s">
        <v>1849</v>
      </c>
      <c r="G72" s="1">
        <v>46209.832245370373</v>
      </c>
      <c r="H72">
        <v>68</v>
      </c>
      <c r="I72" t="s">
        <v>1849</v>
      </c>
      <c r="J72" s="1">
        <v>46209.832511574074</v>
      </c>
      <c r="K72">
        <v>1</v>
      </c>
      <c r="L72">
        <v>1</v>
      </c>
      <c r="M72" t="s">
        <v>1850</v>
      </c>
      <c r="N72" t="s">
        <v>1851</v>
      </c>
      <c r="O72" s="1">
        <v>46209.83185185185</v>
      </c>
      <c r="P72" s="1">
        <v>46209.832511574074</v>
      </c>
      <c r="Q72" s="1" t="str">
        <f t="shared" si="8"/>
        <v>1504422|r03</v>
      </c>
      <c r="R72" s="1" t="str">
        <f>VLOOKUP(D72,Base_Amostral!$A:$G,5,FALSE)</f>
        <v>Marituba</v>
      </c>
      <c r="S72" s="1" t="str">
        <f>VLOOKUP(D72,Base_Amostral!$A:$G,3,FALSE)</f>
        <v>Pará</v>
      </c>
      <c r="T72" s="1" t="str">
        <f>VLOOKUP(D72,Base_Amostral!$A:$G,6,FALSE)</f>
        <v>Norte</v>
      </c>
      <c r="U72" s="4">
        <f t="shared" si="9"/>
        <v>7.6</v>
      </c>
      <c r="V72" s="4">
        <f t="shared" si="10"/>
        <v>6.8</v>
      </c>
      <c r="W72" s="4">
        <f t="shared" si="11"/>
        <v>0.79999999999999982</v>
      </c>
      <c r="X72" s="4">
        <f t="shared" si="12"/>
        <v>7.1999999999999993</v>
      </c>
      <c r="Y72" s="4">
        <f t="shared" si="13"/>
        <v>1</v>
      </c>
      <c r="Z72" s="4">
        <f t="shared" si="14"/>
        <v>-1.5999999999999996</v>
      </c>
      <c r="AA72" s="4">
        <f t="shared" si="15"/>
        <v>-0.29999999999999982</v>
      </c>
      <c r="AB72" s="4" t="str">
        <f>IF(B72&lt;&gt;"r04","",IF(COUNT(INDEX(U:U,ROW()-3):U72)&lt;2,"",MAX(INDEX(U:U,ROW()-3):U72)-MIN(INDEX(U:U,ROW()-3):U72)))</f>
        <v/>
      </c>
      <c r="AC72" s="4" t="str">
        <f>IF(B72&lt;&gt;"r04","",IF(COUNT(INDEX(V:V,ROW()-3):V72)&lt;2,"",MAX(INDEX(V:V,ROW()-3):V72)-MIN(INDEX(V:V,ROW()-3):V72)))</f>
        <v/>
      </c>
      <c r="AD72" s="4" t="str">
        <f>IF(B72&lt;&gt;"r04","",COUNT(INDEX(U:U,ROW()-3):U72))</f>
        <v/>
      </c>
      <c r="AE72" s="4" t="str">
        <f>IF(B72&lt;&gt;"r04","",COUNT(INDEX(V:V,ROW()-3):V72))</f>
        <v/>
      </c>
    </row>
    <row r="73" spans="1:31">
      <c r="A73">
        <v>1501</v>
      </c>
      <c r="B73" t="s">
        <v>1863</v>
      </c>
      <c r="C73" t="s">
        <v>1864</v>
      </c>
      <c r="D73">
        <v>1504422</v>
      </c>
      <c r="E73">
        <v>83</v>
      </c>
      <c r="F73" t="s">
        <v>1849</v>
      </c>
      <c r="G73" s="1">
        <v>46216.814988425926</v>
      </c>
      <c r="H73">
        <v>68</v>
      </c>
      <c r="I73" t="s">
        <v>1849</v>
      </c>
      <c r="J73" s="1">
        <v>46216.815266203703</v>
      </c>
      <c r="K73">
        <v>1</v>
      </c>
      <c r="L73">
        <v>1</v>
      </c>
      <c r="M73" t="s">
        <v>1850</v>
      </c>
      <c r="N73" t="s">
        <v>1851</v>
      </c>
      <c r="O73" s="1">
        <v>46216.81453703704</v>
      </c>
      <c r="P73" s="1">
        <v>46216.815266203703</v>
      </c>
      <c r="Q73" s="1" t="str">
        <f t="shared" si="8"/>
        <v>1504422|r04</v>
      </c>
      <c r="R73" s="1" t="str">
        <f>VLOOKUP(D73,Base_Amostral!$A:$G,5,FALSE)</f>
        <v>Marituba</v>
      </c>
      <c r="S73" s="1" t="str">
        <f>VLOOKUP(D73,Base_Amostral!$A:$G,3,FALSE)</f>
        <v>Pará</v>
      </c>
      <c r="T73" s="1" t="str">
        <f>VLOOKUP(D73,Base_Amostral!$A:$G,6,FALSE)</f>
        <v>Norte</v>
      </c>
      <c r="U73" s="4">
        <f t="shared" si="9"/>
        <v>8.3000000000000007</v>
      </c>
      <c r="V73" s="4">
        <f t="shared" si="10"/>
        <v>6.8</v>
      </c>
      <c r="W73" s="4">
        <f t="shared" si="11"/>
        <v>1.5000000000000009</v>
      </c>
      <c r="X73" s="4">
        <f t="shared" si="12"/>
        <v>7.5500000000000007</v>
      </c>
      <c r="Y73" s="4">
        <f t="shared" si="13"/>
        <v>1</v>
      </c>
      <c r="Z73" s="4">
        <f t="shared" si="14"/>
        <v>0.70000000000000107</v>
      </c>
      <c r="AA73" s="4">
        <f t="shared" si="15"/>
        <v>0</v>
      </c>
      <c r="AB73" s="4">
        <f ca="1">IF(B73&lt;&gt;"r04","",IF(COUNT(INDEX(U:U,ROW()-3):U73)&lt;2,"",MAX(INDEX(U:U,ROW()-3):U73)-MIN(INDEX(U:U,ROW()-3):U73)))</f>
        <v>1.5999999999999996</v>
      </c>
      <c r="AC73" s="4">
        <f ca="1">IF(B73&lt;&gt;"r04","",IF(COUNT(INDEX(V:V,ROW()-3):V73)&lt;2,"",MAX(INDEX(V:V,ROW()-3):V73)-MIN(INDEX(V:V,ROW()-3):V73)))</f>
        <v>0.29999999999999982</v>
      </c>
      <c r="AD73" s="4">
        <f ca="1">IF(B73&lt;&gt;"r04","",COUNT(INDEX(U:U,ROW()-3):U73))</f>
        <v>4</v>
      </c>
      <c r="AE73" s="4">
        <f ca="1">IF(B73&lt;&gt;"r04","",COUNT(INDEX(V:V,ROW()-3):V73))</f>
        <v>4</v>
      </c>
    </row>
    <row r="74" spans="1:31">
      <c r="A74">
        <v>425</v>
      </c>
      <c r="B74" t="s">
        <v>1857</v>
      </c>
      <c r="C74" t="s">
        <v>1858</v>
      </c>
      <c r="D74">
        <v>1505494</v>
      </c>
      <c r="E74">
        <v>65</v>
      </c>
      <c r="F74" t="s">
        <v>1849</v>
      </c>
      <c r="G74" s="1">
        <v>46195.99422453704</v>
      </c>
      <c r="H74">
        <v>66</v>
      </c>
      <c r="I74" t="s">
        <v>1849</v>
      </c>
      <c r="J74" s="1">
        <v>46195.99454861111</v>
      </c>
      <c r="K74">
        <v>1</v>
      </c>
      <c r="L74">
        <v>1</v>
      </c>
      <c r="M74" t="s">
        <v>1850</v>
      </c>
      <c r="N74" t="s">
        <v>1851</v>
      </c>
      <c r="O74" s="1">
        <v>46195.993958333333</v>
      </c>
      <c r="P74" s="1">
        <v>46195.99454861111</v>
      </c>
      <c r="Q74" s="1" t="str">
        <f t="shared" si="8"/>
        <v>1505494|r01</v>
      </c>
      <c r="R74" s="1" t="str">
        <f>VLOOKUP(D74,Base_Amostral!$A:$G,5,FALSE)</f>
        <v>Palestina do Pará</v>
      </c>
      <c r="S74" s="1" t="str">
        <f>VLOOKUP(D74,Base_Amostral!$A:$G,3,FALSE)</f>
        <v>Pará</v>
      </c>
      <c r="T74" s="1" t="str">
        <f>VLOOKUP(D74,Base_Amostral!$A:$G,6,FALSE)</f>
        <v>Norte</v>
      </c>
      <c r="U74" s="4">
        <f t="shared" si="9"/>
        <v>6.5</v>
      </c>
      <c r="V74" s="4">
        <f t="shared" si="10"/>
        <v>6.6</v>
      </c>
      <c r="W74" s="4">
        <f t="shared" si="11"/>
        <v>-9.9999999999999645E-2</v>
      </c>
      <c r="X74" s="4">
        <f t="shared" si="12"/>
        <v>6.55</v>
      </c>
      <c r="Y74" s="4">
        <f t="shared" si="13"/>
        <v>1</v>
      </c>
      <c r="Z74" s="4" t="str">
        <f t="shared" si="14"/>
        <v/>
      </c>
      <c r="AA74" s="4" t="str">
        <f t="shared" si="15"/>
        <v/>
      </c>
      <c r="AB74" s="4" t="str">
        <f>IF(B74&lt;&gt;"r04","",IF(COUNT(INDEX(U:U,ROW()-3):U74)&lt;2,"",MAX(INDEX(U:U,ROW()-3):U74)-MIN(INDEX(U:U,ROW()-3):U74)))</f>
        <v/>
      </c>
      <c r="AC74" s="4" t="str">
        <f>IF(B74&lt;&gt;"r04","",IF(COUNT(INDEX(V:V,ROW()-3):V74)&lt;2,"",MAX(INDEX(V:V,ROW()-3):V74)-MIN(INDEX(V:V,ROW()-3):V74)))</f>
        <v/>
      </c>
      <c r="AD74" s="4" t="str">
        <f>IF(B74&lt;&gt;"r04","",COUNT(INDEX(U:U,ROW()-3):U74))</f>
        <v/>
      </c>
      <c r="AE74" s="4" t="str">
        <f>IF(B74&lt;&gt;"r04","",COUNT(INDEX(V:V,ROW()-3):V74))</f>
        <v/>
      </c>
    </row>
    <row r="75" spans="1:31">
      <c r="A75">
        <v>774</v>
      </c>
      <c r="B75" t="s">
        <v>1859</v>
      </c>
      <c r="C75" t="s">
        <v>1860</v>
      </c>
      <c r="D75">
        <v>1505494</v>
      </c>
      <c r="E75">
        <v>65</v>
      </c>
      <c r="F75" t="s">
        <v>1849</v>
      </c>
      <c r="G75" s="1">
        <v>46203.79315972222</v>
      </c>
      <c r="H75">
        <v>66</v>
      </c>
      <c r="I75" t="s">
        <v>1849</v>
      </c>
      <c r="J75" s="1">
        <v>46203.793495370373</v>
      </c>
      <c r="K75">
        <v>1</v>
      </c>
      <c r="L75">
        <v>1</v>
      </c>
      <c r="M75" t="s">
        <v>1850</v>
      </c>
      <c r="N75" t="s">
        <v>1851</v>
      </c>
      <c r="O75" s="1">
        <v>46203.792881944442</v>
      </c>
      <c r="P75" s="1">
        <v>46203.793495370373</v>
      </c>
      <c r="Q75" s="1" t="str">
        <f t="shared" si="8"/>
        <v>1505494|r02</v>
      </c>
      <c r="R75" s="1" t="str">
        <f>VLOOKUP(D75,Base_Amostral!$A:$G,5,FALSE)</f>
        <v>Palestina do Pará</v>
      </c>
      <c r="S75" s="1" t="str">
        <f>VLOOKUP(D75,Base_Amostral!$A:$G,3,FALSE)</f>
        <v>Pará</v>
      </c>
      <c r="T75" s="1" t="str">
        <f>VLOOKUP(D75,Base_Amostral!$A:$G,6,FALSE)</f>
        <v>Norte</v>
      </c>
      <c r="U75" s="4">
        <f t="shared" si="9"/>
        <v>6.5</v>
      </c>
      <c r="V75" s="4">
        <f t="shared" si="10"/>
        <v>6.6</v>
      </c>
      <c r="W75" s="4">
        <f t="shared" si="11"/>
        <v>-9.9999999999999645E-2</v>
      </c>
      <c r="X75" s="4">
        <f t="shared" si="12"/>
        <v>6.55</v>
      </c>
      <c r="Y75" s="4">
        <f t="shared" si="13"/>
        <v>1</v>
      </c>
      <c r="Z75" s="4">
        <f t="shared" si="14"/>
        <v>0</v>
      </c>
      <c r="AA75" s="4">
        <f t="shared" si="15"/>
        <v>0</v>
      </c>
      <c r="AB75" s="4" t="str">
        <f>IF(B75&lt;&gt;"r04","",IF(COUNT(INDEX(U:U,ROW()-3):U75)&lt;2,"",MAX(INDEX(U:U,ROW()-3):U75)-MIN(INDEX(U:U,ROW()-3):U75)))</f>
        <v/>
      </c>
      <c r="AC75" s="4" t="str">
        <f>IF(B75&lt;&gt;"r04","",IF(COUNT(INDEX(V:V,ROW()-3):V75)&lt;2,"",MAX(INDEX(V:V,ROW()-3):V75)-MIN(INDEX(V:V,ROW()-3):V75)))</f>
        <v/>
      </c>
      <c r="AD75" s="4" t="str">
        <f>IF(B75&lt;&gt;"r04","",COUNT(INDEX(U:U,ROW()-3):U75))</f>
        <v/>
      </c>
      <c r="AE75" s="4" t="str">
        <f>IF(B75&lt;&gt;"r04","",COUNT(INDEX(V:V,ROW()-3):V75))</f>
        <v/>
      </c>
    </row>
    <row r="76" spans="1:31">
      <c r="A76">
        <v>1136</v>
      </c>
      <c r="B76" t="s">
        <v>1861</v>
      </c>
      <c r="C76" t="s">
        <v>1862</v>
      </c>
      <c r="D76">
        <v>1505494</v>
      </c>
      <c r="E76">
        <v>65</v>
      </c>
      <c r="F76" t="s">
        <v>1849</v>
      </c>
      <c r="G76" s="1">
        <v>46209.833923611113</v>
      </c>
      <c r="H76">
        <v>66</v>
      </c>
      <c r="I76" t="s">
        <v>1849</v>
      </c>
      <c r="J76" s="1">
        <v>46209.834247685183</v>
      </c>
      <c r="K76">
        <v>1</v>
      </c>
      <c r="L76">
        <v>1</v>
      </c>
      <c r="M76" t="s">
        <v>1850</v>
      </c>
      <c r="N76" t="s">
        <v>1851</v>
      </c>
      <c r="O76" s="1">
        <v>46209.832557870373</v>
      </c>
      <c r="P76" s="1">
        <v>46209.834247685183</v>
      </c>
      <c r="Q76" s="1" t="str">
        <f t="shared" si="8"/>
        <v>1505494|r03</v>
      </c>
      <c r="R76" s="1" t="str">
        <f>VLOOKUP(D76,Base_Amostral!$A:$G,5,FALSE)</f>
        <v>Palestina do Pará</v>
      </c>
      <c r="S76" s="1" t="str">
        <f>VLOOKUP(D76,Base_Amostral!$A:$G,3,FALSE)</f>
        <v>Pará</v>
      </c>
      <c r="T76" s="1" t="str">
        <f>VLOOKUP(D76,Base_Amostral!$A:$G,6,FALSE)</f>
        <v>Norte</v>
      </c>
      <c r="U76" s="4">
        <f t="shared" si="9"/>
        <v>6.5</v>
      </c>
      <c r="V76" s="4">
        <f t="shared" si="10"/>
        <v>6.6</v>
      </c>
      <c r="W76" s="4">
        <f t="shared" si="11"/>
        <v>-9.9999999999999645E-2</v>
      </c>
      <c r="X76" s="4">
        <f t="shared" si="12"/>
        <v>6.55</v>
      </c>
      <c r="Y76" s="4">
        <f t="shared" si="13"/>
        <v>1</v>
      </c>
      <c r="Z76" s="4">
        <f t="shared" si="14"/>
        <v>0</v>
      </c>
      <c r="AA76" s="4">
        <f t="shared" si="15"/>
        <v>0</v>
      </c>
      <c r="AB76" s="4" t="str">
        <f>IF(B76&lt;&gt;"r04","",IF(COUNT(INDEX(U:U,ROW()-3):U76)&lt;2,"",MAX(INDEX(U:U,ROW()-3):U76)-MIN(INDEX(U:U,ROW()-3):U76)))</f>
        <v/>
      </c>
      <c r="AC76" s="4" t="str">
        <f>IF(B76&lt;&gt;"r04","",IF(COUNT(INDEX(V:V,ROW()-3):V76)&lt;2,"",MAX(INDEX(V:V,ROW()-3):V76)-MIN(INDEX(V:V,ROW()-3):V76)))</f>
        <v/>
      </c>
      <c r="AD76" s="4" t="str">
        <f>IF(B76&lt;&gt;"r04","",COUNT(INDEX(U:U,ROW()-3):U76))</f>
        <v/>
      </c>
      <c r="AE76" s="4" t="str">
        <f>IF(B76&lt;&gt;"r04","",COUNT(INDEX(V:V,ROW()-3):V76))</f>
        <v/>
      </c>
    </row>
    <row r="77" spans="1:31">
      <c r="A77">
        <v>1503</v>
      </c>
      <c r="B77" t="s">
        <v>1863</v>
      </c>
      <c r="C77" t="s">
        <v>1864</v>
      </c>
      <c r="D77">
        <v>1505494</v>
      </c>
      <c r="E77">
        <v>76</v>
      </c>
      <c r="F77" t="s">
        <v>1849</v>
      </c>
      <c r="G77" s="1">
        <v>46216.815752314818</v>
      </c>
      <c r="H77">
        <v>66</v>
      </c>
      <c r="I77" t="s">
        <v>1849</v>
      </c>
      <c r="J77" s="1">
        <v>46216.816076388888</v>
      </c>
      <c r="K77">
        <v>1</v>
      </c>
      <c r="L77">
        <v>1</v>
      </c>
      <c r="M77" t="s">
        <v>1850</v>
      </c>
      <c r="N77" t="s">
        <v>1851</v>
      </c>
      <c r="O77" s="1">
        <v>46216.815312500003</v>
      </c>
      <c r="P77" s="1">
        <v>46216.816076388888</v>
      </c>
      <c r="Q77" s="1" t="str">
        <f t="shared" si="8"/>
        <v>1505494|r04</v>
      </c>
      <c r="R77" s="1" t="str">
        <f>VLOOKUP(D77,Base_Amostral!$A:$G,5,FALSE)</f>
        <v>Palestina do Pará</v>
      </c>
      <c r="S77" s="1" t="str">
        <f>VLOOKUP(D77,Base_Amostral!$A:$G,3,FALSE)</f>
        <v>Pará</v>
      </c>
      <c r="T77" s="1" t="str">
        <f>VLOOKUP(D77,Base_Amostral!$A:$G,6,FALSE)</f>
        <v>Norte</v>
      </c>
      <c r="U77" s="4">
        <f t="shared" si="9"/>
        <v>7.6</v>
      </c>
      <c r="V77" s="4">
        <f t="shared" si="10"/>
        <v>6.6</v>
      </c>
      <c r="W77" s="4">
        <f t="shared" si="11"/>
        <v>1</v>
      </c>
      <c r="X77" s="4">
        <f t="shared" si="12"/>
        <v>7.1</v>
      </c>
      <c r="Y77" s="4">
        <f t="shared" si="13"/>
        <v>1</v>
      </c>
      <c r="Z77" s="4">
        <f t="shared" si="14"/>
        <v>1.0999999999999996</v>
      </c>
      <c r="AA77" s="4">
        <f t="shared" si="15"/>
        <v>0</v>
      </c>
      <c r="AB77" s="4">
        <f ca="1">IF(B77&lt;&gt;"r04","",IF(COUNT(INDEX(U:U,ROW()-3):U77)&lt;2,"",MAX(INDEX(U:U,ROW()-3):U77)-MIN(INDEX(U:U,ROW()-3):U77)))</f>
        <v>1.0999999999999996</v>
      </c>
      <c r="AC77" s="4">
        <f ca="1">IF(B77&lt;&gt;"r04","",IF(COUNT(INDEX(V:V,ROW()-3):V77)&lt;2,"",MAX(INDEX(V:V,ROW()-3):V77)-MIN(INDEX(V:V,ROW()-3):V77)))</f>
        <v>0</v>
      </c>
      <c r="AD77" s="4">
        <f ca="1">IF(B77&lt;&gt;"r04","",COUNT(INDEX(U:U,ROW()-3):U77))</f>
        <v>4</v>
      </c>
      <c r="AE77" s="4">
        <f ca="1">IF(B77&lt;&gt;"r04","",COUNT(INDEX(V:V,ROW()-3):V77))</f>
        <v>4</v>
      </c>
    </row>
    <row r="78" spans="1:31">
      <c r="A78">
        <v>370</v>
      </c>
      <c r="B78" t="s">
        <v>1857</v>
      </c>
      <c r="C78" t="s">
        <v>1858</v>
      </c>
      <c r="D78">
        <v>1600303</v>
      </c>
      <c r="E78">
        <v>92</v>
      </c>
      <c r="F78" t="s">
        <v>1849</v>
      </c>
      <c r="G78" s="1">
        <v>46195.968692129631</v>
      </c>
      <c r="I78" t="s">
        <v>1852</v>
      </c>
      <c r="J78" s="1">
        <v>46195.969756944447</v>
      </c>
      <c r="K78">
        <v>1</v>
      </c>
      <c r="L78">
        <v>0</v>
      </c>
      <c r="M78" t="s">
        <v>1853</v>
      </c>
      <c r="N78" t="s">
        <v>1851</v>
      </c>
      <c r="O78" s="1">
        <v>46195.968553240738</v>
      </c>
      <c r="P78" s="1">
        <v>46195.969756944447</v>
      </c>
      <c r="Q78" s="1" t="str">
        <f t="shared" si="8"/>
        <v>1600303|r01</v>
      </c>
      <c r="R78" s="1" t="str">
        <f>VLOOKUP(D78,Base_Amostral!$A:$G,5,FALSE)</f>
        <v>Macapá</v>
      </c>
      <c r="S78" s="1" t="str">
        <f>VLOOKUP(D78,Base_Amostral!$A:$G,3,FALSE)</f>
        <v>Amapá</v>
      </c>
      <c r="T78" s="1" t="str">
        <f>VLOOKUP(D78,Base_Amostral!$A:$G,6,FALSE)</f>
        <v>Norte</v>
      </c>
      <c r="U78" s="4">
        <f t="shared" si="9"/>
        <v>9.1999999999999993</v>
      </c>
      <c r="V78" s="4" t="str">
        <f t="shared" si="10"/>
        <v/>
      </c>
      <c r="W78" s="4" t="str">
        <f t="shared" si="11"/>
        <v/>
      </c>
      <c r="X78" s="4" t="str">
        <f t="shared" si="12"/>
        <v/>
      </c>
      <c r="Y78" s="4">
        <f t="shared" si="13"/>
        <v>0</v>
      </c>
      <c r="Z78" s="4" t="str">
        <f t="shared" si="14"/>
        <v/>
      </c>
      <c r="AA78" s="4" t="str">
        <f t="shared" si="15"/>
        <v/>
      </c>
      <c r="AB78" s="4" t="str">
        <f>IF(B78&lt;&gt;"r04","",IF(COUNT(INDEX(U:U,ROW()-3):U78)&lt;2,"",MAX(INDEX(U:U,ROW()-3):U78)-MIN(INDEX(U:U,ROW()-3):U78)))</f>
        <v/>
      </c>
      <c r="AC78" s="4" t="str">
        <f>IF(B78&lt;&gt;"r04","",IF(COUNT(INDEX(V:V,ROW()-3):V78)&lt;2,"",MAX(INDEX(V:V,ROW()-3):V78)-MIN(INDEX(V:V,ROW()-3):V78)))</f>
        <v/>
      </c>
      <c r="AD78" s="4" t="str">
        <f>IF(B78&lt;&gt;"r04","",COUNT(INDEX(U:U,ROW()-3):U78))</f>
        <v/>
      </c>
      <c r="AE78" s="4" t="str">
        <f>IF(B78&lt;&gt;"r04","",COUNT(INDEX(V:V,ROW()-3):V78))</f>
        <v/>
      </c>
    </row>
    <row r="79" spans="1:31">
      <c r="A79">
        <v>739</v>
      </c>
      <c r="B79" t="s">
        <v>1859</v>
      </c>
      <c r="C79" t="s">
        <v>1860</v>
      </c>
      <c r="D79">
        <v>1600303</v>
      </c>
      <c r="E79">
        <v>92</v>
      </c>
      <c r="F79" t="s">
        <v>1849</v>
      </c>
      <c r="G79" s="1">
        <v>46203.778831018521</v>
      </c>
      <c r="I79" t="s">
        <v>1852</v>
      </c>
      <c r="J79" s="1">
        <v>46203.779907407406</v>
      </c>
      <c r="K79">
        <v>1</v>
      </c>
      <c r="L79">
        <v>0</v>
      </c>
      <c r="M79" t="s">
        <v>1853</v>
      </c>
      <c r="N79" t="s">
        <v>1851</v>
      </c>
      <c r="O79" s="1">
        <v>46203.778680555559</v>
      </c>
      <c r="P79" s="1">
        <v>46203.779918981483</v>
      </c>
      <c r="Q79" s="1" t="str">
        <f t="shared" si="8"/>
        <v>1600303|r02</v>
      </c>
      <c r="R79" s="1" t="str">
        <f>VLOOKUP(D79,Base_Amostral!$A:$G,5,FALSE)</f>
        <v>Macapá</v>
      </c>
      <c r="S79" s="1" t="str">
        <f>VLOOKUP(D79,Base_Amostral!$A:$G,3,FALSE)</f>
        <v>Amapá</v>
      </c>
      <c r="T79" s="1" t="str">
        <f>VLOOKUP(D79,Base_Amostral!$A:$G,6,FALSE)</f>
        <v>Norte</v>
      </c>
      <c r="U79" s="4">
        <f t="shared" si="9"/>
        <v>9.1999999999999993</v>
      </c>
      <c r="V79" s="4" t="str">
        <f t="shared" si="10"/>
        <v/>
      </c>
      <c r="W79" s="4" t="str">
        <f t="shared" si="11"/>
        <v/>
      </c>
      <c r="X79" s="4" t="str">
        <f t="shared" si="12"/>
        <v/>
      </c>
      <c r="Y79" s="4">
        <f t="shared" si="13"/>
        <v>0</v>
      </c>
      <c r="Z79" s="4">
        <f t="shared" si="14"/>
        <v>0</v>
      </c>
      <c r="AA79" s="4" t="str">
        <f t="shared" si="15"/>
        <v/>
      </c>
      <c r="AB79" s="4" t="str">
        <f>IF(B79&lt;&gt;"r04","",IF(COUNT(INDEX(U:U,ROW()-3):U79)&lt;2,"",MAX(INDEX(U:U,ROW()-3):U79)-MIN(INDEX(U:U,ROW()-3):U79)))</f>
        <v/>
      </c>
      <c r="AC79" s="4" t="str">
        <f>IF(B79&lt;&gt;"r04","",IF(COUNT(INDEX(V:V,ROW()-3):V79)&lt;2,"",MAX(INDEX(V:V,ROW()-3):V79)-MIN(INDEX(V:V,ROW()-3):V79)))</f>
        <v/>
      </c>
      <c r="AD79" s="4" t="str">
        <f>IF(B79&lt;&gt;"r04","",COUNT(INDEX(U:U,ROW()-3):U79))</f>
        <v/>
      </c>
      <c r="AE79" s="4" t="str">
        <f>IF(B79&lt;&gt;"r04","",COUNT(INDEX(V:V,ROW()-3):V79))</f>
        <v/>
      </c>
    </row>
    <row r="80" spans="1:31">
      <c r="A80">
        <v>1097</v>
      </c>
      <c r="B80" t="s">
        <v>1861</v>
      </c>
      <c r="C80" t="s">
        <v>1862</v>
      </c>
      <c r="D80">
        <v>1600303</v>
      </c>
      <c r="F80" t="s">
        <v>1854</v>
      </c>
      <c r="G80" s="1">
        <v>46209.822083333333</v>
      </c>
      <c r="I80" t="s">
        <v>1852</v>
      </c>
      <c r="J80" s="1">
        <v>46209.823078703703</v>
      </c>
      <c r="K80">
        <v>0</v>
      </c>
      <c r="L80">
        <v>0</v>
      </c>
      <c r="M80" t="s">
        <v>1855</v>
      </c>
      <c r="N80" t="s">
        <v>1851</v>
      </c>
      <c r="O80" s="1">
        <v>46209.815115740741</v>
      </c>
      <c r="P80" s="1">
        <v>46209.823078703703</v>
      </c>
      <c r="Q80" s="1" t="str">
        <f t="shared" si="8"/>
        <v>1600303|r03</v>
      </c>
      <c r="R80" s="1" t="str">
        <f>VLOOKUP(D80,Base_Amostral!$A:$G,5,FALSE)</f>
        <v>Macapá</v>
      </c>
      <c r="S80" s="1" t="str">
        <f>VLOOKUP(D80,Base_Amostral!$A:$G,3,FALSE)</f>
        <v>Amapá</v>
      </c>
      <c r="T80" s="1" t="str">
        <f>VLOOKUP(D80,Base_Amostral!$A:$G,6,FALSE)</f>
        <v>Norte</v>
      </c>
      <c r="U80" s="4" t="str">
        <f t="shared" si="9"/>
        <v/>
      </c>
      <c r="V80" s="4" t="str">
        <f t="shared" si="10"/>
        <v/>
      </c>
      <c r="W80" s="4" t="str">
        <f t="shared" si="11"/>
        <v/>
      </c>
      <c r="X80" s="4" t="str">
        <f t="shared" si="12"/>
        <v/>
      </c>
      <c r="Y80" s="4">
        <f t="shared" si="13"/>
        <v>0</v>
      </c>
      <c r="Z80" s="4" t="str">
        <f t="shared" si="14"/>
        <v/>
      </c>
      <c r="AA80" s="4" t="str">
        <f t="shared" si="15"/>
        <v/>
      </c>
      <c r="AB80" s="4" t="str">
        <f>IF(B80&lt;&gt;"r04","",IF(COUNT(INDEX(U:U,ROW()-3):U80)&lt;2,"",MAX(INDEX(U:U,ROW()-3):U80)-MIN(INDEX(U:U,ROW()-3):U80)))</f>
        <v/>
      </c>
      <c r="AC80" s="4" t="str">
        <f>IF(B80&lt;&gt;"r04","",IF(COUNT(INDEX(V:V,ROW()-3):V80)&lt;2,"",MAX(INDEX(V:V,ROW()-3):V80)-MIN(INDEX(V:V,ROW()-3):V80)))</f>
        <v/>
      </c>
      <c r="AD80" s="4" t="str">
        <f>IF(B80&lt;&gt;"r04","",COUNT(INDEX(U:U,ROW()-3):U80))</f>
        <v/>
      </c>
      <c r="AE80" s="4" t="str">
        <f>IF(B80&lt;&gt;"r04","",COUNT(INDEX(V:V,ROW()-3):V80))</f>
        <v/>
      </c>
    </row>
    <row r="81" spans="1:31">
      <c r="A81">
        <v>1457</v>
      </c>
      <c r="B81" t="s">
        <v>1863</v>
      </c>
      <c r="C81" t="s">
        <v>1864</v>
      </c>
      <c r="D81">
        <v>1600303</v>
      </c>
      <c r="E81">
        <v>82</v>
      </c>
      <c r="F81" t="s">
        <v>1849</v>
      </c>
      <c r="G81" s="1">
        <v>46216.799745370372</v>
      </c>
      <c r="I81" t="s">
        <v>1852</v>
      </c>
      <c r="J81" s="1">
        <v>46216.800717592596</v>
      </c>
      <c r="K81">
        <v>1</v>
      </c>
      <c r="L81">
        <v>0</v>
      </c>
      <c r="M81" t="s">
        <v>1853</v>
      </c>
      <c r="N81" t="s">
        <v>1851</v>
      </c>
      <c r="O81" s="1">
        <v>46216.799328703702</v>
      </c>
      <c r="P81" s="1">
        <v>46216.800717592596</v>
      </c>
      <c r="Q81" s="1" t="str">
        <f t="shared" si="8"/>
        <v>1600303|r04</v>
      </c>
      <c r="R81" s="1" t="str">
        <f>VLOOKUP(D81,Base_Amostral!$A:$G,5,FALSE)</f>
        <v>Macapá</v>
      </c>
      <c r="S81" s="1" t="str">
        <f>VLOOKUP(D81,Base_Amostral!$A:$G,3,FALSE)</f>
        <v>Amapá</v>
      </c>
      <c r="T81" s="1" t="str">
        <f>VLOOKUP(D81,Base_Amostral!$A:$G,6,FALSE)</f>
        <v>Norte</v>
      </c>
      <c r="U81" s="4">
        <f t="shared" si="9"/>
        <v>8.1999999999999993</v>
      </c>
      <c r="V81" s="4" t="str">
        <f t="shared" si="10"/>
        <v/>
      </c>
      <c r="W81" s="4" t="str">
        <f t="shared" si="11"/>
        <v/>
      </c>
      <c r="X81" s="4" t="str">
        <f t="shared" si="12"/>
        <v/>
      </c>
      <c r="Y81" s="4">
        <f t="shared" si="13"/>
        <v>0</v>
      </c>
      <c r="Z81" s="4" t="str">
        <f t="shared" si="14"/>
        <v/>
      </c>
      <c r="AA81" s="4" t="str">
        <f t="shared" si="15"/>
        <v/>
      </c>
      <c r="AB81" s="4">
        <f ca="1">IF(B81&lt;&gt;"r04","",IF(COUNT(INDEX(U:U,ROW()-3):U81)&lt;2,"",MAX(INDEX(U:U,ROW()-3):U81)-MIN(INDEX(U:U,ROW()-3):U81)))</f>
        <v>1</v>
      </c>
      <c r="AC81" s="4" t="str">
        <f ca="1">IF(B81&lt;&gt;"r04","",IF(COUNT(INDEX(V:V,ROW()-3):V81)&lt;2,"",MAX(INDEX(V:V,ROW()-3):V81)-MIN(INDEX(V:V,ROW()-3):V81)))</f>
        <v/>
      </c>
      <c r="AD81" s="4">
        <f ca="1">IF(B81&lt;&gt;"r04","",COUNT(INDEX(U:U,ROW()-3):U81))</f>
        <v>3</v>
      </c>
      <c r="AE81" s="4">
        <f ca="1">IF(B81&lt;&gt;"r04","",COUNT(INDEX(V:V,ROW()-3):V81))</f>
        <v>0</v>
      </c>
    </row>
    <row r="82" spans="1:31">
      <c r="A82">
        <v>374</v>
      </c>
      <c r="B82" t="s">
        <v>1857</v>
      </c>
      <c r="C82" t="s">
        <v>1858</v>
      </c>
      <c r="D82">
        <v>1600550</v>
      </c>
      <c r="E82">
        <v>65</v>
      </c>
      <c r="F82" t="s">
        <v>1849</v>
      </c>
      <c r="G82" s="1">
        <v>46195.97016203704</v>
      </c>
      <c r="H82">
        <v>68</v>
      </c>
      <c r="I82" t="s">
        <v>1849</v>
      </c>
      <c r="J82" s="1">
        <v>46195.970451388886</v>
      </c>
      <c r="K82">
        <v>1</v>
      </c>
      <c r="L82">
        <v>1</v>
      </c>
      <c r="M82" t="s">
        <v>1850</v>
      </c>
      <c r="N82" t="s">
        <v>1851</v>
      </c>
      <c r="O82" s="1">
        <v>46195.96980324074</v>
      </c>
      <c r="P82" s="1">
        <v>46195.970451388886</v>
      </c>
      <c r="Q82" s="1" t="str">
        <f t="shared" si="8"/>
        <v>1600550|r01</v>
      </c>
      <c r="R82" s="1" t="str">
        <f>VLOOKUP(D82,Base_Amostral!$A:$G,5,FALSE)</f>
        <v>Pracuúba</v>
      </c>
      <c r="S82" s="1" t="str">
        <f>VLOOKUP(D82,Base_Amostral!$A:$G,3,FALSE)</f>
        <v>Amapá</v>
      </c>
      <c r="T82" s="1" t="str">
        <f>VLOOKUP(D82,Base_Amostral!$A:$G,6,FALSE)</f>
        <v>Norte</v>
      </c>
      <c r="U82" s="4">
        <f t="shared" si="9"/>
        <v>6.5</v>
      </c>
      <c r="V82" s="4">
        <f t="shared" si="10"/>
        <v>6.8</v>
      </c>
      <c r="W82" s="4">
        <f t="shared" si="11"/>
        <v>-0.29999999999999982</v>
      </c>
      <c r="X82" s="4">
        <f t="shared" si="12"/>
        <v>6.65</v>
      </c>
      <c r="Y82" s="4">
        <f t="shared" si="13"/>
        <v>1</v>
      </c>
      <c r="Z82" s="4" t="str">
        <f t="shared" si="14"/>
        <v/>
      </c>
      <c r="AA82" s="4" t="str">
        <f t="shared" si="15"/>
        <v/>
      </c>
      <c r="AB82" s="4" t="str">
        <f>IF(B82&lt;&gt;"r04","",IF(COUNT(INDEX(U:U,ROW()-3):U82)&lt;2,"",MAX(INDEX(U:U,ROW()-3):U82)-MIN(INDEX(U:U,ROW()-3):U82)))</f>
        <v/>
      </c>
      <c r="AC82" s="4" t="str">
        <f>IF(B82&lt;&gt;"r04","",IF(COUNT(INDEX(V:V,ROW()-3):V82)&lt;2,"",MAX(INDEX(V:V,ROW()-3):V82)-MIN(INDEX(V:V,ROW()-3):V82)))</f>
        <v/>
      </c>
      <c r="AD82" s="4" t="str">
        <f>IF(B82&lt;&gt;"r04","",COUNT(INDEX(U:U,ROW()-3):U82))</f>
        <v/>
      </c>
      <c r="AE82" s="4" t="str">
        <f>IF(B82&lt;&gt;"r04","",COUNT(INDEX(V:V,ROW()-3):V82))</f>
        <v/>
      </c>
    </row>
    <row r="83" spans="1:31">
      <c r="A83">
        <v>744</v>
      </c>
      <c r="B83" t="s">
        <v>1859</v>
      </c>
      <c r="C83" t="s">
        <v>1860</v>
      </c>
      <c r="D83">
        <v>1600550</v>
      </c>
      <c r="E83">
        <v>65</v>
      </c>
      <c r="F83" t="s">
        <v>1849</v>
      </c>
      <c r="G83" s="1">
        <v>46203.780324074076</v>
      </c>
      <c r="H83">
        <v>68</v>
      </c>
      <c r="I83" t="s">
        <v>1849</v>
      </c>
      <c r="J83" s="1">
        <v>46203.780601851853</v>
      </c>
      <c r="K83">
        <v>1</v>
      </c>
      <c r="L83">
        <v>1</v>
      </c>
      <c r="M83" t="s">
        <v>1850</v>
      </c>
      <c r="N83" t="s">
        <v>1851</v>
      </c>
      <c r="O83" s="1">
        <v>46203.779953703706</v>
      </c>
      <c r="P83" s="1">
        <v>46203.780601851853</v>
      </c>
      <c r="Q83" s="1" t="str">
        <f t="shared" si="8"/>
        <v>1600550|r02</v>
      </c>
      <c r="R83" s="1" t="str">
        <f>VLOOKUP(D83,Base_Amostral!$A:$G,5,FALSE)</f>
        <v>Pracuúba</v>
      </c>
      <c r="S83" s="1" t="str">
        <f>VLOOKUP(D83,Base_Amostral!$A:$G,3,FALSE)</f>
        <v>Amapá</v>
      </c>
      <c r="T83" s="1" t="str">
        <f>VLOOKUP(D83,Base_Amostral!$A:$G,6,FALSE)</f>
        <v>Norte</v>
      </c>
      <c r="U83" s="4">
        <f t="shared" si="9"/>
        <v>6.5</v>
      </c>
      <c r="V83" s="4">
        <f t="shared" si="10"/>
        <v>6.8</v>
      </c>
      <c r="W83" s="4">
        <f t="shared" si="11"/>
        <v>-0.29999999999999982</v>
      </c>
      <c r="X83" s="4">
        <f t="shared" si="12"/>
        <v>6.65</v>
      </c>
      <c r="Y83" s="4">
        <f t="shared" si="13"/>
        <v>1</v>
      </c>
      <c r="Z83" s="4">
        <f t="shared" si="14"/>
        <v>0</v>
      </c>
      <c r="AA83" s="4">
        <f t="shared" si="15"/>
        <v>0</v>
      </c>
      <c r="AB83" s="4" t="str">
        <f>IF(B83&lt;&gt;"r04","",IF(COUNT(INDEX(U:U,ROW()-3):U83)&lt;2,"",MAX(INDEX(U:U,ROW()-3):U83)-MIN(INDEX(U:U,ROW()-3):U83)))</f>
        <v/>
      </c>
      <c r="AC83" s="4" t="str">
        <f>IF(B83&lt;&gt;"r04","",IF(COUNT(INDEX(V:V,ROW()-3):V83)&lt;2,"",MAX(INDEX(V:V,ROW()-3):V83)-MIN(INDEX(V:V,ROW()-3):V83)))</f>
        <v/>
      </c>
      <c r="AD83" s="4" t="str">
        <f>IF(B83&lt;&gt;"r04","",COUNT(INDEX(U:U,ROW()-3):U83))</f>
        <v/>
      </c>
      <c r="AE83" s="4" t="str">
        <f>IF(B83&lt;&gt;"r04","",COUNT(INDEX(V:V,ROW()-3):V83))</f>
        <v/>
      </c>
    </row>
    <row r="84" spans="1:31">
      <c r="A84">
        <v>1117</v>
      </c>
      <c r="B84" t="s">
        <v>1861</v>
      </c>
      <c r="C84" t="s">
        <v>1862</v>
      </c>
      <c r="D84">
        <v>1600550</v>
      </c>
      <c r="E84">
        <v>65</v>
      </c>
      <c r="F84" t="s">
        <v>1849</v>
      </c>
      <c r="G84" s="1">
        <v>46209.824189814812</v>
      </c>
      <c r="H84">
        <v>68</v>
      </c>
      <c r="I84" t="s">
        <v>1849</v>
      </c>
      <c r="J84" s="1">
        <v>46209.824479166666</v>
      </c>
      <c r="K84">
        <v>1</v>
      </c>
      <c r="L84">
        <v>1</v>
      </c>
      <c r="M84" t="s">
        <v>1850</v>
      </c>
      <c r="N84" t="s">
        <v>1851</v>
      </c>
      <c r="O84" s="1">
        <v>46209.823113425926</v>
      </c>
      <c r="P84" s="1">
        <v>46209.824479166666</v>
      </c>
      <c r="Q84" s="1" t="str">
        <f t="shared" si="8"/>
        <v>1600550|r03</v>
      </c>
      <c r="R84" s="1" t="str">
        <f>VLOOKUP(D84,Base_Amostral!$A:$G,5,FALSE)</f>
        <v>Pracuúba</v>
      </c>
      <c r="S84" s="1" t="str">
        <f>VLOOKUP(D84,Base_Amostral!$A:$G,3,FALSE)</f>
        <v>Amapá</v>
      </c>
      <c r="T84" s="1" t="str">
        <f>VLOOKUP(D84,Base_Amostral!$A:$G,6,FALSE)</f>
        <v>Norte</v>
      </c>
      <c r="U84" s="4">
        <f t="shared" si="9"/>
        <v>6.5</v>
      </c>
      <c r="V84" s="4">
        <f t="shared" si="10"/>
        <v>6.8</v>
      </c>
      <c r="W84" s="4">
        <f t="shared" si="11"/>
        <v>-0.29999999999999982</v>
      </c>
      <c r="X84" s="4">
        <f t="shared" si="12"/>
        <v>6.65</v>
      </c>
      <c r="Y84" s="4">
        <f t="shared" si="13"/>
        <v>1</v>
      </c>
      <c r="Z84" s="4">
        <f t="shared" si="14"/>
        <v>0</v>
      </c>
      <c r="AA84" s="4">
        <f t="shared" si="15"/>
        <v>0</v>
      </c>
      <c r="AB84" s="4" t="str">
        <f>IF(B84&lt;&gt;"r04","",IF(COUNT(INDEX(U:U,ROW()-3):U84)&lt;2,"",MAX(INDEX(U:U,ROW()-3):U84)-MIN(INDEX(U:U,ROW()-3):U84)))</f>
        <v/>
      </c>
      <c r="AC84" s="4" t="str">
        <f>IF(B84&lt;&gt;"r04","",IF(COUNT(INDEX(V:V,ROW()-3):V84)&lt;2,"",MAX(INDEX(V:V,ROW()-3):V84)-MIN(INDEX(V:V,ROW()-3):V84)))</f>
        <v/>
      </c>
      <c r="AD84" s="4" t="str">
        <f>IF(B84&lt;&gt;"r04","",COUNT(INDEX(U:U,ROW()-3):U84))</f>
        <v/>
      </c>
      <c r="AE84" s="4" t="str">
        <f>IF(B84&lt;&gt;"r04","",COUNT(INDEX(V:V,ROW()-3):V84))</f>
        <v/>
      </c>
    </row>
    <row r="85" spans="1:31">
      <c r="A85">
        <v>1461</v>
      </c>
      <c r="B85" t="s">
        <v>1863</v>
      </c>
      <c r="C85" t="s">
        <v>1864</v>
      </c>
      <c r="D85">
        <v>1600550</v>
      </c>
      <c r="E85">
        <v>77</v>
      </c>
      <c r="F85" t="s">
        <v>1849</v>
      </c>
      <c r="G85" s="1">
        <v>46216.801412037035</v>
      </c>
      <c r="H85">
        <v>68</v>
      </c>
      <c r="I85" t="s">
        <v>1849</v>
      </c>
      <c r="J85" s="1">
        <v>46216.801782407405</v>
      </c>
      <c r="K85">
        <v>1</v>
      </c>
      <c r="L85">
        <v>1</v>
      </c>
      <c r="M85" t="s">
        <v>1850</v>
      </c>
      <c r="N85" t="s">
        <v>1851</v>
      </c>
      <c r="O85" s="1">
        <v>46216.800752314812</v>
      </c>
      <c r="P85" s="1">
        <v>46216.801782407405</v>
      </c>
      <c r="Q85" s="1" t="str">
        <f t="shared" si="8"/>
        <v>1600550|r04</v>
      </c>
      <c r="R85" s="1" t="str">
        <f>VLOOKUP(D85,Base_Amostral!$A:$G,5,FALSE)</f>
        <v>Pracuúba</v>
      </c>
      <c r="S85" s="1" t="str">
        <f>VLOOKUP(D85,Base_Amostral!$A:$G,3,FALSE)</f>
        <v>Amapá</v>
      </c>
      <c r="T85" s="1" t="str">
        <f>VLOOKUP(D85,Base_Amostral!$A:$G,6,FALSE)</f>
        <v>Norte</v>
      </c>
      <c r="U85" s="4">
        <f t="shared" si="9"/>
        <v>7.7</v>
      </c>
      <c r="V85" s="4">
        <f t="shared" si="10"/>
        <v>6.8</v>
      </c>
      <c r="W85" s="4">
        <f t="shared" si="11"/>
        <v>0.90000000000000036</v>
      </c>
      <c r="X85" s="4">
        <f t="shared" si="12"/>
        <v>7.25</v>
      </c>
      <c r="Y85" s="4">
        <f t="shared" si="13"/>
        <v>1</v>
      </c>
      <c r="Z85" s="4">
        <f t="shared" si="14"/>
        <v>1.2000000000000002</v>
      </c>
      <c r="AA85" s="4">
        <f t="shared" si="15"/>
        <v>0</v>
      </c>
      <c r="AB85" s="4">
        <f ca="1">IF(B85&lt;&gt;"r04","",IF(COUNT(INDEX(U:U,ROW()-3):U85)&lt;2,"",MAX(INDEX(U:U,ROW()-3):U85)-MIN(INDEX(U:U,ROW()-3):U85)))</f>
        <v>1.2000000000000002</v>
      </c>
      <c r="AC85" s="4">
        <f ca="1">IF(B85&lt;&gt;"r04","",IF(COUNT(INDEX(V:V,ROW()-3):V85)&lt;2,"",MAX(INDEX(V:V,ROW()-3):V85)-MIN(INDEX(V:V,ROW()-3):V85)))</f>
        <v>0</v>
      </c>
      <c r="AD85" s="4">
        <f ca="1">IF(B85&lt;&gt;"r04","",COUNT(INDEX(U:U,ROW()-3):U85))</f>
        <v>4</v>
      </c>
      <c r="AE85" s="4">
        <f ca="1">IF(B85&lt;&gt;"r04","",COUNT(INDEX(V:V,ROW()-3):V85))</f>
        <v>4</v>
      </c>
    </row>
    <row r="86" spans="1:31">
      <c r="A86">
        <v>377</v>
      </c>
      <c r="B86" t="s">
        <v>1857</v>
      </c>
      <c r="C86" t="s">
        <v>1858</v>
      </c>
      <c r="D86">
        <v>1600709</v>
      </c>
      <c r="E86">
        <v>59</v>
      </c>
      <c r="F86" t="s">
        <v>1849</v>
      </c>
      <c r="G86" s="1">
        <v>46195.971168981479</v>
      </c>
      <c r="H86">
        <v>66</v>
      </c>
      <c r="I86" t="s">
        <v>1849</v>
      </c>
      <c r="J86" s="1">
        <v>46195.971435185187</v>
      </c>
      <c r="K86">
        <v>1</v>
      </c>
      <c r="L86">
        <v>1</v>
      </c>
      <c r="M86" t="s">
        <v>1850</v>
      </c>
      <c r="N86" t="s">
        <v>1851</v>
      </c>
      <c r="O86" s="1">
        <v>46195.970486111109</v>
      </c>
      <c r="P86" s="1">
        <v>46195.971435185187</v>
      </c>
      <c r="Q86" s="1" t="str">
        <f t="shared" si="8"/>
        <v>1600709|r01</v>
      </c>
      <c r="R86" s="1" t="str">
        <f>VLOOKUP(D86,Base_Amostral!$A:$G,5,FALSE)</f>
        <v>Tartarugalzinho</v>
      </c>
      <c r="S86" s="1" t="str">
        <f>VLOOKUP(D86,Base_Amostral!$A:$G,3,FALSE)</f>
        <v>Amapá</v>
      </c>
      <c r="T86" s="1" t="str">
        <f>VLOOKUP(D86,Base_Amostral!$A:$G,6,FALSE)</f>
        <v>Norte</v>
      </c>
      <c r="U86" s="4">
        <f t="shared" si="9"/>
        <v>5.9</v>
      </c>
      <c r="V86" s="4">
        <f t="shared" si="10"/>
        <v>6.6</v>
      </c>
      <c r="W86" s="4">
        <f t="shared" si="11"/>
        <v>-0.69999999999999929</v>
      </c>
      <c r="X86" s="4">
        <f t="shared" si="12"/>
        <v>6.25</v>
      </c>
      <c r="Y86" s="4">
        <f t="shared" si="13"/>
        <v>1</v>
      </c>
      <c r="Z86" s="4" t="str">
        <f t="shared" si="14"/>
        <v/>
      </c>
      <c r="AA86" s="4" t="str">
        <f t="shared" si="15"/>
        <v/>
      </c>
      <c r="AB86" s="4" t="str">
        <f>IF(B86&lt;&gt;"r04","",IF(COUNT(INDEX(U:U,ROW()-3):U86)&lt;2,"",MAX(INDEX(U:U,ROW()-3):U86)-MIN(INDEX(U:U,ROW()-3):U86)))</f>
        <v/>
      </c>
      <c r="AC86" s="4" t="str">
        <f>IF(B86&lt;&gt;"r04","",IF(COUNT(INDEX(V:V,ROW()-3):V86)&lt;2,"",MAX(INDEX(V:V,ROW()-3):V86)-MIN(INDEX(V:V,ROW()-3):V86)))</f>
        <v/>
      </c>
      <c r="AD86" s="4" t="str">
        <f>IF(B86&lt;&gt;"r04","",COUNT(INDEX(U:U,ROW()-3):U86))</f>
        <v/>
      </c>
      <c r="AE86" s="4" t="str">
        <f>IF(B86&lt;&gt;"r04","",COUNT(INDEX(V:V,ROW()-3):V86))</f>
        <v/>
      </c>
    </row>
    <row r="87" spans="1:31">
      <c r="A87">
        <v>747</v>
      </c>
      <c r="B87" t="s">
        <v>1859</v>
      </c>
      <c r="C87" t="s">
        <v>1860</v>
      </c>
      <c r="D87">
        <v>1600709</v>
      </c>
      <c r="E87">
        <v>59</v>
      </c>
      <c r="F87" t="s">
        <v>1849</v>
      </c>
      <c r="G87" s="1">
        <v>46203.781006944446</v>
      </c>
      <c r="H87">
        <v>66</v>
      </c>
      <c r="I87" t="s">
        <v>1849</v>
      </c>
      <c r="J87" s="1">
        <v>46203.78125</v>
      </c>
      <c r="K87">
        <v>1</v>
      </c>
      <c r="L87">
        <v>1</v>
      </c>
      <c r="M87" t="s">
        <v>1850</v>
      </c>
      <c r="N87" t="s">
        <v>1851</v>
      </c>
      <c r="O87" s="1">
        <v>46203.780636574076</v>
      </c>
      <c r="P87" s="1">
        <v>46203.78125</v>
      </c>
      <c r="Q87" s="1" t="str">
        <f t="shared" si="8"/>
        <v>1600709|r02</v>
      </c>
      <c r="R87" s="1" t="str">
        <f>VLOOKUP(D87,Base_Amostral!$A:$G,5,FALSE)</f>
        <v>Tartarugalzinho</v>
      </c>
      <c r="S87" s="1" t="str">
        <f>VLOOKUP(D87,Base_Amostral!$A:$G,3,FALSE)</f>
        <v>Amapá</v>
      </c>
      <c r="T87" s="1" t="str">
        <f>VLOOKUP(D87,Base_Amostral!$A:$G,6,FALSE)</f>
        <v>Norte</v>
      </c>
      <c r="U87" s="4">
        <f t="shared" si="9"/>
        <v>5.9</v>
      </c>
      <c r="V87" s="4">
        <f t="shared" si="10"/>
        <v>6.6</v>
      </c>
      <c r="W87" s="4">
        <f t="shared" si="11"/>
        <v>-0.69999999999999929</v>
      </c>
      <c r="X87" s="4">
        <f t="shared" si="12"/>
        <v>6.25</v>
      </c>
      <c r="Y87" s="4">
        <f t="shared" si="13"/>
        <v>1</v>
      </c>
      <c r="Z87" s="4">
        <f t="shared" si="14"/>
        <v>0</v>
      </c>
      <c r="AA87" s="4">
        <f t="shared" si="15"/>
        <v>0</v>
      </c>
      <c r="AB87" s="4" t="str">
        <f>IF(B87&lt;&gt;"r04","",IF(COUNT(INDEX(U:U,ROW()-3):U87)&lt;2,"",MAX(INDEX(U:U,ROW()-3):U87)-MIN(INDEX(U:U,ROW()-3):U87)))</f>
        <v/>
      </c>
      <c r="AC87" s="4" t="str">
        <f>IF(B87&lt;&gt;"r04","",IF(COUNT(INDEX(V:V,ROW()-3):V87)&lt;2,"",MAX(INDEX(V:V,ROW()-3):V87)-MIN(INDEX(V:V,ROW()-3):V87)))</f>
        <v/>
      </c>
      <c r="AD87" s="4" t="str">
        <f>IF(B87&lt;&gt;"r04","",COUNT(INDEX(U:U,ROW()-3):U87))</f>
        <v/>
      </c>
      <c r="AE87" s="4" t="str">
        <f>IF(B87&lt;&gt;"r04","",COUNT(INDEX(V:V,ROW()-3):V87))</f>
        <v/>
      </c>
    </row>
    <row r="88" spans="1:31">
      <c r="A88">
        <v>1119</v>
      </c>
      <c r="B88" t="s">
        <v>1861</v>
      </c>
      <c r="C88" t="s">
        <v>1862</v>
      </c>
      <c r="D88">
        <v>1600709</v>
      </c>
      <c r="E88">
        <v>59</v>
      </c>
      <c r="F88" t="s">
        <v>1849</v>
      </c>
      <c r="G88" s="1">
        <v>46209.824907407405</v>
      </c>
      <c r="H88">
        <v>66</v>
      </c>
      <c r="I88" t="s">
        <v>1849</v>
      </c>
      <c r="J88" s="1">
        <v>46209.825162037036</v>
      </c>
      <c r="K88">
        <v>1</v>
      </c>
      <c r="L88">
        <v>1</v>
      </c>
      <c r="M88" t="s">
        <v>1850</v>
      </c>
      <c r="N88" t="s">
        <v>1851</v>
      </c>
      <c r="O88" s="1">
        <v>46209.824513888889</v>
      </c>
      <c r="P88" s="1">
        <v>46209.825162037036</v>
      </c>
      <c r="Q88" s="1" t="str">
        <f t="shared" si="8"/>
        <v>1600709|r03</v>
      </c>
      <c r="R88" s="1" t="str">
        <f>VLOOKUP(D88,Base_Amostral!$A:$G,5,FALSE)</f>
        <v>Tartarugalzinho</v>
      </c>
      <c r="S88" s="1" t="str">
        <f>VLOOKUP(D88,Base_Amostral!$A:$G,3,FALSE)</f>
        <v>Amapá</v>
      </c>
      <c r="T88" s="1" t="str">
        <f>VLOOKUP(D88,Base_Amostral!$A:$G,6,FALSE)</f>
        <v>Norte</v>
      </c>
      <c r="U88" s="4">
        <f t="shared" si="9"/>
        <v>5.9</v>
      </c>
      <c r="V88" s="4">
        <f t="shared" si="10"/>
        <v>6.6</v>
      </c>
      <c r="W88" s="4">
        <f t="shared" si="11"/>
        <v>-0.69999999999999929</v>
      </c>
      <c r="X88" s="4">
        <f t="shared" si="12"/>
        <v>6.25</v>
      </c>
      <c r="Y88" s="4">
        <f t="shared" si="13"/>
        <v>1</v>
      </c>
      <c r="Z88" s="4">
        <f t="shared" si="14"/>
        <v>0</v>
      </c>
      <c r="AA88" s="4">
        <f t="shared" si="15"/>
        <v>0</v>
      </c>
      <c r="AB88" s="4" t="str">
        <f>IF(B88&lt;&gt;"r04","",IF(COUNT(INDEX(U:U,ROW()-3):U88)&lt;2,"",MAX(INDEX(U:U,ROW()-3):U88)-MIN(INDEX(U:U,ROW()-3):U88)))</f>
        <v/>
      </c>
      <c r="AC88" s="4" t="str">
        <f>IF(B88&lt;&gt;"r04","",IF(COUNT(INDEX(V:V,ROW()-3):V88)&lt;2,"",MAX(INDEX(V:V,ROW()-3):V88)-MIN(INDEX(V:V,ROW()-3):V88)))</f>
        <v/>
      </c>
      <c r="AD88" s="4" t="str">
        <f>IF(B88&lt;&gt;"r04","",COUNT(INDEX(U:U,ROW()-3):U88))</f>
        <v/>
      </c>
      <c r="AE88" s="4" t="str">
        <f>IF(B88&lt;&gt;"r04","",COUNT(INDEX(V:V,ROW()-3):V88))</f>
        <v/>
      </c>
    </row>
    <row r="89" spans="1:31">
      <c r="A89">
        <v>1466</v>
      </c>
      <c r="B89" t="s">
        <v>1863</v>
      </c>
      <c r="C89" t="s">
        <v>1864</v>
      </c>
      <c r="D89">
        <v>1600709</v>
      </c>
      <c r="E89">
        <v>72</v>
      </c>
      <c r="F89" t="s">
        <v>1849</v>
      </c>
      <c r="G89" s="1">
        <v>46216.802372685182</v>
      </c>
      <c r="H89">
        <v>66</v>
      </c>
      <c r="I89" t="s">
        <v>1849</v>
      </c>
      <c r="J89" s="1">
        <v>46216.802604166667</v>
      </c>
      <c r="K89">
        <v>1</v>
      </c>
      <c r="L89">
        <v>1</v>
      </c>
      <c r="M89" t="s">
        <v>1850</v>
      </c>
      <c r="N89" t="s">
        <v>1851</v>
      </c>
      <c r="O89" s="1">
        <v>46216.801840277774</v>
      </c>
      <c r="P89" s="1">
        <v>46216.802615740744</v>
      </c>
      <c r="Q89" s="1" t="str">
        <f t="shared" si="8"/>
        <v>1600709|r04</v>
      </c>
      <c r="R89" s="1" t="str">
        <f>VLOOKUP(D89,Base_Amostral!$A:$G,5,FALSE)</f>
        <v>Tartarugalzinho</v>
      </c>
      <c r="S89" s="1" t="str">
        <f>VLOOKUP(D89,Base_Amostral!$A:$G,3,FALSE)</f>
        <v>Amapá</v>
      </c>
      <c r="T89" s="1" t="str">
        <f>VLOOKUP(D89,Base_Amostral!$A:$G,6,FALSE)</f>
        <v>Norte</v>
      </c>
      <c r="U89" s="4">
        <f t="shared" si="9"/>
        <v>7.2</v>
      </c>
      <c r="V89" s="4">
        <f t="shared" si="10"/>
        <v>6.6</v>
      </c>
      <c r="W89" s="4">
        <f t="shared" si="11"/>
        <v>0.60000000000000053</v>
      </c>
      <c r="X89" s="4">
        <f t="shared" si="12"/>
        <v>6.9</v>
      </c>
      <c r="Y89" s="4">
        <f t="shared" si="13"/>
        <v>1</v>
      </c>
      <c r="Z89" s="4">
        <f t="shared" si="14"/>
        <v>1.2999999999999998</v>
      </c>
      <c r="AA89" s="4">
        <f t="shared" si="15"/>
        <v>0</v>
      </c>
      <c r="AB89" s="4">
        <f ca="1">IF(B89&lt;&gt;"r04","",IF(COUNT(INDEX(U:U,ROW()-3):U89)&lt;2,"",MAX(INDEX(U:U,ROW()-3):U89)-MIN(INDEX(U:U,ROW()-3):U89)))</f>
        <v>1.2999999999999998</v>
      </c>
      <c r="AC89" s="4">
        <f ca="1">IF(B89&lt;&gt;"r04","",IF(COUNT(INDEX(V:V,ROW()-3):V89)&lt;2,"",MAX(INDEX(V:V,ROW()-3):V89)-MIN(INDEX(V:V,ROW()-3):V89)))</f>
        <v>0</v>
      </c>
      <c r="AD89" s="4">
        <f ca="1">IF(B89&lt;&gt;"r04","",COUNT(INDEX(U:U,ROW()-3):U89))</f>
        <v>4</v>
      </c>
      <c r="AE89" s="4">
        <f ca="1">IF(B89&lt;&gt;"r04","",COUNT(INDEX(V:V,ROW()-3):V89))</f>
        <v>4</v>
      </c>
    </row>
    <row r="90" spans="1:31">
      <c r="A90">
        <v>451</v>
      </c>
      <c r="B90" t="s">
        <v>1857</v>
      </c>
      <c r="C90" t="s">
        <v>1858</v>
      </c>
      <c r="D90">
        <v>1702208</v>
      </c>
      <c r="E90">
        <v>56</v>
      </c>
      <c r="F90" t="s">
        <v>1849</v>
      </c>
      <c r="G90" s="1">
        <v>46196.002465277779</v>
      </c>
      <c r="H90">
        <v>61</v>
      </c>
      <c r="I90" t="s">
        <v>1849</v>
      </c>
      <c r="J90" s="1">
        <v>46196.002766203703</v>
      </c>
      <c r="K90">
        <v>1</v>
      </c>
      <c r="L90">
        <v>1</v>
      </c>
      <c r="M90" t="s">
        <v>1850</v>
      </c>
      <c r="N90" t="s">
        <v>1851</v>
      </c>
      <c r="O90" s="1">
        <v>46196.001736111109</v>
      </c>
      <c r="P90" s="1">
        <v>46196.002766203703</v>
      </c>
      <c r="Q90" s="1" t="str">
        <f t="shared" si="8"/>
        <v>1702208|r01</v>
      </c>
      <c r="R90" s="1" t="str">
        <f>VLOOKUP(D90,Base_Amostral!$A:$G,5,FALSE)</f>
        <v>Araguatins</v>
      </c>
      <c r="S90" s="1" t="str">
        <f>VLOOKUP(D90,Base_Amostral!$A:$G,3,FALSE)</f>
        <v>Tocantins</v>
      </c>
      <c r="T90" s="1" t="str">
        <f>VLOOKUP(D90,Base_Amostral!$A:$G,6,FALSE)</f>
        <v>Norte</v>
      </c>
      <c r="U90" s="4">
        <f t="shared" si="9"/>
        <v>5.6</v>
      </c>
      <c r="V90" s="4">
        <f t="shared" si="10"/>
        <v>6.1</v>
      </c>
      <c r="W90" s="4">
        <f t="shared" si="11"/>
        <v>-0.5</v>
      </c>
      <c r="X90" s="4">
        <f t="shared" si="12"/>
        <v>5.85</v>
      </c>
      <c r="Y90" s="4">
        <f t="shared" si="13"/>
        <v>1</v>
      </c>
      <c r="Z90" s="4" t="str">
        <f t="shared" si="14"/>
        <v/>
      </c>
      <c r="AA90" s="4" t="str">
        <f t="shared" si="15"/>
        <v/>
      </c>
      <c r="AB90" s="4" t="str">
        <f>IF(B90&lt;&gt;"r04","",IF(COUNT(INDEX(U:U,ROW()-3):U90)&lt;2,"",MAX(INDEX(U:U,ROW()-3):U90)-MIN(INDEX(U:U,ROW()-3):U90)))</f>
        <v/>
      </c>
      <c r="AC90" s="4" t="str">
        <f>IF(B90&lt;&gt;"r04","",IF(COUNT(INDEX(V:V,ROW()-3):V90)&lt;2,"",MAX(INDEX(V:V,ROW()-3):V90)-MIN(INDEX(V:V,ROW()-3):V90)))</f>
        <v/>
      </c>
      <c r="AD90" s="4" t="str">
        <f>IF(B90&lt;&gt;"r04","",COUNT(INDEX(U:U,ROW()-3):U90))</f>
        <v/>
      </c>
      <c r="AE90" s="4" t="str">
        <f>IF(B90&lt;&gt;"r04","",COUNT(INDEX(V:V,ROW()-3):V90))</f>
        <v/>
      </c>
    </row>
    <row r="91" spans="1:31">
      <c r="A91">
        <v>802</v>
      </c>
      <c r="B91" t="s">
        <v>1859</v>
      </c>
      <c r="C91" t="s">
        <v>1860</v>
      </c>
      <c r="D91">
        <v>1702208</v>
      </c>
      <c r="E91">
        <v>56</v>
      </c>
      <c r="F91" t="s">
        <v>1849</v>
      </c>
      <c r="G91" s="1">
        <v>46203.803217592591</v>
      </c>
      <c r="H91">
        <v>61</v>
      </c>
      <c r="I91" t="s">
        <v>1849</v>
      </c>
      <c r="J91" s="1">
        <v>46203.803506944445</v>
      </c>
      <c r="K91">
        <v>1</v>
      </c>
      <c r="L91">
        <v>1</v>
      </c>
      <c r="M91" t="s">
        <v>1850</v>
      </c>
      <c r="N91" t="s">
        <v>1851</v>
      </c>
      <c r="O91" s="1">
        <v>46203.802465277775</v>
      </c>
      <c r="P91" s="1">
        <v>46203.803506944445</v>
      </c>
      <c r="Q91" s="1" t="str">
        <f t="shared" si="8"/>
        <v>1702208|r02</v>
      </c>
      <c r="R91" s="1" t="str">
        <f>VLOOKUP(D91,Base_Amostral!$A:$G,5,FALSE)</f>
        <v>Araguatins</v>
      </c>
      <c r="S91" s="1" t="str">
        <f>VLOOKUP(D91,Base_Amostral!$A:$G,3,FALSE)</f>
        <v>Tocantins</v>
      </c>
      <c r="T91" s="1" t="str">
        <f>VLOOKUP(D91,Base_Amostral!$A:$G,6,FALSE)</f>
        <v>Norte</v>
      </c>
      <c r="U91" s="4">
        <f t="shared" si="9"/>
        <v>5.6</v>
      </c>
      <c r="V91" s="4">
        <f t="shared" si="10"/>
        <v>6.1</v>
      </c>
      <c r="W91" s="4">
        <f t="shared" si="11"/>
        <v>-0.5</v>
      </c>
      <c r="X91" s="4">
        <f t="shared" si="12"/>
        <v>5.85</v>
      </c>
      <c r="Y91" s="4">
        <f t="shared" si="13"/>
        <v>1</v>
      </c>
      <c r="Z91" s="4">
        <f t="shared" si="14"/>
        <v>0</v>
      </c>
      <c r="AA91" s="4">
        <f t="shared" si="15"/>
        <v>0</v>
      </c>
      <c r="AB91" s="4" t="str">
        <f>IF(B91&lt;&gt;"r04","",IF(COUNT(INDEX(U:U,ROW()-3):U91)&lt;2,"",MAX(INDEX(U:U,ROW()-3):U91)-MIN(INDEX(U:U,ROW()-3):U91)))</f>
        <v/>
      </c>
      <c r="AC91" s="4" t="str">
        <f>IF(B91&lt;&gt;"r04","",IF(COUNT(INDEX(V:V,ROW()-3):V91)&lt;2,"",MAX(INDEX(V:V,ROW()-3):V91)-MIN(INDEX(V:V,ROW()-3):V91)))</f>
        <v/>
      </c>
      <c r="AD91" s="4" t="str">
        <f>IF(B91&lt;&gt;"r04","",COUNT(INDEX(U:U,ROW()-3):U91))</f>
        <v/>
      </c>
      <c r="AE91" s="4" t="str">
        <f>IF(B91&lt;&gt;"r04","",COUNT(INDEX(V:V,ROW()-3):V91))</f>
        <v/>
      </c>
    </row>
    <row r="92" spans="1:31">
      <c r="A92">
        <v>1160</v>
      </c>
      <c r="B92" t="s">
        <v>1861</v>
      </c>
      <c r="C92" t="s">
        <v>1862</v>
      </c>
      <c r="D92">
        <v>1702208</v>
      </c>
      <c r="E92">
        <v>56</v>
      </c>
      <c r="F92" t="s">
        <v>1849</v>
      </c>
      <c r="G92" s="1">
        <v>46209.844618055555</v>
      </c>
      <c r="H92">
        <v>61</v>
      </c>
      <c r="I92" t="s">
        <v>1849</v>
      </c>
      <c r="J92" s="1">
        <v>46209.844872685186</v>
      </c>
      <c r="K92">
        <v>1</v>
      </c>
      <c r="L92">
        <v>1</v>
      </c>
      <c r="M92" t="s">
        <v>1850</v>
      </c>
      <c r="N92" t="s">
        <v>1851</v>
      </c>
      <c r="O92" s="1">
        <v>46209.844027777777</v>
      </c>
      <c r="P92" s="1">
        <v>46209.844872685186</v>
      </c>
      <c r="Q92" s="1" t="str">
        <f t="shared" si="8"/>
        <v>1702208|r03</v>
      </c>
      <c r="R92" s="1" t="str">
        <f>VLOOKUP(D92,Base_Amostral!$A:$G,5,FALSE)</f>
        <v>Araguatins</v>
      </c>
      <c r="S92" s="1" t="str">
        <f>VLOOKUP(D92,Base_Amostral!$A:$G,3,FALSE)</f>
        <v>Tocantins</v>
      </c>
      <c r="T92" s="1" t="str">
        <f>VLOOKUP(D92,Base_Amostral!$A:$G,6,FALSE)</f>
        <v>Norte</v>
      </c>
      <c r="U92" s="4">
        <f t="shared" si="9"/>
        <v>5.6</v>
      </c>
      <c r="V92" s="4">
        <f t="shared" si="10"/>
        <v>6.1</v>
      </c>
      <c r="W92" s="4">
        <f t="shared" si="11"/>
        <v>-0.5</v>
      </c>
      <c r="X92" s="4">
        <f t="shared" si="12"/>
        <v>5.85</v>
      </c>
      <c r="Y92" s="4">
        <f t="shared" si="13"/>
        <v>1</v>
      </c>
      <c r="Z92" s="4">
        <f t="shared" si="14"/>
        <v>0</v>
      </c>
      <c r="AA92" s="4">
        <f t="shared" si="15"/>
        <v>0</v>
      </c>
      <c r="AB92" s="4" t="str">
        <f>IF(B92&lt;&gt;"r04","",IF(COUNT(INDEX(U:U,ROW()-3):U92)&lt;2,"",MAX(INDEX(U:U,ROW()-3):U92)-MIN(INDEX(U:U,ROW()-3):U92)))</f>
        <v/>
      </c>
      <c r="AC92" s="4" t="str">
        <f>IF(B92&lt;&gt;"r04","",IF(COUNT(INDEX(V:V,ROW()-3):V92)&lt;2,"",MAX(INDEX(V:V,ROW()-3):V92)-MIN(INDEX(V:V,ROW()-3):V92)))</f>
        <v/>
      </c>
      <c r="AD92" s="4" t="str">
        <f>IF(B92&lt;&gt;"r04","",COUNT(INDEX(U:U,ROW()-3):U92))</f>
        <v/>
      </c>
      <c r="AE92" s="4" t="str">
        <f>IF(B92&lt;&gt;"r04","",COUNT(INDEX(V:V,ROW()-3):V92))</f>
        <v/>
      </c>
    </row>
    <row r="93" spans="1:31">
      <c r="A93">
        <v>1525</v>
      </c>
      <c r="B93" t="s">
        <v>1863</v>
      </c>
      <c r="C93" t="s">
        <v>1864</v>
      </c>
      <c r="D93">
        <v>1702208</v>
      </c>
      <c r="E93">
        <v>96</v>
      </c>
      <c r="F93" t="s">
        <v>1849</v>
      </c>
      <c r="G93" s="1">
        <v>46216.822800925926</v>
      </c>
      <c r="H93">
        <v>61</v>
      </c>
      <c r="I93" t="s">
        <v>1849</v>
      </c>
      <c r="J93" s="1">
        <v>46216.823113425926</v>
      </c>
      <c r="K93">
        <v>1</v>
      </c>
      <c r="L93">
        <v>1</v>
      </c>
      <c r="M93" t="s">
        <v>1850</v>
      </c>
      <c r="N93" t="s">
        <v>1851</v>
      </c>
      <c r="O93" s="1">
        <v>46216.822662037041</v>
      </c>
      <c r="P93" s="1">
        <v>46216.823113425926</v>
      </c>
      <c r="Q93" s="1" t="str">
        <f t="shared" si="8"/>
        <v>1702208|r04</v>
      </c>
      <c r="R93" s="1" t="str">
        <f>VLOOKUP(D93,Base_Amostral!$A:$G,5,FALSE)</f>
        <v>Araguatins</v>
      </c>
      <c r="S93" s="1" t="str">
        <f>VLOOKUP(D93,Base_Amostral!$A:$G,3,FALSE)</f>
        <v>Tocantins</v>
      </c>
      <c r="T93" s="1" t="str">
        <f>VLOOKUP(D93,Base_Amostral!$A:$G,6,FALSE)</f>
        <v>Norte</v>
      </c>
      <c r="U93" s="4">
        <f t="shared" si="9"/>
        <v>9.6</v>
      </c>
      <c r="V93" s="4">
        <f t="shared" si="10"/>
        <v>6.1</v>
      </c>
      <c r="W93" s="4">
        <f t="shared" si="11"/>
        <v>3.5</v>
      </c>
      <c r="X93" s="4">
        <f t="shared" si="12"/>
        <v>7.85</v>
      </c>
      <c r="Y93" s="4">
        <f t="shared" si="13"/>
        <v>1</v>
      </c>
      <c r="Z93" s="4">
        <f t="shared" si="14"/>
        <v>4</v>
      </c>
      <c r="AA93" s="4">
        <f t="shared" si="15"/>
        <v>0</v>
      </c>
      <c r="AB93" s="4">
        <f ca="1">IF(B93&lt;&gt;"r04","",IF(COUNT(INDEX(U:U,ROW()-3):U93)&lt;2,"",MAX(INDEX(U:U,ROW()-3):U93)-MIN(INDEX(U:U,ROW()-3):U93)))</f>
        <v>4</v>
      </c>
      <c r="AC93" s="4">
        <f ca="1">IF(B93&lt;&gt;"r04","",IF(COUNT(INDEX(V:V,ROW()-3):V93)&lt;2,"",MAX(INDEX(V:V,ROW()-3):V93)-MIN(INDEX(V:V,ROW()-3):V93)))</f>
        <v>0</v>
      </c>
      <c r="AD93" s="4">
        <f ca="1">IF(B93&lt;&gt;"r04","",COUNT(INDEX(U:U,ROW()-3):U93))</f>
        <v>4</v>
      </c>
      <c r="AE93" s="4">
        <f ca="1">IF(B93&lt;&gt;"r04","",COUNT(INDEX(V:V,ROW()-3):V93))</f>
        <v>4</v>
      </c>
    </row>
    <row r="94" spans="1:31">
      <c r="A94">
        <v>454</v>
      </c>
      <c r="B94" t="s">
        <v>1857</v>
      </c>
      <c r="C94" t="s">
        <v>1858</v>
      </c>
      <c r="D94">
        <v>1703826</v>
      </c>
      <c r="E94">
        <v>70</v>
      </c>
      <c r="F94" t="s">
        <v>1849</v>
      </c>
      <c r="G94" s="1">
        <v>46196.004733796297</v>
      </c>
      <c r="H94">
        <v>70</v>
      </c>
      <c r="I94" t="s">
        <v>1849</v>
      </c>
      <c r="J94" s="1">
        <v>46196.005011574074</v>
      </c>
      <c r="K94">
        <v>1</v>
      </c>
      <c r="L94">
        <v>1</v>
      </c>
      <c r="M94" t="s">
        <v>1850</v>
      </c>
      <c r="N94" t="s">
        <v>1851</v>
      </c>
      <c r="O94" s="1">
        <v>46196.002812500003</v>
      </c>
      <c r="P94" s="1">
        <v>46196.005011574074</v>
      </c>
      <c r="Q94" s="1" t="str">
        <f t="shared" si="8"/>
        <v>1703826|r01</v>
      </c>
      <c r="R94" s="1" t="str">
        <f>VLOOKUP(D94,Base_Amostral!$A:$G,5,FALSE)</f>
        <v>Cachoeirinha</v>
      </c>
      <c r="S94" s="1" t="str">
        <f>VLOOKUP(D94,Base_Amostral!$A:$G,3,FALSE)</f>
        <v>Tocantins</v>
      </c>
      <c r="T94" s="1" t="str">
        <f>VLOOKUP(D94,Base_Amostral!$A:$G,6,FALSE)</f>
        <v>Norte</v>
      </c>
      <c r="U94" s="4">
        <f t="shared" si="9"/>
        <v>7</v>
      </c>
      <c r="V94" s="4">
        <f t="shared" si="10"/>
        <v>7</v>
      </c>
      <c r="W94" s="4">
        <f t="shared" si="11"/>
        <v>0</v>
      </c>
      <c r="X94" s="4">
        <f t="shared" si="12"/>
        <v>7</v>
      </c>
      <c r="Y94" s="4">
        <f t="shared" si="13"/>
        <v>1</v>
      </c>
      <c r="Z94" s="4" t="str">
        <f t="shared" si="14"/>
        <v/>
      </c>
      <c r="AA94" s="4" t="str">
        <f t="shared" si="15"/>
        <v/>
      </c>
      <c r="AB94" s="4" t="str">
        <f>IF(B94&lt;&gt;"r04","",IF(COUNT(INDEX(U:U,ROW()-3):U94)&lt;2,"",MAX(INDEX(U:U,ROW()-3):U94)-MIN(INDEX(U:U,ROW()-3):U94)))</f>
        <v/>
      </c>
      <c r="AC94" s="4" t="str">
        <f>IF(B94&lt;&gt;"r04","",IF(COUNT(INDEX(V:V,ROW()-3):V94)&lt;2,"",MAX(INDEX(V:V,ROW()-3):V94)-MIN(INDEX(V:V,ROW()-3):V94)))</f>
        <v/>
      </c>
      <c r="AD94" s="4" t="str">
        <f>IF(B94&lt;&gt;"r04","",COUNT(INDEX(U:U,ROW()-3):U94))</f>
        <v/>
      </c>
      <c r="AE94" s="4" t="str">
        <f>IF(B94&lt;&gt;"r04","",COUNT(INDEX(V:V,ROW()-3):V94))</f>
        <v/>
      </c>
    </row>
    <row r="95" spans="1:31">
      <c r="A95">
        <v>805</v>
      </c>
      <c r="B95" t="s">
        <v>1859</v>
      </c>
      <c r="C95" t="s">
        <v>1860</v>
      </c>
      <c r="D95">
        <v>1703826</v>
      </c>
      <c r="E95">
        <v>68</v>
      </c>
      <c r="F95" t="s">
        <v>1849</v>
      </c>
      <c r="G95" s="1">
        <v>46203.803842592592</v>
      </c>
      <c r="H95">
        <v>70</v>
      </c>
      <c r="I95" t="s">
        <v>1849</v>
      </c>
      <c r="J95" s="1">
        <v>46203.804108796299</v>
      </c>
      <c r="K95">
        <v>1</v>
      </c>
      <c r="L95">
        <v>1</v>
      </c>
      <c r="M95" t="s">
        <v>1850</v>
      </c>
      <c r="N95" t="s">
        <v>1851</v>
      </c>
      <c r="O95" s="1">
        <v>46203.803541666668</v>
      </c>
      <c r="P95" s="1">
        <v>46203.804108796299</v>
      </c>
      <c r="Q95" s="1" t="str">
        <f t="shared" si="8"/>
        <v>1703826|r02</v>
      </c>
      <c r="R95" s="1" t="str">
        <f>VLOOKUP(D95,Base_Amostral!$A:$G,5,FALSE)</f>
        <v>Cachoeirinha</v>
      </c>
      <c r="S95" s="1" t="str">
        <f>VLOOKUP(D95,Base_Amostral!$A:$G,3,FALSE)</f>
        <v>Tocantins</v>
      </c>
      <c r="T95" s="1" t="str">
        <f>VLOOKUP(D95,Base_Amostral!$A:$G,6,FALSE)</f>
        <v>Norte</v>
      </c>
      <c r="U95" s="4">
        <f t="shared" si="9"/>
        <v>6.8</v>
      </c>
      <c r="V95" s="4">
        <f t="shared" si="10"/>
        <v>7</v>
      </c>
      <c r="W95" s="4">
        <f t="shared" si="11"/>
        <v>-0.20000000000000018</v>
      </c>
      <c r="X95" s="4">
        <f t="shared" si="12"/>
        <v>6.9</v>
      </c>
      <c r="Y95" s="4">
        <f t="shared" si="13"/>
        <v>1</v>
      </c>
      <c r="Z95" s="4">
        <f t="shared" si="14"/>
        <v>-0.20000000000000018</v>
      </c>
      <c r="AA95" s="4">
        <f t="shared" si="15"/>
        <v>0</v>
      </c>
      <c r="AB95" s="4" t="str">
        <f>IF(B95&lt;&gt;"r04","",IF(COUNT(INDEX(U:U,ROW()-3):U95)&lt;2,"",MAX(INDEX(U:U,ROW()-3):U95)-MIN(INDEX(U:U,ROW()-3):U95)))</f>
        <v/>
      </c>
      <c r="AC95" s="4" t="str">
        <f>IF(B95&lt;&gt;"r04","",IF(COUNT(INDEX(V:V,ROW()-3):V95)&lt;2,"",MAX(INDEX(V:V,ROW()-3):V95)-MIN(INDEX(V:V,ROW()-3):V95)))</f>
        <v/>
      </c>
      <c r="AD95" s="4" t="str">
        <f>IF(B95&lt;&gt;"r04","",COUNT(INDEX(U:U,ROW()-3):U95))</f>
        <v/>
      </c>
      <c r="AE95" s="4" t="str">
        <f>IF(B95&lt;&gt;"r04","",COUNT(INDEX(V:V,ROW()-3):V95))</f>
        <v/>
      </c>
    </row>
    <row r="96" spans="1:31">
      <c r="A96">
        <v>1162</v>
      </c>
      <c r="B96" t="s">
        <v>1861</v>
      </c>
      <c r="C96" t="s">
        <v>1862</v>
      </c>
      <c r="D96">
        <v>1703826</v>
      </c>
      <c r="E96">
        <v>68</v>
      </c>
      <c r="F96" t="s">
        <v>1849</v>
      </c>
      <c r="G96" s="1">
        <v>46209.845358796294</v>
      </c>
      <c r="H96">
        <v>70</v>
      </c>
      <c r="I96" t="s">
        <v>1849</v>
      </c>
      <c r="J96" s="1">
        <v>46209.845625000002</v>
      </c>
      <c r="K96">
        <v>1</v>
      </c>
      <c r="L96">
        <v>1</v>
      </c>
      <c r="M96" t="s">
        <v>1850</v>
      </c>
      <c r="N96" t="s">
        <v>1851</v>
      </c>
      <c r="O96" s="1">
        <v>46209.844918981478</v>
      </c>
      <c r="P96" s="1">
        <v>46209.845625000002</v>
      </c>
      <c r="Q96" s="1" t="str">
        <f t="shared" si="8"/>
        <v>1703826|r03</v>
      </c>
      <c r="R96" s="1" t="str">
        <f>VLOOKUP(D96,Base_Amostral!$A:$G,5,FALSE)</f>
        <v>Cachoeirinha</v>
      </c>
      <c r="S96" s="1" t="str">
        <f>VLOOKUP(D96,Base_Amostral!$A:$G,3,FALSE)</f>
        <v>Tocantins</v>
      </c>
      <c r="T96" s="1" t="str">
        <f>VLOOKUP(D96,Base_Amostral!$A:$G,6,FALSE)</f>
        <v>Norte</v>
      </c>
      <c r="U96" s="4">
        <f t="shared" si="9"/>
        <v>6.8</v>
      </c>
      <c r="V96" s="4">
        <f t="shared" si="10"/>
        <v>7</v>
      </c>
      <c r="W96" s="4">
        <f t="shared" si="11"/>
        <v>-0.20000000000000018</v>
      </c>
      <c r="X96" s="4">
        <f t="shared" si="12"/>
        <v>6.9</v>
      </c>
      <c r="Y96" s="4">
        <f t="shared" si="13"/>
        <v>1</v>
      </c>
      <c r="Z96" s="4">
        <f t="shared" si="14"/>
        <v>0</v>
      </c>
      <c r="AA96" s="4">
        <f t="shared" si="15"/>
        <v>0</v>
      </c>
      <c r="AB96" s="4" t="str">
        <f>IF(B96&lt;&gt;"r04","",IF(COUNT(INDEX(U:U,ROW()-3):U96)&lt;2,"",MAX(INDEX(U:U,ROW()-3):U96)-MIN(INDEX(U:U,ROW()-3):U96)))</f>
        <v/>
      </c>
      <c r="AC96" s="4" t="str">
        <f>IF(B96&lt;&gt;"r04","",IF(COUNT(INDEX(V:V,ROW()-3):V96)&lt;2,"",MAX(INDEX(V:V,ROW()-3):V96)-MIN(INDEX(V:V,ROW()-3):V96)))</f>
        <v/>
      </c>
      <c r="AD96" s="4" t="str">
        <f>IF(B96&lt;&gt;"r04","",COUNT(INDEX(U:U,ROW()-3):U96))</f>
        <v/>
      </c>
      <c r="AE96" s="4" t="str">
        <f>IF(B96&lt;&gt;"r04","",COUNT(INDEX(V:V,ROW()-3):V96))</f>
        <v/>
      </c>
    </row>
    <row r="97" spans="1:31">
      <c r="A97">
        <v>1527</v>
      </c>
      <c r="B97" t="s">
        <v>1863</v>
      </c>
      <c r="C97" t="s">
        <v>1864</v>
      </c>
      <c r="D97">
        <v>1703826</v>
      </c>
      <c r="E97">
        <v>78</v>
      </c>
      <c r="F97" t="s">
        <v>1849</v>
      </c>
      <c r="G97" s="1">
        <v>46216.823483796295</v>
      </c>
      <c r="H97">
        <v>70</v>
      </c>
      <c r="I97" t="s">
        <v>1849</v>
      </c>
      <c r="J97" s="1">
        <v>46216.823761574073</v>
      </c>
      <c r="K97">
        <v>1</v>
      </c>
      <c r="L97">
        <v>1</v>
      </c>
      <c r="M97" t="s">
        <v>1850</v>
      </c>
      <c r="N97" t="s">
        <v>1851</v>
      </c>
      <c r="O97" s="1">
        <v>46216.823148148149</v>
      </c>
      <c r="P97" s="1">
        <v>46216.823761574073</v>
      </c>
      <c r="Q97" s="1" t="str">
        <f t="shared" si="8"/>
        <v>1703826|r04</v>
      </c>
      <c r="R97" s="1" t="str">
        <f>VLOOKUP(D97,Base_Amostral!$A:$G,5,FALSE)</f>
        <v>Cachoeirinha</v>
      </c>
      <c r="S97" s="1" t="str">
        <f>VLOOKUP(D97,Base_Amostral!$A:$G,3,FALSE)</f>
        <v>Tocantins</v>
      </c>
      <c r="T97" s="1" t="str">
        <f>VLOOKUP(D97,Base_Amostral!$A:$G,6,FALSE)</f>
        <v>Norte</v>
      </c>
      <c r="U97" s="4">
        <f t="shared" si="9"/>
        <v>7.8</v>
      </c>
      <c r="V97" s="4">
        <f t="shared" si="10"/>
        <v>7</v>
      </c>
      <c r="W97" s="4">
        <f t="shared" si="11"/>
        <v>0.79999999999999982</v>
      </c>
      <c r="X97" s="4">
        <f t="shared" si="12"/>
        <v>7.4</v>
      </c>
      <c r="Y97" s="4">
        <f t="shared" si="13"/>
        <v>1</v>
      </c>
      <c r="Z97" s="4">
        <f t="shared" si="14"/>
        <v>1</v>
      </c>
      <c r="AA97" s="4">
        <f t="shared" si="15"/>
        <v>0</v>
      </c>
      <c r="AB97" s="4">
        <f ca="1">IF(B97&lt;&gt;"r04","",IF(COUNT(INDEX(U:U,ROW()-3):U97)&lt;2,"",MAX(INDEX(U:U,ROW()-3):U97)-MIN(INDEX(U:U,ROW()-3):U97)))</f>
        <v>1</v>
      </c>
      <c r="AC97" s="4">
        <f ca="1">IF(B97&lt;&gt;"r04","",IF(COUNT(INDEX(V:V,ROW()-3):V97)&lt;2,"",MAX(INDEX(V:V,ROW()-3):V97)-MIN(INDEX(V:V,ROW()-3):V97)))</f>
        <v>0</v>
      </c>
      <c r="AD97" s="4">
        <f ca="1">IF(B97&lt;&gt;"r04","",COUNT(INDEX(U:U,ROW()-3):U97))</f>
        <v>4</v>
      </c>
      <c r="AE97" s="4">
        <f ca="1">IF(B97&lt;&gt;"r04","",COUNT(INDEX(V:V,ROW()-3):V97))</f>
        <v>4</v>
      </c>
    </row>
    <row r="98" spans="1:31">
      <c r="A98">
        <v>462</v>
      </c>
      <c r="B98" t="s">
        <v>1857</v>
      </c>
      <c r="C98" t="s">
        <v>1858</v>
      </c>
      <c r="D98">
        <v>1706258</v>
      </c>
      <c r="E98">
        <v>72</v>
      </c>
      <c r="F98" t="s">
        <v>1849</v>
      </c>
      <c r="G98" s="1">
        <v>46196.005706018521</v>
      </c>
      <c r="H98">
        <v>67</v>
      </c>
      <c r="I98" t="s">
        <v>1849</v>
      </c>
      <c r="J98" s="1">
        <v>46196.006192129629</v>
      </c>
      <c r="K98">
        <v>1</v>
      </c>
      <c r="L98">
        <v>1</v>
      </c>
      <c r="M98" t="s">
        <v>1850</v>
      </c>
      <c r="N98" t="s">
        <v>1851</v>
      </c>
      <c r="O98" s="1">
        <v>46196.005046296297</v>
      </c>
      <c r="P98" s="1">
        <v>46196.006192129629</v>
      </c>
      <c r="Q98" s="1" t="str">
        <f t="shared" si="8"/>
        <v>1706258|r01</v>
      </c>
      <c r="R98" s="1" t="str">
        <f>VLOOKUP(D98,Base_Amostral!$A:$G,5,FALSE)</f>
        <v>Crixás do Tocantins</v>
      </c>
      <c r="S98" s="1" t="str">
        <f>VLOOKUP(D98,Base_Amostral!$A:$G,3,FALSE)</f>
        <v>Tocantins</v>
      </c>
      <c r="T98" s="1" t="str">
        <f>VLOOKUP(D98,Base_Amostral!$A:$G,6,FALSE)</f>
        <v>Norte</v>
      </c>
      <c r="U98" s="4">
        <f t="shared" si="9"/>
        <v>7.2</v>
      </c>
      <c r="V98" s="4">
        <f t="shared" si="10"/>
        <v>6.7</v>
      </c>
      <c r="W98" s="4">
        <f t="shared" si="11"/>
        <v>0.5</v>
      </c>
      <c r="X98" s="4">
        <f t="shared" si="12"/>
        <v>6.95</v>
      </c>
      <c r="Y98" s="4">
        <f t="shared" si="13"/>
        <v>1</v>
      </c>
      <c r="Z98" s="4" t="str">
        <f t="shared" si="14"/>
        <v/>
      </c>
      <c r="AA98" s="4" t="str">
        <f t="shared" si="15"/>
        <v/>
      </c>
      <c r="AB98" s="4" t="str">
        <f>IF(B98&lt;&gt;"r04","",IF(COUNT(INDEX(U:U,ROW()-3):U98)&lt;2,"",MAX(INDEX(U:U,ROW()-3):U98)-MIN(INDEX(U:U,ROW()-3):U98)))</f>
        <v/>
      </c>
      <c r="AC98" s="4" t="str">
        <f>IF(B98&lt;&gt;"r04","",IF(COUNT(INDEX(V:V,ROW()-3):V98)&lt;2,"",MAX(INDEX(V:V,ROW()-3):V98)-MIN(INDEX(V:V,ROW()-3):V98)))</f>
        <v/>
      </c>
      <c r="AD98" s="4" t="str">
        <f>IF(B98&lt;&gt;"r04","",COUNT(INDEX(U:U,ROW()-3):U98))</f>
        <v/>
      </c>
      <c r="AE98" s="4" t="str">
        <f>IF(B98&lt;&gt;"r04","",COUNT(INDEX(V:V,ROW()-3):V98))</f>
        <v/>
      </c>
    </row>
    <row r="99" spans="1:31">
      <c r="A99">
        <v>807</v>
      </c>
      <c r="B99" t="s">
        <v>1859</v>
      </c>
      <c r="C99" t="s">
        <v>1860</v>
      </c>
      <c r="D99">
        <v>1706258</v>
      </c>
      <c r="E99">
        <v>72</v>
      </c>
      <c r="F99" t="s">
        <v>1849</v>
      </c>
      <c r="G99" s="1">
        <v>46203.804629629631</v>
      </c>
      <c r="H99">
        <v>67</v>
      </c>
      <c r="I99" t="s">
        <v>1849</v>
      </c>
      <c r="J99" s="1">
        <v>46203.804814814815</v>
      </c>
      <c r="K99">
        <v>1</v>
      </c>
      <c r="L99">
        <v>1</v>
      </c>
      <c r="M99" t="s">
        <v>1850</v>
      </c>
      <c r="N99" t="s">
        <v>1851</v>
      </c>
      <c r="O99" s="1">
        <v>46203.804143518515</v>
      </c>
      <c r="P99" s="1">
        <v>46203.804814814815</v>
      </c>
      <c r="Q99" s="1" t="str">
        <f t="shared" si="8"/>
        <v>1706258|r02</v>
      </c>
      <c r="R99" s="1" t="str">
        <f>VLOOKUP(D99,Base_Amostral!$A:$G,5,FALSE)</f>
        <v>Crixás do Tocantins</v>
      </c>
      <c r="S99" s="1" t="str">
        <f>VLOOKUP(D99,Base_Amostral!$A:$G,3,FALSE)</f>
        <v>Tocantins</v>
      </c>
      <c r="T99" s="1" t="str">
        <f>VLOOKUP(D99,Base_Amostral!$A:$G,6,FALSE)</f>
        <v>Norte</v>
      </c>
      <c r="U99" s="4">
        <f t="shared" si="9"/>
        <v>7.2</v>
      </c>
      <c r="V99" s="4">
        <f t="shared" si="10"/>
        <v>6.7</v>
      </c>
      <c r="W99" s="4">
        <f t="shared" si="11"/>
        <v>0.5</v>
      </c>
      <c r="X99" s="4">
        <f t="shared" si="12"/>
        <v>6.95</v>
      </c>
      <c r="Y99" s="4">
        <f t="shared" si="13"/>
        <v>1</v>
      </c>
      <c r="Z99" s="4">
        <f t="shared" si="14"/>
        <v>0</v>
      </c>
      <c r="AA99" s="4">
        <f t="shared" si="15"/>
        <v>0</v>
      </c>
      <c r="AB99" s="4" t="str">
        <f>IF(B99&lt;&gt;"r04","",IF(COUNT(INDEX(U:U,ROW()-3):U99)&lt;2,"",MAX(INDEX(U:U,ROW()-3):U99)-MIN(INDEX(U:U,ROW()-3):U99)))</f>
        <v/>
      </c>
      <c r="AC99" s="4" t="str">
        <f>IF(B99&lt;&gt;"r04","",IF(COUNT(INDEX(V:V,ROW()-3):V99)&lt;2,"",MAX(INDEX(V:V,ROW()-3):V99)-MIN(INDEX(V:V,ROW()-3):V99)))</f>
        <v/>
      </c>
      <c r="AD99" s="4" t="str">
        <f>IF(B99&lt;&gt;"r04","",COUNT(INDEX(U:U,ROW()-3):U99))</f>
        <v/>
      </c>
      <c r="AE99" s="4" t="str">
        <f>IF(B99&lt;&gt;"r04","",COUNT(INDEX(V:V,ROW()-3):V99))</f>
        <v/>
      </c>
    </row>
    <row r="100" spans="1:31">
      <c r="A100">
        <v>1166</v>
      </c>
      <c r="B100" t="s">
        <v>1861</v>
      </c>
      <c r="C100" t="s">
        <v>1862</v>
      </c>
      <c r="D100">
        <v>1706258</v>
      </c>
      <c r="E100">
        <v>72</v>
      </c>
      <c r="F100" t="s">
        <v>1849</v>
      </c>
      <c r="G100" s="1">
        <v>46209.846122685187</v>
      </c>
      <c r="H100">
        <v>67</v>
      </c>
      <c r="I100" t="s">
        <v>1849</v>
      </c>
      <c r="J100" s="1">
        <v>46209.846331018518</v>
      </c>
      <c r="K100">
        <v>1</v>
      </c>
      <c r="L100">
        <v>1</v>
      </c>
      <c r="M100" t="s">
        <v>1850</v>
      </c>
      <c r="N100" t="s">
        <v>1851</v>
      </c>
      <c r="O100" s="1">
        <v>46209.845682870371</v>
      </c>
      <c r="P100" s="1">
        <v>46209.846331018518</v>
      </c>
      <c r="Q100" s="1" t="str">
        <f t="shared" si="8"/>
        <v>1706258|r03</v>
      </c>
      <c r="R100" s="1" t="str">
        <f>VLOOKUP(D100,Base_Amostral!$A:$G,5,FALSE)</f>
        <v>Crixás do Tocantins</v>
      </c>
      <c r="S100" s="1" t="str">
        <f>VLOOKUP(D100,Base_Amostral!$A:$G,3,FALSE)</f>
        <v>Tocantins</v>
      </c>
      <c r="T100" s="1" t="str">
        <f>VLOOKUP(D100,Base_Amostral!$A:$G,6,FALSE)</f>
        <v>Norte</v>
      </c>
      <c r="U100" s="4">
        <f t="shared" si="9"/>
        <v>7.2</v>
      </c>
      <c r="V100" s="4">
        <f t="shared" si="10"/>
        <v>6.7</v>
      </c>
      <c r="W100" s="4">
        <f t="shared" si="11"/>
        <v>0.5</v>
      </c>
      <c r="X100" s="4">
        <f t="shared" si="12"/>
        <v>6.95</v>
      </c>
      <c r="Y100" s="4">
        <f t="shared" si="13"/>
        <v>1</v>
      </c>
      <c r="Z100" s="4">
        <f t="shared" si="14"/>
        <v>0</v>
      </c>
      <c r="AA100" s="4">
        <f t="shared" si="15"/>
        <v>0</v>
      </c>
      <c r="AB100" s="4" t="str">
        <f>IF(B100&lt;&gt;"r04","",IF(COUNT(INDEX(U:U,ROW()-3):U100)&lt;2,"",MAX(INDEX(U:U,ROW()-3):U100)-MIN(INDEX(U:U,ROW()-3):U100)))</f>
        <v/>
      </c>
      <c r="AC100" s="4" t="str">
        <f>IF(B100&lt;&gt;"r04","",IF(COUNT(INDEX(V:V,ROW()-3):V100)&lt;2,"",MAX(INDEX(V:V,ROW()-3):V100)-MIN(INDEX(V:V,ROW()-3):V100)))</f>
        <v/>
      </c>
      <c r="AD100" s="4" t="str">
        <f>IF(B100&lt;&gt;"r04","",COUNT(INDEX(U:U,ROW()-3):U100))</f>
        <v/>
      </c>
      <c r="AE100" s="4" t="str">
        <f>IF(B100&lt;&gt;"r04","",COUNT(INDEX(V:V,ROW()-3):V100))</f>
        <v/>
      </c>
    </row>
    <row r="101" spans="1:31">
      <c r="A101">
        <v>1529</v>
      </c>
      <c r="B101" t="s">
        <v>1863</v>
      </c>
      <c r="C101" t="s">
        <v>1864</v>
      </c>
      <c r="D101">
        <v>1706258</v>
      </c>
      <c r="E101">
        <v>80</v>
      </c>
      <c r="F101" t="s">
        <v>1849</v>
      </c>
      <c r="G101" s="1">
        <v>46216.824548611112</v>
      </c>
      <c r="H101">
        <v>67</v>
      </c>
      <c r="I101" t="s">
        <v>1849</v>
      </c>
      <c r="J101" s="1">
        <v>46216.824733796297</v>
      </c>
      <c r="K101">
        <v>1</v>
      </c>
      <c r="L101">
        <v>1</v>
      </c>
      <c r="M101" t="s">
        <v>1850</v>
      </c>
      <c r="N101" t="s">
        <v>1851</v>
      </c>
      <c r="O101" s="1">
        <v>46216.823796296296</v>
      </c>
      <c r="P101" s="1">
        <v>46216.824733796297</v>
      </c>
      <c r="Q101" s="1" t="str">
        <f t="shared" si="8"/>
        <v>1706258|r04</v>
      </c>
      <c r="R101" s="1" t="str">
        <f>VLOOKUP(D101,Base_Amostral!$A:$G,5,FALSE)</f>
        <v>Crixás do Tocantins</v>
      </c>
      <c r="S101" s="1" t="str">
        <f>VLOOKUP(D101,Base_Amostral!$A:$G,3,FALSE)</f>
        <v>Tocantins</v>
      </c>
      <c r="T101" s="1" t="str">
        <f>VLOOKUP(D101,Base_Amostral!$A:$G,6,FALSE)</f>
        <v>Norte</v>
      </c>
      <c r="U101" s="4">
        <f t="shared" si="9"/>
        <v>8</v>
      </c>
      <c r="V101" s="4">
        <f t="shared" si="10"/>
        <v>6.7</v>
      </c>
      <c r="W101" s="4">
        <f t="shared" si="11"/>
        <v>1.2999999999999998</v>
      </c>
      <c r="X101" s="4">
        <f t="shared" si="12"/>
        <v>7.35</v>
      </c>
      <c r="Y101" s="4">
        <f t="shared" si="13"/>
        <v>1</v>
      </c>
      <c r="Z101" s="4">
        <f t="shared" si="14"/>
        <v>0.79999999999999982</v>
      </c>
      <c r="AA101" s="4">
        <f t="shared" si="15"/>
        <v>0</v>
      </c>
      <c r="AB101" s="4">
        <f ca="1">IF(B101&lt;&gt;"r04","",IF(COUNT(INDEX(U:U,ROW()-3):U101)&lt;2,"",MAX(INDEX(U:U,ROW()-3):U101)-MIN(INDEX(U:U,ROW()-3):U101)))</f>
        <v>0.79999999999999982</v>
      </c>
      <c r="AC101" s="4">
        <f ca="1">IF(B101&lt;&gt;"r04","",IF(COUNT(INDEX(V:V,ROW()-3):V101)&lt;2,"",MAX(INDEX(V:V,ROW()-3):V101)-MIN(INDEX(V:V,ROW()-3):V101)))</f>
        <v>0</v>
      </c>
      <c r="AD101" s="4">
        <f ca="1">IF(B101&lt;&gt;"r04","",COUNT(INDEX(U:U,ROW()-3):U101))</f>
        <v>4</v>
      </c>
      <c r="AE101" s="4">
        <f ca="1">IF(B101&lt;&gt;"r04","",COUNT(INDEX(V:V,ROW()-3):V101))</f>
        <v>4</v>
      </c>
    </row>
    <row r="102" spans="1:31">
      <c r="A102">
        <v>465</v>
      </c>
      <c r="B102" t="s">
        <v>1857</v>
      </c>
      <c r="C102" t="s">
        <v>1858</v>
      </c>
      <c r="D102">
        <v>1709302</v>
      </c>
      <c r="E102">
        <v>69</v>
      </c>
      <c r="F102" t="s">
        <v>1849</v>
      </c>
      <c r="G102" s="1">
        <v>46196.008310185185</v>
      </c>
      <c r="H102">
        <v>70</v>
      </c>
      <c r="I102" t="s">
        <v>1849</v>
      </c>
      <c r="J102" s="1">
        <v>46196.008622685185</v>
      </c>
      <c r="K102">
        <v>1</v>
      </c>
      <c r="L102">
        <v>1</v>
      </c>
      <c r="M102" t="s">
        <v>1850</v>
      </c>
      <c r="N102" t="s">
        <v>1851</v>
      </c>
      <c r="O102" s="1">
        <v>46196.006226851852</v>
      </c>
      <c r="P102" s="1">
        <v>46196.008622685185</v>
      </c>
      <c r="Q102" s="1" t="str">
        <f t="shared" si="8"/>
        <v>1709302|r01</v>
      </c>
      <c r="R102" s="1" t="str">
        <f>VLOOKUP(D102,Base_Amostral!$A:$G,5,FALSE)</f>
        <v>Guaraí</v>
      </c>
      <c r="S102" s="1" t="str">
        <f>VLOOKUP(D102,Base_Amostral!$A:$G,3,FALSE)</f>
        <v>Tocantins</v>
      </c>
      <c r="T102" s="1" t="str">
        <f>VLOOKUP(D102,Base_Amostral!$A:$G,6,FALSE)</f>
        <v>Norte</v>
      </c>
      <c r="U102" s="4">
        <f t="shared" si="9"/>
        <v>6.9</v>
      </c>
      <c r="V102" s="4">
        <f t="shared" si="10"/>
        <v>7</v>
      </c>
      <c r="W102" s="4">
        <f t="shared" si="11"/>
        <v>-9.9999999999999645E-2</v>
      </c>
      <c r="X102" s="4">
        <f t="shared" si="12"/>
        <v>6.95</v>
      </c>
      <c r="Y102" s="4">
        <f t="shared" si="13"/>
        <v>1</v>
      </c>
      <c r="Z102" s="4" t="str">
        <f t="shared" si="14"/>
        <v/>
      </c>
      <c r="AA102" s="4" t="str">
        <f t="shared" si="15"/>
        <v/>
      </c>
      <c r="AB102" s="4" t="str">
        <f>IF(B102&lt;&gt;"r04","",IF(COUNT(INDEX(U:U,ROW()-3):U102)&lt;2,"",MAX(INDEX(U:U,ROW()-3):U102)-MIN(INDEX(U:U,ROW()-3):U102)))</f>
        <v/>
      </c>
      <c r="AC102" s="4" t="str">
        <f>IF(B102&lt;&gt;"r04","",IF(COUNT(INDEX(V:V,ROW()-3):V102)&lt;2,"",MAX(INDEX(V:V,ROW()-3):V102)-MIN(INDEX(V:V,ROW()-3):V102)))</f>
        <v/>
      </c>
      <c r="AD102" s="4" t="str">
        <f>IF(B102&lt;&gt;"r04","",COUNT(INDEX(U:U,ROW()-3):U102))</f>
        <v/>
      </c>
      <c r="AE102" s="4" t="str">
        <f>IF(B102&lt;&gt;"r04","",COUNT(INDEX(V:V,ROW()-3):V102))</f>
        <v/>
      </c>
    </row>
    <row r="103" spans="1:31">
      <c r="A103">
        <v>808</v>
      </c>
      <c r="B103" t="s">
        <v>1859</v>
      </c>
      <c r="C103" t="s">
        <v>1860</v>
      </c>
      <c r="D103">
        <v>1709302</v>
      </c>
      <c r="E103">
        <v>69</v>
      </c>
      <c r="F103" t="s">
        <v>1849</v>
      </c>
      <c r="G103" s="1">
        <v>46203.806898148148</v>
      </c>
      <c r="H103">
        <v>70</v>
      </c>
      <c r="I103" t="s">
        <v>1849</v>
      </c>
      <c r="J103" s="1">
        <v>46203.807210648149</v>
      </c>
      <c r="K103">
        <v>1</v>
      </c>
      <c r="L103">
        <v>1</v>
      </c>
      <c r="M103" t="s">
        <v>1850</v>
      </c>
      <c r="N103" t="s">
        <v>1851</v>
      </c>
      <c r="O103" s="1">
        <v>46203.804861111108</v>
      </c>
      <c r="P103" s="1">
        <v>46203.807210648149</v>
      </c>
      <c r="Q103" s="1" t="str">
        <f t="shared" si="8"/>
        <v>1709302|r02</v>
      </c>
      <c r="R103" s="1" t="str">
        <f>VLOOKUP(D103,Base_Amostral!$A:$G,5,FALSE)</f>
        <v>Guaraí</v>
      </c>
      <c r="S103" s="1" t="str">
        <f>VLOOKUP(D103,Base_Amostral!$A:$G,3,FALSE)</f>
        <v>Tocantins</v>
      </c>
      <c r="T103" s="1" t="str">
        <f>VLOOKUP(D103,Base_Amostral!$A:$G,6,FALSE)</f>
        <v>Norte</v>
      </c>
      <c r="U103" s="4">
        <f t="shared" si="9"/>
        <v>6.9</v>
      </c>
      <c r="V103" s="4">
        <f t="shared" si="10"/>
        <v>7</v>
      </c>
      <c r="W103" s="4">
        <f t="shared" si="11"/>
        <v>-9.9999999999999645E-2</v>
      </c>
      <c r="X103" s="4">
        <f t="shared" si="12"/>
        <v>6.95</v>
      </c>
      <c r="Y103" s="4">
        <f t="shared" si="13"/>
        <v>1</v>
      </c>
      <c r="Z103" s="4">
        <f t="shared" si="14"/>
        <v>0</v>
      </c>
      <c r="AA103" s="4">
        <f t="shared" si="15"/>
        <v>0</v>
      </c>
      <c r="AB103" s="4" t="str">
        <f>IF(B103&lt;&gt;"r04","",IF(COUNT(INDEX(U:U,ROW()-3):U103)&lt;2,"",MAX(INDEX(U:U,ROW()-3):U103)-MIN(INDEX(U:U,ROW()-3):U103)))</f>
        <v/>
      </c>
      <c r="AC103" s="4" t="str">
        <f>IF(B103&lt;&gt;"r04","",IF(COUNT(INDEX(V:V,ROW()-3):V103)&lt;2,"",MAX(INDEX(V:V,ROW()-3):V103)-MIN(INDEX(V:V,ROW()-3):V103)))</f>
        <v/>
      </c>
      <c r="AD103" s="4" t="str">
        <f>IF(B103&lt;&gt;"r04","",COUNT(INDEX(U:U,ROW()-3):U103))</f>
        <v/>
      </c>
      <c r="AE103" s="4" t="str">
        <f>IF(B103&lt;&gt;"r04","",COUNT(INDEX(V:V,ROW()-3):V103))</f>
        <v/>
      </c>
    </row>
    <row r="104" spans="1:31">
      <c r="A104">
        <v>1167</v>
      </c>
      <c r="B104" t="s">
        <v>1861</v>
      </c>
      <c r="C104" t="s">
        <v>1862</v>
      </c>
      <c r="D104">
        <v>1709302</v>
      </c>
      <c r="E104">
        <v>69</v>
      </c>
      <c r="F104" t="s">
        <v>1849</v>
      </c>
      <c r="G104" s="1">
        <v>46209.848506944443</v>
      </c>
      <c r="H104">
        <v>70</v>
      </c>
      <c r="I104" t="s">
        <v>1849</v>
      </c>
      <c r="J104" s="1">
        <v>46209.84883101852</v>
      </c>
      <c r="K104">
        <v>1</v>
      </c>
      <c r="L104">
        <v>1</v>
      </c>
      <c r="M104" t="s">
        <v>1850</v>
      </c>
      <c r="N104" t="s">
        <v>1851</v>
      </c>
      <c r="O104" s="1">
        <v>46209.846388888887</v>
      </c>
      <c r="P104" s="1">
        <v>46209.84883101852</v>
      </c>
      <c r="Q104" s="1" t="str">
        <f t="shared" si="8"/>
        <v>1709302|r03</v>
      </c>
      <c r="R104" s="1" t="str">
        <f>VLOOKUP(D104,Base_Amostral!$A:$G,5,FALSE)</f>
        <v>Guaraí</v>
      </c>
      <c r="S104" s="1" t="str">
        <f>VLOOKUP(D104,Base_Amostral!$A:$G,3,FALSE)</f>
        <v>Tocantins</v>
      </c>
      <c r="T104" s="1" t="str">
        <f>VLOOKUP(D104,Base_Amostral!$A:$G,6,FALSE)</f>
        <v>Norte</v>
      </c>
      <c r="U104" s="4">
        <f t="shared" si="9"/>
        <v>6.9</v>
      </c>
      <c r="V104" s="4">
        <f t="shared" si="10"/>
        <v>7</v>
      </c>
      <c r="W104" s="4">
        <f t="shared" si="11"/>
        <v>-9.9999999999999645E-2</v>
      </c>
      <c r="X104" s="4">
        <f t="shared" si="12"/>
        <v>6.95</v>
      </c>
      <c r="Y104" s="4">
        <f t="shared" si="13"/>
        <v>1</v>
      </c>
      <c r="Z104" s="4">
        <f t="shared" si="14"/>
        <v>0</v>
      </c>
      <c r="AA104" s="4">
        <f t="shared" si="15"/>
        <v>0</v>
      </c>
      <c r="AB104" s="4" t="str">
        <f>IF(B104&lt;&gt;"r04","",IF(COUNT(INDEX(U:U,ROW()-3):U104)&lt;2,"",MAX(INDEX(U:U,ROW()-3):U104)-MIN(INDEX(U:U,ROW()-3):U104)))</f>
        <v/>
      </c>
      <c r="AC104" s="4" t="str">
        <f>IF(B104&lt;&gt;"r04","",IF(COUNT(INDEX(V:V,ROW()-3):V104)&lt;2,"",MAX(INDEX(V:V,ROW()-3):V104)-MIN(INDEX(V:V,ROW()-3):V104)))</f>
        <v/>
      </c>
      <c r="AD104" s="4" t="str">
        <f>IF(B104&lt;&gt;"r04","",COUNT(INDEX(U:U,ROW()-3):U104))</f>
        <v/>
      </c>
      <c r="AE104" s="4" t="str">
        <f>IF(B104&lt;&gt;"r04","",COUNT(INDEX(V:V,ROW()-3):V104))</f>
        <v/>
      </c>
    </row>
    <row r="105" spans="1:31">
      <c r="A105">
        <v>1531</v>
      </c>
      <c r="B105" t="s">
        <v>1863</v>
      </c>
      <c r="C105" t="s">
        <v>1864</v>
      </c>
      <c r="D105">
        <v>1709302</v>
      </c>
      <c r="E105">
        <v>78</v>
      </c>
      <c r="F105" t="s">
        <v>1849</v>
      </c>
      <c r="G105" s="1">
        <v>46216.826018518521</v>
      </c>
      <c r="H105">
        <v>70</v>
      </c>
      <c r="I105" t="s">
        <v>1849</v>
      </c>
      <c r="J105" s="1">
        <v>46216.826342592591</v>
      </c>
      <c r="K105">
        <v>1</v>
      </c>
      <c r="L105">
        <v>1</v>
      </c>
      <c r="M105" t="s">
        <v>1850</v>
      </c>
      <c r="N105" t="s">
        <v>1851</v>
      </c>
      <c r="O105" s="1">
        <v>46216.824780092589</v>
      </c>
      <c r="P105" s="1">
        <v>46216.826342592591</v>
      </c>
      <c r="Q105" s="1" t="str">
        <f t="shared" si="8"/>
        <v>1709302|r04</v>
      </c>
      <c r="R105" s="1" t="str">
        <f>VLOOKUP(D105,Base_Amostral!$A:$G,5,FALSE)</f>
        <v>Guaraí</v>
      </c>
      <c r="S105" s="1" t="str">
        <f>VLOOKUP(D105,Base_Amostral!$A:$G,3,FALSE)</f>
        <v>Tocantins</v>
      </c>
      <c r="T105" s="1" t="str">
        <f>VLOOKUP(D105,Base_Amostral!$A:$G,6,FALSE)</f>
        <v>Norte</v>
      </c>
      <c r="U105" s="4">
        <f t="shared" si="9"/>
        <v>7.8</v>
      </c>
      <c r="V105" s="4">
        <f t="shared" si="10"/>
        <v>7</v>
      </c>
      <c r="W105" s="4">
        <f t="shared" si="11"/>
        <v>0.79999999999999982</v>
      </c>
      <c r="X105" s="4">
        <f t="shared" si="12"/>
        <v>7.4</v>
      </c>
      <c r="Y105" s="4">
        <f t="shared" si="13"/>
        <v>1</v>
      </c>
      <c r="Z105" s="4">
        <f t="shared" si="14"/>
        <v>0.89999999999999947</v>
      </c>
      <c r="AA105" s="4">
        <f t="shared" si="15"/>
        <v>0</v>
      </c>
      <c r="AB105" s="4">
        <f ca="1">IF(B105&lt;&gt;"r04","",IF(COUNT(INDEX(U:U,ROW()-3):U105)&lt;2,"",MAX(INDEX(U:U,ROW()-3):U105)-MIN(INDEX(U:U,ROW()-3):U105)))</f>
        <v>0.89999999999999947</v>
      </c>
      <c r="AC105" s="4">
        <f ca="1">IF(B105&lt;&gt;"r04","",IF(COUNT(INDEX(V:V,ROW()-3):V105)&lt;2,"",MAX(INDEX(V:V,ROW()-3):V105)-MIN(INDEX(V:V,ROW()-3):V105)))</f>
        <v>0</v>
      </c>
      <c r="AD105" s="4">
        <f ca="1">IF(B105&lt;&gt;"r04","",COUNT(INDEX(U:U,ROW()-3):U105))</f>
        <v>4</v>
      </c>
      <c r="AE105" s="4">
        <f ca="1">IF(B105&lt;&gt;"r04","",COUNT(INDEX(V:V,ROW()-3):V105))</f>
        <v>4</v>
      </c>
    </row>
    <row r="106" spans="1:31">
      <c r="A106">
        <v>466</v>
      </c>
      <c r="B106" t="s">
        <v>1857</v>
      </c>
      <c r="C106" t="s">
        <v>1858</v>
      </c>
      <c r="D106">
        <v>1710706</v>
      </c>
      <c r="E106">
        <v>60</v>
      </c>
      <c r="F106" t="s">
        <v>1849</v>
      </c>
      <c r="G106" s="1">
        <v>46196.011493055557</v>
      </c>
      <c r="H106">
        <v>63</v>
      </c>
      <c r="I106" t="s">
        <v>1849</v>
      </c>
      <c r="J106" s="1">
        <v>46196.011793981481</v>
      </c>
      <c r="K106">
        <v>1</v>
      </c>
      <c r="L106">
        <v>1</v>
      </c>
      <c r="M106" t="s">
        <v>1850</v>
      </c>
      <c r="N106" t="s">
        <v>1851</v>
      </c>
      <c r="O106" s="1">
        <v>46196.008657407408</v>
      </c>
      <c r="P106" s="1">
        <v>46196.011793981481</v>
      </c>
      <c r="Q106" s="1" t="str">
        <f t="shared" si="8"/>
        <v>1710706|r01</v>
      </c>
      <c r="R106" s="1" t="str">
        <f>VLOOKUP(D106,Base_Amostral!$A:$G,5,FALSE)</f>
        <v>Itaguatins</v>
      </c>
      <c r="S106" s="1" t="str">
        <f>VLOOKUP(D106,Base_Amostral!$A:$G,3,FALSE)</f>
        <v>Tocantins</v>
      </c>
      <c r="T106" s="1" t="str">
        <f>VLOOKUP(D106,Base_Amostral!$A:$G,6,FALSE)</f>
        <v>Norte</v>
      </c>
      <c r="U106" s="4">
        <f t="shared" si="9"/>
        <v>6</v>
      </c>
      <c r="V106" s="4">
        <f t="shared" si="10"/>
        <v>6.3</v>
      </c>
      <c r="W106" s="4">
        <f t="shared" si="11"/>
        <v>-0.29999999999999982</v>
      </c>
      <c r="X106" s="4">
        <f t="shared" si="12"/>
        <v>6.15</v>
      </c>
      <c r="Y106" s="4">
        <f t="shared" si="13"/>
        <v>1</v>
      </c>
      <c r="Z106" s="4" t="str">
        <f t="shared" si="14"/>
        <v/>
      </c>
      <c r="AA106" s="4" t="str">
        <f t="shared" si="15"/>
        <v/>
      </c>
      <c r="AB106" s="4" t="str">
        <f>IF(B106&lt;&gt;"r04","",IF(COUNT(INDEX(U:U,ROW()-3):U106)&lt;2,"",MAX(INDEX(U:U,ROW()-3):U106)-MIN(INDEX(U:U,ROW()-3):U106)))</f>
        <v/>
      </c>
      <c r="AC106" s="4" t="str">
        <f>IF(B106&lt;&gt;"r04","",IF(COUNT(INDEX(V:V,ROW()-3):V106)&lt;2,"",MAX(INDEX(V:V,ROW()-3):V106)-MIN(INDEX(V:V,ROW()-3):V106)))</f>
        <v/>
      </c>
      <c r="AD106" s="4" t="str">
        <f>IF(B106&lt;&gt;"r04","",COUNT(INDEX(U:U,ROW()-3):U106))</f>
        <v/>
      </c>
      <c r="AE106" s="4" t="str">
        <f>IF(B106&lt;&gt;"r04","",COUNT(INDEX(V:V,ROW()-3):V106))</f>
        <v/>
      </c>
    </row>
    <row r="107" spans="1:31">
      <c r="A107">
        <v>813</v>
      </c>
      <c r="B107" t="s">
        <v>1859</v>
      </c>
      <c r="C107" t="s">
        <v>1860</v>
      </c>
      <c r="D107">
        <v>1710706</v>
      </c>
      <c r="E107">
        <v>60</v>
      </c>
      <c r="F107" t="s">
        <v>1849</v>
      </c>
      <c r="G107" s="1">
        <v>46203.809166666666</v>
      </c>
      <c r="H107">
        <v>63</v>
      </c>
      <c r="I107" t="s">
        <v>1849</v>
      </c>
      <c r="J107" s="1">
        <v>46203.809490740743</v>
      </c>
      <c r="K107">
        <v>1</v>
      </c>
      <c r="L107">
        <v>1</v>
      </c>
      <c r="M107" t="s">
        <v>1850</v>
      </c>
      <c r="N107" t="s">
        <v>1851</v>
      </c>
      <c r="O107" s="1">
        <v>46203.807256944441</v>
      </c>
      <c r="P107" s="1">
        <v>46203.809490740743</v>
      </c>
      <c r="Q107" s="1" t="str">
        <f t="shared" si="8"/>
        <v>1710706|r02</v>
      </c>
      <c r="R107" s="1" t="str">
        <f>VLOOKUP(D107,Base_Amostral!$A:$G,5,FALSE)</f>
        <v>Itaguatins</v>
      </c>
      <c r="S107" s="1" t="str">
        <f>VLOOKUP(D107,Base_Amostral!$A:$G,3,FALSE)</f>
        <v>Tocantins</v>
      </c>
      <c r="T107" s="1" t="str">
        <f>VLOOKUP(D107,Base_Amostral!$A:$G,6,FALSE)</f>
        <v>Norte</v>
      </c>
      <c r="U107" s="4">
        <f t="shared" si="9"/>
        <v>6</v>
      </c>
      <c r="V107" s="4">
        <f t="shared" si="10"/>
        <v>6.3</v>
      </c>
      <c r="W107" s="4">
        <f t="shared" si="11"/>
        <v>-0.29999999999999982</v>
      </c>
      <c r="X107" s="4">
        <f t="shared" si="12"/>
        <v>6.15</v>
      </c>
      <c r="Y107" s="4">
        <f t="shared" si="13"/>
        <v>1</v>
      </c>
      <c r="Z107" s="4">
        <f t="shared" si="14"/>
        <v>0</v>
      </c>
      <c r="AA107" s="4">
        <f t="shared" si="15"/>
        <v>0</v>
      </c>
      <c r="AB107" s="4" t="str">
        <f>IF(B107&lt;&gt;"r04","",IF(COUNT(INDEX(U:U,ROW()-3):U107)&lt;2,"",MAX(INDEX(U:U,ROW()-3):U107)-MIN(INDEX(U:U,ROW()-3):U107)))</f>
        <v/>
      </c>
      <c r="AC107" s="4" t="str">
        <f>IF(B107&lt;&gt;"r04","",IF(COUNT(INDEX(V:V,ROW()-3):V107)&lt;2,"",MAX(INDEX(V:V,ROW()-3):V107)-MIN(INDEX(V:V,ROW()-3):V107)))</f>
        <v/>
      </c>
      <c r="AD107" s="4" t="str">
        <f>IF(B107&lt;&gt;"r04","",COUNT(INDEX(U:U,ROW()-3):U107))</f>
        <v/>
      </c>
      <c r="AE107" s="4" t="str">
        <f>IF(B107&lt;&gt;"r04","",COUNT(INDEX(V:V,ROW()-3):V107))</f>
        <v/>
      </c>
    </row>
    <row r="108" spans="1:31">
      <c r="A108">
        <v>1170</v>
      </c>
      <c r="B108" t="s">
        <v>1861</v>
      </c>
      <c r="C108" t="s">
        <v>1862</v>
      </c>
      <c r="D108">
        <v>1710706</v>
      </c>
      <c r="E108">
        <v>60</v>
      </c>
      <c r="F108" t="s">
        <v>1849</v>
      </c>
      <c r="G108" s="1">
        <v>46209.849409722221</v>
      </c>
      <c r="H108">
        <v>63</v>
      </c>
      <c r="I108" t="s">
        <v>1849</v>
      </c>
      <c r="J108" s="1">
        <v>46209.849675925929</v>
      </c>
      <c r="K108">
        <v>1</v>
      </c>
      <c r="L108">
        <v>1</v>
      </c>
      <c r="M108" t="s">
        <v>1850</v>
      </c>
      <c r="N108" t="s">
        <v>1851</v>
      </c>
      <c r="O108" s="1">
        <v>46209.848865740743</v>
      </c>
      <c r="P108" s="1">
        <v>46209.849675925929</v>
      </c>
      <c r="Q108" s="1" t="str">
        <f t="shared" si="8"/>
        <v>1710706|r03</v>
      </c>
      <c r="R108" s="1" t="str">
        <f>VLOOKUP(D108,Base_Amostral!$A:$G,5,FALSE)</f>
        <v>Itaguatins</v>
      </c>
      <c r="S108" s="1" t="str">
        <f>VLOOKUP(D108,Base_Amostral!$A:$G,3,FALSE)</f>
        <v>Tocantins</v>
      </c>
      <c r="T108" s="1" t="str">
        <f>VLOOKUP(D108,Base_Amostral!$A:$G,6,FALSE)</f>
        <v>Norte</v>
      </c>
      <c r="U108" s="4">
        <f t="shared" si="9"/>
        <v>6</v>
      </c>
      <c r="V108" s="4">
        <f t="shared" si="10"/>
        <v>6.3</v>
      </c>
      <c r="W108" s="4">
        <f t="shared" si="11"/>
        <v>-0.29999999999999982</v>
      </c>
      <c r="X108" s="4">
        <f t="shared" si="12"/>
        <v>6.15</v>
      </c>
      <c r="Y108" s="4">
        <f t="shared" si="13"/>
        <v>1</v>
      </c>
      <c r="Z108" s="4">
        <f t="shared" si="14"/>
        <v>0</v>
      </c>
      <c r="AA108" s="4">
        <f t="shared" si="15"/>
        <v>0</v>
      </c>
      <c r="AB108" s="4" t="str">
        <f>IF(B108&lt;&gt;"r04","",IF(COUNT(INDEX(U:U,ROW()-3):U108)&lt;2,"",MAX(INDEX(U:U,ROW()-3):U108)-MIN(INDEX(U:U,ROW()-3):U108)))</f>
        <v/>
      </c>
      <c r="AC108" s="4" t="str">
        <f>IF(B108&lt;&gt;"r04","",IF(COUNT(INDEX(V:V,ROW()-3):V108)&lt;2,"",MAX(INDEX(V:V,ROW()-3):V108)-MIN(INDEX(V:V,ROW()-3):V108)))</f>
        <v/>
      </c>
      <c r="AD108" s="4" t="str">
        <f>IF(B108&lt;&gt;"r04","",COUNT(INDEX(U:U,ROW()-3):U108))</f>
        <v/>
      </c>
      <c r="AE108" s="4" t="str">
        <f>IF(B108&lt;&gt;"r04","",COUNT(INDEX(V:V,ROW()-3):V108))</f>
        <v/>
      </c>
    </row>
    <row r="109" spans="1:31">
      <c r="A109">
        <v>1534</v>
      </c>
      <c r="B109" t="s">
        <v>1863</v>
      </c>
      <c r="C109" t="s">
        <v>1864</v>
      </c>
      <c r="D109">
        <v>1710706</v>
      </c>
      <c r="E109">
        <v>96</v>
      </c>
      <c r="F109" t="s">
        <v>1849</v>
      </c>
      <c r="G109" s="1">
        <v>46216.826516203706</v>
      </c>
      <c r="H109">
        <v>63</v>
      </c>
      <c r="I109" t="s">
        <v>1849</v>
      </c>
      <c r="J109" s="1">
        <v>46216.826805555553</v>
      </c>
      <c r="K109">
        <v>1</v>
      </c>
      <c r="L109">
        <v>1</v>
      </c>
      <c r="M109" t="s">
        <v>1850</v>
      </c>
      <c r="N109" t="s">
        <v>1851</v>
      </c>
      <c r="O109" s="1">
        <v>46216.826388888891</v>
      </c>
      <c r="P109" s="1">
        <v>46216.826805555553</v>
      </c>
      <c r="Q109" s="1" t="str">
        <f t="shared" si="8"/>
        <v>1710706|r04</v>
      </c>
      <c r="R109" s="1" t="str">
        <f>VLOOKUP(D109,Base_Amostral!$A:$G,5,FALSE)</f>
        <v>Itaguatins</v>
      </c>
      <c r="S109" s="1" t="str">
        <f>VLOOKUP(D109,Base_Amostral!$A:$G,3,FALSE)</f>
        <v>Tocantins</v>
      </c>
      <c r="T109" s="1" t="str">
        <f>VLOOKUP(D109,Base_Amostral!$A:$G,6,FALSE)</f>
        <v>Norte</v>
      </c>
      <c r="U109" s="4">
        <f t="shared" si="9"/>
        <v>9.6</v>
      </c>
      <c r="V109" s="4">
        <f t="shared" si="10"/>
        <v>6.3</v>
      </c>
      <c r="W109" s="4">
        <f t="shared" si="11"/>
        <v>3.3</v>
      </c>
      <c r="X109" s="4">
        <f t="shared" si="12"/>
        <v>7.9499999999999993</v>
      </c>
      <c r="Y109" s="4">
        <f t="shared" si="13"/>
        <v>1</v>
      </c>
      <c r="Z109" s="4">
        <f t="shared" si="14"/>
        <v>3.5999999999999996</v>
      </c>
      <c r="AA109" s="4">
        <f t="shared" si="15"/>
        <v>0</v>
      </c>
      <c r="AB109" s="4">
        <f ca="1">IF(B109&lt;&gt;"r04","",IF(COUNT(INDEX(U:U,ROW()-3):U109)&lt;2,"",MAX(INDEX(U:U,ROW()-3):U109)-MIN(INDEX(U:U,ROW()-3):U109)))</f>
        <v>3.5999999999999996</v>
      </c>
      <c r="AC109" s="4">
        <f ca="1">IF(B109&lt;&gt;"r04","",IF(COUNT(INDEX(V:V,ROW()-3):V109)&lt;2,"",MAX(INDEX(V:V,ROW()-3):V109)-MIN(INDEX(V:V,ROW()-3):V109)))</f>
        <v>0</v>
      </c>
      <c r="AD109" s="4">
        <f ca="1">IF(B109&lt;&gt;"r04","",COUNT(INDEX(U:U,ROW()-3):U109))</f>
        <v>4</v>
      </c>
      <c r="AE109" s="4">
        <f ca="1">IF(B109&lt;&gt;"r04","",COUNT(INDEX(V:V,ROW()-3):V109))</f>
        <v>4</v>
      </c>
    </row>
    <row r="110" spans="1:31">
      <c r="A110">
        <v>471</v>
      </c>
      <c r="B110" t="s">
        <v>1857</v>
      </c>
      <c r="C110" t="s">
        <v>1858</v>
      </c>
      <c r="D110">
        <v>1718808</v>
      </c>
      <c r="E110">
        <v>69</v>
      </c>
      <c r="F110" t="s">
        <v>1849</v>
      </c>
      <c r="G110" s="1">
        <v>46196.012106481481</v>
      </c>
      <c r="H110">
        <v>69</v>
      </c>
      <c r="I110" t="s">
        <v>1849</v>
      </c>
      <c r="J110" s="1">
        <v>46196.012511574074</v>
      </c>
      <c r="K110">
        <v>1</v>
      </c>
      <c r="L110">
        <v>1</v>
      </c>
      <c r="M110" t="s">
        <v>1850</v>
      </c>
      <c r="N110" t="s">
        <v>1851</v>
      </c>
      <c r="O110" s="1">
        <v>46196.011828703704</v>
      </c>
      <c r="P110" s="1">
        <v>46196.012511574074</v>
      </c>
      <c r="Q110" s="1" t="str">
        <f t="shared" si="8"/>
        <v>1718808|r01</v>
      </c>
      <c r="R110" s="1" t="str">
        <f>VLOOKUP(D110,Base_Amostral!$A:$G,5,FALSE)</f>
        <v>Sampaio</v>
      </c>
      <c r="S110" s="1" t="str">
        <f>VLOOKUP(D110,Base_Amostral!$A:$G,3,FALSE)</f>
        <v>Tocantins</v>
      </c>
      <c r="T110" s="1" t="str">
        <f>VLOOKUP(D110,Base_Amostral!$A:$G,6,FALSE)</f>
        <v>Norte</v>
      </c>
      <c r="U110" s="4">
        <f t="shared" si="9"/>
        <v>6.9</v>
      </c>
      <c r="V110" s="4">
        <f t="shared" si="10"/>
        <v>6.9</v>
      </c>
      <c r="W110" s="4">
        <f t="shared" si="11"/>
        <v>0</v>
      </c>
      <c r="X110" s="4">
        <f t="shared" si="12"/>
        <v>6.9</v>
      </c>
      <c r="Y110" s="4">
        <f t="shared" si="13"/>
        <v>1</v>
      </c>
      <c r="Z110" s="4" t="str">
        <f t="shared" si="14"/>
        <v/>
      </c>
      <c r="AA110" s="4" t="str">
        <f t="shared" si="15"/>
        <v/>
      </c>
      <c r="AB110" s="4" t="str">
        <f>IF(B110&lt;&gt;"r04","",IF(COUNT(INDEX(U:U,ROW()-3):U110)&lt;2,"",MAX(INDEX(U:U,ROW()-3):U110)-MIN(INDEX(U:U,ROW()-3):U110)))</f>
        <v/>
      </c>
      <c r="AC110" s="4" t="str">
        <f>IF(B110&lt;&gt;"r04","",IF(COUNT(INDEX(V:V,ROW()-3):V110)&lt;2,"",MAX(INDEX(V:V,ROW()-3):V110)-MIN(INDEX(V:V,ROW()-3):V110)))</f>
        <v/>
      </c>
      <c r="AD110" s="4" t="str">
        <f>IF(B110&lt;&gt;"r04","",COUNT(INDEX(U:U,ROW()-3):U110))</f>
        <v/>
      </c>
      <c r="AE110" s="4" t="str">
        <f>IF(B110&lt;&gt;"r04","",COUNT(INDEX(V:V,ROW()-3):V110))</f>
        <v/>
      </c>
    </row>
    <row r="111" spans="1:31">
      <c r="A111">
        <v>819</v>
      </c>
      <c r="B111" t="s">
        <v>1859</v>
      </c>
      <c r="C111" t="s">
        <v>1860</v>
      </c>
      <c r="D111">
        <v>1718808</v>
      </c>
      <c r="E111">
        <v>69</v>
      </c>
      <c r="F111" t="s">
        <v>1849</v>
      </c>
      <c r="G111" s="1">
        <v>46203.80978009259</v>
      </c>
      <c r="H111">
        <v>69</v>
      </c>
      <c r="I111" t="s">
        <v>1849</v>
      </c>
      <c r="J111" s="1">
        <v>46203.810127314813</v>
      </c>
      <c r="K111">
        <v>1</v>
      </c>
      <c r="L111">
        <v>1</v>
      </c>
      <c r="M111" t="s">
        <v>1850</v>
      </c>
      <c r="N111" t="s">
        <v>1851</v>
      </c>
      <c r="O111" s="1">
        <v>46203.809525462966</v>
      </c>
      <c r="P111" s="1">
        <v>46203.810127314813</v>
      </c>
      <c r="Q111" s="1" t="str">
        <f t="shared" si="8"/>
        <v>1718808|r02</v>
      </c>
      <c r="R111" s="1" t="str">
        <f>VLOOKUP(D111,Base_Amostral!$A:$G,5,FALSE)</f>
        <v>Sampaio</v>
      </c>
      <c r="S111" s="1" t="str">
        <f>VLOOKUP(D111,Base_Amostral!$A:$G,3,FALSE)</f>
        <v>Tocantins</v>
      </c>
      <c r="T111" s="1" t="str">
        <f>VLOOKUP(D111,Base_Amostral!$A:$G,6,FALSE)</f>
        <v>Norte</v>
      </c>
      <c r="U111" s="4">
        <f t="shared" si="9"/>
        <v>6.9</v>
      </c>
      <c r="V111" s="4">
        <f t="shared" si="10"/>
        <v>6.9</v>
      </c>
      <c r="W111" s="4">
        <f t="shared" si="11"/>
        <v>0</v>
      </c>
      <c r="X111" s="4">
        <f t="shared" si="12"/>
        <v>6.9</v>
      </c>
      <c r="Y111" s="4">
        <f t="shared" si="13"/>
        <v>1</v>
      </c>
      <c r="Z111" s="4">
        <f t="shared" si="14"/>
        <v>0</v>
      </c>
      <c r="AA111" s="4">
        <f t="shared" si="15"/>
        <v>0</v>
      </c>
      <c r="AB111" s="4" t="str">
        <f>IF(B111&lt;&gt;"r04","",IF(COUNT(INDEX(U:U,ROW()-3):U111)&lt;2,"",MAX(INDEX(U:U,ROW()-3):U111)-MIN(INDEX(U:U,ROW()-3):U111)))</f>
        <v/>
      </c>
      <c r="AC111" s="4" t="str">
        <f>IF(B111&lt;&gt;"r04","",IF(COUNT(INDEX(V:V,ROW()-3):V111)&lt;2,"",MAX(INDEX(V:V,ROW()-3):V111)-MIN(INDEX(V:V,ROW()-3):V111)))</f>
        <v/>
      </c>
      <c r="AD111" s="4" t="str">
        <f>IF(B111&lt;&gt;"r04","",COUNT(INDEX(U:U,ROW()-3):U111))</f>
        <v/>
      </c>
      <c r="AE111" s="4" t="str">
        <f>IF(B111&lt;&gt;"r04","",COUNT(INDEX(V:V,ROW()-3):V111))</f>
        <v/>
      </c>
    </row>
    <row r="112" spans="1:31">
      <c r="A112">
        <v>1173</v>
      </c>
      <c r="B112" t="s">
        <v>1861</v>
      </c>
      <c r="C112" t="s">
        <v>1862</v>
      </c>
      <c r="D112">
        <v>1718808</v>
      </c>
      <c r="E112">
        <v>69</v>
      </c>
      <c r="F112" t="s">
        <v>1849</v>
      </c>
      <c r="G112" s="1">
        <v>46209.850023148145</v>
      </c>
      <c r="H112">
        <v>69</v>
      </c>
      <c r="I112" t="s">
        <v>1849</v>
      </c>
      <c r="J112" s="1">
        <v>46209.850370370368</v>
      </c>
      <c r="K112">
        <v>1</v>
      </c>
      <c r="L112">
        <v>1</v>
      </c>
      <c r="M112" t="s">
        <v>1850</v>
      </c>
      <c r="N112" t="s">
        <v>1851</v>
      </c>
      <c r="O112" s="1">
        <v>46209.849710648145</v>
      </c>
      <c r="P112" s="1">
        <v>46209.850370370368</v>
      </c>
      <c r="Q112" s="1" t="str">
        <f t="shared" si="8"/>
        <v>1718808|r03</v>
      </c>
      <c r="R112" s="1" t="str">
        <f>VLOOKUP(D112,Base_Amostral!$A:$G,5,FALSE)</f>
        <v>Sampaio</v>
      </c>
      <c r="S112" s="1" t="str">
        <f>VLOOKUP(D112,Base_Amostral!$A:$G,3,FALSE)</f>
        <v>Tocantins</v>
      </c>
      <c r="T112" s="1" t="str">
        <f>VLOOKUP(D112,Base_Amostral!$A:$G,6,FALSE)</f>
        <v>Norte</v>
      </c>
      <c r="U112" s="4">
        <f t="shared" si="9"/>
        <v>6.9</v>
      </c>
      <c r="V112" s="4">
        <f t="shared" si="10"/>
        <v>6.9</v>
      </c>
      <c r="W112" s="4">
        <f t="shared" si="11"/>
        <v>0</v>
      </c>
      <c r="X112" s="4">
        <f t="shared" si="12"/>
        <v>6.9</v>
      </c>
      <c r="Y112" s="4">
        <f t="shared" si="13"/>
        <v>1</v>
      </c>
      <c r="Z112" s="4">
        <f t="shared" si="14"/>
        <v>0</v>
      </c>
      <c r="AA112" s="4">
        <f t="shared" si="15"/>
        <v>0</v>
      </c>
      <c r="AB112" s="4" t="str">
        <f>IF(B112&lt;&gt;"r04","",IF(COUNT(INDEX(U:U,ROW()-3):U112)&lt;2,"",MAX(INDEX(U:U,ROW()-3):U112)-MIN(INDEX(U:U,ROW()-3):U112)))</f>
        <v/>
      </c>
      <c r="AC112" s="4" t="str">
        <f>IF(B112&lt;&gt;"r04","",IF(COUNT(INDEX(V:V,ROW()-3):V112)&lt;2,"",MAX(INDEX(V:V,ROW()-3):V112)-MIN(INDEX(V:V,ROW()-3):V112)))</f>
        <v/>
      </c>
      <c r="AD112" s="4" t="str">
        <f>IF(B112&lt;&gt;"r04","",COUNT(INDEX(U:U,ROW()-3):U112))</f>
        <v/>
      </c>
      <c r="AE112" s="4" t="str">
        <f>IF(B112&lt;&gt;"r04","",COUNT(INDEX(V:V,ROW()-3):V112))</f>
        <v/>
      </c>
    </row>
    <row r="113" spans="1:31">
      <c r="A113">
        <v>1537</v>
      </c>
      <c r="B113" t="s">
        <v>1863</v>
      </c>
      <c r="C113" t="s">
        <v>1864</v>
      </c>
      <c r="D113">
        <v>1718808</v>
      </c>
      <c r="E113">
        <v>77</v>
      </c>
      <c r="F113" t="s">
        <v>1849</v>
      </c>
      <c r="G113" s="1">
        <v>46216.827141203707</v>
      </c>
      <c r="H113">
        <v>69</v>
      </c>
      <c r="I113" t="s">
        <v>1849</v>
      </c>
      <c r="J113" s="1">
        <v>46216.827476851853</v>
      </c>
      <c r="K113">
        <v>1</v>
      </c>
      <c r="L113">
        <v>1</v>
      </c>
      <c r="M113" t="s">
        <v>1850</v>
      </c>
      <c r="N113" t="s">
        <v>1851</v>
      </c>
      <c r="O113" s="1">
        <v>46216.826863425929</v>
      </c>
      <c r="P113" s="1">
        <v>46216.827476851853</v>
      </c>
      <c r="Q113" s="1" t="str">
        <f t="shared" si="8"/>
        <v>1718808|r04</v>
      </c>
      <c r="R113" s="1" t="str">
        <f>VLOOKUP(D113,Base_Amostral!$A:$G,5,FALSE)</f>
        <v>Sampaio</v>
      </c>
      <c r="S113" s="1" t="str">
        <f>VLOOKUP(D113,Base_Amostral!$A:$G,3,FALSE)</f>
        <v>Tocantins</v>
      </c>
      <c r="T113" s="1" t="str">
        <f>VLOOKUP(D113,Base_Amostral!$A:$G,6,FALSE)</f>
        <v>Norte</v>
      </c>
      <c r="U113" s="4">
        <f t="shared" si="9"/>
        <v>7.7</v>
      </c>
      <c r="V113" s="4">
        <f t="shared" si="10"/>
        <v>6.9</v>
      </c>
      <c r="W113" s="4">
        <f t="shared" si="11"/>
        <v>0.79999999999999982</v>
      </c>
      <c r="X113" s="4">
        <f t="shared" si="12"/>
        <v>7.3000000000000007</v>
      </c>
      <c r="Y113" s="4">
        <f t="shared" si="13"/>
        <v>1</v>
      </c>
      <c r="Z113" s="4">
        <f t="shared" si="14"/>
        <v>0.79999999999999982</v>
      </c>
      <c r="AA113" s="4">
        <f t="shared" si="15"/>
        <v>0</v>
      </c>
      <c r="AB113" s="4">
        <f ca="1">IF(B113&lt;&gt;"r04","",IF(COUNT(INDEX(U:U,ROW()-3):U113)&lt;2,"",MAX(INDEX(U:U,ROW()-3):U113)-MIN(INDEX(U:U,ROW()-3):U113)))</f>
        <v>0.79999999999999982</v>
      </c>
      <c r="AC113" s="4">
        <f ca="1">IF(B113&lt;&gt;"r04","",IF(COUNT(INDEX(V:V,ROW()-3):V113)&lt;2,"",MAX(INDEX(V:V,ROW()-3):V113)-MIN(INDEX(V:V,ROW()-3):V113)))</f>
        <v>0</v>
      </c>
      <c r="AD113" s="4">
        <f ca="1">IF(B113&lt;&gt;"r04","",COUNT(INDEX(U:U,ROW()-3):U113))</f>
        <v>4</v>
      </c>
      <c r="AE113" s="4">
        <f ca="1">IF(B113&lt;&gt;"r04","",COUNT(INDEX(V:V,ROW()-3):V113))</f>
        <v>4</v>
      </c>
    </row>
    <row r="114" spans="1:31">
      <c r="A114">
        <v>474</v>
      </c>
      <c r="B114" t="s">
        <v>1857</v>
      </c>
      <c r="C114" t="s">
        <v>1858</v>
      </c>
      <c r="D114">
        <v>1718881</v>
      </c>
      <c r="E114">
        <v>92</v>
      </c>
      <c r="F114" t="s">
        <v>1849</v>
      </c>
      <c r="G114" s="1">
        <v>46196.012708333335</v>
      </c>
      <c r="I114" t="s">
        <v>1852</v>
      </c>
      <c r="J114" s="1">
        <v>46196.013553240744</v>
      </c>
      <c r="K114">
        <v>1</v>
      </c>
      <c r="L114">
        <v>0</v>
      </c>
      <c r="M114" t="s">
        <v>1853</v>
      </c>
      <c r="N114" t="s">
        <v>1851</v>
      </c>
      <c r="O114" s="1">
        <v>46196.012569444443</v>
      </c>
      <c r="P114" s="1">
        <v>46196.013553240744</v>
      </c>
      <c r="Q114" s="1" t="str">
        <f t="shared" si="8"/>
        <v>1718881|r01</v>
      </c>
      <c r="R114" s="1" t="str">
        <f>VLOOKUP(D114,Base_Amostral!$A:$G,5,FALSE)</f>
        <v>Santa Maria do Tocantins</v>
      </c>
      <c r="S114" s="1" t="str">
        <f>VLOOKUP(D114,Base_Amostral!$A:$G,3,FALSE)</f>
        <v>Tocantins</v>
      </c>
      <c r="T114" s="1" t="str">
        <f>VLOOKUP(D114,Base_Amostral!$A:$G,6,FALSE)</f>
        <v>Norte</v>
      </c>
      <c r="U114" s="4">
        <f t="shared" si="9"/>
        <v>9.1999999999999993</v>
      </c>
      <c r="V114" s="4" t="str">
        <f t="shared" si="10"/>
        <v/>
      </c>
      <c r="W114" s="4" t="str">
        <f t="shared" si="11"/>
        <v/>
      </c>
      <c r="X114" s="4" t="str">
        <f t="shared" si="12"/>
        <v/>
      </c>
      <c r="Y114" s="4">
        <f t="shared" si="13"/>
        <v>0</v>
      </c>
      <c r="Z114" s="4" t="str">
        <f t="shared" si="14"/>
        <v/>
      </c>
      <c r="AA114" s="4" t="str">
        <f t="shared" si="15"/>
        <v/>
      </c>
      <c r="AB114" s="4" t="str">
        <f>IF(B114&lt;&gt;"r04","",IF(COUNT(INDEX(U:U,ROW()-3):U114)&lt;2,"",MAX(INDEX(U:U,ROW()-3):U114)-MIN(INDEX(U:U,ROW()-3):U114)))</f>
        <v/>
      </c>
      <c r="AC114" s="4" t="str">
        <f>IF(B114&lt;&gt;"r04","",IF(COUNT(INDEX(V:V,ROW()-3):V114)&lt;2,"",MAX(INDEX(V:V,ROW()-3):V114)-MIN(INDEX(V:V,ROW()-3):V114)))</f>
        <v/>
      </c>
      <c r="AD114" s="4" t="str">
        <f>IF(B114&lt;&gt;"r04","",COUNT(INDEX(U:U,ROW()-3):U114))</f>
        <v/>
      </c>
      <c r="AE114" s="4" t="str">
        <f>IF(B114&lt;&gt;"r04","",COUNT(INDEX(V:V,ROW()-3):V114))</f>
        <v/>
      </c>
    </row>
    <row r="115" spans="1:31">
      <c r="A115">
        <v>821</v>
      </c>
      <c r="B115" t="s">
        <v>1859</v>
      </c>
      <c r="C115" t="s">
        <v>1860</v>
      </c>
      <c r="D115">
        <v>1718881</v>
      </c>
      <c r="E115">
        <v>92</v>
      </c>
      <c r="F115" t="s">
        <v>1849</v>
      </c>
      <c r="G115" s="1">
        <v>46203.810312499998</v>
      </c>
      <c r="I115" t="s">
        <v>1852</v>
      </c>
      <c r="J115" s="1">
        <v>46203.811157407406</v>
      </c>
      <c r="K115">
        <v>1</v>
      </c>
      <c r="L115">
        <v>0</v>
      </c>
      <c r="M115" t="s">
        <v>1853</v>
      </c>
      <c r="N115" t="s">
        <v>1851</v>
      </c>
      <c r="O115" s="1">
        <v>46203.810162037036</v>
      </c>
      <c r="P115" s="1">
        <v>46203.811157407406</v>
      </c>
      <c r="Q115" s="1" t="str">
        <f t="shared" si="8"/>
        <v>1718881|r02</v>
      </c>
      <c r="R115" s="1" t="str">
        <f>VLOOKUP(D115,Base_Amostral!$A:$G,5,FALSE)</f>
        <v>Santa Maria do Tocantins</v>
      </c>
      <c r="S115" s="1" t="str">
        <f>VLOOKUP(D115,Base_Amostral!$A:$G,3,FALSE)</f>
        <v>Tocantins</v>
      </c>
      <c r="T115" s="1" t="str">
        <f>VLOOKUP(D115,Base_Amostral!$A:$G,6,FALSE)</f>
        <v>Norte</v>
      </c>
      <c r="U115" s="4">
        <f t="shared" si="9"/>
        <v>9.1999999999999993</v>
      </c>
      <c r="V115" s="4" t="str">
        <f t="shared" si="10"/>
        <v/>
      </c>
      <c r="W115" s="4" t="str">
        <f t="shared" si="11"/>
        <v/>
      </c>
      <c r="X115" s="4" t="str">
        <f t="shared" si="12"/>
        <v/>
      </c>
      <c r="Y115" s="4">
        <f t="shared" si="13"/>
        <v>0</v>
      </c>
      <c r="Z115" s="4">
        <f t="shared" si="14"/>
        <v>0</v>
      </c>
      <c r="AA115" s="4" t="str">
        <f t="shared" si="15"/>
        <v/>
      </c>
      <c r="AB115" s="4" t="str">
        <f>IF(B115&lt;&gt;"r04","",IF(COUNT(INDEX(U:U,ROW()-3):U115)&lt;2,"",MAX(INDEX(U:U,ROW()-3):U115)-MIN(INDEX(U:U,ROW()-3):U115)))</f>
        <v/>
      </c>
      <c r="AC115" s="4" t="str">
        <f>IF(B115&lt;&gt;"r04","",IF(COUNT(INDEX(V:V,ROW()-3):V115)&lt;2,"",MAX(INDEX(V:V,ROW()-3):V115)-MIN(INDEX(V:V,ROW()-3):V115)))</f>
        <v/>
      </c>
      <c r="AD115" s="4" t="str">
        <f>IF(B115&lt;&gt;"r04","",COUNT(INDEX(U:U,ROW()-3):U115))</f>
        <v/>
      </c>
      <c r="AE115" s="4" t="str">
        <f>IF(B115&lt;&gt;"r04","",COUNT(INDEX(V:V,ROW()-3):V115))</f>
        <v/>
      </c>
    </row>
    <row r="116" spans="1:31">
      <c r="A116">
        <v>1176</v>
      </c>
      <c r="B116" t="s">
        <v>1861</v>
      </c>
      <c r="C116" t="s">
        <v>1862</v>
      </c>
      <c r="D116">
        <v>1718881</v>
      </c>
      <c r="E116">
        <v>92</v>
      </c>
      <c r="F116" t="s">
        <v>1849</v>
      </c>
      <c r="G116" s="1">
        <v>46209.852916666663</v>
      </c>
      <c r="I116" t="s">
        <v>1852</v>
      </c>
      <c r="J116" s="1">
        <v>46209.853738425925</v>
      </c>
      <c r="K116">
        <v>1</v>
      </c>
      <c r="L116">
        <v>0</v>
      </c>
      <c r="M116" t="s">
        <v>1853</v>
      </c>
      <c r="N116" t="s">
        <v>1851</v>
      </c>
      <c r="O116" s="1">
        <v>46209.850405092591</v>
      </c>
      <c r="P116" s="1">
        <v>46209.853738425925</v>
      </c>
      <c r="Q116" s="1" t="str">
        <f t="shared" si="8"/>
        <v>1718881|r03</v>
      </c>
      <c r="R116" s="1" t="str">
        <f>VLOOKUP(D116,Base_Amostral!$A:$G,5,FALSE)</f>
        <v>Santa Maria do Tocantins</v>
      </c>
      <c r="S116" s="1" t="str">
        <f>VLOOKUP(D116,Base_Amostral!$A:$G,3,FALSE)</f>
        <v>Tocantins</v>
      </c>
      <c r="T116" s="1" t="str">
        <f>VLOOKUP(D116,Base_Amostral!$A:$G,6,FALSE)</f>
        <v>Norte</v>
      </c>
      <c r="U116" s="4">
        <f t="shared" si="9"/>
        <v>9.1999999999999993</v>
      </c>
      <c r="V116" s="4" t="str">
        <f t="shared" si="10"/>
        <v/>
      </c>
      <c r="W116" s="4" t="str">
        <f t="shared" si="11"/>
        <v/>
      </c>
      <c r="X116" s="4" t="str">
        <f t="shared" si="12"/>
        <v/>
      </c>
      <c r="Y116" s="4">
        <f t="shared" si="13"/>
        <v>0</v>
      </c>
      <c r="Z116" s="4">
        <f t="shared" si="14"/>
        <v>0</v>
      </c>
      <c r="AA116" s="4" t="str">
        <f t="shared" si="15"/>
        <v/>
      </c>
      <c r="AB116" s="4" t="str">
        <f>IF(B116&lt;&gt;"r04","",IF(COUNT(INDEX(U:U,ROW()-3):U116)&lt;2,"",MAX(INDEX(U:U,ROW()-3):U116)-MIN(INDEX(U:U,ROW()-3):U116)))</f>
        <v/>
      </c>
      <c r="AC116" s="4" t="str">
        <f>IF(B116&lt;&gt;"r04","",IF(COUNT(INDEX(V:V,ROW()-3):V116)&lt;2,"",MAX(INDEX(V:V,ROW()-3):V116)-MIN(INDEX(V:V,ROW()-3):V116)))</f>
        <v/>
      </c>
      <c r="AD116" s="4" t="str">
        <f>IF(B116&lt;&gt;"r04","",COUNT(INDEX(U:U,ROW()-3):U116))</f>
        <v/>
      </c>
      <c r="AE116" s="4" t="str">
        <f>IF(B116&lt;&gt;"r04","",COUNT(INDEX(V:V,ROW()-3):V116))</f>
        <v/>
      </c>
    </row>
    <row r="117" spans="1:31">
      <c r="A117">
        <v>1538</v>
      </c>
      <c r="B117" t="s">
        <v>1863</v>
      </c>
      <c r="C117" t="s">
        <v>1864</v>
      </c>
      <c r="D117">
        <v>1718881</v>
      </c>
      <c r="E117">
        <v>96</v>
      </c>
      <c r="F117" t="s">
        <v>1849</v>
      </c>
      <c r="G117" s="1">
        <v>46216.827650462961</v>
      </c>
      <c r="I117" t="s">
        <v>1852</v>
      </c>
      <c r="J117" s="1">
        <v>46216.828506944446</v>
      </c>
      <c r="K117">
        <v>1</v>
      </c>
      <c r="L117">
        <v>0</v>
      </c>
      <c r="M117" t="s">
        <v>1853</v>
      </c>
      <c r="N117" t="s">
        <v>1851</v>
      </c>
      <c r="O117" s="1">
        <v>46216.827523148146</v>
      </c>
      <c r="P117" s="1">
        <v>46216.828506944446</v>
      </c>
      <c r="Q117" s="1" t="str">
        <f t="shared" si="8"/>
        <v>1718881|r04</v>
      </c>
      <c r="R117" s="1" t="str">
        <f>VLOOKUP(D117,Base_Amostral!$A:$G,5,FALSE)</f>
        <v>Santa Maria do Tocantins</v>
      </c>
      <c r="S117" s="1" t="str">
        <f>VLOOKUP(D117,Base_Amostral!$A:$G,3,FALSE)</f>
        <v>Tocantins</v>
      </c>
      <c r="T117" s="1" t="str">
        <f>VLOOKUP(D117,Base_Amostral!$A:$G,6,FALSE)</f>
        <v>Norte</v>
      </c>
      <c r="U117" s="4">
        <f t="shared" si="9"/>
        <v>9.6</v>
      </c>
      <c r="V117" s="4" t="str">
        <f t="shared" si="10"/>
        <v/>
      </c>
      <c r="W117" s="4" t="str">
        <f t="shared" si="11"/>
        <v/>
      </c>
      <c r="X117" s="4" t="str">
        <f t="shared" si="12"/>
        <v/>
      </c>
      <c r="Y117" s="4">
        <f t="shared" si="13"/>
        <v>0</v>
      </c>
      <c r="Z117" s="4">
        <f t="shared" si="14"/>
        <v>0.40000000000000036</v>
      </c>
      <c r="AA117" s="4" t="str">
        <f t="shared" si="15"/>
        <v/>
      </c>
      <c r="AB117" s="4">
        <f ca="1">IF(B117&lt;&gt;"r04","",IF(COUNT(INDEX(U:U,ROW()-3):U117)&lt;2,"",MAX(INDEX(U:U,ROW()-3):U117)-MIN(INDEX(U:U,ROW()-3):U117)))</f>
        <v>0.40000000000000036</v>
      </c>
      <c r="AC117" s="4" t="str">
        <f ca="1">IF(B117&lt;&gt;"r04","",IF(COUNT(INDEX(V:V,ROW()-3):V117)&lt;2,"",MAX(INDEX(V:V,ROW()-3):V117)-MIN(INDEX(V:V,ROW()-3):V117)))</f>
        <v/>
      </c>
      <c r="AD117" s="4">
        <f ca="1">IF(B117&lt;&gt;"r04","",COUNT(INDEX(U:U,ROW()-3):U117))</f>
        <v>4</v>
      </c>
      <c r="AE117" s="4">
        <f ca="1">IF(B117&lt;&gt;"r04","",COUNT(INDEX(V:V,ROW()-3):V117))</f>
        <v>0</v>
      </c>
    </row>
    <row r="118" spans="1:31">
      <c r="A118">
        <v>478</v>
      </c>
      <c r="B118" t="s">
        <v>1857</v>
      </c>
      <c r="C118" t="s">
        <v>1858</v>
      </c>
      <c r="D118">
        <v>1722107</v>
      </c>
      <c r="E118">
        <v>92</v>
      </c>
      <c r="F118" t="s">
        <v>1849</v>
      </c>
      <c r="G118" s="1">
        <v>46196.013749999998</v>
      </c>
      <c r="H118">
        <v>71</v>
      </c>
      <c r="I118" t="s">
        <v>1849</v>
      </c>
      <c r="J118" s="1">
        <v>46196.013969907406</v>
      </c>
      <c r="K118">
        <v>1</v>
      </c>
      <c r="L118">
        <v>1</v>
      </c>
      <c r="M118" t="s">
        <v>1850</v>
      </c>
      <c r="N118" t="s">
        <v>1851</v>
      </c>
      <c r="O118" s="1">
        <v>46196.013599537036</v>
      </c>
      <c r="P118" s="1">
        <v>46196.013969907406</v>
      </c>
      <c r="Q118" s="1" t="str">
        <f t="shared" si="8"/>
        <v>1722107|r01</v>
      </c>
      <c r="R118" s="1" t="str">
        <f>VLOOKUP(D118,Base_Amostral!$A:$G,5,FALSE)</f>
        <v>Xambioá</v>
      </c>
      <c r="S118" s="1" t="str">
        <f>VLOOKUP(D118,Base_Amostral!$A:$G,3,FALSE)</f>
        <v>Tocantins</v>
      </c>
      <c r="T118" s="1" t="str">
        <f>VLOOKUP(D118,Base_Amostral!$A:$G,6,FALSE)</f>
        <v>Norte</v>
      </c>
      <c r="U118" s="4">
        <f t="shared" si="9"/>
        <v>9.1999999999999993</v>
      </c>
      <c r="V118" s="4">
        <f t="shared" si="10"/>
        <v>7.1</v>
      </c>
      <c r="W118" s="4">
        <f t="shared" si="11"/>
        <v>2.0999999999999996</v>
      </c>
      <c r="X118" s="4">
        <f t="shared" si="12"/>
        <v>8.1499999999999986</v>
      </c>
      <c r="Y118" s="4">
        <f t="shared" si="13"/>
        <v>1</v>
      </c>
      <c r="Z118" s="4" t="str">
        <f t="shared" si="14"/>
        <v/>
      </c>
      <c r="AA118" s="4" t="str">
        <f t="shared" si="15"/>
        <v/>
      </c>
      <c r="AB118" s="4" t="str">
        <f>IF(B118&lt;&gt;"r04","",IF(COUNT(INDEX(U:U,ROW()-3):U118)&lt;2,"",MAX(INDEX(U:U,ROW()-3):U118)-MIN(INDEX(U:U,ROW()-3):U118)))</f>
        <v/>
      </c>
      <c r="AC118" s="4" t="str">
        <f>IF(B118&lt;&gt;"r04","",IF(COUNT(INDEX(V:V,ROW()-3):V118)&lt;2,"",MAX(INDEX(V:V,ROW()-3):V118)-MIN(INDEX(V:V,ROW()-3):V118)))</f>
        <v/>
      </c>
      <c r="AD118" s="4" t="str">
        <f>IF(B118&lt;&gt;"r04","",COUNT(INDEX(U:U,ROW()-3):U118))</f>
        <v/>
      </c>
      <c r="AE118" s="4" t="str">
        <f>IF(B118&lt;&gt;"r04","",COUNT(INDEX(V:V,ROW()-3):V118))</f>
        <v/>
      </c>
    </row>
    <row r="119" spans="1:31">
      <c r="A119">
        <v>825</v>
      </c>
      <c r="B119" t="s">
        <v>1859</v>
      </c>
      <c r="C119" t="s">
        <v>1860</v>
      </c>
      <c r="D119">
        <v>1722107</v>
      </c>
      <c r="E119">
        <v>92</v>
      </c>
      <c r="F119" t="s">
        <v>1849</v>
      </c>
      <c r="G119" s="1">
        <v>46203.813657407409</v>
      </c>
      <c r="H119">
        <v>71</v>
      </c>
      <c r="I119" t="s">
        <v>1849</v>
      </c>
      <c r="J119" s="1">
        <v>46203.813888888886</v>
      </c>
      <c r="K119">
        <v>1</v>
      </c>
      <c r="L119">
        <v>1</v>
      </c>
      <c r="M119" t="s">
        <v>1850</v>
      </c>
      <c r="N119" t="s">
        <v>1851</v>
      </c>
      <c r="O119" s="1">
        <v>46203.811203703706</v>
      </c>
      <c r="P119" s="1">
        <v>46203.813888888886</v>
      </c>
      <c r="Q119" s="1" t="str">
        <f t="shared" si="8"/>
        <v>1722107|r02</v>
      </c>
      <c r="R119" s="1" t="str">
        <f>VLOOKUP(D119,Base_Amostral!$A:$G,5,FALSE)</f>
        <v>Xambioá</v>
      </c>
      <c r="S119" s="1" t="str">
        <f>VLOOKUP(D119,Base_Amostral!$A:$G,3,FALSE)</f>
        <v>Tocantins</v>
      </c>
      <c r="T119" s="1" t="str">
        <f>VLOOKUP(D119,Base_Amostral!$A:$G,6,FALSE)</f>
        <v>Norte</v>
      </c>
      <c r="U119" s="4">
        <f t="shared" si="9"/>
        <v>9.1999999999999993</v>
      </c>
      <c r="V119" s="4">
        <f t="shared" si="10"/>
        <v>7.1</v>
      </c>
      <c r="W119" s="4">
        <f t="shared" si="11"/>
        <v>2.0999999999999996</v>
      </c>
      <c r="X119" s="4">
        <f t="shared" si="12"/>
        <v>8.1499999999999986</v>
      </c>
      <c r="Y119" s="4">
        <f t="shared" si="13"/>
        <v>1</v>
      </c>
      <c r="Z119" s="4">
        <f t="shared" si="14"/>
        <v>0</v>
      </c>
      <c r="AA119" s="4">
        <f t="shared" si="15"/>
        <v>0</v>
      </c>
      <c r="AB119" s="4" t="str">
        <f>IF(B119&lt;&gt;"r04","",IF(COUNT(INDEX(U:U,ROW()-3):U119)&lt;2,"",MAX(INDEX(U:U,ROW()-3):U119)-MIN(INDEX(U:U,ROW()-3):U119)))</f>
        <v/>
      </c>
      <c r="AC119" s="4" t="str">
        <f>IF(B119&lt;&gt;"r04","",IF(COUNT(INDEX(V:V,ROW()-3):V119)&lt;2,"",MAX(INDEX(V:V,ROW()-3):V119)-MIN(INDEX(V:V,ROW()-3):V119)))</f>
        <v/>
      </c>
      <c r="AD119" s="4" t="str">
        <f>IF(B119&lt;&gt;"r04","",COUNT(INDEX(U:U,ROW()-3):U119))</f>
        <v/>
      </c>
      <c r="AE119" s="4" t="str">
        <f>IF(B119&lt;&gt;"r04","",COUNT(INDEX(V:V,ROW()-3):V119))</f>
        <v/>
      </c>
    </row>
    <row r="120" spans="1:31">
      <c r="A120">
        <v>1182</v>
      </c>
      <c r="B120" t="s">
        <v>1861</v>
      </c>
      <c r="C120" t="s">
        <v>1862</v>
      </c>
      <c r="D120">
        <v>1722107</v>
      </c>
      <c r="E120">
        <v>92</v>
      </c>
      <c r="F120" t="s">
        <v>1849</v>
      </c>
      <c r="G120" s="1">
        <v>46209.85392361111</v>
      </c>
      <c r="H120">
        <v>71</v>
      </c>
      <c r="I120" t="s">
        <v>1849</v>
      </c>
      <c r="J120" s="1">
        <v>46209.854143518518</v>
      </c>
      <c r="K120">
        <v>1</v>
      </c>
      <c r="L120">
        <v>1</v>
      </c>
      <c r="M120" t="s">
        <v>1850</v>
      </c>
      <c r="N120" t="s">
        <v>1851</v>
      </c>
      <c r="O120" s="1">
        <v>46209.853784722225</v>
      </c>
      <c r="P120" s="1">
        <v>46209.854143518518</v>
      </c>
      <c r="Q120" s="1" t="str">
        <f t="shared" si="8"/>
        <v>1722107|r03</v>
      </c>
      <c r="R120" s="1" t="str">
        <f>VLOOKUP(D120,Base_Amostral!$A:$G,5,FALSE)</f>
        <v>Xambioá</v>
      </c>
      <c r="S120" s="1" t="str">
        <f>VLOOKUP(D120,Base_Amostral!$A:$G,3,FALSE)</f>
        <v>Tocantins</v>
      </c>
      <c r="T120" s="1" t="str">
        <f>VLOOKUP(D120,Base_Amostral!$A:$G,6,FALSE)</f>
        <v>Norte</v>
      </c>
      <c r="U120" s="4">
        <f t="shared" si="9"/>
        <v>9.1999999999999993</v>
      </c>
      <c r="V120" s="4">
        <f t="shared" si="10"/>
        <v>7.1</v>
      </c>
      <c r="W120" s="4">
        <f t="shared" si="11"/>
        <v>2.0999999999999996</v>
      </c>
      <c r="X120" s="4">
        <f t="shared" si="12"/>
        <v>8.1499999999999986</v>
      </c>
      <c r="Y120" s="4">
        <f t="shared" si="13"/>
        <v>1</v>
      </c>
      <c r="Z120" s="4">
        <f t="shared" si="14"/>
        <v>0</v>
      </c>
      <c r="AA120" s="4">
        <f t="shared" si="15"/>
        <v>0</v>
      </c>
      <c r="AB120" s="4" t="str">
        <f>IF(B120&lt;&gt;"r04","",IF(COUNT(INDEX(U:U,ROW()-3):U120)&lt;2,"",MAX(INDEX(U:U,ROW()-3):U120)-MIN(INDEX(U:U,ROW()-3):U120)))</f>
        <v/>
      </c>
      <c r="AC120" s="4" t="str">
        <f>IF(B120&lt;&gt;"r04","",IF(COUNT(INDEX(V:V,ROW()-3):V120)&lt;2,"",MAX(INDEX(V:V,ROW()-3):V120)-MIN(INDEX(V:V,ROW()-3):V120)))</f>
        <v/>
      </c>
      <c r="AD120" s="4" t="str">
        <f>IF(B120&lt;&gt;"r04","",COUNT(INDEX(U:U,ROW()-3):U120))</f>
        <v/>
      </c>
      <c r="AE120" s="4" t="str">
        <f>IF(B120&lt;&gt;"r04","",COUNT(INDEX(V:V,ROW()-3):V120))</f>
        <v/>
      </c>
    </row>
    <row r="121" spans="1:31">
      <c r="A121">
        <v>1540</v>
      </c>
      <c r="B121" t="s">
        <v>1863</v>
      </c>
      <c r="C121" t="s">
        <v>1864</v>
      </c>
      <c r="D121">
        <v>1722107</v>
      </c>
      <c r="E121">
        <v>96</v>
      </c>
      <c r="F121" t="s">
        <v>1849</v>
      </c>
      <c r="G121" s="1">
        <v>46216.830335648148</v>
      </c>
      <c r="H121">
        <v>71</v>
      </c>
      <c r="I121" t="s">
        <v>1849</v>
      </c>
      <c r="J121" s="1">
        <v>46216.830555555556</v>
      </c>
      <c r="K121">
        <v>1</v>
      </c>
      <c r="L121">
        <v>1</v>
      </c>
      <c r="M121" t="s">
        <v>1850</v>
      </c>
      <c r="N121" t="s">
        <v>1851</v>
      </c>
      <c r="O121" s="1">
        <v>46216.828553240739</v>
      </c>
      <c r="P121" s="1">
        <v>46216.830555555556</v>
      </c>
      <c r="Q121" s="1" t="str">
        <f t="shared" si="8"/>
        <v>1722107|r04</v>
      </c>
      <c r="R121" s="1" t="str">
        <f>VLOOKUP(D121,Base_Amostral!$A:$G,5,FALSE)</f>
        <v>Xambioá</v>
      </c>
      <c r="S121" s="1" t="str">
        <f>VLOOKUP(D121,Base_Amostral!$A:$G,3,FALSE)</f>
        <v>Tocantins</v>
      </c>
      <c r="T121" s="1" t="str">
        <f>VLOOKUP(D121,Base_Amostral!$A:$G,6,FALSE)</f>
        <v>Norte</v>
      </c>
      <c r="U121" s="4">
        <f t="shared" si="9"/>
        <v>9.6</v>
      </c>
      <c r="V121" s="4">
        <f t="shared" si="10"/>
        <v>7.1</v>
      </c>
      <c r="W121" s="4">
        <f t="shared" si="11"/>
        <v>2.5</v>
      </c>
      <c r="X121" s="4">
        <f t="shared" si="12"/>
        <v>8.35</v>
      </c>
      <c r="Y121" s="4">
        <f t="shared" si="13"/>
        <v>1</v>
      </c>
      <c r="Z121" s="4">
        <f t="shared" si="14"/>
        <v>0.40000000000000036</v>
      </c>
      <c r="AA121" s="4">
        <f t="shared" si="15"/>
        <v>0</v>
      </c>
      <c r="AB121" s="4">
        <f ca="1">IF(B121&lt;&gt;"r04","",IF(COUNT(INDEX(U:U,ROW()-3):U121)&lt;2,"",MAX(INDEX(U:U,ROW()-3):U121)-MIN(INDEX(U:U,ROW()-3):U121)))</f>
        <v>0.40000000000000036</v>
      </c>
      <c r="AC121" s="4">
        <f ca="1">IF(B121&lt;&gt;"r04","",IF(COUNT(INDEX(V:V,ROW()-3):V121)&lt;2,"",MAX(INDEX(V:V,ROW()-3):V121)-MIN(INDEX(V:V,ROW()-3):V121)))</f>
        <v>0</v>
      </c>
      <c r="AD121" s="4">
        <f ca="1">IF(B121&lt;&gt;"r04","",COUNT(INDEX(U:U,ROW()-3):U121))</f>
        <v>4</v>
      </c>
      <c r="AE121" s="4">
        <f ca="1">IF(B121&lt;&gt;"r04","",COUNT(INDEX(V:V,ROW()-3):V121))</f>
        <v>4</v>
      </c>
    </row>
    <row r="122" spans="1:31">
      <c r="A122">
        <v>495</v>
      </c>
      <c r="B122" t="s">
        <v>1857</v>
      </c>
      <c r="C122" t="s">
        <v>1858</v>
      </c>
      <c r="D122">
        <v>2100436</v>
      </c>
      <c r="E122">
        <v>69</v>
      </c>
      <c r="F122" t="s">
        <v>1849</v>
      </c>
      <c r="G122" s="1">
        <v>46196.021793981483</v>
      </c>
      <c r="H122">
        <v>65</v>
      </c>
      <c r="I122" t="s">
        <v>1849</v>
      </c>
      <c r="J122" s="1">
        <v>46196.022199074076</v>
      </c>
      <c r="K122">
        <v>1</v>
      </c>
      <c r="L122">
        <v>1</v>
      </c>
      <c r="M122" t="s">
        <v>1850</v>
      </c>
      <c r="N122" t="s">
        <v>1851</v>
      </c>
      <c r="O122" s="1">
        <v>46196.02034722222</v>
      </c>
      <c r="P122" s="1">
        <v>46196.022199074076</v>
      </c>
      <c r="Q122" s="1" t="str">
        <f t="shared" si="8"/>
        <v>2100436|r01</v>
      </c>
      <c r="R122" s="1" t="str">
        <f>VLOOKUP(D122,Base_Amostral!$A:$G,5,FALSE)</f>
        <v>Alto Alegre do Maranhão</v>
      </c>
      <c r="S122" s="1" t="str">
        <f>VLOOKUP(D122,Base_Amostral!$A:$G,3,FALSE)</f>
        <v>Maranhão</v>
      </c>
      <c r="T122" s="1" t="str">
        <f>VLOOKUP(D122,Base_Amostral!$A:$G,6,FALSE)</f>
        <v>Nordeste</v>
      </c>
      <c r="U122" s="4">
        <f t="shared" si="9"/>
        <v>6.9</v>
      </c>
      <c r="V122" s="4">
        <f t="shared" si="10"/>
        <v>6.5</v>
      </c>
      <c r="W122" s="4">
        <f t="shared" si="11"/>
        <v>0.40000000000000036</v>
      </c>
      <c r="X122" s="4">
        <f t="shared" si="12"/>
        <v>6.7</v>
      </c>
      <c r="Y122" s="4">
        <f t="shared" si="13"/>
        <v>1</v>
      </c>
      <c r="Z122" s="4" t="str">
        <f t="shared" si="14"/>
        <v/>
      </c>
      <c r="AA122" s="4" t="str">
        <f t="shared" si="15"/>
        <v/>
      </c>
      <c r="AB122" s="4" t="str">
        <f>IF(B122&lt;&gt;"r04","",IF(COUNT(INDEX(U:U,ROW()-3):U122)&lt;2,"",MAX(INDEX(U:U,ROW()-3):U122)-MIN(INDEX(U:U,ROW()-3):U122)))</f>
        <v/>
      </c>
      <c r="AC122" s="4" t="str">
        <f>IF(B122&lt;&gt;"r04","",IF(COUNT(INDEX(V:V,ROW()-3):V122)&lt;2,"",MAX(INDEX(V:V,ROW()-3):V122)-MIN(INDEX(V:V,ROW()-3):V122)))</f>
        <v/>
      </c>
      <c r="AD122" s="4" t="str">
        <f>IF(B122&lt;&gt;"r04","",COUNT(INDEX(U:U,ROW()-3):U122))</f>
        <v/>
      </c>
      <c r="AE122" s="4" t="str">
        <f>IF(B122&lt;&gt;"r04","",COUNT(INDEX(V:V,ROW()-3):V122))</f>
        <v/>
      </c>
    </row>
    <row r="123" spans="1:31">
      <c r="A123">
        <v>844</v>
      </c>
      <c r="B123" t="s">
        <v>1859</v>
      </c>
      <c r="C123" t="s">
        <v>1860</v>
      </c>
      <c r="D123">
        <v>2100436</v>
      </c>
      <c r="E123">
        <v>69</v>
      </c>
      <c r="F123" t="s">
        <v>1849</v>
      </c>
      <c r="G123" s="1">
        <v>46203.817766203705</v>
      </c>
      <c r="H123">
        <v>65</v>
      </c>
      <c r="I123" t="s">
        <v>1849</v>
      </c>
      <c r="J123" s="1">
        <v>46203.818101851852</v>
      </c>
      <c r="K123">
        <v>1</v>
      </c>
      <c r="L123">
        <v>1</v>
      </c>
      <c r="M123" t="s">
        <v>1850</v>
      </c>
      <c r="N123" t="s">
        <v>1851</v>
      </c>
      <c r="O123" s="1">
        <v>46203.816574074073</v>
      </c>
      <c r="P123" s="1">
        <v>46203.818101851852</v>
      </c>
      <c r="Q123" s="1" t="str">
        <f t="shared" si="8"/>
        <v>2100436|r02</v>
      </c>
      <c r="R123" s="1" t="str">
        <f>VLOOKUP(D123,Base_Amostral!$A:$G,5,FALSE)</f>
        <v>Alto Alegre do Maranhão</v>
      </c>
      <c r="S123" s="1" t="str">
        <f>VLOOKUP(D123,Base_Amostral!$A:$G,3,FALSE)</f>
        <v>Maranhão</v>
      </c>
      <c r="T123" s="1" t="str">
        <f>VLOOKUP(D123,Base_Amostral!$A:$G,6,FALSE)</f>
        <v>Nordeste</v>
      </c>
      <c r="U123" s="4">
        <f t="shared" si="9"/>
        <v>6.9</v>
      </c>
      <c r="V123" s="4">
        <f t="shared" si="10"/>
        <v>6.5</v>
      </c>
      <c r="W123" s="4">
        <f t="shared" si="11"/>
        <v>0.40000000000000036</v>
      </c>
      <c r="X123" s="4">
        <f t="shared" si="12"/>
        <v>6.7</v>
      </c>
      <c r="Y123" s="4">
        <f t="shared" si="13"/>
        <v>1</v>
      </c>
      <c r="Z123" s="4">
        <f t="shared" si="14"/>
        <v>0</v>
      </c>
      <c r="AA123" s="4">
        <f t="shared" si="15"/>
        <v>0</v>
      </c>
      <c r="AB123" s="4" t="str">
        <f>IF(B123&lt;&gt;"r04","",IF(COUNT(INDEX(U:U,ROW()-3):U123)&lt;2,"",MAX(INDEX(U:U,ROW()-3):U123)-MIN(INDEX(U:U,ROW()-3):U123)))</f>
        <v/>
      </c>
      <c r="AC123" s="4" t="str">
        <f>IF(B123&lt;&gt;"r04","",IF(COUNT(INDEX(V:V,ROW()-3):V123)&lt;2,"",MAX(INDEX(V:V,ROW()-3):V123)-MIN(INDEX(V:V,ROW()-3):V123)))</f>
        <v/>
      </c>
      <c r="AD123" s="4" t="str">
        <f>IF(B123&lt;&gt;"r04","",COUNT(INDEX(U:U,ROW()-3):U123))</f>
        <v/>
      </c>
      <c r="AE123" s="4" t="str">
        <f>IF(B123&lt;&gt;"r04","",COUNT(INDEX(V:V,ROW()-3):V123))</f>
        <v/>
      </c>
    </row>
    <row r="124" spans="1:31">
      <c r="A124">
        <v>1220</v>
      </c>
      <c r="B124" t="s">
        <v>1861</v>
      </c>
      <c r="C124" t="s">
        <v>1862</v>
      </c>
      <c r="D124">
        <v>2100436</v>
      </c>
      <c r="E124">
        <v>69</v>
      </c>
      <c r="F124" t="s">
        <v>1849</v>
      </c>
      <c r="G124" s="1">
        <v>46209.868946759256</v>
      </c>
      <c r="H124">
        <v>65</v>
      </c>
      <c r="I124" t="s">
        <v>1849</v>
      </c>
      <c r="J124" s="1">
        <v>46209.869421296295</v>
      </c>
      <c r="K124">
        <v>1</v>
      </c>
      <c r="L124">
        <v>1</v>
      </c>
      <c r="M124" t="s">
        <v>1850</v>
      </c>
      <c r="N124" t="s">
        <v>1851</v>
      </c>
      <c r="O124" s="1">
        <v>46209.867685185185</v>
      </c>
      <c r="P124" s="1">
        <v>46209.869421296295</v>
      </c>
      <c r="Q124" s="1" t="str">
        <f t="shared" si="8"/>
        <v>2100436|r03</v>
      </c>
      <c r="R124" s="1" t="str">
        <f>VLOOKUP(D124,Base_Amostral!$A:$G,5,FALSE)</f>
        <v>Alto Alegre do Maranhão</v>
      </c>
      <c r="S124" s="1" t="str">
        <f>VLOOKUP(D124,Base_Amostral!$A:$G,3,FALSE)</f>
        <v>Maranhão</v>
      </c>
      <c r="T124" s="1" t="str">
        <f>VLOOKUP(D124,Base_Amostral!$A:$G,6,FALSE)</f>
        <v>Nordeste</v>
      </c>
      <c r="U124" s="4">
        <f t="shared" si="9"/>
        <v>6.9</v>
      </c>
      <c r="V124" s="4">
        <f t="shared" si="10"/>
        <v>6.5</v>
      </c>
      <c r="W124" s="4">
        <f t="shared" si="11"/>
        <v>0.40000000000000036</v>
      </c>
      <c r="X124" s="4">
        <f t="shared" si="12"/>
        <v>6.7</v>
      </c>
      <c r="Y124" s="4">
        <f t="shared" si="13"/>
        <v>1</v>
      </c>
      <c r="Z124" s="4">
        <f t="shared" si="14"/>
        <v>0</v>
      </c>
      <c r="AA124" s="4">
        <f t="shared" si="15"/>
        <v>0</v>
      </c>
      <c r="AB124" s="4" t="str">
        <f>IF(B124&lt;&gt;"r04","",IF(COUNT(INDEX(U:U,ROW()-3):U124)&lt;2,"",MAX(INDEX(U:U,ROW()-3):U124)-MIN(INDEX(U:U,ROW()-3):U124)))</f>
        <v/>
      </c>
      <c r="AC124" s="4" t="str">
        <f>IF(B124&lt;&gt;"r04","",IF(COUNT(INDEX(V:V,ROW()-3):V124)&lt;2,"",MAX(INDEX(V:V,ROW()-3):V124)-MIN(INDEX(V:V,ROW()-3):V124)))</f>
        <v/>
      </c>
      <c r="AD124" s="4" t="str">
        <f>IF(B124&lt;&gt;"r04","",COUNT(INDEX(U:U,ROW()-3):U124))</f>
        <v/>
      </c>
      <c r="AE124" s="4" t="str">
        <f>IF(B124&lt;&gt;"r04","",COUNT(INDEX(V:V,ROW()-3):V124))</f>
        <v/>
      </c>
    </row>
    <row r="125" spans="1:31">
      <c r="A125">
        <v>1585</v>
      </c>
      <c r="B125" t="s">
        <v>1863</v>
      </c>
      <c r="C125" t="s">
        <v>1864</v>
      </c>
      <c r="D125">
        <v>2100436</v>
      </c>
      <c r="E125">
        <v>79</v>
      </c>
      <c r="F125" t="s">
        <v>1849</v>
      </c>
      <c r="G125" s="1">
        <v>46216.847037037034</v>
      </c>
      <c r="H125">
        <v>65</v>
      </c>
      <c r="I125" t="s">
        <v>1849</v>
      </c>
      <c r="J125" s="1">
        <v>46216.847442129627</v>
      </c>
      <c r="K125">
        <v>1</v>
      </c>
      <c r="L125">
        <v>1</v>
      </c>
      <c r="M125" t="s">
        <v>1850</v>
      </c>
      <c r="N125" t="s">
        <v>1851</v>
      </c>
      <c r="O125" s="1">
        <v>46216.846562500003</v>
      </c>
      <c r="P125" s="1">
        <v>46216.847442129627</v>
      </c>
      <c r="Q125" s="1" t="str">
        <f t="shared" si="8"/>
        <v>2100436|r04</v>
      </c>
      <c r="R125" s="1" t="str">
        <f>VLOOKUP(D125,Base_Amostral!$A:$G,5,FALSE)</f>
        <v>Alto Alegre do Maranhão</v>
      </c>
      <c r="S125" s="1" t="str">
        <f>VLOOKUP(D125,Base_Amostral!$A:$G,3,FALSE)</f>
        <v>Maranhão</v>
      </c>
      <c r="T125" s="1" t="str">
        <f>VLOOKUP(D125,Base_Amostral!$A:$G,6,FALSE)</f>
        <v>Nordeste</v>
      </c>
      <c r="U125" s="4">
        <f t="shared" si="9"/>
        <v>7.9</v>
      </c>
      <c r="V125" s="4">
        <f t="shared" si="10"/>
        <v>6.5</v>
      </c>
      <c r="W125" s="4">
        <f t="shared" si="11"/>
        <v>1.4000000000000004</v>
      </c>
      <c r="X125" s="4">
        <f t="shared" si="12"/>
        <v>7.2</v>
      </c>
      <c r="Y125" s="4">
        <f t="shared" si="13"/>
        <v>1</v>
      </c>
      <c r="Z125" s="4">
        <f t="shared" si="14"/>
        <v>1</v>
      </c>
      <c r="AA125" s="4">
        <f t="shared" si="15"/>
        <v>0</v>
      </c>
      <c r="AB125" s="4">
        <f ca="1">IF(B125&lt;&gt;"r04","",IF(COUNT(INDEX(U:U,ROW()-3):U125)&lt;2,"",MAX(INDEX(U:U,ROW()-3):U125)-MIN(INDEX(U:U,ROW()-3):U125)))</f>
        <v>1</v>
      </c>
      <c r="AC125" s="4">
        <f ca="1">IF(B125&lt;&gt;"r04","",IF(COUNT(INDEX(V:V,ROW()-3):V125)&lt;2,"",MAX(INDEX(V:V,ROW()-3):V125)-MIN(INDEX(V:V,ROW()-3):V125)))</f>
        <v>0</v>
      </c>
      <c r="AD125" s="4">
        <f ca="1">IF(B125&lt;&gt;"r04","",COUNT(INDEX(U:U,ROW()-3):U125))</f>
        <v>4</v>
      </c>
      <c r="AE125" s="4">
        <f ca="1">IF(B125&lt;&gt;"r04","",COUNT(INDEX(V:V,ROW()-3):V125))</f>
        <v>4</v>
      </c>
    </row>
    <row r="126" spans="1:31">
      <c r="A126">
        <v>501</v>
      </c>
      <c r="B126" t="s">
        <v>1857</v>
      </c>
      <c r="C126" t="s">
        <v>1858</v>
      </c>
      <c r="D126">
        <v>2100501</v>
      </c>
      <c r="E126">
        <v>73</v>
      </c>
      <c r="F126" t="s">
        <v>1849</v>
      </c>
      <c r="G126" s="1">
        <v>46196.022453703707</v>
      </c>
      <c r="H126">
        <v>63</v>
      </c>
      <c r="I126" t="s">
        <v>1849</v>
      </c>
      <c r="J126" s="1">
        <v>46196.022743055553</v>
      </c>
      <c r="K126">
        <v>1</v>
      </c>
      <c r="L126">
        <v>1</v>
      </c>
      <c r="M126" t="s">
        <v>1850</v>
      </c>
      <c r="N126" t="s">
        <v>1851</v>
      </c>
      <c r="O126" s="1">
        <v>46196.022233796299</v>
      </c>
      <c r="P126" s="1">
        <v>46196.022743055553</v>
      </c>
      <c r="Q126" s="1" t="str">
        <f t="shared" si="8"/>
        <v>2100501|r01</v>
      </c>
      <c r="R126" s="1" t="str">
        <f>VLOOKUP(D126,Base_Amostral!$A:$G,5,FALSE)</f>
        <v>Alto Parnaíba</v>
      </c>
      <c r="S126" s="1" t="str">
        <f>VLOOKUP(D126,Base_Amostral!$A:$G,3,FALSE)</f>
        <v>Maranhão</v>
      </c>
      <c r="T126" s="1" t="str">
        <f>VLOOKUP(D126,Base_Amostral!$A:$G,6,FALSE)</f>
        <v>Nordeste</v>
      </c>
      <c r="U126" s="4">
        <f t="shared" si="9"/>
        <v>7.3</v>
      </c>
      <c r="V126" s="4">
        <f t="shared" si="10"/>
        <v>6.3</v>
      </c>
      <c r="W126" s="4">
        <f t="shared" si="11"/>
        <v>1</v>
      </c>
      <c r="X126" s="4">
        <f t="shared" si="12"/>
        <v>6.8</v>
      </c>
      <c r="Y126" s="4">
        <f t="shared" si="13"/>
        <v>1</v>
      </c>
      <c r="Z126" s="4" t="str">
        <f t="shared" si="14"/>
        <v/>
      </c>
      <c r="AA126" s="4" t="str">
        <f t="shared" si="15"/>
        <v/>
      </c>
      <c r="AB126" s="4" t="str">
        <f>IF(B126&lt;&gt;"r04","",IF(COUNT(INDEX(U:U,ROW()-3):U126)&lt;2,"",MAX(INDEX(U:U,ROW()-3):U126)-MIN(INDEX(U:U,ROW()-3):U126)))</f>
        <v/>
      </c>
      <c r="AC126" s="4" t="str">
        <f>IF(B126&lt;&gt;"r04","",IF(COUNT(INDEX(V:V,ROW()-3):V126)&lt;2,"",MAX(INDEX(V:V,ROW()-3):V126)-MIN(INDEX(V:V,ROW()-3):V126)))</f>
        <v/>
      </c>
      <c r="AD126" s="4" t="str">
        <f>IF(B126&lt;&gt;"r04","",COUNT(INDEX(U:U,ROW()-3):U126))</f>
        <v/>
      </c>
      <c r="AE126" s="4" t="str">
        <f>IF(B126&lt;&gt;"r04","",COUNT(INDEX(V:V,ROW()-3):V126))</f>
        <v/>
      </c>
    </row>
    <row r="127" spans="1:31">
      <c r="A127">
        <v>848</v>
      </c>
      <c r="B127" t="s">
        <v>1859</v>
      </c>
      <c r="C127" t="s">
        <v>1860</v>
      </c>
      <c r="D127">
        <v>2100501</v>
      </c>
      <c r="E127">
        <v>68</v>
      </c>
      <c r="F127" t="s">
        <v>1849</v>
      </c>
      <c r="G127" s="1">
        <v>46203.818379629629</v>
      </c>
      <c r="H127">
        <v>63</v>
      </c>
      <c r="I127" t="s">
        <v>1849</v>
      </c>
      <c r="J127" s="1">
        <v>46203.818645833337</v>
      </c>
      <c r="K127">
        <v>1</v>
      </c>
      <c r="L127">
        <v>1</v>
      </c>
      <c r="M127" t="s">
        <v>1850</v>
      </c>
      <c r="N127" t="s">
        <v>1851</v>
      </c>
      <c r="O127" s="1">
        <v>46203.818148148152</v>
      </c>
      <c r="P127" s="1">
        <v>46203.818645833337</v>
      </c>
      <c r="Q127" s="1" t="str">
        <f t="shared" si="8"/>
        <v>2100501|r02</v>
      </c>
      <c r="R127" s="1" t="str">
        <f>VLOOKUP(D127,Base_Amostral!$A:$G,5,FALSE)</f>
        <v>Alto Parnaíba</v>
      </c>
      <c r="S127" s="1" t="str">
        <f>VLOOKUP(D127,Base_Amostral!$A:$G,3,FALSE)</f>
        <v>Maranhão</v>
      </c>
      <c r="T127" s="1" t="str">
        <f>VLOOKUP(D127,Base_Amostral!$A:$G,6,FALSE)</f>
        <v>Nordeste</v>
      </c>
      <c r="U127" s="4">
        <f t="shared" si="9"/>
        <v>6.8</v>
      </c>
      <c r="V127" s="4">
        <f t="shared" si="10"/>
        <v>6.3</v>
      </c>
      <c r="W127" s="4">
        <f t="shared" si="11"/>
        <v>0.5</v>
      </c>
      <c r="X127" s="4">
        <f t="shared" si="12"/>
        <v>6.55</v>
      </c>
      <c r="Y127" s="4">
        <f t="shared" si="13"/>
        <v>1</v>
      </c>
      <c r="Z127" s="4">
        <f t="shared" si="14"/>
        <v>-0.5</v>
      </c>
      <c r="AA127" s="4">
        <f t="shared" si="15"/>
        <v>0</v>
      </c>
      <c r="AB127" s="4" t="str">
        <f>IF(B127&lt;&gt;"r04","",IF(COUNT(INDEX(U:U,ROW()-3):U127)&lt;2,"",MAX(INDEX(U:U,ROW()-3):U127)-MIN(INDEX(U:U,ROW()-3):U127)))</f>
        <v/>
      </c>
      <c r="AC127" s="4" t="str">
        <f>IF(B127&lt;&gt;"r04","",IF(COUNT(INDEX(V:V,ROW()-3):V127)&lt;2,"",MAX(INDEX(V:V,ROW()-3):V127)-MIN(INDEX(V:V,ROW()-3):V127)))</f>
        <v/>
      </c>
      <c r="AD127" s="4" t="str">
        <f>IF(B127&lt;&gt;"r04","",COUNT(INDEX(U:U,ROW()-3):U127))</f>
        <v/>
      </c>
      <c r="AE127" s="4" t="str">
        <f>IF(B127&lt;&gt;"r04","",COUNT(INDEX(V:V,ROW()-3):V127))</f>
        <v/>
      </c>
    </row>
    <row r="128" spans="1:31">
      <c r="A128">
        <v>1222</v>
      </c>
      <c r="B128" t="s">
        <v>1861</v>
      </c>
      <c r="C128" t="s">
        <v>1862</v>
      </c>
      <c r="D128">
        <v>2100501</v>
      </c>
      <c r="E128">
        <v>73</v>
      </c>
      <c r="F128" t="s">
        <v>1849</v>
      </c>
      <c r="G128" s="1">
        <v>46209.871446759258</v>
      </c>
      <c r="H128">
        <v>68</v>
      </c>
      <c r="I128" t="s">
        <v>1849</v>
      </c>
      <c r="J128" s="1">
        <v>46209.871840277781</v>
      </c>
      <c r="K128">
        <v>1</v>
      </c>
      <c r="L128">
        <v>1</v>
      </c>
      <c r="M128" t="s">
        <v>1850</v>
      </c>
      <c r="N128" t="s">
        <v>1851</v>
      </c>
      <c r="O128" s="1">
        <v>46209.869467592594</v>
      </c>
      <c r="P128" s="1">
        <v>46209.871840277781</v>
      </c>
      <c r="Q128" s="1" t="str">
        <f t="shared" si="8"/>
        <v>2100501|r03</v>
      </c>
      <c r="R128" s="1" t="str">
        <f>VLOOKUP(D128,Base_Amostral!$A:$G,5,FALSE)</f>
        <v>Alto Parnaíba</v>
      </c>
      <c r="S128" s="1" t="str">
        <f>VLOOKUP(D128,Base_Amostral!$A:$G,3,FALSE)</f>
        <v>Maranhão</v>
      </c>
      <c r="T128" s="1" t="str">
        <f>VLOOKUP(D128,Base_Amostral!$A:$G,6,FALSE)</f>
        <v>Nordeste</v>
      </c>
      <c r="U128" s="4">
        <f t="shared" si="9"/>
        <v>7.3</v>
      </c>
      <c r="V128" s="4">
        <f t="shared" si="10"/>
        <v>6.8</v>
      </c>
      <c r="W128" s="4">
        <f t="shared" si="11"/>
        <v>0.5</v>
      </c>
      <c r="X128" s="4">
        <f t="shared" si="12"/>
        <v>7.05</v>
      </c>
      <c r="Y128" s="4">
        <f t="shared" si="13"/>
        <v>1</v>
      </c>
      <c r="Z128" s="4">
        <f t="shared" si="14"/>
        <v>0.5</v>
      </c>
      <c r="AA128" s="4">
        <f t="shared" si="15"/>
        <v>0.5</v>
      </c>
      <c r="AB128" s="4" t="str">
        <f>IF(B128&lt;&gt;"r04","",IF(COUNT(INDEX(U:U,ROW()-3):U128)&lt;2,"",MAX(INDEX(U:U,ROW()-3):U128)-MIN(INDEX(U:U,ROW()-3):U128)))</f>
        <v/>
      </c>
      <c r="AC128" s="4" t="str">
        <f>IF(B128&lt;&gt;"r04","",IF(COUNT(INDEX(V:V,ROW()-3):V128)&lt;2,"",MAX(INDEX(V:V,ROW()-3):V128)-MIN(INDEX(V:V,ROW()-3):V128)))</f>
        <v/>
      </c>
      <c r="AD128" s="4" t="str">
        <f>IF(B128&lt;&gt;"r04","",COUNT(INDEX(U:U,ROW()-3):U128))</f>
        <v/>
      </c>
      <c r="AE128" s="4" t="str">
        <f>IF(B128&lt;&gt;"r04","",COUNT(INDEX(V:V,ROW()-3):V128))</f>
        <v/>
      </c>
    </row>
    <row r="129" spans="1:31">
      <c r="A129">
        <v>1587</v>
      </c>
      <c r="B129" t="s">
        <v>1863</v>
      </c>
      <c r="C129" t="s">
        <v>1864</v>
      </c>
      <c r="D129">
        <v>2100501</v>
      </c>
      <c r="E129">
        <v>80</v>
      </c>
      <c r="F129" t="s">
        <v>1849</v>
      </c>
      <c r="G129" s="1">
        <v>46216.847708333335</v>
      </c>
      <c r="H129">
        <v>63</v>
      </c>
      <c r="I129" t="s">
        <v>1849</v>
      </c>
      <c r="J129" s="1">
        <v>46216.847986111112</v>
      </c>
      <c r="K129">
        <v>1</v>
      </c>
      <c r="L129">
        <v>1</v>
      </c>
      <c r="M129" t="s">
        <v>1850</v>
      </c>
      <c r="N129" t="s">
        <v>1851</v>
      </c>
      <c r="O129" s="1">
        <v>46216.84747685185</v>
      </c>
      <c r="P129" s="1">
        <v>46216.847986111112</v>
      </c>
      <c r="Q129" s="1" t="str">
        <f t="shared" si="8"/>
        <v>2100501|r04</v>
      </c>
      <c r="R129" s="1" t="str">
        <f>VLOOKUP(D129,Base_Amostral!$A:$G,5,FALSE)</f>
        <v>Alto Parnaíba</v>
      </c>
      <c r="S129" s="1" t="str">
        <f>VLOOKUP(D129,Base_Amostral!$A:$G,3,FALSE)</f>
        <v>Maranhão</v>
      </c>
      <c r="T129" s="1" t="str">
        <f>VLOOKUP(D129,Base_Amostral!$A:$G,6,FALSE)</f>
        <v>Nordeste</v>
      </c>
      <c r="U129" s="4">
        <f t="shared" si="9"/>
        <v>8</v>
      </c>
      <c r="V129" s="4">
        <f t="shared" si="10"/>
        <v>6.3</v>
      </c>
      <c r="W129" s="4">
        <f t="shared" si="11"/>
        <v>1.7000000000000002</v>
      </c>
      <c r="X129" s="4">
        <f t="shared" si="12"/>
        <v>7.15</v>
      </c>
      <c r="Y129" s="4">
        <f t="shared" si="13"/>
        <v>1</v>
      </c>
      <c r="Z129" s="4">
        <f t="shared" si="14"/>
        <v>0.70000000000000018</v>
      </c>
      <c r="AA129" s="4">
        <f t="shared" si="15"/>
        <v>-0.5</v>
      </c>
      <c r="AB129" s="4">
        <f ca="1">IF(B129&lt;&gt;"r04","",IF(COUNT(INDEX(U:U,ROW()-3):U129)&lt;2,"",MAX(INDEX(U:U,ROW()-3):U129)-MIN(INDEX(U:U,ROW()-3):U129)))</f>
        <v>1.2000000000000002</v>
      </c>
      <c r="AC129" s="4">
        <f ca="1">IF(B129&lt;&gt;"r04","",IF(COUNT(INDEX(V:V,ROW()-3):V129)&lt;2,"",MAX(INDEX(V:V,ROW()-3):V129)-MIN(INDEX(V:V,ROW()-3):V129)))</f>
        <v>0.5</v>
      </c>
      <c r="AD129" s="4">
        <f ca="1">IF(B129&lt;&gt;"r04","",COUNT(INDEX(U:U,ROW()-3):U129))</f>
        <v>4</v>
      </c>
      <c r="AE129" s="4">
        <f ca="1">IF(B129&lt;&gt;"r04","",COUNT(INDEX(V:V,ROW()-3):V129))</f>
        <v>4</v>
      </c>
    </row>
    <row r="130" spans="1:31">
      <c r="A130">
        <v>503</v>
      </c>
      <c r="B130" t="s">
        <v>1857</v>
      </c>
      <c r="C130" t="s">
        <v>1858</v>
      </c>
      <c r="D130">
        <v>2100956</v>
      </c>
      <c r="E130">
        <v>63</v>
      </c>
      <c r="F130" t="s">
        <v>1849</v>
      </c>
      <c r="G130" s="1">
        <v>46196.023159722223</v>
      </c>
      <c r="H130">
        <v>66</v>
      </c>
      <c r="I130" t="s">
        <v>1849</v>
      </c>
      <c r="J130" s="1">
        <v>46196.023402777777</v>
      </c>
      <c r="K130">
        <v>1</v>
      </c>
      <c r="L130">
        <v>1</v>
      </c>
      <c r="M130" t="s">
        <v>1850</v>
      </c>
      <c r="N130" t="s">
        <v>1851</v>
      </c>
      <c r="O130" s="1">
        <v>46196.022777777776</v>
      </c>
      <c r="P130" s="1">
        <v>46196.023402777777</v>
      </c>
      <c r="Q130" s="1" t="str">
        <f t="shared" ref="Q130:Q193" si="16">D130&amp;"|"&amp;B130</f>
        <v>2100956|r01</v>
      </c>
      <c r="R130" s="1" t="str">
        <f>VLOOKUP(D130,Base_Amostral!$A:$G,5,FALSE)</f>
        <v>Arame</v>
      </c>
      <c r="S130" s="1" t="str">
        <f>VLOOKUP(D130,Base_Amostral!$A:$G,3,FALSE)</f>
        <v>Maranhão</v>
      </c>
      <c r="T130" s="1" t="str">
        <f>VLOOKUP(D130,Base_Amostral!$A:$G,6,FALSE)</f>
        <v>Nordeste</v>
      </c>
      <c r="U130" s="4">
        <f t="shared" ref="U130:U193" si="17">IF(E130="","",E130/10)</f>
        <v>6.3</v>
      </c>
      <c r="V130" s="4">
        <f t="shared" ref="V130:V193" si="18">IF(H130="","",H130/10)</f>
        <v>6.6</v>
      </c>
      <c r="W130" s="4">
        <f t="shared" ref="W130:W193" si="19">IF(OR(U130="",V130=""),"",U130-V130)</f>
        <v>-0.29999999999999982</v>
      </c>
      <c r="X130" s="4">
        <f t="shared" ref="X130:X193" si="20">IF(OR(U130="",V130=""),"",AVERAGE(U130:V130))</f>
        <v>6.4499999999999993</v>
      </c>
      <c r="Y130" s="4">
        <f t="shared" ref="Y130:Y193" si="21">IF(AND(U130&lt;&gt;"",V130&lt;&gt;""),1,0)</f>
        <v>1</v>
      </c>
      <c r="Z130" s="4" t="str">
        <f t="shared" ref="Z130:Z193" si="22">IF(D130&lt;&gt;D129,"",IF(OR(U130="",U129=""),"",U130-U129))</f>
        <v/>
      </c>
      <c r="AA130" s="4" t="str">
        <f t="shared" ref="AA130:AA193" si="23">IF(D130&lt;&gt;D129,"",IF(OR(V130="",V129=""),"",V130-V129))</f>
        <v/>
      </c>
      <c r="AB130" s="4" t="str">
        <f>IF(B130&lt;&gt;"r04","",IF(COUNT(INDEX(U:U,ROW()-3):U130)&lt;2,"",MAX(INDEX(U:U,ROW()-3):U130)-MIN(INDEX(U:U,ROW()-3):U130)))</f>
        <v/>
      </c>
      <c r="AC130" s="4" t="str">
        <f>IF(B130&lt;&gt;"r04","",IF(COUNT(INDEX(V:V,ROW()-3):V130)&lt;2,"",MAX(INDEX(V:V,ROW()-3):V130)-MIN(INDEX(V:V,ROW()-3):V130)))</f>
        <v/>
      </c>
      <c r="AD130" s="4" t="str">
        <f>IF(B130&lt;&gt;"r04","",COUNT(INDEX(U:U,ROW()-3):U130))</f>
        <v/>
      </c>
      <c r="AE130" s="4" t="str">
        <f>IF(B130&lt;&gt;"r04","",COUNT(INDEX(V:V,ROW()-3):V130))</f>
        <v/>
      </c>
    </row>
    <row r="131" spans="1:31">
      <c r="A131">
        <v>851</v>
      </c>
      <c r="B131" t="s">
        <v>1859</v>
      </c>
      <c r="C131" t="s">
        <v>1860</v>
      </c>
      <c r="D131">
        <v>2100956</v>
      </c>
      <c r="E131">
        <v>63</v>
      </c>
      <c r="F131" t="s">
        <v>1849</v>
      </c>
      <c r="G131" s="1">
        <v>46203.819120370368</v>
      </c>
      <c r="H131">
        <v>66</v>
      </c>
      <c r="I131" t="s">
        <v>1849</v>
      </c>
      <c r="J131" s="1">
        <v>46203.819363425922</v>
      </c>
      <c r="K131">
        <v>1</v>
      </c>
      <c r="L131">
        <v>1</v>
      </c>
      <c r="M131" t="s">
        <v>1850</v>
      </c>
      <c r="N131" t="s">
        <v>1851</v>
      </c>
      <c r="O131" s="1">
        <v>46203.818680555552</v>
      </c>
      <c r="P131" s="1">
        <v>46203.819363425922</v>
      </c>
      <c r="Q131" s="1" t="str">
        <f t="shared" si="16"/>
        <v>2100956|r02</v>
      </c>
      <c r="R131" s="1" t="str">
        <f>VLOOKUP(D131,Base_Amostral!$A:$G,5,FALSE)</f>
        <v>Arame</v>
      </c>
      <c r="S131" s="1" t="str">
        <f>VLOOKUP(D131,Base_Amostral!$A:$G,3,FALSE)</f>
        <v>Maranhão</v>
      </c>
      <c r="T131" s="1" t="str">
        <f>VLOOKUP(D131,Base_Amostral!$A:$G,6,FALSE)</f>
        <v>Nordeste</v>
      </c>
      <c r="U131" s="4">
        <f t="shared" si="17"/>
        <v>6.3</v>
      </c>
      <c r="V131" s="4">
        <f t="shared" si="18"/>
        <v>6.6</v>
      </c>
      <c r="W131" s="4">
        <f t="shared" si="19"/>
        <v>-0.29999999999999982</v>
      </c>
      <c r="X131" s="4">
        <f t="shared" si="20"/>
        <v>6.4499999999999993</v>
      </c>
      <c r="Y131" s="4">
        <f t="shared" si="21"/>
        <v>1</v>
      </c>
      <c r="Z131" s="4">
        <f t="shared" si="22"/>
        <v>0</v>
      </c>
      <c r="AA131" s="4">
        <f t="shared" si="23"/>
        <v>0</v>
      </c>
      <c r="AB131" s="4" t="str">
        <f>IF(B131&lt;&gt;"r04","",IF(COUNT(INDEX(U:U,ROW()-3):U131)&lt;2,"",MAX(INDEX(U:U,ROW()-3):U131)-MIN(INDEX(U:U,ROW()-3):U131)))</f>
        <v/>
      </c>
      <c r="AC131" s="4" t="str">
        <f>IF(B131&lt;&gt;"r04","",IF(COUNT(INDEX(V:V,ROW()-3):V131)&lt;2,"",MAX(INDEX(V:V,ROW()-3):V131)-MIN(INDEX(V:V,ROW()-3):V131)))</f>
        <v/>
      </c>
      <c r="AD131" s="4" t="str">
        <f>IF(B131&lt;&gt;"r04","",COUNT(INDEX(U:U,ROW()-3):U131))</f>
        <v/>
      </c>
      <c r="AE131" s="4" t="str">
        <f>IF(B131&lt;&gt;"r04","",COUNT(INDEX(V:V,ROW()-3):V131))</f>
        <v/>
      </c>
    </row>
    <row r="132" spans="1:31">
      <c r="A132">
        <v>1227</v>
      </c>
      <c r="B132" t="s">
        <v>1861</v>
      </c>
      <c r="C132" t="s">
        <v>1862</v>
      </c>
      <c r="D132">
        <v>2100956</v>
      </c>
      <c r="E132">
        <v>63</v>
      </c>
      <c r="F132" t="s">
        <v>1849</v>
      </c>
      <c r="G132" s="1">
        <v>46209.872256944444</v>
      </c>
      <c r="H132">
        <v>66</v>
      </c>
      <c r="I132" t="s">
        <v>1849</v>
      </c>
      <c r="J132" s="1">
        <v>46209.872523148151</v>
      </c>
      <c r="K132">
        <v>1</v>
      </c>
      <c r="L132">
        <v>1</v>
      </c>
      <c r="M132" t="s">
        <v>1850</v>
      </c>
      <c r="N132" t="s">
        <v>1851</v>
      </c>
      <c r="O132" s="1">
        <v>46209.871874999997</v>
      </c>
      <c r="P132" s="1">
        <v>46209.872523148151</v>
      </c>
      <c r="Q132" s="1" t="str">
        <f t="shared" si="16"/>
        <v>2100956|r03</v>
      </c>
      <c r="R132" s="1" t="str">
        <f>VLOOKUP(D132,Base_Amostral!$A:$G,5,FALSE)</f>
        <v>Arame</v>
      </c>
      <c r="S132" s="1" t="str">
        <f>VLOOKUP(D132,Base_Amostral!$A:$G,3,FALSE)</f>
        <v>Maranhão</v>
      </c>
      <c r="T132" s="1" t="str">
        <f>VLOOKUP(D132,Base_Amostral!$A:$G,6,FALSE)</f>
        <v>Nordeste</v>
      </c>
      <c r="U132" s="4">
        <f t="shared" si="17"/>
        <v>6.3</v>
      </c>
      <c r="V132" s="4">
        <f t="shared" si="18"/>
        <v>6.6</v>
      </c>
      <c r="W132" s="4">
        <f t="shared" si="19"/>
        <v>-0.29999999999999982</v>
      </c>
      <c r="X132" s="4">
        <f t="shared" si="20"/>
        <v>6.4499999999999993</v>
      </c>
      <c r="Y132" s="4">
        <f t="shared" si="21"/>
        <v>1</v>
      </c>
      <c r="Z132" s="4">
        <f t="shared" si="22"/>
        <v>0</v>
      </c>
      <c r="AA132" s="4">
        <f t="shared" si="23"/>
        <v>0</v>
      </c>
      <c r="AB132" s="4" t="str">
        <f>IF(B132&lt;&gt;"r04","",IF(COUNT(INDEX(U:U,ROW()-3):U132)&lt;2,"",MAX(INDEX(U:U,ROW()-3):U132)-MIN(INDEX(U:U,ROW()-3):U132)))</f>
        <v/>
      </c>
      <c r="AC132" s="4" t="str">
        <f>IF(B132&lt;&gt;"r04","",IF(COUNT(INDEX(V:V,ROW()-3):V132)&lt;2,"",MAX(INDEX(V:V,ROW()-3):V132)-MIN(INDEX(V:V,ROW()-3):V132)))</f>
        <v/>
      </c>
      <c r="AD132" s="4" t="str">
        <f>IF(B132&lt;&gt;"r04","",COUNT(INDEX(U:U,ROW()-3):U132))</f>
        <v/>
      </c>
      <c r="AE132" s="4" t="str">
        <f>IF(B132&lt;&gt;"r04","",COUNT(INDEX(V:V,ROW()-3):V132))</f>
        <v/>
      </c>
    </row>
    <row r="133" spans="1:31">
      <c r="A133">
        <v>1588</v>
      </c>
      <c r="B133" t="s">
        <v>1863</v>
      </c>
      <c r="C133" t="s">
        <v>1864</v>
      </c>
      <c r="D133">
        <v>2100956</v>
      </c>
      <c r="E133">
        <v>75</v>
      </c>
      <c r="F133" t="s">
        <v>1849</v>
      </c>
      <c r="G133" s="1">
        <v>46216.848391203705</v>
      </c>
      <c r="H133">
        <v>66</v>
      </c>
      <c r="I133" t="s">
        <v>1849</v>
      </c>
      <c r="J133" s="1">
        <v>46216.848668981482</v>
      </c>
      <c r="K133">
        <v>1</v>
      </c>
      <c r="L133">
        <v>1</v>
      </c>
      <c r="M133" t="s">
        <v>1850</v>
      </c>
      <c r="N133" t="s">
        <v>1851</v>
      </c>
      <c r="O133" s="1">
        <v>46216.848020833335</v>
      </c>
      <c r="P133" s="1">
        <v>46216.848668981482</v>
      </c>
      <c r="Q133" s="1" t="str">
        <f t="shared" si="16"/>
        <v>2100956|r04</v>
      </c>
      <c r="R133" s="1" t="str">
        <f>VLOOKUP(D133,Base_Amostral!$A:$G,5,FALSE)</f>
        <v>Arame</v>
      </c>
      <c r="S133" s="1" t="str">
        <f>VLOOKUP(D133,Base_Amostral!$A:$G,3,FALSE)</f>
        <v>Maranhão</v>
      </c>
      <c r="T133" s="1" t="str">
        <f>VLOOKUP(D133,Base_Amostral!$A:$G,6,FALSE)</f>
        <v>Nordeste</v>
      </c>
      <c r="U133" s="4">
        <f t="shared" si="17"/>
        <v>7.5</v>
      </c>
      <c r="V133" s="4">
        <f t="shared" si="18"/>
        <v>6.6</v>
      </c>
      <c r="W133" s="4">
        <f t="shared" si="19"/>
        <v>0.90000000000000036</v>
      </c>
      <c r="X133" s="4">
        <f t="shared" si="20"/>
        <v>7.05</v>
      </c>
      <c r="Y133" s="4">
        <f t="shared" si="21"/>
        <v>1</v>
      </c>
      <c r="Z133" s="4">
        <f t="shared" si="22"/>
        <v>1.2000000000000002</v>
      </c>
      <c r="AA133" s="4">
        <f t="shared" si="23"/>
        <v>0</v>
      </c>
      <c r="AB133" s="4">
        <f ca="1">IF(B133&lt;&gt;"r04","",IF(COUNT(INDEX(U:U,ROW()-3):U133)&lt;2,"",MAX(INDEX(U:U,ROW()-3):U133)-MIN(INDEX(U:U,ROW()-3):U133)))</f>
        <v>1.2000000000000002</v>
      </c>
      <c r="AC133" s="4">
        <f ca="1">IF(B133&lt;&gt;"r04","",IF(COUNT(INDEX(V:V,ROW()-3):V133)&lt;2,"",MAX(INDEX(V:V,ROW()-3):V133)-MIN(INDEX(V:V,ROW()-3):V133)))</f>
        <v>0</v>
      </c>
      <c r="AD133" s="4">
        <f ca="1">IF(B133&lt;&gt;"r04","",COUNT(INDEX(U:U,ROW()-3):U133))</f>
        <v>4</v>
      </c>
      <c r="AE133" s="4">
        <f ca="1">IF(B133&lt;&gt;"r04","",COUNT(INDEX(V:V,ROW()-3):V133))</f>
        <v>4</v>
      </c>
    </row>
    <row r="134" spans="1:31">
      <c r="A134">
        <v>506</v>
      </c>
      <c r="B134" t="s">
        <v>1857</v>
      </c>
      <c r="C134" t="s">
        <v>1858</v>
      </c>
      <c r="D134">
        <v>2101608</v>
      </c>
      <c r="E134">
        <v>84</v>
      </c>
      <c r="F134" t="s">
        <v>1849</v>
      </c>
      <c r="G134" s="1">
        <v>46196.023796296293</v>
      </c>
      <c r="H134">
        <v>83</v>
      </c>
      <c r="I134" t="s">
        <v>1849</v>
      </c>
      <c r="J134" s="1">
        <v>46196.024062500001</v>
      </c>
      <c r="K134">
        <v>1</v>
      </c>
      <c r="L134">
        <v>1</v>
      </c>
      <c r="M134" t="s">
        <v>1850</v>
      </c>
      <c r="N134" t="s">
        <v>1851</v>
      </c>
      <c r="O134" s="1">
        <v>46196.023460648146</v>
      </c>
      <c r="P134" s="1">
        <v>46196.024062500001</v>
      </c>
      <c r="Q134" s="1" t="str">
        <f t="shared" si="16"/>
        <v>2101608|r01</v>
      </c>
      <c r="R134" s="1" t="str">
        <f>VLOOKUP(D134,Base_Amostral!$A:$G,5,FALSE)</f>
        <v>Barra do Corda</v>
      </c>
      <c r="S134" s="1" t="str">
        <f>VLOOKUP(D134,Base_Amostral!$A:$G,3,FALSE)</f>
        <v>Maranhão</v>
      </c>
      <c r="T134" s="1" t="str">
        <f>VLOOKUP(D134,Base_Amostral!$A:$G,6,FALSE)</f>
        <v>Nordeste</v>
      </c>
      <c r="U134" s="4">
        <f t="shared" si="17"/>
        <v>8.4</v>
      </c>
      <c r="V134" s="4">
        <f t="shared" si="18"/>
        <v>8.3000000000000007</v>
      </c>
      <c r="W134" s="4">
        <f t="shared" si="19"/>
        <v>9.9999999999999645E-2</v>
      </c>
      <c r="X134" s="4">
        <f t="shared" si="20"/>
        <v>8.3500000000000014</v>
      </c>
      <c r="Y134" s="4">
        <f t="shared" si="21"/>
        <v>1</v>
      </c>
      <c r="Z134" s="4" t="str">
        <f t="shared" si="22"/>
        <v/>
      </c>
      <c r="AA134" s="4" t="str">
        <f t="shared" si="23"/>
        <v/>
      </c>
      <c r="AB134" s="4" t="str">
        <f>IF(B134&lt;&gt;"r04","",IF(COUNT(INDEX(U:U,ROW()-3):U134)&lt;2,"",MAX(INDEX(U:U,ROW()-3):U134)-MIN(INDEX(U:U,ROW()-3):U134)))</f>
        <v/>
      </c>
      <c r="AC134" s="4" t="str">
        <f>IF(B134&lt;&gt;"r04","",IF(COUNT(INDEX(V:V,ROW()-3):V134)&lt;2,"",MAX(INDEX(V:V,ROW()-3):V134)-MIN(INDEX(V:V,ROW()-3):V134)))</f>
        <v/>
      </c>
      <c r="AD134" s="4" t="str">
        <f>IF(B134&lt;&gt;"r04","",COUNT(INDEX(U:U,ROW()-3):U134))</f>
        <v/>
      </c>
      <c r="AE134" s="4" t="str">
        <f>IF(B134&lt;&gt;"r04","",COUNT(INDEX(V:V,ROW()-3):V134))</f>
        <v/>
      </c>
    </row>
    <row r="135" spans="1:31">
      <c r="A135">
        <v>855</v>
      </c>
      <c r="B135" t="s">
        <v>1859</v>
      </c>
      <c r="C135" t="s">
        <v>1860</v>
      </c>
      <c r="D135">
        <v>2101608</v>
      </c>
      <c r="E135">
        <v>84</v>
      </c>
      <c r="F135" t="s">
        <v>1849</v>
      </c>
      <c r="G135" s="1">
        <v>46203.819826388892</v>
      </c>
      <c r="H135">
        <v>83</v>
      </c>
      <c r="I135" t="s">
        <v>1849</v>
      </c>
      <c r="J135" s="1">
        <v>46203.820092592592</v>
      </c>
      <c r="K135">
        <v>1</v>
      </c>
      <c r="L135">
        <v>1</v>
      </c>
      <c r="M135" t="s">
        <v>1850</v>
      </c>
      <c r="N135" t="s">
        <v>1851</v>
      </c>
      <c r="O135" s="1">
        <v>46203.819421296299</v>
      </c>
      <c r="P135" s="1">
        <v>46203.820092592592</v>
      </c>
      <c r="Q135" s="1" t="str">
        <f t="shared" si="16"/>
        <v>2101608|r02</v>
      </c>
      <c r="R135" s="1" t="str">
        <f>VLOOKUP(D135,Base_Amostral!$A:$G,5,FALSE)</f>
        <v>Barra do Corda</v>
      </c>
      <c r="S135" s="1" t="str">
        <f>VLOOKUP(D135,Base_Amostral!$A:$G,3,FALSE)</f>
        <v>Maranhão</v>
      </c>
      <c r="T135" s="1" t="str">
        <f>VLOOKUP(D135,Base_Amostral!$A:$G,6,FALSE)</f>
        <v>Nordeste</v>
      </c>
      <c r="U135" s="4">
        <f t="shared" si="17"/>
        <v>8.4</v>
      </c>
      <c r="V135" s="4">
        <f t="shared" si="18"/>
        <v>8.3000000000000007</v>
      </c>
      <c r="W135" s="4">
        <f t="shared" si="19"/>
        <v>9.9999999999999645E-2</v>
      </c>
      <c r="X135" s="4">
        <f t="shared" si="20"/>
        <v>8.3500000000000014</v>
      </c>
      <c r="Y135" s="4">
        <f t="shared" si="21"/>
        <v>1</v>
      </c>
      <c r="Z135" s="4">
        <f t="shared" si="22"/>
        <v>0</v>
      </c>
      <c r="AA135" s="4">
        <f t="shared" si="23"/>
        <v>0</v>
      </c>
      <c r="AB135" s="4" t="str">
        <f>IF(B135&lt;&gt;"r04","",IF(COUNT(INDEX(U:U,ROW()-3):U135)&lt;2,"",MAX(INDEX(U:U,ROW()-3):U135)-MIN(INDEX(U:U,ROW()-3):U135)))</f>
        <v/>
      </c>
      <c r="AC135" s="4" t="str">
        <f>IF(B135&lt;&gt;"r04","",IF(COUNT(INDEX(V:V,ROW()-3):V135)&lt;2,"",MAX(INDEX(V:V,ROW()-3):V135)-MIN(INDEX(V:V,ROW()-3):V135)))</f>
        <v/>
      </c>
      <c r="AD135" s="4" t="str">
        <f>IF(B135&lt;&gt;"r04","",COUNT(INDEX(U:U,ROW()-3):U135))</f>
        <v/>
      </c>
      <c r="AE135" s="4" t="str">
        <f>IF(B135&lt;&gt;"r04","",COUNT(INDEX(V:V,ROW()-3):V135))</f>
        <v/>
      </c>
    </row>
    <row r="136" spans="1:31">
      <c r="A136">
        <v>1228</v>
      </c>
      <c r="B136" t="s">
        <v>1861</v>
      </c>
      <c r="C136" t="s">
        <v>1862</v>
      </c>
      <c r="D136">
        <v>2101608</v>
      </c>
      <c r="E136">
        <v>84</v>
      </c>
      <c r="F136" t="s">
        <v>1849</v>
      </c>
      <c r="G136" s="1">
        <v>46209.872916666667</v>
      </c>
      <c r="H136">
        <v>83</v>
      </c>
      <c r="I136" t="s">
        <v>1849</v>
      </c>
      <c r="J136" s="1">
        <v>46209.873171296298</v>
      </c>
      <c r="K136">
        <v>1</v>
      </c>
      <c r="L136">
        <v>1</v>
      </c>
      <c r="M136" t="s">
        <v>1850</v>
      </c>
      <c r="N136" t="s">
        <v>1851</v>
      </c>
      <c r="O136" s="1">
        <v>46209.872557870367</v>
      </c>
      <c r="P136" s="1">
        <v>46209.873171296298</v>
      </c>
      <c r="Q136" s="1" t="str">
        <f t="shared" si="16"/>
        <v>2101608|r03</v>
      </c>
      <c r="R136" s="1" t="str">
        <f>VLOOKUP(D136,Base_Amostral!$A:$G,5,FALSE)</f>
        <v>Barra do Corda</v>
      </c>
      <c r="S136" s="1" t="str">
        <f>VLOOKUP(D136,Base_Amostral!$A:$G,3,FALSE)</f>
        <v>Maranhão</v>
      </c>
      <c r="T136" s="1" t="str">
        <f>VLOOKUP(D136,Base_Amostral!$A:$G,6,FALSE)</f>
        <v>Nordeste</v>
      </c>
      <c r="U136" s="4">
        <f t="shared" si="17"/>
        <v>8.4</v>
      </c>
      <c r="V136" s="4">
        <f t="shared" si="18"/>
        <v>8.3000000000000007</v>
      </c>
      <c r="W136" s="4">
        <f t="shared" si="19"/>
        <v>9.9999999999999645E-2</v>
      </c>
      <c r="X136" s="4">
        <f t="shared" si="20"/>
        <v>8.3500000000000014</v>
      </c>
      <c r="Y136" s="4">
        <f t="shared" si="21"/>
        <v>1</v>
      </c>
      <c r="Z136" s="4">
        <f t="shared" si="22"/>
        <v>0</v>
      </c>
      <c r="AA136" s="4">
        <f t="shared" si="23"/>
        <v>0</v>
      </c>
      <c r="AB136" s="4" t="str">
        <f>IF(B136&lt;&gt;"r04","",IF(COUNT(INDEX(U:U,ROW()-3):U136)&lt;2,"",MAX(INDEX(U:U,ROW()-3):U136)-MIN(INDEX(U:U,ROW()-3):U136)))</f>
        <v/>
      </c>
      <c r="AC136" s="4" t="str">
        <f>IF(B136&lt;&gt;"r04","",IF(COUNT(INDEX(V:V,ROW()-3):V136)&lt;2,"",MAX(INDEX(V:V,ROW()-3):V136)-MIN(INDEX(V:V,ROW()-3):V136)))</f>
        <v/>
      </c>
      <c r="AD136" s="4" t="str">
        <f>IF(B136&lt;&gt;"r04","",COUNT(INDEX(U:U,ROW()-3):U136))</f>
        <v/>
      </c>
      <c r="AE136" s="4" t="str">
        <f>IF(B136&lt;&gt;"r04","",COUNT(INDEX(V:V,ROW()-3):V136))</f>
        <v/>
      </c>
    </row>
    <row r="137" spans="1:31">
      <c r="A137">
        <v>1589</v>
      </c>
      <c r="B137" t="s">
        <v>1863</v>
      </c>
      <c r="C137" t="s">
        <v>1864</v>
      </c>
      <c r="D137">
        <v>2101608</v>
      </c>
      <c r="E137">
        <v>90</v>
      </c>
      <c r="F137" t="s">
        <v>1849</v>
      </c>
      <c r="G137" s="1">
        <v>46216.850173611114</v>
      </c>
      <c r="H137">
        <v>83</v>
      </c>
      <c r="I137" t="s">
        <v>1849</v>
      </c>
      <c r="J137" s="1">
        <v>46216.850439814814</v>
      </c>
      <c r="K137">
        <v>1</v>
      </c>
      <c r="L137">
        <v>1</v>
      </c>
      <c r="M137" t="s">
        <v>1850</v>
      </c>
      <c r="N137" t="s">
        <v>1851</v>
      </c>
      <c r="O137" s="1">
        <v>46216.848703703705</v>
      </c>
      <c r="P137" s="1">
        <v>46216.850439814814</v>
      </c>
      <c r="Q137" s="1" t="str">
        <f t="shared" si="16"/>
        <v>2101608|r04</v>
      </c>
      <c r="R137" s="1" t="str">
        <f>VLOOKUP(D137,Base_Amostral!$A:$G,5,FALSE)</f>
        <v>Barra do Corda</v>
      </c>
      <c r="S137" s="1" t="str">
        <f>VLOOKUP(D137,Base_Amostral!$A:$G,3,FALSE)</f>
        <v>Maranhão</v>
      </c>
      <c r="T137" s="1" t="str">
        <f>VLOOKUP(D137,Base_Amostral!$A:$G,6,FALSE)</f>
        <v>Nordeste</v>
      </c>
      <c r="U137" s="4">
        <f t="shared" si="17"/>
        <v>9</v>
      </c>
      <c r="V137" s="4">
        <f t="shared" si="18"/>
        <v>8.3000000000000007</v>
      </c>
      <c r="W137" s="4">
        <f t="shared" si="19"/>
        <v>0.69999999999999929</v>
      </c>
      <c r="X137" s="4">
        <f t="shared" si="20"/>
        <v>8.65</v>
      </c>
      <c r="Y137" s="4">
        <f t="shared" si="21"/>
        <v>1</v>
      </c>
      <c r="Z137" s="4">
        <f t="shared" si="22"/>
        <v>0.59999999999999964</v>
      </c>
      <c r="AA137" s="4">
        <f t="shared" si="23"/>
        <v>0</v>
      </c>
      <c r="AB137" s="4">
        <f ca="1">IF(B137&lt;&gt;"r04","",IF(COUNT(INDEX(U:U,ROW()-3):U137)&lt;2,"",MAX(INDEX(U:U,ROW()-3):U137)-MIN(INDEX(U:U,ROW()-3):U137)))</f>
        <v>0.59999999999999964</v>
      </c>
      <c r="AC137" s="4">
        <f ca="1">IF(B137&lt;&gt;"r04","",IF(COUNT(INDEX(V:V,ROW()-3):V137)&lt;2,"",MAX(INDEX(V:V,ROW()-3):V137)-MIN(INDEX(V:V,ROW()-3):V137)))</f>
        <v>0</v>
      </c>
      <c r="AD137" s="4">
        <f ca="1">IF(B137&lt;&gt;"r04","",COUNT(INDEX(U:U,ROW()-3):U137))</f>
        <v>4</v>
      </c>
      <c r="AE137" s="4">
        <f ca="1">IF(B137&lt;&gt;"r04","",COUNT(INDEX(V:V,ROW()-3):V137))</f>
        <v>4</v>
      </c>
    </row>
    <row r="138" spans="1:31">
      <c r="A138">
        <v>509</v>
      </c>
      <c r="B138" t="s">
        <v>1857</v>
      </c>
      <c r="C138" t="s">
        <v>1858</v>
      </c>
      <c r="D138">
        <v>2101970</v>
      </c>
      <c r="E138">
        <v>44</v>
      </c>
      <c r="F138" t="s">
        <v>1849</v>
      </c>
      <c r="G138" s="1">
        <v>46196.024409722224</v>
      </c>
      <c r="H138">
        <v>52</v>
      </c>
      <c r="I138" t="s">
        <v>1849</v>
      </c>
      <c r="J138" s="1">
        <v>46196.024699074071</v>
      </c>
      <c r="K138">
        <v>1</v>
      </c>
      <c r="L138">
        <v>1</v>
      </c>
      <c r="M138" t="s">
        <v>1850</v>
      </c>
      <c r="N138" t="s">
        <v>1851</v>
      </c>
      <c r="O138" s="1">
        <v>46196.02412037037</v>
      </c>
      <c r="P138" s="1">
        <v>46196.024699074071</v>
      </c>
      <c r="Q138" s="1" t="str">
        <f t="shared" si="16"/>
        <v>2101970|r01</v>
      </c>
      <c r="R138" s="1" t="str">
        <f>VLOOKUP(D138,Base_Amostral!$A:$G,5,FALSE)</f>
        <v>Boa Vista do Gurupi</v>
      </c>
      <c r="S138" s="1" t="str">
        <f>VLOOKUP(D138,Base_Amostral!$A:$G,3,FALSE)</f>
        <v>Maranhão</v>
      </c>
      <c r="T138" s="1" t="str">
        <f>VLOOKUP(D138,Base_Amostral!$A:$G,6,FALSE)</f>
        <v>Nordeste</v>
      </c>
      <c r="U138" s="4">
        <f t="shared" si="17"/>
        <v>4.4000000000000004</v>
      </c>
      <c r="V138" s="4">
        <f t="shared" si="18"/>
        <v>5.2</v>
      </c>
      <c r="W138" s="4">
        <f t="shared" si="19"/>
        <v>-0.79999999999999982</v>
      </c>
      <c r="X138" s="4">
        <f t="shared" si="20"/>
        <v>4.8000000000000007</v>
      </c>
      <c r="Y138" s="4">
        <f t="shared" si="21"/>
        <v>1</v>
      </c>
      <c r="Z138" s="4" t="str">
        <f t="shared" si="22"/>
        <v/>
      </c>
      <c r="AA138" s="4" t="str">
        <f t="shared" si="23"/>
        <v/>
      </c>
      <c r="AB138" s="4" t="str">
        <f>IF(B138&lt;&gt;"r04","",IF(COUNT(INDEX(U:U,ROW()-3):U138)&lt;2,"",MAX(INDEX(U:U,ROW()-3):U138)-MIN(INDEX(U:U,ROW()-3):U138)))</f>
        <v/>
      </c>
      <c r="AC138" s="4" t="str">
        <f>IF(B138&lt;&gt;"r04","",IF(COUNT(INDEX(V:V,ROW()-3):V138)&lt;2,"",MAX(INDEX(V:V,ROW()-3):V138)-MIN(INDEX(V:V,ROW()-3):V138)))</f>
        <v/>
      </c>
      <c r="AD138" s="4" t="str">
        <f>IF(B138&lt;&gt;"r04","",COUNT(INDEX(U:U,ROW()-3):U138))</f>
        <v/>
      </c>
      <c r="AE138" s="4" t="str">
        <f>IF(B138&lt;&gt;"r04","",COUNT(INDEX(V:V,ROW()-3):V138))</f>
        <v/>
      </c>
    </row>
    <row r="139" spans="1:31">
      <c r="A139">
        <v>856</v>
      </c>
      <c r="B139" t="s">
        <v>1859</v>
      </c>
      <c r="C139" t="s">
        <v>1860</v>
      </c>
      <c r="D139">
        <v>2101970</v>
      </c>
      <c r="E139">
        <v>44</v>
      </c>
      <c r="F139" t="s">
        <v>1849</v>
      </c>
      <c r="G139" s="1">
        <v>46203.820486111108</v>
      </c>
      <c r="H139">
        <v>53</v>
      </c>
      <c r="I139" t="s">
        <v>1849</v>
      </c>
      <c r="J139" s="1">
        <v>46203.820752314816</v>
      </c>
      <c r="K139">
        <v>1</v>
      </c>
      <c r="L139">
        <v>1</v>
      </c>
      <c r="M139" t="s">
        <v>1850</v>
      </c>
      <c r="N139" t="s">
        <v>1851</v>
      </c>
      <c r="O139" s="1">
        <v>46203.820150462961</v>
      </c>
      <c r="P139" s="1">
        <v>46203.820752314816</v>
      </c>
      <c r="Q139" s="1" t="str">
        <f t="shared" si="16"/>
        <v>2101970|r02</v>
      </c>
      <c r="R139" s="1" t="str">
        <f>VLOOKUP(D139,Base_Amostral!$A:$G,5,FALSE)</f>
        <v>Boa Vista do Gurupi</v>
      </c>
      <c r="S139" s="1" t="str">
        <f>VLOOKUP(D139,Base_Amostral!$A:$G,3,FALSE)</f>
        <v>Maranhão</v>
      </c>
      <c r="T139" s="1" t="str">
        <f>VLOOKUP(D139,Base_Amostral!$A:$G,6,FALSE)</f>
        <v>Nordeste</v>
      </c>
      <c r="U139" s="4">
        <f t="shared" si="17"/>
        <v>4.4000000000000004</v>
      </c>
      <c r="V139" s="4">
        <f t="shared" si="18"/>
        <v>5.3</v>
      </c>
      <c r="W139" s="4">
        <f t="shared" si="19"/>
        <v>-0.89999999999999947</v>
      </c>
      <c r="X139" s="4">
        <f t="shared" si="20"/>
        <v>4.8499999999999996</v>
      </c>
      <c r="Y139" s="4">
        <f t="shared" si="21"/>
        <v>1</v>
      </c>
      <c r="Z139" s="4">
        <f t="shared" si="22"/>
        <v>0</v>
      </c>
      <c r="AA139" s="4">
        <f t="shared" si="23"/>
        <v>9.9999999999999645E-2</v>
      </c>
      <c r="AB139" s="4" t="str">
        <f>IF(B139&lt;&gt;"r04","",IF(COUNT(INDEX(U:U,ROW()-3):U139)&lt;2,"",MAX(INDEX(U:U,ROW()-3):U139)-MIN(INDEX(U:U,ROW()-3):U139)))</f>
        <v/>
      </c>
      <c r="AC139" s="4" t="str">
        <f>IF(B139&lt;&gt;"r04","",IF(COUNT(INDEX(V:V,ROW()-3):V139)&lt;2,"",MAX(INDEX(V:V,ROW()-3):V139)-MIN(INDEX(V:V,ROW()-3):V139)))</f>
        <v/>
      </c>
      <c r="AD139" s="4" t="str">
        <f>IF(B139&lt;&gt;"r04","",COUNT(INDEX(U:U,ROW()-3):U139))</f>
        <v/>
      </c>
      <c r="AE139" s="4" t="str">
        <f>IF(B139&lt;&gt;"r04","",COUNT(INDEX(V:V,ROW()-3):V139))</f>
        <v/>
      </c>
    </row>
    <row r="140" spans="1:31">
      <c r="A140">
        <v>1231</v>
      </c>
      <c r="B140" t="s">
        <v>1861</v>
      </c>
      <c r="C140" t="s">
        <v>1862</v>
      </c>
      <c r="D140">
        <v>2101970</v>
      </c>
      <c r="E140">
        <v>44</v>
      </c>
      <c r="F140" t="s">
        <v>1849</v>
      </c>
      <c r="G140" s="1">
        <v>46209.873506944445</v>
      </c>
      <c r="H140">
        <v>53</v>
      </c>
      <c r="I140" t="s">
        <v>1849</v>
      </c>
      <c r="J140" s="1">
        <v>46209.873796296299</v>
      </c>
      <c r="K140">
        <v>1</v>
      </c>
      <c r="L140">
        <v>1</v>
      </c>
      <c r="M140" t="s">
        <v>1850</v>
      </c>
      <c r="N140" t="s">
        <v>1851</v>
      </c>
      <c r="O140" s="1">
        <v>46209.873217592591</v>
      </c>
      <c r="P140" s="1">
        <v>46209.873796296299</v>
      </c>
      <c r="Q140" s="1" t="str">
        <f t="shared" si="16"/>
        <v>2101970|r03</v>
      </c>
      <c r="R140" s="1" t="str">
        <f>VLOOKUP(D140,Base_Amostral!$A:$G,5,FALSE)</f>
        <v>Boa Vista do Gurupi</v>
      </c>
      <c r="S140" s="1" t="str">
        <f>VLOOKUP(D140,Base_Amostral!$A:$G,3,FALSE)</f>
        <v>Maranhão</v>
      </c>
      <c r="T140" s="1" t="str">
        <f>VLOOKUP(D140,Base_Amostral!$A:$G,6,FALSE)</f>
        <v>Nordeste</v>
      </c>
      <c r="U140" s="4">
        <f t="shared" si="17"/>
        <v>4.4000000000000004</v>
      </c>
      <c r="V140" s="4">
        <f t="shared" si="18"/>
        <v>5.3</v>
      </c>
      <c r="W140" s="4">
        <f t="shared" si="19"/>
        <v>-0.89999999999999947</v>
      </c>
      <c r="X140" s="4">
        <f t="shared" si="20"/>
        <v>4.8499999999999996</v>
      </c>
      <c r="Y140" s="4">
        <f t="shared" si="21"/>
        <v>1</v>
      </c>
      <c r="Z140" s="4">
        <f t="shared" si="22"/>
        <v>0</v>
      </c>
      <c r="AA140" s="4">
        <f t="shared" si="23"/>
        <v>0</v>
      </c>
      <c r="AB140" s="4" t="str">
        <f>IF(B140&lt;&gt;"r04","",IF(COUNT(INDEX(U:U,ROW()-3):U140)&lt;2,"",MAX(INDEX(U:U,ROW()-3):U140)-MIN(INDEX(U:U,ROW()-3):U140)))</f>
        <v/>
      </c>
      <c r="AC140" s="4" t="str">
        <f>IF(B140&lt;&gt;"r04","",IF(COUNT(INDEX(V:V,ROW()-3):V140)&lt;2,"",MAX(INDEX(V:V,ROW()-3):V140)-MIN(INDEX(V:V,ROW()-3):V140)))</f>
        <v/>
      </c>
      <c r="AD140" s="4" t="str">
        <f>IF(B140&lt;&gt;"r04","",COUNT(INDEX(U:U,ROW()-3):U140))</f>
        <v/>
      </c>
      <c r="AE140" s="4" t="str">
        <f>IF(B140&lt;&gt;"r04","",COUNT(INDEX(V:V,ROW()-3):V140))</f>
        <v/>
      </c>
    </row>
    <row r="141" spans="1:31">
      <c r="A141">
        <v>1592</v>
      </c>
      <c r="B141" t="s">
        <v>1863</v>
      </c>
      <c r="C141" t="s">
        <v>1864</v>
      </c>
      <c r="D141">
        <v>2101970</v>
      </c>
      <c r="E141">
        <v>54</v>
      </c>
      <c r="F141" t="s">
        <v>1849</v>
      </c>
      <c r="G141" s="1">
        <v>46216.850821759261</v>
      </c>
      <c r="H141">
        <v>53</v>
      </c>
      <c r="I141" t="s">
        <v>1849</v>
      </c>
      <c r="J141" s="1">
        <v>46216.851087962961</v>
      </c>
      <c r="K141">
        <v>1</v>
      </c>
      <c r="L141">
        <v>1</v>
      </c>
      <c r="M141" t="s">
        <v>1850</v>
      </c>
      <c r="N141" t="s">
        <v>1851</v>
      </c>
      <c r="O141" s="1">
        <v>46216.850474537037</v>
      </c>
      <c r="P141" s="1">
        <v>46216.851087962961</v>
      </c>
      <c r="Q141" s="1" t="str">
        <f t="shared" si="16"/>
        <v>2101970|r04</v>
      </c>
      <c r="R141" s="1" t="str">
        <f>VLOOKUP(D141,Base_Amostral!$A:$G,5,FALSE)</f>
        <v>Boa Vista do Gurupi</v>
      </c>
      <c r="S141" s="1" t="str">
        <f>VLOOKUP(D141,Base_Amostral!$A:$G,3,FALSE)</f>
        <v>Maranhão</v>
      </c>
      <c r="T141" s="1" t="str">
        <f>VLOOKUP(D141,Base_Amostral!$A:$G,6,FALSE)</f>
        <v>Nordeste</v>
      </c>
      <c r="U141" s="4">
        <f t="shared" si="17"/>
        <v>5.4</v>
      </c>
      <c r="V141" s="4">
        <f t="shared" si="18"/>
        <v>5.3</v>
      </c>
      <c r="W141" s="4">
        <f t="shared" si="19"/>
        <v>0.10000000000000053</v>
      </c>
      <c r="X141" s="4">
        <f t="shared" si="20"/>
        <v>5.35</v>
      </c>
      <c r="Y141" s="4">
        <f t="shared" si="21"/>
        <v>1</v>
      </c>
      <c r="Z141" s="4">
        <f t="shared" si="22"/>
        <v>1</v>
      </c>
      <c r="AA141" s="4">
        <f t="shared" si="23"/>
        <v>0</v>
      </c>
      <c r="AB141" s="4">
        <f ca="1">IF(B141&lt;&gt;"r04","",IF(COUNT(INDEX(U:U,ROW()-3):U141)&lt;2,"",MAX(INDEX(U:U,ROW()-3):U141)-MIN(INDEX(U:U,ROW()-3):U141)))</f>
        <v>1</v>
      </c>
      <c r="AC141" s="4">
        <f ca="1">IF(B141&lt;&gt;"r04","",IF(COUNT(INDEX(V:V,ROW()-3):V141)&lt;2,"",MAX(INDEX(V:V,ROW()-3):V141)-MIN(INDEX(V:V,ROW()-3):V141)))</f>
        <v>9.9999999999999645E-2</v>
      </c>
      <c r="AD141" s="4">
        <f ca="1">IF(B141&lt;&gt;"r04","",COUNT(INDEX(U:U,ROW()-3):U141))</f>
        <v>4</v>
      </c>
      <c r="AE141" s="4">
        <f ca="1">IF(B141&lt;&gt;"r04","",COUNT(INDEX(V:V,ROW()-3):V141))</f>
        <v>4</v>
      </c>
    </row>
    <row r="142" spans="1:31">
      <c r="A142">
        <v>512</v>
      </c>
      <c r="B142" t="s">
        <v>1857</v>
      </c>
      <c r="C142" t="s">
        <v>1858</v>
      </c>
      <c r="D142">
        <v>2102408</v>
      </c>
      <c r="E142">
        <v>45</v>
      </c>
      <c r="F142" t="s">
        <v>1849</v>
      </c>
      <c r="G142" s="1">
        <v>46196.025046296294</v>
      </c>
      <c r="H142">
        <v>53</v>
      </c>
      <c r="I142" t="s">
        <v>1849</v>
      </c>
      <c r="J142" s="1">
        <v>46196.025335648148</v>
      </c>
      <c r="K142">
        <v>1</v>
      </c>
      <c r="L142">
        <v>1</v>
      </c>
      <c r="M142" t="s">
        <v>1850</v>
      </c>
      <c r="N142" t="s">
        <v>1851</v>
      </c>
      <c r="O142" s="1">
        <v>46196.024733796294</v>
      </c>
      <c r="P142" s="1">
        <v>46196.025335648148</v>
      </c>
      <c r="Q142" s="1" t="str">
        <f t="shared" si="16"/>
        <v>2102408|r01</v>
      </c>
      <c r="R142" s="1" t="str">
        <f>VLOOKUP(D142,Base_Amostral!$A:$G,5,FALSE)</f>
        <v>Cajapió</v>
      </c>
      <c r="S142" s="1" t="str">
        <f>VLOOKUP(D142,Base_Amostral!$A:$G,3,FALSE)</f>
        <v>Maranhão</v>
      </c>
      <c r="T142" s="1" t="str">
        <f>VLOOKUP(D142,Base_Amostral!$A:$G,6,FALSE)</f>
        <v>Nordeste</v>
      </c>
      <c r="U142" s="4">
        <f t="shared" si="17"/>
        <v>4.5</v>
      </c>
      <c r="V142" s="4">
        <f t="shared" si="18"/>
        <v>5.3</v>
      </c>
      <c r="W142" s="4">
        <f t="shared" si="19"/>
        <v>-0.79999999999999982</v>
      </c>
      <c r="X142" s="4">
        <f t="shared" si="20"/>
        <v>4.9000000000000004</v>
      </c>
      <c r="Y142" s="4">
        <f t="shared" si="21"/>
        <v>1</v>
      </c>
      <c r="Z142" s="4" t="str">
        <f t="shared" si="22"/>
        <v/>
      </c>
      <c r="AA142" s="4" t="str">
        <f t="shared" si="23"/>
        <v/>
      </c>
      <c r="AB142" s="4" t="str">
        <f>IF(B142&lt;&gt;"r04","",IF(COUNT(INDEX(U:U,ROW()-3):U142)&lt;2,"",MAX(INDEX(U:U,ROW()-3):U142)-MIN(INDEX(U:U,ROW()-3):U142)))</f>
        <v/>
      </c>
      <c r="AC142" s="4" t="str">
        <f>IF(B142&lt;&gt;"r04","",IF(COUNT(INDEX(V:V,ROW()-3):V142)&lt;2,"",MAX(INDEX(V:V,ROW()-3):V142)-MIN(INDEX(V:V,ROW()-3):V142)))</f>
        <v/>
      </c>
      <c r="AD142" s="4" t="str">
        <f>IF(B142&lt;&gt;"r04","",COUNT(INDEX(U:U,ROW()-3):U142))</f>
        <v/>
      </c>
      <c r="AE142" s="4" t="str">
        <f>IF(B142&lt;&gt;"r04","",COUNT(INDEX(V:V,ROW()-3):V142))</f>
        <v/>
      </c>
    </row>
    <row r="143" spans="1:31">
      <c r="A143">
        <v>859</v>
      </c>
      <c r="B143" t="s">
        <v>1859</v>
      </c>
      <c r="C143" t="s">
        <v>1860</v>
      </c>
      <c r="D143">
        <v>2102408</v>
      </c>
      <c r="E143">
        <v>45</v>
      </c>
      <c r="F143" t="s">
        <v>1849</v>
      </c>
      <c r="G143" s="1">
        <v>46203.821087962962</v>
      </c>
      <c r="H143">
        <v>53</v>
      </c>
      <c r="I143" t="s">
        <v>1849</v>
      </c>
      <c r="J143" s="1">
        <v>46203.82135416667</v>
      </c>
      <c r="K143">
        <v>1</v>
      </c>
      <c r="L143">
        <v>1</v>
      </c>
      <c r="M143" t="s">
        <v>1850</v>
      </c>
      <c r="N143" t="s">
        <v>1851</v>
      </c>
      <c r="O143" s="1">
        <v>46203.820787037039</v>
      </c>
      <c r="P143" s="1">
        <v>46203.82135416667</v>
      </c>
      <c r="Q143" s="1" t="str">
        <f t="shared" si="16"/>
        <v>2102408|r02</v>
      </c>
      <c r="R143" s="1" t="str">
        <f>VLOOKUP(D143,Base_Amostral!$A:$G,5,FALSE)</f>
        <v>Cajapió</v>
      </c>
      <c r="S143" s="1" t="str">
        <f>VLOOKUP(D143,Base_Amostral!$A:$G,3,FALSE)</f>
        <v>Maranhão</v>
      </c>
      <c r="T143" s="1" t="str">
        <f>VLOOKUP(D143,Base_Amostral!$A:$G,6,FALSE)</f>
        <v>Nordeste</v>
      </c>
      <c r="U143" s="4">
        <f t="shared" si="17"/>
        <v>4.5</v>
      </c>
      <c r="V143" s="4">
        <f t="shared" si="18"/>
        <v>5.3</v>
      </c>
      <c r="W143" s="4">
        <f t="shared" si="19"/>
        <v>-0.79999999999999982</v>
      </c>
      <c r="X143" s="4">
        <f t="shared" si="20"/>
        <v>4.9000000000000004</v>
      </c>
      <c r="Y143" s="4">
        <f t="shared" si="21"/>
        <v>1</v>
      </c>
      <c r="Z143" s="4">
        <f t="shared" si="22"/>
        <v>0</v>
      </c>
      <c r="AA143" s="4">
        <f t="shared" si="23"/>
        <v>0</v>
      </c>
      <c r="AB143" s="4" t="str">
        <f>IF(B143&lt;&gt;"r04","",IF(COUNT(INDEX(U:U,ROW()-3):U143)&lt;2,"",MAX(INDEX(U:U,ROW()-3):U143)-MIN(INDEX(U:U,ROW()-3):U143)))</f>
        <v/>
      </c>
      <c r="AC143" s="4" t="str">
        <f>IF(B143&lt;&gt;"r04","",IF(COUNT(INDEX(V:V,ROW()-3):V143)&lt;2,"",MAX(INDEX(V:V,ROW()-3):V143)-MIN(INDEX(V:V,ROW()-3):V143)))</f>
        <v/>
      </c>
      <c r="AD143" s="4" t="str">
        <f>IF(B143&lt;&gt;"r04","",COUNT(INDEX(U:U,ROW()-3):U143))</f>
        <v/>
      </c>
      <c r="AE143" s="4" t="str">
        <f>IF(B143&lt;&gt;"r04","",COUNT(INDEX(V:V,ROW()-3):V143))</f>
        <v/>
      </c>
    </row>
    <row r="144" spans="1:31">
      <c r="A144">
        <v>1233</v>
      </c>
      <c r="B144" t="s">
        <v>1861</v>
      </c>
      <c r="C144" t="s">
        <v>1862</v>
      </c>
      <c r="D144">
        <v>2102408</v>
      </c>
      <c r="E144">
        <v>44</v>
      </c>
      <c r="F144" t="s">
        <v>1849</v>
      </c>
      <c r="G144" s="1">
        <v>46209.874143518522</v>
      </c>
      <c r="H144">
        <v>53</v>
      </c>
      <c r="I144" t="s">
        <v>1849</v>
      </c>
      <c r="J144" s="1">
        <v>46209.874409722222</v>
      </c>
      <c r="K144">
        <v>1</v>
      </c>
      <c r="L144">
        <v>1</v>
      </c>
      <c r="M144" t="s">
        <v>1850</v>
      </c>
      <c r="N144" t="s">
        <v>1851</v>
      </c>
      <c r="O144" s="1">
        <v>46209.873842592591</v>
      </c>
      <c r="P144" s="1">
        <v>46209.874409722222</v>
      </c>
      <c r="Q144" s="1" t="str">
        <f t="shared" si="16"/>
        <v>2102408|r03</v>
      </c>
      <c r="R144" s="1" t="str">
        <f>VLOOKUP(D144,Base_Amostral!$A:$G,5,FALSE)</f>
        <v>Cajapió</v>
      </c>
      <c r="S144" s="1" t="str">
        <f>VLOOKUP(D144,Base_Amostral!$A:$G,3,FALSE)</f>
        <v>Maranhão</v>
      </c>
      <c r="T144" s="1" t="str">
        <f>VLOOKUP(D144,Base_Amostral!$A:$G,6,FALSE)</f>
        <v>Nordeste</v>
      </c>
      <c r="U144" s="4">
        <f t="shared" si="17"/>
        <v>4.4000000000000004</v>
      </c>
      <c r="V144" s="4">
        <f t="shared" si="18"/>
        <v>5.3</v>
      </c>
      <c r="W144" s="4">
        <f t="shared" si="19"/>
        <v>-0.89999999999999947</v>
      </c>
      <c r="X144" s="4">
        <f t="shared" si="20"/>
        <v>4.8499999999999996</v>
      </c>
      <c r="Y144" s="4">
        <f t="shared" si="21"/>
        <v>1</v>
      </c>
      <c r="Z144" s="4">
        <f t="shared" si="22"/>
        <v>-9.9999999999999645E-2</v>
      </c>
      <c r="AA144" s="4">
        <f t="shared" si="23"/>
        <v>0</v>
      </c>
      <c r="AB144" s="4" t="str">
        <f>IF(B144&lt;&gt;"r04","",IF(COUNT(INDEX(U:U,ROW()-3):U144)&lt;2,"",MAX(INDEX(U:U,ROW()-3):U144)-MIN(INDEX(U:U,ROW()-3):U144)))</f>
        <v/>
      </c>
      <c r="AC144" s="4" t="str">
        <f>IF(B144&lt;&gt;"r04","",IF(COUNT(INDEX(V:V,ROW()-3):V144)&lt;2,"",MAX(INDEX(V:V,ROW()-3):V144)-MIN(INDEX(V:V,ROW()-3):V144)))</f>
        <v/>
      </c>
      <c r="AD144" s="4" t="str">
        <f>IF(B144&lt;&gt;"r04","",COUNT(INDEX(U:U,ROW()-3):U144))</f>
        <v/>
      </c>
      <c r="AE144" s="4" t="str">
        <f>IF(B144&lt;&gt;"r04","",COUNT(INDEX(V:V,ROW()-3):V144))</f>
        <v/>
      </c>
    </row>
    <row r="145" spans="1:31">
      <c r="A145">
        <v>1595</v>
      </c>
      <c r="B145" t="s">
        <v>1863</v>
      </c>
      <c r="C145" t="s">
        <v>1864</v>
      </c>
      <c r="D145">
        <v>2102408</v>
      </c>
      <c r="E145">
        <v>54</v>
      </c>
      <c r="F145" t="s">
        <v>1849</v>
      </c>
      <c r="G145" s="1">
        <v>46216.851527777777</v>
      </c>
      <c r="H145">
        <v>53</v>
      </c>
      <c r="I145" t="s">
        <v>1849</v>
      </c>
      <c r="J145" s="1">
        <v>46216.851817129631</v>
      </c>
      <c r="K145">
        <v>1</v>
      </c>
      <c r="L145">
        <v>1</v>
      </c>
      <c r="M145" t="s">
        <v>1850</v>
      </c>
      <c r="N145" t="s">
        <v>1851</v>
      </c>
      <c r="O145" s="1">
        <v>46216.851168981484</v>
      </c>
      <c r="P145" s="1">
        <v>46216.851817129631</v>
      </c>
      <c r="Q145" s="1" t="str">
        <f t="shared" si="16"/>
        <v>2102408|r04</v>
      </c>
      <c r="R145" s="1" t="str">
        <f>VLOOKUP(D145,Base_Amostral!$A:$G,5,FALSE)</f>
        <v>Cajapió</v>
      </c>
      <c r="S145" s="1" t="str">
        <f>VLOOKUP(D145,Base_Amostral!$A:$G,3,FALSE)</f>
        <v>Maranhão</v>
      </c>
      <c r="T145" s="1" t="str">
        <f>VLOOKUP(D145,Base_Amostral!$A:$G,6,FALSE)</f>
        <v>Nordeste</v>
      </c>
      <c r="U145" s="4">
        <f t="shared" si="17"/>
        <v>5.4</v>
      </c>
      <c r="V145" s="4">
        <f t="shared" si="18"/>
        <v>5.3</v>
      </c>
      <c r="W145" s="4">
        <f t="shared" si="19"/>
        <v>0.10000000000000053</v>
      </c>
      <c r="X145" s="4">
        <f t="shared" si="20"/>
        <v>5.35</v>
      </c>
      <c r="Y145" s="4">
        <f t="shared" si="21"/>
        <v>1</v>
      </c>
      <c r="Z145" s="4">
        <f t="shared" si="22"/>
        <v>1</v>
      </c>
      <c r="AA145" s="4">
        <f t="shared" si="23"/>
        <v>0</v>
      </c>
      <c r="AB145" s="4">
        <f ca="1">IF(B145&lt;&gt;"r04","",IF(COUNT(INDEX(U:U,ROW()-3):U145)&lt;2,"",MAX(INDEX(U:U,ROW()-3):U145)-MIN(INDEX(U:U,ROW()-3):U145)))</f>
        <v>1</v>
      </c>
      <c r="AC145" s="4">
        <f ca="1">IF(B145&lt;&gt;"r04","",IF(COUNT(INDEX(V:V,ROW()-3):V145)&lt;2,"",MAX(INDEX(V:V,ROW()-3):V145)-MIN(INDEX(V:V,ROW()-3):V145)))</f>
        <v>0</v>
      </c>
      <c r="AD145" s="4">
        <f ca="1">IF(B145&lt;&gt;"r04","",COUNT(INDEX(U:U,ROW()-3):U145))</f>
        <v>4</v>
      </c>
      <c r="AE145" s="4">
        <f ca="1">IF(B145&lt;&gt;"r04","",COUNT(INDEX(V:V,ROW()-3):V145))</f>
        <v>4</v>
      </c>
    </row>
    <row r="146" spans="1:31">
      <c r="A146">
        <v>515</v>
      </c>
      <c r="B146" t="s">
        <v>1857</v>
      </c>
      <c r="C146" t="s">
        <v>1858</v>
      </c>
      <c r="D146">
        <v>2103174</v>
      </c>
      <c r="E146">
        <v>69</v>
      </c>
      <c r="F146" t="s">
        <v>1849</v>
      </c>
      <c r="G146" s="1">
        <v>46196.026203703703</v>
      </c>
      <c r="H146">
        <v>65</v>
      </c>
      <c r="I146" t="s">
        <v>1849</v>
      </c>
      <c r="J146" s="1">
        <v>46196.026516203703</v>
      </c>
      <c r="K146">
        <v>1</v>
      </c>
      <c r="L146">
        <v>1</v>
      </c>
      <c r="M146" t="s">
        <v>1850</v>
      </c>
      <c r="N146" t="s">
        <v>1851</v>
      </c>
      <c r="O146" s="1">
        <v>46196.025381944448</v>
      </c>
      <c r="P146" s="1">
        <v>46196.026516203703</v>
      </c>
      <c r="Q146" s="1" t="str">
        <f t="shared" si="16"/>
        <v>2103174|r01</v>
      </c>
      <c r="R146" s="1" t="str">
        <f>VLOOKUP(D146,Base_Amostral!$A:$G,5,FALSE)</f>
        <v>Centro Novo do Maranhão</v>
      </c>
      <c r="S146" s="1" t="str">
        <f>VLOOKUP(D146,Base_Amostral!$A:$G,3,FALSE)</f>
        <v>Maranhão</v>
      </c>
      <c r="T146" s="1" t="str">
        <f>VLOOKUP(D146,Base_Amostral!$A:$G,6,FALSE)</f>
        <v>Nordeste</v>
      </c>
      <c r="U146" s="4">
        <f t="shared" si="17"/>
        <v>6.9</v>
      </c>
      <c r="V146" s="4">
        <f t="shared" si="18"/>
        <v>6.5</v>
      </c>
      <c r="W146" s="4">
        <f t="shared" si="19"/>
        <v>0.40000000000000036</v>
      </c>
      <c r="X146" s="4">
        <f t="shared" si="20"/>
        <v>6.7</v>
      </c>
      <c r="Y146" s="4">
        <f t="shared" si="21"/>
        <v>1</v>
      </c>
      <c r="Z146" s="4" t="str">
        <f t="shared" si="22"/>
        <v/>
      </c>
      <c r="AA146" s="4" t="str">
        <f t="shared" si="23"/>
        <v/>
      </c>
      <c r="AB146" s="4" t="str">
        <f>IF(B146&lt;&gt;"r04","",IF(COUNT(INDEX(U:U,ROW()-3):U146)&lt;2,"",MAX(INDEX(U:U,ROW()-3):U146)-MIN(INDEX(U:U,ROW()-3):U146)))</f>
        <v/>
      </c>
      <c r="AC146" s="4" t="str">
        <f>IF(B146&lt;&gt;"r04","",IF(COUNT(INDEX(V:V,ROW()-3):V146)&lt;2,"",MAX(INDEX(V:V,ROW()-3):V146)-MIN(INDEX(V:V,ROW()-3):V146)))</f>
        <v/>
      </c>
      <c r="AD146" s="4" t="str">
        <f>IF(B146&lt;&gt;"r04","",COUNT(INDEX(U:U,ROW()-3):U146))</f>
        <v/>
      </c>
      <c r="AE146" s="4" t="str">
        <f>IF(B146&lt;&gt;"r04","",COUNT(INDEX(V:V,ROW()-3):V146))</f>
        <v/>
      </c>
    </row>
    <row r="147" spans="1:31">
      <c r="A147">
        <v>864</v>
      </c>
      <c r="B147" t="s">
        <v>1859</v>
      </c>
      <c r="C147" t="s">
        <v>1860</v>
      </c>
      <c r="D147">
        <v>2103174</v>
      </c>
      <c r="E147">
        <v>69</v>
      </c>
      <c r="F147" t="s">
        <v>1849</v>
      </c>
      <c r="G147" s="1">
        <v>46203.822453703702</v>
      </c>
      <c r="H147">
        <v>65</v>
      </c>
      <c r="I147" t="s">
        <v>1849</v>
      </c>
      <c r="J147" s="1">
        <v>46203.822766203702</v>
      </c>
      <c r="K147">
        <v>1</v>
      </c>
      <c r="L147">
        <v>1</v>
      </c>
      <c r="M147" t="s">
        <v>1850</v>
      </c>
      <c r="N147" t="s">
        <v>1851</v>
      </c>
      <c r="O147" s="1">
        <v>46203.821435185186</v>
      </c>
      <c r="P147" s="1">
        <v>46203.822766203702</v>
      </c>
      <c r="Q147" s="1" t="str">
        <f t="shared" si="16"/>
        <v>2103174|r02</v>
      </c>
      <c r="R147" s="1" t="str">
        <f>VLOOKUP(D147,Base_Amostral!$A:$G,5,FALSE)</f>
        <v>Centro Novo do Maranhão</v>
      </c>
      <c r="S147" s="1" t="str">
        <f>VLOOKUP(D147,Base_Amostral!$A:$G,3,FALSE)</f>
        <v>Maranhão</v>
      </c>
      <c r="T147" s="1" t="str">
        <f>VLOOKUP(D147,Base_Amostral!$A:$G,6,FALSE)</f>
        <v>Nordeste</v>
      </c>
      <c r="U147" s="4">
        <f t="shared" si="17"/>
        <v>6.9</v>
      </c>
      <c r="V147" s="4">
        <f t="shared" si="18"/>
        <v>6.5</v>
      </c>
      <c r="W147" s="4">
        <f t="shared" si="19"/>
        <v>0.40000000000000036</v>
      </c>
      <c r="X147" s="4">
        <f t="shared" si="20"/>
        <v>6.7</v>
      </c>
      <c r="Y147" s="4">
        <f t="shared" si="21"/>
        <v>1</v>
      </c>
      <c r="Z147" s="4">
        <f t="shared" si="22"/>
        <v>0</v>
      </c>
      <c r="AA147" s="4">
        <f t="shared" si="23"/>
        <v>0</v>
      </c>
      <c r="AB147" s="4" t="str">
        <f>IF(B147&lt;&gt;"r04","",IF(COUNT(INDEX(U:U,ROW()-3):U147)&lt;2,"",MAX(INDEX(U:U,ROW()-3):U147)-MIN(INDEX(U:U,ROW()-3):U147)))</f>
        <v/>
      </c>
      <c r="AC147" s="4" t="str">
        <f>IF(B147&lt;&gt;"r04","",IF(COUNT(INDEX(V:V,ROW()-3):V147)&lt;2,"",MAX(INDEX(V:V,ROW()-3):V147)-MIN(INDEX(V:V,ROW()-3):V147)))</f>
        <v/>
      </c>
      <c r="AD147" s="4" t="str">
        <f>IF(B147&lt;&gt;"r04","",COUNT(INDEX(U:U,ROW()-3):U147))</f>
        <v/>
      </c>
      <c r="AE147" s="4" t="str">
        <f>IF(B147&lt;&gt;"r04","",COUNT(INDEX(V:V,ROW()-3):V147))</f>
        <v/>
      </c>
    </row>
    <row r="148" spans="1:31">
      <c r="A148">
        <v>1236</v>
      </c>
      <c r="B148" t="s">
        <v>1861</v>
      </c>
      <c r="C148" t="s">
        <v>1862</v>
      </c>
      <c r="D148">
        <v>2103174</v>
      </c>
      <c r="E148">
        <v>69</v>
      </c>
      <c r="F148" t="s">
        <v>1849</v>
      </c>
      <c r="G148" s="1">
        <v>46209.875381944446</v>
      </c>
      <c r="H148">
        <v>65</v>
      </c>
      <c r="I148" t="s">
        <v>1849</v>
      </c>
      <c r="J148" s="1">
        <v>46209.875706018516</v>
      </c>
      <c r="K148">
        <v>1</v>
      </c>
      <c r="L148">
        <v>1</v>
      </c>
      <c r="M148" t="s">
        <v>1850</v>
      </c>
      <c r="N148" t="s">
        <v>1851</v>
      </c>
      <c r="O148" s="1">
        <v>46209.874444444446</v>
      </c>
      <c r="P148" s="1">
        <v>46209.875706018516</v>
      </c>
      <c r="Q148" s="1" t="str">
        <f t="shared" si="16"/>
        <v>2103174|r03</v>
      </c>
      <c r="R148" s="1" t="str">
        <f>VLOOKUP(D148,Base_Amostral!$A:$G,5,FALSE)</f>
        <v>Centro Novo do Maranhão</v>
      </c>
      <c r="S148" s="1" t="str">
        <f>VLOOKUP(D148,Base_Amostral!$A:$G,3,FALSE)</f>
        <v>Maranhão</v>
      </c>
      <c r="T148" s="1" t="str">
        <f>VLOOKUP(D148,Base_Amostral!$A:$G,6,FALSE)</f>
        <v>Nordeste</v>
      </c>
      <c r="U148" s="4">
        <f t="shared" si="17"/>
        <v>6.9</v>
      </c>
      <c r="V148" s="4">
        <f t="shared" si="18"/>
        <v>6.5</v>
      </c>
      <c r="W148" s="4">
        <f t="shared" si="19"/>
        <v>0.40000000000000036</v>
      </c>
      <c r="X148" s="4">
        <f t="shared" si="20"/>
        <v>6.7</v>
      </c>
      <c r="Y148" s="4">
        <f t="shared" si="21"/>
        <v>1</v>
      </c>
      <c r="Z148" s="4">
        <f t="shared" si="22"/>
        <v>0</v>
      </c>
      <c r="AA148" s="4">
        <f t="shared" si="23"/>
        <v>0</v>
      </c>
      <c r="AB148" s="4" t="str">
        <f>IF(B148&lt;&gt;"r04","",IF(COUNT(INDEX(U:U,ROW()-3):U148)&lt;2,"",MAX(INDEX(U:U,ROW()-3):U148)-MIN(INDEX(U:U,ROW()-3):U148)))</f>
        <v/>
      </c>
      <c r="AC148" s="4" t="str">
        <f>IF(B148&lt;&gt;"r04","",IF(COUNT(INDEX(V:V,ROW()-3):V148)&lt;2,"",MAX(INDEX(V:V,ROW()-3):V148)-MIN(INDEX(V:V,ROW()-3):V148)))</f>
        <v/>
      </c>
      <c r="AD148" s="4" t="str">
        <f>IF(B148&lt;&gt;"r04","",COUNT(INDEX(U:U,ROW()-3):U148))</f>
        <v/>
      </c>
      <c r="AE148" s="4" t="str">
        <f>IF(B148&lt;&gt;"r04","",COUNT(INDEX(V:V,ROW()-3):V148))</f>
        <v/>
      </c>
    </row>
    <row r="149" spans="1:31">
      <c r="A149">
        <v>1598</v>
      </c>
      <c r="B149" t="s">
        <v>1863</v>
      </c>
      <c r="C149" t="s">
        <v>1864</v>
      </c>
      <c r="D149">
        <v>2103174</v>
      </c>
      <c r="E149">
        <v>79</v>
      </c>
      <c r="F149" t="s">
        <v>1849</v>
      </c>
      <c r="G149" s="1">
        <v>46216.853692129633</v>
      </c>
      <c r="H149">
        <v>65</v>
      </c>
      <c r="I149" t="s">
        <v>1849</v>
      </c>
      <c r="J149" s="1">
        <v>46216.854039351849</v>
      </c>
      <c r="K149">
        <v>1</v>
      </c>
      <c r="L149">
        <v>1</v>
      </c>
      <c r="M149" t="s">
        <v>1850</v>
      </c>
      <c r="N149" t="s">
        <v>1851</v>
      </c>
      <c r="O149" s="1">
        <v>46216.851875</v>
      </c>
      <c r="P149" s="1">
        <v>46216.854039351849</v>
      </c>
      <c r="Q149" s="1" t="str">
        <f t="shared" si="16"/>
        <v>2103174|r04</v>
      </c>
      <c r="R149" s="1" t="str">
        <f>VLOOKUP(D149,Base_Amostral!$A:$G,5,FALSE)</f>
        <v>Centro Novo do Maranhão</v>
      </c>
      <c r="S149" s="1" t="str">
        <f>VLOOKUP(D149,Base_Amostral!$A:$G,3,FALSE)</f>
        <v>Maranhão</v>
      </c>
      <c r="T149" s="1" t="str">
        <f>VLOOKUP(D149,Base_Amostral!$A:$G,6,FALSE)</f>
        <v>Nordeste</v>
      </c>
      <c r="U149" s="4">
        <f t="shared" si="17"/>
        <v>7.9</v>
      </c>
      <c r="V149" s="4">
        <f t="shared" si="18"/>
        <v>6.5</v>
      </c>
      <c r="W149" s="4">
        <f t="shared" si="19"/>
        <v>1.4000000000000004</v>
      </c>
      <c r="X149" s="4">
        <f t="shared" si="20"/>
        <v>7.2</v>
      </c>
      <c r="Y149" s="4">
        <f t="shared" si="21"/>
        <v>1</v>
      </c>
      <c r="Z149" s="4">
        <f t="shared" si="22"/>
        <v>1</v>
      </c>
      <c r="AA149" s="4">
        <f t="shared" si="23"/>
        <v>0</v>
      </c>
      <c r="AB149" s="4">
        <f ca="1">IF(B149&lt;&gt;"r04","",IF(COUNT(INDEX(U:U,ROW()-3):U149)&lt;2,"",MAX(INDEX(U:U,ROW()-3):U149)-MIN(INDEX(U:U,ROW()-3):U149)))</f>
        <v>1</v>
      </c>
      <c r="AC149" s="4">
        <f ca="1">IF(B149&lt;&gt;"r04","",IF(COUNT(INDEX(V:V,ROW()-3):V149)&lt;2,"",MAX(INDEX(V:V,ROW()-3):V149)-MIN(INDEX(V:V,ROW()-3):V149)))</f>
        <v>0</v>
      </c>
      <c r="AD149" s="4">
        <f ca="1">IF(B149&lt;&gt;"r04","",COUNT(INDEX(U:U,ROW()-3):U149))</f>
        <v>4</v>
      </c>
      <c r="AE149" s="4">
        <f ca="1">IF(B149&lt;&gt;"r04","",COUNT(INDEX(V:V,ROW()-3):V149))</f>
        <v>4</v>
      </c>
    </row>
    <row r="150" spans="1:31">
      <c r="A150">
        <v>516</v>
      </c>
      <c r="B150" t="s">
        <v>1857</v>
      </c>
      <c r="C150" t="s">
        <v>1858</v>
      </c>
      <c r="D150">
        <v>2103406</v>
      </c>
      <c r="E150">
        <v>70</v>
      </c>
      <c r="F150" t="s">
        <v>1849</v>
      </c>
      <c r="G150" s="1">
        <v>46196.026932870373</v>
      </c>
      <c r="H150">
        <v>70</v>
      </c>
      <c r="I150" t="s">
        <v>1849</v>
      </c>
      <c r="J150" s="1">
        <v>46196.027187500003</v>
      </c>
      <c r="K150">
        <v>1</v>
      </c>
      <c r="L150">
        <v>1</v>
      </c>
      <c r="M150" t="s">
        <v>1850</v>
      </c>
      <c r="N150" t="s">
        <v>1851</v>
      </c>
      <c r="O150" s="1">
        <v>46196.026550925926</v>
      </c>
      <c r="P150" s="1">
        <v>46196.027187500003</v>
      </c>
      <c r="Q150" s="1" t="str">
        <f t="shared" si="16"/>
        <v>2103406|r01</v>
      </c>
      <c r="R150" s="1" t="str">
        <f>VLOOKUP(D150,Base_Amostral!$A:$G,5,FALSE)</f>
        <v>Coelho Neto</v>
      </c>
      <c r="S150" s="1" t="str">
        <f>VLOOKUP(D150,Base_Amostral!$A:$G,3,FALSE)</f>
        <v>Maranhão</v>
      </c>
      <c r="T150" s="1" t="str">
        <f>VLOOKUP(D150,Base_Amostral!$A:$G,6,FALSE)</f>
        <v>Nordeste</v>
      </c>
      <c r="U150" s="4">
        <f t="shared" si="17"/>
        <v>7</v>
      </c>
      <c r="V150" s="4">
        <f t="shared" si="18"/>
        <v>7</v>
      </c>
      <c r="W150" s="4">
        <f t="shared" si="19"/>
        <v>0</v>
      </c>
      <c r="X150" s="4">
        <f t="shared" si="20"/>
        <v>7</v>
      </c>
      <c r="Y150" s="4">
        <f t="shared" si="21"/>
        <v>1</v>
      </c>
      <c r="Z150" s="4" t="str">
        <f t="shared" si="22"/>
        <v/>
      </c>
      <c r="AA150" s="4" t="str">
        <f t="shared" si="23"/>
        <v/>
      </c>
      <c r="AB150" s="4" t="str">
        <f>IF(B150&lt;&gt;"r04","",IF(COUNT(INDEX(U:U,ROW()-3):U150)&lt;2,"",MAX(INDEX(U:U,ROW()-3):U150)-MIN(INDEX(U:U,ROW()-3):U150)))</f>
        <v/>
      </c>
      <c r="AC150" s="4" t="str">
        <f>IF(B150&lt;&gt;"r04","",IF(COUNT(INDEX(V:V,ROW()-3):V150)&lt;2,"",MAX(INDEX(V:V,ROW()-3):V150)-MIN(INDEX(V:V,ROW()-3):V150)))</f>
        <v/>
      </c>
      <c r="AD150" s="4" t="str">
        <f>IF(B150&lt;&gt;"r04","",COUNT(INDEX(U:U,ROW()-3):U150))</f>
        <v/>
      </c>
      <c r="AE150" s="4" t="str">
        <f>IF(B150&lt;&gt;"r04","",COUNT(INDEX(V:V,ROW()-3):V150))</f>
        <v/>
      </c>
    </row>
    <row r="151" spans="1:31">
      <c r="A151">
        <v>868</v>
      </c>
      <c r="B151" t="s">
        <v>1859</v>
      </c>
      <c r="C151" t="s">
        <v>1860</v>
      </c>
      <c r="D151">
        <v>2103406</v>
      </c>
      <c r="E151">
        <v>70</v>
      </c>
      <c r="F151" t="s">
        <v>1849</v>
      </c>
      <c r="G151" s="1">
        <v>46203.825509259259</v>
      </c>
      <c r="H151">
        <v>70</v>
      </c>
      <c r="I151" t="s">
        <v>1849</v>
      </c>
      <c r="J151" s="1">
        <v>46203.82576388889</v>
      </c>
      <c r="K151">
        <v>1</v>
      </c>
      <c r="L151">
        <v>1</v>
      </c>
      <c r="M151" t="s">
        <v>1850</v>
      </c>
      <c r="N151" t="s">
        <v>1851</v>
      </c>
      <c r="O151" s="1">
        <v>46203.822800925926</v>
      </c>
      <c r="P151" s="1">
        <v>46203.82576388889</v>
      </c>
      <c r="Q151" s="1" t="str">
        <f t="shared" si="16"/>
        <v>2103406|r02</v>
      </c>
      <c r="R151" s="1" t="str">
        <f>VLOOKUP(D151,Base_Amostral!$A:$G,5,FALSE)</f>
        <v>Coelho Neto</v>
      </c>
      <c r="S151" s="1" t="str">
        <f>VLOOKUP(D151,Base_Amostral!$A:$G,3,FALSE)</f>
        <v>Maranhão</v>
      </c>
      <c r="T151" s="1" t="str">
        <f>VLOOKUP(D151,Base_Amostral!$A:$G,6,FALSE)</f>
        <v>Nordeste</v>
      </c>
      <c r="U151" s="4">
        <f t="shared" si="17"/>
        <v>7</v>
      </c>
      <c r="V151" s="4">
        <f t="shared" si="18"/>
        <v>7</v>
      </c>
      <c r="W151" s="4">
        <f t="shared" si="19"/>
        <v>0</v>
      </c>
      <c r="X151" s="4">
        <f t="shared" si="20"/>
        <v>7</v>
      </c>
      <c r="Y151" s="4">
        <f t="shared" si="21"/>
        <v>1</v>
      </c>
      <c r="Z151" s="4">
        <f t="shared" si="22"/>
        <v>0</v>
      </c>
      <c r="AA151" s="4">
        <f t="shared" si="23"/>
        <v>0</v>
      </c>
      <c r="AB151" s="4" t="str">
        <f>IF(B151&lt;&gt;"r04","",IF(COUNT(INDEX(U:U,ROW()-3):U151)&lt;2,"",MAX(INDEX(U:U,ROW()-3):U151)-MIN(INDEX(U:U,ROW()-3):U151)))</f>
        <v/>
      </c>
      <c r="AC151" s="4" t="str">
        <f>IF(B151&lt;&gt;"r04","",IF(COUNT(INDEX(V:V,ROW()-3):V151)&lt;2,"",MAX(INDEX(V:V,ROW()-3):V151)-MIN(INDEX(V:V,ROW()-3):V151)))</f>
        <v/>
      </c>
      <c r="AD151" s="4" t="str">
        <f>IF(B151&lt;&gt;"r04","",COUNT(INDEX(U:U,ROW()-3):U151))</f>
        <v/>
      </c>
      <c r="AE151" s="4" t="str">
        <f>IF(B151&lt;&gt;"r04","",COUNT(INDEX(V:V,ROW()-3):V151))</f>
        <v/>
      </c>
    </row>
    <row r="152" spans="1:31">
      <c r="A152">
        <v>1241</v>
      </c>
      <c r="B152" t="s">
        <v>1861</v>
      </c>
      <c r="C152" t="s">
        <v>1862</v>
      </c>
      <c r="D152">
        <v>2103406</v>
      </c>
      <c r="E152">
        <v>70</v>
      </c>
      <c r="F152" t="s">
        <v>1849</v>
      </c>
      <c r="G152" s="1">
        <v>46209.876168981478</v>
      </c>
      <c r="H152">
        <v>70</v>
      </c>
      <c r="I152" t="s">
        <v>1849</v>
      </c>
      <c r="J152" s="1">
        <v>46209.876423611109</v>
      </c>
      <c r="K152">
        <v>1</v>
      </c>
      <c r="L152">
        <v>1</v>
      </c>
      <c r="M152" t="s">
        <v>1850</v>
      </c>
      <c r="N152" t="s">
        <v>1851</v>
      </c>
      <c r="O152" s="1">
        <v>46209.875763888886</v>
      </c>
      <c r="P152" s="1">
        <v>46209.876423611109</v>
      </c>
      <c r="Q152" s="1" t="str">
        <f t="shared" si="16"/>
        <v>2103406|r03</v>
      </c>
      <c r="R152" s="1" t="str">
        <f>VLOOKUP(D152,Base_Amostral!$A:$G,5,FALSE)</f>
        <v>Coelho Neto</v>
      </c>
      <c r="S152" s="1" t="str">
        <f>VLOOKUP(D152,Base_Amostral!$A:$G,3,FALSE)</f>
        <v>Maranhão</v>
      </c>
      <c r="T152" s="1" t="str">
        <f>VLOOKUP(D152,Base_Amostral!$A:$G,6,FALSE)</f>
        <v>Nordeste</v>
      </c>
      <c r="U152" s="4">
        <f t="shared" si="17"/>
        <v>7</v>
      </c>
      <c r="V152" s="4">
        <f t="shared" si="18"/>
        <v>7</v>
      </c>
      <c r="W152" s="4">
        <f t="shared" si="19"/>
        <v>0</v>
      </c>
      <c r="X152" s="4">
        <f t="shared" si="20"/>
        <v>7</v>
      </c>
      <c r="Y152" s="4">
        <f t="shared" si="21"/>
        <v>1</v>
      </c>
      <c r="Z152" s="4">
        <f t="shared" si="22"/>
        <v>0</v>
      </c>
      <c r="AA152" s="4">
        <f t="shared" si="23"/>
        <v>0</v>
      </c>
      <c r="AB152" s="4" t="str">
        <f>IF(B152&lt;&gt;"r04","",IF(COUNT(INDEX(U:U,ROW()-3):U152)&lt;2,"",MAX(INDEX(U:U,ROW()-3):U152)-MIN(INDEX(U:U,ROW()-3):U152)))</f>
        <v/>
      </c>
      <c r="AC152" s="4" t="str">
        <f>IF(B152&lt;&gt;"r04","",IF(COUNT(INDEX(V:V,ROW()-3):V152)&lt;2,"",MAX(INDEX(V:V,ROW()-3):V152)-MIN(INDEX(V:V,ROW()-3):V152)))</f>
        <v/>
      </c>
      <c r="AD152" s="4" t="str">
        <f>IF(B152&lt;&gt;"r04","",COUNT(INDEX(U:U,ROW()-3):U152))</f>
        <v/>
      </c>
      <c r="AE152" s="4" t="str">
        <f>IF(B152&lt;&gt;"r04","",COUNT(INDEX(V:V,ROW()-3):V152))</f>
        <v/>
      </c>
    </row>
    <row r="153" spans="1:31">
      <c r="A153">
        <v>1601</v>
      </c>
      <c r="B153" t="s">
        <v>1863</v>
      </c>
      <c r="C153" t="s">
        <v>1864</v>
      </c>
      <c r="D153">
        <v>2103406</v>
      </c>
      <c r="E153">
        <v>78</v>
      </c>
      <c r="F153" t="s">
        <v>1849</v>
      </c>
      <c r="G153" s="1">
        <v>46216.854513888888</v>
      </c>
      <c r="H153">
        <v>70</v>
      </c>
      <c r="I153" t="s">
        <v>1849</v>
      </c>
      <c r="J153" s="1">
        <v>46216.854768518519</v>
      </c>
      <c r="K153">
        <v>1</v>
      </c>
      <c r="L153">
        <v>1</v>
      </c>
      <c r="M153" t="s">
        <v>1850</v>
      </c>
      <c r="N153" t="s">
        <v>1851</v>
      </c>
      <c r="O153" s="1">
        <v>46216.854074074072</v>
      </c>
      <c r="P153" s="1">
        <v>46216.854768518519</v>
      </c>
      <c r="Q153" s="1" t="str">
        <f t="shared" si="16"/>
        <v>2103406|r04</v>
      </c>
      <c r="R153" s="1" t="str">
        <f>VLOOKUP(D153,Base_Amostral!$A:$G,5,FALSE)</f>
        <v>Coelho Neto</v>
      </c>
      <c r="S153" s="1" t="str">
        <f>VLOOKUP(D153,Base_Amostral!$A:$G,3,FALSE)</f>
        <v>Maranhão</v>
      </c>
      <c r="T153" s="1" t="str">
        <f>VLOOKUP(D153,Base_Amostral!$A:$G,6,FALSE)</f>
        <v>Nordeste</v>
      </c>
      <c r="U153" s="4">
        <f t="shared" si="17"/>
        <v>7.8</v>
      </c>
      <c r="V153" s="4">
        <f t="shared" si="18"/>
        <v>7</v>
      </c>
      <c r="W153" s="4">
        <f t="shared" si="19"/>
        <v>0.79999999999999982</v>
      </c>
      <c r="X153" s="4">
        <f t="shared" si="20"/>
        <v>7.4</v>
      </c>
      <c r="Y153" s="4">
        <f t="shared" si="21"/>
        <v>1</v>
      </c>
      <c r="Z153" s="4">
        <f t="shared" si="22"/>
        <v>0.79999999999999982</v>
      </c>
      <c r="AA153" s="4">
        <f t="shared" si="23"/>
        <v>0</v>
      </c>
      <c r="AB153" s="4">
        <f ca="1">IF(B153&lt;&gt;"r04","",IF(COUNT(INDEX(U:U,ROW()-3):U153)&lt;2,"",MAX(INDEX(U:U,ROW()-3):U153)-MIN(INDEX(U:U,ROW()-3):U153)))</f>
        <v>0.79999999999999982</v>
      </c>
      <c r="AC153" s="4">
        <f ca="1">IF(B153&lt;&gt;"r04","",IF(COUNT(INDEX(V:V,ROW()-3):V153)&lt;2,"",MAX(INDEX(V:V,ROW()-3):V153)-MIN(INDEX(V:V,ROW()-3):V153)))</f>
        <v>0</v>
      </c>
      <c r="AD153" s="4">
        <f ca="1">IF(B153&lt;&gt;"r04","",COUNT(INDEX(U:U,ROW()-3):U153))</f>
        <v>4</v>
      </c>
      <c r="AE153" s="4">
        <f ca="1">IF(B153&lt;&gt;"r04","",COUNT(INDEX(V:V,ROW()-3):V153))</f>
        <v>4</v>
      </c>
    </row>
    <row r="154" spans="1:31">
      <c r="A154">
        <v>519</v>
      </c>
      <c r="B154" t="s">
        <v>1857</v>
      </c>
      <c r="C154" t="s">
        <v>1858</v>
      </c>
      <c r="D154">
        <v>2105104</v>
      </c>
      <c r="E154">
        <v>65</v>
      </c>
      <c r="F154" t="s">
        <v>1849</v>
      </c>
      <c r="G154" s="1">
        <v>46196.027569444443</v>
      </c>
      <c r="H154">
        <v>68</v>
      </c>
      <c r="I154" t="s">
        <v>1849</v>
      </c>
      <c r="J154" s="1">
        <v>46196.02783564815</v>
      </c>
      <c r="K154">
        <v>1</v>
      </c>
      <c r="L154">
        <v>1</v>
      </c>
      <c r="M154" t="s">
        <v>1850</v>
      </c>
      <c r="N154" t="s">
        <v>1851</v>
      </c>
      <c r="O154" s="1">
        <v>46196.027233796296</v>
      </c>
      <c r="P154" s="1">
        <v>46196.02783564815</v>
      </c>
      <c r="Q154" s="1" t="str">
        <f t="shared" si="16"/>
        <v>2105104|r01</v>
      </c>
      <c r="R154" s="1" t="str">
        <f>VLOOKUP(D154,Base_Amostral!$A:$G,5,FALSE)</f>
        <v>Icatu</v>
      </c>
      <c r="S154" s="1" t="str">
        <f>VLOOKUP(D154,Base_Amostral!$A:$G,3,FALSE)</f>
        <v>Maranhão</v>
      </c>
      <c r="T154" s="1" t="str">
        <f>VLOOKUP(D154,Base_Amostral!$A:$G,6,FALSE)</f>
        <v>Nordeste</v>
      </c>
      <c r="U154" s="4">
        <f t="shared" si="17"/>
        <v>6.5</v>
      </c>
      <c r="V154" s="4">
        <f t="shared" si="18"/>
        <v>6.8</v>
      </c>
      <c r="W154" s="4">
        <f t="shared" si="19"/>
        <v>-0.29999999999999982</v>
      </c>
      <c r="X154" s="4">
        <f t="shared" si="20"/>
        <v>6.65</v>
      </c>
      <c r="Y154" s="4">
        <f t="shared" si="21"/>
        <v>1</v>
      </c>
      <c r="Z154" s="4" t="str">
        <f t="shared" si="22"/>
        <v/>
      </c>
      <c r="AA154" s="4" t="str">
        <f t="shared" si="23"/>
        <v/>
      </c>
      <c r="AB154" s="4" t="str">
        <f>IF(B154&lt;&gt;"r04","",IF(COUNT(INDEX(U:U,ROW()-3):U154)&lt;2,"",MAX(INDEX(U:U,ROW()-3):U154)-MIN(INDEX(U:U,ROW()-3):U154)))</f>
        <v/>
      </c>
      <c r="AC154" s="4" t="str">
        <f>IF(B154&lt;&gt;"r04","",IF(COUNT(INDEX(V:V,ROW()-3):V154)&lt;2,"",MAX(INDEX(V:V,ROW()-3):V154)-MIN(INDEX(V:V,ROW()-3):V154)))</f>
        <v/>
      </c>
      <c r="AD154" s="4" t="str">
        <f>IF(B154&lt;&gt;"r04","",COUNT(INDEX(U:U,ROW()-3):U154))</f>
        <v/>
      </c>
      <c r="AE154" s="4" t="str">
        <f>IF(B154&lt;&gt;"r04","",COUNT(INDEX(V:V,ROW()-3):V154))</f>
        <v/>
      </c>
    </row>
    <row r="155" spans="1:31">
      <c r="A155">
        <v>870</v>
      </c>
      <c r="B155" t="s">
        <v>1859</v>
      </c>
      <c r="C155" t="s">
        <v>1860</v>
      </c>
      <c r="D155">
        <v>2105104</v>
      </c>
      <c r="E155">
        <v>65</v>
      </c>
      <c r="F155" t="s">
        <v>1849</v>
      </c>
      <c r="G155" s="1">
        <v>46203.828460648147</v>
      </c>
      <c r="H155">
        <v>68</v>
      </c>
      <c r="I155" t="s">
        <v>1849</v>
      </c>
      <c r="J155" s="1">
        <v>46203.828703703701</v>
      </c>
      <c r="K155">
        <v>1</v>
      </c>
      <c r="L155">
        <v>1</v>
      </c>
      <c r="M155" t="s">
        <v>1850</v>
      </c>
      <c r="N155" t="s">
        <v>1851</v>
      </c>
      <c r="O155" s="1">
        <v>46203.825798611113</v>
      </c>
      <c r="P155" s="1">
        <v>46203.828703703701</v>
      </c>
      <c r="Q155" s="1" t="str">
        <f t="shared" si="16"/>
        <v>2105104|r02</v>
      </c>
      <c r="R155" s="1" t="str">
        <f>VLOOKUP(D155,Base_Amostral!$A:$G,5,FALSE)</f>
        <v>Icatu</v>
      </c>
      <c r="S155" s="1" t="str">
        <f>VLOOKUP(D155,Base_Amostral!$A:$G,3,FALSE)</f>
        <v>Maranhão</v>
      </c>
      <c r="T155" s="1" t="str">
        <f>VLOOKUP(D155,Base_Amostral!$A:$G,6,FALSE)</f>
        <v>Nordeste</v>
      </c>
      <c r="U155" s="4">
        <f t="shared" si="17"/>
        <v>6.5</v>
      </c>
      <c r="V155" s="4">
        <f t="shared" si="18"/>
        <v>6.8</v>
      </c>
      <c r="W155" s="4">
        <f t="shared" si="19"/>
        <v>-0.29999999999999982</v>
      </c>
      <c r="X155" s="4">
        <f t="shared" si="20"/>
        <v>6.65</v>
      </c>
      <c r="Y155" s="4">
        <f t="shared" si="21"/>
        <v>1</v>
      </c>
      <c r="Z155" s="4">
        <f t="shared" si="22"/>
        <v>0</v>
      </c>
      <c r="AA155" s="4">
        <f t="shared" si="23"/>
        <v>0</v>
      </c>
      <c r="AB155" s="4" t="str">
        <f>IF(B155&lt;&gt;"r04","",IF(COUNT(INDEX(U:U,ROW()-3):U155)&lt;2,"",MAX(INDEX(U:U,ROW()-3):U155)-MIN(INDEX(U:U,ROW()-3):U155)))</f>
        <v/>
      </c>
      <c r="AC155" s="4" t="str">
        <f>IF(B155&lt;&gt;"r04","",IF(COUNT(INDEX(V:V,ROW()-3):V155)&lt;2,"",MAX(INDEX(V:V,ROW()-3):V155)-MIN(INDEX(V:V,ROW()-3):V155)))</f>
        <v/>
      </c>
      <c r="AD155" s="4" t="str">
        <f>IF(B155&lt;&gt;"r04","",COUNT(INDEX(U:U,ROW()-3):U155))</f>
        <v/>
      </c>
      <c r="AE155" s="4" t="str">
        <f>IF(B155&lt;&gt;"r04","",COUNT(INDEX(V:V,ROW()-3):V155))</f>
        <v/>
      </c>
    </row>
    <row r="156" spans="1:31">
      <c r="A156">
        <v>1242</v>
      </c>
      <c r="B156" t="s">
        <v>1861</v>
      </c>
      <c r="C156" t="s">
        <v>1862</v>
      </c>
      <c r="D156">
        <v>2105104</v>
      </c>
      <c r="E156">
        <v>65</v>
      </c>
      <c r="F156" t="s">
        <v>1849</v>
      </c>
      <c r="G156" s="1">
        <v>46209.876805555556</v>
      </c>
      <c r="H156">
        <v>68</v>
      </c>
      <c r="I156" t="s">
        <v>1849</v>
      </c>
      <c r="J156" s="1">
        <v>46209.877071759256</v>
      </c>
      <c r="K156">
        <v>1</v>
      </c>
      <c r="L156">
        <v>1</v>
      </c>
      <c r="M156" t="s">
        <v>1850</v>
      </c>
      <c r="N156" t="s">
        <v>1851</v>
      </c>
      <c r="O156" s="1">
        <v>46209.876458333332</v>
      </c>
      <c r="P156" s="1">
        <v>46209.877071759256</v>
      </c>
      <c r="Q156" s="1" t="str">
        <f t="shared" si="16"/>
        <v>2105104|r03</v>
      </c>
      <c r="R156" s="1" t="str">
        <f>VLOOKUP(D156,Base_Amostral!$A:$G,5,FALSE)</f>
        <v>Icatu</v>
      </c>
      <c r="S156" s="1" t="str">
        <f>VLOOKUP(D156,Base_Amostral!$A:$G,3,FALSE)</f>
        <v>Maranhão</v>
      </c>
      <c r="T156" s="1" t="str">
        <f>VLOOKUP(D156,Base_Amostral!$A:$G,6,FALSE)</f>
        <v>Nordeste</v>
      </c>
      <c r="U156" s="4">
        <f t="shared" si="17"/>
        <v>6.5</v>
      </c>
      <c r="V156" s="4">
        <f t="shared" si="18"/>
        <v>6.8</v>
      </c>
      <c r="W156" s="4">
        <f t="shared" si="19"/>
        <v>-0.29999999999999982</v>
      </c>
      <c r="X156" s="4">
        <f t="shared" si="20"/>
        <v>6.65</v>
      </c>
      <c r="Y156" s="4">
        <f t="shared" si="21"/>
        <v>1</v>
      </c>
      <c r="Z156" s="4">
        <f t="shared" si="22"/>
        <v>0</v>
      </c>
      <c r="AA156" s="4">
        <f t="shared" si="23"/>
        <v>0</v>
      </c>
      <c r="AB156" s="4" t="str">
        <f>IF(B156&lt;&gt;"r04","",IF(COUNT(INDEX(U:U,ROW()-3):U156)&lt;2,"",MAX(INDEX(U:U,ROW()-3):U156)-MIN(INDEX(U:U,ROW()-3):U156)))</f>
        <v/>
      </c>
      <c r="AC156" s="4" t="str">
        <f>IF(B156&lt;&gt;"r04","",IF(COUNT(INDEX(V:V,ROW()-3):V156)&lt;2,"",MAX(INDEX(V:V,ROW()-3):V156)-MIN(INDEX(V:V,ROW()-3):V156)))</f>
        <v/>
      </c>
      <c r="AD156" s="4" t="str">
        <f>IF(B156&lt;&gt;"r04","",COUNT(INDEX(U:U,ROW()-3):U156))</f>
        <v/>
      </c>
      <c r="AE156" s="4" t="str">
        <f>IF(B156&lt;&gt;"r04","",COUNT(INDEX(V:V,ROW()-3):V156))</f>
        <v/>
      </c>
    </row>
    <row r="157" spans="1:31">
      <c r="A157">
        <v>1603</v>
      </c>
      <c r="B157" t="s">
        <v>1863</v>
      </c>
      <c r="C157" t="s">
        <v>1864</v>
      </c>
      <c r="D157">
        <v>2105104</v>
      </c>
      <c r="E157">
        <v>77</v>
      </c>
      <c r="F157" t="s">
        <v>1849</v>
      </c>
      <c r="G157" s="1">
        <v>46216.855185185188</v>
      </c>
      <c r="H157">
        <v>68</v>
      </c>
      <c r="I157" t="s">
        <v>1849</v>
      </c>
      <c r="J157" s="1">
        <v>46216.855451388888</v>
      </c>
      <c r="K157">
        <v>1</v>
      </c>
      <c r="L157">
        <v>1</v>
      </c>
      <c r="M157" t="s">
        <v>1850</v>
      </c>
      <c r="N157" t="s">
        <v>1851</v>
      </c>
      <c r="O157" s="1">
        <v>46216.854803240742</v>
      </c>
      <c r="P157" s="1">
        <v>46216.855451388888</v>
      </c>
      <c r="Q157" s="1" t="str">
        <f t="shared" si="16"/>
        <v>2105104|r04</v>
      </c>
      <c r="R157" s="1" t="str">
        <f>VLOOKUP(D157,Base_Amostral!$A:$G,5,FALSE)</f>
        <v>Icatu</v>
      </c>
      <c r="S157" s="1" t="str">
        <f>VLOOKUP(D157,Base_Amostral!$A:$G,3,FALSE)</f>
        <v>Maranhão</v>
      </c>
      <c r="T157" s="1" t="str">
        <f>VLOOKUP(D157,Base_Amostral!$A:$G,6,FALSE)</f>
        <v>Nordeste</v>
      </c>
      <c r="U157" s="4">
        <f t="shared" si="17"/>
        <v>7.7</v>
      </c>
      <c r="V157" s="4">
        <f t="shared" si="18"/>
        <v>6.8</v>
      </c>
      <c r="W157" s="4">
        <f t="shared" si="19"/>
        <v>0.90000000000000036</v>
      </c>
      <c r="X157" s="4">
        <f t="shared" si="20"/>
        <v>7.25</v>
      </c>
      <c r="Y157" s="4">
        <f t="shared" si="21"/>
        <v>1</v>
      </c>
      <c r="Z157" s="4">
        <f t="shared" si="22"/>
        <v>1.2000000000000002</v>
      </c>
      <c r="AA157" s="4">
        <f t="shared" si="23"/>
        <v>0</v>
      </c>
      <c r="AB157" s="4">
        <f ca="1">IF(B157&lt;&gt;"r04","",IF(COUNT(INDEX(U:U,ROW()-3):U157)&lt;2,"",MAX(INDEX(U:U,ROW()-3):U157)-MIN(INDEX(U:U,ROW()-3):U157)))</f>
        <v>1.2000000000000002</v>
      </c>
      <c r="AC157" s="4">
        <f ca="1">IF(B157&lt;&gt;"r04","",IF(COUNT(INDEX(V:V,ROW()-3):V157)&lt;2,"",MAX(INDEX(V:V,ROW()-3):V157)-MIN(INDEX(V:V,ROW()-3):V157)))</f>
        <v>0</v>
      </c>
      <c r="AD157" s="4">
        <f ca="1">IF(B157&lt;&gt;"r04","",COUNT(INDEX(U:U,ROW()-3):U157))</f>
        <v>4</v>
      </c>
      <c r="AE157" s="4">
        <f ca="1">IF(B157&lt;&gt;"r04","",COUNT(INDEX(V:V,ROW()-3):V157))</f>
        <v>4</v>
      </c>
    </row>
    <row r="158" spans="1:31">
      <c r="A158">
        <v>523</v>
      </c>
      <c r="B158" t="s">
        <v>1857</v>
      </c>
      <c r="C158" t="s">
        <v>1858</v>
      </c>
      <c r="D158">
        <v>2105203</v>
      </c>
      <c r="E158">
        <v>69</v>
      </c>
      <c r="F158" t="s">
        <v>1849</v>
      </c>
      <c r="G158" s="1">
        <v>46196.028935185182</v>
      </c>
      <c r="H158">
        <v>65</v>
      </c>
      <c r="I158" t="s">
        <v>1849</v>
      </c>
      <c r="J158" s="1">
        <v>46196.029236111113</v>
      </c>
      <c r="K158">
        <v>1</v>
      </c>
      <c r="L158">
        <v>1</v>
      </c>
      <c r="M158" t="s">
        <v>1850</v>
      </c>
      <c r="N158" t="s">
        <v>1851</v>
      </c>
      <c r="O158" s="1">
        <v>46196.027881944443</v>
      </c>
      <c r="P158" s="1">
        <v>46196.029236111113</v>
      </c>
      <c r="Q158" s="1" t="str">
        <f t="shared" si="16"/>
        <v>2105203|r01</v>
      </c>
      <c r="R158" s="1" t="str">
        <f>VLOOKUP(D158,Base_Amostral!$A:$G,5,FALSE)</f>
        <v>Igarapé Grande</v>
      </c>
      <c r="S158" s="1" t="str">
        <f>VLOOKUP(D158,Base_Amostral!$A:$G,3,FALSE)</f>
        <v>Maranhão</v>
      </c>
      <c r="T158" s="1" t="str">
        <f>VLOOKUP(D158,Base_Amostral!$A:$G,6,FALSE)</f>
        <v>Nordeste</v>
      </c>
      <c r="U158" s="4">
        <f t="shared" si="17"/>
        <v>6.9</v>
      </c>
      <c r="V158" s="4">
        <f t="shared" si="18"/>
        <v>6.5</v>
      </c>
      <c r="W158" s="4">
        <f t="shared" si="19"/>
        <v>0.40000000000000036</v>
      </c>
      <c r="X158" s="4">
        <f t="shared" si="20"/>
        <v>6.7</v>
      </c>
      <c r="Y158" s="4">
        <f t="shared" si="21"/>
        <v>1</v>
      </c>
      <c r="Z158" s="4" t="str">
        <f t="shared" si="22"/>
        <v/>
      </c>
      <c r="AA158" s="4" t="str">
        <f t="shared" si="23"/>
        <v/>
      </c>
      <c r="AB158" s="4" t="str">
        <f>IF(B158&lt;&gt;"r04","",IF(COUNT(INDEX(U:U,ROW()-3):U158)&lt;2,"",MAX(INDEX(U:U,ROW()-3):U158)-MIN(INDEX(U:U,ROW()-3):U158)))</f>
        <v/>
      </c>
      <c r="AC158" s="4" t="str">
        <f>IF(B158&lt;&gt;"r04","",IF(COUNT(INDEX(V:V,ROW()-3):V158)&lt;2,"",MAX(INDEX(V:V,ROW()-3):V158)-MIN(INDEX(V:V,ROW()-3):V158)))</f>
        <v/>
      </c>
      <c r="AD158" s="4" t="str">
        <f>IF(B158&lt;&gt;"r04","",COUNT(INDEX(U:U,ROW()-3):U158))</f>
        <v/>
      </c>
      <c r="AE158" s="4" t="str">
        <f>IF(B158&lt;&gt;"r04","",COUNT(INDEX(V:V,ROW()-3):V158))</f>
        <v/>
      </c>
    </row>
    <row r="159" spans="1:31">
      <c r="A159">
        <v>873</v>
      </c>
      <c r="B159" t="s">
        <v>1859</v>
      </c>
      <c r="C159" t="s">
        <v>1860</v>
      </c>
      <c r="D159">
        <v>2105203</v>
      </c>
      <c r="E159">
        <v>69</v>
      </c>
      <c r="F159" t="s">
        <v>1849</v>
      </c>
      <c r="G159" s="1">
        <v>46203.829560185186</v>
      </c>
      <c r="H159">
        <v>65</v>
      </c>
      <c r="I159" t="s">
        <v>1849</v>
      </c>
      <c r="J159" s="1">
        <v>46203.829884259256</v>
      </c>
      <c r="K159">
        <v>1</v>
      </c>
      <c r="L159">
        <v>1</v>
      </c>
      <c r="M159" t="s">
        <v>1850</v>
      </c>
      <c r="N159" t="s">
        <v>1851</v>
      </c>
      <c r="O159" s="1">
        <v>46203.828738425924</v>
      </c>
      <c r="P159" s="1">
        <v>46203.829884259256</v>
      </c>
      <c r="Q159" s="1" t="str">
        <f t="shared" si="16"/>
        <v>2105203|r02</v>
      </c>
      <c r="R159" s="1" t="str">
        <f>VLOOKUP(D159,Base_Amostral!$A:$G,5,FALSE)</f>
        <v>Igarapé Grande</v>
      </c>
      <c r="S159" s="1" t="str">
        <f>VLOOKUP(D159,Base_Amostral!$A:$G,3,FALSE)</f>
        <v>Maranhão</v>
      </c>
      <c r="T159" s="1" t="str">
        <f>VLOOKUP(D159,Base_Amostral!$A:$G,6,FALSE)</f>
        <v>Nordeste</v>
      </c>
      <c r="U159" s="4">
        <f t="shared" si="17"/>
        <v>6.9</v>
      </c>
      <c r="V159" s="4">
        <f t="shared" si="18"/>
        <v>6.5</v>
      </c>
      <c r="W159" s="4">
        <f t="shared" si="19"/>
        <v>0.40000000000000036</v>
      </c>
      <c r="X159" s="4">
        <f t="shared" si="20"/>
        <v>6.7</v>
      </c>
      <c r="Y159" s="4">
        <f t="shared" si="21"/>
        <v>1</v>
      </c>
      <c r="Z159" s="4">
        <f t="shared" si="22"/>
        <v>0</v>
      </c>
      <c r="AA159" s="4">
        <f t="shared" si="23"/>
        <v>0</v>
      </c>
      <c r="AB159" s="4" t="str">
        <f>IF(B159&lt;&gt;"r04","",IF(COUNT(INDEX(U:U,ROW()-3):U159)&lt;2,"",MAX(INDEX(U:U,ROW()-3):U159)-MIN(INDEX(U:U,ROW()-3):U159)))</f>
        <v/>
      </c>
      <c r="AC159" s="4" t="str">
        <f>IF(B159&lt;&gt;"r04","",IF(COUNT(INDEX(V:V,ROW()-3):V159)&lt;2,"",MAX(INDEX(V:V,ROW()-3):V159)-MIN(INDEX(V:V,ROW()-3):V159)))</f>
        <v/>
      </c>
      <c r="AD159" s="4" t="str">
        <f>IF(B159&lt;&gt;"r04","",COUNT(INDEX(U:U,ROW()-3):U159))</f>
        <v/>
      </c>
      <c r="AE159" s="4" t="str">
        <f>IF(B159&lt;&gt;"r04","",COUNT(INDEX(V:V,ROW()-3):V159))</f>
        <v/>
      </c>
    </row>
    <row r="160" spans="1:31">
      <c r="A160">
        <v>1243</v>
      </c>
      <c r="B160" t="s">
        <v>1861</v>
      </c>
      <c r="C160" t="s">
        <v>1862</v>
      </c>
      <c r="D160">
        <v>2105203</v>
      </c>
      <c r="E160">
        <v>69</v>
      </c>
      <c r="F160" t="s">
        <v>1849</v>
      </c>
      <c r="G160" s="1">
        <v>46209.878136574072</v>
      </c>
      <c r="H160">
        <v>65</v>
      </c>
      <c r="I160" t="s">
        <v>1849</v>
      </c>
      <c r="J160" s="1">
        <v>46209.878437500003</v>
      </c>
      <c r="K160">
        <v>1</v>
      </c>
      <c r="L160">
        <v>1</v>
      </c>
      <c r="M160" t="s">
        <v>1850</v>
      </c>
      <c r="N160" t="s">
        <v>1851</v>
      </c>
      <c r="O160" s="1">
        <v>46209.877106481479</v>
      </c>
      <c r="P160" s="1">
        <v>46209.878437500003</v>
      </c>
      <c r="Q160" s="1" t="str">
        <f t="shared" si="16"/>
        <v>2105203|r03</v>
      </c>
      <c r="R160" s="1" t="str">
        <f>VLOOKUP(D160,Base_Amostral!$A:$G,5,FALSE)</f>
        <v>Igarapé Grande</v>
      </c>
      <c r="S160" s="1" t="str">
        <f>VLOOKUP(D160,Base_Amostral!$A:$G,3,FALSE)</f>
        <v>Maranhão</v>
      </c>
      <c r="T160" s="1" t="str">
        <f>VLOOKUP(D160,Base_Amostral!$A:$G,6,FALSE)</f>
        <v>Nordeste</v>
      </c>
      <c r="U160" s="4">
        <f t="shared" si="17"/>
        <v>6.9</v>
      </c>
      <c r="V160" s="4">
        <f t="shared" si="18"/>
        <v>6.5</v>
      </c>
      <c r="W160" s="4">
        <f t="shared" si="19"/>
        <v>0.40000000000000036</v>
      </c>
      <c r="X160" s="4">
        <f t="shared" si="20"/>
        <v>6.7</v>
      </c>
      <c r="Y160" s="4">
        <f t="shared" si="21"/>
        <v>1</v>
      </c>
      <c r="Z160" s="4">
        <f t="shared" si="22"/>
        <v>0</v>
      </c>
      <c r="AA160" s="4">
        <f t="shared" si="23"/>
        <v>0</v>
      </c>
      <c r="AB160" s="4" t="str">
        <f>IF(B160&lt;&gt;"r04","",IF(COUNT(INDEX(U:U,ROW()-3):U160)&lt;2,"",MAX(INDEX(U:U,ROW()-3):U160)-MIN(INDEX(U:U,ROW()-3):U160)))</f>
        <v/>
      </c>
      <c r="AC160" s="4" t="str">
        <f>IF(B160&lt;&gt;"r04","",IF(COUNT(INDEX(V:V,ROW()-3):V160)&lt;2,"",MAX(INDEX(V:V,ROW()-3):V160)-MIN(INDEX(V:V,ROW()-3):V160)))</f>
        <v/>
      </c>
      <c r="AD160" s="4" t="str">
        <f>IF(B160&lt;&gt;"r04","",COUNT(INDEX(U:U,ROW()-3):U160))</f>
        <v/>
      </c>
      <c r="AE160" s="4" t="str">
        <f>IF(B160&lt;&gt;"r04","",COUNT(INDEX(V:V,ROW()-3):V160))</f>
        <v/>
      </c>
    </row>
    <row r="161" spans="1:31">
      <c r="A161">
        <v>1606</v>
      </c>
      <c r="B161" t="s">
        <v>1863</v>
      </c>
      <c r="C161" t="s">
        <v>1864</v>
      </c>
      <c r="D161">
        <v>2105203</v>
      </c>
      <c r="E161">
        <v>79</v>
      </c>
      <c r="F161" t="s">
        <v>1849</v>
      </c>
      <c r="G161" s="1">
        <v>46216.855914351851</v>
      </c>
      <c r="H161">
        <v>65</v>
      </c>
      <c r="I161" t="s">
        <v>1849</v>
      </c>
      <c r="J161" s="1">
        <v>46216.856249999997</v>
      </c>
      <c r="K161">
        <v>1</v>
      </c>
      <c r="L161">
        <v>1</v>
      </c>
      <c r="M161" t="s">
        <v>1850</v>
      </c>
      <c r="N161" t="s">
        <v>1851</v>
      </c>
      <c r="O161" s="1">
        <v>46216.855486111112</v>
      </c>
      <c r="P161" s="1">
        <v>46216.856249999997</v>
      </c>
      <c r="Q161" s="1" t="str">
        <f t="shared" si="16"/>
        <v>2105203|r04</v>
      </c>
      <c r="R161" s="1" t="str">
        <f>VLOOKUP(D161,Base_Amostral!$A:$G,5,FALSE)</f>
        <v>Igarapé Grande</v>
      </c>
      <c r="S161" s="1" t="str">
        <f>VLOOKUP(D161,Base_Amostral!$A:$G,3,FALSE)</f>
        <v>Maranhão</v>
      </c>
      <c r="T161" s="1" t="str">
        <f>VLOOKUP(D161,Base_Amostral!$A:$G,6,FALSE)</f>
        <v>Nordeste</v>
      </c>
      <c r="U161" s="4">
        <f t="shared" si="17"/>
        <v>7.9</v>
      </c>
      <c r="V161" s="4">
        <f t="shared" si="18"/>
        <v>6.5</v>
      </c>
      <c r="W161" s="4">
        <f t="shared" si="19"/>
        <v>1.4000000000000004</v>
      </c>
      <c r="X161" s="4">
        <f t="shared" si="20"/>
        <v>7.2</v>
      </c>
      <c r="Y161" s="4">
        <f t="shared" si="21"/>
        <v>1</v>
      </c>
      <c r="Z161" s="4">
        <f t="shared" si="22"/>
        <v>1</v>
      </c>
      <c r="AA161" s="4">
        <f t="shared" si="23"/>
        <v>0</v>
      </c>
      <c r="AB161" s="4">
        <f ca="1">IF(B161&lt;&gt;"r04","",IF(COUNT(INDEX(U:U,ROW()-3):U161)&lt;2,"",MAX(INDEX(U:U,ROW()-3):U161)-MIN(INDEX(U:U,ROW()-3):U161)))</f>
        <v>1</v>
      </c>
      <c r="AC161" s="4">
        <f ca="1">IF(B161&lt;&gt;"r04","",IF(COUNT(INDEX(V:V,ROW()-3):V161)&lt;2,"",MAX(INDEX(V:V,ROW()-3):V161)-MIN(INDEX(V:V,ROW()-3):V161)))</f>
        <v>0</v>
      </c>
      <c r="AD161" s="4">
        <f ca="1">IF(B161&lt;&gt;"r04","",COUNT(INDEX(U:U,ROW()-3):U161))</f>
        <v>4</v>
      </c>
      <c r="AE161" s="4">
        <f ca="1">IF(B161&lt;&gt;"r04","",COUNT(INDEX(V:V,ROW()-3):V161))</f>
        <v>4</v>
      </c>
    </row>
    <row r="162" spans="1:31">
      <c r="A162">
        <v>526</v>
      </c>
      <c r="B162" t="s">
        <v>1857</v>
      </c>
      <c r="C162" t="s">
        <v>1858</v>
      </c>
      <c r="D162">
        <v>2106631</v>
      </c>
      <c r="E162">
        <v>60</v>
      </c>
      <c r="F162" t="s">
        <v>1849</v>
      </c>
      <c r="G162" s="1">
        <v>46196.029594907406</v>
      </c>
      <c r="H162">
        <v>66</v>
      </c>
      <c r="I162" t="s">
        <v>1849</v>
      </c>
      <c r="J162" s="1">
        <v>46196.029849537037</v>
      </c>
      <c r="K162">
        <v>1</v>
      </c>
      <c r="L162">
        <v>1</v>
      </c>
      <c r="M162" t="s">
        <v>1850</v>
      </c>
      <c r="N162" t="s">
        <v>1851</v>
      </c>
      <c r="O162" s="1">
        <v>46196.029270833336</v>
      </c>
      <c r="P162" s="1">
        <v>46196.029849537037</v>
      </c>
      <c r="Q162" s="1" t="str">
        <f t="shared" si="16"/>
        <v>2106631|r01</v>
      </c>
      <c r="R162" s="1" t="str">
        <f>VLOOKUP(D162,Base_Amostral!$A:$G,5,FALSE)</f>
        <v>Matões do Norte</v>
      </c>
      <c r="S162" s="1" t="str">
        <f>VLOOKUP(D162,Base_Amostral!$A:$G,3,FALSE)</f>
        <v>Maranhão</v>
      </c>
      <c r="T162" s="1" t="str">
        <f>VLOOKUP(D162,Base_Amostral!$A:$G,6,FALSE)</f>
        <v>Nordeste</v>
      </c>
      <c r="U162" s="4">
        <f t="shared" si="17"/>
        <v>6</v>
      </c>
      <c r="V162" s="4">
        <f t="shared" si="18"/>
        <v>6.6</v>
      </c>
      <c r="W162" s="4">
        <f t="shared" si="19"/>
        <v>-0.59999999999999964</v>
      </c>
      <c r="X162" s="4">
        <f t="shared" si="20"/>
        <v>6.3</v>
      </c>
      <c r="Y162" s="4">
        <f t="shared" si="21"/>
        <v>1</v>
      </c>
      <c r="Z162" s="4" t="str">
        <f t="shared" si="22"/>
        <v/>
      </c>
      <c r="AA162" s="4" t="str">
        <f t="shared" si="23"/>
        <v/>
      </c>
      <c r="AB162" s="4" t="str">
        <f>IF(B162&lt;&gt;"r04","",IF(COUNT(INDEX(U:U,ROW()-3):U162)&lt;2,"",MAX(INDEX(U:U,ROW()-3):U162)-MIN(INDEX(U:U,ROW()-3):U162)))</f>
        <v/>
      </c>
      <c r="AC162" s="4" t="str">
        <f>IF(B162&lt;&gt;"r04","",IF(COUNT(INDEX(V:V,ROW()-3):V162)&lt;2,"",MAX(INDEX(V:V,ROW()-3):V162)-MIN(INDEX(V:V,ROW()-3):V162)))</f>
        <v/>
      </c>
      <c r="AD162" s="4" t="str">
        <f>IF(B162&lt;&gt;"r04","",COUNT(INDEX(U:U,ROW()-3):U162))</f>
        <v/>
      </c>
      <c r="AE162" s="4" t="str">
        <f>IF(B162&lt;&gt;"r04","",COUNT(INDEX(V:V,ROW()-3):V162))</f>
        <v/>
      </c>
    </row>
    <row r="163" spans="1:31">
      <c r="A163">
        <v>875</v>
      </c>
      <c r="B163" t="s">
        <v>1859</v>
      </c>
      <c r="C163" t="s">
        <v>1860</v>
      </c>
      <c r="D163">
        <v>2106631</v>
      </c>
      <c r="E163">
        <v>60</v>
      </c>
      <c r="F163" t="s">
        <v>1849</v>
      </c>
      <c r="G163" s="1">
        <v>46203.830266203702</v>
      </c>
      <c r="H163">
        <v>66</v>
      </c>
      <c r="I163" t="s">
        <v>1849</v>
      </c>
      <c r="J163" s="1">
        <v>46203.830497685187</v>
      </c>
      <c r="K163">
        <v>1</v>
      </c>
      <c r="L163">
        <v>1</v>
      </c>
      <c r="M163" t="s">
        <v>1850</v>
      </c>
      <c r="N163" t="s">
        <v>1851</v>
      </c>
      <c r="O163" s="1">
        <v>46203.829918981479</v>
      </c>
      <c r="P163" s="1">
        <v>46203.830497685187</v>
      </c>
      <c r="Q163" s="1" t="str">
        <f t="shared" si="16"/>
        <v>2106631|r02</v>
      </c>
      <c r="R163" s="1" t="str">
        <f>VLOOKUP(D163,Base_Amostral!$A:$G,5,FALSE)</f>
        <v>Matões do Norte</v>
      </c>
      <c r="S163" s="1" t="str">
        <f>VLOOKUP(D163,Base_Amostral!$A:$G,3,FALSE)</f>
        <v>Maranhão</v>
      </c>
      <c r="T163" s="1" t="str">
        <f>VLOOKUP(D163,Base_Amostral!$A:$G,6,FALSE)</f>
        <v>Nordeste</v>
      </c>
      <c r="U163" s="4">
        <f t="shared" si="17"/>
        <v>6</v>
      </c>
      <c r="V163" s="4">
        <f t="shared" si="18"/>
        <v>6.6</v>
      </c>
      <c r="W163" s="4">
        <f t="shared" si="19"/>
        <v>-0.59999999999999964</v>
      </c>
      <c r="X163" s="4">
        <f t="shared" si="20"/>
        <v>6.3</v>
      </c>
      <c r="Y163" s="4">
        <f t="shared" si="21"/>
        <v>1</v>
      </c>
      <c r="Z163" s="4">
        <f t="shared" si="22"/>
        <v>0</v>
      </c>
      <c r="AA163" s="4">
        <f t="shared" si="23"/>
        <v>0</v>
      </c>
      <c r="AB163" s="4" t="str">
        <f>IF(B163&lt;&gt;"r04","",IF(COUNT(INDEX(U:U,ROW()-3):U163)&lt;2,"",MAX(INDEX(U:U,ROW()-3):U163)-MIN(INDEX(U:U,ROW()-3):U163)))</f>
        <v/>
      </c>
      <c r="AC163" s="4" t="str">
        <f>IF(B163&lt;&gt;"r04","",IF(COUNT(INDEX(V:V,ROW()-3):V163)&lt;2,"",MAX(INDEX(V:V,ROW()-3):V163)-MIN(INDEX(V:V,ROW()-3):V163)))</f>
        <v/>
      </c>
      <c r="AD163" s="4" t="str">
        <f>IF(B163&lt;&gt;"r04","",COUNT(INDEX(U:U,ROW()-3):U163))</f>
        <v/>
      </c>
      <c r="AE163" s="4" t="str">
        <f>IF(B163&lt;&gt;"r04","",COUNT(INDEX(V:V,ROW()-3):V163))</f>
        <v/>
      </c>
    </row>
    <row r="164" spans="1:31">
      <c r="A164">
        <v>1244</v>
      </c>
      <c r="B164" t="s">
        <v>1861</v>
      </c>
      <c r="C164" t="s">
        <v>1862</v>
      </c>
      <c r="D164">
        <v>2106631</v>
      </c>
      <c r="E164">
        <v>60</v>
      </c>
      <c r="F164" t="s">
        <v>1849</v>
      </c>
      <c r="G164" s="1">
        <v>46209.878819444442</v>
      </c>
      <c r="H164">
        <v>66</v>
      </c>
      <c r="I164" t="s">
        <v>1849</v>
      </c>
      <c r="J164" s="1">
        <v>46209.879074074073</v>
      </c>
      <c r="K164">
        <v>1</v>
      </c>
      <c r="L164">
        <v>1</v>
      </c>
      <c r="M164" t="s">
        <v>1850</v>
      </c>
      <c r="N164" t="s">
        <v>1851</v>
      </c>
      <c r="O164" s="1">
        <v>46209.878472222219</v>
      </c>
      <c r="P164" s="1">
        <v>46209.879074074073</v>
      </c>
      <c r="Q164" s="1" t="str">
        <f t="shared" si="16"/>
        <v>2106631|r03</v>
      </c>
      <c r="R164" s="1" t="str">
        <f>VLOOKUP(D164,Base_Amostral!$A:$G,5,FALSE)</f>
        <v>Matões do Norte</v>
      </c>
      <c r="S164" s="1" t="str">
        <f>VLOOKUP(D164,Base_Amostral!$A:$G,3,FALSE)</f>
        <v>Maranhão</v>
      </c>
      <c r="T164" s="1" t="str">
        <f>VLOOKUP(D164,Base_Amostral!$A:$G,6,FALSE)</f>
        <v>Nordeste</v>
      </c>
      <c r="U164" s="4">
        <f t="shared" si="17"/>
        <v>6</v>
      </c>
      <c r="V164" s="4">
        <f t="shared" si="18"/>
        <v>6.6</v>
      </c>
      <c r="W164" s="4">
        <f t="shared" si="19"/>
        <v>-0.59999999999999964</v>
      </c>
      <c r="X164" s="4">
        <f t="shared" si="20"/>
        <v>6.3</v>
      </c>
      <c r="Y164" s="4">
        <f t="shared" si="21"/>
        <v>1</v>
      </c>
      <c r="Z164" s="4">
        <f t="shared" si="22"/>
        <v>0</v>
      </c>
      <c r="AA164" s="4">
        <f t="shared" si="23"/>
        <v>0</v>
      </c>
      <c r="AB164" s="4" t="str">
        <f>IF(B164&lt;&gt;"r04","",IF(COUNT(INDEX(U:U,ROW()-3):U164)&lt;2,"",MAX(INDEX(U:U,ROW()-3):U164)-MIN(INDEX(U:U,ROW()-3):U164)))</f>
        <v/>
      </c>
      <c r="AC164" s="4" t="str">
        <f>IF(B164&lt;&gt;"r04","",IF(COUNT(INDEX(V:V,ROW()-3):V164)&lt;2,"",MAX(INDEX(V:V,ROW()-3):V164)-MIN(INDEX(V:V,ROW()-3):V164)))</f>
        <v/>
      </c>
      <c r="AD164" s="4" t="str">
        <f>IF(B164&lt;&gt;"r04","",COUNT(INDEX(U:U,ROW()-3):U164))</f>
        <v/>
      </c>
      <c r="AE164" s="4" t="str">
        <f>IF(B164&lt;&gt;"r04","",COUNT(INDEX(V:V,ROW()-3):V164))</f>
        <v/>
      </c>
    </row>
    <row r="165" spans="1:31">
      <c r="A165">
        <v>1608</v>
      </c>
      <c r="B165" t="s">
        <v>1863</v>
      </c>
      <c r="C165" t="s">
        <v>1864</v>
      </c>
      <c r="D165">
        <v>2106631</v>
      </c>
      <c r="E165">
        <v>73</v>
      </c>
      <c r="F165" t="s">
        <v>1849</v>
      </c>
      <c r="G165" s="1">
        <v>46216.856678240743</v>
      </c>
      <c r="H165">
        <v>66</v>
      </c>
      <c r="I165" t="s">
        <v>1849</v>
      </c>
      <c r="J165" s="1">
        <v>46216.856944444444</v>
      </c>
      <c r="K165">
        <v>1</v>
      </c>
      <c r="L165">
        <v>1</v>
      </c>
      <c r="M165" t="s">
        <v>1850</v>
      </c>
      <c r="N165" t="s">
        <v>1851</v>
      </c>
      <c r="O165" s="1">
        <v>46216.85628472222</v>
      </c>
      <c r="P165" s="1">
        <v>46216.856944444444</v>
      </c>
      <c r="Q165" s="1" t="str">
        <f t="shared" si="16"/>
        <v>2106631|r04</v>
      </c>
      <c r="R165" s="1" t="str">
        <f>VLOOKUP(D165,Base_Amostral!$A:$G,5,FALSE)</f>
        <v>Matões do Norte</v>
      </c>
      <c r="S165" s="1" t="str">
        <f>VLOOKUP(D165,Base_Amostral!$A:$G,3,FALSE)</f>
        <v>Maranhão</v>
      </c>
      <c r="T165" s="1" t="str">
        <f>VLOOKUP(D165,Base_Amostral!$A:$G,6,FALSE)</f>
        <v>Nordeste</v>
      </c>
      <c r="U165" s="4">
        <f t="shared" si="17"/>
        <v>7.3</v>
      </c>
      <c r="V165" s="4">
        <f t="shared" si="18"/>
        <v>6.6</v>
      </c>
      <c r="W165" s="4">
        <f t="shared" si="19"/>
        <v>0.70000000000000018</v>
      </c>
      <c r="X165" s="4">
        <f t="shared" si="20"/>
        <v>6.9499999999999993</v>
      </c>
      <c r="Y165" s="4">
        <f t="shared" si="21"/>
        <v>1</v>
      </c>
      <c r="Z165" s="4">
        <f t="shared" si="22"/>
        <v>1.2999999999999998</v>
      </c>
      <c r="AA165" s="4">
        <f t="shared" si="23"/>
        <v>0</v>
      </c>
      <c r="AB165" s="4">
        <f ca="1">IF(B165&lt;&gt;"r04","",IF(COUNT(INDEX(U:U,ROW()-3):U165)&lt;2,"",MAX(INDEX(U:U,ROW()-3):U165)-MIN(INDEX(U:U,ROW()-3):U165)))</f>
        <v>1.2999999999999998</v>
      </c>
      <c r="AC165" s="4">
        <f ca="1">IF(B165&lt;&gt;"r04","",IF(COUNT(INDEX(V:V,ROW()-3):V165)&lt;2,"",MAX(INDEX(V:V,ROW()-3):V165)-MIN(INDEX(V:V,ROW()-3):V165)))</f>
        <v>0</v>
      </c>
      <c r="AD165" s="4">
        <f ca="1">IF(B165&lt;&gt;"r04","",COUNT(INDEX(U:U,ROW()-3):U165))</f>
        <v>4</v>
      </c>
      <c r="AE165" s="4">
        <f ca="1">IF(B165&lt;&gt;"r04","",COUNT(INDEX(V:V,ROW()-3):V165))</f>
        <v>4</v>
      </c>
    </row>
    <row r="166" spans="1:31">
      <c r="A166">
        <v>527</v>
      </c>
      <c r="B166" t="s">
        <v>1857</v>
      </c>
      <c r="C166" t="s">
        <v>1858</v>
      </c>
      <c r="D166">
        <v>2107605</v>
      </c>
      <c r="E166">
        <v>64</v>
      </c>
      <c r="F166" t="s">
        <v>1849</v>
      </c>
      <c r="G166" s="1">
        <v>46196.030995370369</v>
      </c>
      <c r="H166">
        <v>63</v>
      </c>
      <c r="I166" t="s">
        <v>1849</v>
      </c>
      <c r="J166" s="1">
        <v>46196.0312962963</v>
      </c>
      <c r="K166">
        <v>1</v>
      </c>
      <c r="L166">
        <v>1</v>
      </c>
      <c r="M166" t="s">
        <v>1850</v>
      </c>
      <c r="N166" t="s">
        <v>1851</v>
      </c>
      <c r="O166" s="1">
        <v>46196.029895833337</v>
      </c>
      <c r="P166" s="1">
        <v>46196.0312962963</v>
      </c>
      <c r="Q166" s="1" t="str">
        <f t="shared" si="16"/>
        <v>2107605|r01</v>
      </c>
      <c r="R166" s="1" t="str">
        <f>VLOOKUP(D166,Base_Amostral!$A:$G,5,FALSE)</f>
        <v>Palmeirândia</v>
      </c>
      <c r="S166" s="1" t="str">
        <f>VLOOKUP(D166,Base_Amostral!$A:$G,3,FALSE)</f>
        <v>Maranhão</v>
      </c>
      <c r="T166" s="1" t="str">
        <f>VLOOKUP(D166,Base_Amostral!$A:$G,6,FALSE)</f>
        <v>Nordeste</v>
      </c>
      <c r="U166" s="4">
        <f t="shared" si="17"/>
        <v>6.4</v>
      </c>
      <c r="V166" s="4">
        <f t="shared" si="18"/>
        <v>6.3</v>
      </c>
      <c r="W166" s="4">
        <f t="shared" si="19"/>
        <v>0.10000000000000053</v>
      </c>
      <c r="X166" s="4">
        <f t="shared" si="20"/>
        <v>6.35</v>
      </c>
      <c r="Y166" s="4">
        <f t="shared" si="21"/>
        <v>1</v>
      </c>
      <c r="Z166" s="4" t="str">
        <f t="shared" si="22"/>
        <v/>
      </c>
      <c r="AA166" s="4" t="str">
        <f t="shared" si="23"/>
        <v/>
      </c>
      <c r="AB166" s="4" t="str">
        <f>IF(B166&lt;&gt;"r04","",IF(COUNT(INDEX(U:U,ROW()-3):U166)&lt;2,"",MAX(INDEX(U:U,ROW()-3):U166)-MIN(INDEX(U:U,ROW()-3):U166)))</f>
        <v/>
      </c>
      <c r="AC166" s="4" t="str">
        <f>IF(B166&lt;&gt;"r04","",IF(COUNT(INDEX(V:V,ROW()-3):V166)&lt;2,"",MAX(INDEX(V:V,ROW()-3):V166)-MIN(INDEX(V:V,ROW()-3):V166)))</f>
        <v/>
      </c>
      <c r="AD166" s="4" t="str">
        <f>IF(B166&lt;&gt;"r04","",COUNT(INDEX(U:U,ROW()-3):U166))</f>
        <v/>
      </c>
      <c r="AE166" s="4" t="str">
        <f>IF(B166&lt;&gt;"r04","",COUNT(INDEX(V:V,ROW()-3):V166))</f>
        <v/>
      </c>
    </row>
    <row r="167" spans="1:31">
      <c r="A167">
        <v>876</v>
      </c>
      <c r="B167" t="s">
        <v>1859</v>
      </c>
      <c r="C167" t="s">
        <v>1860</v>
      </c>
      <c r="D167">
        <v>2107605</v>
      </c>
      <c r="E167">
        <v>64</v>
      </c>
      <c r="F167" t="s">
        <v>1849</v>
      </c>
      <c r="G167" s="1">
        <v>46203.832696759258</v>
      </c>
      <c r="H167">
        <v>63</v>
      </c>
      <c r="I167" t="s">
        <v>1849</v>
      </c>
      <c r="J167" s="1">
        <v>46203.833009259259</v>
      </c>
      <c r="K167">
        <v>1</v>
      </c>
      <c r="L167">
        <v>1</v>
      </c>
      <c r="M167" t="s">
        <v>1850</v>
      </c>
      <c r="N167" t="s">
        <v>1851</v>
      </c>
      <c r="O167" s="1">
        <v>46203.830543981479</v>
      </c>
      <c r="P167" s="1">
        <v>46203.833009259259</v>
      </c>
      <c r="Q167" s="1" t="str">
        <f t="shared" si="16"/>
        <v>2107605|r02</v>
      </c>
      <c r="R167" s="1" t="str">
        <f>VLOOKUP(D167,Base_Amostral!$A:$G,5,FALSE)</f>
        <v>Palmeirândia</v>
      </c>
      <c r="S167" s="1" t="str">
        <f>VLOOKUP(D167,Base_Amostral!$A:$G,3,FALSE)</f>
        <v>Maranhão</v>
      </c>
      <c r="T167" s="1" t="str">
        <f>VLOOKUP(D167,Base_Amostral!$A:$G,6,FALSE)</f>
        <v>Nordeste</v>
      </c>
      <c r="U167" s="4">
        <f t="shared" si="17"/>
        <v>6.4</v>
      </c>
      <c r="V167" s="4">
        <f t="shared" si="18"/>
        <v>6.3</v>
      </c>
      <c r="W167" s="4">
        <f t="shared" si="19"/>
        <v>0.10000000000000053</v>
      </c>
      <c r="X167" s="4">
        <f t="shared" si="20"/>
        <v>6.35</v>
      </c>
      <c r="Y167" s="4">
        <f t="shared" si="21"/>
        <v>1</v>
      </c>
      <c r="Z167" s="4">
        <f t="shared" si="22"/>
        <v>0</v>
      </c>
      <c r="AA167" s="4">
        <f t="shared" si="23"/>
        <v>0</v>
      </c>
      <c r="AB167" s="4" t="str">
        <f>IF(B167&lt;&gt;"r04","",IF(COUNT(INDEX(U:U,ROW()-3):U167)&lt;2,"",MAX(INDEX(U:U,ROW()-3):U167)-MIN(INDEX(U:U,ROW()-3):U167)))</f>
        <v/>
      </c>
      <c r="AC167" s="4" t="str">
        <f>IF(B167&lt;&gt;"r04","",IF(COUNT(INDEX(V:V,ROW()-3):V167)&lt;2,"",MAX(INDEX(V:V,ROW()-3):V167)-MIN(INDEX(V:V,ROW()-3):V167)))</f>
        <v/>
      </c>
      <c r="AD167" s="4" t="str">
        <f>IF(B167&lt;&gt;"r04","",COUNT(INDEX(U:U,ROW()-3):U167))</f>
        <v/>
      </c>
      <c r="AE167" s="4" t="str">
        <f>IF(B167&lt;&gt;"r04","",COUNT(INDEX(V:V,ROW()-3):V167))</f>
        <v/>
      </c>
    </row>
    <row r="168" spans="1:31">
      <c r="A168">
        <v>1246</v>
      </c>
      <c r="B168" t="s">
        <v>1861</v>
      </c>
      <c r="C168" t="s">
        <v>1862</v>
      </c>
      <c r="D168">
        <v>2107605</v>
      </c>
      <c r="E168">
        <v>64</v>
      </c>
      <c r="F168" t="s">
        <v>1849</v>
      </c>
      <c r="G168" s="1">
        <v>46209.879861111112</v>
      </c>
      <c r="H168">
        <v>63</v>
      </c>
      <c r="I168" t="s">
        <v>1849</v>
      </c>
      <c r="J168" s="1">
        <v>46209.880173611113</v>
      </c>
      <c r="K168">
        <v>1</v>
      </c>
      <c r="L168">
        <v>1</v>
      </c>
      <c r="M168" t="s">
        <v>1850</v>
      </c>
      <c r="N168" t="s">
        <v>1851</v>
      </c>
      <c r="O168" s="1">
        <v>46209.879108796296</v>
      </c>
      <c r="P168" s="1">
        <v>46209.880173611113</v>
      </c>
      <c r="Q168" s="1" t="str">
        <f t="shared" si="16"/>
        <v>2107605|r03</v>
      </c>
      <c r="R168" s="1" t="str">
        <f>VLOOKUP(D168,Base_Amostral!$A:$G,5,FALSE)</f>
        <v>Palmeirândia</v>
      </c>
      <c r="S168" s="1" t="str">
        <f>VLOOKUP(D168,Base_Amostral!$A:$G,3,FALSE)</f>
        <v>Maranhão</v>
      </c>
      <c r="T168" s="1" t="str">
        <f>VLOOKUP(D168,Base_Amostral!$A:$G,6,FALSE)</f>
        <v>Nordeste</v>
      </c>
      <c r="U168" s="4">
        <f t="shared" si="17"/>
        <v>6.4</v>
      </c>
      <c r="V168" s="4">
        <f t="shared" si="18"/>
        <v>6.3</v>
      </c>
      <c r="W168" s="4">
        <f t="shared" si="19"/>
        <v>0.10000000000000053</v>
      </c>
      <c r="X168" s="4">
        <f t="shared" si="20"/>
        <v>6.35</v>
      </c>
      <c r="Y168" s="4">
        <f t="shared" si="21"/>
        <v>1</v>
      </c>
      <c r="Z168" s="4">
        <f t="shared" si="22"/>
        <v>0</v>
      </c>
      <c r="AA168" s="4">
        <f t="shared" si="23"/>
        <v>0</v>
      </c>
      <c r="AB168" s="4" t="str">
        <f>IF(B168&lt;&gt;"r04","",IF(COUNT(INDEX(U:U,ROW()-3):U168)&lt;2,"",MAX(INDEX(U:U,ROW()-3):U168)-MIN(INDEX(U:U,ROW()-3):U168)))</f>
        <v/>
      </c>
      <c r="AC168" s="4" t="str">
        <f>IF(B168&lt;&gt;"r04","",IF(COUNT(INDEX(V:V,ROW()-3):V168)&lt;2,"",MAX(INDEX(V:V,ROW()-3):V168)-MIN(INDEX(V:V,ROW()-3):V168)))</f>
        <v/>
      </c>
      <c r="AD168" s="4" t="str">
        <f>IF(B168&lt;&gt;"r04","",COUNT(INDEX(U:U,ROW()-3):U168))</f>
        <v/>
      </c>
      <c r="AE168" s="4" t="str">
        <f>IF(B168&lt;&gt;"r04","",COUNT(INDEX(V:V,ROW()-3):V168))</f>
        <v/>
      </c>
    </row>
    <row r="169" spans="1:31">
      <c r="A169">
        <v>1611</v>
      </c>
      <c r="B169" t="s">
        <v>1863</v>
      </c>
      <c r="C169" t="s">
        <v>1864</v>
      </c>
      <c r="D169">
        <v>2107605</v>
      </c>
      <c r="E169">
        <v>74</v>
      </c>
      <c r="F169" t="s">
        <v>1849</v>
      </c>
      <c r="G169" s="1">
        <v>46216.857418981483</v>
      </c>
      <c r="H169">
        <v>63</v>
      </c>
      <c r="I169" t="s">
        <v>1849</v>
      </c>
      <c r="J169" s="1">
        <v>46216.857754629629</v>
      </c>
      <c r="K169">
        <v>1</v>
      </c>
      <c r="L169">
        <v>1</v>
      </c>
      <c r="M169" t="s">
        <v>1850</v>
      </c>
      <c r="N169" t="s">
        <v>1851</v>
      </c>
      <c r="O169" s="1">
        <v>46216.856990740744</v>
      </c>
      <c r="P169" s="1">
        <v>46216.857754629629</v>
      </c>
      <c r="Q169" s="1" t="str">
        <f t="shared" si="16"/>
        <v>2107605|r04</v>
      </c>
      <c r="R169" s="1" t="str">
        <f>VLOOKUP(D169,Base_Amostral!$A:$G,5,FALSE)</f>
        <v>Palmeirândia</v>
      </c>
      <c r="S169" s="1" t="str">
        <f>VLOOKUP(D169,Base_Amostral!$A:$G,3,FALSE)</f>
        <v>Maranhão</v>
      </c>
      <c r="T169" s="1" t="str">
        <f>VLOOKUP(D169,Base_Amostral!$A:$G,6,FALSE)</f>
        <v>Nordeste</v>
      </c>
      <c r="U169" s="4">
        <f t="shared" si="17"/>
        <v>7.4</v>
      </c>
      <c r="V169" s="4">
        <f t="shared" si="18"/>
        <v>6.3</v>
      </c>
      <c r="W169" s="4">
        <f t="shared" si="19"/>
        <v>1.1000000000000005</v>
      </c>
      <c r="X169" s="4">
        <f t="shared" si="20"/>
        <v>6.85</v>
      </c>
      <c r="Y169" s="4">
        <f t="shared" si="21"/>
        <v>1</v>
      </c>
      <c r="Z169" s="4">
        <f t="shared" si="22"/>
        <v>1</v>
      </c>
      <c r="AA169" s="4">
        <f t="shared" si="23"/>
        <v>0</v>
      </c>
      <c r="AB169" s="4">
        <f ca="1">IF(B169&lt;&gt;"r04","",IF(COUNT(INDEX(U:U,ROW()-3):U169)&lt;2,"",MAX(INDEX(U:U,ROW()-3):U169)-MIN(INDEX(U:U,ROW()-3):U169)))</f>
        <v>1</v>
      </c>
      <c r="AC169" s="4">
        <f ca="1">IF(B169&lt;&gt;"r04","",IF(COUNT(INDEX(V:V,ROW()-3):V169)&lt;2,"",MAX(INDEX(V:V,ROW()-3):V169)-MIN(INDEX(V:V,ROW()-3):V169)))</f>
        <v>0</v>
      </c>
      <c r="AD169" s="4">
        <f ca="1">IF(B169&lt;&gt;"r04","",COUNT(INDEX(U:U,ROW()-3):U169))</f>
        <v>4</v>
      </c>
      <c r="AE169" s="4">
        <f ca="1">IF(B169&lt;&gt;"r04","",COUNT(INDEX(V:V,ROW()-3):V169))</f>
        <v>4</v>
      </c>
    </row>
    <row r="170" spans="1:31">
      <c r="A170">
        <v>529</v>
      </c>
      <c r="B170" t="s">
        <v>1857</v>
      </c>
      <c r="C170" t="s">
        <v>1858</v>
      </c>
      <c r="D170">
        <v>2108801</v>
      </c>
      <c r="E170">
        <v>69</v>
      </c>
      <c r="F170" t="s">
        <v>1849</v>
      </c>
      <c r="G170" s="1">
        <v>46196.03162037037</v>
      </c>
      <c r="H170">
        <v>60</v>
      </c>
      <c r="I170" t="s">
        <v>1849</v>
      </c>
      <c r="J170" s="1">
        <v>46196.031898148147</v>
      </c>
      <c r="K170">
        <v>1</v>
      </c>
      <c r="L170">
        <v>1</v>
      </c>
      <c r="M170" t="s">
        <v>1850</v>
      </c>
      <c r="N170" t="s">
        <v>1851</v>
      </c>
      <c r="O170" s="1">
        <v>46196.031331018516</v>
      </c>
      <c r="P170" s="1">
        <v>46196.031898148147</v>
      </c>
      <c r="Q170" s="1" t="str">
        <f t="shared" si="16"/>
        <v>2108801|r01</v>
      </c>
      <c r="R170" s="1" t="str">
        <f>VLOOKUP(D170,Base_Amostral!$A:$G,5,FALSE)</f>
        <v>Pirapemas</v>
      </c>
      <c r="S170" s="1" t="str">
        <f>VLOOKUP(D170,Base_Amostral!$A:$G,3,FALSE)</f>
        <v>Maranhão</v>
      </c>
      <c r="T170" s="1" t="str">
        <f>VLOOKUP(D170,Base_Amostral!$A:$G,6,FALSE)</f>
        <v>Nordeste</v>
      </c>
      <c r="U170" s="4">
        <f t="shared" si="17"/>
        <v>6.9</v>
      </c>
      <c r="V170" s="4">
        <f t="shared" si="18"/>
        <v>6</v>
      </c>
      <c r="W170" s="4">
        <f t="shared" si="19"/>
        <v>0.90000000000000036</v>
      </c>
      <c r="X170" s="4">
        <f t="shared" si="20"/>
        <v>6.45</v>
      </c>
      <c r="Y170" s="4">
        <f t="shared" si="21"/>
        <v>1</v>
      </c>
      <c r="Z170" s="4" t="str">
        <f t="shared" si="22"/>
        <v/>
      </c>
      <c r="AA170" s="4" t="str">
        <f t="shared" si="23"/>
        <v/>
      </c>
      <c r="AB170" s="4" t="str">
        <f>IF(B170&lt;&gt;"r04","",IF(COUNT(INDEX(U:U,ROW()-3):U170)&lt;2,"",MAX(INDEX(U:U,ROW()-3):U170)-MIN(INDEX(U:U,ROW()-3):U170)))</f>
        <v/>
      </c>
      <c r="AC170" s="4" t="str">
        <f>IF(B170&lt;&gt;"r04","",IF(COUNT(INDEX(V:V,ROW()-3):V170)&lt;2,"",MAX(INDEX(V:V,ROW()-3):V170)-MIN(INDEX(V:V,ROW()-3):V170)))</f>
        <v/>
      </c>
      <c r="AD170" s="4" t="str">
        <f>IF(B170&lt;&gt;"r04","",COUNT(INDEX(U:U,ROW()-3):U170))</f>
        <v/>
      </c>
      <c r="AE170" s="4" t="str">
        <f>IF(B170&lt;&gt;"r04","",COUNT(INDEX(V:V,ROW()-3):V170))</f>
        <v/>
      </c>
    </row>
    <row r="171" spans="1:31">
      <c r="A171">
        <v>882</v>
      </c>
      <c r="B171" t="s">
        <v>1859</v>
      </c>
      <c r="C171" t="s">
        <v>1860</v>
      </c>
      <c r="D171">
        <v>2108801</v>
      </c>
      <c r="E171">
        <v>69</v>
      </c>
      <c r="F171" t="s">
        <v>1849</v>
      </c>
      <c r="G171" s="1">
        <v>46203.833321759259</v>
      </c>
      <c r="H171">
        <v>60</v>
      </c>
      <c r="I171" t="s">
        <v>1849</v>
      </c>
      <c r="J171" s="1">
        <v>46203.833599537036</v>
      </c>
      <c r="K171">
        <v>1</v>
      </c>
      <c r="L171">
        <v>1</v>
      </c>
      <c r="M171" t="s">
        <v>1850</v>
      </c>
      <c r="N171" t="s">
        <v>1851</v>
      </c>
      <c r="O171" s="1">
        <v>46203.833043981482</v>
      </c>
      <c r="P171" s="1">
        <v>46203.833599537036</v>
      </c>
      <c r="Q171" s="1" t="str">
        <f t="shared" si="16"/>
        <v>2108801|r02</v>
      </c>
      <c r="R171" s="1" t="str">
        <f>VLOOKUP(D171,Base_Amostral!$A:$G,5,FALSE)</f>
        <v>Pirapemas</v>
      </c>
      <c r="S171" s="1" t="str">
        <f>VLOOKUP(D171,Base_Amostral!$A:$G,3,FALSE)</f>
        <v>Maranhão</v>
      </c>
      <c r="T171" s="1" t="str">
        <f>VLOOKUP(D171,Base_Amostral!$A:$G,6,FALSE)</f>
        <v>Nordeste</v>
      </c>
      <c r="U171" s="4">
        <f t="shared" si="17"/>
        <v>6.9</v>
      </c>
      <c r="V171" s="4">
        <f t="shared" si="18"/>
        <v>6</v>
      </c>
      <c r="W171" s="4">
        <f t="shared" si="19"/>
        <v>0.90000000000000036</v>
      </c>
      <c r="X171" s="4">
        <f t="shared" si="20"/>
        <v>6.45</v>
      </c>
      <c r="Y171" s="4">
        <f t="shared" si="21"/>
        <v>1</v>
      </c>
      <c r="Z171" s="4">
        <f t="shared" si="22"/>
        <v>0</v>
      </c>
      <c r="AA171" s="4">
        <f t="shared" si="23"/>
        <v>0</v>
      </c>
      <c r="AB171" s="4" t="str">
        <f>IF(B171&lt;&gt;"r04","",IF(COUNT(INDEX(U:U,ROW()-3):U171)&lt;2,"",MAX(INDEX(U:U,ROW()-3):U171)-MIN(INDEX(U:U,ROW()-3):U171)))</f>
        <v/>
      </c>
      <c r="AC171" s="4" t="str">
        <f>IF(B171&lt;&gt;"r04","",IF(COUNT(INDEX(V:V,ROW()-3):V171)&lt;2,"",MAX(INDEX(V:V,ROW()-3):V171)-MIN(INDEX(V:V,ROW()-3):V171)))</f>
        <v/>
      </c>
      <c r="AD171" s="4" t="str">
        <f>IF(B171&lt;&gt;"r04","",COUNT(INDEX(U:U,ROW()-3):U171))</f>
        <v/>
      </c>
      <c r="AE171" s="4" t="str">
        <f>IF(B171&lt;&gt;"r04","",COUNT(INDEX(V:V,ROW()-3):V171))</f>
        <v/>
      </c>
    </row>
    <row r="172" spans="1:31">
      <c r="A172">
        <v>1250</v>
      </c>
      <c r="B172" t="s">
        <v>1861</v>
      </c>
      <c r="C172" t="s">
        <v>1862</v>
      </c>
      <c r="D172">
        <v>2108801</v>
      </c>
      <c r="E172">
        <v>69</v>
      </c>
      <c r="F172" t="s">
        <v>1849</v>
      </c>
      <c r="G172" s="1">
        <v>46209.880486111113</v>
      </c>
      <c r="H172">
        <v>65</v>
      </c>
      <c r="I172" t="s">
        <v>1849</v>
      </c>
      <c r="J172" s="1">
        <v>46209.880891203706</v>
      </c>
      <c r="K172">
        <v>1</v>
      </c>
      <c r="L172">
        <v>1</v>
      </c>
      <c r="M172" t="s">
        <v>1850</v>
      </c>
      <c r="N172" t="s">
        <v>1851</v>
      </c>
      <c r="O172" s="1">
        <v>46209.880208333336</v>
      </c>
      <c r="P172" s="1">
        <v>46209.880891203706</v>
      </c>
      <c r="Q172" s="1" t="str">
        <f t="shared" si="16"/>
        <v>2108801|r03</v>
      </c>
      <c r="R172" s="1" t="str">
        <f>VLOOKUP(D172,Base_Amostral!$A:$G,5,FALSE)</f>
        <v>Pirapemas</v>
      </c>
      <c r="S172" s="1" t="str">
        <f>VLOOKUP(D172,Base_Amostral!$A:$G,3,FALSE)</f>
        <v>Maranhão</v>
      </c>
      <c r="T172" s="1" t="str">
        <f>VLOOKUP(D172,Base_Amostral!$A:$G,6,FALSE)</f>
        <v>Nordeste</v>
      </c>
      <c r="U172" s="4">
        <f t="shared" si="17"/>
        <v>6.9</v>
      </c>
      <c r="V172" s="4">
        <f t="shared" si="18"/>
        <v>6.5</v>
      </c>
      <c r="W172" s="4">
        <f t="shared" si="19"/>
        <v>0.40000000000000036</v>
      </c>
      <c r="X172" s="4">
        <f t="shared" si="20"/>
        <v>6.7</v>
      </c>
      <c r="Y172" s="4">
        <f t="shared" si="21"/>
        <v>1</v>
      </c>
      <c r="Z172" s="4">
        <f t="shared" si="22"/>
        <v>0</v>
      </c>
      <c r="AA172" s="4">
        <f t="shared" si="23"/>
        <v>0.5</v>
      </c>
      <c r="AB172" s="4" t="str">
        <f>IF(B172&lt;&gt;"r04","",IF(COUNT(INDEX(U:U,ROW()-3):U172)&lt;2,"",MAX(INDEX(U:U,ROW()-3):U172)-MIN(INDEX(U:U,ROW()-3):U172)))</f>
        <v/>
      </c>
      <c r="AC172" s="4" t="str">
        <f>IF(B172&lt;&gt;"r04","",IF(COUNT(INDEX(V:V,ROW()-3):V172)&lt;2,"",MAX(INDEX(V:V,ROW()-3):V172)-MIN(INDEX(V:V,ROW()-3):V172)))</f>
        <v/>
      </c>
      <c r="AD172" s="4" t="str">
        <f>IF(B172&lt;&gt;"r04","",COUNT(INDEX(U:U,ROW()-3):U172))</f>
        <v/>
      </c>
      <c r="AE172" s="4" t="str">
        <f>IF(B172&lt;&gt;"r04","",COUNT(INDEX(V:V,ROW()-3):V172))</f>
        <v/>
      </c>
    </row>
    <row r="173" spans="1:31">
      <c r="A173">
        <v>1614</v>
      </c>
      <c r="B173" t="s">
        <v>1863</v>
      </c>
      <c r="C173" t="s">
        <v>1864</v>
      </c>
      <c r="D173">
        <v>2108801</v>
      </c>
      <c r="E173">
        <v>79</v>
      </c>
      <c r="F173" t="s">
        <v>1849</v>
      </c>
      <c r="G173" s="1">
        <v>46216.858067129629</v>
      </c>
      <c r="H173">
        <v>60</v>
      </c>
      <c r="I173" t="s">
        <v>1849</v>
      </c>
      <c r="J173" s="1">
        <v>46216.85833333333</v>
      </c>
      <c r="K173">
        <v>1</v>
      </c>
      <c r="L173">
        <v>1</v>
      </c>
      <c r="M173" t="s">
        <v>1850</v>
      </c>
      <c r="N173" t="s">
        <v>1851</v>
      </c>
      <c r="O173" s="1">
        <v>46216.857800925929</v>
      </c>
      <c r="P173" s="1">
        <v>46216.85833333333</v>
      </c>
      <c r="Q173" s="1" t="str">
        <f t="shared" si="16"/>
        <v>2108801|r04</v>
      </c>
      <c r="R173" s="1" t="str">
        <f>VLOOKUP(D173,Base_Amostral!$A:$G,5,FALSE)</f>
        <v>Pirapemas</v>
      </c>
      <c r="S173" s="1" t="str">
        <f>VLOOKUP(D173,Base_Amostral!$A:$G,3,FALSE)</f>
        <v>Maranhão</v>
      </c>
      <c r="T173" s="1" t="str">
        <f>VLOOKUP(D173,Base_Amostral!$A:$G,6,FALSE)</f>
        <v>Nordeste</v>
      </c>
      <c r="U173" s="4">
        <f t="shared" si="17"/>
        <v>7.9</v>
      </c>
      <c r="V173" s="4">
        <f t="shared" si="18"/>
        <v>6</v>
      </c>
      <c r="W173" s="4">
        <f t="shared" si="19"/>
        <v>1.9000000000000004</v>
      </c>
      <c r="X173" s="4">
        <f t="shared" si="20"/>
        <v>6.95</v>
      </c>
      <c r="Y173" s="4">
        <f t="shared" si="21"/>
        <v>1</v>
      </c>
      <c r="Z173" s="4">
        <f t="shared" si="22"/>
        <v>1</v>
      </c>
      <c r="AA173" s="4">
        <f t="shared" si="23"/>
        <v>-0.5</v>
      </c>
      <c r="AB173" s="4">
        <f ca="1">IF(B173&lt;&gt;"r04","",IF(COUNT(INDEX(U:U,ROW()-3):U173)&lt;2,"",MAX(INDEX(U:U,ROW()-3):U173)-MIN(INDEX(U:U,ROW()-3):U173)))</f>
        <v>1</v>
      </c>
      <c r="AC173" s="4">
        <f ca="1">IF(B173&lt;&gt;"r04","",IF(COUNT(INDEX(V:V,ROW()-3):V173)&lt;2,"",MAX(INDEX(V:V,ROW()-3):V173)-MIN(INDEX(V:V,ROW()-3):V173)))</f>
        <v>0.5</v>
      </c>
      <c r="AD173" s="4">
        <f ca="1">IF(B173&lt;&gt;"r04","",COUNT(INDEX(U:U,ROW()-3):U173))</f>
        <v>4</v>
      </c>
      <c r="AE173" s="4">
        <f ca="1">IF(B173&lt;&gt;"r04","",COUNT(INDEX(V:V,ROW()-3):V173))</f>
        <v>4</v>
      </c>
    </row>
    <row r="174" spans="1:31">
      <c r="A174">
        <v>531</v>
      </c>
      <c r="B174" t="s">
        <v>1857</v>
      </c>
      <c r="C174" t="s">
        <v>1858</v>
      </c>
      <c r="D174">
        <v>2109809</v>
      </c>
      <c r="E174">
        <v>69</v>
      </c>
      <c r="F174" t="s">
        <v>1849</v>
      </c>
      <c r="G174" s="1">
        <v>46196.032256944447</v>
      </c>
      <c r="H174">
        <v>60</v>
      </c>
      <c r="I174" t="s">
        <v>1849</v>
      </c>
      <c r="J174" s="1">
        <v>46196.032523148147</v>
      </c>
      <c r="K174">
        <v>1</v>
      </c>
      <c r="L174">
        <v>1</v>
      </c>
      <c r="M174" t="s">
        <v>1850</v>
      </c>
      <c r="N174" t="s">
        <v>1851</v>
      </c>
      <c r="O174" s="1">
        <v>46196.031944444447</v>
      </c>
      <c r="P174" s="1">
        <v>46196.032523148147</v>
      </c>
      <c r="Q174" s="1" t="str">
        <f t="shared" si="16"/>
        <v>2109809|r01</v>
      </c>
      <c r="R174" s="1" t="str">
        <f>VLOOKUP(D174,Base_Amostral!$A:$G,5,FALSE)</f>
        <v>Santa Helena</v>
      </c>
      <c r="S174" s="1" t="str">
        <f>VLOOKUP(D174,Base_Amostral!$A:$G,3,FALSE)</f>
        <v>Maranhão</v>
      </c>
      <c r="T174" s="1" t="str">
        <f>VLOOKUP(D174,Base_Amostral!$A:$G,6,FALSE)</f>
        <v>Nordeste</v>
      </c>
      <c r="U174" s="4">
        <f t="shared" si="17"/>
        <v>6.9</v>
      </c>
      <c r="V174" s="4">
        <f t="shared" si="18"/>
        <v>6</v>
      </c>
      <c r="W174" s="4">
        <f t="shared" si="19"/>
        <v>0.90000000000000036</v>
      </c>
      <c r="X174" s="4">
        <f t="shared" si="20"/>
        <v>6.45</v>
      </c>
      <c r="Y174" s="4">
        <f t="shared" si="21"/>
        <v>1</v>
      </c>
      <c r="Z174" s="4" t="str">
        <f t="shared" si="22"/>
        <v/>
      </c>
      <c r="AA174" s="4" t="str">
        <f t="shared" si="23"/>
        <v/>
      </c>
      <c r="AB174" s="4" t="str">
        <f>IF(B174&lt;&gt;"r04","",IF(COUNT(INDEX(U:U,ROW()-3):U174)&lt;2,"",MAX(INDEX(U:U,ROW()-3):U174)-MIN(INDEX(U:U,ROW()-3):U174)))</f>
        <v/>
      </c>
      <c r="AC174" s="4" t="str">
        <f>IF(B174&lt;&gt;"r04","",IF(COUNT(INDEX(V:V,ROW()-3):V174)&lt;2,"",MAX(INDEX(V:V,ROW()-3):V174)-MIN(INDEX(V:V,ROW()-3):V174)))</f>
        <v/>
      </c>
      <c r="AD174" s="4" t="str">
        <f>IF(B174&lt;&gt;"r04","",COUNT(INDEX(U:U,ROW()-3):U174))</f>
        <v/>
      </c>
      <c r="AE174" s="4" t="str">
        <f>IF(B174&lt;&gt;"r04","",COUNT(INDEX(V:V,ROW()-3):V174))</f>
        <v/>
      </c>
    </row>
    <row r="175" spans="1:31">
      <c r="A175">
        <v>884</v>
      </c>
      <c r="B175" t="s">
        <v>1859</v>
      </c>
      <c r="C175" t="s">
        <v>1860</v>
      </c>
      <c r="D175">
        <v>2109809</v>
      </c>
      <c r="E175">
        <v>65</v>
      </c>
      <c r="F175" t="s">
        <v>1849</v>
      </c>
      <c r="G175" s="1">
        <v>46203.83394675926</v>
      </c>
      <c r="H175">
        <v>60</v>
      </c>
      <c r="I175" t="s">
        <v>1849</v>
      </c>
      <c r="J175" s="1">
        <v>46203.83421296296</v>
      </c>
      <c r="K175">
        <v>1</v>
      </c>
      <c r="L175">
        <v>1</v>
      </c>
      <c r="M175" t="s">
        <v>1850</v>
      </c>
      <c r="N175" t="s">
        <v>1851</v>
      </c>
      <c r="O175" s="1">
        <v>46203.833634259259</v>
      </c>
      <c r="P175" s="1">
        <v>46203.83421296296</v>
      </c>
      <c r="Q175" s="1" t="str">
        <f t="shared" si="16"/>
        <v>2109809|r02</v>
      </c>
      <c r="R175" s="1" t="str">
        <f>VLOOKUP(D175,Base_Amostral!$A:$G,5,FALSE)</f>
        <v>Santa Helena</v>
      </c>
      <c r="S175" s="1" t="str">
        <f>VLOOKUP(D175,Base_Amostral!$A:$G,3,FALSE)</f>
        <v>Maranhão</v>
      </c>
      <c r="T175" s="1" t="str">
        <f>VLOOKUP(D175,Base_Amostral!$A:$G,6,FALSE)</f>
        <v>Nordeste</v>
      </c>
      <c r="U175" s="4">
        <f t="shared" si="17"/>
        <v>6.5</v>
      </c>
      <c r="V175" s="4">
        <f t="shared" si="18"/>
        <v>6</v>
      </c>
      <c r="W175" s="4">
        <f t="shared" si="19"/>
        <v>0.5</v>
      </c>
      <c r="X175" s="4">
        <f t="shared" si="20"/>
        <v>6.25</v>
      </c>
      <c r="Y175" s="4">
        <f t="shared" si="21"/>
        <v>1</v>
      </c>
      <c r="Z175" s="4">
        <f t="shared" si="22"/>
        <v>-0.40000000000000036</v>
      </c>
      <c r="AA175" s="4">
        <f t="shared" si="23"/>
        <v>0</v>
      </c>
      <c r="AB175" s="4" t="str">
        <f>IF(B175&lt;&gt;"r04","",IF(COUNT(INDEX(U:U,ROW()-3):U175)&lt;2,"",MAX(INDEX(U:U,ROW()-3):U175)-MIN(INDEX(U:U,ROW()-3):U175)))</f>
        <v/>
      </c>
      <c r="AC175" s="4" t="str">
        <f>IF(B175&lt;&gt;"r04","",IF(COUNT(INDEX(V:V,ROW()-3):V175)&lt;2,"",MAX(INDEX(V:V,ROW()-3):V175)-MIN(INDEX(V:V,ROW()-3):V175)))</f>
        <v/>
      </c>
      <c r="AD175" s="4" t="str">
        <f>IF(B175&lt;&gt;"r04","",COUNT(INDEX(U:U,ROW()-3):U175))</f>
        <v/>
      </c>
      <c r="AE175" s="4" t="str">
        <f>IF(B175&lt;&gt;"r04","",COUNT(INDEX(V:V,ROW()-3):V175))</f>
        <v/>
      </c>
    </row>
    <row r="176" spans="1:31">
      <c r="A176">
        <v>1253</v>
      </c>
      <c r="B176" t="s">
        <v>1861</v>
      </c>
      <c r="C176" t="s">
        <v>1862</v>
      </c>
      <c r="D176">
        <v>2109809</v>
      </c>
      <c r="E176">
        <v>69</v>
      </c>
      <c r="F176" t="s">
        <v>1849</v>
      </c>
      <c r="G176" s="1">
        <v>46209.881238425929</v>
      </c>
      <c r="H176">
        <v>65</v>
      </c>
      <c r="I176" t="s">
        <v>1849</v>
      </c>
      <c r="J176" s="1">
        <v>46209.881620370368</v>
      </c>
      <c r="K176">
        <v>1</v>
      </c>
      <c r="L176">
        <v>1</v>
      </c>
      <c r="M176" t="s">
        <v>1850</v>
      </c>
      <c r="N176" t="s">
        <v>1851</v>
      </c>
      <c r="O176" s="1">
        <v>46209.880937499998</v>
      </c>
      <c r="P176" s="1">
        <v>46209.881620370368</v>
      </c>
      <c r="Q176" s="1" t="str">
        <f t="shared" si="16"/>
        <v>2109809|r03</v>
      </c>
      <c r="R176" s="1" t="str">
        <f>VLOOKUP(D176,Base_Amostral!$A:$G,5,FALSE)</f>
        <v>Santa Helena</v>
      </c>
      <c r="S176" s="1" t="str">
        <f>VLOOKUP(D176,Base_Amostral!$A:$G,3,FALSE)</f>
        <v>Maranhão</v>
      </c>
      <c r="T176" s="1" t="str">
        <f>VLOOKUP(D176,Base_Amostral!$A:$G,6,FALSE)</f>
        <v>Nordeste</v>
      </c>
      <c r="U176" s="4">
        <f t="shared" si="17"/>
        <v>6.9</v>
      </c>
      <c r="V176" s="4">
        <f t="shared" si="18"/>
        <v>6.5</v>
      </c>
      <c r="W176" s="4">
        <f t="shared" si="19"/>
        <v>0.40000000000000036</v>
      </c>
      <c r="X176" s="4">
        <f t="shared" si="20"/>
        <v>6.7</v>
      </c>
      <c r="Y176" s="4">
        <f t="shared" si="21"/>
        <v>1</v>
      </c>
      <c r="Z176" s="4">
        <f t="shared" si="22"/>
        <v>0.40000000000000036</v>
      </c>
      <c r="AA176" s="4">
        <f t="shared" si="23"/>
        <v>0.5</v>
      </c>
      <c r="AB176" s="4" t="str">
        <f>IF(B176&lt;&gt;"r04","",IF(COUNT(INDEX(U:U,ROW()-3):U176)&lt;2,"",MAX(INDEX(U:U,ROW()-3):U176)-MIN(INDEX(U:U,ROW()-3):U176)))</f>
        <v/>
      </c>
      <c r="AC176" s="4" t="str">
        <f>IF(B176&lt;&gt;"r04","",IF(COUNT(INDEX(V:V,ROW()-3):V176)&lt;2,"",MAX(INDEX(V:V,ROW()-3):V176)-MIN(INDEX(V:V,ROW()-3):V176)))</f>
        <v/>
      </c>
      <c r="AD176" s="4" t="str">
        <f>IF(B176&lt;&gt;"r04","",COUNT(INDEX(U:U,ROW()-3):U176))</f>
        <v/>
      </c>
      <c r="AE176" s="4" t="str">
        <f>IF(B176&lt;&gt;"r04","",COUNT(INDEX(V:V,ROW()-3):V176))</f>
        <v/>
      </c>
    </row>
    <row r="177" spans="1:31">
      <c r="A177">
        <v>1615</v>
      </c>
      <c r="B177" t="s">
        <v>1863</v>
      </c>
      <c r="C177" t="s">
        <v>1864</v>
      </c>
      <c r="D177">
        <v>2109809</v>
      </c>
      <c r="E177">
        <v>77</v>
      </c>
      <c r="F177" t="s">
        <v>1849</v>
      </c>
      <c r="G177" s="1">
        <v>46216.858634259261</v>
      </c>
      <c r="H177">
        <v>60</v>
      </c>
      <c r="I177" t="s">
        <v>1849</v>
      </c>
      <c r="J177" s="1">
        <v>46216.858923611115</v>
      </c>
      <c r="K177">
        <v>1</v>
      </c>
      <c r="L177">
        <v>1</v>
      </c>
      <c r="M177" t="s">
        <v>1850</v>
      </c>
      <c r="N177" t="s">
        <v>1851</v>
      </c>
      <c r="O177" s="1">
        <v>46216.858368055553</v>
      </c>
      <c r="P177" s="1">
        <v>46216.858923611115</v>
      </c>
      <c r="Q177" s="1" t="str">
        <f t="shared" si="16"/>
        <v>2109809|r04</v>
      </c>
      <c r="R177" s="1" t="str">
        <f>VLOOKUP(D177,Base_Amostral!$A:$G,5,FALSE)</f>
        <v>Santa Helena</v>
      </c>
      <c r="S177" s="1" t="str">
        <f>VLOOKUP(D177,Base_Amostral!$A:$G,3,FALSE)</f>
        <v>Maranhão</v>
      </c>
      <c r="T177" s="1" t="str">
        <f>VLOOKUP(D177,Base_Amostral!$A:$G,6,FALSE)</f>
        <v>Nordeste</v>
      </c>
      <c r="U177" s="4">
        <f t="shared" si="17"/>
        <v>7.7</v>
      </c>
      <c r="V177" s="4">
        <f t="shared" si="18"/>
        <v>6</v>
      </c>
      <c r="W177" s="4">
        <f t="shared" si="19"/>
        <v>1.7000000000000002</v>
      </c>
      <c r="X177" s="4">
        <f t="shared" si="20"/>
        <v>6.85</v>
      </c>
      <c r="Y177" s="4">
        <f t="shared" si="21"/>
        <v>1</v>
      </c>
      <c r="Z177" s="4">
        <f t="shared" si="22"/>
        <v>0.79999999999999982</v>
      </c>
      <c r="AA177" s="4">
        <f t="shared" si="23"/>
        <v>-0.5</v>
      </c>
      <c r="AB177" s="4">
        <f ca="1">IF(B177&lt;&gt;"r04","",IF(COUNT(INDEX(U:U,ROW()-3):U177)&lt;2,"",MAX(INDEX(U:U,ROW()-3):U177)-MIN(INDEX(U:U,ROW()-3):U177)))</f>
        <v>1.2000000000000002</v>
      </c>
      <c r="AC177" s="4">
        <f ca="1">IF(B177&lt;&gt;"r04","",IF(COUNT(INDEX(V:V,ROW()-3):V177)&lt;2,"",MAX(INDEX(V:V,ROW()-3):V177)-MIN(INDEX(V:V,ROW()-3):V177)))</f>
        <v>0.5</v>
      </c>
      <c r="AD177" s="4">
        <f ca="1">IF(B177&lt;&gt;"r04","",COUNT(INDEX(U:U,ROW()-3):U177))</f>
        <v>4</v>
      </c>
      <c r="AE177" s="4">
        <f ca="1">IF(B177&lt;&gt;"r04","",COUNT(INDEX(V:V,ROW()-3):V177))</f>
        <v>4</v>
      </c>
    </row>
    <row r="178" spans="1:31">
      <c r="A178">
        <v>534</v>
      </c>
      <c r="B178" t="s">
        <v>1857</v>
      </c>
      <c r="C178" t="s">
        <v>1858</v>
      </c>
      <c r="D178">
        <v>2109908</v>
      </c>
      <c r="E178">
        <v>65</v>
      </c>
      <c r="F178" t="s">
        <v>1849</v>
      </c>
      <c r="G178" s="1">
        <v>46196.032951388886</v>
      </c>
      <c r="H178">
        <v>66</v>
      </c>
      <c r="I178" t="s">
        <v>1849</v>
      </c>
      <c r="J178" s="1">
        <v>46196.033148148148</v>
      </c>
      <c r="K178">
        <v>1</v>
      </c>
      <c r="L178">
        <v>1</v>
      </c>
      <c r="M178" t="s">
        <v>1850</v>
      </c>
      <c r="N178" t="s">
        <v>1851</v>
      </c>
      <c r="O178" s="1">
        <v>46196.032627314817</v>
      </c>
      <c r="P178" s="1">
        <v>46196.033148148148</v>
      </c>
      <c r="Q178" s="1" t="str">
        <f t="shared" si="16"/>
        <v>2109908|r01</v>
      </c>
      <c r="R178" s="1" t="str">
        <f>VLOOKUP(D178,Base_Amostral!$A:$G,5,FALSE)</f>
        <v>Santa Inês</v>
      </c>
      <c r="S178" s="1" t="str">
        <f>VLOOKUP(D178,Base_Amostral!$A:$G,3,FALSE)</f>
        <v>Maranhão</v>
      </c>
      <c r="T178" s="1" t="str">
        <f>VLOOKUP(D178,Base_Amostral!$A:$G,6,FALSE)</f>
        <v>Nordeste</v>
      </c>
      <c r="U178" s="4">
        <f t="shared" si="17"/>
        <v>6.5</v>
      </c>
      <c r="V178" s="4">
        <f t="shared" si="18"/>
        <v>6.6</v>
      </c>
      <c r="W178" s="4">
        <f t="shared" si="19"/>
        <v>-9.9999999999999645E-2</v>
      </c>
      <c r="X178" s="4">
        <f t="shared" si="20"/>
        <v>6.55</v>
      </c>
      <c r="Y178" s="4">
        <f t="shared" si="21"/>
        <v>1</v>
      </c>
      <c r="Z178" s="4" t="str">
        <f t="shared" si="22"/>
        <v/>
      </c>
      <c r="AA178" s="4" t="str">
        <f t="shared" si="23"/>
        <v/>
      </c>
      <c r="AB178" s="4" t="str">
        <f>IF(B178&lt;&gt;"r04","",IF(COUNT(INDEX(U:U,ROW()-3):U178)&lt;2,"",MAX(INDEX(U:U,ROW()-3):U178)-MIN(INDEX(U:U,ROW()-3):U178)))</f>
        <v/>
      </c>
      <c r="AC178" s="4" t="str">
        <f>IF(B178&lt;&gt;"r04","",IF(COUNT(INDEX(V:V,ROW()-3):V178)&lt;2,"",MAX(INDEX(V:V,ROW()-3):V178)-MIN(INDEX(V:V,ROW()-3):V178)))</f>
        <v/>
      </c>
      <c r="AD178" s="4" t="str">
        <f>IF(B178&lt;&gt;"r04","",COUNT(INDEX(U:U,ROW()-3):U178))</f>
        <v/>
      </c>
      <c r="AE178" s="4" t="str">
        <f>IF(B178&lt;&gt;"r04","",COUNT(INDEX(V:V,ROW()-3):V178))</f>
        <v/>
      </c>
    </row>
    <row r="179" spans="1:31">
      <c r="A179">
        <v>886</v>
      </c>
      <c r="B179" t="s">
        <v>1859</v>
      </c>
      <c r="C179" t="s">
        <v>1860</v>
      </c>
      <c r="D179">
        <v>2109908</v>
      </c>
      <c r="E179">
        <v>65</v>
      </c>
      <c r="F179" t="s">
        <v>1849</v>
      </c>
      <c r="G179" s="1">
        <v>46203.834629629629</v>
      </c>
      <c r="H179">
        <v>66</v>
      </c>
      <c r="I179" t="s">
        <v>1849</v>
      </c>
      <c r="J179" s="1">
        <v>46203.834837962961</v>
      </c>
      <c r="K179">
        <v>1</v>
      </c>
      <c r="L179">
        <v>1</v>
      </c>
      <c r="M179" t="s">
        <v>1850</v>
      </c>
      <c r="N179" t="s">
        <v>1851</v>
      </c>
      <c r="O179" s="1">
        <v>46203.834270833337</v>
      </c>
      <c r="P179" s="1">
        <v>46203.834837962961</v>
      </c>
      <c r="Q179" s="1" t="str">
        <f t="shared" si="16"/>
        <v>2109908|r02</v>
      </c>
      <c r="R179" s="1" t="str">
        <f>VLOOKUP(D179,Base_Amostral!$A:$G,5,FALSE)</f>
        <v>Santa Inês</v>
      </c>
      <c r="S179" s="1" t="str">
        <f>VLOOKUP(D179,Base_Amostral!$A:$G,3,FALSE)</f>
        <v>Maranhão</v>
      </c>
      <c r="T179" s="1" t="str">
        <f>VLOOKUP(D179,Base_Amostral!$A:$G,6,FALSE)</f>
        <v>Nordeste</v>
      </c>
      <c r="U179" s="4">
        <f t="shared" si="17"/>
        <v>6.5</v>
      </c>
      <c r="V179" s="4">
        <f t="shared" si="18"/>
        <v>6.6</v>
      </c>
      <c r="W179" s="4">
        <f t="shared" si="19"/>
        <v>-9.9999999999999645E-2</v>
      </c>
      <c r="X179" s="4">
        <f t="shared" si="20"/>
        <v>6.55</v>
      </c>
      <c r="Y179" s="4">
        <f t="shared" si="21"/>
        <v>1</v>
      </c>
      <c r="Z179" s="4">
        <f t="shared" si="22"/>
        <v>0</v>
      </c>
      <c r="AA179" s="4">
        <f t="shared" si="23"/>
        <v>0</v>
      </c>
      <c r="AB179" s="4" t="str">
        <f>IF(B179&lt;&gt;"r04","",IF(COUNT(INDEX(U:U,ROW()-3):U179)&lt;2,"",MAX(INDEX(U:U,ROW()-3):U179)-MIN(INDEX(U:U,ROW()-3):U179)))</f>
        <v/>
      </c>
      <c r="AC179" s="4" t="str">
        <f>IF(B179&lt;&gt;"r04","",IF(COUNT(INDEX(V:V,ROW()-3):V179)&lt;2,"",MAX(INDEX(V:V,ROW()-3):V179)-MIN(INDEX(V:V,ROW()-3):V179)))</f>
        <v/>
      </c>
      <c r="AD179" s="4" t="str">
        <f>IF(B179&lt;&gt;"r04","",COUNT(INDEX(U:U,ROW()-3):U179))</f>
        <v/>
      </c>
      <c r="AE179" s="4" t="str">
        <f>IF(B179&lt;&gt;"r04","",COUNT(INDEX(V:V,ROW()-3):V179))</f>
        <v/>
      </c>
    </row>
    <row r="180" spans="1:31">
      <c r="A180">
        <v>1255</v>
      </c>
      <c r="B180" t="s">
        <v>1861</v>
      </c>
      <c r="C180" t="s">
        <v>1862</v>
      </c>
      <c r="D180">
        <v>2109908</v>
      </c>
      <c r="E180">
        <v>65</v>
      </c>
      <c r="F180" t="s">
        <v>1849</v>
      </c>
      <c r="G180" s="1">
        <v>46209.881886574076</v>
      </c>
      <c r="H180">
        <v>66</v>
      </c>
      <c r="I180" t="s">
        <v>1849</v>
      </c>
      <c r="J180" s="1">
        <v>46209.882106481484</v>
      </c>
      <c r="K180">
        <v>1</v>
      </c>
      <c r="L180">
        <v>1</v>
      </c>
      <c r="M180" t="s">
        <v>1850</v>
      </c>
      <c r="N180" t="s">
        <v>1851</v>
      </c>
      <c r="O180" s="1">
        <v>46209.881655092591</v>
      </c>
      <c r="P180" s="1">
        <v>46209.882106481484</v>
      </c>
      <c r="Q180" s="1" t="str">
        <f t="shared" si="16"/>
        <v>2109908|r03</v>
      </c>
      <c r="R180" s="1" t="str">
        <f>VLOOKUP(D180,Base_Amostral!$A:$G,5,FALSE)</f>
        <v>Santa Inês</v>
      </c>
      <c r="S180" s="1" t="str">
        <f>VLOOKUP(D180,Base_Amostral!$A:$G,3,FALSE)</f>
        <v>Maranhão</v>
      </c>
      <c r="T180" s="1" t="str">
        <f>VLOOKUP(D180,Base_Amostral!$A:$G,6,FALSE)</f>
        <v>Nordeste</v>
      </c>
      <c r="U180" s="4">
        <f t="shared" si="17"/>
        <v>6.5</v>
      </c>
      <c r="V180" s="4">
        <f t="shared" si="18"/>
        <v>6.6</v>
      </c>
      <c r="W180" s="4">
        <f t="shared" si="19"/>
        <v>-9.9999999999999645E-2</v>
      </c>
      <c r="X180" s="4">
        <f t="shared" si="20"/>
        <v>6.55</v>
      </c>
      <c r="Y180" s="4">
        <f t="shared" si="21"/>
        <v>1</v>
      </c>
      <c r="Z180" s="4">
        <f t="shared" si="22"/>
        <v>0</v>
      </c>
      <c r="AA180" s="4">
        <f t="shared" si="23"/>
        <v>0</v>
      </c>
      <c r="AB180" s="4" t="str">
        <f>IF(B180&lt;&gt;"r04","",IF(COUNT(INDEX(U:U,ROW()-3):U180)&lt;2,"",MAX(INDEX(U:U,ROW()-3):U180)-MIN(INDEX(U:U,ROW()-3):U180)))</f>
        <v/>
      </c>
      <c r="AC180" s="4" t="str">
        <f>IF(B180&lt;&gt;"r04","",IF(COUNT(INDEX(V:V,ROW()-3):V180)&lt;2,"",MAX(INDEX(V:V,ROW()-3):V180)-MIN(INDEX(V:V,ROW()-3):V180)))</f>
        <v/>
      </c>
      <c r="AD180" s="4" t="str">
        <f>IF(B180&lt;&gt;"r04","",COUNT(INDEX(U:U,ROW()-3):U180))</f>
        <v/>
      </c>
      <c r="AE180" s="4" t="str">
        <f>IF(B180&lt;&gt;"r04","",COUNT(INDEX(V:V,ROW()-3):V180))</f>
        <v/>
      </c>
    </row>
    <row r="181" spans="1:31">
      <c r="A181">
        <v>1618</v>
      </c>
      <c r="B181" t="s">
        <v>1863</v>
      </c>
      <c r="C181" t="s">
        <v>1864</v>
      </c>
      <c r="D181">
        <v>2109908</v>
      </c>
      <c r="E181">
        <v>75</v>
      </c>
      <c r="F181" t="s">
        <v>1849</v>
      </c>
      <c r="G181" s="1">
        <v>46216.859236111108</v>
      </c>
      <c r="H181">
        <v>66</v>
      </c>
      <c r="I181" t="s">
        <v>1849</v>
      </c>
      <c r="J181" s="1">
        <v>46216.859432870369</v>
      </c>
      <c r="K181">
        <v>1</v>
      </c>
      <c r="L181">
        <v>1</v>
      </c>
      <c r="M181" t="s">
        <v>1850</v>
      </c>
      <c r="N181" t="s">
        <v>1851</v>
      </c>
      <c r="O181" s="1">
        <v>46216.858958333331</v>
      </c>
      <c r="P181" s="1">
        <v>46216.859432870369</v>
      </c>
      <c r="Q181" s="1" t="str">
        <f t="shared" si="16"/>
        <v>2109908|r04</v>
      </c>
      <c r="R181" s="1" t="str">
        <f>VLOOKUP(D181,Base_Amostral!$A:$G,5,FALSE)</f>
        <v>Santa Inês</v>
      </c>
      <c r="S181" s="1" t="str">
        <f>VLOOKUP(D181,Base_Amostral!$A:$G,3,FALSE)</f>
        <v>Maranhão</v>
      </c>
      <c r="T181" s="1" t="str">
        <f>VLOOKUP(D181,Base_Amostral!$A:$G,6,FALSE)</f>
        <v>Nordeste</v>
      </c>
      <c r="U181" s="4">
        <f t="shared" si="17"/>
        <v>7.5</v>
      </c>
      <c r="V181" s="4">
        <f t="shared" si="18"/>
        <v>6.6</v>
      </c>
      <c r="W181" s="4">
        <f t="shared" si="19"/>
        <v>0.90000000000000036</v>
      </c>
      <c r="X181" s="4">
        <f t="shared" si="20"/>
        <v>7.05</v>
      </c>
      <c r="Y181" s="4">
        <f t="shared" si="21"/>
        <v>1</v>
      </c>
      <c r="Z181" s="4">
        <f t="shared" si="22"/>
        <v>1</v>
      </c>
      <c r="AA181" s="4">
        <f t="shared" si="23"/>
        <v>0</v>
      </c>
      <c r="AB181" s="4">
        <f ca="1">IF(B181&lt;&gt;"r04","",IF(COUNT(INDEX(U:U,ROW()-3):U181)&lt;2,"",MAX(INDEX(U:U,ROW()-3):U181)-MIN(INDEX(U:U,ROW()-3):U181)))</f>
        <v>1</v>
      </c>
      <c r="AC181" s="4">
        <f ca="1">IF(B181&lt;&gt;"r04","",IF(COUNT(INDEX(V:V,ROW()-3):V181)&lt;2,"",MAX(INDEX(V:V,ROW()-3):V181)-MIN(INDEX(V:V,ROW()-3):V181)))</f>
        <v>0</v>
      </c>
      <c r="AD181" s="4">
        <f ca="1">IF(B181&lt;&gt;"r04","",COUNT(INDEX(U:U,ROW()-3):U181))</f>
        <v>4</v>
      </c>
      <c r="AE181" s="4">
        <f ca="1">IF(B181&lt;&gt;"r04","",COUNT(INDEX(V:V,ROW()-3):V181))</f>
        <v>4</v>
      </c>
    </row>
    <row r="182" spans="1:31">
      <c r="A182">
        <v>536</v>
      </c>
      <c r="B182" t="s">
        <v>1857</v>
      </c>
      <c r="C182" t="s">
        <v>1858</v>
      </c>
      <c r="D182">
        <v>2110906</v>
      </c>
      <c r="E182">
        <v>42</v>
      </c>
      <c r="F182" t="s">
        <v>1849</v>
      </c>
      <c r="G182" s="1">
        <v>46196.033553240741</v>
      </c>
      <c r="H182">
        <v>50</v>
      </c>
      <c r="I182" t="s">
        <v>1849</v>
      </c>
      <c r="J182" s="1">
        <v>46196.033854166664</v>
      </c>
      <c r="K182">
        <v>1</v>
      </c>
      <c r="L182">
        <v>1</v>
      </c>
      <c r="M182" t="s">
        <v>1850</v>
      </c>
      <c r="N182" t="s">
        <v>1851</v>
      </c>
      <c r="O182" s="1">
        <v>46196.033194444448</v>
      </c>
      <c r="P182" s="1">
        <v>46196.033854166664</v>
      </c>
      <c r="Q182" s="1" t="str">
        <f t="shared" si="16"/>
        <v>2110906|r01</v>
      </c>
      <c r="R182" s="1" t="str">
        <f>VLOOKUP(D182,Base_Amostral!$A:$G,5,FALSE)</f>
        <v>São Francisco do Maranhão</v>
      </c>
      <c r="S182" s="1" t="str">
        <f>VLOOKUP(D182,Base_Amostral!$A:$G,3,FALSE)</f>
        <v>Maranhão</v>
      </c>
      <c r="T182" s="1" t="str">
        <f>VLOOKUP(D182,Base_Amostral!$A:$G,6,FALSE)</f>
        <v>Nordeste</v>
      </c>
      <c r="U182" s="4">
        <f t="shared" si="17"/>
        <v>4.2</v>
      </c>
      <c r="V182" s="4">
        <f t="shared" si="18"/>
        <v>5</v>
      </c>
      <c r="W182" s="4">
        <f t="shared" si="19"/>
        <v>-0.79999999999999982</v>
      </c>
      <c r="X182" s="4">
        <f t="shared" si="20"/>
        <v>4.5999999999999996</v>
      </c>
      <c r="Y182" s="4">
        <f t="shared" si="21"/>
        <v>1</v>
      </c>
      <c r="Z182" s="4" t="str">
        <f t="shared" si="22"/>
        <v/>
      </c>
      <c r="AA182" s="4" t="str">
        <f t="shared" si="23"/>
        <v/>
      </c>
      <c r="AB182" s="4" t="str">
        <f>IF(B182&lt;&gt;"r04","",IF(COUNT(INDEX(U:U,ROW()-3):U182)&lt;2,"",MAX(INDEX(U:U,ROW()-3):U182)-MIN(INDEX(U:U,ROW()-3):U182)))</f>
        <v/>
      </c>
      <c r="AC182" s="4" t="str">
        <f>IF(B182&lt;&gt;"r04","",IF(COUNT(INDEX(V:V,ROW()-3):V182)&lt;2,"",MAX(INDEX(V:V,ROW()-3):V182)-MIN(INDEX(V:V,ROW()-3):V182)))</f>
        <v/>
      </c>
      <c r="AD182" s="4" t="str">
        <f>IF(B182&lt;&gt;"r04","",COUNT(INDEX(U:U,ROW()-3):U182))</f>
        <v/>
      </c>
      <c r="AE182" s="4" t="str">
        <f>IF(B182&lt;&gt;"r04","",COUNT(INDEX(V:V,ROW()-3):V182))</f>
        <v/>
      </c>
    </row>
    <row r="183" spans="1:31">
      <c r="A183">
        <v>889</v>
      </c>
      <c r="B183" t="s">
        <v>1859</v>
      </c>
      <c r="C183" t="s">
        <v>1860</v>
      </c>
      <c r="D183">
        <v>2110906</v>
      </c>
      <c r="E183">
        <v>42</v>
      </c>
      <c r="F183" t="s">
        <v>1849</v>
      </c>
      <c r="G183" s="1">
        <v>46203.835231481484</v>
      </c>
      <c r="H183">
        <v>50</v>
      </c>
      <c r="I183" t="s">
        <v>1849</v>
      </c>
      <c r="J183" s="1">
        <v>46203.835520833331</v>
      </c>
      <c r="K183">
        <v>1</v>
      </c>
      <c r="L183">
        <v>1</v>
      </c>
      <c r="M183" t="s">
        <v>1850</v>
      </c>
      <c r="N183" t="s">
        <v>1851</v>
      </c>
      <c r="O183" s="1">
        <v>46203.83488425926</v>
      </c>
      <c r="P183" s="1">
        <v>46203.835520833331</v>
      </c>
      <c r="Q183" s="1" t="str">
        <f t="shared" si="16"/>
        <v>2110906|r02</v>
      </c>
      <c r="R183" s="1" t="str">
        <f>VLOOKUP(D183,Base_Amostral!$A:$G,5,FALSE)</f>
        <v>São Francisco do Maranhão</v>
      </c>
      <c r="S183" s="1" t="str">
        <f>VLOOKUP(D183,Base_Amostral!$A:$G,3,FALSE)</f>
        <v>Maranhão</v>
      </c>
      <c r="T183" s="1" t="str">
        <f>VLOOKUP(D183,Base_Amostral!$A:$G,6,FALSE)</f>
        <v>Nordeste</v>
      </c>
      <c r="U183" s="4">
        <f t="shared" si="17"/>
        <v>4.2</v>
      </c>
      <c r="V183" s="4">
        <f t="shared" si="18"/>
        <v>5</v>
      </c>
      <c r="W183" s="4">
        <f t="shared" si="19"/>
        <v>-0.79999999999999982</v>
      </c>
      <c r="X183" s="4">
        <f t="shared" si="20"/>
        <v>4.5999999999999996</v>
      </c>
      <c r="Y183" s="4">
        <f t="shared" si="21"/>
        <v>1</v>
      </c>
      <c r="Z183" s="4">
        <f t="shared" si="22"/>
        <v>0</v>
      </c>
      <c r="AA183" s="4">
        <f t="shared" si="23"/>
        <v>0</v>
      </c>
      <c r="AB183" s="4" t="str">
        <f>IF(B183&lt;&gt;"r04","",IF(COUNT(INDEX(U:U,ROW()-3):U183)&lt;2,"",MAX(INDEX(U:U,ROW()-3):U183)-MIN(INDEX(U:U,ROW()-3):U183)))</f>
        <v/>
      </c>
      <c r="AC183" s="4" t="str">
        <f>IF(B183&lt;&gt;"r04","",IF(COUNT(INDEX(V:V,ROW()-3):V183)&lt;2,"",MAX(INDEX(V:V,ROW()-3):V183)-MIN(INDEX(V:V,ROW()-3):V183)))</f>
        <v/>
      </c>
      <c r="AD183" s="4" t="str">
        <f>IF(B183&lt;&gt;"r04","",COUNT(INDEX(U:U,ROW()-3):U183))</f>
        <v/>
      </c>
      <c r="AE183" s="4" t="str">
        <f>IF(B183&lt;&gt;"r04","",COUNT(INDEX(V:V,ROW()-3):V183))</f>
        <v/>
      </c>
    </row>
    <row r="184" spans="1:31">
      <c r="A184">
        <v>1257</v>
      </c>
      <c r="B184" t="s">
        <v>1861</v>
      </c>
      <c r="C184" t="s">
        <v>1862</v>
      </c>
      <c r="D184">
        <v>2110906</v>
      </c>
      <c r="E184">
        <v>42</v>
      </c>
      <c r="F184" t="s">
        <v>1849</v>
      </c>
      <c r="G184" s="1">
        <v>46209.882430555554</v>
      </c>
      <c r="H184">
        <v>50</v>
      </c>
      <c r="I184" t="s">
        <v>1849</v>
      </c>
      <c r="J184" s="1">
        <v>46209.882719907408</v>
      </c>
      <c r="K184">
        <v>1</v>
      </c>
      <c r="L184">
        <v>1</v>
      </c>
      <c r="M184" t="s">
        <v>1850</v>
      </c>
      <c r="N184" t="s">
        <v>1851</v>
      </c>
      <c r="O184" s="1">
        <v>46209.882141203707</v>
      </c>
      <c r="P184" s="1">
        <v>46209.882719907408</v>
      </c>
      <c r="Q184" s="1" t="str">
        <f t="shared" si="16"/>
        <v>2110906|r03</v>
      </c>
      <c r="R184" s="1" t="str">
        <f>VLOOKUP(D184,Base_Amostral!$A:$G,5,FALSE)</f>
        <v>São Francisco do Maranhão</v>
      </c>
      <c r="S184" s="1" t="str">
        <f>VLOOKUP(D184,Base_Amostral!$A:$G,3,FALSE)</f>
        <v>Maranhão</v>
      </c>
      <c r="T184" s="1" t="str">
        <f>VLOOKUP(D184,Base_Amostral!$A:$G,6,FALSE)</f>
        <v>Nordeste</v>
      </c>
      <c r="U184" s="4">
        <f t="shared" si="17"/>
        <v>4.2</v>
      </c>
      <c r="V184" s="4">
        <f t="shared" si="18"/>
        <v>5</v>
      </c>
      <c r="W184" s="4">
        <f t="shared" si="19"/>
        <v>-0.79999999999999982</v>
      </c>
      <c r="X184" s="4">
        <f t="shared" si="20"/>
        <v>4.5999999999999996</v>
      </c>
      <c r="Y184" s="4">
        <f t="shared" si="21"/>
        <v>1</v>
      </c>
      <c r="Z184" s="4">
        <f t="shared" si="22"/>
        <v>0</v>
      </c>
      <c r="AA184" s="4">
        <f t="shared" si="23"/>
        <v>0</v>
      </c>
      <c r="AB184" s="4" t="str">
        <f>IF(B184&lt;&gt;"r04","",IF(COUNT(INDEX(U:U,ROW()-3):U184)&lt;2,"",MAX(INDEX(U:U,ROW()-3):U184)-MIN(INDEX(U:U,ROW()-3):U184)))</f>
        <v/>
      </c>
      <c r="AC184" s="4" t="str">
        <f>IF(B184&lt;&gt;"r04","",IF(COUNT(INDEX(V:V,ROW()-3):V184)&lt;2,"",MAX(INDEX(V:V,ROW()-3):V184)-MIN(INDEX(V:V,ROW()-3):V184)))</f>
        <v/>
      </c>
      <c r="AD184" s="4" t="str">
        <f>IF(B184&lt;&gt;"r04","",COUNT(INDEX(U:U,ROW()-3):U184))</f>
        <v/>
      </c>
      <c r="AE184" s="4" t="str">
        <f>IF(B184&lt;&gt;"r04","",COUNT(INDEX(V:V,ROW()-3):V184))</f>
        <v/>
      </c>
    </row>
    <row r="185" spans="1:31">
      <c r="A185">
        <v>1620</v>
      </c>
      <c r="B185" t="s">
        <v>1863</v>
      </c>
      <c r="C185" t="s">
        <v>1864</v>
      </c>
      <c r="D185">
        <v>2110906</v>
      </c>
      <c r="E185">
        <v>51</v>
      </c>
      <c r="F185" t="s">
        <v>1849</v>
      </c>
      <c r="G185" s="1">
        <v>46216.859884259262</v>
      </c>
      <c r="H185">
        <v>50</v>
      </c>
      <c r="I185" t="s">
        <v>1849</v>
      </c>
      <c r="J185" s="1">
        <v>46216.860173611109</v>
      </c>
      <c r="K185">
        <v>1</v>
      </c>
      <c r="L185">
        <v>1</v>
      </c>
      <c r="M185" t="s">
        <v>1850</v>
      </c>
      <c r="N185" t="s">
        <v>1851</v>
      </c>
      <c r="O185" s="1">
        <v>46216.859479166669</v>
      </c>
      <c r="P185" s="1">
        <v>46216.860173611109</v>
      </c>
      <c r="Q185" s="1" t="str">
        <f t="shared" si="16"/>
        <v>2110906|r04</v>
      </c>
      <c r="R185" s="1" t="str">
        <f>VLOOKUP(D185,Base_Amostral!$A:$G,5,FALSE)</f>
        <v>São Francisco do Maranhão</v>
      </c>
      <c r="S185" s="1" t="str">
        <f>VLOOKUP(D185,Base_Amostral!$A:$G,3,FALSE)</f>
        <v>Maranhão</v>
      </c>
      <c r="T185" s="1" t="str">
        <f>VLOOKUP(D185,Base_Amostral!$A:$G,6,FALSE)</f>
        <v>Nordeste</v>
      </c>
      <c r="U185" s="4">
        <f t="shared" si="17"/>
        <v>5.0999999999999996</v>
      </c>
      <c r="V185" s="4">
        <f t="shared" si="18"/>
        <v>5</v>
      </c>
      <c r="W185" s="4">
        <f t="shared" si="19"/>
        <v>9.9999999999999645E-2</v>
      </c>
      <c r="X185" s="4">
        <f t="shared" si="20"/>
        <v>5.05</v>
      </c>
      <c r="Y185" s="4">
        <f t="shared" si="21"/>
        <v>1</v>
      </c>
      <c r="Z185" s="4">
        <f t="shared" si="22"/>
        <v>0.89999999999999947</v>
      </c>
      <c r="AA185" s="4">
        <f t="shared" si="23"/>
        <v>0</v>
      </c>
      <c r="AB185" s="4">
        <f ca="1">IF(B185&lt;&gt;"r04","",IF(COUNT(INDEX(U:U,ROW()-3):U185)&lt;2,"",MAX(INDEX(U:U,ROW()-3):U185)-MIN(INDEX(U:U,ROW()-3):U185)))</f>
        <v>0.89999999999999947</v>
      </c>
      <c r="AC185" s="4">
        <f ca="1">IF(B185&lt;&gt;"r04","",IF(COUNT(INDEX(V:V,ROW()-3):V185)&lt;2,"",MAX(INDEX(V:V,ROW()-3):V185)-MIN(INDEX(V:V,ROW()-3):V185)))</f>
        <v>0</v>
      </c>
      <c r="AD185" s="4">
        <f ca="1">IF(B185&lt;&gt;"r04","",COUNT(INDEX(U:U,ROW()-3):U185))</f>
        <v>4</v>
      </c>
      <c r="AE185" s="4">
        <f ca="1">IF(B185&lt;&gt;"r04","",COUNT(INDEX(V:V,ROW()-3):V185))</f>
        <v>4</v>
      </c>
    </row>
    <row r="186" spans="1:31">
      <c r="A186">
        <v>539</v>
      </c>
      <c r="B186" t="s">
        <v>1857</v>
      </c>
      <c r="C186" t="s">
        <v>1858</v>
      </c>
      <c r="D186">
        <v>2111805</v>
      </c>
      <c r="E186">
        <v>84</v>
      </c>
      <c r="F186" t="s">
        <v>1849</v>
      </c>
      <c r="G186" s="1">
        <v>46196.034305555557</v>
      </c>
      <c r="H186">
        <v>83</v>
      </c>
      <c r="I186" t="s">
        <v>1849</v>
      </c>
      <c r="J186" s="1">
        <v>46196.034513888888</v>
      </c>
      <c r="K186">
        <v>1</v>
      </c>
      <c r="L186">
        <v>1</v>
      </c>
      <c r="M186" t="s">
        <v>1850</v>
      </c>
      <c r="N186" t="s">
        <v>1851</v>
      </c>
      <c r="O186" s="1">
        <v>46196.033900462964</v>
      </c>
      <c r="P186" s="1">
        <v>46196.034513888888</v>
      </c>
      <c r="Q186" s="1" t="str">
        <f t="shared" si="16"/>
        <v>2111805|r01</v>
      </c>
      <c r="R186" s="1" t="str">
        <f>VLOOKUP(D186,Base_Amostral!$A:$G,5,FALSE)</f>
        <v>Sítio Novo</v>
      </c>
      <c r="S186" s="1" t="str">
        <f>VLOOKUP(D186,Base_Amostral!$A:$G,3,FALSE)</f>
        <v>Maranhão</v>
      </c>
      <c r="T186" s="1" t="str">
        <f>VLOOKUP(D186,Base_Amostral!$A:$G,6,FALSE)</f>
        <v>Nordeste</v>
      </c>
      <c r="U186" s="4">
        <f t="shared" si="17"/>
        <v>8.4</v>
      </c>
      <c r="V186" s="4">
        <f t="shared" si="18"/>
        <v>8.3000000000000007</v>
      </c>
      <c r="W186" s="4">
        <f t="shared" si="19"/>
        <v>9.9999999999999645E-2</v>
      </c>
      <c r="X186" s="4">
        <f t="shared" si="20"/>
        <v>8.3500000000000014</v>
      </c>
      <c r="Y186" s="4">
        <f t="shared" si="21"/>
        <v>1</v>
      </c>
      <c r="Z186" s="4" t="str">
        <f t="shared" si="22"/>
        <v/>
      </c>
      <c r="AA186" s="4" t="str">
        <f t="shared" si="23"/>
        <v/>
      </c>
      <c r="AB186" s="4" t="str">
        <f>IF(B186&lt;&gt;"r04","",IF(COUNT(INDEX(U:U,ROW()-3):U186)&lt;2,"",MAX(INDEX(U:U,ROW()-3):U186)-MIN(INDEX(U:U,ROW()-3):U186)))</f>
        <v/>
      </c>
      <c r="AC186" s="4" t="str">
        <f>IF(B186&lt;&gt;"r04","",IF(COUNT(INDEX(V:V,ROW()-3):V186)&lt;2,"",MAX(INDEX(V:V,ROW()-3):V186)-MIN(INDEX(V:V,ROW()-3):V186)))</f>
        <v/>
      </c>
      <c r="AD186" s="4" t="str">
        <f>IF(B186&lt;&gt;"r04","",COUNT(INDEX(U:U,ROW()-3):U186))</f>
        <v/>
      </c>
      <c r="AE186" s="4" t="str">
        <f>IF(B186&lt;&gt;"r04","",COUNT(INDEX(V:V,ROW()-3):V186))</f>
        <v/>
      </c>
    </row>
    <row r="187" spans="1:31">
      <c r="A187">
        <v>891</v>
      </c>
      <c r="B187" t="s">
        <v>1859</v>
      </c>
      <c r="C187" t="s">
        <v>1860</v>
      </c>
      <c r="D187">
        <v>2111805</v>
      </c>
      <c r="E187">
        <v>84</v>
      </c>
      <c r="F187" t="s">
        <v>1849</v>
      </c>
      <c r="G187" s="1">
        <v>46203.835972222223</v>
      </c>
      <c r="H187">
        <v>83</v>
      </c>
      <c r="I187" t="s">
        <v>1849</v>
      </c>
      <c r="J187" s="1">
        <v>46203.836180555554</v>
      </c>
      <c r="K187">
        <v>1</v>
      </c>
      <c r="L187">
        <v>1</v>
      </c>
      <c r="M187" t="s">
        <v>1850</v>
      </c>
      <c r="N187" t="s">
        <v>1851</v>
      </c>
      <c r="O187" s="1">
        <v>46203.83556712963</v>
      </c>
      <c r="P187" s="1">
        <v>46203.836180555554</v>
      </c>
      <c r="Q187" s="1" t="str">
        <f t="shared" si="16"/>
        <v>2111805|r02</v>
      </c>
      <c r="R187" s="1" t="str">
        <f>VLOOKUP(D187,Base_Amostral!$A:$G,5,FALSE)</f>
        <v>Sítio Novo</v>
      </c>
      <c r="S187" s="1" t="str">
        <f>VLOOKUP(D187,Base_Amostral!$A:$G,3,FALSE)</f>
        <v>Maranhão</v>
      </c>
      <c r="T187" s="1" t="str">
        <f>VLOOKUP(D187,Base_Amostral!$A:$G,6,FALSE)</f>
        <v>Nordeste</v>
      </c>
      <c r="U187" s="4">
        <f t="shared" si="17"/>
        <v>8.4</v>
      </c>
      <c r="V187" s="4">
        <f t="shared" si="18"/>
        <v>8.3000000000000007</v>
      </c>
      <c r="W187" s="4">
        <f t="shared" si="19"/>
        <v>9.9999999999999645E-2</v>
      </c>
      <c r="X187" s="4">
        <f t="shared" si="20"/>
        <v>8.3500000000000014</v>
      </c>
      <c r="Y187" s="4">
        <f t="shared" si="21"/>
        <v>1</v>
      </c>
      <c r="Z187" s="4">
        <f t="shared" si="22"/>
        <v>0</v>
      </c>
      <c r="AA187" s="4">
        <f t="shared" si="23"/>
        <v>0</v>
      </c>
      <c r="AB187" s="4" t="str">
        <f>IF(B187&lt;&gt;"r04","",IF(COUNT(INDEX(U:U,ROW()-3):U187)&lt;2,"",MAX(INDEX(U:U,ROW()-3):U187)-MIN(INDEX(U:U,ROW()-3):U187)))</f>
        <v/>
      </c>
      <c r="AC187" s="4" t="str">
        <f>IF(B187&lt;&gt;"r04","",IF(COUNT(INDEX(V:V,ROW()-3):V187)&lt;2,"",MAX(INDEX(V:V,ROW()-3):V187)-MIN(INDEX(V:V,ROW()-3):V187)))</f>
        <v/>
      </c>
      <c r="AD187" s="4" t="str">
        <f>IF(B187&lt;&gt;"r04","",COUNT(INDEX(U:U,ROW()-3):U187))</f>
        <v/>
      </c>
      <c r="AE187" s="4" t="str">
        <f>IF(B187&lt;&gt;"r04","",COUNT(INDEX(V:V,ROW()-3):V187))</f>
        <v/>
      </c>
    </row>
    <row r="188" spans="1:31">
      <c r="A188">
        <v>1259</v>
      </c>
      <c r="B188" t="s">
        <v>1861</v>
      </c>
      <c r="C188" t="s">
        <v>1862</v>
      </c>
      <c r="D188">
        <v>2111805</v>
      </c>
      <c r="E188">
        <v>84</v>
      </c>
      <c r="F188" t="s">
        <v>1849</v>
      </c>
      <c r="G188" s="1">
        <v>46209.884351851855</v>
      </c>
      <c r="H188">
        <v>83</v>
      </c>
      <c r="I188" t="s">
        <v>1849</v>
      </c>
      <c r="J188" s="1">
        <v>46209.884606481479</v>
      </c>
      <c r="K188">
        <v>1</v>
      </c>
      <c r="L188">
        <v>1</v>
      </c>
      <c r="M188" t="s">
        <v>1850</v>
      </c>
      <c r="N188" t="s">
        <v>1851</v>
      </c>
      <c r="O188" s="1">
        <v>46209.8827662037</v>
      </c>
      <c r="P188" s="1">
        <v>46209.884606481479</v>
      </c>
      <c r="Q188" s="1" t="str">
        <f t="shared" si="16"/>
        <v>2111805|r03</v>
      </c>
      <c r="R188" s="1" t="str">
        <f>VLOOKUP(D188,Base_Amostral!$A:$G,5,FALSE)</f>
        <v>Sítio Novo</v>
      </c>
      <c r="S188" s="1" t="str">
        <f>VLOOKUP(D188,Base_Amostral!$A:$G,3,FALSE)</f>
        <v>Maranhão</v>
      </c>
      <c r="T188" s="1" t="str">
        <f>VLOOKUP(D188,Base_Amostral!$A:$G,6,FALSE)</f>
        <v>Nordeste</v>
      </c>
      <c r="U188" s="4">
        <f t="shared" si="17"/>
        <v>8.4</v>
      </c>
      <c r="V188" s="4">
        <f t="shared" si="18"/>
        <v>8.3000000000000007</v>
      </c>
      <c r="W188" s="4">
        <f t="shared" si="19"/>
        <v>9.9999999999999645E-2</v>
      </c>
      <c r="X188" s="4">
        <f t="shared" si="20"/>
        <v>8.3500000000000014</v>
      </c>
      <c r="Y188" s="4">
        <f t="shared" si="21"/>
        <v>1</v>
      </c>
      <c r="Z188" s="4">
        <f t="shared" si="22"/>
        <v>0</v>
      </c>
      <c r="AA188" s="4">
        <f t="shared" si="23"/>
        <v>0</v>
      </c>
      <c r="AB188" s="4" t="str">
        <f>IF(B188&lt;&gt;"r04","",IF(COUNT(INDEX(U:U,ROW()-3):U188)&lt;2,"",MAX(INDEX(U:U,ROW()-3):U188)-MIN(INDEX(U:U,ROW()-3):U188)))</f>
        <v/>
      </c>
      <c r="AC188" s="4" t="str">
        <f>IF(B188&lt;&gt;"r04","",IF(COUNT(INDEX(V:V,ROW()-3):V188)&lt;2,"",MAX(INDEX(V:V,ROW()-3):V188)-MIN(INDEX(V:V,ROW()-3):V188)))</f>
        <v/>
      </c>
      <c r="AD188" s="4" t="str">
        <f>IF(B188&lt;&gt;"r04","",COUNT(INDEX(U:U,ROW()-3):U188))</f>
        <v/>
      </c>
      <c r="AE188" s="4" t="str">
        <f>IF(B188&lt;&gt;"r04","",COUNT(INDEX(V:V,ROW()-3):V188))</f>
        <v/>
      </c>
    </row>
    <row r="189" spans="1:31">
      <c r="A189">
        <v>1624</v>
      </c>
      <c r="B189" t="s">
        <v>1863</v>
      </c>
      <c r="C189" t="s">
        <v>1864</v>
      </c>
      <c r="D189">
        <v>2111805</v>
      </c>
      <c r="E189">
        <v>89</v>
      </c>
      <c r="F189" t="s">
        <v>1849</v>
      </c>
      <c r="G189" s="1">
        <v>46216.860555555555</v>
      </c>
      <c r="H189">
        <v>83</v>
      </c>
      <c r="I189" t="s">
        <v>1849</v>
      </c>
      <c r="J189" s="1">
        <v>46216.860752314817</v>
      </c>
      <c r="K189">
        <v>1</v>
      </c>
      <c r="L189">
        <v>1</v>
      </c>
      <c r="M189" t="s">
        <v>1850</v>
      </c>
      <c r="N189" t="s">
        <v>1851</v>
      </c>
      <c r="O189" s="1">
        <v>46216.860208333332</v>
      </c>
      <c r="P189" s="1">
        <v>46216.860752314817</v>
      </c>
      <c r="Q189" s="1" t="str">
        <f t="shared" si="16"/>
        <v>2111805|r04</v>
      </c>
      <c r="R189" s="1" t="str">
        <f>VLOOKUP(D189,Base_Amostral!$A:$G,5,FALSE)</f>
        <v>Sítio Novo</v>
      </c>
      <c r="S189" s="1" t="str">
        <f>VLOOKUP(D189,Base_Amostral!$A:$G,3,FALSE)</f>
        <v>Maranhão</v>
      </c>
      <c r="T189" s="1" t="str">
        <f>VLOOKUP(D189,Base_Amostral!$A:$G,6,FALSE)</f>
        <v>Nordeste</v>
      </c>
      <c r="U189" s="4">
        <f t="shared" si="17"/>
        <v>8.9</v>
      </c>
      <c r="V189" s="4">
        <f t="shared" si="18"/>
        <v>8.3000000000000007</v>
      </c>
      <c r="W189" s="4">
        <f t="shared" si="19"/>
        <v>0.59999999999999964</v>
      </c>
      <c r="X189" s="4">
        <f t="shared" si="20"/>
        <v>8.6000000000000014</v>
      </c>
      <c r="Y189" s="4">
        <f t="shared" si="21"/>
        <v>1</v>
      </c>
      <c r="Z189" s="4">
        <f t="shared" si="22"/>
        <v>0.5</v>
      </c>
      <c r="AA189" s="4">
        <f t="shared" si="23"/>
        <v>0</v>
      </c>
      <c r="AB189" s="4">
        <f ca="1">IF(B189&lt;&gt;"r04","",IF(COUNT(INDEX(U:U,ROW()-3):U189)&lt;2,"",MAX(INDEX(U:U,ROW()-3):U189)-MIN(INDEX(U:U,ROW()-3):U189)))</f>
        <v>0.5</v>
      </c>
      <c r="AC189" s="4">
        <f ca="1">IF(B189&lt;&gt;"r04","",IF(COUNT(INDEX(V:V,ROW()-3):V189)&lt;2,"",MAX(INDEX(V:V,ROW()-3):V189)-MIN(INDEX(V:V,ROW()-3):V189)))</f>
        <v>0</v>
      </c>
      <c r="AD189" s="4">
        <f ca="1">IF(B189&lt;&gt;"r04","",COUNT(INDEX(U:U,ROW()-3):U189))</f>
        <v>4</v>
      </c>
      <c r="AE189" s="4">
        <f ca="1">IF(B189&lt;&gt;"r04","",COUNT(INDEX(V:V,ROW()-3):V189))</f>
        <v>4</v>
      </c>
    </row>
    <row r="190" spans="1:31">
      <c r="A190">
        <v>647</v>
      </c>
      <c r="B190" t="s">
        <v>1857</v>
      </c>
      <c r="C190" t="s">
        <v>1858</v>
      </c>
      <c r="D190">
        <v>2201507</v>
      </c>
      <c r="E190">
        <v>73</v>
      </c>
      <c r="F190" t="s">
        <v>1849</v>
      </c>
      <c r="G190" s="1">
        <v>46196.074930555558</v>
      </c>
      <c r="H190">
        <v>70</v>
      </c>
      <c r="I190" t="s">
        <v>1849</v>
      </c>
      <c r="J190" s="1">
        <v>46196.075231481482</v>
      </c>
      <c r="K190">
        <v>1</v>
      </c>
      <c r="L190">
        <v>1</v>
      </c>
      <c r="M190" t="s">
        <v>1850</v>
      </c>
      <c r="N190" t="s">
        <v>1851</v>
      </c>
      <c r="O190" s="1">
        <v>46196.074594907404</v>
      </c>
      <c r="P190" s="1">
        <v>46196.075231481482</v>
      </c>
      <c r="Q190" s="1" t="str">
        <f t="shared" si="16"/>
        <v>2201507|r01</v>
      </c>
      <c r="R190" s="1" t="str">
        <f>VLOOKUP(D190,Base_Amostral!$A:$G,5,FALSE)</f>
        <v>Batalha</v>
      </c>
      <c r="S190" s="1" t="str">
        <f>VLOOKUP(D190,Base_Amostral!$A:$G,3,FALSE)</f>
        <v>Piauí</v>
      </c>
      <c r="T190" s="1" t="str">
        <f>VLOOKUP(D190,Base_Amostral!$A:$G,6,FALSE)</f>
        <v>Nordeste</v>
      </c>
      <c r="U190" s="4">
        <f t="shared" si="17"/>
        <v>7.3</v>
      </c>
      <c r="V190" s="4">
        <f t="shared" si="18"/>
        <v>7</v>
      </c>
      <c r="W190" s="4">
        <f t="shared" si="19"/>
        <v>0.29999999999999982</v>
      </c>
      <c r="X190" s="4">
        <f t="shared" si="20"/>
        <v>7.15</v>
      </c>
      <c r="Y190" s="4">
        <f t="shared" si="21"/>
        <v>1</v>
      </c>
      <c r="Z190" s="4" t="str">
        <f t="shared" si="22"/>
        <v/>
      </c>
      <c r="AA190" s="4" t="str">
        <f t="shared" si="23"/>
        <v/>
      </c>
      <c r="AB190" s="4" t="str">
        <f>IF(B190&lt;&gt;"r04","",IF(COUNT(INDEX(U:U,ROW()-3):U190)&lt;2,"",MAX(INDEX(U:U,ROW()-3):U190)-MIN(INDEX(U:U,ROW()-3):U190)))</f>
        <v/>
      </c>
      <c r="AC190" s="4" t="str">
        <f>IF(B190&lt;&gt;"r04","",IF(COUNT(INDEX(V:V,ROW()-3):V190)&lt;2,"",MAX(INDEX(V:V,ROW()-3):V190)-MIN(INDEX(V:V,ROW()-3):V190)))</f>
        <v/>
      </c>
      <c r="AD190" s="4" t="str">
        <f>IF(B190&lt;&gt;"r04","",COUNT(INDEX(U:U,ROW()-3):U190))</f>
        <v/>
      </c>
      <c r="AE190" s="4" t="str">
        <f>IF(B190&lt;&gt;"r04","",COUNT(INDEX(V:V,ROW()-3):V190))</f>
        <v/>
      </c>
    </row>
    <row r="191" spans="1:31">
      <c r="A191">
        <v>974</v>
      </c>
      <c r="B191" t="s">
        <v>1859</v>
      </c>
      <c r="C191" t="s">
        <v>1860</v>
      </c>
      <c r="D191">
        <v>2201507</v>
      </c>
      <c r="E191">
        <v>73</v>
      </c>
      <c r="F191" t="s">
        <v>1849</v>
      </c>
      <c r="G191" s="1">
        <v>46203.868564814817</v>
      </c>
      <c r="H191">
        <v>70</v>
      </c>
      <c r="I191" t="s">
        <v>1849</v>
      </c>
      <c r="J191" s="1">
        <v>46203.868877314817</v>
      </c>
      <c r="K191">
        <v>1</v>
      </c>
      <c r="L191">
        <v>1</v>
      </c>
      <c r="M191" t="s">
        <v>1850</v>
      </c>
      <c r="N191" t="s">
        <v>1851</v>
      </c>
      <c r="O191" s="1">
        <v>46203.86818287037</v>
      </c>
      <c r="P191" s="1">
        <v>46203.868877314817</v>
      </c>
      <c r="Q191" s="1" t="str">
        <f t="shared" si="16"/>
        <v>2201507|r02</v>
      </c>
      <c r="R191" s="1" t="str">
        <f>VLOOKUP(D191,Base_Amostral!$A:$G,5,FALSE)</f>
        <v>Batalha</v>
      </c>
      <c r="S191" s="1" t="str">
        <f>VLOOKUP(D191,Base_Amostral!$A:$G,3,FALSE)</f>
        <v>Piauí</v>
      </c>
      <c r="T191" s="1" t="str">
        <f>VLOOKUP(D191,Base_Amostral!$A:$G,6,FALSE)</f>
        <v>Nordeste</v>
      </c>
      <c r="U191" s="4">
        <f t="shared" si="17"/>
        <v>7.3</v>
      </c>
      <c r="V191" s="4">
        <f t="shared" si="18"/>
        <v>7</v>
      </c>
      <c r="W191" s="4">
        <f t="shared" si="19"/>
        <v>0.29999999999999982</v>
      </c>
      <c r="X191" s="4">
        <f t="shared" si="20"/>
        <v>7.15</v>
      </c>
      <c r="Y191" s="4">
        <f t="shared" si="21"/>
        <v>1</v>
      </c>
      <c r="Z191" s="4">
        <f t="shared" si="22"/>
        <v>0</v>
      </c>
      <c r="AA191" s="4">
        <f t="shared" si="23"/>
        <v>0</v>
      </c>
      <c r="AB191" s="4" t="str">
        <f>IF(B191&lt;&gt;"r04","",IF(COUNT(INDEX(U:U,ROW()-3):U191)&lt;2,"",MAX(INDEX(U:U,ROW()-3):U191)-MIN(INDEX(U:U,ROW()-3):U191)))</f>
        <v/>
      </c>
      <c r="AC191" s="4" t="str">
        <f>IF(B191&lt;&gt;"r04","",IF(COUNT(INDEX(V:V,ROW()-3):V191)&lt;2,"",MAX(INDEX(V:V,ROW()-3):V191)-MIN(INDEX(V:V,ROW()-3):V191)))</f>
        <v/>
      </c>
      <c r="AD191" s="4" t="str">
        <f>IF(B191&lt;&gt;"r04","",COUNT(INDEX(U:U,ROW()-3):U191))</f>
        <v/>
      </c>
      <c r="AE191" s="4" t="str">
        <f>IF(B191&lt;&gt;"r04","",COUNT(INDEX(V:V,ROW()-3):V191))</f>
        <v/>
      </c>
    </row>
    <row r="192" spans="1:31">
      <c r="A192">
        <v>1335</v>
      </c>
      <c r="B192" t="s">
        <v>1861</v>
      </c>
      <c r="C192" t="s">
        <v>1862</v>
      </c>
      <c r="D192">
        <v>2201507</v>
      </c>
      <c r="E192">
        <v>73</v>
      </c>
      <c r="F192" t="s">
        <v>1849</v>
      </c>
      <c r="G192" s="1">
        <v>46209.908414351848</v>
      </c>
      <c r="H192">
        <v>70</v>
      </c>
      <c r="I192" t="s">
        <v>1849</v>
      </c>
      <c r="J192" s="1">
        <v>46209.908726851849</v>
      </c>
      <c r="K192">
        <v>1</v>
      </c>
      <c r="L192">
        <v>1</v>
      </c>
      <c r="M192" t="s">
        <v>1850</v>
      </c>
      <c r="N192" t="s">
        <v>1851</v>
      </c>
      <c r="O192" s="1">
        <v>46209.908067129632</v>
      </c>
      <c r="P192" s="1">
        <v>46209.908726851849</v>
      </c>
      <c r="Q192" s="1" t="str">
        <f t="shared" si="16"/>
        <v>2201507|r03</v>
      </c>
      <c r="R192" s="1" t="str">
        <f>VLOOKUP(D192,Base_Amostral!$A:$G,5,FALSE)</f>
        <v>Batalha</v>
      </c>
      <c r="S192" s="1" t="str">
        <f>VLOOKUP(D192,Base_Amostral!$A:$G,3,FALSE)</f>
        <v>Piauí</v>
      </c>
      <c r="T192" s="1" t="str">
        <f>VLOOKUP(D192,Base_Amostral!$A:$G,6,FALSE)</f>
        <v>Nordeste</v>
      </c>
      <c r="U192" s="4">
        <f t="shared" si="17"/>
        <v>7.3</v>
      </c>
      <c r="V192" s="4">
        <f t="shared" si="18"/>
        <v>7</v>
      </c>
      <c r="W192" s="4">
        <f t="shared" si="19"/>
        <v>0.29999999999999982</v>
      </c>
      <c r="X192" s="4">
        <f t="shared" si="20"/>
        <v>7.15</v>
      </c>
      <c r="Y192" s="4">
        <f t="shared" si="21"/>
        <v>1</v>
      </c>
      <c r="Z192" s="4">
        <f t="shared" si="22"/>
        <v>0</v>
      </c>
      <c r="AA192" s="4">
        <f t="shared" si="23"/>
        <v>0</v>
      </c>
      <c r="AB192" s="4" t="str">
        <f>IF(B192&lt;&gt;"r04","",IF(COUNT(INDEX(U:U,ROW()-3):U192)&lt;2,"",MAX(INDEX(U:U,ROW()-3):U192)-MIN(INDEX(U:U,ROW()-3):U192)))</f>
        <v/>
      </c>
      <c r="AC192" s="4" t="str">
        <f>IF(B192&lt;&gt;"r04","",IF(COUNT(INDEX(V:V,ROW()-3):V192)&lt;2,"",MAX(INDEX(V:V,ROW()-3):V192)-MIN(INDEX(V:V,ROW()-3):V192)))</f>
        <v/>
      </c>
      <c r="AD192" s="4" t="str">
        <f>IF(B192&lt;&gt;"r04","",COUNT(INDEX(U:U,ROW()-3):U192))</f>
        <v/>
      </c>
      <c r="AE192" s="4" t="str">
        <f>IF(B192&lt;&gt;"r04","",COUNT(INDEX(V:V,ROW()-3):V192))</f>
        <v/>
      </c>
    </row>
    <row r="193" spans="1:31">
      <c r="A193">
        <v>1712</v>
      </c>
      <c r="B193" t="s">
        <v>1863</v>
      </c>
      <c r="C193" t="s">
        <v>1864</v>
      </c>
      <c r="D193">
        <v>2201507</v>
      </c>
      <c r="E193">
        <v>81</v>
      </c>
      <c r="F193" t="s">
        <v>1849</v>
      </c>
      <c r="G193" s="1">
        <v>46216.894201388888</v>
      </c>
      <c r="H193">
        <v>70</v>
      </c>
      <c r="I193" t="s">
        <v>1849</v>
      </c>
      <c r="J193" s="1">
        <v>46216.894513888888</v>
      </c>
      <c r="K193">
        <v>1</v>
      </c>
      <c r="L193">
        <v>1</v>
      </c>
      <c r="M193" t="s">
        <v>1850</v>
      </c>
      <c r="N193" t="s">
        <v>1851</v>
      </c>
      <c r="O193" s="1">
        <v>46216.893923611111</v>
      </c>
      <c r="P193" s="1">
        <v>46216.894513888888</v>
      </c>
      <c r="Q193" s="1" t="str">
        <f t="shared" si="16"/>
        <v>2201507|r04</v>
      </c>
      <c r="R193" s="1" t="str">
        <f>VLOOKUP(D193,Base_Amostral!$A:$G,5,FALSE)</f>
        <v>Batalha</v>
      </c>
      <c r="S193" s="1" t="str">
        <f>VLOOKUP(D193,Base_Amostral!$A:$G,3,FALSE)</f>
        <v>Piauí</v>
      </c>
      <c r="T193" s="1" t="str">
        <f>VLOOKUP(D193,Base_Amostral!$A:$G,6,FALSE)</f>
        <v>Nordeste</v>
      </c>
      <c r="U193" s="4">
        <f t="shared" si="17"/>
        <v>8.1</v>
      </c>
      <c r="V193" s="4">
        <f t="shared" si="18"/>
        <v>7</v>
      </c>
      <c r="W193" s="4">
        <f t="shared" si="19"/>
        <v>1.0999999999999996</v>
      </c>
      <c r="X193" s="4">
        <f t="shared" si="20"/>
        <v>7.55</v>
      </c>
      <c r="Y193" s="4">
        <f t="shared" si="21"/>
        <v>1</v>
      </c>
      <c r="Z193" s="4">
        <f t="shared" si="22"/>
        <v>0.79999999999999982</v>
      </c>
      <c r="AA193" s="4">
        <f t="shared" si="23"/>
        <v>0</v>
      </c>
      <c r="AB193" s="4">
        <f ca="1">IF(B193&lt;&gt;"r04","",IF(COUNT(INDEX(U:U,ROW()-3):U193)&lt;2,"",MAX(INDEX(U:U,ROW()-3):U193)-MIN(INDEX(U:U,ROW()-3):U193)))</f>
        <v>0.79999999999999982</v>
      </c>
      <c r="AC193" s="4">
        <f ca="1">IF(B193&lt;&gt;"r04","",IF(COUNT(INDEX(V:V,ROW()-3):V193)&lt;2,"",MAX(INDEX(V:V,ROW()-3):V193)-MIN(INDEX(V:V,ROW()-3):V193)))</f>
        <v>0</v>
      </c>
      <c r="AD193" s="4">
        <f ca="1">IF(B193&lt;&gt;"r04","",COUNT(INDEX(U:U,ROW()-3):U193))</f>
        <v>4</v>
      </c>
      <c r="AE193" s="4">
        <f ca="1">IF(B193&lt;&gt;"r04","",COUNT(INDEX(V:V,ROW()-3):V193))</f>
        <v>4</v>
      </c>
    </row>
    <row r="194" spans="1:31">
      <c r="A194">
        <v>650</v>
      </c>
      <c r="B194" t="s">
        <v>1857</v>
      </c>
      <c r="C194" t="s">
        <v>1858</v>
      </c>
      <c r="D194">
        <v>2202901</v>
      </c>
      <c r="E194">
        <v>66</v>
      </c>
      <c r="F194" t="s">
        <v>1849</v>
      </c>
      <c r="G194" s="1">
        <v>46196.07571759259</v>
      </c>
      <c r="H194">
        <v>65</v>
      </c>
      <c r="I194" t="s">
        <v>1849</v>
      </c>
      <c r="J194" s="1">
        <v>46196.076006944444</v>
      </c>
      <c r="K194">
        <v>1</v>
      </c>
      <c r="L194">
        <v>1</v>
      </c>
      <c r="M194" t="s">
        <v>1850</v>
      </c>
      <c r="N194" t="s">
        <v>1851</v>
      </c>
      <c r="O194" s="1">
        <v>46196.075266203705</v>
      </c>
      <c r="P194" s="1">
        <v>46196.076006944444</v>
      </c>
      <c r="Q194" s="1" t="str">
        <f t="shared" ref="Q194:Q257" si="24">D194&amp;"|"&amp;B194</f>
        <v>2202901|r01</v>
      </c>
      <c r="R194" s="1" t="str">
        <f>VLOOKUP(D194,Base_Amostral!$A:$G,5,FALSE)</f>
        <v>Corrente</v>
      </c>
      <c r="S194" s="1" t="str">
        <f>VLOOKUP(D194,Base_Amostral!$A:$G,3,FALSE)</f>
        <v>Piauí</v>
      </c>
      <c r="T194" s="1" t="str">
        <f>VLOOKUP(D194,Base_Amostral!$A:$G,6,FALSE)</f>
        <v>Nordeste</v>
      </c>
      <c r="U194" s="4">
        <f t="shared" ref="U194:U257" si="25">IF(E194="","",E194/10)</f>
        <v>6.6</v>
      </c>
      <c r="V194" s="4">
        <f t="shared" ref="V194:V257" si="26">IF(H194="","",H194/10)</f>
        <v>6.5</v>
      </c>
      <c r="W194" s="4">
        <f t="shared" ref="W194:W257" si="27">IF(OR(U194="",V194=""),"",U194-V194)</f>
        <v>9.9999999999999645E-2</v>
      </c>
      <c r="X194" s="4">
        <f t="shared" ref="X194:X257" si="28">IF(OR(U194="",V194=""),"",AVERAGE(U194:V194))</f>
        <v>6.55</v>
      </c>
      <c r="Y194" s="4">
        <f t="shared" ref="Y194:Y257" si="29">IF(AND(U194&lt;&gt;"",V194&lt;&gt;""),1,0)</f>
        <v>1</v>
      </c>
      <c r="Z194" s="4" t="str">
        <f t="shared" ref="Z194:Z257" si="30">IF(D194&lt;&gt;D193,"",IF(OR(U194="",U193=""),"",U194-U193))</f>
        <v/>
      </c>
      <c r="AA194" s="4" t="str">
        <f t="shared" ref="AA194:AA257" si="31">IF(D194&lt;&gt;D193,"",IF(OR(V194="",V193=""),"",V194-V193))</f>
        <v/>
      </c>
      <c r="AB194" s="4" t="str">
        <f>IF(B194&lt;&gt;"r04","",IF(COUNT(INDEX(U:U,ROW()-3):U194)&lt;2,"",MAX(INDEX(U:U,ROW()-3):U194)-MIN(INDEX(U:U,ROW()-3):U194)))</f>
        <v/>
      </c>
      <c r="AC194" s="4" t="str">
        <f>IF(B194&lt;&gt;"r04","",IF(COUNT(INDEX(V:V,ROW()-3):V194)&lt;2,"",MAX(INDEX(V:V,ROW()-3):V194)-MIN(INDEX(V:V,ROW()-3):V194)))</f>
        <v/>
      </c>
      <c r="AD194" s="4" t="str">
        <f>IF(B194&lt;&gt;"r04","",COUNT(INDEX(U:U,ROW()-3):U194))</f>
        <v/>
      </c>
      <c r="AE194" s="4" t="str">
        <f>IF(B194&lt;&gt;"r04","",COUNT(INDEX(V:V,ROW()-3):V194))</f>
        <v/>
      </c>
    </row>
    <row r="195" spans="1:31">
      <c r="A195">
        <v>978</v>
      </c>
      <c r="B195" t="s">
        <v>1859</v>
      </c>
      <c r="C195" t="s">
        <v>1860</v>
      </c>
      <c r="D195">
        <v>2202901</v>
      </c>
      <c r="E195">
        <v>66</v>
      </c>
      <c r="F195" t="s">
        <v>1849</v>
      </c>
      <c r="G195" s="1">
        <v>46203.870150462964</v>
      </c>
      <c r="H195">
        <v>65</v>
      </c>
      <c r="I195" t="s">
        <v>1849</v>
      </c>
      <c r="J195" s="1">
        <v>46203.870671296296</v>
      </c>
      <c r="K195">
        <v>1</v>
      </c>
      <c r="L195">
        <v>1</v>
      </c>
      <c r="M195" t="s">
        <v>1850</v>
      </c>
      <c r="N195" t="s">
        <v>1851</v>
      </c>
      <c r="O195" s="1">
        <v>46203.86891203704</v>
      </c>
      <c r="P195" s="1">
        <v>46203.870682870373</v>
      </c>
      <c r="Q195" s="1" t="str">
        <f t="shared" si="24"/>
        <v>2202901|r02</v>
      </c>
      <c r="R195" s="1" t="str">
        <f>VLOOKUP(D195,Base_Amostral!$A:$G,5,FALSE)</f>
        <v>Corrente</v>
      </c>
      <c r="S195" s="1" t="str">
        <f>VLOOKUP(D195,Base_Amostral!$A:$G,3,FALSE)</f>
        <v>Piauí</v>
      </c>
      <c r="T195" s="1" t="str">
        <f>VLOOKUP(D195,Base_Amostral!$A:$G,6,FALSE)</f>
        <v>Nordeste</v>
      </c>
      <c r="U195" s="4">
        <f t="shared" si="25"/>
        <v>6.6</v>
      </c>
      <c r="V195" s="4">
        <f t="shared" si="26"/>
        <v>6.5</v>
      </c>
      <c r="W195" s="4">
        <f t="shared" si="27"/>
        <v>9.9999999999999645E-2</v>
      </c>
      <c r="X195" s="4">
        <f t="shared" si="28"/>
        <v>6.55</v>
      </c>
      <c r="Y195" s="4">
        <f t="shared" si="29"/>
        <v>1</v>
      </c>
      <c r="Z195" s="4">
        <f t="shared" si="30"/>
        <v>0</v>
      </c>
      <c r="AA195" s="4">
        <f t="shared" si="31"/>
        <v>0</v>
      </c>
      <c r="AB195" s="4" t="str">
        <f>IF(B195&lt;&gt;"r04","",IF(COUNT(INDEX(U:U,ROW()-3):U195)&lt;2,"",MAX(INDEX(U:U,ROW()-3):U195)-MIN(INDEX(U:U,ROW()-3):U195)))</f>
        <v/>
      </c>
      <c r="AC195" s="4" t="str">
        <f>IF(B195&lt;&gt;"r04","",IF(COUNT(INDEX(V:V,ROW()-3):V195)&lt;2,"",MAX(INDEX(V:V,ROW()-3):V195)-MIN(INDEX(V:V,ROW()-3):V195)))</f>
        <v/>
      </c>
      <c r="AD195" s="4" t="str">
        <f>IF(B195&lt;&gt;"r04","",COUNT(INDEX(U:U,ROW()-3):U195))</f>
        <v/>
      </c>
      <c r="AE195" s="4" t="str">
        <f>IF(B195&lt;&gt;"r04","",COUNT(INDEX(V:V,ROW()-3):V195))</f>
        <v/>
      </c>
    </row>
    <row r="196" spans="1:31">
      <c r="A196">
        <v>1337</v>
      </c>
      <c r="B196" t="s">
        <v>1861</v>
      </c>
      <c r="C196" t="s">
        <v>1862</v>
      </c>
      <c r="D196">
        <v>2202901</v>
      </c>
      <c r="E196">
        <v>66</v>
      </c>
      <c r="F196" t="s">
        <v>1849</v>
      </c>
      <c r="G196" s="1">
        <v>46209.909351851849</v>
      </c>
      <c r="H196">
        <v>65</v>
      </c>
      <c r="I196" t="s">
        <v>1849</v>
      </c>
      <c r="J196" s="1">
        <v>46209.909629629627</v>
      </c>
      <c r="K196">
        <v>1</v>
      </c>
      <c r="L196">
        <v>1</v>
      </c>
      <c r="M196" t="s">
        <v>1850</v>
      </c>
      <c r="N196" t="s">
        <v>1851</v>
      </c>
      <c r="O196" s="1">
        <v>46209.908773148149</v>
      </c>
      <c r="P196" s="1">
        <v>46209.909629629627</v>
      </c>
      <c r="Q196" s="1" t="str">
        <f t="shared" si="24"/>
        <v>2202901|r03</v>
      </c>
      <c r="R196" s="1" t="str">
        <f>VLOOKUP(D196,Base_Amostral!$A:$G,5,FALSE)</f>
        <v>Corrente</v>
      </c>
      <c r="S196" s="1" t="str">
        <f>VLOOKUP(D196,Base_Amostral!$A:$G,3,FALSE)</f>
        <v>Piauí</v>
      </c>
      <c r="T196" s="1" t="str">
        <f>VLOOKUP(D196,Base_Amostral!$A:$G,6,FALSE)</f>
        <v>Nordeste</v>
      </c>
      <c r="U196" s="4">
        <f t="shared" si="25"/>
        <v>6.6</v>
      </c>
      <c r="V196" s="4">
        <f t="shared" si="26"/>
        <v>6.5</v>
      </c>
      <c r="W196" s="4">
        <f t="shared" si="27"/>
        <v>9.9999999999999645E-2</v>
      </c>
      <c r="X196" s="4">
        <f t="shared" si="28"/>
        <v>6.55</v>
      </c>
      <c r="Y196" s="4">
        <f t="shared" si="29"/>
        <v>1</v>
      </c>
      <c r="Z196" s="4">
        <f t="shared" si="30"/>
        <v>0</v>
      </c>
      <c r="AA196" s="4">
        <f t="shared" si="31"/>
        <v>0</v>
      </c>
      <c r="AB196" s="4" t="str">
        <f>IF(B196&lt;&gt;"r04","",IF(COUNT(INDEX(U:U,ROW()-3):U196)&lt;2,"",MAX(INDEX(U:U,ROW()-3):U196)-MIN(INDEX(U:U,ROW()-3):U196)))</f>
        <v/>
      </c>
      <c r="AC196" s="4" t="str">
        <f>IF(B196&lt;&gt;"r04","",IF(COUNT(INDEX(V:V,ROW()-3):V196)&lt;2,"",MAX(INDEX(V:V,ROW()-3):V196)-MIN(INDEX(V:V,ROW()-3):V196)))</f>
        <v/>
      </c>
      <c r="AD196" s="4" t="str">
        <f>IF(B196&lt;&gt;"r04","",COUNT(INDEX(U:U,ROW()-3):U196))</f>
        <v/>
      </c>
      <c r="AE196" s="4" t="str">
        <f>IF(B196&lt;&gt;"r04","",COUNT(INDEX(V:V,ROW()-3):V196))</f>
        <v/>
      </c>
    </row>
    <row r="197" spans="1:31">
      <c r="A197">
        <v>1714</v>
      </c>
      <c r="B197" t="s">
        <v>1863</v>
      </c>
      <c r="C197" t="s">
        <v>1864</v>
      </c>
      <c r="D197">
        <v>2202901</v>
      </c>
      <c r="F197" t="s">
        <v>1854</v>
      </c>
      <c r="G197" s="1">
        <v>46216.901493055557</v>
      </c>
      <c r="I197" t="s">
        <v>1856</v>
      </c>
      <c r="J197" s="1">
        <v>46216.902233796296</v>
      </c>
      <c r="K197">
        <v>0</v>
      </c>
      <c r="L197">
        <v>0</v>
      </c>
      <c r="M197" t="s">
        <v>1855</v>
      </c>
      <c r="N197" t="s">
        <v>1851</v>
      </c>
      <c r="O197" s="1">
        <v>46216.894548611112</v>
      </c>
      <c r="P197" s="1">
        <v>46216.902233796296</v>
      </c>
      <c r="Q197" s="1" t="str">
        <f t="shared" si="24"/>
        <v>2202901|r04</v>
      </c>
      <c r="R197" s="1" t="str">
        <f>VLOOKUP(D197,Base_Amostral!$A:$G,5,FALSE)</f>
        <v>Corrente</v>
      </c>
      <c r="S197" s="1" t="str">
        <f>VLOOKUP(D197,Base_Amostral!$A:$G,3,FALSE)</f>
        <v>Piauí</v>
      </c>
      <c r="T197" s="1" t="str">
        <f>VLOOKUP(D197,Base_Amostral!$A:$G,6,FALSE)</f>
        <v>Nordeste</v>
      </c>
      <c r="U197" s="4" t="str">
        <f t="shared" si="25"/>
        <v/>
      </c>
      <c r="V197" s="4" t="str">
        <f t="shared" si="26"/>
        <v/>
      </c>
      <c r="W197" s="4" t="str">
        <f t="shared" si="27"/>
        <v/>
      </c>
      <c r="X197" s="4" t="str">
        <f t="shared" si="28"/>
        <v/>
      </c>
      <c r="Y197" s="4">
        <f t="shared" si="29"/>
        <v>0</v>
      </c>
      <c r="Z197" s="4" t="str">
        <f t="shared" si="30"/>
        <v/>
      </c>
      <c r="AA197" s="4" t="str">
        <f t="shared" si="31"/>
        <v/>
      </c>
      <c r="AB197" s="4">
        <f ca="1">IF(B197&lt;&gt;"r04","",IF(COUNT(INDEX(U:U,ROW()-3):U197)&lt;2,"",MAX(INDEX(U:U,ROW()-3):U197)-MIN(INDEX(U:U,ROW()-3):U197)))</f>
        <v>0</v>
      </c>
      <c r="AC197" s="4">
        <f ca="1">IF(B197&lt;&gt;"r04","",IF(COUNT(INDEX(V:V,ROW()-3):V197)&lt;2,"",MAX(INDEX(V:V,ROW()-3):V197)-MIN(INDEX(V:V,ROW()-3):V197)))</f>
        <v>0</v>
      </c>
      <c r="AD197" s="4">
        <f ca="1">IF(B197&lt;&gt;"r04","",COUNT(INDEX(U:U,ROW()-3):U197))</f>
        <v>3</v>
      </c>
      <c r="AE197" s="4">
        <f ca="1">IF(B197&lt;&gt;"r04","",COUNT(INDEX(V:V,ROW()-3):V197))</f>
        <v>3</v>
      </c>
    </row>
    <row r="198" spans="1:31">
      <c r="A198">
        <v>654</v>
      </c>
      <c r="B198" t="s">
        <v>1857</v>
      </c>
      <c r="C198" t="s">
        <v>1858</v>
      </c>
      <c r="D198">
        <v>2203305</v>
      </c>
      <c r="E198">
        <v>73</v>
      </c>
      <c r="F198" t="s">
        <v>1849</v>
      </c>
      <c r="G198" s="1">
        <v>46196.076574074075</v>
      </c>
      <c r="H198">
        <v>71</v>
      </c>
      <c r="I198" t="s">
        <v>1849</v>
      </c>
      <c r="J198" s="1">
        <v>46196.076909722222</v>
      </c>
      <c r="K198">
        <v>1</v>
      </c>
      <c r="L198">
        <v>1</v>
      </c>
      <c r="M198" t="s">
        <v>1850</v>
      </c>
      <c r="N198" t="s">
        <v>1851</v>
      </c>
      <c r="O198" s="1">
        <v>46196.076053240744</v>
      </c>
      <c r="P198" s="1">
        <v>46196.076909722222</v>
      </c>
      <c r="Q198" s="1" t="str">
        <f t="shared" si="24"/>
        <v>2203305|r01</v>
      </c>
      <c r="R198" s="1" t="str">
        <f>VLOOKUP(D198,Base_Amostral!$A:$G,5,FALSE)</f>
        <v>Demerval Lobão</v>
      </c>
      <c r="S198" s="1" t="str">
        <f>VLOOKUP(D198,Base_Amostral!$A:$G,3,FALSE)</f>
        <v>Piauí</v>
      </c>
      <c r="T198" s="1" t="str">
        <f>VLOOKUP(D198,Base_Amostral!$A:$G,6,FALSE)</f>
        <v>Nordeste</v>
      </c>
      <c r="U198" s="4">
        <f t="shared" si="25"/>
        <v>7.3</v>
      </c>
      <c r="V198" s="4">
        <f t="shared" si="26"/>
        <v>7.1</v>
      </c>
      <c r="W198" s="4">
        <f t="shared" si="27"/>
        <v>0.20000000000000018</v>
      </c>
      <c r="X198" s="4">
        <f t="shared" si="28"/>
        <v>7.1999999999999993</v>
      </c>
      <c r="Y198" s="4">
        <f t="shared" si="29"/>
        <v>1</v>
      </c>
      <c r="Z198" s="4" t="str">
        <f t="shared" si="30"/>
        <v/>
      </c>
      <c r="AA198" s="4" t="str">
        <f t="shared" si="31"/>
        <v/>
      </c>
      <c r="AB198" s="4" t="str">
        <f>IF(B198&lt;&gt;"r04","",IF(COUNT(INDEX(U:U,ROW()-3):U198)&lt;2,"",MAX(INDEX(U:U,ROW()-3):U198)-MIN(INDEX(U:U,ROW()-3):U198)))</f>
        <v/>
      </c>
      <c r="AC198" s="4" t="str">
        <f>IF(B198&lt;&gt;"r04","",IF(COUNT(INDEX(V:V,ROW()-3):V198)&lt;2,"",MAX(INDEX(V:V,ROW()-3):V198)-MIN(INDEX(V:V,ROW()-3):V198)))</f>
        <v/>
      </c>
      <c r="AD198" s="4" t="str">
        <f>IF(B198&lt;&gt;"r04","",COUNT(INDEX(U:U,ROW()-3):U198))</f>
        <v/>
      </c>
      <c r="AE198" s="4" t="str">
        <f>IF(B198&lt;&gt;"r04","",COUNT(INDEX(V:V,ROW()-3):V198))</f>
        <v/>
      </c>
    </row>
    <row r="199" spans="1:31">
      <c r="A199">
        <v>983</v>
      </c>
      <c r="B199" t="s">
        <v>1859</v>
      </c>
      <c r="C199" t="s">
        <v>1860</v>
      </c>
      <c r="D199">
        <v>2203305</v>
      </c>
      <c r="E199">
        <v>73</v>
      </c>
      <c r="F199" t="s">
        <v>1849</v>
      </c>
      <c r="G199" s="1">
        <v>46203.871203703704</v>
      </c>
      <c r="H199">
        <v>71</v>
      </c>
      <c r="I199" t="s">
        <v>1849</v>
      </c>
      <c r="J199" s="1">
        <v>46203.871527777781</v>
      </c>
      <c r="K199">
        <v>1</v>
      </c>
      <c r="L199">
        <v>1</v>
      </c>
      <c r="M199" t="s">
        <v>1850</v>
      </c>
      <c r="N199" t="s">
        <v>1851</v>
      </c>
      <c r="O199" s="1">
        <v>46203.870717592596</v>
      </c>
      <c r="P199" s="1">
        <v>46203.871527777781</v>
      </c>
      <c r="Q199" s="1" t="str">
        <f t="shared" si="24"/>
        <v>2203305|r02</v>
      </c>
      <c r="R199" s="1" t="str">
        <f>VLOOKUP(D199,Base_Amostral!$A:$G,5,FALSE)</f>
        <v>Demerval Lobão</v>
      </c>
      <c r="S199" s="1" t="str">
        <f>VLOOKUP(D199,Base_Amostral!$A:$G,3,FALSE)</f>
        <v>Piauí</v>
      </c>
      <c r="T199" s="1" t="str">
        <f>VLOOKUP(D199,Base_Amostral!$A:$G,6,FALSE)</f>
        <v>Nordeste</v>
      </c>
      <c r="U199" s="4">
        <f t="shared" si="25"/>
        <v>7.3</v>
      </c>
      <c r="V199" s="4">
        <f t="shared" si="26"/>
        <v>7.1</v>
      </c>
      <c r="W199" s="4">
        <f t="shared" si="27"/>
        <v>0.20000000000000018</v>
      </c>
      <c r="X199" s="4">
        <f t="shared" si="28"/>
        <v>7.1999999999999993</v>
      </c>
      <c r="Y199" s="4">
        <f t="shared" si="29"/>
        <v>1</v>
      </c>
      <c r="Z199" s="4">
        <f t="shared" si="30"/>
        <v>0</v>
      </c>
      <c r="AA199" s="4">
        <f t="shared" si="31"/>
        <v>0</v>
      </c>
      <c r="AB199" s="4" t="str">
        <f>IF(B199&lt;&gt;"r04","",IF(COUNT(INDEX(U:U,ROW()-3):U199)&lt;2,"",MAX(INDEX(U:U,ROW()-3):U199)-MIN(INDEX(U:U,ROW()-3):U199)))</f>
        <v/>
      </c>
      <c r="AC199" s="4" t="str">
        <f>IF(B199&lt;&gt;"r04","",IF(COUNT(INDEX(V:V,ROW()-3):V199)&lt;2,"",MAX(INDEX(V:V,ROW()-3):V199)-MIN(INDEX(V:V,ROW()-3):V199)))</f>
        <v/>
      </c>
      <c r="AD199" s="4" t="str">
        <f>IF(B199&lt;&gt;"r04","",COUNT(INDEX(U:U,ROW()-3):U199))</f>
        <v/>
      </c>
      <c r="AE199" s="4" t="str">
        <f>IF(B199&lt;&gt;"r04","",COUNT(INDEX(V:V,ROW()-3):V199))</f>
        <v/>
      </c>
    </row>
    <row r="200" spans="1:31">
      <c r="A200">
        <v>1341</v>
      </c>
      <c r="B200" t="s">
        <v>1861</v>
      </c>
      <c r="C200" t="s">
        <v>1862</v>
      </c>
      <c r="D200">
        <v>2203305</v>
      </c>
      <c r="E200">
        <v>73</v>
      </c>
      <c r="F200" t="s">
        <v>1849</v>
      </c>
      <c r="G200" s="1">
        <v>46209.910162037035</v>
      </c>
      <c r="H200">
        <v>71</v>
      </c>
      <c r="I200" t="s">
        <v>1849</v>
      </c>
      <c r="J200" s="1">
        <v>46209.910474537035</v>
      </c>
      <c r="K200">
        <v>1</v>
      </c>
      <c r="L200">
        <v>1</v>
      </c>
      <c r="M200" t="s">
        <v>1850</v>
      </c>
      <c r="N200" t="s">
        <v>1851</v>
      </c>
      <c r="O200" s="1">
        <v>46209.909675925926</v>
      </c>
      <c r="P200" s="1">
        <v>46209.910474537035</v>
      </c>
      <c r="Q200" s="1" t="str">
        <f t="shared" si="24"/>
        <v>2203305|r03</v>
      </c>
      <c r="R200" s="1" t="str">
        <f>VLOOKUP(D200,Base_Amostral!$A:$G,5,FALSE)</f>
        <v>Demerval Lobão</v>
      </c>
      <c r="S200" s="1" t="str">
        <f>VLOOKUP(D200,Base_Amostral!$A:$G,3,FALSE)</f>
        <v>Piauí</v>
      </c>
      <c r="T200" s="1" t="str">
        <f>VLOOKUP(D200,Base_Amostral!$A:$G,6,FALSE)</f>
        <v>Nordeste</v>
      </c>
      <c r="U200" s="4">
        <f t="shared" si="25"/>
        <v>7.3</v>
      </c>
      <c r="V200" s="4">
        <f t="shared" si="26"/>
        <v>7.1</v>
      </c>
      <c r="W200" s="4">
        <f t="shared" si="27"/>
        <v>0.20000000000000018</v>
      </c>
      <c r="X200" s="4">
        <f t="shared" si="28"/>
        <v>7.1999999999999993</v>
      </c>
      <c r="Y200" s="4">
        <f t="shared" si="29"/>
        <v>1</v>
      </c>
      <c r="Z200" s="4">
        <f t="shared" si="30"/>
        <v>0</v>
      </c>
      <c r="AA200" s="4">
        <f t="shared" si="31"/>
        <v>0</v>
      </c>
      <c r="AB200" s="4" t="str">
        <f>IF(B200&lt;&gt;"r04","",IF(COUNT(INDEX(U:U,ROW()-3):U200)&lt;2,"",MAX(INDEX(U:U,ROW()-3):U200)-MIN(INDEX(U:U,ROW()-3):U200)))</f>
        <v/>
      </c>
      <c r="AC200" s="4" t="str">
        <f>IF(B200&lt;&gt;"r04","",IF(COUNT(INDEX(V:V,ROW()-3):V200)&lt;2,"",MAX(INDEX(V:V,ROW()-3):V200)-MIN(INDEX(V:V,ROW()-3):V200)))</f>
        <v/>
      </c>
      <c r="AD200" s="4" t="str">
        <f>IF(B200&lt;&gt;"r04","",COUNT(INDEX(U:U,ROW()-3):U200))</f>
        <v/>
      </c>
      <c r="AE200" s="4" t="str">
        <f>IF(B200&lt;&gt;"r04","",COUNT(INDEX(V:V,ROW()-3):V200))</f>
        <v/>
      </c>
    </row>
    <row r="201" spans="1:31">
      <c r="A201">
        <v>1724</v>
      </c>
      <c r="B201" t="s">
        <v>1863</v>
      </c>
      <c r="C201" t="s">
        <v>1864</v>
      </c>
      <c r="D201">
        <v>2203305</v>
      </c>
      <c r="E201">
        <v>78</v>
      </c>
      <c r="F201" t="s">
        <v>1849</v>
      </c>
      <c r="G201" s="1">
        <v>46216.902754629627</v>
      </c>
      <c r="H201">
        <v>71</v>
      </c>
      <c r="I201" t="s">
        <v>1849</v>
      </c>
      <c r="J201" s="1">
        <v>46216.903067129628</v>
      </c>
      <c r="K201">
        <v>1</v>
      </c>
      <c r="L201">
        <v>1</v>
      </c>
      <c r="M201" t="s">
        <v>1850</v>
      </c>
      <c r="N201" t="s">
        <v>1851</v>
      </c>
      <c r="O201" s="1">
        <v>46216.902268518519</v>
      </c>
      <c r="P201" s="1">
        <v>46216.903067129628</v>
      </c>
      <c r="Q201" s="1" t="str">
        <f t="shared" si="24"/>
        <v>2203305|r04</v>
      </c>
      <c r="R201" s="1" t="str">
        <f>VLOOKUP(D201,Base_Amostral!$A:$G,5,FALSE)</f>
        <v>Demerval Lobão</v>
      </c>
      <c r="S201" s="1" t="str">
        <f>VLOOKUP(D201,Base_Amostral!$A:$G,3,FALSE)</f>
        <v>Piauí</v>
      </c>
      <c r="T201" s="1" t="str">
        <f>VLOOKUP(D201,Base_Amostral!$A:$G,6,FALSE)</f>
        <v>Nordeste</v>
      </c>
      <c r="U201" s="4">
        <f t="shared" si="25"/>
        <v>7.8</v>
      </c>
      <c r="V201" s="4">
        <f t="shared" si="26"/>
        <v>7.1</v>
      </c>
      <c r="W201" s="4">
        <f t="shared" si="27"/>
        <v>0.70000000000000018</v>
      </c>
      <c r="X201" s="4">
        <f t="shared" si="28"/>
        <v>7.4499999999999993</v>
      </c>
      <c r="Y201" s="4">
        <f t="shared" si="29"/>
        <v>1</v>
      </c>
      <c r="Z201" s="4">
        <f t="shared" si="30"/>
        <v>0.5</v>
      </c>
      <c r="AA201" s="4">
        <f t="shared" si="31"/>
        <v>0</v>
      </c>
      <c r="AB201" s="4">
        <f ca="1">IF(B201&lt;&gt;"r04","",IF(COUNT(INDEX(U:U,ROW()-3):U201)&lt;2,"",MAX(INDEX(U:U,ROW()-3):U201)-MIN(INDEX(U:U,ROW()-3):U201)))</f>
        <v>0.5</v>
      </c>
      <c r="AC201" s="4">
        <f ca="1">IF(B201&lt;&gt;"r04","",IF(COUNT(INDEX(V:V,ROW()-3):V201)&lt;2,"",MAX(INDEX(V:V,ROW()-3):V201)-MIN(INDEX(V:V,ROW()-3):V201)))</f>
        <v>0</v>
      </c>
      <c r="AD201" s="4">
        <f ca="1">IF(B201&lt;&gt;"r04","",COUNT(INDEX(U:U,ROW()-3):U201))</f>
        <v>4</v>
      </c>
      <c r="AE201" s="4">
        <f ca="1">IF(B201&lt;&gt;"r04","",COUNT(INDEX(V:V,ROW()-3):V201))</f>
        <v>4</v>
      </c>
    </row>
    <row r="202" spans="1:31">
      <c r="A202">
        <v>657</v>
      </c>
      <c r="B202" t="s">
        <v>1857</v>
      </c>
      <c r="C202" t="s">
        <v>1858</v>
      </c>
      <c r="D202">
        <v>2204352</v>
      </c>
      <c r="E202">
        <v>92</v>
      </c>
      <c r="F202" t="s">
        <v>1849</v>
      </c>
      <c r="G202" s="1">
        <v>46196.077106481483</v>
      </c>
      <c r="I202" t="s">
        <v>1852</v>
      </c>
      <c r="J202" s="1">
        <v>46196.078275462962</v>
      </c>
      <c r="K202">
        <v>1</v>
      </c>
      <c r="L202">
        <v>0</v>
      </c>
      <c r="M202" t="s">
        <v>1853</v>
      </c>
      <c r="N202" t="s">
        <v>1851</v>
      </c>
      <c r="O202" s="1">
        <v>46196.076956018522</v>
      </c>
      <c r="P202" s="1">
        <v>46196.078275462962</v>
      </c>
      <c r="Q202" s="1" t="str">
        <f t="shared" si="24"/>
        <v>2204352|r01</v>
      </c>
      <c r="R202" s="1" t="str">
        <f>VLOOKUP(D202,Base_Amostral!$A:$G,5,FALSE)</f>
        <v>Geminiano</v>
      </c>
      <c r="S202" s="1" t="str">
        <f>VLOOKUP(D202,Base_Amostral!$A:$G,3,FALSE)</f>
        <v>Piauí</v>
      </c>
      <c r="T202" s="1" t="str">
        <f>VLOOKUP(D202,Base_Amostral!$A:$G,6,FALSE)</f>
        <v>Nordeste</v>
      </c>
      <c r="U202" s="4">
        <f t="shared" si="25"/>
        <v>9.1999999999999993</v>
      </c>
      <c r="V202" s="4" t="str">
        <f t="shared" si="26"/>
        <v/>
      </c>
      <c r="W202" s="4" t="str">
        <f t="shared" si="27"/>
        <v/>
      </c>
      <c r="X202" s="4" t="str">
        <f t="shared" si="28"/>
        <v/>
      </c>
      <c r="Y202" s="4">
        <f t="shared" si="29"/>
        <v>0</v>
      </c>
      <c r="Z202" s="4" t="str">
        <f t="shared" si="30"/>
        <v/>
      </c>
      <c r="AA202" s="4" t="str">
        <f t="shared" si="31"/>
        <v/>
      </c>
      <c r="AB202" s="4" t="str">
        <f>IF(B202&lt;&gt;"r04","",IF(COUNT(INDEX(U:U,ROW()-3):U202)&lt;2,"",MAX(INDEX(U:U,ROW()-3):U202)-MIN(INDEX(U:U,ROW()-3):U202)))</f>
        <v/>
      </c>
      <c r="AC202" s="4" t="str">
        <f>IF(B202&lt;&gt;"r04","",IF(COUNT(INDEX(V:V,ROW()-3):V202)&lt;2,"",MAX(INDEX(V:V,ROW()-3):V202)-MIN(INDEX(V:V,ROW()-3):V202)))</f>
        <v/>
      </c>
      <c r="AD202" s="4" t="str">
        <f>IF(B202&lt;&gt;"r04","",COUNT(INDEX(U:U,ROW()-3):U202))</f>
        <v/>
      </c>
      <c r="AE202" s="4" t="str">
        <f>IF(B202&lt;&gt;"r04","",COUNT(INDEX(V:V,ROW()-3):V202))</f>
        <v/>
      </c>
    </row>
    <row r="203" spans="1:31">
      <c r="A203">
        <v>987</v>
      </c>
      <c r="B203" t="s">
        <v>1859</v>
      </c>
      <c r="C203" t="s">
        <v>1860</v>
      </c>
      <c r="D203">
        <v>2204352</v>
      </c>
      <c r="E203">
        <v>92</v>
      </c>
      <c r="F203" t="s">
        <v>1849</v>
      </c>
      <c r="G203" s="1">
        <v>46203.871712962966</v>
      </c>
      <c r="I203" t="s">
        <v>1852</v>
      </c>
      <c r="J203" s="1">
        <v>46203.872916666667</v>
      </c>
      <c r="K203">
        <v>1</v>
      </c>
      <c r="L203">
        <v>0</v>
      </c>
      <c r="M203" t="s">
        <v>1853</v>
      </c>
      <c r="N203" t="s">
        <v>1851</v>
      </c>
      <c r="O203" s="1">
        <v>46203.871574074074</v>
      </c>
      <c r="P203" s="1">
        <v>46203.872916666667</v>
      </c>
      <c r="Q203" s="1" t="str">
        <f t="shared" si="24"/>
        <v>2204352|r02</v>
      </c>
      <c r="R203" s="1" t="str">
        <f>VLOOKUP(D203,Base_Amostral!$A:$G,5,FALSE)</f>
        <v>Geminiano</v>
      </c>
      <c r="S203" s="1" t="str">
        <f>VLOOKUP(D203,Base_Amostral!$A:$G,3,FALSE)</f>
        <v>Piauí</v>
      </c>
      <c r="T203" s="1" t="str">
        <f>VLOOKUP(D203,Base_Amostral!$A:$G,6,FALSE)</f>
        <v>Nordeste</v>
      </c>
      <c r="U203" s="4">
        <f t="shared" si="25"/>
        <v>9.1999999999999993</v>
      </c>
      <c r="V203" s="4" t="str">
        <f t="shared" si="26"/>
        <v/>
      </c>
      <c r="W203" s="4" t="str">
        <f t="shared" si="27"/>
        <v/>
      </c>
      <c r="X203" s="4" t="str">
        <f t="shared" si="28"/>
        <v/>
      </c>
      <c r="Y203" s="4">
        <f t="shared" si="29"/>
        <v>0</v>
      </c>
      <c r="Z203" s="4">
        <f t="shared" si="30"/>
        <v>0</v>
      </c>
      <c r="AA203" s="4" t="str">
        <f t="shared" si="31"/>
        <v/>
      </c>
      <c r="AB203" s="4" t="str">
        <f>IF(B203&lt;&gt;"r04","",IF(COUNT(INDEX(U:U,ROW()-3):U203)&lt;2,"",MAX(INDEX(U:U,ROW()-3):U203)-MIN(INDEX(U:U,ROW()-3):U203)))</f>
        <v/>
      </c>
      <c r="AC203" s="4" t="str">
        <f>IF(B203&lt;&gt;"r04","",IF(COUNT(INDEX(V:V,ROW()-3):V203)&lt;2,"",MAX(INDEX(V:V,ROW()-3):V203)-MIN(INDEX(V:V,ROW()-3):V203)))</f>
        <v/>
      </c>
      <c r="AD203" s="4" t="str">
        <f>IF(B203&lt;&gt;"r04","",COUNT(INDEX(U:U,ROW()-3):U203))</f>
        <v/>
      </c>
      <c r="AE203" s="4" t="str">
        <f>IF(B203&lt;&gt;"r04","",COUNT(INDEX(V:V,ROW()-3):V203))</f>
        <v/>
      </c>
    </row>
    <row r="204" spans="1:31">
      <c r="A204">
        <v>1344</v>
      </c>
      <c r="B204" t="s">
        <v>1861</v>
      </c>
      <c r="C204" t="s">
        <v>1862</v>
      </c>
      <c r="D204">
        <v>2204352</v>
      </c>
      <c r="E204">
        <v>92</v>
      </c>
      <c r="F204" t="s">
        <v>1849</v>
      </c>
      <c r="G204" s="1">
        <v>46209.910671296297</v>
      </c>
      <c r="I204" t="s">
        <v>1852</v>
      </c>
      <c r="J204" s="1">
        <v>46209.911817129629</v>
      </c>
      <c r="K204">
        <v>1</v>
      </c>
      <c r="L204">
        <v>0</v>
      </c>
      <c r="M204" t="s">
        <v>1853</v>
      </c>
      <c r="N204" t="s">
        <v>1851</v>
      </c>
      <c r="O204" s="1">
        <v>46209.910509259258</v>
      </c>
      <c r="P204" s="1">
        <v>46209.911817129629</v>
      </c>
      <c r="Q204" s="1" t="str">
        <f t="shared" si="24"/>
        <v>2204352|r03</v>
      </c>
      <c r="R204" s="1" t="str">
        <f>VLOOKUP(D204,Base_Amostral!$A:$G,5,FALSE)</f>
        <v>Geminiano</v>
      </c>
      <c r="S204" s="1" t="str">
        <f>VLOOKUP(D204,Base_Amostral!$A:$G,3,FALSE)</f>
        <v>Piauí</v>
      </c>
      <c r="T204" s="1" t="str">
        <f>VLOOKUP(D204,Base_Amostral!$A:$G,6,FALSE)</f>
        <v>Nordeste</v>
      </c>
      <c r="U204" s="4">
        <f t="shared" si="25"/>
        <v>9.1999999999999993</v>
      </c>
      <c r="V204" s="4" t="str">
        <f t="shared" si="26"/>
        <v/>
      </c>
      <c r="W204" s="4" t="str">
        <f t="shared" si="27"/>
        <v/>
      </c>
      <c r="X204" s="4" t="str">
        <f t="shared" si="28"/>
        <v/>
      </c>
      <c r="Y204" s="4">
        <f t="shared" si="29"/>
        <v>0</v>
      </c>
      <c r="Z204" s="4">
        <f t="shared" si="30"/>
        <v>0</v>
      </c>
      <c r="AA204" s="4" t="str">
        <f t="shared" si="31"/>
        <v/>
      </c>
      <c r="AB204" s="4" t="str">
        <f>IF(B204&lt;&gt;"r04","",IF(COUNT(INDEX(U:U,ROW()-3):U204)&lt;2,"",MAX(INDEX(U:U,ROW()-3):U204)-MIN(INDEX(U:U,ROW()-3):U204)))</f>
        <v/>
      </c>
      <c r="AC204" s="4" t="str">
        <f>IF(B204&lt;&gt;"r04","",IF(COUNT(INDEX(V:V,ROW()-3):V204)&lt;2,"",MAX(INDEX(V:V,ROW()-3):V204)-MIN(INDEX(V:V,ROW()-3):V204)))</f>
        <v/>
      </c>
      <c r="AD204" s="4" t="str">
        <f>IF(B204&lt;&gt;"r04","",COUNT(INDEX(U:U,ROW()-3):U204))</f>
        <v/>
      </c>
      <c r="AE204" s="4" t="str">
        <f>IF(B204&lt;&gt;"r04","",COUNT(INDEX(V:V,ROW()-3):V204))</f>
        <v/>
      </c>
    </row>
    <row r="205" spans="1:31">
      <c r="A205">
        <v>1727</v>
      </c>
      <c r="B205" t="s">
        <v>1863</v>
      </c>
      <c r="C205" t="s">
        <v>1864</v>
      </c>
      <c r="D205">
        <v>2204352</v>
      </c>
      <c r="E205">
        <v>96</v>
      </c>
      <c r="F205" t="s">
        <v>1849</v>
      </c>
      <c r="G205" s="1">
        <v>46216.903344907405</v>
      </c>
      <c r="I205" t="s">
        <v>1852</v>
      </c>
      <c r="J205" s="1">
        <v>46216.904502314814</v>
      </c>
      <c r="K205">
        <v>1</v>
      </c>
      <c r="L205">
        <v>0</v>
      </c>
      <c r="M205" t="s">
        <v>1853</v>
      </c>
      <c r="N205" t="s">
        <v>1851</v>
      </c>
      <c r="O205" s="1">
        <v>46216.903113425928</v>
      </c>
      <c r="P205" s="1">
        <v>46216.904502314814</v>
      </c>
      <c r="Q205" s="1" t="str">
        <f t="shared" si="24"/>
        <v>2204352|r04</v>
      </c>
      <c r="R205" s="1" t="str">
        <f>VLOOKUP(D205,Base_Amostral!$A:$G,5,FALSE)</f>
        <v>Geminiano</v>
      </c>
      <c r="S205" s="1" t="str">
        <f>VLOOKUP(D205,Base_Amostral!$A:$G,3,FALSE)</f>
        <v>Piauí</v>
      </c>
      <c r="T205" s="1" t="str">
        <f>VLOOKUP(D205,Base_Amostral!$A:$G,6,FALSE)</f>
        <v>Nordeste</v>
      </c>
      <c r="U205" s="4">
        <f t="shared" si="25"/>
        <v>9.6</v>
      </c>
      <c r="V205" s="4" t="str">
        <f t="shared" si="26"/>
        <v/>
      </c>
      <c r="W205" s="4" t="str">
        <f t="shared" si="27"/>
        <v/>
      </c>
      <c r="X205" s="4" t="str">
        <f t="shared" si="28"/>
        <v/>
      </c>
      <c r="Y205" s="4">
        <f t="shared" si="29"/>
        <v>0</v>
      </c>
      <c r="Z205" s="4">
        <f t="shared" si="30"/>
        <v>0.40000000000000036</v>
      </c>
      <c r="AA205" s="4" t="str">
        <f t="shared" si="31"/>
        <v/>
      </c>
      <c r="AB205" s="4">
        <f ca="1">IF(B205&lt;&gt;"r04","",IF(COUNT(INDEX(U:U,ROW()-3):U205)&lt;2,"",MAX(INDEX(U:U,ROW()-3):U205)-MIN(INDEX(U:U,ROW()-3):U205)))</f>
        <v>0.40000000000000036</v>
      </c>
      <c r="AC205" s="4" t="str">
        <f ca="1">IF(B205&lt;&gt;"r04","",IF(COUNT(INDEX(V:V,ROW()-3):V205)&lt;2,"",MAX(INDEX(V:V,ROW()-3):V205)-MIN(INDEX(V:V,ROW()-3):V205)))</f>
        <v/>
      </c>
      <c r="AD205" s="4">
        <f ca="1">IF(B205&lt;&gt;"r04","",COUNT(INDEX(U:U,ROW()-3):U205))</f>
        <v>4</v>
      </c>
      <c r="AE205" s="4">
        <f ca="1">IF(B205&lt;&gt;"r04","",COUNT(INDEX(V:V,ROW()-3):V205))</f>
        <v>0</v>
      </c>
    </row>
    <row r="206" spans="1:31">
      <c r="A206">
        <v>662</v>
      </c>
      <c r="B206" t="s">
        <v>1857</v>
      </c>
      <c r="C206" t="s">
        <v>1858</v>
      </c>
      <c r="D206">
        <v>2205250</v>
      </c>
      <c r="E206">
        <v>47</v>
      </c>
      <c r="F206" t="s">
        <v>1849</v>
      </c>
      <c r="G206" s="1">
        <v>46196.078425925924</v>
      </c>
      <c r="H206">
        <v>51</v>
      </c>
      <c r="I206" t="s">
        <v>1849</v>
      </c>
      <c r="J206" s="1">
        <v>46196.078622685185</v>
      </c>
      <c r="K206">
        <v>1</v>
      </c>
      <c r="L206">
        <v>1</v>
      </c>
      <c r="M206" t="s">
        <v>1850</v>
      </c>
      <c r="N206" t="s">
        <v>1851</v>
      </c>
      <c r="O206" s="1">
        <v>46196.078310185185</v>
      </c>
      <c r="P206" s="1">
        <v>46196.078622685185</v>
      </c>
      <c r="Q206" s="1" t="str">
        <f t="shared" si="24"/>
        <v>2205250|r01</v>
      </c>
      <c r="R206" s="1" t="str">
        <f>VLOOKUP(D206,Base_Amostral!$A:$G,5,FALSE)</f>
        <v>Jardim do Mulato</v>
      </c>
      <c r="S206" s="1" t="str">
        <f>VLOOKUP(D206,Base_Amostral!$A:$G,3,FALSE)</f>
        <v>Piauí</v>
      </c>
      <c r="T206" s="1" t="str">
        <f>VLOOKUP(D206,Base_Amostral!$A:$G,6,FALSE)</f>
        <v>Nordeste</v>
      </c>
      <c r="U206" s="4">
        <f t="shared" si="25"/>
        <v>4.7</v>
      </c>
      <c r="V206" s="4">
        <f t="shared" si="26"/>
        <v>5.0999999999999996</v>
      </c>
      <c r="W206" s="4">
        <f t="shared" si="27"/>
        <v>-0.39999999999999947</v>
      </c>
      <c r="X206" s="4">
        <f t="shared" si="28"/>
        <v>4.9000000000000004</v>
      </c>
      <c r="Y206" s="4">
        <f t="shared" si="29"/>
        <v>1</v>
      </c>
      <c r="Z206" s="4" t="str">
        <f t="shared" si="30"/>
        <v/>
      </c>
      <c r="AA206" s="4" t="str">
        <f t="shared" si="31"/>
        <v/>
      </c>
      <c r="AB206" s="4" t="str">
        <f>IF(B206&lt;&gt;"r04","",IF(COUNT(INDEX(U:U,ROW()-3):U206)&lt;2,"",MAX(INDEX(U:U,ROW()-3):U206)-MIN(INDEX(U:U,ROW()-3):U206)))</f>
        <v/>
      </c>
      <c r="AC206" s="4" t="str">
        <f>IF(B206&lt;&gt;"r04","",IF(COUNT(INDEX(V:V,ROW()-3):V206)&lt;2,"",MAX(INDEX(V:V,ROW()-3):V206)-MIN(INDEX(V:V,ROW()-3):V206)))</f>
        <v/>
      </c>
      <c r="AD206" s="4" t="str">
        <f>IF(B206&lt;&gt;"r04","",COUNT(INDEX(U:U,ROW()-3):U206))</f>
        <v/>
      </c>
      <c r="AE206" s="4" t="str">
        <f>IF(B206&lt;&gt;"r04","",COUNT(INDEX(V:V,ROW()-3):V206))</f>
        <v/>
      </c>
    </row>
    <row r="207" spans="1:31">
      <c r="A207">
        <v>993</v>
      </c>
      <c r="B207" t="s">
        <v>1859</v>
      </c>
      <c r="C207" t="s">
        <v>1860</v>
      </c>
      <c r="D207">
        <v>2205250</v>
      </c>
      <c r="E207">
        <v>88</v>
      </c>
      <c r="F207" t="s">
        <v>1849</v>
      </c>
      <c r="G207" s="1">
        <v>46203.873414351852</v>
      </c>
      <c r="H207">
        <v>81</v>
      </c>
      <c r="I207" t="s">
        <v>1849</v>
      </c>
      <c r="J207" s="1">
        <v>46203.873668981483</v>
      </c>
      <c r="K207">
        <v>1</v>
      </c>
      <c r="L207">
        <v>1</v>
      </c>
      <c r="M207" t="s">
        <v>1850</v>
      </c>
      <c r="N207" t="s">
        <v>1851</v>
      </c>
      <c r="O207" s="1">
        <v>46203.87296296296</v>
      </c>
      <c r="P207" s="1">
        <v>46203.873668981483</v>
      </c>
      <c r="Q207" s="1" t="str">
        <f t="shared" si="24"/>
        <v>2205250|r02</v>
      </c>
      <c r="R207" s="1" t="str">
        <f>VLOOKUP(D207,Base_Amostral!$A:$G,5,FALSE)</f>
        <v>Jardim do Mulato</v>
      </c>
      <c r="S207" s="1" t="str">
        <f>VLOOKUP(D207,Base_Amostral!$A:$G,3,FALSE)</f>
        <v>Piauí</v>
      </c>
      <c r="T207" s="1" t="str">
        <f>VLOOKUP(D207,Base_Amostral!$A:$G,6,FALSE)</f>
        <v>Nordeste</v>
      </c>
      <c r="U207" s="4">
        <f t="shared" si="25"/>
        <v>8.8000000000000007</v>
      </c>
      <c r="V207" s="4">
        <f t="shared" si="26"/>
        <v>8.1</v>
      </c>
      <c r="W207" s="4">
        <f t="shared" si="27"/>
        <v>0.70000000000000107</v>
      </c>
      <c r="X207" s="4">
        <f t="shared" si="28"/>
        <v>8.4499999999999993</v>
      </c>
      <c r="Y207" s="4">
        <f t="shared" si="29"/>
        <v>1</v>
      </c>
      <c r="Z207" s="4">
        <f t="shared" si="30"/>
        <v>4.1000000000000005</v>
      </c>
      <c r="AA207" s="4">
        <f t="shared" si="31"/>
        <v>3</v>
      </c>
      <c r="AB207" s="4" t="str">
        <f>IF(B207&lt;&gt;"r04","",IF(COUNT(INDEX(U:U,ROW()-3):U207)&lt;2,"",MAX(INDEX(U:U,ROW()-3):U207)-MIN(INDEX(U:U,ROW()-3):U207)))</f>
        <v/>
      </c>
      <c r="AC207" s="4" t="str">
        <f>IF(B207&lt;&gt;"r04","",IF(COUNT(INDEX(V:V,ROW()-3):V207)&lt;2,"",MAX(INDEX(V:V,ROW()-3):V207)-MIN(INDEX(V:V,ROW()-3):V207)))</f>
        <v/>
      </c>
      <c r="AD207" s="4" t="str">
        <f>IF(B207&lt;&gt;"r04","",COUNT(INDEX(U:U,ROW()-3):U207))</f>
        <v/>
      </c>
      <c r="AE207" s="4" t="str">
        <f>IF(B207&lt;&gt;"r04","",COUNT(INDEX(V:V,ROW()-3):V207))</f>
        <v/>
      </c>
    </row>
    <row r="208" spans="1:31">
      <c r="A208">
        <v>1350</v>
      </c>
      <c r="B208" t="s">
        <v>1861</v>
      </c>
      <c r="C208" t="s">
        <v>1862</v>
      </c>
      <c r="D208">
        <v>2205250</v>
      </c>
      <c r="E208">
        <v>88</v>
      </c>
      <c r="F208" t="s">
        <v>1849</v>
      </c>
      <c r="G208" s="1">
        <v>46209.912106481483</v>
      </c>
      <c r="H208">
        <v>81</v>
      </c>
      <c r="I208" t="s">
        <v>1849</v>
      </c>
      <c r="J208" s="1">
        <v>46209.912349537037</v>
      </c>
      <c r="K208">
        <v>1</v>
      </c>
      <c r="L208">
        <v>1</v>
      </c>
      <c r="M208" t="s">
        <v>1850</v>
      </c>
      <c r="N208" t="s">
        <v>1851</v>
      </c>
      <c r="O208" s="1">
        <v>46209.911851851852</v>
      </c>
      <c r="P208" s="1">
        <v>46209.912349537037</v>
      </c>
      <c r="Q208" s="1" t="str">
        <f t="shared" si="24"/>
        <v>2205250|r03</v>
      </c>
      <c r="R208" s="1" t="str">
        <f>VLOOKUP(D208,Base_Amostral!$A:$G,5,FALSE)</f>
        <v>Jardim do Mulato</v>
      </c>
      <c r="S208" s="1" t="str">
        <f>VLOOKUP(D208,Base_Amostral!$A:$G,3,FALSE)</f>
        <v>Piauí</v>
      </c>
      <c r="T208" s="1" t="str">
        <f>VLOOKUP(D208,Base_Amostral!$A:$G,6,FALSE)</f>
        <v>Nordeste</v>
      </c>
      <c r="U208" s="4">
        <f t="shared" si="25"/>
        <v>8.8000000000000007</v>
      </c>
      <c r="V208" s="4">
        <f t="shared" si="26"/>
        <v>8.1</v>
      </c>
      <c r="W208" s="4">
        <f t="shared" si="27"/>
        <v>0.70000000000000107</v>
      </c>
      <c r="X208" s="4">
        <f t="shared" si="28"/>
        <v>8.4499999999999993</v>
      </c>
      <c r="Y208" s="4">
        <f t="shared" si="29"/>
        <v>1</v>
      </c>
      <c r="Z208" s="4">
        <f t="shared" si="30"/>
        <v>0</v>
      </c>
      <c r="AA208" s="4">
        <f t="shared" si="31"/>
        <v>0</v>
      </c>
      <c r="AB208" s="4" t="str">
        <f>IF(B208&lt;&gt;"r04","",IF(COUNT(INDEX(U:U,ROW()-3):U208)&lt;2,"",MAX(INDEX(U:U,ROW()-3):U208)-MIN(INDEX(U:U,ROW()-3):U208)))</f>
        <v/>
      </c>
      <c r="AC208" s="4" t="str">
        <f>IF(B208&lt;&gt;"r04","",IF(COUNT(INDEX(V:V,ROW()-3):V208)&lt;2,"",MAX(INDEX(V:V,ROW()-3):V208)-MIN(INDEX(V:V,ROW()-3):V208)))</f>
        <v/>
      </c>
      <c r="AD208" s="4" t="str">
        <f>IF(B208&lt;&gt;"r04","",COUNT(INDEX(U:U,ROW()-3):U208))</f>
        <v/>
      </c>
      <c r="AE208" s="4" t="str">
        <f>IF(B208&lt;&gt;"r04","",COUNT(INDEX(V:V,ROW()-3):V208))</f>
        <v/>
      </c>
    </row>
    <row r="209" spans="1:31">
      <c r="A209">
        <v>1730</v>
      </c>
      <c r="B209" t="s">
        <v>1863</v>
      </c>
      <c r="C209" t="s">
        <v>1864</v>
      </c>
      <c r="D209">
        <v>2205250</v>
      </c>
      <c r="E209">
        <v>91</v>
      </c>
      <c r="F209" t="s">
        <v>1849</v>
      </c>
      <c r="G209" s="1">
        <v>46216.905648148146</v>
      </c>
      <c r="H209">
        <v>81</v>
      </c>
      <c r="I209" t="s">
        <v>1849</v>
      </c>
      <c r="J209" s="1">
        <v>46216.905925925923</v>
      </c>
      <c r="K209">
        <v>1</v>
      </c>
      <c r="L209">
        <v>1</v>
      </c>
      <c r="M209" t="s">
        <v>1850</v>
      </c>
      <c r="N209" t="s">
        <v>1851</v>
      </c>
      <c r="O209" s="1">
        <v>46216.904548611114</v>
      </c>
      <c r="P209" s="1">
        <v>46216.905925925923</v>
      </c>
      <c r="Q209" s="1" t="str">
        <f t="shared" si="24"/>
        <v>2205250|r04</v>
      </c>
      <c r="R209" s="1" t="str">
        <f>VLOOKUP(D209,Base_Amostral!$A:$G,5,FALSE)</f>
        <v>Jardim do Mulato</v>
      </c>
      <c r="S209" s="1" t="str">
        <f>VLOOKUP(D209,Base_Amostral!$A:$G,3,FALSE)</f>
        <v>Piauí</v>
      </c>
      <c r="T209" s="1" t="str">
        <f>VLOOKUP(D209,Base_Amostral!$A:$G,6,FALSE)</f>
        <v>Nordeste</v>
      </c>
      <c r="U209" s="4">
        <f t="shared" si="25"/>
        <v>9.1</v>
      </c>
      <c r="V209" s="4">
        <f t="shared" si="26"/>
        <v>8.1</v>
      </c>
      <c r="W209" s="4">
        <f t="shared" si="27"/>
        <v>1</v>
      </c>
      <c r="X209" s="4">
        <f t="shared" si="28"/>
        <v>8.6</v>
      </c>
      <c r="Y209" s="4">
        <f t="shared" si="29"/>
        <v>1</v>
      </c>
      <c r="Z209" s="4">
        <f t="shared" si="30"/>
        <v>0.29999999999999893</v>
      </c>
      <c r="AA209" s="4">
        <f t="shared" si="31"/>
        <v>0</v>
      </c>
      <c r="AB209" s="4">
        <f ca="1">IF(B209&lt;&gt;"r04","",IF(COUNT(INDEX(U:U,ROW()-3):U209)&lt;2,"",MAX(INDEX(U:U,ROW()-3):U209)-MIN(INDEX(U:U,ROW()-3):U209)))</f>
        <v>4.3999999999999995</v>
      </c>
      <c r="AC209" s="4">
        <f ca="1">IF(B209&lt;&gt;"r04","",IF(COUNT(INDEX(V:V,ROW()-3):V209)&lt;2,"",MAX(INDEX(V:V,ROW()-3):V209)-MIN(INDEX(V:V,ROW()-3):V209)))</f>
        <v>3</v>
      </c>
      <c r="AD209" s="4">
        <f ca="1">IF(B209&lt;&gt;"r04","",COUNT(INDEX(U:U,ROW()-3):U209))</f>
        <v>4</v>
      </c>
      <c r="AE209" s="4">
        <f ca="1">IF(B209&lt;&gt;"r04","",COUNT(INDEX(V:V,ROW()-3):V209))</f>
        <v>4</v>
      </c>
    </row>
    <row r="210" spans="1:31">
      <c r="A210">
        <v>663</v>
      </c>
      <c r="B210" t="s">
        <v>1857</v>
      </c>
      <c r="C210" t="s">
        <v>1858</v>
      </c>
      <c r="D210">
        <v>2205359</v>
      </c>
      <c r="E210">
        <v>70</v>
      </c>
      <c r="F210" t="s">
        <v>1849</v>
      </c>
      <c r="G210" s="1">
        <v>46196.07916666667</v>
      </c>
      <c r="H210">
        <v>68</v>
      </c>
      <c r="I210" t="s">
        <v>1849</v>
      </c>
      <c r="J210" s="1">
        <v>46196.079456018517</v>
      </c>
      <c r="K210">
        <v>1</v>
      </c>
      <c r="L210">
        <v>1</v>
      </c>
      <c r="M210" t="s">
        <v>1850</v>
      </c>
      <c r="N210" t="s">
        <v>1851</v>
      </c>
      <c r="O210" s="1">
        <v>46196.078668981485</v>
      </c>
      <c r="P210" s="1">
        <v>46196.079456018517</v>
      </c>
      <c r="Q210" s="1" t="str">
        <f t="shared" si="24"/>
        <v>2205359|r01</v>
      </c>
      <c r="R210" s="1" t="str">
        <f>VLOOKUP(D210,Base_Amostral!$A:$G,5,FALSE)</f>
        <v>João Costa</v>
      </c>
      <c r="S210" s="1" t="str">
        <f>VLOOKUP(D210,Base_Amostral!$A:$G,3,FALSE)</f>
        <v>Piauí</v>
      </c>
      <c r="T210" s="1" t="str">
        <f>VLOOKUP(D210,Base_Amostral!$A:$G,6,FALSE)</f>
        <v>Nordeste</v>
      </c>
      <c r="U210" s="4">
        <f t="shared" si="25"/>
        <v>7</v>
      </c>
      <c r="V210" s="4">
        <f t="shared" si="26"/>
        <v>6.8</v>
      </c>
      <c r="W210" s="4">
        <f t="shared" si="27"/>
        <v>0.20000000000000018</v>
      </c>
      <c r="X210" s="4">
        <f t="shared" si="28"/>
        <v>6.9</v>
      </c>
      <c r="Y210" s="4">
        <f t="shared" si="29"/>
        <v>1</v>
      </c>
      <c r="Z210" s="4" t="str">
        <f t="shared" si="30"/>
        <v/>
      </c>
      <c r="AA210" s="4" t="str">
        <f t="shared" si="31"/>
        <v/>
      </c>
      <c r="AB210" s="4" t="str">
        <f>IF(B210&lt;&gt;"r04","",IF(COUNT(INDEX(U:U,ROW()-3):U210)&lt;2,"",MAX(INDEX(U:U,ROW()-3):U210)-MIN(INDEX(U:U,ROW()-3):U210)))</f>
        <v/>
      </c>
      <c r="AC210" s="4" t="str">
        <f>IF(B210&lt;&gt;"r04","",IF(COUNT(INDEX(V:V,ROW()-3):V210)&lt;2,"",MAX(INDEX(V:V,ROW()-3):V210)-MIN(INDEX(V:V,ROW()-3):V210)))</f>
        <v/>
      </c>
      <c r="AD210" s="4" t="str">
        <f>IF(B210&lt;&gt;"r04","",COUNT(INDEX(U:U,ROW()-3):U210))</f>
        <v/>
      </c>
      <c r="AE210" s="4" t="str">
        <f>IF(B210&lt;&gt;"r04","",COUNT(INDEX(V:V,ROW()-3):V210))</f>
        <v/>
      </c>
    </row>
    <row r="211" spans="1:31">
      <c r="A211">
        <v>996</v>
      </c>
      <c r="B211" t="s">
        <v>1859</v>
      </c>
      <c r="C211" t="s">
        <v>1860</v>
      </c>
      <c r="D211">
        <v>2205359</v>
      </c>
      <c r="E211">
        <v>67</v>
      </c>
      <c r="F211" t="s">
        <v>1849</v>
      </c>
      <c r="G211" s="1">
        <v>46203.874224537038</v>
      </c>
      <c r="H211">
        <v>68</v>
      </c>
      <c r="I211" t="s">
        <v>1849</v>
      </c>
      <c r="J211" s="1">
        <v>46203.874537037038</v>
      </c>
      <c r="K211">
        <v>1</v>
      </c>
      <c r="L211">
        <v>1</v>
      </c>
      <c r="M211" t="s">
        <v>1850</v>
      </c>
      <c r="N211" t="s">
        <v>1851</v>
      </c>
      <c r="O211" s="1">
        <v>46203.873715277776</v>
      </c>
      <c r="P211" s="1">
        <v>46203.874537037038</v>
      </c>
      <c r="Q211" s="1" t="str">
        <f t="shared" si="24"/>
        <v>2205359|r02</v>
      </c>
      <c r="R211" s="1" t="str">
        <f>VLOOKUP(D211,Base_Amostral!$A:$G,5,FALSE)</f>
        <v>João Costa</v>
      </c>
      <c r="S211" s="1" t="str">
        <f>VLOOKUP(D211,Base_Amostral!$A:$G,3,FALSE)</f>
        <v>Piauí</v>
      </c>
      <c r="T211" s="1" t="str">
        <f>VLOOKUP(D211,Base_Amostral!$A:$G,6,FALSE)</f>
        <v>Nordeste</v>
      </c>
      <c r="U211" s="4">
        <f t="shared" si="25"/>
        <v>6.7</v>
      </c>
      <c r="V211" s="4">
        <f t="shared" si="26"/>
        <v>6.8</v>
      </c>
      <c r="W211" s="4">
        <f t="shared" si="27"/>
        <v>-9.9999999999999645E-2</v>
      </c>
      <c r="X211" s="4">
        <f t="shared" si="28"/>
        <v>6.75</v>
      </c>
      <c r="Y211" s="4">
        <f t="shared" si="29"/>
        <v>1</v>
      </c>
      <c r="Z211" s="4">
        <f t="shared" si="30"/>
        <v>-0.29999999999999982</v>
      </c>
      <c r="AA211" s="4">
        <f t="shared" si="31"/>
        <v>0</v>
      </c>
      <c r="AB211" s="4" t="str">
        <f>IF(B211&lt;&gt;"r04","",IF(COUNT(INDEX(U:U,ROW()-3):U211)&lt;2,"",MAX(INDEX(U:U,ROW()-3):U211)-MIN(INDEX(U:U,ROW()-3):U211)))</f>
        <v/>
      </c>
      <c r="AC211" s="4" t="str">
        <f>IF(B211&lt;&gt;"r04","",IF(COUNT(INDEX(V:V,ROW()-3):V211)&lt;2,"",MAX(INDEX(V:V,ROW()-3):V211)-MIN(INDEX(V:V,ROW()-3):V211)))</f>
        <v/>
      </c>
      <c r="AD211" s="4" t="str">
        <f>IF(B211&lt;&gt;"r04","",COUNT(INDEX(U:U,ROW()-3):U211))</f>
        <v/>
      </c>
      <c r="AE211" s="4" t="str">
        <f>IF(B211&lt;&gt;"r04","",COUNT(INDEX(V:V,ROW()-3):V211))</f>
        <v/>
      </c>
    </row>
    <row r="212" spans="1:31">
      <c r="A212">
        <v>1353</v>
      </c>
      <c r="B212" t="s">
        <v>1861</v>
      </c>
      <c r="C212" t="s">
        <v>1862</v>
      </c>
      <c r="D212">
        <v>2205359</v>
      </c>
      <c r="E212">
        <v>67</v>
      </c>
      <c r="F212" t="s">
        <v>1849</v>
      </c>
      <c r="G212" s="1">
        <v>46209.912962962961</v>
      </c>
      <c r="H212">
        <v>68</v>
      </c>
      <c r="I212" t="s">
        <v>1849</v>
      </c>
      <c r="J212" s="1">
        <v>46209.913252314815</v>
      </c>
      <c r="K212">
        <v>1</v>
      </c>
      <c r="L212">
        <v>1</v>
      </c>
      <c r="M212" t="s">
        <v>1850</v>
      </c>
      <c r="N212" t="s">
        <v>1851</v>
      </c>
      <c r="O212" s="1">
        <v>46209.912395833337</v>
      </c>
      <c r="P212" s="1">
        <v>46209.913252314815</v>
      </c>
      <c r="Q212" s="1" t="str">
        <f t="shared" si="24"/>
        <v>2205359|r03</v>
      </c>
      <c r="R212" s="1" t="str">
        <f>VLOOKUP(D212,Base_Amostral!$A:$G,5,FALSE)</f>
        <v>João Costa</v>
      </c>
      <c r="S212" s="1" t="str">
        <f>VLOOKUP(D212,Base_Amostral!$A:$G,3,FALSE)</f>
        <v>Piauí</v>
      </c>
      <c r="T212" s="1" t="str">
        <f>VLOOKUP(D212,Base_Amostral!$A:$G,6,FALSE)</f>
        <v>Nordeste</v>
      </c>
      <c r="U212" s="4">
        <f t="shared" si="25"/>
        <v>6.7</v>
      </c>
      <c r="V212" s="4">
        <f t="shared" si="26"/>
        <v>6.8</v>
      </c>
      <c r="W212" s="4">
        <f t="shared" si="27"/>
        <v>-9.9999999999999645E-2</v>
      </c>
      <c r="X212" s="4">
        <f t="shared" si="28"/>
        <v>6.75</v>
      </c>
      <c r="Y212" s="4">
        <f t="shared" si="29"/>
        <v>1</v>
      </c>
      <c r="Z212" s="4">
        <f t="shared" si="30"/>
        <v>0</v>
      </c>
      <c r="AA212" s="4">
        <f t="shared" si="31"/>
        <v>0</v>
      </c>
      <c r="AB212" s="4" t="str">
        <f>IF(B212&lt;&gt;"r04","",IF(COUNT(INDEX(U:U,ROW()-3):U212)&lt;2,"",MAX(INDEX(U:U,ROW()-3):U212)-MIN(INDEX(U:U,ROW()-3):U212)))</f>
        <v/>
      </c>
      <c r="AC212" s="4" t="str">
        <f>IF(B212&lt;&gt;"r04","",IF(COUNT(INDEX(V:V,ROW()-3):V212)&lt;2,"",MAX(INDEX(V:V,ROW()-3):V212)-MIN(INDEX(V:V,ROW()-3):V212)))</f>
        <v/>
      </c>
      <c r="AD212" s="4" t="str">
        <f>IF(B212&lt;&gt;"r04","",COUNT(INDEX(U:U,ROW()-3):U212))</f>
        <v/>
      </c>
      <c r="AE212" s="4" t="str">
        <f>IF(B212&lt;&gt;"r04","",COUNT(INDEX(V:V,ROW()-3):V212))</f>
        <v/>
      </c>
    </row>
    <row r="213" spans="1:31">
      <c r="A213">
        <v>1734</v>
      </c>
      <c r="B213" t="s">
        <v>1863</v>
      </c>
      <c r="C213" t="s">
        <v>1864</v>
      </c>
      <c r="D213">
        <v>2205359</v>
      </c>
      <c r="E213">
        <v>79</v>
      </c>
      <c r="F213" t="s">
        <v>1849</v>
      </c>
      <c r="G213" s="1">
        <v>46216.906527777777</v>
      </c>
      <c r="H213">
        <v>68</v>
      </c>
      <c r="I213" t="s">
        <v>1849</v>
      </c>
      <c r="J213" s="1">
        <v>46216.906817129631</v>
      </c>
      <c r="K213">
        <v>1</v>
      </c>
      <c r="L213">
        <v>1</v>
      </c>
      <c r="M213" t="s">
        <v>1850</v>
      </c>
      <c r="N213" t="s">
        <v>1851</v>
      </c>
      <c r="O213" s="1">
        <v>46216.905972222223</v>
      </c>
      <c r="P213" s="1">
        <v>46216.906817129631</v>
      </c>
      <c r="Q213" s="1" t="str">
        <f t="shared" si="24"/>
        <v>2205359|r04</v>
      </c>
      <c r="R213" s="1" t="str">
        <f>VLOOKUP(D213,Base_Amostral!$A:$G,5,FALSE)</f>
        <v>João Costa</v>
      </c>
      <c r="S213" s="1" t="str">
        <f>VLOOKUP(D213,Base_Amostral!$A:$G,3,FALSE)</f>
        <v>Piauí</v>
      </c>
      <c r="T213" s="1" t="str">
        <f>VLOOKUP(D213,Base_Amostral!$A:$G,6,FALSE)</f>
        <v>Nordeste</v>
      </c>
      <c r="U213" s="4">
        <f t="shared" si="25"/>
        <v>7.9</v>
      </c>
      <c r="V213" s="4">
        <f t="shared" si="26"/>
        <v>6.8</v>
      </c>
      <c r="W213" s="4">
        <f t="shared" si="27"/>
        <v>1.1000000000000005</v>
      </c>
      <c r="X213" s="4">
        <f t="shared" si="28"/>
        <v>7.35</v>
      </c>
      <c r="Y213" s="4">
        <f t="shared" si="29"/>
        <v>1</v>
      </c>
      <c r="Z213" s="4">
        <f t="shared" si="30"/>
        <v>1.2000000000000002</v>
      </c>
      <c r="AA213" s="4">
        <f t="shared" si="31"/>
        <v>0</v>
      </c>
      <c r="AB213" s="4">
        <f ca="1">IF(B213&lt;&gt;"r04","",IF(COUNT(INDEX(U:U,ROW()-3):U213)&lt;2,"",MAX(INDEX(U:U,ROW()-3):U213)-MIN(INDEX(U:U,ROW()-3):U213)))</f>
        <v>1.2000000000000002</v>
      </c>
      <c r="AC213" s="4">
        <f ca="1">IF(B213&lt;&gt;"r04","",IF(COUNT(INDEX(V:V,ROW()-3):V213)&lt;2,"",MAX(INDEX(V:V,ROW()-3):V213)-MIN(INDEX(V:V,ROW()-3):V213)))</f>
        <v>0</v>
      </c>
      <c r="AD213" s="4">
        <f ca="1">IF(B213&lt;&gt;"r04","",COUNT(INDEX(U:U,ROW()-3):U213))</f>
        <v>4</v>
      </c>
      <c r="AE213" s="4">
        <f ca="1">IF(B213&lt;&gt;"r04","",COUNT(INDEX(V:V,ROW()-3):V213))</f>
        <v>4</v>
      </c>
    </row>
    <row r="214" spans="1:31">
      <c r="A214">
        <v>666</v>
      </c>
      <c r="B214" t="s">
        <v>1857</v>
      </c>
      <c r="C214" t="s">
        <v>1858</v>
      </c>
      <c r="D214">
        <v>2206407</v>
      </c>
      <c r="E214">
        <v>92</v>
      </c>
      <c r="F214" t="s">
        <v>1849</v>
      </c>
      <c r="G214" s="1">
        <v>46196.081967592596</v>
      </c>
      <c r="H214">
        <v>70</v>
      </c>
      <c r="I214" t="s">
        <v>1849</v>
      </c>
      <c r="J214" s="1">
        <v>46196.082349537035</v>
      </c>
      <c r="K214">
        <v>1</v>
      </c>
      <c r="L214">
        <v>1</v>
      </c>
      <c r="M214" t="s">
        <v>1850</v>
      </c>
      <c r="N214" t="s">
        <v>1851</v>
      </c>
      <c r="O214" s="1">
        <v>46196.079502314817</v>
      </c>
      <c r="P214" s="1">
        <v>46196.082349537035</v>
      </c>
      <c r="Q214" s="1" t="str">
        <f t="shared" si="24"/>
        <v>2206407|r01</v>
      </c>
      <c r="R214" s="1" t="str">
        <f>VLOOKUP(D214,Base_Amostral!$A:$G,5,FALSE)</f>
        <v>Monsenhor Gil</v>
      </c>
      <c r="S214" s="1" t="str">
        <f>VLOOKUP(D214,Base_Amostral!$A:$G,3,FALSE)</f>
        <v>Piauí</v>
      </c>
      <c r="T214" s="1" t="str">
        <f>VLOOKUP(D214,Base_Amostral!$A:$G,6,FALSE)</f>
        <v>Nordeste</v>
      </c>
      <c r="U214" s="4">
        <f t="shared" si="25"/>
        <v>9.1999999999999993</v>
      </c>
      <c r="V214" s="4">
        <f t="shared" si="26"/>
        <v>7</v>
      </c>
      <c r="W214" s="4">
        <f t="shared" si="27"/>
        <v>2.1999999999999993</v>
      </c>
      <c r="X214" s="4">
        <f t="shared" si="28"/>
        <v>8.1</v>
      </c>
      <c r="Y214" s="4">
        <f t="shared" si="29"/>
        <v>1</v>
      </c>
      <c r="Z214" s="4" t="str">
        <f t="shared" si="30"/>
        <v/>
      </c>
      <c r="AA214" s="4" t="str">
        <f t="shared" si="31"/>
        <v/>
      </c>
      <c r="AB214" s="4" t="str">
        <f>IF(B214&lt;&gt;"r04","",IF(COUNT(INDEX(U:U,ROW()-3):U214)&lt;2,"",MAX(INDEX(U:U,ROW()-3):U214)-MIN(INDEX(U:U,ROW()-3):U214)))</f>
        <v/>
      </c>
      <c r="AC214" s="4" t="str">
        <f>IF(B214&lt;&gt;"r04","",IF(COUNT(INDEX(V:V,ROW()-3):V214)&lt;2,"",MAX(INDEX(V:V,ROW()-3):V214)-MIN(INDEX(V:V,ROW()-3):V214)))</f>
        <v/>
      </c>
      <c r="AD214" s="4" t="str">
        <f>IF(B214&lt;&gt;"r04","",COUNT(INDEX(U:U,ROW()-3):U214))</f>
        <v/>
      </c>
      <c r="AE214" s="4" t="str">
        <f>IF(B214&lt;&gt;"r04","",COUNT(INDEX(V:V,ROW()-3):V214))</f>
        <v/>
      </c>
    </row>
    <row r="215" spans="1:31">
      <c r="A215">
        <v>999</v>
      </c>
      <c r="B215" t="s">
        <v>1859</v>
      </c>
      <c r="C215" t="s">
        <v>1860</v>
      </c>
      <c r="D215">
        <v>2206407</v>
      </c>
      <c r="E215">
        <v>92</v>
      </c>
      <c r="F215" t="s">
        <v>1849</v>
      </c>
      <c r="G215" s="1">
        <v>46203.876689814817</v>
      </c>
      <c r="H215">
        <v>70</v>
      </c>
      <c r="I215" t="s">
        <v>1849</v>
      </c>
      <c r="J215" s="1">
        <v>46203.877071759256</v>
      </c>
      <c r="K215">
        <v>1</v>
      </c>
      <c r="L215">
        <v>1</v>
      </c>
      <c r="M215" t="s">
        <v>1850</v>
      </c>
      <c r="N215" t="s">
        <v>1851</v>
      </c>
      <c r="O215" s="1">
        <v>46203.874606481484</v>
      </c>
      <c r="P215" s="1">
        <v>46203.877071759256</v>
      </c>
      <c r="Q215" s="1" t="str">
        <f t="shared" si="24"/>
        <v>2206407|r02</v>
      </c>
      <c r="R215" s="1" t="str">
        <f>VLOOKUP(D215,Base_Amostral!$A:$G,5,FALSE)</f>
        <v>Monsenhor Gil</v>
      </c>
      <c r="S215" s="1" t="str">
        <f>VLOOKUP(D215,Base_Amostral!$A:$G,3,FALSE)</f>
        <v>Piauí</v>
      </c>
      <c r="T215" s="1" t="str">
        <f>VLOOKUP(D215,Base_Amostral!$A:$G,6,FALSE)</f>
        <v>Nordeste</v>
      </c>
      <c r="U215" s="4">
        <f t="shared" si="25"/>
        <v>9.1999999999999993</v>
      </c>
      <c r="V215" s="4">
        <f t="shared" si="26"/>
        <v>7</v>
      </c>
      <c r="W215" s="4">
        <f t="shared" si="27"/>
        <v>2.1999999999999993</v>
      </c>
      <c r="X215" s="4">
        <f t="shared" si="28"/>
        <v>8.1</v>
      </c>
      <c r="Y215" s="4">
        <f t="shared" si="29"/>
        <v>1</v>
      </c>
      <c r="Z215" s="4">
        <f t="shared" si="30"/>
        <v>0</v>
      </c>
      <c r="AA215" s="4">
        <f t="shared" si="31"/>
        <v>0</v>
      </c>
      <c r="AB215" s="4" t="str">
        <f>IF(B215&lt;&gt;"r04","",IF(COUNT(INDEX(U:U,ROW()-3):U215)&lt;2,"",MAX(INDEX(U:U,ROW()-3):U215)-MIN(INDEX(U:U,ROW()-3):U215)))</f>
        <v/>
      </c>
      <c r="AC215" s="4" t="str">
        <f>IF(B215&lt;&gt;"r04","",IF(COUNT(INDEX(V:V,ROW()-3):V215)&lt;2,"",MAX(INDEX(V:V,ROW()-3):V215)-MIN(INDEX(V:V,ROW()-3):V215)))</f>
        <v/>
      </c>
      <c r="AD215" s="4" t="str">
        <f>IF(B215&lt;&gt;"r04","",COUNT(INDEX(U:U,ROW()-3):U215))</f>
        <v/>
      </c>
      <c r="AE215" s="4" t="str">
        <f>IF(B215&lt;&gt;"r04","",COUNT(INDEX(V:V,ROW()-3):V215))</f>
        <v/>
      </c>
    </row>
    <row r="216" spans="1:31">
      <c r="A216">
        <v>1356</v>
      </c>
      <c r="B216" t="s">
        <v>1861</v>
      </c>
      <c r="C216" t="s">
        <v>1862</v>
      </c>
      <c r="D216">
        <v>2206407</v>
      </c>
      <c r="E216">
        <v>92</v>
      </c>
      <c r="F216" t="s">
        <v>1849</v>
      </c>
      <c r="G216" s="1">
        <v>46209.918263888889</v>
      </c>
      <c r="H216">
        <v>74</v>
      </c>
      <c r="I216" t="s">
        <v>1849</v>
      </c>
      <c r="J216" s="1">
        <v>46209.918645833335</v>
      </c>
      <c r="K216">
        <v>1</v>
      </c>
      <c r="L216">
        <v>1</v>
      </c>
      <c r="M216" t="s">
        <v>1850</v>
      </c>
      <c r="N216" t="s">
        <v>1851</v>
      </c>
      <c r="O216" s="1">
        <v>46209.913287037038</v>
      </c>
      <c r="P216" s="1">
        <v>46209.918645833335</v>
      </c>
      <c r="Q216" s="1" t="str">
        <f t="shared" si="24"/>
        <v>2206407|r03</v>
      </c>
      <c r="R216" s="1" t="str">
        <f>VLOOKUP(D216,Base_Amostral!$A:$G,5,FALSE)</f>
        <v>Monsenhor Gil</v>
      </c>
      <c r="S216" s="1" t="str">
        <f>VLOOKUP(D216,Base_Amostral!$A:$G,3,FALSE)</f>
        <v>Piauí</v>
      </c>
      <c r="T216" s="1" t="str">
        <f>VLOOKUP(D216,Base_Amostral!$A:$G,6,FALSE)</f>
        <v>Nordeste</v>
      </c>
      <c r="U216" s="4">
        <f t="shared" si="25"/>
        <v>9.1999999999999993</v>
      </c>
      <c r="V216" s="4">
        <f t="shared" si="26"/>
        <v>7.4</v>
      </c>
      <c r="W216" s="4">
        <f t="shared" si="27"/>
        <v>1.7999999999999989</v>
      </c>
      <c r="X216" s="4">
        <f t="shared" si="28"/>
        <v>8.3000000000000007</v>
      </c>
      <c r="Y216" s="4">
        <f t="shared" si="29"/>
        <v>1</v>
      </c>
      <c r="Z216" s="4">
        <f t="shared" si="30"/>
        <v>0</v>
      </c>
      <c r="AA216" s="4">
        <f t="shared" si="31"/>
        <v>0.40000000000000036</v>
      </c>
      <c r="AB216" s="4" t="str">
        <f>IF(B216&lt;&gt;"r04","",IF(COUNT(INDEX(U:U,ROW()-3):U216)&lt;2,"",MAX(INDEX(U:U,ROW()-3):U216)-MIN(INDEX(U:U,ROW()-3):U216)))</f>
        <v/>
      </c>
      <c r="AC216" s="4" t="str">
        <f>IF(B216&lt;&gt;"r04","",IF(COUNT(INDEX(V:V,ROW()-3):V216)&lt;2,"",MAX(INDEX(V:V,ROW()-3):V216)-MIN(INDEX(V:V,ROW()-3):V216)))</f>
        <v/>
      </c>
      <c r="AD216" s="4" t="str">
        <f>IF(B216&lt;&gt;"r04","",COUNT(INDEX(U:U,ROW()-3):U216))</f>
        <v/>
      </c>
      <c r="AE216" s="4" t="str">
        <f>IF(B216&lt;&gt;"r04","",COUNT(INDEX(V:V,ROW()-3):V216))</f>
        <v/>
      </c>
    </row>
    <row r="217" spans="1:31">
      <c r="A217">
        <v>1736</v>
      </c>
      <c r="B217" t="s">
        <v>1863</v>
      </c>
      <c r="C217" t="s">
        <v>1864</v>
      </c>
      <c r="D217">
        <v>2206407</v>
      </c>
      <c r="E217">
        <v>96</v>
      </c>
      <c r="F217" t="s">
        <v>1849</v>
      </c>
      <c r="G217" s="1">
        <v>46216.907002314816</v>
      </c>
      <c r="H217">
        <v>70</v>
      </c>
      <c r="I217" t="s">
        <v>1849</v>
      </c>
      <c r="J217" s="1">
        <v>46216.907372685186</v>
      </c>
      <c r="K217">
        <v>1</v>
      </c>
      <c r="L217">
        <v>1</v>
      </c>
      <c r="M217" t="s">
        <v>1850</v>
      </c>
      <c r="N217" t="s">
        <v>1851</v>
      </c>
      <c r="O217" s="1">
        <v>46216.906851851854</v>
      </c>
      <c r="P217" s="1">
        <v>46216.907372685186</v>
      </c>
      <c r="Q217" s="1" t="str">
        <f t="shared" si="24"/>
        <v>2206407|r04</v>
      </c>
      <c r="R217" s="1" t="str">
        <f>VLOOKUP(D217,Base_Amostral!$A:$G,5,FALSE)</f>
        <v>Monsenhor Gil</v>
      </c>
      <c r="S217" s="1" t="str">
        <f>VLOOKUP(D217,Base_Amostral!$A:$G,3,FALSE)</f>
        <v>Piauí</v>
      </c>
      <c r="T217" s="1" t="str">
        <f>VLOOKUP(D217,Base_Amostral!$A:$G,6,FALSE)</f>
        <v>Nordeste</v>
      </c>
      <c r="U217" s="4">
        <f t="shared" si="25"/>
        <v>9.6</v>
      </c>
      <c r="V217" s="4">
        <f t="shared" si="26"/>
        <v>7</v>
      </c>
      <c r="W217" s="4">
        <f t="shared" si="27"/>
        <v>2.5999999999999996</v>
      </c>
      <c r="X217" s="4">
        <f t="shared" si="28"/>
        <v>8.3000000000000007</v>
      </c>
      <c r="Y217" s="4">
        <f t="shared" si="29"/>
        <v>1</v>
      </c>
      <c r="Z217" s="4">
        <f t="shared" si="30"/>
        <v>0.40000000000000036</v>
      </c>
      <c r="AA217" s="4">
        <f t="shared" si="31"/>
        <v>-0.40000000000000036</v>
      </c>
      <c r="AB217" s="4">
        <f ca="1">IF(B217&lt;&gt;"r04","",IF(COUNT(INDEX(U:U,ROW()-3):U217)&lt;2,"",MAX(INDEX(U:U,ROW()-3):U217)-MIN(INDEX(U:U,ROW()-3):U217)))</f>
        <v>0.40000000000000036</v>
      </c>
      <c r="AC217" s="4">
        <f ca="1">IF(B217&lt;&gt;"r04","",IF(COUNT(INDEX(V:V,ROW()-3):V217)&lt;2,"",MAX(INDEX(V:V,ROW()-3):V217)-MIN(INDEX(V:V,ROW()-3):V217)))</f>
        <v>0.40000000000000036</v>
      </c>
      <c r="AD217" s="4">
        <f ca="1">IF(B217&lt;&gt;"r04","",COUNT(INDEX(U:U,ROW()-3):U217))</f>
        <v>4</v>
      </c>
      <c r="AE217" s="4">
        <f ca="1">IF(B217&lt;&gt;"r04","",COUNT(INDEX(V:V,ROW()-3):V217))</f>
        <v>4</v>
      </c>
    </row>
    <row r="218" spans="1:31">
      <c r="A218">
        <v>673</v>
      </c>
      <c r="B218" t="s">
        <v>1857</v>
      </c>
      <c r="C218" t="s">
        <v>1858</v>
      </c>
      <c r="D218">
        <v>2207850</v>
      </c>
      <c r="E218">
        <v>63</v>
      </c>
      <c r="F218" t="s">
        <v>1849</v>
      </c>
      <c r="G218" s="1">
        <v>46196.082719907405</v>
      </c>
      <c r="H218">
        <v>63</v>
      </c>
      <c r="I218" t="s">
        <v>1849</v>
      </c>
      <c r="J218" s="1">
        <v>46196.082986111112</v>
      </c>
      <c r="K218">
        <v>1</v>
      </c>
      <c r="L218">
        <v>1</v>
      </c>
      <c r="M218" t="s">
        <v>1850</v>
      </c>
      <c r="N218" t="s">
        <v>1851</v>
      </c>
      <c r="O218" s="1">
        <v>46196.082384259258</v>
      </c>
      <c r="P218" s="1">
        <v>46196.082986111112</v>
      </c>
      <c r="Q218" s="1" t="str">
        <f t="shared" si="24"/>
        <v>2207850|r01</v>
      </c>
      <c r="R218" s="1" t="str">
        <f>VLOOKUP(D218,Base_Amostral!$A:$G,5,FALSE)</f>
        <v>Pavussu</v>
      </c>
      <c r="S218" s="1" t="str">
        <f>VLOOKUP(D218,Base_Amostral!$A:$G,3,FALSE)</f>
        <v>Piauí</v>
      </c>
      <c r="T218" s="1" t="str">
        <f>VLOOKUP(D218,Base_Amostral!$A:$G,6,FALSE)</f>
        <v>Nordeste</v>
      </c>
      <c r="U218" s="4">
        <f t="shared" si="25"/>
        <v>6.3</v>
      </c>
      <c r="V218" s="4">
        <f t="shared" si="26"/>
        <v>6.3</v>
      </c>
      <c r="W218" s="4">
        <f t="shared" si="27"/>
        <v>0</v>
      </c>
      <c r="X218" s="4">
        <f t="shared" si="28"/>
        <v>6.3</v>
      </c>
      <c r="Y218" s="4">
        <f t="shared" si="29"/>
        <v>1</v>
      </c>
      <c r="Z218" s="4" t="str">
        <f t="shared" si="30"/>
        <v/>
      </c>
      <c r="AA218" s="4" t="str">
        <f t="shared" si="31"/>
        <v/>
      </c>
      <c r="AB218" s="4" t="str">
        <f>IF(B218&lt;&gt;"r04","",IF(COUNT(INDEX(U:U,ROW()-3):U218)&lt;2,"",MAX(INDEX(U:U,ROW()-3):U218)-MIN(INDEX(U:U,ROW()-3):U218)))</f>
        <v/>
      </c>
      <c r="AC218" s="4" t="str">
        <f>IF(B218&lt;&gt;"r04","",IF(COUNT(INDEX(V:V,ROW()-3):V218)&lt;2,"",MAX(INDEX(V:V,ROW()-3):V218)-MIN(INDEX(V:V,ROW()-3):V218)))</f>
        <v/>
      </c>
      <c r="AD218" s="4" t="str">
        <f>IF(B218&lt;&gt;"r04","",COUNT(INDEX(U:U,ROW()-3):U218))</f>
        <v/>
      </c>
      <c r="AE218" s="4" t="str">
        <f>IF(B218&lt;&gt;"r04","",COUNT(INDEX(V:V,ROW()-3):V218))</f>
        <v/>
      </c>
    </row>
    <row r="219" spans="1:31">
      <c r="A219">
        <v>1002</v>
      </c>
      <c r="B219" t="s">
        <v>1859</v>
      </c>
      <c r="C219" t="s">
        <v>1860</v>
      </c>
      <c r="D219">
        <v>2207850</v>
      </c>
      <c r="E219">
        <v>63</v>
      </c>
      <c r="F219" t="s">
        <v>1849</v>
      </c>
      <c r="G219" s="1">
        <v>46203.878518518519</v>
      </c>
      <c r="H219">
        <v>63</v>
      </c>
      <c r="I219" t="s">
        <v>1849</v>
      </c>
      <c r="J219" s="1">
        <v>46203.879270833335</v>
      </c>
      <c r="K219">
        <v>1</v>
      </c>
      <c r="L219">
        <v>1</v>
      </c>
      <c r="M219" t="s">
        <v>1850</v>
      </c>
      <c r="N219" t="s">
        <v>1851</v>
      </c>
      <c r="O219" s="1">
        <v>46203.877118055556</v>
      </c>
      <c r="P219" s="1">
        <v>46203.879270833335</v>
      </c>
      <c r="Q219" s="1" t="str">
        <f t="shared" si="24"/>
        <v>2207850|r02</v>
      </c>
      <c r="R219" s="1" t="str">
        <f>VLOOKUP(D219,Base_Amostral!$A:$G,5,FALSE)</f>
        <v>Pavussu</v>
      </c>
      <c r="S219" s="1" t="str">
        <f>VLOOKUP(D219,Base_Amostral!$A:$G,3,FALSE)</f>
        <v>Piauí</v>
      </c>
      <c r="T219" s="1" t="str">
        <f>VLOOKUP(D219,Base_Amostral!$A:$G,6,FALSE)</f>
        <v>Nordeste</v>
      </c>
      <c r="U219" s="4">
        <f t="shared" si="25"/>
        <v>6.3</v>
      </c>
      <c r="V219" s="4">
        <f t="shared" si="26"/>
        <v>6.3</v>
      </c>
      <c r="W219" s="4">
        <f t="shared" si="27"/>
        <v>0</v>
      </c>
      <c r="X219" s="4">
        <f t="shared" si="28"/>
        <v>6.3</v>
      </c>
      <c r="Y219" s="4">
        <f t="shared" si="29"/>
        <v>1</v>
      </c>
      <c r="Z219" s="4">
        <f t="shared" si="30"/>
        <v>0</v>
      </c>
      <c r="AA219" s="4">
        <f t="shared" si="31"/>
        <v>0</v>
      </c>
      <c r="AB219" s="4" t="str">
        <f>IF(B219&lt;&gt;"r04","",IF(COUNT(INDEX(U:U,ROW()-3):U219)&lt;2,"",MAX(INDEX(U:U,ROW()-3):U219)-MIN(INDEX(U:U,ROW()-3):U219)))</f>
        <v/>
      </c>
      <c r="AC219" s="4" t="str">
        <f>IF(B219&lt;&gt;"r04","",IF(COUNT(INDEX(V:V,ROW()-3):V219)&lt;2,"",MAX(INDEX(V:V,ROW()-3):V219)-MIN(INDEX(V:V,ROW()-3):V219)))</f>
        <v/>
      </c>
      <c r="AD219" s="4" t="str">
        <f>IF(B219&lt;&gt;"r04","",COUNT(INDEX(U:U,ROW()-3):U219))</f>
        <v/>
      </c>
      <c r="AE219" s="4" t="str">
        <f>IF(B219&lt;&gt;"r04","",COUNT(INDEX(V:V,ROW()-3):V219))</f>
        <v/>
      </c>
    </row>
    <row r="220" spans="1:31">
      <c r="A220">
        <v>1368</v>
      </c>
      <c r="B220" t="s">
        <v>1861</v>
      </c>
      <c r="C220" t="s">
        <v>1862</v>
      </c>
      <c r="D220">
        <v>2207850</v>
      </c>
      <c r="E220">
        <v>63</v>
      </c>
      <c r="F220" t="s">
        <v>1849</v>
      </c>
      <c r="G220" s="1">
        <v>46209.91920138889</v>
      </c>
      <c r="H220">
        <v>63</v>
      </c>
      <c r="I220" t="s">
        <v>1849</v>
      </c>
      <c r="J220" s="1">
        <v>46209.91951388889</v>
      </c>
      <c r="K220">
        <v>1</v>
      </c>
      <c r="L220">
        <v>1</v>
      </c>
      <c r="M220" t="s">
        <v>1850</v>
      </c>
      <c r="N220" t="s">
        <v>1851</v>
      </c>
      <c r="O220" s="1">
        <v>46209.918680555558</v>
      </c>
      <c r="P220" s="1">
        <v>46209.91951388889</v>
      </c>
      <c r="Q220" s="1" t="str">
        <f t="shared" si="24"/>
        <v>2207850|r03</v>
      </c>
      <c r="R220" s="1" t="str">
        <f>VLOOKUP(D220,Base_Amostral!$A:$G,5,FALSE)</f>
        <v>Pavussu</v>
      </c>
      <c r="S220" s="1" t="str">
        <f>VLOOKUP(D220,Base_Amostral!$A:$G,3,FALSE)</f>
        <v>Piauí</v>
      </c>
      <c r="T220" s="1" t="str">
        <f>VLOOKUP(D220,Base_Amostral!$A:$G,6,FALSE)</f>
        <v>Nordeste</v>
      </c>
      <c r="U220" s="4">
        <f t="shared" si="25"/>
        <v>6.3</v>
      </c>
      <c r="V220" s="4">
        <f t="shared" si="26"/>
        <v>6.3</v>
      </c>
      <c r="W220" s="4">
        <f t="shared" si="27"/>
        <v>0</v>
      </c>
      <c r="X220" s="4">
        <f t="shared" si="28"/>
        <v>6.3</v>
      </c>
      <c r="Y220" s="4">
        <f t="shared" si="29"/>
        <v>1</v>
      </c>
      <c r="Z220" s="4">
        <f t="shared" si="30"/>
        <v>0</v>
      </c>
      <c r="AA220" s="4">
        <f t="shared" si="31"/>
        <v>0</v>
      </c>
      <c r="AB220" s="4" t="str">
        <f>IF(B220&lt;&gt;"r04","",IF(COUNT(INDEX(U:U,ROW()-3):U220)&lt;2,"",MAX(INDEX(U:U,ROW()-3):U220)-MIN(INDEX(U:U,ROW()-3):U220)))</f>
        <v/>
      </c>
      <c r="AC220" s="4" t="str">
        <f>IF(B220&lt;&gt;"r04","",IF(COUNT(INDEX(V:V,ROW()-3):V220)&lt;2,"",MAX(INDEX(V:V,ROW()-3):V220)-MIN(INDEX(V:V,ROW()-3):V220)))</f>
        <v/>
      </c>
      <c r="AD220" s="4" t="str">
        <f>IF(B220&lt;&gt;"r04","",COUNT(INDEX(U:U,ROW()-3):U220))</f>
        <v/>
      </c>
      <c r="AE220" s="4" t="str">
        <f>IF(B220&lt;&gt;"r04","",COUNT(INDEX(V:V,ROW()-3):V220))</f>
        <v/>
      </c>
    </row>
    <row r="221" spans="1:31">
      <c r="A221">
        <v>1737</v>
      </c>
      <c r="B221" t="s">
        <v>1863</v>
      </c>
      <c r="C221" t="s">
        <v>1864</v>
      </c>
      <c r="D221">
        <v>2207850</v>
      </c>
      <c r="E221">
        <v>73</v>
      </c>
      <c r="F221" t="s">
        <v>1849</v>
      </c>
      <c r="G221" s="1">
        <v>46216.907858796294</v>
      </c>
      <c r="H221">
        <v>63</v>
      </c>
      <c r="I221" t="s">
        <v>1849</v>
      </c>
      <c r="J221" s="1">
        <v>46216.908194444448</v>
      </c>
      <c r="K221">
        <v>1</v>
      </c>
      <c r="L221">
        <v>1</v>
      </c>
      <c r="M221" t="s">
        <v>1850</v>
      </c>
      <c r="N221" t="s">
        <v>1851</v>
      </c>
      <c r="O221" s="1">
        <v>46216.907407407409</v>
      </c>
      <c r="P221" s="1">
        <v>46216.908194444448</v>
      </c>
      <c r="Q221" s="1" t="str">
        <f t="shared" si="24"/>
        <v>2207850|r04</v>
      </c>
      <c r="R221" s="1" t="str">
        <f>VLOOKUP(D221,Base_Amostral!$A:$G,5,FALSE)</f>
        <v>Pavussu</v>
      </c>
      <c r="S221" s="1" t="str">
        <f>VLOOKUP(D221,Base_Amostral!$A:$G,3,FALSE)</f>
        <v>Piauí</v>
      </c>
      <c r="T221" s="1" t="str">
        <f>VLOOKUP(D221,Base_Amostral!$A:$G,6,FALSE)</f>
        <v>Nordeste</v>
      </c>
      <c r="U221" s="4">
        <f t="shared" si="25"/>
        <v>7.3</v>
      </c>
      <c r="V221" s="4">
        <f t="shared" si="26"/>
        <v>6.3</v>
      </c>
      <c r="W221" s="4">
        <f t="shared" si="27"/>
        <v>1</v>
      </c>
      <c r="X221" s="4">
        <f t="shared" si="28"/>
        <v>6.8</v>
      </c>
      <c r="Y221" s="4">
        <f t="shared" si="29"/>
        <v>1</v>
      </c>
      <c r="Z221" s="4">
        <f t="shared" si="30"/>
        <v>1</v>
      </c>
      <c r="AA221" s="4">
        <f t="shared" si="31"/>
        <v>0</v>
      </c>
      <c r="AB221" s="4">
        <f ca="1">IF(B221&lt;&gt;"r04","",IF(COUNT(INDEX(U:U,ROW()-3):U221)&lt;2,"",MAX(INDEX(U:U,ROW()-3):U221)-MIN(INDEX(U:U,ROW()-3):U221)))</f>
        <v>1</v>
      </c>
      <c r="AC221" s="4">
        <f ca="1">IF(B221&lt;&gt;"r04","",IF(COUNT(INDEX(V:V,ROW()-3):V221)&lt;2,"",MAX(INDEX(V:V,ROW()-3):V221)-MIN(INDEX(V:V,ROW()-3):V221)))</f>
        <v>0</v>
      </c>
      <c r="AD221" s="4">
        <f ca="1">IF(B221&lt;&gt;"r04","",COUNT(INDEX(U:U,ROW()-3):U221))</f>
        <v>4</v>
      </c>
      <c r="AE221" s="4">
        <f ca="1">IF(B221&lt;&gt;"r04","",COUNT(INDEX(V:V,ROW()-3):V221))</f>
        <v>4</v>
      </c>
    </row>
    <row r="222" spans="1:31">
      <c r="A222">
        <v>675</v>
      </c>
      <c r="B222" t="s">
        <v>1857</v>
      </c>
      <c r="C222" t="s">
        <v>1858</v>
      </c>
      <c r="D222">
        <v>2209971</v>
      </c>
      <c r="E222">
        <v>66</v>
      </c>
      <c r="F222" t="s">
        <v>1849</v>
      </c>
      <c r="G222" s="1">
        <v>46196.08662037037</v>
      </c>
      <c r="H222">
        <v>64</v>
      </c>
      <c r="I222" t="s">
        <v>1849</v>
      </c>
      <c r="J222" s="1">
        <v>46196.086909722224</v>
      </c>
      <c r="K222">
        <v>1</v>
      </c>
      <c r="L222">
        <v>1</v>
      </c>
      <c r="M222" t="s">
        <v>1850</v>
      </c>
      <c r="N222" t="s">
        <v>1851</v>
      </c>
      <c r="O222" s="1">
        <v>46196.083020833335</v>
      </c>
      <c r="P222" s="1">
        <v>46196.086909722224</v>
      </c>
      <c r="Q222" s="1" t="str">
        <f t="shared" si="24"/>
        <v>2209971|r01</v>
      </c>
      <c r="R222" s="1" t="str">
        <f>VLOOKUP(D222,Base_Amostral!$A:$G,5,FALSE)</f>
        <v>São João do Arraial</v>
      </c>
      <c r="S222" s="1" t="str">
        <f>VLOOKUP(D222,Base_Amostral!$A:$G,3,FALSE)</f>
        <v>Piauí</v>
      </c>
      <c r="T222" s="1" t="str">
        <f>VLOOKUP(D222,Base_Amostral!$A:$G,6,FALSE)</f>
        <v>Nordeste</v>
      </c>
      <c r="U222" s="4">
        <f t="shared" si="25"/>
        <v>6.6</v>
      </c>
      <c r="V222" s="4">
        <f t="shared" si="26"/>
        <v>6.4</v>
      </c>
      <c r="W222" s="4">
        <f t="shared" si="27"/>
        <v>0.19999999999999929</v>
      </c>
      <c r="X222" s="4">
        <f t="shared" si="28"/>
        <v>6.5</v>
      </c>
      <c r="Y222" s="4">
        <f t="shared" si="29"/>
        <v>1</v>
      </c>
      <c r="Z222" s="4" t="str">
        <f t="shared" si="30"/>
        <v/>
      </c>
      <c r="AA222" s="4" t="str">
        <f t="shared" si="31"/>
        <v/>
      </c>
      <c r="AB222" s="4" t="str">
        <f>IF(B222&lt;&gt;"r04","",IF(COUNT(INDEX(U:U,ROW()-3):U222)&lt;2,"",MAX(INDEX(U:U,ROW()-3):U222)-MIN(INDEX(U:U,ROW()-3):U222)))</f>
        <v/>
      </c>
      <c r="AC222" s="4" t="str">
        <f>IF(B222&lt;&gt;"r04","",IF(COUNT(INDEX(V:V,ROW()-3):V222)&lt;2,"",MAX(INDEX(V:V,ROW()-3):V222)-MIN(INDEX(V:V,ROW()-3):V222)))</f>
        <v/>
      </c>
      <c r="AD222" s="4" t="str">
        <f>IF(B222&lt;&gt;"r04","",COUNT(INDEX(U:U,ROW()-3):U222))</f>
        <v/>
      </c>
      <c r="AE222" s="4" t="str">
        <f>IF(B222&lt;&gt;"r04","",COUNT(INDEX(V:V,ROW()-3):V222))</f>
        <v/>
      </c>
    </row>
    <row r="223" spans="1:31">
      <c r="A223">
        <v>1004</v>
      </c>
      <c r="B223" t="s">
        <v>1859</v>
      </c>
      <c r="C223" t="s">
        <v>1860</v>
      </c>
      <c r="D223">
        <v>2209971</v>
      </c>
      <c r="E223">
        <v>66</v>
      </c>
      <c r="F223" t="s">
        <v>1849</v>
      </c>
      <c r="G223" s="1">
        <v>46203.880011574074</v>
      </c>
      <c r="H223">
        <v>64</v>
      </c>
      <c r="I223" t="s">
        <v>1849</v>
      </c>
      <c r="J223" s="1">
        <v>46203.880578703705</v>
      </c>
      <c r="K223">
        <v>1</v>
      </c>
      <c r="L223">
        <v>1</v>
      </c>
      <c r="M223" t="s">
        <v>1850</v>
      </c>
      <c r="N223" t="s">
        <v>1851</v>
      </c>
      <c r="O223" s="1">
        <v>46203.879305555558</v>
      </c>
      <c r="P223" s="1">
        <v>46203.880578703705</v>
      </c>
      <c r="Q223" s="1" t="str">
        <f t="shared" si="24"/>
        <v>2209971|r02</v>
      </c>
      <c r="R223" s="1" t="str">
        <f>VLOOKUP(D223,Base_Amostral!$A:$G,5,FALSE)</f>
        <v>São João do Arraial</v>
      </c>
      <c r="S223" s="1" t="str">
        <f>VLOOKUP(D223,Base_Amostral!$A:$G,3,FALSE)</f>
        <v>Piauí</v>
      </c>
      <c r="T223" s="1" t="str">
        <f>VLOOKUP(D223,Base_Amostral!$A:$G,6,FALSE)</f>
        <v>Nordeste</v>
      </c>
      <c r="U223" s="4">
        <f t="shared" si="25"/>
        <v>6.6</v>
      </c>
      <c r="V223" s="4">
        <f t="shared" si="26"/>
        <v>6.4</v>
      </c>
      <c r="W223" s="4">
        <f t="shared" si="27"/>
        <v>0.19999999999999929</v>
      </c>
      <c r="X223" s="4">
        <f t="shared" si="28"/>
        <v>6.5</v>
      </c>
      <c r="Y223" s="4">
        <f t="shared" si="29"/>
        <v>1</v>
      </c>
      <c r="Z223" s="4">
        <f t="shared" si="30"/>
        <v>0</v>
      </c>
      <c r="AA223" s="4">
        <f t="shared" si="31"/>
        <v>0</v>
      </c>
      <c r="AB223" s="4" t="str">
        <f>IF(B223&lt;&gt;"r04","",IF(COUNT(INDEX(U:U,ROW()-3):U223)&lt;2,"",MAX(INDEX(U:U,ROW()-3):U223)-MIN(INDEX(U:U,ROW()-3):U223)))</f>
        <v/>
      </c>
      <c r="AC223" s="4" t="str">
        <f>IF(B223&lt;&gt;"r04","",IF(COUNT(INDEX(V:V,ROW()-3):V223)&lt;2,"",MAX(INDEX(V:V,ROW()-3):V223)-MIN(INDEX(V:V,ROW()-3):V223)))</f>
        <v/>
      </c>
      <c r="AD223" s="4" t="str">
        <f>IF(B223&lt;&gt;"r04","",COUNT(INDEX(U:U,ROW()-3):U223))</f>
        <v/>
      </c>
      <c r="AE223" s="4" t="str">
        <f>IF(B223&lt;&gt;"r04","",COUNT(INDEX(V:V,ROW()-3):V223))</f>
        <v/>
      </c>
    </row>
    <row r="224" spans="1:31">
      <c r="A224">
        <v>1371</v>
      </c>
      <c r="B224" t="s">
        <v>1861</v>
      </c>
      <c r="C224" t="s">
        <v>1862</v>
      </c>
      <c r="D224">
        <v>2209971</v>
      </c>
      <c r="E224">
        <v>66</v>
      </c>
      <c r="F224" t="s">
        <v>1849</v>
      </c>
      <c r="G224" s="1">
        <v>46209.920034722221</v>
      </c>
      <c r="H224">
        <v>64</v>
      </c>
      <c r="I224" t="s">
        <v>1849</v>
      </c>
      <c r="J224" s="1">
        <v>46209.920312499999</v>
      </c>
      <c r="K224">
        <v>1</v>
      </c>
      <c r="L224">
        <v>1</v>
      </c>
      <c r="M224" t="s">
        <v>1850</v>
      </c>
      <c r="N224" t="s">
        <v>1851</v>
      </c>
      <c r="O224" s="1">
        <v>46209.919571759259</v>
      </c>
      <c r="P224" s="1">
        <v>46209.920312499999</v>
      </c>
      <c r="Q224" s="1" t="str">
        <f t="shared" si="24"/>
        <v>2209971|r03</v>
      </c>
      <c r="R224" s="1" t="str">
        <f>VLOOKUP(D224,Base_Amostral!$A:$G,5,FALSE)</f>
        <v>São João do Arraial</v>
      </c>
      <c r="S224" s="1" t="str">
        <f>VLOOKUP(D224,Base_Amostral!$A:$G,3,FALSE)</f>
        <v>Piauí</v>
      </c>
      <c r="T224" s="1" t="str">
        <f>VLOOKUP(D224,Base_Amostral!$A:$G,6,FALSE)</f>
        <v>Nordeste</v>
      </c>
      <c r="U224" s="4">
        <f t="shared" si="25"/>
        <v>6.6</v>
      </c>
      <c r="V224" s="4">
        <f t="shared" si="26"/>
        <v>6.4</v>
      </c>
      <c r="W224" s="4">
        <f t="shared" si="27"/>
        <v>0.19999999999999929</v>
      </c>
      <c r="X224" s="4">
        <f t="shared" si="28"/>
        <v>6.5</v>
      </c>
      <c r="Y224" s="4">
        <f t="shared" si="29"/>
        <v>1</v>
      </c>
      <c r="Z224" s="4">
        <f t="shared" si="30"/>
        <v>0</v>
      </c>
      <c r="AA224" s="4">
        <f t="shared" si="31"/>
        <v>0</v>
      </c>
      <c r="AB224" s="4" t="str">
        <f>IF(B224&lt;&gt;"r04","",IF(COUNT(INDEX(U:U,ROW()-3):U224)&lt;2,"",MAX(INDEX(U:U,ROW()-3):U224)-MIN(INDEX(U:U,ROW()-3):U224)))</f>
        <v/>
      </c>
      <c r="AC224" s="4" t="str">
        <f>IF(B224&lt;&gt;"r04","",IF(COUNT(INDEX(V:V,ROW()-3):V224)&lt;2,"",MAX(INDEX(V:V,ROW()-3):V224)-MIN(INDEX(V:V,ROW()-3):V224)))</f>
        <v/>
      </c>
      <c r="AD224" s="4" t="str">
        <f>IF(B224&lt;&gt;"r04","",COUNT(INDEX(U:U,ROW()-3):U224))</f>
        <v/>
      </c>
      <c r="AE224" s="4" t="str">
        <f>IF(B224&lt;&gt;"r04","",COUNT(INDEX(V:V,ROW()-3):V224))</f>
        <v/>
      </c>
    </row>
    <row r="225" spans="1:31">
      <c r="A225">
        <v>1738</v>
      </c>
      <c r="B225" t="s">
        <v>1863</v>
      </c>
      <c r="C225" t="s">
        <v>1864</v>
      </c>
      <c r="D225">
        <v>2209971</v>
      </c>
      <c r="E225">
        <v>75</v>
      </c>
      <c r="F225" t="s">
        <v>1849</v>
      </c>
      <c r="G225" s="1">
        <v>46216.908692129633</v>
      </c>
      <c r="H225">
        <v>64</v>
      </c>
      <c r="I225" t="s">
        <v>1849</v>
      </c>
      <c r="J225" s="1">
        <v>46216.908993055556</v>
      </c>
      <c r="K225">
        <v>1</v>
      </c>
      <c r="L225">
        <v>1</v>
      </c>
      <c r="M225" t="s">
        <v>1850</v>
      </c>
      <c r="N225" t="s">
        <v>1851</v>
      </c>
      <c r="O225" s="1">
        <v>46216.90824074074</v>
      </c>
      <c r="P225" s="1">
        <v>46216.908993055556</v>
      </c>
      <c r="Q225" s="1" t="str">
        <f t="shared" si="24"/>
        <v>2209971|r04</v>
      </c>
      <c r="R225" s="1" t="str">
        <f>VLOOKUP(D225,Base_Amostral!$A:$G,5,FALSE)</f>
        <v>São João do Arraial</v>
      </c>
      <c r="S225" s="1" t="str">
        <f>VLOOKUP(D225,Base_Amostral!$A:$G,3,FALSE)</f>
        <v>Piauí</v>
      </c>
      <c r="T225" s="1" t="str">
        <f>VLOOKUP(D225,Base_Amostral!$A:$G,6,FALSE)</f>
        <v>Nordeste</v>
      </c>
      <c r="U225" s="4">
        <f t="shared" si="25"/>
        <v>7.5</v>
      </c>
      <c r="V225" s="4">
        <f t="shared" si="26"/>
        <v>6.4</v>
      </c>
      <c r="W225" s="4">
        <f t="shared" si="27"/>
        <v>1.0999999999999996</v>
      </c>
      <c r="X225" s="4">
        <f t="shared" si="28"/>
        <v>6.95</v>
      </c>
      <c r="Y225" s="4">
        <f t="shared" si="29"/>
        <v>1</v>
      </c>
      <c r="Z225" s="4">
        <f t="shared" si="30"/>
        <v>0.90000000000000036</v>
      </c>
      <c r="AA225" s="4">
        <f t="shared" si="31"/>
        <v>0</v>
      </c>
      <c r="AB225" s="4">
        <f ca="1">IF(B225&lt;&gt;"r04","",IF(COUNT(INDEX(U:U,ROW()-3):U225)&lt;2,"",MAX(INDEX(U:U,ROW()-3):U225)-MIN(INDEX(U:U,ROW()-3):U225)))</f>
        <v>0.90000000000000036</v>
      </c>
      <c r="AC225" s="4">
        <f ca="1">IF(B225&lt;&gt;"r04","",IF(COUNT(INDEX(V:V,ROW()-3):V225)&lt;2,"",MAX(INDEX(V:V,ROW()-3):V225)-MIN(INDEX(V:V,ROW()-3):V225)))</f>
        <v>0</v>
      </c>
      <c r="AD225" s="4">
        <f ca="1">IF(B225&lt;&gt;"r04","",COUNT(INDEX(U:U,ROW()-3):U225))</f>
        <v>4</v>
      </c>
      <c r="AE225" s="4">
        <f ca="1">IF(B225&lt;&gt;"r04","",COUNT(INDEX(V:V,ROW()-3):V225))</f>
        <v>4</v>
      </c>
    </row>
    <row r="226" spans="1:31">
      <c r="A226">
        <v>677</v>
      </c>
      <c r="B226" t="s">
        <v>1857</v>
      </c>
      <c r="C226" t="s">
        <v>1858</v>
      </c>
      <c r="D226">
        <v>2210375</v>
      </c>
      <c r="E226">
        <v>66</v>
      </c>
      <c r="F226" t="s">
        <v>1849</v>
      </c>
      <c r="G226" s="1">
        <v>46196.087280092594</v>
      </c>
      <c r="H226">
        <v>65</v>
      </c>
      <c r="I226" t="s">
        <v>1849</v>
      </c>
      <c r="J226" s="1">
        <v>46196.087546296294</v>
      </c>
      <c r="K226">
        <v>1</v>
      </c>
      <c r="L226">
        <v>1</v>
      </c>
      <c r="M226" t="s">
        <v>1850</v>
      </c>
      <c r="N226" t="s">
        <v>1851</v>
      </c>
      <c r="O226" s="1">
        <v>46196.086944444447</v>
      </c>
      <c r="P226" s="1">
        <v>46196.087546296294</v>
      </c>
      <c r="Q226" s="1" t="str">
        <f t="shared" si="24"/>
        <v>2210375|r01</v>
      </c>
      <c r="R226" s="1" t="str">
        <f>VLOOKUP(D226,Base_Amostral!$A:$G,5,FALSE)</f>
        <v>São Luis do Piauí</v>
      </c>
      <c r="S226" s="1" t="str">
        <f>VLOOKUP(D226,Base_Amostral!$A:$G,3,FALSE)</f>
        <v>Piauí</v>
      </c>
      <c r="T226" s="1" t="str">
        <f>VLOOKUP(D226,Base_Amostral!$A:$G,6,FALSE)</f>
        <v>Nordeste</v>
      </c>
      <c r="U226" s="4">
        <f t="shared" si="25"/>
        <v>6.6</v>
      </c>
      <c r="V226" s="4">
        <f t="shared" si="26"/>
        <v>6.5</v>
      </c>
      <c r="W226" s="4">
        <f t="shared" si="27"/>
        <v>9.9999999999999645E-2</v>
      </c>
      <c r="X226" s="4">
        <f t="shared" si="28"/>
        <v>6.55</v>
      </c>
      <c r="Y226" s="4">
        <f t="shared" si="29"/>
        <v>1</v>
      </c>
      <c r="Z226" s="4" t="str">
        <f t="shared" si="30"/>
        <v/>
      </c>
      <c r="AA226" s="4" t="str">
        <f t="shared" si="31"/>
        <v/>
      </c>
      <c r="AB226" s="4" t="str">
        <f>IF(B226&lt;&gt;"r04","",IF(COUNT(INDEX(U:U,ROW()-3):U226)&lt;2,"",MAX(INDEX(U:U,ROW()-3):U226)-MIN(INDEX(U:U,ROW()-3):U226)))</f>
        <v/>
      </c>
      <c r="AC226" s="4" t="str">
        <f>IF(B226&lt;&gt;"r04","",IF(COUNT(INDEX(V:V,ROW()-3):V226)&lt;2,"",MAX(INDEX(V:V,ROW()-3):V226)-MIN(INDEX(V:V,ROW()-3):V226)))</f>
        <v/>
      </c>
      <c r="AD226" s="4" t="str">
        <f>IF(B226&lt;&gt;"r04","",COUNT(INDEX(U:U,ROW()-3):U226))</f>
        <v/>
      </c>
      <c r="AE226" s="4" t="str">
        <f>IF(B226&lt;&gt;"r04","",COUNT(INDEX(V:V,ROW()-3):V226))</f>
        <v/>
      </c>
    </row>
    <row r="227" spans="1:31">
      <c r="A227">
        <v>1008</v>
      </c>
      <c r="B227" t="s">
        <v>1859</v>
      </c>
      <c r="C227" t="s">
        <v>1860</v>
      </c>
      <c r="D227">
        <v>2210375</v>
      </c>
      <c r="E227">
        <v>66</v>
      </c>
      <c r="F227" t="s">
        <v>1849</v>
      </c>
      <c r="G227" s="1">
        <v>46203.881608796299</v>
      </c>
      <c r="H227">
        <v>65</v>
      </c>
      <c r="I227" t="s">
        <v>1849</v>
      </c>
      <c r="J227" s="1">
        <v>46203.882650462961</v>
      </c>
      <c r="K227">
        <v>1</v>
      </c>
      <c r="L227">
        <v>1</v>
      </c>
      <c r="M227" t="s">
        <v>1850</v>
      </c>
      <c r="N227" t="s">
        <v>1851</v>
      </c>
      <c r="O227" s="1">
        <v>46203.880636574075</v>
      </c>
      <c r="P227" s="1">
        <v>46203.882650462961</v>
      </c>
      <c r="Q227" s="1" t="str">
        <f t="shared" si="24"/>
        <v>2210375|r02</v>
      </c>
      <c r="R227" s="1" t="str">
        <f>VLOOKUP(D227,Base_Amostral!$A:$G,5,FALSE)</f>
        <v>São Luis do Piauí</v>
      </c>
      <c r="S227" s="1" t="str">
        <f>VLOOKUP(D227,Base_Amostral!$A:$G,3,FALSE)</f>
        <v>Piauí</v>
      </c>
      <c r="T227" s="1" t="str">
        <f>VLOOKUP(D227,Base_Amostral!$A:$G,6,FALSE)</f>
        <v>Nordeste</v>
      </c>
      <c r="U227" s="4">
        <f t="shared" si="25"/>
        <v>6.6</v>
      </c>
      <c r="V227" s="4">
        <f t="shared" si="26"/>
        <v>6.5</v>
      </c>
      <c r="W227" s="4">
        <f t="shared" si="27"/>
        <v>9.9999999999999645E-2</v>
      </c>
      <c r="X227" s="4">
        <f t="shared" si="28"/>
        <v>6.55</v>
      </c>
      <c r="Y227" s="4">
        <f t="shared" si="29"/>
        <v>1</v>
      </c>
      <c r="Z227" s="4">
        <f t="shared" si="30"/>
        <v>0</v>
      </c>
      <c r="AA227" s="4">
        <f t="shared" si="31"/>
        <v>0</v>
      </c>
      <c r="AB227" s="4" t="str">
        <f>IF(B227&lt;&gt;"r04","",IF(COUNT(INDEX(U:U,ROW()-3):U227)&lt;2,"",MAX(INDEX(U:U,ROW()-3):U227)-MIN(INDEX(U:U,ROW()-3):U227)))</f>
        <v/>
      </c>
      <c r="AC227" s="4" t="str">
        <f>IF(B227&lt;&gt;"r04","",IF(COUNT(INDEX(V:V,ROW()-3):V227)&lt;2,"",MAX(INDEX(V:V,ROW()-3):V227)-MIN(INDEX(V:V,ROW()-3):V227)))</f>
        <v/>
      </c>
      <c r="AD227" s="4" t="str">
        <f>IF(B227&lt;&gt;"r04","",COUNT(INDEX(U:U,ROW()-3):U227))</f>
        <v/>
      </c>
      <c r="AE227" s="4" t="str">
        <f>IF(B227&lt;&gt;"r04","",COUNT(INDEX(V:V,ROW()-3):V227))</f>
        <v/>
      </c>
    </row>
    <row r="228" spans="1:31">
      <c r="A228">
        <v>1374</v>
      </c>
      <c r="B228" t="s">
        <v>1861</v>
      </c>
      <c r="C228" t="s">
        <v>1862</v>
      </c>
      <c r="D228">
        <v>2210375</v>
      </c>
      <c r="E228">
        <v>66</v>
      </c>
      <c r="F228" t="s">
        <v>1849</v>
      </c>
      <c r="G228" s="1">
        <v>46209.920868055553</v>
      </c>
      <c r="H228">
        <v>65</v>
      </c>
      <c r="I228" t="s">
        <v>1849</v>
      </c>
      <c r="J228" s="1">
        <v>46209.921122685184</v>
      </c>
      <c r="K228">
        <v>1</v>
      </c>
      <c r="L228">
        <v>1</v>
      </c>
      <c r="M228" t="s">
        <v>1850</v>
      </c>
      <c r="N228" t="s">
        <v>1851</v>
      </c>
      <c r="O228" s="1">
        <v>46209.920370370368</v>
      </c>
      <c r="P228" s="1">
        <v>46209.921122685184</v>
      </c>
      <c r="Q228" s="1" t="str">
        <f t="shared" si="24"/>
        <v>2210375|r03</v>
      </c>
      <c r="R228" s="1" t="str">
        <f>VLOOKUP(D228,Base_Amostral!$A:$G,5,FALSE)</f>
        <v>São Luis do Piauí</v>
      </c>
      <c r="S228" s="1" t="str">
        <f>VLOOKUP(D228,Base_Amostral!$A:$G,3,FALSE)</f>
        <v>Piauí</v>
      </c>
      <c r="T228" s="1" t="str">
        <f>VLOOKUP(D228,Base_Amostral!$A:$G,6,FALSE)</f>
        <v>Nordeste</v>
      </c>
      <c r="U228" s="4">
        <f t="shared" si="25"/>
        <v>6.6</v>
      </c>
      <c r="V228" s="4">
        <f t="shared" si="26"/>
        <v>6.5</v>
      </c>
      <c r="W228" s="4">
        <f t="shared" si="27"/>
        <v>9.9999999999999645E-2</v>
      </c>
      <c r="X228" s="4">
        <f t="shared" si="28"/>
        <v>6.55</v>
      </c>
      <c r="Y228" s="4">
        <f t="shared" si="29"/>
        <v>1</v>
      </c>
      <c r="Z228" s="4">
        <f t="shared" si="30"/>
        <v>0</v>
      </c>
      <c r="AA228" s="4">
        <f t="shared" si="31"/>
        <v>0</v>
      </c>
      <c r="AB228" s="4" t="str">
        <f>IF(B228&lt;&gt;"r04","",IF(COUNT(INDEX(U:U,ROW()-3):U228)&lt;2,"",MAX(INDEX(U:U,ROW()-3):U228)-MIN(INDEX(U:U,ROW()-3):U228)))</f>
        <v/>
      </c>
      <c r="AC228" s="4" t="str">
        <f>IF(B228&lt;&gt;"r04","",IF(COUNT(INDEX(V:V,ROW()-3):V228)&lt;2,"",MAX(INDEX(V:V,ROW()-3):V228)-MIN(INDEX(V:V,ROW()-3):V228)))</f>
        <v/>
      </c>
      <c r="AD228" s="4" t="str">
        <f>IF(B228&lt;&gt;"r04","",COUNT(INDEX(U:U,ROW()-3):U228))</f>
        <v/>
      </c>
      <c r="AE228" s="4" t="str">
        <f>IF(B228&lt;&gt;"r04","",COUNT(INDEX(V:V,ROW()-3):V228))</f>
        <v/>
      </c>
    </row>
    <row r="229" spans="1:31">
      <c r="A229">
        <v>1740</v>
      </c>
      <c r="B229" t="s">
        <v>1863</v>
      </c>
      <c r="C229" t="s">
        <v>1864</v>
      </c>
      <c r="D229">
        <v>2210375</v>
      </c>
      <c r="E229">
        <v>75</v>
      </c>
      <c r="F229" t="s">
        <v>1849</v>
      </c>
      <c r="G229" s="1">
        <v>46216.910462962966</v>
      </c>
      <c r="H229">
        <v>65</v>
      </c>
      <c r="I229" t="s">
        <v>1849</v>
      </c>
      <c r="J229" s="1">
        <v>46216.91101851852</v>
      </c>
      <c r="K229">
        <v>1</v>
      </c>
      <c r="L229">
        <v>1</v>
      </c>
      <c r="M229" t="s">
        <v>1850</v>
      </c>
      <c r="N229" t="s">
        <v>1851</v>
      </c>
      <c r="O229" s="1">
        <v>46216.90902777778</v>
      </c>
      <c r="P229" s="1">
        <v>46216.91101851852</v>
      </c>
      <c r="Q229" s="1" t="str">
        <f t="shared" si="24"/>
        <v>2210375|r04</v>
      </c>
      <c r="R229" s="1" t="str">
        <f>VLOOKUP(D229,Base_Amostral!$A:$G,5,FALSE)</f>
        <v>São Luis do Piauí</v>
      </c>
      <c r="S229" s="1" t="str">
        <f>VLOOKUP(D229,Base_Amostral!$A:$G,3,FALSE)</f>
        <v>Piauí</v>
      </c>
      <c r="T229" s="1" t="str">
        <f>VLOOKUP(D229,Base_Amostral!$A:$G,6,FALSE)</f>
        <v>Nordeste</v>
      </c>
      <c r="U229" s="4">
        <f t="shared" si="25"/>
        <v>7.5</v>
      </c>
      <c r="V229" s="4">
        <f t="shared" si="26"/>
        <v>6.5</v>
      </c>
      <c r="W229" s="4">
        <f t="shared" si="27"/>
        <v>1</v>
      </c>
      <c r="X229" s="4">
        <f t="shared" si="28"/>
        <v>7</v>
      </c>
      <c r="Y229" s="4">
        <f t="shared" si="29"/>
        <v>1</v>
      </c>
      <c r="Z229" s="4">
        <f t="shared" si="30"/>
        <v>0.90000000000000036</v>
      </c>
      <c r="AA229" s="4">
        <f t="shared" si="31"/>
        <v>0</v>
      </c>
      <c r="AB229" s="4">
        <f ca="1">IF(B229&lt;&gt;"r04","",IF(COUNT(INDEX(U:U,ROW()-3):U229)&lt;2,"",MAX(INDEX(U:U,ROW()-3):U229)-MIN(INDEX(U:U,ROW()-3):U229)))</f>
        <v>0.90000000000000036</v>
      </c>
      <c r="AC229" s="4">
        <f ca="1">IF(B229&lt;&gt;"r04","",IF(COUNT(INDEX(V:V,ROW()-3):V229)&lt;2,"",MAX(INDEX(V:V,ROW()-3):V229)-MIN(INDEX(V:V,ROW()-3):V229)))</f>
        <v>0</v>
      </c>
      <c r="AD229" s="4">
        <f ca="1">IF(B229&lt;&gt;"r04","",COUNT(INDEX(U:U,ROW()-3):U229))</f>
        <v>4</v>
      </c>
      <c r="AE229" s="4">
        <f ca="1">IF(B229&lt;&gt;"r04","",COUNT(INDEX(V:V,ROW()-3):V229))</f>
        <v>4</v>
      </c>
    </row>
    <row r="230" spans="1:31">
      <c r="A230">
        <v>679</v>
      </c>
      <c r="B230" t="s">
        <v>1857</v>
      </c>
      <c r="C230" t="s">
        <v>1858</v>
      </c>
      <c r="D230">
        <v>2210607</v>
      </c>
      <c r="E230">
        <v>68</v>
      </c>
      <c r="F230" t="s">
        <v>1849</v>
      </c>
      <c r="G230" s="1">
        <v>46196.087997685187</v>
      </c>
      <c r="H230">
        <v>71</v>
      </c>
      <c r="I230" t="s">
        <v>1849</v>
      </c>
      <c r="J230" s="1">
        <v>46196.088310185187</v>
      </c>
      <c r="K230">
        <v>1</v>
      </c>
      <c r="L230">
        <v>1</v>
      </c>
      <c r="M230" t="s">
        <v>1850</v>
      </c>
      <c r="N230" t="s">
        <v>1851</v>
      </c>
      <c r="O230" s="1">
        <v>46196.087581018517</v>
      </c>
      <c r="P230" s="1">
        <v>46196.088310185187</v>
      </c>
      <c r="Q230" s="1" t="str">
        <f t="shared" si="24"/>
        <v>2210607|r01</v>
      </c>
      <c r="R230" s="1" t="str">
        <f>VLOOKUP(D230,Base_Amostral!$A:$G,5,FALSE)</f>
        <v>São Raimundo Nonato</v>
      </c>
      <c r="S230" s="1" t="str">
        <f>VLOOKUP(D230,Base_Amostral!$A:$G,3,FALSE)</f>
        <v>Piauí</v>
      </c>
      <c r="T230" s="1" t="str">
        <f>VLOOKUP(D230,Base_Amostral!$A:$G,6,FALSE)</f>
        <v>Nordeste</v>
      </c>
      <c r="U230" s="4">
        <f t="shared" si="25"/>
        <v>6.8</v>
      </c>
      <c r="V230" s="4">
        <f t="shared" si="26"/>
        <v>7.1</v>
      </c>
      <c r="W230" s="4">
        <f t="shared" si="27"/>
        <v>-0.29999999999999982</v>
      </c>
      <c r="X230" s="4">
        <f t="shared" si="28"/>
        <v>6.9499999999999993</v>
      </c>
      <c r="Y230" s="4">
        <f t="shared" si="29"/>
        <v>1</v>
      </c>
      <c r="Z230" s="4" t="str">
        <f t="shared" si="30"/>
        <v/>
      </c>
      <c r="AA230" s="4" t="str">
        <f t="shared" si="31"/>
        <v/>
      </c>
      <c r="AB230" s="4" t="str">
        <f>IF(B230&lt;&gt;"r04","",IF(COUNT(INDEX(U:U,ROW()-3):U230)&lt;2,"",MAX(INDEX(U:U,ROW()-3):U230)-MIN(INDEX(U:U,ROW()-3):U230)))</f>
        <v/>
      </c>
      <c r="AC230" s="4" t="str">
        <f>IF(B230&lt;&gt;"r04","",IF(COUNT(INDEX(V:V,ROW()-3):V230)&lt;2,"",MAX(INDEX(V:V,ROW()-3):V230)-MIN(INDEX(V:V,ROW()-3):V230)))</f>
        <v/>
      </c>
      <c r="AD230" s="4" t="str">
        <f>IF(B230&lt;&gt;"r04","",COUNT(INDEX(U:U,ROW()-3):U230))</f>
        <v/>
      </c>
      <c r="AE230" s="4" t="str">
        <f>IF(B230&lt;&gt;"r04","",COUNT(INDEX(V:V,ROW()-3):V230))</f>
        <v/>
      </c>
    </row>
    <row r="231" spans="1:31">
      <c r="A231">
        <v>1015</v>
      </c>
      <c r="B231" t="s">
        <v>1859</v>
      </c>
      <c r="C231" t="s">
        <v>1860</v>
      </c>
      <c r="D231">
        <v>2210607</v>
      </c>
      <c r="E231">
        <v>68</v>
      </c>
      <c r="F231" t="s">
        <v>1849</v>
      </c>
      <c r="G231" s="1">
        <v>46203.883125</v>
      </c>
      <c r="H231">
        <v>71</v>
      </c>
      <c r="I231" t="s">
        <v>1849</v>
      </c>
      <c r="J231" s="1">
        <v>46203.883425925924</v>
      </c>
      <c r="K231">
        <v>1</v>
      </c>
      <c r="L231">
        <v>1</v>
      </c>
      <c r="M231" t="s">
        <v>1850</v>
      </c>
      <c r="N231" t="s">
        <v>1851</v>
      </c>
      <c r="O231" s="1">
        <v>46203.882696759261</v>
      </c>
      <c r="P231" s="1">
        <v>46203.883425925924</v>
      </c>
      <c r="Q231" s="1" t="str">
        <f t="shared" si="24"/>
        <v>2210607|r02</v>
      </c>
      <c r="R231" s="1" t="str">
        <f>VLOOKUP(D231,Base_Amostral!$A:$G,5,FALSE)</f>
        <v>São Raimundo Nonato</v>
      </c>
      <c r="S231" s="1" t="str">
        <f>VLOOKUP(D231,Base_Amostral!$A:$G,3,FALSE)</f>
        <v>Piauí</v>
      </c>
      <c r="T231" s="1" t="str">
        <f>VLOOKUP(D231,Base_Amostral!$A:$G,6,FALSE)</f>
        <v>Nordeste</v>
      </c>
      <c r="U231" s="4">
        <f t="shared" si="25"/>
        <v>6.8</v>
      </c>
      <c r="V231" s="4">
        <f t="shared" si="26"/>
        <v>7.1</v>
      </c>
      <c r="W231" s="4">
        <f t="shared" si="27"/>
        <v>-0.29999999999999982</v>
      </c>
      <c r="X231" s="4">
        <f t="shared" si="28"/>
        <v>6.9499999999999993</v>
      </c>
      <c r="Y231" s="4">
        <f t="shared" si="29"/>
        <v>1</v>
      </c>
      <c r="Z231" s="4">
        <f t="shared" si="30"/>
        <v>0</v>
      </c>
      <c r="AA231" s="4">
        <f t="shared" si="31"/>
        <v>0</v>
      </c>
      <c r="AB231" s="4" t="str">
        <f>IF(B231&lt;&gt;"r04","",IF(COUNT(INDEX(U:U,ROW()-3):U231)&lt;2,"",MAX(INDEX(U:U,ROW()-3):U231)-MIN(INDEX(U:U,ROW()-3):U231)))</f>
        <v/>
      </c>
      <c r="AC231" s="4" t="str">
        <f>IF(B231&lt;&gt;"r04","",IF(COUNT(INDEX(V:V,ROW()-3):V231)&lt;2,"",MAX(INDEX(V:V,ROW()-3):V231)-MIN(INDEX(V:V,ROW()-3):V231)))</f>
        <v/>
      </c>
      <c r="AD231" s="4" t="str">
        <f>IF(B231&lt;&gt;"r04","",COUNT(INDEX(U:U,ROW()-3):U231))</f>
        <v/>
      </c>
      <c r="AE231" s="4" t="str">
        <f>IF(B231&lt;&gt;"r04","",COUNT(INDEX(V:V,ROW()-3):V231))</f>
        <v/>
      </c>
    </row>
    <row r="232" spans="1:31">
      <c r="A232">
        <v>1375</v>
      </c>
      <c r="B232" t="s">
        <v>1861</v>
      </c>
      <c r="C232" t="s">
        <v>1862</v>
      </c>
      <c r="D232">
        <v>2210607</v>
      </c>
      <c r="E232">
        <v>68</v>
      </c>
      <c r="F232" t="s">
        <v>1849</v>
      </c>
      <c r="G232" s="1">
        <v>46209.921539351853</v>
      </c>
      <c r="H232">
        <v>71</v>
      </c>
      <c r="I232" t="s">
        <v>1849</v>
      </c>
      <c r="J232" s="1">
        <v>46209.921817129631</v>
      </c>
      <c r="K232">
        <v>1</v>
      </c>
      <c r="L232">
        <v>1</v>
      </c>
      <c r="M232" t="s">
        <v>1850</v>
      </c>
      <c r="N232" t="s">
        <v>1851</v>
      </c>
      <c r="O232" s="1">
        <v>46209.921168981484</v>
      </c>
      <c r="P232" s="1">
        <v>46209.921817129631</v>
      </c>
      <c r="Q232" s="1" t="str">
        <f t="shared" si="24"/>
        <v>2210607|r03</v>
      </c>
      <c r="R232" s="1" t="str">
        <f>VLOOKUP(D232,Base_Amostral!$A:$G,5,FALSE)</f>
        <v>São Raimundo Nonato</v>
      </c>
      <c r="S232" s="1" t="str">
        <f>VLOOKUP(D232,Base_Amostral!$A:$G,3,FALSE)</f>
        <v>Piauí</v>
      </c>
      <c r="T232" s="1" t="str">
        <f>VLOOKUP(D232,Base_Amostral!$A:$G,6,FALSE)</f>
        <v>Nordeste</v>
      </c>
      <c r="U232" s="4">
        <f t="shared" si="25"/>
        <v>6.8</v>
      </c>
      <c r="V232" s="4">
        <f t="shared" si="26"/>
        <v>7.1</v>
      </c>
      <c r="W232" s="4">
        <f t="shared" si="27"/>
        <v>-0.29999999999999982</v>
      </c>
      <c r="X232" s="4">
        <f t="shared" si="28"/>
        <v>6.9499999999999993</v>
      </c>
      <c r="Y232" s="4">
        <f t="shared" si="29"/>
        <v>1</v>
      </c>
      <c r="Z232" s="4">
        <f t="shared" si="30"/>
        <v>0</v>
      </c>
      <c r="AA232" s="4">
        <f t="shared" si="31"/>
        <v>0</v>
      </c>
      <c r="AB232" s="4" t="str">
        <f>IF(B232&lt;&gt;"r04","",IF(COUNT(INDEX(U:U,ROW()-3):U232)&lt;2,"",MAX(INDEX(U:U,ROW()-3):U232)-MIN(INDEX(U:U,ROW()-3):U232)))</f>
        <v/>
      </c>
      <c r="AC232" s="4" t="str">
        <f>IF(B232&lt;&gt;"r04","",IF(COUNT(INDEX(V:V,ROW()-3):V232)&lt;2,"",MAX(INDEX(V:V,ROW()-3):V232)-MIN(INDEX(V:V,ROW()-3):V232)))</f>
        <v/>
      </c>
      <c r="AD232" s="4" t="str">
        <f>IF(B232&lt;&gt;"r04","",COUNT(INDEX(U:U,ROW()-3):U232))</f>
        <v/>
      </c>
      <c r="AE232" s="4" t="str">
        <f>IF(B232&lt;&gt;"r04","",COUNT(INDEX(V:V,ROW()-3):V232))</f>
        <v/>
      </c>
    </row>
    <row r="233" spans="1:31">
      <c r="A233">
        <v>1745</v>
      </c>
      <c r="B233" t="s">
        <v>1863</v>
      </c>
      <c r="C233" t="s">
        <v>1864</v>
      </c>
      <c r="D233">
        <v>2210607</v>
      </c>
      <c r="E233">
        <v>77</v>
      </c>
      <c r="F233" t="s">
        <v>1849</v>
      </c>
      <c r="G233" s="1">
        <v>46216.911446759259</v>
      </c>
      <c r="H233">
        <v>71</v>
      </c>
      <c r="I233" t="s">
        <v>1849</v>
      </c>
      <c r="J233" s="1">
        <v>46216.911724537036</v>
      </c>
      <c r="K233">
        <v>1</v>
      </c>
      <c r="L233">
        <v>1</v>
      </c>
      <c r="M233" t="s">
        <v>1850</v>
      </c>
      <c r="N233" t="s">
        <v>1851</v>
      </c>
      <c r="O233" s="1">
        <v>46216.911064814813</v>
      </c>
      <c r="P233" s="1">
        <v>46216.911724537036</v>
      </c>
      <c r="Q233" s="1" t="str">
        <f t="shared" si="24"/>
        <v>2210607|r04</v>
      </c>
      <c r="R233" s="1" t="str">
        <f>VLOOKUP(D233,Base_Amostral!$A:$G,5,FALSE)</f>
        <v>São Raimundo Nonato</v>
      </c>
      <c r="S233" s="1" t="str">
        <f>VLOOKUP(D233,Base_Amostral!$A:$G,3,FALSE)</f>
        <v>Piauí</v>
      </c>
      <c r="T233" s="1" t="str">
        <f>VLOOKUP(D233,Base_Amostral!$A:$G,6,FALSE)</f>
        <v>Nordeste</v>
      </c>
      <c r="U233" s="4">
        <f t="shared" si="25"/>
        <v>7.7</v>
      </c>
      <c r="V233" s="4">
        <f t="shared" si="26"/>
        <v>7.1</v>
      </c>
      <c r="W233" s="4">
        <f t="shared" si="27"/>
        <v>0.60000000000000053</v>
      </c>
      <c r="X233" s="4">
        <f t="shared" si="28"/>
        <v>7.4</v>
      </c>
      <c r="Y233" s="4">
        <f t="shared" si="29"/>
        <v>1</v>
      </c>
      <c r="Z233" s="4">
        <f t="shared" si="30"/>
        <v>0.90000000000000036</v>
      </c>
      <c r="AA233" s="4">
        <f t="shared" si="31"/>
        <v>0</v>
      </c>
      <c r="AB233" s="4">
        <f ca="1">IF(B233&lt;&gt;"r04","",IF(COUNT(INDEX(U:U,ROW()-3):U233)&lt;2,"",MAX(INDEX(U:U,ROW()-3):U233)-MIN(INDEX(U:U,ROW()-3):U233)))</f>
        <v>0.90000000000000036</v>
      </c>
      <c r="AC233" s="4">
        <f ca="1">IF(B233&lt;&gt;"r04","",IF(COUNT(INDEX(V:V,ROW()-3):V233)&lt;2,"",MAX(INDEX(V:V,ROW()-3):V233)-MIN(INDEX(V:V,ROW()-3):V233)))</f>
        <v>0</v>
      </c>
      <c r="AD233" s="4">
        <f ca="1">IF(B233&lt;&gt;"r04","",COUNT(INDEX(U:U,ROW()-3):U233))</f>
        <v>4</v>
      </c>
      <c r="AE233" s="4">
        <f ca="1">IF(B233&lt;&gt;"r04","",COUNT(INDEX(V:V,ROW()-3):V233))</f>
        <v>4</v>
      </c>
    </row>
    <row r="234" spans="1:31">
      <c r="A234">
        <v>682</v>
      </c>
      <c r="B234" t="s">
        <v>1857</v>
      </c>
      <c r="C234" t="s">
        <v>1858</v>
      </c>
      <c r="D234">
        <v>2210656</v>
      </c>
      <c r="E234">
        <v>68</v>
      </c>
      <c r="F234" t="s">
        <v>1849</v>
      </c>
      <c r="G234" s="1">
        <v>46196.08861111111</v>
      </c>
      <c r="H234">
        <v>68</v>
      </c>
      <c r="I234" t="s">
        <v>1849</v>
      </c>
      <c r="J234" s="1">
        <v>46196.088877314818</v>
      </c>
      <c r="K234">
        <v>1</v>
      </c>
      <c r="L234">
        <v>1</v>
      </c>
      <c r="M234" t="s">
        <v>1850</v>
      </c>
      <c r="N234" t="s">
        <v>1851</v>
      </c>
      <c r="O234" s="1">
        <v>46196.08834490741</v>
      </c>
      <c r="P234" s="1">
        <v>46196.088877314818</v>
      </c>
      <c r="Q234" s="1" t="str">
        <f t="shared" si="24"/>
        <v>2210656|r01</v>
      </c>
      <c r="R234" s="1" t="str">
        <f>VLOOKUP(D234,Base_Amostral!$A:$G,5,FALSE)</f>
        <v>Sigefredo Pacheco</v>
      </c>
      <c r="S234" s="1" t="str">
        <f>VLOOKUP(D234,Base_Amostral!$A:$G,3,FALSE)</f>
        <v>Piauí</v>
      </c>
      <c r="T234" s="1" t="str">
        <f>VLOOKUP(D234,Base_Amostral!$A:$G,6,FALSE)</f>
        <v>Nordeste</v>
      </c>
      <c r="U234" s="4">
        <f t="shared" si="25"/>
        <v>6.8</v>
      </c>
      <c r="V234" s="4">
        <f t="shared" si="26"/>
        <v>6.8</v>
      </c>
      <c r="W234" s="4">
        <f t="shared" si="27"/>
        <v>0</v>
      </c>
      <c r="X234" s="4">
        <f t="shared" si="28"/>
        <v>6.8</v>
      </c>
      <c r="Y234" s="4">
        <f t="shared" si="29"/>
        <v>1</v>
      </c>
      <c r="Z234" s="4" t="str">
        <f t="shared" si="30"/>
        <v/>
      </c>
      <c r="AA234" s="4" t="str">
        <f t="shared" si="31"/>
        <v/>
      </c>
      <c r="AB234" s="4" t="str">
        <f>IF(B234&lt;&gt;"r04","",IF(COUNT(INDEX(U:U,ROW()-3):U234)&lt;2,"",MAX(INDEX(U:U,ROW()-3):U234)-MIN(INDEX(U:U,ROW()-3):U234)))</f>
        <v/>
      </c>
      <c r="AC234" s="4" t="str">
        <f>IF(B234&lt;&gt;"r04","",IF(COUNT(INDEX(V:V,ROW()-3):V234)&lt;2,"",MAX(INDEX(V:V,ROW()-3):V234)-MIN(INDEX(V:V,ROW()-3):V234)))</f>
        <v/>
      </c>
      <c r="AD234" s="4" t="str">
        <f>IF(B234&lt;&gt;"r04","",COUNT(INDEX(U:U,ROW()-3):U234))</f>
        <v/>
      </c>
      <c r="AE234" s="4" t="str">
        <f>IF(B234&lt;&gt;"r04","",COUNT(INDEX(V:V,ROW()-3):V234))</f>
        <v/>
      </c>
    </row>
    <row r="235" spans="1:31">
      <c r="A235">
        <v>1018</v>
      </c>
      <c r="B235" t="s">
        <v>1859</v>
      </c>
      <c r="C235" t="s">
        <v>1860</v>
      </c>
      <c r="D235">
        <v>2210656</v>
      </c>
      <c r="E235">
        <v>68</v>
      </c>
      <c r="F235" t="s">
        <v>1849</v>
      </c>
      <c r="G235" s="1">
        <v>46203.883831018517</v>
      </c>
      <c r="H235">
        <v>68</v>
      </c>
      <c r="I235" t="s">
        <v>1849</v>
      </c>
      <c r="J235" s="1">
        <v>46203.884074074071</v>
      </c>
      <c r="K235">
        <v>1</v>
      </c>
      <c r="L235">
        <v>1</v>
      </c>
      <c r="M235" t="s">
        <v>1850</v>
      </c>
      <c r="N235" t="s">
        <v>1851</v>
      </c>
      <c r="O235" s="1">
        <v>46203.88349537037</v>
      </c>
      <c r="P235" s="1">
        <v>46203.884074074071</v>
      </c>
      <c r="Q235" s="1" t="str">
        <f t="shared" si="24"/>
        <v>2210656|r02</v>
      </c>
      <c r="R235" s="1" t="str">
        <f>VLOOKUP(D235,Base_Amostral!$A:$G,5,FALSE)</f>
        <v>Sigefredo Pacheco</v>
      </c>
      <c r="S235" s="1" t="str">
        <f>VLOOKUP(D235,Base_Amostral!$A:$G,3,FALSE)</f>
        <v>Piauí</v>
      </c>
      <c r="T235" s="1" t="str">
        <f>VLOOKUP(D235,Base_Amostral!$A:$G,6,FALSE)</f>
        <v>Nordeste</v>
      </c>
      <c r="U235" s="4">
        <f t="shared" si="25"/>
        <v>6.8</v>
      </c>
      <c r="V235" s="4">
        <f t="shared" si="26"/>
        <v>6.8</v>
      </c>
      <c r="W235" s="4">
        <f t="shared" si="27"/>
        <v>0</v>
      </c>
      <c r="X235" s="4">
        <f t="shared" si="28"/>
        <v>6.8</v>
      </c>
      <c r="Y235" s="4">
        <f t="shared" si="29"/>
        <v>1</v>
      </c>
      <c r="Z235" s="4">
        <f t="shared" si="30"/>
        <v>0</v>
      </c>
      <c r="AA235" s="4">
        <f t="shared" si="31"/>
        <v>0</v>
      </c>
      <c r="AB235" s="4" t="str">
        <f>IF(B235&lt;&gt;"r04","",IF(COUNT(INDEX(U:U,ROW()-3):U235)&lt;2,"",MAX(INDEX(U:U,ROW()-3):U235)-MIN(INDEX(U:U,ROW()-3):U235)))</f>
        <v/>
      </c>
      <c r="AC235" s="4" t="str">
        <f>IF(B235&lt;&gt;"r04","",IF(COUNT(INDEX(V:V,ROW()-3):V235)&lt;2,"",MAX(INDEX(V:V,ROW()-3):V235)-MIN(INDEX(V:V,ROW()-3):V235)))</f>
        <v/>
      </c>
      <c r="AD235" s="4" t="str">
        <f>IF(B235&lt;&gt;"r04","",COUNT(INDEX(U:U,ROW()-3):U235))</f>
        <v/>
      </c>
      <c r="AE235" s="4" t="str">
        <f>IF(B235&lt;&gt;"r04","",COUNT(INDEX(V:V,ROW()-3):V235))</f>
        <v/>
      </c>
    </row>
    <row r="236" spans="1:31">
      <c r="A236">
        <v>1376</v>
      </c>
      <c r="B236" t="s">
        <v>1861</v>
      </c>
      <c r="C236" t="s">
        <v>1862</v>
      </c>
      <c r="D236">
        <v>2210656</v>
      </c>
      <c r="E236">
        <v>68</v>
      </c>
      <c r="F236" t="s">
        <v>1849</v>
      </c>
      <c r="G236" s="1">
        <v>46209.922164351854</v>
      </c>
      <c r="H236">
        <v>68</v>
      </c>
      <c r="I236" t="s">
        <v>1849</v>
      </c>
      <c r="J236" s="1">
        <v>46209.922592592593</v>
      </c>
      <c r="K236">
        <v>1</v>
      </c>
      <c r="L236">
        <v>1</v>
      </c>
      <c r="M236" t="s">
        <v>1850</v>
      </c>
      <c r="N236" t="s">
        <v>1851</v>
      </c>
      <c r="O236" s="1">
        <v>46209.921851851854</v>
      </c>
      <c r="P236" s="1">
        <v>46209.922592592593</v>
      </c>
      <c r="Q236" s="1" t="str">
        <f t="shared" si="24"/>
        <v>2210656|r03</v>
      </c>
      <c r="R236" s="1" t="str">
        <f>VLOOKUP(D236,Base_Amostral!$A:$G,5,FALSE)</f>
        <v>Sigefredo Pacheco</v>
      </c>
      <c r="S236" s="1" t="str">
        <f>VLOOKUP(D236,Base_Amostral!$A:$G,3,FALSE)</f>
        <v>Piauí</v>
      </c>
      <c r="T236" s="1" t="str">
        <f>VLOOKUP(D236,Base_Amostral!$A:$G,6,FALSE)</f>
        <v>Nordeste</v>
      </c>
      <c r="U236" s="4">
        <f t="shared" si="25"/>
        <v>6.8</v>
      </c>
      <c r="V236" s="4">
        <f t="shared" si="26"/>
        <v>6.8</v>
      </c>
      <c r="W236" s="4">
        <f t="shared" si="27"/>
        <v>0</v>
      </c>
      <c r="X236" s="4">
        <f t="shared" si="28"/>
        <v>6.8</v>
      </c>
      <c r="Y236" s="4">
        <f t="shared" si="29"/>
        <v>1</v>
      </c>
      <c r="Z236" s="4">
        <f t="shared" si="30"/>
        <v>0</v>
      </c>
      <c r="AA236" s="4">
        <f t="shared" si="31"/>
        <v>0</v>
      </c>
      <c r="AB236" s="4" t="str">
        <f>IF(B236&lt;&gt;"r04","",IF(COUNT(INDEX(U:U,ROW()-3):U236)&lt;2,"",MAX(INDEX(U:U,ROW()-3):U236)-MIN(INDEX(U:U,ROW()-3):U236)))</f>
        <v/>
      </c>
      <c r="AC236" s="4" t="str">
        <f>IF(B236&lt;&gt;"r04","",IF(COUNT(INDEX(V:V,ROW()-3):V236)&lt;2,"",MAX(INDEX(V:V,ROW()-3):V236)-MIN(INDEX(V:V,ROW()-3):V236)))</f>
        <v/>
      </c>
      <c r="AD236" s="4" t="str">
        <f>IF(B236&lt;&gt;"r04","",COUNT(INDEX(U:U,ROW()-3):U236))</f>
        <v/>
      </c>
      <c r="AE236" s="4" t="str">
        <f>IF(B236&lt;&gt;"r04","",COUNT(INDEX(V:V,ROW()-3):V236))</f>
        <v/>
      </c>
    </row>
    <row r="237" spans="1:31">
      <c r="A237">
        <v>1747</v>
      </c>
      <c r="B237" t="s">
        <v>1863</v>
      </c>
      <c r="C237" t="s">
        <v>1864</v>
      </c>
      <c r="D237">
        <v>2210656</v>
      </c>
      <c r="E237">
        <v>75</v>
      </c>
      <c r="F237" t="s">
        <v>1849</v>
      </c>
      <c r="G237" s="1">
        <v>46216.912291666667</v>
      </c>
      <c r="H237">
        <v>68</v>
      </c>
      <c r="I237" t="s">
        <v>1849</v>
      </c>
      <c r="J237" s="1">
        <v>46216.912557870368</v>
      </c>
      <c r="K237">
        <v>1</v>
      </c>
      <c r="L237">
        <v>1</v>
      </c>
      <c r="M237" t="s">
        <v>1850</v>
      </c>
      <c r="N237" t="s">
        <v>1851</v>
      </c>
      <c r="O237" s="1">
        <v>46216.911759259259</v>
      </c>
      <c r="P237" s="1">
        <v>46216.912557870368</v>
      </c>
      <c r="Q237" s="1" t="str">
        <f t="shared" si="24"/>
        <v>2210656|r04</v>
      </c>
      <c r="R237" s="1" t="str">
        <f>VLOOKUP(D237,Base_Amostral!$A:$G,5,FALSE)</f>
        <v>Sigefredo Pacheco</v>
      </c>
      <c r="S237" s="1" t="str">
        <f>VLOOKUP(D237,Base_Amostral!$A:$G,3,FALSE)</f>
        <v>Piauí</v>
      </c>
      <c r="T237" s="1" t="str">
        <f>VLOOKUP(D237,Base_Amostral!$A:$G,6,FALSE)</f>
        <v>Nordeste</v>
      </c>
      <c r="U237" s="4">
        <f t="shared" si="25"/>
        <v>7.5</v>
      </c>
      <c r="V237" s="4">
        <f t="shared" si="26"/>
        <v>6.8</v>
      </c>
      <c r="W237" s="4">
        <f t="shared" si="27"/>
        <v>0.70000000000000018</v>
      </c>
      <c r="X237" s="4">
        <f t="shared" si="28"/>
        <v>7.15</v>
      </c>
      <c r="Y237" s="4">
        <f t="shared" si="29"/>
        <v>1</v>
      </c>
      <c r="Z237" s="4">
        <f t="shared" si="30"/>
        <v>0.70000000000000018</v>
      </c>
      <c r="AA237" s="4">
        <f t="shared" si="31"/>
        <v>0</v>
      </c>
      <c r="AB237" s="4">
        <f ca="1">IF(B237&lt;&gt;"r04","",IF(COUNT(INDEX(U:U,ROW()-3):U237)&lt;2,"",MAX(INDEX(U:U,ROW()-3):U237)-MIN(INDEX(U:U,ROW()-3):U237)))</f>
        <v>0.70000000000000018</v>
      </c>
      <c r="AC237" s="4">
        <f ca="1">IF(B237&lt;&gt;"r04","",IF(COUNT(INDEX(V:V,ROW()-3):V237)&lt;2,"",MAX(INDEX(V:V,ROW()-3):V237)-MIN(INDEX(V:V,ROW()-3):V237)))</f>
        <v>0</v>
      </c>
      <c r="AD237" s="4">
        <f ca="1">IF(B237&lt;&gt;"r04","",COUNT(INDEX(U:U,ROW()-3):U237))</f>
        <v>4</v>
      </c>
      <c r="AE237" s="4">
        <f ca="1">IF(B237&lt;&gt;"r04","",COUNT(INDEX(V:V,ROW()-3):V237))</f>
        <v>4</v>
      </c>
    </row>
    <row r="238" spans="1:31">
      <c r="A238">
        <v>684</v>
      </c>
      <c r="B238" t="s">
        <v>1857</v>
      </c>
      <c r="C238" t="s">
        <v>1858</v>
      </c>
      <c r="D238">
        <v>2210904</v>
      </c>
      <c r="E238">
        <v>76</v>
      </c>
      <c r="F238" t="s">
        <v>1849</v>
      </c>
      <c r="G238" s="1">
        <v>46196.089282407411</v>
      </c>
      <c r="H238">
        <v>73</v>
      </c>
      <c r="I238" t="s">
        <v>1849</v>
      </c>
      <c r="J238" s="1">
        <v>46196.089548611111</v>
      </c>
      <c r="K238">
        <v>1</v>
      </c>
      <c r="L238">
        <v>1</v>
      </c>
      <c r="M238" t="s">
        <v>1850</v>
      </c>
      <c r="N238" t="s">
        <v>1851</v>
      </c>
      <c r="O238" s="1">
        <v>46196.088923611111</v>
      </c>
      <c r="P238" s="1">
        <v>46196.089548611111</v>
      </c>
      <c r="Q238" s="1" t="str">
        <f t="shared" si="24"/>
        <v>2210904|r01</v>
      </c>
      <c r="R238" s="1" t="str">
        <f>VLOOKUP(D238,Base_Amostral!$A:$G,5,FALSE)</f>
        <v>Socorro do Piauí</v>
      </c>
      <c r="S238" s="1" t="str">
        <f>VLOOKUP(D238,Base_Amostral!$A:$G,3,FALSE)</f>
        <v>Piauí</v>
      </c>
      <c r="T238" s="1" t="str">
        <f>VLOOKUP(D238,Base_Amostral!$A:$G,6,FALSE)</f>
        <v>Nordeste</v>
      </c>
      <c r="U238" s="4">
        <f t="shared" si="25"/>
        <v>7.6</v>
      </c>
      <c r="V238" s="4">
        <f t="shared" si="26"/>
        <v>7.3</v>
      </c>
      <c r="W238" s="4">
        <f t="shared" si="27"/>
        <v>0.29999999999999982</v>
      </c>
      <c r="X238" s="4">
        <f t="shared" si="28"/>
        <v>7.4499999999999993</v>
      </c>
      <c r="Y238" s="4">
        <f t="shared" si="29"/>
        <v>1</v>
      </c>
      <c r="Z238" s="4" t="str">
        <f t="shared" si="30"/>
        <v/>
      </c>
      <c r="AA238" s="4" t="str">
        <f t="shared" si="31"/>
        <v/>
      </c>
      <c r="AB238" s="4" t="str">
        <f>IF(B238&lt;&gt;"r04","",IF(COUNT(INDEX(U:U,ROW()-3):U238)&lt;2,"",MAX(INDEX(U:U,ROW()-3):U238)-MIN(INDEX(U:U,ROW()-3):U238)))</f>
        <v/>
      </c>
      <c r="AC238" s="4" t="str">
        <f>IF(B238&lt;&gt;"r04","",IF(COUNT(INDEX(V:V,ROW()-3):V238)&lt;2,"",MAX(INDEX(V:V,ROW()-3):V238)-MIN(INDEX(V:V,ROW()-3):V238)))</f>
        <v/>
      </c>
      <c r="AD238" s="4" t="str">
        <f>IF(B238&lt;&gt;"r04","",COUNT(INDEX(U:U,ROW()-3):U238))</f>
        <v/>
      </c>
      <c r="AE238" s="4" t="str">
        <f>IF(B238&lt;&gt;"r04","",COUNT(INDEX(V:V,ROW()-3):V238))</f>
        <v/>
      </c>
    </row>
    <row r="239" spans="1:31">
      <c r="A239">
        <v>1021</v>
      </c>
      <c r="B239" t="s">
        <v>1859</v>
      </c>
      <c r="C239" t="s">
        <v>1860</v>
      </c>
      <c r="D239">
        <v>2210904</v>
      </c>
      <c r="E239">
        <v>76</v>
      </c>
      <c r="F239" t="s">
        <v>1849</v>
      </c>
      <c r="G239" s="1">
        <v>46203.884502314817</v>
      </c>
      <c r="H239">
        <v>73</v>
      </c>
      <c r="I239" t="s">
        <v>1849</v>
      </c>
      <c r="J239" s="1">
        <v>46203.884791666664</v>
      </c>
      <c r="K239">
        <v>1</v>
      </c>
      <c r="L239">
        <v>1</v>
      </c>
      <c r="M239" t="s">
        <v>1850</v>
      </c>
      <c r="N239" t="s">
        <v>1851</v>
      </c>
      <c r="O239" s="1">
        <v>46203.884131944447</v>
      </c>
      <c r="P239" s="1">
        <v>46203.884791666664</v>
      </c>
      <c r="Q239" s="1" t="str">
        <f t="shared" si="24"/>
        <v>2210904|r02</v>
      </c>
      <c r="R239" s="1" t="str">
        <f>VLOOKUP(D239,Base_Amostral!$A:$G,5,FALSE)</f>
        <v>Socorro do Piauí</v>
      </c>
      <c r="S239" s="1" t="str">
        <f>VLOOKUP(D239,Base_Amostral!$A:$G,3,FALSE)</f>
        <v>Piauí</v>
      </c>
      <c r="T239" s="1" t="str">
        <f>VLOOKUP(D239,Base_Amostral!$A:$G,6,FALSE)</f>
        <v>Nordeste</v>
      </c>
      <c r="U239" s="4">
        <f t="shared" si="25"/>
        <v>7.6</v>
      </c>
      <c r="V239" s="4">
        <f t="shared" si="26"/>
        <v>7.3</v>
      </c>
      <c r="W239" s="4">
        <f t="shared" si="27"/>
        <v>0.29999999999999982</v>
      </c>
      <c r="X239" s="4">
        <f t="shared" si="28"/>
        <v>7.4499999999999993</v>
      </c>
      <c r="Y239" s="4">
        <f t="shared" si="29"/>
        <v>1</v>
      </c>
      <c r="Z239" s="4">
        <f t="shared" si="30"/>
        <v>0</v>
      </c>
      <c r="AA239" s="4">
        <f t="shared" si="31"/>
        <v>0</v>
      </c>
      <c r="AB239" s="4" t="str">
        <f>IF(B239&lt;&gt;"r04","",IF(COUNT(INDEX(U:U,ROW()-3):U239)&lt;2,"",MAX(INDEX(U:U,ROW()-3):U239)-MIN(INDEX(U:U,ROW()-3):U239)))</f>
        <v/>
      </c>
      <c r="AC239" s="4" t="str">
        <f>IF(B239&lt;&gt;"r04","",IF(COUNT(INDEX(V:V,ROW()-3):V239)&lt;2,"",MAX(INDEX(V:V,ROW()-3):V239)-MIN(INDEX(V:V,ROW()-3):V239)))</f>
        <v/>
      </c>
      <c r="AD239" s="4" t="str">
        <f>IF(B239&lt;&gt;"r04","",COUNT(INDEX(U:U,ROW()-3):U239))</f>
        <v/>
      </c>
      <c r="AE239" s="4" t="str">
        <f>IF(B239&lt;&gt;"r04","",COUNT(INDEX(V:V,ROW()-3):V239))</f>
        <v/>
      </c>
    </row>
    <row r="240" spans="1:31">
      <c r="A240">
        <v>1379</v>
      </c>
      <c r="B240" t="s">
        <v>1861</v>
      </c>
      <c r="C240" t="s">
        <v>1862</v>
      </c>
      <c r="D240">
        <v>2210904</v>
      </c>
      <c r="E240">
        <v>76</v>
      </c>
      <c r="F240" t="s">
        <v>1849</v>
      </c>
      <c r="G240" s="1">
        <v>46209.923055555555</v>
      </c>
      <c r="H240">
        <v>73</v>
      </c>
      <c r="I240" t="s">
        <v>1849</v>
      </c>
      <c r="J240" s="1">
        <v>46209.923333333332</v>
      </c>
      <c r="K240">
        <v>1</v>
      </c>
      <c r="L240">
        <v>1</v>
      </c>
      <c r="M240" t="s">
        <v>1850</v>
      </c>
      <c r="N240" t="s">
        <v>1851</v>
      </c>
      <c r="O240" s="1">
        <v>46209.922650462962</v>
      </c>
      <c r="P240" s="1">
        <v>46209.923333333332</v>
      </c>
      <c r="Q240" s="1" t="str">
        <f t="shared" si="24"/>
        <v>2210904|r03</v>
      </c>
      <c r="R240" s="1" t="str">
        <f>VLOOKUP(D240,Base_Amostral!$A:$G,5,FALSE)</f>
        <v>Socorro do Piauí</v>
      </c>
      <c r="S240" s="1" t="str">
        <f>VLOOKUP(D240,Base_Amostral!$A:$G,3,FALSE)</f>
        <v>Piauí</v>
      </c>
      <c r="T240" s="1" t="str">
        <f>VLOOKUP(D240,Base_Amostral!$A:$G,6,FALSE)</f>
        <v>Nordeste</v>
      </c>
      <c r="U240" s="4">
        <f t="shared" si="25"/>
        <v>7.6</v>
      </c>
      <c r="V240" s="4">
        <f t="shared" si="26"/>
        <v>7.3</v>
      </c>
      <c r="W240" s="4">
        <f t="shared" si="27"/>
        <v>0.29999999999999982</v>
      </c>
      <c r="X240" s="4">
        <f t="shared" si="28"/>
        <v>7.4499999999999993</v>
      </c>
      <c r="Y240" s="4">
        <f t="shared" si="29"/>
        <v>1</v>
      </c>
      <c r="Z240" s="4">
        <f t="shared" si="30"/>
        <v>0</v>
      </c>
      <c r="AA240" s="4">
        <f t="shared" si="31"/>
        <v>0</v>
      </c>
      <c r="AB240" s="4" t="str">
        <f>IF(B240&lt;&gt;"r04","",IF(COUNT(INDEX(U:U,ROW()-3):U240)&lt;2,"",MAX(INDEX(U:U,ROW()-3):U240)-MIN(INDEX(U:U,ROW()-3):U240)))</f>
        <v/>
      </c>
      <c r="AC240" s="4" t="str">
        <f>IF(B240&lt;&gt;"r04","",IF(COUNT(INDEX(V:V,ROW()-3):V240)&lt;2,"",MAX(INDEX(V:V,ROW()-3):V240)-MIN(INDEX(V:V,ROW()-3):V240)))</f>
        <v/>
      </c>
      <c r="AD240" s="4" t="str">
        <f>IF(B240&lt;&gt;"r04","",COUNT(INDEX(U:U,ROW()-3):U240))</f>
        <v/>
      </c>
      <c r="AE240" s="4" t="str">
        <f>IF(B240&lt;&gt;"r04","",COUNT(INDEX(V:V,ROW()-3):V240))</f>
        <v/>
      </c>
    </row>
    <row r="241" spans="1:31">
      <c r="A241">
        <v>1751</v>
      </c>
      <c r="B241" t="s">
        <v>1863</v>
      </c>
      <c r="C241" t="s">
        <v>1864</v>
      </c>
      <c r="D241">
        <v>2210904</v>
      </c>
      <c r="E241">
        <v>81</v>
      </c>
      <c r="F241" t="s">
        <v>1849</v>
      </c>
      <c r="G241" s="1">
        <v>46216.91300925926</v>
      </c>
      <c r="H241">
        <v>73</v>
      </c>
      <c r="I241" t="s">
        <v>1849</v>
      </c>
      <c r="J241" s="1">
        <v>46216.913310185184</v>
      </c>
      <c r="K241">
        <v>1</v>
      </c>
      <c r="L241">
        <v>1</v>
      </c>
      <c r="M241" t="s">
        <v>1850</v>
      </c>
      <c r="N241" t="s">
        <v>1851</v>
      </c>
      <c r="O241" s="1">
        <v>46216.912604166668</v>
      </c>
      <c r="P241" s="1">
        <v>46216.913310185184</v>
      </c>
      <c r="Q241" s="1" t="str">
        <f t="shared" si="24"/>
        <v>2210904|r04</v>
      </c>
      <c r="R241" s="1" t="str">
        <f>VLOOKUP(D241,Base_Amostral!$A:$G,5,FALSE)</f>
        <v>Socorro do Piauí</v>
      </c>
      <c r="S241" s="1" t="str">
        <f>VLOOKUP(D241,Base_Amostral!$A:$G,3,FALSE)</f>
        <v>Piauí</v>
      </c>
      <c r="T241" s="1" t="str">
        <f>VLOOKUP(D241,Base_Amostral!$A:$G,6,FALSE)</f>
        <v>Nordeste</v>
      </c>
      <c r="U241" s="4">
        <f t="shared" si="25"/>
        <v>8.1</v>
      </c>
      <c r="V241" s="4">
        <f t="shared" si="26"/>
        <v>7.3</v>
      </c>
      <c r="W241" s="4">
        <f t="shared" si="27"/>
        <v>0.79999999999999982</v>
      </c>
      <c r="X241" s="4">
        <f t="shared" si="28"/>
        <v>7.6999999999999993</v>
      </c>
      <c r="Y241" s="4">
        <f t="shared" si="29"/>
        <v>1</v>
      </c>
      <c r="Z241" s="4">
        <f t="shared" si="30"/>
        <v>0.5</v>
      </c>
      <c r="AA241" s="4">
        <f t="shared" si="31"/>
        <v>0</v>
      </c>
      <c r="AB241" s="4">
        <f ca="1">IF(B241&lt;&gt;"r04","",IF(COUNT(INDEX(U:U,ROW()-3):U241)&lt;2,"",MAX(INDEX(U:U,ROW()-3):U241)-MIN(INDEX(U:U,ROW()-3):U241)))</f>
        <v>0.5</v>
      </c>
      <c r="AC241" s="4">
        <f ca="1">IF(B241&lt;&gt;"r04","",IF(COUNT(INDEX(V:V,ROW()-3):V241)&lt;2,"",MAX(INDEX(V:V,ROW()-3):V241)-MIN(INDEX(V:V,ROW()-3):V241)))</f>
        <v>0</v>
      </c>
      <c r="AD241" s="4">
        <f ca="1">IF(B241&lt;&gt;"r04","",COUNT(INDEX(U:U,ROW()-3):U241))</f>
        <v>4</v>
      </c>
      <c r="AE241" s="4">
        <f ca="1">IF(B241&lt;&gt;"r04","",COUNT(INDEX(V:V,ROW()-3):V241))</f>
        <v>4</v>
      </c>
    </row>
    <row r="242" spans="1:31">
      <c r="A242">
        <v>685</v>
      </c>
      <c r="B242" t="s">
        <v>1857</v>
      </c>
      <c r="C242" t="s">
        <v>1858</v>
      </c>
      <c r="D242">
        <v>2211704</v>
      </c>
      <c r="E242">
        <v>66</v>
      </c>
      <c r="F242" t="s">
        <v>1849</v>
      </c>
      <c r="G242" s="1">
        <v>46196.089872685188</v>
      </c>
      <c r="H242">
        <v>64</v>
      </c>
      <c r="I242" t="s">
        <v>1849</v>
      </c>
      <c r="J242" s="1">
        <v>46196.090196759258</v>
      </c>
      <c r="K242">
        <v>1</v>
      </c>
      <c r="L242">
        <v>1</v>
      </c>
      <c r="M242" t="s">
        <v>1850</v>
      </c>
      <c r="N242" t="s">
        <v>1851</v>
      </c>
      <c r="O242" s="1">
        <v>46196.089594907404</v>
      </c>
      <c r="P242" s="1">
        <v>46196.090196759258</v>
      </c>
      <c r="Q242" s="1" t="str">
        <f t="shared" si="24"/>
        <v>2211704|r01</v>
      </c>
      <c r="R242" s="1" t="str">
        <f>VLOOKUP(D242,Base_Amostral!$A:$G,5,FALSE)</f>
        <v>Wall Ferraz</v>
      </c>
      <c r="S242" s="1" t="str">
        <f>VLOOKUP(D242,Base_Amostral!$A:$G,3,FALSE)</f>
        <v>Piauí</v>
      </c>
      <c r="T242" s="1" t="str">
        <f>VLOOKUP(D242,Base_Amostral!$A:$G,6,FALSE)</f>
        <v>Nordeste</v>
      </c>
      <c r="U242" s="4">
        <f t="shared" si="25"/>
        <v>6.6</v>
      </c>
      <c r="V242" s="4">
        <f t="shared" si="26"/>
        <v>6.4</v>
      </c>
      <c r="W242" s="4">
        <f t="shared" si="27"/>
        <v>0.19999999999999929</v>
      </c>
      <c r="X242" s="4">
        <f t="shared" si="28"/>
        <v>6.5</v>
      </c>
      <c r="Y242" s="4">
        <f t="shared" si="29"/>
        <v>1</v>
      </c>
      <c r="Z242" s="4" t="str">
        <f t="shared" si="30"/>
        <v/>
      </c>
      <c r="AA242" s="4" t="str">
        <f t="shared" si="31"/>
        <v/>
      </c>
      <c r="AB242" s="4" t="str">
        <f>IF(B242&lt;&gt;"r04","",IF(COUNT(INDEX(U:U,ROW()-3):U242)&lt;2,"",MAX(INDEX(U:U,ROW()-3):U242)-MIN(INDEX(U:U,ROW()-3):U242)))</f>
        <v/>
      </c>
      <c r="AC242" s="4" t="str">
        <f>IF(B242&lt;&gt;"r04","",IF(COUNT(INDEX(V:V,ROW()-3):V242)&lt;2,"",MAX(INDEX(V:V,ROW()-3):V242)-MIN(INDEX(V:V,ROW()-3):V242)))</f>
        <v/>
      </c>
      <c r="AD242" s="4" t="str">
        <f>IF(B242&lt;&gt;"r04","",COUNT(INDEX(U:U,ROW()-3):U242))</f>
        <v/>
      </c>
      <c r="AE242" s="4" t="str">
        <f>IF(B242&lt;&gt;"r04","",COUNT(INDEX(V:V,ROW()-3):V242))</f>
        <v/>
      </c>
    </row>
    <row r="243" spans="1:31">
      <c r="A243">
        <v>1024</v>
      </c>
      <c r="B243" t="s">
        <v>1859</v>
      </c>
      <c r="C243" t="s">
        <v>1860</v>
      </c>
      <c r="D243">
        <v>2211704</v>
      </c>
      <c r="E243">
        <v>66</v>
      </c>
      <c r="F243" t="s">
        <v>1849</v>
      </c>
      <c r="G243" s="1">
        <v>46203.885694444441</v>
      </c>
      <c r="H243">
        <v>64</v>
      </c>
      <c r="I243" t="s">
        <v>1849</v>
      </c>
      <c r="J243" s="1">
        <v>46203.886400462965</v>
      </c>
      <c r="K243">
        <v>1</v>
      </c>
      <c r="L243">
        <v>1</v>
      </c>
      <c r="M243" t="s">
        <v>1850</v>
      </c>
      <c r="N243" t="s">
        <v>1851</v>
      </c>
      <c r="O243" s="1">
        <v>46203.884837962964</v>
      </c>
      <c r="P243" s="1">
        <v>46203.886400462965</v>
      </c>
      <c r="Q243" s="1" t="str">
        <f t="shared" si="24"/>
        <v>2211704|r02</v>
      </c>
      <c r="R243" s="1" t="str">
        <f>VLOOKUP(D243,Base_Amostral!$A:$G,5,FALSE)</f>
        <v>Wall Ferraz</v>
      </c>
      <c r="S243" s="1" t="str">
        <f>VLOOKUP(D243,Base_Amostral!$A:$G,3,FALSE)</f>
        <v>Piauí</v>
      </c>
      <c r="T243" s="1" t="str">
        <f>VLOOKUP(D243,Base_Amostral!$A:$G,6,FALSE)</f>
        <v>Nordeste</v>
      </c>
      <c r="U243" s="4">
        <f t="shared" si="25"/>
        <v>6.6</v>
      </c>
      <c r="V243" s="4">
        <f t="shared" si="26"/>
        <v>6.4</v>
      </c>
      <c r="W243" s="4">
        <f t="shared" si="27"/>
        <v>0.19999999999999929</v>
      </c>
      <c r="X243" s="4">
        <f t="shared" si="28"/>
        <v>6.5</v>
      </c>
      <c r="Y243" s="4">
        <f t="shared" si="29"/>
        <v>1</v>
      </c>
      <c r="Z243" s="4">
        <f t="shared" si="30"/>
        <v>0</v>
      </c>
      <c r="AA243" s="4">
        <f t="shared" si="31"/>
        <v>0</v>
      </c>
      <c r="AB243" s="4" t="str">
        <f>IF(B243&lt;&gt;"r04","",IF(COUNT(INDEX(U:U,ROW()-3):U243)&lt;2,"",MAX(INDEX(U:U,ROW()-3):U243)-MIN(INDEX(U:U,ROW()-3):U243)))</f>
        <v/>
      </c>
      <c r="AC243" s="4" t="str">
        <f>IF(B243&lt;&gt;"r04","",IF(COUNT(INDEX(V:V,ROW()-3):V243)&lt;2,"",MAX(INDEX(V:V,ROW()-3):V243)-MIN(INDEX(V:V,ROW()-3):V243)))</f>
        <v/>
      </c>
      <c r="AD243" s="4" t="str">
        <f>IF(B243&lt;&gt;"r04","",COUNT(INDEX(U:U,ROW()-3):U243))</f>
        <v/>
      </c>
      <c r="AE243" s="4" t="str">
        <f>IF(B243&lt;&gt;"r04","",COUNT(INDEX(V:V,ROW()-3):V243))</f>
        <v/>
      </c>
    </row>
    <row r="244" spans="1:31">
      <c r="A244">
        <v>1383</v>
      </c>
      <c r="B244" t="s">
        <v>1861</v>
      </c>
      <c r="C244" t="s">
        <v>1862</v>
      </c>
      <c r="D244">
        <v>2211704</v>
      </c>
      <c r="E244">
        <v>66</v>
      </c>
      <c r="F244" t="s">
        <v>1849</v>
      </c>
      <c r="G244" s="1">
        <v>46209.923761574071</v>
      </c>
      <c r="H244">
        <v>64</v>
      </c>
      <c r="I244" t="s">
        <v>1849</v>
      </c>
      <c r="J244" s="1">
        <v>46209.924027777779</v>
      </c>
      <c r="K244">
        <v>1</v>
      </c>
      <c r="L244">
        <v>1</v>
      </c>
      <c r="M244" t="s">
        <v>1850</v>
      </c>
      <c r="N244" t="s">
        <v>1851</v>
      </c>
      <c r="O244" s="1">
        <v>46209.923368055555</v>
      </c>
      <c r="P244" s="1">
        <v>46209.924027777779</v>
      </c>
      <c r="Q244" s="1" t="str">
        <f t="shared" si="24"/>
        <v>2211704|r03</v>
      </c>
      <c r="R244" s="1" t="str">
        <f>VLOOKUP(D244,Base_Amostral!$A:$G,5,FALSE)</f>
        <v>Wall Ferraz</v>
      </c>
      <c r="S244" s="1" t="str">
        <f>VLOOKUP(D244,Base_Amostral!$A:$G,3,FALSE)</f>
        <v>Piauí</v>
      </c>
      <c r="T244" s="1" t="str">
        <f>VLOOKUP(D244,Base_Amostral!$A:$G,6,FALSE)</f>
        <v>Nordeste</v>
      </c>
      <c r="U244" s="4">
        <f t="shared" si="25"/>
        <v>6.6</v>
      </c>
      <c r="V244" s="4">
        <f t="shared" si="26"/>
        <v>6.4</v>
      </c>
      <c r="W244" s="4">
        <f t="shared" si="27"/>
        <v>0.19999999999999929</v>
      </c>
      <c r="X244" s="4">
        <f t="shared" si="28"/>
        <v>6.5</v>
      </c>
      <c r="Y244" s="4">
        <f t="shared" si="29"/>
        <v>1</v>
      </c>
      <c r="Z244" s="4">
        <f t="shared" si="30"/>
        <v>0</v>
      </c>
      <c r="AA244" s="4">
        <f t="shared" si="31"/>
        <v>0</v>
      </c>
      <c r="AB244" s="4" t="str">
        <f>IF(B244&lt;&gt;"r04","",IF(COUNT(INDEX(U:U,ROW()-3):U244)&lt;2,"",MAX(INDEX(U:U,ROW()-3):U244)-MIN(INDEX(U:U,ROW()-3):U244)))</f>
        <v/>
      </c>
      <c r="AC244" s="4" t="str">
        <f>IF(B244&lt;&gt;"r04","",IF(COUNT(INDEX(V:V,ROW()-3):V244)&lt;2,"",MAX(INDEX(V:V,ROW()-3):V244)-MIN(INDEX(V:V,ROW()-3):V244)))</f>
        <v/>
      </c>
      <c r="AD244" s="4" t="str">
        <f>IF(B244&lt;&gt;"r04","",COUNT(INDEX(U:U,ROW()-3):U244))</f>
        <v/>
      </c>
      <c r="AE244" s="4" t="str">
        <f>IF(B244&lt;&gt;"r04","",COUNT(INDEX(V:V,ROW()-3):V244))</f>
        <v/>
      </c>
    </row>
    <row r="245" spans="1:31">
      <c r="A245">
        <v>1753</v>
      </c>
      <c r="B245" t="s">
        <v>1863</v>
      </c>
      <c r="C245" t="s">
        <v>1864</v>
      </c>
      <c r="D245">
        <v>2211704</v>
      </c>
      <c r="E245">
        <v>76</v>
      </c>
      <c r="F245" t="s">
        <v>1849</v>
      </c>
      <c r="G245" s="1">
        <v>46216.913715277777</v>
      </c>
      <c r="H245">
        <v>64</v>
      </c>
      <c r="I245" t="s">
        <v>1849</v>
      </c>
      <c r="J245" s="1">
        <v>46216.914143518516</v>
      </c>
      <c r="K245">
        <v>1</v>
      </c>
      <c r="L245">
        <v>1</v>
      </c>
      <c r="M245" t="s">
        <v>1850</v>
      </c>
      <c r="N245" t="s">
        <v>1851</v>
      </c>
      <c r="O245" s="1">
        <v>46216.913344907407</v>
      </c>
      <c r="P245" s="1">
        <v>46216.914143518516</v>
      </c>
      <c r="Q245" s="1" t="str">
        <f t="shared" si="24"/>
        <v>2211704|r04</v>
      </c>
      <c r="R245" s="1" t="str">
        <f>VLOOKUP(D245,Base_Amostral!$A:$G,5,FALSE)</f>
        <v>Wall Ferraz</v>
      </c>
      <c r="S245" s="1" t="str">
        <f>VLOOKUP(D245,Base_Amostral!$A:$G,3,FALSE)</f>
        <v>Piauí</v>
      </c>
      <c r="T245" s="1" t="str">
        <f>VLOOKUP(D245,Base_Amostral!$A:$G,6,FALSE)</f>
        <v>Nordeste</v>
      </c>
      <c r="U245" s="4">
        <f t="shared" si="25"/>
        <v>7.6</v>
      </c>
      <c r="V245" s="4">
        <f t="shared" si="26"/>
        <v>6.4</v>
      </c>
      <c r="W245" s="4">
        <f t="shared" si="27"/>
        <v>1.1999999999999993</v>
      </c>
      <c r="X245" s="4">
        <f t="shared" si="28"/>
        <v>7</v>
      </c>
      <c r="Y245" s="4">
        <f t="shared" si="29"/>
        <v>1</v>
      </c>
      <c r="Z245" s="4">
        <f t="shared" si="30"/>
        <v>1</v>
      </c>
      <c r="AA245" s="4">
        <f t="shared" si="31"/>
        <v>0</v>
      </c>
      <c r="AB245" s="4">
        <f ca="1">IF(B245&lt;&gt;"r04","",IF(COUNT(INDEX(U:U,ROW()-3):U245)&lt;2,"",MAX(INDEX(U:U,ROW()-3):U245)-MIN(INDEX(U:U,ROW()-3):U245)))</f>
        <v>1</v>
      </c>
      <c r="AC245" s="4">
        <f ca="1">IF(B245&lt;&gt;"r04","",IF(COUNT(INDEX(V:V,ROW()-3):V245)&lt;2,"",MAX(INDEX(V:V,ROW()-3):V245)-MIN(INDEX(V:V,ROW()-3):V245)))</f>
        <v>0</v>
      </c>
      <c r="AD245" s="4">
        <f ca="1">IF(B245&lt;&gt;"r04","",COUNT(INDEX(U:U,ROW()-3):U245))</f>
        <v>4</v>
      </c>
      <c r="AE245" s="4">
        <f ca="1">IF(B245&lt;&gt;"r04","",COUNT(INDEX(V:V,ROW()-3):V245))</f>
        <v>4</v>
      </c>
    </row>
    <row r="246" spans="1:31">
      <c r="A246">
        <v>458</v>
      </c>
      <c r="B246" t="s">
        <v>1857</v>
      </c>
      <c r="C246" t="s">
        <v>1858</v>
      </c>
      <c r="D246">
        <v>2301851</v>
      </c>
      <c r="E246">
        <v>92</v>
      </c>
      <c r="F246" t="s">
        <v>1849</v>
      </c>
      <c r="G246" s="1">
        <v>46196.004016203704</v>
      </c>
      <c r="H246">
        <v>70</v>
      </c>
      <c r="I246" t="s">
        <v>1849</v>
      </c>
      <c r="J246" s="1">
        <v>46196.004282407404</v>
      </c>
      <c r="K246">
        <v>1</v>
      </c>
      <c r="L246">
        <v>1</v>
      </c>
      <c r="M246" t="s">
        <v>1850</v>
      </c>
      <c r="N246" t="s">
        <v>1851</v>
      </c>
      <c r="O246" s="1">
        <v>46196.003877314812</v>
      </c>
      <c r="P246" s="1">
        <v>46196.004282407404</v>
      </c>
      <c r="Q246" s="1" t="str">
        <f t="shared" si="24"/>
        <v>2301851|r01</v>
      </c>
      <c r="R246" s="1" t="str">
        <f>VLOOKUP(D246,Base_Amostral!$A:$G,5,FALSE)</f>
        <v>Banabuiú</v>
      </c>
      <c r="S246" s="1" t="str">
        <f>VLOOKUP(D246,Base_Amostral!$A:$G,3,FALSE)</f>
        <v>Ceará</v>
      </c>
      <c r="T246" s="1" t="str">
        <f>VLOOKUP(D246,Base_Amostral!$A:$G,6,FALSE)</f>
        <v>Nordeste</v>
      </c>
      <c r="U246" s="4">
        <f t="shared" si="25"/>
        <v>9.1999999999999993</v>
      </c>
      <c r="V246" s="4">
        <f t="shared" si="26"/>
        <v>7</v>
      </c>
      <c r="W246" s="4">
        <f t="shared" si="27"/>
        <v>2.1999999999999993</v>
      </c>
      <c r="X246" s="4">
        <f t="shared" si="28"/>
        <v>8.1</v>
      </c>
      <c r="Y246" s="4">
        <f t="shared" si="29"/>
        <v>1</v>
      </c>
      <c r="Z246" s="4" t="str">
        <f t="shared" si="30"/>
        <v/>
      </c>
      <c r="AA246" s="4" t="str">
        <f t="shared" si="31"/>
        <v/>
      </c>
      <c r="AB246" s="4" t="str">
        <f>IF(B246&lt;&gt;"r04","",IF(COUNT(INDEX(U:U,ROW()-3):U246)&lt;2,"",MAX(INDEX(U:U,ROW()-3):U246)-MIN(INDEX(U:U,ROW()-3):U246)))</f>
        <v/>
      </c>
      <c r="AC246" s="4" t="str">
        <f>IF(B246&lt;&gt;"r04","",IF(COUNT(INDEX(V:V,ROW()-3):V246)&lt;2,"",MAX(INDEX(V:V,ROW()-3):V246)-MIN(INDEX(V:V,ROW()-3):V246)))</f>
        <v/>
      </c>
      <c r="AD246" s="4" t="str">
        <f>IF(B246&lt;&gt;"r04","",COUNT(INDEX(U:U,ROW()-3):U246))</f>
        <v/>
      </c>
      <c r="AE246" s="4" t="str">
        <f>IF(B246&lt;&gt;"r04","",COUNT(INDEX(V:V,ROW()-3):V246))</f>
        <v/>
      </c>
    </row>
    <row r="247" spans="1:31">
      <c r="A247">
        <v>815</v>
      </c>
      <c r="B247" t="s">
        <v>1859</v>
      </c>
      <c r="C247" t="s">
        <v>1860</v>
      </c>
      <c r="D247">
        <v>2301851</v>
      </c>
      <c r="E247">
        <v>92</v>
      </c>
      <c r="F247" t="s">
        <v>1849</v>
      </c>
      <c r="G247" s="1">
        <v>46203.80804398148</v>
      </c>
      <c r="H247">
        <v>70</v>
      </c>
      <c r="I247" t="s">
        <v>1849</v>
      </c>
      <c r="J247" s="1">
        <v>46203.808321759258</v>
      </c>
      <c r="K247">
        <v>1</v>
      </c>
      <c r="L247">
        <v>1</v>
      </c>
      <c r="M247" t="s">
        <v>1850</v>
      </c>
      <c r="N247" t="s">
        <v>1851</v>
      </c>
      <c r="O247" s="1">
        <v>46203.807905092595</v>
      </c>
      <c r="P247" s="1">
        <v>46203.808321759258</v>
      </c>
      <c r="Q247" s="1" t="str">
        <f t="shared" si="24"/>
        <v>2301851|r02</v>
      </c>
      <c r="R247" s="1" t="str">
        <f>VLOOKUP(D247,Base_Amostral!$A:$G,5,FALSE)</f>
        <v>Banabuiú</v>
      </c>
      <c r="S247" s="1" t="str">
        <f>VLOOKUP(D247,Base_Amostral!$A:$G,3,FALSE)</f>
        <v>Ceará</v>
      </c>
      <c r="T247" s="1" t="str">
        <f>VLOOKUP(D247,Base_Amostral!$A:$G,6,FALSE)</f>
        <v>Nordeste</v>
      </c>
      <c r="U247" s="4">
        <f t="shared" si="25"/>
        <v>9.1999999999999993</v>
      </c>
      <c r="V247" s="4">
        <f t="shared" si="26"/>
        <v>7</v>
      </c>
      <c r="W247" s="4">
        <f t="shared" si="27"/>
        <v>2.1999999999999993</v>
      </c>
      <c r="X247" s="4">
        <f t="shared" si="28"/>
        <v>8.1</v>
      </c>
      <c r="Y247" s="4">
        <f t="shared" si="29"/>
        <v>1</v>
      </c>
      <c r="Z247" s="4">
        <f t="shared" si="30"/>
        <v>0</v>
      </c>
      <c r="AA247" s="4">
        <f t="shared" si="31"/>
        <v>0</v>
      </c>
      <c r="AB247" s="4" t="str">
        <f>IF(B247&lt;&gt;"r04","",IF(COUNT(INDEX(U:U,ROW()-3):U247)&lt;2,"",MAX(INDEX(U:U,ROW()-3):U247)-MIN(INDEX(U:U,ROW()-3):U247)))</f>
        <v/>
      </c>
      <c r="AC247" s="4" t="str">
        <f>IF(B247&lt;&gt;"r04","",IF(COUNT(INDEX(V:V,ROW()-3):V247)&lt;2,"",MAX(INDEX(V:V,ROW()-3):V247)-MIN(INDEX(V:V,ROW()-3):V247)))</f>
        <v/>
      </c>
      <c r="AD247" s="4" t="str">
        <f>IF(B247&lt;&gt;"r04","",COUNT(INDEX(U:U,ROW()-3):U247))</f>
        <v/>
      </c>
      <c r="AE247" s="4" t="str">
        <f>IF(B247&lt;&gt;"r04","",COUNT(INDEX(V:V,ROW()-3):V247))</f>
        <v/>
      </c>
    </row>
    <row r="248" spans="1:31">
      <c r="A248">
        <v>1187</v>
      </c>
      <c r="B248" t="s">
        <v>1861</v>
      </c>
      <c r="C248" t="s">
        <v>1862</v>
      </c>
      <c r="D248">
        <v>2301851</v>
      </c>
      <c r="E248">
        <v>92</v>
      </c>
      <c r="F248" t="s">
        <v>1849</v>
      </c>
      <c r="G248" s="1">
        <v>46209.855509259258</v>
      </c>
      <c r="H248">
        <v>70</v>
      </c>
      <c r="I248" t="s">
        <v>1849</v>
      </c>
      <c r="J248" s="1">
        <v>46209.855763888889</v>
      </c>
      <c r="K248">
        <v>1</v>
      </c>
      <c r="L248">
        <v>1</v>
      </c>
      <c r="M248" t="s">
        <v>1850</v>
      </c>
      <c r="N248" t="s">
        <v>1851</v>
      </c>
      <c r="O248" s="1">
        <v>46209.855358796296</v>
      </c>
      <c r="P248" s="1">
        <v>46209.855763888889</v>
      </c>
      <c r="Q248" s="1" t="str">
        <f t="shared" si="24"/>
        <v>2301851|r03</v>
      </c>
      <c r="R248" s="1" t="str">
        <f>VLOOKUP(D248,Base_Amostral!$A:$G,5,FALSE)</f>
        <v>Banabuiú</v>
      </c>
      <c r="S248" s="1" t="str">
        <f>VLOOKUP(D248,Base_Amostral!$A:$G,3,FALSE)</f>
        <v>Ceará</v>
      </c>
      <c r="T248" s="1" t="str">
        <f>VLOOKUP(D248,Base_Amostral!$A:$G,6,FALSE)</f>
        <v>Nordeste</v>
      </c>
      <c r="U248" s="4">
        <f t="shared" si="25"/>
        <v>9.1999999999999993</v>
      </c>
      <c r="V248" s="4">
        <f t="shared" si="26"/>
        <v>7</v>
      </c>
      <c r="W248" s="4">
        <f t="shared" si="27"/>
        <v>2.1999999999999993</v>
      </c>
      <c r="X248" s="4">
        <f t="shared" si="28"/>
        <v>8.1</v>
      </c>
      <c r="Y248" s="4">
        <f t="shared" si="29"/>
        <v>1</v>
      </c>
      <c r="Z248" s="4">
        <f t="shared" si="30"/>
        <v>0</v>
      </c>
      <c r="AA248" s="4">
        <f t="shared" si="31"/>
        <v>0</v>
      </c>
      <c r="AB248" s="4" t="str">
        <f>IF(B248&lt;&gt;"r04","",IF(COUNT(INDEX(U:U,ROW()-3):U248)&lt;2,"",MAX(INDEX(U:U,ROW()-3):U248)-MIN(INDEX(U:U,ROW()-3):U248)))</f>
        <v/>
      </c>
      <c r="AC248" s="4" t="str">
        <f>IF(B248&lt;&gt;"r04","",IF(COUNT(INDEX(V:V,ROW()-3):V248)&lt;2,"",MAX(INDEX(V:V,ROW()-3):V248)-MIN(INDEX(V:V,ROW()-3):V248)))</f>
        <v/>
      </c>
      <c r="AD248" s="4" t="str">
        <f>IF(B248&lt;&gt;"r04","",COUNT(INDEX(U:U,ROW()-3):U248))</f>
        <v/>
      </c>
      <c r="AE248" s="4" t="str">
        <f>IF(B248&lt;&gt;"r04","",COUNT(INDEX(V:V,ROW()-3):V248))</f>
        <v/>
      </c>
    </row>
    <row r="249" spans="1:31">
      <c r="A249">
        <v>1544</v>
      </c>
      <c r="B249" t="s">
        <v>1863</v>
      </c>
      <c r="C249" t="s">
        <v>1864</v>
      </c>
      <c r="D249">
        <v>2301851</v>
      </c>
      <c r="E249">
        <v>96</v>
      </c>
      <c r="F249" t="s">
        <v>1849</v>
      </c>
      <c r="G249" s="1">
        <v>46216.833229166667</v>
      </c>
      <c r="H249">
        <v>70</v>
      </c>
      <c r="I249" t="s">
        <v>1849</v>
      </c>
      <c r="J249" s="1">
        <v>46216.833472222221</v>
      </c>
      <c r="K249">
        <v>1</v>
      </c>
      <c r="L249">
        <v>1</v>
      </c>
      <c r="M249" t="s">
        <v>1850</v>
      </c>
      <c r="N249" t="s">
        <v>1851</v>
      </c>
      <c r="O249" s="1">
        <v>46216.830763888887</v>
      </c>
      <c r="P249" s="1">
        <v>46216.833472222221</v>
      </c>
      <c r="Q249" s="1" t="str">
        <f t="shared" si="24"/>
        <v>2301851|r04</v>
      </c>
      <c r="R249" s="1" t="str">
        <f>VLOOKUP(D249,Base_Amostral!$A:$G,5,FALSE)</f>
        <v>Banabuiú</v>
      </c>
      <c r="S249" s="1" t="str">
        <f>VLOOKUP(D249,Base_Amostral!$A:$G,3,FALSE)</f>
        <v>Ceará</v>
      </c>
      <c r="T249" s="1" t="str">
        <f>VLOOKUP(D249,Base_Amostral!$A:$G,6,FALSE)</f>
        <v>Nordeste</v>
      </c>
      <c r="U249" s="4">
        <f t="shared" si="25"/>
        <v>9.6</v>
      </c>
      <c r="V249" s="4">
        <f t="shared" si="26"/>
        <v>7</v>
      </c>
      <c r="W249" s="4">
        <f t="shared" si="27"/>
        <v>2.5999999999999996</v>
      </c>
      <c r="X249" s="4">
        <f t="shared" si="28"/>
        <v>8.3000000000000007</v>
      </c>
      <c r="Y249" s="4">
        <f t="shared" si="29"/>
        <v>1</v>
      </c>
      <c r="Z249" s="4">
        <f t="shared" si="30"/>
        <v>0.40000000000000036</v>
      </c>
      <c r="AA249" s="4">
        <f t="shared" si="31"/>
        <v>0</v>
      </c>
      <c r="AB249" s="4">
        <f ca="1">IF(B249&lt;&gt;"r04","",IF(COUNT(INDEX(U:U,ROW()-3):U249)&lt;2,"",MAX(INDEX(U:U,ROW()-3):U249)-MIN(INDEX(U:U,ROW()-3):U249)))</f>
        <v>0.40000000000000036</v>
      </c>
      <c r="AC249" s="4">
        <f ca="1">IF(B249&lt;&gt;"r04","",IF(COUNT(INDEX(V:V,ROW()-3):V249)&lt;2,"",MAX(INDEX(V:V,ROW()-3):V249)-MIN(INDEX(V:V,ROW()-3):V249)))</f>
        <v>0</v>
      </c>
      <c r="AD249" s="4">
        <f ca="1">IF(B249&lt;&gt;"r04","",COUNT(INDEX(U:U,ROW()-3):U249))</f>
        <v>4</v>
      </c>
      <c r="AE249" s="4">
        <f ca="1">IF(B249&lt;&gt;"r04","",COUNT(INDEX(V:V,ROW()-3):V249))</f>
        <v>4</v>
      </c>
    </row>
    <row r="250" spans="1:31">
      <c r="A250">
        <v>460</v>
      </c>
      <c r="B250" t="s">
        <v>1857</v>
      </c>
      <c r="C250" t="s">
        <v>1858</v>
      </c>
      <c r="D250">
        <v>2303006</v>
      </c>
      <c r="E250">
        <v>65</v>
      </c>
      <c r="F250" t="s">
        <v>1849</v>
      </c>
      <c r="G250" s="1">
        <v>46196.004733796297</v>
      </c>
      <c r="H250">
        <v>68</v>
      </c>
      <c r="I250" t="s">
        <v>1849</v>
      </c>
      <c r="J250" s="1">
        <v>46196.004988425928</v>
      </c>
      <c r="K250">
        <v>1</v>
      </c>
      <c r="L250">
        <v>1</v>
      </c>
      <c r="M250" t="s">
        <v>1850</v>
      </c>
      <c r="N250" t="s">
        <v>1851</v>
      </c>
      <c r="O250" s="1">
        <v>46196.004317129627</v>
      </c>
      <c r="P250" s="1">
        <v>46196.004988425928</v>
      </c>
      <c r="Q250" s="1" t="str">
        <f t="shared" si="24"/>
        <v>2303006|r01</v>
      </c>
      <c r="R250" s="1" t="str">
        <f>VLOOKUP(D250,Base_Amostral!$A:$G,5,FALSE)</f>
        <v>Caridade</v>
      </c>
      <c r="S250" s="1" t="str">
        <f>VLOOKUP(D250,Base_Amostral!$A:$G,3,FALSE)</f>
        <v>Ceará</v>
      </c>
      <c r="T250" s="1" t="str">
        <f>VLOOKUP(D250,Base_Amostral!$A:$G,6,FALSE)</f>
        <v>Nordeste</v>
      </c>
      <c r="U250" s="4">
        <f t="shared" si="25"/>
        <v>6.5</v>
      </c>
      <c r="V250" s="4">
        <f t="shared" si="26"/>
        <v>6.8</v>
      </c>
      <c r="W250" s="4">
        <f t="shared" si="27"/>
        <v>-0.29999999999999982</v>
      </c>
      <c r="X250" s="4">
        <f t="shared" si="28"/>
        <v>6.65</v>
      </c>
      <c r="Y250" s="4">
        <f t="shared" si="29"/>
        <v>1</v>
      </c>
      <c r="Z250" s="4" t="str">
        <f t="shared" si="30"/>
        <v/>
      </c>
      <c r="AA250" s="4" t="str">
        <f t="shared" si="31"/>
        <v/>
      </c>
      <c r="AB250" s="4" t="str">
        <f>IF(B250&lt;&gt;"r04","",IF(COUNT(INDEX(U:U,ROW()-3):U250)&lt;2,"",MAX(INDEX(U:U,ROW()-3):U250)-MIN(INDEX(U:U,ROW()-3):U250)))</f>
        <v/>
      </c>
      <c r="AC250" s="4" t="str">
        <f>IF(B250&lt;&gt;"r04","",IF(COUNT(INDEX(V:V,ROW()-3):V250)&lt;2,"",MAX(INDEX(V:V,ROW()-3):V250)-MIN(INDEX(V:V,ROW()-3):V250)))</f>
        <v/>
      </c>
      <c r="AD250" s="4" t="str">
        <f>IF(B250&lt;&gt;"r04","",COUNT(INDEX(U:U,ROW()-3):U250))</f>
        <v/>
      </c>
      <c r="AE250" s="4" t="str">
        <f>IF(B250&lt;&gt;"r04","",COUNT(INDEX(V:V,ROW()-3):V250))</f>
        <v/>
      </c>
    </row>
    <row r="251" spans="1:31">
      <c r="A251">
        <v>816</v>
      </c>
      <c r="B251" t="s">
        <v>1859</v>
      </c>
      <c r="C251" t="s">
        <v>1860</v>
      </c>
      <c r="D251">
        <v>2303006</v>
      </c>
      <c r="E251">
        <v>65</v>
      </c>
      <c r="F251" t="s">
        <v>1849</v>
      </c>
      <c r="G251" s="1">
        <v>46203.80872685185</v>
      </c>
      <c r="H251">
        <v>68</v>
      </c>
      <c r="I251" t="s">
        <v>1849</v>
      </c>
      <c r="J251" s="1">
        <v>46203.808981481481</v>
      </c>
      <c r="K251">
        <v>1</v>
      </c>
      <c r="L251">
        <v>1</v>
      </c>
      <c r="M251" t="s">
        <v>1850</v>
      </c>
      <c r="N251" t="s">
        <v>1851</v>
      </c>
      <c r="O251" s="1">
        <v>46203.808356481481</v>
      </c>
      <c r="P251" s="1">
        <v>46203.808981481481</v>
      </c>
      <c r="Q251" s="1" t="str">
        <f t="shared" si="24"/>
        <v>2303006|r02</v>
      </c>
      <c r="R251" s="1" t="str">
        <f>VLOOKUP(D251,Base_Amostral!$A:$G,5,FALSE)</f>
        <v>Caridade</v>
      </c>
      <c r="S251" s="1" t="str">
        <f>VLOOKUP(D251,Base_Amostral!$A:$G,3,FALSE)</f>
        <v>Ceará</v>
      </c>
      <c r="T251" s="1" t="str">
        <f>VLOOKUP(D251,Base_Amostral!$A:$G,6,FALSE)</f>
        <v>Nordeste</v>
      </c>
      <c r="U251" s="4">
        <f t="shared" si="25"/>
        <v>6.5</v>
      </c>
      <c r="V251" s="4">
        <f t="shared" si="26"/>
        <v>6.8</v>
      </c>
      <c r="W251" s="4">
        <f t="shared" si="27"/>
        <v>-0.29999999999999982</v>
      </c>
      <c r="X251" s="4">
        <f t="shared" si="28"/>
        <v>6.65</v>
      </c>
      <c r="Y251" s="4">
        <f t="shared" si="29"/>
        <v>1</v>
      </c>
      <c r="Z251" s="4">
        <f t="shared" si="30"/>
        <v>0</v>
      </c>
      <c r="AA251" s="4">
        <f t="shared" si="31"/>
        <v>0</v>
      </c>
      <c r="AB251" s="4" t="str">
        <f>IF(B251&lt;&gt;"r04","",IF(COUNT(INDEX(U:U,ROW()-3):U251)&lt;2,"",MAX(INDEX(U:U,ROW()-3):U251)-MIN(INDEX(U:U,ROW()-3):U251)))</f>
        <v/>
      </c>
      <c r="AC251" s="4" t="str">
        <f>IF(B251&lt;&gt;"r04","",IF(COUNT(INDEX(V:V,ROW()-3):V251)&lt;2,"",MAX(INDEX(V:V,ROW()-3):V251)-MIN(INDEX(V:V,ROW()-3):V251)))</f>
        <v/>
      </c>
      <c r="AD251" s="4" t="str">
        <f>IF(B251&lt;&gt;"r04","",COUNT(INDEX(U:U,ROW()-3):U251))</f>
        <v/>
      </c>
      <c r="AE251" s="4" t="str">
        <f>IF(B251&lt;&gt;"r04","",COUNT(INDEX(V:V,ROW()-3):V251))</f>
        <v/>
      </c>
    </row>
    <row r="252" spans="1:31">
      <c r="A252">
        <v>1189</v>
      </c>
      <c r="B252" t="s">
        <v>1861</v>
      </c>
      <c r="C252" t="s">
        <v>1862</v>
      </c>
      <c r="D252">
        <v>2303006</v>
      </c>
      <c r="E252">
        <v>65</v>
      </c>
      <c r="F252" t="s">
        <v>1849</v>
      </c>
      <c r="G252" s="1">
        <v>46209.856168981481</v>
      </c>
      <c r="H252">
        <v>68</v>
      </c>
      <c r="I252" t="s">
        <v>1849</v>
      </c>
      <c r="J252" s="1">
        <v>46209.856435185182</v>
      </c>
      <c r="K252">
        <v>1</v>
      </c>
      <c r="L252">
        <v>1</v>
      </c>
      <c r="M252" t="s">
        <v>1850</v>
      </c>
      <c r="N252" t="s">
        <v>1851</v>
      </c>
      <c r="O252" s="1">
        <v>46209.855810185189</v>
      </c>
      <c r="P252" s="1">
        <v>46209.856435185182</v>
      </c>
      <c r="Q252" s="1" t="str">
        <f t="shared" si="24"/>
        <v>2303006|r03</v>
      </c>
      <c r="R252" s="1" t="str">
        <f>VLOOKUP(D252,Base_Amostral!$A:$G,5,FALSE)</f>
        <v>Caridade</v>
      </c>
      <c r="S252" s="1" t="str">
        <f>VLOOKUP(D252,Base_Amostral!$A:$G,3,FALSE)</f>
        <v>Ceará</v>
      </c>
      <c r="T252" s="1" t="str">
        <f>VLOOKUP(D252,Base_Amostral!$A:$G,6,FALSE)</f>
        <v>Nordeste</v>
      </c>
      <c r="U252" s="4">
        <f t="shared" si="25"/>
        <v>6.5</v>
      </c>
      <c r="V252" s="4">
        <f t="shared" si="26"/>
        <v>6.8</v>
      </c>
      <c r="W252" s="4">
        <f t="shared" si="27"/>
        <v>-0.29999999999999982</v>
      </c>
      <c r="X252" s="4">
        <f t="shared" si="28"/>
        <v>6.65</v>
      </c>
      <c r="Y252" s="4">
        <f t="shared" si="29"/>
        <v>1</v>
      </c>
      <c r="Z252" s="4">
        <f t="shared" si="30"/>
        <v>0</v>
      </c>
      <c r="AA252" s="4">
        <f t="shared" si="31"/>
        <v>0</v>
      </c>
      <c r="AB252" s="4" t="str">
        <f>IF(B252&lt;&gt;"r04","",IF(COUNT(INDEX(U:U,ROW()-3):U252)&lt;2,"",MAX(INDEX(U:U,ROW()-3):U252)-MIN(INDEX(U:U,ROW()-3):U252)))</f>
        <v/>
      </c>
      <c r="AC252" s="4" t="str">
        <f>IF(B252&lt;&gt;"r04","",IF(COUNT(INDEX(V:V,ROW()-3):V252)&lt;2,"",MAX(INDEX(V:V,ROW()-3):V252)-MIN(INDEX(V:V,ROW()-3):V252)))</f>
        <v/>
      </c>
      <c r="AD252" s="4" t="str">
        <f>IF(B252&lt;&gt;"r04","",COUNT(INDEX(U:U,ROW()-3):U252))</f>
        <v/>
      </c>
      <c r="AE252" s="4" t="str">
        <f>IF(B252&lt;&gt;"r04","",COUNT(INDEX(V:V,ROW()-3):V252))</f>
        <v/>
      </c>
    </row>
    <row r="253" spans="1:31">
      <c r="A253">
        <v>1553</v>
      </c>
      <c r="B253" t="s">
        <v>1863</v>
      </c>
      <c r="C253" t="s">
        <v>1864</v>
      </c>
      <c r="D253">
        <v>2303006</v>
      </c>
      <c r="E253">
        <v>77</v>
      </c>
      <c r="F253" t="s">
        <v>1849</v>
      </c>
      <c r="G253" s="1">
        <v>46216.833935185183</v>
      </c>
      <c r="H253">
        <v>68</v>
      </c>
      <c r="I253" t="s">
        <v>1849</v>
      </c>
      <c r="J253" s="1">
        <v>46216.83421296296</v>
      </c>
      <c r="K253">
        <v>1</v>
      </c>
      <c r="L253">
        <v>1</v>
      </c>
      <c r="M253" t="s">
        <v>1850</v>
      </c>
      <c r="N253" t="s">
        <v>1851</v>
      </c>
      <c r="O253" s="1">
        <v>46216.83353009259</v>
      </c>
      <c r="P253" s="1">
        <v>46216.83421296296</v>
      </c>
      <c r="Q253" s="1" t="str">
        <f t="shared" si="24"/>
        <v>2303006|r04</v>
      </c>
      <c r="R253" s="1" t="str">
        <f>VLOOKUP(D253,Base_Amostral!$A:$G,5,FALSE)</f>
        <v>Caridade</v>
      </c>
      <c r="S253" s="1" t="str">
        <f>VLOOKUP(D253,Base_Amostral!$A:$G,3,FALSE)</f>
        <v>Ceará</v>
      </c>
      <c r="T253" s="1" t="str">
        <f>VLOOKUP(D253,Base_Amostral!$A:$G,6,FALSE)</f>
        <v>Nordeste</v>
      </c>
      <c r="U253" s="4">
        <f t="shared" si="25"/>
        <v>7.7</v>
      </c>
      <c r="V253" s="4">
        <f t="shared" si="26"/>
        <v>6.8</v>
      </c>
      <c r="W253" s="4">
        <f t="shared" si="27"/>
        <v>0.90000000000000036</v>
      </c>
      <c r="X253" s="4">
        <f t="shared" si="28"/>
        <v>7.25</v>
      </c>
      <c r="Y253" s="4">
        <f t="shared" si="29"/>
        <v>1</v>
      </c>
      <c r="Z253" s="4">
        <f t="shared" si="30"/>
        <v>1.2000000000000002</v>
      </c>
      <c r="AA253" s="4">
        <f t="shared" si="31"/>
        <v>0</v>
      </c>
      <c r="AB253" s="4">
        <f ca="1">IF(B253&lt;&gt;"r04","",IF(COUNT(INDEX(U:U,ROW()-3):U253)&lt;2,"",MAX(INDEX(U:U,ROW()-3):U253)-MIN(INDEX(U:U,ROW()-3):U253)))</f>
        <v>1.2000000000000002</v>
      </c>
      <c r="AC253" s="4">
        <f ca="1">IF(B253&lt;&gt;"r04","",IF(COUNT(INDEX(V:V,ROW()-3):V253)&lt;2,"",MAX(INDEX(V:V,ROW()-3):V253)-MIN(INDEX(V:V,ROW()-3):V253)))</f>
        <v>0</v>
      </c>
      <c r="AD253" s="4">
        <f ca="1">IF(B253&lt;&gt;"r04","",COUNT(INDEX(U:U,ROW()-3):U253))</f>
        <v>4</v>
      </c>
      <c r="AE253" s="4">
        <f ca="1">IF(B253&lt;&gt;"r04","",COUNT(INDEX(V:V,ROW()-3):V253))</f>
        <v>4</v>
      </c>
    </row>
    <row r="254" spans="1:31">
      <c r="A254">
        <v>461</v>
      </c>
      <c r="B254" t="s">
        <v>1857</v>
      </c>
      <c r="C254" t="s">
        <v>1858</v>
      </c>
      <c r="D254">
        <v>2303105</v>
      </c>
      <c r="E254">
        <v>63</v>
      </c>
      <c r="F254" t="s">
        <v>1849</v>
      </c>
      <c r="G254" s="1">
        <v>46196.005416666667</v>
      </c>
      <c r="H254">
        <v>66</v>
      </c>
      <c r="I254" t="s">
        <v>1849</v>
      </c>
      <c r="J254" s="1">
        <v>46196.005694444444</v>
      </c>
      <c r="K254">
        <v>1</v>
      </c>
      <c r="L254">
        <v>1</v>
      </c>
      <c r="M254" t="s">
        <v>1850</v>
      </c>
      <c r="N254" t="s">
        <v>1851</v>
      </c>
      <c r="O254" s="1">
        <v>46196.005046296297</v>
      </c>
      <c r="P254" s="1">
        <v>46196.005694444444</v>
      </c>
      <c r="Q254" s="1" t="str">
        <f t="shared" si="24"/>
        <v>2303105|r01</v>
      </c>
      <c r="R254" s="1" t="str">
        <f>VLOOKUP(D254,Base_Amostral!$A:$G,5,FALSE)</f>
        <v>Cariré</v>
      </c>
      <c r="S254" s="1" t="str">
        <f>VLOOKUP(D254,Base_Amostral!$A:$G,3,FALSE)</f>
        <v>Ceará</v>
      </c>
      <c r="T254" s="1" t="str">
        <f>VLOOKUP(D254,Base_Amostral!$A:$G,6,FALSE)</f>
        <v>Nordeste</v>
      </c>
      <c r="U254" s="4">
        <f t="shared" si="25"/>
        <v>6.3</v>
      </c>
      <c r="V254" s="4">
        <f t="shared" si="26"/>
        <v>6.6</v>
      </c>
      <c r="W254" s="4">
        <f t="shared" si="27"/>
        <v>-0.29999999999999982</v>
      </c>
      <c r="X254" s="4">
        <f t="shared" si="28"/>
        <v>6.4499999999999993</v>
      </c>
      <c r="Y254" s="4">
        <f t="shared" si="29"/>
        <v>1</v>
      </c>
      <c r="Z254" s="4" t="str">
        <f t="shared" si="30"/>
        <v/>
      </c>
      <c r="AA254" s="4" t="str">
        <f t="shared" si="31"/>
        <v/>
      </c>
      <c r="AB254" s="4" t="str">
        <f>IF(B254&lt;&gt;"r04","",IF(COUNT(INDEX(U:U,ROW()-3):U254)&lt;2,"",MAX(INDEX(U:U,ROW()-3):U254)-MIN(INDEX(U:U,ROW()-3):U254)))</f>
        <v/>
      </c>
      <c r="AC254" s="4" t="str">
        <f>IF(B254&lt;&gt;"r04","",IF(COUNT(INDEX(V:V,ROW()-3):V254)&lt;2,"",MAX(INDEX(V:V,ROW()-3):V254)-MIN(INDEX(V:V,ROW()-3):V254)))</f>
        <v/>
      </c>
      <c r="AD254" s="4" t="str">
        <f>IF(B254&lt;&gt;"r04","",COUNT(INDEX(U:U,ROW()-3):U254))</f>
        <v/>
      </c>
      <c r="AE254" s="4" t="str">
        <f>IF(B254&lt;&gt;"r04","",COUNT(INDEX(V:V,ROW()-3):V254))</f>
        <v/>
      </c>
    </row>
    <row r="255" spans="1:31">
      <c r="A255">
        <v>818</v>
      </c>
      <c r="B255" t="s">
        <v>1859</v>
      </c>
      <c r="C255" t="s">
        <v>1860</v>
      </c>
      <c r="D255">
        <v>2303105</v>
      </c>
      <c r="E255">
        <v>63</v>
      </c>
      <c r="F255" t="s">
        <v>1849</v>
      </c>
      <c r="G255" s="1">
        <v>46203.809363425928</v>
      </c>
      <c r="H255">
        <v>66</v>
      </c>
      <c r="I255" t="s">
        <v>1849</v>
      </c>
      <c r="J255" s="1">
        <v>46203.809629629628</v>
      </c>
      <c r="K255">
        <v>1</v>
      </c>
      <c r="L255">
        <v>1</v>
      </c>
      <c r="M255" t="s">
        <v>1850</v>
      </c>
      <c r="N255" t="s">
        <v>1851</v>
      </c>
      <c r="O255" s="1">
        <v>46203.809027777781</v>
      </c>
      <c r="P255" s="1">
        <v>46203.809629629628</v>
      </c>
      <c r="Q255" s="1" t="str">
        <f t="shared" si="24"/>
        <v>2303105|r02</v>
      </c>
      <c r="R255" s="1" t="str">
        <f>VLOOKUP(D255,Base_Amostral!$A:$G,5,FALSE)</f>
        <v>Cariré</v>
      </c>
      <c r="S255" s="1" t="str">
        <f>VLOOKUP(D255,Base_Amostral!$A:$G,3,FALSE)</f>
        <v>Ceará</v>
      </c>
      <c r="T255" s="1" t="str">
        <f>VLOOKUP(D255,Base_Amostral!$A:$G,6,FALSE)</f>
        <v>Nordeste</v>
      </c>
      <c r="U255" s="4">
        <f t="shared" si="25"/>
        <v>6.3</v>
      </c>
      <c r="V255" s="4">
        <f t="shared" si="26"/>
        <v>6.6</v>
      </c>
      <c r="W255" s="4">
        <f t="shared" si="27"/>
        <v>-0.29999999999999982</v>
      </c>
      <c r="X255" s="4">
        <f t="shared" si="28"/>
        <v>6.4499999999999993</v>
      </c>
      <c r="Y255" s="4">
        <f t="shared" si="29"/>
        <v>1</v>
      </c>
      <c r="Z255" s="4">
        <f t="shared" si="30"/>
        <v>0</v>
      </c>
      <c r="AA255" s="4">
        <f t="shared" si="31"/>
        <v>0</v>
      </c>
      <c r="AB255" s="4" t="str">
        <f>IF(B255&lt;&gt;"r04","",IF(COUNT(INDEX(U:U,ROW()-3):U255)&lt;2,"",MAX(INDEX(U:U,ROW()-3):U255)-MIN(INDEX(U:U,ROW()-3):U255)))</f>
        <v/>
      </c>
      <c r="AC255" s="4" t="str">
        <f>IF(B255&lt;&gt;"r04","",IF(COUNT(INDEX(V:V,ROW()-3):V255)&lt;2,"",MAX(INDEX(V:V,ROW()-3):V255)-MIN(INDEX(V:V,ROW()-3):V255)))</f>
        <v/>
      </c>
      <c r="AD255" s="4" t="str">
        <f>IF(B255&lt;&gt;"r04","",COUNT(INDEX(U:U,ROW()-3):U255))</f>
        <v/>
      </c>
      <c r="AE255" s="4" t="str">
        <f>IF(B255&lt;&gt;"r04","",COUNT(INDEX(V:V,ROW()-3):V255))</f>
        <v/>
      </c>
    </row>
    <row r="256" spans="1:31">
      <c r="A256">
        <v>1192</v>
      </c>
      <c r="B256" t="s">
        <v>1861</v>
      </c>
      <c r="C256" t="s">
        <v>1862</v>
      </c>
      <c r="D256">
        <v>2303105</v>
      </c>
      <c r="E256">
        <v>63</v>
      </c>
      <c r="F256" t="s">
        <v>1849</v>
      </c>
      <c r="G256" s="1">
        <v>46209.856840277775</v>
      </c>
      <c r="H256">
        <v>66</v>
      </c>
      <c r="I256" t="s">
        <v>1849</v>
      </c>
      <c r="J256" s="1">
        <v>46209.857106481482</v>
      </c>
      <c r="K256">
        <v>1</v>
      </c>
      <c r="L256">
        <v>1</v>
      </c>
      <c r="M256" t="s">
        <v>1850</v>
      </c>
      <c r="N256" t="s">
        <v>1851</v>
      </c>
      <c r="O256" s="1">
        <v>46209.856469907405</v>
      </c>
      <c r="P256" s="1">
        <v>46209.857106481482</v>
      </c>
      <c r="Q256" s="1" t="str">
        <f t="shared" si="24"/>
        <v>2303105|r03</v>
      </c>
      <c r="R256" s="1" t="str">
        <f>VLOOKUP(D256,Base_Amostral!$A:$G,5,FALSE)</f>
        <v>Cariré</v>
      </c>
      <c r="S256" s="1" t="str">
        <f>VLOOKUP(D256,Base_Amostral!$A:$G,3,FALSE)</f>
        <v>Ceará</v>
      </c>
      <c r="T256" s="1" t="str">
        <f>VLOOKUP(D256,Base_Amostral!$A:$G,6,FALSE)</f>
        <v>Nordeste</v>
      </c>
      <c r="U256" s="4">
        <f t="shared" si="25"/>
        <v>6.3</v>
      </c>
      <c r="V256" s="4">
        <f t="shared" si="26"/>
        <v>6.6</v>
      </c>
      <c r="W256" s="4">
        <f t="shared" si="27"/>
        <v>-0.29999999999999982</v>
      </c>
      <c r="X256" s="4">
        <f t="shared" si="28"/>
        <v>6.4499999999999993</v>
      </c>
      <c r="Y256" s="4">
        <f t="shared" si="29"/>
        <v>1</v>
      </c>
      <c r="Z256" s="4">
        <f t="shared" si="30"/>
        <v>0</v>
      </c>
      <c r="AA256" s="4">
        <f t="shared" si="31"/>
        <v>0</v>
      </c>
      <c r="AB256" s="4" t="str">
        <f>IF(B256&lt;&gt;"r04","",IF(COUNT(INDEX(U:U,ROW()-3):U256)&lt;2,"",MAX(INDEX(U:U,ROW()-3):U256)-MIN(INDEX(U:U,ROW()-3):U256)))</f>
        <v/>
      </c>
      <c r="AC256" s="4" t="str">
        <f>IF(B256&lt;&gt;"r04","",IF(COUNT(INDEX(V:V,ROW()-3):V256)&lt;2,"",MAX(INDEX(V:V,ROW()-3):V256)-MIN(INDEX(V:V,ROW()-3):V256)))</f>
        <v/>
      </c>
      <c r="AD256" s="4" t="str">
        <f>IF(B256&lt;&gt;"r04","",COUNT(INDEX(U:U,ROW()-3):U256))</f>
        <v/>
      </c>
      <c r="AE256" s="4" t="str">
        <f>IF(B256&lt;&gt;"r04","",COUNT(INDEX(V:V,ROW()-3):V256))</f>
        <v/>
      </c>
    </row>
    <row r="257" spans="1:31">
      <c r="A257">
        <v>1555</v>
      </c>
      <c r="B257" t="s">
        <v>1863</v>
      </c>
      <c r="C257" t="s">
        <v>1864</v>
      </c>
      <c r="D257">
        <v>2303105</v>
      </c>
      <c r="E257">
        <v>75</v>
      </c>
      <c r="F257" t="s">
        <v>1849</v>
      </c>
      <c r="G257" s="1">
        <v>46216.835034722222</v>
      </c>
      <c r="H257">
        <v>66</v>
      </c>
      <c r="I257" t="s">
        <v>1849</v>
      </c>
      <c r="J257" s="1">
        <v>46216.835312499999</v>
      </c>
      <c r="K257">
        <v>1</v>
      </c>
      <c r="L257">
        <v>1</v>
      </c>
      <c r="M257" t="s">
        <v>1850</v>
      </c>
      <c r="N257" t="s">
        <v>1851</v>
      </c>
      <c r="O257" s="1">
        <v>46216.83425925926</v>
      </c>
      <c r="P257" s="1">
        <v>46216.835312499999</v>
      </c>
      <c r="Q257" s="1" t="str">
        <f t="shared" si="24"/>
        <v>2303105|r04</v>
      </c>
      <c r="R257" s="1" t="str">
        <f>VLOOKUP(D257,Base_Amostral!$A:$G,5,FALSE)</f>
        <v>Cariré</v>
      </c>
      <c r="S257" s="1" t="str">
        <f>VLOOKUP(D257,Base_Amostral!$A:$G,3,FALSE)</f>
        <v>Ceará</v>
      </c>
      <c r="T257" s="1" t="str">
        <f>VLOOKUP(D257,Base_Amostral!$A:$G,6,FALSE)</f>
        <v>Nordeste</v>
      </c>
      <c r="U257" s="4">
        <f t="shared" si="25"/>
        <v>7.5</v>
      </c>
      <c r="V257" s="4">
        <f t="shared" si="26"/>
        <v>6.6</v>
      </c>
      <c r="W257" s="4">
        <f t="shared" si="27"/>
        <v>0.90000000000000036</v>
      </c>
      <c r="X257" s="4">
        <f t="shared" si="28"/>
        <v>7.05</v>
      </c>
      <c r="Y257" s="4">
        <f t="shared" si="29"/>
        <v>1</v>
      </c>
      <c r="Z257" s="4">
        <f t="shared" si="30"/>
        <v>1.2000000000000002</v>
      </c>
      <c r="AA257" s="4">
        <f t="shared" si="31"/>
        <v>0</v>
      </c>
      <c r="AB257" s="4">
        <f ca="1">IF(B257&lt;&gt;"r04","",IF(COUNT(INDEX(U:U,ROW()-3):U257)&lt;2,"",MAX(INDEX(U:U,ROW()-3):U257)-MIN(INDEX(U:U,ROW()-3):U257)))</f>
        <v>1.2000000000000002</v>
      </c>
      <c r="AC257" s="4">
        <f ca="1">IF(B257&lt;&gt;"r04","",IF(COUNT(INDEX(V:V,ROW()-3):V257)&lt;2,"",MAX(INDEX(V:V,ROW()-3):V257)-MIN(INDEX(V:V,ROW()-3):V257)))</f>
        <v>0</v>
      </c>
      <c r="AD257" s="4">
        <f ca="1">IF(B257&lt;&gt;"r04","",COUNT(INDEX(U:U,ROW()-3):U257))</f>
        <v>4</v>
      </c>
      <c r="AE257" s="4">
        <f ca="1">IF(B257&lt;&gt;"r04","",COUNT(INDEX(V:V,ROW()-3):V257))</f>
        <v>4</v>
      </c>
    </row>
    <row r="258" spans="1:31">
      <c r="A258">
        <v>464</v>
      </c>
      <c r="B258" t="s">
        <v>1857</v>
      </c>
      <c r="C258" t="s">
        <v>1858</v>
      </c>
      <c r="D258">
        <v>2303303</v>
      </c>
      <c r="E258">
        <v>71</v>
      </c>
      <c r="F258" t="s">
        <v>1849</v>
      </c>
      <c r="G258" s="1">
        <v>46196.01090277778</v>
      </c>
      <c r="H258">
        <v>73</v>
      </c>
      <c r="I258" t="s">
        <v>1849</v>
      </c>
      <c r="J258" s="1">
        <v>46196.011192129627</v>
      </c>
      <c r="K258">
        <v>1</v>
      </c>
      <c r="L258">
        <v>1</v>
      </c>
      <c r="M258" t="s">
        <v>1850</v>
      </c>
      <c r="N258" t="s">
        <v>1851</v>
      </c>
      <c r="O258" s="1">
        <v>46196.005729166667</v>
      </c>
      <c r="P258" s="1">
        <v>46196.011192129627</v>
      </c>
      <c r="Q258" s="1" t="str">
        <f t="shared" ref="Q258:Q321" si="32">D258&amp;"|"&amp;B258</f>
        <v>2303303|r01</v>
      </c>
      <c r="R258" s="1" t="str">
        <f>VLOOKUP(D258,Base_Amostral!$A:$G,5,FALSE)</f>
        <v>Cariús</v>
      </c>
      <c r="S258" s="1" t="str">
        <f>VLOOKUP(D258,Base_Amostral!$A:$G,3,FALSE)</f>
        <v>Ceará</v>
      </c>
      <c r="T258" s="1" t="str">
        <f>VLOOKUP(D258,Base_Amostral!$A:$G,6,FALSE)</f>
        <v>Nordeste</v>
      </c>
      <c r="U258" s="4">
        <f t="shared" ref="U258:U321" si="33">IF(E258="","",E258/10)</f>
        <v>7.1</v>
      </c>
      <c r="V258" s="4">
        <f t="shared" ref="V258:V321" si="34">IF(H258="","",H258/10)</f>
        <v>7.3</v>
      </c>
      <c r="W258" s="4">
        <f t="shared" ref="W258:W321" si="35">IF(OR(U258="",V258=""),"",U258-V258)</f>
        <v>-0.20000000000000018</v>
      </c>
      <c r="X258" s="4">
        <f t="shared" ref="X258:X321" si="36">IF(OR(U258="",V258=""),"",AVERAGE(U258:V258))</f>
        <v>7.1999999999999993</v>
      </c>
      <c r="Y258" s="4">
        <f t="shared" ref="Y258:Y321" si="37">IF(AND(U258&lt;&gt;"",V258&lt;&gt;""),1,0)</f>
        <v>1</v>
      </c>
      <c r="Z258" s="4" t="str">
        <f t="shared" ref="Z258:Z321" si="38">IF(D258&lt;&gt;D257,"",IF(OR(U258="",U257=""),"",U258-U257))</f>
        <v/>
      </c>
      <c r="AA258" s="4" t="str">
        <f t="shared" ref="AA258:AA321" si="39">IF(D258&lt;&gt;D257,"",IF(OR(V258="",V257=""),"",V258-V257))</f>
        <v/>
      </c>
      <c r="AB258" s="4" t="str">
        <f>IF(B258&lt;&gt;"r04","",IF(COUNT(INDEX(U:U,ROW()-3):U258)&lt;2,"",MAX(INDEX(U:U,ROW()-3):U258)-MIN(INDEX(U:U,ROW()-3):U258)))</f>
        <v/>
      </c>
      <c r="AC258" s="4" t="str">
        <f>IF(B258&lt;&gt;"r04","",IF(COUNT(INDEX(V:V,ROW()-3):V258)&lt;2,"",MAX(INDEX(V:V,ROW()-3):V258)-MIN(INDEX(V:V,ROW()-3):V258)))</f>
        <v/>
      </c>
      <c r="AD258" s="4" t="str">
        <f>IF(B258&lt;&gt;"r04","",COUNT(INDEX(U:U,ROW()-3):U258))</f>
        <v/>
      </c>
      <c r="AE258" s="4" t="str">
        <f>IF(B258&lt;&gt;"r04","",COUNT(INDEX(V:V,ROW()-3):V258))</f>
        <v/>
      </c>
    </row>
    <row r="259" spans="1:31">
      <c r="A259">
        <v>820</v>
      </c>
      <c r="B259" t="s">
        <v>1859</v>
      </c>
      <c r="C259" t="s">
        <v>1860</v>
      </c>
      <c r="D259">
        <v>2303303</v>
      </c>
      <c r="E259">
        <v>71</v>
      </c>
      <c r="F259" t="s">
        <v>1849</v>
      </c>
      <c r="G259" s="1">
        <v>46203.810034722221</v>
      </c>
      <c r="H259">
        <v>73</v>
      </c>
      <c r="I259" t="s">
        <v>1849</v>
      </c>
      <c r="J259" s="1">
        <v>46203.810289351852</v>
      </c>
      <c r="K259">
        <v>1</v>
      </c>
      <c r="L259">
        <v>1</v>
      </c>
      <c r="M259" t="s">
        <v>1850</v>
      </c>
      <c r="N259" t="s">
        <v>1851</v>
      </c>
      <c r="O259" s="1">
        <v>46203.809675925928</v>
      </c>
      <c r="P259" s="1">
        <v>46203.810289351852</v>
      </c>
      <c r="Q259" s="1" t="str">
        <f t="shared" si="32"/>
        <v>2303303|r02</v>
      </c>
      <c r="R259" s="1" t="str">
        <f>VLOOKUP(D259,Base_Amostral!$A:$G,5,FALSE)</f>
        <v>Cariús</v>
      </c>
      <c r="S259" s="1" t="str">
        <f>VLOOKUP(D259,Base_Amostral!$A:$G,3,FALSE)</f>
        <v>Ceará</v>
      </c>
      <c r="T259" s="1" t="str">
        <f>VLOOKUP(D259,Base_Amostral!$A:$G,6,FALSE)</f>
        <v>Nordeste</v>
      </c>
      <c r="U259" s="4">
        <f t="shared" si="33"/>
        <v>7.1</v>
      </c>
      <c r="V259" s="4">
        <f t="shared" si="34"/>
        <v>7.3</v>
      </c>
      <c r="W259" s="4">
        <f t="shared" si="35"/>
        <v>-0.20000000000000018</v>
      </c>
      <c r="X259" s="4">
        <f t="shared" si="36"/>
        <v>7.1999999999999993</v>
      </c>
      <c r="Y259" s="4">
        <f t="shared" si="37"/>
        <v>1</v>
      </c>
      <c r="Z259" s="4">
        <f t="shared" si="38"/>
        <v>0</v>
      </c>
      <c r="AA259" s="4">
        <f t="shared" si="39"/>
        <v>0</v>
      </c>
      <c r="AB259" s="4" t="str">
        <f>IF(B259&lt;&gt;"r04","",IF(COUNT(INDEX(U:U,ROW()-3):U259)&lt;2,"",MAX(INDEX(U:U,ROW()-3):U259)-MIN(INDEX(U:U,ROW()-3):U259)))</f>
        <v/>
      </c>
      <c r="AC259" s="4" t="str">
        <f>IF(B259&lt;&gt;"r04","",IF(COUNT(INDEX(V:V,ROW()-3):V259)&lt;2,"",MAX(INDEX(V:V,ROW()-3):V259)-MIN(INDEX(V:V,ROW()-3):V259)))</f>
        <v/>
      </c>
      <c r="AD259" s="4" t="str">
        <f>IF(B259&lt;&gt;"r04","",COUNT(INDEX(U:U,ROW()-3):U259))</f>
        <v/>
      </c>
      <c r="AE259" s="4" t="str">
        <f>IF(B259&lt;&gt;"r04","",COUNT(INDEX(V:V,ROW()-3):V259))</f>
        <v/>
      </c>
    </row>
    <row r="260" spans="1:31">
      <c r="A260">
        <v>1195</v>
      </c>
      <c r="B260" t="s">
        <v>1861</v>
      </c>
      <c r="C260" t="s">
        <v>1862</v>
      </c>
      <c r="D260">
        <v>2303303</v>
      </c>
      <c r="E260">
        <v>71</v>
      </c>
      <c r="F260" t="s">
        <v>1849</v>
      </c>
      <c r="G260" s="1">
        <v>46209.857465277775</v>
      </c>
      <c r="H260">
        <v>73</v>
      </c>
      <c r="I260" t="s">
        <v>1849</v>
      </c>
      <c r="J260" s="1">
        <v>46209.857731481483</v>
      </c>
      <c r="K260">
        <v>1</v>
      </c>
      <c r="L260">
        <v>1</v>
      </c>
      <c r="M260" t="s">
        <v>1850</v>
      </c>
      <c r="N260" t="s">
        <v>1851</v>
      </c>
      <c r="O260" s="1">
        <v>46209.857152777775</v>
      </c>
      <c r="P260" s="1">
        <v>46209.857731481483</v>
      </c>
      <c r="Q260" s="1" t="str">
        <f t="shared" si="32"/>
        <v>2303303|r03</v>
      </c>
      <c r="R260" s="1" t="str">
        <f>VLOOKUP(D260,Base_Amostral!$A:$G,5,FALSE)</f>
        <v>Cariús</v>
      </c>
      <c r="S260" s="1" t="str">
        <f>VLOOKUP(D260,Base_Amostral!$A:$G,3,FALSE)</f>
        <v>Ceará</v>
      </c>
      <c r="T260" s="1" t="str">
        <f>VLOOKUP(D260,Base_Amostral!$A:$G,6,FALSE)</f>
        <v>Nordeste</v>
      </c>
      <c r="U260" s="4">
        <f t="shared" si="33"/>
        <v>7.1</v>
      </c>
      <c r="V260" s="4">
        <f t="shared" si="34"/>
        <v>7.3</v>
      </c>
      <c r="W260" s="4">
        <f t="shared" si="35"/>
        <v>-0.20000000000000018</v>
      </c>
      <c r="X260" s="4">
        <f t="shared" si="36"/>
        <v>7.1999999999999993</v>
      </c>
      <c r="Y260" s="4">
        <f t="shared" si="37"/>
        <v>1</v>
      </c>
      <c r="Z260" s="4">
        <f t="shared" si="38"/>
        <v>0</v>
      </c>
      <c r="AA260" s="4">
        <f t="shared" si="39"/>
        <v>0</v>
      </c>
      <c r="AB260" s="4" t="str">
        <f>IF(B260&lt;&gt;"r04","",IF(COUNT(INDEX(U:U,ROW()-3):U260)&lt;2,"",MAX(INDEX(U:U,ROW()-3):U260)-MIN(INDEX(U:U,ROW()-3):U260)))</f>
        <v/>
      </c>
      <c r="AC260" s="4" t="str">
        <f>IF(B260&lt;&gt;"r04","",IF(COUNT(INDEX(V:V,ROW()-3):V260)&lt;2,"",MAX(INDEX(V:V,ROW()-3):V260)-MIN(INDEX(V:V,ROW()-3):V260)))</f>
        <v/>
      </c>
      <c r="AD260" s="4" t="str">
        <f>IF(B260&lt;&gt;"r04","",COUNT(INDEX(U:U,ROW()-3):U260))</f>
        <v/>
      </c>
      <c r="AE260" s="4" t="str">
        <f>IF(B260&lt;&gt;"r04","",COUNT(INDEX(V:V,ROW()-3):V260))</f>
        <v/>
      </c>
    </row>
    <row r="261" spans="1:31">
      <c r="A261">
        <v>1557</v>
      </c>
      <c r="B261" t="s">
        <v>1863</v>
      </c>
      <c r="C261" t="s">
        <v>1864</v>
      </c>
      <c r="D261">
        <v>2303303</v>
      </c>
      <c r="E261">
        <v>80</v>
      </c>
      <c r="F261" t="s">
        <v>1849</v>
      </c>
      <c r="G261" s="1">
        <v>46216.836377314816</v>
      </c>
      <c r="H261">
        <v>72</v>
      </c>
      <c r="I261" t="s">
        <v>1849</v>
      </c>
      <c r="J261" s="1">
        <v>46216.836643518516</v>
      </c>
      <c r="K261">
        <v>1</v>
      </c>
      <c r="L261">
        <v>1</v>
      </c>
      <c r="M261" t="s">
        <v>1850</v>
      </c>
      <c r="N261" t="s">
        <v>1851</v>
      </c>
      <c r="O261" s="1">
        <v>46216.835358796299</v>
      </c>
      <c r="P261" s="1">
        <v>46216.836643518516</v>
      </c>
      <c r="Q261" s="1" t="str">
        <f t="shared" si="32"/>
        <v>2303303|r04</v>
      </c>
      <c r="R261" s="1" t="str">
        <f>VLOOKUP(D261,Base_Amostral!$A:$G,5,FALSE)</f>
        <v>Cariús</v>
      </c>
      <c r="S261" s="1" t="str">
        <f>VLOOKUP(D261,Base_Amostral!$A:$G,3,FALSE)</f>
        <v>Ceará</v>
      </c>
      <c r="T261" s="1" t="str">
        <f>VLOOKUP(D261,Base_Amostral!$A:$G,6,FALSE)</f>
        <v>Nordeste</v>
      </c>
      <c r="U261" s="4">
        <f t="shared" si="33"/>
        <v>8</v>
      </c>
      <c r="V261" s="4">
        <f t="shared" si="34"/>
        <v>7.2</v>
      </c>
      <c r="W261" s="4">
        <f t="shared" si="35"/>
        <v>0.79999999999999982</v>
      </c>
      <c r="X261" s="4">
        <f t="shared" si="36"/>
        <v>7.6</v>
      </c>
      <c r="Y261" s="4">
        <f t="shared" si="37"/>
        <v>1</v>
      </c>
      <c r="Z261" s="4">
        <f t="shared" si="38"/>
        <v>0.90000000000000036</v>
      </c>
      <c r="AA261" s="4">
        <f t="shared" si="39"/>
        <v>-9.9999999999999645E-2</v>
      </c>
      <c r="AB261" s="4">
        <f ca="1">IF(B261&lt;&gt;"r04","",IF(COUNT(INDEX(U:U,ROW()-3):U261)&lt;2,"",MAX(INDEX(U:U,ROW()-3):U261)-MIN(INDEX(U:U,ROW()-3):U261)))</f>
        <v>0.90000000000000036</v>
      </c>
      <c r="AC261" s="4">
        <f ca="1">IF(B261&lt;&gt;"r04","",IF(COUNT(INDEX(V:V,ROW()-3):V261)&lt;2,"",MAX(INDEX(V:V,ROW()-3):V261)-MIN(INDEX(V:V,ROW()-3):V261)))</f>
        <v>9.9999999999999645E-2</v>
      </c>
      <c r="AD261" s="4">
        <f ca="1">IF(B261&lt;&gt;"r04","",COUNT(INDEX(U:U,ROW()-3):U261))</f>
        <v>4</v>
      </c>
      <c r="AE261" s="4">
        <f ca="1">IF(B261&lt;&gt;"r04","",COUNT(INDEX(V:V,ROW()-3):V261))</f>
        <v>4</v>
      </c>
    </row>
    <row r="262" spans="1:31">
      <c r="A262">
        <v>469</v>
      </c>
      <c r="B262" t="s">
        <v>1857</v>
      </c>
      <c r="C262" t="s">
        <v>1858</v>
      </c>
      <c r="D262">
        <v>2303402</v>
      </c>
      <c r="E262">
        <v>65</v>
      </c>
      <c r="F262" t="s">
        <v>1849</v>
      </c>
      <c r="G262" s="1">
        <v>46196.011620370373</v>
      </c>
      <c r="H262">
        <v>68</v>
      </c>
      <c r="I262" t="s">
        <v>1849</v>
      </c>
      <c r="J262" s="1">
        <v>46196.011874999997</v>
      </c>
      <c r="K262">
        <v>1</v>
      </c>
      <c r="L262">
        <v>1</v>
      </c>
      <c r="M262" t="s">
        <v>1850</v>
      </c>
      <c r="N262" t="s">
        <v>1851</v>
      </c>
      <c r="O262" s="1">
        <v>46196.011261574073</v>
      </c>
      <c r="P262" s="1">
        <v>46196.011874999997</v>
      </c>
      <c r="Q262" s="1" t="str">
        <f t="shared" si="32"/>
        <v>2303402|r01</v>
      </c>
      <c r="R262" s="1" t="str">
        <f>VLOOKUP(D262,Base_Amostral!$A:$G,5,FALSE)</f>
        <v>Carnaubal</v>
      </c>
      <c r="S262" s="1" t="str">
        <f>VLOOKUP(D262,Base_Amostral!$A:$G,3,FALSE)</f>
        <v>Ceará</v>
      </c>
      <c r="T262" s="1" t="str">
        <f>VLOOKUP(D262,Base_Amostral!$A:$G,6,FALSE)</f>
        <v>Nordeste</v>
      </c>
      <c r="U262" s="4">
        <f t="shared" si="33"/>
        <v>6.5</v>
      </c>
      <c r="V262" s="4">
        <f t="shared" si="34"/>
        <v>6.8</v>
      </c>
      <c r="W262" s="4">
        <f t="shared" si="35"/>
        <v>-0.29999999999999982</v>
      </c>
      <c r="X262" s="4">
        <f t="shared" si="36"/>
        <v>6.65</v>
      </c>
      <c r="Y262" s="4">
        <f t="shared" si="37"/>
        <v>1</v>
      </c>
      <c r="Z262" s="4" t="str">
        <f t="shared" si="38"/>
        <v/>
      </c>
      <c r="AA262" s="4" t="str">
        <f t="shared" si="39"/>
        <v/>
      </c>
      <c r="AB262" s="4" t="str">
        <f>IF(B262&lt;&gt;"r04","",IF(COUNT(INDEX(U:U,ROW()-3):U262)&lt;2,"",MAX(INDEX(U:U,ROW()-3):U262)-MIN(INDEX(U:U,ROW()-3):U262)))</f>
        <v/>
      </c>
      <c r="AC262" s="4" t="str">
        <f>IF(B262&lt;&gt;"r04","",IF(COUNT(INDEX(V:V,ROW()-3):V262)&lt;2,"",MAX(INDEX(V:V,ROW()-3):V262)-MIN(INDEX(V:V,ROW()-3):V262)))</f>
        <v/>
      </c>
      <c r="AD262" s="4" t="str">
        <f>IF(B262&lt;&gt;"r04","",COUNT(INDEX(U:U,ROW()-3):U262))</f>
        <v/>
      </c>
      <c r="AE262" s="4" t="str">
        <f>IF(B262&lt;&gt;"r04","",COUNT(INDEX(V:V,ROW()-3):V262))</f>
        <v/>
      </c>
    </row>
    <row r="263" spans="1:31">
      <c r="A263">
        <v>823</v>
      </c>
      <c r="B263" t="s">
        <v>1859</v>
      </c>
      <c r="C263" t="s">
        <v>1860</v>
      </c>
      <c r="D263">
        <v>2303402</v>
      </c>
      <c r="E263">
        <v>65</v>
      </c>
      <c r="F263" t="s">
        <v>1849</v>
      </c>
      <c r="G263" s="1">
        <v>46203.810706018521</v>
      </c>
      <c r="H263">
        <v>68</v>
      </c>
      <c r="I263" t="s">
        <v>1849</v>
      </c>
      <c r="J263" s="1">
        <v>46203.810960648145</v>
      </c>
      <c r="K263">
        <v>1</v>
      </c>
      <c r="L263">
        <v>1</v>
      </c>
      <c r="M263" t="s">
        <v>1850</v>
      </c>
      <c r="N263" t="s">
        <v>1851</v>
      </c>
      <c r="O263" s="1">
        <v>46203.810335648152</v>
      </c>
      <c r="P263" s="1">
        <v>46203.810960648145</v>
      </c>
      <c r="Q263" s="1" t="str">
        <f t="shared" si="32"/>
        <v>2303402|r02</v>
      </c>
      <c r="R263" s="1" t="str">
        <f>VLOOKUP(D263,Base_Amostral!$A:$G,5,FALSE)</f>
        <v>Carnaubal</v>
      </c>
      <c r="S263" s="1" t="str">
        <f>VLOOKUP(D263,Base_Amostral!$A:$G,3,FALSE)</f>
        <v>Ceará</v>
      </c>
      <c r="T263" s="1" t="str">
        <f>VLOOKUP(D263,Base_Amostral!$A:$G,6,FALSE)</f>
        <v>Nordeste</v>
      </c>
      <c r="U263" s="4">
        <f t="shared" si="33"/>
        <v>6.5</v>
      </c>
      <c r="V263" s="4">
        <f t="shared" si="34"/>
        <v>6.8</v>
      </c>
      <c r="W263" s="4">
        <f t="shared" si="35"/>
        <v>-0.29999999999999982</v>
      </c>
      <c r="X263" s="4">
        <f t="shared" si="36"/>
        <v>6.65</v>
      </c>
      <c r="Y263" s="4">
        <f t="shared" si="37"/>
        <v>1</v>
      </c>
      <c r="Z263" s="4">
        <f t="shared" si="38"/>
        <v>0</v>
      </c>
      <c r="AA263" s="4">
        <f t="shared" si="39"/>
        <v>0</v>
      </c>
      <c r="AB263" s="4" t="str">
        <f>IF(B263&lt;&gt;"r04","",IF(COUNT(INDEX(U:U,ROW()-3):U263)&lt;2,"",MAX(INDEX(U:U,ROW()-3):U263)-MIN(INDEX(U:U,ROW()-3):U263)))</f>
        <v/>
      </c>
      <c r="AC263" s="4" t="str">
        <f>IF(B263&lt;&gt;"r04","",IF(COUNT(INDEX(V:V,ROW()-3):V263)&lt;2,"",MAX(INDEX(V:V,ROW()-3):V263)-MIN(INDEX(V:V,ROW()-3):V263)))</f>
        <v/>
      </c>
      <c r="AD263" s="4" t="str">
        <f>IF(B263&lt;&gt;"r04","",COUNT(INDEX(U:U,ROW()-3):U263))</f>
        <v/>
      </c>
      <c r="AE263" s="4" t="str">
        <f>IF(B263&lt;&gt;"r04","",COUNT(INDEX(V:V,ROW()-3):V263))</f>
        <v/>
      </c>
    </row>
    <row r="264" spans="1:31">
      <c r="A264">
        <v>1197</v>
      </c>
      <c r="B264" t="s">
        <v>1861</v>
      </c>
      <c r="C264" t="s">
        <v>1862</v>
      </c>
      <c r="D264">
        <v>2303402</v>
      </c>
      <c r="E264">
        <v>65</v>
      </c>
      <c r="F264" t="s">
        <v>1849</v>
      </c>
      <c r="G264" s="1">
        <v>46209.858124999999</v>
      </c>
      <c r="H264">
        <v>68</v>
      </c>
      <c r="I264" t="s">
        <v>1849</v>
      </c>
      <c r="J264" s="1">
        <v>46209.85837962963</v>
      </c>
      <c r="K264">
        <v>1</v>
      </c>
      <c r="L264">
        <v>1</v>
      </c>
      <c r="M264" t="s">
        <v>1850</v>
      </c>
      <c r="N264" t="s">
        <v>1851</v>
      </c>
      <c r="O264" s="1">
        <v>46209.857789351852</v>
      </c>
      <c r="P264" s="1">
        <v>46209.85837962963</v>
      </c>
      <c r="Q264" s="1" t="str">
        <f t="shared" si="32"/>
        <v>2303402|r03</v>
      </c>
      <c r="R264" s="1" t="str">
        <f>VLOOKUP(D264,Base_Amostral!$A:$G,5,FALSE)</f>
        <v>Carnaubal</v>
      </c>
      <c r="S264" s="1" t="str">
        <f>VLOOKUP(D264,Base_Amostral!$A:$G,3,FALSE)</f>
        <v>Ceará</v>
      </c>
      <c r="T264" s="1" t="str">
        <f>VLOOKUP(D264,Base_Amostral!$A:$G,6,FALSE)</f>
        <v>Nordeste</v>
      </c>
      <c r="U264" s="4">
        <f t="shared" si="33"/>
        <v>6.5</v>
      </c>
      <c r="V264" s="4">
        <f t="shared" si="34"/>
        <v>6.8</v>
      </c>
      <c r="W264" s="4">
        <f t="shared" si="35"/>
        <v>-0.29999999999999982</v>
      </c>
      <c r="X264" s="4">
        <f t="shared" si="36"/>
        <v>6.65</v>
      </c>
      <c r="Y264" s="4">
        <f t="shared" si="37"/>
        <v>1</v>
      </c>
      <c r="Z264" s="4">
        <f t="shared" si="38"/>
        <v>0</v>
      </c>
      <c r="AA264" s="4">
        <f t="shared" si="39"/>
        <v>0</v>
      </c>
      <c r="AB264" s="4" t="str">
        <f>IF(B264&lt;&gt;"r04","",IF(COUNT(INDEX(U:U,ROW()-3):U264)&lt;2,"",MAX(INDEX(U:U,ROW()-3):U264)-MIN(INDEX(U:U,ROW()-3):U264)))</f>
        <v/>
      </c>
      <c r="AC264" s="4" t="str">
        <f>IF(B264&lt;&gt;"r04","",IF(COUNT(INDEX(V:V,ROW()-3):V264)&lt;2,"",MAX(INDEX(V:V,ROW()-3):V264)-MIN(INDEX(V:V,ROW()-3):V264)))</f>
        <v/>
      </c>
      <c r="AD264" s="4" t="str">
        <f>IF(B264&lt;&gt;"r04","",COUNT(INDEX(U:U,ROW()-3):U264))</f>
        <v/>
      </c>
      <c r="AE264" s="4" t="str">
        <f>IF(B264&lt;&gt;"r04","",COUNT(INDEX(V:V,ROW()-3):V264))</f>
        <v/>
      </c>
    </row>
    <row r="265" spans="1:31">
      <c r="A265">
        <v>1561</v>
      </c>
      <c r="B265" t="s">
        <v>1863</v>
      </c>
      <c r="C265" t="s">
        <v>1864</v>
      </c>
      <c r="D265">
        <v>2303402</v>
      </c>
      <c r="E265">
        <v>77</v>
      </c>
      <c r="F265" t="s">
        <v>1849</v>
      </c>
      <c r="G265" s="1">
        <v>46216.837175925924</v>
      </c>
      <c r="H265">
        <v>68</v>
      </c>
      <c r="I265" t="s">
        <v>1849</v>
      </c>
      <c r="J265" s="1">
        <v>46216.837442129632</v>
      </c>
      <c r="K265">
        <v>1</v>
      </c>
      <c r="L265">
        <v>1</v>
      </c>
      <c r="M265" t="s">
        <v>1850</v>
      </c>
      <c r="N265" t="s">
        <v>1851</v>
      </c>
      <c r="O265" s="1">
        <v>46216.836701388886</v>
      </c>
      <c r="P265" s="1">
        <v>46216.837442129632</v>
      </c>
      <c r="Q265" s="1" t="str">
        <f t="shared" si="32"/>
        <v>2303402|r04</v>
      </c>
      <c r="R265" s="1" t="str">
        <f>VLOOKUP(D265,Base_Amostral!$A:$G,5,FALSE)</f>
        <v>Carnaubal</v>
      </c>
      <c r="S265" s="1" t="str">
        <f>VLOOKUP(D265,Base_Amostral!$A:$G,3,FALSE)</f>
        <v>Ceará</v>
      </c>
      <c r="T265" s="1" t="str">
        <f>VLOOKUP(D265,Base_Amostral!$A:$G,6,FALSE)</f>
        <v>Nordeste</v>
      </c>
      <c r="U265" s="4">
        <f t="shared" si="33"/>
        <v>7.7</v>
      </c>
      <c r="V265" s="4">
        <f t="shared" si="34"/>
        <v>6.8</v>
      </c>
      <c r="W265" s="4">
        <f t="shared" si="35"/>
        <v>0.90000000000000036</v>
      </c>
      <c r="X265" s="4">
        <f t="shared" si="36"/>
        <v>7.25</v>
      </c>
      <c r="Y265" s="4">
        <f t="shared" si="37"/>
        <v>1</v>
      </c>
      <c r="Z265" s="4">
        <f t="shared" si="38"/>
        <v>1.2000000000000002</v>
      </c>
      <c r="AA265" s="4">
        <f t="shared" si="39"/>
        <v>0</v>
      </c>
      <c r="AB265" s="4">
        <f ca="1">IF(B265&lt;&gt;"r04","",IF(COUNT(INDEX(U:U,ROW()-3):U265)&lt;2,"",MAX(INDEX(U:U,ROW()-3):U265)-MIN(INDEX(U:U,ROW()-3):U265)))</f>
        <v>1.2000000000000002</v>
      </c>
      <c r="AC265" s="4">
        <f ca="1">IF(B265&lt;&gt;"r04","",IF(COUNT(INDEX(V:V,ROW()-3):V265)&lt;2,"",MAX(INDEX(V:V,ROW()-3):V265)-MIN(INDEX(V:V,ROW()-3):V265)))</f>
        <v>0</v>
      </c>
      <c r="AD265" s="4">
        <f ca="1">IF(B265&lt;&gt;"r04","",COUNT(INDEX(U:U,ROW()-3):U265))</f>
        <v>4</v>
      </c>
      <c r="AE265" s="4">
        <f ca="1">IF(B265&lt;&gt;"r04","",COUNT(INDEX(V:V,ROW()-3):V265))</f>
        <v>4</v>
      </c>
    </row>
    <row r="266" spans="1:31">
      <c r="A266">
        <v>472</v>
      </c>
      <c r="B266" t="s">
        <v>1857</v>
      </c>
      <c r="C266" t="s">
        <v>1858</v>
      </c>
      <c r="D266">
        <v>2303956</v>
      </c>
      <c r="E266">
        <v>63</v>
      </c>
      <c r="F266" t="s">
        <v>1849</v>
      </c>
      <c r="G266" s="1">
        <v>46196.012430555558</v>
      </c>
      <c r="H266">
        <v>62</v>
      </c>
      <c r="I266" t="s">
        <v>1849</v>
      </c>
      <c r="J266" s="1">
        <v>46196.012754629628</v>
      </c>
      <c r="K266">
        <v>1</v>
      </c>
      <c r="L266">
        <v>1</v>
      </c>
      <c r="M266" t="s">
        <v>1850</v>
      </c>
      <c r="N266" t="s">
        <v>1851</v>
      </c>
      <c r="O266" s="1">
        <v>46196.011932870373</v>
      </c>
      <c r="P266" s="1">
        <v>46196.012754629628</v>
      </c>
      <c r="Q266" s="1" t="str">
        <f t="shared" si="32"/>
        <v>2303956|r01</v>
      </c>
      <c r="R266" s="1" t="str">
        <f>VLOOKUP(D266,Base_Amostral!$A:$G,5,FALSE)</f>
        <v>Chorozinho</v>
      </c>
      <c r="S266" s="1" t="str">
        <f>VLOOKUP(D266,Base_Amostral!$A:$G,3,FALSE)</f>
        <v>Ceará</v>
      </c>
      <c r="T266" s="1" t="str">
        <f>VLOOKUP(D266,Base_Amostral!$A:$G,6,FALSE)</f>
        <v>Nordeste</v>
      </c>
      <c r="U266" s="4">
        <f t="shared" si="33"/>
        <v>6.3</v>
      </c>
      <c r="V266" s="4">
        <f t="shared" si="34"/>
        <v>6.2</v>
      </c>
      <c r="W266" s="4">
        <f t="shared" si="35"/>
        <v>9.9999999999999645E-2</v>
      </c>
      <c r="X266" s="4">
        <f t="shared" si="36"/>
        <v>6.25</v>
      </c>
      <c r="Y266" s="4">
        <f t="shared" si="37"/>
        <v>1</v>
      </c>
      <c r="Z266" s="4" t="str">
        <f t="shared" si="38"/>
        <v/>
      </c>
      <c r="AA266" s="4" t="str">
        <f t="shared" si="39"/>
        <v/>
      </c>
      <c r="AB266" s="4" t="str">
        <f>IF(B266&lt;&gt;"r04","",IF(COUNT(INDEX(U:U,ROW()-3):U266)&lt;2,"",MAX(INDEX(U:U,ROW()-3):U266)-MIN(INDEX(U:U,ROW()-3):U266)))</f>
        <v/>
      </c>
      <c r="AC266" s="4" t="str">
        <f>IF(B266&lt;&gt;"r04","",IF(COUNT(INDEX(V:V,ROW()-3):V266)&lt;2,"",MAX(INDEX(V:V,ROW()-3):V266)-MIN(INDEX(V:V,ROW()-3):V266)))</f>
        <v/>
      </c>
      <c r="AD266" s="4" t="str">
        <f>IF(B266&lt;&gt;"r04","",COUNT(INDEX(U:U,ROW()-3):U266))</f>
        <v/>
      </c>
      <c r="AE266" s="4" t="str">
        <f>IF(B266&lt;&gt;"r04","",COUNT(INDEX(V:V,ROW()-3):V266))</f>
        <v/>
      </c>
    </row>
    <row r="267" spans="1:31">
      <c r="A267">
        <v>824</v>
      </c>
      <c r="B267" t="s">
        <v>1859</v>
      </c>
      <c r="C267" t="s">
        <v>1860</v>
      </c>
      <c r="D267">
        <v>2303956</v>
      </c>
      <c r="E267">
        <v>63</v>
      </c>
      <c r="F267" t="s">
        <v>1849</v>
      </c>
      <c r="G267" s="1">
        <v>46203.811469907407</v>
      </c>
      <c r="H267">
        <v>62</v>
      </c>
      <c r="I267" t="s">
        <v>1849</v>
      </c>
      <c r="J267" s="1">
        <v>46203.811736111114</v>
      </c>
      <c r="K267">
        <v>1</v>
      </c>
      <c r="L267">
        <v>1</v>
      </c>
      <c r="M267" t="s">
        <v>1850</v>
      </c>
      <c r="N267" t="s">
        <v>1851</v>
      </c>
      <c r="O267" s="1">
        <v>46203.811006944445</v>
      </c>
      <c r="P267" s="1">
        <v>46203.811736111114</v>
      </c>
      <c r="Q267" s="1" t="str">
        <f t="shared" si="32"/>
        <v>2303956|r02</v>
      </c>
      <c r="R267" s="1" t="str">
        <f>VLOOKUP(D267,Base_Amostral!$A:$G,5,FALSE)</f>
        <v>Chorozinho</v>
      </c>
      <c r="S267" s="1" t="str">
        <f>VLOOKUP(D267,Base_Amostral!$A:$G,3,FALSE)</f>
        <v>Ceará</v>
      </c>
      <c r="T267" s="1" t="str">
        <f>VLOOKUP(D267,Base_Amostral!$A:$G,6,FALSE)</f>
        <v>Nordeste</v>
      </c>
      <c r="U267" s="4">
        <f t="shared" si="33"/>
        <v>6.3</v>
      </c>
      <c r="V267" s="4">
        <f t="shared" si="34"/>
        <v>6.2</v>
      </c>
      <c r="W267" s="4">
        <f t="shared" si="35"/>
        <v>9.9999999999999645E-2</v>
      </c>
      <c r="X267" s="4">
        <f t="shared" si="36"/>
        <v>6.25</v>
      </c>
      <c r="Y267" s="4">
        <f t="shared" si="37"/>
        <v>1</v>
      </c>
      <c r="Z267" s="4">
        <f t="shared" si="38"/>
        <v>0</v>
      </c>
      <c r="AA267" s="4">
        <f t="shared" si="39"/>
        <v>0</v>
      </c>
      <c r="AB267" s="4" t="str">
        <f>IF(B267&lt;&gt;"r04","",IF(COUNT(INDEX(U:U,ROW()-3):U267)&lt;2,"",MAX(INDEX(U:U,ROW()-3):U267)-MIN(INDEX(U:U,ROW()-3):U267)))</f>
        <v/>
      </c>
      <c r="AC267" s="4" t="str">
        <f>IF(B267&lt;&gt;"r04","",IF(COUNT(INDEX(V:V,ROW()-3):V267)&lt;2,"",MAX(INDEX(V:V,ROW()-3):V267)-MIN(INDEX(V:V,ROW()-3):V267)))</f>
        <v/>
      </c>
      <c r="AD267" s="4" t="str">
        <f>IF(B267&lt;&gt;"r04","",COUNT(INDEX(U:U,ROW()-3):U267))</f>
        <v/>
      </c>
      <c r="AE267" s="4" t="str">
        <f>IF(B267&lt;&gt;"r04","",COUNT(INDEX(V:V,ROW()-3):V267))</f>
        <v/>
      </c>
    </row>
    <row r="268" spans="1:31">
      <c r="A268">
        <v>1198</v>
      </c>
      <c r="B268" t="s">
        <v>1861</v>
      </c>
      <c r="C268" t="s">
        <v>1862</v>
      </c>
      <c r="D268">
        <v>2303956</v>
      </c>
      <c r="E268">
        <v>64</v>
      </c>
      <c r="F268" t="s">
        <v>1849</v>
      </c>
      <c r="G268" s="1">
        <v>46209.860879629632</v>
      </c>
      <c r="H268">
        <v>55</v>
      </c>
      <c r="I268" t="s">
        <v>1849</v>
      </c>
      <c r="J268" s="1">
        <v>46209.861076388886</v>
      </c>
      <c r="K268">
        <v>1</v>
      </c>
      <c r="L268">
        <v>1</v>
      </c>
      <c r="M268" t="s">
        <v>1850</v>
      </c>
      <c r="N268" t="s">
        <v>1851</v>
      </c>
      <c r="O268" s="1">
        <v>46209.858425925922</v>
      </c>
      <c r="P268" s="1">
        <v>46209.861076388886</v>
      </c>
      <c r="Q268" s="1" t="str">
        <f t="shared" si="32"/>
        <v>2303956|r03</v>
      </c>
      <c r="R268" s="1" t="str">
        <f>VLOOKUP(D268,Base_Amostral!$A:$G,5,FALSE)</f>
        <v>Chorozinho</v>
      </c>
      <c r="S268" s="1" t="str">
        <f>VLOOKUP(D268,Base_Amostral!$A:$G,3,FALSE)</f>
        <v>Ceará</v>
      </c>
      <c r="T268" s="1" t="str">
        <f>VLOOKUP(D268,Base_Amostral!$A:$G,6,FALSE)</f>
        <v>Nordeste</v>
      </c>
      <c r="U268" s="4">
        <f t="shared" si="33"/>
        <v>6.4</v>
      </c>
      <c r="V268" s="4">
        <f t="shared" si="34"/>
        <v>5.5</v>
      </c>
      <c r="W268" s="4">
        <f t="shared" si="35"/>
        <v>0.90000000000000036</v>
      </c>
      <c r="X268" s="4">
        <f t="shared" si="36"/>
        <v>5.95</v>
      </c>
      <c r="Y268" s="4">
        <f t="shared" si="37"/>
        <v>1</v>
      </c>
      <c r="Z268" s="4">
        <f t="shared" si="38"/>
        <v>0.10000000000000053</v>
      </c>
      <c r="AA268" s="4">
        <f t="shared" si="39"/>
        <v>-0.70000000000000018</v>
      </c>
      <c r="AB268" s="4" t="str">
        <f>IF(B268&lt;&gt;"r04","",IF(COUNT(INDEX(U:U,ROW()-3):U268)&lt;2,"",MAX(INDEX(U:U,ROW()-3):U268)-MIN(INDEX(U:U,ROW()-3):U268)))</f>
        <v/>
      </c>
      <c r="AC268" s="4" t="str">
        <f>IF(B268&lt;&gt;"r04","",IF(COUNT(INDEX(V:V,ROW()-3):V268)&lt;2,"",MAX(INDEX(V:V,ROW()-3):V268)-MIN(INDEX(V:V,ROW()-3):V268)))</f>
        <v/>
      </c>
      <c r="AD268" s="4" t="str">
        <f>IF(B268&lt;&gt;"r04","",COUNT(INDEX(U:U,ROW()-3):U268))</f>
        <v/>
      </c>
      <c r="AE268" s="4" t="str">
        <f>IF(B268&lt;&gt;"r04","",COUNT(INDEX(V:V,ROW()-3):V268))</f>
        <v/>
      </c>
    </row>
    <row r="269" spans="1:31">
      <c r="A269">
        <v>1565</v>
      </c>
      <c r="B269" t="s">
        <v>1863</v>
      </c>
      <c r="C269" t="s">
        <v>1864</v>
      </c>
      <c r="D269">
        <v>2303956</v>
      </c>
      <c r="E269">
        <v>73</v>
      </c>
      <c r="F269" t="s">
        <v>1849</v>
      </c>
      <c r="G269" s="1">
        <v>46216.838067129633</v>
      </c>
      <c r="H269">
        <v>62</v>
      </c>
      <c r="I269" t="s">
        <v>1849</v>
      </c>
      <c r="J269" s="1">
        <v>46216.838356481479</v>
      </c>
      <c r="K269">
        <v>1</v>
      </c>
      <c r="L269">
        <v>1</v>
      </c>
      <c r="M269" t="s">
        <v>1850</v>
      </c>
      <c r="N269" t="s">
        <v>1851</v>
      </c>
      <c r="O269" s="1">
        <v>46216.837500000001</v>
      </c>
      <c r="P269" s="1">
        <v>46216.838356481479</v>
      </c>
      <c r="Q269" s="1" t="str">
        <f t="shared" si="32"/>
        <v>2303956|r04</v>
      </c>
      <c r="R269" s="1" t="str">
        <f>VLOOKUP(D269,Base_Amostral!$A:$G,5,FALSE)</f>
        <v>Chorozinho</v>
      </c>
      <c r="S269" s="1" t="str">
        <f>VLOOKUP(D269,Base_Amostral!$A:$G,3,FALSE)</f>
        <v>Ceará</v>
      </c>
      <c r="T269" s="1" t="str">
        <f>VLOOKUP(D269,Base_Amostral!$A:$G,6,FALSE)</f>
        <v>Nordeste</v>
      </c>
      <c r="U269" s="4">
        <f t="shared" si="33"/>
        <v>7.3</v>
      </c>
      <c r="V269" s="4">
        <f t="shared" si="34"/>
        <v>6.2</v>
      </c>
      <c r="W269" s="4">
        <f t="shared" si="35"/>
        <v>1.0999999999999996</v>
      </c>
      <c r="X269" s="4">
        <f t="shared" si="36"/>
        <v>6.75</v>
      </c>
      <c r="Y269" s="4">
        <f t="shared" si="37"/>
        <v>1</v>
      </c>
      <c r="Z269" s="4">
        <f t="shared" si="38"/>
        <v>0.89999999999999947</v>
      </c>
      <c r="AA269" s="4">
        <f t="shared" si="39"/>
        <v>0.70000000000000018</v>
      </c>
      <c r="AB269" s="4">
        <f ca="1">IF(B269&lt;&gt;"r04","",IF(COUNT(INDEX(U:U,ROW()-3):U269)&lt;2,"",MAX(INDEX(U:U,ROW()-3):U269)-MIN(INDEX(U:U,ROW()-3):U269)))</f>
        <v>1</v>
      </c>
      <c r="AC269" s="4">
        <f ca="1">IF(B269&lt;&gt;"r04","",IF(COUNT(INDEX(V:V,ROW()-3):V269)&lt;2,"",MAX(INDEX(V:V,ROW()-3):V269)-MIN(INDEX(V:V,ROW()-3):V269)))</f>
        <v>0.70000000000000018</v>
      </c>
      <c r="AD269" s="4">
        <f ca="1">IF(B269&lt;&gt;"r04","",COUNT(INDEX(U:U,ROW()-3):U269))</f>
        <v>4</v>
      </c>
      <c r="AE269" s="4">
        <f ca="1">IF(B269&lt;&gt;"r04","",COUNT(INDEX(V:V,ROW()-3):V269))</f>
        <v>4</v>
      </c>
    </row>
    <row r="270" spans="1:31">
      <c r="A270">
        <v>475</v>
      </c>
      <c r="B270" t="s">
        <v>1857</v>
      </c>
      <c r="C270" t="s">
        <v>1858</v>
      </c>
      <c r="D270">
        <v>2304236</v>
      </c>
      <c r="E270">
        <v>61</v>
      </c>
      <c r="F270" t="s">
        <v>1849</v>
      </c>
      <c r="G270" s="1">
        <v>46196.013379629629</v>
      </c>
      <c r="H270">
        <v>60</v>
      </c>
      <c r="I270" t="s">
        <v>1849</v>
      </c>
      <c r="J270" s="1">
        <v>46196.013657407406</v>
      </c>
      <c r="K270">
        <v>1</v>
      </c>
      <c r="L270">
        <v>1</v>
      </c>
      <c r="M270" t="s">
        <v>1850</v>
      </c>
      <c r="N270" t="s">
        <v>1851</v>
      </c>
      <c r="O270" s="1">
        <v>46196.012812499997</v>
      </c>
      <c r="P270" s="1">
        <v>46196.013657407406</v>
      </c>
      <c r="Q270" s="1" t="str">
        <f t="shared" si="32"/>
        <v>2304236|r01</v>
      </c>
      <c r="R270" s="1" t="str">
        <f>VLOOKUP(D270,Base_Amostral!$A:$G,5,FALSE)</f>
        <v>Croatá</v>
      </c>
      <c r="S270" s="1" t="str">
        <f>VLOOKUP(D270,Base_Amostral!$A:$G,3,FALSE)</f>
        <v>Ceará</v>
      </c>
      <c r="T270" s="1" t="str">
        <f>VLOOKUP(D270,Base_Amostral!$A:$G,6,FALSE)</f>
        <v>Nordeste</v>
      </c>
      <c r="U270" s="4">
        <f t="shared" si="33"/>
        <v>6.1</v>
      </c>
      <c r="V270" s="4">
        <f t="shared" si="34"/>
        <v>6</v>
      </c>
      <c r="W270" s="4">
        <f t="shared" si="35"/>
        <v>9.9999999999999645E-2</v>
      </c>
      <c r="X270" s="4">
        <f t="shared" si="36"/>
        <v>6.05</v>
      </c>
      <c r="Y270" s="4">
        <f t="shared" si="37"/>
        <v>1</v>
      </c>
      <c r="Z270" s="4" t="str">
        <f t="shared" si="38"/>
        <v/>
      </c>
      <c r="AA270" s="4" t="str">
        <f t="shared" si="39"/>
        <v/>
      </c>
      <c r="AB270" s="4" t="str">
        <f>IF(B270&lt;&gt;"r04","",IF(COUNT(INDEX(U:U,ROW()-3):U270)&lt;2,"",MAX(INDEX(U:U,ROW()-3):U270)-MIN(INDEX(U:U,ROW()-3):U270)))</f>
        <v/>
      </c>
      <c r="AC270" s="4" t="str">
        <f>IF(B270&lt;&gt;"r04","",IF(COUNT(INDEX(V:V,ROW()-3):V270)&lt;2,"",MAX(INDEX(V:V,ROW()-3):V270)-MIN(INDEX(V:V,ROW()-3):V270)))</f>
        <v/>
      </c>
      <c r="AD270" s="4" t="str">
        <f>IF(B270&lt;&gt;"r04","",COUNT(INDEX(U:U,ROW()-3):U270))</f>
        <v/>
      </c>
      <c r="AE270" s="4" t="str">
        <f>IF(B270&lt;&gt;"r04","",COUNT(INDEX(V:V,ROW()-3):V270))</f>
        <v/>
      </c>
    </row>
    <row r="271" spans="1:31">
      <c r="A271">
        <v>826</v>
      </c>
      <c r="B271" t="s">
        <v>1859</v>
      </c>
      <c r="C271" t="s">
        <v>1860</v>
      </c>
      <c r="D271">
        <v>2304236</v>
      </c>
      <c r="E271">
        <v>61</v>
      </c>
      <c r="F271" t="s">
        <v>1849</v>
      </c>
      <c r="G271" s="1">
        <v>46203.812268518515</v>
      </c>
      <c r="H271">
        <v>60</v>
      </c>
      <c r="I271" t="s">
        <v>1849</v>
      </c>
      <c r="J271" s="1">
        <v>46203.8125</v>
      </c>
      <c r="K271">
        <v>1</v>
      </c>
      <c r="L271">
        <v>1</v>
      </c>
      <c r="M271" t="s">
        <v>1850</v>
      </c>
      <c r="N271" t="s">
        <v>1851</v>
      </c>
      <c r="O271" s="1">
        <v>46203.81177083333</v>
      </c>
      <c r="P271" s="1">
        <v>46203.8125</v>
      </c>
      <c r="Q271" s="1" t="str">
        <f t="shared" si="32"/>
        <v>2304236|r02</v>
      </c>
      <c r="R271" s="1" t="str">
        <f>VLOOKUP(D271,Base_Amostral!$A:$G,5,FALSE)</f>
        <v>Croatá</v>
      </c>
      <c r="S271" s="1" t="str">
        <f>VLOOKUP(D271,Base_Amostral!$A:$G,3,FALSE)</f>
        <v>Ceará</v>
      </c>
      <c r="T271" s="1" t="str">
        <f>VLOOKUP(D271,Base_Amostral!$A:$G,6,FALSE)</f>
        <v>Nordeste</v>
      </c>
      <c r="U271" s="4">
        <f t="shared" si="33"/>
        <v>6.1</v>
      </c>
      <c r="V271" s="4">
        <f t="shared" si="34"/>
        <v>6</v>
      </c>
      <c r="W271" s="4">
        <f t="shared" si="35"/>
        <v>9.9999999999999645E-2</v>
      </c>
      <c r="X271" s="4">
        <f t="shared" si="36"/>
        <v>6.05</v>
      </c>
      <c r="Y271" s="4">
        <f t="shared" si="37"/>
        <v>1</v>
      </c>
      <c r="Z271" s="4">
        <f t="shared" si="38"/>
        <v>0</v>
      </c>
      <c r="AA271" s="4">
        <f t="shared" si="39"/>
        <v>0</v>
      </c>
      <c r="AB271" s="4" t="str">
        <f>IF(B271&lt;&gt;"r04","",IF(COUNT(INDEX(U:U,ROW()-3):U271)&lt;2,"",MAX(INDEX(U:U,ROW()-3):U271)-MIN(INDEX(U:U,ROW()-3):U271)))</f>
        <v/>
      </c>
      <c r="AC271" s="4" t="str">
        <f>IF(B271&lt;&gt;"r04","",IF(COUNT(INDEX(V:V,ROW()-3):V271)&lt;2,"",MAX(INDEX(V:V,ROW()-3):V271)-MIN(INDEX(V:V,ROW()-3):V271)))</f>
        <v/>
      </c>
      <c r="AD271" s="4" t="str">
        <f>IF(B271&lt;&gt;"r04","",COUNT(INDEX(U:U,ROW()-3):U271))</f>
        <v/>
      </c>
      <c r="AE271" s="4" t="str">
        <f>IF(B271&lt;&gt;"r04","",COUNT(INDEX(V:V,ROW()-3):V271))</f>
        <v/>
      </c>
    </row>
    <row r="272" spans="1:31">
      <c r="A272">
        <v>1203</v>
      </c>
      <c r="B272" t="s">
        <v>1861</v>
      </c>
      <c r="C272" t="s">
        <v>1862</v>
      </c>
      <c r="D272">
        <v>2304236</v>
      </c>
      <c r="E272">
        <v>61</v>
      </c>
      <c r="F272" t="s">
        <v>1849</v>
      </c>
      <c r="G272" s="1">
        <v>46209.861712962964</v>
      </c>
      <c r="H272">
        <v>60</v>
      </c>
      <c r="I272" t="s">
        <v>1849</v>
      </c>
      <c r="J272" s="1">
        <v>46209.861956018518</v>
      </c>
      <c r="K272">
        <v>1</v>
      </c>
      <c r="L272">
        <v>1</v>
      </c>
      <c r="M272" t="s">
        <v>1850</v>
      </c>
      <c r="N272" t="s">
        <v>1851</v>
      </c>
      <c r="O272" s="1">
        <v>46209.861111111109</v>
      </c>
      <c r="P272" s="1">
        <v>46209.861956018518</v>
      </c>
      <c r="Q272" s="1" t="str">
        <f t="shared" si="32"/>
        <v>2304236|r03</v>
      </c>
      <c r="R272" s="1" t="str">
        <f>VLOOKUP(D272,Base_Amostral!$A:$G,5,FALSE)</f>
        <v>Croatá</v>
      </c>
      <c r="S272" s="1" t="str">
        <f>VLOOKUP(D272,Base_Amostral!$A:$G,3,FALSE)</f>
        <v>Ceará</v>
      </c>
      <c r="T272" s="1" t="str">
        <f>VLOOKUP(D272,Base_Amostral!$A:$G,6,FALSE)</f>
        <v>Nordeste</v>
      </c>
      <c r="U272" s="4">
        <f t="shared" si="33"/>
        <v>6.1</v>
      </c>
      <c r="V272" s="4">
        <f t="shared" si="34"/>
        <v>6</v>
      </c>
      <c r="W272" s="4">
        <f t="shared" si="35"/>
        <v>9.9999999999999645E-2</v>
      </c>
      <c r="X272" s="4">
        <f t="shared" si="36"/>
        <v>6.05</v>
      </c>
      <c r="Y272" s="4">
        <f t="shared" si="37"/>
        <v>1</v>
      </c>
      <c r="Z272" s="4">
        <f t="shared" si="38"/>
        <v>0</v>
      </c>
      <c r="AA272" s="4">
        <f t="shared" si="39"/>
        <v>0</v>
      </c>
      <c r="AB272" s="4" t="str">
        <f>IF(B272&lt;&gt;"r04","",IF(COUNT(INDEX(U:U,ROW()-3):U272)&lt;2,"",MAX(INDEX(U:U,ROW()-3):U272)-MIN(INDEX(U:U,ROW()-3):U272)))</f>
        <v/>
      </c>
      <c r="AC272" s="4" t="str">
        <f>IF(B272&lt;&gt;"r04","",IF(COUNT(INDEX(V:V,ROW()-3):V272)&lt;2,"",MAX(INDEX(V:V,ROW()-3):V272)-MIN(INDEX(V:V,ROW()-3):V272)))</f>
        <v/>
      </c>
      <c r="AD272" s="4" t="str">
        <f>IF(B272&lt;&gt;"r04","",COUNT(INDEX(U:U,ROW()-3):U272))</f>
        <v/>
      </c>
      <c r="AE272" s="4" t="str">
        <f>IF(B272&lt;&gt;"r04","",COUNT(INDEX(V:V,ROW()-3):V272))</f>
        <v/>
      </c>
    </row>
    <row r="273" spans="1:31">
      <c r="A273">
        <v>1569</v>
      </c>
      <c r="B273" t="s">
        <v>1863</v>
      </c>
      <c r="C273" t="s">
        <v>1864</v>
      </c>
      <c r="D273">
        <v>2304236</v>
      </c>
      <c r="E273">
        <v>73</v>
      </c>
      <c r="F273" t="s">
        <v>1849</v>
      </c>
      <c r="G273" s="1">
        <v>46216.839467592596</v>
      </c>
      <c r="H273">
        <v>60</v>
      </c>
      <c r="I273" t="s">
        <v>1849</v>
      </c>
      <c r="J273" s="1">
        <v>46216.839699074073</v>
      </c>
      <c r="K273">
        <v>1</v>
      </c>
      <c r="L273">
        <v>1</v>
      </c>
      <c r="M273" t="s">
        <v>1850</v>
      </c>
      <c r="N273" t="s">
        <v>1851</v>
      </c>
      <c r="O273" s="1">
        <v>46216.838402777779</v>
      </c>
      <c r="P273" s="1">
        <v>46216.839699074073</v>
      </c>
      <c r="Q273" s="1" t="str">
        <f t="shared" si="32"/>
        <v>2304236|r04</v>
      </c>
      <c r="R273" s="1" t="str">
        <f>VLOOKUP(D273,Base_Amostral!$A:$G,5,FALSE)</f>
        <v>Croatá</v>
      </c>
      <c r="S273" s="1" t="str">
        <f>VLOOKUP(D273,Base_Amostral!$A:$G,3,FALSE)</f>
        <v>Ceará</v>
      </c>
      <c r="T273" s="1" t="str">
        <f>VLOOKUP(D273,Base_Amostral!$A:$G,6,FALSE)</f>
        <v>Nordeste</v>
      </c>
      <c r="U273" s="4">
        <f t="shared" si="33"/>
        <v>7.3</v>
      </c>
      <c r="V273" s="4">
        <f t="shared" si="34"/>
        <v>6</v>
      </c>
      <c r="W273" s="4">
        <f t="shared" si="35"/>
        <v>1.2999999999999998</v>
      </c>
      <c r="X273" s="4">
        <f t="shared" si="36"/>
        <v>6.65</v>
      </c>
      <c r="Y273" s="4">
        <f t="shared" si="37"/>
        <v>1</v>
      </c>
      <c r="Z273" s="4">
        <f t="shared" si="38"/>
        <v>1.2000000000000002</v>
      </c>
      <c r="AA273" s="4">
        <f t="shared" si="39"/>
        <v>0</v>
      </c>
      <c r="AB273" s="4">
        <f ca="1">IF(B273&lt;&gt;"r04","",IF(COUNT(INDEX(U:U,ROW()-3):U273)&lt;2,"",MAX(INDEX(U:U,ROW()-3):U273)-MIN(INDEX(U:U,ROW()-3):U273)))</f>
        <v>1.2000000000000002</v>
      </c>
      <c r="AC273" s="4">
        <f ca="1">IF(B273&lt;&gt;"r04","",IF(COUNT(INDEX(V:V,ROW()-3):V273)&lt;2,"",MAX(INDEX(V:V,ROW()-3):V273)-MIN(INDEX(V:V,ROW()-3):V273)))</f>
        <v>0</v>
      </c>
      <c r="AD273" s="4">
        <f ca="1">IF(B273&lt;&gt;"r04","",COUNT(INDEX(U:U,ROW()-3):U273))</f>
        <v>4</v>
      </c>
      <c r="AE273" s="4">
        <f ca="1">IF(B273&lt;&gt;"r04","",COUNT(INDEX(V:V,ROW()-3):V273))</f>
        <v>4</v>
      </c>
    </row>
    <row r="274" spans="1:31">
      <c r="A274">
        <v>479</v>
      </c>
      <c r="B274" t="s">
        <v>1857</v>
      </c>
      <c r="C274" t="s">
        <v>1858</v>
      </c>
      <c r="D274">
        <v>2308708</v>
      </c>
      <c r="E274">
        <v>60</v>
      </c>
      <c r="F274" t="s">
        <v>1849</v>
      </c>
      <c r="G274" s="1">
        <v>46196.014108796298</v>
      </c>
      <c r="H274">
        <v>65</v>
      </c>
      <c r="I274" t="s">
        <v>1849</v>
      </c>
      <c r="J274" s="1">
        <v>46196.014363425929</v>
      </c>
      <c r="K274">
        <v>1</v>
      </c>
      <c r="L274">
        <v>1</v>
      </c>
      <c r="M274" t="s">
        <v>1850</v>
      </c>
      <c r="N274" t="s">
        <v>1851</v>
      </c>
      <c r="O274" s="1">
        <v>46196.013715277775</v>
      </c>
      <c r="P274" s="1">
        <v>46196.014363425929</v>
      </c>
      <c r="Q274" s="1" t="str">
        <f t="shared" si="32"/>
        <v>2308708|r01</v>
      </c>
      <c r="R274" s="1" t="str">
        <f>VLOOKUP(D274,Base_Amostral!$A:$G,5,FALSE)</f>
        <v>Morada Nova</v>
      </c>
      <c r="S274" s="1" t="str">
        <f>VLOOKUP(D274,Base_Amostral!$A:$G,3,FALSE)</f>
        <v>Ceará</v>
      </c>
      <c r="T274" s="1" t="str">
        <f>VLOOKUP(D274,Base_Amostral!$A:$G,6,FALSE)</f>
        <v>Nordeste</v>
      </c>
      <c r="U274" s="4">
        <f t="shared" si="33"/>
        <v>6</v>
      </c>
      <c r="V274" s="4">
        <f t="shared" si="34"/>
        <v>6.5</v>
      </c>
      <c r="W274" s="4">
        <f t="shared" si="35"/>
        <v>-0.5</v>
      </c>
      <c r="X274" s="4">
        <f t="shared" si="36"/>
        <v>6.25</v>
      </c>
      <c r="Y274" s="4">
        <f t="shared" si="37"/>
        <v>1</v>
      </c>
      <c r="Z274" s="4" t="str">
        <f t="shared" si="38"/>
        <v/>
      </c>
      <c r="AA274" s="4" t="str">
        <f t="shared" si="39"/>
        <v/>
      </c>
      <c r="AB274" s="4" t="str">
        <f>IF(B274&lt;&gt;"r04","",IF(COUNT(INDEX(U:U,ROW()-3):U274)&lt;2,"",MAX(INDEX(U:U,ROW()-3):U274)-MIN(INDEX(U:U,ROW()-3):U274)))</f>
        <v/>
      </c>
      <c r="AC274" s="4" t="str">
        <f>IF(B274&lt;&gt;"r04","",IF(COUNT(INDEX(V:V,ROW()-3):V274)&lt;2,"",MAX(INDEX(V:V,ROW()-3):V274)-MIN(INDEX(V:V,ROW()-3):V274)))</f>
        <v/>
      </c>
      <c r="AD274" s="4" t="str">
        <f>IF(B274&lt;&gt;"r04","",COUNT(INDEX(U:U,ROW()-3):U274))</f>
        <v/>
      </c>
      <c r="AE274" s="4" t="str">
        <f>IF(B274&lt;&gt;"r04","",COUNT(INDEX(V:V,ROW()-3):V274))</f>
        <v/>
      </c>
    </row>
    <row r="275" spans="1:31">
      <c r="A275">
        <v>827</v>
      </c>
      <c r="B275" t="s">
        <v>1859</v>
      </c>
      <c r="C275" t="s">
        <v>1860</v>
      </c>
      <c r="D275">
        <v>2308708</v>
      </c>
      <c r="E275">
        <v>60</v>
      </c>
      <c r="F275" t="s">
        <v>1849</v>
      </c>
      <c r="G275" s="1">
        <v>46203.812916666669</v>
      </c>
      <c r="H275">
        <v>65</v>
      </c>
      <c r="I275" t="s">
        <v>1849</v>
      </c>
      <c r="J275" s="1">
        <v>46203.81318287037</v>
      </c>
      <c r="K275">
        <v>1</v>
      </c>
      <c r="L275">
        <v>1</v>
      </c>
      <c r="M275" t="s">
        <v>1850</v>
      </c>
      <c r="N275" t="s">
        <v>1851</v>
      </c>
      <c r="O275" s="1">
        <v>46203.812557870369</v>
      </c>
      <c r="P275" s="1">
        <v>46203.81318287037</v>
      </c>
      <c r="Q275" s="1" t="str">
        <f t="shared" si="32"/>
        <v>2308708|r02</v>
      </c>
      <c r="R275" s="1" t="str">
        <f>VLOOKUP(D275,Base_Amostral!$A:$G,5,FALSE)</f>
        <v>Morada Nova</v>
      </c>
      <c r="S275" s="1" t="str">
        <f>VLOOKUP(D275,Base_Amostral!$A:$G,3,FALSE)</f>
        <v>Ceará</v>
      </c>
      <c r="T275" s="1" t="str">
        <f>VLOOKUP(D275,Base_Amostral!$A:$G,6,FALSE)</f>
        <v>Nordeste</v>
      </c>
      <c r="U275" s="4">
        <f t="shared" si="33"/>
        <v>6</v>
      </c>
      <c r="V275" s="4">
        <f t="shared" si="34"/>
        <v>6.5</v>
      </c>
      <c r="W275" s="4">
        <f t="shared" si="35"/>
        <v>-0.5</v>
      </c>
      <c r="X275" s="4">
        <f t="shared" si="36"/>
        <v>6.25</v>
      </c>
      <c r="Y275" s="4">
        <f t="shared" si="37"/>
        <v>1</v>
      </c>
      <c r="Z275" s="4">
        <f t="shared" si="38"/>
        <v>0</v>
      </c>
      <c r="AA275" s="4">
        <f t="shared" si="39"/>
        <v>0</v>
      </c>
      <c r="AB275" s="4" t="str">
        <f>IF(B275&lt;&gt;"r04","",IF(COUNT(INDEX(U:U,ROW()-3):U275)&lt;2,"",MAX(INDEX(U:U,ROW()-3):U275)-MIN(INDEX(U:U,ROW()-3):U275)))</f>
        <v/>
      </c>
      <c r="AC275" s="4" t="str">
        <f>IF(B275&lt;&gt;"r04","",IF(COUNT(INDEX(V:V,ROW()-3):V275)&lt;2,"",MAX(INDEX(V:V,ROW()-3):V275)-MIN(INDEX(V:V,ROW()-3):V275)))</f>
        <v/>
      </c>
      <c r="AD275" s="4" t="str">
        <f>IF(B275&lt;&gt;"r04","",COUNT(INDEX(U:U,ROW()-3):U275))</f>
        <v/>
      </c>
      <c r="AE275" s="4" t="str">
        <f>IF(B275&lt;&gt;"r04","",COUNT(INDEX(V:V,ROW()-3):V275))</f>
        <v/>
      </c>
    </row>
    <row r="276" spans="1:31">
      <c r="A276">
        <v>1205</v>
      </c>
      <c r="B276" t="s">
        <v>1861</v>
      </c>
      <c r="C276" t="s">
        <v>1862</v>
      </c>
      <c r="D276">
        <v>2308708</v>
      </c>
      <c r="E276">
        <v>60</v>
      </c>
      <c r="F276" t="s">
        <v>1849</v>
      </c>
      <c r="G276" s="1">
        <v>46209.862361111111</v>
      </c>
      <c r="H276">
        <v>66</v>
      </c>
      <c r="I276" t="s">
        <v>1849</v>
      </c>
      <c r="J276" s="1">
        <v>46209.862604166665</v>
      </c>
      <c r="K276">
        <v>1</v>
      </c>
      <c r="L276">
        <v>1</v>
      </c>
      <c r="M276" t="s">
        <v>1850</v>
      </c>
      <c r="N276" t="s">
        <v>1851</v>
      </c>
      <c r="O276" s="1">
        <v>46209.861990740741</v>
      </c>
      <c r="P276" s="1">
        <v>46209.862604166665</v>
      </c>
      <c r="Q276" s="1" t="str">
        <f t="shared" si="32"/>
        <v>2308708|r03</v>
      </c>
      <c r="R276" s="1" t="str">
        <f>VLOOKUP(D276,Base_Amostral!$A:$G,5,FALSE)</f>
        <v>Morada Nova</v>
      </c>
      <c r="S276" s="1" t="str">
        <f>VLOOKUP(D276,Base_Amostral!$A:$G,3,FALSE)</f>
        <v>Ceará</v>
      </c>
      <c r="T276" s="1" t="str">
        <f>VLOOKUP(D276,Base_Amostral!$A:$G,6,FALSE)</f>
        <v>Nordeste</v>
      </c>
      <c r="U276" s="4">
        <f t="shared" si="33"/>
        <v>6</v>
      </c>
      <c r="V276" s="4">
        <f t="shared" si="34"/>
        <v>6.6</v>
      </c>
      <c r="W276" s="4">
        <f t="shared" si="35"/>
        <v>-0.59999999999999964</v>
      </c>
      <c r="X276" s="4">
        <f t="shared" si="36"/>
        <v>6.3</v>
      </c>
      <c r="Y276" s="4">
        <f t="shared" si="37"/>
        <v>1</v>
      </c>
      <c r="Z276" s="4">
        <f t="shared" si="38"/>
        <v>0</v>
      </c>
      <c r="AA276" s="4">
        <f t="shared" si="39"/>
        <v>9.9999999999999645E-2</v>
      </c>
      <c r="AB276" s="4" t="str">
        <f>IF(B276&lt;&gt;"r04","",IF(COUNT(INDEX(U:U,ROW()-3):U276)&lt;2,"",MAX(INDEX(U:U,ROW()-3):U276)-MIN(INDEX(U:U,ROW()-3):U276)))</f>
        <v/>
      </c>
      <c r="AC276" s="4" t="str">
        <f>IF(B276&lt;&gt;"r04","",IF(COUNT(INDEX(V:V,ROW()-3):V276)&lt;2,"",MAX(INDEX(V:V,ROW()-3):V276)-MIN(INDEX(V:V,ROW()-3):V276)))</f>
        <v/>
      </c>
      <c r="AD276" s="4" t="str">
        <f>IF(B276&lt;&gt;"r04","",COUNT(INDEX(U:U,ROW()-3):U276))</f>
        <v/>
      </c>
      <c r="AE276" s="4" t="str">
        <f>IF(B276&lt;&gt;"r04","",COUNT(INDEX(V:V,ROW()-3):V276))</f>
        <v/>
      </c>
    </row>
    <row r="277" spans="1:31">
      <c r="A277">
        <v>1571</v>
      </c>
      <c r="B277" t="s">
        <v>1863</v>
      </c>
      <c r="C277" t="s">
        <v>1864</v>
      </c>
      <c r="D277">
        <v>2308708</v>
      </c>
      <c r="E277">
        <v>73</v>
      </c>
      <c r="F277" t="s">
        <v>1849</v>
      </c>
      <c r="G277" s="1">
        <v>46216.840162037035</v>
      </c>
      <c r="H277">
        <v>66</v>
      </c>
      <c r="I277" t="s">
        <v>1849</v>
      </c>
      <c r="J277" s="1">
        <v>46216.840428240743</v>
      </c>
      <c r="K277">
        <v>1</v>
      </c>
      <c r="L277">
        <v>1</v>
      </c>
      <c r="M277" t="s">
        <v>1850</v>
      </c>
      <c r="N277" t="s">
        <v>1851</v>
      </c>
      <c r="O277" s="1">
        <v>46216.839745370373</v>
      </c>
      <c r="P277" s="1">
        <v>46216.840428240743</v>
      </c>
      <c r="Q277" s="1" t="str">
        <f t="shared" si="32"/>
        <v>2308708|r04</v>
      </c>
      <c r="R277" s="1" t="str">
        <f>VLOOKUP(D277,Base_Amostral!$A:$G,5,FALSE)</f>
        <v>Morada Nova</v>
      </c>
      <c r="S277" s="1" t="str">
        <f>VLOOKUP(D277,Base_Amostral!$A:$G,3,FALSE)</f>
        <v>Ceará</v>
      </c>
      <c r="T277" s="1" t="str">
        <f>VLOOKUP(D277,Base_Amostral!$A:$G,6,FALSE)</f>
        <v>Nordeste</v>
      </c>
      <c r="U277" s="4">
        <f t="shared" si="33"/>
        <v>7.3</v>
      </c>
      <c r="V277" s="4">
        <f t="shared" si="34"/>
        <v>6.6</v>
      </c>
      <c r="W277" s="4">
        <f t="shared" si="35"/>
        <v>0.70000000000000018</v>
      </c>
      <c r="X277" s="4">
        <f t="shared" si="36"/>
        <v>6.9499999999999993</v>
      </c>
      <c r="Y277" s="4">
        <f t="shared" si="37"/>
        <v>1</v>
      </c>
      <c r="Z277" s="4">
        <f t="shared" si="38"/>
        <v>1.2999999999999998</v>
      </c>
      <c r="AA277" s="4">
        <f t="shared" si="39"/>
        <v>0</v>
      </c>
      <c r="AB277" s="4">
        <f ca="1">IF(B277&lt;&gt;"r04","",IF(COUNT(INDEX(U:U,ROW()-3):U277)&lt;2,"",MAX(INDEX(U:U,ROW()-3):U277)-MIN(INDEX(U:U,ROW()-3):U277)))</f>
        <v>1.2999999999999998</v>
      </c>
      <c r="AC277" s="4">
        <f ca="1">IF(B277&lt;&gt;"r04","",IF(COUNT(INDEX(V:V,ROW()-3):V277)&lt;2,"",MAX(INDEX(V:V,ROW()-3):V277)-MIN(INDEX(V:V,ROW()-3):V277)))</f>
        <v>9.9999999999999645E-2</v>
      </c>
      <c r="AD277" s="4">
        <f ca="1">IF(B277&lt;&gt;"r04","",COUNT(INDEX(U:U,ROW()-3):U277))</f>
        <v>4</v>
      </c>
      <c r="AE277" s="4">
        <f ca="1">IF(B277&lt;&gt;"r04","",COUNT(INDEX(V:V,ROW()-3):V277))</f>
        <v>4</v>
      </c>
    </row>
    <row r="278" spans="1:31">
      <c r="A278">
        <v>481</v>
      </c>
      <c r="B278" t="s">
        <v>1857</v>
      </c>
      <c r="C278" t="s">
        <v>1858</v>
      </c>
      <c r="D278">
        <v>2310308</v>
      </c>
      <c r="E278">
        <v>63</v>
      </c>
      <c r="F278" t="s">
        <v>1849</v>
      </c>
      <c r="G278" s="1">
        <v>46196.014768518522</v>
      </c>
      <c r="H278">
        <v>70</v>
      </c>
      <c r="I278" t="s">
        <v>1849</v>
      </c>
      <c r="J278" s="1">
        <v>46196.015034722222</v>
      </c>
      <c r="K278">
        <v>1</v>
      </c>
      <c r="L278">
        <v>1</v>
      </c>
      <c r="M278" t="s">
        <v>1850</v>
      </c>
      <c r="N278" t="s">
        <v>1851</v>
      </c>
      <c r="O278" s="1">
        <v>46196.014409722222</v>
      </c>
      <c r="P278" s="1">
        <v>46196.015034722222</v>
      </c>
      <c r="Q278" s="1" t="str">
        <f t="shared" si="32"/>
        <v>2310308|r01</v>
      </c>
      <c r="R278" s="1" t="str">
        <f>VLOOKUP(D278,Base_Amostral!$A:$G,5,FALSE)</f>
        <v>Parambu</v>
      </c>
      <c r="S278" s="1" t="str">
        <f>VLOOKUP(D278,Base_Amostral!$A:$G,3,FALSE)</f>
        <v>Ceará</v>
      </c>
      <c r="T278" s="1" t="str">
        <f>VLOOKUP(D278,Base_Amostral!$A:$G,6,FALSE)</f>
        <v>Nordeste</v>
      </c>
      <c r="U278" s="4">
        <f t="shared" si="33"/>
        <v>6.3</v>
      </c>
      <c r="V278" s="4">
        <f t="shared" si="34"/>
        <v>7</v>
      </c>
      <c r="W278" s="4">
        <f t="shared" si="35"/>
        <v>-0.70000000000000018</v>
      </c>
      <c r="X278" s="4">
        <f t="shared" si="36"/>
        <v>6.65</v>
      </c>
      <c r="Y278" s="4">
        <f t="shared" si="37"/>
        <v>1</v>
      </c>
      <c r="Z278" s="4" t="str">
        <f t="shared" si="38"/>
        <v/>
      </c>
      <c r="AA278" s="4" t="str">
        <f t="shared" si="39"/>
        <v/>
      </c>
      <c r="AB278" s="4" t="str">
        <f>IF(B278&lt;&gt;"r04","",IF(COUNT(INDEX(U:U,ROW()-3):U278)&lt;2,"",MAX(INDEX(U:U,ROW()-3):U278)-MIN(INDEX(U:U,ROW()-3):U278)))</f>
        <v/>
      </c>
      <c r="AC278" s="4" t="str">
        <f>IF(B278&lt;&gt;"r04","",IF(COUNT(INDEX(V:V,ROW()-3):V278)&lt;2,"",MAX(INDEX(V:V,ROW()-3):V278)-MIN(INDEX(V:V,ROW()-3):V278)))</f>
        <v/>
      </c>
      <c r="AD278" s="4" t="str">
        <f>IF(B278&lt;&gt;"r04","",COUNT(INDEX(U:U,ROW()-3):U278))</f>
        <v/>
      </c>
      <c r="AE278" s="4" t="str">
        <f>IF(B278&lt;&gt;"r04","",COUNT(INDEX(V:V,ROW()-3):V278))</f>
        <v/>
      </c>
    </row>
    <row r="279" spans="1:31">
      <c r="A279">
        <v>829</v>
      </c>
      <c r="B279" t="s">
        <v>1859</v>
      </c>
      <c r="C279" t="s">
        <v>1860</v>
      </c>
      <c r="D279">
        <v>2310308</v>
      </c>
      <c r="E279">
        <v>63</v>
      </c>
      <c r="F279" t="s">
        <v>1849</v>
      </c>
      <c r="G279" s="1">
        <v>46203.813576388886</v>
      </c>
      <c r="H279">
        <v>70</v>
      </c>
      <c r="I279" t="s">
        <v>1849</v>
      </c>
      <c r="J279" s="1">
        <v>46203.813842592594</v>
      </c>
      <c r="K279">
        <v>1</v>
      </c>
      <c r="L279">
        <v>1</v>
      </c>
      <c r="M279" t="s">
        <v>1850</v>
      </c>
      <c r="N279" t="s">
        <v>1851</v>
      </c>
      <c r="O279" s="1">
        <v>46203.81322916667</v>
      </c>
      <c r="P279" s="1">
        <v>46203.813842592594</v>
      </c>
      <c r="Q279" s="1" t="str">
        <f t="shared" si="32"/>
        <v>2310308|r02</v>
      </c>
      <c r="R279" s="1" t="str">
        <f>VLOOKUP(D279,Base_Amostral!$A:$G,5,FALSE)</f>
        <v>Parambu</v>
      </c>
      <c r="S279" s="1" t="str">
        <f>VLOOKUP(D279,Base_Amostral!$A:$G,3,FALSE)</f>
        <v>Ceará</v>
      </c>
      <c r="T279" s="1" t="str">
        <f>VLOOKUP(D279,Base_Amostral!$A:$G,6,FALSE)</f>
        <v>Nordeste</v>
      </c>
      <c r="U279" s="4">
        <f t="shared" si="33"/>
        <v>6.3</v>
      </c>
      <c r="V279" s="4">
        <f t="shared" si="34"/>
        <v>7</v>
      </c>
      <c r="W279" s="4">
        <f t="shared" si="35"/>
        <v>-0.70000000000000018</v>
      </c>
      <c r="X279" s="4">
        <f t="shared" si="36"/>
        <v>6.65</v>
      </c>
      <c r="Y279" s="4">
        <f t="shared" si="37"/>
        <v>1</v>
      </c>
      <c r="Z279" s="4">
        <f t="shared" si="38"/>
        <v>0</v>
      </c>
      <c r="AA279" s="4">
        <f t="shared" si="39"/>
        <v>0</v>
      </c>
      <c r="AB279" s="4" t="str">
        <f>IF(B279&lt;&gt;"r04","",IF(COUNT(INDEX(U:U,ROW()-3):U279)&lt;2,"",MAX(INDEX(U:U,ROW()-3):U279)-MIN(INDEX(U:U,ROW()-3):U279)))</f>
        <v/>
      </c>
      <c r="AC279" s="4" t="str">
        <f>IF(B279&lt;&gt;"r04","",IF(COUNT(INDEX(V:V,ROW()-3):V279)&lt;2,"",MAX(INDEX(V:V,ROW()-3):V279)-MIN(INDEX(V:V,ROW()-3):V279)))</f>
        <v/>
      </c>
      <c r="AD279" s="4" t="str">
        <f>IF(B279&lt;&gt;"r04","",COUNT(INDEX(U:U,ROW()-3):U279))</f>
        <v/>
      </c>
      <c r="AE279" s="4" t="str">
        <f>IF(B279&lt;&gt;"r04","",COUNT(INDEX(V:V,ROW()-3):V279))</f>
        <v/>
      </c>
    </row>
    <row r="280" spans="1:31">
      <c r="A280">
        <v>1207</v>
      </c>
      <c r="B280" t="s">
        <v>1861</v>
      </c>
      <c r="C280" t="s">
        <v>1862</v>
      </c>
      <c r="D280">
        <v>2310308</v>
      </c>
      <c r="E280">
        <v>60</v>
      </c>
      <c r="F280" t="s">
        <v>1849</v>
      </c>
      <c r="G280" s="1">
        <v>46209.864803240744</v>
      </c>
      <c r="H280">
        <v>67</v>
      </c>
      <c r="I280" t="s">
        <v>1849</v>
      </c>
      <c r="J280" s="1">
        <v>46209.865057870367</v>
      </c>
      <c r="K280">
        <v>1</v>
      </c>
      <c r="L280">
        <v>1</v>
      </c>
      <c r="M280" t="s">
        <v>1850</v>
      </c>
      <c r="N280" t="s">
        <v>1851</v>
      </c>
      <c r="O280" s="1">
        <v>46209.862650462965</v>
      </c>
      <c r="P280" s="1">
        <v>46209.865057870367</v>
      </c>
      <c r="Q280" s="1" t="str">
        <f t="shared" si="32"/>
        <v>2310308|r03</v>
      </c>
      <c r="R280" s="1" t="str">
        <f>VLOOKUP(D280,Base_Amostral!$A:$G,5,FALSE)</f>
        <v>Parambu</v>
      </c>
      <c r="S280" s="1" t="str">
        <f>VLOOKUP(D280,Base_Amostral!$A:$G,3,FALSE)</f>
        <v>Ceará</v>
      </c>
      <c r="T280" s="1" t="str">
        <f>VLOOKUP(D280,Base_Amostral!$A:$G,6,FALSE)</f>
        <v>Nordeste</v>
      </c>
      <c r="U280" s="4">
        <f t="shared" si="33"/>
        <v>6</v>
      </c>
      <c r="V280" s="4">
        <f t="shared" si="34"/>
        <v>6.7</v>
      </c>
      <c r="W280" s="4">
        <f t="shared" si="35"/>
        <v>-0.70000000000000018</v>
      </c>
      <c r="X280" s="4">
        <f t="shared" si="36"/>
        <v>6.35</v>
      </c>
      <c r="Y280" s="4">
        <f t="shared" si="37"/>
        <v>1</v>
      </c>
      <c r="Z280" s="4">
        <f t="shared" si="38"/>
        <v>-0.29999999999999982</v>
      </c>
      <c r="AA280" s="4">
        <f t="shared" si="39"/>
        <v>-0.29999999999999982</v>
      </c>
      <c r="AB280" s="4" t="str">
        <f>IF(B280&lt;&gt;"r04","",IF(COUNT(INDEX(U:U,ROW()-3):U280)&lt;2,"",MAX(INDEX(U:U,ROW()-3):U280)-MIN(INDEX(U:U,ROW()-3):U280)))</f>
        <v/>
      </c>
      <c r="AC280" s="4" t="str">
        <f>IF(B280&lt;&gt;"r04","",IF(COUNT(INDEX(V:V,ROW()-3):V280)&lt;2,"",MAX(INDEX(V:V,ROW()-3):V280)-MIN(INDEX(V:V,ROW()-3):V280)))</f>
        <v/>
      </c>
      <c r="AD280" s="4" t="str">
        <f>IF(B280&lt;&gt;"r04","",COUNT(INDEX(U:U,ROW()-3):U280))</f>
        <v/>
      </c>
      <c r="AE280" s="4" t="str">
        <f>IF(B280&lt;&gt;"r04","",COUNT(INDEX(V:V,ROW()-3):V280))</f>
        <v/>
      </c>
    </row>
    <row r="281" spans="1:31">
      <c r="A281">
        <v>1573</v>
      </c>
      <c r="B281" t="s">
        <v>1863</v>
      </c>
      <c r="C281" t="s">
        <v>1864</v>
      </c>
      <c r="D281">
        <v>2310308</v>
      </c>
      <c r="E281">
        <v>75</v>
      </c>
      <c r="F281" t="s">
        <v>1849</v>
      </c>
      <c r="G281" s="1">
        <v>46216.841782407406</v>
      </c>
      <c r="H281">
        <v>73</v>
      </c>
      <c r="I281" t="s">
        <v>1849</v>
      </c>
      <c r="J281" s="1">
        <v>46216.842106481483</v>
      </c>
      <c r="K281">
        <v>1</v>
      </c>
      <c r="L281">
        <v>1</v>
      </c>
      <c r="M281" t="s">
        <v>1850</v>
      </c>
      <c r="N281" t="s">
        <v>1851</v>
      </c>
      <c r="O281" s="1">
        <v>46216.840462962966</v>
      </c>
      <c r="P281" s="1">
        <v>46216.842106481483</v>
      </c>
      <c r="Q281" s="1" t="str">
        <f t="shared" si="32"/>
        <v>2310308|r04</v>
      </c>
      <c r="R281" s="1" t="str">
        <f>VLOOKUP(D281,Base_Amostral!$A:$G,5,FALSE)</f>
        <v>Parambu</v>
      </c>
      <c r="S281" s="1" t="str">
        <f>VLOOKUP(D281,Base_Amostral!$A:$G,3,FALSE)</f>
        <v>Ceará</v>
      </c>
      <c r="T281" s="1" t="str">
        <f>VLOOKUP(D281,Base_Amostral!$A:$G,6,FALSE)</f>
        <v>Nordeste</v>
      </c>
      <c r="U281" s="4">
        <f t="shared" si="33"/>
        <v>7.5</v>
      </c>
      <c r="V281" s="4">
        <f t="shared" si="34"/>
        <v>7.3</v>
      </c>
      <c r="W281" s="4">
        <f t="shared" si="35"/>
        <v>0.20000000000000018</v>
      </c>
      <c r="X281" s="4">
        <f t="shared" si="36"/>
        <v>7.4</v>
      </c>
      <c r="Y281" s="4">
        <f t="shared" si="37"/>
        <v>1</v>
      </c>
      <c r="Z281" s="4">
        <f t="shared" si="38"/>
        <v>1.5</v>
      </c>
      <c r="AA281" s="4">
        <f t="shared" si="39"/>
        <v>0.59999999999999964</v>
      </c>
      <c r="AB281" s="4">
        <f ca="1">IF(B281&lt;&gt;"r04","",IF(COUNT(INDEX(U:U,ROW()-3):U281)&lt;2,"",MAX(INDEX(U:U,ROW()-3):U281)-MIN(INDEX(U:U,ROW()-3):U281)))</f>
        <v>1.5</v>
      </c>
      <c r="AC281" s="4">
        <f ca="1">IF(B281&lt;&gt;"r04","",IF(COUNT(INDEX(V:V,ROW()-3):V281)&lt;2,"",MAX(INDEX(V:V,ROW()-3):V281)-MIN(INDEX(V:V,ROW()-3):V281)))</f>
        <v>0.59999999999999964</v>
      </c>
      <c r="AD281" s="4">
        <f ca="1">IF(B281&lt;&gt;"r04","",COUNT(INDEX(U:U,ROW()-3):U281))</f>
        <v>4</v>
      </c>
      <c r="AE281" s="4">
        <f ca="1">IF(B281&lt;&gt;"r04","",COUNT(INDEX(V:V,ROW()-3):V281))</f>
        <v>4</v>
      </c>
    </row>
    <row r="282" spans="1:31">
      <c r="A282">
        <v>484</v>
      </c>
      <c r="B282" t="s">
        <v>1857</v>
      </c>
      <c r="C282" t="s">
        <v>1858</v>
      </c>
      <c r="D282">
        <v>2310407</v>
      </c>
      <c r="E282">
        <v>63</v>
      </c>
      <c r="F282" t="s">
        <v>1849</v>
      </c>
      <c r="G282" s="1">
        <v>46196.015694444446</v>
      </c>
      <c r="H282">
        <v>66</v>
      </c>
      <c r="I282" t="s">
        <v>1849</v>
      </c>
      <c r="J282" s="1">
        <v>46196.0159375</v>
      </c>
      <c r="K282">
        <v>1</v>
      </c>
      <c r="L282">
        <v>1</v>
      </c>
      <c r="M282" t="s">
        <v>1850</v>
      </c>
      <c r="N282" t="s">
        <v>1851</v>
      </c>
      <c r="O282" s="1">
        <v>46196.015081018515</v>
      </c>
      <c r="P282" s="1">
        <v>46196.0159375</v>
      </c>
      <c r="Q282" s="1" t="str">
        <f t="shared" si="32"/>
        <v>2310407|r01</v>
      </c>
      <c r="R282" s="1" t="str">
        <f>VLOOKUP(D282,Base_Amostral!$A:$G,5,FALSE)</f>
        <v>Paramoti</v>
      </c>
      <c r="S282" s="1" t="str">
        <f>VLOOKUP(D282,Base_Amostral!$A:$G,3,FALSE)</f>
        <v>Ceará</v>
      </c>
      <c r="T282" s="1" t="str">
        <f>VLOOKUP(D282,Base_Amostral!$A:$G,6,FALSE)</f>
        <v>Nordeste</v>
      </c>
      <c r="U282" s="4">
        <f t="shared" si="33"/>
        <v>6.3</v>
      </c>
      <c r="V282" s="4">
        <f t="shared" si="34"/>
        <v>6.6</v>
      </c>
      <c r="W282" s="4">
        <f t="shared" si="35"/>
        <v>-0.29999999999999982</v>
      </c>
      <c r="X282" s="4">
        <f t="shared" si="36"/>
        <v>6.4499999999999993</v>
      </c>
      <c r="Y282" s="4">
        <f t="shared" si="37"/>
        <v>1</v>
      </c>
      <c r="Z282" s="4" t="str">
        <f t="shared" si="38"/>
        <v/>
      </c>
      <c r="AA282" s="4" t="str">
        <f t="shared" si="39"/>
        <v/>
      </c>
      <c r="AB282" s="4" t="str">
        <f>IF(B282&lt;&gt;"r04","",IF(COUNT(INDEX(U:U,ROW()-3):U282)&lt;2,"",MAX(INDEX(U:U,ROW()-3):U282)-MIN(INDEX(U:U,ROW()-3):U282)))</f>
        <v/>
      </c>
      <c r="AC282" s="4" t="str">
        <f>IF(B282&lt;&gt;"r04","",IF(COUNT(INDEX(V:V,ROW()-3):V282)&lt;2,"",MAX(INDEX(V:V,ROW()-3):V282)-MIN(INDEX(V:V,ROW()-3):V282)))</f>
        <v/>
      </c>
      <c r="AD282" s="4" t="str">
        <f>IF(B282&lt;&gt;"r04","",COUNT(INDEX(U:U,ROW()-3):U282))</f>
        <v/>
      </c>
      <c r="AE282" s="4" t="str">
        <f>IF(B282&lt;&gt;"r04","",COUNT(INDEX(V:V,ROW()-3):V282))</f>
        <v/>
      </c>
    </row>
    <row r="283" spans="1:31">
      <c r="A283">
        <v>831</v>
      </c>
      <c r="B283" t="s">
        <v>1859</v>
      </c>
      <c r="C283" t="s">
        <v>1860</v>
      </c>
      <c r="D283">
        <v>2310407</v>
      </c>
      <c r="E283">
        <v>63</v>
      </c>
      <c r="F283" t="s">
        <v>1849</v>
      </c>
      <c r="G283" s="1">
        <v>46203.814270833333</v>
      </c>
      <c r="H283">
        <v>66</v>
      </c>
      <c r="I283" t="s">
        <v>1849</v>
      </c>
      <c r="J283" s="1">
        <v>46203.814525462964</v>
      </c>
      <c r="K283">
        <v>1</v>
      </c>
      <c r="L283">
        <v>1</v>
      </c>
      <c r="M283" t="s">
        <v>1850</v>
      </c>
      <c r="N283" t="s">
        <v>1851</v>
      </c>
      <c r="O283" s="1">
        <v>46203.813877314817</v>
      </c>
      <c r="P283" s="1">
        <v>46203.814525462964</v>
      </c>
      <c r="Q283" s="1" t="str">
        <f t="shared" si="32"/>
        <v>2310407|r02</v>
      </c>
      <c r="R283" s="1" t="str">
        <f>VLOOKUP(D283,Base_Amostral!$A:$G,5,FALSE)</f>
        <v>Paramoti</v>
      </c>
      <c r="S283" s="1" t="str">
        <f>VLOOKUP(D283,Base_Amostral!$A:$G,3,FALSE)</f>
        <v>Ceará</v>
      </c>
      <c r="T283" s="1" t="str">
        <f>VLOOKUP(D283,Base_Amostral!$A:$G,6,FALSE)</f>
        <v>Nordeste</v>
      </c>
      <c r="U283" s="4">
        <f t="shared" si="33"/>
        <v>6.3</v>
      </c>
      <c r="V283" s="4">
        <f t="shared" si="34"/>
        <v>6.6</v>
      </c>
      <c r="W283" s="4">
        <f t="shared" si="35"/>
        <v>-0.29999999999999982</v>
      </c>
      <c r="X283" s="4">
        <f t="shared" si="36"/>
        <v>6.4499999999999993</v>
      </c>
      <c r="Y283" s="4">
        <f t="shared" si="37"/>
        <v>1</v>
      </c>
      <c r="Z283" s="4">
        <f t="shared" si="38"/>
        <v>0</v>
      </c>
      <c r="AA283" s="4">
        <f t="shared" si="39"/>
        <v>0</v>
      </c>
      <c r="AB283" s="4" t="str">
        <f>IF(B283&lt;&gt;"r04","",IF(COUNT(INDEX(U:U,ROW()-3):U283)&lt;2,"",MAX(INDEX(U:U,ROW()-3):U283)-MIN(INDEX(U:U,ROW()-3):U283)))</f>
        <v/>
      </c>
      <c r="AC283" s="4" t="str">
        <f>IF(B283&lt;&gt;"r04","",IF(COUNT(INDEX(V:V,ROW()-3):V283)&lt;2,"",MAX(INDEX(V:V,ROW()-3):V283)-MIN(INDEX(V:V,ROW()-3):V283)))</f>
        <v/>
      </c>
      <c r="AD283" s="4" t="str">
        <f>IF(B283&lt;&gt;"r04","",COUNT(INDEX(U:U,ROW()-3):U283))</f>
        <v/>
      </c>
      <c r="AE283" s="4" t="str">
        <f>IF(B283&lt;&gt;"r04","",COUNT(INDEX(V:V,ROW()-3):V283))</f>
        <v/>
      </c>
    </row>
    <row r="284" spans="1:31">
      <c r="A284">
        <v>1214</v>
      </c>
      <c r="B284" t="s">
        <v>1861</v>
      </c>
      <c r="C284" t="s">
        <v>1862</v>
      </c>
      <c r="D284">
        <v>2310407</v>
      </c>
      <c r="E284">
        <v>63</v>
      </c>
      <c r="F284" t="s">
        <v>1849</v>
      </c>
      <c r="G284" s="1">
        <v>46209.865497685183</v>
      </c>
      <c r="H284">
        <v>66</v>
      </c>
      <c r="I284" t="s">
        <v>1849</v>
      </c>
      <c r="J284" s="1">
        <v>46209.865763888891</v>
      </c>
      <c r="K284">
        <v>1</v>
      </c>
      <c r="L284">
        <v>1</v>
      </c>
      <c r="M284" t="s">
        <v>1850</v>
      </c>
      <c r="N284" t="s">
        <v>1851</v>
      </c>
      <c r="O284" s="1">
        <v>46209.86509259259</v>
      </c>
      <c r="P284" s="1">
        <v>46209.865763888891</v>
      </c>
      <c r="Q284" s="1" t="str">
        <f t="shared" si="32"/>
        <v>2310407|r03</v>
      </c>
      <c r="R284" s="1" t="str">
        <f>VLOOKUP(D284,Base_Amostral!$A:$G,5,FALSE)</f>
        <v>Paramoti</v>
      </c>
      <c r="S284" s="1" t="str">
        <f>VLOOKUP(D284,Base_Amostral!$A:$G,3,FALSE)</f>
        <v>Ceará</v>
      </c>
      <c r="T284" s="1" t="str">
        <f>VLOOKUP(D284,Base_Amostral!$A:$G,6,FALSE)</f>
        <v>Nordeste</v>
      </c>
      <c r="U284" s="4">
        <f t="shared" si="33"/>
        <v>6.3</v>
      </c>
      <c r="V284" s="4">
        <f t="shared" si="34"/>
        <v>6.6</v>
      </c>
      <c r="W284" s="4">
        <f t="shared" si="35"/>
        <v>-0.29999999999999982</v>
      </c>
      <c r="X284" s="4">
        <f t="shared" si="36"/>
        <v>6.4499999999999993</v>
      </c>
      <c r="Y284" s="4">
        <f t="shared" si="37"/>
        <v>1</v>
      </c>
      <c r="Z284" s="4">
        <f t="shared" si="38"/>
        <v>0</v>
      </c>
      <c r="AA284" s="4">
        <f t="shared" si="39"/>
        <v>0</v>
      </c>
      <c r="AB284" s="4" t="str">
        <f>IF(B284&lt;&gt;"r04","",IF(COUNT(INDEX(U:U,ROW()-3):U284)&lt;2,"",MAX(INDEX(U:U,ROW()-3):U284)-MIN(INDEX(U:U,ROW()-3):U284)))</f>
        <v/>
      </c>
      <c r="AC284" s="4" t="str">
        <f>IF(B284&lt;&gt;"r04","",IF(COUNT(INDEX(V:V,ROW()-3):V284)&lt;2,"",MAX(INDEX(V:V,ROW()-3):V284)-MIN(INDEX(V:V,ROW()-3):V284)))</f>
        <v/>
      </c>
      <c r="AD284" s="4" t="str">
        <f>IF(B284&lt;&gt;"r04","",COUNT(INDEX(U:U,ROW()-3):U284))</f>
        <v/>
      </c>
      <c r="AE284" s="4" t="str">
        <f>IF(B284&lt;&gt;"r04","",COUNT(INDEX(V:V,ROW()-3):V284))</f>
        <v/>
      </c>
    </row>
    <row r="285" spans="1:31">
      <c r="A285">
        <v>1576</v>
      </c>
      <c r="B285" t="s">
        <v>1863</v>
      </c>
      <c r="C285" t="s">
        <v>1864</v>
      </c>
      <c r="D285">
        <v>2310407</v>
      </c>
      <c r="E285">
        <v>75</v>
      </c>
      <c r="F285" t="s">
        <v>1849</v>
      </c>
      <c r="G285" s="1">
        <v>46216.844143518516</v>
      </c>
      <c r="H285">
        <v>66</v>
      </c>
      <c r="I285" t="s">
        <v>1849</v>
      </c>
      <c r="J285" s="1">
        <v>46216.844409722224</v>
      </c>
      <c r="K285">
        <v>1</v>
      </c>
      <c r="L285">
        <v>1</v>
      </c>
      <c r="M285" t="s">
        <v>1850</v>
      </c>
      <c r="N285" t="s">
        <v>1851</v>
      </c>
      <c r="O285" s="1">
        <v>46216.842175925929</v>
      </c>
      <c r="P285" s="1">
        <v>46216.844409722224</v>
      </c>
      <c r="Q285" s="1" t="str">
        <f t="shared" si="32"/>
        <v>2310407|r04</v>
      </c>
      <c r="R285" s="1" t="str">
        <f>VLOOKUP(D285,Base_Amostral!$A:$G,5,FALSE)</f>
        <v>Paramoti</v>
      </c>
      <c r="S285" s="1" t="str">
        <f>VLOOKUP(D285,Base_Amostral!$A:$G,3,FALSE)</f>
        <v>Ceará</v>
      </c>
      <c r="T285" s="1" t="str">
        <f>VLOOKUP(D285,Base_Amostral!$A:$G,6,FALSE)</f>
        <v>Nordeste</v>
      </c>
      <c r="U285" s="4">
        <f t="shared" si="33"/>
        <v>7.5</v>
      </c>
      <c r="V285" s="4">
        <f t="shared" si="34"/>
        <v>6.6</v>
      </c>
      <c r="W285" s="4">
        <f t="shared" si="35"/>
        <v>0.90000000000000036</v>
      </c>
      <c r="X285" s="4">
        <f t="shared" si="36"/>
        <v>7.05</v>
      </c>
      <c r="Y285" s="4">
        <f t="shared" si="37"/>
        <v>1</v>
      </c>
      <c r="Z285" s="4">
        <f t="shared" si="38"/>
        <v>1.2000000000000002</v>
      </c>
      <c r="AA285" s="4">
        <f t="shared" si="39"/>
        <v>0</v>
      </c>
      <c r="AB285" s="4">
        <f ca="1">IF(B285&lt;&gt;"r04","",IF(COUNT(INDEX(U:U,ROW()-3):U285)&lt;2,"",MAX(INDEX(U:U,ROW()-3):U285)-MIN(INDEX(U:U,ROW()-3):U285)))</f>
        <v>1.2000000000000002</v>
      </c>
      <c r="AC285" s="4">
        <f ca="1">IF(B285&lt;&gt;"r04","",IF(COUNT(INDEX(V:V,ROW()-3):V285)&lt;2,"",MAX(INDEX(V:V,ROW()-3):V285)-MIN(INDEX(V:V,ROW()-3):V285)))</f>
        <v>0</v>
      </c>
      <c r="AD285" s="4">
        <f ca="1">IF(B285&lt;&gt;"r04","",COUNT(INDEX(U:U,ROW()-3):U285))</f>
        <v>4</v>
      </c>
      <c r="AE285" s="4">
        <f ca="1">IF(B285&lt;&gt;"r04","",COUNT(INDEX(V:V,ROW()-3):V285))</f>
        <v>4</v>
      </c>
    </row>
    <row r="286" spans="1:31">
      <c r="A286">
        <v>489</v>
      </c>
      <c r="B286" t="s">
        <v>1857</v>
      </c>
      <c r="C286" t="s">
        <v>1858</v>
      </c>
      <c r="D286">
        <v>2312106</v>
      </c>
      <c r="E286">
        <v>63</v>
      </c>
      <c r="F286" t="s">
        <v>1849</v>
      </c>
      <c r="G286" s="1">
        <v>46196.018703703703</v>
      </c>
      <c r="H286">
        <v>66</v>
      </c>
      <c r="I286" t="s">
        <v>1849</v>
      </c>
      <c r="J286" s="1">
        <v>46196.01898148148</v>
      </c>
      <c r="K286">
        <v>1</v>
      </c>
      <c r="L286">
        <v>1</v>
      </c>
      <c r="M286" t="s">
        <v>1850</v>
      </c>
      <c r="N286" t="s">
        <v>1851</v>
      </c>
      <c r="O286" s="1">
        <v>46196.01599537037</v>
      </c>
      <c r="P286" s="1">
        <v>46196.01898148148</v>
      </c>
      <c r="Q286" s="1" t="str">
        <f t="shared" si="32"/>
        <v>2312106|r01</v>
      </c>
      <c r="R286" s="1" t="str">
        <f>VLOOKUP(D286,Base_Amostral!$A:$G,5,FALSE)</f>
        <v>Santana do Cariri</v>
      </c>
      <c r="S286" s="1" t="str">
        <f>VLOOKUP(D286,Base_Amostral!$A:$G,3,FALSE)</f>
        <v>Ceará</v>
      </c>
      <c r="T286" s="1" t="str">
        <f>VLOOKUP(D286,Base_Amostral!$A:$G,6,FALSE)</f>
        <v>Nordeste</v>
      </c>
      <c r="U286" s="4">
        <f t="shared" si="33"/>
        <v>6.3</v>
      </c>
      <c r="V286" s="4">
        <f t="shared" si="34"/>
        <v>6.6</v>
      </c>
      <c r="W286" s="4">
        <f t="shared" si="35"/>
        <v>-0.29999999999999982</v>
      </c>
      <c r="X286" s="4">
        <f t="shared" si="36"/>
        <v>6.4499999999999993</v>
      </c>
      <c r="Y286" s="4">
        <f t="shared" si="37"/>
        <v>1</v>
      </c>
      <c r="Z286" s="4" t="str">
        <f t="shared" si="38"/>
        <v/>
      </c>
      <c r="AA286" s="4" t="str">
        <f t="shared" si="39"/>
        <v/>
      </c>
      <c r="AB286" s="4" t="str">
        <f>IF(B286&lt;&gt;"r04","",IF(COUNT(INDEX(U:U,ROW()-3):U286)&lt;2,"",MAX(INDEX(U:U,ROW()-3):U286)-MIN(INDEX(U:U,ROW()-3):U286)))</f>
        <v/>
      </c>
      <c r="AC286" s="4" t="str">
        <f>IF(B286&lt;&gt;"r04","",IF(COUNT(INDEX(V:V,ROW()-3):V286)&lt;2,"",MAX(INDEX(V:V,ROW()-3):V286)-MIN(INDEX(V:V,ROW()-3):V286)))</f>
        <v/>
      </c>
      <c r="AD286" s="4" t="str">
        <f>IF(B286&lt;&gt;"r04","",COUNT(INDEX(U:U,ROW()-3):U286))</f>
        <v/>
      </c>
      <c r="AE286" s="4" t="str">
        <f>IF(B286&lt;&gt;"r04","",COUNT(INDEX(V:V,ROW()-3):V286))</f>
        <v/>
      </c>
    </row>
    <row r="287" spans="1:31">
      <c r="A287">
        <v>834</v>
      </c>
      <c r="B287" t="s">
        <v>1859</v>
      </c>
      <c r="C287" t="s">
        <v>1860</v>
      </c>
      <c r="D287">
        <v>2312106</v>
      </c>
      <c r="E287">
        <v>63</v>
      </c>
      <c r="F287" t="s">
        <v>1849</v>
      </c>
      <c r="G287" s="1">
        <v>46203.814942129633</v>
      </c>
      <c r="H287">
        <v>65</v>
      </c>
      <c r="I287" t="s">
        <v>1849</v>
      </c>
      <c r="J287" s="1">
        <v>46203.815185185187</v>
      </c>
      <c r="K287">
        <v>1</v>
      </c>
      <c r="L287">
        <v>1</v>
      </c>
      <c r="M287" t="s">
        <v>1850</v>
      </c>
      <c r="N287" t="s">
        <v>1851</v>
      </c>
      <c r="O287" s="1">
        <v>46203.814583333333</v>
      </c>
      <c r="P287" s="1">
        <v>46203.815185185187</v>
      </c>
      <c r="Q287" s="1" t="str">
        <f t="shared" si="32"/>
        <v>2312106|r02</v>
      </c>
      <c r="R287" s="1" t="str">
        <f>VLOOKUP(D287,Base_Amostral!$A:$G,5,FALSE)</f>
        <v>Santana do Cariri</v>
      </c>
      <c r="S287" s="1" t="str">
        <f>VLOOKUP(D287,Base_Amostral!$A:$G,3,FALSE)</f>
        <v>Ceará</v>
      </c>
      <c r="T287" s="1" t="str">
        <f>VLOOKUP(D287,Base_Amostral!$A:$G,6,FALSE)</f>
        <v>Nordeste</v>
      </c>
      <c r="U287" s="4">
        <f t="shared" si="33"/>
        <v>6.3</v>
      </c>
      <c r="V287" s="4">
        <f t="shared" si="34"/>
        <v>6.5</v>
      </c>
      <c r="W287" s="4">
        <f t="shared" si="35"/>
        <v>-0.20000000000000018</v>
      </c>
      <c r="X287" s="4">
        <f t="shared" si="36"/>
        <v>6.4</v>
      </c>
      <c r="Y287" s="4">
        <f t="shared" si="37"/>
        <v>1</v>
      </c>
      <c r="Z287" s="4">
        <f t="shared" si="38"/>
        <v>0</v>
      </c>
      <c r="AA287" s="4">
        <f t="shared" si="39"/>
        <v>-9.9999999999999645E-2</v>
      </c>
      <c r="AB287" s="4" t="str">
        <f>IF(B287&lt;&gt;"r04","",IF(COUNT(INDEX(U:U,ROW()-3):U287)&lt;2,"",MAX(INDEX(U:U,ROW()-3):U287)-MIN(INDEX(U:U,ROW()-3):U287)))</f>
        <v/>
      </c>
      <c r="AC287" s="4" t="str">
        <f>IF(B287&lt;&gt;"r04","",IF(COUNT(INDEX(V:V,ROW()-3):V287)&lt;2,"",MAX(INDEX(V:V,ROW()-3):V287)-MIN(INDEX(V:V,ROW()-3):V287)))</f>
        <v/>
      </c>
      <c r="AD287" s="4" t="str">
        <f>IF(B287&lt;&gt;"r04","",COUNT(INDEX(U:U,ROW()-3):U287))</f>
        <v/>
      </c>
      <c r="AE287" s="4" t="str">
        <f>IF(B287&lt;&gt;"r04","",COUNT(INDEX(V:V,ROW()-3):V287))</f>
        <v/>
      </c>
    </row>
    <row r="288" spans="1:31">
      <c r="A288">
        <v>1217</v>
      </c>
      <c r="B288" t="s">
        <v>1861</v>
      </c>
      <c r="C288" t="s">
        <v>1862</v>
      </c>
      <c r="D288">
        <v>2312106</v>
      </c>
      <c r="E288">
        <v>63</v>
      </c>
      <c r="F288" t="s">
        <v>1849</v>
      </c>
      <c r="G288" s="1">
        <v>46209.86619212963</v>
      </c>
      <c r="H288">
        <v>66</v>
      </c>
      <c r="I288" t="s">
        <v>1849</v>
      </c>
      <c r="J288" s="1">
        <v>46209.86645833333</v>
      </c>
      <c r="K288">
        <v>1</v>
      </c>
      <c r="L288">
        <v>1</v>
      </c>
      <c r="M288" t="s">
        <v>1850</v>
      </c>
      <c r="N288" t="s">
        <v>1851</v>
      </c>
      <c r="O288" s="1">
        <v>46209.865810185183</v>
      </c>
      <c r="P288" s="1">
        <v>46209.86645833333</v>
      </c>
      <c r="Q288" s="1" t="str">
        <f t="shared" si="32"/>
        <v>2312106|r03</v>
      </c>
      <c r="R288" s="1" t="str">
        <f>VLOOKUP(D288,Base_Amostral!$A:$G,5,FALSE)</f>
        <v>Santana do Cariri</v>
      </c>
      <c r="S288" s="1" t="str">
        <f>VLOOKUP(D288,Base_Amostral!$A:$G,3,FALSE)</f>
        <v>Ceará</v>
      </c>
      <c r="T288" s="1" t="str">
        <f>VLOOKUP(D288,Base_Amostral!$A:$G,6,FALSE)</f>
        <v>Nordeste</v>
      </c>
      <c r="U288" s="4">
        <f t="shared" si="33"/>
        <v>6.3</v>
      </c>
      <c r="V288" s="4">
        <f t="shared" si="34"/>
        <v>6.6</v>
      </c>
      <c r="W288" s="4">
        <f t="shared" si="35"/>
        <v>-0.29999999999999982</v>
      </c>
      <c r="X288" s="4">
        <f t="shared" si="36"/>
        <v>6.4499999999999993</v>
      </c>
      <c r="Y288" s="4">
        <f t="shared" si="37"/>
        <v>1</v>
      </c>
      <c r="Z288" s="4">
        <f t="shared" si="38"/>
        <v>0</v>
      </c>
      <c r="AA288" s="4">
        <f t="shared" si="39"/>
        <v>9.9999999999999645E-2</v>
      </c>
      <c r="AB288" s="4" t="str">
        <f>IF(B288&lt;&gt;"r04","",IF(COUNT(INDEX(U:U,ROW()-3):U288)&lt;2,"",MAX(INDEX(U:U,ROW()-3):U288)-MIN(INDEX(U:U,ROW()-3):U288)))</f>
        <v/>
      </c>
      <c r="AC288" s="4" t="str">
        <f>IF(B288&lt;&gt;"r04","",IF(COUNT(INDEX(V:V,ROW()-3):V288)&lt;2,"",MAX(INDEX(V:V,ROW()-3):V288)-MIN(INDEX(V:V,ROW()-3):V288)))</f>
        <v/>
      </c>
      <c r="AD288" s="4" t="str">
        <f>IF(B288&lt;&gt;"r04","",COUNT(INDEX(U:U,ROW()-3):U288))</f>
        <v/>
      </c>
      <c r="AE288" s="4" t="str">
        <f>IF(B288&lt;&gt;"r04","",COUNT(INDEX(V:V,ROW()-3):V288))</f>
        <v/>
      </c>
    </row>
    <row r="289" spans="1:31">
      <c r="A289">
        <v>1579</v>
      </c>
      <c r="B289" t="s">
        <v>1863</v>
      </c>
      <c r="C289" t="s">
        <v>1864</v>
      </c>
      <c r="D289">
        <v>2312106</v>
      </c>
      <c r="E289">
        <v>75</v>
      </c>
      <c r="F289" t="s">
        <v>1849</v>
      </c>
      <c r="G289" s="1">
        <v>46216.844872685186</v>
      </c>
      <c r="H289">
        <v>66</v>
      </c>
      <c r="I289" t="s">
        <v>1849</v>
      </c>
      <c r="J289" s="1">
        <v>46216.845138888886</v>
      </c>
      <c r="K289">
        <v>1</v>
      </c>
      <c r="L289">
        <v>1</v>
      </c>
      <c r="M289" t="s">
        <v>1850</v>
      </c>
      <c r="N289" t="s">
        <v>1851</v>
      </c>
      <c r="O289" s="1">
        <v>46216.844456018516</v>
      </c>
      <c r="P289" s="1">
        <v>46216.845138888886</v>
      </c>
      <c r="Q289" s="1" t="str">
        <f t="shared" si="32"/>
        <v>2312106|r04</v>
      </c>
      <c r="R289" s="1" t="str">
        <f>VLOOKUP(D289,Base_Amostral!$A:$G,5,FALSE)</f>
        <v>Santana do Cariri</v>
      </c>
      <c r="S289" s="1" t="str">
        <f>VLOOKUP(D289,Base_Amostral!$A:$G,3,FALSE)</f>
        <v>Ceará</v>
      </c>
      <c r="T289" s="1" t="str">
        <f>VLOOKUP(D289,Base_Amostral!$A:$G,6,FALSE)</f>
        <v>Nordeste</v>
      </c>
      <c r="U289" s="4">
        <f t="shared" si="33"/>
        <v>7.5</v>
      </c>
      <c r="V289" s="4">
        <f t="shared" si="34"/>
        <v>6.6</v>
      </c>
      <c r="W289" s="4">
        <f t="shared" si="35"/>
        <v>0.90000000000000036</v>
      </c>
      <c r="X289" s="4">
        <f t="shared" si="36"/>
        <v>7.05</v>
      </c>
      <c r="Y289" s="4">
        <f t="shared" si="37"/>
        <v>1</v>
      </c>
      <c r="Z289" s="4">
        <f t="shared" si="38"/>
        <v>1.2000000000000002</v>
      </c>
      <c r="AA289" s="4">
        <f t="shared" si="39"/>
        <v>0</v>
      </c>
      <c r="AB289" s="4">
        <f ca="1">IF(B289&lt;&gt;"r04","",IF(COUNT(INDEX(U:U,ROW()-3):U289)&lt;2,"",MAX(INDEX(U:U,ROW()-3):U289)-MIN(INDEX(U:U,ROW()-3):U289)))</f>
        <v>1.2000000000000002</v>
      </c>
      <c r="AC289" s="4">
        <f ca="1">IF(B289&lt;&gt;"r04","",IF(COUNT(INDEX(V:V,ROW()-3):V289)&lt;2,"",MAX(INDEX(V:V,ROW()-3):V289)-MIN(INDEX(V:V,ROW()-3):V289)))</f>
        <v>9.9999999999999645E-2</v>
      </c>
      <c r="AD289" s="4">
        <f ca="1">IF(B289&lt;&gt;"r04","",COUNT(INDEX(U:U,ROW()-3):U289))</f>
        <v>4</v>
      </c>
      <c r="AE289" s="4">
        <f ca="1">IF(B289&lt;&gt;"r04","",COUNT(INDEX(V:V,ROW()-3):V289))</f>
        <v>4</v>
      </c>
    </row>
    <row r="290" spans="1:31">
      <c r="A290">
        <v>491</v>
      </c>
      <c r="B290" t="s">
        <v>1857</v>
      </c>
      <c r="C290" t="s">
        <v>1858</v>
      </c>
      <c r="D290">
        <v>2313252</v>
      </c>
      <c r="E290">
        <v>64</v>
      </c>
      <c r="F290" t="s">
        <v>1849</v>
      </c>
      <c r="G290" s="1">
        <v>46196.019293981481</v>
      </c>
      <c r="H290">
        <v>66</v>
      </c>
      <c r="I290" t="s">
        <v>1849</v>
      </c>
      <c r="J290" s="1">
        <v>46196.019583333335</v>
      </c>
      <c r="K290">
        <v>1</v>
      </c>
      <c r="L290">
        <v>1</v>
      </c>
      <c r="M290" t="s">
        <v>1850</v>
      </c>
      <c r="N290" t="s">
        <v>1851</v>
      </c>
      <c r="O290" s="1">
        <v>46196.01902777778</v>
      </c>
      <c r="P290" s="1">
        <v>46196.019583333335</v>
      </c>
      <c r="Q290" s="1" t="str">
        <f t="shared" si="32"/>
        <v>2313252|r01</v>
      </c>
      <c r="R290" s="1" t="str">
        <f>VLOOKUP(D290,Base_Amostral!$A:$G,5,FALSE)</f>
        <v>Tarrafas</v>
      </c>
      <c r="S290" s="1" t="str">
        <f>VLOOKUP(D290,Base_Amostral!$A:$G,3,FALSE)</f>
        <v>Ceará</v>
      </c>
      <c r="T290" s="1" t="str">
        <f>VLOOKUP(D290,Base_Amostral!$A:$G,6,FALSE)</f>
        <v>Nordeste</v>
      </c>
      <c r="U290" s="4">
        <f t="shared" si="33"/>
        <v>6.4</v>
      </c>
      <c r="V290" s="4">
        <f t="shared" si="34"/>
        <v>6.6</v>
      </c>
      <c r="W290" s="4">
        <f t="shared" si="35"/>
        <v>-0.19999999999999929</v>
      </c>
      <c r="X290" s="4">
        <f t="shared" si="36"/>
        <v>6.5</v>
      </c>
      <c r="Y290" s="4">
        <f t="shared" si="37"/>
        <v>1</v>
      </c>
      <c r="Z290" s="4" t="str">
        <f t="shared" si="38"/>
        <v/>
      </c>
      <c r="AA290" s="4" t="str">
        <f t="shared" si="39"/>
        <v/>
      </c>
      <c r="AB290" s="4" t="str">
        <f>IF(B290&lt;&gt;"r04","",IF(COUNT(INDEX(U:U,ROW()-3):U290)&lt;2,"",MAX(INDEX(U:U,ROW()-3):U290)-MIN(INDEX(U:U,ROW()-3):U290)))</f>
        <v/>
      </c>
      <c r="AC290" s="4" t="str">
        <f>IF(B290&lt;&gt;"r04","",IF(COUNT(INDEX(V:V,ROW()-3):V290)&lt;2,"",MAX(INDEX(V:V,ROW()-3):V290)-MIN(INDEX(V:V,ROW()-3):V290)))</f>
        <v/>
      </c>
      <c r="AD290" s="4" t="str">
        <f>IF(B290&lt;&gt;"r04","",COUNT(INDEX(U:U,ROW()-3):U290))</f>
        <v/>
      </c>
      <c r="AE290" s="4" t="str">
        <f>IF(B290&lt;&gt;"r04","",COUNT(INDEX(V:V,ROW()-3):V290))</f>
        <v/>
      </c>
    </row>
    <row r="291" spans="1:31">
      <c r="A291">
        <v>836</v>
      </c>
      <c r="B291" t="s">
        <v>1859</v>
      </c>
      <c r="C291" t="s">
        <v>1860</v>
      </c>
      <c r="D291">
        <v>2313252</v>
      </c>
      <c r="E291">
        <v>64</v>
      </c>
      <c r="F291" t="s">
        <v>1849</v>
      </c>
      <c r="G291" s="1">
        <v>46203.815567129626</v>
      </c>
      <c r="H291">
        <v>66</v>
      </c>
      <c r="I291" t="s">
        <v>1849</v>
      </c>
      <c r="J291" s="1">
        <v>46203.81585648148</v>
      </c>
      <c r="K291">
        <v>1</v>
      </c>
      <c r="L291">
        <v>1</v>
      </c>
      <c r="M291" t="s">
        <v>1850</v>
      </c>
      <c r="N291" t="s">
        <v>1851</v>
      </c>
      <c r="O291" s="1">
        <v>46203.815243055556</v>
      </c>
      <c r="P291" s="1">
        <v>46203.81585648148</v>
      </c>
      <c r="Q291" s="1" t="str">
        <f t="shared" si="32"/>
        <v>2313252|r02</v>
      </c>
      <c r="R291" s="1" t="str">
        <f>VLOOKUP(D291,Base_Amostral!$A:$G,5,FALSE)</f>
        <v>Tarrafas</v>
      </c>
      <c r="S291" s="1" t="str">
        <f>VLOOKUP(D291,Base_Amostral!$A:$G,3,FALSE)</f>
        <v>Ceará</v>
      </c>
      <c r="T291" s="1" t="str">
        <f>VLOOKUP(D291,Base_Amostral!$A:$G,6,FALSE)</f>
        <v>Nordeste</v>
      </c>
      <c r="U291" s="4">
        <f t="shared" si="33"/>
        <v>6.4</v>
      </c>
      <c r="V291" s="4">
        <f t="shared" si="34"/>
        <v>6.6</v>
      </c>
      <c r="W291" s="4">
        <f t="shared" si="35"/>
        <v>-0.19999999999999929</v>
      </c>
      <c r="X291" s="4">
        <f t="shared" si="36"/>
        <v>6.5</v>
      </c>
      <c r="Y291" s="4">
        <f t="shared" si="37"/>
        <v>1</v>
      </c>
      <c r="Z291" s="4">
        <f t="shared" si="38"/>
        <v>0</v>
      </c>
      <c r="AA291" s="4">
        <f t="shared" si="39"/>
        <v>0</v>
      </c>
      <c r="AB291" s="4" t="str">
        <f>IF(B291&lt;&gt;"r04","",IF(COUNT(INDEX(U:U,ROW()-3):U291)&lt;2,"",MAX(INDEX(U:U,ROW()-3):U291)-MIN(INDEX(U:U,ROW()-3):U291)))</f>
        <v/>
      </c>
      <c r="AC291" s="4" t="str">
        <f>IF(B291&lt;&gt;"r04","",IF(COUNT(INDEX(V:V,ROW()-3):V291)&lt;2,"",MAX(INDEX(V:V,ROW()-3):V291)-MIN(INDEX(V:V,ROW()-3):V291)))</f>
        <v/>
      </c>
      <c r="AD291" s="4" t="str">
        <f>IF(B291&lt;&gt;"r04","",COUNT(INDEX(U:U,ROW()-3):U291))</f>
        <v/>
      </c>
      <c r="AE291" s="4" t="str">
        <f>IF(B291&lt;&gt;"r04","",COUNT(INDEX(V:V,ROW()-3):V291))</f>
        <v/>
      </c>
    </row>
    <row r="292" spans="1:31">
      <c r="A292">
        <v>1218</v>
      </c>
      <c r="B292" t="s">
        <v>1861</v>
      </c>
      <c r="C292" t="s">
        <v>1862</v>
      </c>
      <c r="D292">
        <v>2313252</v>
      </c>
      <c r="E292">
        <v>64</v>
      </c>
      <c r="F292" t="s">
        <v>1849</v>
      </c>
      <c r="G292" s="1">
        <v>46209.866747685184</v>
      </c>
      <c r="H292">
        <v>66</v>
      </c>
      <c r="I292" t="s">
        <v>1849</v>
      </c>
      <c r="J292" s="1">
        <v>46209.867037037038</v>
      </c>
      <c r="K292">
        <v>1</v>
      </c>
      <c r="L292">
        <v>1</v>
      </c>
      <c r="M292" t="s">
        <v>1850</v>
      </c>
      <c r="N292" t="s">
        <v>1851</v>
      </c>
      <c r="O292" s="1">
        <v>46209.866493055553</v>
      </c>
      <c r="P292" s="1">
        <v>46209.867037037038</v>
      </c>
      <c r="Q292" s="1" t="str">
        <f t="shared" si="32"/>
        <v>2313252|r03</v>
      </c>
      <c r="R292" s="1" t="str">
        <f>VLOOKUP(D292,Base_Amostral!$A:$G,5,FALSE)</f>
        <v>Tarrafas</v>
      </c>
      <c r="S292" s="1" t="str">
        <f>VLOOKUP(D292,Base_Amostral!$A:$G,3,FALSE)</f>
        <v>Ceará</v>
      </c>
      <c r="T292" s="1" t="str">
        <f>VLOOKUP(D292,Base_Amostral!$A:$G,6,FALSE)</f>
        <v>Nordeste</v>
      </c>
      <c r="U292" s="4">
        <f t="shared" si="33"/>
        <v>6.4</v>
      </c>
      <c r="V292" s="4">
        <f t="shared" si="34"/>
        <v>6.6</v>
      </c>
      <c r="W292" s="4">
        <f t="shared" si="35"/>
        <v>-0.19999999999999929</v>
      </c>
      <c r="X292" s="4">
        <f t="shared" si="36"/>
        <v>6.5</v>
      </c>
      <c r="Y292" s="4">
        <f t="shared" si="37"/>
        <v>1</v>
      </c>
      <c r="Z292" s="4">
        <f t="shared" si="38"/>
        <v>0</v>
      </c>
      <c r="AA292" s="4">
        <f t="shared" si="39"/>
        <v>0</v>
      </c>
      <c r="AB292" s="4" t="str">
        <f>IF(B292&lt;&gt;"r04","",IF(COUNT(INDEX(U:U,ROW()-3):U292)&lt;2,"",MAX(INDEX(U:U,ROW()-3):U292)-MIN(INDEX(U:U,ROW()-3):U292)))</f>
        <v/>
      </c>
      <c r="AC292" s="4" t="str">
        <f>IF(B292&lt;&gt;"r04","",IF(COUNT(INDEX(V:V,ROW()-3):V292)&lt;2,"",MAX(INDEX(V:V,ROW()-3):V292)-MIN(INDEX(V:V,ROW()-3):V292)))</f>
        <v/>
      </c>
      <c r="AD292" s="4" t="str">
        <f>IF(B292&lt;&gt;"r04","",COUNT(INDEX(U:U,ROW()-3):U292))</f>
        <v/>
      </c>
      <c r="AE292" s="4" t="str">
        <f>IF(B292&lt;&gt;"r04","",COUNT(INDEX(V:V,ROW()-3):V292))</f>
        <v/>
      </c>
    </row>
    <row r="293" spans="1:31">
      <c r="A293">
        <v>1581</v>
      </c>
      <c r="B293" t="s">
        <v>1863</v>
      </c>
      <c r="C293" t="s">
        <v>1864</v>
      </c>
      <c r="D293">
        <v>2313252</v>
      </c>
      <c r="E293">
        <v>75</v>
      </c>
      <c r="F293" t="s">
        <v>1849</v>
      </c>
      <c r="G293" s="1">
        <v>46216.84542824074</v>
      </c>
      <c r="H293">
        <v>66</v>
      </c>
      <c r="I293" t="s">
        <v>1849</v>
      </c>
      <c r="J293" s="1">
        <v>46216.845717592594</v>
      </c>
      <c r="K293">
        <v>1</v>
      </c>
      <c r="L293">
        <v>1</v>
      </c>
      <c r="M293" t="s">
        <v>1850</v>
      </c>
      <c r="N293" t="s">
        <v>1851</v>
      </c>
      <c r="O293" s="1">
        <v>46216.845173611109</v>
      </c>
      <c r="P293" s="1">
        <v>46216.845717592594</v>
      </c>
      <c r="Q293" s="1" t="str">
        <f t="shared" si="32"/>
        <v>2313252|r04</v>
      </c>
      <c r="R293" s="1" t="str">
        <f>VLOOKUP(D293,Base_Amostral!$A:$G,5,FALSE)</f>
        <v>Tarrafas</v>
      </c>
      <c r="S293" s="1" t="str">
        <f>VLOOKUP(D293,Base_Amostral!$A:$G,3,FALSE)</f>
        <v>Ceará</v>
      </c>
      <c r="T293" s="1" t="str">
        <f>VLOOKUP(D293,Base_Amostral!$A:$G,6,FALSE)</f>
        <v>Nordeste</v>
      </c>
      <c r="U293" s="4">
        <f t="shared" si="33"/>
        <v>7.5</v>
      </c>
      <c r="V293" s="4">
        <f t="shared" si="34"/>
        <v>6.6</v>
      </c>
      <c r="W293" s="4">
        <f t="shared" si="35"/>
        <v>0.90000000000000036</v>
      </c>
      <c r="X293" s="4">
        <f t="shared" si="36"/>
        <v>7.05</v>
      </c>
      <c r="Y293" s="4">
        <f t="shared" si="37"/>
        <v>1</v>
      </c>
      <c r="Z293" s="4">
        <f t="shared" si="38"/>
        <v>1.0999999999999996</v>
      </c>
      <c r="AA293" s="4">
        <f t="shared" si="39"/>
        <v>0</v>
      </c>
      <c r="AB293" s="4">
        <f ca="1">IF(B293&lt;&gt;"r04","",IF(COUNT(INDEX(U:U,ROW()-3):U293)&lt;2,"",MAX(INDEX(U:U,ROW()-3):U293)-MIN(INDEX(U:U,ROW()-3):U293)))</f>
        <v>1.0999999999999996</v>
      </c>
      <c r="AC293" s="4">
        <f ca="1">IF(B293&lt;&gt;"r04","",IF(COUNT(INDEX(V:V,ROW()-3):V293)&lt;2,"",MAX(INDEX(V:V,ROW()-3):V293)-MIN(INDEX(V:V,ROW()-3):V293)))</f>
        <v>0</v>
      </c>
      <c r="AD293" s="4">
        <f ca="1">IF(B293&lt;&gt;"r04","",COUNT(INDEX(U:U,ROW()-3):U293))</f>
        <v>4</v>
      </c>
      <c r="AE293" s="4">
        <f ca="1">IF(B293&lt;&gt;"r04","",COUNT(INDEX(V:V,ROW()-3):V293))</f>
        <v>4</v>
      </c>
    </row>
    <row r="294" spans="1:31">
      <c r="A294">
        <v>493</v>
      </c>
      <c r="B294" t="s">
        <v>1857</v>
      </c>
      <c r="C294" t="s">
        <v>1858</v>
      </c>
      <c r="D294">
        <v>2313955</v>
      </c>
      <c r="E294">
        <v>62</v>
      </c>
      <c r="F294" t="s">
        <v>1849</v>
      </c>
      <c r="G294" s="1">
        <v>46196.020057870373</v>
      </c>
      <c r="H294">
        <v>65</v>
      </c>
      <c r="I294" t="s">
        <v>1849</v>
      </c>
      <c r="J294" s="1">
        <v>46196.020300925928</v>
      </c>
      <c r="K294">
        <v>1</v>
      </c>
      <c r="L294">
        <v>1</v>
      </c>
      <c r="M294" t="s">
        <v>1850</v>
      </c>
      <c r="N294" t="s">
        <v>1851</v>
      </c>
      <c r="O294" s="1">
        <v>46196.019618055558</v>
      </c>
      <c r="P294" s="1">
        <v>46196.020300925928</v>
      </c>
      <c r="Q294" s="1" t="str">
        <f t="shared" si="32"/>
        <v>2313955|r01</v>
      </c>
      <c r="R294" s="1" t="str">
        <f>VLOOKUP(D294,Base_Amostral!$A:$G,5,FALSE)</f>
        <v>Varjota</v>
      </c>
      <c r="S294" s="1" t="str">
        <f>VLOOKUP(D294,Base_Amostral!$A:$G,3,FALSE)</f>
        <v>Ceará</v>
      </c>
      <c r="T294" s="1" t="str">
        <f>VLOOKUP(D294,Base_Amostral!$A:$G,6,FALSE)</f>
        <v>Nordeste</v>
      </c>
      <c r="U294" s="4">
        <f t="shared" si="33"/>
        <v>6.2</v>
      </c>
      <c r="V294" s="4">
        <f t="shared" si="34"/>
        <v>6.5</v>
      </c>
      <c r="W294" s="4">
        <f t="shared" si="35"/>
        <v>-0.29999999999999982</v>
      </c>
      <c r="X294" s="4">
        <f t="shared" si="36"/>
        <v>6.35</v>
      </c>
      <c r="Y294" s="4">
        <f t="shared" si="37"/>
        <v>1</v>
      </c>
      <c r="Z294" s="4" t="str">
        <f t="shared" si="38"/>
        <v/>
      </c>
      <c r="AA294" s="4" t="str">
        <f t="shared" si="39"/>
        <v/>
      </c>
      <c r="AB294" s="4" t="str">
        <f>IF(B294&lt;&gt;"r04","",IF(COUNT(INDEX(U:U,ROW()-3):U294)&lt;2,"",MAX(INDEX(U:U,ROW()-3):U294)-MIN(INDEX(U:U,ROW()-3):U294)))</f>
        <v/>
      </c>
      <c r="AC294" s="4" t="str">
        <f>IF(B294&lt;&gt;"r04","",IF(COUNT(INDEX(V:V,ROW()-3):V294)&lt;2,"",MAX(INDEX(V:V,ROW()-3):V294)-MIN(INDEX(V:V,ROW()-3):V294)))</f>
        <v/>
      </c>
      <c r="AD294" s="4" t="str">
        <f>IF(B294&lt;&gt;"r04","",COUNT(INDEX(U:U,ROW()-3):U294))</f>
        <v/>
      </c>
      <c r="AE294" s="4" t="str">
        <f>IF(B294&lt;&gt;"r04","",COUNT(INDEX(V:V,ROW()-3):V294))</f>
        <v/>
      </c>
    </row>
    <row r="295" spans="1:31">
      <c r="A295">
        <v>839</v>
      </c>
      <c r="B295" t="s">
        <v>1859</v>
      </c>
      <c r="C295" t="s">
        <v>1860</v>
      </c>
      <c r="D295">
        <v>2313955</v>
      </c>
      <c r="E295">
        <v>62</v>
      </c>
      <c r="F295" t="s">
        <v>1849</v>
      </c>
      <c r="G295" s="1">
        <v>46203.816250000003</v>
      </c>
      <c r="H295">
        <v>65</v>
      </c>
      <c r="I295" t="s">
        <v>1849</v>
      </c>
      <c r="J295" s="1">
        <v>46203.816493055558</v>
      </c>
      <c r="K295">
        <v>1</v>
      </c>
      <c r="L295">
        <v>1</v>
      </c>
      <c r="M295" t="s">
        <v>1850</v>
      </c>
      <c r="N295" t="s">
        <v>1851</v>
      </c>
      <c r="O295" s="1">
        <v>46203.81590277778</v>
      </c>
      <c r="P295" s="1">
        <v>46203.816493055558</v>
      </c>
      <c r="Q295" s="1" t="str">
        <f t="shared" si="32"/>
        <v>2313955|r02</v>
      </c>
      <c r="R295" s="1" t="str">
        <f>VLOOKUP(D295,Base_Amostral!$A:$G,5,FALSE)</f>
        <v>Varjota</v>
      </c>
      <c r="S295" s="1" t="str">
        <f>VLOOKUP(D295,Base_Amostral!$A:$G,3,FALSE)</f>
        <v>Ceará</v>
      </c>
      <c r="T295" s="1" t="str">
        <f>VLOOKUP(D295,Base_Amostral!$A:$G,6,FALSE)</f>
        <v>Nordeste</v>
      </c>
      <c r="U295" s="4">
        <f t="shared" si="33"/>
        <v>6.2</v>
      </c>
      <c r="V295" s="4">
        <f t="shared" si="34"/>
        <v>6.5</v>
      </c>
      <c r="W295" s="4">
        <f t="shared" si="35"/>
        <v>-0.29999999999999982</v>
      </c>
      <c r="X295" s="4">
        <f t="shared" si="36"/>
        <v>6.35</v>
      </c>
      <c r="Y295" s="4">
        <f t="shared" si="37"/>
        <v>1</v>
      </c>
      <c r="Z295" s="4">
        <f t="shared" si="38"/>
        <v>0</v>
      </c>
      <c r="AA295" s="4">
        <f t="shared" si="39"/>
        <v>0</v>
      </c>
      <c r="AB295" s="4" t="str">
        <f>IF(B295&lt;&gt;"r04","",IF(COUNT(INDEX(U:U,ROW()-3):U295)&lt;2,"",MAX(INDEX(U:U,ROW()-3):U295)-MIN(INDEX(U:U,ROW()-3):U295)))</f>
        <v/>
      </c>
      <c r="AC295" s="4" t="str">
        <f>IF(B295&lt;&gt;"r04","",IF(COUNT(INDEX(V:V,ROW()-3):V295)&lt;2,"",MAX(INDEX(V:V,ROW()-3):V295)-MIN(INDEX(V:V,ROW()-3):V295)))</f>
        <v/>
      </c>
      <c r="AD295" s="4" t="str">
        <f>IF(B295&lt;&gt;"r04","",COUNT(INDEX(U:U,ROW()-3):U295))</f>
        <v/>
      </c>
      <c r="AE295" s="4" t="str">
        <f>IF(B295&lt;&gt;"r04","",COUNT(INDEX(V:V,ROW()-3):V295))</f>
        <v/>
      </c>
    </row>
    <row r="296" spans="1:31">
      <c r="A296">
        <v>1219</v>
      </c>
      <c r="B296" t="s">
        <v>1861</v>
      </c>
      <c r="C296" t="s">
        <v>1862</v>
      </c>
      <c r="D296">
        <v>2313955</v>
      </c>
      <c r="E296">
        <v>62</v>
      </c>
      <c r="F296" t="s">
        <v>1849</v>
      </c>
      <c r="G296" s="1">
        <v>46209.867395833331</v>
      </c>
      <c r="H296">
        <v>65</v>
      </c>
      <c r="I296" t="s">
        <v>1849</v>
      </c>
      <c r="J296" s="1">
        <v>46209.867650462962</v>
      </c>
      <c r="K296">
        <v>1</v>
      </c>
      <c r="L296">
        <v>1</v>
      </c>
      <c r="M296" t="s">
        <v>1850</v>
      </c>
      <c r="N296" t="s">
        <v>1851</v>
      </c>
      <c r="O296" s="1">
        <v>46209.867071759261</v>
      </c>
      <c r="P296" s="1">
        <v>46209.867650462962</v>
      </c>
      <c r="Q296" s="1" t="str">
        <f t="shared" si="32"/>
        <v>2313955|r03</v>
      </c>
      <c r="R296" s="1" t="str">
        <f>VLOOKUP(D296,Base_Amostral!$A:$G,5,FALSE)</f>
        <v>Varjota</v>
      </c>
      <c r="S296" s="1" t="str">
        <f>VLOOKUP(D296,Base_Amostral!$A:$G,3,FALSE)</f>
        <v>Ceará</v>
      </c>
      <c r="T296" s="1" t="str">
        <f>VLOOKUP(D296,Base_Amostral!$A:$G,6,FALSE)</f>
        <v>Nordeste</v>
      </c>
      <c r="U296" s="4">
        <f t="shared" si="33"/>
        <v>6.2</v>
      </c>
      <c r="V296" s="4">
        <f t="shared" si="34"/>
        <v>6.5</v>
      </c>
      <c r="W296" s="4">
        <f t="shared" si="35"/>
        <v>-0.29999999999999982</v>
      </c>
      <c r="X296" s="4">
        <f t="shared" si="36"/>
        <v>6.35</v>
      </c>
      <c r="Y296" s="4">
        <f t="shared" si="37"/>
        <v>1</v>
      </c>
      <c r="Z296" s="4">
        <f t="shared" si="38"/>
        <v>0</v>
      </c>
      <c r="AA296" s="4">
        <f t="shared" si="39"/>
        <v>0</v>
      </c>
      <c r="AB296" s="4" t="str">
        <f>IF(B296&lt;&gt;"r04","",IF(COUNT(INDEX(U:U,ROW()-3):U296)&lt;2,"",MAX(INDEX(U:U,ROW()-3):U296)-MIN(INDEX(U:U,ROW()-3):U296)))</f>
        <v/>
      </c>
      <c r="AC296" s="4" t="str">
        <f>IF(B296&lt;&gt;"r04","",IF(COUNT(INDEX(V:V,ROW()-3):V296)&lt;2,"",MAX(INDEX(V:V,ROW()-3):V296)-MIN(INDEX(V:V,ROW()-3):V296)))</f>
        <v/>
      </c>
      <c r="AD296" s="4" t="str">
        <f>IF(B296&lt;&gt;"r04","",COUNT(INDEX(U:U,ROW()-3):U296))</f>
        <v/>
      </c>
      <c r="AE296" s="4" t="str">
        <f>IF(B296&lt;&gt;"r04","",COUNT(INDEX(V:V,ROW()-3):V296))</f>
        <v/>
      </c>
    </row>
    <row r="297" spans="1:31">
      <c r="A297">
        <v>1583</v>
      </c>
      <c r="B297" t="s">
        <v>1863</v>
      </c>
      <c r="C297" t="s">
        <v>1864</v>
      </c>
      <c r="D297">
        <v>2313955</v>
      </c>
      <c r="E297">
        <v>74</v>
      </c>
      <c r="F297" t="s">
        <v>1849</v>
      </c>
      <c r="G297" s="1">
        <v>46216.846250000002</v>
      </c>
      <c r="H297">
        <v>65</v>
      </c>
      <c r="I297" t="s">
        <v>1849</v>
      </c>
      <c r="J297" s="1">
        <v>46216.846504629626</v>
      </c>
      <c r="K297">
        <v>1</v>
      </c>
      <c r="L297">
        <v>1</v>
      </c>
      <c r="M297" t="s">
        <v>1850</v>
      </c>
      <c r="N297" t="s">
        <v>1851</v>
      </c>
      <c r="O297" s="1">
        <v>46216.845763888887</v>
      </c>
      <c r="P297" s="1">
        <v>46216.846504629626</v>
      </c>
      <c r="Q297" s="1" t="str">
        <f t="shared" si="32"/>
        <v>2313955|r04</v>
      </c>
      <c r="R297" s="1" t="str">
        <f>VLOOKUP(D297,Base_Amostral!$A:$G,5,FALSE)</f>
        <v>Varjota</v>
      </c>
      <c r="S297" s="1" t="str">
        <f>VLOOKUP(D297,Base_Amostral!$A:$G,3,FALSE)</f>
        <v>Ceará</v>
      </c>
      <c r="T297" s="1" t="str">
        <f>VLOOKUP(D297,Base_Amostral!$A:$G,6,FALSE)</f>
        <v>Nordeste</v>
      </c>
      <c r="U297" s="4">
        <f t="shared" si="33"/>
        <v>7.4</v>
      </c>
      <c r="V297" s="4">
        <f t="shared" si="34"/>
        <v>6.5</v>
      </c>
      <c r="W297" s="4">
        <f t="shared" si="35"/>
        <v>0.90000000000000036</v>
      </c>
      <c r="X297" s="4">
        <f t="shared" si="36"/>
        <v>6.95</v>
      </c>
      <c r="Y297" s="4">
        <f t="shared" si="37"/>
        <v>1</v>
      </c>
      <c r="Z297" s="4">
        <f t="shared" si="38"/>
        <v>1.2000000000000002</v>
      </c>
      <c r="AA297" s="4">
        <f t="shared" si="39"/>
        <v>0</v>
      </c>
      <c r="AB297" s="4">
        <f ca="1">IF(B297&lt;&gt;"r04","",IF(COUNT(INDEX(U:U,ROW()-3):U297)&lt;2,"",MAX(INDEX(U:U,ROW()-3):U297)-MIN(INDEX(U:U,ROW()-3):U297)))</f>
        <v>1.2000000000000002</v>
      </c>
      <c r="AC297" s="4">
        <f ca="1">IF(B297&lt;&gt;"r04","",IF(COUNT(INDEX(V:V,ROW()-3):V297)&lt;2,"",MAX(INDEX(V:V,ROW()-3):V297)-MIN(INDEX(V:V,ROW()-3):V297)))</f>
        <v>0</v>
      </c>
      <c r="AD297" s="4">
        <f ca="1">IF(B297&lt;&gt;"r04","",COUNT(INDEX(U:U,ROW()-3):U297))</f>
        <v>4</v>
      </c>
      <c r="AE297" s="4">
        <f ca="1">IF(B297&lt;&gt;"r04","",COUNT(INDEX(V:V,ROW()-3):V297))</f>
        <v>4</v>
      </c>
    </row>
    <row r="298" spans="1:31">
      <c r="A298">
        <v>687</v>
      </c>
      <c r="B298" t="s">
        <v>1857</v>
      </c>
      <c r="C298" t="s">
        <v>1858</v>
      </c>
      <c r="D298">
        <v>2401453</v>
      </c>
      <c r="F298" t="s">
        <v>1854</v>
      </c>
      <c r="G298" s="1">
        <v>46196.097268518519</v>
      </c>
      <c r="I298" t="s">
        <v>1852</v>
      </c>
      <c r="J298" s="1">
        <v>46196.098101851851</v>
      </c>
      <c r="K298">
        <v>0</v>
      </c>
      <c r="L298">
        <v>0</v>
      </c>
      <c r="M298" t="s">
        <v>1855</v>
      </c>
      <c r="N298" t="s">
        <v>1851</v>
      </c>
      <c r="O298" s="1">
        <v>46196.090243055558</v>
      </c>
      <c r="P298" s="1">
        <v>46196.098101851851</v>
      </c>
      <c r="Q298" s="1" t="str">
        <f t="shared" si="32"/>
        <v>2401453|r01</v>
      </c>
      <c r="R298" s="1" t="str">
        <f>VLOOKUP(D298,Base_Amostral!$A:$G,5,FALSE)</f>
        <v>Baraúna</v>
      </c>
      <c r="S298" s="1" t="str">
        <f>VLOOKUP(D298,Base_Amostral!$A:$G,3,FALSE)</f>
        <v>Rio Grande do Norte</v>
      </c>
      <c r="T298" s="1" t="str">
        <f>VLOOKUP(D298,Base_Amostral!$A:$G,6,FALSE)</f>
        <v>Nordeste</v>
      </c>
      <c r="U298" s="4" t="str">
        <f t="shared" si="33"/>
        <v/>
      </c>
      <c r="V298" s="4" t="str">
        <f t="shared" si="34"/>
        <v/>
      </c>
      <c r="W298" s="4" t="str">
        <f t="shared" si="35"/>
        <v/>
      </c>
      <c r="X298" s="4" t="str">
        <f t="shared" si="36"/>
        <v/>
      </c>
      <c r="Y298" s="4">
        <f t="shared" si="37"/>
        <v>0</v>
      </c>
      <c r="Z298" s="4" t="str">
        <f t="shared" si="38"/>
        <v/>
      </c>
      <c r="AA298" s="4" t="str">
        <f t="shared" si="39"/>
        <v/>
      </c>
      <c r="AB298" s="4" t="str">
        <f>IF(B298&lt;&gt;"r04","",IF(COUNT(INDEX(U:U,ROW()-3):U298)&lt;2,"",MAX(INDEX(U:U,ROW()-3):U298)-MIN(INDEX(U:U,ROW()-3):U298)))</f>
        <v/>
      </c>
      <c r="AC298" s="4" t="str">
        <f>IF(B298&lt;&gt;"r04","",IF(COUNT(INDEX(V:V,ROW()-3):V298)&lt;2,"",MAX(INDEX(V:V,ROW()-3):V298)-MIN(INDEX(V:V,ROW()-3):V298)))</f>
        <v/>
      </c>
      <c r="AD298" s="4" t="str">
        <f>IF(B298&lt;&gt;"r04","",COUNT(INDEX(U:U,ROW()-3):U298))</f>
        <v/>
      </c>
      <c r="AE298" s="4" t="str">
        <f>IF(B298&lt;&gt;"r04","",COUNT(INDEX(V:V,ROW()-3):V298))</f>
        <v/>
      </c>
    </row>
    <row r="299" spans="1:31">
      <c r="A299">
        <v>1028</v>
      </c>
      <c r="B299" t="s">
        <v>1859</v>
      </c>
      <c r="C299" t="s">
        <v>1860</v>
      </c>
      <c r="D299">
        <v>2401453</v>
      </c>
      <c r="F299" t="s">
        <v>1854</v>
      </c>
      <c r="G299" s="1">
        <v>46203.893472222226</v>
      </c>
      <c r="I299" t="s">
        <v>1852</v>
      </c>
      <c r="J299" s="1">
        <v>46203.894282407404</v>
      </c>
      <c r="K299">
        <v>0</v>
      </c>
      <c r="L299">
        <v>0</v>
      </c>
      <c r="M299" t="s">
        <v>1855</v>
      </c>
      <c r="N299" t="s">
        <v>1851</v>
      </c>
      <c r="O299" s="1">
        <v>46203.886446759258</v>
      </c>
      <c r="P299" s="1">
        <v>46203.894282407404</v>
      </c>
      <c r="Q299" s="1" t="str">
        <f t="shared" si="32"/>
        <v>2401453|r02</v>
      </c>
      <c r="R299" s="1" t="str">
        <f>VLOOKUP(D299,Base_Amostral!$A:$G,5,FALSE)</f>
        <v>Baraúna</v>
      </c>
      <c r="S299" s="1" t="str">
        <f>VLOOKUP(D299,Base_Amostral!$A:$G,3,FALSE)</f>
        <v>Rio Grande do Norte</v>
      </c>
      <c r="T299" s="1" t="str">
        <f>VLOOKUP(D299,Base_Amostral!$A:$G,6,FALSE)</f>
        <v>Nordeste</v>
      </c>
      <c r="U299" s="4" t="str">
        <f t="shared" si="33"/>
        <v/>
      </c>
      <c r="V299" s="4" t="str">
        <f t="shared" si="34"/>
        <v/>
      </c>
      <c r="W299" s="4" t="str">
        <f t="shared" si="35"/>
        <v/>
      </c>
      <c r="X299" s="4" t="str">
        <f t="shared" si="36"/>
        <v/>
      </c>
      <c r="Y299" s="4">
        <f t="shared" si="37"/>
        <v>0</v>
      </c>
      <c r="Z299" s="4" t="str">
        <f t="shared" si="38"/>
        <v/>
      </c>
      <c r="AA299" s="4" t="str">
        <f t="shared" si="39"/>
        <v/>
      </c>
      <c r="AB299" s="4" t="str">
        <f>IF(B299&lt;&gt;"r04","",IF(COUNT(INDEX(U:U,ROW()-3):U299)&lt;2,"",MAX(INDEX(U:U,ROW()-3):U299)-MIN(INDEX(U:U,ROW()-3):U299)))</f>
        <v/>
      </c>
      <c r="AC299" s="4" t="str">
        <f>IF(B299&lt;&gt;"r04","",IF(COUNT(INDEX(V:V,ROW()-3):V299)&lt;2,"",MAX(INDEX(V:V,ROW()-3):V299)-MIN(INDEX(V:V,ROW()-3):V299)))</f>
        <v/>
      </c>
      <c r="AD299" s="4" t="str">
        <f>IF(B299&lt;&gt;"r04","",COUNT(INDEX(U:U,ROW()-3):U299))</f>
        <v/>
      </c>
      <c r="AE299" s="4" t="str">
        <f>IF(B299&lt;&gt;"r04","",COUNT(INDEX(V:V,ROW()-3):V299))</f>
        <v/>
      </c>
    </row>
    <row r="300" spans="1:31">
      <c r="A300">
        <v>1386</v>
      </c>
      <c r="B300" t="s">
        <v>1861</v>
      </c>
      <c r="C300" t="s">
        <v>1862</v>
      </c>
      <c r="D300">
        <v>2401453</v>
      </c>
      <c r="F300" t="s">
        <v>1854</v>
      </c>
      <c r="G300" s="1">
        <v>46209.93105324074</v>
      </c>
      <c r="I300" t="s">
        <v>1852</v>
      </c>
      <c r="J300" s="1">
        <v>46209.931944444441</v>
      </c>
      <c r="K300">
        <v>0</v>
      </c>
      <c r="L300">
        <v>0</v>
      </c>
      <c r="M300" t="s">
        <v>1855</v>
      </c>
      <c r="N300" t="s">
        <v>1851</v>
      </c>
      <c r="O300" s="1">
        <v>46209.924074074072</v>
      </c>
      <c r="P300" s="1">
        <v>46209.931944444441</v>
      </c>
      <c r="Q300" s="1" t="str">
        <f t="shared" si="32"/>
        <v>2401453|r03</v>
      </c>
      <c r="R300" s="1" t="str">
        <f>VLOOKUP(D300,Base_Amostral!$A:$G,5,FALSE)</f>
        <v>Baraúna</v>
      </c>
      <c r="S300" s="1" t="str">
        <f>VLOOKUP(D300,Base_Amostral!$A:$G,3,FALSE)</f>
        <v>Rio Grande do Norte</v>
      </c>
      <c r="T300" s="1" t="str">
        <f>VLOOKUP(D300,Base_Amostral!$A:$G,6,FALSE)</f>
        <v>Nordeste</v>
      </c>
      <c r="U300" s="4" t="str">
        <f t="shared" si="33"/>
        <v/>
      </c>
      <c r="V300" s="4" t="str">
        <f t="shared" si="34"/>
        <v/>
      </c>
      <c r="W300" s="4" t="str">
        <f t="shared" si="35"/>
        <v/>
      </c>
      <c r="X300" s="4" t="str">
        <f t="shared" si="36"/>
        <v/>
      </c>
      <c r="Y300" s="4">
        <f t="shared" si="37"/>
        <v>0</v>
      </c>
      <c r="Z300" s="4" t="str">
        <f t="shared" si="38"/>
        <v/>
      </c>
      <c r="AA300" s="4" t="str">
        <f t="shared" si="39"/>
        <v/>
      </c>
      <c r="AB300" s="4" t="str">
        <f>IF(B300&lt;&gt;"r04","",IF(COUNT(INDEX(U:U,ROW()-3):U300)&lt;2,"",MAX(INDEX(U:U,ROW()-3):U300)-MIN(INDEX(U:U,ROW()-3):U300)))</f>
        <v/>
      </c>
      <c r="AC300" s="4" t="str">
        <f>IF(B300&lt;&gt;"r04","",IF(COUNT(INDEX(V:V,ROW()-3):V300)&lt;2,"",MAX(INDEX(V:V,ROW()-3):V300)-MIN(INDEX(V:V,ROW()-3):V300)))</f>
        <v/>
      </c>
      <c r="AD300" s="4" t="str">
        <f>IF(B300&lt;&gt;"r04","",COUNT(INDEX(U:U,ROW()-3):U300))</f>
        <v/>
      </c>
      <c r="AE300" s="4" t="str">
        <f>IF(B300&lt;&gt;"r04","",COUNT(INDEX(V:V,ROW()-3):V300))</f>
        <v/>
      </c>
    </row>
    <row r="301" spans="1:31">
      <c r="A301">
        <v>1755</v>
      </c>
      <c r="B301" t="s">
        <v>1863</v>
      </c>
      <c r="C301" t="s">
        <v>1864</v>
      </c>
      <c r="D301">
        <v>2401453</v>
      </c>
      <c r="E301">
        <v>83</v>
      </c>
      <c r="F301" t="s">
        <v>1849</v>
      </c>
      <c r="G301" s="1">
        <v>46216.914641203701</v>
      </c>
      <c r="I301" t="s">
        <v>1852</v>
      </c>
      <c r="J301" s="1">
        <v>46216.915532407409</v>
      </c>
      <c r="K301">
        <v>1</v>
      </c>
      <c r="L301">
        <v>0</v>
      </c>
      <c r="M301" t="s">
        <v>1853</v>
      </c>
      <c r="N301" t="s">
        <v>1851</v>
      </c>
      <c r="O301" s="1">
        <v>46216.914178240739</v>
      </c>
      <c r="P301" s="1">
        <v>46216.915532407409</v>
      </c>
      <c r="Q301" s="1" t="str">
        <f t="shared" si="32"/>
        <v>2401453|r04</v>
      </c>
      <c r="R301" s="1" t="str">
        <f>VLOOKUP(D301,Base_Amostral!$A:$G,5,FALSE)</f>
        <v>Baraúna</v>
      </c>
      <c r="S301" s="1" t="str">
        <f>VLOOKUP(D301,Base_Amostral!$A:$G,3,FALSE)</f>
        <v>Rio Grande do Norte</v>
      </c>
      <c r="T301" s="1" t="str">
        <f>VLOOKUP(D301,Base_Amostral!$A:$G,6,FALSE)</f>
        <v>Nordeste</v>
      </c>
      <c r="U301" s="4">
        <f t="shared" si="33"/>
        <v>8.3000000000000007</v>
      </c>
      <c r="V301" s="4" t="str">
        <f t="shared" si="34"/>
        <v/>
      </c>
      <c r="W301" s="4" t="str">
        <f t="shared" si="35"/>
        <v/>
      </c>
      <c r="X301" s="4" t="str">
        <f t="shared" si="36"/>
        <v/>
      </c>
      <c r="Y301" s="4">
        <f t="shared" si="37"/>
        <v>0</v>
      </c>
      <c r="Z301" s="4" t="str">
        <f t="shared" si="38"/>
        <v/>
      </c>
      <c r="AA301" s="4" t="str">
        <f t="shared" si="39"/>
        <v/>
      </c>
      <c r="AB301" s="4" t="str">
        <f ca="1">IF(B301&lt;&gt;"r04","",IF(COUNT(INDEX(U:U,ROW()-3):U301)&lt;2,"",MAX(INDEX(U:U,ROW()-3):U301)-MIN(INDEX(U:U,ROW()-3):U301)))</f>
        <v/>
      </c>
      <c r="AC301" s="4" t="str">
        <f ca="1">IF(B301&lt;&gt;"r04","",IF(COUNT(INDEX(V:V,ROW()-3):V301)&lt;2,"",MAX(INDEX(V:V,ROW()-3):V301)-MIN(INDEX(V:V,ROW()-3):V301)))</f>
        <v/>
      </c>
      <c r="AD301" s="4">
        <f ca="1">IF(B301&lt;&gt;"r04","",COUNT(INDEX(U:U,ROW()-3):U301))</f>
        <v>1</v>
      </c>
      <c r="AE301" s="4">
        <f ca="1">IF(B301&lt;&gt;"r04","",COUNT(INDEX(V:V,ROW()-3):V301))</f>
        <v>0</v>
      </c>
    </row>
    <row r="302" spans="1:31">
      <c r="A302">
        <v>700</v>
      </c>
      <c r="B302" t="s">
        <v>1857</v>
      </c>
      <c r="C302" t="s">
        <v>1858</v>
      </c>
      <c r="D302">
        <v>2404408</v>
      </c>
      <c r="E302">
        <v>69</v>
      </c>
      <c r="F302" t="s">
        <v>1849</v>
      </c>
      <c r="G302" s="1">
        <v>46196.098553240743</v>
      </c>
      <c r="H302">
        <v>69</v>
      </c>
      <c r="I302" t="s">
        <v>1849</v>
      </c>
      <c r="J302" s="1">
        <v>46196.098796296297</v>
      </c>
      <c r="K302">
        <v>1</v>
      </c>
      <c r="L302">
        <v>1</v>
      </c>
      <c r="M302" t="s">
        <v>1850</v>
      </c>
      <c r="N302" t="s">
        <v>1851</v>
      </c>
      <c r="O302" s="1">
        <v>46196.098136574074</v>
      </c>
      <c r="P302" s="1">
        <v>46196.098796296297</v>
      </c>
      <c r="Q302" s="1" t="str">
        <f t="shared" si="32"/>
        <v>2404408|r01</v>
      </c>
      <c r="R302" s="1" t="str">
        <f>VLOOKUP(D302,Base_Amostral!$A:$G,5,FALSE)</f>
        <v>Grossos</v>
      </c>
      <c r="S302" s="1" t="str">
        <f>VLOOKUP(D302,Base_Amostral!$A:$G,3,FALSE)</f>
        <v>Rio Grande do Norte</v>
      </c>
      <c r="T302" s="1" t="str">
        <f>VLOOKUP(D302,Base_Amostral!$A:$G,6,FALSE)</f>
        <v>Nordeste</v>
      </c>
      <c r="U302" s="4">
        <f t="shared" si="33"/>
        <v>6.9</v>
      </c>
      <c r="V302" s="4">
        <f t="shared" si="34"/>
        <v>6.9</v>
      </c>
      <c r="W302" s="4">
        <f t="shared" si="35"/>
        <v>0</v>
      </c>
      <c r="X302" s="4">
        <f t="shared" si="36"/>
        <v>6.9</v>
      </c>
      <c r="Y302" s="4">
        <f t="shared" si="37"/>
        <v>1</v>
      </c>
      <c r="Z302" s="4" t="str">
        <f t="shared" si="38"/>
        <v/>
      </c>
      <c r="AA302" s="4" t="str">
        <f t="shared" si="39"/>
        <v/>
      </c>
      <c r="AB302" s="4" t="str">
        <f>IF(B302&lt;&gt;"r04","",IF(COUNT(INDEX(U:U,ROW()-3):U302)&lt;2,"",MAX(INDEX(U:U,ROW()-3):U302)-MIN(INDEX(U:U,ROW()-3):U302)))</f>
        <v/>
      </c>
      <c r="AC302" s="4" t="str">
        <f>IF(B302&lt;&gt;"r04","",IF(COUNT(INDEX(V:V,ROW()-3):V302)&lt;2,"",MAX(INDEX(V:V,ROW()-3):V302)-MIN(INDEX(V:V,ROW()-3):V302)))</f>
        <v/>
      </c>
      <c r="AD302" s="4" t="str">
        <f>IF(B302&lt;&gt;"r04","",COUNT(INDEX(U:U,ROW()-3):U302))</f>
        <v/>
      </c>
      <c r="AE302" s="4" t="str">
        <f>IF(B302&lt;&gt;"r04","",COUNT(INDEX(V:V,ROW()-3):V302))</f>
        <v/>
      </c>
    </row>
    <row r="303" spans="1:31">
      <c r="A303">
        <v>1041</v>
      </c>
      <c r="B303" t="s">
        <v>1859</v>
      </c>
      <c r="C303" t="s">
        <v>1860</v>
      </c>
      <c r="D303">
        <v>2404408</v>
      </c>
      <c r="E303">
        <v>69</v>
      </c>
      <c r="F303" t="s">
        <v>1849</v>
      </c>
      <c r="G303" s="1">
        <v>46203.894687499997</v>
      </c>
      <c r="H303">
        <v>69</v>
      </c>
      <c r="I303" t="s">
        <v>1849</v>
      </c>
      <c r="J303" s="1">
        <v>46203.894942129627</v>
      </c>
      <c r="K303">
        <v>1</v>
      </c>
      <c r="L303">
        <v>1</v>
      </c>
      <c r="M303" t="s">
        <v>1850</v>
      </c>
      <c r="N303" t="s">
        <v>1851</v>
      </c>
      <c r="O303" s="1">
        <v>46203.894317129627</v>
      </c>
      <c r="P303" s="1">
        <v>46203.894942129627</v>
      </c>
      <c r="Q303" s="1" t="str">
        <f t="shared" si="32"/>
        <v>2404408|r02</v>
      </c>
      <c r="R303" s="1" t="str">
        <f>VLOOKUP(D303,Base_Amostral!$A:$G,5,FALSE)</f>
        <v>Grossos</v>
      </c>
      <c r="S303" s="1" t="str">
        <f>VLOOKUP(D303,Base_Amostral!$A:$G,3,FALSE)</f>
        <v>Rio Grande do Norte</v>
      </c>
      <c r="T303" s="1" t="str">
        <f>VLOOKUP(D303,Base_Amostral!$A:$G,6,FALSE)</f>
        <v>Nordeste</v>
      </c>
      <c r="U303" s="4">
        <f t="shared" si="33"/>
        <v>6.9</v>
      </c>
      <c r="V303" s="4">
        <f t="shared" si="34"/>
        <v>6.9</v>
      </c>
      <c r="W303" s="4">
        <f t="shared" si="35"/>
        <v>0</v>
      </c>
      <c r="X303" s="4">
        <f t="shared" si="36"/>
        <v>6.9</v>
      </c>
      <c r="Y303" s="4">
        <f t="shared" si="37"/>
        <v>1</v>
      </c>
      <c r="Z303" s="4">
        <f t="shared" si="38"/>
        <v>0</v>
      </c>
      <c r="AA303" s="4">
        <f t="shared" si="39"/>
        <v>0</v>
      </c>
      <c r="AB303" s="4" t="str">
        <f>IF(B303&lt;&gt;"r04","",IF(COUNT(INDEX(U:U,ROW()-3):U303)&lt;2,"",MAX(INDEX(U:U,ROW()-3):U303)-MIN(INDEX(U:U,ROW()-3):U303)))</f>
        <v/>
      </c>
      <c r="AC303" s="4" t="str">
        <f>IF(B303&lt;&gt;"r04","",IF(COUNT(INDEX(V:V,ROW()-3):V303)&lt;2,"",MAX(INDEX(V:V,ROW()-3):V303)-MIN(INDEX(V:V,ROW()-3):V303)))</f>
        <v/>
      </c>
      <c r="AD303" s="4" t="str">
        <f>IF(B303&lt;&gt;"r04","",COUNT(INDEX(U:U,ROW()-3):U303))</f>
        <v/>
      </c>
      <c r="AE303" s="4" t="str">
        <f>IF(B303&lt;&gt;"r04","",COUNT(INDEX(V:V,ROW()-3):V303))</f>
        <v/>
      </c>
    </row>
    <row r="304" spans="1:31">
      <c r="A304">
        <v>1396</v>
      </c>
      <c r="B304" t="s">
        <v>1861</v>
      </c>
      <c r="C304" t="s">
        <v>1862</v>
      </c>
      <c r="D304">
        <v>2404408</v>
      </c>
      <c r="E304">
        <v>69</v>
      </c>
      <c r="F304" t="s">
        <v>1849</v>
      </c>
      <c r="G304" s="1">
        <v>46209.932326388887</v>
      </c>
      <c r="H304">
        <v>69</v>
      </c>
      <c r="I304" t="s">
        <v>1849</v>
      </c>
      <c r="J304" s="1">
        <v>46209.932581018518</v>
      </c>
      <c r="K304">
        <v>1</v>
      </c>
      <c r="L304">
        <v>1</v>
      </c>
      <c r="M304" t="s">
        <v>1850</v>
      </c>
      <c r="N304" t="s">
        <v>1851</v>
      </c>
      <c r="O304" s="1">
        <v>46209.931979166664</v>
      </c>
      <c r="P304" s="1">
        <v>46209.932581018518</v>
      </c>
      <c r="Q304" s="1" t="str">
        <f t="shared" si="32"/>
        <v>2404408|r03</v>
      </c>
      <c r="R304" s="1" t="str">
        <f>VLOOKUP(D304,Base_Amostral!$A:$G,5,FALSE)</f>
        <v>Grossos</v>
      </c>
      <c r="S304" s="1" t="str">
        <f>VLOOKUP(D304,Base_Amostral!$A:$G,3,FALSE)</f>
        <v>Rio Grande do Norte</v>
      </c>
      <c r="T304" s="1" t="str">
        <f>VLOOKUP(D304,Base_Amostral!$A:$G,6,FALSE)</f>
        <v>Nordeste</v>
      </c>
      <c r="U304" s="4">
        <f t="shared" si="33"/>
        <v>6.9</v>
      </c>
      <c r="V304" s="4">
        <f t="shared" si="34"/>
        <v>6.9</v>
      </c>
      <c r="W304" s="4">
        <f t="shared" si="35"/>
        <v>0</v>
      </c>
      <c r="X304" s="4">
        <f t="shared" si="36"/>
        <v>6.9</v>
      </c>
      <c r="Y304" s="4">
        <f t="shared" si="37"/>
        <v>1</v>
      </c>
      <c r="Z304" s="4">
        <f t="shared" si="38"/>
        <v>0</v>
      </c>
      <c r="AA304" s="4">
        <f t="shared" si="39"/>
        <v>0</v>
      </c>
      <c r="AB304" s="4" t="str">
        <f>IF(B304&lt;&gt;"r04","",IF(COUNT(INDEX(U:U,ROW()-3):U304)&lt;2,"",MAX(INDEX(U:U,ROW()-3):U304)-MIN(INDEX(U:U,ROW()-3):U304)))</f>
        <v/>
      </c>
      <c r="AC304" s="4" t="str">
        <f>IF(B304&lt;&gt;"r04","",IF(COUNT(INDEX(V:V,ROW()-3):V304)&lt;2,"",MAX(INDEX(V:V,ROW()-3):V304)-MIN(INDEX(V:V,ROW()-3):V304)))</f>
        <v/>
      </c>
      <c r="AD304" s="4" t="str">
        <f>IF(B304&lt;&gt;"r04","",COUNT(INDEX(U:U,ROW()-3):U304))</f>
        <v/>
      </c>
      <c r="AE304" s="4" t="str">
        <f>IF(B304&lt;&gt;"r04","",COUNT(INDEX(V:V,ROW()-3):V304))</f>
        <v/>
      </c>
    </row>
    <row r="305" spans="1:31">
      <c r="A305">
        <v>1759</v>
      </c>
      <c r="B305" t="s">
        <v>1863</v>
      </c>
      <c r="C305" t="s">
        <v>1864</v>
      </c>
      <c r="D305">
        <v>2404408</v>
      </c>
      <c r="E305">
        <v>77</v>
      </c>
      <c r="F305" t="s">
        <v>1849</v>
      </c>
      <c r="G305" s="1">
        <v>46216.915925925925</v>
      </c>
      <c r="H305">
        <v>69</v>
      </c>
      <c r="I305" t="s">
        <v>1849</v>
      </c>
      <c r="J305" s="1">
        <v>46216.916192129633</v>
      </c>
      <c r="K305">
        <v>1</v>
      </c>
      <c r="L305">
        <v>1</v>
      </c>
      <c r="M305" t="s">
        <v>1850</v>
      </c>
      <c r="N305" t="s">
        <v>1851</v>
      </c>
      <c r="O305" s="1">
        <v>46216.915567129632</v>
      </c>
      <c r="P305" s="1">
        <v>46216.916192129633</v>
      </c>
      <c r="Q305" s="1" t="str">
        <f t="shared" si="32"/>
        <v>2404408|r04</v>
      </c>
      <c r="R305" s="1" t="str">
        <f>VLOOKUP(D305,Base_Amostral!$A:$G,5,FALSE)</f>
        <v>Grossos</v>
      </c>
      <c r="S305" s="1" t="str">
        <f>VLOOKUP(D305,Base_Amostral!$A:$G,3,FALSE)</f>
        <v>Rio Grande do Norte</v>
      </c>
      <c r="T305" s="1" t="str">
        <f>VLOOKUP(D305,Base_Amostral!$A:$G,6,FALSE)</f>
        <v>Nordeste</v>
      </c>
      <c r="U305" s="4">
        <f t="shared" si="33"/>
        <v>7.7</v>
      </c>
      <c r="V305" s="4">
        <f t="shared" si="34"/>
        <v>6.9</v>
      </c>
      <c r="W305" s="4">
        <f t="shared" si="35"/>
        <v>0.79999999999999982</v>
      </c>
      <c r="X305" s="4">
        <f t="shared" si="36"/>
        <v>7.3000000000000007</v>
      </c>
      <c r="Y305" s="4">
        <f t="shared" si="37"/>
        <v>1</v>
      </c>
      <c r="Z305" s="4">
        <f t="shared" si="38"/>
        <v>0.79999999999999982</v>
      </c>
      <c r="AA305" s="4">
        <f t="shared" si="39"/>
        <v>0</v>
      </c>
      <c r="AB305" s="4">
        <f ca="1">IF(B305&lt;&gt;"r04","",IF(COUNT(INDEX(U:U,ROW()-3):U305)&lt;2,"",MAX(INDEX(U:U,ROW()-3):U305)-MIN(INDEX(U:U,ROW()-3):U305)))</f>
        <v>0.79999999999999982</v>
      </c>
      <c r="AC305" s="4">
        <f ca="1">IF(B305&lt;&gt;"r04","",IF(COUNT(INDEX(V:V,ROW()-3):V305)&lt;2,"",MAX(INDEX(V:V,ROW()-3):V305)-MIN(INDEX(V:V,ROW()-3):V305)))</f>
        <v>0</v>
      </c>
      <c r="AD305" s="4">
        <f ca="1">IF(B305&lt;&gt;"r04","",COUNT(INDEX(U:U,ROW()-3):U305))</f>
        <v>4</v>
      </c>
      <c r="AE305" s="4">
        <f ca="1">IF(B305&lt;&gt;"r04","",COUNT(INDEX(V:V,ROW()-3):V305))</f>
        <v>4</v>
      </c>
    </row>
    <row r="306" spans="1:31">
      <c r="A306">
        <v>701</v>
      </c>
      <c r="B306" t="s">
        <v>1857</v>
      </c>
      <c r="C306" t="s">
        <v>1858</v>
      </c>
      <c r="D306">
        <v>2405108</v>
      </c>
      <c r="E306">
        <v>59</v>
      </c>
      <c r="F306" t="s">
        <v>1849</v>
      </c>
      <c r="G306" s="1">
        <v>46196.099178240744</v>
      </c>
      <c r="H306">
        <v>66</v>
      </c>
      <c r="I306" t="s">
        <v>1849</v>
      </c>
      <c r="J306" s="1">
        <v>46196.099456018521</v>
      </c>
      <c r="K306">
        <v>1</v>
      </c>
      <c r="L306">
        <v>1</v>
      </c>
      <c r="M306" t="s">
        <v>1850</v>
      </c>
      <c r="N306" t="s">
        <v>1851</v>
      </c>
      <c r="O306" s="1">
        <v>46196.09883101852</v>
      </c>
      <c r="P306" s="1">
        <v>46196.099456018521</v>
      </c>
      <c r="Q306" s="1" t="str">
        <f t="shared" si="32"/>
        <v>2405108|r01</v>
      </c>
      <c r="R306" s="1" t="str">
        <f>VLOOKUP(D306,Base_Amostral!$A:$G,5,FALSE)</f>
        <v>Jandaíra</v>
      </c>
      <c r="S306" s="1" t="str">
        <f>VLOOKUP(D306,Base_Amostral!$A:$G,3,FALSE)</f>
        <v>Rio Grande do Norte</v>
      </c>
      <c r="T306" s="1" t="str">
        <f>VLOOKUP(D306,Base_Amostral!$A:$G,6,FALSE)</f>
        <v>Nordeste</v>
      </c>
      <c r="U306" s="4">
        <f t="shared" si="33"/>
        <v>5.9</v>
      </c>
      <c r="V306" s="4">
        <f t="shared" si="34"/>
        <v>6.6</v>
      </c>
      <c r="W306" s="4">
        <f t="shared" si="35"/>
        <v>-0.69999999999999929</v>
      </c>
      <c r="X306" s="4">
        <f t="shared" si="36"/>
        <v>6.25</v>
      </c>
      <c r="Y306" s="4">
        <f t="shared" si="37"/>
        <v>1</v>
      </c>
      <c r="Z306" s="4" t="str">
        <f t="shared" si="38"/>
        <v/>
      </c>
      <c r="AA306" s="4" t="str">
        <f t="shared" si="39"/>
        <v/>
      </c>
      <c r="AB306" s="4" t="str">
        <f>IF(B306&lt;&gt;"r04","",IF(COUNT(INDEX(U:U,ROW()-3):U306)&lt;2,"",MAX(INDEX(U:U,ROW()-3):U306)-MIN(INDEX(U:U,ROW()-3):U306)))</f>
        <v/>
      </c>
      <c r="AC306" s="4" t="str">
        <f>IF(B306&lt;&gt;"r04","",IF(COUNT(INDEX(V:V,ROW()-3):V306)&lt;2,"",MAX(INDEX(V:V,ROW()-3):V306)-MIN(INDEX(V:V,ROW()-3):V306)))</f>
        <v/>
      </c>
      <c r="AD306" s="4" t="str">
        <f>IF(B306&lt;&gt;"r04","",COUNT(INDEX(U:U,ROW()-3):U306))</f>
        <v/>
      </c>
      <c r="AE306" s="4" t="str">
        <f>IF(B306&lt;&gt;"r04","",COUNT(INDEX(V:V,ROW()-3):V306))</f>
        <v/>
      </c>
    </row>
    <row r="307" spans="1:31">
      <c r="A307">
        <v>1042</v>
      </c>
      <c r="B307" t="s">
        <v>1859</v>
      </c>
      <c r="C307" t="s">
        <v>1860</v>
      </c>
      <c r="D307">
        <v>2405108</v>
      </c>
      <c r="E307">
        <v>59</v>
      </c>
      <c r="F307" t="s">
        <v>1849</v>
      </c>
      <c r="G307" s="1">
        <v>46203.89534722222</v>
      </c>
      <c r="H307">
        <v>66</v>
      </c>
      <c r="I307" t="s">
        <v>1849</v>
      </c>
      <c r="J307" s="1">
        <v>46203.895601851851</v>
      </c>
      <c r="K307">
        <v>1</v>
      </c>
      <c r="L307">
        <v>1</v>
      </c>
      <c r="M307" t="s">
        <v>1850</v>
      </c>
      <c r="N307" t="s">
        <v>1851</v>
      </c>
      <c r="O307" s="1">
        <v>46203.894988425927</v>
      </c>
      <c r="P307" s="1">
        <v>46203.895601851851</v>
      </c>
      <c r="Q307" s="1" t="str">
        <f t="shared" si="32"/>
        <v>2405108|r02</v>
      </c>
      <c r="R307" s="1" t="str">
        <f>VLOOKUP(D307,Base_Amostral!$A:$G,5,FALSE)</f>
        <v>Jandaíra</v>
      </c>
      <c r="S307" s="1" t="str">
        <f>VLOOKUP(D307,Base_Amostral!$A:$G,3,FALSE)</f>
        <v>Rio Grande do Norte</v>
      </c>
      <c r="T307" s="1" t="str">
        <f>VLOOKUP(D307,Base_Amostral!$A:$G,6,FALSE)</f>
        <v>Nordeste</v>
      </c>
      <c r="U307" s="4">
        <f t="shared" si="33"/>
        <v>5.9</v>
      </c>
      <c r="V307" s="4">
        <f t="shared" si="34"/>
        <v>6.6</v>
      </c>
      <c r="W307" s="4">
        <f t="shared" si="35"/>
        <v>-0.69999999999999929</v>
      </c>
      <c r="X307" s="4">
        <f t="shared" si="36"/>
        <v>6.25</v>
      </c>
      <c r="Y307" s="4">
        <f t="shared" si="37"/>
        <v>1</v>
      </c>
      <c r="Z307" s="4">
        <f t="shared" si="38"/>
        <v>0</v>
      </c>
      <c r="AA307" s="4">
        <f t="shared" si="39"/>
        <v>0</v>
      </c>
      <c r="AB307" s="4" t="str">
        <f>IF(B307&lt;&gt;"r04","",IF(COUNT(INDEX(U:U,ROW()-3):U307)&lt;2,"",MAX(INDEX(U:U,ROW()-3):U307)-MIN(INDEX(U:U,ROW()-3):U307)))</f>
        <v/>
      </c>
      <c r="AC307" s="4" t="str">
        <f>IF(B307&lt;&gt;"r04","",IF(COUNT(INDEX(V:V,ROW()-3):V307)&lt;2,"",MAX(INDEX(V:V,ROW()-3):V307)-MIN(INDEX(V:V,ROW()-3):V307)))</f>
        <v/>
      </c>
      <c r="AD307" s="4" t="str">
        <f>IF(B307&lt;&gt;"r04","",COUNT(INDEX(U:U,ROW()-3):U307))</f>
        <v/>
      </c>
      <c r="AE307" s="4" t="str">
        <f>IF(B307&lt;&gt;"r04","",COUNT(INDEX(V:V,ROW()-3):V307))</f>
        <v/>
      </c>
    </row>
    <row r="308" spans="1:31">
      <c r="A308">
        <v>1397</v>
      </c>
      <c r="B308" t="s">
        <v>1861</v>
      </c>
      <c r="C308" t="s">
        <v>1862</v>
      </c>
      <c r="D308">
        <v>2405108</v>
      </c>
      <c r="E308">
        <v>59</v>
      </c>
      <c r="F308" t="s">
        <v>1849</v>
      </c>
      <c r="G308" s="1">
        <v>46209.934432870374</v>
      </c>
      <c r="H308">
        <v>66</v>
      </c>
      <c r="I308" t="s">
        <v>1849</v>
      </c>
      <c r="J308" s="1">
        <v>46209.934710648151</v>
      </c>
      <c r="K308">
        <v>1</v>
      </c>
      <c r="L308">
        <v>1</v>
      </c>
      <c r="M308" t="s">
        <v>1850</v>
      </c>
      <c r="N308" t="s">
        <v>1851</v>
      </c>
      <c r="O308" s="1">
        <v>46209.932615740741</v>
      </c>
      <c r="P308" s="1">
        <v>46209.934710648151</v>
      </c>
      <c r="Q308" s="1" t="str">
        <f t="shared" si="32"/>
        <v>2405108|r03</v>
      </c>
      <c r="R308" s="1" t="str">
        <f>VLOOKUP(D308,Base_Amostral!$A:$G,5,FALSE)</f>
        <v>Jandaíra</v>
      </c>
      <c r="S308" s="1" t="str">
        <f>VLOOKUP(D308,Base_Amostral!$A:$G,3,FALSE)</f>
        <v>Rio Grande do Norte</v>
      </c>
      <c r="T308" s="1" t="str">
        <f>VLOOKUP(D308,Base_Amostral!$A:$G,6,FALSE)</f>
        <v>Nordeste</v>
      </c>
      <c r="U308" s="4">
        <f t="shared" si="33"/>
        <v>5.9</v>
      </c>
      <c r="V308" s="4">
        <f t="shared" si="34"/>
        <v>6.6</v>
      </c>
      <c r="W308" s="4">
        <f t="shared" si="35"/>
        <v>-0.69999999999999929</v>
      </c>
      <c r="X308" s="4">
        <f t="shared" si="36"/>
        <v>6.25</v>
      </c>
      <c r="Y308" s="4">
        <f t="shared" si="37"/>
        <v>1</v>
      </c>
      <c r="Z308" s="4">
        <f t="shared" si="38"/>
        <v>0</v>
      </c>
      <c r="AA308" s="4">
        <f t="shared" si="39"/>
        <v>0</v>
      </c>
      <c r="AB308" s="4" t="str">
        <f>IF(B308&lt;&gt;"r04","",IF(COUNT(INDEX(U:U,ROW()-3):U308)&lt;2,"",MAX(INDEX(U:U,ROW()-3):U308)-MIN(INDEX(U:U,ROW()-3):U308)))</f>
        <v/>
      </c>
      <c r="AC308" s="4" t="str">
        <f>IF(B308&lt;&gt;"r04","",IF(COUNT(INDEX(V:V,ROW()-3):V308)&lt;2,"",MAX(INDEX(V:V,ROW()-3):V308)-MIN(INDEX(V:V,ROW()-3):V308)))</f>
        <v/>
      </c>
      <c r="AD308" s="4" t="str">
        <f>IF(B308&lt;&gt;"r04","",COUNT(INDEX(U:U,ROW()-3):U308))</f>
        <v/>
      </c>
      <c r="AE308" s="4" t="str">
        <f>IF(B308&lt;&gt;"r04","",COUNT(INDEX(V:V,ROW()-3):V308))</f>
        <v/>
      </c>
    </row>
    <row r="309" spans="1:31">
      <c r="A309">
        <v>1762</v>
      </c>
      <c r="B309" t="s">
        <v>1863</v>
      </c>
      <c r="C309" t="s">
        <v>1864</v>
      </c>
      <c r="D309">
        <v>2405108</v>
      </c>
      <c r="E309">
        <v>71</v>
      </c>
      <c r="F309" t="s">
        <v>1849</v>
      </c>
      <c r="G309" s="1">
        <v>46216.916655092595</v>
      </c>
      <c r="H309">
        <v>66</v>
      </c>
      <c r="I309" t="s">
        <v>1849</v>
      </c>
      <c r="J309" s="1">
        <v>46216.916932870372</v>
      </c>
      <c r="K309">
        <v>1</v>
      </c>
      <c r="L309">
        <v>1</v>
      </c>
      <c r="M309" t="s">
        <v>1850</v>
      </c>
      <c r="N309" t="s">
        <v>1851</v>
      </c>
      <c r="O309" s="1">
        <v>46216.916238425925</v>
      </c>
      <c r="P309" s="1">
        <v>46216.916932870372</v>
      </c>
      <c r="Q309" s="1" t="str">
        <f t="shared" si="32"/>
        <v>2405108|r04</v>
      </c>
      <c r="R309" s="1" t="str">
        <f>VLOOKUP(D309,Base_Amostral!$A:$G,5,FALSE)</f>
        <v>Jandaíra</v>
      </c>
      <c r="S309" s="1" t="str">
        <f>VLOOKUP(D309,Base_Amostral!$A:$G,3,FALSE)</f>
        <v>Rio Grande do Norte</v>
      </c>
      <c r="T309" s="1" t="str">
        <f>VLOOKUP(D309,Base_Amostral!$A:$G,6,FALSE)</f>
        <v>Nordeste</v>
      </c>
      <c r="U309" s="4">
        <f t="shared" si="33"/>
        <v>7.1</v>
      </c>
      <c r="V309" s="4">
        <f t="shared" si="34"/>
        <v>6.6</v>
      </c>
      <c r="W309" s="4">
        <f t="shared" si="35"/>
        <v>0.5</v>
      </c>
      <c r="X309" s="4">
        <f t="shared" si="36"/>
        <v>6.85</v>
      </c>
      <c r="Y309" s="4">
        <f t="shared" si="37"/>
        <v>1</v>
      </c>
      <c r="Z309" s="4">
        <f t="shared" si="38"/>
        <v>1.1999999999999993</v>
      </c>
      <c r="AA309" s="4">
        <f t="shared" si="39"/>
        <v>0</v>
      </c>
      <c r="AB309" s="4">
        <f ca="1">IF(B309&lt;&gt;"r04","",IF(COUNT(INDEX(U:U,ROW()-3):U309)&lt;2,"",MAX(INDEX(U:U,ROW()-3):U309)-MIN(INDEX(U:U,ROW()-3):U309)))</f>
        <v>1.1999999999999993</v>
      </c>
      <c r="AC309" s="4">
        <f ca="1">IF(B309&lt;&gt;"r04","",IF(COUNT(INDEX(V:V,ROW()-3):V309)&lt;2,"",MAX(INDEX(V:V,ROW()-3):V309)-MIN(INDEX(V:V,ROW()-3):V309)))</f>
        <v>0</v>
      </c>
      <c r="AD309" s="4">
        <f ca="1">IF(B309&lt;&gt;"r04","",COUNT(INDEX(U:U,ROW()-3):U309))</f>
        <v>4</v>
      </c>
      <c r="AE309" s="4">
        <f ca="1">IF(B309&lt;&gt;"r04","",COUNT(INDEX(V:V,ROW()-3):V309))</f>
        <v>4</v>
      </c>
    </row>
    <row r="310" spans="1:31">
      <c r="A310">
        <v>704</v>
      </c>
      <c r="B310" t="s">
        <v>1857</v>
      </c>
      <c r="C310" t="s">
        <v>1858</v>
      </c>
      <c r="D310">
        <v>2406809</v>
      </c>
      <c r="E310">
        <v>57</v>
      </c>
      <c r="F310" t="s">
        <v>1849</v>
      </c>
      <c r="G310" s="1">
        <v>46196.099675925929</v>
      </c>
      <c r="H310">
        <v>55</v>
      </c>
      <c r="I310" t="s">
        <v>1849</v>
      </c>
      <c r="J310" s="1">
        <v>46196.09988425926</v>
      </c>
      <c r="K310">
        <v>1</v>
      </c>
      <c r="L310">
        <v>1</v>
      </c>
      <c r="M310" t="s">
        <v>1850</v>
      </c>
      <c r="N310" t="s">
        <v>1851</v>
      </c>
      <c r="O310" s="1">
        <v>46196.099502314813</v>
      </c>
      <c r="P310" s="1">
        <v>46196.09988425926</v>
      </c>
      <c r="Q310" s="1" t="str">
        <f t="shared" si="32"/>
        <v>2406809|r01</v>
      </c>
      <c r="R310" s="1" t="str">
        <f>VLOOKUP(D310,Base_Amostral!$A:$G,5,FALSE)</f>
        <v>Lajes Pintadas</v>
      </c>
      <c r="S310" s="1" t="str">
        <f>VLOOKUP(D310,Base_Amostral!$A:$G,3,FALSE)</f>
        <v>Rio Grande do Norte</v>
      </c>
      <c r="T310" s="1" t="str">
        <f>VLOOKUP(D310,Base_Amostral!$A:$G,6,FALSE)</f>
        <v>Nordeste</v>
      </c>
      <c r="U310" s="4">
        <f t="shared" si="33"/>
        <v>5.7</v>
      </c>
      <c r="V310" s="4">
        <f t="shared" si="34"/>
        <v>5.5</v>
      </c>
      <c r="W310" s="4">
        <f t="shared" si="35"/>
        <v>0.20000000000000018</v>
      </c>
      <c r="X310" s="4">
        <f t="shared" si="36"/>
        <v>5.6</v>
      </c>
      <c r="Y310" s="4">
        <f t="shared" si="37"/>
        <v>1</v>
      </c>
      <c r="Z310" s="4" t="str">
        <f t="shared" si="38"/>
        <v/>
      </c>
      <c r="AA310" s="4" t="str">
        <f t="shared" si="39"/>
        <v/>
      </c>
      <c r="AB310" s="4" t="str">
        <f>IF(B310&lt;&gt;"r04","",IF(COUNT(INDEX(U:U,ROW()-3):U310)&lt;2,"",MAX(INDEX(U:U,ROW()-3):U310)-MIN(INDEX(U:U,ROW()-3):U310)))</f>
        <v/>
      </c>
      <c r="AC310" s="4" t="str">
        <f>IF(B310&lt;&gt;"r04","",IF(COUNT(INDEX(V:V,ROW()-3):V310)&lt;2,"",MAX(INDEX(V:V,ROW()-3):V310)-MIN(INDEX(V:V,ROW()-3):V310)))</f>
        <v/>
      </c>
      <c r="AD310" s="4" t="str">
        <f>IF(B310&lt;&gt;"r04","",COUNT(INDEX(U:U,ROW()-3):U310))</f>
        <v/>
      </c>
      <c r="AE310" s="4" t="str">
        <f>IF(B310&lt;&gt;"r04","",COUNT(INDEX(V:V,ROW()-3):V310))</f>
        <v/>
      </c>
    </row>
    <row r="311" spans="1:31">
      <c r="A311">
        <v>1045</v>
      </c>
      <c r="B311" t="s">
        <v>1859</v>
      </c>
      <c r="C311" t="s">
        <v>1860</v>
      </c>
      <c r="D311">
        <v>2406809</v>
      </c>
      <c r="E311">
        <v>81</v>
      </c>
      <c r="F311" t="s">
        <v>1849</v>
      </c>
      <c r="G311" s="1">
        <v>46203.896273148152</v>
      </c>
      <c r="H311">
        <v>82</v>
      </c>
      <c r="I311" t="s">
        <v>1849</v>
      </c>
      <c r="J311" s="1">
        <v>46203.89675925926</v>
      </c>
      <c r="K311">
        <v>1</v>
      </c>
      <c r="L311">
        <v>1</v>
      </c>
      <c r="M311" t="s">
        <v>1850</v>
      </c>
      <c r="N311" t="s">
        <v>1851</v>
      </c>
      <c r="O311" s="1">
        <v>46203.89565972222</v>
      </c>
      <c r="P311" s="1">
        <v>46203.89675925926</v>
      </c>
      <c r="Q311" s="1" t="str">
        <f t="shared" si="32"/>
        <v>2406809|r02</v>
      </c>
      <c r="R311" s="1" t="str">
        <f>VLOOKUP(D311,Base_Amostral!$A:$G,5,FALSE)</f>
        <v>Lajes Pintadas</v>
      </c>
      <c r="S311" s="1" t="str">
        <f>VLOOKUP(D311,Base_Amostral!$A:$G,3,FALSE)</f>
        <v>Rio Grande do Norte</v>
      </c>
      <c r="T311" s="1" t="str">
        <f>VLOOKUP(D311,Base_Amostral!$A:$G,6,FALSE)</f>
        <v>Nordeste</v>
      </c>
      <c r="U311" s="4">
        <f t="shared" si="33"/>
        <v>8.1</v>
      </c>
      <c r="V311" s="4">
        <f t="shared" si="34"/>
        <v>8.1999999999999993</v>
      </c>
      <c r="W311" s="4">
        <f t="shared" si="35"/>
        <v>-9.9999999999999645E-2</v>
      </c>
      <c r="X311" s="4">
        <f t="shared" si="36"/>
        <v>8.1499999999999986</v>
      </c>
      <c r="Y311" s="4">
        <f t="shared" si="37"/>
        <v>1</v>
      </c>
      <c r="Z311" s="4">
        <f t="shared" si="38"/>
        <v>2.3999999999999995</v>
      </c>
      <c r="AA311" s="4">
        <f t="shared" si="39"/>
        <v>2.6999999999999993</v>
      </c>
      <c r="AB311" s="4" t="str">
        <f>IF(B311&lt;&gt;"r04","",IF(COUNT(INDEX(U:U,ROW()-3):U311)&lt;2,"",MAX(INDEX(U:U,ROW()-3):U311)-MIN(INDEX(U:U,ROW()-3):U311)))</f>
        <v/>
      </c>
      <c r="AC311" s="4" t="str">
        <f>IF(B311&lt;&gt;"r04","",IF(COUNT(INDEX(V:V,ROW()-3):V311)&lt;2,"",MAX(INDEX(V:V,ROW()-3):V311)-MIN(INDEX(V:V,ROW()-3):V311)))</f>
        <v/>
      </c>
      <c r="AD311" s="4" t="str">
        <f>IF(B311&lt;&gt;"r04","",COUNT(INDEX(U:U,ROW()-3):U311))</f>
        <v/>
      </c>
      <c r="AE311" s="4" t="str">
        <f>IF(B311&lt;&gt;"r04","",COUNT(INDEX(V:V,ROW()-3):V311))</f>
        <v/>
      </c>
    </row>
    <row r="312" spans="1:31">
      <c r="A312">
        <v>1399</v>
      </c>
      <c r="B312" t="s">
        <v>1861</v>
      </c>
      <c r="C312" t="s">
        <v>1862</v>
      </c>
      <c r="D312">
        <v>2406809</v>
      </c>
      <c r="E312">
        <v>81</v>
      </c>
      <c r="F312" t="s">
        <v>1849</v>
      </c>
      <c r="G312" s="1">
        <v>46209.935347222221</v>
      </c>
      <c r="H312">
        <v>82</v>
      </c>
      <c r="I312" t="s">
        <v>1849</v>
      </c>
      <c r="J312" s="1">
        <v>46209.93582175926</v>
      </c>
      <c r="K312">
        <v>1</v>
      </c>
      <c r="L312">
        <v>1</v>
      </c>
      <c r="M312" t="s">
        <v>1850</v>
      </c>
      <c r="N312" t="s">
        <v>1851</v>
      </c>
      <c r="O312" s="1">
        <v>46209.934745370374</v>
      </c>
      <c r="P312" s="1">
        <v>46209.93582175926</v>
      </c>
      <c r="Q312" s="1" t="str">
        <f t="shared" si="32"/>
        <v>2406809|r03</v>
      </c>
      <c r="R312" s="1" t="str">
        <f>VLOOKUP(D312,Base_Amostral!$A:$G,5,FALSE)</f>
        <v>Lajes Pintadas</v>
      </c>
      <c r="S312" s="1" t="str">
        <f>VLOOKUP(D312,Base_Amostral!$A:$G,3,FALSE)</f>
        <v>Rio Grande do Norte</v>
      </c>
      <c r="T312" s="1" t="str">
        <f>VLOOKUP(D312,Base_Amostral!$A:$G,6,FALSE)</f>
        <v>Nordeste</v>
      </c>
      <c r="U312" s="4">
        <f t="shared" si="33"/>
        <v>8.1</v>
      </c>
      <c r="V312" s="4">
        <f t="shared" si="34"/>
        <v>8.1999999999999993</v>
      </c>
      <c r="W312" s="4">
        <f t="shared" si="35"/>
        <v>-9.9999999999999645E-2</v>
      </c>
      <c r="X312" s="4">
        <f t="shared" si="36"/>
        <v>8.1499999999999986</v>
      </c>
      <c r="Y312" s="4">
        <f t="shared" si="37"/>
        <v>1</v>
      </c>
      <c r="Z312" s="4">
        <f t="shared" si="38"/>
        <v>0</v>
      </c>
      <c r="AA312" s="4">
        <f t="shared" si="39"/>
        <v>0</v>
      </c>
      <c r="AB312" s="4" t="str">
        <f>IF(B312&lt;&gt;"r04","",IF(COUNT(INDEX(U:U,ROW()-3):U312)&lt;2,"",MAX(INDEX(U:U,ROW()-3):U312)-MIN(INDEX(U:U,ROW()-3):U312)))</f>
        <v/>
      </c>
      <c r="AC312" s="4" t="str">
        <f>IF(B312&lt;&gt;"r04","",IF(COUNT(INDEX(V:V,ROW()-3):V312)&lt;2,"",MAX(INDEX(V:V,ROW()-3):V312)-MIN(INDEX(V:V,ROW()-3):V312)))</f>
        <v/>
      </c>
      <c r="AD312" s="4" t="str">
        <f>IF(B312&lt;&gt;"r04","",COUNT(INDEX(U:U,ROW()-3):U312))</f>
        <v/>
      </c>
      <c r="AE312" s="4" t="str">
        <f>IF(B312&lt;&gt;"r04","",COUNT(INDEX(V:V,ROW()-3):V312))</f>
        <v/>
      </c>
    </row>
    <row r="313" spans="1:31">
      <c r="A313">
        <v>1764</v>
      </c>
      <c r="B313" t="s">
        <v>1863</v>
      </c>
      <c r="C313" t="s">
        <v>1864</v>
      </c>
      <c r="D313">
        <v>2406809</v>
      </c>
      <c r="E313">
        <v>85</v>
      </c>
      <c r="F313" t="s">
        <v>1849</v>
      </c>
      <c r="G313" s="1">
        <v>46216.917604166665</v>
      </c>
      <c r="H313">
        <v>82</v>
      </c>
      <c r="I313" t="s">
        <v>1849</v>
      </c>
      <c r="J313" s="1">
        <v>46216.918090277781</v>
      </c>
      <c r="K313">
        <v>1</v>
      </c>
      <c r="L313">
        <v>1</v>
      </c>
      <c r="M313" t="s">
        <v>1850</v>
      </c>
      <c r="N313" t="s">
        <v>1851</v>
      </c>
      <c r="O313" s="1">
        <v>46216.916967592595</v>
      </c>
      <c r="P313" s="1">
        <v>46216.918090277781</v>
      </c>
      <c r="Q313" s="1" t="str">
        <f t="shared" si="32"/>
        <v>2406809|r04</v>
      </c>
      <c r="R313" s="1" t="str">
        <f>VLOOKUP(D313,Base_Amostral!$A:$G,5,FALSE)</f>
        <v>Lajes Pintadas</v>
      </c>
      <c r="S313" s="1" t="str">
        <f>VLOOKUP(D313,Base_Amostral!$A:$G,3,FALSE)</f>
        <v>Rio Grande do Norte</v>
      </c>
      <c r="T313" s="1" t="str">
        <f>VLOOKUP(D313,Base_Amostral!$A:$G,6,FALSE)</f>
        <v>Nordeste</v>
      </c>
      <c r="U313" s="4">
        <f t="shared" si="33"/>
        <v>8.5</v>
      </c>
      <c r="V313" s="4">
        <f t="shared" si="34"/>
        <v>8.1999999999999993</v>
      </c>
      <c r="W313" s="4">
        <f t="shared" si="35"/>
        <v>0.30000000000000071</v>
      </c>
      <c r="X313" s="4">
        <f t="shared" si="36"/>
        <v>8.35</v>
      </c>
      <c r="Y313" s="4">
        <f t="shared" si="37"/>
        <v>1</v>
      </c>
      <c r="Z313" s="4">
        <f t="shared" si="38"/>
        <v>0.40000000000000036</v>
      </c>
      <c r="AA313" s="4">
        <f t="shared" si="39"/>
        <v>0</v>
      </c>
      <c r="AB313" s="4">
        <f ca="1">IF(B313&lt;&gt;"r04","",IF(COUNT(INDEX(U:U,ROW()-3):U313)&lt;2,"",MAX(INDEX(U:U,ROW()-3):U313)-MIN(INDEX(U:U,ROW()-3):U313)))</f>
        <v>2.8</v>
      </c>
      <c r="AC313" s="4">
        <f ca="1">IF(B313&lt;&gt;"r04","",IF(COUNT(INDEX(V:V,ROW()-3):V313)&lt;2,"",MAX(INDEX(V:V,ROW()-3):V313)-MIN(INDEX(V:V,ROW()-3):V313)))</f>
        <v>2.6999999999999993</v>
      </c>
      <c r="AD313" s="4">
        <f ca="1">IF(B313&lt;&gt;"r04","",COUNT(INDEX(U:U,ROW()-3):U313))</f>
        <v>4</v>
      </c>
      <c r="AE313" s="4">
        <f ca="1">IF(B313&lt;&gt;"r04","",COUNT(INDEX(V:V,ROW()-3):V313))</f>
        <v>4</v>
      </c>
    </row>
    <row r="314" spans="1:31">
      <c r="A314">
        <v>706</v>
      </c>
      <c r="B314" t="s">
        <v>1857</v>
      </c>
      <c r="C314" t="s">
        <v>1858</v>
      </c>
      <c r="D314">
        <v>2407104</v>
      </c>
      <c r="E314">
        <v>92</v>
      </c>
      <c r="F314" t="s">
        <v>1849</v>
      </c>
      <c r="G314" s="1">
        <v>46196.10491898148</v>
      </c>
      <c r="H314">
        <v>79</v>
      </c>
      <c r="I314" t="s">
        <v>1849</v>
      </c>
      <c r="J314" s="1">
        <v>46196.105138888888</v>
      </c>
      <c r="K314">
        <v>1</v>
      </c>
      <c r="L314">
        <v>1</v>
      </c>
      <c r="M314" t="s">
        <v>1850</v>
      </c>
      <c r="N314" t="s">
        <v>1851</v>
      </c>
      <c r="O314" s="1">
        <v>46196.099930555552</v>
      </c>
      <c r="P314" s="1">
        <v>46196.105138888888</v>
      </c>
      <c r="Q314" s="1" t="str">
        <f t="shared" si="32"/>
        <v>2407104|r01</v>
      </c>
      <c r="R314" s="1" t="str">
        <f>VLOOKUP(D314,Base_Amostral!$A:$G,5,FALSE)</f>
        <v>Macaíba</v>
      </c>
      <c r="S314" s="1" t="str">
        <f>VLOOKUP(D314,Base_Amostral!$A:$G,3,FALSE)</f>
        <v>Rio Grande do Norte</v>
      </c>
      <c r="T314" s="1" t="str">
        <f>VLOOKUP(D314,Base_Amostral!$A:$G,6,FALSE)</f>
        <v>Nordeste</v>
      </c>
      <c r="U314" s="4">
        <f t="shared" si="33"/>
        <v>9.1999999999999993</v>
      </c>
      <c r="V314" s="4">
        <f t="shared" si="34"/>
        <v>7.9</v>
      </c>
      <c r="W314" s="4">
        <f t="shared" si="35"/>
        <v>1.2999999999999989</v>
      </c>
      <c r="X314" s="4">
        <f t="shared" si="36"/>
        <v>8.5500000000000007</v>
      </c>
      <c r="Y314" s="4">
        <f t="shared" si="37"/>
        <v>1</v>
      </c>
      <c r="Z314" s="4" t="str">
        <f t="shared" si="38"/>
        <v/>
      </c>
      <c r="AA314" s="4" t="str">
        <f t="shared" si="39"/>
        <v/>
      </c>
      <c r="AB314" s="4" t="str">
        <f>IF(B314&lt;&gt;"r04","",IF(COUNT(INDEX(U:U,ROW()-3):U314)&lt;2,"",MAX(INDEX(U:U,ROW()-3):U314)-MIN(INDEX(U:U,ROW()-3):U314)))</f>
        <v/>
      </c>
      <c r="AC314" s="4" t="str">
        <f>IF(B314&lt;&gt;"r04","",IF(COUNT(INDEX(V:V,ROW()-3):V314)&lt;2,"",MAX(INDEX(V:V,ROW()-3):V314)-MIN(INDEX(V:V,ROW()-3):V314)))</f>
        <v/>
      </c>
      <c r="AD314" s="4" t="str">
        <f>IF(B314&lt;&gt;"r04","",COUNT(INDEX(U:U,ROW()-3):U314))</f>
        <v/>
      </c>
      <c r="AE314" s="4" t="str">
        <f>IF(B314&lt;&gt;"r04","",COUNT(INDEX(V:V,ROW()-3):V314))</f>
        <v/>
      </c>
    </row>
    <row r="315" spans="1:31">
      <c r="A315">
        <v>1046</v>
      </c>
      <c r="B315" t="s">
        <v>1859</v>
      </c>
      <c r="C315" t="s">
        <v>1860</v>
      </c>
      <c r="D315">
        <v>2407104</v>
      </c>
      <c r="E315">
        <v>92</v>
      </c>
      <c r="F315" t="s">
        <v>1849</v>
      </c>
      <c r="G315" s="1">
        <v>46203.899247685185</v>
      </c>
      <c r="H315">
        <v>79</v>
      </c>
      <c r="I315" t="s">
        <v>1849</v>
      </c>
      <c r="J315" s="1">
        <v>46203.899467592593</v>
      </c>
      <c r="K315">
        <v>1</v>
      </c>
      <c r="L315">
        <v>1</v>
      </c>
      <c r="M315" t="s">
        <v>1850</v>
      </c>
      <c r="N315" t="s">
        <v>1851</v>
      </c>
      <c r="O315" s="1">
        <v>46203.896805555552</v>
      </c>
      <c r="P315" s="1">
        <v>46203.899467592593</v>
      </c>
      <c r="Q315" s="1" t="str">
        <f t="shared" si="32"/>
        <v>2407104|r02</v>
      </c>
      <c r="R315" s="1" t="str">
        <f>VLOOKUP(D315,Base_Amostral!$A:$G,5,FALSE)</f>
        <v>Macaíba</v>
      </c>
      <c r="S315" s="1" t="str">
        <f>VLOOKUP(D315,Base_Amostral!$A:$G,3,FALSE)</f>
        <v>Rio Grande do Norte</v>
      </c>
      <c r="T315" s="1" t="str">
        <f>VLOOKUP(D315,Base_Amostral!$A:$G,6,FALSE)</f>
        <v>Nordeste</v>
      </c>
      <c r="U315" s="4">
        <f t="shared" si="33"/>
        <v>9.1999999999999993</v>
      </c>
      <c r="V315" s="4">
        <f t="shared" si="34"/>
        <v>7.9</v>
      </c>
      <c r="W315" s="4">
        <f t="shared" si="35"/>
        <v>1.2999999999999989</v>
      </c>
      <c r="X315" s="4">
        <f t="shared" si="36"/>
        <v>8.5500000000000007</v>
      </c>
      <c r="Y315" s="4">
        <f t="shared" si="37"/>
        <v>1</v>
      </c>
      <c r="Z315" s="4">
        <f t="shared" si="38"/>
        <v>0</v>
      </c>
      <c r="AA315" s="4">
        <f t="shared" si="39"/>
        <v>0</v>
      </c>
      <c r="AB315" s="4" t="str">
        <f>IF(B315&lt;&gt;"r04","",IF(COUNT(INDEX(U:U,ROW()-3):U315)&lt;2,"",MAX(INDEX(U:U,ROW()-3):U315)-MIN(INDEX(U:U,ROW()-3):U315)))</f>
        <v/>
      </c>
      <c r="AC315" s="4" t="str">
        <f>IF(B315&lt;&gt;"r04","",IF(COUNT(INDEX(V:V,ROW()-3):V315)&lt;2,"",MAX(INDEX(V:V,ROW()-3):V315)-MIN(INDEX(V:V,ROW()-3):V315)))</f>
        <v/>
      </c>
      <c r="AD315" s="4" t="str">
        <f>IF(B315&lt;&gt;"r04","",COUNT(INDEX(U:U,ROW()-3):U315))</f>
        <v/>
      </c>
      <c r="AE315" s="4" t="str">
        <f>IF(B315&lt;&gt;"r04","",COUNT(INDEX(V:V,ROW()-3):V315))</f>
        <v/>
      </c>
    </row>
    <row r="316" spans="1:31">
      <c r="A316">
        <v>1402</v>
      </c>
      <c r="B316" t="s">
        <v>1861</v>
      </c>
      <c r="C316" t="s">
        <v>1862</v>
      </c>
      <c r="D316">
        <v>2407104</v>
      </c>
      <c r="E316">
        <v>92</v>
      </c>
      <c r="F316" t="s">
        <v>1849</v>
      </c>
      <c r="G316" s="1">
        <v>46209.938344907408</v>
      </c>
      <c r="H316">
        <v>79</v>
      </c>
      <c r="I316" t="s">
        <v>1849</v>
      </c>
      <c r="J316" s="1">
        <v>46209.938564814816</v>
      </c>
      <c r="K316">
        <v>1</v>
      </c>
      <c r="L316">
        <v>1</v>
      </c>
      <c r="M316" t="s">
        <v>1850</v>
      </c>
      <c r="N316" t="s">
        <v>1851</v>
      </c>
      <c r="O316" s="1">
        <v>46209.935868055552</v>
      </c>
      <c r="P316" s="1">
        <v>46209.938564814816</v>
      </c>
      <c r="Q316" s="1" t="str">
        <f t="shared" si="32"/>
        <v>2407104|r03</v>
      </c>
      <c r="R316" s="1" t="str">
        <f>VLOOKUP(D316,Base_Amostral!$A:$G,5,FALSE)</f>
        <v>Macaíba</v>
      </c>
      <c r="S316" s="1" t="str">
        <f>VLOOKUP(D316,Base_Amostral!$A:$G,3,FALSE)</f>
        <v>Rio Grande do Norte</v>
      </c>
      <c r="T316" s="1" t="str">
        <f>VLOOKUP(D316,Base_Amostral!$A:$G,6,FALSE)</f>
        <v>Nordeste</v>
      </c>
      <c r="U316" s="4">
        <f t="shared" si="33"/>
        <v>9.1999999999999993</v>
      </c>
      <c r="V316" s="4">
        <f t="shared" si="34"/>
        <v>7.9</v>
      </c>
      <c r="W316" s="4">
        <f t="shared" si="35"/>
        <v>1.2999999999999989</v>
      </c>
      <c r="X316" s="4">
        <f t="shared" si="36"/>
        <v>8.5500000000000007</v>
      </c>
      <c r="Y316" s="4">
        <f t="shared" si="37"/>
        <v>1</v>
      </c>
      <c r="Z316" s="4">
        <f t="shared" si="38"/>
        <v>0</v>
      </c>
      <c r="AA316" s="4">
        <f t="shared" si="39"/>
        <v>0</v>
      </c>
      <c r="AB316" s="4" t="str">
        <f>IF(B316&lt;&gt;"r04","",IF(COUNT(INDEX(U:U,ROW()-3):U316)&lt;2,"",MAX(INDEX(U:U,ROW()-3):U316)-MIN(INDEX(U:U,ROW()-3):U316)))</f>
        <v/>
      </c>
      <c r="AC316" s="4" t="str">
        <f>IF(B316&lt;&gt;"r04","",IF(COUNT(INDEX(V:V,ROW()-3):V316)&lt;2,"",MAX(INDEX(V:V,ROW()-3):V316)-MIN(INDEX(V:V,ROW()-3):V316)))</f>
        <v/>
      </c>
      <c r="AD316" s="4" t="str">
        <f>IF(B316&lt;&gt;"r04","",COUNT(INDEX(U:U,ROW()-3):U316))</f>
        <v/>
      </c>
      <c r="AE316" s="4" t="str">
        <f>IF(B316&lt;&gt;"r04","",COUNT(INDEX(V:V,ROW()-3):V316))</f>
        <v/>
      </c>
    </row>
    <row r="317" spans="1:31">
      <c r="A317">
        <v>1769</v>
      </c>
      <c r="B317" t="s">
        <v>1863</v>
      </c>
      <c r="C317" t="s">
        <v>1864</v>
      </c>
      <c r="D317">
        <v>2407104</v>
      </c>
      <c r="E317">
        <v>96</v>
      </c>
      <c r="F317" t="s">
        <v>1849</v>
      </c>
      <c r="G317" s="1">
        <v>46216.918298611112</v>
      </c>
      <c r="H317">
        <v>79</v>
      </c>
      <c r="I317" t="s">
        <v>1849</v>
      </c>
      <c r="J317" s="1">
        <v>46216.918530092589</v>
      </c>
      <c r="K317">
        <v>1</v>
      </c>
      <c r="L317">
        <v>1</v>
      </c>
      <c r="M317" t="s">
        <v>1850</v>
      </c>
      <c r="N317" t="s">
        <v>1851</v>
      </c>
      <c r="O317" s="1">
        <v>46216.918136574073</v>
      </c>
      <c r="P317" s="1">
        <v>46216.918530092589</v>
      </c>
      <c r="Q317" s="1" t="str">
        <f t="shared" si="32"/>
        <v>2407104|r04</v>
      </c>
      <c r="R317" s="1" t="str">
        <f>VLOOKUP(D317,Base_Amostral!$A:$G,5,FALSE)</f>
        <v>Macaíba</v>
      </c>
      <c r="S317" s="1" t="str">
        <f>VLOOKUP(D317,Base_Amostral!$A:$G,3,FALSE)</f>
        <v>Rio Grande do Norte</v>
      </c>
      <c r="T317" s="1" t="str">
        <f>VLOOKUP(D317,Base_Amostral!$A:$G,6,FALSE)</f>
        <v>Nordeste</v>
      </c>
      <c r="U317" s="4">
        <f t="shared" si="33"/>
        <v>9.6</v>
      </c>
      <c r="V317" s="4">
        <f t="shared" si="34"/>
        <v>7.9</v>
      </c>
      <c r="W317" s="4">
        <f t="shared" si="35"/>
        <v>1.6999999999999993</v>
      </c>
      <c r="X317" s="4">
        <f t="shared" si="36"/>
        <v>8.75</v>
      </c>
      <c r="Y317" s="4">
        <f t="shared" si="37"/>
        <v>1</v>
      </c>
      <c r="Z317" s="4">
        <f t="shared" si="38"/>
        <v>0.40000000000000036</v>
      </c>
      <c r="AA317" s="4">
        <f t="shared" si="39"/>
        <v>0</v>
      </c>
      <c r="AB317" s="4">
        <f ca="1">IF(B317&lt;&gt;"r04","",IF(COUNT(INDEX(U:U,ROW()-3):U317)&lt;2,"",MAX(INDEX(U:U,ROW()-3):U317)-MIN(INDEX(U:U,ROW()-3):U317)))</f>
        <v>0.40000000000000036</v>
      </c>
      <c r="AC317" s="4">
        <f ca="1">IF(B317&lt;&gt;"r04","",IF(COUNT(INDEX(V:V,ROW()-3):V317)&lt;2,"",MAX(INDEX(V:V,ROW()-3):V317)-MIN(INDEX(V:V,ROW()-3):V317)))</f>
        <v>0</v>
      </c>
      <c r="AD317" s="4">
        <f ca="1">IF(B317&lt;&gt;"r04","",COUNT(INDEX(U:U,ROW()-3):U317))</f>
        <v>4</v>
      </c>
      <c r="AE317" s="4">
        <f ca="1">IF(B317&lt;&gt;"r04","",COUNT(INDEX(V:V,ROW()-3):V317))</f>
        <v>4</v>
      </c>
    </row>
    <row r="318" spans="1:31">
      <c r="A318">
        <v>711</v>
      </c>
      <c r="B318" t="s">
        <v>1857</v>
      </c>
      <c r="C318" t="s">
        <v>1858</v>
      </c>
      <c r="D318">
        <v>2407252</v>
      </c>
      <c r="E318">
        <v>63</v>
      </c>
      <c r="F318" t="s">
        <v>1849</v>
      </c>
      <c r="G318" s="1">
        <v>46196.107893518521</v>
      </c>
      <c r="H318">
        <v>66</v>
      </c>
      <c r="I318" t="s">
        <v>1849</v>
      </c>
      <c r="J318" s="1">
        <v>46196.108148148145</v>
      </c>
      <c r="K318">
        <v>1</v>
      </c>
      <c r="L318">
        <v>1</v>
      </c>
      <c r="M318" t="s">
        <v>1850</v>
      </c>
      <c r="N318" t="s">
        <v>1851</v>
      </c>
      <c r="O318" s="1">
        <v>46196.105173611111</v>
      </c>
      <c r="P318" s="1">
        <v>46196.108148148145</v>
      </c>
      <c r="Q318" s="1" t="str">
        <f t="shared" si="32"/>
        <v>2407252|r01</v>
      </c>
      <c r="R318" s="1" t="str">
        <f>VLOOKUP(D318,Base_Amostral!$A:$G,5,FALSE)</f>
        <v>Major Sales</v>
      </c>
      <c r="S318" s="1" t="str">
        <f>VLOOKUP(D318,Base_Amostral!$A:$G,3,FALSE)</f>
        <v>Rio Grande do Norte</v>
      </c>
      <c r="T318" s="1" t="str">
        <f>VLOOKUP(D318,Base_Amostral!$A:$G,6,FALSE)</f>
        <v>Nordeste</v>
      </c>
      <c r="U318" s="4">
        <f t="shared" si="33"/>
        <v>6.3</v>
      </c>
      <c r="V318" s="4">
        <f t="shared" si="34"/>
        <v>6.6</v>
      </c>
      <c r="W318" s="4">
        <f t="shared" si="35"/>
        <v>-0.29999999999999982</v>
      </c>
      <c r="X318" s="4">
        <f t="shared" si="36"/>
        <v>6.4499999999999993</v>
      </c>
      <c r="Y318" s="4">
        <f t="shared" si="37"/>
        <v>1</v>
      </c>
      <c r="Z318" s="4" t="str">
        <f t="shared" si="38"/>
        <v/>
      </c>
      <c r="AA318" s="4" t="str">
        <f t="shared" si="39"/>
        <v/>
      </c>
      <c r="AB318" s="4" t="str">
        <f>IF(B318&lt;&gt;"r04","",IF(COUNT(INDEX(U:U,ROW()-3):U318)&lt;2,"",MAX(INDEX(U:U,ROW()-3):U318)-MIN(INDEX(U:U,ROW()-3):U318)))</f>
        <v/>
      </c>
      <c r="AC318" s="4" t="str">
        <f>IF(B318&lt;&gt;"r04","",IF(COUNT(INDEX(V:V,ROW()-3):V318)&lt;2,"",MAX(INDEX(V:V,ROW()-3):V318)-MIN(INDEX(V:V,ROW()-3):V318)))</f>
        <v/>
      </c>
      <c r="AD318" s="4" t="str">
        <f>IF(B318&lt;&gt;"r04","",COUNT(INDEX(U:U,ROW()-3):U318))</f>
        <v/>
      </c>
      <c r="AE318" s="4" t="str">
        <f>IF(B318&lt;&gt;"r04","",COUNT(INDEX(V:V,ROW()-3):V318))</f>
        <v/>
      </c>
    </row>
    <row r="319" spans="1:31">
      <c r="A319">
        <v>1048</v>
      </c>
      <c r="B319" t="s">
        <v>1859</v>
      </c>
      <c r="C319" t="s">
        <v>1860</v>
      </c>
      <c r="D319">
        <v>2407252</v>
      </c>
      <c r="E319">
        <v>63</v>
      </c>
      <c r="F319" t="s">
        <v>1849</v>
      </c>
      <c r="G319" s="1">
        <v>46203.899861111109</v>
      </c>
      <c r="H319">
        <v>66</v>
      </c>
      <c r="I319" t="s">
        <v>1849</v>
      </c>
      <c r="J319" s="1">
        <v>46203.900138888886</v>
      </c>
      <c r="K319">
        <v>1</v>
      </c>
      <c r="L319">
        <v>1</v>
      </c>
      <c r="M319" t="s">
        <v>1850</v>
      </c>
      <c r="N319" t="s">
        <v>1851</v>
      </c>
      <c r="O319" s="1">
        <v>46203.899513888886</v>
      </c>
      <c r="P319" s="1">
        <v>46203.900138888886</v>
      </c>
      <c r="Q319" s="1" t="str">
        <f t="shared" si="32"/>
        <v>2407252|r02</v>
      </c>
      <c r="R319" s="1" t="str">
        <f>VLOOKUP(D319,Base_Amostral!$A:$G,5,FALSE)</f>
        <v>Major Sales</v>
      </c>
      <c r="S319" s="1" t="str">
        <f>VLOOKUP(D319,Base_Amostral!$A:$G,3,FALSE)</f>
        <v>Rio Grande do Norte</v>
      </c>
      <c r="T319" s="1" t="str">
        <f>VLOOKUP(D319,Base_Amostral!$A:$G,6,FALSE)</f>
        <v>Nordeste</v>
      </c>
      <c r="U319" s="4">
        <f t="shared" si="33"/>
        <v>6.3</v>
      </c>
      <c r="V319" s="4">
        <f t="shared" si="34"/>
        <v>6.6</v>
      </c>
      <c r="W319" s="4">
        <f t="shared" si="35"/>
        <v>-0.29999999999999982</v>
      </c>
      <c r="X319" s="4">
        <f t="shared" si="36"/>
        <v>6.4499999999999993</v>
      </c>
      <c r="Y319" s="4">
        <f t="shared" si="37"/>
        <v>1</v>
      </c>
      <c r="Z319" s="4">
        <f t="shared" si="38"/>
        <v>0</v>
      </c>
      <c r="AA319" s="4">
        <f t="shared" si="39"/>
        <v>0</v>
      </c>
      <c r="AB319" s="4" t="str">
        <f>IF(B319&lt;&gt;"r04","",IF(COUNT(INDEX(U:U,ROW()-3):U319)&lt;2,"",MAX(INDEX(U:U,ROW()-3):U319)-MIN(INDEX(U:U,ROW()-3):U319)))</f>
        <v/>
      </c>
      <c r="AC319" s="4" t="str">
        <f>IF(B319&lt;&gt;"r04","",IF(COUNT(INDEX(V:V,ROW()-3):V319)&lt;2,"",MAX(INDEX(V:V,ROW()-3):V319)-MIN(INDEX(V:V,ROW()-3):V319)))</f>
        <v/>
      </c>
      <c r="AD319" s="4" t="str">
        <f>IF(B319&lt;&gt;"r04","",COUNT(INDEX(U:U,ROW()-3):U319))</f>
        <v/>
      </c>
      <c r="AE319" s="4" t="str">
        <f>IF(B319&lt;&gt;"r04","",COUNT(INDEX(V:V,ROW()-3):V319))</f>
        <v/>
      </c>
    </row>
    <row r="320" spans="1:31">
      <c r="A320">
        <v>1404</v>
      </c>
      <c r="B320" t="s">
        <v>1861</v>
      </c>
      <c r="C320" t="s">
        <v>1862</v>
      </c>
      <c r="D320">
        <v>2407252</v>
      </c>
      <c r="E320">
        <v>63</v>
      </c>
      <c r="F320" t="s">
        <v>1849</v>
      </c>
      <c r="G320" s="1">
        <v>46209.939039351855</v>
      </c>
      <c r="H320">
        <v>66</v>
      </c>
      <c r="I320" t="s">
        <v>1849</v>
      </c>
      <c r="J320" s="1">
        <v>46209.939293981479</v>
      </c>
      <c r="K320">
        <v>1</v>
      </c>
      <c r="L320">
        <v>1</v>
      </c>
      <c r="M320" t="s">
        <v>1850</v>
      </c>
      <c r="N320" t="s">
        <v>1851</v>
      </c>
      <c r="O320" s="1">
        <v>46209.938622685186</v>
      </c>
      <c r="P320" s="1">
        <v>46209.939293981479</v>
      </c>
      <c r="Q320" s="1" t="str">
        <f t="shared" si="32"/>
        <v>2407252|r03</v>
      </c>
      <c r="R320" s="1" t="str">
        <f>VLOOKUP(D320,Base_Amostral!$A:$G,5,FALSE)</f>
        <v>Major Sales</v>
      </c>
      <c r="S320" s="1" t="str">
        <f>VLOOKUP(D320,Base_Amostral!$A:$G,3,FALSE)</f>
        <v>Rio Grande do Norte</v>
      </c>
      <c r="T320" s="1" t="str">
        <f>VLOOKUP(D320,Base_Amostral!$A:$G,6,FALSE)</f>
        <v>Nordeste</v>
      </c>
      <c r="U320" s="4">
        <f t="shared" si="33"/>
        <v>6.3</v>
      </c>
      <c r="V320" s="4">
        <f t="shared" si="34"/>
        <v>6.6</v>
      </c>
      <c r="W320" s="4">
        <f t="shared" si="35"/>
        <v>-0.29999999999999982</v>
      </c>
      <c r="X320" s="4">
        <f t="shared" si="36"/>
        <v>6.4499999999999993</v>
      </c>
      <c r="Y320" s="4">
        <f t="shared" si="37"/>
        <v>1</v>
      </c>
      <c r="Z320" s="4">
        <f t="shared" si="38"/>
        <v>0</v>
      </c>
      <c r="AA320" s="4">
        <f t="shared" si="39"/>
        <v>0</v>
      </c>
      <c r="AB320" s="4" t="str">
        <f>IF(B320&lt;&gt;"r04","",IF(COUNT(INDEX(U:U,ROW()-3):U320)&lt;2,"",MAX(INDEX(U:U,ROW()-3):U320)-MIN(INDEX(U:U,ROW()-3):U320)))</f>
        <v/>
      </c>
      <c r="AC320" s="4" t="str">
        <f>IF(B320&lt;&gt;"r04","",IF(COUNT(INDEX(V:V,ROW()-3):V320)&lt;2,"",MAX(INDEX(V:V,ROW()-3):V320)-MIN(INDEX(V:V,ROW()-3):V320)))</f>
        <v/>
      </c>
      <c r="AD320" s="4" t="str">
        <f>IF(B320&lt;&gt;"r04","",COUNT(INDEX(U:U,ROW()-3):U320))</f>
        <v/>
      </c>
      <c r="AE320" s="4" t="str">
        <f>IF(B320&lt;&gt;"r04","",COUNT(INDEX(V:V,ROW()-3):V320))</f>
        <v/>
      </c>
    </row>
    <row r="321" spans="1:31">
      <c r="A321">
        <v>1771</v>
      </c>
      <c r="B321" t="s">
        <v>1863</v>
      </c>
      <c r="C321" t="s">
        <v>1864</v>
      </c>
      <c r="D321">
        <v>2407252</v>
      </c>
      <c r="E321">
        <v>75</v>
      </c>
      <c r="F321" t="s">
        <v>1849</v>
      </c>
      <c r="G321" s="1">
        <v>46216.918993055559</v>
      </c>
      <c r="H321">
        <v>66</v>
      </c>
      <c r="I321" t="s">
        <v>1849</v>
      </c>
      <c r="J321" s="1">
        <v>46216.919236111113</v>
      </c>
      <c r="K321">
        <v>1</v>
      </c>
      <c r="L321">
        <v>1</v>
      </c>
      <c r="M321" t="s">
        <v>1850</v>
      </c>
      <c r="N321" t="s">
        <v>1851</v>
      </c>
      <c r="O321" s="1">
        <v>46216.918587962966</v>
      </c>
      <c r="P321" s="1">
        <v>46216.919236111113</v>
      </c>
      <c r="Q321" s="1" t="str">
        <f t="shared" si="32"/>
        <v>2407252|r04</v>
      </c>
      <c r="R321" s="1" t="str">
        <f>VLOOKUP(D321,Base_Amostral!$A:$G,5,FALSE)</f>
        <v>Major Sales</v>
      </c>
      <c r="S321" s="1" t="str">
        <f>VLOOKUP(D321,Base_Amostral!$A:$G,3,FALSE)</f>
        <v>Rio Grande do Norte</v>
      </c>
      <c r="T321" s="1" t="str">
        <f>VLOOKUP(D321,Base_Amostral!$A:$G,6,FALSE)</f>
        <v>Nordeste</v>
      </c>
      <c r="U321" s="4">
        <f t="shared" si="33"/>
        <v>7.5</v>
      </c>
      <c r="V321" s="4">
        <f t="shared" si="34"/>
        <v>6.6</v>
      </c>
      <c r="W321" s="4">
        <f t="shared" si="35"/>
        <v>0.90000000000000036</v>
      </c>
      <c r="X321" s="4">
        <f t="shared" si="36"/>
        <v>7.05</v>
      </c>
      <c r="Y321" s="4">
        <f t="shared" si="37"/>
        <v>1</v>
      </c>
      <c r="Z321" s="4">
        <f t="shared" si="38"/>
        <v>1.2000000000000002</v>
      </c>
      <c r="AA321" s="4">
        <f t="shared" si="39"/>
        <v>0</v>
      </c>
      <c r="AB321" s="4">
        <f ca="1">IF(B321&lt;&gt;"r04","",IF(COUNT(INDEX(U:U,ROW()-3):U321)&lt;2,"",MAX(INDEX(U:U,ROW()-3):U321)-MIN(INDEX(U:U,ROW()-3):U321)))</f>
        <v>1.2000000000000002</v>
      </c>
      <c r="AC321" s="4">
        <f ca="1">IF(B321&lt;&gt;"r04","",IF(COUNT(INDEX(V:V,ROW()-3):V321)&lt;2,"",MAX(INDEX(V:V,ROW()-3):V321)-MIN(INDEX(V:V,ROW()-3):V321)))</f>
        <v>0</v>
      </c>
      <c r="AD321" s="4">
        <f ca="1">IF(B321&lt;&gt;"r04","",COUNT(INDEX(U:U,ROW()-3):U321))</f>
        <v>4</v>
      </c>
      <c r="AE321" s="4">
        <f ca="1">IF(B321&lt;&gt;"r04","",COUNT(INDEX(V:V,ROW()-3):V321))</f>
        <v>4</v>
      </c>
    </row>
    <row r="322" spans="1:31">
      <c r="A322">
        <v>713</v>
      </c>
      <c r="B322" t="s">
        <v>1857</v>
      </c>
      <c r="C322" t="s">
        <v>1858</v>
      </c>
      <c r="D322">
        <v>2407401</v>
      </c>
      <c r="E322">
        <v>60</v>
      </c>
      <c r="F322" t="s">
        <v>1849</v>
      </c>
      <c r="G322" s="1">
        <v>46196.109039351853</v>
      </c>
      <c r="H322">
        <v>70</v>
      </c>
      <c r="I322" t="s">
        <v>1849</v>
      </c>
      <c r="J322" s="1">
        <v>46196.109340277777</v>
      </c>
      <c r="K322">
        <v>1</v>
      </c>
      <c r="L322">
        <v>1</v>
      </c>
      <c r="M322" t="s">
        <v>1850</v>
      </c>
      <c r="N322" t="s">
        <v>1851</v>
      </c>
      <c r="O322" s="1">
        <v>46196.108182870368</v>
      </c>
      <c r="P322" s="1">
        <v>46196.109340277777</v>
      </c>
      <c r="Q322" s="1" t="str">
        <f t="shared" ref="Q322:Q385" si="40">D322&amp;"|"&amp;B322</f>
        <v>2407401|r01</v>
      </c>
      <c r="R322" s="1" t="str">
        <f>VLOOKUP(D322,Base_Amostral!$A:$G,5,FALSE)</f>
        <v>Martins</v>
      </c>
      <c r="S322" s="1" t="str">
        <f>VLOOKUP(D322,Base_Amostral!$A:$G,3,FALSE)</f>
        <v>Rio Grande do Norte</v>
      </c>
      <c r="T322" s="1" t="str">
        <f>VLOOKUP(D322,Base_Amostral!$A:$G,6,FALSE)</f>
        <v>Nordeste</v>
      </c>
      <c r="U322" s="4">
        <f t="shared" ref="U322:U385" si="41">IF(E322="","",E322/10)</f>
        <v>6</v>
      </c>
      <c r="V322" s="4">
        <f t="shared" ref="V322:V385" si="42">IF(H322="","",H322/10)</f>
        <v>7</v>
      </c>
      <c r="W322" s="4">
        <f t="shared" ref="W322:W385" si="43">IF(OR(U322="",V322=""),"",U322-V322)</f>
        <v>-1</v>
      </c>
      <c r="X322" s="4">
        <f t="shared" ref="X322:X385" si="44">IF(OR(U322="",V322=""),"",AVERAGE(U322:V322))</f>
        <v>6.5</v>
      </c>
      <c r="Y322" s="4">
        <f t="shared" ref="Y322:Y385" si="45">IF(AND(U322&lt;&gt;"",V322&lt;&gt;""),1,0)</f>
        <v>1</v>
      </c>
      <c r="Z322" s="4" t="str">
        <f t="shared" ref="Z322:Z385" si="46">IF(D322&lt;&gt;D321,"",IF(OR(U322="",U321=""),"",U322-U321))</f>
        <v/>
      </c>
      <c r="AA322" s="4" t="str">
        <f t="shared" ref="AA322:AA385" si="47">IF(D322&lt;&gt;D321,"",IF(OR(V322="",V321=""),"",V322-V321))</f>
        <v/>
      </c>
      <c r="AB322" s="4" t="str">
        <f>IF(B322&lt;&gt;"r04","",IF(COUNT(INDEX(U:U,ROW()-3):U322)&lt;2,"",MAX(INDEX(U:U,ROW()-3):U322)-MIN(INDEX(U:U,ROW()-3):U322)))</f>
        <v/>
      </c>
      <c r="AC322" s="4" t="str">
        <f>IF(B322&lt;&gt;"r04","",IF(COUNT(INDEX(V:V,ROW()-3):V322)&lt;2,"",MAX(INDEX(V:V,ROW()-3):V322)-MIN(INDEX(V:V,ROW()-3):V322)))</f>
        <v/>
      </c>
      <c r="AD322" s="4" t="str">
        <f>IF(B322&lt;&gt;"r04","",COUNT(INDEX(U:U,ROW()-3):U322))</f>
        <v/>
      </c>
      <c r="AE322" s="4" t="str">
        <f>IF(B322&lt;&gt;"r04","",COUNT(INDEX(V:V,ROW()-3):V322))</f>
        <v/>
      </c>
    </row>
    <row r="323" spans="1:31">
      <c r="A323">
        <v>1050</v>
      </c>
      <c r="B323" t="s">
        <v>1859</v>
      </c>
      <c r="C323" t="s">
        <v>1860</v>
      </c>
      <c r="D323">
        <v>2407401</v>
      </c>
      <c r="E323">
        <v>60</v>
      </c>
      <c r="F323" t="s">
        <v>1849</v>
      </c>
      <c r="G323" s="1">
        <v>46203.901030092595</v>
      </c>
      <c r="H323">
        <v>70</v>
      </c>
      <c r="I323" t="s">
        <v>1849</v>
      </c>
      <c r="J323" s="1">
        <v>46203.901342592595</v>
      </c>
      <c r="K323">
        <v>1</v>
      </c>
      <c r="L323">
        <v>1</v>
      </c>
      <c r="M323" t="s">
        <v>1850</v>
      </c>
      <c r="N323" t="s">
        <v>1851</v>
      </c>
      <c r="O323" s="1">
        <v>46203.900173611109</v>
      </c>
      <c r="P323" s="1">
        <v>46203.901342592595</v>
      </c>
      <c r="Q323" s="1" t="str">
        <f t="shared" si="40"/>
        <v>2407401|r02</v>
      </c>
      <c r="R323" s="1" t="str">
        <f>VLOOKUP(D323,Base_Amostral!$A:$G,5,FALSE)</f>
        <v>Martins</v>
      </c>
      <c r="S323" s="1" t="str">
        <f>VLOOKUP(D323,Base_Amostral!$A:$G,3,FALSE)</f>
        <v>Rio Grande do Norte</v>
      </c>
      <c r="T323" s="1" t="str">
        <f>VLOOKUP(D323,Base_Amostral!$A:$G,6,FALSE)</f>
        <v>Nordeste</v>
      </c>
      <c r="U323" s="4">
        <f t="shared" si="41"/>
        <v>6</v>
      </c>
      <c r="V323" s="4">
        <f t="shared" si="42"/>
        <v>7</v>
      </c>
      <c r="W323" s="4">
        <f t="shared" si="43"/>
        <v>-1</v>
      </c>
      <c r="X323" s="4">
        <f t="shared" si="44"/>
        <v>6.5</v>
      </c>
      <c r="Y323" s="4">
        <f t="shared" si="45"/>
        <v>1</v>
      </c>
      <c r="Z323" s="4">
        <f t="shared" si="46"/>
        <v>0</v>
      </c>
      <c r="AA323" s="4">
        <f t="shared" si="47"/>
        <v>0</v>
      </c>
      <c r="AB323" s="4" t="str">
        <f>IF(B323&lt;&gt;"r04","",IF(COUNT(INDEX(U:U,ROW()-3):U323)&lt;2,"",MAX(INDEX(U:U,ROW()-3):U323)-MIN(INDEX(U:U,ROW()-3):U323)))</f>
        <v/>
      </c>
      <c r="AC323" s="4" t="str">
        <f>IF(B323&lt;&gt;"r04","",IF(COUNT(INDEX(V:V,ROW()-3):V323)&lt;2,"",MAX(INDEX(V:V,ROW()-3):V323)-MIN(INDEX(V:V,ROW()-3):V323)))</f>
        <v/>
      </c>
      <c r="AD323" s="4" t="str">
        <f>IF(B323&lt;&gt;"r04","",COUNT(INDEX(U:U,ROW()-3):U323))</f>
        <v/>
      </c>
      <c r="AE323" s="4" t="str">
        <f>IF(B323&lt;&gt;"r04","",COUNT(INDEX(V:V,ROW()-3):V323))</f>
        <v/>
      </c>
    </row>
    <row r="324" spans="1:31">
      <c r="A324">
        <v>1406</v>
      </c>
      <c r="B324" t="s">
        <v>1861</v>
      </c>
      <c r="C324" t="s">
        <v>1862</v>
      </c>
      <c r="D324">
        <v>2407401</v>
      </c>
      <c r="E324">
        <v>60</v>
      </c>
      <c r="F324" t="s">
        <v>1849</v>
      </c>
      <c r="G324" s="1">
        <v>46209.940138888887</v>
      </c>
      <c r="H324">
        <v>70</v>
      </c>
      <c r="I324" t="s">
        <v>1849</v>
      </c>
      <c r="J324" s="1">
        <v>46209.940428240741</v>
      </c>
      <c r="K324">
        <v>1</v>
      </c>
      <c r="L324">
        <v>1</v>
      </c>
      <c r="M324" t="s">
        <v>1850</v>
      </c>
      <c r="N324" t="s">
        <v>1851</v>
      </c>
      <c r="O324" s="1">
        <v>46209.939340277779</v>
      </c>
      <c r="P324" s="1">
        <v>46209.940428240741</v>
      </c>
      <c r="Q324" s="1" t="str">
        <f t="shared" si="40"/>
        <v>2407401|r03</v>
      </c>
      <c r="R324" s="1" t="str">
        <f>VLOOKUP(D324,Base_Amostral!$A:$G,5,FALSE)</f>
        <v>Martins</v>
      </c>
      <c r="S324" s="1" t="str">
        <f>VLOOKUP(D324,Base_Amostral!$A:$G,3,FALSE)</f>
        <v>Rio Grande do Norte</v>
      </c>
      <c r="T324" s="1" t="str">
        <f>VLOOKUP(D324,Base_Amostral!$A:$G,6,FALSE)</f>
        <v>Nordeste</v>
      </c>
      <c r="U324" s="4">
        <f t="shared" si="41"/>
        <v>6</v>
      </c>
      <c r="V324" s="4">
        <f t="shared" si="42"/>
        <v>7</v>
      </c>
      <c r="W324" s="4">
        <f t="shared" si="43"/>
        <v>-1</v>
      </c>
      <c r="X324" s="4">
        <f t="shared" si="44"/>
        <v>6.5</v>
      </c>
      <c r="Y324" s="4">
        <f t="shared" si="45"/>
        <v>1</v>
      </c>
      <c r="Z324" s="4">
        <f t="shared" si="46"/>
        <v>0</v>
      </c>
      <c r="AA324" s="4">
        <f t="shared" si="47"/>
        <v>0</v>
      </c>
      <c r="AB324" s="4" t="str">
        <f>IF(B324&lt;&gt;"r04","",IF(COUNT(INDEX(U:U,ROW()-3):U324)&lt;2,"",MAX(INDEX(U:U,ROW()-3):U324)-MIN(INDEX(U:U,ROW()-3):U324)))</f>
        <v/>
      </c>
      <c r="AC324" s="4" t="str">
        <f>IF(B324&lt;&gt;"r04","",IF(COUNT(INDEX(V:V,ROW()-3):V324)&lt;2,"",MAX(INDEX(V:V,ROW()-3):V324)-MIN(INDEX(V:V,ROW()-3):V324)))</f>
        <v/>
      </c>
      <c r="AD324" s="4" t="str">
        <f>IF(B324&lt;&gt;"r04","",COUNT(INDEX(U:U,ROW()-3):U324))</f>
        <v/>
      </c>
      <c r="AE324" s="4" t="str">
        <f>IF(B324&lt;&gt;"r04","",COUNT(INDEX(V:V,ROW()-3):V324))</f>
        <v/>
      </c>
    </row>
    <row r="325" spans="1:31">
      <c r="A325">
        <v>1774</v>
      </c>
      <c r="B325" t="s">
        <v>1863</v>
      </c>
      <c r="C325" t="s">
        <v>1864</v>
      </c>
      <c r="D325">
        <v>2407401</v>
      </c>
      <c r="E325">
        <v>70</v>
      </c>
      <c r="F325" t="s">
        <v>1849</v>
      </c>
      <c r="G325" s="1">
        <v>46216.920081018521</v>
      </c>
      <c r="H325">
        <v>70</v>
      </c>
      <c r="I325" t="s">
        <v>1849</v>
      </c>
      <c r="J325" s="1">
        <v>46216.920405092591</v>
      </c>
      <c r="K325">
        <v>1</v>
      </c>
      <c r="L325">
        <v>1</v>
      </c>
      <c r="M325" t="s">
        <v>1850</v>
      </c>
      <c r="N325" t="s">
        <v>1851</v>
      </c>
      <c r="O325" s="1">
        <v>46216.919305555559</v>
      </c>
      <c r="P325" s="1">
        <v>46216.920405092591</v>
      </c>
      <c r="Q325" s="1" t="str">
        <f t="shared" si="40"/>
        <v>2407401|r04</v>
      </c>
      <c r="R325" s="1" t="str">
        <f>VLOOKUP(D325,Base_Amostral!$A:$G,5,FALSE)</f>
        <v>Martins</v>
      </c>
      <c r="S325" s="1" t="str">
        <f>VLOOKUP(D325,Base_Amostral!$A:$G,3,FALSE)</f>
        <v>Rio Grande do Norte</v>
      </c>
      <c r="T325" s="1" t="str">
        <f>VLOOKUP(D325,Base_Amostral!$A:$G,6,FALSE)</f>
        <v>Nordeste</v>
      </c>
      <c r="U325" s="4">
        <f t="shared" si="41"/>
        <v>7</v>
      </c>
      <c r="V325" s="4">
        <f t="shared" si="42"/>
        <v>7</v>
      </c>
      <c r="W325" s="4">
        <f t="shared" si="43"/>
        <v>0</v>
      </c>
      <c r="X325" s="4">
        <f t="shared" si="44"/>
        <v>7</v>
      </c>
      <c r="Y325" s="4">
        <f t="shared" si="45"/>
        <v>1</v>
      </c>
      <c r="Z325" s="4">
        <f t="shared" si="46"/>
        <v>1</v>
      </c>
      <c r="AA325" s="4">
        <f t="shared" si="47"/>
        <v>0</v>
      </c>
      <c r="AB325" s="4">
        <f ca="1">IF(B325&lt;&gt;"r04","",IF(COUNT(INDEX(U:U,ROW()-3):U325)&lt;2,"",MAX(INDEX(U:U,ROW()-3):U325)-MIN(INDEX(U:U,ROW()-3):U325)))</f>
        <v>1</v>
      </c>
      <c r="AC325" s="4">
        <f ca="1">IF(B325&lt;&gt;"r04","",IF(COUNT(INDEX(V:V,ROW()-3):V325)&lt;2,"",MAX(INDEX(V:V,ROW()-3):V325)-MIN(INDEX(V:V,ROW()-3):V325)))</f>
        <v>0</v>
      </c>
      <c r="AD325" s="4">
        <f ca="1">IF(B325&lt;&gt;"r04","",COUNT(INDEX(U:U,ROW()-3):U325))</f>
        <v>4</v>
      </c>
      <c r="AE325" s="4">
        <f ca="1">IF(B325&lt;&gt;"r04","",COUNT(INDEX(V:V,ROW()-3):V325))</f>
        <v>4</v>
      </c>
    </row>
    <row r="326" spans="1:31">
      <c r="A326">
        <v>714</v>
      </c>
      <c r="B326" t="s">
        <v>1857</v>
      </c>
      <c r="C326" t="s">
        <v>1858</v>
      </c>
      <c r="D326">
        <v>2407500</v>
      </c>
      <c r="E326">
        <v>59</v>
      </c>
      <c r="F326" t="s">
        <v>1849</v>
      </c>
      <c r="G326" s="1">
        <v>46196.109560185185</v>
      </c>
      <c r="H326">
        <v>59</v>
      </c>
      <c r="I326" t="s">
        <v>1849</v>
      </c>
      <c r="J326" s="1">
        <v>46196.109768518516</v>
      </c>
      <c r="K326">
        <v>1</v>
      </c>
      <c r="L326">
        <v>1</v>
      </c>
      <c r="M326" t="s">
        <v>1850</v>
      </c>
      <c r="N326" t="s">
        <v>1851</v>
      </c>
      <c r="O326" s="1">
        <v>46196.109386574077</v>
      </c>
      <c r="P326" s="1">
        <v>46196.109768518516</v>
      </c>
      <c r="Q326" s="1" t="str">
        <f t="shared" si="40"/>
        <v>2407500|r01</v>
      </c>
      <c r="R326" s="1" t="str">
        <f>VLOOKUP(D326,Base_Amostral!$A:$G,5,FALSE)</f>
        <v>Maxaranguape</v>
      </c>
      <c r="S326" s="1" t="str">
        <f>VLOOKUP(D326,Base_Amostral!$A:$G,3,FALSE)</f>
        <v>Rio Grande do Norte</v>
      </c>
      <c r="T326" s="1" t="str">
        <f>VLOOKUP(D326,Base_Amostral!$A:$G,6,FALSE)</f>
        <v>Nordeste</v>
      </c>
      <c r="U326" s="4">
        <f t="shared" si="41"/>
        <v>5.9</v>
      </c>
      <c r="V326" s="4">
        <f t="shared" si="42"/>
        <v>5.9</v>
      </c>
      <c r="W326" s="4">
        <f t="shared" si="43"/>
        <v>0</v>
      </c>
      <c r="X326" s="4">
        <f t="shared" si="44"/>
        <v>5.9</v>
      </c>
      <c r="Y326" s="4">
        <f t="shared" si="45"/>
        <v>1</v>
      </c>
      <c r="Z326" s="4" t="str">
        <f t="shared" si="46"/>
        <v/>
      </c>
      <c r="AA326" s="4" t="str">
        <f t="shared" si="47"/>
        <v/>
      </c>
      <c r="AB326" s="4" t="str">
        <f>IF(B326&lt;&gt;"r04","",IF(COUNT(INDEX(U:U,ROW()-3):U326)&lt;2,"",MAX(INDEX(U:U,ROW()-3):U326)-MIN(INDEX(U:U,ROW()-3):U326)))</f>
        <v/>
      </c>
      <c r="AC326" s="4" t="str">
        <f>IF(B326&lt;&gt;"r04","",IF(COUNT(INDEX(V:V,ROW()-3):V326)&lt;2,"",MAX(INDEX(V:V,ROW()-3):V326)-MIN(INDEX(V:V,ROW()-3):V326)))</f>
        <v/>
      </c>
      <c r="AD326" s="4" t="str">
        <f>IF(B326&lt;&gt;"r04","",COUNT(INDEX(U:U,ROW()-3):U326))</f>
        <v/>
      </c>
      <c r="AE326" s="4" t="str">
        <f>IF(B326&lt;&gt;"r04","",COUNT(INDEX(V:V,ROW()-3):V326))</f>
        <v/>
      </c>
    </row>
    <row r="327" spans="1:31">
      <c r="A327">
        <v>1051</v>
      </c>
      <c r="B327" t="s">
        <v>1859</v>
      </c>
      <c r="C327" t="s">
        <v>1860</v>
      </c>
      <c r="D327">
        <v>2407500</v>
      </c>
      <c r="E327">
        <v>58</v>
      </c>
      <c r="F327" t="s">
        <v>1849</v>
      </c>
      <c r="G327" s="1">
        <v>46203.901620370372</v>
      </c>
      <c r="H327">
        <v>59</v>
      </c>
      <c r="I327" t="s">
        <v>1849</v>
      </c>
      <c r="J327" s="1">
        <v>46203.90184027778</v>
      </c>
      <c r="K327">
        <v>1</v>
      </c>
      <c r="L327">
        <v>1</v>
      </c>
      <c r="M327" t="s">
        <v>1850</v>
      </c>
      <c r="N327" t="s">
        <v>1851</v>
      </c>
      <c r="O327" s="1">
        <v>46203.901388888888</v>
      </c>
      <c r="P327" s="1">
        <v>46203.90184027778</v>
      </c>
      <c r="Q327" s="1" t="str">
        <f t="shared" si="40"/>
        <v>2407500|r02</v>
      </c>
      <c r="R327" s="1" t="str">
        <f>VLOOKUP(D327,Base_Amostral!$A:$G,5,FALSE)</f>
        <v>Maxaranguape</v>
      </c>
      <c r="S327" s="1" t="str">
        <f>VLOOKUP(D327,Base_Amostral!$A:$G,3,FALSE)</f>
        <v>Rio Grande do Norte</v>
      </c>
      <c r="T327" s="1" t="str">
        <f>VLOOKUP(D327,Base_Amostral!$A:$G,6,FALSE)</f>
        <v>Nordeste</v>
      </c>
      <c r="U327" s="4">
        <f t="shared" si="41"/>
        <v>5.8</v>
      </c>
      <c r="V327" s="4">
        <f t="shared" si="42"/>
        <v>5.9</v>
      </c>
      <c r="W327" s="4">
        <f t="shared" si="43"/>
        <v>-0.10000000000000053</v>
      </c>
      <c r="X327" s="4">
        <f t="shared" si="44"/>
        <v>5.85</v>
      </c>
      <c r="Y327" s="4">
        <f t="shared" si="45"/>
        <v>1</v>
      </c>
      <c r="Z327" s="4">
        <f t="shared" si="46"/>
        <v>-0.10000000000000053</v>
      </c>
      <c r="AA327" s="4">
        <f t="shared" si="47"/>
        <v>0</v>
      </c>
      <c r="AB327" s="4" t="str">
        <f>IF(B327&lt;&gt;"r04","",IF(COUNT(INDEX(U:U,ROW()-3):U327)&lt;2,"",MAX(INDEX(U:U,ROW()-3):U327)-MIN(INDEX(U:U,ROW()-3):U327)))</f>
        <v/>
      </c>
      <c r="AC327" s="4" t="str">
        <f>IF(B327&lt;&gt;"r04","",IF(COUNT(INDEX(V:V,ROW()-3):V327)&lt;2,"",MAX(INDEX(V:V,ROW()-3):V327)-MIN(INDEX(V:V,ROW()-3):V327)))</f>
        <v/>
      </c>
      <c r="AD327" s="4" t="str">
        <f>IF(B327&lt;&gt;"r04","",COUNT(INDEX(U:U,ROW()-3):U327))</f>
        <v/>
      </c>
      <c r="AE327" s="4" t="str">
        <f>IF(B327&lt;&gt;"r04","",COUNT(INDEX(V:V,ROW()-3):V327))</f>
        <v/>
      </c>
    </row>
    <row r="328" spans="1:31">
      <c r="A328">
        <v>1408</v>
      </c>
      <c r="B328" t="s">
        <v>1861</v>
      </c>
      <c r="C328" t="s">
        <v>1862</v>
      </c>
      <c r="D328">
        <v>2407500</v>
      </c>
      <c r="E328">
        <v>58</v>
      </c>
      <c r="F328" t="s">
        <v>1849</v>
      </c>
      <c r="G328" s="1">
        <v>46209.940671296295</v>
      </c>
      <c r="H328">
        <v>59</v>
      </c>
      <c r="I328" t="s">
        <v>1849</v>
      </c>
      <c r="J328" s="1">
        <v>46209.94090277778</v>
      </c>
      <c r="K328">
        <v>1</v>
      </c>
      <c r="L328">
        <v>1</v>
      </c>
      <c r="M328" t="s">
        <v>1850</v>
      </c>
      <c r="N328" t="s">
        <v>1851</v>
      </c>
      <c r="O328" s="1">
        <v>46209.940474537034</v>
      </c>
      <c r="P328" s="1">
        <v>46209.94090277778</v>
      </c>
      <c r="Q328" s="1" t="str">
        <f t="shared" si="40"/>
        <v>2407500|r03</v>
      </c>
      <c r="R328" s="1" t="str">
        <f>VLOOKUP(D328,Base_Amostral!$A:$G,5,FALSE)</f>
        <v>Maxaranguape</v>
      </c>
      <c r="S328" s="1" t="str">
        <f>VLOOKUP(D328,Base_Amostral!$A:$G,3,FALSE)</f>
        <v>Rio Grande do Norte</v>
      </c>
      <c r="T328" s="1" t="str">
        <f>VLOOKUP(D328,Base_Amostral!$A:$G,6,FALSE)</f>
        <v>Nordeste</v>
      </c>
      <c r="U328" s="4">
        <f t="shared" si="41"/>
        <v>5.8</v>
      </c>
      <c r="V328" s="4">
        <f t="shared" si="42"/>
        <v>5.9</v>
      </c>
      <c r="W328" s="4">
        <f t="shared" si="43"/>
        <v>-0.10000000000000053</v>
      </c>
      <c r="X328" s="4">
        <f t="shared" si="44"/>
        <v>5.85</v>
      </c>
      <c r="Y328" s="4">
        <f t="shared" si="45"/>
        <v>1</v>
      </c>
      <c r="Z328" s="4">
        <f t="shared" si="46"/>
        <v>0</v>
      </c>
      <c r="AA328" s="4">
        <f t="shared" si="47"/>
        <v>0</v>
      </c>
      <c r="AB328" s="4" t="str">
        <f>IF(B328&lt;&gt;"r04","",IF(COUNT(INDEX(U:U,ROW()-3):U328)&lt;2,"",MAX(INDEX(U:U,ROW()-3):U328)-MIN(INDEX(U:U,ROW()-3):U328)))</f>
        <v/>
      </c>
      <c r="AC328" s="4" t="str">
        <f>IF(B328&lt;&gt;"r04","",IF(COUNT(INDEX(V:V,ROW()-3):V328)&lt;2,"",MAX(INDEX(V:V,ROW()-3):V328)-MIN(INDEX(V:V,ROW()-3):V328)))</f>
        <v/>
      </c>
      <c r="AD328" s="4" t="str">
        <f>IF(B328&lt;&gt;"r04","",COUNT(INDEX(U:U,ROW()-3):U328))</f>
        <v/>
      </c>
      <c r="AE328" s="4" t="str">
        <f>IF(B328&lt;&gt;"r04","",COUNT(INDEX(V:V,ROW()-3):V328))</f>
        <v/>
      </c>
    </row>
    <row r="329" spans="1:31">
      <c r="A329">
        <v>1777</v>
      </c>
      <c r="B329" t="s">
        <v>1863</v>
      </c>
      <c r="C329" t="s">
        <v>1864</v>
      </c>
      <c r="D329">
        <v>2407500</v>
      </c>
      <c r="E329">
        <v>69</v>
      </c>
      <c r="F329" t="s">
        <v>1849</v>
      </c>
      <c r="G329" s="1">
        <v>46216.923020833332</v>
      </c>
      <c r="H329">
        <v>59</v>
      </c>
      <c r="I329" t="s">
        <v>1849</v>
      </c>
      <c r="J329" s="1">
        <v>46216.923229166663</v>
      </c>
      <c r="K329">
        <v>1</v>
      </c>
      <c r="L329">
        <v>1</v>
      </c>
      <c r="M329" t="s">
        <v>1850</v>
      </c>
      <c r="N329" t="s">
        <v>1851</v>
      </c>
      <c r="O329" s="1">
        <v>46216.92046296296</v>
      </c>
      <c r="P329" s="1">
        <v>46216.923229166663</v>
      </c>
      <c r="Q329" s="1" t="str">
        <f t="shared" si="40"/>
        <v>2407500|r04</v>
      </c>
      <c r="R329" s="1" t="str">
        <f>VLOOKUP(D329,Base_Amostral!$A:$G,5,FALSE)</f>
        <v>Maxaranguape</v>
      </c>
      <c r="S329" s="1" t="str">
        <f>VLOOKUP(D329,Base_Amostral!$A:$G,3,FALSE)</f>
        <v>Rio Grande do Norte</v>
      </c>
      <c r="T329" s="1" t="str">
        <f>VLOOKUP(D329,Base_Amostral!$A:$G,6,FALSE)</f>
        <v>Nordeste</v>
      </c>
      <c r="U329" s="4">
        <f t="shared" si="41"/>
        <v>6.9</v>
      </c>
      <c r="V329" s="4">
        <f t="shared" si="42"/>
        <v>5.9</v>
      </c>
      <c r="W329" s="4">
        <f t="shared" si="43"/>
        <v>1</v>
      </c>
      <c r="X329" s="4">
        <f t="shared" si="44"/>
        <v>6.4</v>
      </c>
      <c r="Y329" s="4">
        <f t="shared" si="45"/>
        <v>1</v>
      </c>
      <c r="Z329" s="4">
        <f t="shared" si="46"/>
        <v>1.1000000000000005</v>
      </c>
      <c r="AA329" s="4">
        <f t="shared" si="47"/>
        <v>0</v>
      </c>
      <c r="AB329" s="4">
        <f ca="1">IF(B329&lt;&gt;"r04","",IF(COUNT(INDEX(U:U,ROW()-3):U329)&lt;2,"",MAX(INDEX(U:U,ROW()-3):U329)-MIN(INDEX(U:U,ROW()-3):U329)))</f>
        <v>1.1000000000000005</v>
      </c>
      <c r="AC329" s="4">
        <f ca="1">IF(B329&lt;&gt;"r04","",IF(COUNT(INDEX(V:V,ROW()-3):V329)&lt;2,"",MAX(INDEX(V:V,ROW()-3):V329)-MIN(INDEX(V:V,ROW()-3):V329)))</f>
        <v>0</v>
      </c>
      <c r="AD329" s="4">
        <f ca="1">IF(B329&lt;&gt;"r04","",COUNT(INDEX(U:U,ROW()-3):U329))</f>
        <v>4</v>
      </c>
      <c r="AE329" s="4">
        <f ca="1">IF(B329&lt;&gt;"r04","",COUNT(INDEX(V:V,ROW()-3):V329))</f>
        <v>4</v>
      </c>
    </row>
    <row r="330" spans="1:31">
      <c r="A330">
        <v>716</v>
      </c>
      <c r="B330" t="s">
        <v>1857</v>
      </c>
      <c r="C330" t="s">
        <v>1858</v>
      </c>
      <c r="D330">
        <v>2410306</v>
      </c>
      <c r="E330">
        <v>63</v>
      </c>
      <c r="F330" t="s">
        <v>1849</v>
      </c>
      <c r="G330" s="1">
        <v>46196.111481481479</v>
      </c>
      <c r="H330">
        <v>66</v>
      </c>
      <c r="I330" t="s">
        <v>1849</v>
      </c>
      <c r="J330" s="1">
        <v>46196.111747685187</v>
      </c>
      <c r="K330">
        <v>1</v>
      </c>
      <c r="L330">
        <v>1</v>
      </c>
      <c r="M330" t="s">
        <v>1850</v>
      </c>
      <c r="N330" t="s">
        <v>1851</v>
      </c>
      <c r="O330" s="1">
        <v>46196.110474537039</v>
      </c>
      <c r="P330" s="1">
        <v>46196.111747685187</v>
      </c>
      <c r="Q330" s="1" t="str">
        <f t="shared" si="40"/>
        <v>2410306|r01</v>
      </c>
      <c r="R330" s="1" t="str">
        <f>VLOOKUP(D330,Base_Amostral!$A:$G,5,FALSE)</f>
        <v>Serra Caiada</v>
      </c>
      <c r="S330" s="1" t="str">
        <f>VLOOKUP(D330,Base_Amostral!$A:$G,3,FALSE)</f>
        <v>Rio Grande do Norte</v>
      </c>
      <c r="T330" s="1" t="str">
        <f>VLOOKUP(D330,Base_Amostral!$A:$G,6,FALSE)</f>
        <v>Nordeste</v>
      </c>
      <c r="U330" s="4">
        <f t="shared" si="41"/>
        <v>6.3</v>
      </c>
      <c r="V330" s="4">
        <f t="shared" si="42"/>
        <v>6.6</v>
      </c>
      <c r="W330" s="4">
        <f t="shared" si="43"/>
        <v>-0.29999999999999982</v>
      </c>
      <c r="X330" s="4">
        <f t="shared" si="44"/>
        <v>6.4499999999999993</v>
      </c>
      <c r="Y330" s="4">
        <f t="shared" si="45"/>
        <v>1</v>
      </c>
      <c r="Z330" s="4" t="str">
        <f t="shared" si="46"/>
        <v/>
      </c>
      <c r="AA330" s="4" t="str">
        <f t="shared" si="47"/>
        <v/>
      </c>
      <c r="AB330" s="4" t="str">
        <f>IF(B330&lt;&gt;"r04","",IF(COUNT(INDEX(U:U,ROW()-3):U330)&lt;2,"",MAX(INDEX(U:U,ROW()-3):U330)-MIN(INDEX(U:U,ROW()-3):U330)))</f>
        <v/>
      </c>
      <c r="AC330" s="4" t="str">
        <f>IF(B330&lt;&gt;"r04","",IF(COUNT(INDEX(V:V,ROW()-3):V330)&lt;2,"",MAX(INDEX(V:V,ROW()-3):V330)-MIN(INDEX(V:V,ROW()-3):V330)))</f>
        <v/>
      </c>
      <c r="AD330" s="4" t="str">
        <f>IF(B330&lt;&gt;"r04","",COUNT(INDEX(U:U,ROW()-3):U330))</f>
        <v/>
      </c>
      <c r="AE330" s="4" t="str">
        <f>IF(B330&lt;&gt;"r04","",COUNT(INDEX(V:V,ROW()-3):V330))</f>
        <v/>
      </c>
    </row>
    <row r="331" spans="1:31">
      <c r="A331">
        <v>1055</v>
      </c>
      <c r="B331" t="s">
        <v>1859</v>
      </c>
      <c r="C331" t="s">
        <v>1860</v>
      </c>
      <c r="D331">
        <v>2410306</v>
      </c>
      <c r="E331">
        <v>63</v>
      </c>
      <c r="F331" t="s">
        <v>1849</v>
      </c>
      <c r="G331" s="1">
        <v>46203.905300925922</v>
      </c>
      <c r="H331">
        <v>66</v>
      </c>
      <c r="I331" t="s">
        <v>1849</v>
      </c>
      <c r="J331" s="1">
        <v>46203.905543981484</v>
      </c>
      <c r="K331">
        <v>1</v>
      </c>
      <c r="L331">
        <v>1</v>
      </c>
      <c r="M331" t="s">
        <v>1850</v>
      </c>
      <c r="N331" t="s">
        <v>1851</v>
      </c>
      <c r="O331" s="1">
        <v>46203.90488425926</v>
      </c>
      <c r="P331" s="1">
        <v>46203.905543981484</v>
      </c>
      <c r="Q331" s="1" t="str">
        <f t="shared" si="40"/>
        <v>2410306|r02</v>
      </c>
      <c r="R331" s="1" t="str">
        <f>VLOOKUP(D331,Base_Amostral!$A:$G,5,FALSE)</f>
        <v>Serra Caiada</v>
      </c>
      <c r="S331" s="1" t="str">
        <f>VLOOKUP(D331,Base_Amostral!$A:$G,3,FALSE)</f>
        <v>Rio Grande do Norte</v>
      </c>
      <c r="T331" s="1" t="str">
        <f>VLOOKUP(D331,Base_Amostral!$A:$G,6,FALSE)</f>
        <v>Nordeste</v>
      </c>
      <c r="U331" s="4">
        <f t="shared" si="41"/>
        <v>6.3</v>
      </c>
      <c r="V331" s="4">
        <f t="shared" si="42"/>
        <v>6.6</v>
      </c>
      <c r="W331" s="4">
        <f t="shared" si="43"/>
        <v>-0.29999999999999982</v>
      </c>
      <c r="X331" s="4">
        <f t="shared" si="44"/>
        <v>6.4499999999999993</v>
      </c>
      <c r="Y331" s="4">
        <f t="shared" si="45"/>
        <v>1</v>
      </c>
      <c r="Z331" s="4">
        <f t="shared" si="46"/>
        <v>0</v>
      </c>
      <c r="AA331" s="4">
        <f t="shared" si="47"/>
        <v>0</v>
      </c>
      <c r="AB331" s="4" t="str">
        <f>IF(B331&lt;&gt;"r04","",IF(COUNT(INDEX(U:U,ROW()-3):U331)&lt;2,"",MAX(INDEX(U:U,ROW()-3):U331)-MIN(INDEX(U:U,ROW()-3):U331)))</f>
        <v/>
      </c>
      <c r="AC331" s="4" t="str">
        <f>IF(B331&lt;&gt;"r04","",IF(COUNT(INDEX(V:V,ROW()-3):V331)&lt;2,"",MAX(INDEX(V:V,ROW()-3):V331)-MIN(INDEX(V:V,ROW()-3):V331)))</f>
        <v/>
      </c>
      <c r="AD331" s="4" t="str">
        <f>IF(B331&lt;&gt;"r04","",COUNT(INDEX(U:U,ROW()-3):U331))</f>
        <v/>
      </c>
      <c r="AE331" s="4" t="str">
        <f>IF(B331&lt;&gt;"r04","",COUNT(INDEX(V:V,ROW()-3):V331))</f>
        <v/>
      </c>
    </row>
    <row r="332" spans="1:31">
      <c r="A332">
        <v>1411</v>
      </c>
      <c r="B332" t="s">
        <v>1861</v>
      </c>
      <c r="C332" t="s">
        <v>1862</v>
      </c>
      <c r="D332">
        <v>2410306</v>
      </c>
      <c r="E332">
        <v>63</v>
      </c>
      <c r="F332" t="s">
        <v>1849</v>
      </c>
      <c r="G332" s="1">
        <v>46209.942025462966</v>
      </c>
      <c r="H332">
        <v>66</v>
      </c>
      <c r="I332" t="s">
        <v>1849</v>
      </c>
      <c r="J332" s="1">
        <v>46209.942291666666</v>
      </c>
      <c r="K332">
        <v>1</v>
      </c>
      <c r="L332">
        <v>1</v>
      </c>
      <c r="M332" t="s">
        <v>1850</v>
      </c>
      <c r="N332" t="s">
        <v>1851</v>
      </c>
      <c r="O332" s="1">
        <v>46209.941631944443</v>
      </c>
      <c r="P332" s="1">
        <v>46209.942291666666</v>
      </c>
      <c r="Q332" s="1" t="str">
        <f t="shared" si="40"/>
        <v>2410306|r03</v>
      </c>
      <c r="R332" s="1" t="str">
        <f>VLOOKUP(D332,Base_Amostral!$A:$G,5,FALSE)</f>
        <v>Serra Caiada</v>
      </c>
      <c r="S332" s="1" t="str">
        <f>VLOOKUP(D332,Base_Amostral!$A:$G,3,FALSE)</f>
        <v>Rio Grande do Norte</v>
      </c>
      <c r="T332" s="1" t="str">
        <f>VLOOKUP(D332,Base_Amostral!$A:$G,6,FALSE)</f>
        <v>Nordeste</v>
      </c>
      <c r="U332" s="4">
        <f t="shared" si="41"/>
        <v>6.3</v>
      </c>
      <c r="V332" s="4">
        <f t="shared" si="42"/>
        <v>6.6</v>
      </c>
      <c r="W332" s="4">
        <f t="shared" si="43"/>
        <v>-0.29999999999999982</v>
      </c>
      <c r="X332" s="4">
        <f t="shared" si="44"/>
        <v>6.4499999999999993</v>
      </c>
      <c r="Y332" s="4">
        <f t="shared" si="45"/>
        <v>1</v>
      </c>
      <c r="Z332" s="4">
        <f t="shared" si="46"/>
        <v>0</v>
      </c>
      <c r="AA332" s="4">
        <f t="shared" si="47"/>
        <v>0</v>
      </c>
      <c r="AB332" s="4" t="str">
        <f>IF(B332&lt;&gt;"r04","",IF(COUNT(INDEX(U:U,ROW()-3):U332)&lt;2,"",MAX(INDEX(U:U,ROW()-3):U332)-MIN(INDEX(U:U,ROW()-3):U332)))</f>
        <v/>
      </c>
      <c r="AC332" s="4" t="str">
        <f>IF(B332&lt;&gt;"r04","",IF(COUNT(INDEX(V:V,ROW()-3):V332)&lt;2,"",MAX(INDEX(V:V,ROW()-3):V332)-MIN(INDEX(V:V,ROW()-3):V332)))</f>
        <v/>
      </c>
      <c r="AD332" s="4" t="str">
        <f>IF(B332&lt;&gt;"r04","",COUNT(INDEX(U:U,ROW()-3):U332))</f>
        <v/>
      </c>
      <c r="AE332" s="4" t="str">
        <f>IF(B332&lt;&gt;"r04","",COUNT(INDEX(V:V,ROW()-3):V332))</f>
        <v/>
      </c>
    </row>
    <row r="333" spans="1:31">
      <c r="A333">
        <v>1785</v>
      </c>
      <c r="B333" t="s">
        <v>1863</v>
      </c>
      <c r="C333" t="s">
        <v>1864</v>
      </c>
      <c r="D333">
        <v>2410306</v>
      </c>
      <c r="E333">
        <v>75</v>
      </c>
      <c r="F333" t="s">
        <v>1849</v>
      </c>
      <c r="G333" s="1">
        <v>46216.924803240741</v>
      </c>
      <c r="H333">
        <v>66</v>
      </c>
      <c r="I333" t="s">
        <v>1849</v>
      </c>
      <c r="J333" s="1">
        <v>46216.925057870372</v>
      </c>
      <c r="K333">
        <v>1</v>
      </c>
      <c r="L333">
        <v>1</v>
      </c>
      <c r="M333" t="s">
        <v>1850</v>
      </c>
      <c r="N333" t="s">
        <v>1851</v>
      </c>
      <c r="O333" s="1">
        <v>46216.924027777779</v>
      </c>
      <c r="P333" s="1">
        <v>46216.925057870372</v>
      </c>
      <c r="Q333" s="1" t="str">
        <f t="shared" si="40"/>
        <v>2410306|r04</v>
      </c>
      <c r="R333" s="1" t="str">
        <f>VLOOKUP(D333,Base_Amostral!$A:$G,5,FALSE)</f>
        <v>Serra Caiada</v>
      </c>
      <c r="S333" s="1" t="str">
        <f>VLOOKUP(D333,Base_Amostral!$A:$G,3,FALSE)</f>
        <v>Rio Grande do Norte</v>
      </c>
      <c r="T333" s="1" t="str">
        <f>VLOOKUP(D333,Base_Amostral!$A:$G,6,FALSE)</f>
        <v>Nordeste</v>
      </c>
      <c r="U333" s="4">
        <f t="shared" si="41"/>
        <v>7.5</v>
      </c>
      <c r="V333" s="4">
        <f t="shared" si="42"/>
        <v>6.6</v>
      </c>
      <c r="W333" s="4">
        <f t="shared" si="43"/>
        <v>0.90000000000000036</v>
      </c>
      <c r="X333" s="4">
        <f t="shared" si="44"/>
        <v>7.05</v>
      </c>
      <c r="Y333" s="4">
        <f t="shared" si="45"/>
        <v>1</v>
      </c>
      <c r="Z333" s="4">
        <f t="shared" si="46"/>
        <v>1.2000000000000002</v>
      </c>
      <c r="AA333" s="4">
        <f t="shared" si="47"/>
        <v>0</v>
      </c>
      <c r="AB333" s="4">
        <f ca="1">IF(B333&lt;&gt;"r04","",IF(COUNT(INDEX(U:U,ROW()-3):U333)&lt;2,"",MAX(INDEX(U:U,ROW()-3):U333)-MIN(INDEX(U:U,ROW()-3):U333)))</f>
        <v>1.2000000000000002</v>
      </c>
      <c r="AC333" s="4">
        <f ca="1">IF(B333&lt;&gt;"r04","",IF(COUNT(INDEX(V:V,ROW()-3):V333)&lt;2,"",MAX(INDEX(V:V,ROW()-3):V333)-MIN(INDEX(V:V,ROW()-3):V333)))</f>
        <v>0</v>
      </c>
      <c r="AD333" s="4">
        <f ca="1">IF(B333&lt;&gt;"r04","",COUNT(INDEX(U:U,ROW()-3):U333))</f>
        <v>4</v>
      </c>
      <c r="AE333" s="4">
        <f ca="1">IF(B333&lt;&gt;"r04","",COUNT(INDEX(V:V,ROW()-3):V333))</f>
        <v>4</v>
      </c>
    </row>
    <row r="334" spans="1:31">
      <c r="A334">
        <v>715</v>
      </c>
      <c r="B334" t="s">
        <v>1857</v>
      </c>
      <c r="C334" t="s">
        <v>1858</v>
      </c>
      <c r="D334">
        <v>2411007</v>
      </c>
      <c r="E334">
        <v>63</v>
      </c>
      <c r="F334" t="s">
        <v>1849</v>
      </c>
      <c r="G334" s="1">
        <v>46196.110173611109</v>
      </c>
      <c r="H334">
        <v>65</v>
      </c>
      <c r="I334" t="s">
        <v>1849</v>
      </c>
      <c r="J334" s="1">
        <v>46196.11042824074</v>
      </c>
      <c r="K334">
        <v>1</v>
      </c>
      <c r="L334">
        <v>1</v>
      </c>
      <c r="M334" t="s">
        <v>1850</v>
      </c>
      <c r="N334" t="s">
        <v>1851</v>
      </c>
      <c r="O334" s="1">
        <v>46196.109803240739</v>
      </c>
      <c r="P334" s="1">
        <v>46196.11042824074</v>
      </c>
      <c r="Q334" s="1" t="str">
        <f t="shared" si="40"/>
        <v>2411007|r01</v>
      </c>
      <c r="R334" s="1" t="str">
        <f>VLOOKUP(D334,Base_Amostral!$A:$G,5,FALSE)</f>
        <v>Rodolfo Fernandes</v>
      </c>
      <c r="S334" s="1" t="str">
        <f>VLOOKUP(D334,Base_Amostral!$A:$G,3,FALSE)</f>
        <v>Rio Grande do Norte</v>
      </c>
      <c r="T334" s="1" t="str">
        <f>VLOOKUP(D334,Base_Amostral!$A:$G,6,FALSE)</f>
        <v>Nordeste</v>
      </c>
      <c r="U334" s="4">
        <f t="shared" si="41"/>
        <v>6.3</v>
      </c>
      <c r="V334" s="4">
        <f t="shared" si="42"/>
        <v>6.5</v>
      </c>
      <c r="W334" s="4">
        <f t="shared" si="43"/>
        <v>-0.20000000000000018</v>
      </c>
      <c r="X334" s="4">
        <f t="shared" si="44"/>
        <v>6.4</v>
      </c>
      <c r="Y334" s="4">
        <f t="shared" si="45"/>
        <v>1</v>
      </c>
      <c r="Z334" s="4" t="str">
        <f t="shared" si="46"/>
        <v/>
      </c>
      <c r="AA334" s="4" t="str">
        <f t="shared" si="47"/>
        <v/>
      </c>
      <c r="AB334" s="4" t="str">
        <f>IF(B334&lt;&gt;"r04","",IF(COUNT(INDEX(U:U,ROW()-3):U334)&lt;2,"",MAX(INDEX(U:U,ROW()-3):U334)-MIN(INDEX(U:U,ROW()-3):U334)))</f>
        <v/>
      </c>
      <c r="AC334" s="4" t="str">
        <f>IF(B334&lt;&gt;"r04","",IF(COUNT(INDEX(V:V,ROW()-3):V334)&lt;2,"",MAX(INDEX(V:V,ROW()-3):V334)-MIN(INDEX(V:V,ROW()-3):V334)))</f>
        <v/>
      </c>
      <c r="AD334" s="4" t="str">
        <f>IF(B334&lt;&gt;"r04","",COUNT(INDEX(U:U,ROW()-3):U334))</f>
        <v/>
      </c>
      <c r="AE334" s="4" t="str">
        <f>IF(B334&lt;&gt;"r04","",COUNT(INDEX(V:V,ROW()-3):V334))</f>
        <v/>
      </c>
    </row>
    <row r="335" spans="1:31">
      <c r="A335">
        <v>1053</v>
      </c>
      <c r="B335" t="s">
        <v>1859</v>
      </c>
      <c r="C335" t="s">
        <v>1860</v>
      </c>
      <c r="D335">
        <v>2411007</v>
      </c>
      <c r="E335">
        <v>63</v>
      </c>
      <c r="F335" t="s">
        <v>1849</v>
      </c>
      <c r="G335" s="1">
        <v>46203.904606481483</v>
      </c>
      <c r="H335">
        <v>65</v>
      </c>
      <c r="I335" t="s">
        <v>1849</v>
      </c>
      <c r="J335" s="1">
        <v>46203.90483796296</v>
      </c>
      <c r="K335">
        <v>1</v>
      </c>
      <c r="L335">
        <v>1</v>
      </c>
      <c r="M335" t="s">
        <v>1850</v>
      </c>
      <c r="N335" t="s">
        <v>1851</v>
      </c>
      <c r="O335" s="1">
        <v>46203.901886574073</v>
      </c>
      <c r="P335" s="1">
        <v>46203.90483796296</v>
      </c>
      <c r="Q335" s="1" t="str">
        <f t="shared" si="40"/>
        <v>2411007|r02</v>
      </c>
      <c r="R335" s="1" t="str">
        <f>VLOOKUP(D335,Base_Amostral!$A:$G,5,FALSE)</f>
        <v>Rodolfo Fernandes</v>
      </c>
      <c r="S335" s="1" t="str">
        <f>VLOOKUP(D335,Base_Amostral!$A:$G,3,FALSE)</f>
        <v>Rio Grande do Norte</v>
      </c>
      <c r="T335" s="1" t="str">
        <f>VLOOKUP(D335,Base_Amostral!$A:$G,6,FALSE)</f>
        <v>Nordeste</v>
      </c>
      <c r="U335" s="4">
        <f t="shared" si="41"/>
        <v>6.3</v>
      </c>
      <c r="V335" s="4">
        <f t="shared" si="42"/>
        <v>6.5</v>
      </c>
      <c r="W335" s="4">
        <f t="shared" si="43"/>
        <v>-0.20000000000000018</v>
      </c>
      <c r="X335" s="4">
        <f t="shared" si="44"/>
        <v>6.4</v>
      </c>
      <c r="Y335" s="4">
        <f t="shared" si="45"/>
        <v>1</v>
      </c>
      <c r="Z335" s="4">
        <f t="shared" si="46"/>
        <v>0</v>
      </c>
      <c r="AA335" s="4">
        <f t="shared" si="47"/>
        <v>0</v>
      </c>
      <c r="AB335" s="4" t="str">
        <f>IF(B335&lt;&gt;"r04","",IF(COUNT(INDEX(U:U,ROW()-3):U335)&lt;2,"",MAX(INDEX(U:U,ROW()-3):U335)-MIN(INDEX(U:U,ROW()-3):U335)))</f>
        <v/>
      </c>
      <c r="AC335" s="4" t="str">
        <f>IF(B335&lt;&gt;"r04","",IF(COUNT(INDEX(V:V,ROW()-3):V335)&lt;2,"",MAX(INDEX(V:V,ROW()-3):V335)-MIN(INDEX(V:V,ROW()-3):V335)))</f>
        <v/>
      </c>
      <c r="AD335" s="4" t="str">
        <f>IF(B335&lt;&gt;"r04","",COUNT(INDEX(U:U,ROW()-3):U335))</f>
        <v/>
      </c>
      <c r="AE335" s="4" t="str">
        <f>IF(B335&lt;&gt;"r04","",COUNT(INDEX(V:V,ROW()-3):V335))</f>
        <v/>
      </c>
    </row>
    <row r="336" spans="1:31">
      <c r="A336">
        <v>1410</v>
      </c>
      <c r="B336" t="s">
        <v>1861</v>
      </c>
      <c r="C336" t="s">
        <v>1862</v>
      </c>
      <c r="D336">
        <v>2411007</v>
      </c>
      <c r="E336">
        <v>63</v>
      </c>
      <c r="F336" t="s">
        <v>1849</v>
      </c>
      <c r="G336" s="1">
        <v>46209.941342592596</v>
      </c>
      <c r="H336">
        <v>65</v>
      </c>
      <c r="I336" t="s">
        <v>1849</v>
      </c>
      <c r="J336" s="1">
        <v>46209.94159722222</v>
      </c>
      <c r="K336">
        <v>1</v>
      </c>
      <c r="L336">
        <v>1</v>
      </c>
      <c r="M336" t="s">
        <v>1850</v>
      </c>
      <c r="N336" t="s">
        <v>1851</v>
      </c>
      <c r="O336" s="1">
        <v>46209.940949074073</v>
      </c>
      <c r="P336" s="1">
        <v>46209.94159722222</v>
      </c>
      <c r="Q336" s="1" t="str">
        <f t="shared" si="40"/>
        <v>2411007|r03</v>
      </c>
      <c r="R336" s="1" t="str">
        <f>VLOOKUP(D336,Base_Amostral!$A:$G,5,FALSE)</f>
        <v>Rodolfo Fernandes</v>
      </c>
      <c r="S336" s="1" t="str">
        <f>VLOOKUP(D336,Base_Amostral!$A:$G,3,FALSE)</f>
        <v>Rio Grande do Norte</v>
      </c>
      <c r="T336" s="1" t="str">
        <f>VLOOKUP(D336,Base_Amostral!$A:$G,6,FALSE)</f>
        <v>Nordeste</v>
      </c>
      <c r="U336" s="4">
        <f t="shared" si="41"/>
        <v>6.3</v>
      </c>
      <c r="V336" s="4">
        <f t="shared" si="42"/>
        <v>6.5</v>
      </c>
      <c r="W336" s="4">
        <f t="shared" si="43"/>
        <v>-0.20000000000000018</v>
      </c>
      <c r="X336" s="4">
        <f t="shared" si="44"/>
        <v>6.4</v>
      </c>
      <c r="Y336" s="4">
        <f t="shared" si="45"/>
        <v>1</v>
      </c>
      <c r="Z336" s="4">
        <f t="shared" si="46"/>
        <v>0</v>
      </c>
      <c r="AA336" s="4">
        <f t="shared" si="47"/>
        <v>0</v>
      </c>
      <c r="AB336" s="4" t="str">
        <f>IF(B336&lt;&gt;"r04","",IF(COUNT(INDEX(U:U,ROW()-3):U336)&lt;2,"",MAX(INDEX(U:U,ROW()-3):U336)-MIN(INDEX(U:U,ROW()-3):U336)))</f>
        <v/>
      </c>
      <c r="AC336" s="4" t="str">
        <f>IF(B336&lt;&gt;"r04","",IF(COUNT(INDEX(V:V,ROW()-3):V336)&lt;2,"",MAX(INDEX(V:V,ROW()-3):V336)-MIN(INDEX(V:V,ROW()-3):V336)))</f>
        <v/>
      </c>
      <c r="AD336" s="4" t="str">
        <f>IF(B336&lt;&gt;"r04","",COUNT(INDEX(U:U,ROW()-3):U336))</f>
        <v/>
      </c>
      <c r="AE336" s="4" t="str">
        <f>IF(B336&lt;&gt;"r04","",COUNT(INDEX(V:V,ROW()-3):V336))</f>
        <v/>
      </c>
    </row>
    <row r="337" spans="1:31">
      <c r="A337">
        <v>1782</v>
      </c>
      <c r="B337" t="s">
        <v>1863</v>
      </c>
      <c r="C337" t="s">
        <v>1864</v>
      </c>
      <c r="D337">
        <v>2411007</v>
      </c>
      <c r="E337">
        <v>75</v>
      </c>
      <c r="F337" t="s">
        <v>1849</v>
      </c>
      <c r="G337" s="1">
        <v>46216.923715277779</v>
      </c>
      <c r="H337">
        <v>65</v>
      </c>
      <c r="I337" t="s">
        <v>1849</v>
      </c>
      <c r="J337" s="1">
        <v>46216.923981481479</v>
      </c>
      <c r="K337">
        <v>1</v>
      </c>
      <c r="L337">
        <v>1</v>
      </c>
      <c r="M337" t="s">
        <v>1850</v>
      </c>
      <c r="N337" t="s">
        <v>1851</v>
      </c>
      <c r="O337" s="1">
        <v>46216.923263888886</v>
      </c>
      <c r="P337" s="1">
        <v>46216.923981481479</v>
      </c>
      <c r="Q337" s="1" t="str">
        <f t="shared" si="40"/>
        <v>2411007|r04</v>
      </c>
      <c r="R337" s="1" t="str">
        <f>VLOOKUP(D337,Base_Amostral!$A:$G,5,FALSE)</f>
        <v>Rodolfo Fernandes</v>
      </c>
      <c r="S337" s="1" t="str">
        <f>VLOOKUP(D337,Base_Amostral!$A:$G,3,FALSE)</f>
        <v>Rio Grande do Norte</v>
      </c>
      <c r="T337" s="1" t="str">
        <f>VLOOKUP(D337,Base_Amostral!$A:$G,6,FALSE)</f>
        <v>Nordeste</v>
      </c>
      <c r="U337" s="4">
        <f t="shared" si="41"/>
        <v>7.5</v>
      </c>
      <c r="V337" s="4">
        <f t="shared" si="42"/>
        <v>6.5</v>
      </c>
      <c r="W337" s="4">
        <f t="shared" si="43"/>
        <v>1</v>
      </c>
      <c r="X337" s="4">
        <f t="shared" si="44"/>
        <v>7</v>
      </c>
      <c r="Y337" s="4">
        <f t="shared" si="45"/>
        <v>1</v>
      </c>
      <c r="Z337" s="4">
        <f t="shared" si="46"/>
        <v>1.2000000000000002</v>
      </c>
      <c r="AA337" s="4">
        <f t="shared" si="47"/>
        <v>0</v>
      </c>
      <c r="AB337" s="4">
        <f ca="1">IF(B337&lt;&gt;"r04","",IF(COUNT(INDEX(U:U,ROW()-3):U337)&lt;2,"",MAX(INDEX(U:U,ROW()-3):U337)-MIN(INDEX(U:U,ROW()-3):U337)))</f>
        <v>1.2000000000000002</v>
      </c>
      <c r="AC337" s="4">
        <f ca="1">IF(B337&lt;&gt;"r04","",IF(COUNT(INDEX(V:V,ROW()-3):V337)&lt;2,"",MAX(INDEX(V:V,ROW()-3):V337)-MIN(INDEX(V:V,ROW()-3):V337)))</f>
        <v>0</v>
      </c>
      <c r="AD337" s="4">
        <f ca="1">IF(B337&lt;&gt;"r04","",COUNT(INDEX(U:U,ROW()-3):U337))</f>
        <v>4</v>
      </c>
      <c r="AE337" s="4">
        <f ca="1">IF(B337&lt;&gt;"r04","",COUNT(INDEX(V:V,ROW()-3):V337))</f>
        <v>4</v>
      </c>
    </row>
    <row r="338" spans="1:31">
      <c r="A338">
        <v>719</v>
      </c>
      <c r="B338" t="s">
        <v>1857</v>
      </c>
      <c r="C338" t="s">
        <v>1858</v>
      </c>
      <c r="D338">
        <v>2413904</v>
      </c>
      <c r="E338">
        <v>56</v>
      </c>
      <c r="F338" t="s">
        <v>1849</v>
      </c>
      <c r="G338" s="1">
        <v>46196.112326388888</v>
      </c>
      <c r="H338">
        <v>60</v>
      </c>
      <c r="I338" t="s">
        <v>1849</v>
      </c>
      <c r="J338" s="1">
        <v>46196.112581018519</v>
      </c>
      <c r="K338">
        <v>1</v>
      </c>
      <c r="L338">
        <v>1</v>
      </c>
      <c r="M338" t="s">
        <v>1850</v>
      </c>
      <c r="N338" t="s">
        <v>1851</v>
      </c>
      <c r="O338" s="1">
        <v>46196.11178240741</v>
      </c>
      <c r="P338" s="1">
        <v>46196.112581018519</v>
      </c>
      <c r="Q338" s="1" t="str">
        <f t="shared" si="40"/>
        <v>2413904|r01</v>
      </c>
      <c r="R338" s="1" t="str">
        <f>VLOOKUP(D338,Base_Amostral!$A:$G,5,FALSE)</f>
        <v>Taipu</v>
      </c>
      <c r="S338" s="1" t="str">
        <f>VLOOKUP(D338,Base_Amostral!$A:$G,3,FALSE)</f>
        <v>Rio Grande do Norte</v>
      </c>
      <c r="T338" s="1" t="str">
        <f>VLOOKUP(D338,Base_Amostral!$A:$G,6,FALSE)</f>
        <v>Nordeste</v>
      </c>
      <c r="U338" s="4">
        <f t="shared" si="41"/>
        <v>5.6</v>
      </c>
      <c r="V338" s="4">
        <f t="shared" si="42"/>
        <v>6</v>
      </c>
      <c r="W338" s="4">
        <f t="shared" si="43"/>
        <v>-0.40000000000000036</v>
      </c>
      <c r="X338" s="4">
        <f t="shared" si="44"/>
        <v>5.8</v>
      </c>
      <c r="Y338" s="4">
        <f t="shared" si="45"/>
        <v>1</v>
      </c>
      <c r="Z338" s="4" t="str">
        <f t="shared" si="46"/>
        <v/>
      </c>
      <c r="AA338" s="4" t="str">
        <f t="shared" si="47"/>
        <v/>
      </c>
      <c r="AB338" s="4" t="str">
        <f>IF(B338&lt;&gt;"r04","",IF(COUNT(INDEX(U:U,ROW()-3):U338)&lt;2,"",MAX(INDEX(U:U,ROW()-3):U338)-MIN(INDEX(U:U,ROW()-3):U338)))</f>
        <v/>
      </c>
      <c r="AC338" s="4" t="str">
        <f>IF(B338&lt;&gt;"r04","",IF(COUNT(INDEX(V:V,ROW()-3):V338)&lt;2,"",MAX(INDEX(V:V,ROW()-3):V338)-MIN(INDEX(V:V,ROW()-3):V338)))</f>
        <v/>
      </c>
      <c r="AD338" s="4" t="str">
        <f>IF(B338&lt;&gt;"r04","",COUNT(INDEX(U:U,ROW()-3):U338))</f>
        <v/>
      </c>
      <c r="AE338" s="4" t="str">
        <f>IF(B338&lt;&gt;"r04","",COUNT(INDEX(V:V,ROW()-3):V338))</f>
        <v/>
      </c>
    </row>
    <row r="339" spans="1:31">
      <c r="A339">
        <v>1056</v>
      </c>
      <c r="B339" t="s">
        <v>1859</v>
      </c>
      <c r="C339" t="s">
        <v>1860</v>
      </c>
      <c r="D339">
        <v>2413904</v>
      </c>
      <c r="E339">
        <v>56</v>
      </c>
      <c r="F339" t="s">
        <v>1849</v>
      </c>
      <c r="G339" s="1">
        <v>46203.908182870371</v>
      </c>
      <c r="H339">
        <v>60</v>
      </c>
      <c r="I339" t="s">
        <v>1849</v>
      </c>
      <c r="J339" s="1">
        <v>46203.908449074072</v>
      </c>
      <c r="K339">
        <v>1</v>
      </c>
      <c r="L339">
        <v>1</v>
      </c>
      <c r="M339" t="s">
        <v>1850</v>
      </c>
      <c r="N339" t="s">
        <v>1851</v>
      </c>
      <c r="O339" s="1">
        <v>46203.905590277776</v>
      </c>
      <c r="P339" s="1">
        <v>46203.908449074072</v>
      </c>
      <c r="Q339" s="1" t="str">
        <f t="shared" si="40"/>
        <v>2413904|r02</v>
      </c>
      <c r="R339" s="1" t="str">
        <f>VLOOKUP(D339,Base_Amostral!$A:$G,5,FALSE)</f>
        <v>Taipu</v>
      </c>
      <c r="S339" s="1" t="str">
        <f>VLOOKUP(D339,Base_Amostral!$A:$G,3,FALSE)</f>
        <v>Rio Grande do Norte</v>
      </c>
      <c r="T339" s="1" t="str">
        <f>VLOOKUP(D339,Base_Amostral!$A:$G,6,FALSE)</f>
        <v>Nordeste</v>
      </c>
      <c r="U339" s="4">
        <f t="shared" si="41"/>
        <v>5.6</v>
      </c>
      <c r="V339" s="4">
        <f t="shared" si="42"/>
        <v>6</v>
      </c>
      <c r="W339" s="4">
        <f t="shared" si="43"/>
        <v>-0.40000000000000036</v>
      </c>
      <c r="X339" s="4">
        <f t="shared" si="44"/>
        <v>5.8</v>
      </c>
      <c r="Y339" s="4">
        <f t="shared" si="45"/>
        <v>1</v>
      </c>
      <c r="Z339" s="4">
        <f t="shared" si="46"/>
        <v>0</v>
      </c>
      <c r="AA339" s="4">
        <f t="shared" si="47"/>
        <v>0</v>
      </c>
      <c r="AB339" s="4" t="str">
        <f>IF(B339&lt;&gt;"r04","",IF(COUNT(INDEX(U:U,ROW()-3):U339)&lt;2,"",MAX(INDEX(U:U,ROW()-3):U339)-MIN(INDEX(U:U,ROW()-3):U339)))</f>
        <v/>
      </c>
      <c r="AC339" s="4" t="str">
        <f>IF(B339&lt;&gt;"r04","",IF(COUNT(INDEX(V:V,ROW()-3):V339)&lt;2,"",MAX(INDEX(V:V,ROW()-3):V339)-MIN(INDEX(V:V,ROW()-3):V339)))</f>
        <v/>
      </c>
      <c r="AD339" s="4" t="str">
        <f>IF(B339&lt;&gt;"r04","",COUNT(INDEX(U:U,ROW()-3):U339))</f>
        <v/>
      </c>
      <c r="AE339" s="4" t="str">
        <f>IF(B339&lt;&gt;"r04","",COUNT(INDEX(V:V,ROW()-3):V339))</f>
        <v/>
      </c>
    </row>
    <row r="340" spans="1:31">
      <c r="A340">
        <v>1412</v>
      </c>
      <c r="B340" t="s">
        <v>1861</v>
      </c>
      <c r="C340" t="s">
        <v>1862</v>
      </c>
      <c r="D340">
        <v>2413904</v>
      </c>
      <c r="E340">
        <v>55</v>
      </c>
      <c r="F340" t="s">
        <v>1849</v>
      </c>
      <c r="G340" s="1">
        <v>46209.942546296297</v>
      </c>
      <c r="H340">
        <v>60</v>
      </c>
      <c r="I340" t="s">
        <v>1849</v>
      </c>
      <c r="J340" s="1">
        <v>46209.942835648151</v>
      </c>
      <c r="K340">
        <v>1</v>
      </c>
      <c r="L340">
        <v>1</v>
      </c>
      <c r="M340" t="s">
        <v>1850</v>
      </c>
      <c r="N340" t="s">
        <v>1851</v>
      </c>
      <c r="O340" s="1">
        <v>46209.942337962966</v>
      </c>
      <c r="P340" s="1">
        <v>46209.942835648151</v>
      </c>
      <c r="Q340" s="1" t="str">
        <f t="shared" si="40"/>
        <v>2413904|r03</v>
      </c>
      <c r="R340" s="1" t="str">
        <f>VLOOKUP(D340,Base_Amostral!$A:$G,5,FALSE)</f>
        <v>Taipu</v>
      </c>
      <c r="S340" s="1" t="str">
        <f>VLOOKUP(D340,Base_Amostral!$A:$G,3,FALSE)</f>
        <v>Rio Grande do Norte</v>
      </c>
      <c r="T340" s="1" t="str">
        <f>VLOOKUP(D340,Base_Amostral!$A:$G,6,FALSE)</f>
        <v>Nordeste</v>
      </c>
      <c r="U340" s="4">
        <f t="shared" si="41"/>
        <v>5.5</v>
      </c>
      <c r="V340" s="4">
        <f t="shared" si="42"/>
        <v>6</v>
      </c>
      <c r="W340" s="4">
        <f t="shared" si="43"/>
        <v>-0.5</v>
      </c>
      <c r="X340" s="4">
        <f t="shared" si="44"/>
        <v>5.75</v>
      </c>
      <c r="Y340" s="4">
        <f t="shared" si="45"/>
        <v>1</v>
      </c>
      <c r="Z340" s="4">
        <f t="shared" si="46"/>
        <v>-9.9999999999999645E-2</v>
      </c>
      <c r="AA340" s="4">
        <f t="shared" si="47"/>
        <v>0</v>
      </c>
      <c r="AB340" s="4" t="str">
        <f>IF(B340&lt;&gt;"r04","",IF(COUNT(INDEX(U:U,ROW()-3):U340)&lt;2,"",MAX(INDEX(U:U,ROW()-3):U340)-MIN(INDEX(U:U,ROW()-3):U340)))</f>
        <v/>
      </c>
      <c r="AC340" s="4" t="str">
        <f>IF(B340&lt;&gt;"r04","",IF(COUNT(INDEX(V:V,ROW()-3):V340)&lt;2,"",MAX(INDEX(V:V,ROW()-3):V340)-MIN(INDEX(V:V,ROW()-3):V340)))</f>
        <v/>
      </c>
      <c r="AD340" s="4" t="str">
        <f>IF(B340&lt;&gt;"r04","",COUNT(INDEX(U:U,ROW()-3):U340))</f>
        <v/>
      </c>
      <c r="AE340" s="4" t="str">
        <f>IF(B340&lt;&gt;"r04","",COUNT(INDEX(V:V,ROW()-3):V340))</f>
        <v/>
      </c>
    </row>
    <row r="341" spans="1:31">
      <c r="A341">
        <v>1788</v>
      </c>
      <c r="B341" t="s">
        <v>1863</v>
      </c>
      <c r="C341" t="s">
        <v>1864</v>
      </c>
      <c r="D341">
        <v>2413904</v>
      </c>
      <c r="E341">
        <v>68</v>
      </c>
      <c r="F341" t="s">
        <v>1849</v>
      </c>
      <c r="G341" s="1">
        <v>46216.925335648149</v>
      </c>
      <c r="H341">
        <v>60</v>
      </c>
      <c r="I341" t="s">
        <v>1849</v>
      </c>
      <c r="J341" s="1">
        <v>46216.92560185185</v>
      </c>
      <c r="K341">
        <v>1</v>
      </c>
      <c r="L341">
        <v>1</v>
      </c>
      <c r="M341" t="s">
        <v>1850</v>
      </c>
      <c r="N341" t="s">
        <v>1851</v>
      </c>
      <c r="O341" s="1">
        <v>46216.925092592595</v>
      </c>
      <c r="P341" s="1">
        <v>46216.92560185185</v>
      </c>
      <c r="Q341" s="1" t="str">
        <f t="shared" si="40"/>
        <v>2413904|r04</v>
      </c>
      <c r="R341" s="1" t="str">
        <f>VLOOKUP(D341,Base_Amostral!$A:$G,5,FALSE)</f>
        <v>Taipu</v>
      </c>
      <c r="S341" s="1" t="str">
        <f>VLOOKUP(D341,Base_Amostral!$A:$G,3,FALSE)</f>
        <v>Rio Grande do Norte</v>
      </c>
      <c r="T341" s="1" t="str">
        <f>VLOOKUP(D341,Base_Amostral!$A:$G,6,FALSE)</f>
        <v>Nordeste</v>
      </c>
      <c r="U341" s="4">
        <f t="shared" si="41"/>
        <v>6.8</v>
      </c>
      <c r="V341" s="4">
        <f t="shared" si="42"/>
        <v>6</v>
      </c>
      <c r="W341" s="4">
        <f t="shared" si="43"/>
        <v>0.79999999999999982</v>
      </c>
      <c r="X341" s="4">
        <f t="shared" si="44"/>
        <v>6.4</v>
      </c>
      <c r="Y341" s="4">
        <f t="shared" si="45"/>
        <v>1</v>
      </c>
      <c r="Z341" s="4">
        <f t="shared" si="46"/>
        <v>1.2999999999999998</v>
      </c>
      <c r="AA341" s="4">
        <f t="shared" si="47"/>
        <v>0</v>
      </c>
      <c r="AB341" s="4">
        <f ca="1">IF(B341&lt;&gt;"r04","",IF(COUNT(INDEX(U:U,ROW()-3):U341)&lt;2,"",MAX(INDEX(U:U,ROW()-3):U341)-MIN(INDEX(U:U,ROW()-3):U341)))</f>
        <v>1.2999999999999998</v>
      </c>
      <c r="AC341" s="4">
        <f ca="1">IF(B341&lt;&gt;"r04","",IF(COUNT(INDEX(V:V,ROW()-3):V341)&lt;2,"",MAX(INDEX(V:V,ROW()-3):V341)-MIN(INDEX(V:V,ROW()-3):V341)))</f>
        <v>0</v>
      </c>
      <c r="AD341" s="4">
        <f ca="1">IF(B341&lt;&gt;"r04","",COUNT(INDEX(U:U,ROW()-3):U341))</f>
        <v>4</v>
      </c>
      <c r="AE341" s="4">
        <f ca="1">IF(B341&lt;&gt;"r04","",COUNT(INDEX(V:V,ROW()-3):V341))</f>
        <v>4</v>
      </c>
    </row>
    <row r="342" spans="1:31">
      <c r="A342">
        <v>721</v>
      </c>
      <c r="B342" t="s">
        <v>1857</v>
      </c>
      <c r="C342" t="s">
        <v>1858</v>
      </c>
      <c r="D342">
        <v>2414902</v>
      </c>
      <c r="E342">
        <v>38</v>
      </c>
      <c r="F342" t="s">
        <v>1849</v>
      </c>
      <c r="G342" s="1">
        <v>46196.113252314812</v>
      </c>
      <c r="H342">
        <v>45</v>
      </c>
      <c r="I342" t="s">
        <v>1849</v>
      </c>
      <c r="J342" s="1">
        <v>46196.113530092596</v>
      </c>
      <c r="K342">
        <v>1</v>
      </c>
      <c r="L342">
        <v>1</v>
      </c>
      <c r="M342" t="s">
        <v>1850</v>
      </c>
      <c r="N342" t="s">
        <v>1851</v>
      </c>
      <c r="O342" s="1">
        <v>46196.112627314818</v>
      </c>
      <c r="P342" s="1">
        <v>46196.113530092596</v>
      </c>
      <c r="Q342" s="1" t="str">
        <f t="shared" si="40"/>
        <v>2414902|r01</v>
      </c>
      <c r="R342" s="1" t="str">
        <f>VLOOKUP(D342,Base_Amostral!$A:$G,5,FALSE)</f>
        <v>Viçosa</v>
      </c>
      <c r="S342" s="1" t="str">
        <f>VLOOKUP(D342,Base_Amostral!$A:$G,3,FALSE)</f>
        <v>Rio Grande do Norte</v>
      </c>
      <c r="T342" s="1" t="str">
        <f>VLOOKUP(D342,Base_Amostral!$A:$G,6,FALSE)</f>
        <v>Nordeste</v>
      </c>
      <c r="U342" s="4">
        <f t="shared" si="41"/>
        <v>3.8</v>
      </c>
      <c r="V342" s="4">
        <f t="shared" si="42"/>
        <v>4.5</v>
      </c>
      <c r="W342" s="4">
        <f t="shared" si="43"/>
        <v>-0.70000000000000018</v>
      </c>
      <c r="X342" s="4">
        <f t="shared" si="44"/>
        <v>4.1500000000000004</v>
      </c>
      <c r="Y342" s="4">
        <f t="shared" si="45"/>
        <v>1</v>
      </c>
      <c r="Z342" s="4" t="str">
        <f t="shared" si="46"/>
        <v/>
      </c>
      <c r="AA342" s="4" t="str">
        <f t="shared" si="47"/>
        <v/>
      </c>
      <c r="AB342" s="4" t="str">
        <f>IF(B342&lt;&gt;"r04","",IF(COUNT(INDEX(U:U,ROW()-3):U342)&lt;2,"",MAX(INDEX(U:U,ROW()-3):U342)-MIN(INDEX(U:U,ROW()-3):U342)))</f>
        <v/>
      </c>
      <c r="AC342" s="4" t="str">
        <f>IF(B342&lt;&gt;"r04","",IF(COUNT(INDEX(V:V,ROW()-3):V342)&lt;2,"",MAX(INDEX(V:V,ROW()-3):V342)-MIN(INDEX(V:V,ROW()-3):V342)))</f>
        <v/>
      </c>
      <c r="AD342" s="4" t="str">
        <f>IF(B342&lt;&gt;"r04","",COUNT(INDEX(U:U,ROW()-3):U342))</f>
        <v/>
      </c>
      <c r="AE342" s="4" t="str">
        <f>IF(B342&lt;&gt;"r04","",COUNT(INDEX(V:V,ROW()-3):V342))</f>
        <v/>
      </c>
    </row>
    <row r="343" spans="1:31">
      <c r="A343">
        <v>1058</v>
      </c>
      <c r="B343" t="s">
        <v>1859</v>
      </c>
      <c r="C343" t="s">
        <v>1860</v>
      </c>
      <c r="D343">
        <v>2414902</v>
      </c>
      <c r="E343">
        <v>38</v>
      </c>
      <c r="F343" t="s">
        <v>1849</v>
      </c>
      <c r="G343" s="1">
        <v>46203.909108796295</v>
      </c>
      <c r="H343">
        <v>44</v>
      </c>
      <c r="I343" t="s">
        <v>1849</v>
      </c>
      <c r="J343" s="1">
        <v>46203.909398148149</v>
      </c>
      <c r="K343">
        <v>1</v>
      </c>
      <c r="L343">
        <v>1</v>
      </c>
      <c r="M343" t="s">
        <v>1850</v>
      </c>
      <c r="N343" t="s">
        <v>1851</v>
      </c>
      <c r="O343" s="1">
        <v>46203.908483796295</v>
      </c>
      <c r="P343" s="1">
        <v>46203.909398148149</v>
      </c>
      <c r="Q343" s="1" t="str">
        <f t="shared" si="40"/>
        <v>2414902|r02</v>
      </c>
      <c r="R343" s="1" t="str">
        <f>VLOOKUP(D343,Base_Amostral!$A:$G,5,FALSE)</f>
        <v>Viçosa</v>
      </c>
      <c r="S343" s="1" t="str">
        <f>VLOOKUP(D343,Base_Amostral!$A:$G,3,FALSE)</f>
        <v>Rio Grande do Norte</v>
      </c>
      <c r="T343" s="1" t="str">
        <f>VLOOKUP(D343,Base_Amostral!$A:$G,6,FALSE)</f>
        <v>Nordeste</v>
      </c>
      <c r="U343" s="4">
        <f t="shared" si="41"/>
        <v>3.8</v>
      </c>
      <c r="V343" s="4">
        <f t="shared" si="42"/>
        <v>4.4000000000000004</v>
      </c>
      <c r="W343" s="4">
        <f t="shared" si="43"/>
        <v>-0.60000000000000053</v>
      </c>
      <c r="X343" s="4">
        <f t="shared" si="44"/>
        <v>4.0999999999999996</v>
      </c>
      <c r="Y343" s="4">
        <f t="shared" si="45"/>
        <v>1</v>
      </c>
      <c r="Z343" s="4">
        <f t="shared" si="46"/>
        <v>0</v>
      </c>
      <c r="AA343" s="4">
        <f t="shared" si="47"/>
        <v>-9.9999999999999645E-2</v>
      </c>
      <c r="AB343" s="4" t="str">
        <f>IF(B343&lt;&gt;"r04","",IF(COUNT(INDEX(U:U,ROW()-3):U343)&lt;2,"",MAX(INDEX(U:U,ROW()-3):U343)-MIN(INDEX(U:U,ROW()-3):U343)))</f>
        <v/>
      </c>
      <c r="AC343" s="4" t="str">
        <f>IF(B343&lt;&gt;"r04","",IF(COUNT(INDEX(V:V,ROW()-3):V343)&lt;2,"",MAX(INDEX(V:V,ROW()-3):V343)-MIN(INDEX(V:V,ROW()-3):V343)))</f>
        <v/>
      </c>
      <c r="AD343" s="4" t="str">
        <f>IF(B343&lt;&gt;"r04","",COUNT(INDEX(U:U,ROW()-3):U343))</f>
        <v/>
      </c>
      <c r="AE343" s="4" t="str">
        <f>IF(B343&lt;&gt;"r04","",COUNT(INDEX(V:V,ROW()-3):V343))</f>
        <v/>
      </c>
    </row>
    <row r="344" spans="1:31">
      <c r="A344">
        <v>1413</v>
      </c>
      <c r="B344" t="s">
        <v>1861</v>
      </c>
      <c r="C344" t="s">
        <v>1862</v>
      </c>
      <c r="D344">
        <v>2414902</v>
      </c>
      <c r="E344">
        <v>36</v>
      </c>
      <c r="F344" t="s">
        <v>1849</v>
      </c>
      <c r="G344" s="1">
        <v>46209.945231481484</v>
      </c>
      <c r="H344">
        <v>44</v>
      </c>
      <c r="I344" t="s">
        <v>1849</v>
      </c>
      <c r="J344" s="1">
        <v>46209.945497685185</v>
      </c>
      <c r="K344">
        <v>1</v>
      </c>
      <c r="L344">
        <v>1</v>
      </c>
      <c r="M344" t="s">
        <v>1850</v>
      </c>
      <c r="N344" t="s">
        <v>1851</v>
      </c>
      <c r="O344" s="1">
        <v>46209.942858796298</v>
      </c>
      <c r="P344" s="1">
        <v>46209.945497685185</v>
      </c>
      <c r="Q344" s="1" t="str">
        <f t="shared" si="40"/>
        <v>2414902|r03</v>
      </c>
      <c r="R344" s="1" t="str">
        <f>VLOOKUP(D344,Base_Amostral!$A:$G,5,FALSE)</f>
        <v>Viçosa</v>
      </c>
      <c r="S344" s="1" t="str">
        <f>VLOOKUP(D344,Base_Amostral!$A:$G,3,FALSE)</f>
        <v>Rio Grande do Norte</v>
      </c>
      <c r="T344" s="1" t="str">
        <f>VLOOKUP(D344,Base_Amostral!$A:$G,6,FALSE)</f>
        <v>Nordeste</v>
      </c>
      <c r="U344" s="4">
        <f t="shared" si="41"/>
        <v>3.6</v>
      </c>
      <c r="V344" s="4">
        <f t="shared" si="42"/>
        <v>4.4000000000000004</v>
      </c>
      <c r="W344" s="4">
        <f t="shared" si="43"/>
        <v>-0.80000000000000027</v>
      </c>
      <c r="X344" s="4">
        <f t="shared" si="44"/>
        <v>4</v>
      </c>
      <c r="Y344" s="4">
        <f t="shared" si="45"/>
        <v>1</v>
      </c>
      <c r="Z344" s="4">
        <f t="shared" si="46"/>
        <v>-0.19999999999999973</v>
      </c>
      <c r="AA344" s="4">
        <f t="shared" si="47"/>
        <v>0</v>
      </c>
      <c r="AB344" s="4" t="str">
        <f>IF(B344&lt;&gt;"r04","",IF(COUNT(INDEX(U:U,ROW()-3):U344)&lt;2,"",MAX(INDEX(U:U,ROW()-3):U344)-MIN(INDEX(U:U,ROW()-3):U344)))</f>
        <v/>
      </c>
      <c r="AC344" s="4" t="str">
        <f>IF(B344&lt;&gt;"r04","",IF(COUNT(INDEX(V:V,ROW()-3):V344)&lt;2,"",MAX(INDEX(V:V,ROW()-3):V344)-MIN(INDEX(V:V,ROW()-3):V344)))</f>
        <v/>
      </c>
      <c r="AD344" s="4" t="str">
        <f>IF(B344&lt;&gt;"r04","",COUNT(INDEX(U:U,ROW()-3):U344))</f>
        <v/>
      </c>
      <c r="AE344" s="4" t="str">
        <f>IF(B344&lt;&gt;"r04","",COUNT(INDEX(V:V,ROW()-3):V344))</f>
        <v/>
      </c>
    </row>
    <row r="345" spans="1:31">
      <c r="A345">
        <v>1790</v>
      </c>
      <c r="B345" t="s">
        <v>1863</v>
      </c>
      <c r="C345" t="s">
        <v>1864</v>
      </c>
      <c r="D345">
        <v>2414902</v>
      </c>
      <c r="E345">
        <v>49</v>
      </c>
      <c r="F345" t="s">
        <v>1849</v>
      </c>
      <c r="G345" s="1">
        <v>46216.926446759258</v>
      </c>
      <c r="H345">
        <v>45</v>
      </c>
      <c r="I345" t="s">
        <v>1849</v>
      </c>
      <c r="J345" s="1">
        <v>46216.926724537036</v>
      </c>
      <c r="K345">
        <v>1</v>
      </c>
      <c r="L345">
        <v>1</v>
      </c>
      <c r="M345" t="s">
        <v>1850</v>
      </c>
      <c r="N345" t="s">
        <v>1851</v>
      </c>
      <c r="O345" s="1">
        <v>46216.925636574073</v>
      </c>
      <c r="P345" s="1">
        <v>46216.926724537036</v>
      </c>
      <c r="Q345" s="1" t="str">
        <f t="shared" si="40"/>
        <v>2414902|r04</v>
      </c>
      <c r="R345" s="1" t="str">
        <f>VLOOKUP(D345,Base_Amostral!$A:$G,5,FALSE)</f>
        <v>Viçosa</v>
      </c>
      <c r="S345" s="1" t="str">
        <f>VLOOKUP(D345,Base_Amostral!$A:$G,3,FALSE)</f>
        <v>Rio Grande do Norte</v>
      </c>
      <c r="T345" s="1" t="str">
        <f>VLOOKUP(D345,Base_Amostral!$A:$G,6,FALSE)</f>
        <v>Nordeste</v>
      </c>
      <c r="U345" s="4">
        <f t="shared" si="41"/>
        <v>4.9000000000000004</v>
      </c>
      <c r="V345" s="4">
        <f t="shared" si="42"/>
        <v>4.5</v>
      </c>
      <c r="W345" s="4">
        <f t="shared" si="43"/>
        <v>0.40000000000000036</v>
      </c>
      <c r="X345" s="4">
        <f t="shared" si="44"/>
        <v>4.7</v>
      </c>
      <c r="Y345" s="4">
        <f t="shared" si="45"/>
        <v>1</v>
      </c>
      <c r="Z345" s="4">
        <f t="shared" si="46"/>
        <v>1.3000000000000003</v>
      </c>
      <c r="AA345" s="4">
        <f t="shared" si="47"/>
        <v>9.9999999999999645E-2</v>
      </c>
      <c r="AB345" s="4">
        <f ca="1">IF(B345&lt;&gt;"r04","",IF(COUNT(INDEX(U:U,ROW()-3):U345)&lt;2,"",MAX(INDEX(U:U,ROW()-3):U345)-MIN(INDEX(U:U,ROW()-3):U345)))</f>
        <v>1.3000000000000003</v>
      </c>
      <c r="AC345" s="4">
        <f ca="1">IF(B345&lt;&gt;"r04","",IF(COUNT(INDEX(V:V,ROW()-3):V345)&lt;2,"",MAX(INDEX(V:V,ROW()-3):V345)-MIN(INDEX(V:V,ROW()-3):V345)))</f>
        <v>9.9999999999999645E-2</v>
      </c>
      <c r="AD345" s="4">
        <f ca="1">IF(B345&lt;&gt;"r04","",COUNT(INDEX(U:U,ROW()-3):U345))</f>
        <v>4</v>
      </c>
      <c r="AE345" s="4">
        <f ca="1">IF(B345&lt;&gt;"r04","",COUNT(INDEX(V:V,ROW()-3):V345))</f>
        <v>4</v>
      </c>
    </row>
    <row r="346" spans="1:31">
      <c r="A346">
        <v>543</v>
      </c>
      <c r="B346" t="s">
        <v>1857</v>
      </c>
      <c r="C346" t="s">
        <v>1858</v>
      </c>
      <c r="D346">
        <v>2504074</v>
      </c>
      <c r="E346">
        <v>66</v>
      </c>
      <c r="F346" t="s">
        <v>1849</v>
      </c>
      <c r="G346" s="1">
        <v>46196.035138888888</v>
      </c>
      <c r="H346">
        <v>76</v>
      </c>
      <c r="I346" t="s">
        <v>1849</v>
      </c>
      <c r="J346" s="1">
        <v>46196.035428240742</v>
      </c>
      <c r="K346">
        <v>1</v>
      </c>
      <c r="L346">
        <v>1</v>
      </c>
      <c r="M346" t="s">
        <v>1850</v>
      </c>
      <c r="N346" t="s">
        <v>1851</v>
      </c>
      <c r="O346" s="1">
        <v>46196.034560185188</v>
      </c>
      <c r="P346" s="1">
        <v>46196.035428240742</v>
      </c>
      <c r="Q346" s="1" t="str">
        <f t="shared" si="40"/>
        <v>2504074|r01</v>
      </c>
      <c r="R346" s="1" t="str">
        <f>VLOOKUP(D346,Base_Amostral!$A:$G,5,FALSE)</f>
        <v>Caraúbas</v>
      </c>
      <c r="S346" s="1" t="str">
        <f>VLOOKUP(D346,Base_Amostral!$A:$G,3,FALSE)</f>
        <v>Paraíba</v>
      </c>
      <c r="T346" s="1" t="str">
        <f>VLOOKUP(D346,Base_Amostral!$A:$G,6,FALSE)</f>
        <v>Nordeste</v>
      </c>
      <c r="U346" s="4">
        <f t="shared" si="41"/>
        <v>6.6</v>
      </c>
      <c r="V346" s="4">
        <f t="shared" si="42"/>
        <v>7.6</v>
      </c>
      <c r="W346" s="4">
        <f t="shared" si="43"/>
        <v>-1</v>
      </c>
      <c r="X346" s="4">
        <f t="shared" si="44"/>
        <v>7.1</v>
      </c>
      <c r="Y346" s="4">
        <f t="shared" si="45"/>
        <v>1</v>
      </c>
      <c r="Z346" s="4" t="str">
        <f t="shared" si="46"/>
        <v/>
      </c>
      <c r="AA346" s="4" t="str">
        <f t="shared" si="47"/>
        <v/>
      </c>
      <c r="AB346" s="4" t="str">
        <f>IF(B346&lt;&gt;"r04","",IF(COUNT(INDEX(U:U,ROW()-3):U346)&lt;2,"",MAX(INDEX(U:U,ROW()-3):U346)-MIN(INDEX(U:U,ROW()-3):U346)))</f>
        <v/>
      </c>
      <c r="AC346" s="4" t="str">
        <f>IF(B346&lt;&gt;"r04","",IF(COUNT(INDEX(V:V,ROW()-3):V346)&lt;2,"",MAX(INDEX(V:V,ROW()-3):V346)-MIN(INDEX(V:V,ROW()-3):V346)))</f>
        <v/>
      </c>
      <c r="AD346" s="4" t="str">
        <f>IF(B346&lt;&gt;"r04","",COUNT(INDEX(U:U,ROW()-3):U346))</f>
        <v/>
      </c>
      <c r="AE346" s="4" t="str">
        <f>IF(B346&lt;&gt;"r04","",COUNT(INDEX(V:V,ROW()-3):V346))</f>
        <v/>
      </c>
    </row>
    <row r="347" spans="1:31">
      <c r="A347">
        <v>894</v>
      </c>
      <c r="B347" t="s">
        <v>1859</v>
      </c>
      <c r="C347" t="s">
        <v>1860</v>
      </c>
      <c r="D347">
        <v>2504074</v>
      </c>
      <c r="E347">
        <v>78</v>
      </c>
      <c r="F347" t="s">
        <v>1849</v>
      </c>
      <c r="G347" s="1">
        <v>46203.836747685185</v>
      </c>
      <c r="H347">
        <v>76</v>
      </c>
      <c r="I347" t="s">
        <v>1849</v>
      </c>
      <c r="J347" s="1">
        <v>46203.837025462963</v>
      </c>
      <c r="K347">
        <v>1</v>
      </c>
      <c r="L347">
        <v>1</v>
      </c>
      <c r="M347" t="s">
        <v>1850</v>
      </c>
      <c r="N347" t="s">
        <v>1851</v>
      </c>
      <c r="O347" s="1">
        <v>46203.836226851854</v>
      </c>
      <c r="P347" s="1">
        <v>46203.837025462963</v>
      </c>
      <c r="Q347" s="1" t="str">
        <f t="shared" si="40"/>
        <v>2504074|r02</v>
      </c>
      <c r="R347" s="1" t="str">
        <f>VLOOKUP(D347,Base_Amostral!$A:$G,5,FALSE)</f>
        <v>Caraúbas</v>
      </c>
      <c r="S347" s="1" t="str">
        <f>VLOOKUP(D347,Base_Amostral!$A:$G,3,FALSE)</f>
        <v>Paraíba</v>
      </c>
      <c r="T347" s="1" t="str">
        <f>VLOOKUP(D347,Base_Amostral!$A:$G,6,FALSE)</f>
        <v>Nordeste</v>
      </c>
      <c r="U347" s="4">
        <f t="shared" si="41"/>
        <v>7.8</v>
      </c>
      <c r="V347" s="4">
        <f t="shared" si="42"/>
        <v>7.6</v>
      </c>
      <c r="W347" s="4">
        <f t="shared" si="43"/>
        <v>0.20000000000000018</v>
      </c>
      <c r="X347" s="4">
        <f t="shared" si="44"/>
        <v>7.6999999999999993</v>
      </c>
      <c r="Y347" s="4">
        <f t="shared" si="45"/>
        <v>1</v>
      </c>
      <c r="Z347" s="4">
        <f t="shared" si="46"/>
        <v>1.2000000000000002</v>
      </c>
      <c r="AA347" s="4">
        <f t="shared" si="47"/>
        <v>0</v>
      </c>
      <c r="AB347" s="4" t="str">
        <f>IF(B347&lt;&gt;"r04","",IF(COUNT(INDEX(U:U,ROW()-3):U347)&lt;2,"",MAX(INDEX(U:U,ROW()-3):U347)-MIN(INDEX(U:U,ROW()-3):U347)))</f>
        <v/>
      </c>
      <c r="AC347" s="4" t="str">
        <f>IF(B347&lt;&gt;"r04","",IF(COUNT(INDEX(V:V,ROW()-3):V347)&lt;2,"",MAX(INDEX(V:V,ROW()-3):V347)-MIN(INDEX(V:V,ROW()-3):V347)))</f>
        <v/>
      </c>
      <c r="AD347" s="4" t="str">
        <f>IF(B347&lt;&gt;"r04","",COUNT(INDEX(U:U,ROW()-3):U347))</f>
        <v/>
      </c>
      <c r="AE347" s="4" t="str">
        <f>IF(B347&lt;&gt;"r04","",COUNT(INDEX(V:V,ROW()-3):V347))</f>
        <v/>
      </c>
    </row>
    <row r="348" spans="1:31">
      <c r="A348">
        <v>1262</v>
      </c>
      <c r="B348" t="s">
        <v>1861</v>
      </c>
      <c r="C348" t="s">
        <v>1862</v>
      </c>
      <c r="D348">
        <v>2504074</v>
      </c>
      <c r="E348">
        <v>76</v>
      </c>
      <c r="F348" t="s">
        <v>1849</v>
      </c>
      <c r="G348" s="1">
        <v>46209.885266203702</v>
      </c>
      <c r="H348">
        <v>76</v>
      </c>
      <c r="I348" t="s">
        <v>1849</v>
      </c>
      <c r="J348" s="1">
        <v>46209.88553240741</v>
      </c>
      <c r="K348">
        <v>1</v>
      </c>
      <c r="L348">
        <v>1</v>
      </c>
      <c r="M348" t="s">
        <v>1850</v>
      </c>
      <c r="N348" t="s">
        <v>1851</v>
      </c>
      <c r="O348" s="1">
        <v>46209.884675925925</v>
      </c>
      <c r="P348" s="1">
        <v>46209.88553240741</v>
      </c>
      <c r="Q348" s="1" t="str">
        <f t="shared" si="40"/>
        <v>2504074|r03</v>
      </c>
      <c r="R348" s="1" t="str">
        <f>VLOOKUP(D348,Base_Amostral!$A:$G,5,FALSE)</f>
        <v>Caraúbas</v>
      </c>
      <c r="S348" s="1" t="str">
        <f>VLOOKUP(D348,Base_Amostral!$A:$G,3,FALSE)</f>
        <v>Paraíba</v>
      </c>
      <c r="T348" s="1" t="str">
        <f>VLOOKUP(D348,Base_Amostral!$A:$G,6,FALSE)</f>
        <v>Nordeste</v>
      </c>
      <c r="U348" s="4">
        <f t="shared" si="41"/>
        <v>7.6</v>
      </c>
      <c r="V348" s="4">
        <f t="shared" si="42"/>
        <v>7.6</v>
      </c>
      <c r="W348" s="4">
        <f t="shared" si="43"/>
        <v>0</v>
      </c>
      <c r="X348" s="4">
        <f t="shared" si="44"/>
        <v>7.6</v>
      </c>
      <c r="Y348" s="4">
        <f t="shared" si="45"/>
        <v>1</v>
      </c>
      <c r="Z348" s="4">
        <f t="shared" si="46"/>
        <v>-0.20000000000000018</v>
      </c>
      <c r="AA348" s="4">
        <f t="shared" si="47"/>
        <v>0</v>
      </c>
      <c r="AB348" s="4" t="str">
        <f>IF(B348&lt;&gt;"r04","",IF(COUNT(INDEX(U:U,ROW()-3):U348)&lt;2,"",MAX(INDEX(U:U,ROW()-3):U348)-MIN(INDEX(U:U,ROW()-3):U348)))</f>
        <v/>
      </c>
      <c r="AC348" s="4" t="str">
        <f>IF(B348&lt;&gt;"r04","",IF(COUNT(INDEX(V:V,ROW()-3):V348)&lt;2,"",MAX(INDEX(V:V,ROW()-3):V348)-MIN(INDEX(V:V,ROW()-3):V348)))</f>
        <v/>
      </c>
      <c r="AD348" s="4" t="str">
        <f>IF(B348&lt;&gt;"r04","",COUNT(INDEX(U:U,ROW()-3):U348))</f>
        <v/>
      </c>
      <c r="AE348" s="4" t="str">
        <f>IF(B348&lt;&gt;"r04","",COUNT(INDEX(V:V,ROW()-3):V348))</f>
        <v/>
      </c>
    </row>
    <row r="349" spans="1:31">
      <c r="A349">
        <v>1626</v>
      </c>
      <c r="B349" t="s">
        <v>1863</v>
      </c>
      <c r="C349" t="s">
        <v>1864</v>
      </c>
      <c r="D349">
        <v>2504074</v>
      </c>
      <c r="E349">
        <v>76</v>
      </c>
      <c r="F349" t="s">
        <v>1849</v>
      </c>
      <c r="G349" s="1">
        <v>46216.861388888887</v>
      </c>
      <c r="H349">
        <v>76</v>
      </c>
      <c r="I349" t="s">
        <v>1849</v>
      </c>
      <c r="J349" s="1">
        <v>46216.861678240741</v>
      </c>
      <c r="K349">
        <v>1</v>
      </c>
      <c r="L349">
        <v>1</v>
      </c>
      <c r="M349" t="s">
        <v>1850</v>
      </c>
      <c r="N349" t="s">
        <v>1851</v>
      </c>
      <c r="O349" s="1">
        <v>46216.86078703704</v>
      </c>
      <c r="P349" s="1">
        <v>46216.861678240741</v>
      </c>
      <c r="Q349" s="1" t="str">
        <f t="shared" si="40"/>
        <v>2504074|r04</v>
      </c>
      <c r="R349" s="1" t="str">
        <f>VLOOKUP(D349,Base_Amostral!$A:$G,5,FALSE)</f>
        <v>Caraúbas</v>
      </c>
      <c r="S349" s="1" t="str">
        <f>VLOOKUP(D349,Base_Amostral!$A:$G,3,FALSE)</f>
        <v>Paraíba</v>
      </c>
      <c r="T349" s="1" t="str">
        <f>VLOOKUP(D349,Base_Amostral!$A:$G,6,FALSE)</f>
        <v>Nordeste</v>
      </c>
      <c r="U349" s="4">
        <f t="shared" si="41"/>
        <v>7.6</v>
      </c>
      <c r="V349" s="4">
        <f t="shared" si="42"/>
        <v>7.6</v>
      </c>
      <c r="W349" s="4">
        <f t="shared" si="43"/>
        <v>0</v>
      </c>
      <c r="X349" s="4">
        <f t="shared" si="44"/>
        <v>7.6</v>
      </c>
      <c r="Y349" s="4">
        <f t="shared" si="45"/>
        <v>1</v>
      </c>
      <c r="Z349" s="4">
        <f t="shared" si="46"/>
        <v>0</v>
      </c>
      <c r="AA349" s="4">
        <f t="shared" si="47"/>
        <v>0</v>
      </c>
      <c r="AB349" s="4">
        <f ca="1">IF(B349&lt;&gt;"r04","",IF(COUNT(INDEX(U:U,ROW()-3):U349)&lt;2,"",MAX(INDEX(U:U,ROW()-3):U349)-MIN(INDEX(U:U,ROW()-3):U349)))</f>
        <v>1.2000000000000002</v>
      </c>
      <c r="AC349" s="4">
        <f ca="1">IF(B349&lt;&gt;"r04","",IF(COUNT(INDEX(V:V,ROW()-3):V349)&lt;2,"",MAX(INDEX(V:V,ROW()-3):V349)-MIN(INDEX(V:V,ROW()-3):V349)))</f>
        <v>0</v>
      </c>
      <c r="AD349" s="4">
        <f ca="1">IF(B349&lt;&gt;"r04","",COUNT(INDEX(U:U,ROW()-3):U349))</f>
        <v>4</v>
      </c>
      <c r="AE349" s="4">
        <f ca="1">IF(B349&lt;&gt;"r04","",COUNT(INDEX(V:V,ROW()-3):V349))</f>
        <v>4</v>
      </c>
    </row>
    <row r="350" spans="1:31">
      <c r="A350">
        <v>547</v>
      </c>
      <c r="B350" t="s">
        <v>1857</v>
      </c>
      <c r="C350" t="s">
        <v>1858</v>
      </c>
      <c r="D350">
        <v>2504405</v>
      </c>
      <c r="E350">
        <v>66</v>
      </c>
      <c r="F350" t="s">
        <v>1849</v>
      </c>
      <c r="G350" s="1">
        <v>46196.037326388891</v>
      </c>
      <c r="H350">
        <v>66</v>
      </c>
      <c r="I350" t="s">
        <v>1849</v>
      </c>
      <c r="J350" s="1">
        <v>46196.037569444445</v>
      </c>
      <c r="K350">
        <v>1</v>
      </c>
      <c r="L350">
        <v>1</v>
      </c>
      <c r="M350" t="s">
        <v>1850</v>
      </c>
      <c r="N350" t="s">
        <v>1851</v>
      </c>
      <c r="O350" s="1">
        <v>46196.035486111112</v>
      </c>
      <c r="P350" s="1">
        <v>46196.037569444445</v>
      </c>
      <c r="Q350" s="1" t="str">
        <f t="shared" si="40"/>
        <v>2504405|r01</v>
      </c>
      <c r="R350" s="1" t="str">
        <f>VLOOKUP(D350,Base_Amostral!$A:$G,5,FALSE)</f>
        <v>Conceição</v>
      </c>
      <c r="S350" s="1" t="str">
        <f>VLOOKUP(D350,Base_Amostral!$A:$G,3,FALSE)</f>
        <v>Paraíba</v>
      </c>
      <c r="T350" s="1" t="str">
        <f>VLOOKUP(D350,Base_Amostral!$A:$G,6,FALSE)</f>
        <v>Nordeste</v>
      </c>
      <c r="U350" s="4">
        <f t="shared" si="41"/>
        <v>6.6</v>
      </c>
      <c r="V350" s="4">
        <f t="shared" si="42"/>
        <v>6.6</v>
      </c>
      <c r="W350" s="4">
        <f t="shared" si="43"/>
        <v>0</v>
      </c>
      <c r="X350" s="4">
        <f t="shared" si="44"/>
        <v>6.6</v>
      </c>
      <c r="Y350" s="4">
        <f t="shared" si="45"/>
        <v>1</v>
      </c>
      <c r="Z350" s="4" t="str">
        <f t="shared" si="46"/>
        <v/>
      </c>
      <c r="AA350" s="4" t="str">
        <f t="shared" si="47"/>
        <v/>
      </c>
      <c r="AB350" s="4" t="str">
        <f>IF(B350&lt;&gt;"r04","",IF(COUNT(INDEX(U:U,ROW()-3):U350)&lt;2,"",MAX(INDEX(U:U,ROW()-3):U350)-MIN(INDEX(U:U,ROW()-3):U350)))</f>
        <v/>
      </c>
      <c r="AC350" s="4" t="str">
        <f>IF(B350&lt;&gt;"r04","",IF(COUNT(INDEX(V:V,ROW()-3):V350)&lt;2,"",MAX(INDEX(V:V,ROW()-3):V350)-MIN(INDEX(V:V,ROW()-3):V350)))</f>
        <v/>
      </c>
      <c r="AD350" s="4" t="str">
        <f>IF(B350&lt;&gt;"r04","",COUNT(INDEX(U:U,ROW()-3):U350))</f>
        <v/>
      </c>
      <c r="AE350" s="4" t="str">
        <f>IF(B350&lt;&gt;"r04","",COUNT(INDEX(V:V,ROW()-3):V350))</f>
        <v/>
      </c>
    </row>
    <row r="351" spans="1:31">
      <c r="A351">
        <v>897</v>
      </c>
      <c r="B351" t="s">
        <v>1859</v>
      </c>
      <c r="C351" t="s">
        <v>1860</v>
      </c>
      <c r="D351">
        <v>2504405</v>
      </c>
      <c r="E351">
        <v>66</v>
      </c>
      <c r="F351" t="s">
        <v>1849</v>
      </c>
      <c r="G351" s="1">
        <v>46203.837337962963</v>
      </c>
      <c r="H351">
        <v>66</v>
      </c>
      <c r="I351" t="s">
        <v>1849</v>
      </c>
      <c r="J351" s="1">
        <v>46203.837546296294</v>
      </c>
      <c r="K351">
        <v>1</v>
      </c>
      <c r="L351">
        <v>1</v>
      </c>
      <c r="M351" t="s">
        <v>1850</v>
      </c>
      <c r="N351" t="s">
        <v>1851</v>
      </c>
      <c r="O351" s="1">
        <v>46203.837060185186</v>
      </c>
      <c r="P351" s="1">
        <v>46203.837546296294</v>
      </c>
      <c r="Q351" s="1" t="str">
        <f t="shared" si="40"/>
        <v>2504405|r02</v>
      </c>
      <c r="R351" s="1" t="str">
        <f>VLOOKUP(D351,Base_Amostral!$A:$G,5,FALSE)</f>
        <v>Conceição</v>
      </c>
      <c r="S351" s="1" t="str">
        <f>VLOOKUP(D351,Base_Amostral!$A:$G,3,FALSE)</f>
        <v>Paraíba</v>
      </c>
      <c r="T351" s="1" t="str">
        <f>VLOOKUP(D351,Base_Amostral!$A:$G,6,FALSE)</f>
        <v>Nordeste</v>
      </c>
      <c r="U351" s="4">
        <f t="shared" si="41"/>
        <v>6.6</v>
      </c>
      <c r="V351" s="4">
        <f t="shared" si="42"/>
        <v>6.6</v>
      </c>
      <c r="W351" s="4">
        <f t="shared" si="43"/>
        <v>0</v>
      </c>
      <c r="X351" s="4">
        <f t="shared" si="44"/>
        <v>6.6</v>
      </c>
      <c r="Y351" s="4">
        <f t="shared" si="45"/>
        <v>1</v>
      </c>
      <c r="Z351" s="4">
        <f t="shared" si="46"/>
        <v>0</v>
      </c>
      <c r="AA351" s="4">
        <f t="shared" si="47"/>
        <v>0</v>
      </c>
      <c r="AB351" s="4" t="str">
        <f>IF(B351&lt;&gt;"r04","",IF(COUNT(INDEX(U:U,ROW()-3):U351)&lt;2,"",MAX(INDEX(U:U,ROW()-3):U351)-MIN(INDEX(U:U,ROW()-3):U351)))</f>
        <v/>
      </c>
      <c r="AC351" s="4" t="str">
        <f>IF(B351&lt;&gt;"r04","",IF(COUNT(INDEX(V:V,ROW()-3):V351)&lt;2,"",MAX(INDEX(V:V,ROW()-3):V351)-MIN(INDEX(V:V,ROW()-3):V351)))</f>
        <v/>
      </c>
      <c r="AD351" s="4" t="str">
        <f>IF(B351&lt;&gt;"r04","",COUNT(INDEX(U:U,ROW()-3):U351))</f>
        <v/>
      </c>
      <c r="AE351" s="4" t="str">
        <f>IF(B351&lt;&gt;"r04","",COUNT(INDEX(V:V,ROW()-3):V351))</f>
        <v/>
      </c>
    </row>
    <row r="352" spans="1:31">
      <c r="A352">
        <v>1267</v>
      </c>
      <c r="B352" t="s">
        <v>1861</v>
      </c>
      <c r="C352" t="s">
        <v>1862</v>
      </c>
      <c r="D352">
        <v>2504405</v>
      </c>
      <c r="E352">
        <v>66</v>
      </c>
      <c r="F352" t="s">
        <v>1849</v>
      </c>
      <c r="G352" s="1">
        <v>46209.885925925926</v>
      </c>
      <c r="H352">
        <v>66</v>
      </c>
      <c r="I352" t="s">
        <v>1849</v>
      </c>
      <c r="J352" s="1">
        <v>46209.886180555557</v>
      </c>
      <c r="K352">
        <v>1</v>
      </c>
      <c r="L352">
        <v>1</v>
      </c>
      <c r="M352" t="s">
        <v>1850</v>
      </c>
      <c r="N352" t="s">
        <v>1851</v>
      </c>
      <c r="O352" s="1">
        <v>46209.885578703703</v>
      </c>
      <c r="P352" s="1">
        <v>46209.886180555557</v>
      </c>
      <c r="Q352" s="1" t="str">
        <f t="shared" si="40"/>
        <v>2504405|r03</v>
      </c>
      <c r="R352" s="1" t="str">
        <f>VLOOKUP(D352,Base_Amostral!$A:$G,5,FALSE)</f>
        <v>Conceição</v>
      </c>
      <c r="S352" s="1" t="str">
        <f>VLOOKUP(D352,Base_Amostral!$A:$G,3,FALSE)</f>
        <v>Paraíba</v>
      </c>
      <c r="T352" s="1" t="str">
        <f>VLOOKUP(D352,Base_Amostral!$A:$G,6,FALSE)</f>
        <v>Nordeste</v>
      </c>
      <c r="U352" s="4">
        <f t="shared" si="41"/>
        <v>6.6</v>
      </c>
      <c r="V352" s="4">
        <f t="shared" si="42"/>
        <v>6.6</v>
      </c>
      <c r="W352" s="4">
        <f t="shared" si="43"/>
        <v>0</v>
      </c>
      <c r="X352" s="4">
        <f t="shared" si="44"/>
        <v>6.6</v>
      </c>
      <c r="Y352" s="4">
        <f t="shared" si="45"/>
        <v>1</v>
      </c>
      <c r="Z352" s="4">
        <f t="shared" si="46"/>
        <v>0</v>
      </c>
      <c r="AA352" s="4">
        <f t="shared" si="47"/>
        <v>0</v>
      </c>
      <c r="AB352" s="4" t="str">
        <f>IF(B352&lt;&gt;"r04","",IF(COUNT(INDEX(U:U,ROW()-3):U352)&lt;2,"",MAX(INDEX(U:U,ROW()-3):U352)-MIN(INDEX(U:U,ROW()-3):U352)))</f>
        <v/>
      </c>
      <c r="AC352" s="4" t="str">
        <f>IF(B352&lt;&gt;"r04","",IF(COUNT(INDEX(V:V,ROW()-3):V352)&lt;2,"",MAX(INDEX(V:V,ROW()-3):V352)-MIN(INDEX(V:V,ROW()-3):V352)))</f>
        <v/>
      </c>
      <c r="AD352" s="4" t="str">
        <f>IF(B352&lt;&gt;"r04","",COUNT(INDEX(U:U,ROW()-3):U352))</f>
        <v/>
      </c>
      <c r="AE352" s="4" t="str">
        <f>IF(B352&lt;&gt;"r04","",COUNT(INDEX(V:V,ROW()-3):V352))</f>
        <v/>
      </c>
    </row>
    <row r="353" spans="1:31">
      <c r="A353">
        <v>1627</v>
      </c>
      <c r="B353" t="s">
        <v>1863</v>
      </c>
      <c r="C353" t="s">
        <v>1864</v>
      </c>
      <c r="D353">
        <v>2504405</v>
      </c>
      <c r="E353">
        <v>77</v>
      </c>
      <c r="F353" t="s">
        <v>1849</v>
      </c>
      <c r="G353" s="1">
        <v>46216.862013888887</v>
      </c>
      <c r="H353">
        <v>66</v>
      </c>
      <c r="I353" t="s">
        <v>1849</v>
      </c>
      <c r="J353" s="1">
        <v>46216.862222222226</v>
      </c>
      <c r="K353">
        <v>1</v>
      </c>
      <c r="L353">
        <v>1</v>
      </c>
      <c r="M353" t="s">
        <v>1850</v>
      </c>
      <c r="N353" t="s">
        <v>1851</v>
      </c>
      <c r="O353" s="1">
        <v>46216.861712962964</v>
      </c>
      <c r="P353" s="1">
        <v>46216.862222222226</v>
      </c>
      <c r="Q353" s="1" t="str">
        <f t="shared" si="40"/>
        <v>2504405|r04</v>
      </c>
      <c r="R353" s="1" t="str">
        <f>VLOOKUP(D353,Base_Amostral!$A:$G,5,FALSE)</f>
        <v>Conceição</v>
      </c>
      <c r="S353" s="1" t="str">
        <f>VLOOKUP(D353,Base_Amostral!$A:$G,3,FALSE)</f>
        <v>Paraíba</v>
      </c>
      <c r="T353" s="1" t="str">
        <f>VLOOKUP(D353,Base_Amostral!$A:$G,6,FALSE)</f>
        <v>Nordeste</v>
      </c>
      <c r="U353" s="4">
        <f t="shared" si="41"/>
        <v>7.7</v>
      </c>
      <c r="V353" s="4">
        <f t="shared" si="42"/>
        <v>6.6</v>
      </c>
      <c r="W353" s="4">
        <f t="shared" si="43"/>
        <v>1.1000000000000005</v>
      </c>
      <c r="X353" s="4">
        <f t="shared" si="44"/>
        <v>7.15</v>
      </c>
      <c r="Y353" s="4">
        <f t="shared" si="45"/>
        <v>1</v>
      </c>
      <c r="Z353" s="4">
        <f t="shared" si="46"/>
        <v>1.1000000000000005</v>
      </c>
      <c r="AA353" s="4">
        <f t="shared" si="47"/>
        <v>0</v>
      </c>
      <c r="AB353" s="4">
        <f ca="1">IF(B353&lt;&gt;"r04","",IF(COUNT(INDEX(U:U,ROW()-3):U353)&lt;2,"",MAX(INDEX(U:U,ROW()-3):U353)-MIN(INDEX(U:U,ROW()-3):U353)))</f>
        <v>1.1000000000000005</v>
      </c>
      <c r="AC353" s="4">
        <f ca="1">IF(B353&lt;&gt;"r04","",IF(COUNT(INDEX(V:V,ROW()-3):V353)&lt;2,"",MAX(INDEX(V:V,ROW()-3):V353)-MIN(INDEX(V:V,ROW()-3):V353)))</f>
        <v>0</v>
      </c>
      <c r="AD353" s="4">
        <f ca="1">IF(B353&lt;&gt;"r04","",COUNT(INDEX(U:U,ROW()-3):U353))</f>
        <v>4</v>
      </c>
      <c r="AE353" s="4">
        <f ca="1">IF(B353&lt;&gt;"r04","",COUNT(INDEX(V:V,ROW()-3):V353))</f>
        <v>4</v>
      </c>
    </row>
    <row r="354" spans="1:31">
      <c r="A354">
        <v>551</v>
      </c>
      <c r="B354" t="s">
        <v>1857</v>
      </c>
      <c r="C354" t="s">
        <v>1858</v>
      </c>
      <c r="D354">
        <v>2506251</v>
      </c>
      <c r="E354">
        <v>63</v>
      </c>
      <c r="F354" t="s">
        <v>1849</v>
      </c>
      <c r="G354" s="1">
        <v>46196.037916666668</v>
      </c>
      <c r="H354">
        <v>58</v>
      </c>
      <c r="I354" t="s">
        <v>1849</v>
      </c>
      <c r="J354" s="1">
        <v>46196.038206018522</v>
      </c>
      <c r="K354">
        <v>1</v>
      </c>
      <c r="L354">
        <v>1</v>
      </c>
      <c r="M354" t="s">
        <v>1850</v>
      </c>
      <c r="N354" t="s">
        <v>1851</v>
      </c>
      <c r="O354" s="1">
        <v>46196.037615740737</v>
      </c>
      <c r="P354" s="1">
        <v>46196.038206018522</v>
      </c>
      <c r="Q354" s="1" t="str">
        <f t="shared" si="40"/>
        <v>2506251|r01</v>
      </c>
      <c r="R354" s="1" t="str">
        <f>VLOOKUP(D354,Base_Amostral!$A:$G,5,FALSE)</f>
        <v>Gado Bravo</v>
      </c>
      <c r="S354" s="1" t="str">
        <f>VLOOKUP(D354,Base_Amostral!$A:$G,3,FALSE)</f>
        <v>Paraíba</v>
      </c>
      <c r="T354" s="1" t="str">
        <f>VLOOKUP(D354,Base_Amostral!$A:$G,6,FALSE)</f>
        <v>Nordeste</v>
      </c>
      <c r="U354" s="4">
        <f t="shared" si="41"/>
        <v>6.3</v>
      </c>
      <c r="V354" s="4">
        <f t="shared" si="42"/>
        <v>5.8</v>
      </c>
      <c r="W354" s="4">
        <f t="shared" si="43"/>
        <v>0.5</v>
      </c>
      <c r="X354" s="4">
        <f t="shared" si="44"/>
        <v>6.05</v>
      </c>
      <c r="Y354" s="4">
        <f t="shared" si="45"/>
        <v>1</v>
      </c>
      <c r="Z354" s="4" t="str">
        <f t="shared" si="46"/>
        <v/>
      </c>
      <c r="AA354" s="4" t="str">
        <f t="shared" si="47"/>
        <v/>
      </c>
      <c r="AB354" s="4" t="str">
        <f>IF(B354&lt;&gt;"r04","",IF(COUNT(INDEX(U:U,ROW()-3):U354)&lt;2,"",MAX(INDEX(U:U,ROW()-3):U354)-MIN(INDEX(U:U,ROW()-3):U354)))</f>
        <v/>
      </c>
      <c r="AC354" s="4" t="str">
        <f>IF(B354&lt;&gt;"r04","",IF(COUNT(INDEX(V:V,ROW()-3):V354)&lt;2,"",MAX(INDEX(V:V,ROW()-3):V354)-MIN(INDEX(V:V,ROW()-3):V354)))</f>
        <v/>
      </c>
      <c r="AD354" s="4" t="str">
        <f>IF(B354&lt;&gt;"r04","",COUNT(INDEX(U:U,ROW()-3):U354))</f>
        <v/>
      </c>
      <c r="AE354" s="4" t="str">
        <f>IF(B354&lt;&gt;"r04","",COUNT(INDEX(V:V,ROW()-3):V354))</f>
        <v/>
      </c>
    </row>
    <row r="355" spans="1:31">
      <c r="A355">
        <v>899</v>
      </c>
      <c r="B355" t="s">
        <v>1859</v>
      </c>
      <c r="C355" t="s">
        <v>1860</v>
      </c>
      <c r="D355">
        <v>2506251</v>
      </c>
      <c r="E355">
        <v>63</v>
      </c>
      <c r="F355" t="s">
        <v>1849</v>
      </c>
      <c r="G355" s="1">
        <v>46203.838113425925</v>
      </c>
      <c r="H355">
        <v>58</v>
      </c>
      <c r="I355" t="s">
        <v>1849</v>
      </c>
      <c r="J355" s="1">
        <v>46203.838379629633</v>
      </c>
      <c r="K355">
        <v>1</v>
      </c>
      <c r="L355">
        <v>1</v>
      </c>
      <c r="M355" t="s">
        <v>1850</v>
      </c>
      <c r="N355" t="s">
        <v>1851</v>
      </c>
      <c r="O355" s="1">
        <v>46203.837592592594</v>
      </c>
      <c r="P355" s="1">
        <v>46203.838379629633</v>
      </c>
      <c r="Q355" s="1" t="str">
        <f t="shared" si="40"/>
        <v>2506251|r02</v>
      </c>
      <c r="R355" s="1" t="str">
        <f>VLOOKUP(D355,Base_Amostral!$A:$G,5,FALSE)</f>
        <v>Gado Bravo</v>
      </c>
      <c r="S355" s="1" t="str">
        <f>VLOOKUP(D355,Base_Amostral!$A:$G,3,FALSE)</f>
        <v>Paraíba</v>
      </c>
      <c r="T355" s="1" t="str">
        <f>VLOOKUP(D355,Base_Amostral!$A:$G,6,FALSE)</f>
        <v>Nordeste</v>
      </c>
      <c r="U355" s="4">
        <f t="shared" si="41"/>
        <v>6.3</v>
      </c>
      <c r="V355" s="4">
        <f t="shared" si="42"/>
        <v>5.8</v>
      </c>
      <c r="W355" s="4">
        <f t="shared" si="43"/>
        <v>0.5</v>
      </c>
      <c r="X355" s="4">
        <f t="shared" si="44"/>
        <v>6.05</v>
      </c>
      <c r="Y355" s="4">
        <f t="shared" si="45"/>
        <v>1</v>
      </c>
      <c r="Z355" s="4">
        <f t="shared" si="46"/>
        <v>0</v>
      </c>
      <c r="AA355" s="4">
        <f t="shared" si="47"/>
        <v>0</v>
      </c>
      <c r="AB355" s="4" t="str">
        <f>IF(B355&lt;&gt;"r04","",IF(COUNT(INDEX(U:U,ROW()-3):U355)&lt;2,"",MAX(INDEX(U:U,ROW()-3):U355)-MIN(INDEX(U:U,ROW()-3):U355)))</f>
        <v/>
      </c>
      <c r="AC355" s="4" t="str">
        <f>IF(B355&lt;&gt;"r04","",IF(COUNT(INDEX(V:V,ROW()-3):V355)&lt;2,"",MAX(INDEX(V:V,ROW()-3):V355)-MIN(INDEX(V:V,ROW()-3):V355)))</f>
        <v/>
      </c>
      <c r="AD355" s="4" t="str">
        <f>IF(B355&lt;&gt;"r04","",COUNT(INDEX(U:U,ROW()-3):U355))</f>
        <v/>
      </c>
      <c r="AE355" s="4" t="str">
        <f>IF(B355&lt;&gt;"r04","",COUNT(INDEX(V:V,ROW()-3):V355))</f>
        <v/>
      </c>
    </row>
    <row r="356" spans="1:31">
      <c r="A356">
        <v>1269</v>
      </c>
      <c r="B356" t="s">
        <v>1861</v>
      </c>
      <c r="C356" t="s">
        <v>1862</v>
      </c>
      <c r="D356">
        <v>2506251</v>
      </c>
      <c r="E356">
        <v>63</v>
      </c>
      <c r="F356" t="s">
        <v>1849</v>
      </c>
      <c r="G356" s="1">
        <v>46209.886689814812</v>
      </c>
      <c r="H356">
        <v>58</v>
      </c>
      <c r="I356" t="s">
        <v>1849</v>
      </c>
      <c r="J356" s="1">
        <v>46209.886944444443</v>
      </c>
      <c r="K356">
        <v>1</v>
      </c>
      <c r="L356">
        <v>1</v>
      </c>
      <c r="M356" t="s">
        <v>1850</v>
      </c>
      <c r="N356" t="s">
        <v>1851</v>
      </c>
      <c r="O356" s="1">
        <v>46209.88622685185</v>
      </c>
      <c r="P356" s="1">
        <v>46209.886944444443</v>
      </c>
      <c r="Q356" s="1" t="str">
        <f t="shared" si="40"/>
        <v>2506251|r03</v>
      </c>
      <c r="R356" s="1" t="str">
        <f>VLOOKUP(D356,Base_Amostral!$A:$G,5,FALSE)</f>
        <v>Gado Bravo</v>
      </c>
      <c r="S356" s="1" t="str">
        <f>VLOOKUP(D356,Base_Amostral!$A:$G,3,FALSE)</f>
        <v>Paraíba</v>
      </c>
      <c r="T356" s="1" t="str">
        <f>VLOOKUP(D356,Base_Amostral!$A:$G,6,FALSE)</f>
        <v>Nordeste</v>
      </c>
      <c r="U356" s="4">
        <f t="shared" si="41"/>
        <v>6.3</v>
      </c>
      <c r="V356" s="4">
        <f t="shared" si="42"/>
        <v>5.8</v>
      </c>
      <c r="W356" s="4">
        <f t="shared" si="43"/>
        <v>0.5</v>
      </c>
      <c r="X356" s="4">
        <f t="shared" si="44"/>
        <v>6.05</v>
      </c>
      <c r="Y356" s="4">
        <f t="shared" si="45"/>
        <v>1</v>
      </c>
      <c r="Z356" s="4">
        <f t="shared" si="46"/>
        <v>0</v>
      </c>
      <c r="AA356" s="4">
        <f t="shared" si="47"/>
        <v>0</v>
      </c>
      <c r="AB356" s="4" t="str">
        <f>IF(B356&lt;&gt;"r04","",IF(COUNT(INDEX(U:U,ROW()-3):U356)&lt;2,"",MAX(INDEX(U:U,ROW()-3):U356)-MIN(INDEX(U:U,ROW()-3):U356)))</f>
        <v/>
      </c>
      <c r="AC356" s="4" t="str">
        <f>IF(B356&lt;&gt;"r04","",IF(COUNT(INDEX(V:V,ROW()-3):V356)&lt;2,"",MAX(INDEX(V:V,ROW()-3):V356)-MIN(INDEX(V:V,ROW()-3):V356)))</f>
        <v/>
      </c>
      <c r="AD356" s="4" t="str">
        <f>IF(B356&lt;&gt;"r04","",COUNT(INDEX(U:U,ROW()-3):U356))</f>
        <v/>
      </c>
      <c r="AE356" s="4" t="str">
        <f>IF(B356&lt;&gt;"r04","",COUNT(INDEX(V:V,ROW()-3):V356))</f>
        <v/>
      </c>
    </row>
    <row r="357" spans="1:31">
      <c r="A357">
        <v>1628</v>
      </c>
      <c r="B357" t="s">
        <v>1863</v>
      </c>
      <c r="C357" t="s">
        <v>1864</v>
      </c>
      <c r="D357">
        <v>2506251</v>
      </c>
      <c r="E357">
        <v>74</v>
      </c>
      <c r="F357" t="s">
        <v>1849</v>
      </c>
      <c r="G357" s="1">
        <v>46216.863564814812</v>
      </c>
      <c r="H357">
        <v>58</v>
      </c>
      <c r="I357" t="s">
        <v>1849</v>
      </c>
      <c r="J357" s="1">
        <v>46216.86383101852</v>
      </c>
      <c r="K357">
        <v>1</v>
      </c>
      <c r="L357">
        <v>1</v>
      </c>
      <c r="M357" t="s">
        <v>1850</v>
      </c>
      <c r="N357" t="s">
        <v>1851</v>
      </c>
      <c r="O357" s="1">
        <v>46216.862268518518</v>
      </c>
      <c r="P357" s="1">
        <v>46216.86383101852</v>
      </c>
      <c r="Q357" s="1" t="str">
        <f t="shared" si="40"/>
        <v>2506251|r04</v>
      </c>
      <c r="R357" s="1" t="str">
        <f>VLOOKUP(D357,Base_Amostral!$A:$G,5,FALSE)</f>
        <v>Gado Bravo</v>
      </c>
      <c r="S357" s="1" t="str">
        <f>VLOOKUP(D357,Base_Amostral!$A:$G,3,FALSE)</f>
        <v>Paraíba</v>
      </c>
      <c r="T357" s="1" t="str">
        <f>VLOOKUP(D357,Base_Amostral!$A:$G,6,FALSE)</f>
        <v>Nordeste</v>
      </c>
      <c r="U357" s="4">
        <f t="shared" si="41"/>
        <v>7.4</v>
      </c>
      <c r="V357" s="4">
        <f t="shared" si="42"/>
        <v>5.8</v>
      </c>
      <c r="W357" s="4">
        <f t="shared" si="43"/>
        <v>1.6000000000000005</v>
      </c>
      <c r="X357" s="4">
        <f t="shared" si="44"/>
        <v>6.6</v>
      </c>
      <c r="Y357" s="4">
        <f t="shared" si="45"/>
        <v>1</v>
      </c>
      <c r="Z357" s="4">
        <f t="shared" si="46"/>
        <v>1.1000000000000005</v>
      </c>
      <c r="AA357" s="4">
        <f t="shared" si="47"/>
        <v>0</v>
      </c>
      <c r="AB357" s="4">
        <f ca="1">IF(B357&lt;&gt;"r04","",IF(COUNT(INDEX(U:U,ROW()-3):U357)&lt;2,"",MAX(INDEX(U:U,ROW()-3):U357)-MIN(INDEX(U:U,ROW()-3):U357)))</f>
        <v>1.1000000000000005</v>
      </c>
      <c r="AC357" s="4">
        <f ca="1">IF(B357&lt;&gt;"r04","",IF(COUNT(INDEX(V:V,ROW()-3):V357)&lt;2,"",MAX(INDEX(V:V,ROW()-3):V357)-MIN(INDEX(V:V,ROW()-3):V357)))</f>
        <v>0</v>
      </c>
      <c r="AD357" s="4">
        <f ca="1">IF(B357&lt;&gt;"r04","",COUNT(INDEX(U:U,ROW()-3):U357))</f>
        <v>4</v>
      </c>
      <c r="AE357" s="4">
        <f ca="1">IF(B357&lt;&gt;"r04","",COUNT(INDEX(V:V,ROW()-3):V357))</f>
        <v>4</v>
      </c>
    </row>
    <row r="358" spans="1:31">
      <c r="A358">
        <v>555</v>
      </c>
      <c r="B358" t="s">
        <v>1857</v>
      </c>
      <c r="C358" t="s">
        <v>1858</v>
      </c>
      <c r="D358">
        <v>2507408</v>
      </c>
      <c r="E358">
        <v>52</v>
      </c>
      <c r="F358" t="s">
        <v>1849</v>
      </c>
      <c r="G358" s="1">
        <v>46196.038587962961</v>
      </c>
      <c r="H358">
        <v>53</v>
      </c>
      <c r="I358" t="s">
        <v>1849</v>
      </c>
      <c r="J358" s="1">
        <v>46196.038819444446</v>
      </c>
      <c r="K358">
        <v>1</v>
      </c>
      <c r="L358">
        <v>1</v>
      </c>
      <c r="M358" t="s">
        <v>1850</v>
      </c>
      <c r="N358" t="s">
        <v>1851</v>
      </c>
      <c r="O358" s="1">
        <v>46196.038263888891</v>
      </c>
      <c r="P358" s="1">
        <v>46196.038819444446</v>
      </c>
      <c r="Q358" s="1" t="str">
        <f t="shared" si="40"/>
        <v>2507408|r01</v>
      </c>
      <c r="R358" s="1" t="str">
        <f>VLOOKUP(D358,Base_Amostral!$A:$G,5,FALSE)</f>
        <v>Jericó</v>
      </c>
      <c r="S358" s="1" t="str">
        <f>VLOOKUP(D358,Base_Amostral!$A:$G,3,FALSE)</f>
        <v>Paraíba</v>
      </c>
      <c r="T358" s="1" t="str">
        <f>VLOOKUP(D358,Base_Amostral!$A:$G,6,FALSE)</f>
        <v>Nordeste</v>
      </c>
      <c r="U358" s="4">
        <f t="shared" si="41"/>
        <v>5.2</v>
      </c>
      <c r="V358" s="4">
        <f t="shared" si="42"/>
        <v>5.3</v>
      </c>
      <c r="W358" s="4">
        <f t="shared" si="43"/>
        <v>-9.9999999999999645E-2</v>
      </c>
      <c r="X358" s="4">
        <f t="shared" si="44"/>
        <v>5.25</v>
      </c>
      <c r="Y358" s="4">
        <f t="shared" si="45"/>
        <v>1</v>
      </c>
      <c r="Z358" s="4" t="str">
        <f t="shared" si="46"/>
        <v/>
      </c>
      <c r="AA358" s="4" t="str">
        <f t="shared" si="47"/>
        <v/>
      </c>
      <c r="AB358" s="4" t="str">
        <f>IF(B358&lt;&gt;"r04","",IF(COUNT(INDEX(U:U,ROW()-3):U358)&lt;2,"",MAX(INDEX(U:U,ROW()-3):U358)-MIN(INDEX(U:U,ROW()-3):U358)))</f>
        <v/>
      </c>
      <c r="AC358" s="4" t="str">
        <f>IF(B358&lt;&gt;"r04","",IF(COUNT(INDEX(V:V,ROW()-3):V358)&lt;2,"",MAX(INDEX(V:V,ROW()-3):V358)-MIN(INDEX(V:V,ROW()-3):V358)))</f>
        <v/>
      </c>
      <c r="AD358" s="4" t="str">
        <f>IF(B358&lt;&gt;"r04","",COUNT(INDEX(U:U,ROW()-3):U358))</f>
        <v/>
      </c>
      <c r="AE358" s="4" t="str">
        <f>IF(B358&lt;&gt;"r04","",COUNT(INDEX(V:V,ROW()-3):V358))</f>
        <v/>
      </c>
    </row>
    <row r="359" spans="1:31">
      <c r="A359">
        <v>902</v>
      </c>
      <c r="B359" t="s">
        <v>1859</v>
      </c>
      <c r="C359" t="s">
        <v>1860</v>
      </c>
      <c r="D359">
        <v>2507408</v>
      </c>
      <c r="E359">
        <v>52</v>
      </c>
      <c r="F359" t="s">
        <v>1849</v>
      </c>
      <c r="G359" s="1">
        <v>46203.838726851849</v>
      </c>
      <c r="H359">
        <v>53</v>
      </c>
      <c r="I359" t="s">
        <v>1849</v>
      </c>
      <c r="J359" s="1">
        <v>46203.838958333334</v>
      </c>
      <c r="K359">
        <v>1</v>
      </c>
      <c r="L359">
        <v>1</v>
      </c>
      <c r="M359" t="s">
        <v>1850</v>
      </c>
      <c r="N359" t="s">
        <v>1851</v>
      </c>
      <c r="O359" s="1">
        <v>46203.838425925926</v>
      </c>
      <c r="P359" s="1">
        <v>46203.838958333334</v>
      </c>
      <c r="Q359" s="1" t="str">
        <f t="shared" si="40"/>
        <v>2507408|r02</v>
      </c>
      <c r="R359" s="1" t="str">
        <f>VLOOKUP(D359,Base_Amostral!$A:$G,5,FALSE)</f>
        <v>Jericó</v>
      </c>
      <c r="S359" s="1" t="str">
        <f>VLOOKUP(D359,Base_Amostral!$A:$G,3,FALSE)</f>
        <v>Paraíba</v>
      </c>
      <c r="T359" s="1" t="str">
        <f>VLOOKUP(D359,Base_Amostral!$A:$G,6,FALSE)</f>
        <v>Nordeste</v>
      </c>
      <c r="U359" s="4">
        <f t="shared" si="41"/>
        <v>5.2</v>
      </c>
      <c r="V359" s="4">
        <f t="shared" si="42"/>
        <v>5.3</v>
      </c>
      <c r="W359" s="4">
        <f t="shared" si="43"/>
        <v>-9.9999999999999645E-2</v>
      </c>
      <c r="X359" s="4">
        <f t="shared" si="44"/>
        <v>5.25</v>
      </c>
      <c r="Y359" s="4">
        <f t="shared" si="45"/>
        <v>1</v>
      </c>
      <c r="Z359" s="4">
        <f t="shared" si="46"/>
        <v>0</v>
      </c>
      <c r="AA359" s="4">
        <f t="shared" si="47"/>
        <v>0</v>
      </c>
      <c r="AB359" s="4" t="str">
        <f>IF(B359&lt;&gt;"r04","",IF(COUNT(INDEX(U:U,ROW()-3):U359)&lt;2,"",MAX(INDEX(U:U,ROW()-3):U359)-MIN(INDEX(U:U,ROW()-3):U359)))</f>
        <v/>
      </c>
      <c r="AC359" s="4" t="str">
        <f>IF(B359&lt;&gt;"r04","",IF(COUNT(INDEX(V:V,ROW()-3):V359)&lt;2,"",MAX(INDEX(V:V,ROW()-3):V359)-MIN(INDEX(V:V,ROW()-3):V359)))</f>
        <v/>
      </c>
      <c r="AD359" s="4" t="str">
        <f>IF(B359&lt;&gt;"r04","",COUNT(INDEX(U:U,ROW()-3):U359))</f>
        <v/>
      </c>
      <c r="AE359" s="4" t="str">
        <f>IF(B359&lt;&gt;"r04","",COUNT(INDEX(V:V,ROW()-3):V359))</f>
        <v/>
      </c>
    </row>
    <row r="360" spans="1:31">
      <c r="A360">
        <v>1272</v>
      </c>
      <c r="B360" t="s">
        <v>1861</v>
      </c>
      <c r="C360" t="s">
        <v>1862</v>
      </c>
      <c r="D360">
        <v>2507408</v>
      </c>
      <c r="E360">
        <v>52</v>
      </c>
      <c r="F360" t="s">
        <v>1849</v>
      </c>
      <c r="G360" s="1">
        <v>46209.887256944443</v>
      </c>
      <c r="H360">
        <v>53</v>
      </c>
      <c r="I360" t="s">
        <v>1849</v>
      </c>
      <c r="J360" s="1">
        <v>46209.887511574074</v>
      </c>
      <c r="K360">
        <v>1</v>
      </c>
      <c r="L360">
        <v>1</v>
      </c>
      <c r="M360" t="s">
        <v>1850</v>
      </c>
      <c r="N360" t="s">
        <v>1851</v>
      </c>
      <c r="O360" s="1">
        <v>46209.886990740742</v>
      </c>
      <c r="P360" s="1">
        <v>46209.887511574074</v>
      </c>
      <c r="Q360" s="1" t="str">
        <f t="shared" si="40"/>
        <v>2507408|r03</v>
      </c>
      <c r="R360" s="1" t="str">
        <f>VLOOKUP(D360,Base_Amostral!$A:$G,5,FALSE)</f>
        <v>Jericó</v>
      </c>
      <c r="S360" s="1" t="str">
        <f>VLOOKUP(D360,Base_Amostral!$A:$G,3,FALSE)</f>
        <v>Paraíba</v>
      </c>
      <c r="T360" s="1" t="str">
        <f>VLOOKUP(D360,Base_Amostral!$A:$G,6,FALSE)</f>
        <v>Nordeste</v>
      </c>
      <c r="U360" s="4">
        <f t="shared" si="41"/>
        <v>5.2</v>
      </c>
      <c r="V360" s="4">
        <f t="shared" si="42"/>
        <v>5.3</v>
      </c>
      <c r="W360" s="4">
        <f t="shared" si="43"/>
        <v>-9.9999999999999645E-2</v>
      </c>
      <c r="X360" s="4">
        <f t="shared" si="44"/>
        <v>5.25</v>
      </c>
      <c r="Y360" s="4">
        <f t="shared" si="45"/>
        <v>1</v>
      </c>
      <c r="Z360" s="4">
        <f t="shared" si="46"/>
        <v>0</v>
      </c>
      <c r="AA360" s="4">
        <f t="shared" si="47"/>
        <v>0</v>
      </c>
      <c r="AB360" s="4" t="str">
        <f>IF(B360&lt;&gt;"r04","",IF(COUNT(INDEX(U:U,ROW()-3):U360)&lt;2,"",MAX(INDEX(U:U,ROW()-3):U360)-MIN(INDEX(U:U,ROW()-3):U360)))</f>
        <v/>
      </c>
      <c r="AC360" s="4" t="str">
        <f>IF(B360&lt;&gt;"r04","",IF(COUNT(INDEX(V:V,ROW()-3):V360)&lt;2,"",MAX(INDEX(V:V,ROW()-3):V360)-MIN(INDEX(V:V,ROW()-3):V360)))</f>
        <v/>
      </c>
      <c r="AD360" s="4" t="str">
        <f>IF(B360&lt;&gt;"r04","",COUNT(INDEX(U:U,ROW()-3):U360))</f>
        <v/>
      </c>
      <c r="AE360" s="4" t="str">
        <f>IF(B360&lt;&gt;"r04","",COUNT(INDEX(V:V,ROW()-3):V360))</f>
        <v/>
      </c>
    </row>
    <row r="361" spans="1:31">
      <c r="A361">
        <v>1631</v>
      </c>
      <c r="B361" t="s">
        <v>1863</v>
      </c>
      <c r="C361" t="s">
        <v>1864</v>
      </c>
      <c r="D361">
        <v>2507408</v>
      </c>
      <c r="E361">
        <v>63</v>
      </c>
      <c r="F361" t="s">
        <v>1849</v>
      </c>
      <c r="G361" s="1">
        <v>46216.864155092589</v>
      </c>
      <c r="H361">
        <v>53</v>
      </c>
      <c r="I361" t="s">
        <v>1849</v>
      </c>
      <c r="J361" s="1">
        <v>46216.864386574074</v>
      </c>
      <c r="K361">
        <v>1</v>
      </c>
      <c r="L361">
        <v>1</v>
      </c>
      <c r="M361" t="s">
        <v>1850</v>
      </c>
      <c r="N361" t="s">
        <v>1851</v>
      </c>
      <c r="O361" s="1">
        <v>46216.863865740743</v>
      </c>
      <c r="P361" s="1">
        <v>46216.864386574074</v>
      </c>
      <c r="Q361" s="1" t="str">
        <f t="shared" si="40"/>
        <v>2507408|r04</v>
      </c>
      <c r="R361" s="1" t="str">
        <f>VLOOKUP(D361,Base_Amostral!$A:$G,5,FALSE)</f>
        <v>Jericó</v>
      </c>
      <c r="S361" s="1" t="str">
        <f>VLOOKUP(D361,Base_Amostral!$A:$G,3,FALSE)</f>
        <v>Paraíba</v>
      </c>
      <c r="T361" s="1" t="str">
        <f>VLOOKUP(D361,Base_Amostral!$A:$G,6,FALSE)</f>
        <v>Nordeste</v>
      </c>
      <c r="U361" s="4">
        <f t="shared" si="41"/>
        <v>6.3</v>
      </c>
      <c r="V361" s="4">
        <f t="shared" si="42"/>
        <v>5.3</v>
      </c>
      <c r="W361" s="4">
        <f t="shared" si="43"/>
        <v>1</v>
      </c>
      <c r="X361" s="4">
        <f t="shared" si="44"/>
        <v>5.8</v>
      </c>
      <c r="Y361" s="4">
        <f t="shared" si="45"/>
        <v>1</v>
      </c>
      <c r="Z361" s="4">
        <f t="shared" si="46"/>
        <v>1.0999999999999996</v>
      </c>
      <c r="AA361" s="4">
        <f t="shared" si="47"/>
        <v>0</v>
      </c>
      <c r="AB361" s="4">
        <f ca="1">IF(B361&lt;&gt;"r04","",IF(COUNT(INDEX(U:U,ROW()-3):U361)&lt;2,"",MAX(INDEX(U:U,ROW()-3):U361)-MIN(INDEX(U:U,ROW()-3):U361)))</f>
        <v>1.0999999999999996</v>
      </c>
      <c r="AC361" s="4">
        <f ca="1">IF(B361&lt;&gt;"r04","",IF(COUNT(INDEX(V:V,ROW()-3):V361)&lt;2,"",MAX(INDEX(V:V,ROW()-3):V361)-MIN(INDEX(V:V,ROW()-3):V361)))</f>
        <v>0</v>
      </c>
      <c r="AD361" s="4">
        <f ca="1">IF(B361&lt;&gt;"r04","",COUNT(INDEX(U:U,ROW()-3):U361))</f>
        <v>4</v>
      </c>
      <c r="AE361" s="4">
        <f ca="1">IF(B361&lt;&gt;"r04","",COUNT(INDEX(V:V,ROW()-3):V361))</f>
        <v>4</v>
      </c>
    </row>
    <row r="362" spans="1:31">
      <c r="A362">
        <v>559</v>
      </c>
      <c r="B362" t="s">
        <v>1857</v>
      </c>
      <c r="C362" t="s">
        <v>1858</v>
      </c>
      <c r="D362">
        <v>2508406</v>
      </c>
      <c r="E362">
        <v>60</v>
      </c>
      <c r="F362" t="s">
        <v>1849</v>
      </c>
      <c r="G362" s="1">
        <v>46196.039293981485</v>
      </c>
      <c r="H362">
        <v>62</v>
      </c>
      <c r="I362" t="s">
        <v>1849</v>
      </c>
      <c r="J362" s="1">
        <v>46196.039560185185</v>
      </c>
      <c r="K362">
        <v>1</v>
      </c>
      <c r="L362">
        <v>1</v>
      </c>
      <c r="M362" t="s">
        <v>1850</v>
      </c>
      <c r="N362" t="s">
        <v>1851</v>
      </c>
      <c r="O362" s="1">
        <v>46196.038854166669</v>
      </c>
      <c r="P362" s="1">
        <v>46196.039560185185</v>
      </c>
      <c r="Q362" s="1" t="str">
        <f t="shared" si="40"/>
        <v>2508406|r01</v>
      </c>
      <c r="R362" s="1" t="str">
        <f>VLOOKUP(D362,Base_Amostral!$A:$G,5,FALSE)</f>
        <v>Lastro</v>
      </c>
      <c r="S362" s="1" t="str">
        <f>VLOOKUP(D362,Base_Amostral!$A:$G,3,FALSE)</f>
        <v>Paraíba</v>
      </c>
      <c r="T362" s="1" t="str">
        <f>VLOOKUP(D362,Base_Amostral!$A:$G,6,FALSE)</f>
        <v>Nordeste</v>
      </c>
      <c r="U362" s="4">
        <f t="shared" si="41"/>
        <v>6</v>
      </c>
      <c r="V362" s="4">
        <f t="shared" si="42"/>
        <v>6.2</v>
      </c>
      <c r="W362" s="4">
        <f t="shared" si="43"/>
        <v>-0.20000000000000018</v>
      </c>
      <c r="X362" s="4">
        <f t="shared" si="44"/>
        <v>6.1</v>
      </c>
      <c r="Y362" s="4">
        <f t="shared" si="45"/>
        <v>1</v>
      </c>
      <c r="Z362" s="4" t="str">
        <f t="shared" si="46"/>
        <v/>
      </c>
      <c r="AA362" s="4" t="str">
        <f t="shared" si="47"/>
        <v/>
      </c>
      <c r="AB362" s="4" t="str">
        <f>IF(B362&lt;&gt;"r04","",IF(COUNT(INDEX(U:U,ROW()-3):U362)&lt;2,"",MAX(INDEX(U:U,ROW()-3):U362)-MIN(INDEX(U:U,ROW()-3):U362)))</f>
        <v/>
      </c>
      <c r="AC362" s="4" t="str">
        <f>IF(B362&lt;&gt;"r04","",IF(COUNT(INDEX(V:V,ROW()-3):V362)&lt;2,"",MAX(INDEX(V:V,ROW()-3):V362)-MIN(INDEX(V:V,ROW()-3):V362)))</f>
        <v/>
      </c>
      <c r="AD362" s="4" t="str">
        <f>IF(B362&lt;&gt;"r04","",COUNT(INDEX(U:U,ROW()-3):U362))</f>
        <v/>
      </c>
      <c r="AE362" s="4" t="str">
        <f>IF(B362&lt;&gt;"r04","",COUNT(INDEX(V:V,ROW()-3):V362))</f>
        <v/>
      </c>
    </row>
    <row r="363" spans="1:31">
      <c r="A363">
        <v>903</v>
      </c>
      <c r="B363" t="s">
        <v>1859</v>
      </c>
      <c r="C363" t="s">
        <v>1860</v>
      </c>
      <c r="D363">
        <v>2508406</v>
      </c>
      <c r="E363">
        <v>57</v>
      </c>
      <c r="F363" t="s">
        <v>1849</v>
      </c>
      <c r="G363" s="1">
        <v>46203.839953703704</v>
      </c>
      <c r="H363">
        <v>61</v>
      </c>
      <c r="I363" t="s">
        <v>1849</v>
      </c>
      <c r="J363" s="1">
        <v>46203.840243055558</v>
      </c>
      <c r="K363">
        <v>1</v>
      </c>
      <c r="L363">
        <v>1</v>
      </c>
      <c r="M363" t="s">
        <v>1850</v>
      </c>
      <c r="N363" t="s">
        <v>1851</v>
      </c>
      <c r="O363" s="1">
        <v>46203.838993055557</v>
      </c>
      <c r="P363" s="1">
        <v>46203.840243055558</v>
      </c>
      <c r="Q363" s="1" t="str">
        <f t="shared" si="40"/>
        <v>2508406|r02</v>
      </c>
      <c r="R363" s="1" t="str">
        <f>VLOOKUP(D363,Base_Amostral!$A:$G,5,FALSE)</f>
        <v>Lastro</v>
      </c>
      <c r="S363" s="1" t="str">
        <f>VLOOKUP(D363,Base_Amostral!$A:$G,3,FALSE)</f>
        <v>Paraíba</v>
      </c>
      <c r="T363" s="1" t="str">
        <f>VLOOKUP(D363,Base_Amostral!$A:$G,6,FALSE)</f>
        <v>Nordeste</v>
      </c>
      <c r="U363" s="4">
        <f t="shared" si="41"/>
        <v>5.7</v>
      </c>
      <c r="V363" s="4">
        <f t="shared" si="42"/>
        <v>6.1</v>
      </c>
      <c r="W363" s="4">
        <f t="shared" si="43"/>
        <v>-0.39999999999999947</v>
      </c>
      <c r="X363" s="4">
        <f t="shared" si="44"/>
        <v>5.9</v>
      </c>
      <c r="Y363" s="4">
        <f t="shared" si="45"/>
        <v>1</v>
      </c>
      <c r="Z363" s="4">
        <f t="shared" si="46"/>
        <v>-0.29999999999999982</v>
      </c>
      <c r="AA363" s="4">
        <f t="shared" si="47"/>
        <v>-0.10000000000000053</v>
      </c>
      <c r="AB363" s="4" t="str">
        <f>IF(B363&lt;&gt;"r04","",IF(COUNT(INDEX(U:U,ROW()-3):U363)&lt;2,"",MAX(INDEX(U:U,ROW()-3):U363)-MIN(INDEX(U:U,ROW()-3):U363)))</f>
        <v/>
      </c>
      <c r="AC363" s="4" t="str">
        <f>IF(B363&lt;&gt;"r04","",IF(COUNT(INDEX(V:V,ROW()-3):V363)&lt;2,"",MAX(INDEX(V:V,ROW()-3):V363)-MIN(INDEX(V:V,ROW()-3):V363)))</f>
        <v/>
      </c>
      <c r="AD363" s="4" t="str">
        <f>IF(B363&lt;&gt;"r04","",COUNT(INDEX(U:U,ROW()-3):U363))</f>
        <v/>
      </c>
      <c r="AE363" s="4" t="str">
        <f>IF(B363&lt;&gt;"r04","",COUNT(INDEX(V:V,ROW()-3):V363))</f>
        <v/>
      </c>
    </row>
    <row r="364" spans="1:31">
      <c r="A364">
        <v>1274</v>
      </c>
      <c r="B364" t="s">
        <v>1861</v>
      </c>
      <c r="C364" t="s">
        <v>1862</v>
      </c>
      <c r="D364">
        <v>2508406</v>
      </c>
      <c r="E364">
        <v>57</v>
      </c>
      <c r="F364" t="s">
        <v>1849</v>
      </c>
      <c r="G364" s="1">
        <v>46209.88795138889</v>
      </c>
      <c r="H364">
        <v>61</v>
      </c>
      <c r="I364" t="s">
        <v>1849</v>
      </c>
      <c r="J364" s="1">
        <v>46209.888240740744</v>
      </c>
      <c r="K364">
        <v>1</v>
      </c>
      <c r="L364">
        <v>1</v>
      </c>
      <c r="M364" t="s">
        <v>1850</v>
      </c>
      <c r="N364" t="s">
        <v>1851</v>
      </c>
      <c r="O364" s="1">
        <v>46209.887557870374</v>
      </c>
      <c r="P364" s="1">
        <v>46209.888240740744</v>
      </c>
      <c r="Q364" s="1" t="str">
        <f t="shared" si="40"/>
        <v>2508406|r03</v>
      </c>
      <c r="R364" s="1" t="str">
        <f>VLOOKUP(D364,Base_Amostral!$A:$G,5,FALSE)</f>
        <v>Lastro</v>
      </c>
      <c r="S364" s="1" t="str">
        <f>VLOOKUP(D364,Base_Amostral!$A:$G,3,FALSE)</f>
        <v>Paraíba</v>
      </c>
      <c r="T364" s="1" t="str">
        <f>VLOOKUP(D364,Base_Amostral!$A:$G,6,FALSE)</f>
        <v>Nordeste</v>
      </c>
      <c r="U364" s="4">
        <f t="shared" si="41"/>
        <v>5.7</v>
      </c>
      <c r="V364" s="4">
        <f t="shared" si="42"/>
        <v>6.1</v>
      </c>
      <c r="W364" s="4">
        <f t="shared" si="43"/>
        <v>-0.39999999999999947</v>
      </c>
      <c r="X364" s="4">
        <f t="shared" si="44"/>
        <v>5.9</v>
      </c>
      <c r="Y364" s="4">
        <f t="shared" si="45"/>
        <v>1</v>
      </c>
      <c r="Z364" s="4">
        <f t="shared" si="46"/>
        <v>0</v>
      </c>
      <c r="AA364" s="4">
        <f t="shared" si="47"/>
        <v>0</v>
      </c>
      <c r="AB364" s="4" t="str">
        <f>IF(B364&lt;&gt;"r04","",IF(COUNT(INDEX(U:U,ROW()-3):U364)&lt;2,"",MAX(INDEX(U:U,ROW()-3):U364)-MIN(INDEX(U:U,ROW()-3):U364)))</f>
        <v/>
      </c>
      <c r="AC364" s="4" t="str">
        <f>IF(B364&lt;&gt;"r04","",IF(COUNT(INDEX(V:V,ROW()-3):V364)&lt;2,"",MAX(INDEX(V:V,ROW()-3):V364)-MIN(INDEX(V:V,ROW()-3):V364)))</f>
        <v/>
      </c>
      <c r="AD364" s="4" t="str">
        <f>IF(B364&lt;&gt;"r04","",COUNT(INDEX(U:U,ROW()-3):U364))</f>
        <v/>
      </c>
      <c r="AE364" s="4" t="str">
        <f>IF(B364&lt;&gt;"r04","",COUNT(INDEX(V:V,ROW()-3):V364))</f>
        <v/>
      </c>
    </row>
    <row r="365" spans="1:31">
      <c r="A365">
        <v>1633</v>
      </c>
      <c r="B365" t="s">
        <v>1863</v>
      </c>
      <c r="C365" t="s">
        <v>1864</v>
      </c>
      <c r="D365">
        <v>2508406</v>
      </c>
      <c r="E365">
        <v>69</v>
      </c>
      <c r="F365" t="s">
        <v>1849</v>
      </c>
      <c r="G365" s="1">
        <v>46216.864837962959</v>
      </c>
      <c r="H365">
        <v>61</v>
      </c>
      <c r="I365" t="s">
        <v>1849</v>
      </c>
      <c r="J365" s="1">
        <v>46216.865104166667</v>
      </c>
      <c r="K365">
        <v>1</v>
      </c>
      <c r="L365">
        <v>1</v>
      </c>
      <c r="M365" t="s">
        <v>1850</v>
      </c>
      <c r="N365" t="s">
        <v>1851</v>
      </c>
      <c r="O365" s="1">
        <v>46216.864432870374</v>
      </c>
      <c r="P365" s="1">
        <v>46216.865104166667</v>
      </c>
      <c r="Q365" s="1" t="str">
        <f t="shared" si="40"/>
        <v>2508406|r04</v>
      </c>
      <c r="R365" s="1" t="str">
        <f>VLOOKUP(D365,Base_Amostral!$A:$G,5,FALSE)</f>
        <v>Lastro</v>
      </c>
      <c r="S365" s="1" t="str">
        <f>VLOOKUP(D365,Base_Amostral!$A:$G,3,FALSE)</f>
        <v>Paraíba</v>
      </c>
      <c r="T365" s="1" t="str">
        <f>VLOOKUP(D365,Base_Amostral!$A:$G,6,FALSE)</f>
        <v>Nordeste</v>
      </c>
      <c r="U365" s="4">
        <f t="shared" si="41"/>
        <v>6.9</v>
      </c>
      <c r="V365" s="4">
        <f t="shared" si="42"/>
        <v>6.1</v>
      </c>
      <c r="W365" s="4">
        <f t="shared" si="43"/>
        <v>0.80000000000000071</v>
      </c>
      <c r="X365" s="4">
        <f t="shared" si="44"/>
        <v>6.5</v>
      </c>
      <c r="Y365" s="4">
        <f t="shared" si="45"/>
        <v>1</v>
      </c>
      <c r="Z365" s="4">
        <f t="shared" si="46"/>
        <v>1.2000000000000002</v>
      </c>
      <c r="AA365" s="4">
        <f t="shared" si="47"/>
        <v>0</v>
      </c>
      <c r="AB365" s="4">
        <f ca="1">IF(B365&lt;&gt;"r04","",IF(COUNT(INDEX(U:U,ROW()-3):U365)&lt;2,"",MAX(INDEX(U:U,ROW()-3):U365)-MIN(INDEX(U:U,ROW()-3):U365)))</f>
        <v>1.2000000000000002</v>
      </c>
      <c r="AC365" s="4">
        <f ca="1">IF(B365&lt;&gt;"r04","",IF(COUNT(INDEX(V:V,ROW()-3):V365)&lt;2,"",MAX(INDEX(V:V,ROW()-3):V365)-MIN(INDEX(V:V,ROW()-3):V365)))</f>
        <v>0.10000000000000053</v>
      </c>
      <c r="AD365" s="4">
        <f ca="1">IF(B365&lt;&gt;"r04","",COUNT(INDEX(U:U,ROW()-3):U365))</f>
        <v>4</v>
      </c>
      <c r="AE365" s="4">
        <f ca="1">IF(B365&lt;&gt;"r04","",COUNT(INDEX(V:V,ROW()-3):V365))</f>
        <v>4</v>
      </c>
    </row>
    <row r="366" spans="1:31">
      <c r="A366">
        <v>562</v>
      </c>
      <c r="B366" t="s">
        <v>1857</v>
      </c>
      <c r="C366" t="s">
        <v>1858</v>
      </c>
      <c r="D366">
        <v>2510659</v>
      </c>
      <c r="E366">
        <v>70</v>
      </c>
      <c r="F366" t="s">
        <v>1849</v>
      </c>
      <c r="G366" s="1">
        <v>46196.04047453704</v>
      </c>
      <c r="H366">
        <v>69</v>
      </c>
      <c r="I366" t="s">
        <v>1849</v>
      </c>
      <c r="J366" s="1">
        <v>46196.040752314817</v>
      </c>
      <c r="K366">
        <v>1</v>
      </c>
      <c r="L366">
        <v>1</v>
      </c>
      <c r="M366" t="s">
        <v>1850</v>
      </c>
      <c r="N366" t="s">
        <v>1851</v>
      </c>
      <c r="O366" s="1">
        <v>46196.039618055554</v>
      </c>
      <c r="P366" s="1">
        <v>46196.040752314817</v>
      </c>
      <c r="Q366" s="1" t="str">
        <f t="shared" si="40"/>
        <v>2510659|r01</v>
      </c>
      <c r="R366" s="1" t="str">
        <f>VLOOKUP(D366,Base_Amostral!$A:$G,5,FALSE)</f>
        <v>Parari</v>
      </c>
      <c r="S366" s="1" t="str">
        <f>VLOOKUP(D366,Base_Amostral!$A:$G,3,FALSE)</f>
        <v>Paraíba</v>
      </c>
      <c r="T366" s="1" t="str">
        <f>VLOOKUP(D366,Base_Amostral!$A:$G,6,FALSE)</f>
        <v>Nordeste</v>
      </c>
      <c r="U366" s="4">
        <f t="shared" si="41"/>
        <v>7</v>
      </c>
      <c r="V366" s="4">
        <f t="shared" si="42"/>
        <v>6.9</v>
      </c>
      <c r="W366" s="4">
        <f t="shared" si="43"/>
        <v>9.9999999999999645E-2</v>
      </c>
      <c r="X366" s="4">
        <f t="shared" si="44"/>
        <v>6.95</v>
      </c>
      <c r="Y366" s="4">
        <f t="shared" si="45"/>
        <v>1</v>
      </c>
      <c r="Z366" s="4" t="str">
        <f t="shared" si="46"/>
        <v/>
      </c>
      <c r="AA366" s="4" t="str">
        <f t="shared" si="47"/>
        <v/>
      </c>
      <c r="AB366" s="4" t="str">
        <f>IF(B366&lt;&gt;"r04","",IF(COUNT(INDEX(U:U,ROW()-3):U366)&lt;2,"",MAX(INDEX(U:U,ROW()-3):U366)-MIN(INDEX(U:U,ROW()-3):U366)))</f>
        <v/>
      </c>
      <c r="AC366" s="4" t="str">
        <f>IF(B366&lt;&gt;"r04","",IF(COUNT(INDEX(V:V,ROW()-3):V366)&lt;2,"",MAX(INDEX(V:V,ROW()-3):V366)-MIN(INDEX(V:V,ROW()-3):V366)))</f>
        <v/>
      </c>
      <c r="AD366" s="4" t="str">
        <f>IF(B366&lt;&gt;"r04","",COUNT(INDEX(U:U,ROW()-3):U366))</f>
        <v/>
      </c>
      <c r="AE366" s="4" t="str">
        <f>IF(B366&lt;&gt;"r04","",COUNT(INDEX(V:V,ROW()-3):V366))</f>
        <v/>
      </c>
    </row>
    <row r="367" spans="1:31">
      <c r="A367">
        <v>906</v>
      </c>
      <c r="B367" t="s">
        <v>1859</v>
      </c>
      <c r="C367" t="s">
        <v>1860</v>
      </c>
      <c r="D367">
        <v>2510659</v>
      </c>
      <c r="E367">
        <v>70</v>
      </c>
      <c r="F367" t="s">
        <v>1849</v>
      </c>
      <c r="G367" s="1">
        <v>46203.840821759259</v>
      </c>
      <c r="H367">
        <v>69</v>
      </c>
      <c r="I367" t="s">
        <v>1849</v>
      </c>
      <c r="J367" s="1">
        <v>46203.841122685182</v>
      </c>
      <c r="K367">
        <v>1</v>
      </c>
      <c r="L367">
        <v>1</v>
      </c>
      <c r="M367" t="s">
        <v>1850</v>
      </c>
      <c r="N367" t="s">
        <v>1851</v>
      </c>
      <c r="O367" s="1">
        <v>46203.840289351851</v>
      </c>
      <c r="P367" s="1">
        <v>46203.841122685182</v>
      </c>
      <c r="Q367" s="1" t="str">
        <f t="shared" si="40"/>
        <v>2510659|r02</v>
      </c>
      <c r="R367" s="1" t="str">
        <f>VLOOKUP(D367,Base_Amostral!$A:$G,5,FALSE)</f>
        <v>Parari</v>
      </c>
      <c r="S367" s="1" t="str">
        <f>VLOOKUP(D367,Base_Amostral!$A:$G,3,FALSE)</f>
        <v>Paraíba</v>
      </c>
      <c r="T367" s="1" t="str">
        <f>VLOOKUP(D367,Base_Amostral!$A:$G,6,FALSE)</f>
        <v>Nordeste</v>
      </c>
      <c r="U367" s="4">
        <f t="shared" si="41"/>
        <v>7</v>
      </c>
      <c r="V367" s="4">
        <f t="shared" si="42"/>
        <v>6.9</v>
      </c>
      <c r="W367" s="4">
        <f t="shared" si="43"/>
        <v>9.9999999999999645E-2</v>
      </c>
      <c r="X367" s="4">
        <f t="shared" si="44"/>
        <v>6.95</v>
      </c>
      <c r="Y367" s="4">
        <f t="shared" si="45"/>
        <v>1</v>
      </c>
      <c r="Z367" s="4">
        <f t="shared" si="46"/>
        <v>0</v>
      </c>
      <c r="AA367" s="4">
        <f t="shared" si="47"/>
        <v>0</v>
      </c>
      <c r="AB367" s="4" t="str">
        <f>IF(B367&lt;&gt;"r04","",IF(COUNT(INDEX(U:U,ROW()-3):U367)&lt;2,"",MAX(INDEX(U:U,ROW()-3):U367)-MIN(INDEX(U:U,ROW()-3):U367)))</f>
        <v/>
      </c>
      <c r="AC367" s="4" t="str">
        <f>IF(B367&lt;&gt;"r04","",IF(COUNT(INDEX(V:V,ROW()-3):V367)&lt;2,"",MAX(INDEX(V:V,ROW()-3):V367)-MIN(INDEX(V:V,ROW()-3):V367)))</f>
        <v/>
      </c>
      <c r="AD367" s="4" t="str">
        <f>IF(B367&lt;&gt;"r04","",COUNT(INDEX(U:U,ROW()-3):U367))</f>
        <v/>
      </c>
      <c r="AE367" s="4" t="str">
        <f>IF(B367&lt;&gt;"r04","",COUNT(INDEX(V:V,ROW()-3):V367))</f>
        <v/>
      </c>
    </row>
    <row r="368" spans="1:31">
      <c r="A368">
        <v>1277</v>
      </c>
      <c r="B368" t="s">
        <v>1861</v>
      </c>
      <c r="C368" t="s">
        <v>1862</v>
      </c>
      <c r="D368">
        <v>2510659</v>
      </c>
      <c r="E368">
        <v>70</v>
      </c>
      <c r="F368" t="s">
        <v>1849</v>
      </c>
      <c r="G368" s="1">
        <v>46209.888726851852</v>
      </c>
      <c r="H368">
        <v>69</v>
      </c>
      <c r="I368" t="s">
        <v>1849</v>
      </c>
      <c r="J368" s="1">
        <v>46209.889016203706</v>
      </c>
      <c r="K368">
        <v>1</v>
      </c>
      <c r="L368">
        <v>1</v>
      </c>
      <c r="M368" t="s">
        <v>1850</v>
      </c>
      <c r="N368" t="s">
        <v>1851</v>
      </c>
      <c r="O368" s="1">
        <v>46209.888275462959</v>
      </c>
      <c r="P368" s="1">
        <v>46209.889016203706</v>
      </c>
      <c r="Q368" s="1" t="str">
        <f t="shared" si="40"/>
        <v>2510659|r03</v>
      </c>
      <c r="R368" s="1" t="str">
        <f>VLOOKUP(D368,Base_Amostral!$A:$G,5,FALSE)</f>
        <v>Parari</v>
      </c>
      <c r="S368" s="1" t="str">
        <f>VLOOKUP(D368,Base_Amostral!$A:$G,3,FALSE)</f>
        <v>Paraíba</v>
      </c>
      <c r="T368" s="1" t="str">
        <f>VLOOKUP(D368,Base_Amostral!$A:$G,6,FALSE)</f>
        <v>Nordeste</v>
      </c>
      <c r="U368" s="4">
        <f t="shared" si="41"/>
        <v>7</v>
      </c>
      <c r="V368" s="4">
        <f t="shared" si="42"/>
        <v>6.9</v>
      </c>
      <c r="W368" s="4">
        <f t="shared" si="43"/>
        <v>9.9999999999999645E-2</v>
      </c>
      <c r="X368" s="4">
        <f t="shared" si="44"/>
        <v>6.95</v>
      </c>
      <c r="Y368" s="4">
        <f t="shared" si="45"/>
        <v>1</v>
      </c>
      <c r="Z368" s="4">
        <f t="shared" si="46"/>
        <v>0</v>
      </c>
      <c r="AA368" s="4">
        <f t="shared" si="47"/>
        <v>0</v>
      </c>
      <c r="AB368" s="4" t="str">
        <f>IF(B368&lt;&gt;"r04","",IF(COUNT(INDEX(U:U,ROW()-3):U368)&lt;2,"",MAX(INDEX(U:U,ROW()-3):U368)-MIN(INDEX(U:U,ROW()-3):U368)))</f>
        <v/>
      </c>
      <c r="AC368" s="4" t="str">
        <f>IF(B368&lt;&gt;"r04","",IF(COUNT(INDEX(V:V,ROW()-3):V368)&lt;2,"",MAX(INDEX(V:V,ROW()-3):V368)-MIN(INDEX(V:V,ROW()-3):V368)))</f>
        <v/>
      </c>
      <c r="AD368" s="4" t="str">
        <f>IF(B368&lt;&gt;"r04","",COUNT(INDEX(U:U,ROW()-3):U368))</f>
        <v/>
      </c>
      <c r="AE368" s="4" t="str">
        <f>IF(B368&lt;&gt;"r04","",COUNT(INDEX(V:V,ROW()-3):V368))</f>
        <v/>
      </c>
    </row>
    <row r="369" spans="1:31">
      <c r="A369">
        <v>1634</v>
      </c>
      <c r="B369" t="s">
        <v>1863</v>
      </c>
      <c r="C369" t="s">
        <v>1864</v>
      </c>
      <c r="D369">
        <v>2510659</v>
      </c>
      <c r="E369">
        <v>73</v>
      </c>
      <c r="F369" t="s">
        <v>1849</v>
      </c>
      <c r="G369" s="1">
        <v>46216.865555555552</v>
      </c>
      <c r="H369">
        <v>69</v>
      </c>
      <c r="I369" t="s">
        <v>1849</v>
      </c>
      <c r="J369" s="1">
        <v>46216.86582175926</v>
      </c>
      <c r="K369">
        <v>1</v>
      </c>
      <c r="L369">
        <v>1</v>
      </c>
      <c r="M369" t="s">
        <v>1850</v>
      </c>
      <c r="N369" t="s">
        <v>1851</v>
      </c>
      <c r="O369" s="1">
        <v>46216.86513888889</v>
      </c>
      <c r="P369" s="1">
        <v>46216.86582175926</v>
      </c>
      <c r="Q369" s="1" t="str">
        <f t="shared" si="40"/>
        <v>2510659|r04</v>
      </c>
      <c r="R369" s="1" t="str">
        <f>VLOOKUP(D369,Base_Amostral!$A:$G,5,FALSE)</f>
        <v>Parari</v>
      </c>
      <c r="S369" s="1" t="str">
        <f>VLOOKUP(D369,Base_Amostral!$A:$G,3,FALSE)</f>
        <v>Paraíba</v>
      </c>
      <c r="T369" s="1" t="str">
        <f>VLOOKUP(D369,Base_Amostral!$A:$G,6,FALSE)</f>
        <v>Nordeste</v>
      </c>
      <c r="U369" s="4">
        <f t="shared" si="41"/>
        <v>7.3</v>
      </c>
      <c r="V369" s="4">
        <f t="shared" si="42"/>
        <v>6.9</v>
      </c>
      <c r="W369" s="4">
        <f t="shared" si="43"/>
        <v>0.39999999999999947</v>
      </c>
      <c r="X369" s="4">
        <f t="shared" si="44"/>
        <v>7.1</v>
      </c>
      <c r="Y369" s="4">
        <f t="shared" si="45"/>
        <v>1</v>
      </c>
      <c r="Z369" s="4">
        <f t="shared" si="46"/>
        <v>0.29999999999999982</v>
      </c>
      <c r="AA369" s="4">
        <f t="shared" si="47"/>
        <v>0</v>
      </c>
      <c r="AB369" s="4">
        <f ca="1">IF(B369&lt;&gt;"r04","",IF(COUNT(INDEX(U:U,ROW()-3):U369)&lt;2,"",MAX(INDEX(U:U,ROW()-3):U369)-MIN(INDEX(U:U,ROW()-3):U369)))</f>
        <v>0.29999999999999982</v>
      </c>
      <c r="AC369" s="4">
        <f ca="1">IF(B369&lt;&gt;"r04","",IF(COUNT(INDEX(V:V,ROW()-3):V369)&lt;2,"",MAX(INDEX(V:V,ROW()-3):V369)-MIN(INDEX(V:V,ROW()-3):V369)))</f>
        <v>0</v>
      </c>
      <c r="AD369" s="4">
        <f ca="1">IF(B369&lt;&gt;"r04","",COUNT(INDEX(U:U,ROW()-3):U369))</f>
        <v>4</v>
      </c>
      <c r="AE369" s="4">
        <f ca="1">IF(B369&lt;&gt;"r04","",COUNT(INDEX(V:V,ROW()-3):V369))</f>
        <v>4</v>
      </c>
    </row>
    <row r="370" spans="1:31">
      <c r="A370">
        <v>566</v>
      </c>
      <c r="B370" t="s">
        <v>1857</v>
      </c>
      <c r="C370" t="s">
        <v>1858</v>
      </c>
      <c r="D370">
        <v>2512705</v>
      </c>
      <c r="F370" t="s">
        <v>1854</v>
      </c>
      <c r="G370" s="1">
        <v>46196.047824074078</v>
      </c>
      <c r="H370">
        <v>70</v>
      </c>
      <c r="I370" t="s">
        <v>1849</v>
      </c>
      <c r="J370" s="1">
        <v>46196.048067129632</v>
      </c>
      <c r="K370">
        <v>0</v>
      </c>
      <c r="L370">
        <v>1</v>
      </c>
      <c r="M370" t="s">
        <v>1853</v>
      </c>
      <c r="N370" t="s">
        <v>1851</v>
      </c>
      <c r="O370" s="1">
        <v>46196.040798611109</v>
      </c>
      <c r="P370" s="1">
        <v>46196.048067129632</v>
      </c>
      <c r="Q370" s="1" t="str">
        <f t="shared" si="40"/>
        <v>2512705|r01</v>
      </c>
      <c r="R370" s="1" t="str">
        <f>VLOOKUP(D370,Base_Amostral!$A:$G,5,FALSE)</f>
        <v>Remígio</v>
      </c>
      <c r="S370" s="1" t="str">
        <f>VLOOKUP(D370,Base_Amostral!$A:$G,3,FALSE)</f>
        <v>Paraíba</v>
      </c>
      <c r="T370" s="1" t="str">
        <f>VLOOKUP(D370,Base_Amostral!$A:$G,6,FALSE)</f>
        <v>Nordeste</v>
      </c>
      <c r="U370" s="4" t="str">
        <f t="shared" si="41"/>
        <v/>
      </c>
      <c r="V370" s="4">
        <f t="shared" si="42"/>
        <v>7</v>
      </c>
      <c r="W370" s="4" t="str">
        <f t="shared" si="43"/>
        <v/>
      </c>
      <c r="X370" s="4" t="str">
        <f t="shared" si="44"/>
        <v/>
      </c>
      <c r="Y370" s="4">
        <f t="shared" si="45"/>
        <v>0</v>
      </c>
      <c r="Z370" s="4" t="str">
        <f t="shared" si="46"/>
        <v/>
      </c>
      <c r="AA370" s="4" t="str">
        <f t="shared" si="47"/>
        <v/>
      </c>
      <c r="AB370" s="4" t="str">
        <f>IF(B370&lt;&gt;"r04","",IF(COUNT(INDEX(U:U,ROW()-3):U370)&lt;2,"",MAX(INDEX(U:U,ROW()-3):U370)-MIN(INDEX(U:U,ROW()-3):U370)))</f>
        <v/>
      </c>
      <c r="AC370" s="4" t="str">
        <f>IF(B370&lt;&gt;"r04","",IF(COUNT(INDEX(V:V,ROW()-3):V370)&lt;2,"",MAX(INDEX(V:V,ROW()-3):V370)-MIN(INDEX(V:V,ROW()-3):V370)))</f>
        <v/>
      </c>
      <c r="AD370" s="4" t="str">
        <f>IF(B370&lt;&gt;"r04","",COUNT(INDEX(U:U,ROW()-3):U370))</f>
        <v/>
      </c>
      <c r="AE370" s="4" t="str">
        <f>IF(B370&lt;&gt;"r04","",COUNT(INDEX(V:V,ROW()-3):V370))</f>
        <v/>
      </c>
    </row>
    <row r="371" spans="1:31">
      <c r="A371">
        <v>911</v>
      </c>
      <c r="B371" t="s">
        <v>1859</v>
      </c>
      <c r="C371" t="s">
        <v>1860</v>
      </c>
      <c r="D371">
        <v>2512705</v>
      </c>
      <c r="E371">
        <v>92</v>
      </c>
      <c r="F371" t="s">
        <v>1849</v>
      </c>
      <c r="G371" s="1">
        <v>46203.841412037036</v>
      </c>
      <c r="H371">
        <v>70</v>
      </c>
      <c r="I371" t="s">
        <v>1849</v>
      </c>
      <c r="J371" s="1">
        <v>46203.841689814813</v>
      </c>
      <c r="K371">
        <v>1</v>
      </c>
      <c r="L371">
        <v>1</v>
      </c>
      <c r="M371" t="s">
        <v>1850</v>
      </c>
      <c r="N371" t="s">
        <v>1851</v>
      </c>
      <c r="O371" s="1">
        <v>46203.841168981482</v>
      </c>
      <c r="P371" s="1">
        <v>46203.841689814813</v>
      </c>
      <c r="Q371" s="1" t="str">
        <f t="shared" si="40"/>
        <v>2512705|r02</v>
      </c>
      <c r="R371" s="1" t="str">
        <f>VLOOKUP(D371,Base_Amostral!$A:$G,5,FALSE)</f>
        <v>Remígio</v>
      </c>
      <c r="S371" s="1" t="str">
        <f>VLOOKUP(D371,Base_Amostral!$A:$G,3,FALSE)</f>
        <v>Paraíba</v>
      </c>
      <c r="T371" s="1" t="str">
        <f>VLOOKUP(D371,Base_Amostral!$A:$G,6,FALSE)</f>
        <v>Nordeste</v>
      </c>
      <c r="U371" s="4">
        <f t="shared" si="41"/>
        <v>9.1999999999999993</v>
      </c>
      <c r="V371" s="4">
        <f t="shared" si="42"/>
        <v>7</v>
      </c>
      <c r="W371" s="4">
        <f t="shared" si="43"/>
        <v>2.1999999999999993</v>
      </c>
      <c r="X371" s="4">
        <f t="shared" si="44"/>
        <v>8.1</v>
      </c>
      <c r="Y371" s="4">
        <f t="shared" si="45"/>
        <v>1</v>
      </c>
      <c r="Z371" s="4" t="str">
        <f t="shared" si="46"/>
        <v/>
      </c>
      <c r="AA371" s="4">
        <f t="shared" si="47"/>
        <v>0</v>
      </c>
      <c r="AB371" s="4" t="str">
        <f>IF(B371&lt;&gt;"r04","",IF(COUNT(INDEX(U:U,ROW()-3):U371)&lt;2,"",MAX(INDEX(U:U,ROW()-3):U371)-MIN(INDEX(U:U,ROW()-3):U371)))</f>
        <v/>
      </c>
      <c r="AC371" s="4" t="str">
        <f>IF(B371&lt;&gt;"r04","",IF(COUNT(INDEX(V:V,ROW()-3):V371)&lt;2,"",MAX(INDEX(V:V,ROW()-3):V371)-MIN(INDEX(V:V,ROW()-3):V371)))</f>
        <v/>
      </c>
      <c r="AD371" s="4" t="str">
        <f>IF(B371&lt;&gt;"r04","",COUNT(INDEX(U:U,ROW()-3):U371))</f>
        <v/>
      </c>
      <c r="AE371" s="4" t="str">
        <f>IF(B371&lt;&gt;"r04","",COUNT(INDEX(V:V,ROW()-3):V371))</f>
        <v/>
      </c>
    </row>
    <row r="372" spans="1:31">
      <c r="A372">
        <v>1279</v>
      </c>
      <c r="B372" t="s">
        <v>1861</v>
      </c>
      <c r="C372" t="s">
        <v>1862</v>
      </c>
      <c r="D372">
        <v>2512705</v>
      </c>
      <c r="E372">
        <v>92</v>
      </c>
      <c r="F372" t="s">
        <v>1849</v>
      </c>
      <c r="G372" s="1">
        <v>46209.88925925926</v>
      </c>
      <c r="H372">
        <v>70</v>
      </c>
      <c r="I372" t="s">
        <v>1849</v>
      </c>
      <c r="J372" s="1">
        <v>46209.889537037037</v>
      </c>
      <c r="K372">
        <v>1</v>
      </c>
      <c r="L372">
        <v>1</v>
      </c>
      <c r="M372" t="s">
        <v>1850</v>
      </c>
      <c r="N372" t="s">
        <v>1851</v>
      </c>
      <c r="O372" s="1">
        <v>46209.889050925929</v>
      </c>
      <c r="P372" s="1">
        <v>46209.889537037037</v>
      </c>
      <c r="Q372" s="1" t="str">
        <f t="shared" si="40"/>
        <v>2512705|r03</v>
      </c>
      <c r="R372" s="1" t="str">
        <f>VLOOKUP(D372,Base_Amostral!$A:$G,5,FALSE)</f>
        <v>Remígio</v>
      </c>
      <c r="S372" s="1" t="str">
        <f>VLOOKUP(D372,Base_Amostral!$A:$G,3,FALSE)</f>
        <v>Paraíba</v>
      </c>
      <c r="T372" s="1" t="str">
        <f>VLOOKUP(D372,Base_Amostral!$A:$G,6,FALSE)</f>
        <v>Nordeste</v>
      </c>
      <c r="U372" s="4">
        <f t="shared" si="41"/>
        <v>9.1999999999999993</v>
      </c>
      <c r="V372" s="4">
        <f t="shared" si="42"/>
        <v>7</v>
      </c>
      <c r="W372" s="4">
        <f t="shared" si="43"/>
        <v>2.1999999999999993</v>
      </c>
      <c r="X372" s="4">
        <f t="shared" si="44"/>
        <v>8.1</v>
      </c>
      <c r="Y372" s="4">
        <f t="shared" si="45"/>
        <v>1</v>
      </c>
      <c r="Z372" s="4">
        <f t="shared" si="46"/>
        <v>0</v>
      </c>
      <c r="AA372" s="4">
        <f t="shared" si="47"/>
        <v>0</v>
      </c>
      <c r="AB372" s="4" t="str">
        <f>IF(B372&lt;&gt;"r04","",IF(COUNT(INDEX(U:U,ROW()-3):U372)&lt;2,"",MAX(INDEX(U:U,ROW()-3):U372)-MIN(INDEX(U:U,ROW()-3):U372)))</f>
        <v/>
      </c>
      <c r="AC372" s="4" t="str">
        <f>IF(B372&lt;&gt;"r04","",IF(COUNT(INDEX(V:V,ROW()-3):V372)&lt;2,"",MAX(INDEX(V:V,ROW()-3):V372)-MIN(INDEX(V:V,ROW()-3):V372)))</f>
        <v/>
      </c>
      <c r="AD372" s="4" t="str">
        <f>IF(B372&lt;&gt;"r04","",COUNT(INDEX(U:U,ROW()-3):U372))</f>
        <v/>
      </c>
      <c r="AE372" s="4" t="str">
        <f>IF(B372&lt;&gt;"r04","",COUNT(INDEX(V:V,ROW()-3):V372))</f>
        <v/>
      </c>
    </row>
    <row r="373" spans="1:31">
      <c r="A373">
        <v>1636</v>
      </c>
      <c r="B373" t="s">
        <v>1863</v>
      </c>
      <c r="C373" t="s">
        <v>1864</v>
      </c>
      <c r="D373">
        <v>2512705</v>
      </c>
      <c r="E373">
        <v>96</v>
      </c>
      <c r="F373" t="s">
        <v>1849</v>
      </c>
      <c r="G373" s="1">
        <v>46216.871724537035</v>
      </c>
      <c r="H373">
        <v>70</v>
      </c>
      <c r="I373" t="s">
        <v>1849</v>
      </c>
      <c r="J373" s="1">
        <v>46216.872002314813</v>
      </c>
      <c r="K373">
        <v>1</v>
      </c>
      <c r="L373">
        <v>1</v>
      </c>
      <c r="M373" t="s">
        <v>1850</v>
      </c>
      <c r="N373" t="s">
        <v>1851</v>
      </c>
      <c r="O373" s="1">
        <v>46216.865856481483</v>
      </c>
      <c r="P373" s="1">
        <v>46216.872002314813</v>
      </c>
      <c r="Q373" s="1" t="str">
        <f t="shared" si="40"/>
        <v>2512705|r04</v>
      </c>
      <c r="R373" s="1" t="str">
        <f>VLOOKUP(D373,Base_Amostral!$A:$G,5,FALSE)</f>
        <v>Remígio</v>
      </c>
      <c r="S373" s="1" t="str">
        <f>VLOOKUP(D373,Base_Amostral!$A:$G,3,FALSE)</f>
        <v>Paraíba</v>
      </c>
      <c r="T373" s="1" t="str">
        <f>VLOOKUP(D373,Base_Amostral!$A:$G,6,FALSE)</f>
        <v>Nordeste</v>
      </c>
      <c r="U373" s="4">
        <f t="shared" si="41"/>
        <v>9.6</v>
      </c>
      <c r="V373" s="4">
        <f t="shared" si="42"/>
        <v>7</v>
      </c>
      <c r="W373" s="4">
        <f t="shared" si="43"/>
        <v>2.5999999999999996</v>
      </c>
      <c r="X373" s="4">
        <f t="shared" si="44"/>
        <v>8.3000000000000007</v>
      </c>
      <c r="Y373" s="4">
        <f t="shared" si="45"/>
        <v>1</v>
      </c>
      <c r="Z373" s="4">
        <f t="shared" si="46"/>
        <v>0.40000000000000036</v>
      </c>
      <c r="AA373" s="4">
        <f t="shared" si="47"/>
        <v>0</v>
      </c>
      <c r="AB373" s="4">
        <f ca="1">IF(B373&lt;&gt;"r04","",IF(COUNT(INDEX(U:U,ROW()-3):U373)&lt;2,"",MAX(INDEX(U:U,ROW()-3):U373)-MIN(INDEX(U:U,ROW()-3):U373)))</f>
        <v>0.40000000000000036</v>
      </c>
      <c r="AC373" s="4">
        <f ca="1">IF(B373&lt;&gt;"r04","",IF(COUNT(INDEX(V:V,ROW()-3):V373)&lt;2,"",MAX(INDEX(V:V,ROW()-3):V373)-MIN(INDEX(V:V,ROW()-3):V373)))</f>
        <v>0</v>
      </c>
      <c r="AD373" s="4">
        <f ca="1">IF(B373&lt;&gt;"r04","",COUNT(INDEX(U:U,ROW()-3):U373))</f>
        <v>3</v>
      </c>
      <c r="AE373" s="4">
        <f ca="1">IF(B373&lt;&gt;"r04","",COUNT(INDEX(V:V,ROW()-3):V373))</f>
        <v>4</v>
      </c>
    </row>
    <row r="374" spans="1:31">
      <c r="A374">
        <v>579</v>
      </c>
      <c r="B374" t="s">
        <v>1857</v>
      </c>
      <c r="C374" t="s">
        <v>1858</v>
      </c>
      <c r="D374">
        <v>2513158</v>
      </c>
      <c r="E374">
        <v>52</v>
      </c>
      <c r="F374" t="s">
        <v>1849</v>
      </c>
      <c r="G374" s="1">
        <v>46196.048483796294</v>
      </c>
      <c r="H374">
        <v>57</v>
      </c>
      <c r="I374" t="s">
        <v>1849</v>
      </c>
      <c r="J374" s="1">
        <v>46196.048796296294</v>
      </c>
      <c r="K374">
        <v>1</v>
      </c>
      <c r="L374">
        <v>1</v>
      </c>
      <c r="M374" t="s">
        <v>1850</v>
      </c>
      <c r="N374" t="s">
        <v>1851</v>
      </c>
      <c r="O374" s="1">
        <v>46196.048101851855</v>
      </c>
      <c r="P374" s="1">
        <v>46196.048796296294</v>
      </c>
      <c r="Q374" s="1" t="str">
        <f t="shared" si="40"/>
        <v>2513158|r01</v>
      </c>
      <c r="R374" s="1" t="str">
        <f>VLOOKUP(D374,Base_Amostral!$A:$G,5,FALSE)</f>
        <v>Santa Cecília</v>
      </c>
      <c r="S374" s="1" t="str">
        <f>VLOOKUP(D374,Base_Amostral!$A:$G,3,FALSE)</f>
        <v>Paraíba</v>
      </c>
      <c r="T374" s="1" t="str">
        <f>VLOOKUP(D374,Base_Amostral!$A:$G,6,FALSE)</f>
        <v>Nordeste</v>
      </c>
      <c r="U374" s="4">
        <f t="shared" si="41"/>
        <v>5.2</v>
      </c>
      <c r="V374" s="4">
        <f t="shared" si="42"/>
        <v>5.7</v>
      </c>
      <c r="W374" s="4">
        <f t="shared" si="43"/>
        <v>-0.5</v>
      </c>
      <c r="X374" s="4">
        <f t="shared" si="44"/>
        <v>5.45</v>
      </c>
      <c r="Y374" s="4">
        <f t="shared" si="45"/>
        <v>1</v>
      </c>
      <c r="Z374" s="4" t="str">
        <f t="shared" si="46"/>
        <v/>
      </c>
      <c r="AA374" s="4" t="str">
        <f t="shared" si="47"/>
        <v/>
      </c>
      <c r="AB374" s="4" t="str">
        <f>IF(B374&lt;&gt;"r04","",IF(COUNT(INDEX(U:U,ROW()-3):U374)&lt;2,"",MAX(INDEX(U:U,ROW()-3):U374)-MIN(INDEX(U:U,ROW()-3):U374)))</f>
        <v/>
      </c>
      <c r="AC374" s="4" t="str">
        <f>IF(B374&lt;&gt;"r04","",IF(COUNT(INDEX(V:V,ROW()-3):V374)&lt;2,"",MAX(INDEX(V:V,ROW()-3):V374)-MIN(INDEX(V:V,ROW()-3):V374)))</f>
        <v/>
      </c>
      <c r="AD374" s="4" t="str">
        <f>IF(B374&lt;&gt;"r04","",COUNT(INDEX(U:U,ROW()-3):U374))</f>
        <v/>
      </c>
      <c r="AE374" s="4" t="str">
        <f>IF(B374&lt;&gt;"r04","",COUNT(INDEX(V:V,ROW()-3):V374))</f>
        <v/>
      </c>
    </row>
    <row r="375" spans="1:31">
      <c r="A375">
        <v>912</v>
      </c>
      <c r="B375" t="s">
        <v>1859</v>
      </c>
      <c r="C375" t="s">
        <v>1860</v>
      </c>
      <c r="D375">
        <v>2513158</v>
      </c>
      <c r="E375">
        <v>52</v>
      </c>
      <c r="F375" t="s">
        <v>1849</v>
      </c>
      <c r="G375" s="1">
        <v>46203.842314814814</v>
      </c>
      <c r="H375">
        <v>57</v>
      </c>
      <c r="I375" t="s">
        <v>1849</v>
      </c>
      <c r="J375" s="1">
        <v>46203.842638888891</v>
      </c>
      <c r="K375">
        <v>1</v>
      </c>
      <c r="L375">
        <v>1</v>
      </c>
      <c r="M375" t="s">
        <v>1850</v>
      </c>
      <c r="N375" t="s">
        <v>1851</v>
      </c>
      <c r="O375" s="1">
        <v>46203.841724537036</v>
      </c>
      <c r="P375" s="1">
        <v>46203.842638888891</v>
      </c>
      <c r="Q375" s="1" t="str">
        <f t="shared" si="40"/>
        <v>2513158|r02</v>
      </c>
      <c r="R375" s="1" t="str">
        <f>VLOOKUP(D375,Base_Amostral!$A:$G,5,FALSE)</f>
        <v>Santa Cecília</v>
      </c>
      <c r="S375" s="1" t="str">
        <f>VLOOKUP(D375,Base_Amostral!$A:$G,3,FALSE)</f>
        <v>Paraíba</v>
      </c>
      <c r="T375" s="1" t="str">
        <f>VLOOKUP(D375,Base_Amostral!$A:$G,6,FALSE)</f>
        <v>Nordeste</v>
      </c>
      <c r="U375" s="4">
        <f t="shared" si="41"/>
        <v>5.2</v>
      </c>
      <c r="V375" s="4">
        <f t="shared" si="42"/>
        <v>5.7</v>
      </c>
      <c r="W375" s="4">
        <f t="shared" si="43"/>
        <v>-0.5</v>
      </c>
      <c r="X375" s="4">
        <f t="shared" si="44"/>
        <v>5.45</v>
      </c>
      <c r="Y375" s="4">
        <f t="shared" si="45"/>
        <v>1</v>
      </c>
      <c r="Z375" s="4">
        <f t="shared" si="46"/>
        <v>0</v>
      </c>
      <c r="AA375" s="4">
        <f t="shared" si="47"/>
        <v>0</v>
      </c>
      <c r="AB375" s="4" t="str">
        <f>IF(B375&lt;&gt;"r04","",IF(COUNT(INDEX(U:U,ROW()-3):U375)&lt;2,"",MAX(INDEX(U:U,ROW()-3):U375)-MIN(INDEX(U:U,ROW()-3):U375)))</f>
        <v/>
      </c>
      <c r="AC375" s="4" t="str">
        <f>IF(B375&lt;&gt;"r04","",IF(COUNT(INDEX(V:V,ROW()-3):V375)&lt;2,"",MAX(INDEX(V:V,ROW()-3):V375)-MIN(INDEX(V:V,ROW()-3):V375)))</f>
        <v/>
      </c>
      <c r="AD375" s="4" t="str">
        <f>IF(B375&lt;&gt;"r04","",COUNT(INDEX(U:U,ROW()-3):U375))</f>
        <v/>
      </c>
      <c r="AE375" s="4" t="str">
        <f>IF(B375&lt;&gt;"r04","",COUNT(INDEX(V:V,ROW()-3):V375))</f>
        <v/>
      </c>
    </row>
    <row r="376" spans="1:31">
      <c r="A376">
        <v>1280</v>
      </c>
      <c r="B376" t="s">
        <v>1861</v>
      </c>
      <c r="C376" t="s">
        <v>1862</v>
      </c>
      <c r="D376">
        <v>2513158</v>
      </c>
      <c r="E376">
        <v>52</v>
      </c>
      <c r="F376" t="s">
        <v>1849</v>
      </c>
      <c r="G376" s="1">
        <v>46209.889976851853</v>
      </c>
      <c r="H376">
        <v>57</v>
      </c>
      <c r="I376" t="s">
        <v>1849</v>
      </c>
      <c r="J376" s="1">
        <v>46209.890405092592</v>
      </c>
      <c r="K376">
        <v>1</v>
      </c>
      <c r="L376">
        <v>1</v>
      </c>
      <c r="M376" t="s">
        <v>1850</v>
      </c>
      <c r="N376" t="s">
        <v>1851</v>
      </c>
      <c r="O376" s="1">
        <v>46209.88957175926</v>
      </c>
      <c r="P376" s="1">
        <v>46209.890405092592</v>
      </c>
      <c r="Q376" s="1" t="str">
        <f t="shared" si="40"/>
        <v>2513158|r03</v>
      </c>
      <c r="R376" s="1" t="str">
        <f>VLOOKUP(D376,Base_Amostral!$A:$G,5,FALSE)</f>
        <v>Santa Cecília</v>
      </c>
      <c r="S376" s="1" t="str">
        <f>VLOOKUP(D376,Base_Amostral!$A:$G,3,FALSE)</f>
        <v>Paraíba</v>
      </c>
      <c r="T376" s="1" t="str">
        <f>VLOOKUP(D376,Base_Amostral!$A:$G,6,FALSE)</f>
        <v>Nordeste</v>
      </c>
      <c r="U376" s="4">
        <f t="shared" si="41"/>
        <v>5.2</v>
      </c>
      <c r="V376" s="4">
        <f t="shared" si="42"/>
        <v>5.7</v>
      </c>
      <c r="W376" s="4">
        <f t="shared" si="43"/>
        <v>-0.5</v>
      </c>
      <c r="X376" s="4">
        <f t="shared" si="44"/>
        <v>5.45</v>
      </c>
      <c r="Y376" s="4">
        <f t="shared" si="45"/>
        <v>1</v>
      </c>
      <c r="Z376" s="4">
        <f t="shared" si="46"/>
        <v>0</v>
      </c>
      <c r="AA376" s="4">
        <f t="shared" si="47"/>
        <v>0</v>
      </c>
      <c r="AB376" s="4" t="str">
        <f>IF(B376&lt;&gt;"r04","",IF(COUNT(INDEX(U:U,ROW()-3):U376)&lt;2,"",MAX(INDEX(U:U,ROW()-3):U376)-MIN(INDEX(U:U,ROW()-3):U376)))</f>
        <v/>
      </c>
      <c r="AC376" s="4" t="str">
        <f>IF(B376&lt;&gt;"r04","",IF(COUNT(INDEX(V:V,ROW()-3):V376)&lt;2,"",MAX(INDEX(V:V,ROW()-3):V376)-MIN(INDEX(V:V,ROW()-3):V376)))</f>
        <v/>
      </c>
      <c r="AD376" s="4" t="str">
        <f>IF(B376&lt;&gt;"r04","",COUNT(INDEX(U:U,ROW()-3):U376))</f>
        <v/>
      </c>
      <c r="AE376" s="4" t="str">
        <f>IF(B376&lt;&gt;"r04","",COUNT(INDEX(V:V,ROW()-3):V376))</f>
        <v/>
      </c>
    </row>
    <row r="377" spans="1:31">
      <c r="A377">
        <v>1648</v>
      </c>
      <c r="B377" t="s">
        <v>1863</v>
      </c>
      <c r="C377" t="s">
        <v>1864</v>
      </c>
      <c r="D377">
        <v>2513158</v>
      </c>
      <c r="E377">
        <v>65</v>
      </c>
      <c r="F377" t="s">
        <v>1849</v>
      </c>
      <c r="G377" s="1">
        <v>46216.872442129628</v>
      </c>
      <c r="H377">
        <v>57</v>
      </c>
      <c r="I377" t="s">
        <v>1849</v>
      </c>
      <c r="J377" s="1">
        <v>46216.872893518521</v>
      </c>
      <c r="K377">
        <v>1</v>
      </c>
      <c r="L377">
        <v>1</v>
      </c>
      <c r="M377" t="s">
        <v>1850</v>
      </c>
      <c r="N377" t="s">
        <v>1851</v>
      </c>
      <c r="O377" s="1">
        <v>46216.872037037036</v>
      </c>
      <c r="P377" s="1">
        <v>46216.872893518521</v>
      </c>
      <c r="Q377" s="1" t="str">
        <f t="shared" si="40"/>
        <v>2513158|r04</v>
      </c>
      <c r="R377" s="1" t="str">
        <f>VLOOKUP(D377,Base_Amostral!$A:$G,5,FALSE)</f>
        <v>Santa Cecília</v>
      </c>
      <c r="S377" s="1" t="str">
        <f>VLOOKUP(D377,Base_Amostral!$A:$G,3,FALSE)</f>
        <v>Paraíba</v>
      </c>
      <c r="T377" s="1" t="str">
        <f>VLOOKUP(D377,Base_Amostral!$A:$G,6,FALSE)</f>
        <v>Nordeste</v>
      </c>
      <c r="U377" s="4">
        <f t="shared" si="41"/>
        <v>6.5</v>
      </c>
      <c r="V377" s="4">
        <f t="shared" si="42"/>
        <v>5.7</v>
      </c>
      <c r="W377" s="4">
        <f t="shared" si="43"/>
        <v>0.79999999999999982</v>
      </c>
      <c r="X377" s="4">
        <f t="shared" si="44"/>
        <v>6.1</v>
      </c>
      <c r="Y377" s="4">
        <f t="shared" si="45"/>
        <v>1</v>
      </c>
      <c r="Z377" s="4">
        <f t="shared" si="46"/>
        <v>1.2999999999999998</v>
      </c>
      <c r="AA377" s="4">
        <f t="shared" si="47"/>
        <v>0</v>
      </c>
      <c r="AB377" s="4">
        <f ca="1">IF(B377&lt;&gt;"r04","",IF(COUNT(INDEX(U:U,ROW()-3):U377)&lt;2,"",MAX(INDEX(U:U,ROW()-3):U377)-MIN(INDEX(U:U,ROW()-3):U377)))</f>
        <v>1.2999999999999998</v>
      </c>
      <c r="AC377" s="4">
        <f ca="1">IF(B377&lt;&gt;"r04","",IF(COUNT(INDEX(V:V,ROW()-3):V377)&lt;2,"",MAX(INDEX(V:V,ROW()-3):V377)-MIN(INDEX(V:V,ROW()-3):V377)))</f>
        <v>0</v>
      </c>
      <c r="AD377" s="4">
        <f ca="1">IF(B377&lt;&gt;"r04","",COUNT(INDEX(U:U,ROW()-3):U377))</f>
        <v>4</v>
      </c>
      <c r="AE377" s="4">
        <f ca="1">IF(B377&lt;&gt;"r04","",COUNT(INDEX(V:V,ROW()-3):V377))</f>
        <v>4</v>
      </c>
    </row>
    <row r="378" spans="1:31">
      <c r="A378">
        <v>586</v>
      </c>
      <c r="B378" t="s">
        <v>1857</v>
      </c>
      <c r="C378" t="s">
        <v>1858</v>
      </c>
      <c r="D378">
        <v>2513901</v>
      </c>
      <c r="E378">
        <v>92</v>
      </c>
      <c r="F378" t="s">
        <v>1849</v>
      </c>
      <c r="G378" s="1">
        <v>46196.05431712963</v>
      </c>
      <c r="H378">
        <v>75</v>
      </c>
      <c r="I378" t="s">
        <v>1849</v>
      </c>
      <c r="J378" s="1">
        <v>46196.054548611108</v>
      </c>
      <c r="K378">
        <v>1</v>
      </c>
      <c r="L378">
        <v>1</v>
      </c>
      <c r="M378" t="s">
        <v>1850</v>
      </c>
      <c r="N378" t="s">
        <v>1851</v>
      </c>
      <c r="O378" s="1">
        <v>46196.049340277779</v>
      </c>
      <c r="P378" s="1">
        <v>46196.054548611108</v>
      </c>
      <c r="Q378" s="1" t="str">
        <f t="shared" si="40"/>
        <v>2513901|r01</v>
      </c>
      <c r="R378" s="1" t="str">
        <f>VLOOKUP(D378,Base_Amostral!$A:$G,5,FALSE)</f>
        <v>São Bento</v>
      </c>
      <c r="S378" s="1" t="str">
        <f>VLOOKUP(D378,Base_Amostral!$A:$G,3,FALSE)</f>
        <v>Paraíba</v>
      </c>
      <c r="T378" s="1" t="str">
        <f>VLOOKUP(D378,Base_Amostral!$A:$G,6,FALSE)</f>
        <v>Nordeste</v>
      </c>
      <c r="U378" s="4">
        <f t="shared" si="41"/>
        <v>9.1999999999999993</v>
      </c>
      <c r="V378" s="4">
        <f t="shared" si="42"/>
        <v>7.5</v>
      </c>
      <c r="W378" s="4">
        <f t="shared" si="43"/>
        <v>1.6999999999999993</v>
      </c>
      <c r="X378" s="4">
        <f t="shared" si="44"/>
        <v>8.35</v>
      </c>
      <c r="Y378" s="4">
        <f t="shared" si="45"/>
        <v>1</v>
      </c>
      <c r="Z378" s="4" t="str">
        <f t="shared" si="46"/>
        <v/>
      </c>
      <c r="AA378" s="4" t="str">
        <f t="shared" si="47"/>
        <v/>
      </c>
      <c r="AB378" s="4" t="str">
        <f>IF(B378&lt;&gt;"r04","",IF(COUNT(INDEX(U:U,ROW()-3):U378)&lt;2,"",MAX(INDEX(U:U,ROW()-3):U378)-MIN(INDEX(U:U,ROW()-3):U378)))</f>
        <v/>
      </c>
      <c r="AC378" s="4" t="str">
        <f>IF(B378&lt;&gt;"r04","",IF(COUNT(INDEX(V:V,ROW()-3):V378)&lt;2,"",MAX(INDEX(V:V,ROW()-3):V378)-MIN(INDEX(V:V,ROW()-3):V378)))</f>
        <v/>
      </c>
      <c r="AD378" s="4" t="str">
        <f>IF(B378&lt;&gt;"r04","",COUNT(INDEX(U:U,ROW()-3):U378))</f>
        <v/>
      </c>
      <c r="AE378" s="4" t="str">
        <f>IF(B378&lt;&gt;"r04","",COUNT(INDEX(V:V,ROW()-3):V378))</f>
        <v/>
      </c>
    </row>
    <row r="379" spans="1:31">
      <c r="A379">
        <v>914</v>
      </c>
      <c r="B379" t="s">
        <v>1859</v>
      </c>
      <c r="C379" t="s">
        <v>1860</v>
      </c>
      <c r="D379">
        <v>2513901</v>
      </c>
      <c r="E379">
        <v>92</v>
      </c>
      <c r="F379" t="s">
        <v>1849</v>
      </c>
      <c r="G379" s="1">
        <v>46203.850347222222</v>
      </c>
      <c r="H379">
        <v>75</v>
      </c>
      <c r="I379" t="s">
        <v>1849</v>
      </c>
      <c r="J379" s="1">
        <v>46203.850578703707</v>
      </c>
      <c r="K379">
        <v>1</v>
      </c>
      <c r="L379">
        <v>1</v>
      </c>
      <c r="M379" t="s">
        <v>1850</v>
      </c>
      <c r="N379" t="s">
        <v>1851</v>
      </c>
      <c r="O379" s="1">
        <v>46203.843726851854</v>
      </c>
      <c r="P379" s="1">
        <v>46203.850578703707</v>
      </c>
      <c r="Q379" s="1" t="str">
        <f t="shared" si="40"/>
        <v>2513901|r02</v>
      </c>
      <c r="R379" s="1" t="str">
        <f>VLOOKUP(D379,Base_Amostral!$A:$G,5,FALSE)</f>
        <v>São Bento</v>
      </c>
      <c r="S379" s="1" t="str">
        <f>VLOOKUP(D379,Base_Amostral!$A:$G,3,FALSE)</f>
        <v>Paraíba</v>
      </c>
      <c r="T379" s="1" t="str">
        <f>VLOOKUP(D379,Base_Amostral!$A:$G,6,FALSE)</f>
        <v>Nordeste</v>
      </c>
      <c r="U379" s="4">
        <f t="shared" si="41"/>
        <v>9.1999999999999993</v>
      </c>
      <c r="V379" s="4">
        <f t="shared" si="42"/>
        <v>7.5</v>
      </c>
      <c r="W379" s="4">
        <f t="shared" si="43"/>
        <v>1.6999999999999993</v>
      </c>
      <c r="X379" s="4">
        <f t="shared" si="44"/>
        <v>8.35</v>
      </c>
      <c r="Y379" s="4">
        <f t="shared" si="45"/>
        <v>1</v>
      </c>
      <c r="Z379" s="4">
        <f t="shared" si="46"/>
        <v>0</v>
      </c>
      <c r="AA379" s="4">
        <f t="shared" si="47"/>
        <v>0</v>
      </c>
      <c r="AB379" s="4" t="str">
        <f>IF(B379&lt;&gt;"r04","",IF(COUNT(INDEX(U:U,ROW()-3):U379)&lt;2,"",MAX(INDEX(U:U,ROW()-3):U379)-MIN(INDEX(U:U,ROW()-3):U379)))</f>
        <v/>
      </c>
      <c r="AC379" s="4" t="str">
        <f>IF(B379&lt;&gt;"r04","",IF(COUNT(INDEX(V:V,ROW()-3):V379)&lt;2,"",MAX(INDEX(V:V,ROW()-3):V379)-MIN(INDEX(V:V,ROW()-3):V379)))</f>
        <v/>
      </c>
      <c r="AD379" s="4" t="str">
        <f>IF(B379&lt;&gt;"r04","",COUNT(INDEX(U:U,ROW()-3):U379))</f>
        <v/>
      </c>
      <c r="AE379" s="4" t="str">
        <f>IF(B379&lt;&gt;"r04","",COUNT(INDEX(V:V,ROW()-3):V379))</f>
        <v/>
      </c>
    </row>
    <row r="380" spans="1:31">
      <c r="A380">
        <v>1282</v>
      </c>
      <c r="B380" t="s">
        <v>1861</v>
      </c>
      <c r="C380" t="s">
        <v>1862</v>
      </c>
      <c r="D380">
        <v>2513901</v>
      </c>
      <c r="E380">
        <v>92</v>
      </c>
      <c r="F380" t="s">
        <v>1849</v>
      </c>
      <c r="G380" s="1">
        <v>46209.891099537039</v>
      </c>
      <c r="H380">
        <v>75</v>
      </c>
      <c r="I380" t="s">
        <v>1849</v>
      </c>
      <c r="J380" s="1">
        <v>46209.89130787037</v>
      </c>
      <c r="K380">
        <v>1</v>
      </c>
      <c r="L380">
        <v>1</v>
      </c>
      <c r="M380" t="s">
        <v>1850</v>
      </c>
      <c r="N380" t="s">
        <v>1851</v>
      </c>
      <c r="O380" s="1">
        <v>46209.890949074077</v>
      </c>
      <c r="P380" s="1">
        <v>46209.89130787037</v>
      </c>
      <c r="Q380" s="1" t="str">
        <f t="shared" si="40"/>
        <v>2513901|r03</v>
      </c>
      <c r="R380" s="1" t="str">
        <f>VLOOKUP(D380,Base_Amostral!$A:$G,5,FALSE)</f>
        <v>São Bento</v>
      </c>
      <c r="S380" s="1" t="str">
        <f>VLOOKUP(D380,Base_Amostral!$A:$G,3,FALSE)</f>
        <v>Paraíba</v>
      </c>
      <c r="T380" s="1" t="str">
        <f>VLOOKUP(D380,Base_Amostral!$A:$G,6,FALSE)</f>
        <v>Nordeste</v>
      </c>
      <c r="U380" s="4">
        <f t="shared" si="41"/>
        <v>9.1999999999999993</v>
      </c>
      <c r="V380" s="4">
        <f t="shared" si="42"/>
        <v>7.5</v>
      </c>
      <c r="W380" s="4">
        <f t="shared" si="43"/>
        <v>1.6999999999999993</v>
      </c>
      <c r="X380" s="4">
        <f t="shared" si="44"/>
        <v>8.35</v>
      </c>
      <c r="Y380" s="4">
        <f t="shared" si="45"/>
        <v>1</v>
      </c>
      <c r="Z380" s="4">
        <f t="shared" si="46"/>
        <v>0</v>
      </c>
      <c r="AA380" s="4">
        <f t="shared" si="47"/>
        <v>0</v>
      </c>
      <c r="AB380" s="4" t="str">
        <f>IF(B380&lt;&gt;"r04","",IF(COUNT(INDEX(U:U,ROW()-3):U380)&lt;2,"",MAX(INDEX(U:U,ROW()-3):U380)-MIN(INDEX(U:U,ROW()-3):U380)))</f>
        <v/>
      </c>
      <c r="AC380" s="4" t="str">
        <f>IF(B380&lt;&gt;"r04","",IF(COUNT(INDEX(V:V,ROW()-3):V380)&lt;2,"",MAX(INDEX(V:V,ROW()-3):V380)-MIN(INDEX(V:V,ROW()-3):V380)))</f>
        <v/>
      </c>
      <c r="AD380" s="4" t="str">
        <f>IF(B380&lt;&gt;"r04","",COUNT(INDEX(U:U,ROW()-3):U380))</f>
        <v/>
      </c>
      <c r="AE380" s="4" t="str">
        <f>IF(B380&lt;&gt;"r04","",COUNT(INDEX(V:V,ROW()-3):V380))</f>
        <v/>
      </c>
    </row>
    <row r="381" spans="1:31">
      <c r="A381">
        <v>1651</v>
      </c>
      <c r="B381" t="s">
        <v>1863</v>
      </c>
      <c r="C381" t="s">
        <v>1864</v>
      </c>
      <c r="D381">
        <v>2513901</v>
      </c>
      <c r="E381">
        <v>96</v>
      </c>
      <c r="F381" t="s">
        <v>1849</v>
      </c>
      <c r="G381" s="1">
        <v>46216.873622685183</v>
      </c>
      <c r="H381">
        <v>75</v>
      </c>
      <c r="I381" t="s">
        <v>1849</v>
      </c>
      <c r="J381" s="1">
        <v>46216.873842592591</v>
      </c>
      <c r="K381">
        <v>1</v>
      </c>
      <c r="L381">
        <v>1</v>
      </c>
      <c r="M381" t="s">
        <v>1850</v>
      </c>
      <c r="N381" t="s">
        <v>1851</v>
      </c>
      <c r="O381" s="1">
        <v>46216.873483796298</v>
      </c>
      <c r="P381" s="1">
        <v>46216.873842592591</v>
      </c>
      <c r="Q381" s="1" t="str">
        <f t="shared" si="40"/>
        <v>2513901|r04</v>
      </c>
      <c r="R381" s="1" t="str">
        <f>VLOOKUP(D381,Base_Amostral!$A:$G,5,FALSE)</f>
        <v>São Bento</v>
      </c>
      <c r="S381" s="1" t="str">
        <f>VLOOKUP(D381,Base_Amostral!$A:$G,3,FALSE)</f>
        <v>Paraíba</v>
      </c>
      <c r="T381" s="1" t="str">
        <f>VLOOKUP(D381,Base_Amostral!$A:$G,6,FALSE)</f>
        <v>Nordeste</v>
      </c>
      <c r="U381" s="4">
        <f t="shared" si="41"/>
        <v>9.6</v>
      </c>
      <c r="V381" s="4">
        <f t="shared" si="42"/>
        <v>7.5</v>
      </c>
      <c r="W381" s="4">
        <f t="shared" si="43"/>
        <v>2.0999999999999996</v>
      </c>
      <c r="X381" s="4">
        <f t="shared" si="44"/>
        <v>8.5500000000000007</v>
      </c>
      <c r="Y381" s="4">
        <f t="shared" si="45"/>
        <v>1</v>
      </c>
      <c r="Z381" s="4">
        <f t="shared" si="46"/>
        <v>0.40000000000000036</v>
      </c>
      <c r="AA381" s="4">
        <f t="shared" si="47"/>
        <v>0</v>
      </c>
      <c r="AB381" s="4">
        <f ca="1">IF(B381&lt;&gt;"r04","",IF(COUNT(INDEX(U:U,ROW()-3):U381)&lt;2,"",MAX(INDEX(U:U,ROW()-3):U381)-MIN(INDEX(U:U,ROW()-3):U381)))</f>
        <v>0.40000000000000036</v>
      </c>
      <c r="AC381" s="4">
        <f ca="1">IF(B381&lt;&gt;"r04","",IF(COUNT(INDEX(V:V,ROW()-3):V381)&lt;2,"",MAX(INDEX(V:V,ROW()-3):V381)-MIN(INDEX(V:V,ROW()-3):V381)))</f>
        <v>0</v>
      </c>
      <c r="AD381" s="4">
        <f ca="1">IF(B381&lt;&gt;"r04","",COUNT(INDEX(U:U,ROW()-3):U381))</f>
        <v>4</v>
      </c>
      <c r="AE381" s="4">
        <f ca="1">IF(B381&lt;&gt;"r04","",COUNT(INDEX(V:V,ROW()-3):V381))</f>
        <v>4</v>
      </c>
    </row>
    <row r="382" spans="1:31">
      <c r="A382">
        <v>583</v>
      </c>
      <c r="B382" t="s">
        <v>1857</v>
      </c>
      <c r="C382" t="s">
        <v>1858</v>
      </c>
      <c r="D382">
        <v>2513927</v>
      </c>
      <c r="E382">
        <v>77</v>
      </c>
      <c r="F382" t="s">
        <v>1849</v>
      </c>
      <c r="G382" s="1">
        <v>46196.049097222225</v>
      </c>
      <c r="H382">
        <v>75</v>
      </c>
      <c r="I382" t="s">
        <v>1849</v>
      </c>
      <c r="J382" s="1">
        <v>46196.049293981479</v>
      </c>
      <c r="K382">
        <v>1</v>
      </c>
      <c r="L382">
        <v>1</v>
      </c>
      <c r="M382" t="s">
        <v>1850</v>
      </c>
      <c r="N382" t="s">
        <v>1851</v>
      </c>
      <c r="O382" s="1">
        <v>46196.048854166664</v>
      </c>
      <c r="P382" s="1">
        <v>46196.049293981479</v>
      </c>
      <c r="Q382" s="1" t="str">
        <f t="shared" si="40"/>
        <v>2513927|r01</v>
      </c>
      <c r="R382" s="1" t="str">
        <f>VLOOKUP(D382,Base_Amostral!$A:$G,5,FALSE)</f>
        <v>São Bentinho</v>
      </c>
      <c r="S382" s="1" t="str">
        <f>VLOOKUP(D382,Base_Amostral!$A:$G,3,FALSE)</f>
        <v>Paraíba</v>
      </c>
      <c r="T382" s="1" t="str">
        <f>VLOOKUP(D382,Base_Amostral!$A:$G,6,FALSE)</f>
        <v>Nordeste</v>
      </c>
      <c r="U382" s="4">
        <f t="shared" si="41"/>
        <v>7.7</v>
      </c>
      <c r="V382" s="4">
        <f t="shared" si="42"/>
        <v>7.5</v>
      </c>
      <c r="W382" s="4">
        <f t="shared" si="43"/>
        <v>0.20000000000000018</v>
      </c>
      <c r="X382" s="4">
        <f t="shared" si="44"/>
        <v>7.6</v>
      </c>
      <c r="Y382" s="4">
        <f t="shared" si="45"/>
        <v>1</v>
      </c>
      <c r="Z382" s="4" t="str">
        <f t="shared" si="46"/>
        <v/>
      </c>
      <c r="AA382" s="4" t="str">
        <f t="shared" si="47"/>
        <v/>
      </c>
      <c r="AB382" s="4" t="str">
        <f>IF(B382&lt;&gt;"r04","",IF(COUNT(INDEX(U:U,ROW()-3):U382)&lt;2,"",MAX(INDEX(U:U,ROW()-3):U382)-MIN(INDEX(U:U,ROW()-3):U382)))</f>
        <v/>
      </c>
      <c r="AC382" s="4" t="str">
        <f>IF(B382&lt;&gt;"r04","",IF(COUNT(INDEX(V:V,ROW()-3):V382)&lt;2,"",MAX(INDEX(V:V,ROW()-3):V382)-MIN(INDEX(V:V,ROW()-3):V382)))</f>
        <v/>
      </c>
      <c r="AD382" s="4" t="str">
        <f>IF(B382&lt;&gt;"r04","",COUNT(INDEX(U:U,ROW()-3):U382))</f>
        <v/>
      </c>
      <c r="AE382" s="4" t="str">
        <f>IF(B382&lt;&gt;"r04","",COUNT(INDEX(V:V,ROW()-3):V382))</f>
        <v/>
      </c>
    </row>
    <row r="383" spans="1:31">
      <c r="A383">
        <v>913</v>
      </c>
      <c r="B383" t="s">
        <v>1859</v>
      </c>
      <c r="C383" t="s">
        <v>1860</v>
      </c>
      <c r="D383">
        <v>2513927</v>
      </c>
      <c r="E383">
        <v>77</v>
      </c>
      <c r="F383" t="s">
        <v>1849</v>
      </c>
      <c r="G383" s="1">
        <v>46203.843460648146</v>
      </c>
      <c r="H383">
        <v>75</v>
      </c>
      <c r="I383" t="s">
        <v>1849</v>
      </c>
      <c r="J383" s="1">
        <v>46203.843680555554</v>
      </c>
      <c r="K383">
        <v>1</v>
      </c>
      <c r="L383">
        <v>1</v>
      </c>
      <c r="M383" t="s">
        <v>1850</v>
      </c>
      <c r="N383" t="s">
        <v>1851</v>
      </c>
      <c r="O383" s="1">
        <v>46203.842685185184</v>
      </c>
      <c r="P383" s="1">
        <v>46203.843680555554</v>
      </c>
      <c r="Q383" s="1" t="str">
        <f t="shared" si="40"/>
        <v>2513927|r02</v>
      </c>
      <c r="R383" s="1" t="str">
        <f>VLOOKUP(D383,Base_Amostral!$A:$G,5,FALSE)</f>
        <v>São Bentinho</v>
      </c>
      <c r="S383" s="1" t="str">
        <f>VLOOKUP(D383,Base_Amostral!$A:$G,3,FALSE)</f>
        <v>Paraíba</v>
      </c>
      <c r="T383" s="1" t="str">
        <f>VLOOKUP(D383,Base_Amostral!$A:$G,6,FALSE)</f>
        <v>Nordeste</v>
      </c>
      <c r="U383" s="4">
        <f t="shared" si="41"/>
        <v>7.7</v>
      </c>
      <c r="V383" s="4">
        <f t="shared" si="42"/>
        <v>7.5</v>
      </c>
      <c r="W383" s="4">
        <f t="shared" si="43"/>
        <v>0.20000000000000018</v>
      </c>
      <c r="X383" s="4">
        <f t="shared" si="44"/>
        <v>7.6</v>
      </c>
      <c r="Y383" s="4">
        <f t="shared" si="45"/>
        <v>1</v>
      </c>
      <c r="Z383" s="4">
        <f t="shared" si="46"/>
        <v>0</v>
      </c>
      <c r="AA383" s="4">
        <f t="shared" si="47"/>
        <v>0</v>
      </c>
      <c r="AB383" s="4" t="str">
        <f>IF(B383&lt;&gt;"r04","",IF(COUNT(INDEX(U:U,ROW()-3):U383)&lt;2,"",MAX(INDEX(U:U,ROW()-3):U383)-MIN(INDEX(U:U,ROW()-3):U383)))</f>
        <v/>
      </c>
      <c r="AC383" s="4" t="str">
        <f>IF(B383&lt;&gt;"r04","",IF(COUNT(INDEX(V:V,ROW()-3):V383)&lt;2,"",MAX(INDEX(V:V,ROW()-3):V383)-MIN(INDEX(V:V,ROW()-3):V383)))</f>
        <v/>
      </c>
      <c r="AD383" s="4" t="str">
        <f>IF(B383&lt;&gt;"r04","",COUNT(INDEX(U:U,ROW()-3):U383))</f>
        <v/>
      </c>
      <c r="AE383" s="4" t="str">
        <f>IF(B383&lt;&gt;"r04","",COUNT(INDEX(V:V,ROW()-3):V383))</f>
        <v/>
      </c>
    </row>
    <row r="384" spans="1:31">
      <c r="A384">
        <v>1281</v>
      </c>
      <c r="B384" t="s">
        <v>1861</v>
      </c>
      <c r="C384" t="s">
        <v>1862</v>
      </c>
      <c r="D384">
        <v>2513927</v>
      </c>
      <c r="E384">
        <v>77</v>
      </c>
      <c r="F384" t="s">
        <v>1849</v>
      </c>
      <c r="G384" s="1">
        <v>46209.890706018516</v>
      </c>
      <c r="H384">
        <v>75</v>
      </c>
      <c r="I384" t="s">
        <v>1849</v>
      </c>
      <c r="J384" s="1">
        <v>46209.890914351854</v>
      </c>
      <c r="K384">
        <v>1</v>
      </c>
      <c r="L384">
        <v>1</v>
      </c>
      <c r="M384" t="s">
        <v>1850</v>
      </c>
      <c r="N384" t="s">
        <v>1851</v>
      </c>
      <c r="O384" s="1">
        <v>46209.890451388892</v>
      </c>
      <c r="P384" s="1">
        <v>46209.890914351854</v>
      </c>
      <c r="Q384" s="1" t="str">
        <f t="shared" si="40"/>
        <v>2513927|r03</v>
      </c>
      <c r="R384" s="1" t="str">
        <f>VLOOKUP(D384,Base_Amostral!$A:$G,5,FALSE)</f>
        <v>São Bentinho</v>
      </c>
      <c r="S384" s="1" t="str">
        <f>VLOOKUP(D384,Base_Amostral!$A:$G,3,FALSE)</f>
        <v>Paraíba</v>
      </c>
      <c r="T384" s="1" t="str">
        <f>VLOOKUP(D384,Base_Amostral!$A:$G,6,FALSE)</f>
        <v>Nordeste</v>
      </c>
      <c r="U384" s="4">
        <f t="shared" si="41"/>
        <v>7.7</v>
      </c>
      <c r="V384" s="4">
        <f t="shared" si="42"/>
        <v>7.5</v>
      </c>
      <c r="W384" s="4">
        <f t="shared" si="43"/>
        <v>0.20000000000000018</v>
      </c>
      <c r="X384" s="4">
        <f t="shared" si="44"/>
        <v>7.6</v>
      </c>
      <c r="Y384" s="4">
        <f t="shared" si="45"/>
        <v>1</v>
      </c>
      <c r="Z384" s="4">
        <f t="shared" si="46"/>
        <v>0</v>
      </c>
      <c r="AA384" s="4">
        <f t="shared" si="47"/>
        <v>0</v>
      </c>
      <c r="AB384" s="4" t="str">
        <f>IF(B384&lt;&gt;"r04","",IF(COUNT(INDEX(U:U,ROW()-3):U384)&lt;2,"",MAX(INDEX(U:U,ROW()-3):U384)-MIN(INDEX(U:U,ROW()-3):U384)))</f>
        <v/>
      </c>
      <c r="AC384" s="4" t="str">
        <f>IF(B384&lt;&gt;"r04","",IF(COUNT(INDEX(V:V,ROW()-3):V384)&lt;2,"",MAX(INDEX(V:V,ROW()-3):V384)-MIN(INDEX(V:V,ROW()-3):V384)))</f>
        <v/>
      </c>
      <c r="AD384" s="4" t="str">
        <f>IF(B384&lt;&gt;"r04","",COUNT(INDEX(U:U,ROW()-3):U384))</f>
        <v/>
      </c>
      <c r="AE384" s="4" t="str">
        <f>IF(B384&lt;&gt;"r04","",COUNT(INDEX(V:V,ROW()-3):V384))</f>
        <v/>
      </c>
    </row>
    <row r="385" spans="1:31">
      <c r="A385">
        <v>1650</v>
      </c>
      <c r="B385" t="s">
        <v>1863</v>
      </c>
      <c r="C385" t="s">
        <v>1864</v>
      </c>
      <c r="D385">
        <v>2513927</v>
      </c>
      <c r="E385">
        <v>84</v>
      </c>
      <c r="F385" t="s">
        <v>1849</v>
      </c>
      <c r="G385" s="1">
        <v>46216.873217592591</v>
      </c>
      <c r="H385">
        <v>75</v>
      </c>
      <c r="I385" t="s">
        <v>1849</v>
      </c>
      <c r="J385" s="1">
        <v>46216.873449074075</v>
      </c>
      <c r="K385">
        <v>1</v>
      </c>
      <c r="L385">
        <v>1</v>
      </c>
      <c r="M385" t="s">
        <v>1850</v>
      </c>
      <c r="N385" t="s">
        <v>1851</v>
      </c>
      <c r="O385" s="1">
        <v>46216.872939814813</v>
      </c>
      <c r="P385" s="1">
        <v>46216.873449074075</v>
      </c>
      <c r="Q385" s="1" t="str">
        <f t="shared" si="40"/>
        <v>2513927|r04</v>
      </c>
      <c r="R385" s="1" t="str">
        <f>VLOOKUP(D385,Base_Amostral!$A:$G,5,FALSE)</f>
        <v>São Bentinho</v>
      </c>
      <c r="S385" s="1" t="str">
        <f>VLOOKUP(D385,Base_Amostral!$A:$G,3,FALSE)</f>
        <v>Paraíba</v>
      </c>
      <c r="T385" s="1" t="str">
        <f>VLOOKUP(D385,Base_Amostral!$A:$G,6,FALSE)</f>
        <v>Nordeste</v>
      </c>
      <c r="U385" s="4">
        <f t="shared" si="41"/>
        <v>8.4</v>
      </c>
      <c r="V385" s="4">
        <f t="shared" si="42"/>
        <v>7.5</v>
      </c>
      <c r="W385" s="4">
        <f t="shared" si="43"/>
        <v>0.90000000000000036</v>
      </c>
      <c r="X385" s="4">
        <f t="shared" si="44"/>
        <v>7.95</v>
      </c>
      <c r="Y385" s="4">
        <f t="shared" si="45"/>
        <v>1</v>
      </c>
      <c r="Z385" s="4">
        <f t="shared" si="46"/>
        <v>0.70000000000000018</v>
      </c>
      <c r="AA385" s="4">
        <f t="shared" si="47"/>
        <v>0</v>
      </c>
      <c r="AB385" s="4">
        <f ca="1">IF(B385&lt;&gt;"r04","",IF(COUNT(INDEX(U:U,ROW()-3):U385)&lt;2,"",MAX(INDEX(U:U,ROW()-3):U385)-MIN(INDEX(U:U,ROW()-3):U385)))</f>
        <v>0.70000000000000018</v>
      </c>
      <c r="AC385" s="4">
        <f ca="1">IF(B385&lt;&gt;"r04","",IF(COUNT(INDEX(V:V,ROW()-3):V385)&lt;2,"",MAX(INDEX(V:V,ROW()-3):V385)-MIN(INDEX(V:V,ROW()-3):V385)))</f>
        <v>0</v>
      </c>
      <c r="AD385" s="4">
        <f ca="1">IF(B385&lt;&gt;"r04","",COUNT(INDEX(U:U,ROW()-3):U385))</f>
        <v>4</v>
      </c>
      <c r="AE385" s="4">
        <f ca="1">IF(B385&lt;&gt;"r04","",COUNT(INDEX(V:V,ROW()-3):V385))</f>
        <v>4</v>
      </c>
    </row>
    <row r="386" spans="1:31">
      <c r="A386">
        <v>598</v>
      </c>
      <c r="B386" t="s">
        <v>1857</v>
      </c>
      <c r="C386" t="s">
        <v>1858</v>
      </c>
      <c r="D386">
        <v>2514453</v>
      </c>
      <c r="E386">
        <v>59</v>
      </c>
      <c r="F386" t="s">
        <v>1849</v>
      </c>
      <c r="G386" s="1">
        <v>46196.056064814817</v>
      </c>
      <c r="H386">
        <v>65</v>
      </c>
      <c r="I386" t="s">
        <v>1849</v>
      </c>
      <c r="J386" s="1">
        <v>46196.056331018517</v>
      </c>
      <c r="K386">
        <v>1</v>
      </c>
      <c r="L386">
        <v>1</v>
      </c>
      <c r="M386" t="s">
        <v>1850</v>
      </c>
      <c r="N386" t="s">
        <v>1851</v>
      </c>
      <c r="O386" s="1">
        <v>46196.055706018517</v>
      </c>
      <c r="P386" s="1">
        <v>46196.056331018517</v>
      </c>
      <c r="Q386" s="1" t="str">
        <f t="shared" ref="Q386:Q449" si="48">D386&amp;"|"&amp;B386</f>
        <v>2514453|r01</v>
      </c>
      <c r="R386" s="1" t="str">
        <f>VLOOKUP(D386,Base_Amostral!$A:$G,5,FALSE)</f>
        <v>São José dos Ramos</v>
      </c>
      <c r="S386" s="1" t="str">
        <f>VLOOKUP(D386,Base_Amostral!$A:$G,3,FALSE)</f>
        <v>Paraíba</v>
      </c>
      <c r="T386" s="1" t="str">
        <f>VLOOKUP(D386,Base_Amostral!$A:$G,6,FALSE)</f>
        <v>Nordeste</v>
      </c>
      <c r="U386" s="4">
        <f t="shared" ref="U386:U449" si="49">IF(E386="","",E386/10)</f>
        <v>5.9</v>
      </c>
      <c r="V386" s="4">
        <f t="shared" ref="V386:V449" si="50">IF(H386="","",H386/10)</f>
        <v>6.5</v>
      </c>
      <c r="W386" s="4">
        <f t="shared" ref="W386:W449" si="51">IF(OR(U386="",V386=""),"",U386-V386)</f>
        <v>-0.59999999999999964</v>
      </c>
      <c r="X386" s="4">
        <f t="shared" ref="X386:X449" si="52">IF(OR(U386="",V386=""),"",AVERAGE(U386:V386))</f>
        <v>6.2</v>
      </c>
      <c r="Y386" s="4">
        <f t="shared" ref="Y386:Y449" si="53">IF(AND(U386&lt;&gt;"",V386&lt;&gt;""),1,0)</f>
        <v>1</v>
      </c>
      <c r="Z386" s="4" t="str">
        <f t="shared" ref="Z386:Z449" si="54">IF(D386&lt;&gt;D385,"",IF(OR(U386="",U385=""),"",U386-U385))</f>
        <v/>
      </c>
      <c r="AA386" s="4" t="str">
        <f t="shared" ref="AA386:AA449" si="55">IF(D386&lt;&gt;D385,"",IF(OR(V386="",V385=""),"",V386-V385))</f>
        <v/>
      </c>
      <c r="AB386" s="4" t="str">
        <f>IF(B386&lt;&gt;"r04","",IF(COUNT(INDEX(U:U,ROW()-3):U386)&lt;2,"",MAX(INDEX(U:U,ROW()-3):U386)-MIN(INDEX(U:U,ROW()-3):U386)))</f>
        <v/>
      </c>
      <c r="AC386" s="4" t="str">
        <f>IF(B386&lt;&gt;"r04","",IF(COUNT(INDEX(V:V,ROW()-3):V386)&lt;2,"",MAX(INDEX(V:V,ROW()-3):V386)-MIN(INDEX(V:V,ROW()-3):V386)))</f>
        <v/>
      </c>
      <c r="AD386" s="4" t="str">
        <f>IF(B386&lt;&gt;"r04","",COUNT(INDEX(U:U,ROW()-3):U386))</f>
        <v/>
      </c>
      <c r="AE386" s="4" t="str">
        <f>IF(B386&lt;&gt;"r04","",COUNT(INDEX(V:V,ROW()-3):V386))</f>
        <v/>
      </c>
    </row>
    <row r="387" spans="1:31">
      <c r="A387">
        <v>927</v>
      </c>
      <c r="B387" t="s">
        <v>1859</v>
      </c>
      <c r="C387" t="s">
        <v>1860</v>
      </c>
      <c r="D387">
        <v>2514453</v>
      </c>
      <c r="E387">
        <v>59</v>
      </c>
      <c r="F387" t="s">
        <v>1849</v>
      </c>
      <c r="G387" s="1">
        <v>46203.853541666664</v>
      </c>
      <c r="H387">
        <v>65</v>
      </c>
      <c r="I387" t="s">
        <v>1849</v>
      </c>
      <c r="J387" s="1">
        <v>46203.853796296295</v>
      </c>
      <c r="K387">
        <v>1</v>
      </c>
      <c r="L387">
        <v>1</v>
      </c>
      <c r="M387" t="s">
        <v>1850</v>
      </c>
      <c r="N387" t="s">
        <v>1851</v>
      </c>
      <c r="O387" s="1">
        <v>46203.853206018517</v>
      </c>
      <c r="P387" s="1">
        <v>46203.853796296295</v>
      </c>
      <c r="Q387" s="1" t="str">
        <f t="shared" si="48"/>
        <v>2514453|r02</v>
      </c>
      <c r="R387" s="1" t="str">
        <f>VLOOKUP(D387,Base_Amostral!$A:$G,5,FALSE)</f>
        <v>São José dos Ramos</v>
      </c>
      <c r="S387" s="1" t="str">
        <f>VLOOKUP(D387,Base_Amostral!$A:$G,3,FALSE)</f>
        <v>Paraíba</v>
      </c>
      <c r="T387" s="1" t="str">
        <f>VLOOKUP(D387,Base_Amostral!$A:$G,6,FALSE)</f>
        <v>Nordeste</v>
      </c>
      <c r="U387" s="4">
        <f t="shared" si="49"/>
        <v>5.9</v>
      </c>
      <c r="V387" s="4">
        <f t="shared" si="50"/>
        <v>6.5</v>
      </c>
      <c r="W387" s="4">
        <f t="shared" si="51"/>
        <v>-0.59999999999999964</v>
      </c>
      <c r="X387" s="4">
        <f t="shared" si="52"/>
        <v>6.2</v>
      </c>
      <c r="Y387" s="4">
        <f t="shared" si="53"/>
        <v>1</v>
      </c>
      <c r="Z387" s="4">
        <f t="shared" si="54"/>
        <v>0</v>
      </c>
      <c r="AA387" s="4">
        <f t="shared" si="55"/>
        <v>0</v>
      </c>
      <c r="AB387" s="4" t="str">
        <f>IF(B387&lt;&gt;"r04","",IF(COUNT(INDEX(U:U,ROW()-3):U387)&lt;2,"",MAX(INDEX(U:U,ROW()-3):U387)-MIN(INDEX(U:U,ROW()-3):U387)))</f>
        <v/>
      </c>
      <c r="AC387" s="4" t="str">
        <f>IF(B387&lt;&gt;"r04","",IF(COUNT(INDEX(V:V,ROW()-3):V387)&lt;2,"",MAX(INDEX(V:V,ROW()-3):V387)-MIN(INDEX(V:V,ROW()-3):V387)))</f>
        <v/>
      </c>
      <c r="AD387" s="4" t="str">
        <f>IF(B387&lt;&gt;"r04","",COUNT(INDEX(U:U,ROW()-3):U387))</f>
        <v/>
      </c>
      <c r="AE387" s="4" t="str">
        <f>IF(B387&lt;&gt;"r04","",COUNT(INDEX(V:V,ROW()-3):V387))</f>
        <v/>
      </c>
    </row>
    <row r="388" spans="1:31">
      <c r="A388">
        <v>1292</v>
      </c>
      <c r="B388" t="s">
        <v>1861</v>
      </c>
      <c r="C388" t="s">
        <v>1862</v>
      </c>
      <c r="D388">
        <v>2514453</v>
      </c>
      <c r="E388">
        <v>59</v>
      </c>
      <c r="F388" t="s">
        <v>1849</v>
      </c>
      <c r="G388" s="1">
        <v>46209.893877314818</v>
      </c>
      <c r="H388">
        <v>65</v>
      </c>
      <c r="I388" t="s">
        <v>1849</v>
      </c>
      <c r="J388" s="1">
        <v>46209.894143518519</v>
      </c>
      <c r="K388">
        <v>1</v>
      </c>
      <c r="L388">
        <v>1</v>
      </c>
      <c r="M388" t="s">
        <v>1850</v>
      </c>
      <c r="N388" t="s">
        <v>1851</v>
      </c>
      <c r="O388" s="1">
        <v>46209.893495370372</v>
      </c>
      <c r="P388" s="1">
        <v>46209.894143518519</v>
      </c>
      <c r="Q388" s="1" t="str">
        <f t="shared" si="48"/>
        <v>2514453|r03</v>
      </c>
      <c r="R388" s="1" t="str">
        <f>VLOOKUP(D388,Base_Amostral!$A:$G,5,FALSE)</f>
        <v>São José dos Ramos</v>
      </c>
      <c r="S388" s="1" t="str">
        <f>VLOOKUP(D388,Base_Amostral!$A:$G,3,FALSE)</f>
        <v>Paraíba</v>
      </c>
      <c r="T388" s="1" t="str">
        <f>VLOOKUP(D388,Base_Amostral!$A:$G,6,FALSE)</f>
        <v>Nordeste</v>
      </c>
      <c r="U388" s="4">
        <f t="shared" si="49"/>
        <v>5.9</v>
      </c>
      <c r="V388" s="4">
        <f t="shared" si="50"/>
        <v>6.5</v>
      </c>
      <c r="W388" s="4">
        <f t="shared" si="51"/>
        <v>-0.59999999999999964</v>
      </c>
      <c r="X388" s="4">
        <f t="shared" si="52"/>
        <v>6.2</v>
      </c>
      <c r="Y388" s="4">
        <f t="shared" si="53"/>
        <v>1</v>
      </c>
      <c r="Z388" s="4">
        <f t="shared" si="54"/>
        <v>0</v>
      </c>
      <c r="AA388" s="4">
        <f t="shared" si="55"/>
        <v>0</v>
      </c>
      <c r="AB388" s="4" t="str">
        <f>IF(B388&lt;&gt;"r04","",IF(COUNT(INDEX(U:U,ROW()-3):U388)&lt;2,"",MAX(INDEX(U:U,ROW()-3):U388)-MIN(INDEX(U:U,ROW()-3):U388)))</f>
        <v/>
      </c>
      <c r="AC388" s="4" t="str">
        <f>IF(B388&lt;&gt;"r04","",IF(COUNT(INDEX(V:V,ROW()-3):V388)&lt;2,"",MAX(INDEX(V:V,ROW()-3):V388)-MIN(INDEX(V:V,ROW()-3):V388)))</f>
        <v/>
      </c>
      <c r="AD388" s="4" t="str">
        <f>IF(B388&lt;&gt;"r04","",COUNT(INDEX(U:U,ROW()-3):U388))</f>
        <v/>
      </c>
      <c r="AE388" s="4" t="str">
        <f>IF(B388&lt;&gt;"r04","",COUNT(INDEX(V:V,ROW()-3):V388))</f>
        <v/>
      </c>
    </row>
    <row r="389" spans="1:31">
      <c r="A389">
        <v>1663</v>
      </c>
      <c r="B389" t="s">
        <v>1863</v>
      </c>
      <c r="C389" t="s">
        <v>1864</v>
      </c>
      <c r="D389">
        <v>2514453</v>
      </c>
      <c r="E389">
        <v>72</v>
      </c>
      <c r="F389" t="s">
        <v>1849</v>
      </c>
      <c r="G389" s="1">
        <v>46216.878854166665</v>
      </c>
      <c r="H389">
        <v>65</v>
      </c>
      <c r="I389" t="s">
        <v>1849</v>
      </c>
      <c r="J389" s="1">
        <v>46216.879108796296</v>
      </c>
      <c r="K389">
        <v>1</v>
      </c>
      <c r="L389">
        <v>1</v>
      </c>
      <c r="M389" t="s">
        <v>1850</v>
      </c>
      <c r="N389" t="s">
        <v>1851</v>
      </c>
      <c r="O389" s="1">
        <v>46216.878449074073</v>
      </c>
      <c r="P389" s="1">
        <v>46216.879108796296</v>
      </c>
      <c r="Q389" s="1" t="str">
        <f t="shared" si="48"/>
        <v>2514453|r04</v>
      </c>
      <c r="R389" s="1" t="str">
        <f>VLOOKUP(D389,Base_Amostral!$A:$G,5,FALSE)</f>
        <v>São José dos Ramos</v>
      </c>
      <c r="S389" s="1" t="str">
        <f>VLOOKUP(D389,Base_Amostral!$A:$G,3,FALSE)</f>
        <v>Paraíba</v>
      </c>
      <c r="T389" s="1" t="str">
        <f>VLOOKUP(D389,Base_Amostral!$A:$G,6,FALSE)</f>
        <v>Nordeste</v>
      </c>
      <c r="U389" s="4">
        <f t="shared" si="49"/>
        <v>7.2</v>
      </c>
      <c r="V389" s="4">
        <f t="shared" si="50"/>
        <v>6.5</v>
      </c>
      <c r="W389" s="4">
        <f t="shared" si="51"/>
        <v>0.70000000000000018</v>
      </c>
      <c r="X389" s="4">
        <f t="shared" si="52"/>
        <v>6.85</v>
      </c>
      <c r="Y389" s="4">
        <f t="shared" si="53"/>
        <v>1</v>
      </c>
      <c r="Z389" s="4">
        <f t="shared" si="54"/>
        <v>1.2999999999999998</v>
      </c>
      <c r="AA389" s="4">
        <f t="shared" si="55"/>
        <v>0</v>
      </c>
      <c r="AB389" s="4">
        <f ca="1">IF(B389&lt;&gt;"r04","",IF(COUNT(INDEX(U:U,ROW()-3):U389)&lt;2,"",MAX(INDEX(U:U,ROW()-3):U389)-MIN(INDEX(U:U,ROW()-3):U389)))</f>
        <v>1.2999999999999998</v>
      </c>
      <c r="AC389" s="4">
        <f ca="1">IF(B389&lt;&gt;"r04","",IF(COUNT(INDEX(V:V,ROW()-3):V389)&lt;2,"",MAX(INDEX(V:V,ROW()-3):V389)-MIN(INDEX(V:V,ROW()-3):V389)))</f>
        <v>0</v>
      </c>
      <c r="AD389" s="4">
        <f ca="1">IF(B389&lt;&gt;"r04","",COUNT(INDEX(U:U,ROW()-3):U389))</f>
        <v>4</v>
      </c>
      <c r="AE389" s="4">
        <f ca="1">IF(B389&lt;&gt;"r04","",COUNT(INDEX(V:V,ROW()-3):V389))</f>
        <v>4</v>
      </c>
    </row>
    <row r="390" spans="1:31">
      <c r="A390">
        <v>594</v>
      </c>
      <c r="B390" t="s">
        <v>1857</v>
      </c>
      <c r="C390" t="s">
        <v>1858</v>
      </c>
      <c r="D390">
        <v>2514602</v>
      </c>
      <c r="E390">
        <v>68</v>
      </c>
      <c r="F390" t="s">
        <v>1849</v>
      </c>
      <c r="G390" s="1">
        <v>46196.054895833331</v>
      </c>
      <c r="H390">
        <v>69</v>
      </c>
      <c r="I390" t="s">
        <v>1849</v>
      </c>
      <c r="J390" s="1">
        <v>46196.055138888885</v>
      </c>
      <c r="K390">
        <v>1</v>
      </c>
      <c r="L390">
        <v>1</v>
      </c>
      <c r="M390" t="s">
        <v>1850</v>
      </c>
      <c r="N390" t="s">
        <v>1851</v>
      </c>
      <c r="O390" s="1">
        <v>46196.054594907408</v>
      </c>
      <c r="P390" s="1">
        <v>46196.055138888885</v>
      </c>
      <c r="Q390" s="1" t="str">
        <f t="shared" si="48"/>
        <v>2514602|r01</v>
      </c>
      <c r="R390" s="1" t="str">
        <f>VLOOKUP(D390,Base_Amostral!$A:$G,5,FALSE)</f>
        <v>São José do Bonfim</v>
      </c>
      <c r="S390" s="1" t="str">
        <f>VLOOKUP(D390,Base_Amostral!$A:$G,3,FALSE)</f>
        <v>Paraíba</v>
      </c>
      <c r="T390" s="1" t="str">
        <f>VLOOKUP(D390,Base_Amostral!$A:$G,6,FALSE)</f>
        <v>Nordeste</v>
      </c>
      <c r="U390" s="4">
        <f t="shared" si="49"/>
        <v>6.8</v>
      </c>
      <c r="V390" s="4">
        <f t="shared" si="50"/>
        <v>6.9</v>
      </c>
      <c r="W390" s="4">
        <f t="shared" si="51"/>
        <v>-0.10000000000000053</v>
      </c>
      <c r="X390" s="4">
        <f t="shared" si="52"/>
        <v>6.85</v>
      </c>
      <c r="Y390" s="4">
        <f t="shared" si="53"/>
        <v>1</v>
      </c>
      <c r="Z390" s="4" t="str">
        <f t="shared" si="54"/>
        <v/>
      </c>
      <c r="AA390" s="4" t="str">
        <f t="shared" si="55"/>
        <v/>
      </c>
      <c r="AB390" s="4" t="str">
        <f>IF(B390&lt;&gt;"r04","",IF(COUNT(INDEX(U:U,ROW()-3):U390)&lt;2,"",MAX(INDEX(U:U,ROW()-3):U390)-MIN(INDEX(U:U,ROW()-3):U390)))</f>
        <v/>
      </c>
      <c r="AC390" s="4" t="str">
        <f>IF(B390&lt;&gt;"r04","",IF(COUNT(INDEX(V:V,ROW()-3):V390)&lt;2,"",MAX(INDEX(V:V,ROW()-3):V390)-MIN(INDEX(V:V,ROW()-3):V390)))</f>
        <v/>
      </c>
      <c r="AD390" s="4" t="str">
        <f>IF(B390&lt;&gt;"r04","",COUNT(INDEX(U:U,ROW()-3):U390))</f>
        <v/>
      </c>
      <c r="AE390" s="4" t="str">
        <f>IF(B390&lt;&gt;"r04","",COUNT(INDEX(V:V,ROW()-3):V390))</f>
        <v/>
      </c>
    </row>
    <row r="391" spans="1:31">
      <c r="A391">
        <v>921</v>
      </c>
      <c r="B391" t="s">
        <v>1859</v>
      </c>
      <c r="C391" t="s">
        <v>1860</v>
      </c>
      <c r="D391">
        <v>2514602</v>
      </c>
      <c r="E391">
        <v>68</v>
      </c>
      <c r="F391" t="s">
        <v>1849</v>
      </c>
      <c r="G391" s="1">
        <v>46203.850937499999</v>
      </c>
      <c r="H391">
        <v>69</v>
      </c>
      <c r="I391" t="s">
        <v>1849</v>
      </c>
      <c r="J391" s="1">
        <v>46203.851157407407</v>
      </c>
      <c r="K391">
        <v>1</v>
      </c>
      <c r="L391">
        <v>1</v>
      </c>
      <c r="M391" t="s">
        <v>1850</v>
      </c>
      <c r="N391" t="s">
        <v>1851</v>
      </c>
      <c r="O391" s="1">
        <v>46203.850613425922</v>
      </c>
      <c r="P391" s="1">
        <v>46203.851157407407</v>
      </c>
      <c r="Q391" s="1" t="str">
        <f t="shared" si="48"/>
        <v>2514602|r02</v>
      </c>
      <c r="R391" s="1" t="str">
        <f>VLOOKUP(D391,Base_Amostral!$A:$G,5,FALSE)</f>
        <v>São José do Bonfim</v>
      </c>
      <c r="S391" s="1" t="str">
        <f>VLOOKUP(D391,Base_Amostral!$A:$G,3,FALSE)</f>
        <v>Paraíba</v>
      </c>
      <c r="T391" s="1" t="str">
        <f>VLOOKUP(D391,Base_Amostral!$A:$G,6,FALSE)</f>
        <v>Nordeste</v>
      </c>
      <c r="U391" s="4">
        <f t="shared" si="49"/>
        <v>6.8</v>
      </c>
      <c r="V391" s="4">
        <f t="shared" si="50"/>
        <v>6.9</v>
      </c>
      <c r="W391" s="4">
        <f t="shared" si="51"/>
        <v>-0.10000000000000053</v>
      </c>
      <c r="X391" s="4">
        <f t="shared" si="52"/>
        <v>6.85</v>
      </c>
      <c r="Y391" s="4">
        <f t="shared" si="53"/>
        <v>1</v>
      </c>
      <c r="Z391" s="4">
        <f t="shared" si="54"/>
        <v>0</v>
      </c>
      <c r="AA391" s="4">
        <f t="shared" si="55"/>
        <v>0</v>
      </c>
      <c r="AB391" s="4" t="str">
        <f>IF(B391&lt;&gt;"r04","",IF(COUNT(INDEX(U:U,ROW()-3):U391)&lt;2,"",MAX(INDEX(U:U,ROW()-3):U391)-MIN(INDEX(U:U,ROW()-3):U391)))</f>
        <v/>
      </c>
      <c r="AC391" s="4" t="str">
        <f>IF(B391&lt;&gt;"r04","",IF(COUNT(INDEX(V:V,ROW()-3):V391)&lt;2,"",MAX(INDEX(V:V,ROW()-3):V391)-MIN(INDEX(V:V,ROW()-3):V391)))</f>
        <v/>
      </c>
      <c r="AD391" s="4" t="str">
        <f>IF(B391&lt;&gt;"r04","",COUNT(INDEX(U:U,ROW()-3):U391))</f>
        <v/>
      </c>
      <c r="AE391" s="4" t="str">
        <f>IF(B391&lt;&gt;"r04","",COUNT(INDEX(V:V,ROW()-3):V391))</f>
        <v/>
      </c>
    </row>
    <row r="392" spans="1:31">
      <c r="A392">
        <v>1285</v>
      </c>
      <c r="B392" t="s">
        <v>1861</v>
      </c>
      <c r="C392" t="s">
        <v>1862</v>
      </c>
      <c r="D392">
        <v>2514602</v>
      </c>
      <c r="E392">
        <v>68</v>
      </c>
      <c r="F392" t="s">
        <v>1849</v>
      </c>
      <c r="G392" s="1">
        <v>46209.892627314817</v>
      </c>
      <c r="H392">
        <v>70</v>
      </c>
      <c r="I392" t="s">
        <v>1849</v>
      </c>
      <c r="J392" s="1">
        <v>46209.892835648148</v>
      </c>
      <c r="K392">
        <v>1</v>
      </c>
      <c r="L392">
        <v>1</v>
      </c>
      <c r="M392" t="s">
        <v>1850</v>
      </c>
      <c r="N392" t="s">
        <v>1851</v>
      </c>
      <c r="O392" s="1">
        <v>46209.891388888886</v>
      </c>
      <c r="P392" s="1">
        <v>46209.892835648148</v>
      </c>
      <c r="Q392" s="1" t="str">
        <f t="shared" si="48"/>
        <v>2514602|r03</v>
      </c>
      <c r="R392" s="1" t="str">
        <f>VLOOKUP(D392,Base_Amostral!$A:$G,5,FALSE)</f>
        <v>São José do Bonfim</v>
      </c>
      <c r="S392" s="1" t="str">
        <f>VLOOKUP(D392,Base_Amostral!$A:$G,3,FALSE)</f>
        <v>Paraíba</v>
      </c>
      <c r="T392" s="1" t="str">
        <f>VLOOKUP(D392,Base_Amostral!$A:$G,6,FALSE)</f>
        <v>Nordeste</v>
      </c>
      <c r="U392" s="4">
        <f t="shared" si="49"/>
        <v>6.8</v>
      </c>
      <c r="V392" s="4">
        <f t="shared" si="50"/>
        <v>7</v>
      </c>
      <c r="W392" s="4">
        <f t="shared" si="51"/>
        <v>-0.20000000000000018</v>
      </c>
      <c r="X392" s="4">
        <f t="shared" si="52"/>
        <v>6.9</v>
      </c>
      <c r="Y392" s="4">
        <f t="shared" si="53"/>
        <v>1</v>
      </c>
      <c r="Z392" s="4">
        <f t="shared" si="54"/>
        <v>0</v>
      </c>
      <c r="AA392" s="4">
        <f t="shared" si="55"/>
        <v>9.9999999999999645E-2</v>
      </c>
      <c r="AB392" s="4" t="str">
        <f>IF(B392&lt;&gt;"r04","",IF(COUNT(INDEX(U:U,ROW()-3):U392)&lt;2,"",MAX(INDEX(U:U,ROW()-3):U392)-MIN(INDEX(U:U,ROW()-3):U392)))</f>
        <v/>
      </c>
      <c r="AC392" s="4" t="str">
        <f>IF(B392&lt;&gt;"r04","",IF(COUNT(INDEX(V:V,ROW()-3):V392)&lt;2,"",MAX(INDEX(V:V,ROW()-3):V392)-MIN(INDEX(V:V,ROW()-3):V392)))</f>
        <v/>
      </c>
      <c r="AD392" s="4" t="str">
        <f>IF(B392&lt;&gt;"r04","",COUNT(INDEX(U:U,ROW()-3):U392))</f>
        <v/>
      </c>
      <c r="AE392" s="4" t="str">
        <f>IF(B392&lt;&gt;"r04","",COUNT(INDEX(V:V,ROW()-3):V392))</f>
        <v/>
      </c>
    </row>
    <row r="393" spans="1:31">
      <c r="A393">
        <v>1653</v>
      </c>
      <c r="B393" t="s">
        <v>1863</v>
      </c>
      <c r="C393" t="s">
        <v>1864</v>
      </c>
      <c r="D393">
        <v>2514602</v>
      </c>
      <c r="E393">
        <v>78</v>
      </c>
      <c r="F393" t="s">
        <v>1849</v>
      </c>
      <c r="G393" s="1">
        <v>46216.874641203707</v>
      </c>
      <c r="H393">
        <v>70</v>
      </c>
      <c r="I393" t="s">
        <v>1849</v>
      </c>
      <c r="J393" s="1">
        <v>46216.874895833331</v>
      </c>
      <c r="K393">
        <v>1</v>
      </c>
      <c r="L393">
        <v>1</v>
      </c>
      <c r="M393" t="s">
        <v>1850</v>
      </c>
      <c r="N393" t="s">
        <v>1851</v>
      </c>
      <c r="O393" s="1">
        <v>46216.873900462961</v>
      </c>
      <c r="P393" s="1">
        <v>46216.874895833331</v>
      </c>
      <c r="Q393" s="1" t="str">
        <f t="shared" si="48"/>
        <v>2514602|r04</v>
      </c>
      <c r="R393" s="1" t="str">
        <f>VLOOKUP(D393,Base_Amostral!$A:$G,5,FALSE)</f>
        <v>São José do Bonfim</v>
      </c>
      <c r="S393" s="1" t="str">
        <f>VLOOKUP(D393,Base_Amostral!$A:$G,3,FALSE)</f>
        <v>Paraíba</v>
      </c>
      <c r="T393" s="1" t="str">
        <f>VLOOKUP(D393,Base_Amostral!$A:$G,6,FALSE)</f>
        <v>Nordeste</v>
      </c>
      <c r="U393" s="4">
        <f t="shared" si="49"/>
        <v>7.8</v>
      </c>
      <c r="V393" s="4">
        <f t="shared" si="50"/>
        <v>7</v>
      </c>
      <c r="W393" s="4">
        <f t="shared" si="51"/>
        <v>0.79999999999999982</v>
      </c>
      <c r="X393" s="4">
        <f t="shared" si="52"/>
        <v>7.4</v>
      </c>
      <c r="Y393" s="4">
        <f t="shared" si="53"/>
        <v>1</v>
      </c>
      <c r="Z393" s="4">
        <f t="shared" si="54"/>
        <v>1</v>
      </c>
      <c r="AA393" s="4">
        <f t="shared" si="55"/>
        <v>0</v>
      </c>
      <c r="AB393" s="4">
        <f ca="1">IF(B393&lt;&gt;"r04","",IF(COUNT(INDEX(U:U,ROW()-3):U393)&lt;2,"",MAX(INDEX(U:U,ROW()-3):U393)-MIN(INDEX(U:U,ROW()-3):U393)))</f>
        <v>1</v>
      </c>
      <c r="AC393" s="4">
        <f ca="1">IF(B393&lt;&gt;"r04","",IF(COUNT(INDEX(V:V,ROW()-3):V393)&lt;2,"",MAX(INDEX(V:V,ROW()-3):V393)-MIN(INDEX(V:V,ROW()-3):V393)))</f>
        <v>9.9999999999999645E-2</v>
      </c>
      <c r="AD393" s="4">
        <f ca="1">IF(B393&lt;&gt;"r04","",COUNT(INDEX(U:U,ROW()-3):U393))</f>
        <v>4</v>
      </c>
      <c r="AE393" s="4">
        <f ca="1">IF(B393&lt;&gt;"r04","",COUNT(INDEX(V:V,ROW()-3):V393))</f>
        <v>4</v>
      </c>
    </row>
    <row r="394" spans="1:31">
      <c r="A394">
        <v>595</v>
      </c>
      <c r="B394" t="s">
        <v>1857</v>
      </c>
      <c r="C394" t="s">
        <v>1858</v>
      </c>
      <c r="D394">
        <v>2514701</v>
      </c>
      <c r="E394">
        <v>72</v>
      </c>
      <c r="F394" t="s">
        <v>1849</v>
      </c>
      <c r="G394" s="1">
        <v>46196.055405092593</v>
      </c>
      <c r="H394">
        <v>65</v>
      </c>
      <c r="I394" t="s">
        <v>1849</v>
      </c>
      <c r="J394" s="1">
        <v>46196.055671296293</v>
      </c>
      <c r="K394">
        <v>1</v>
      </c>
      <c r="L394">
        <v>1</v>
      </c>
      <c r="M394" t="s">
        <v>1850</v>
      </c>
      <c r="N394" t="s">
        <v>1851</v>
      </c>
      <c r="O394" s="1">
        <v>46196.055173611108</v>
      </c>
      <c r="P394" s="1">
        <v>46196.055671296293</v>
      </c>
      <c r="Q394" s="1" t="str">
        <f t="shared" si="48"/>
        <v>2514701|r01</v>
      </c>
      <c r="R394" s="1" t="str">
        <f>VLOOKUP(D394,Base_Amostral!$A:$G,5,FALSE)</f>
        <v>São José do Sabugi</v>
      </c>
      <c r="S394" s="1" t="str">
        <f>VLOOKUP(D394,Base_Amostral!$A:$G,3,FALSE)</f>
        <v>Paraíba</v>
      </c>
      <c r="T394" s="1" t="str">
        <f>VLOOKUP(D394,Base_Amostral!$A:$G,6,FALSE)</f>
        <v>Nordeste</v>
      </c>
      <c r="U394" s="4">
        <f t="shared" si="49"/>
        <v>7.2</v>
      </c>
      <c r="V394" s="4">
        <f t="shared" si="50"/>
        <v>6.5</v>
      </c>
      <c r="W394" s="4">
        <f t="shared" si="51"/>
        <v>0.70000000000000018</v>
      </c>
      <c r="X394" s="4">
        <f t="shared" si="52"/>
        <v>6.85</v>
      </c>
      <c r="Y394" s="4">
        <f t="shared" si="53"/>
        <v>1</v>
      </c>
      <c r="Z394" s="4" t="str">
        <f t="shared" si="54"/>
        <v/>
      </c>
      <c r="AA394" s="4" t="str">
        <f t="shared" si="55"/>
        <v/>
      </c>
      <c r="AB394" s="4" t="str">
        <f>IF(B394&lt;&gt;"r04","",IF(COUNT(INDEX(U:U,ROW()-3):U394)&lt;2,"",MAX(INDEX(U:U,ROW()-3):U394)-MIN(INDEX(U:U,ROW()-3):U394)))</f>
        <v/>
      </c>
      <c r="AC394" s="4" t="str">
        <f>IF(B394&lt;&gt;"r04","",IF(COUNT(INDEX(V:V,ROW()-3):V394)&lt;2,"",MAX(INDEX(V:V,ROW()-3):V394)-MIN(INDEX(V:V,ROW()-3):V394)))</f>
        <v/>
      </c>
      <c r="AD394" s="4" t="str">
        <f>IF(B394&lt;&gt;"r04","",COUNT(INDEX(U:U,ROW()-3):U394))</f>
        <v/>
      </c>
      <c r="AE394" s="4" t="str">
        <f>IF(B394&lt;&gt;"r04","",COUNT(INDEX(V:V,ROW()-3):V394))</f>
        <v/>
      </c>
    </row>
    <row r="395" spans="1:31">
      <c r="A395">
        <v>922</v>
      </c>
      <c r="B395" t="s">
        <v>1859</v>
      </c>
      <c r="C395" t="s">
        <v>1860</v>
      </c>
      <c r="D395">
        <v>2514701</v>
      </c>
      <c r="E395">
        <v>72</v>
      </c>
      <c r="F395" t="s">
        <v>1849</v>
      </c>
      <c r="G395" s="1">
        <v>46203.852916666663</v>
      </c>
      <c r="H395">
        <v>62</v>
      </c>
      <c r="I395" t="s">
        <v>1849</v>
      </c>
      <c r="J395" s="1">
        <v>46203.853159722225</v>
      </c>
      <c r="K395">
        <v>1</v>
      </c>
      <c r="L395">
        <v>1</v>
      </c>
      <c r="M395" t="s">
        <v>1850</v>
      </c>
      <c r="N395" t="s">
        <v>1851</v>
      </c>
      <c r="O395" s="1">
        <v>46203.851203703707</v>
      </c>
      <c r="P395" s="1">
        <v>46203.853159722225</v>
      </c>
      <c r="Q395" s="1" t="str">
        <f t="shared" si="48"/>
        <v>2514701|r02</v>
      </c>
      <c r="R395" s="1" t="str">
        <f>VLOOKUP(D395,Base_Amostral!$A:$G,5,FALSE)</f>
        <v>São José do Sabugi</v>
      </c>
      <c r="S395" s="1" t="str">
        <f>VLOOKUP(D395,Base_Amostral!$A:$G,3,FALSE)</f>
        <v>Paraíba</v>
      </c>
      <c r="T395" s="1" t="str">
        <f>VLOOKUP(D395,Base_Amostral!$A:$G,6,FALSE)</f>
        <v>Nordeste</v>
      </c>
      <c r="U395" s="4">
        <f t="shared" si="49"/>
        <v>7.2</v>
      </c>
      <c r="V395" s="4">
        <f t="shared" si="50"/>
        <v>6.2</v>
      </c>
      <c r="W395" s="4">
        <f t="shared" si="51"/>
        <v>1</v>
      </c>
      <c r="X395" s="4">
        <f t="shared" si="52"/>
        <v>6.7</v>
      </c>
      <c r="Y395" s="4">
        <f t="shared" si="53"/>
        <v>1</v>
      </c>
      <c r="Z395" s="4">
        <f t="shared" si="54"/>
        <v>0</v>
      </c>
      <c r="AA395" s="4">
        <f t="shared" si="55"/>
        <v>-0.29999999999999982</v>
      </c>
      <c r="AB395" s="4" t="str">
        <f>IF(B395&lt;&gt;"r04","",IF(COUNT(INDEX(U:U,ROW()-3):U395)&lt;2,"",MAX(INDEX(U:U,ROW()-3):U395)-MIN(INDEX(U:U,ROW()-3):U395)))</f>
        <v/>
      </c>
      <c r="AC395" s="4" t="str">
        <f>IF(B395&lt;&gt;"r04","",IF(COUNT(INDEX(V:V,ROW()-3):V395)&lt;2,"",MAX(INDEX(V:V,ROW()-3):V395)-MIN(INDEX(V:V,ROW()-3):V395)))</f>
        <v/>
      </c>
      <c r="AD395" s="4" t="str">
        <f>IF(B395&lt;&gt;"r04","",COUNT(INDEX(U:U,ROW()-3):U395))</f>
        <v/>
      </c>
      <c r="AE395" s="4" t="str">
        <f>IF(B395&lt;&gt;"r04","",COUNT(INDEX(V:V,ROW()-3):V395))</f>
        <v/>
      </c>
    </row>
    <row r="396" spans="1:31">
      <c r="A396">
        <v>1290</v>
      </c>
      <c r="B396" t="s">
        <v>1861</v>
      </c>
      <c r="C396" t="s">
        <v>1862</v>
      </c>
      <c r="D396">
        <v>2514701</v>
      </c>
      <c r="E396">
        <v>72</v>
      </c>
      <c r="F396" t="s">
        <v>1849</v>
      </c>
      <c r="G396" s="1">
        <v>46209.893206018518</v>
      </c>
      <c r="H396">
        <v>62</v>
      </c>
      <c r="I396" t="s">
        <v>1849</v>
      </c>
      <c r="J396" s="1">
        <v>46209.893449074072</v>
      </c>
      <c r="K396">
        <v>1</v>
      </c>
      <c r="L396">
        <v>1</v>
      </c>
      <c r="M396" t="s">
        <v>1850</v>
      </c>
      <c r="N396" t="s">
        <v>1851</v>
      </c>
      <c r="O396" s="1">
        <v>46209.892881944441</v>
      </c>
      <c r="P396" s="1">
        <v>46209.893449074072</v>
      </c>
      <c r="Q396" s="1" t="str">
        <f t="shared" si="48"/>
        <v>2514701|r03</v>
      </c>
      <c r="R396" s="1" t="str">
        <f>VLOOKUP(D396,Base_Amostral!$A:$G,5,FALSE)</f>
        <v>São José do Sabugi</v>
      </c>
      <c r="S396" s="1" t="str">
        <f>VLOOKUP(D396,Base_Amostral!$A:$G,3,FALSE)</f>
        <v>Paraíba</v>
      </c>
      <c r="T396" s="1" t="str">
        <f>VLOOKUP(D396,Base_Amostral!$A:$G,6,FALSE)</f>
        <v>Nordeste</v>
      </c>
      <c r="U396" s="4">
        <f t="shared" si="49"/>
        <v>7.2</v>
      </c>
      <c r="V396" s="4">
        <f t="shared" si="50"/>
        <v>6.2</v>
      </c>
      <c r="W396" s="4">
        <f t="shared" si="51"/>
        <v>1</v>
      </c>
      <c r="X396" s="4">
        <f t="shared" si="52"/>
        <v>6.7</v>
      </c>
      <c r="Y396" s="4">
        <f t="shared" si="53"/>
        <v>1</v>
      </c>
      <c r="Z396" s="4">
        <f t="shared" si="54"/>
        <v>0</v>
      </c>
      <c r="AA396" s="4">
        <f t="shared" si="55"/>
        <v>0</v>
      </c>
      <c r="AB396" s="4" t="str">
        <f>IF(B396&lt;&gt;"r04","",IF(COUNT(INDEX(U:U,ROW()-3):U396)&lt;2,"",MAX(INDEX(U:U,ROW()-3):U396)-MIN(INDEX(U:U,ROW()-3):U396)))</f>
        <v/>
      </c>
      <c r="AC396" s="4" t="str">
        <f>IF(B396&lt;&gt;"r04","",IF(COUNT(INDEX(V:V,ROW()-3):V396)&lt;2,"",MAX(INDEX(V:V,ROW()-3):V396)-MIN(INDEX(V:V,ROW()-3):V396)))</f>
        <v/>
      </c>
      <c r="AD396" s="4" t="str">
        <f>IF(B396&lt;&gt;"r04","",COUNT(INDEX(U:U,ROW()-3):U396))</f>
        <v/>
      </c>
      <c r="AE396" s="4" t="str">
        <f>IF(B396&lt;&gt;"r04","",COUNT(INDEX(V:V,ROW()-3):V396))</f>
        <v/>
      </c>
    </row>
    <row r="397" spans="1:31">
      <c r="A397">
        <v>1656</v>
      </c>
      <c r="B397" t="s">
        <v>1863</v>
      </c>
      <c r="C397" t="s">
        <v>1864</v>
      </c>
      <c r="D397">
        <v>2514701</v>
      </c>
      <c r="E397">
        <v>81</v>
      </c>
      <c r="F397" t="s">
        <v>1849</v>
      </c>
      <c r="G397" s="1">
        <v>46216.878159722219</v>
      </c>
      <c r="H397">
        <v>62</v>
      </c>
      <c r="I397" t="s">
        <v>1849</v>
      </c>
      <c r="J397" s="1">
        <v>46216.87840277778</v>
      </c>
      <c r="K397">
        <v>1</v>
      </c>
      <c r="L397">
        <v>1</v>
      </c>
      <c r="M397" t="s">
        <v>1850</v>
      </c>
      <c r="N397" t="s">
        <v>1851</v>
      </c>
      <c r="O397" s="1">
        <v>46216.874942129631</v>
      </c>
      <c r="P397" s="1">
        <v>46216.87840277778</v>
      </c>
      <c r="Q397" s="1" t="str">
        <f t="shared" si="48"/>
        <v>2514701|r04</v>
      </c>
      <c r="R397" s="1" t="str">
        <f>VLOOKUP(D397,Base_Amostral!$A:$G,5,FALSE)</f>
        <v>São José do Sabugi</v>
      </c>
      <c r="S397" s="1" t="str">
        <f>VLOOKUP(D397,Base_Amostral!$A:$G,3,FALSE)</f>
        <v>Paraíba</v>
      </c>
      <c r="T397" s="1" t="str">
        <f>VLOOKUP(D397,Base_Amostral!$A:$G,6,FALSE)</f>
        <v>Nordeste</v>
      </c>
      <c r="U397" s="4">
        <f t="shared" si="49"/>
        <v>8.1</v>
      </c>
      <c r="V397" s="4">
        <f t="shared" si="50"/>
        <v>6.2</v>
      </c>
      <c r="W397" s="4">
        <f t="shared" si="51"/>
        <v>1.8999999999999995</v>
      </c>
      <c r="X397" s="4">
        <f t="shared" si="52"/>
        <v>7.15</v>
      </c>
      <c r="Y397" s="4">
        <f t="shared" si="53"/>
        <v>1</v>
      </c>
      <c r="Z397" s="4">
        <f t="shared" si="54"/>
        <v>0.89999999999999947</v>
      </c>
      <c r="AA397" s="4">
        <f t="shared" si="55"/>
        <v>0</v>
      </c>
      <c r="AB397" s="4">
        <f ca="1">IF(B397&lt;&gt;"r04","",IF(COUNT(INDEX(U:U,ROW()-3):U397)&lt;2,"",MAX(INDEX(U:U,ROW()-3):U397)-MIN(INDEX(U:U,ROW()-3):U397)))</f>
        <v>0.89999999999999947</v>
      </c>
      <c r="AC397" s="4">
        <f ca="1">IF(B397&lt;&gt;"r04","",IF(COUNT(INDEX(V:V,ROW()-3):V397)&lt;2,"",MAX(INDEX(V:V,ROW()-3):V397)-MIN(INDEX(V:V,ROW()-3):V397)))</f>
        <v>0.29999999999999982</v>
      </c>
      <c r="AD397" s="4">
        <f ca="1">IF(B397&lt;&gt;"r04","",COUNT(INDEX(U:U,ROW()-3):U397))</f>
        <v>4</v>
      </c>
      <c r="AE397" s="4">
        <f ca="1">IF(B397&lt;&gt;"r04","",COUNT(INDEX(V:V,ROW()-3):V397))</f>
        <v>4</v>
      </c>
    </row>
    <row r="398" spans="1:31">
      <c r="A398">
        <v>601</v>
      </c>
      <c r="B398" t="s">
        <v>1857</v>
      </c>
      <c r="C398" t="s">
        <v>1858</v>
      </c>
      <c r="D398">
        <v>2600203</v>
      </c>
      <c r="E398">
        <v>71</v>
      </c>
      <c r="F398" t="s">
        <v>1849</v>
      </c>
      <c r="G398" s="1">
        <v>46196.056643518517</v>
      </c>
      <c r="H398">
        <v>70</v>
      </c>
      <c r="I398" t="s">
        <v>1849</v>
      </c>
      <c r="J398" s="1">
        <v>46196.056851851848</v>
      </c>
      <c r="K398">
        <v>1</v>
      </c>
      <c r="L398">
        <v>1</v>
      </c>
      <c r="M398" t="s">
        <v>1850</v>
      </c>
      <c r="N398" t="s">
        <v>1851</v>
      </c>
      <c r="O398" s="1">
        <v>46196.056377314817</v>
      </c>
      <c r="P398" s="1">
        <v>46196.056851851848</v>
      </c>
      <c r="Q398" s="1" t="str">
        <f t="shared" si="48"/>
        <v>2600203|r01</v>
      </c>
      <c r="R398" s="1" t="str">
        <f>VLOOKUP(D398,Base_Amostral!$A:$G,5,FALSE)</f>
        <v>Afrânio</v>
      </c>
      <c r="S398" s="1" t="str">
        <f>VLOOKUP(D398,Base_Amostral!$A:$G,3,FALSE)</f>
        <v>Pernambuco</v>
      </c>
      <c r="T398" s="1" t="str">
        <f>VLOOKUP(D398,Base_Amostral!$A:$G,6,FALSE)</f>
        <v>Nordeste</v>
      </c>
      <c r="U398" s="4">
        <f t="shared" si="49"/>
        <v>7.1</v>
      </c>
      <c r="V398" s="4">
        <f t="shared" si="50"/>
        <v>7</v>
      </c>
      <c r="W398" s="4">
        <f t="shared" si="51"/>
        <v>9.9999999999999645E-2</v>
      </c>
      <c r="X398" s="4">
        <f t="shared" si="52"/>
        <v>7.05</v>
      </c>
      <c r="Y398" s="4">
        <f t="shared" si="53"/>
        <v>1</v>
      </c>
      <c r="Z398" s="4" t="str">
        <f t="shared" si="54"/>
        <v/>
      </c>
      <c r="AA398" s="4" t="str">
        <f t="shared" si="55"/>
        <v/>
      </c>
      <c r="AB398" s="4" t="str">
        <f>IF(B398&lt;&gt;"r04","",IF(COUNT(INDEX(U:U,ROW()-3):U398)&lt;2,"",MAX(INDEX(U:U,ROW()-3):U398)-MIN(INDEX(U:U,ROW()-3):U398)))</f>
        <v/>
      </c>
      <c r="AC398" s="4" t="str">
        <f>IF(B398&lt;&gt;"r04","",IF(COUNT(INDEX(V:V,ROW()-3):V398)&lt;2,"",MAX(INDEX(V:V,ROW()-3):V398)-MIN(INDEX(V:V,ROW()-3):V398)))</f>
        <v/>
      </c>
      <c r="AD398" s="4" t="str">
        <f>IF(B398&lt;&gt;"r04","",COUNT(INDEX(U:U,ROW()-3):U398))</f>
        <v/>
      </c>
      <c r="AE398" s="4" t="str">
        <f>IF(B398&lt;&gt;"r04","",COUNT(INDEX(V:V,ROW()-3):V398))</f>
        <v/>
      </c>
    </row>
    <row r="399" spans="1:31">
      <c r="A399">
        <v>930</v>
      </c>
      <c r="B399" t="s">
        <v>1859</v>
      </c>
      <c r="C399" t="s">
        <v>1860</v>
      </c>
      <c r="D399">
        <v>2600203</v>
      </c>
      <c r="E399">
        <v>71</v>
      </c>
      <c r="F399" t="s">
        <v>1849</v>
      </c>
      <c r="G399" s="1">
        <v>46203.854155092595</v>
      </c>
      <c r="H399">
        <v>70</v>
      </c>
      <c r="I399" t="s">
        <v>1849</v>
      </c>
      <c r="J399" s="1">
        <v>46203.854363425926</v>
      </c>
      <c r="K399">
        <v>1</v>
      </c>
      <c r="L399">
        <v>1</v>
      </c>
      <c r="M399" t="s">
        <v>1850</v>
      </c>
      <c r="N399" t="s">
        <v>1851</v>
      </c>
      <c r="O399" s="1">
        <v>46203.853842592594</v>
      </c>
      <c r="P399" s="1">
        <v>46203.854363425926</v>
      </c>
      <c r="Q399" s="1" t="str">
        <f t="shared" si="48"/>
        <v>2600203|r02</v>
      </c>
      <c r="R399" s="1" t="str">
        <f>VLOOKUP(D399,Base_Amostral!$A:$G,5,FALSE)</f>
        <v>Afrânio</v>
      </c>
      <c r="S399" s="1" t="str">
        <f>VLOOKUP(D399,Base_Amostral!$A:$G,3,FALSE)</f>
        <v>Pernambuco</v>
      </c>
      <c r="T399" s="1" t="str">
        <f>VLOOKUP(D399,Base_Amostral!$A:$G,6,FALSE)</f>
        <v>Nordeste</v>
      </c>
      <c r="U399" s="4">
        <f t="shared" si="49"/>
        <v>7.1</v>
      </c>
      <c r="V399" s="4">
        <f t="shared" si="50"/>
        <v>7</v>
      </c>
      <c r="W399" s="4">
        <f t="shared" si="51"/>
        <v>9.9999999999999645E-2</v>
      </c>
      <c r="X399" s="4">
        <f t="shared" si="52"/>
        <v>7.05</v>
      </c>
      <c r="Y399" s="4">
        <f t="shared" si="53"/>
        <v>1</v>
      </c>
      <c r="Z399" s="4">
        <f t="shared" si="54"/>
        <v>0</v>
      </c>
      <c r="AA399" s="4">
        <f t="shared" si="55"/>
        <v>0</v>
      </c>
      <c r="AB399" s="4" t="str">
        <f>IF(B399&lt;&gt;"r04","",IF(COUNT(INDEX(U:U,ROW()-3):U399)&lt;2,"",MAX(INDEX(U:U,ROW()-3):U399)-MIN(INDEX(U:U,ROW()-3):U399)))</f>
        <v/>
      </c>
      <c r="AC399" s="4" t="str">
        <f>IF(B399&lt;&gt;"r04","",IF(COUNT(INDEX(V:V,ROW()-3):V399)&lt;2,"",MAX(INDEX(V:V,ROW()-3):V399)-MIN(INDEX(V:V,ROW()-3):V399)))</f>
        <v/>
      </c>
      <c r="AD399" s="4" t="str">
        <f>IF(B399&lt;&gt;"r04","",COUNT(INDEX(U:U,ROW()-3):U399))</f>
        <v/>
      </c>
      <c r="AE399" s="4" t="str">
        <f>IF(B399&lt;&gt;"r04","",COUNT(INDEX(V:V,ROW()-3):V399))</f>
        <v/>
      </c>
    </row>
    <row r="400" spans="1:31">
      <c r="A400">
        <v>1295</v>
      </c>
      <c r="B400" t="s">
        <v>1861</v>
      </c>
      <c r="C400" t="s">
        <v>1862</v>
      </c>
      <c r="D400">
        <v>2600203</v>
      </c>
      <c r="E400">
        <v>71</v>
      </c>
      <c r="F400" t="s">
        <v>1849</v>
      </c>
      <c r="G400" s="1">
        <v>46209.894421296296</v>
      </c>
      <c r="H400">
        <v>70</v>
      </c>
      <c r="I400" t="s">
        <v>1849</v>
      </c>
      <c r="J400" s="1">
        <v>46209.894606481481</v>
      </c>
      <c r="K400">
        <v>1</v>
      </c>
      <c r="L400">
        <v>1</v>
      </c>
      <c r="M400" t="s">
        <v>1850</v>
      </c>
      <c r="N400" t="s">
        <v>1851</v>
      </c>
      <c r="O400" s="1">
        <v>46209.894178240742</v>
      </c>
      <c r="P400" s="1">
        <v>46209.894606481481</v>
      </c>
      <c r="Q400" s="1" t="str">
        <f t="shared" si="48"/>
        <v>2600203|r03</v>
      </c>
      <c r="R400" s="1" t="str">
        <f>VLOOKUP(D400,Base_Amostral!$A:$G,5,FALSE)</f>
        <v>Afrânio</v>
      </c>
      <c r="S400" s="1" t="str">
        <f>VLOOKUP(D400,Base_Amostral!$A:$G,3,FALSE)</f>
        <v>Pernambuco</v>
      </c>
      <c r="T400" s="1" t="str">
        <f>VLOOKUP(D400,Base_Amostral!$A:$G,6,FALSE)</f>
        <v>Nordeste</v>
      </c>
      <c r="U400" s="4">
        <f t="shared" si="49"/>
        <v>7.1</v>
      </c>
      <c r="V400" s="4">
        <f t="shared" si="50"/>
        <v>7</v>
      </c>
      <c r="W400" s="4">
        <f t="shared" si="51"/>
        <v>9.9999999999999645E-2</v>
      </c>
      <c r="X400" s="4">
        <f t="shared" si="52"/>
        <v>7.05</v>
      </c>
      <c r="Y400" s="4">
        <f t="shared" si="53"/>
        <v>1</v>
      </c>
      <c r="Z400" s="4">
        <f t="shared" si="54"/>
        <v>0</v>
      </c>
      <c r="AA400" s="4">
        <f t="shared" si="55"/>
        <v>0</v>
      </c>
      <c r="AB400" s="4" t="str">
        <f>IF(B400&lt;&gt;"r04","",IF(COUNT(INDEX(U:U,ROW()-3):U400)&lt;2,"",MAX(INDEX(U:U,ROW()-3):U400)-MIN(INDEX(U:U,ROW()-3):U400)))</f>
        <v/>
      </c>
      <c r="AC400" s="4" t="str">
        <f>IF(B400&lt;&gt;"r04","",IF(COUNT(INDEX(V:V,ROW()-3):V400)&lt;2,"",MAX(INDEX(V:V,ROW()-3):V400)-MIN(INDEX(V:V,ROW()-3):V400)))</f>
        <v/>
      </c>
      <c r="AD400" s="4" t="str">
        <f>IF(B400&lt;&gt;"r04","",COUNT(INDEX(U:U,ROW()-3):U400))</f>
        <v/>
      </c>
      <c r="AE400" s="4" t="str">
        <f>IF(B400&lt;&gt;"r04","",COUNT(INDEX(V:V,ROW()-3):V400))</f>
        <v/>
      </c>
    </row>
    <row r="401" spans="1:31">
      <c r="A401">
        <v>1667</v>
      </c>
      <c r="B401" t="s">
        <v>1863</v>
      </c>
      <c r="C401" t="s">
        <v>1864</v>
      </c>
      <c r="D401">
        <v>2600203</v>
      </c>
      <c r="E401">
        <v>81</v>
      </c>
      <c r="F401" t="s">
        <v>1849</v>
      </c>
      <c r="G401" s="1">
        <v>46216.879467592589</v>
      </c>
      <c r="H401">
        <v>70</v>
      </c>
      <c r="I401" t="s">
        <v>1849</v>
      </c>
      <c r="J401" s="1">
        <v>46216.879652777781</v>
      </c>
      <c r="K401">
        <v>1</v>
      </c>
      <c r="L401">
        <v>1</v>
      </c>
      <c r="M401" t="s">
        <v>1850</v>
      </c>
      <c r="N401" t="s">
        <v>1851</v>
      </c>
      <c r="O401" s="1">
        <v>46216.879178240742</v>
      </c>
      <c r="P401" s="1">
        <v>46216.879652777781</v>
      </c>
      <c r="Q401" s="1" t="str">
        <f t="shared" si="48"/>
        <v>2600203|r04</v>
      </c>
      <c r="R401" s="1" t="str">
        <f>VLOOKUP(D401,Base_Amostral!$A:$G,5,FALSE)</f>
        <v>Afrânio</v>
      </c>
      <c r="S401" s="1" t="str">
        <f>VLOOKUP(D401,Base_Amostral!$A:$G,3,FALSE)</f>
        <v>Pernambuco</v>
      </c>
      <c r="T401" s="1" t="str">
        <f>VLOOKUP(D401,Base_Amostral!$A:$G,6,FALSE)</f>
        <v>Nordeste</v>
      </c>
      <c r="U401" s="4">
        <f t="shared" si="49"/>
        <v>8.1</v>
      </c>
      <c r="V401" s="4">
        <f t="shared" si="50"/>
        <v>7</v>
      </c>
      <c r="W401" s="4">
        <f t="shared" si="51"/>
        <v>1.0999999999999996</v>
      </c>
      <c r="X401" s="4">
        <f t="shared" si="52"/>
        <v>7.55</v>
      </c>
      <c r="Y401" s="4">
        <f t="shared" si="53"/>
        <v>1</v>
      </c>
      <c r="Z401" s="4">
        <f t="shared" si="54"/>
        <v>1</v>
      </c>
      <c r="AA401" s="4">
        <f t="shared" si="55"/>
        <v>0</v>
      </c>
      <c r="AB401" s="4">
        <f ca="1">IF(B401&lt;&gt;"r04","",IF(COUNT(INDEX(U:U,ROW()-3):U401)&lt;2,"",MAX(INDEX(U:U,ROW()-3):U401)-MIN(INDEX(U:U,ROW()-3):U401)))</f>
        <v>1</v>
      </c>
      <c r="AC401" s="4">
        <f ca="1">IF(B401&lt;&gt;"r04","",IF(COUNT(INDEX(V:V,ROW()-3):V401)&lt;2,"",MAX(INDEX(V:V,ROW()-3):V401)-MIN(INDEX(V:V,ROW()-3):V401)))</f>
        <v>0</v>
      </c>
      <c r="AD401" s="4">
        <f ca="1">IF(B401&lt;&gt;"r04","",COUNT(INDEX(U:U,ROW()-3):U401))</f>
        <v>4</v>
      </c>
      <c r="AE401" s="4">
        <f ca="1">IF(B401&lt;&gt;"r04","",COUNT(INDEX(V:V,ROW()-3):V401))</f>
        <v>4</v>
      </c>
    </row>
    <row r="402" spans="1:31">
      <c r="A402">
        <v>604</v>
      </c>
      <c r="B402" t="s">
        <v>1857</v>
      </c>
      <c r="C402" t="s">
        <v>1858</v>
      </c>
      <c r="D402">
        <v>2601201</v>
      </c>
      <c r="E402">
        <v>51</v>
      </c>
      <c r="F402" t="s">
        <v>1849</v>
      </c>
      <c r="G402" s="1">
        <v>46196.058703703704</v>
      </c>
      <c r="H402">
        <v>50</v>
      </c>
      <c r="I402" t="s">
        <v>1849</v>
      </c>
      <c r="J402" s="1">
        <v>46196.058969907404</v>
      </c>
      <c r="K402">
        <v>1</v>
      </c>
      <c r="L402">
        <v>1</v>
      </c>
      <c r="M402" t="s">
        <v>1850</v>
      </c>
      <c r="N402" t="s">
        <v>1851</v>
      </c>
      <c r="O402" s="1">
        <v>46196.056898148148</v>
      </c>
      <c r="P402" s="1">
        <v>46196.058969907404</v>
      </c>
      <c r="Q402" s="1" t="str">
        <f t="shared" si="48"/>
        <v>2601201|r01</v>
      </c>
      <c r="R402" s="1" t="str">
        <f>VLOOKUP(D402,Base_Amostral!$A:$G,5,FALSE)</f>
        <v>Arcoverde</v>
      </c>
      <c r="S402" s="1" t="str">
        <f>VLOOKUP(D402,Base_Amostral!$A:$G,3,FALSE)</f>
        <v>Pernambuco</v>
      </c>
      <c r="T402" s="1" t="str">
        <f>VLOOKUP(D402,Base_Amostral!$A:$G,6,FALSE)</f>
        <v>Nordeste</v>
      </c>
      <c r="U402" s="4">
        <f t="shared" si="49"/>
        <v>5.0999999999999996</v>
      </c>
      <c r="V402" s="4">
        <f t="shared" si="50"/>
        <v>5</v>
      </c>
      <c r="W402" s="4">
        <f t="shared" si="51"/>
        <v>9.9999999999999645E-2</v>
      </c>
      <c r="X402" s="4">
        <f t="shared" si="52"/>
        <v>5.05</v>
      </c>
      <c r="Y402" s="4">
        <f t="shared" si="53"/>
        <v>1</v>
      </c>
      <c r="Z402" s="4" t="str">
        <f t="shared" si="54"/>
        <v/>
      </c>
      <c r="AA402" s="4" t="str">
        <f t="shared" si="55"/>
        <v/>
      </c>
      <c r="AB402" s="4" t="str">
        <f>IF(B402&lt;&gt;"r04","",IF(COUNT(INDEX(U:U,ROW()-3):U402)&lt;2,"",MAX(INDEX(U:U,ROW()-3):U402)-MIN(INDEX(U:U,ROW()-3):U402)))</f>
        <v/>
      </c>
      <c r="AC402" s="4" t="str">
        <f>IF(B402&lt;&gt;"r04","",IF(COUNT(INDEX(V:V,ROW()-3):V402)&lt;2,"",MAX(INDEX(V:V,ROW()-3):V402)-MIN(INDEX(V:V,ROW()-3):V402)))</f>
        <v/>
      </c>
      <c r="AD402" s="4" t="str">
        <f>IF(B402&lt;&gt;"r04","",COUNT(INDEX(U:U,ROW()-3):U402))</f>
        <v/>
      </c>
      <c r="AE402" s="4" t="str">
        <f>IF(B402&lt;&gt;"r04","",COUNT(INDEX(V:V,ROW()-3):V402))</f>
        <v/>
      </c>
    </row>
    <row r="403" spans="1:31">
      <c r="A403">
        <v>932</v>
      </c>
      <c r="B403" t="s">
        <v>1859</v>
      </c>
      <c r="C403" t="s">
        <v>1860</v>
      </c>
      <c r="D403">
        <v>2601201</v>
      </c>
      <c r="E403">
        <v>51</v>
      </c>
      <c r="F403" t="s">
        <v>1849</v>
      </c>
      <c r="G403" s="1">
        <v>46203.854780092595</v>
      </c>
      <c r="H403">
        <v>50</v>
      </c>
      <c r="I403" t="s">
        <v>1849</v>
      </c>
      <c r="J403" s="1">
        <v>46203.855034722219</v>
      </c>
      <c r="K403">
        <v>1</v>
      </c>
      <c r="L403">
        <v>1</v>
      </c>
      <c r="M403" t="s">
        <v>1850</v>
      </c>
      <c r="N403" t="s">
        <v>1851</v>
      </c>
      <c r="O403" s="1">
        <v>46203.854409722226</v>
      </c>
      <c r="P403" s="1">
        <v>46203.855034722219</v>
      </c>
      <c r="Q403" s="1" t="str">
        <f t="shared" si="48"/>
        <v>2601201|r02</v>
      </c>
      <c r="R403" s="1" t="str">
        <f>VLOOKUP(D403,Base_Amostral!$A:$G,5,FALSE)</f>
        <v>Arcoverde</v>
      </c>
      <c r="S403" s="1" t="str">
        <f>VLOOKUP(D403,Base_Amostral!$A:$G,3,FALSE)</f>
        <v>Pernambuco</v>
      </c>
      <c r="T403" s="1" t="str">
        <f>VLOOKUP(D403,Base_Amostral!$A:$G,6,FALSE)</f>
        <v>Nordeste</v>
      </c>
      <c r="U403" s="4">
        <f t="shared" si="49"/>
        <v>5.0999999999999996</v>
      </c>
      <c r="V403" s="4">
        <f t="shared" si="50"/>
        <v>5</v>
      </c>
      <c r="W403" s="4">
        <f t="shared" si="51"/>
        <v>9.9999999999999645E-2</v>
      </c>
      <c r="X403" s="4">
        <f t="shared" si="52"/>
        <v>5.05</v>
      </c>
      <c r="Y403" s="4">
        <f t="shared" si="53"/>
        <v>1</v>
      </c>
      <c r="Z403" s="4">
        <f t="shared" si="54"/>
        <v>0</v>
      </c>
      <c r="AA403" s="4">
        <f t="shared" si="55"/>
        <v>0</v>
      </c>
      <c r="AB403" s="4" t="str">
        <f>IF(B403&lt;&gt;"r04","",IF(COUNT(INDEX(U:U,ROW()-3):U403)&lt;2,"",MAX(INDEX(U:U,ROW()-3):U403)-MIN(INDEX(U:U,ROW()-3):U403)))</f>
        <v/>
      </c>
      <c r="AC403" s="4" t="str">
        <f>IF(B403&lt;&gt;"r04","",IF(COUNT(INDEX(V:V,ROW()-3):V403)&lt;2,"",MAX(INDEX(V:V,ROW()-3):V403)-MIN(INDEX(V:V,ROW()-3):V403)))</f>
        <v/>
      </c>
      <c r="AD403" s="4" t="str">
        <f>IF(B403&lt;&gt;"r04","",COUNT(INDEX(U:U,ROW()-3):U403))</f>
        <v/>
      </c>
      <c r="AE403" s="4" t="str">
        <f>IF(B403&lt;&gt;"r04","",COUNT(INDEX(V:V,ROW()-3):V403))</f>
        <v/>
      </c>
    </row>
    <row r="404" spans="1:31">
      <c r="A404">
        <v>1298</v>
      </c>
      <c r="B404" t="s">
        <v>1861</v>
      </c>
      <c r="C404" t="s">
        <v>1862</v>
      </c>
      <c r="D404">
        <v>2601201</v>
      </c>
      <c r="E404">
        <v>51</v>
      </c>
      <c r="F404" t="s">
        <v>1849</v>
      </c>
      <c r="G404" s="1">
        <v>46209.894872685189</v>
      </c>
      <c r="H404">
        <v>50</v>
      </c>
      <c r="I404" t="s">
        <v>1849</v>
      </c>
      <c r="J404" s="1">
        <v>46209.895150462966</v>
      </c>
      <c r="K404">
        <v>1</v>
      </c>
      <c r="L404">
        <v>1</v>
      </c>
      <c r="M404" t="s">
        <v>1850</v>
      </c>
      <c r="N404" t="s">
        <v>1851</v>
      </c>
      <c r="O404" s="1">
        <v>46209.894652777781</v>
      </c>
      <c r="P404" s="1">
        <v>46209.895150462966</v>
      </c>
      <c r="Q404" s="1" t="str">
        <f t="shared" si="48"/>
        <v>2601201|r03</v>
      </c>
      <c r="R404" s="1" t="str">
        <f>VLOOKUP(D404,Base_Amostral!$A:$G,5,FALSE)</f>
        <v>Arcoverde</v>
      </c>
      <c r="S404" s="1" t="str">
        <f>VLOOKUP(D404,Base_Amostral!$A:$G,3,FALSE)</f>
        <v>Pernambuco</v>
      </c>
      <c r="T404" s="1" t="str">
        <f>VLOOKUP(D404,Base_Amostral!$A:$G,6,FALSE)</f>
        <v>Nordeste</v>
      </c>
      <c r="U404" s="4">
        <f t="shared" si="49"/>
        <v>5.0999999999999996</v>
      </c>
      <c r="V404" s="4">
        <f t="shared" si="50"/>
        <v>5</v>
      </c>
      <c r="W404" s="4">
        <f t="shared" si="51"/>
        <v>9.9999999999999645E-2</v>
      </c>
      <c r="X404" s="4">
        <f t="shared" si="52"/>
        <v>5.05</v>
      </c>
      <c r="Y404" s="4">
        <f t="shared" si="53"/>
        <v>1</v>
      </c>
      <c r="Z404" s="4">
        <f t="shared" si="54"/>
        <v>0</v>
      </c>
      <c r="AA404" s="4">
        <f t="shared" si="55"/>
        <v>0</v>
      </c>
      <c r="AB404" s="4" t="str">
        <f>IF(B404&lt;&gt;"r04","",IF(COUNT(INDEX(U:U,ROW()-3):U404)&lt;2,"",MAX(INDEX(U:U,ROW()-3):U404)-MIN(INDEX(U:U,ROW()-3):U404)))</f>
        <v/>
      </c>
      <c r="AC404" s="4" t="str">
        <f>IF(B404&lt;&gt;"r04","",IF(COUNT(INDEX(V:V,ROW()-3):V404)&lt;2,"",MAX(INDEX(V:V,ROW()-3):V404)-MIN(INDEX(V:V,ROW()-3):V404)))</f>
        <v/>
      </c>
      <c r="AD404" s="4" t="str">
        <f>IF(B404&lt;&gt;"r04","",COUNT(INDEX(U:U,ROW()-3):U404))</f>
        <v/>
      </c>
      <c r="AE404" s="4" t="str">
        <f>IF(B404&lt;&gt;"r04","",COUNT(INDEX(V:V,ROW()-3):V404))</f>
        <v/>
      </c>
    </row>
    <row r="405" spans="1:31">
      <c r="A405">
        <v>1669</v>
      </c>
      <c r="B405" t="s">
        <v>1863</v>
      </c>
      <c r="C405" t="s">
        <v>1864</v>
      </c>
      <c r="D405">
        <v>2601201</v>
      </c>
      <c r="E405">
        <v>60</v>
      </c>
      <c r="F405" t="s">
        <v>1849</v>
      </c>
      <c r="G405" s="1">
        <v>46216.879965277774</v>
      </c>
      <c r="H405">
        <v>50</v>
      </c>
      <c r="I405" t="s">
        <v>1849</v>
      </c>
      <c r="J405" s="1">
        <v>46216.880231481482</v>
      </c>
      <c r="K405">
        <v>1</v>
      </c>
      <c r="L405">
        <v>1</v>
      </c>
      <c r="M405" t="s">
        <v>1850</v>
      </c>
      <c r="N405" t="s">
        <v>1851</v>
      </c>
      <c r="O405" s="1">
        <v>46216.879710648151</v>
      </c>
      <c r="P405" s="1">
        <v>46216.880231481482</v>
      </c>
      <c r="Q405" s="1" t="str">
        <f t="shared" si="48"/>
        <v>2601201|r04</v>
      </c>
      <c r="R405" s="1" t="str">
        <f>VLOOKUP(D405,Base_Amostral!$A:$G,5,FALSE)</f>
        <v>Arcoverde</v>
      </c>
      <c r="S405" s="1" t="str">
        <f>VLOOKUP(D405,Base_Amostral!$A:$G,3,FALSE)</f>
        <v>Pernambuco</v>
      </c>
      <c r="T405" s="1" t="str">
        <f>VLOOKUP(D405,Base_Amostral!$A:$G,6,FALSE)</f>
        <v>Nordeste</v>
      </c>
      <c r="U405" s="4">
        <f t="shared" si="49"/>
        <v>6</v>
      </c>
      <c r="V405" s="4">
        <f t="shared" si="50"/>
        <v>5</v>
      </c>
      <c r="W405" s="4">
        <f t="shared" si="51"/>
        <v>1</v>
      </c>
      <c r="X405" s="4">
        <f t="shared" si="52"/>
        <v>5.5</v>
      </c>
      <c r="Y405" s="4">
        <f t="shared" si="53"/>
        <v>1</v>
      </c>
      <c r="Z405" s="4">
        <f t="shared" si="54"/>
        <v>0.90000000000000036</v>
      </c>
      <c r="AA405" s="4">
        <f t="shared" si="55"/>
        <v>0</v>
      </c>
      <c r="AB405" s="4">
        <f ca="1">IF(B405&lt;&gt;"r04","",IF(COUNT(INDEX(U:U,ROW()-3):U405)&lt;2,"",MAX(INDEX(U:U,ROW()-3):U405)-MIN(INDEX(U:U,ROW()-3):U405)))</f>
        <v>0.90000000000000036</v>
      </c>
      <c r="AC405" s="4">
        <f ca="1">IF(B405&lt;&gt;"r04","",IF(COUNT(INDEX(V:V,ROW()-3):V405)&lt;2,"",MAX(INDEX(V:V,ROW()-3):V405)-MIN(INDEX(V:V,ROW()-3):V405)))</f>
        <v>0</v>
      </c>
      <c r="AD405" s="4">
        <f ca="1">IF(B405&lt;&gt;"r04","",COUNT(INDEX(U:U,ROW()-3):U405))</f>
        <v>4</v>
      </c>
      <c r="AE405" s="4">
        <f ca="1">IF(B405&lt;&gt;"r04","",COUNT(INDEX(V:V,ROW()-3):V405))</f>
        <v>4</v>
      </c>
    </row>
    <row r="406" spans="1:31">
      <c r="A406">
        <v>608</v>
      </c>
      <c r="B406" t="s">
        <v>1857</v>
      </c>
      <c r="C406" t="s">
        <v>1858</v>
      </c>
      <c r="D406">
        <v>2604403</v>
      </c>
      <c r="F406" t="s">
        <v>1854</v>
      </c>
      <c r="G406" s="1">
        <v>46196.065995370373</v>
      </c>
      <c r="H406">
        <v>54</v>
      </c>
      <c r="I406" t="s">
        <v>1849</v>
      </c>
      <c r="J406" s="1">
        <v>46196.06627314815</v>
      </c>
      <c r="K406">
        <v>0</v>
      </c>
      <c r="L406">
        <v>1</v>
      </c>
      <c r="M406" t="s">
        <v>1853</v>
      </c>
      <c r="N406" t="s">
        <v>1851</v>
      </c>
      <c r="O406" s="1">
        <v>46196.059016203704</v>
      </c>
      <c r="P406" s="1">
        <v>46196.06627314815</v>
      </c>
      <c r="Q406" s="1" t="str">
        <f t="shared" si="48"/>
        <v>2604403|r01</v>
      </c>
      <c r="R406" s="1" t="str">
        <f>VLOOKUP(D406,Base_Amostral!$A:$G,5,FALSE)</f>
        <v>Chã de Alegria</v>
      </c>
      <c r="S406" s="1" t="str">
        <f>VLOOKUP(D406,Base_Amostral!$A:$G,3,FALSE)</f>
        <v>Pernambuco</v>
      </c>
      <c r="T406" s="1" t="str">
        <f>VLOOKUP(D406,Base_Amostral!$A:$G,6,FALSE)</f>
        <v>Nordeste</v>
      </c>
      <c r="U406" s="4" t="str">
        <f t="shared" si="49"/>
        <v/>
      </c>
      <c r="V406" s="4">
        <f t="shared" si="50"/>
        <v>5.4</v>
      </c>
      <c r="W406" s="4" t="str">
        <f t="shared" si="51"/>
        <v/>
      </c>
      <c r="X406" s="4" t="str">
        <f t="shared" si="52"/>
        <v/>
      </c>
      <c r="Y406" s="4">
        <f t="shared" si="53"/>
        <v>0</v>
      </c>
      <c r="Z406" s="4" t="str">
        <f t="shared" si="54"/>
        <v/>
      </c>
      <c r="AA406" s="4" t="str">
        <f t="shared" si="55"/>
        <v/>
      </c>
      <c r="AB406" s="4" t="str">
        <f>IF(B406&lt;&gt;"r04","",IF(COUNT(INDEX(U:U,ROW()-3):U406)&lt;2,"",MAX(INDEX(U:U,ROW()-3):U406)-MIN(INDEX(U:U,ROW()-3):U406)))</f>
        <v/>
      </c>
      <c r="AC406" s="4" t="str">
        <f>IF(B406&lt;&gt;"r04","",IF(COUNT(INDEX(V:V,ROW()-3):V406)&lt;2,"",MAX(INDEX(V:V,ROW()-3):V406)-MIN(INDEX(V:V,ROW()-3):V406)))</f>
        <v/>
      </c>
      <c r="AD406" s="4" t="str">
        <f>IF(B406&lt;&gt;"r04","",COUNT(INDEX(U:U,ROW()-3):U406))</f>
        <v/>
      </c>
      <c r="AE406" s="4" t="str">
        <f>IF(B406&lt;&gt;"r04","",COUNT(INDEX(V:V,ROW()-3):V406))</f>
        <v/>
      </c>
    </row>
    <row r="407" spans="1:31">
      <c r="A407">
        <v>935</v>
      </c>
      <c r="B407" t="s">
        <v>1859</v>
      </c>
      <c r="C407" t="s">
        <v>1860</v>
      </c>
      <c r="D407">
        <v>2604403</v>
      </c>
      <c r="F407" t="s">
        <v>1854</v>
      </c>
      <c r="G407" s="1">
        <v>46203.862025462964</v>
      </c>
      <c r="H407">
        <v>54</v>
      </c>
      <c r="I407" t="s">
        <v>1849</v>
      </c>
      <c r="J407" s="1">
        <v>46203.862291666665</v>
      </c>
      <c r="K407">
        <v>0</v>
      </c>
      <c r="L407">
        <v>1</v>
      </c>
      <c r="M407" t="s">
        <v>1853</v>
      </c>
      <c r="N407" t="s">
        <v>1851</v>
      </c>
      <c r="O407" s="1">
        <v>46203.855081018519</v>
      </c>
      <c r="P407" s="1">
        <v>46203.862291666665</v>
      </c>
      <c r="Q407" s="1" t="str">
        <f t="shared" si="48"/>
        <v>2604403|r02</v>
      </c>
      <c r="R407" s="1" t="str">
        <f>VLOOKUP(D407,Base_Amostral!$A:$G,5,FALSE)</f>
        <v>Chã de Alegria</v>
      </c>
      <c r="S407" s="1" t="str">
        <f>VLOOKUP(D407,Base_Amostral!$A:$G,3,FALSE)</f>
        <v>Pernambuco</v>
      </c>
      <c r="T407" s="1" t="str">
        <f>VLOOKUP(D407,Base_Amostral!$A:$G,6,FALSE)</f>
        <v>Nordeste</v>
      </c>
      <c r="U407" s="4" t="str">
        <f t="shared" si="49"/>
        <v/>
      </c>
      <c r="V407" s="4">
        <f t="shared" si="50"/>
        <v>5.4</v>
      </c>
      <c r="W407" s="4" t="str">
        <f t="shared" si="51"/>
        <v/>
      </c>
      <c r="X407" s="4" t="str">
        <f t="shared" si="52"/>
        <v/>
      </c>
      <c r="Y407" s="4">
        <f t="shared" si="53"/>
        <v>0</v>
      </c>
      <c r="Z407" s="4" t="str">
        <f t="shared" si="54"/>
        <v/>
      </c>
      <c r="AA407" s="4">
        <f t="shared" si="55"/>
        <v>0</v>
      </c>
      <c r="AB407" s="4" t="str">
        <f>IF(B407&lt;&gt;"r04","",IF(COUNT(INDEX(U:U,ROW()-3):U407)&lt;2,"",MAX(INDEX(U:U,ROW()-3):U407)-MIN(INDEX(U:U,ROW()-3):U407)))</f>
        <v/>
      </c>
      <c r="AC407" s="4" t="str">
        <f>IF(B407&lt;&gt;"r04","",IF(COUNT(INDEX(V:V,ROW()-3):V407)&lt;2,"",MAX(INDEX(V:V,ROW()-3):V407)-MIN(INDEX(V:V,ROW()-3):V407)))</f>
        <v/>
      </c>
      <c r="AD407" s="4" t="str">
        <f>IF(B407&lt;&gt;"r04","",COUNT(INDEX(U:U,ROW()-3):U407))</f>
        <v/>
      </c>
      <c r="AE407" s="4" t="str">
        <f>IF(B407&lt;&gt;"r04","",COUNT(INDEX(V:V,ROW()-3):V407))</f>
        <v/>
      </c>
    </row>
    <row r="408" spans="1:31">
      <c r="A408">
        <v>1301</v>
      </c>
      <c r="B408" t="s">
        <v>1861</v>
      </c>
      <c r="C408" t="s">
        <v>1862</v>
      </c>
      <c r="D408">
        <v>2604403</v>
      </c>
      <c r="F408" t="s">
        <v>1854</v>
      </c>
      <c r="G408" s="1">
        <v>46209.902094907404</v>
      </c>
      <c r="H408">
        <v>54</v>
      </c>
      <c r="I408" t="s">
        <v>1849</v>
      </c>
      <c r="J408" s="1">
        <v>46209.902349537035</v>
      </c>
      <c r="K408">
        <v>0</v>
      </c>
      <c r="L408">
        <v>1</v>
      </c>
      <c r="M408" t="s">
        <v>1853</v>
      </c>
      <c r="N408" t="s">
        <v>1851</v>
      </c>
      <c r="O408" s="1">
        <v>46209.895185185182</v>
      </c>
      <c r="P408" s="1">
        <v>46209.902349537035</v>
      </c>
      <c r="Q408" s="1" t="str">
        <f t="shared" si="48"/>
        <v>2604403|r03</v>
      </c>
      <c r="R408" s="1" t="str">
        <f>VLOOKUP(D408,Base_Amostral!$A:$G,5,FALSE)</f>
        <v>Chã de Alegria</v>
      </c>
      <c r="S408" s="1" t="str">
        <f>VLOOKUP(D408,Base_Amostral!$A:$G,3,FALSE)</f>
        <v>Pernambuco</v>
      </c>
      <c r="T408" s="1" t="str">
        <f>VLOOKUP(D408,Base_Amostral!$A:$G,6,FALSE)</f>
        <v>Nordeste</v>
      </c>
      <c r="U408" s="4" t="str">
        <f t="shared" si="49"/>
        <v/>
      </c>
      <c r="V408" s="4">
        <f t="shared" si="50"/>
        <v>5.4</v>
      </c>
      <c r="W408" s="4" t="str">
        <f t="shared" si="51"/>
        <v/>
      </c>
      <c r="X408" s="4" t="str">
        <f t="shared" si="52"/>
        <v/>
      </c>
      <c r="Y408" s="4">
        <f t="shared" si="53"/>
        <v>0</v>
      </c>
      <c r="Z408" s="4" t="str">
        <f t="shared" si="54"/>
        <v/>
      </c>
      <c r="AA408" s="4">
        <f t="shared" si="55"/>
        <v>0</v>
      </c>
      <c r="AB408" s="4" t="str">
        <f>IF(B408&lt;&gt;"r04","",IF(COUNT(INDEX(U:U,ROW()-3):U408)&lt;2,"",MAX(INDEX(U:U,ROW()-3):U408)-MIN(INDEX(U:U,ROW()-3):U408)))</f>
        <v/>
      </c>
      <c r="AC408" s="4" t="str">
        <f>IF(B408&lt;&gt;"r04","",IF(COUNT(INDEX(V:V,ROW()-3):V408)&lt;2,"",MAX(INDEX(V:V,ROW()-3):V408)-MIN(INDEX(V:V,ROW()-3):V408)))</f>
        <v/>
      </c>
      <c r="AD408" s="4" t="str">
        <f>IF(B408&lt;&gt;"r04","",COUNT(INDEX(U:U,ROW()-3):U408))</f>
        <v/>
      </c>
      <c r="AE408" s="4" t="str">
        <f>IF(B408&lt;&gt;"r04","",COUNT(INDEX(V:V,ROW()-3):V408))</f>
        <v/>
      </c>
    </row>
    <row r="409" spans="1:31">
      <c r="A409">
        <v>1670</v>
      </c>
      <c r="B409" t="s">
        <v>1863</v>
      </c>
      <c r="C409" t="s">
        <v>1864</v>
      </c>
      <c r="D409">
        <v>2604403</v>
      </c>
      <c r="F409" t="s">
        <v>1854</v>
      </c>
      <c r="G409" s="1">
        <v>46216.887280092589</v>
      </c>
      <c r="H409">
        <v>54</v>
      </c>
      <c r="I409" t="s">
        <v>1849</v>
      </c>
      <c r="J409" s="1">
        <v>46216.88753472222</v>
      </c>
      <c r="K409">
        <v>0</v>
      </c>
      <c r="L409">
        <v>1</v>
      </c>
      <c r="M409" t="s">
        <v>1853</v>
      </c>
      <c r="N409" t="s">
        <v>1851</v>
      </c>
      <c r="O409" s="1">
        <v>46216.880266203705</v>
      </c>
      <c r="P409" s="1">
        <v>46216.88753472222</v>
      </c>
      <c r="Q409" s="1" t="str">
        <f t="shared" si="48"/>
        <v>2604403|r04</v>
      </c>
      <c r="R409" s="1" t="str">
        <f>VLOOKUP(D409,Base_Amostral!$A:$G,5,FALSE)</f>
        <v>Chã de Alegria</v>
      </c>
      <c r="S409" s="1" t="str">
        <f>VLOOKUP(D409,Base_Amostral!$A:$G,3,FALSE)</f>
        <v>Pernambuco</v>
      </c>
      <c r="T409" s="1" t="str">
        <f>VLOOKUP(D409,Base_Amostral!$A:$G,6,FALSE)</f>
        <v>Nordeste</v>
      </c>
      <c r="U409" s="4" t="str">
        <f t="shared" si="49"/>
        <v/>
      </c>
      <c r="V409" s="4">
        <f t="shared" si="50"/>
        <v>5.4</v>
      </c>
      <c r="W409" s="4" t="str">
        <f t="shared" si="51"/>
        <v/>
      </c>
      <c r="X409" s="4" t="str">
        <f t="shared" si="52"/>
        <v/>
      </c>
      <c r="Y409" s="4">
        <f t="shared" si="53"/>
        <v>0</v>
      </c>
      <c r="Z409" s="4" t="str">
        <f t="shared" si="54"/>
        <v/>
      </c>
      <c r="AA409" s="4">
        <f t="shared" si="55"/>
        <v>0</v>
      </c>
      <c r="AB409" s="4" t="str">
        <f ca="1">IF(B409&lt;&gt;"r04","",IF(COUNT(INDEX(U:U,ROW()-3):U409)&lt;2,"",MAX(INDEX(U:U,ROW()-3):U409)-MIN(INDEX(U:U,ROW()-3):U409)))</f>
        <v/>
      </c>
      <c r="AC409" s="4">
        <f ca="1">IF(B409&lt;&gt;"r04","",IF(COUNT(INDEX(V:V,ROW()-3):V409)&lt;2,"",MAX(INDEX(V:V,ROW()-3):V409)-MIN(INDEX(V:V,ROW()-3):V409)))</f>
        <v>0</v>
      </c>
      <c r="AD409" s="4">
        <f ca="1">IF(B409&lt;&gt;"r04","",COUNT(INDEX(U:U,ROW()-3):U409))</f>
        <v>0</v>
      </c>
      <c r="AE409" s="4">
        <f ca="1">IF(B409&lt;&gt;"r04","",COUNT(INDEX(V:V,ROW()-3):V409))</f>
        <v>4</v>
      </c>
    </row>
    <row r="410" spans="1:31">
      <c r="A410">
        <v>626</v>
      </c>
      <c r="B410" t="s">
        <v>1857</v>
      </c>
      <c r="C410" t="s">
        <v>1858</v>
      </c>
      <c r="D410">
        <v>2607000</v>
      </c>
      <c r="E410">
        <v>60</v>
      </c>
      <c r="F410" t="s">
        <v>1849</v>
      </c>
      <c r="G410" s="1">
        <v>46196.067430555559</v>
      </c>
      <c r="H410">
        <v>64</v>
      </c>
      <c r="I410" t="s">
        <v>1849</v>
      </c>
      <c r="J410" s="1">
        <v>46196.067789351851</v>
      </c>
      <c r="K410">
        <v>1</v>
      </c>
      <c r="L410">
        <v>1</v>
      </c>
      <c r="M410" t="s">
        <v>1850</v>
      </c>
      <c r="N410" t="s">
        <v>1851</v>
      </c>
      <c r="O410" s="1">
        <v>46196.066979166666</v>
      </c>
      <c r="P410" s="1">
        <v>46196.067789351851</v>
      </c>
      <c r="Q410" s="1" t="str">
        <f t="shared" si="48"/>
        <v>2607000|r01</v>
      </c>
      <c r="R410" s="1" t="str">
        <f>VLOOKUP(D410,Base_Amostral!$A:$G,5,FALSE)</f>
        <v>Inajá</v>
      </c>
      <c r="S410" s="1" t="str">
        <f>VLOOKUP(D410,Base_Amostral!$A:$G,3,FALSE)</f>
        <v>Pernambuco</v>
      </c>
      <c r="T410" s="1" t="str">
        <f>VLOOKUP(D410,Base_Amostral!$A:$G,6,FALSE)</f>
        <v>Nordeste</v>
      </c>
      <c r="U410" s="4">
        <f t="shared" si="49"/>
        <v>6</v>
      </c>
      <c r="V410" s="4">
        <f t="shared" si="50"/>
        <v>6.4</v>
      </c>
      <c r="W410" s="4">
        <f t="shared" si="51"/>
        <v>-0.40000000000000036</v>
      </c>
      <c r="X410" s="4">
        <f t="shared" si="52"/>
        <v>6.2</v>
      </c>
      <c r="Y410" s="4">
        <f t="shared" si="53"/>
        <v>1</v>
      </c>
      <c r="Z410" s="4" t="str">
        <f t="shared" si="54"/>
        <v/>
      </c>
      <c r="AA410" s="4" t="str">
        <f t="shared" si="55"/>
        <v/>
      </c>
      <c r="AB410" s="4" t="str">
        <f>IF(B410&lt;&gt;"r04","",IF(COUNT(INDEX(U:U,ROW()-3):U410)&lt;2,"",MAX(INDEX(U:U,ROW()-3):U410)-MIN(INDEX(U:U,ROW()-3):U410)))</f>
        <v/>
      </c>
      <c r="AC410" s="4" t="str">
        <f>IF(B410&lt;&gt;"r04","",IF(COUNT(INDEX(V:V,ROW()-3):V410)&lt;2,"",MAX(INDEX(V:V,ROW()-3):V410)-MIN(INDEX(V:V,ROW()-3):V410)))</f>
        <v/>
      </c>
      <c r="AD410" s="4" t="str">
        <f>IF(B410&lt;&gt;"r04","",COUNT(INDEX(U:U,ROW()-3):U410))</f>
        <v/>
      </c>
      <c r="AE410" s="4" t="str">
        <f>IF(B410&lt;&gt;"r04","",COUNT(INDEX(V:V,ROW()-3):V410))</f>
        <v/>
      </c>
    </row>
    <row r="411" spans="1:31">
      <c r="A411">
        <v>952</v>
      </c>
      <c r="B411" t="s">
        <v>1859</v>
      </c>
      <c r="C411" t="s">
        <v>1860</v>
      </c>
      <c r="D411">
        <v>2607000</v>
      </c>
      <c r="E411">
        <v>61</v>
      </c>
      <c r="F411" t="s">
        <v>1849</v>
      </c>
      <c r="G411" s="1">
        <v>46203.863402777781</v>
      </c>
      <c r="H411">
        <v>64</v>
      </c>
      <c r="I411" t="s">
        <v>1849</v>
      </c>
      <c r="J411" s="1">
        <v>46203.863749999997</v>
      </c>
      <c r="K411">
        <v>1</v>
      </c>
      <c r="L411">
        <v>1</v>
      </c>
      <c r="M411" t="s">
        <v>1850</v>
      </c>
      <c r="N411" t="s">
        <v>1851</v>
      </c>
      <c r="O411" s="1">
        <v>46203.863020833334</v>
      </c>
      <c r="P411" s="1">
        <v>46203.863749999997</v>
      </c>
      <c r="Q411" s="1" t="str">
        <f t="shared" si="48"/>
        <v>2607000|r02</v>
      </c>
      <c r="R411" s="1" t="str">
        <f>VLOOKUP(D411,Base_Amostral!$A:$G,5,FALSE)</f>
        <v>Inajá</v>
      </c>
      <c r="S411" s="1" t="str">
        <f>VLOOKUP(D411,Base_Amostral!$A:$G,3,FALSE)</f>
        <v>Pernambuco</v>
      </c>
      <c r="T411" s="1" t="str">
        <f>VLOOKUP(D411,Base_Amostral!$A:$G,6,FALSE)</f>
        <v>Nordeste</v>
      </c>
      <c r="U411" s="4">
        <f t="shared" si="49"/>
        <v>6.1</v>
      </c>
      <c r="V411" s="4">
        <f t="shared" si="50"/>
        <v>6.4</v>
      </c>
      <c r="W411" s="4">
        <f t="shared" si="51"/>
        <v>-0.30000000000000071</v>
      </c>
      <c r="X411" s="4">
        <f t="shared" si="52"/>
        <v>6.25</v>
      </c>
      <c r="Y411" s="4">
        <f t="shared" si="53"/>
        <v>1</v>
      </c>
      <c r="Z411" s="4">
        <f t="shared" si="54"/>
        <v>9.9999999999999645E-2</v>
      </c>
      <c r="AA411" s="4">
        <f t="shared" si="55"/>
        <v>0</v>
      </c>
      <c r="AB411" s="4" t="str">
        <f>IF(B411&lt;&gt;"r04","",IF(COUNT(INDEX(U:U,ROW()-3):U411)&lt;2,"",MAX(INDEX(U:U,ROW()-3):U411)-MIN(INDEX(U:U,ROW()-3):U411)))</f>
        <v/>
      </c>
      <c r="AC411" s="4" t="str">
        <f>IF(B411&lt;&gt;"r04","",IF(COUNT(INDEX(V:V,ROW()-3):V411)&lt;2,"",MAX(INDEX(V:V,ROW()-3):V411)-MIN(INDEX(V:V,ROW()-3):V411)))</f>
        <v/>
      </c>
      <c r="AD411" s="4" t="str">
        <f>IF(B411&lt;&gt;"r04","",COUNT(INDEX(U:U,ROW()-3):U411))</f>
        <v/>
      </c>
      <c r="AE411" s="4" t="str">
        <f>IF(B411&lt;&gt;"r04","",COUNT(INDEX(V:V,ROW()-3):V411))</f>
        <v/>
      </c>
    </row>
    <row r="412" spans="1:31">
      <c r="A412">
        <v>1323</v>
      </c>
      <c r="B412" t="s">
        <v>1861</v>
      </c>
      <c r="C412" t="s">
        <v>1862</v>
      </c>
      <c r="D412">
        <v>2607000</v>
      </c>
      <c r="E412">
        <v>60</v>
      </c>
      <c r="F412" t="s">
        <v>1849</v>
      </c>
      <c r="G412" s="1">
        <v>46209.90353009259</v>
      </c>
      <c r="H412">
        <v>64</v>
      </c>
      <c r="I412" t="s">
        <v>1849</v>
      </c>
      <c r="J412" s="1">
        <v>46209.903912037036</v>
      </c>
      <c r="K412">
        <v>1</v>
      </c>
      <c r="L412">
        <v>1</v>
      </c>
      <c r="M412" t="s">
        <v>1850</v>
      </c>
      <c r="N412" t="s">
        <v>1851</v>
      </c>
      <c r="O412" s="1">
        <v>46209.903055555558</v>
      </c>
      <c r="P412" s="1">
        <v>46209.903912037036</v>
      </c>
      <c r="Q412" s="1" t="str">
        <f t="shared" si="48"/>
        <v>2607000|r03</v>
      </c>
      <c r="R412" s="1" t="str">
        <f>VLOOKUP(D412,Base_Amostral!$A:$G,5,FALSE)</f>
        <v>Inajá</v>
      </c>
      <c r="S412" s="1" t="str">
        <f>VLOOKUP(D412,Base_Amostral!$A:$G,3,FALSE)</f>
        <v>Pernambuco</v>
      </c>
      <c r="T412" s="1" t="str">
        <f>VLOOKUP(D412,Base_Amostral!$A:$G,6,FALSE)</f>
        <v>Nordeste</v>
      </c>
      <c r="U412" s="4">
        <f t="shared" si="49"/>
        <v>6</v>
      </c>
      <c r="V412" s="4">
        <f t="shared" si="50"/>
        <v>6.4</v>
      </c>
      <c r="W412" s="4">
        <f t="shared" si="51"/>
        <v>-0.40000000000000036</v>
      </c>
      <c r="X412" s="4">
        <f t="shared" si="52"/>
        <v>6.2</v>
      </c>
      <c r="Y412" s="4">
        <f t="shared" si="53"/>
        <v>1</v>
      </c>
      <c r="Z412" s="4">
        <f t="shared" si="54"/>
        <v>-9.9999999999999645E-2</v>
      </c>
      <c r="AA412" s="4">
        <f t="shared" si="55"/>
        <v>0</v>
      </c>
      <c r="AB412" s="4" t="str">
        <f>IF(B412&lt;&gt;"r04","",IF(COUNT(INDEX(U:U,ROW()-3):U412)&lt;2,"",MAX(INDEX(U:U,ROW()-3):U412)-MIN(INDEX(U:U,ROW()-3):U412)))</f>
        <v/>
      </c>
      <c r="AC412" s="4" t="str">
        <f>IF(B412&lt;&gt;"r04","",IF(COUNT(INDEX(V:V,ROW()-3):V412)&lt;2,"",MAX(INDEX(V:V,ROW()-3):V412)-MIN(INDEX(V:V,ROW()-3):V412)))</f>
        <v/>
      </c>
      <c r="AD412" s="4" t="str">
        <f>IF(B412&lt;&gt;"r04","",COUNT(INDEX(U:U,ROW()-3):U412))</f>
        <v/>
      </c>
      <c r="AE412" s="4" t="str">
        <f>IF(B412&lt;&gt;"r04","",COUNT(INDEX(V:V,ROW()-3):V412))</f>
        <v/>
      </c>
    </row>
    <row r="413" spans="1:31">
      <c r="A413">
        <v>1696</v>
      </c>
      <c r="B413" t="s">
        <v>1863</v>
      </c>
      <c r="C413" t="s">
        <v>1864</v>
      </c>
      <c r="D413">
        <v>2607000</v>
      </c>
      <c r="E413">
        <v>71</v>
      </c>
      <c r="F413" t="s">
        <v>1849</v>
      </c>
      <c r="G413" s="1">
        <v>46216.88863425926</v>
      </c>
      <c r="H413">
        <v>63</v>
      </c>
      <c r="I413" t="s">
        <v>1849</v>
      </c>
      <c r="J413" s="1">
        <v>46216.889189814814</v>
      </c>
      <c r="K413">
        <v>1</v>
      </c>
      <c r="L413">
        <v>1</v>
      </c>
      <c r="M413" t="s">
        <v>1850</v>
      </c>
      <c r="N413" t="s">
        <v>1851</v>
      </c>
      <c r="O413" s="1">
        <v>46216.88826388889</v>
      </c>
      <c r="P413" s="1">
        <v>46216.889189814814</v>
      </c>
      <c r="Q413" s="1" t="str">
        <f t="shared" si="48"/>
        <v>2607000|r04</v>
      </c>
      <c r="R413" s="1" t="str">
        <f>VLOOKUP(D413,Base_Amostral!$A:$G,5,FALSE)</f>
        <v>Inajá</v>
      </c>
      <c r="S413" s="1" t="str">
        <f>VLOOKUP(D413,Base_Amostral!$A:$G,3,FALSE)</f>
        <v>Pernambuco</v>
      </c>
      <c r="T413" s="1" t="str">
        <f>VLOOKUP(D413,Base_Amostral!$A:$G,6,FALSE)</f>
        <v>Nordeste</v>
      </c>
      <c r="U413" s="4">
        <f t="shared" si="49"/>
        <v>7.1</v>
      </c>
      <c r="V413" s="4">
        <f t="shared" si="50"/>
        <v>6.3</v>
      </c>
      <c r="W413" s="4">
        <f t="shared" si="51"/>
        <v>0.79999999999999982</v>
      </c>
      <c r="X413" s="4">
        <f t="shared" si="52"/>
        <v>6.6999999999999993</v>
      </c>
      <c r="Y413" s="4">
        <f t="shared" si="53"/>
        <v>1</v>
      </c>
      <c r="Z413" s="4">
        <f t="shared" si="54"/>
        <v>1.0999999999999996</v>
      </c>
      <c r="AA413" s="4">
        <f t="shared" si="55"/>
        <v>-0.10000000000000053</v>
      </c>
      <c r="AB413" s="4">
        <f ca="1">IF(B413&lt;&gt;"r04","",IF(COUNT(INDEX(U:U,ROW()-3):U413)&lt;2,"",MAX(INDEX(U:U,ROW()-3):U413)-MIN(INDEX(U:U,ROW()-3):U413)))</f>
        <v>1.0999999999999996</v>
      </c>
      <c r="AC413" s="4">
        <f ca="1">IF(B413&lt;&gt;"r04","",IF(COUNT(INDEX(V:V,ROW()-3):V413)&lt;2,"",MAX(INDEX(V:V,ROW()-3):V413)-MIN(INDEX(V:V,ROW()-3):V413)))</f>
        <v>0.10000000000000053</v>
      </c>
      <c r="AD413" s="4">
        <f ca="1">IF(B413&lt;&gt;"r04","",COUNT(INDEX(U:U,ROW()-3):U413))</f>
        <v>4</v>
      </c>
      <c r="AE413" s="4">
        <f ca="1">IF(B413&lt;&gt;"r04","",COUNT(INDEX(V:V,ROW()-3):V413))</f>
        <v>4</v>
      </c>
    </row>
    <row r="414" spans="1:31">
      <c r="A414">
        <v>628</v>
      </c>
      <c r="B414" t="s">
        <v>1857</v>
      </c>
      <c r="C414" t="s">
        <v>1858</v>
      </c>
      <c r="D414">
        <v>2607307</v>
      </c>
      <c r="E414">
        <v>83</v>
      </c>
      <c r="F414" t="s">
        <v>1849</v>
      </c>
      <c r="G414" s="1">
        <v>46196.068124999998</v>
      </c>
      <c r="H414">
        <v>80</v>
      </c>
      <c r="I414" t="s">
        <v>1849</v>
      </c>
      <c r="J414" s="1">
        <v>46196.068402777775</v>
      </c>
      <c r="K414">
        <v>1</v>
      </c>
      <c r="L414">
        <v>1</v>
      </c>
      <c r="M414" t="s">
        <v>1850</v>
      </c>
      <c r="N414" t="s">
        <v>1851</v>
      </c>
      <c r="O414" s="1">
        <v>46196.067847222221</v>
      </c>
      <c r="P414" s="1">
        <v>46196.068402777775</v>
      </c>
      <c r="Q414" s="1" t="str">
        <f t="shared" si="48"/>
        <v>2607307|r01</v>
      </c>
      <c r="R414" s="1" t="str">
        <f>VLOOKUP(D414,Base_Amostral!$A:$G,5,FALSE)</f>
        <v>Ipubi</v>
      </c>
      <c r="S414" s="1" t="str">
        <f>VLOOKUP(D414,Base_Amostral!$A:$G,3,FALSE)</f>
        <v>Pernambuco</v>
      </c>
      <c r="T414" s="1" t="str">
        <f>VLOOKUP(D414,Base_Amostral!$A:$G,6,FALSE)</f>
        <v>Nordeste</v>
      </c>
      <c r="U414" s="4">
        <f t="shared" si="49"/>
        <v>8.3000000000000007</v>
      </c>
      <c r="V414" s="4">
        <f t="shared" si="50"/>
        <v>8</v>
      </c>
      <c r="W414" s="4">
        <f t="shared" si="51"/>
        <v>0.30000000000000071</v>
      </c>
      <c r="X414" s="4">
        <f t="shared" si="52"/>
        <v>8.15</v>
      </c>
      <c r="Y414" s="4">
        <f t="shared" si="53"/>
        <v>1</v>
      </c>
      <c r="Z414" s="4" t="str">
        <f t="shared" si="54"/>
        <v/>
      </c>
      <c r="AA414" s="4" t="str">
        <f t="shared" si="55"/>
        <v/>
      </c>
      <c r="AB414" s="4" t="str">
        <f>IF(B414&lt;&gt;"r04","",IF(COUNT(INDEX(U:U,ROW()-3):U414)&lt;2,"",MAX(INDEX(U:U,ROW()-3):U414)-MIN(INDEX(U:U,ROW()-3):U414)))</f>
        <v/>
      </c>
      <c r="AC414" s="4" t="str">
        <f>IF(B414&lt;&gt;"r04","",IF(COUNT(INDEX(V:V,ROW()-3):V414)&lt;2,"",MAX(INDEX(V:V,ROW()-3):V414)-MIN(INDEX(V:V,ROW()-3):V414)))</f>
        <v/>
      </c>
      <c r="AD414" s="4" t="str">
        <f>IF(B414&lt;&gt;"r04","",COUNT(INDEX(U:U,ROW()-3):U414))</f>
        <v/>
      </c>
      <c r="AE414" s="4" t="str">
        <f>IF(B414&lt;&gt;"r04","",COUNT(INDEX(V:V,ROW()-3):V414))</f>
        <v/>
      </c>
    </row>
    <row r="415" spans="1:31">
      <c r="A415">
        <v>956</v>
      </c>
      <c r="B415" t="s">
        <v>1859</v>
      </c>
      <c r="C415" t="s">
        <v>1860</v>
      </c>
      <c r="D415">
        <v>2607307</v>
      </c>
      <c r="E415">
        <v>83</v>
      </c>
      <c r="F415" t="s">
        <v>1849</v>
      </c>
      <c r="G415" s="1">
        <v>46203.864120370374</v>
      </c>
      <c r="H415">
        <v>80</v>
      </c>
      <c r="I415" t="s">
        <v>1849</v>
      </c>
      <c r="J415" s="1">
        <v>46203.864398148151</v>
      </c>
      <c r="K415">
        <v>1</v>
      </c>
      <c r="L415">
        <v>1</v>
      </c>
      <c r="M415" t="s">
        <v>1850</v>
      </c>
      <c r="N415" t="s">
        <v>1851</v>
      </c>
      <c r="O415" s="1">
        <v>46203.863807870373</v>
      </c>
      <c r="P415" s="1">
        <v>46203.864398148151</v>
      </c>
      <c r="Q415" s="1" t="str">
        <f t="shared" si="48"/>
        <v>2607307|r02</v>
      </c>
      <c r="R415" s="1" t="str">
        <f>VLOOKUP(D415,Base_Amostral!$A:$G,5,FALSE)</f>
        <v>Ipubi</v>
      </c>
      <c r="S415" s="1" t="str">
        <f>VLOOKUP(D415,Base_Amostral!$A:$G,3,FALSE)</f>
        <v>Pernambuco</v>
      </c>
      <c r="T415" s="1" t="str">
        <f>VLOOKUP(D415,Base_Amostral!$A:$G,6,FALSE)</f>
        <v>Nordeste</v>
      </c>
      <c r="U415" s="4">
        <f t="shared" si="49"/>
        <v>8.3000000000000007</v>
      </c>
      <c r="V415" s="4">
        <f t="shared" si="50"/>
        <v>8</v>
      </c>
      <c r="W415" s="4">
        <f t="shared" si="51"/>
        <v>0.30000000000000071</v>
      </c>
      <c r="X415" s="4">
        <f t="shared" si="52"/>
        <v>8.15</v>
      </c>
      <c r="Y415" s="4">
        <f t="shared" si="53"/>
        <v>1</v>
      </c>
      <c r="Z415" s="4">
        <f t="shared" si="54"/>
        <v>0</v>
      </c>
      <c r="AA415" s="4">
        <f t="shared" si="55"/>
        <v>0</v>
      </c>
      <c r="AB415" s="4" t="str">
        <f>IF(B415&lt;&gt;"r04","",IF(COUNT(INDEX(U:U,ROW()-3):U415)&lt;2,"",MAX(INDEX(U:U,ROW()-3):U415)-MIN(INDEX(U:U,ROW()-3):U415)))</f>
        <v/>
      </c>
      <c r="AC415" s="4" t="str">
        <f>IF(B415&lt;&gt;"r04","",IF(COUNT(INDEX(V:V,ROW()-3):V415)&lt;2,"",MAX(INDEX(V:V,ROW()-3):V415)-MIN(INDEX(V:V,ROW()-3):V415)))</f>
        <v/>
      </c>
      <c r="AD415" s="4" t="str">
        <f>IF(B415&lt;&gt;"r04","",COUNT(INDEX(U:U,ROW()-3):U415))</f>
        <v/>
      </c>
      <c r="AE415" s="4" t="str">
        <f>IF(B415&lt;&gt;"r04","",COUNT(INDEX(V:V,ROW()-3):V415))</f>
        <v/>
      </c>
    </row>
    <row r="416" spans="1:31">
      <c r="A416">
        <v>1325</v>
      </c>
      <c r="B416" t="s">
        <v>1861</v>
      </c>
      <c r="C416" t="s">
        <v>1862</v>
      </c>
      <c r="D416">
        <v>2607307</v>
      </c>
      <c r="E416">
        <v>83</v>
      </c>
      <c r="F416" t="s">
        <v>1849</v>
      </c>
      <c r="G416" s="1">
        <v>46209.90421296296</v>
      </c>
      <c r="H416">
        <v>80</v>
      </c>
      <c r="I416" t="s">
        <v>1849</v>
      </c>
      <c r="J416" s="1">
        <v>46209.904479166667</v>
      </c>
      <c r="K416">
        <v>1</v>
      </c>
      <c r="L416">
        <v>1</v>
      </c>
      <c r="M416" t="s">
        <v>1850</v>
      </c>
      <c r="N416" t="s">
        <v>1851</v>
      </c>
      <c r="O416" s="1">
        <v>46209.903946759259</v>
      </c>
      <c r="P416" s="1">
        <v>46209.904479166667</v>
      </c>
      <c r="Q416" s="1" t="str">
        <f t="shared" si="48"/>
        <v>2607307|r03</v>
      </c>
      <c r="R416" s="1" t="str">
        <f>VLOOKUP(D416,Base_Amostral!$A:$G,5,FALSE)</f>
        <v>Ipubi</v>
      </c>
      <c r="S416" s="1" t="str">
        <f>VLOOKUP(D416,Base_Amostral!$A:$G,3,FALSE)</f>
        <v>Pernambuco</v>
      </c>
      <c r="T416" s="1" t="str">
        <f>VLOOKUP(D416,Base_Amostral!$A:$G,6,FALSE)</f>
        <v>Nordeste</v>
      </c>
      <c r="U416" s="4">
        <f t="shared" si="49"/>
        <v>8.3000000000000007</v>
      </c>
      <c r="V416" s="4">
        <f t="shared" si="50"/>
        <v>8</v>
      </c>
      <c r="W416" s="4">
        <f t="shared" si="51"/>
        <v>0.30000000000000071</v>
      </c>
      <c r="X416" s="4">
        <f t="shared" si="52"/>
        <v>8.15</v>
      </c>
      <c r="Y416" s="4">
        <f t="shared" si="53"/>
        <v>1</v>
      </c>
      <c r="Z416" s="4">
        <f t="shared" si="54"/>
        <v>0</v>
      </c>
      <c r="AA416" s="4">
        <f t="shared" si="55"/>
        <v>0</v>
      </c>
      <c r="AB416" s="4" t="str">
        <f>IF(B416&lt;&gt;"r04","",IF(COUNT(INDEX(U:U,ROW()-3):U416)&lt;2,"",MAX(INDEX(U:U,ROW()-3):U416)-MIN(INDEX(U:U,ROW()-3):U416)))</f>
        <v/>
      </c>
      <c r="AC416" s="4" t="str">
        <f>IF(B416&lt;&gt;"r04","",IF(COUNT(INDEX(V:V,ROW()-3):V416)&lt;2,"",MAX(INDEX(V:V,ROW()-3):V416)-MIN(INDEX(V:V,ROW()-3):V416)))</f>
        <v/>
      </c>
      <c r="AD416" s="4" t="str">
        <f>IF(B416&lt;&gt;"r04","",COUNT(INDEX(U:U,ROW()-3):U416))</f>
        <v/>
      </c>
      <c r="AE416" s="4" t="str">
        <f>IF(B416&lt;&gt;"r04","",COUNT(INDEX(V:V,ROW()-3):V416))</f>
        <v/>
      </c>
    </row>
    <row r="417" spans="1:31">
      <c r="A417">
        <v>1699</v>
      </c>
      <c r="B417" t="s">
        <v>1863</v>
      </c>
      <c r="C417" t="s">
        <v>1864</v>
      </c>
      <c r="D417">
        <v>2607307</v>
      </c>
      <c r="E417">
        <v>87</v>
      </c>
      <c r="F417" t="s">
        <v>1849</v>
      </c>
      <c r="G417" s="1">
        <v>46216.889513888891</v>
      </c>
      <c r="H417">
        <v>80</v>
      </c>
      <c r="I417" t="s">
        <v>1849</v>
      </c>
      <c r="J417" s="1">
        <v>46216.889780092592</v>
      </c>
      <c r="K417">
        <v>1</v>
      </c>
      <c r="L417">
        <v>1</v>
      </c>
      <c r="M417" t="s">
        <v>1850</v>
      </c>
      <c r="N417" t="s">
        <v>1851</v>
      </c>
      <c r="O417" s="1">
        <v>46216.889236111114</v>
      </c>
      <c r="P417" s="1">
        <v>46216.889780092592</v>
      </c>
      <c r="Q417" s="1" t="str">
        <f t="shared" si="48"/>
        <v>2607307|r04</v>
      </c>
      <c r="R417" s="1" t="str">
        <f>VLOOKUP(D417,Base_Amostral!$A:$G,5,FALSE)</f>
        <v>Ipubi</v>
      </c>
      <c r="S417" s="1" t="str">
        <f>VLOOKUP(D417,Base_Amostral!$A:$G,3,FALSE)</f>
        <v>Pernambuco</v>
      </c>
      <c r="T417" s="1" t="str">
        <f>VLOOKUP(D417,Base_Amostral!$A:$G,6,FALSE)</f>
        <v>Nordeste</v>
      </c>
      <c r="U417" s="4">
        <f t="shared" si="49"/>
        <v>8.6999999999999993</v>
      </c>
      <c r="V417" s="4">
        <f t="shared" si="50"/>
        <v>8</v>
      </c>
      <c r="W417" s="4">
        <f t="shared" si="51"/>
        <v>0.69999999999999929</v>
      </c>
      <c r="X417" s="4">
        <f t="shared" si="52"/>
        <v>8.35</v>
      </c>
      <c r="Y417" s="4">
        <f t="shared" si="53"/>
        <v>1</v>
      </c>
      <c r="Z417" s="4">
        <f t="shared" si="54"/>
        <v>0.39999999999999858</v>
      </c>
      <c r="AA417" s="4">
        <f t="shared" si="55"/>
        <v>0</v>
      </c>
      <c r="AB417" s="4">
        <f ca="1">IF(B417&lt;&gt;"r04","",IF(COUNT(INDEX(U:U,ROW()-3):U417)&lt;2,"",MAX(INDEX(U:U,ROW()-3):U417)-MIN(INDEX(U:U,ROW()-3):U417)))</f>
        <v>0.39999999999999858</v>
      </c>
      <c r="AC417" s="4">
        <f ca="1">IF(B417&lt;&gt;"r04","",IF(COUNT(INDEX(V:V,ROW()-3):V417)&lt;2,"",MAX(INDEX(V:V,ROW()-3):V417)-MIN(INDEX(V:V,ROW()-3):V417)))</f>
        <v>0</v>
      </c>
      <c r="AD417" s="4">
        <f ca="1">IF(B417&lt;&gt;"r04","",COUNT(INDEX(U:U,ROW()-3):U417))</f>
        <v>4</v>
      </c>
      <c r="AE417" s="4">
        <f ca="1">IF(B417&lt;&gt;"r04","",COUNT(INDEX(V:V,ROW()-3):V417))</f>
        <v>4</v>
      </c>
    </row>
    <row r="418" spans="1:31">
      <c r="A418">
        <v>625</v>
      </c>
      <c r="B418" t="s">
        <v>1857</v>
      </c>
      <c r="C418" t="s">
        <v>1858</v>
      </c>
      <c r="D418">
        <v>2607604</v>
      </c>
      <c r="E418">
        <v>65</v>
      </c>
      <c r="F418" t="s">
        <v>1849</v>
      </c>
      <c r="G418" s="1">
        <v>46196.066689814812</v>
      </c>
      <c r="H418">
        <v>64</v>
      </c>
      <c r="I418" t="s">
        <v>1849</v>
      </c>
      <c r="J418" s="1">
        <v>46196.066944444443</v>
      </c>
      <c r="K418">
        <v>1</v>
      </c>
      <c r="L418">
        <v>1</v>
      </c>
      <c r="M418" t="s">
        <v>1850</v>
      </c>
      <c r="N418" t="s">
        <v>1851</v>
      </c>
      <c r="O418" s="1">
        <v>46196.066307870373</v>
      </c>
      <c r="P418" s="1">
        <v>46196.066944444443</v>
      </c>
      <c r="Q418" s="1" t="str">
        <f t="shared" si="48"/>
        <v>2607604|r01</v>
      </c>
      <c r="R418" s="1" t="str">
        <f>VLOOKUP(D418,Base_Amostral!$A:$G,5,FALSE)</f>
        <v>Ilha de Itamaracá</v>
      </c>
      <c r="S418" s="1" t="str">
        <f>VLOOKUP(D418,Base_Amostral!$A:$G,3,FALSE)</f>
        <v>Pernambuco</v>
      </c>
      <c r="T418" s="1" t="str">
        <f>VLOOKUP(D418,Base_Amostral!$A:$G,6,FALSE)</f>
        <v>Nordeste</v>
      </c>
      <c r="U418" s="4">
        <f t="shared" si="49"/>
        <v>6.5</v>
      </c>
      <c r="V418" s="4">
        <f t="shared" si="50"/>
        <v>6.4</v>
      </c>
      <c r="W418" s="4">
        <f t="shared" si="51"/>
        <v>9.9999999999999645E-2</v>
      </c>
      <c r="X418" s="4">
        <f t="shared" si="52"/>
        <v>6.45</v>
      </c>
      <c r="Y418" s="4">
        <f t="shared" si="53"/>
        <v>1</v>
      </c>
      <c r="Z418" s="4" t="str">
        <f t="shared" si="54"/>
        <v/>
      </c>
      <c r="AA418" s="4" t="str">
        <f t="shared" si="55"/>
        <v/>
      </c>
      <c r="AB418" s="4" t="str">
        <f>IF(B418&lt;&gt;"r04","",IF(COUNT(INDEX(U:U,ROW()-3):U418)&lt;2,"",MAX(INDEX(U:U,ROW()-3):U418)-MIN(INDEX(U:U,ROW()-3):U418)))</f>
        <v/>
      </c>
      <c r="AC418" s="4" t="str">
        <f>IF(B418&lt;&gt;"r04","",IF(COUNT(INDEX(V:V,ROW()-3):V418)&lt;2,"",MAX(INDEX(V:V,ROW()-3):V418)-MIN(INDEX(V:V,ROW()-3):V418)))</f>
        <v/>
      </c>
      <c r="AD418" s="4" t="str">
        <f>IF(B418&lt;&gt;"r04","",COUNT(INDEX(U:U,ROW()-3):U418))</f>
        <v/>
      </c>
      <c r="AE418" s="4" t="str">
        <f>IF(B418&lt;&gt;"r04","",COUNT(INDEX(V:V,ROW()-3):V418))</f>
        <v/>
      </c>
    </row>
    <row r="419" spans="1:31">
      <c r="A419">
        <v>949</v>
      </c>
      <c r="B419" t="s">
        <v>1859</v>
      </c>
      <c r="C419" t="s">
        <v>1860</v>
      </c>
      <c r="D419">
        <v>2607604</v>
      </c>
      <c r="E419">
        <v>65</v>
      </c>
      <c r="F419" t="s">
        <v>1849</v>
      </c>
      <c r="G419" s="1">
        <v>46203.86273148148</v>
      </c>
      <c r="H419">
        <v>64</v>
      </c>
      <c r="I419" t="s">
        <v>1849</v>
      </c>
      <c r="J419" s="1">
        <v>46203.862974537034</v>
      </c>
      <c r="K419">
        <v>1</v>
      </c>
      <c r="L419">
        <v>1</v>
      </c>
      <c r="M419" t="s">
        <v>1850</v>
      </c>
      <c r="N419" t="s">
        <v>1851</v>
      </c>
      <c r="O419" s="1">
        <v>46203.862337962964</v>
      </c>
      <c r="P419" s="1">
        <v>46203.862986111111</v>
      </c>
      <c r="Q419" s="1" t="str">
        <f t="shared" si="48"/>
        <v>2607604|r02</v>
      </c>
      <c r="R419" s="1" t="str">
        <f>VLOOKUP(D419,Base_Amostral!$A:$G,5,FALSE)</f>
        <v>Ilha de Itamaracá</v>
      </c>
      <c r="S419" s="1" t="str">
        <f>VLOOKUP(D419,Base_Amostral!$A:$G,3,FALSE)</f>
        <v>Pernambuco</v>
      </c>
      <c r="T419" s="1" t="str">
        <f>VLOOKUP(D419,Base_Amostral!$A:$G,6,FALSE)</f>
        <v>Nordeste</v>
      </c>
      <c r="U419" s="4">
        <f t="shared" si="49"/>
        <v>6.5</v>
      </c>
      <c r="V419" s="4">
        <f t="shared" si="50"/>
        <v>6.4</v>
      </c>
      <c r="W419" s="4">
        <f t="shared" si="51"/>
        <v>9.9999999999999645E-2</v>
      </c>
      <c r="X419" s="4">
        <f t="shared" si="52"/>
        <v>6.45</v>
      </c>
      <c r="Y419" s="4">
        <f t="shared" si="53"/>
        <v>1</v>
      </c>
      <c r="Z419" s="4">
        <f t="shared" si="54"/>
        <v>0</v>
      </c>
      <c r="AA419" s="4">
        <f t="shared" si="55"/>
        <v>0</v>
      </c>
      <c r="AB419" s="4" t="str">
        <f>IF(B419&lt;&gt;"r04","",IF(COUNT(INDEX(U:U,ROW()-3):U419)&lt;2,"",MAX(INDEX(U:U,ROW()-3):U419)-MIN(INDEX(U:U,ROW()-3):U419)))</f>
        <v/>
      </c>
      <c r="AC419" s="4" t="str">
        <f>IF(B419&lt;&gt;"r04","",IF(COUNT(INDEX(V:V,ROW()-3):V419)&lt;2,"",MAX(INDEX(V:V,ROW()-3):V419)-MIN(INDEX(V:V,ROW()-3):V419)))</f>
        <v/>
      </c>
      <c r="AD419" s="4" t="str">
        <f>IF(B419&lt;&gt;"r04","",COUNT(INDEX(U:U,ROW()-3):U419))</f>
        <v/>
      </c>
      <c r="AE419" s="4" t="str">
        <f>IF(B419&lt;&gt;"r04","",COUNT(INDEX(V:V,ROW()-3):V419))</f>
        <v/>
      </c>
    </row>
    <row r="420" spans="1:31">
      <c r="A420">
        <v>1321</v>
      </c>
      <c r="B420" t="s">
        <v>1861</v>
      </c>
      <c r="C420" t="s">
        <v>1862</v>
      </c>
      <c r="D420">
        <v>2607604</v>
      </c>
      <c r="E420">
        <v>65</v>
      </c>
      <c r="F420" t="s">
        <v>1849</v>
      </c>
      <c r="G420" s="1">
        <v>46209.902789351851</v>
      </c>
      <c r="H420">
        <v>64</v>
      </c>
      <c r="I420" t="s">
        <v>1849</v>
      </c>
      <c r="J420" s="1">
        <v>46209.903009259258</v>
      </c>
      <c r="K420">
        <v>1</v>
      </c>
      <c r="L420">
        <v>1</v>
      </c>
      <c r="M420" t="s">
        <v>1850</v>
      </c>
      <c r="N420" t="s">
        <v>1851</v>
      </c>
      <c r="O420" s="1">
        <v>46209.902395833335</v>
      </c>
      <c r="P420" s="1">
        <v>46209.903009259258</v>
      </c>
      <c r="Q420" s="1" t="str">
        <f t="shared" si="48"/>
        <v>2607604|r03</v>
      </c>
      <c r="R420" s="1" t="str">
        <f>VLOOKUP(D420,Base_Amostral!$A:$G,5,FALSE)</f>
        <v>Ilha de Itamaracá</v>
      </c>
      <c r="S420" s="1" t="str">
        <f>VLOOKUP(D420,Base_Amostral!$A:$G,3,FALSE)</f>
        <v>Pernambuco</v>
      </c>
      <c r="T420" s="1" t="str">
        <f>VLOOKUP(D420,Base_Amostral!$A:$G,6,FALSE)</f>
        <v>Nordeste</v>
      </c>
      <c r="U420" s="4">
        <f t="shared" si="49"/>
        <v>6.5</v>
      </c>
      <c r="V420" s="4">
        <f t="shared" si="50"/>
        <v>6.4</v>
      </c>
      <c r="W420" s="4">
        <f t="shared" si="51"/>
        <v>9.9999999999999645E-2</v>
      </c>
      <c r="X420" s="4">
        <f t="shared" si="52"/>
        <v>6.45</v>
      </c>
      <c r="Y420" s="4">
        <f t="shared" si="53"/>
        <v>1</v>
      </c>
      <c r="Z420" s="4">
        <f t="shared" si="54"/>
        <v>0</v>
      </c>
      <c r="AA420" s="4">
        <f t="shared" si="55"/>
        <v>0</v>
      </c>
      <c r="AB420" s="4" t="str">
        <f>IF(B420&lt;&gt;"r04","",IF(COUNT(INDEX(U:U,ROW()-3):U420)&lt;2,"",MAX(INDEX(U:U,ROW()-3):U420)-MIN(INDEX(U:U,ROW()-3):U420)))</f>
        <v/>
      </c>
      <c r="AC420" s="4" t="str">
        <f>IF(B420&lt;&gt;"r04","",IF(COUNT(INDEX(V:V,ROW()-3):V420)&lt;2,"",MAX(INDEX(V:V,ROW()-3):V420)-MIN(INDEX(V:V,ROW()-3):V420)))</f>
        <v/>
      </c>
      <c r="AD420" s="4" t="str">
        <f>IF(B420&lt;&gt;"r04","",COUNT(INDEX(U:U,ROW()-3):U420))</f>
        <v/>
      </c>
      <c r="AE420" s="4" t="str">
        <f>IF(B420&lt;&gt;"r04","",COUNT(INDEX(V:V,ROW()-3):V420))</f>
        <v/>
      </c>
    </row>
    <row r="421" spans="1:31">
      <c r="A421">
        <v>1693</v>
      </c>
      <c r="B421" t="s">
        <v>1863</v>
      </c>
      <c r="C421" t="s">
        <v>1864</v>
      </c>
      <c r="D421">
        <v>2607604</v>
      </c>
      <c r="E421">
        <v>75</v>
      </c>
      <c r="F421" t="s">
        <v>1849</v>
      </c>
      <c r="G421" s="1">
        <v>46216.887986111113</v>
      </c>
      <c r="H421">
        <v>64</v>
      </c>
      <c r="I421" t="s">
        <v>1849</v>
      </c>
      <c r="J421" s="1">
        <v>46216.888229166667</v>
      </c>
      <c r="K421">
        <v>1</v>
      </c>
      <c r="L421">
        <v>1</v>
      </c>
      <c r="M421" t="s">
        <v>1850</v>
      </c>
      <c r="N421" t="s">
        <v>1851</v>
      </c>
      <c r="O421" s="1">
        <v>46216.88758101852</v>
      </c>
      <c r="P421" s="1">
        <v>46216.888229166667</v>
      </c>
      <c r="Q421" s="1" t="str">
        <f t="shared" si="48"/>
        <v>2607604|r04</v>
      </c>
      <c r="R421" s="1" t="str">
        <f>VLOOKUP(D421,Base_Amostral!$A:$G,5,FALSE)</f>
        <v>Ilha de Itamaracá</v>
      </c>
      <c r="S421" s="1" t="str">
        <f>VLOOKUP(D421,Base_Amostral!$A:$G,3,FALSE)</f>
        <v>Pernambuco</v>
      </c>
      <c r="T421" s="1" t="str">
        <f>VLOOKUP(D421,Base_Amostral!$A:$G,6,FALSE)</f>
        <v>Nordeste</v>
      </c>
      <c r="U421" s="4">
        <f t="shared" si="49"/>
        <v>7.5</v>
      </c>
      <c r="V421" s="4">
        <f t="shared" si="50"/>
        <v>6.4</v>
      </c>
      <c r="W421" s="4">
        <f t="shared" si="51"/>
        <v>1.0999999999999996</v>
      </c>
      <c r="X421" s="4">
        <f t="shared" si="52"/>
        <v>6.95</v>
      </c>
      <c r="Y421" s="4">
        <f t="shared" si="53"/>
        <v>1</v>
      </c>
      <c r="Z421" s="4">
        <f t="shared" si="54"/>
        <v>1</v>
      </c>
      <c r="AA421" s="4">
        <f t="shared" si="55"/>
        <v>0</v>
      </c>
      <c r="AB421" s="4">
        <f ca="1">IF(B421&lt;&gt;"r04","",IF(COUNT(INDEX(U:U,ROW()-3):U421)&lt;2,"",MAX(INDEX(U:U,ROW()-3):U421)-MIN(INDEX(U:U,ROW()-3):U421)))</f>
        <v>1</v>
      </c>
      <c r="AC421" s="4">
        <f ca="1">IF(B421&lt;&gt;"r04","",IF(COUNT(INDEX(V:V,ROW()-3):V421)&lt;2,"",MAX(INDEX(V:V,ROW()-3):V421)-MIN(INDEX(V:V,ROW()-3):V421)))</f>
        <v>0</v>
      </c>
      <c r="AD421" s="4">
        <f ca="1">IF(B421&lt;&gt;"r04","",COUNT(INDEX(U:U,ROW()-3):U421))</f>
        <v>4</v>
      </c>
      <c r="AE421" s="4">
        <f ca="1">IF(B421&lt;&gt;"r04","",COUNT(INDEX(V:V,ROW()-3):V421))</f>
        <v>4</v>
      </c>
    </row>
    <row r="422" spans="1:31">
      <c r="A422">
        <v>630</v>
      </c>
      <c r="B422" t="s">
        <v>1857</v>
      </c>
      <c r="C422" t="s">
        <v>1858</v>
      </c>
      <c r="D422">
        <v>2609006</v>
      </c>
      <c r="E422">
        <v>83</v>
      </c>
      <c r="F422" t="s">
        <v>1849</v>
      </c>
      <c r="G422" s="1">
        <v>46196.069062499999</v>
      </c>
      <c r="H422">
        <v>81</v>
      </c>
      <c r="I422" t="s">
        <v>1849</v>
      </c>
      <c r="J422" s="1">
        <v>46196.069340277776</v>
      </c>
      <c r="K422">
        <v>1</v>
      </c>
      <c r="L422">
        <v>1</v>
      </c>
      <c r="M422" t="s">
        <v>1850</v>
      </c>
      <c r="N422" t="s">
        <v>1851</v>
      </c>
      <c r="O422" s="1">
        <v>46196.068437499998</v>
      </c>
      <c r="P422" s="1">
        <v>46196.069340277776</v>
      </c>
      <c r="Q422" s="1" t="str">
        <f t="shared" si="48"/>
        <v>2609006|r01</v>
      </c>
      <c r="R422" s="1" t="str">
        <f>VLOOKUP(D422,Base_Amostral!$A:$G,5,FALSE)</f>
        <v>Macaparana</v>
      </c>
      <c r="S422" s="1" t="str">
        <f>VLOOKUP(D422,Base_Amostral!$A:$G,3,FALSE)</f>
        <v>Pernambuco</v>
      </c>
      <c r="T422" s="1" t="str">
        <f>VLOOKUP(D422,Base_Amostral!$A:$G,6,FALSE)</f>
        <v>Nordeste</v>
      </c>
      <c r="U422" s="4">
        <f t="shared" si="49"/>
        <v>8.3000000000000007</v>
      </c>
      <c r="V422" s="4">
        <f t="shared" si="50"/>
        <v>8.1</v>
      </c>
      <c r="W422" s="4">
        <f t="shared" si="51"/>
        <v>0.20000000000000107</v>
      </c>
      <c r="X422" s="4">
        <f t="shared" si="52"/>
        <v>8.1999999999999993</v>
      </c>
      <c r="Y422" s="4">
        <f t="shared" si="53"/>
        <v>1</v>
      </c>
      <c r="Z422" s="4" t="str">
        <f t="shared" si="54"/>
        <v/>
      </c>
      <c r="AA422" s="4" t="str">
        <f t="shared" si="55"/>
        <v/>
      </c>
      <c r="AB422" s="4" t="str">
        <f>IF(B422&lt;&gt;"r04","",IF(COUNT(INDEX(U:U,ROW()-3):U422)&lt;2,"",MAX(INDEX(U:U,ROW()-3):U422)-MIN(INDEX(U:U,ROW()-3):U422)))</f>
        <v/>
      </c>
      <c r="AC422" s="4" t="str">
        <f>IF(B422&lt;&gt;"r04","",IF(COUNT(INDEX(V:V,ROW()-3):V422)&lt;2,"",MAX(INDEX(V:V,ROW()-3):V422)-MIN(INDEX(V:V,ROW()-3):V422)))</f>
        <v/>
      </c>
      <c r="AD422" s="4" t="str">
        <f>IF(B422&lt;&gt;"r04","",COUNT(INDEX(U:U,ROW()-3):U422))</f>
        <v/>
      </c>
      <c r="AE422" s="4" t="str">
        <f>IF(B422&lt;&gt;"r04","",COUNT(INDEX(V:V,ROW()-3):V422))</f>
        <v/>
      </c>
    </row>
    <row r="423" spans="1:31">
      <c r="A423">
        <v>959</v>
      </c>
      <c r="B423" t="s">
        <v>1859</v>
      </c>
      <c r="C423" t="s">
        <v>1860</v>
      </c>
      <c r="D423">
        <v>2609006</v>
      </c>
      <c r="E423">
        <v>83</v>
      </c>
      <c r="F423" t="s">
        <v>1849</v>
      </c>
      <c r="G423" s="1">
        <v>46203.864930555559</v>
      </c>
      <c r="H423">
        <v>81</v>
      </c>
      <c r="I423" t="s">
        <v>1849</v>
      </c>
      <c r="J423" s="1">
        <v>46203.865219907406</v>
      </c>
      <c r="K423">
        <v>1</v>
      </c>
      <c r="L423">
        <v>1</v>
      </c>
      <c r="M423" t="s">
        <v>1850</v>
      </c>
      <c r="N423" t="s">
        <v>1851</v>
      </c>
      <c r="O423" s="1">
        <v>46203.864432870374</v>
      </c>
      <c r="P423" s="1">
        <v>46203.865219907406</v>
      </c>
      <c r="Q423" s="1" t="str">
        <f t="shared" si="48"/>
        <v>2609006|r02</v>
      </c>
      <c r="R423" s="1" t="str">
        <f>VLOOKUP(D423,Base_Amostral!$A:$G,5,FALSE)</f>
        <v>Macaparana</v>
      </c>
      <c r="S423" s="1" t="str">
        <f>VLOOKUP(D423,Base_Amostral!$A:$G,3,FALSE)</f>
        <v>Pernambuco</v>
      </c>
      <c r="T423" s="1" t="str">
        <f>VLOOKUP(D423,Base_Amostral!$A:$G,6,FALSE)</f>
        <v>Nordeste</v>
      </c>
      <c r="U423" s="4">
        <f t="shared" si="49"/>
        <v>8.3000000000000007</v>
      </c>
      <c r="V423" s="4">
        <f t="shared" si="50"/>
        <v>8.1</v>
      </c>
      <c r="W423" s="4">
        <f t="shared" si="51"/>
        <v>0.20000000000000107</v>
      </c>
      <c r="X423" s="4">
        <f t="shared" si="52"/>
        <v>8.1999999999999993</v>
      </c>
      <c r="Y423" s="4">
        <f t="shared" si="53"/>
        <v>1</v>
      </c>
      <c r="Z423" s="4">
        <f t="shared" si="54"/>
        <v>0</v>
      </c>
      <c r="AA423" s="4">
        <f t="shared" si="55"/>
        <v>0</v>
      </c>
      <c r="AB423" s="4" t="str">
        <f>IF(B423&lt;&gt;"r04","",IF(COUNT(INDEX(U:U,ROW()-3):U423)&lt;2,"",MAX(INDEX(U:U,ROW()-3):U423)-MIN(INDEX(U:U,ROW()-3):U423)))</f>
        <v/>
      </c>
      <c r="AC423" s="4" t="str">
        <f>IF(B423&lt;&gt;"r04","",IF(COUNT(INDEX(V:V,ROW()-3):V423)&lt;2,"",MAX(INDEX(V:V,ROW()-3):V423)-MIN(INDEX(V:V,ROW()-3):V423)))</f>
        <v/>
      </c>
      <c r="AD423" s="4" t="str">
        <f>IF(B423&lt;&gt;"r04","",COUNT(INDEX(U:U,ROW()-3):U423))</f>
        <v/>
      </c>
      <c r="AE423" s="4" t="str">
        <f>IF(B423&lt;&gt;"r04","",COUNT(INDEX(V:V,ROW()-3):V423))</f>
        <v/>
      </c>
    </row>
    <row r="424" spans="1:31">
      <c r="A424">
        <v>1326</v>
      </c>
      <c r="B424" t="s">
        <v>1861</v>
      </c>
      <c r="C424" t="s">
        <v>1862</v>
      </c>
      <c r="D424">
        <v>2609006</v>
      </c>
      <c r="E424">
        <v>83</v>
      </c>
      <c r="F424" t="s">
        <v>1849</v>
      </c>
      <c r="G424" s="1">
        <v>46209.905011574076</v>
      </c>
      <c r="H424">
        <v>81</v>
      </c>
      <c r="I424" t="s">
        <v>1849</v>
      </c>
      <c r="J424" s="1">
        <v>46209.905300925922</v>
      </c>
      <c r="K424">
        <v>1</v>
      </c>
      <c r="L424">
        <v>1</v>
      </c>
      <c r="M424" t="s">
        <v>1850</v>
      </c>
      <c r="N424" t="s">
        <v>1851</v>
      </c>
      <c r="O424" s="1">
        <v>46209.904513888891</v>
      </c>
      <c r="P424" s="1">
        <v>46209.905300925922</v>
      </c>
      <c r="Q424" s="1" t="str">
        <f t="shared" si="48"/>
        <v>2609006|r03</v>
      </c>
      <c r="R424" s="1" t="str">
        <f>VLOOKUP(D424,Base_Amostral!$A:$G,5,FALSE)</f>
        <v>Macaparana</v>
      </c>
      <c r="S424" s="1" t="str">
        <f>VLOOKUP(D424,Base_Amostral!$A:$G,3,FALSE)</f>
        <v>Pernambuco</v>
      </c>
      <c r="T424" s="1" t="str">
        <f>VLOOKUP(D424,Base_Amostral!$A:$G,6,FALSE)</f>
        <v>Nordeste</v>
      </c>
      <c r="U424" s="4">
        <f t="shared" si="49"/>
        <v>8.3000000000000007</v>
      </c>
      <c r="V424" s="4">
        <f t="shared" si="50"/>
        <v>8.1</v>
      </c>
      <c r="W424" s="4">
        <f t="shared" si="51"/>
        <v>0.20000000000000107</v>
      </c>
      <c r="X424" s="4">
        <f t="shared" si="52"/>
        <v>8.1999999999999993</v>
      </c>
      <c r="Y424" s="4">
        <f t="shared" si="53"/>
        <v>1</v>
      </c>
      <c r="Z424" s="4">
        <f t="shared" si="54"/>
        <v>0</v>
      </c>
      <c r="AA424" s="4">
        <f t="shared" si="55"/>
        <v>0</v>
      </c>
      <c r="AB424" s="4" t="str">
        <f>IF(B424&lt;&gt;"r04","",IF(COUNT(INDEX(U:U,ROW()-3):U424)&lt;2,"",MAX(INDEX(U:U,ROW()-3):U424)-MIN(INDEX(U:U,ROW()-3):U424)))</f>
        <v/>
      </c>
      <c r="AC424" s="4" t="str">
        <f>IF(B424&lt;&gt;"r04","",IF(COUNT(INDEX(V:V,ROW()-3):V424)&lt;2,"",MAX(INDEX(V:V,ROW()-3):V424)-MIN(INDEX(V:V,ROW()-3):V424)))</f>
        <v/>
      </c>
      <c r="AD424" s="4" t="str">
        <f>IF(B424&lt;&gt;"r04","",COUNT(INDEX(U:U,ROW()-3):U424))</f>
        <v/>
      </c>
      <c r="AE424" s="4" t="str">
        <f>IF(B424&lt;&gt;"r04","",COUNT(INDEX(V:V,ROW()-3):V424))</f>
        <v/>
      </c>
    </row>
    <row r="425" spans="1:31">
      <c r="A425">
        <v>1701</v>
      </c>
      <c r="B425" t="s">
        <v>1863</v>
      </c>
      <c r="C425" t="s">
        <v>1864</v>
      </c>
      <c r="D425">
        <v>2609006</v>
      </c>
      <c r="E425">
        <v>90</v>
      </c>
      <c r="F425" t="s">
        <v>1849</v>
      </c>
      <c r="G425" s="1">
        <v>46216.890289351853</v>
      </c>
      <c r="H425">
        <v>84</v>
      </c>
      <c r="I425" t="s">
        <v>1849</v>
      </c>
      <c r="J425" s="1">
        <v>46216.890555555554</v>
      </c>
      <c r="K425">
        <v>1</v>
      </c>
      <c r="L425">
        <v>1</v>
      </c>
      <c r="M425" t="s">
        <v>1850</v>
      </c>
      <c r="N425" t="s">
        <v>1851</v>
      </c>
      <c r="O425" s="1">
        <v>46216.889826388891</v>
      </c>
      <c r="P425" s="1">
        <v>46216.890555555554</v>
      </c>
      <c r="Q425" s="1" t="str">
        <f t="shared" si="48"/>
        <v>2609006|r04</v>
      </c>
      <c r="R425" s="1" t="str">
        <f>VLOOKUP(D425,Base_Amostral!$A:$G,5,FALSE)</f>
        <v>Macaparana</v>
      </c>
      <c r="S425" s="1" t="str">
        <f>VLOOKUP(D425,Base_Amostral!$A:$G,3,FALSE)</f>
        <v>Pernambuco</v>
      </c>
      <c r="T425" s="1" t="str">
        <f>VLOOKUP(D425,Base_Amostral!$A:$G,6,FALSE)</f>
        <v>Nordeste</v>
      </c>
      <c r="U425" s="4">
        <f t="shared" si="49"/>
        <v>9</v>
      </c>
      <c r="V425" s="4">
        <f t="shared" si="50"/>
        <v>8.4</v>
      </c>
      <c r="W425" s="4">
        <f t="shared" si="51"/>
        <v>0.59999999999999964</v>
      </c>
      <c r="X425" s="4">
        <f t="shared" si="52"/>
        <v>8.6999999999999993</v>
      </c>
      <c r="Y425" s="4">
        <f t="shared" si="53"/>
        <v>1</v>
      </c>
      <c r="Z425" s="4">
        <f t="shared" si="54"/>
        <v>0.69999999999999929</v>
      </c>
      <c r="AA425" s="4">
        <f t="shared" si="55"/>
        <v>0.30000000000000071</v>
      </c>
      <c r="AB425" s="4">
        <f ca="1">IF(B425&lt;&gt;"r04","",IF(COUNT(INDEX(U:U,ROW()-3):U425)&lt;2,"",MAX(INDEX(U:U,ROW()-3):U425)-MIN(INDEX(U:U,ROW()-3):U425)))</f>
        <v>0.69999999999999929</v>
      </c>
      <c r="AC425" s="4">
        <f ca="1">IF(B425&lt;&gt;"r04","",IF(COUNT(INDEX(V:V,ROW()-3):V425)&lt;2,"",MAX(INDEX(V:V,ROW()-3):V425)-MIN(INDEX(V:V,ROW()-3):V425)))</f>
        <v>0.30000000000000071</v>
      </c>
      <c r="AD425" s="4">
        <f ca="1">IF(B425&lt;&gt;"r04","",COUNT(INDEX(U:U,ROW()-3):U425))</f>
        <v>4</v>
      </c>
      <c r="AE425" s="4">
        <f ca="1">IF(B425&lt;&gt;"r04","",COUNT(INDEX(V:V,ROW()-3):V425))</f>
        <v>4</v>
      </c>
    </row>
    <row r="426" spans="1:31">
      <c r="A426">
        <v>634</v>
      </c>
      <c r="B426" t="s">
        <v>1857</v>
      </c>
      <c r="C426" t="s">
        <v>1858</v>
      </c>
      <c r="D426">
        <v>2611705</v>
      </c>
      <c r="E426">
        <v>65</v>
      </c>
      <c r="F426" t="s">
        <v>1849</v>
      </c>
      <c r="G426" s="1">
        <v>46196.069699074076</v>
      </c>
      <c r="H426">
        <v>68</v>
      </c>
      <c r="I426" t="s">
        <v>1849</v>
      </c>
      <c r="J426" s="1">
        <v>46196.069953703707</v>
      </c>
      <c r="K426">
        <v>1</v>
      </c>
      <c r="L426">
        <v>1</v>
      </c>
      <c r="M426" t="s">
        <v>1850</v>
      </c>
      <c r="N426" t="s">
        <v>1851</v>
      </c>
      <c r="O426" s="1">
        <v>46196.069386574076</v>
      </c>
      <c r="P426" s="1">
        <v>46196.069953703707</v>
      </c>
      <c r="Q426" s="1" t="str">
        <f t="shared" si="48"/>
        <v>2611705|r01</v>
      </c>
      <c r="R426" s="1" t="str">
        <f>VLOOKUP(D426,Base_Amostral!$A:$G,5,FALSE)</f>
        <v>Riacho das Almas</v>
      </c>
      <c r="S426" s="1" t="str">
        <f>VLOOKUP(D426,Base_Amostral!$A:$G,3,FALSE)</f>
        <v>Pernambuco</v>
      </c>
      <c r="T426" s="1" t="str">
        <f>VLOOKUP(D426,Base_Amostral!$A:$G,6,FALSE)</f>
        <v>Nordeste</v>
      </c>
      <c r="U426" s="4">
        <f t="shared" si="49"/>
        <v>6.5</v>
      </c>
      <c r="V426" s="4">
        <f t="shared" si="50"/>
        <v>6.8</v>
      </c>
      <c r="W426" s="4">
        <f t="shared" si="51"/>
        <v>-0.29999999999999982</v>
      </c>
      <c r="X426" s="4">
        <f t="shared" si="52"/>
        <v>6.65</v>
      </c>
      <c r="Y426" s="4">
        <f t="shared" si="53"/>
        <v>1</v>
      </c>
      <c r="Z426" s="4" t="str">
        <f t="shared" si="54"/>
        <v/>
      </c>
      <c r="AA426" s="4" t="str">
        <f t="shared" si="55"/>
        <v/>
      </c>
      <c r="AB426" s="4" t="str">
        <f>IF(B426&lt;&gt;"r04","",IF(COUNT(INDEX(U:U,ROW()-3):U426)&lt;2,"",MAX(INDEX(U:U,ROW()-3):U426)-MIN(INDEX(U:U,ROW()-3):U426)))</f>
        <v/>
      </c>
      <c r="AC426" s="4" t="str">
        <f>IF(B426&lt;&gt;"r04","",IF(COUNT(INDEX(V:V,ROW()-3):V426)&lt;2,"",MAX(INDEX(V:V,ROW()-3):V426)-MIN(INDEX(V:V,ROW()-3):V426)))</f>
        <v/>
      </c>
      <c r="AD426" s="4" t="str">
        <f>IF(B426&lt;&gt;"r04","",COUNT(INDEX(U:U,ROW()-3):U426))</f>
        <v/>
      </c>
      <c r="AE426" s="4" t="str">
        <f>IF(B426&lt;&gt;"r04","",COUNT(INDEX(V:V,ROW()-3):V426))</f>
        <v/>
      </c>
    </row>
    <row r="427" spans="1:31">
      <c r="A427">
        <v>963</v>
      </c>
      <c r="B427" t="s">
        <v>1859</v>
      </c>
      <c r="C427" t="s">
        <v>1860</v>
      </c>
      <c r="D427">
        <v>2611705</v>
      </c>
      <c r="E427">
        <v>65</v>
      </c>
      <c r="F427" t="s">
        <v>1849</v>
      </c>
      <c r="G427" s="1">
        <v>46203.865590277775</v>
      </c>
      <c r="H427">
        <v>68</v>
      </c>
      <c r="I427" t="s">
        <v>1849</v>
      </c>
      <c r="J427" s="1">
        <v>46203.865856481483</v>
      </c>
      <c r="K427">
        <v>1</v>
      </c>
      <c r="L427">
        <v>1</v>
      </c>
      <c r="M427" t="s">
        <v>1850</v>
      </c>
      <c r="N427" t="s">
        <v>1851</v>
      </c>
      <c r="O427" s="1">
        <v>46203.865254629629</v>
      </c>
      <c r="P427" s="1">
        <v>46203.865856481483</v>
      </c>
      <c r="Q427" s="1" t="str">
        <f t="shared" si="48"/>
        <v>2611705|r02</v>
      </c>
      <c r="R427" s="1" t="str">
        <f>VLOOKUP(D427,Base_Amostral!$A:$G,5,FALSE)</f>
        <v>Riacho das Almas</v>
      </c>
      <c r="S427" s="1" t="str">
        <f>VLOOKUP(D427,Base_Amostral!$A:$G,3,FALSE)</f>
        <v>Pernambuco</v>
      </c>
      <c r="T427" s="1" t="str">
        <f>VLOOKUP(D427,Base_Amostral!$A:$G,6,FALSE)</f>
        <v>Nordeste</v>
      </c>
      <c r="U427" s="4">
        <f t="shared" si="49"/>
        <v>6.5</v>
      </c>
      <c r="V427" s="4">
        <f t="shared" si="50"/>
        <v>6.8</v>
      </c>
      <c r="W427" s="4">
        <f t="shared" si="51"/>
        <v>-0.29999999999999982</v>
      </c>
      <c r="X427" s="4">
        <f t="shared" si="52"/>
        <v>6.65</v>
      </c>
      <c r="Y427" s="4">
        <f t="shared" si="53"/>
        <v>1</v>
      </c>
      <c r="Z427" s="4">
        <f t="shared" si="54"/>
        <v>0</v>
      </c>
      <c r="AA427" s="4">
        <f t="shared" si="55"/>
        <v>0</v>
      </c>
      <c r="AB427" s="4" t="str">
        <f>IF(B427&lt;&gt;"r04","",IF(COUNT(INDEX(U:U,ROW()-3):U427)&lt;2,"",MAX(INDEX(U:U,ROW()-3):U427)-MIN(INDEX(U:U,ROW()-3):U427)))</f>
        <v/>
      </c>
      <c r="AC427" s="4" t="str">
        <f>IF(B427&lt;&gt;"r04","",IF(COUNT(INDEX(V:V,ROW()-3):V427)&lt;2,"",MAX(INDEX(V:V,ROW()-3):V427)-MIN(INDEX(V:V,ROW()-3):V427)))</f>
        <v/>
      </c>
      <c r="AD427" s="4" t="str">
        <f>IF(B427&lt;&gt;"r04","",COUNT(INDEX(U:U,ROW()-3):U427))</f>
        <v/>
      </c>
      <c r="AE427" s="4" t="str">
        <f>IF(B427&lt;&gt;"r04","",COUNT(INDEX(V:V,ROW()-3):V427))</f>
        <v/>
      </c>
    </row>
    <row r="428" spans="1:31">
      <c r="A428">
        <v>1327</v>
      </c>
      <c r="B428" t="s">
        <v>1861</v>
      </c>
      <c r="C428" t="s">
        <v>1862</v>
      </c>
      <c r="D428">
        <v>2611705</v>
      </c>
      <c r="E428">
        <v>65</v>
      </c>
      <c r="F428" t="s">
        <v>1849</v>
      </c>
      <c r="G428" s="1">
        <v>46209.905613425923</v>
      </c>
      <c r="H428">
        <v>68</v>
      </c>
      <c r="I428" t="s">
        <v>1849</v>
      </c>
      <c r="J428" s="1">
        <v>46209.905856481484</v>
      </c>
      <c r="K428">
        <v>1</v>
      </c>
      <c r="L428">
        <v>1</v>
      </c>
      <c r="M428" t="s">
        <v>1850</v>
      </c>
      <c r="N428" t="s">
        <v>1851</v>
      </c>
      <c r="O428" s="1">
        <v>46209.905335648145</v>
      </c>
      <c r="P428" s="1">
        <v>46209.905856481484</v>
      </c>
      <c r="Q428" s="1" t="str">
        <f t="shared" si="48"/>
        <v>2611705|r03</v>
      </c>
      <c r="R428" s="1" t="str">
        <f>VLOOKUP(D428,Base_Amostral!$A:$G,5,FALSE)</f>
        <v>Riacho das Almas</v>
      </c>
      <c r="S428" s="1" t="str">
        <f>VLOOKUP(D428,Base_Amostral!$A:$G,3,FALSE)</f>
        <v>Pernambuco</v>
      </c>
      <c r="T428" s="1" t="str">
        <f>VLOOKUP(D428,Base_Amostral!$A:$G,6,FALSE)</f>
        <v>Nordeste</v>
      </c>
      <c r="U428" s="4">
        <f t="shared" si="49"/>
        <v>6.5</v>
      </c>
      <c r="V428" s="4">
        <f t="shared" si="50"/>
        <v>6.8</v>
      </c>
      <c r="W428" s="4">
        <f t="shared" si="51"/>
        <v>-0.29999999999999982</v>
      </c>
      <c r="X428" s="4">
        <f t="shared" si="52"/>
        <v>6.65</v>
      </c>
      <c r="Y428" s="4">
        <f t="shared" si="53"/>
        <v>1</v>
      </c>
      <c r="Z428" s="4">
        <f t="shared" si="54"/>
        <v>0</v>
      </c>
      <c r="AA428" s="4">
        <f t="shared" si="55"/>
        <v>0</v>
      </c>
      <c r="AB428" s="4" t="str">
        <f>IF(B428&lt;&gt;"r04","",IF(COUNT(INDEX(U:U,ROW()-3):U428)&lt;2,"",MAX(INDEX(U:U,ROW()-3):U428)-MIN(INDEX(U:U,ROW()-3):U428)))</f>
        <v/>
      </c>
      <c r="AC428" s="4" t="str">
        <f>IF(B428&lt;&gt;"r04","",IF(COUNT(INDEX(V:V,ROW()-3):V428)&lt;2,"",MAX(INDEX(V:V,ROW()-3):V428)-MIN(INDEX(V:V,ROW()-3):V428)))</f>
        <v/>
      </c>
      <c r="AD428" s="4" t="str">
        <f>IF(B428&lt;&gt;"r04","",COUNT(INDEX(U:U,ROW()-3):U428))</f>
        <v/>
      </c>
      <c r="AE428" s="4" t="str">
        <f>IF(B428&lt;&gt;"r04","",COUNT(INDEX(V:V,ROW()-3):V428))</f>
        <v/>
      </c>
    </row>
    <row r="429" spans="1:31">
      <c r="A429">
        <v>1703</v>
      </c>
      <c r="B429" t="s">
        <v>1863</v>
      </c>
      <c r="C429" t="s">
        <v>1864</v>
      </c>
      <c r="D429">
        <v>2611705</v>
      </c>
      <c r="E429">
        <v>73</v>
      </c>
      <c r="F429" t="s">
        <v>1849</v>
      </c>
      <c r="G429" s="1">
        <v>46216.890914351854</v>
      </c>
      <c r="H429">
        <v>68</v>
      </c>
      <c r="I429" t="s">
        <v>1849</v>
      </c>
      <c r="J429" s="1">
        <v>46216.891180555554</v>
      </c>
      <c r="K429">
        <v>1</v>
      </c>
      <c r="L429">
        <v>1</v>
      </c>
      <c r="M429" t="s">
        <v>1850</v>
      </c>
      <c r="N429" t="s">
        <v>1851</v>
      </c>
      <c r="O429" s="1">
        <v>46216.890601851854</v>
      </c>
      <c r="P429" s="1">
        <v>46216.891180555554</v>
      </c>
      <c r="Q429" s="1" t="str">
        <f t="shared" si="48"/>
        <v>2611705|r04</v>
      </c>
      <c r="R429" s="1" t="str">
        <f>VLOOKUP(D429,Base_Amostral!$A:$G,5,FALSE)</f>
        <v>Riacho das Almas</v>
      </c>
      <c r="S429" s="1" t="str">
        <f>VLOOKUP(D429,Base_Amostral!$A:$G,3,FALSE)</f>
        <v>Pernambuco</v>
      </c>
      <c r="T429" s="1" t="str">
        <f>VLOOKUP(D429,Base_Amostral!$A:$G,6,FALSE)</f>
        <v>Nordeste</v>
      </c>
      <c r="U429" s="4">
        <f t="shared" si="49"/>
        <v>7.3</v>
      </c>
      <c r="V429" s="4">
        <f t="shared" si="50"/>
        <v>6.8</v>
      </c>
      <c r="W429" s="4">
        <f t="shared" si="51"/>
        <v>0.5</v>
      </c>
      <c r="X429" s="4">
        <f t="shared" si="52"/>
        <v>7.05</v>
      </c>
      <c r="Y429" s="4">
        <f t="shared" si="53"/>
        <v>1</v>
      </c>
      <c r="Z429" s="4">
        <f t="shared" si="54"/>
        <v>0.79999999999999982</v>
      </c>
      <c r="AA429" s="4">
        <f t="shared" si="55"/>
        <v>0</v>
      </c>
      <c r="AB429" s="4">
        <f ca="1">IF(B429&lt;&gt;"r04","",IF(COUNT(INDEX(U:U,ROW()-3):U429)&lt;2,"",MAX(INDEX(U:U,ROW()-3):U429)-MIN(INDEX(U:U,ROW()-3):U429)))</f>
        <v>0.79999999999999982</v>
      </c>
      <c r="AC429" s="4">
        <f ca="1">IF(B429&lt;&gt;"r04","",IF(COUNT(INDEX(V:V,ROW()-3):V429)&lt;2,"",MAX(INDEX(V:V,ROW()-3):V429)-MIN(INDEX(V:V,ROW()-3):V429)))</f>
        <v>0</v>
      </c>
      <c r="AD429" s="4">
        <f ca="1">IF(B429&lt;&gt;"r04","",COUNT(INDEX(U:U,ROW()-3):U429))</f>
        <v>4</v>
      </c>
      <c r="AE429" s="4">
        <f ca="1">IF(B429&lt;&gt;"r04","",COUNT(INDEX(V:V,ROW()-3):V429))</f>
        <v>4</v>
      </c>
    </row>
    <row r="430" spans="1:31">
      <c r="A430">
        <v>637</v>
      </c>
      <c r="B430" t="s">
        <v>1857</v>
      </c>
      <c r="C430" t="s">
        <v>1858</v>
      </c>
      <c r="D430">
        <v>2613701</v>
      </c>
      <c r="E430">
        <v>55</v>
      </c>
      <c r="F430" t="s">
        <v>1849</v>
      </c>
      <c r="G430" s="1">
        <v>46196.070393518516</v>
      </c>
      <c r="H430">
        <v>57</v>
      </c>
      <c r="I430" t="s">
        <v>1849</v>
      </c>
      <c r="J430" s="1">
        <v>46196.07068287037</v>
      </c>
      <c r="K430">
        <v>1</v>
      </c>
      <c r="L430">
        <v>1</v>
      </c>
      <c r="M430" t="s">
        <v>1850</v>
      </c>
      <c r="N430" t="s">
        <v>1851</v>
      </c>
      <c r="O430" s="1">
        <v>46196.07</v>
      </c>
      <c r="P430" s="1">
        <v>46196.07068287037</v>
      </c>
      <c r="Q430" s="1" t="str">
        <f t="shared" si="48"/>
        <v>2613701|r01</v>
      </c>
      <c r="R430" s="1" t="str">
        <f>VLOOKUP(D430,Base_Amostral!$A:$G,5,FALSE)</f>
        <v>São Lourenço da Mata</v>
      </c>
      <c r="S430" s="1" t="str">
        <f>VLOOKUP(D430,Base_Amostral!$A:$G,3,FALSE)</f>
        <v>Pernambuco</v>
      </c>
      <c r="T430" s="1" t="str">
        <f>VLOOKUP(D430,Base_Amostral!$A:$G,6,FALSE)</f>
        <v>Nordeste</v>
      </c>
      <c r="U430" s="4">
        <f t="shared" si="49"/>
        <v>5.5</v>
      </c>
      <c r="V430" s="4">
        <f t="shared" si="50"/>
        <v>5.7</v>
      </c>
      <c r="W430" s="4">
        <f t="shared" si="51"/>
        <v>-0.20000000000000018</v>
      </c>
      <c r="X430" s="4">
        <f t="shared" si="52"/>
        <v>5.6</v>
      </c>
      <c r="Y430" s="4">
        <f t="shared" si="53"/>
        <v>1</v>
      </c>
      <c r="Z430" s="4" t="str">
        <f t="shared" si="54"/>
        <v/>
      </c>
      <c r="AA430" s="4" t="str">
        <f t="shared" si="55"/>
        <v/>
      </c>
      <c r="AB430" s="4" t="str">
        <f>IF(B430&lt;&gt;"r04","",IF(COUNT(INDEX(U:U,ROW()-3):U430)&lt;2,"",MAX(INDEX(U:U,ROW()-3):U430)-MIN(INDEX(U:U,ROW()-3):U430)))</f>
        <v/>
      </c>
      <c r="AC430" s="4" t="str">
        <f>IF(B430&lt;&gt;"r04","",IF(COUNT(INDEX(V:V,ROW()-3):V430)&lt;2,"",MAX(INDEX(V:V,ROW()-3):V430)-MIN(INDEX(V:V,ROW()-3):V430)))</f>
        <v/>
      </c>
      <c r="AD430" s="4" t="str">
        <f>IF(B430&lt;&gt;"r04","",COUNT(INDEX(U:U,ROW()-3):U430))</f>
        <v/>
      </c>
      <c r="AE430" s="4" t="str">
        <f>IF(B430&lt;&gt;"r04","",COUNT(INDEX(V:V,ROW()-3):V430))</f>
        <v/>
      </c>
    </row>
    <row r="431" spans="1:31">
      <c r="A431">
        <v>966</v>
      </c>
      <c r="B431" t="s">
        <v>1859</v>
      </c>
      <c r="C431" t="s">
        <v>1860</v>
      </c>
      <c r="D431">
        <v>2613701</v>
      </c>
      <c r="E431">
        <v>55</v>
      </c>
      <c r="F431" t="s">
        <v>1849</v>
      </c>
      <c r="G431" s="1">
        <v>46203.866365740738</v>
      </c>
      <c r="H431">
        <v>57</v>
      </c>
      <c r="I431" t="s">
        <v>1849</v>
      </c>
      <c r="J431" s="1">
        <v>46203.866655092592</v>
      </c>
      <c r="K431">
        <v>1</v>
      </c>
      <c r="L431">
        <v>1</v>
      </c>
      <c r="M431" t="s">
        <v>1850</v>
      </c>
      <c r="N431" t="s">
        <v>1851</v>
      </c>
      <c r="O431" s="1">
        <v>46203.865914351853</v>
      </c>
      <c r="P431" s="1">
        <v>46203.866655092592</v>
      </c>
      <c r="Q431" s="1" t="str">
        <f t="shared" si="48"/>
        <v>2613701|r02</v>
      </c>
      <c r="R431" s="1" t="str">
        <f>VLOOKUP(D431,Base_Amostral!$A:$G,5,FALSE)</f>
        <v>São Lourenço da Mata</v>
      </c>
      <c r="S431" s="1" t="str">
        <f>VLOOKUP(D431,Base_Amostral!$A:$G,3,FALSE)</f>
        <v>Pernambuco</v>
      </c>
      <c r="T431" s="1" t="str">
        <f>VLOOKUP(D431,Base_Amostral!$A:$G,6,FALSE)</f>
        <v>Nordeste</v>
      </c>
      <c r="U431" s="4">
        <f t="shared" si="49"/>
        <v>5.5</v>
      </c>
      <c r="V431" s="4">
        <f t="shared" si="50"/>
        <v>5.7</v>
      </c>
      <c r="W431" s="4">
        <f t="shared" si="51"/>
        <v>-0.20000000000000018</v>
      </c>
      <c r="X431" s="4">
        <f t="shared" si="52"/>
        <v>5.6</v>
      </c>
      <c r="Y431" s="4">
        <f t="shared" si="53"/>
        <v>1</v>
      </c>
      <c r="Z431" s="4">
        <f t="shared" si="54"/>
        <v>0</v>
      </c>
      <c r="AA431" s="4">
        <f t="shared" si="55"/>
        <v>0</v>
      </c>
      <c r="AB431" s="4" t="str">
        <f>IF(B431&lt;&gt;"r04","",IF(COUNT(INDEX(U:U,ROW()-3):U431)&lt;2,"",MAX(INDEX(U:U,ROW()-3):U431)-MIN(INDEX(U:U,ROW()-3):U431)))</f>
        <v/>
      </c>
      <c r="AC431" s="4" t="str">
        <f>IF(B431&lt;&gt;"r04","",IF(COUNT(INDEX(V:V,ROW()-3):V431)&lt;2,"",MAX(INDEX(V:V,ROW()-3):V431)-MIN(INDEX(V:V,ROW()-3):V431)))</f>
        <v/>
      </c>
      <c r="AD431" s="4" t="str">
        <f>IF(B431&lt;&gt;"r04","",COUNT(INDEX(U:U,ROW()-3):U431))</f>
        <v/>
      </c>
      <c r="AE431" s="4" t="str">
        <f>IF(B431&lt;&gt;"r04","",COUNT(INDEX(V:V,ROW()-3):V431))</f>
        <v/>
      </c>
    </row>
    <row r="432" spans="1:31">
      <c r="A432">
        <v>1329</v>
      </c>
      <c r="B432" t="s">
        <v>1861</v>
      </c>
      <c r="C432" t="s">
        <v>1862</v>
      </c>
      <c r="D432">
        <v>2613701</v>
      </c>
      <c r="E432">
        <v>55</v>
      </c>
      <c r="F432" t="s">
        <v>1849</v>
      </c>
      <c r="G432" s="1">
        <v>46209.906377314815</v>
      </c>
      <c r="H432">
        <v>57</v>
      </c>
      <c r="I432" t="s">
        <v>1849</v>
      </c>
      <c r="J432" s="1">
        <v>46209.906689814816</v>
      </c>
      <c r="K432">
        <v>1</v>
      </c>
      <c r="L432">
        <v>1</v>
      </c>
      <c r="M432" t="s">
        <v>1850</v>
      </c>
      <c r="N432" t="s">
        <v>1851</v>
      </c>
      <c r="O432" s="1">
        <v>46209.905902777777</v>
      </c>
      <c r="P432" s="1">
        <v>46209.906689814816</v>
      </c>
      <c r="Q432" s="1" t="str">
        <f t="shared" si="48"/>
        <v>2613701|r03</v>
      </c>
      <c r="R432" s="1" t="str">
        <f>VLOOKUP(D432,Base_Amostral!$A:$G,5,FALSE)</f>
        <v>São Lourenço da Mata</v>
      </c>
      <c r="S432" s="1" t="str">
        <f>VLOOKUP(D432,Base_Amostral!$A:$G,3,FALSE)</f>
        <v>Pernambuco</v>
      </c>
      <c r="T432" s="1" t="str">
        <f>VLOOKUP(D432,Base_Amostral!$A:$G,6,FALSE)</f>
        <v>Nordeste</v>
      </c>
      <c r="U432" s="4">
        <f t="shared" si="49"/>
        <v>5.5</v>
      </c>
      <c r="V432" s="4">
        <f t="shared" si="50"/>
        <v>5.7</v>
      </c>
      <c r="W432" s="4">
        <f t="shared" si="51"/>
        <v>-0.20000000000000018</v>
      </c>
      <c r="X432" s="4">
        <f t="shared" si="52"/>
        <v>5.6</v>
      </c>
      <c r="Y432" s="4">
        <f t="shared" si="53"/>
        <v>1</v>
      </c>
      <c r="Z432" s="4">
        <f t="shared" si="54"/>
        <v>0</v>
      </c>
      <c r="AA432" s="4">
        <f t="shared" si="55"/>
        <v>0</v>
      </c>
      <c r="AB432" s="4" t="str">
        <f>IF(B432&lt;&gt;"r04","",IF(COUNT(INDEX(U:U,ROW()-3):U432)&lt;2,"",MAX(INDEX(U:U,ROW()-3):U432)-MIN(INDEX(U:U,ROW()-3):U432)))</f>
        <v/>
      </c>
      <c r="AC432" s="4" t="str">
        <f>IF(B432&lt;&gt;"r04","",IF(COUNT(INDEX(V:V,ROW()-3):V432)&lt;2,"",MAX(INDEX(V:V,ROW()-3):V432)-MIN(INDEX(V:V,ROW()-3):V432)))</f>
        <v/>
      </c>
      <c r="AD432" s="4" t="str">
        <f>IF(B432&lt;&gt;"r04","",COUNT(INDEX(U:U,ROW()-3):U432))</f>
        <v/>
      </c>
      <c r="AE432" s="4" t="str">
        <f>IF(B432&lt;&gt;"r04","",COUNT(INDEX(V:V,ROW()-3):V432))</f>
        <v/>
      </c>
    </row>
    <row r="433" spans="1:31">
      <c r="A433">
        <v>1705</v>
      </c>
      <c r="B433" t="s">
        <v>1863</v>
      </c>
      <c r="C433" t="s">
        <v>1864</v>
      </c>
      <c r="D433">
        <v>2613701</v>
      </c>
      <c r="E433">
        <v>67</v>
      </c>
      <c r="F433" t="s">
        <v>1849</v>
      </c>
      <c r="G433" s="1">
        <v>46216.891631944447</v>
      </c>
      <c r="H433">
        <v>57</v>
      </c>
      <c r="I433" t="s">
        <v>1849</v>
      </c>
      <c r="J433" s="1">
        <v>46216.892129629632</v>
      </c>
      <c r="K433">
        <v>1</v>
      </c>
      <c r="L433">
        <v>1</v>
      </c>
      <c r="M433" t="s">
        <v>1850</v>
      </c>
      <c r="N433" t="s">
        <v>1851</v>
      </c>
      <c r="O433" s="1">
        <v>46216.891226851854</v>
      </c>
      <c r="P433" s="1">
        <v>46216.892129629632</v>
      </c>
      <c r="Q433" s="1" t="str">
        <f t="shared" si="48"/>
        <v>2613701|r04</v>
      </c>
      <c r="R433" s="1" t="str">
        <f>VLOOKUP(D433,Base_Amostral!$A:$G,5,FALSE)</f>
        <v>São Lourenço da Mata</v>
      </c>
      <c r="S433" s="1" t="str">
        <f>VLOOKUP(D433,Base_Amostral!$A:$G,3,FALSE)</f>
        <v>Pernambuco</v>
      </c>
      <c r="T433" s="1" t="str">
        <f>VLOOKUP(D433,Base_Amostral!$A:$G,6,FALSE)</f>
        <v>Nordeste</v>
      </c>
      <c r="U433" s="4">
        <f t="shared" si="49"/>
        <v>6.7</v>
      </c>
      <c r="V433" s="4">
        <f t="shared" si="50"/>
        <v>5.7</v>
      </c>
      <c r="W433" s="4">
        <f t="shared" si="51"/>
        <v>1</v>
      </c>
      <c r="X433" s="4">
        <f t="shared" si="52"/>
        <v>6.2</v>
      </c>
      <c r="Y433" s="4">
        <f t="shared" si="53"/>
        <v>1</v>
      </c>
      <c r="Z433" s="4">
        <f t="shared" si="54"/>
        <v>1.2000000000000002</v>
      </c>
      <c r="AA433" s="4">
        <f t="shared" si="55"/>
        <v>0</v>
      </c>
      <c r="AB433" s="4">
        <f ca="1">IF(B433&lt;&gt;"r04","",IF(COUNT(INDEX(U:U,ROW()-3):U433)&lt;2,"",MAX(INDEX(U:U,ROW()-3):U433)-MIN(INDEX(U:U,ROW()-3):U433)))</f>
        <v>1.2000000000000002</v>
      </c>
      <c r="AC433" s="4">
        <f ca="1">IF(B433&lt;&gt;"r04","",IF(COUNT(INDEX(V:V,ROW()-3):V433)&lt;2,"",MAX(INDEX(V:V,ROW()-3):V433)-MIN(INDEX(V:V,ROW()-3):V433)))</f>
        <v>0</v>
      </c>
      <c r="AD433" s="4">
        <f ca="1">IF(B433&lt;&gt;"r04","",COUNT(INDEX(U:U,ROW()-3):U433))</f>
        <v>4</v>
      </c>
      <c r="AE433" s="4">
        <f ca="1">IF(B433&lt;&gt;"r04","",COUNT(INDEX(V:V,ROW()-3):V433))</f>
        <v>4</v>
      </c>
    </row>
    <row r="434" spans="1:31">
      <c r="A434">
        <v>640</v>
      </c>
      <c r="B434" t="s">
        <v>1857</v>
      </c>
      <c r="C434" t="s">
        <v>1858</v>
      </c>
      <c r="D434">
        <v>2614006</v>
      </c>
      <c r="E434">
        <v>63</v>
      </c>
      <c r="F434" t="s">
        <v>1849</v>
      </c>
      <c r="G434" s="1">
        <v>46196.071122685185</v>
      </c>
      <c r="H434">
        <v>66</v>
      </c>
      <c r="I434" t="s">
        <v>1849</v>
      </c>
      <c r="J434" s="1">
        <v>46196.071388888886</v>
      </c>
      <c r="K434">
        <v>1</v>
      </c>
      <c r="L434">
        <v>1</v>
      </c>
      <c r="M434" t="s">
        <v>1850</v>
      </c>
      <c r="N434" t="s">
        <v>1851</v>
      </c>
      <c r="O434" s="1">
        <v>46196.070729166669</v>
      </c>
      <c r="P434" s="1">
        <v>46196.071388888886</v>
      </c>
      <c r="Q434" s="1" t="str">
        <f t="shared" si="48"/>
        <v>2614006|r01</v>
      </c>
      <c r="R434" s="1" t="str">
        <f>VLOOKUP(D434,Base_Amostral!$A:$G,5,FALSE)</f>
        <v>Serrita</v>
      </c>
      <c r="S434" s="1" t="str">
        <f>VLOOKUP(D434,Base_Amostral!$A:$G,3,FALSE)</f>
        <v>Pernambuco</v>
      </c>
      <c r="T434" s="1" t="str">
        <f>VLOOKUP(D434,Base_Amostral!$A:$G,6,FALSE)</f>
        <v>Nordeste</v>
      </c>
      <c r="U434" s="4">
        <f t="shared" si="49"/>
        <v>6.3</v>
      </c>
      <c r="V434" s="4">
        <f t="shared" si="50"/>
        <v>6.6</v>
      </c>
      <c r="W434" s="4">
        <f t="shared" si="51"/>
        <v>-0.29999999999999982</v>
      </c>
      <c r="X434" s="4">
        <f t="shared" si="52"/>
        <v>6.4499999999999993</v>
      </c>
      <c r="Y434" s="4">
        <f t="shared" si="53"/>
        <v>1</v>
      </c>
      <c r="Z434" s="4" t="str">
        <f t="shared" si="54"/>
        <v/>
      </c>
      <c r="AA434" s="4" t="str">
        <f t="shared" si="55"/>
        <v/>
      </c>
      <c r="AB434" s="4" t="str">
        <f>IF(B434&lt;&gt;"r04","",IF(COUNT(INDEX(U:U,ROW()-3):U434)&lt;2,"",MAX(INDEX(U:U,ROW()-3):U434)-MIN(INDEX(U:U,ROW()-3):U434)))</f>
        <v/>
      </c>
      <c r="AC434" s="4" t="str">
        <f>IF(B434&lt;&gt;"r04","",IF(COUNT(INDEX(V:V,ROW()-3):V434)&lt;2,"",MAX(INDEX(V:V,ROW()-3):V434)-MIN(INDEX(V:V,ROW()-3):V434)))</f>
        <v/>
      </c>
      <c r="AD434" s="4" t="str">
        <f>IF(B434&lt;&gt;"r04","",COUNT(INDEX(U:U,ROW()-3):U434))</f>
        <v/>
      </c>
      <c r="AE434" s="4" t="str">
        <f>IF(B434&lt;&gt;"r04","",COUNT(INDEX(V:V,ROW()-3):V434))</f>
        <v/>
      </c>
    </row>
    <row r="435" spans="1:31">
      <c r="A435">
        <v>969</v>
      </c>
      <c r="B435" t="s">
        <v>1859</v>
      </c>
      <c r="C435" t="s">
        <v>1860</v>
      </c>
      <c r="D435">
        <v>2614006</v>
      </c>
      <c r="E435">
        <v>63</v>
      </c>
      <c r="F435" t="s">
        <v>1849</v>
      </c>
      <c r="G435" s="1">
        <v>46203.867013888892</v>
      </c>
      <c r="H435">
        <v>66</v>
      </c>
      <c r="I435" t="s">
        <v>1849</v>
      </c>
      <c r="J435" s="1">
        <v>46203.867245370369</v>
      </c>
      <c r="K435">
        <v>1</v>
      </c>
      <c r="L435">
        <v>1</v>
      </c>
      <c r="M435" t="s">
        <v>1850</v>
      </c>
      <c r="N435" t="s">
        <v>1851</v>
      </c>
      <c r="O435" s="1">
        <v>46203.866689814815</v>
      </c>
      <c r="P435" s="1">
        <v>46203.867245370369</v>
      </c>
      <c r="Q435" s="1" t="str">
        <f t="shared" si="48"/>
        <v>2614006|r02</v>
      </c>
      <c r="R435" s="1" t="str">
        <f>VLOOKUP(D435,Base_Amostral!$A:$G,5,FALSE)</f>
        <v>Serrita</v>
      </c>
      <c r="S435" s="1" t="str">
        <f>VLOOKUP(D435,Base_Amostral!$A:$G,3,FALSE)</f>
        <v>Pernambuco</v>
      </c>
      <c r="T435" s="1" t="str">
        <f>VLOOKUP(D435,Base_Amostral!$A:$G,6,FALSE)</f>
        <v>Nordeste</v>
      </c>
      <c r="U435" s="4">
        <f t="shared" si="49"/>
        <v>6.3</v>
      </c>
      <c r="V435" s="4">
        <f t="shared" si="50"/>
        <v>6.6</v>
      </c>
      <c r="W435" s="4">
        <f t="shared" si="51"/>
        <v>-0.29999999999999982</v>
      </c>
      <c r="X435" s="4">
        <f t="shared" si="52"/>
        <v>6.4499999999999993</v>
      </c>
      <c r="Y435" s="4">
        <f t="shared" si="53"/>
        <v>1</v>
      </c>
      <c r="Z435" s="4">
        <f t="shared" si="54"/>
        <v>0</v>
      </c>
      <c r="AA435" s="4">
        <f t="shared" si="55"/>
        <v>0</v>
      </c>
      <c r="AB435" s="4" t="str">
        <f>IF(B435&lt;&gt;"r04","",IF(COUNT(INDEX(U:U,ROW()-3):U435)&lt;2,"",MAX(INDEX(U:U,ROW()-3):U435)-MIN(INDEX(U:U,ROW()-3):U435)))</f>
        <v/>
      </c>
      <c r="AC435" s="4" t="str">
        <f>IF(B435&lt;&gt;"r04","",IF(COUNT(INDEX(V:V,ROW()-3):V435)&lt;2,"",MAX(INDEX(V:V,ROW()-3):V435)-MIN(INDEX(V:V,ROW()-3):V435)))</f>
        <v/>
      </c>
      <c r="AD435" s="4" t="str">
        <f>IF(B435&lt;&gt;"r04","",COUNT(INDEX(U:U,ROW()-3):U435))</f>
        <v/>
      </c>
      <c r="AE435" s="4" t="str">
        <f>IF(B435&lt;&gt;"r04","",COUNT(INDEX(V:V,ROW()-3):V435))</f>
        <v/>
      </c>
    </row>
    <row r="436" spans="1:31">
      <c r="A436">
        <v>1331</v>
      </c>
      <c r="B436" t="s">
        <v>1861</v>
      </c>
      <c r="C436" t="s">
        <v>1862</v>
      </c>
      <c r="D436">
        <v>2614006</v>
      </c>
      <c r="E436">
        <v>63</v>
      </c>
      <c r="F436" t="s">
        <v>1849</v>
      </c>
      <c r="G436" s="1">
        <v>46209.907048611109</v>
      </c>
      <c r="H436">
        <v>65</v>
      </c>
      <c r="I436" t="s">
        <v>1849</v>
      </c>
      <c r="J436" s="1">
        <v>46209.90730324074</v>
      </c>
      <c r="K436">
        <v>1</v>
      </c>
      <c r="L436">
        <v>1</v>
      </c>
      <c r="M436" t="s">
        <v>1850</v>
      </c>
      <c r="N436" t="s">
        <v>1851</v>
      </c>
      <c r="O436" s="1">
        <v>46209.906724537039</v>
      </c>
      <c r="P436" s="1">
        <v>46209.90730324074</v>
      </c>
      <c r="Q436" s="1" t="str">
        <f t="shared" si="48"/>
        <v>2614006|r03</v>
      </c>
      <c r="R436" s="1" t="str">
        <f>VLOOKUP(D436,Base_Amostral!$A:$G,5,FALSE)</f>
        <v>Serrita</v>
      </c>
      <c r="S436" s="1" t="str">
        <f>VLOOKUP(D436,Base_Amostral!$A:$G,3,FALSE)</f>
        <v>Pernambuco</v>
      </c>
      <c r="T436" s="1" t="str">
        <f>VLOOKUP(D436,Base_Amostral!$A:$G,6,FALSE)</f>
        <v>Nordeste</v>
      </c>
      <c r="U436" s="4">
        <f t="shared" si="49"/>
        <v>6.3</v>
      </c>
      <c r="V436" s="4">
        <f t="shared" si="50"/>
        <v>6.5</v>
      </c>
      <c r="W436" s="4">
        <f t="shared" si="51"/>
        <v>-0.20000000000000018</v>
      </c>
      <c r="X436" s="4">
        <f t="shared" si="52"/>
        <v>6.4</v>
      </c>
      <c r="Y436" s="4">
        <f t="shared" si="53"/>
        <v>1</v>
      </c>
      <c r="Z436" s="4">
        <f t="shared" si="54"/>
        <v>0</v>
      </c>
      <c r="AA436" s="4">
        <f t="shared" si="55"/>
        <v>-9.9999999999999645E-2</v>
      </c>
      <c r="AB436" s="4" t="str">
        <f>IF(B436&lt;&gt;"r04","",IF(COUNT(INDEX(U:U,ROW()-3):U436)&lt;2,"",MAX(INDEX(U:U,ROW()-3):U436)-MIN(INDEX(U:U,ROW()-3):U436)))</f>
        <v/>
      </c>
      <c r="AC436" s="4" t="str">
        <f>IF(B436&lt;&gt;"r04","",IF(COUNT(INDEX(V:V,ROW()-3):V436)&lt;2,"",MAX(INDEX(V:V,ROW()-3):V436)-MIN(INDEX(V:V,ROW()-3):V436)))</f>
        <v/>
      </c>
      <c r="AD436" s="4" t="str">
        <f>IF(B436&lt;&gt;"r04","",COUNT(INDEX(U:U,ROW()-3):U436))</f>
        <v/>
      </c>
      <c r="AE436" s="4" t="str">
        <f>IF(B436&lt;&gt;"r04","",COUNT(INDEX(V:V,ROW()-3):V436))</f>
        <v/>
      </c>
    </row>
    <row r="437" spans="1:31">
      <c r="A437">
        <v>1707</v>
      </c>
      <c r="B437" t="s">
        <v>1863</v>
      </c>
      <c r="C437" t="s">
        <v>1864</v>
      </c>
      <c r="D437">
        <v>2614006</v>
      </c>
      <c r="E437">
        <v>75</v>
      </c>
      <c r="F437" t="s">
        <v>1849</v>
      </c>
      <c r="G437" s="1">
        <v>46216.892546296294</v>
      </c>
      <c r="H437">
        <v>65</v>
      </c>
      <c r="I437" t="s">
        <v>1849</v>
      </c>
      <c r="J437" s="1">
        <v>46216.892789351848</v>
      </c>
      <c r="K437">
        <v>1</v>
      </c>
      <c r="L437">
        <v>1</v>
      </c>
      <c r="M437" t="s">
        <v>1850</v>
      </c>
      <c r="N437" t="s">
        <v>1851</v>
      </c>
      <c r="O437" s="1">
        <v>46216.892164351855</v>
      </c>
      <c r="P437" s="1">
        <v>46216.892789351848</v>
      </c>
      <c r="Q437" s="1" t="str">
        <f t="shared" si="48"/>
        <v>2614006|r04</v>
      </c>
      <c r="R437" s="1" t="str">
        <f>VLOOKUP(D437,Base_Amostral!$A:$G,5,FALSE)</f>
        <v>Serrita</v>
      </c>
      <c r="S437" s="1" t="str">
        <f>VLOOKUP(D437,Base_Amostral!$A:$G,3,FALSE)</f>
        <v>Pernambuco</v>
      </c>
      <c r="T437" s="1" t="str">
        <f>VLOOKUP(D437,Base_Amostral!$A:$G,6,FALSE)</f>
        <v>Nordeste</v>
      </c>
      <c r="U437" s="4">
        <f t="shared" si="49"/>
        <v>7.5</v>
      </c>
      <c r="V437" s="4">
        <f t="shared" si="50"/>
        <v>6.5</v>
      </c>
      <c r="W437" s="4">
        <f t="shared" si="51"/>
        <v>1</v>
      </c>
      <c r="X437" s="4">
        <f t="shared" si="52"/>
        <v>7</v>
      </c>
      <c r="Y437" s="4">
        <f t="shared" si="53"/>
        <v>1</v>
      </c>
      <c r="Z437" s="4">
        <f t="shared" si="54"/>
        <v>1.2000000000000002</v>
      </c>
      <c r="AA437" s="4">
        <f t="shared" si="55"/>
        <v>0</v>
      </c>
      <c r="AB437" s="4">
        <f ca="1">IF(B437&lt;&gt;"r04","",IF(COUNT(INDEX(U:U,ROW()-3):U437)&lt;2,"",MAX(INDEX(U:U,ROW()-3):U437)-MIN(INDEX(U:U,ROW()-3):U437)))</f>
        <v>1.2000000000000002</v>
      </c>
      <c r="AC437" s="4">
        <f ca="1">IF(B437&lt;&gt;"r04","",IF(COUNT(INDEX(V:V,ROW()-3):V437)&lt;2,"",MAX(INDEX(V:V,ROW()-3):V437)-MIN(INDEX(V:V,ROW()-3):V437)))</f>
        <v>9.9999999999999645E-2</v>
      </c>
      <c r="AD437" s="4">
        <f ca="1">IF(B437&lt;&gt;"r04","",COUNT(INDEX(U:U,ROW()-3):U437))</f>
        <v>4</v>
      </c>
      <c r="AE437" s="4">
        <f ca="1">IF(B437&lt;&gt;"r04","",COUNT(INDEX(V:V,ROW()-3):V437))</f>
        <v>4</v>
      </c>
    </row>
    <row r="438" spans="1:31">
      <c r="A438">
        <v>642</v>
      </c>
      <c r="B438" t="s">
        <v>1857</v>
      </c>
      <c r="C438" t="s">
        <v>1858</v>
      </c>
      <c r="D438">
        <v>2614501</v>
      </c>
      <c r="E438">
        <v>66</v>
      </c>
      <c r="F438" t="s">
        <v>1849</v>
      </c>
      <c r="G438" s="1">
        <v>46196.074270833335</v>
      </c>
      <c r="H438">
        <v>65</v>
      </c>
      <c r="I438" t="s">
        <v>1849</v>
      </c>
      <c r="J438" s="1">
        <v>46196.074548611112</v>
      </c>
      <c r="K438">
        <v>1</v>
      </c>
      <c r="L438">
        <v>1</v>
      </c>
      <c r="M438" t="s">
        <v>1850</v>
      </c>
      <c r="N438" t="s">
        <v>1851</v>
      </c>
      <c r="O438" s="1">
        <v>46196.071435185186</v>
      </c>
      <c r="P438" s="1">
        <v>46196.074548611112</v>
      </c>
      <c r="Q438" s="1" t="str">
        <f t="shared" si="48"/>
        <v>2614501|r01</v>
      </c>
      <c r="R438" s="1" t="str">
        <f>VLOOKUP(D438,Base_Amostral!$A:$G,5,FALSE)</f>
        <v>Surubim</v>
      </c>
      <c r="S438" s="1" t="str">
        <f>VLOOKUP(D438,Base_Amostral!$A:$G,3,FALSE)</f>
        <v>Pernambuco</v>
      </c>
      <c r="T438" s="1" t="str">
        <f>VLOOKUP(D438,Base_Amostral!$A:$G,6,FALSE)</f>
        <v>Nordeste</v>
      </c>
      <c r="U438" s="4">
        <f t="shared" si="49"/>
        <v>6.6</v>
      </c>
      <c r="V438" s="4">
        <f t="shared" si="50"/>
        <v>6.5</v>
      </c>
      <c r="W438" s="4">
        <f t="shared" si="51"/>
        <v>9.9999999999999645E-2</v>
      </c>
      <c r="X438" s="4">
        <f t="shared" si="52"/>
        <v>6.55</v>
      </c>
      <c r="Y438" s="4">
        <f t="shared" si="53"/>
        <v>1</v>
      </c>
      <c r="Z438" s="4" t="str">
        <f t="shared" si="54"/>
        <v/>
      </c>
      <c r="AA438" s="4" t="str">
        <f t="shared" si="55"/>
        <v/>
      </c>
      <c r="AB438" s="4" t="str">
        <f>IF(B438&lt;&gt;"r04","",IF(COUNT(INDEX(U:U,ROW()-3):U438)&lt;2,"",MAX(INDEX(U:U,ROW()-3):U438)-MIN(INDEX(U:U,ROW()-3):U438)))</f>
        <v/>
      </c>
      <c r="AC438" s="4" t="str">
        <f>IF(B438&lt;&gt;"r04","",IF(COUNT(INDEX(V:V,ROW()-3):V438)&lt;2,"",MAX(INDEX(V:V,ROW()-3):V438)-MIN(INDEX(V:V,ROW()-3):V438)))</f>
        <v/>
      </c>
      <c r="AD438" s="4" t="str">
        <f>IF(B438&lt;&gt;"r04","",COUNT(INDEX(U:U,ROW()-3):U438))</f>
        <v/>
      </c>
      <c r="AE438" s="4" t="str">
        <f>IF(B438&lt;&gt;"r04","",COUNT(INDEX(V:V,ROW()-3):V438))</f>
        <v/>
      </c>
    </row>
    <row r="439" spans="1:31">
      <c r="A439">
        <v>972</v>
      </c>
      <c r="B439" t="s">
        <v>1859</v>
      </c>
      <c r="C439" t="s">
        <v>1860</v>
      </c>
      <c r="D439">
        <v>2614501</v>
      </c>
      <c r="E439">
        <v>66</v>
      </c>
      <c r="F439" t="s">
        <v>1849</v>
      </c>
      <c r="G439" s="1">
        <v>46203.867835648147</v>
      </c>
      <c r="H439">
        <v>65</v>
      </c>
      <c r="I439" t="s">
        <v>1849</v>
      </c>
      <c r="J439" s="1">
        <v>46203.868113425924</v>
      </c>
      <c r="K439">
        <v>1</v>
      </c>
      <c r="L439">
        <v>1</v>
      </c>
      <c r="M439" t="s">
        <v>1850</v>
      </c>
      <c r="N439" t="s">
        <v>1851</v>
      </c>
      <c r="O439" s="1">
        <v>46203.867291666669</v>
      </c>
      <c r="P439" s="1">
        <v>46203.868113425924</v>
      </c>
      <c r="Q439" s="1" t="str">
        <f t="shared" si="48"/>
        <v>2614501|r02</v>
      </c>
      <c r="R439" s="1" t="str">
        <f>VLOOKUP(D439,Base_Amostral!$A:$G,5,FALSE)</f>
        <v>Surubim</v>
      </c>
      <c r="S439" s="1" t="str">
        <f>VLOOKUP(D439,Base_Amostral!$A:$G,3,FALSE)</f>
        <v>Pernambuco</v>
      </c>
      <c r="T439" s="1" t="str">
        <f>VLOOKUP(D439,Base_Amostral!$A:$G,6,FALSE)</f>
        <v>Nordeste</v>
      </c>
      <c r="U439" s="4">
        <f t="shared" si="49"/>
        <v>6.6</v>
      </c>
      <c r="V439" s="4">
        <f t="shared" si="50"/>
        <v>6.5</v>
      </c>
      <c r="W439" s="4">
        <f t="shared" si="51"/>
        <v>9.9999999999999645E-2</v>
      </c>
      <c r="X439" s="4">
        <f t="shared" si="52"/>
        <v>6.55</v>
      </c>
      <c r="Y439" s="4">
        <f t="shared" si="53"/>
        <v>1</v>
      </c>
      <c r="Z439" s="4">
        <f t="shared" si="54"/>
        <v>0</v>
      </c>
      <c r="AA439" s="4">
        <f t="shared" si="55"/>
        <v>0</v>
      </c>
      <c r="AB439" s="4" t="str">
        <f>IF(B439&lt;&gt;"r04","",IF(COUNT(INDEX(U:U,ROW()-3):U439)&lt;2,"",MAX(INDEX(U:U,ROW()-3):U439)-MIN(INDEX(U:U,ROW()-3):U439)))</f>
        <v/>
      </c>
      <c r="AC439" s="4" t="str">
        <f>IF(B439&lt;&gt;"r04","",IF(COUNT(INDEX(V:V,ROW()-3):V439)&lt;2,"",MAX(INDEX(V:V,ROW()-3):V439)-MIN(INDEX(V:V,ROW()-3):V439)))</f>
        <v/>
      </c>
      <c r="AD439" s="4" t="str">
        <f>IF(B439&lt;&gt;"r04","",COUNT(INDEX(U:U,ROW()-3):U439))</f>
        <v/>
      </c>
      <c r="AE439" s="4" t="str">
        <f>IF(B439&lt;&gt;"r04","",COUNT(INDEX(V:V,ROW()-3):V439))</f>
        <v/>
      </c>
    </row>
    <row r="440" spans="1:31">
      <c r="A440">
        <v>1333</v>
      </c>
      <c r="B440" t="s">
        <v>1861</v>
      </c>
      <c r="C440" t="s">
        <v>1862</v>
      </c>
      <c r="D440">
        <v>2614501</v>
      </c>
      <c r="E440">
        <v>66</v>
      </c>
      <c r="F440" t="s">
        <v>1849</v>
      </c>
      <c r="G440" s="1">
        <v>46209.907766203702</v>
      </c>
      <c r="H440">
        <v>65</v>
      </c>
      <c r="I440" t="s">
        <v>1849</v>
      </c>
      <c r="J440" s="1">
        <v>46209.908032407409</v>
      </c>
      <c r="K440">
        <v>1</v>
      </c>
      <c r="L440">
        <v>1</v>
      </c>
      <c r="M440" t="s">
        <v>1850</v>
      </c>
      <c r="N440" t="s">
        <v>1851</v>
      </c>
      <c r="O440" s="1">
        <v>46209.907337962963</v>
      </c>
      <c r="P440" s="1">
        <v>46209.908032407409</v>
      </c>
      <c r="Q440" s="1" t="str">
        <f t="shared" si="48"/>
        <v>2614501|r03</v>
      </c>
      <c r="R440" s="1" t="str">
        <f>VLOOKUP(D440,Base_Amostral!$A:$G,5,FALSE)</f>
        <v>Surubim</v>
      </c>
      <c r="S440" s="1" t="str">
        <f>VLOOKUP(D440,Base_Amostral!$A:$G,3,FALSE)</f>
        <v>Pernambuco</v>
      </c>
      <c r="T440" s="1" t="str">
        <f>VLOOKUP(D440,Base_Amostral!$A:$G,6,FALSE)</f>
        <v>Nordeste</v>
      </c>
      <c r="U440" s="4">
        <f t="shared" si="49"/>
        <v>6.6</v>
      </c>
      <c r="V440" s="4">
        <f t="shared" si="50"/>
        <v>6.5</v>
      </c>
      <c r="W440" s="4">
        <f t="shared" si="51"/>
        <v>9.9999999999999645E-2</v>
      </c>
      <c r="X440" s="4">
        <f t="shared" si="52"/>
        <v>6.55</v>
      </c>
      <c r="Y440" s="4">
        <f t="shared" si="53"/>
        <v>1</v>
      </c>
      <c r="Z440" s="4">
        <f t="shared" si="54"/>
        <v>0</v>
      </c>
      <c r="AA440" s="4">
        <f t="shared" si="55"/>
        <v>0</v>
      </c>
      <c r="AB440" s="4" t="str">
        <f>IF(B440&lt;&gt;"r04","",IF(COUNT(INDEX(U:U,ROW()-3):U440)&lt;2,"",MAX(INDEX(U:U,ROW()-3):U440)-MIN(INDEX(U:U,ROW()-3):U440)))</f>
        <v/>
      </c>
      <c r="AC440" s="4" t="str">
        <f>IF(B440&lt;&gt;"r04","",IF(COUNT(INDEX(V:V,ROW()-3):V440)&lt;2,"",MAX(INDEX(V:V,ROW()-3):V440)-MIN(INDEX(V:V,ROW()-3):V440)))</f>
        <v/>
      </c>
      <c r="AD440" s="4" t="str">
        <f>IF(B440&lt;&gt;"r04","",COUNT(INDEX(U:U,ROW()-3):U440))</f>
        <v/>
      </c>
      <c r="AE440" s="4" t="str">
        <f>IF(B440&lt;&gt;"r04","",COUNT(INDEX(V:V,ROW()-3):V440))</f>
        <v/>
      </c>
    </row>
    <row r="441" spans="1:31">
      <c r="A441">
        <v>1709</v>
      </c>
      <c r="B441" t="s">
        <v>1863</v>
      </c>
      <c r="C441" t="s">
        <v>1864</v>
      </c>
      <c r="D441">
        <v>2614501</v>
      </c>
      <c r="E441">
        <v>76</v>
      </c>
      <c r="F441" t="s">
        <v>1849</v>
      </c>
      <c r="G441" s="1">
        <v>46216.893611111111</v>
      </c>
      <c r="H441">
        <v>65</v>
      </c>
      <c r="I441" t="s">
        <v>1849</v>
      </c>
      <c r="J441" s="1">
        <v>46216.893877314818</v>
      </c>
      <c r="K441">
        <v>1</v>
      </c>
      <c r="L441">
        <v>1</v>
      </c>
      <c r="M441" t="s">
        <v>1850</v>
      </c>
      <c r="N441" t="s">
        <v>1851</v>
      </c>
      <c r="O441" s="1">
        <v>46216.892835648148</v>
      </c>
      <c r="P441" s="1">
        <v>46216.893877314818</v>
      </c>
      <c r="Q441" s="1" t="str">
        <f t="shared" si="48"/>
        <v>2614501|r04</v>
      </c>
      <c r="R441" s="1" t="str">
        <f>VLOOKUP(D441,Base_Amostral!$A:$G,5,FALSE)</f>
        <v>Surubim</v>
      </c>
      <c r="S441" s="1" t="str">
        <f>VLOOKUP(D441,Base_Amostral!$A:$G,3,FALSE)</f>
        <v>Pernambuco</v>
      </c>
      <c r="T441" s="1" t="str">
        <f>VLOOKUP(D441,Base_Amostral!$A:$G,6,FALSE)</f>
        <v>Nordeste</v>
      </c>
      <c r="U441" s="4">
        <f t="shared" si="49"/>
        <v>7.6</v>
      </c>
      <c r="V441" s="4">
        <f t="shared" si="50"/>
        <v>6.5</v>
      </c>
      <c r="W441" s="4">
        <f t="shared" si="51"/>
        <v>1.0999999999999996</v>
      </c>
      <c r="X441" s="4">
        <f t="shared" si="52"/>
        <v>7.05</v>
      </c>
      <c r="Y441" s="4">
        <f t="shared" si="53"/>
        <v>1</v>
      </c>
      <c r="Z441" s="4">
        <f t="shared" si="54"/>
        <v>1</v>
      </c>
      <c r="AA441" s="4">
        <f t="shared" si="55"/>
        <v>0</v>
      </c>
      <c r="AB441" s="4">
        <f ca="1">IF(B441&lt;&gt;"r04","",IF(COUNT(INDEX(U:U,ROW()-3):U441)&lt;2,"",MAX(INDEX(U:U,ROW()-3):U441)-MIN(INDEX(U:U,ROW()-3):U441)))</f>
        <v>1</v>
      </c>
      <c r="AC441" s="4">
        <f ca="1">IF(B441&lt;&gt;"r04","",IF(COUNT(INDEX(V:V,ROW()-3):V441)&lt;2,"",MAX(INDEX(V:V,ROW()-3):V441)-MIN(INDEX(V:V,ROW()-3):V441)))</f>
        <v>0</v>
      </c>
      <c r="AD441" s="4">
        <f ca="1">IF(B441&lt;&gt;"r04","",COUNT(INDEX(U:U,ROW()-3):U441))</f>
        <v>4</v>
      </c>
      <c r="AE441" s="4">
        <f ca="1">IF(B441&lt;&gt;"r04","",COUNT(INDEX(V:V,ROW()-3):V441))</f>
        <v>4</v>
      </c>
    </row>
    <row r="442" spans="1:31">
      <c r="A442">
        <v>364</v>
      </c>
      <c r="B442" t="s">
        <v>1857</v>
      </c>
      <c r="C442" t="s">
        <v>1858</v>
      </c>
      <c r="D442">
        <v>2700102</v>
      </c>
      <c r="E442">
        <v>57</v>
      </c>
      <c r="F442" t="s">
        <v>1849</v>
      </c>
      <c r="G442" s="1">
        <v>46195.967037037037</v>
      </c>
      <c r="I442" t="s">
        <v>1852</v>
      </c>
      <c r="J442" s="1">
        <v>46195.967951388891</v>
      </c>
      <c r="K442">
        <v>1</v>
      </c>
      <c r="L442">
        <v>0</v>
      </c>
      <c r="M442" t="s">
        <v>1853</v>
      </c>
      <c r="N442" t="s">
        <v>1851</v>
      </c>
      <c r="O442" s="1">
        <v>46195.966828703706</v>
      </c>
      <c r="P442" s="1">
        <v>46195.967951388891</v>
      </c>
      <c r="Q442" s="1" t="str">
        <f t="shared" si="48"/>
        <v>2700102|r01</v>
      </c>
      <c r="R442" s="1" t="str">
        <f>VLOOKUP(D442,Base_Amostral!$A:$G,5,FALSE)</f>
        <v>Água Branca</v>
      </c>
      <c r="S442" s="1" t="str">
        <f>VLOOKUP(D442,Base_Amostral!$A:$G,3,FALSE)</f>
        <v>Alagoas</v>
      </c>
      <c r="T442" s="1" t="str">
        <f>VLOOKUP(D442,Base_Amostral!$A:$G,6,FALSE)</f>
        <v>Nordeste</v>
      </c>
      <c r="U442" s="4">
        <f t="shared" si="49"/>
        <v>5.7</v>
      </c>
      <c r="V442" s="4" t="str">
        <f t="shared" si="50"/>
        <v/>
      </c>
      <c r="W442" s="4" t="str">
        <f t="shared" si="51"/>
        <v/>
      </c>
      <c r="X442" s="4" t="str">
        <f t="shared" si="52"/>
        <v/>
      </c>
      <c r="Y442" s="4">
        <f t="shared" si="53"/>
        <v>0</v>
      </c>
      <c r="Z442" s="4" t="str">
        <f t="shared" si="54"/>
        <v/>
      </c>
      <c r="AA442" s="4" t="str">
        <f t="shared" si="55"/>
        <v/>
      </c>
      <c r="AB442" s="4" t="str">
        <f>IF(B442&lt;&gt;"r04","",IF(COUNT(INDEX(U:U,ROW()-3):U442)&lt;2,"",MAX(INDEX(U:U,ROW()-3):U442)-MIN(INDEX(U:U,ROW()-3):U442)))</f>
        <v/>
      </c>
      <c r="AC442" s="4" t="str">
        <f>IF(B442&lt;&gt;"r04","",IF(COUNT(INDEX(V:V,ROW()-3):V442)&lt;2,"",MAX(INDEX(V:V,ROW()-3):V442)-MIN(INDEX(V:V,ROW()-3):V442)))</f>
        <v/>
      </c>
      <c r="AD442" s="4" t="str">
        <f>IF(B442&lt;&gt;"r04","",COUNT(INDEX(U:U,ROW()-3):U442))</f>
        <v/>
      </c>
      <c r="AE442" s="4" t="str">
        <f>IF(B442&lt;&gt;"r04","",COUNT(INDEX(V:V,ROW()-3):V442))</f>
        <v/>
      </c>
    </row>
    <row r="443" spans="1:31">
      <c r="A443">
        <v>725</v>
      </c>
      <c r="B443" t="s">
        <v>1859</v>
      </c>
      <c r="C443" t="s">
        <v>1860</v>
      </c>
      <c r="D443">
        <v>2700102</v>
      </c>
      <c r="E443">
        <v>57</v>
      </c>
      <c r="F443" t="s">
        <v>1849</v>
      </c>
      <c r="G443" s="1">
        <v>46203.774398148147</v>
      </c>
      <c r="I443" t="s">
        <v>1852</v>
      </c>
      <c r="J443" s="1">
        <v>46203.775300925925</v>
      </c>
      <c r="K443">
        <v>1</v>
      </c>
      <c r="L443">
        <v>0</v>
      </c>
      <c r="M443" t="s">
        <v>1853</v>
      </c>
      <c r="N443" t="s">
        <v>1851</v>
      </c>
      <c r="O443" s="1">
        <v>46203.773900462962</v>
      </c>
      <c r="P443" s="1">
        <v>46203.775300925925</v>
      </c>
      <c r="Q443" s="1" t="str">
        <f t="shared" si="48"/>
        <v>2700102|r02</v>
      </c>
      <c r="R443" s="1" t="str">
        <f>VLOOKUP(D443,Base_Amostral!$A:$G,5,FALSE)</f>
        <v>Água Branca</v>
      </c>
      <c r="S443" s="1" t="str">
        <f>VLOOKUP(D443,Base_Amostral!$A:$G,3,FALSE)</f>
        <v>Alagoas</v>
      </c>
      <c r="T443" s="1" t="str">
        <f>VLOOKUP(D443,Base_Amostral!$A:$G,6,FALSE)</f>
        <v>Nordeste</v>
      </c>
      <c r="U443" s="4">
        <f t="shared" si="49"/>
        <v>5.7</v>
      </c>
      <c r="V443" s="4" t="str">
        <f t="shared" si="50"/>
        <v/>
      </c>
      <c r="W443" s="4" t="str">
        <f t="shared" si="51"/>
        <v/>
      </c>
      <c r="X443" s="4" t="str">
        <f t="shared" si="52"/>
        <v/>
      </c>
      <c r="Y443" s="4">
        <f t="shared" si="53"/>
        <v>0</v>
      </c>
      <c r="Z443" s="4">
        <f t="shared" si="54"/>
        <v>0</v>
      </c>
      <c r="AA443" s="4" t="str">
        <f t="shared" si="55"/>
        <v/>
      </c>
      <c r="AB443" s="4" t="str">
        <f>IF(B443&lt;&gt;"r04","",IF(COUNT(INDEX(U:U,ROW()-3):U443)&lt;2,"",MAX(INDEX(U:U,ROW()-3):U443)-MIN(INDEX(U:U,ROW()-3):U443)))</f>
        <v/>
      </c>
      <c r="AC443" s="4" t="str">
        <f>IF(B443&lt;&gt;"r04","",IF(COUNT(INDEX(V:V,ROW()-3):V443)&lt;2,"",MAX(INDEX(V:V,ROW()-3):V443)-MIN(INDEX(V:V,ROW()-3):V443)))</f>
        <v/>
      </c>
      <c r="AD443" s="4" t="str">
        <f>IF(B443&lt;&gt;"r04","",COUNT(INDEX(U:U,ROW()-3):U443))</f>
        <v/>
      </c>
      <c r="AE443" s="4" t="str">
        <f>IF(B443&lt;&gt;"r04","",COUNT(INDEX(V:V,ROW()-3):V443))</f>
        <v/>
      </c>
    </row>
    <row r="444" spans="1:31">
      <c r="A444">
        <v>1089</v>
      </c>
      <c r="B444" t="s">
        <v>1861</v>
      </c>
      <c r="C444" t="s">
        <v>1862</v>
      </c>
      <c r="D444">
        <v>2700102</v>
      </c>
      <c r="E444">
        <v>57</v>
      </c>
      <c r="F444" t="s">
        <v>1849</v>
      </c>
      <c r="G444" s="1">
        <v>46209.814050925925</v>
      </c>
      <c r="I444" t="s">
        <v>1852</v>
      </c>
      <c r="J444" s="1">
        <v>46209.814942129633</v>
      </c>
      <c r="K444">
        <v>1</v>
      </c>
      <c r="L444">
        <v>0</v>
      </c>
      <c r="M444" t="s">
        <v>1853</v>
      </c>
      <c r="N444" t="s">
        <v>1851</v>
      </c>
      <c r="O444" s="1">
        <v>46209.811099537037</v>
      </c>
      <c r="P444" s="1">
        <v>46209.814942129633</v>
      </c>
      <c r="Q444" s="1" t="str">
        <f t="shared" si="48"/>
        <v>2700102|r03</v>
      </c>
      <c r="R444" s="1" t="str">
        <f>VLOOKUP(D444,Base_Amostral!$A:$G,5,FALSE)</f>
        <v>Água Branca</v>
      </c>
      <c r="S444" s="1" t="str">
        <f>VLOOKUP(D444,Base_Amostral!$A:$G,3,FALSE)</f>
        <v>Alagoas</v>
      </c>
      <c r="T444" s="1" t="str">
        <f>VLOOKUP(D444,Base_Amostral!$A:$G,6,FALSE)</f>
        <v>Nordeste</v>
      </c>
      <c r="U444" s="4">
        <f t="shared" si="49"/>
        <v>5.7</v>
      </c>
      <c r="V444" s="4" t="str">
        <f t="shared" si="50"/>
        <v/>
      </c>
      <c r="W444" s="4" t="str">
        <f t="shared" si="51"/>
        <v/>
      </c>
      <c r="X444" s="4" t="str">
        <f t="shared" si="52"/>
        <v/>
      </c>
      <c r="Y444" s="4">
        <f t="shared" si="53"/>
        <v>0</v>
      </c>
      <c r="Z444" s="4">
        <f t="shared" si="54"/>
        <v>0</v>
      </c>
      <c r="AA444" s="4" t="str">
        <f t="shared" si="55"/>
        <v/>
      </c>
      <c r="AB444" s="4" t="str">
        <f>IF(B444&lt;&gt;"r04","",IF(COUNT(INDEX(U:U,ROW()-3):U444)&lt;2,"",MAX(INDEX(U:U,ROW()-3):U444)-MIN(INDEX(U:U,ROW()-3):U444)))</f>
        <v/>
      </c>
      <c r="AC444" s="4" t="str">
        <f>IF(B444&lt;&gt;"r04","",IF(COUNT(INDEX(V:V,ROW()-3):V444)&lt;2,"",MAX(INDEX(V:V,ROW()-3):V444)-MIN(INDEX(V:V,ROW()-3):V444)))</f>
        <v/>
      </c>
      <c r="AD444" s="4" t="str">
        <f>IF(B444&lt;&gt;"r04","",COUNT(INDEX(U:U,ROW()-3):U444))</f>
        <v/>
      </c>
      <c r="AE444" s="4" t="str">
        <f>IF(B444&lt;&gt;"r04","",COUNT(INDEX(V:V,ROW()-3):V444))</f>
        <v/>
      </c>
    </row>
    <row r="445" spans="1:31">
      <c r="A445">
        <v>1451</v>
      </c>
      <c r="B445" t="s">
        <v>1863</v>
      </c>
      <c r="C445" t="s">
        <v>1864</v>
      </c>
      <c r="D445">
        <v>2700102</v>
      </c>
      <c r="E445">
        <v>54</v>
      </c>
      <c r="F445" t="s">
        <v>1849</v>
      </c>
      <c r="G445" s="1">
        <v>46216.797581018516</v>
      </c>
      <c r="I445" t="s">
        <v>1852</v>
      </c>
      <c r="J445" s="1">
        <v>46216.798506944448</v>
      </c>
      <c r="K445">
        <v>1</v>
      </c>
      <c r="L445">
        <v>0</v>
      </c>
      <c r="M445" t="s">
        <v>1853</v>
      </c>
      <c r="N445" t="s">
        <v>1851</v>
      </c>
      <c r="O445" s="1">
        <v>46216.797349537039</v>
      </c>
      <c r="P445" s="1">
        <v>46216.798506944448</v>
      </c>
      <c r="Q445" s="1" t="str">
        <f t="shared" si="48"/>
        <v>2700102|r04</v>
      </c>
      <c r="R445" s="1" t="str">
        <f>VLOOKUP(D445,Base_Amostral!$A:$G,5,FALSE)</f>
        <v>Água Branca</v>
      </c>
      <c r="S445" s="1" t="str">
        <f>VLOOKUP(D445,Base_Amostral!$A:$G,3,FALSE)</f>
        <v>Alagoas</v>
      </c>
      <c r="T445" s="1" t="str">
        <f>VLOOKUP(D445,Base_Amostral!$A:$G,6,FALSE)</f>
        <v>Nordeste</v>
      </c>
      <c r="U445" s="4">
        <f t="shared" si="49"/>
        <v>5.4</v>
      </c>
      <c r="V445" s="4" t="str">
        <f t="shared" si="50"/>
        <v/>
      </c>
      <c r="W445" s="4" t="str">
        <f t="shared" si="51"/>
        <v/>
      </c>
      <c r="X445" s="4" t="str">
        <f t="shared" si="52"/>
        <v/>
      </c>
      <c r="Y445" s="4">
        <f t="shared" si="53"/>
        <v>0</v>
      </c>
      <c r="Z445" s="4">
        <f t="shared" si="54"/>
        <v>-0.29999999999999982</v>
      </c>
      <c r="AA445" s="4" t="str">
        <f t="shared" si="55"/>
        <v/>
      </c>
      <c r="AB445" s="4">
        <f ca="1">IF(B445&lt;&gt;"r04","",IF(COUNT(INDEX(U:U,ROW()-3):U445)&lt;2,"",MAX(INDEX(U:U,ROW()-3):U445)-MIN(INDEX(U:U,ROW()-3):U445)))</f>
        <v>0.29999999999999982</v>
      </c>
      <c r="AC445" s="4" t="str">
        <f ca="1">IF(B445&lt;&gt;"r04","",IF(COUNT(INDEX(V:V,ROW()-3):V445)&lt;2,"",MAX(INDEX(V:V,ROW()-3):V445)-MIN(INDEX(V:V,ROW()-3):V445)))</f>
        <v/>
      </c>
      <c r="AD445" s="4">
        <f ca="1">IF(B445&lt;&gt;"r04","",COUNT(INDEX(U:U,ROW()-3):U445))</f>
        <v>4</v>
      </c>
      <c r="AE445" s="4">
        <f ca="1">IF(B445&lt;&gt;"r04","",COUNT(INDEX(V:V,ROW()-3):V445))</f>
        <v>0</v>
      </c>
    </row>
    <row r="446" spans="1:31">
      <c r="A446">
        <v>368</v>
      </c>
      <c r="B446" t="s">
        <v>1857</v>
      </c>
      <c r="C446" t="s">
        <v>1858</v>
      </c>
      <c r="D446">
        <v>2702207</v>
      </c>
      <c r="E446">
        <v>55</v>
      </c>
      <c r="F446" t="s">
        <v>1849</v>
      </c>
      <c r="G446" s="1">
        <v>46195.968206018515</v>
      </c>
      <c r="H446">
        <v>58</v>
      </c>
      <c r="I446" t="s">
        <v>1849</v>
      </c>
      <c r="J446" s="1">
        <v>46195.968460648146</v>
      </c>
      <c r="K446">
        <v>1</v>
      </c>
      <c r="L446">
        <v>1</v>
      </c>
      <c r="M446" t="s">
        <v>1850</v>
      </c>
      <c r="N446" t="s">
        <v>1851</v>
      </c>
      <c r="O446" s="1">
        <v>46195.967997685184</v>
      </c>
      <c r="P446" s="1">
        <v>46195.968460648146</v>
      </c>
      <c r="Q446" s="1" t="str">
        <f t="shared" si="48"/>
        <v>2702207|r01</v>
      </c>
      <c r="R446" s="1" t="str">
        <f>VLOOKUP(D446,Base_Amostral!$A:$G,5,FALSE)</f>
        <v>Coqueiro Seco</v>
      </c>
      <c r="S446" s="1" t="str">
        <f>VLOOKUP(D446,Base_Amostral!$A:$G,3,FALSE)</f>
        <v>Alagoas</v>
      </c>
      <c r="T446" s="1" t="str">
        <f>VLOOKUP(D446,Base_Amostral!$A:$G,6,FALSE)</f>
        <v>Nordeste</v>
      </c>
      <c r="U446" s="4">
        <f t="shared" si="49"/>
        <v>5.5</v>
      </c>
      <c r="V446" s="4">
        <f t="shared" si="50"/>
        <v>5.8</v>
      </c>
      <c r="W446" s="4">
        <f t="shared" si="51"/>
        <v>-0.29999999999999982</v>
      </c>
      <c r="X446" s="4">
        <f t="shared" si="52"/>
        <v>5.65</v>
      </c>
      <c r="Y446" s="4">
        <f t="shared" si="53"/>
        <v>1</v>
      </c>
      <c r="Z446" s="4" t="str">
        <f t="shared" si="54"/>
        <v/>
      </c>
      <c r="AA446" s="4" t="str">
        <f t="shared" si="55"/>
        <v/>
      </c>
      <c r="AB446" s="4" t="str">
        <f>IF(B446&lt;&gt;"r04","",IF(COUNT(INDEX(U:U,ROW()-3):U446)&lt;2,"",MAX(INDEX(U:U,ROW()-3):U446)-MIN(INDEX(U:U,ROW()-3):U446)))</f>
        <v/>
      </c>
      <c r="AC446" s="4" t="str">
        <f>IF(B446&lt;&gt;"r04","",IF(COUNT(INDEX(V:V,ROW()-3):V446)&lt;2,"",MAX(INDEX(V:V,ROW()-3):V446)-MIN(INDEX(V:V,ROW()-3):V446)))</f>
        <v/>
      </c>
      <c r="AD446" s="4" t="str">
        <f>IF(B446&lt;&gt;"r04","",COUNT(INDEX(U:U,ROW()-3):U446))</f>
        <v/>
      </c>
      <c r="AE446" s="4" t="str">
        <f>IF(B446&lt;&gt;"r04","",COUNT(INDEX(V:V,ROW()-3):V446))</f>
        <v/>
      </c>
    </row>
    <row r="447" spans="1:31">
      <c r="A447">
        <v>729</v>
      </c>
      <c r="B447" t="s">
        <v>1859</v>
      </c>
      <c r="C447" t="s">
        <v>1860</v>
      </c>
      <c r="D447">
        <v>2702207</v>
      </c>
      <c r="E447">
        <v>54</v>
      </c>
      <c r="F447" t="s">
        <v>1849</v>
      </c>
      <c r="G447" s="1">
        <v>46203.77553240741</v>
      </c>
      <c r="H447">
        <v>58</v>
      </c>
      <c r="I447" t="s">
        <v>1849</v>
      </c>
      <c r="J447" s="1">
        <v>46203.775787037041</v>
      </c>
      <c r="K447">
        <v>1</v>
      </c>
      <c r="L447">
        <v>1</v>
      </c>
      <c r="M447" t="s">
        <v>1850</v>
      </c>
      <c r="N447" t="s">
        <v>1851</v>
      </c>
      <c r="O447" s="1">
        <v>46203.775347222225</v>
      </c>
      <c r="P447" s="1">
        <v>46203.775787037041</v>
      </c>
      <c r="Q447" s="1" t="str">
        <f t="shared" si="48"/>
        <v>2702207|r02</v>
      </c>
      <c r="R447" s="1" t="str">
        <f>VLOOKUP(D447,Base_Amostral!$A:$G,5,FALSE)</f>
        <v>Coqueiro Seco</v>
      </c>
      <c r="S447" s="1" t="str">
        <f>VLOOKUP(D447,Base_Amostral!$A:$G,3,FALSE)</f>
        <v>Alagoas</v>
      </c>
      <c r="T447" s="1" t="str">
        <f>VLOOKUP(D447,Base_Amostral!$A:$G,6,FALSE)</f>
        <v>Nordeste</v>
      </c>
      <c r="U447" s="4">
        <f t="shared" si="49"/>
        <v>5.4</v>
      </c>
      <c r="V447" s="4">
        <f t="shared" si="50"/>
        <v>5.8</v>
      </c>
      <c r="W447" s="4">
        <f t="shared" si="51"/>
        <v>-0.39999999999999947</v>
      </c>
      <c r="X447" s="4">
        <f t="shared" si="52"/>
        <v>5.6</v>
      </c>
      <c r="Y447" s="4">
        <f t="shared" si="53"/>
        <v>1</v>
      </c>
      <c r="Z447" s="4">
        <f t="shared" si="54"/>
        <v>-9.9999999999999645E-2</v>
      </c>
      <c r="AA447" s="4">
        <f t="shared" si="55"/>
        <v>0</v>
      </c>
      <c r="AB447" s="4" t="str">
        <f>IF(B447&lt;&gt;"r04","",IF(COUNT(INDEX(U:U,ROW()-3):U447)&lt;2,"",MAX(INDEX(U:U,ROW()-3):U447)-MIN(INDEX(U:U,ROW()-3):U447)))</f>
        <v/>
      </c>
      <c r="AC447" s="4" t="str">
        <f>IF(B447&lt;&gt;"r04","",IF(COUNT(INDEX(V:V,ROW()-3):V447)&lt;2,"",MAX(INDEX(V:V,ROW()-3):V447)-MIN(INDEX(V:V,ROW()-3):V447)))</f>
        <v/>
      </c>
      <c r="AD447" s="4" t="str">
        <f>IF(B447&lt;&gt;"r04","",COUNT(INDEX(U:U,ROW()-3):U447))</f>
        <v/>
      </c>
      <c r="AE447" s="4" t="str">
        <f>IF(B447&lt;&gt;"r04","",COUNT(INDEX(V:V,ROW()-3):V447))</f>
        <v/>
      </c>
    </row>
    <row r="448" spans="1:31">
      <c r="A448">
        <v>1096</v>
      </c>
      <c r="B448" t="s">
        <v>1861</v>
      </c>
      <c r="C448" t="s">
        <v>1862</v>
      </c>
      <c r="D448">
        <v>2702207</v>
      </c>
      <c r="E448">
        <v>55</v>
      </c>
      <c r="F448" t="s">
        <v>1849</v>
      </c>
      <c r="G448" s="1">
        <v>46209.81517361111</v>
      </c>
      <c r="H448">
        <v>58</v>
      </c>
      <c r="I448" t="s">
        <v>1849</v>
      </c>
      <c r="J448" s="1">
        <v>46209.815416666665</v>
      </c>
      <c r="K448">
        <v>1</v>
      </c>
      <c r="L448">
        <v>1</v>
      </c>
      <c r="M448" t="s">
        <v>1850</v>
      </c>
      <c r="N448" t="s">
        <v>1851</v>
      </c>
      <c r="O448" s="1">
        <v>46209.814988425926</v>
      </c>
      <c r="P448" s="1">
        <v>46209.815416666665</v>
      </c>
      <c r="Q448" s="1" t="str">
        <f t="shared" si="48"/>
        <v>2702207|r03</v>
      </c>
      <c r="R448" s="1" t="str">
        <f>VLOOKUP(D448,Base_Amostral!$A:$G,5,FALSE)</f>
        <v>Coqueiro Seco</v>
      </c>
      <c r="S448" s="1" t="str">
        <f>VLOOKUP(D448,Base_Amostral!$A:$G,3,FALSE)</f>
        <v>Alagoas</v>
      </c>
      <c r="T448" s="1" t="str">
        <f>VLOOKUP(D448,Base_Amostral!$A:$G,6,FALSE)</f>
        <v>Nordeste</v>
      </c>
      <c r="U448" s="4">
        <f t="shared" si="49"/>
        <v>5.5</v>
      </c>
      <c r="V448" s="4">
        <f t="shared" si="50"/>
        <v>5.8</v>
      </c>
      <c r="W448" s="4">
        <f t="shared" si="51"/>
        <v>-0.29999999999999982</v>
      </c>
      <c r="X448" s="4">
        <f t="shared" si="52"/>
        <v>5.65</v>
      </c>
      <c r="Y448" s="4">
        <f t="shared" si="53"/>
        <v>1</v>
      </c>
      <c r="Z448" s="4">
        <f t="shared" si="54"/>
        <v>9.9999999999999645E-2</v>
      </c>
      <c r="AA448" s="4">
        <f t="shared" si="55"/>
        <v>0</v>
      </c>
      <c r="AB448" s="4" t="str">
        <f>IF(B448&lt;&gt;"r04","",IF(COUNT(INDEX(U:U,ROW()-3):U448)&lt;2,"",MAX(INDEX(U:U,ROW()-3):U448)-MIN(INDEX(U:U,ROW()-3):U448)))</f>
        <v/>
      </c>
      <c r="AC448" s="4" t="str">
        <f>IF(B448&lt;&gt;"r04","",IF(COUNT(INDEX(V:V,ROW()-3):V448)&lt;2,"",MAX(INDEX(V:V,ROW()-3):V448)-MIN(INDEX(V:V,ROW()-3):V448)))</f>
        <v/>
      </c>
      <c r="AD448" s="4" t="str">
        <f>IF(B448&lt;&gt;"r04","",COUNT(INDEX(U:U,ROW()-3):U448))</f>
        <v/>
      </c>
      <c r="AE448" s="4" t="str">
        <f>IF(B448&lt;&gt;"r04","",COUNT(INDEX(V:V,ROW()-3):V448))</f>
        <v/>
      </c>
    </row>
    <row r="449" spans="1:31">
      <c r="A449">
        <v>1454</v>
      </c>
      <c r="B449" t="s">
        <v>1863</v>
      </c>
      <c r="C449" t="s">
        <v>1864</v>
      </c>
      <c r="D449">
        <v>2702207</v>
      </c>
      <c r="E449">
        <v>64</v>
      </c>
      <c r="F449" t="s">
        <v>1849</v>
      </c>
      <c r="G449" s="1">
        <v>46216.798993055556</v>
      </c>
      <c r="H449">
        <v>58</v>
      </c>
      <c r="I449" t="s">
        <v>1849</v>
      </c>
      <c r="J449" s="1">
        <v>46216.799247685187</v>
      </c>
      <c r="K449">
        <v>1</v>
      </c>
      <c r="L449">
        <v>1</v>
      </c>
      <c r="M449" t="s">
        <v>1850</v>
      </c>
      <c r="N449" t="s">
        <v>1851</v>
      </c>
      <c r="O449" s="1">
        <v>46216.798541666663</v>
      </c>
      <c r="P449" s="1">
        <v>46216.799247685187</v>
      </c>
      <c r="Q449" s="1" t="str">
        <f t="shared" si="48"/>
        <v>2702207|r04</v>
      </c>
      <c r="R449" s="1" t="str">
        <f>VLOOKUP(D449,Base_Amostral!$A:$G,5,FALSE)</f>
        <v>Coqueiro Seco</v>
      </c>
      <c r="S449" s="1" t="str">
        <f>VLOOKUP(D449,Base_Amostral!$A:$G,3,FALSE)</f>
        <v>Alagoas</v>
      </c>
      <c r="T449" s="1" t="str">
        <f>VLOOKUP(D449,Base_Amostral!$A:$G,6,FALSE)</f>
        <v>Nordeste</v>
      </c>
      <c r="U449" s="4">
        <f t="shared" si="49"/>
        <v>6.4</v>
      </c>
      <c r="V449" s="4">
        <f t="shared" si="50"/>
        <v>5.8</v>
      </c>
      <c r="W449" s="4">
        <f t="shared" si="51"/>
        <v>0.60000000000000053</v>
      </c>
      <c r="X449" s="4">
        <f t="shared" si="52"/>
        <v>6.1</v>
      </c>
      <c r="Y449" s="4">
        <f t="shared" si="53"/>
        <v>1</v>
      </c>
      <c r="Z449" s="4">
        <f t="shared" si="54"/>
        <v>0.90000000000000036</v>
      </c>
      <c r="AA449" s="4">
        <f t="shared" si="55"/>
        <v>0</v>
      </c>
      <c r="AB449" s="4">
        <f ca="1">IF(B449&lt;&gt;"r04","",IF(COUNT(INDEX(U:U,ROW()-3):U449)&lt;2,"",MAX(INDEX(U:U,ROW()-3):U449)-MIN(INDEX(U:U,ROW()-3):U449)))</f>
        <v>1</v>
      </c>
      <c r="AC449" s="4">
        <f ca="1">IF(B449&lt;&gt;"r04","",IF(COUNT(INDEX(V:V,ROW()-3):V449)&lt;2,"",MAX(INDEX(V:V,ROW()-3):V449)-MIN(INDEX(V:V,ROW()-3):V449)))</f>
        <v>0</v>
      </c>
      <c r="AD449" s="4">
        <f ca="1">IF(B449&lt;&gt;"r04","",COUNT(INDEX(U:U,ROW()-3):U449))</f>
        <v>4</v>
      </c>
      <c r="AE449" s="4">
        <f ca="1">IF(B449&lt;&gt;"r04","",COUNT(INDEX(V:V,ROW()-3):V449))</f>
        <v>4</v>
      </c>
    </row>
    <row r="450" spans="1:31">
      <c r="A450">
        <v>369</v>
      </c>
      <c r="B450" t="s">
        <v>1857</v>
      </c>
      <c r="C450" t="s">
        <v>1858</v>
      </c>
      <c r="D450">
        <v>2702900</v>
      </c>
      <c r="E450">
        <v>67</v>
      </c>
      <c r="F450" t="s">
        <v>1849</v>
      </c>
      <c r="G450" s="1">
        <v>46195.968923611108</v>
      </c>
      <c r="H450">
        <v>68</v>
      </c>
      <c r="I450" t="s">
        <v>1849</v>
      </c>
      <c r="J450" s="1">
        <v>46195.969224537039</v>
      </c>
      <c r="K450">
        <v>1</v>
      </c>
      <c r="L450">
        <v>1</v>
      </c>
      <c r="M450" t="s">
        <v>1850</v>
      </c>
      <c r="N450" t="s">
        <v>1851</v>
      </c>
      <c r="O450" s="1">
        <v>46195.968495370369</v>
      </c>
      <c r="P450" s="1">
        <v>46195.969224537039</v>
      </c>
      <c r="Q450" s="1" t="str">
        <f t="shared" ref="Q450:Q513" si="56">D450&amp;"|"&amp;B450</f>
        <v>2702900|r01</v>
      </c>
      <c r="R450" s="1" t="str">
        <f>VLOOKUP(D450,Base_Amostral!$A:$G,5,FALSE)</f>
        <v>Girau do Ponciano</v>
      </c>
      <c r="S450" s="1" t="str">
        <f>VLOOKUP(D450,Base_Amostral!$A:$G,3,FALSE)</f>
        <v>Alagoas</v>
      </c>
      <c r="T450" s="1" t="str">
        <f>VLOOKUP(D450,Base_Amostral!$A:$G,6,FALSE)</f>
        <v>Nordeste</v>
      </c>
      <c r="U450" s="4">
        <f t="shared" ref="U450:U513" si="57">IF(E450="","",E450/10)</f>
        <v>6.7</v>
      </c>
      <c r="V450" s="4">
        <f t="shared" ref="V450:V513" si="58">IF(H450="","",H450/10)</f>
        <v>6.8</v>
      </c>
      <c r="W450" s="4">
        <f t="shared" ref="W450:W513" si="59">IF(OR(U450="",V450=""),"",U450-V450)</f>
        <v>-9.9999999999999645E-2</v>
      </c>
      <c r="X450" s="4">
        <f t="shared" ref="X450:X513" si="60">IF(OR(U450="",V450=""),"",AVERAGE(U450:V450))</f>
        <v>6.75</v>
      </c>
      <c r="Y450" s="4">
        <f t="shared" ref="Y450:Y513" si="61">IF(AND(U450&lt;&gt;"",V450&lt;&gt;""),1,0)</f>
        <v>1</v>
      </c>
      <c r="Z450" s="4" t="str">
        <f t="shared" ref="Z450:Z513" si="62">IF(D450&lt;&gt;D449,"",IF(OR(U450="",U449=""),"",U450-U449))</f>
        <v/>
      </c>
      <c r="AA450" s="4" t="str">
        <f t="shared" ref="AA450:AA513" si="63">IF(D450&lt;&gt;D449,"",IF(OR(V450="",V449=""),"",V450-V449))</f>
        <v/>
      </c>
      <c r="AB450" s="4" t="str">
        <f>IF(B450&lt;&gt;"r04","",IF(COUNT(INDEX(U:U,ROW()-3):U450)&lt;2,"",MAX(INDEX(U:U,ROW()-3):U450)-MIN(INDEX(U:U,ROW()-3):U450)))</f>
        <v/>
      </c>
      <c r="AC450" s="4" t="str">
        <f>IF(B450&lt;&gt;"r04","",IF(COUNT(INDEX(V:V,ROW()-3):V450)&lt;2,"",MAX(INDEX(V:V,ROW()-3):V450)-MIN(INDEX(V:V,ROW()-3):V450)))</f>
        <v/>
      </c>
      <c r="AD450" s="4" t="str">
        <f>IF(B450&lt;&gt;"r04","",COUNT(INDEX(U:U,ROW()-3):U450))</f>
        <v/>
      </c>
      <c r="AE450" s="4" t="str">
        <f>IF(B450&lt;&gt;"r04","",COUNT(INDEX(V:V,ROW()-3):V450))</f>
        <v/>
      </c>
    </row>
    <row r="451" spans="1:31">
      <c r="A451">
        <v>731</v>
      </c>
      <c r="B451" t="s">
        <v>1859</v>
      </c>
      <c r="C451" t="s">
        <v>1860</v>
      </c>
      <c r="D451">
        <v>2702900</v>
      </c>
      <c r="E451">
        <v>64</v>
      </c>
      <c r="F451" t="s">
        <v>1849</v>
      </c>
      <c r="G451" s="1">
        <v>46203.776296296295</v>
      </c>
      <c r="H451">
        <v>68</v>
      </c>
      <c r="I451" t="s">
        <v>1849</v>
      </c>
      <c r="J451" s="1">
        <v>46203.776550925926</v>
      </c>
      <c r="K451">
        <v>1</v>
      </c>
      <c r="L451">
        <v>1</v>
      </c>
      <c r="M451" t="s">
        <v>1850</v>
      </c>
      <c r="N451" t="s">
        <v>1851</v>
      </c>
      <c r="O451" s="1">
        <v>46203.77584490741</v>
      </c>
      <c r="P451" s="1">
        <v>46203.776550925926</v>
      </c>
      <c r="Q451" s="1" t="str">
        <f t="shared" si="56"/>
        <v>2702900|r02</v>
      </c>
      <c r="R451" s="1" t="str">
        <f>VLOOKUP(D451,Base_Amostral!$A:$G,5,FALSE)</f>
        <v>Girau do Ponciano</v>
      </c>
      <c r="S451" s="1" t="str">
        <f>VLOOKUP(D451,Base_Amostral!$A:$G,3,FALSE)</f>
        <v>Alagoas</v>
      </c>
      <c r="T451" s="1" t="str">
        <f>VLOOKUP(D451,Base_Amostral!$A:$G,6,FALSE)</f>
        <v>Nordeste</v>
      </c>
      <c r="U451" s="4">
        <f t="shared" si="57"/>
        <v>6.4</v>
      </c>
      <c r="V451" s="4">
        <f t="shared" si="58"/>
        <v>6.8</v>
      </c>
      <c r="W451" s="4">
        <f t="shared" si="59"/>
        <v>-0.39999999999999947</v>
      </c>
      <c r="X451" s="4">
        <f t="shared" si="60"/>
        <v>6.6</v>
      </c>
      <c r="Y451" s="4">
        <f t="shared" si="61"/>
        <v>1</v>
      </c>
      <c r="Z451" s="4">
        <f t="shared" si="62"/>
        <v>-0.29999999999999982</v>
      </c>
      <c r="AA451" s="4">
        <f t="shared" si="63"/>
        <v>0</v>
      </c>
      <c r="AB451" s="4" t="str">
        <f>IF(B451&lt;&gt;"r04","",IF(COUNT(INDEX(U:U,ROW()-3):U451)&lt;2,"",MAX(INDEX(U:U,ROW()-3):U451)-MIN(INDEX(U:U,ROW()-3):U451)))</f>
        <v/>
      </c>
      <c r="AC451" s="4" t="str">
        <f>IF(B451&lt;&gt;"r04","",IF(COUNT(INDEX(V:V,ROW()-3):V451)&lt;2,"",MAX(INDEX(V:V,ROW()-3):V451)-MIN(INDEX(V:V,ROW()-3):V451)))</f>
        <v/>
      </c>
      <c r="AD451" s="4" t="str">
        <f>IF(B451&lt;&gt;"r04","",COUNT(INDEX(U:U,ROW()-3):U451))</f>
        <v/>
      </c>
      <c r="AE451" s="4" t="str">
        <f>IF(B451&lt;&gt;"r04","",COUNT(INDEX(V:V,ROW()-3):V451))</f>
        <v/>
      </c>
    </row>
    <row r="452" spans="1:31">
      <c r="A452">
        <v>1099</v>
      </c>
      <c r="B452" t="s">
        <v>1861</v>
      </c>
      <c r="C452" t="s">
        <v>1862</v>
      </c>
      <c r="D452">
        <v>2702900</v>
      </c>
      <c r="E452">
        <v>67</v>
      </c>
      <c r="F452" t="s">
        <v>1849</v>
      </c>
      <c r="G452" s="1">
        <v>46209.815868055557</v>
      </c>
      <c r="H452">
        <v>68</v>
      </c>
      <c r="I452" t="s">
        <v>1849</v>
      </c>
      <c r="J452" s="1">
        <v>46209.816157407404</v>
      </c>
      <c r="K452">
        <v>1</v>
      </c>
      <c r="L452">
        <v>1</v>
      </c>
      <c r="M452" t="s">
        <v>1850</v>
      </c>
      <c r="N452" t="s">
        <v>1851</v>
      </c>
      <c r="O452" s="1">
        <v>46209.815474537034</v>
      </c>
      <c r="P452" s="1">
        <v>46209.816157407404</v>
      </c>
      <c r="Q452" s="1" t="str">
        <f t="shared" si="56"/>
        <v>2702900|r03</v>
      </c>
      <c r="R452" s="1" t="str">
        <f>VLOOKUP(D452,Base_Amostral!$A:$G,5,FALSE)</f>
        <v>Girau do Ponciano</v>
      </c>
      <c r="S452" s="1" t="str">
        <f>VLOOKUP(D452,Base_Amostral!$A:$G,3,FALSE)</f>
        <v>Alagoas</v>
      </c>
      <c r="T452" s="1" t="str">
        <f>VLOOKUP(D452,Base_Amostral!$A:$G,6,FALSE)</f>
        <v>Nordeste</v>
      </c>
      <c r="U452" s="4">
        <f t="shared" si="57"/>
        <v>6.7</v>
      </c>
      <c r="V452" s="4">
        <f t="shared" si="58"/>
        <v>6.8</v>
      </c>
      <c r="W452" s="4">
        <f t="shared" si="59"/>
        <v>-9.9999999999999645E-2</v>
      </c>
      <c r="X452" s="4">
        <f t="shared" si="60"/>
        <v>6.75</v>
      </c>
      <c r="Y452" s="4">
        <f t="shared" si="61"/>
        <v>1</v>
      </c>
      <c r="Z452" s="4">
        <f t="shared" si="62"/>
        <v>0.29999999999999982</v>
      </c>
      <c r="AA452" s="4">
        <f t="shared" si="63"/>
        <v>0</v>
      </c>
      <c r="AB452" s="4" t="str">
        <f>IF(B452&lt;&gt;"r04","",IF(COUNT(INDEX(U:U,ROW()-3):U452)&lt;2,"",MAX(INDEX(U:U,ROW()-3):U452)-MIN(INDEX(U:U,ROW()-3):U452)))</f>
        <v/>
      </c>
      <c r="AC452" s="4" t="str">
        <f>IF(B452&lt;&gt;"r04","",IF(COUNT(INDEX(V:V,ROW()-3):V452)&lt;2,"",MAX(INDEX(V:V,ROW()-3):V452)-MIN(INDEX(V:V,ROW()-3):V452)))</f>
        <v/>
      </c>
      <c r="AD452" s="4" t="str">
        <f>IF(B452&lt;&gt;"r04","",COUNT(INDEX(U:U,ROW()-3):U452))</f>
        <v/>
      </c>
      <c r="AE452" s="4" t="str">
        <f>IF(B452&lt;&gt;"r04","",COUNT(INDEX(V:V,ROW()-3):V452))</f>
        <v/>
      </c>
    </row>
    <row r="453" spans="1:31">
      <c r="A453">
        <v>1456</v>
      </c>
      <c r="B453" t="s">
        <v>1863</v>
      </c>
      <c r="C453" t="s">
        <v>1864</v>
      </c>
      <c r="D453">
        <v>2702900</v>
      </c>
      <c r="E453">
        <v>74</v>
      </c>
      <c r="F453" t="s">
        <v>1849</v>
      </c>
      <c r="G453" s="1">
        <v>46216.799803240741</v>
      </c>
      <c r="H453">
        <v>68</v>
      </c>
      <c r="I453" t="s">
        <v>1849</v>
      </c>
      <c r="J453" s="1">
        <v>46216.800081018519</v>
      </c>
      <c r="K453">
        <v>1</v>
      </c>
      <c r="L453">
        <v>1</v>
      </c>
      <c r="M453" t="s">
        <v>1850</v>
      </c>
      <c r="N453" t="s">
        <v>1851</v>
      </c>
      <c r="O453" s="1">
        <v>46216.799293981479</v>
      </c>
      <c r="P453" s="1">
        <v>46216.800081018519</v>
      </c>
      <c r="Q453" s="1" t="str">
        <f t="shared" si="56"/>
        <v>2702900|r04</v>
      </c>
      <c r="R453" s="1" t="str">
        <f>VLOOKUP(D453,Base_Amostral!$A:$G,5,FALSE)</f>
        <v>Girau do Ponciano</v>
      </c>
      <c r="S453" s="1" t="str">
        <f>VLOOKUP(D453,Base_Amostral!$A:$G,3,FALSE)</f>
        <v>Alagoas</v>
      </c>
      <c r="T453" s="1" t="str">
        <f>VLOOKUP(D453,Base_Amostral!$A:$G,6,FALSE)</f>
        <v>Nordeste</v>
      </c>
      <c r="U453" s="4">
        <f t="shared" si="57"/>
        <v>7.4</v>
      </c>
      <c r="V453" s="4">
        <f t="shared" si="58"/>
        <v>6.8</v>
      </c>
      <c r="W453" s="4">
        <f t="shared" si="59"/>
        <v>0.60000000000000053</v>
      </c>
      <c r="X453" s="4">
        <f t="shared" si="60"/>
        <v>7.1</v>
      </c>
      <c r="Y453" s="4">
        <f t="shared" si="61"/>
        <v>1</v>
      </c>
      <c r="Z453" s="4">
        <f t="shared" si="62"/>
        <v>0.70000000000000018</v>
      </c>
      <c r="AA453" s="4">
        <f t="shared" si="63"/>
        <v>0</v>
      </c>
      <c r="AB453" s="4">
        <f ca="1">IF(B453&lt;&gt;"r04","",IF(COUNT(INDEX(U:U,ROW()-3):U453)&lt;2,"",MAX(INDEX(U:U,ROW()-3):U453)-MIN(INDEX(U:U,ROW()-3):U453)))</f>
        <v>1</v>
      </c>
      <c r="AC453" s="4">
        <f ca="1">IF(B453&lt;&gt;"r04","",IF(COUNT(INDEX(V:V,ROW()-3):V453)&lt;2,"",MAX(INDEX(V:V,ROW()-3):V453)-MIN(INDEX(V:V,ROW()-3):V453)))</f>
        <v>0</v>
      </c>
      <c r="AD453" s="4">
        <f ca="1">IF(B453&lt;&gt;"r04","",COUNT(INDEX(U:U,ROW()-3):U453))</f>
        <v>4</v>
      </c>
      <c r="AE453" s="4">
        <f ca="1">IF(B453&lt;&gt;"r04","",COUNT(INDEX(V:V,ROW()-3):V453))</f>
        <v>4</v>
      </c>
    </row>
    <row r="454" spans="1:31">
      <c r="A454">
        <v>373</v>
      </c>
      <c r="B454" t="s">
        <v>1857</v>
      </c>
      <c r="C454" t="s">
        <v>1858</v>
      </c>
      <c r="D454">
        <v>2703304</v>
      </c>
      <c r="E454">
        <v>64</v>
      </c>
      <c r="F454" t="s">
        <v>1849</v>
      </c>
      <c r="G454" s="1">
        <v>46195.969652777778</v>
      </c>
      <c r="H454">
        <v>60</v>
      </c>
      <c r="I454" t="s">
        <v>1849</v>
      </c>
      <c r="J454" s="1">
        <v>46195.969918981478</v>
      </c>
      <c r="K454">
        <v>1</v>
      </c>
      <c r="L454">
        <v>1</v>
      </c>
      <c r="M454" t="s">
        <v>1850</v>
      </c>
      <c r="N454" t="s">
        <v>1851</v>
      </c>
      <c r="O454" s="1">
        <v>46195.969259259262</v>
      </c>
      <c r="P454" s="1">
        <v>46195.969918981478</v>
      </c>
      <c r="Q454" s="1" t="str">
        <f t="shared" si="56"/>
        <v>2703304|r01</v>
      </c>
      <c r="R454" s="1" t="str">
        <f>VLOOKUP(D454,Base_Amostral!$A:$G,5,FALSE)</f>
        <v>Inhapi</v>
      </c>
      <c r="S454" s="1" t="str">
        <f>VLOOKUP(D454,Base_Amostral!$A:$G,3,FALSE)</f>
        <v>Alagoas</v>
      </c>
      <c r="T454" s="1" t="str">
        <f>VLOOKUP(D454,Base_Amostral!$A:$G,6,FALSE)</f>
        <v>Nordeste</v>
      </c>
      <c r="U454" s="4">
        <f t="shared" si="57"/>
        <v>6.4</v>
      </c>
      <c r="V454" s="4">
        <f t="shared" si="58"/>
        <v>6</v>
      </c>
      <c r="W454" s="4">
        <f t="shared" si="59"/>
        <v>0.40000000000000036</v>
      </c>
      <c r="X454" s="4">
        <f t="shared" si="60"/>
        <v>6.2</v>
      </c>
      <c r="Y454" s="4">
        <f t="shared" si="61"/>
        <v>1</v>
      </c>
      <c r="Z454" s="4" t="str">
        <f t="shared" si="62"/>
        <v/>
      </c>
      <c r="AA454" s="4" t="str">
        <f t="shared" si="63"/>
        <v/>
      </c>
      <c r="AB454" s="4" t="str">
        <f>IF(B454&lt;&gt;"r04","",IF(COUNT(INDEX(U:U,ROW()-3):U454)&lt;2,"",MAX(INDEX(U:U,ROW()-3):U454)-MIN(INDEX(U:U,ROW()-3):U454)))</f>
        <v/>
      </c>
      <c r="AC454" s="4" t="str">
        <f>IF(B454&lt;&gt;"r04","",IF(COUNT(INDEX(V:V,ROW()-3):V454)&lt;2,"",MAX(INDEX(V:V,ROW()-3):V454)-MIN(INDEX(V:V,ROW()-3):V454)))</f>
        <v/>
      </c>
      <c r="AD454" s="4" t="str">
        <f>IF(B454&lt;&gt;"r04","",COUNT(INDEX(U:U,ROW()-3):U454))</f>
        <v/>
      </c>
      <c r="AE454" s="4" t="str">
        <f>IF(B454&lt;&gt;"r04","",COUNT(INDEX(V:V,ROW()-3):V454))</f>
        <v/>
      </c>
    </row>
    <row r="455" spans="1:31">
      <c r="A455">
        <v>733</v>
      </c>
      <c r="B455" t="s">
        <v>1859</v>
      </c>
      <c r="C455" t="s">
        <v>1860</v>
      </c>
      <c r="D455">
        <v>2703304</v>
      </c>
      <c r="E455">
        <v>59</v>
      </c>
      <c r="F455" t="s">
        <v>1849</v>
      </c>
      <c r="G455" s="1">
        <v>46203.777395833335</v>
      </c>
      <c r="H455">
        <v>63</v>
      </c>
      <c r="I455" t="s">
        <v>1849</v>
      </c>
      <c r="J455" s="1">
        <v>46203.777673611112</v>
      </c>
      <c r="K455">
        <v>1</v>
      </c>
      <c r="L455">
        <v>1</v>
      </c>
      <c r="M455" t="s">
        <v>1850</v>
      </c>
      <c r="N455" t="s">
        <v>1851</v>
      </c>
      <c r="O455" s="1">
        <v>46203.776608796295</v>
      </c>
      <c r="P455" s="1">
        <v>46203.777673611112</v>
      </c>
      <c r="Q455" s="1" t="str">
        <f t="shared" si="56"/>
        <v>2703304|r02</v>
      </c>
      <c r="R455" s="1" t="str">
        <f>VLOOKUP(D455,Base_Amostral!$A:$G,5,FALSE)</f>
        <v>Inhapi</v>
      </c>
      <c r="S455" s="1" t="str">
        <f>VLOOKUP(D455,Base_Amostral!$A:$G,3,FALSE)</f>
        <v>Alagoas</v>
      </c>
      <c r="T455" s="1" t="str">
        <f>VLOOKUP(D455,Base_Amostral!$A:$G,6,FALSE)</f>
        <v>Nordeste</v>
      </c>
      <c r="U455" s="4">
        <f t="shared" si="57"/>
        <v>5.9</v>
      </c>
      <c r="V455" s="4">
        <f t="shared" si="58"/>
        <v>6.3</v>
      </c>
      <c r="W455" s="4">
        <f t="shared" si="59"/>
        <v>-0.39999999999999947</v>
      </c>
      <c r="X455" s="4">
        <f t="shared" si="60"/>
        <v>6.1</v>
      </c>
      <c r="Y455" s="4">
        <f t="shared" si="61"/>
        <v>1</v>
      </c>
      <c r="Z455" s="4">
        <f t="shared" si="62"/>
        <v>-0.5</v>
      </c>
      <c r="AA455" s="4">
        <f t="shared" si="63"/>
        <v>0.29999999999999982</v>
      </c>
      <c r="AB455" s="4" t="str">
        <f>IF(B455&lt;&gt;"r04","",IF(COUNT(INDEX(U:U,ROW()-3):U455)&lt;2,"",MAX(INDEX(U:U,ROW()-3):U455)-MIN(INDEX(U:U,ROW()-3):U455)))</f>
        <v/>
      </c>
      <c r="AC455" s="4" t="str">
        <f>IF(B455&lt;&gt;"r04","",IF(COUNT(INDEX(V:V,ROW()-3):V455)&lt;2,"",MAX(INDEX(V:V,ROW()-3):V455)-MIN(INDEX(V:V,ROW()-3):V455)))</f>
        <v/>
      </c>
      <c r="AD455" s="4" t="str">
        <f>IF(B455&lt;&gt;"r04","",COUNT(INDEX(U:U,ROW()-3):U455))</f>
        <v/>
      </c>
      <c r="AE455" s="4" t="str">
        <f>IF(B455&lt;&gt;"r04","",COUNT(INDEX(V:V,ROW()-3):V455))</f>
        <v/>
      </c>
    </row>
    <row r="456" spans="1:31">
      <c r="A456">
        <v>1101</v>
      </c>
      <c r="B456" t="s">
        <v>1861</v>
      </c>
      <c r="C456" t="s">
        <v>1862</v>
      </c>
      <c r="D456">
        <v>2703304</v>
      </c>
      <c r="E456">
        <v>59</v>
      </c>
      <c r="F456" t="s">
        <v>1849</v>
      </c>
      <c r="G456" s="1">
        <v>46209.81658564815</v>
      </c>
      <c r="H456">
        <v>63</v>
      </c>
      <c r="I456" t="s">
        <v>1849</v>
      </c>
      <c r="J456" s="1">
        <v>46209.816863425927</v>
      </c>
      <c r="K456">
        <v>1</v>
      </c>
      <c r="L456">
        <v>1</v>
      </c>
      <c r="M456" t="s">
        <v>1850</v>
      </c>
      <c r="N456" t="s">
        <v>1851</v>
      </c>
      <c r="O456" s="1">
        <v>46209.816203703704</v>
      </c>
      <c r="P456" s="1">
        <v>46209.816863425927</v>
      </c>
      <c r="Q456" s="1" t="str">
        <f t="shared" si="56"/>
        <v>2703304|r03</v>
      </c>
      <c r="R456" s="1" t="str">
        <f>VLOOKUP(D456,Base_Amostral!$A:$G,5,FALSE)</f>
        <v>Inhapi</v>
      </c>
      <c r="S456" s="1" t="str">
        <f>VLOOKUP(D456,Base_Amostral!$A:$G,3,FALSE)</f>
        <v>Alagoas</v>
      </c>
      <c r="T456" s="1" t="str">
        <f>VLOOKUP(D456,Base_Amostral!$A:$G,6,FALSE)</f>
        <v>Nordeste</v>
      </c>
      <c r="U456" s="4">
        <f t="shared" si="57"/>
        <v>5.9</v>
      </c>
      <c r="V456" s="4">
        <f t="shared" si="58"/>
        <v>6.3</v>
      </c>
      <c r="W456" s="4">
        <f t="shared" si="59"/>
        <v>-0.39999999999999947</v>
      </c>
      <c r="X456" s="4">
        <f t="shared" si="60"/>
        <v>6.1</v>
      </c>
      <c r="Y456" s="4">
        <f t="shared" si="61"/>
        <v>1</v>
      </c>
      <c r="Z456" s="4">
        <f t="shared" si="62"/>
        <v>0</v>
      </c>
      <c r="AA456" s="4">
        <f t="shared" si="63"/>
        <v>0</v>
      </c>
      <c r="AB456" s="4" t="str">
        <f>IF(B456&lt;&gt;"r04","",IF(COUNT(INDEX(U:U,ROW()-3):U456)&lt;2,"",MAX(INDEX(U:U,ROW()-3):U456)-MIN(INDEX(U:U,ROW()-3):U456)))</f>
        <v/>
      </c>
      <c r="AC456" s="4" t="str">
        <f>IF(B456&lt;&gt;"r04","",IF(COUNT(INDEX(V:V,ROW()-3):V456)&lt;2,"",MAX(INDEX(V:V,ROW()-3):V456)-MIN(INDEX(V:V,ROW()-3):V456)))</f>
        <v/>
      </c>
      <c r="AD456" s="4" t="str">
        <f>IF(B456&lt;&gt;"r04","",COUNT(INDEX(U:U,ROW()-3):U456))</f>
        <v/>
      </c>
      <c r="AE456" s="4" t="str">
        <f>IF(B456&lt;&gt;"r04","",COUNT(INDEX(V:V,ROW()-3):V456))</f>
        <v/>
      </c>
    </row>
    <row r="457" spans="1:31">
      <c r="A457">
        <v>1459</v>
      </c>
      <c r="B457" t="s">
        <v>1863</v>
      </c>
      <c r="C457" t="s">
        <v>1864</v>
      </c>
      <c r="D457">
        <v>2703304</v>
      </c>
      <c r="E457">
        <v>67</v>
      </c>
      <c r="F457" t="s">
        <v>1849</v>
      </c>
      <c r="G457" s="1">
        <v>46216.800509259258</v>
      </c>
      <c r="H457">
        <v>63</v>
      </c>
      <c r="I457" t="s">
        <v>1849</v>
      </c>
      <c r="J457" s="1">
        <v>46216.800775462965</v>
      </c>
      <c r="K457">
        <v>1</v>
      </c>
      <c r="L457">
        <v>1</v>
      </c>
      <c r="M457" t="s">
        <v>1850</v>
      </c>
      <c r="N457" t="s">
        <v>1851</v>
      </c>
      <c r="O457" s="1">
        <v>46216.800115740742</v>
      </c>
      <c r="P457" s="1">
        <v>46216.800775462965</v>
      </c>
      <c r="Q457" s="1" t="str">
        <f t="shared" si="56"/>
        <v>2703304|r04</v>
      </c>
      <c r="R457" s="1" t="str">
        <f>VLOOKUP(D457,Base_Amostral!$A:$G,5,FALSE)</f>
        <v>Inhapi</v>
      </c>
      <c r="S457" s="1" t="str">
        <f>VLOOKUP(D457,Base_Amostral!$A:$G,3,FALSE)</f>
        <v>Alagoas</v>
      </c>
      <c r="T457" s="1" t="str">
        <f>VLOOKUP(D457,Base_Amostral!$A:$G,6,FALSE)</f>
        <v>Nordeste</v>
      </c>
      <c r="U457" s="4">
        <f t="shared" si="57"/>
        <v>6.7</v>
      </c>
      <c r="V457" s="4">
        <f t="shared" si="58"/>
        <v>6.3</v>
      </c>
      <c r="W457" s="4">
        <f t="shared" si="59"/>
        <v>0.40000000000000036</v>
      </c>
      <c r="X457" s="4">
        <f t="shared" si="60"/>
        <v>6.5</v>
      </c>
      <c r="Y457" s="4">
        <f t="shared" si="61"/>
        <v>1</v>
      </c>
      <c r="Z457" s="4">
        <f t="shared" si="62"/>
        <v>0.79999999999999982</v>
      </c>
      <c r="AA457" s="4">
        <f t="shared" si="63"/>
        <v>0</v>
      </c>
      <c r="AB457" s="4">
        <f ca="1">IF(B457&lt;&gt;"r04","",IF(COUNT(INDEX(U:U,ROW()-3):U457)&lt;2,"",MAX(INDEX(U:U,ROW()-3):U457)-MIN(INDEX(U:U,ROW()-3):U457)))</f>
        <v>0.79999999999999982</v>
      </c>
      <c r="AC457" s="4">
        <f ca="1">IF(B457&lt;&gt;"r04","",IF(COUNT(INDEX(V:V,ROW()-3):V457)&lt;2,"",MAX(INDEX(V:V,ROW()-3):V457)-MIN(INDEX(V:V,ROW()-3):V457)))</f>
        <v>0.29999999999999982</v>
      </c>
      <c r="AD457" s="4">
        <f ca="1">IF(B457&lt;&gt;"r04","",COUNT(INDEX(U:U,ROW()-3):U457))</f>
        <v>4</v>
      </c>
      <c r="AE457" s="4">
        <f ca="1">IF(B457&lt;&gt;"r04","",COUNT(INDEX(V:V,ROW()-3):V457))</f>
        <v>4</v>
      </c>
    </row>
    <row r="458" spans="1:31">
      <c r="A458">
        <v>375</v>
      </c>
      <c r="B458" t="s">
        <v>1857</v>
      </c>
      <c r="C458" t="s">
        <v>1858</v>
      </c>
      <c r="D458">
        <v>2706422</v>
      </c>
      <c r="E458">
        <v>58</v>
      </c>
      <c r="F458" t="s">
        <v>1849</v>
      </c>
      <c r="G458" s="1">
        <v>46195.970289351855</v>
      </c>
      <c r="H458">
        <v>57</v>
      </c>
      <c r="I458" t="s">
        <v>1849</v>
      </c>
      <c r="J458" s="1">
        <v>46195.970543981479</v>
      </c>
      <c r="K458">
        <v>1</v>
      </c>
      <c r="L458">
        <v>1</v>
      </c>
      <c r="M458" t="s">
        <v>1850</v>
      </c>
      <c r="N458" t="s">
        <v>1851</v>
      </c>
      <c r="O458" s="1">
        <v>46195.969953703701</v>
      </c>
      <c r="P458" s="1">
        <v>46195.970543981479</v>
      </c>
      <c r="Q458" s="1" t="str">
        <f t="shared" si="56"/>
        <v>2706422|r01</v>
      </c>
      <c r="R458" s="1" t="str">
        <f>VLOOKUP(D458,Base_Amostral!$A:$G,5,FALSE)</f>
        <v>Pariconha</v>
      </c>
      <c r="S458" s="1" t="str">
        <f>VLOOKUP(D458,Base_Amostral!$A:$G,3,FALSE)</f>
        <v>Alagoas</v>
      </c>
      <c r="T458" s="1" t="str">
        <f>VLOOKUP(D458,Base_Amostral!$A:$G,6,FALSE)</f>
        <v>Nordeste</v>
      </c>
      <c r="U458" s="4">
        <f t="shared" si="57"/>
        <v>5.8</v>
      </c>
      <c r="V458" s="4">
        <f t="shared" si="58"/>
        <v>5.7</v>
      </c>
      <c r="W458" s="4">
        <f t="shared" si="59"/>
        <v>9.9999999999999645E-2</v>
      </c>
      <c r="X458" s="4">
        <f t="shared" si="60"/>
        <v>5.75</v>
      </c>
      <c r="Y458" s="4">
        <f t="shared" si="61"/>
        <v>1</v>
      </c>
      <c r="Z458" s="4" t="str">
        <f t="shared" si="62"/>
        <v/>
      </c>
      <c r="AA458" s="4" t="str">
        <f t="shared" si="63"/>
        <v/>
      </c>
      <c r="AB458" s="4" t="str">
        <f>IF(B458&lt;&gt;"r04","",IF(COUNT(INDEX(U:U,ROW()-3):U458)&lt;2,"",MAX(INDEX(U:U,ROW()-3):U458)-MIN(INDEX(U:U,ROW()-3):U458)))</f>
        <v/>
      </c>
      <c r="AC458" s="4" t="str">
        <f>IF(B458&lt;&gt;"r04","",IF(COUNT(INDEX(V:V,ROW()-3):V458)&lt;2,"",MAX(INDEX(V:V,ROW()-3):V458)-MIN(INDEX(V:V,ROW()-3):V458)))</f>
        <v/>
      </c>
      <c r="AD458" s="4" t="str">
        <f>IF(B458&lt;&gt;"r04","",COUNT(INDEX(U:U,ROW()-3):U458))</f>
        <v/>
      </c>
      <c r="AE458" s="4" t="str">
        <f>IF(B458&lt;&gt;"r04","",COUNT(INDEX(V:V,ROW()-3):V458))</f>
        <v/>
      </c>
    </row>
    <row r="459" spans="1:31">
      <c r="A459">
        <v>735</v>
      </c>
      <c r="B459" t="s">
        <v>1859</v>
      </c>
      <c r="C459" t="s">
        <v>1860</v>
      </c>
      <c r="D459">
        <v>2706422</v>
      </c>
      <c r="E459">
        <v>58</v>
      </c>
      <c r="F459" t="s">
        <v>1849</v>
      </c>
      <c r="G459" s="1">
        <v>46203.778148148151</v>
      </c>
      <c r="H459">
        <v>57</v>
      </c>
      <c r="I459" t="s">
        <v>1849</v>
      </c>
      <c r="J459" s="1">
        <v>46203.778391203705</v>
      </c>
      <c r="K459">
        <v>1</v>
      </c>
      <c r="L459">
        <v>1</v>
      </c>
      <c r="M459" t="s">
        <v>1850</v>
      </c>
      <c r="N459" t="s">
        <v>1851</v>
      </c>
      <c r="O459" s="1">
        <v>46203.777743055558</v>
      </c>
      <c r="P459" s="1">
        <v>46203.778391203705</v>
      </c>
      <c r="Q459" s="1" t="str">
        <f t="shared" si="56"/>
        <v>2706422|r02</v>
      </c>
      <c r="R459" s="1" t="str">
        <f>VLOOKUP(D459,Base_Amostral!$A:$G,5,FALSE)</f>
        <v>Pariconha</v>
      </c>
      <c r="S459" s="1" t="str">
        <f>VLOOKUP(D459,Base_Amostral!$A:$G,3,FALSE)</f>
        <v>Alagoas</v>
      </c>
      <c r="T459" s="1" t="str">
        <f>VLOOKUP(D459,Base_Amostral!$A:$G,6,FALSE)</f>
        <v>Nordeste</v>
      </c>
      <c r="U459" s="4">
        <f t="shared" si="57"/>
        <v>5.8</v>
      </c>
      <c r="V459" s="4">
        <f t="shared" si="58"/>
        <v>5.7</v>
      </c>
      <c r="W459" s="4">
        <f t="shared" si="59"/>
        <v>9.9999999999999645E-2</v>
      </c>
      <c r="X459" s="4">
        <f t="shared" si="60"/>
        <v>5.75</v>
      </c>
      <c r="Y459" s="4">
        <f t="shared" si="61"/>
        <v>1</v>
      </c>
      <c r="Z459" s="4">
        <f t="shared" si="62"/>
        <v>0</v>
      </c>
      <c r="AA459" s="4">
        <f t="shared" si="63"/>
        <v>0</v>
      </c>
      <c r="AB459" s="4" t="str">
        <f>IF(B459&lt;&gt;"r04","",IF(COUNT(INDEX(U:U,ROW()-3):U459)&lt;2,"",MAX(INDEX(U:U,ROW()-3):U459)-MIN(INDEX(U:U,ROW()-3):U459)))</f>
        <v/>
      </c>
      <c r="AC459" s="4" t="str">
        <f>IF(B459&lt;&gt;"r04","",IF(COUNT(INDEX(V:V,ROW()-3):V459)&lt;2,"",MAX(INDEX(V:V,ROW()-3):V459)-MIN(INDEX(V:V,ROW()-3):V459)))</f>
        <v/>
      </c>
      <c r="AD459" s="4" t="str">
        <f>IF(B459&lt;&gt;"r04","",COUNT(INDEX(U:U,ROW()-3):U459))</f>
        <v/>
      </c>
      <c r="AE459" s="4" t="str">
        <f>IF(B459&lt;&gt;"r04","",COUNT(INDEX(V:V,ROW()-3):V459))</f>
        <v/>
      </c>
    </row>
    <row r="460" spans="1:31">
      <c r="A460">
        <v>1103</v>
      </c>
      <c r="B460" t="s">
        <v>1861</v>
      </c>
      <c r="C460" t="s">
        <v>1862</v>
      </c>
      <c r="D460">
        <v>2706422</v>
      </c>
      <c r="E460">
        <v>58</v>
      </c>
      <c r="F460" t="s">
        <v>1849</v>
      </c>
      <c r="G460" s="1">
        <v>46209.817210648151</v>
      </c>
      <c r="H460">
        <v>57</v>
      </c>
      <c r="I460" t="s">
        <v>1849</v>
      </c>
      <c r="J460" s="1">
        <v>46209.817453703705</v>
      </c>
      <c r="K460">
        <v>1</v>
      </c>
      <c r="L460">
        <v>1</v>
      </c>
      <c r="M460" t="s">
        <v>1850</v>
      </c>
      <c r="N460" t="s">
        <v>1851</v>
      </c>
      <c r="O460" s="1">
        <v>46209.81689814815</v>
      </c>
      <c r="P460" s="1">
        <v>46209.817453703705</v>
      </c>
      <c r="Q460" s="1" t="str">
        <f t="shared" si="56"/>
        <v>2706422|r03</v>
      </c>
      <c r="R460" s="1" t="str">
        <f>VLOOKUP(D460,Base_Amostral!$A:$G,5,FALSE)</f>
        <v>Pariconha</v>
      </c>
      <c r="S460" s="1" t="str">
        <f>VLOOKUP(D460,Base_Amostral!$A:$G,3,FALSE)</f>
        <v>Alagoas</v>
      </c>
      <c r="T460" s="1" t="str">
        <f>VLOOKUP(D460,Base_Amostral!$A:$G,6,FALSE)</f>
        <v>Nordeste</v>
      </c>
      <c r="U460" s="4">
        <f t="shared" si="57"/>
        <v>5.8</v>
      </c>
      <c r="V460" s="4">
        <f t="shared" si="58"/>
        <v>5.7</v>
      </c>
      <c r="W460" s="4">
        <f t="shared" si="59"/>
        <v>9.9999999999999645E-2</v>
      </c>
      <c r="X460" s="4">
        <f t="shared" si="60"/>
        <v>5.75</v>
      </c>
      <c r="Y460" s="4">
        <f t="shared" si="61"/>
        <v>1</v>
      </c>
      <c r="Z460" s="4">
        <f t="shared" si="62"/>
        <v>0</v>
      </c>
      <c r="AA460" s="4">
        <f t="shared" si="63"/>
        <v>0</v>
      </c>
      <c r="AB460" s="4" t="str">
        <f>IF(B460&lt;&gt;"r04","",IF(COUNT(INDEX(U:U,ROW()-3):U460)&lt;2,"",MAX(INDEX(U:U,ROW()-3):U460)-MIN(INDEX(U:U,ROW()-3):U460)))</f>
        <v/>
      </c>
      <c r="AC460" s="4" t="str">
        <f>IF(B460&lt;&gt;"r04","",IF(COUNT(INDEX(V:V,ROW()-3):V460)&lt;2,"",MAX(INDEX(V:V,ROW()-3):V460)-MIN(INDEX(V:V,ROW()-3):V460)))</f>
        <v/>
      </c>
      <c r="AD460" s="4" t="str">
        <f>IF(B460&lt;&gt;"r04","",COUNT(INDEX(U:U,ROW()-3):U460))</f>
        <v/>
      </c>
      <c r="AE460" s="4" t="str">
        <f>IF(B460&lt;&gt;"r04","",COUNT(INDEX(V:V,ROW()-3):V460))</f>
        <v/>
      </c>
    </row>
    <row r="461" spans="1:31">
      <c r="A461">
        <v>1462</v>
      </c>
      <c r="B461" t="s">
        <v>1863</v>
      </c>
      <c r="C461" t="s">
        <v>1864</v>
      </c>
      <c r="D461">
        <v>2706422</v>
      </c>
      <c r="E461">
        <v>66</v>
      </c>
      <c r="F461" t="s">
        <v>1849</v>
      </c>
      <c r="G461" s="1">
        <v>46216.801412037035</v>
      </c>
      <c r="H461">
        <v>57</v>
      </c>
      <c r="I461" t="s">
        <v>1849</v>
      </c>
      <c r="J461" s="1">
        <v>46216.80164351852</v>
      </c>
      <c r="K461">
        <v>1</v>
      </c>
      <c r="L461">
        <v>1</v>
      </c>
      <c r="M461" t="s">
        <v>1850</v>
      </c>
      <c r="N461" t="s">
        <v>1851</v>
      </c>
      <c r="O461" s="1">
        <v>46216.800833333335</v>
      </c>
      <c r="P461" s="1">
        <v>46216.80164351852</v>
      </c>
      <c r="Q461" s="1" t="str">
        <f t="shared" si="56"/>
        <v>2706422|r04</v>
      </c>
      <c r="R461" s="1" t="str">
        <f>VLOOKUP(D461,Base_Amostral!$A:$G,5,FALSE)</f>
        <v>Pariconha</v>
      </c>
      <c r="S461" s="1" t="str">
        <f>VLOOKUP(D461,Base_Amostral!$A:$G,3,FALSE)</f>
        <v>Alagoas</v>
      </c>
      <c r="T461" s="1" t="str">
        <f>VLOOKUP(D461,Base_Amostral!$A:$G,6,FALSE)</f>
        <v>Nordeste</v>
      </c>
      <c r="U461" s="4">
        <f t="shared" si="57"/>
        <v>6.6</v>
      </c>
      <c r="V461" s="4">
        <f t="shared" si="58"/>
        <v>5.7</v>
      </c>
      <c r="W461" s="4">
        <f t="shared" si="59"/>
        <v>0.89999999999999947</v>
      </c>
      <c r="X461" s="4">
        <f t="shared" si="60"/>
        <v>6.15</v>
      </c>
      <c r="Y461" s="4">
        <f t="shared" si="61"/>
        <v>1</v>
      </c>
      <c r="Z461" s="4">
        <f t="shared" si="62"/>
        <v>0.79999999999999982</v>
      </c>
      <c r="AA461" s="4">
        <f t="shared" si="63"/>
        <v>0</v>
      </c>
      <c r="AB461" s="4">
        <f ca="1">IF(B461&lt;&gt;"r04","",IF(COUNT(INDEX(U:U,ROW()-3):U461)&lt;2,"",MAX(INDEX(U:U,ROW()-3):U461)-MIN(INDEX(U:U,ROW()-3):U461)))</f>
        <v>0.79999999999999982</v>
      </c>
      <c r="AC461" s="4">
        <f ca="1">IF(B461&lt;&gt;"r04","",IF(COUNT(INDEX(V:V,ROW()-3):V461)&lt;2,"",MAX(INDEX(V:V,ROW()-3):V461)-MIN(INDEX(V:V,ROW()-3):V461)))</f>
        <v>0</v>
      </c>
      <c r="AD461" s="4">
        <f ca="1">IF(B461&lt;&gt;"r04","",COUNT(INDEX(U:U,ROW()-3):U461))</f>
        <v>4</v>
      </c>
      <c r="AE461" s="4">
        <f ca="1">IF(B461&lt;&gt;"r04","",COUNT(INDEX(V:V,ROW()-3):V461))</f>
        <v>4</v>
      </c>
    </row>
    <row r="462" spans="1:31">
      <c r="A462">
        <v>378</v>
      </c>
      <c r="B462" t="s">
        <v>1857</v>
      </c>
      <c r="C462" t="s">
        <v>1858</v>
      </c>
      <c r="D462">
        <v>2708808</v>
      </c>
      <c r="E462">
        <v>52</v>
      </c>
      <c r="F462" t="s">
        <v>1849</v>
      </c>
      <c r="G462" s="1">
        <v>46195.971168981479</v>
      </c>
      <c r="H462">
        <v>53</v>
      </c>
      <c r="I462" t="s">
        <v>1849</v>
      </c>
      <c r="J462" s="1">
        <v>46195.971412037034</v>
      </c>
      <c r="K462">
        <v>1</v>
      </c>
      <c r="L462">
        <v>1</v>
      </c>
      <c r="M462" t="s">
        <v>1850</v>
      </c>
      <c r="N462" t="s">
        <v>1851</v>
      </c>
      <c r="O462" s="1">
        <v>46195.970601851855</v>
      </c>
      <c r="P462" s="1">
        <v>46195.971412037034</v>
      </c>
      <c r="Q462" s="1" t="str">
        <f t="shared" si="56"/>
        <v>2708808|r01</v>
      </c>
      <c r="R462" s="1" t="str">
        <f>VLOOKUP(D462,Base_Amostral!$A:$G,5,FALSE)</f>
        <v>São Sebastião</v>
      </c>
      <c r="S462" s="1" t="str">
        <f>VLOOKUP(D462,Base_Amostral!$A:$G,3,FALSE)</f>
        <v>Alagoas</v>
      </c>
      <c r="T462" s="1" t="str">
        <f>VLOOKUP(D462,Base_Amostral!$A:$G,6,FALSE)</f>
        <v>Nordeste</v>
      </c>
      <c r="U462" s="4">
        <f t="shared" si="57"/>
        <v>5.2</v>
      </c>
      <c r="V462" s="4">
        <f t="shared" si="58"/>
        <v>5.3</v>
      </c>
      <c r="W462" s="4">
        <f t="shared" si="59"/>
        <v>-9.9999999999999645E-2</v>
      </c>
      <c r="X462" s="4">
        <f t="shared" si="60"/>
        <v>5.25</v>
      </c>
      <c r="Y462" s="4">
        <f t="shared" si="61"/>
        <v>1</v>
      </c>
      <c r="Z462" s="4" t="str">
        <f t="shared" si="62"/>
        <v/>
      </c>
      <c r="AA462" s="4" t="str">
        <f t="shared" si="63"/>
        <v/>
      </c>
      <c r="AB462" s="4" t="str">
        <f>IF(B462&lt;&gt;"r04","",IF(COUNT(INDEX(U:U,ROW()-3):U462)&lt;2,"",MAX(INDEX(U:U,ROW()-3):U462)-MIN(INDEX(U:U,ROW()-3):U462)))</f>
        <v/>
      </c>
      <c r="AC462" s="4" t="str">
        <f>IF(B462&lt;&gt;"r04","",IF(COUNT(INDEX(V:V,ROW()-3):V462)&lt;2,"",MAX(INDEX(V:V,ROW()-3):V462)-MIN(INDEX(V:V,ROW()-3):V462)))</f>
        <v/>
      </c>
      <c r="AD462" s="4" t="str">
        <f>IF(B462&lt;&gt;"r04","",COUNT(INDEX(U:U,ROW()-3):U462))</f>
        <v/>
      </c>
      <c r="AE462" s="4" t="str">
        <f>IF(B462&lt;&gt;"r04","",COUNT(INDEX(V:V,ROW()-3):V462))</f>
        <v/>
      </c>
    </row>
    <row r="463" spans="1:31">
      <c r="A463">
        <v>737</v>
      </c>
      <c r="B463" t="s">
        <v>1859</v>
      </c>
      <c r="C463" t="s">
        <v>1860</v>
      </c>
      <c r="D463">
        <v>2708808</v>
      </c>
      <c r="E463">
        <v>52</v>
      </c>
      <c r="F463" t="s">
        <v>1849</v>
      </c>
      <c r="G463" s="1">
        <v>46203.778622685182</v>
      </c>
      <c r="H463">
        <v>53</v>
      </c>
      <c r="I463" t="s">
        <v>1849</v>
      </c>
      <c r="J463" s="1">
        <v>46203.77888888889</v>
      </c>
      <c r="K463">
        <v>1</v>
      </c>
      <c r="L463">
        <v>1</v>
      </c>
      <c r="M463" t="s">
        <v>1850</v>
      </c>
      <c r="N463" t="s">
        <v>1851</v>
      </c>
      <c r="O463" s="1">
        <v>46203.778437499997</v>
      </c>
      <c r="P463" s="1">
        <v>46203.77888888889</v>
      </c>
      <c r="Q463" s="1" t="str">
        <f t="shared" si="56"/>
        <v>2708808|r02</v>
      </c>
      <c r="R463" s="1" t="str">
        <f>VLOOKUP(D463,Base_Amostral!$A:$G,5,FALSE)</f>
        <v>São Sebastião</v>
      </c>
      <c r="S463" s="1" t="str">
        <f>VLOOKUP(D463,Base_Amostral!$A:$G,3,FALSE)</f>
        <v>Alagoas</v>
      </c>
      <c r="T463" s="1" t="str">
        <f>VLOOKUP(D463,Base_Amostral!$A:$G,6,FALSE)</f>
        <v>Nordeste</v>
      </c>
      <c r="U463" s="4">
        <f t="shared" si="57"/>
        <v>5.2</v>
      </c>
      <c r="V463" s="4">
        <f t="shared" si="58"/>
        <v>5.3</v>
      </c>
      <c r="W463" s="4">
        <f t="shared" si="59"/>
        <v>-9.9999999999999645E-2</v>
      </c>
      <c r="X463" s="4">
        <f t="shared" si="60"/>
        <v>5.25</v>
      </c>
      <c r="Y463" s="4">
        <f t="shared" si="61"/>
        <v>1</v>
      </c>
      <c r="Z463" s="4">
        <f t="shared" si="62"/>
        <v>0</v>
      </c>
      <c r="AA463" s="4">
        <f t="shared" si="63"/>
        <v>0</v>
      </c>
      <c r="AB463" s="4" t="str">
        <f>IF(B463&lt;&gt;"r04","",IF(COUNT(INDEX(U:U,ROW()-3):U463)&lt;2,"",MAX(INDEX(U:U,ROW()-3):U463)-MIN(INDEX(U:U,ROW()-3):U463)))</f>
        <v/>
      </c>
      <c r="AC463" s="4" t="str">
        <f>IF(B463&lt;&gt;"r04","",IF(COUNT(INDEX(V:V,ROW()-3):V463)&lt;2,"",MAX(INDEX(V:V,ROW()-3):V463)-MIN(INDEX(V:V,ROW()-3):V463)))</f>
        <v/>
      </c>
      <c r="AD463" s="4" t="str">
        <f>IF(B463&lt;&gt;"r04","",COUNT(INDEX(U:U,ROW()-3):U463))</f>
        <v/>
      </c>
      <c r="AE463" s="4" t="str">
        <f>IF(B463&lt;&gt;"r04","",COUNT(INDEX(V:V,ROW()-3):V463))</f>
        <v/>
      </c>
    </row>
    <row r="464" spans="1:31">
      <c r="A464">
        <v>1105</v>
      </c>
      <c r="B464" t="s">
        <v>1861</v>
      </c>
      <c r="C464" t="s">
        <v>1862</v>
      </c>
      <c r="D464">
        <v>2708808</v>
      </c>
      <c r="E464">
        <v>52</v>
      </c>
      <c r="F464" t="s">
        <v>1849</v>
      </c>
      <c r="G464" s="1">
        <v>46209.817870370367</v>
      </c>
      <c r="H464">
        <v>53</v>
      </c>
      <c r="I464" t="s">
        <v>1849</v>
      </c>
      <c r="J464" s="1">
        <v>46209.818124999998</v>
      </c>
      <c r="K464">
        <v>1</v>
      </c>
      <c r="L464">
        <v>1</v>
      </c>
      <c r="M464" t="s">
        <v>1850</v>
      </c>
      <c r="N464" t="s">
        <v>1851</v>
      </c>
      <c r="O464" s="1">
        <v>46209.817499999997</v>
      </c>
      <c r="P464" s="1">
        <v>46209.818124999998</v>
      </c>
      <c r="Q464" s="1" t="str">
        <f t="shared" si="56"/>
        <v>2708808|r03</v>
      </c>
      <c r="R464" s="1" t="str">
        <f>VLOOKUP(D464,Base_Amostral!$A:$G,5,FALSE)</f>
        <v>São Sebastião</v>
      </c>
      <c r="S464" s="1" t="str">
        <f>VLOOKUP(D464,Base_Amostral!$A:$G,3,FALSE)</f>
        <v>Alagoas</v>
      </c>
      <c r="T464" s="1" t="str">
        <f>VLOOKUP(D464,Base_Amostral!$A:$G,6,FALSE)</f>
        <v>Nordeste</v>
      </c>
      <c r="U464" s="4">
        <f t="shared" si="57"/>
        <v>5.2</v>
      </c>
      <c r="V464" s="4">
        <f t="shared" si="58"/>
        <v>5.3</v>
      </c>
      <c r="W464" s="4">
        <f t="shared" si="59"/>
        <v>-9.9999999999999645E-2</v>
      </c>
      <c r="X464" s="4">
        <f t="shared" si="60"/>
        <v>5.25</v>
      </c>
      <c r="Y464" s="4">
        <f t="shared" si="61"/>
        <v>1</v>
      </c>
      <c r="Z464" s="4">
        <f t="shared" si="62"/>
        <v>0</v>
      </c>
      <c r="AA464" s="4">
        <f t="shared" si="63"/>
        <v>0</v>
      </c>
      <c r="AB464" s="4" t="str">
        <f>IF(B464&lt;&gt;"r04","",IF(COUNT(INDEX(U:U,ROW()-3):U464)&lt;2,"",MAX(INDEX(U:U,ROW()-3):U464)-MIN(INDEX(U:U,ROW()-3):U464)))</f>
        <v/>
      </c>
      <c r="AC464" s="4" t="str">
        <f>IF(B464&lt;&gt;"r04","",IF(COUNT(INDEX(V:V,ROW()-3):V464)&lt;2,"",MAX(INDEX(V:V,ROW()-3):V464)-MIN(INDEX(V:V,ROW()-3):V464)))</f>
        <v/>
      </c>
      <c r="AD464" s="4" t="str">
        <f>IF(B464&lt;&gt;"r04","",COUNT(INDEX(U:U,ROW()-3):U464))</f>
        <v/>
      </c>
      <c r="AE464" s="4" t="str">
        <f>IF(B464&lt;&gt;"r04","",COUNT(INDEX(V:V,ROW()-3):V464))</f>
        <v/>
      </c>
    </row>
    <row r="465" spans="1:31">
      <c r="A465">
        <v>1465</v>
      </c>
      <c r="B465" t="s">
        <v>1863</v>
      </c>
      <c r="C465" t="s">
        <v>1864</v>
      </c>
      <c r="D465">
        <v>2708808</v>
      </c>
      <c r="E465">
        <v>62</v>
      </c>
      <c r="F465" t="s">
        <v>1849</v>
      </c>
      <c r="G465" s="1">
        <v>46216.802071759259</v>
      </c>
      <c r="H465">
        <v>53</v>
      </c>
      <c r="I465" t="s">
        <v>1849</v>
      </c>
      <c r="J465" s="1">
        <v>46216.802337962959</v>
      </c>
      <c r="K465">
        <v>1</v>
      </c>
      <c r="L465">
        <v>1</v>
      </c>
      <c r="M465" t="s">
        <v>1850</v>
      </c>
      <c r="N465" t="s">
        <v>1851</v>
      </c>
      <c r="O465" s="1">
        <v>46216.801701388889</v>
      </c>
      <c r="P465" s="1">
        <v>46216.802337962959</v>
      </c>
      <c r="Q465" s="1" t="str">
        <f t="shared" si="56"/>
        <v>2708808|r04</v>
      </c>
      <c r="R465" s="1" t="str">
        <f>VLOOKUP(D465,Base_Amostral!$A:$G,5,FALSE)</f>
        <v>São Sebastião</v>
      </c>
      <c r="S465" s="1" t="str">
        <f>VLOOKUP(D465,Base_Amostral!$A:$G,3,FALSE)</f>
        <v>Alagoas</v>
      </c>
      <c r="T465" s="1" t="str">
        <f>VLOOKUP(D465,Base_Amostral!$A:$G,6,FALSE)</f>
        <v>Nordeste</v>
      </c>
      <c r="U465" s="4">
        <f t="shared" si="57"/>
        <v>6.2</v>
      </c>
      <c r="V465" s="4">
        <f t="shared" si="58"/>
        <v>5.3</v>
      </c>
      <c r="W465" s="4">
        <f t="shared" si="59"/>
        <v>0.90000000000000036</v>
      </c>
      <c r="X465" s="4">
        <f t="shared" si="60"/>
        <v>5.75</v>
      </c>
      <c r="Y465" s="4">
        <f t="shared" si="61"/>
        <v>1</v>
      </c>
      <c r="Z465" s="4">
        <f t="shared" si="62"/>
        <v>1</v>
      </c>
      <c r="AA465" s="4">
        <f t="shared" si="63"/>
        <v>0</v>
      </c>
      <c r="AB465" s="4">
        <f ca="1">IF(B465&lt;&gt;"r04","",IF(COUNT(INDEX(U:U,ROW()-3):U465)&lt;2,"",MAX(INDEX(U:U,ROW()-3):U465)-MIN(INDEX(U:U,ROW()-3):U465)))</f>
        <v>1</v>
      </c>
      <c r="AC465" s="4">
        <f ca="1">IF(B465&lt;&gt;"r04","",IF(COUNT(INDEX(V:V,ROW()-3):V465)&lt;2,"",MAX(INDEX(V:V,ROW()-3):V465)-MIN(INDEX(V:V,ROW()-3):V465)))</f>
        <v>0</v>
      </c>
      <c r="AD465" s="4">
        <f ca="1">IF(B465&lt;&gt;"r04","",COUNT(INDEX(U:U,ROW()-3):U465))</f>
        <v>4</v>
      </c>
      <c r="AE465" s="4">
        <f ca="1">IF(B465&lt;&gt;"r04","",COUNT(INDEX(V:V,ROW()-3):V465))</f>
        <v>4</v>
      </c>
    </row>
    <row r="466" spans="1:31">
      <c r="A466">
        <v>722</v>
      </c>
      <c r="B466" t="s">
        <v>1857</v>
      </c>
      <c r="C466" t="s">
        <v>1858</v>
      </c>
      <c r="D466">
        <v>2805703</v>
      </c>
      <c r="E466">
        <v>57</v>
      </c>
      <c r="F466" t="s">
        <v>1849</v>
      </c>
      <c r="G466" s="1">
        <v>46196.114166666666</v>
      </c>
      <c r="H466">
        <v>57</v>
      </c>
      <c r="I466" t="s">
        <v>1849</v>
      </c>
      <c r="J466" s="1">
        <v>46196.11445601852</v>
      </c>
      <c r="K466">
        <v>1</v>
      </c>
      <c r="L466">
        <v>1</v>
      </c>
      <c r="M466" t="s">
        <v>1850</v>
      </c>
      <c r="N466" t="s">
        <v>1851</v>
      </c>
      <c r="O466" s="1">
        <v>46196.113564814812</v>
      </c>
      <c r="P466" s="1">
        <v>46196.11445601852</v>
      </c>
      <c r="Q466" s="1" t="str">
        <f t="shared" si="56"/>
        <v>2805703|r01</v>
      </c>
      <c r="R466" s="1" t="str">
        <f>VLOOKUP(D466,Base_Amostral!$A:$G,5,FALSE)</f>
        <v>Propriá</v>
      </c>
      <c r="S466" s="1" t="str">
        <f>VLOOKUP(D466,Base_Amostral!$A:$G,3,FALSE)</f>
        <v>Sergipe</v>
      </c>
      <c r="T466" s="1" t="str">
        <f>VLOOKUP(D466,Base_Amostral!$A:$G,6,FALSE)</f>
        <v>Nordeste</v>
      </c>
      <c r="U466" s="4">
        <f t="shared" si="57"/>
        <v>5.7</v>
      </c>
      <c r="V466" s="4">
        <f t="shared" si="58"/>
        <v>5.7</v>
      </c>
      <c r="W466" s="4">
        <f t="shared" si="59"/>
        <v>0</v>
      </c>
      <c r="X466" s="4">
        <f t="shared" si="60"/>
        <v>5.7</v>
      </c>
      <c r="Y466" s="4">
        <f t="shared" si="61"/>
        <v>1</v>
      </c>
      <c r="Z466" s="4" t="str">
        <f t="shared" si="62"/>
        <v/>
      </c>
      <c r="AA466" s="4" t="str">
        <f t="shared" si="63"/>
        <v/>
      </c>
      <c r="AB466" s="4" t="str">
        <f>IF(B466&lt;&gt;"r04","",IF(COUNT(INDEX(U:U,ROW()-3):U466)&lt;2,"",MAX(INDEX(U:U,ROW()-3):U466)-MIN(INDEX(U:U,ROW()-3):U466)))</f>
        <v/>
      </c>
      <c r="AC466" s="4" t="str">
        <f>IF(B466&lt;&gt;"r04","",IF(COUNT(INDEX(V:V,ROW()-3):V466)&lt;2,"",MAX(INDEX(V:V,ROW()-3):V466)-MIN(INDEX(V:V,ROW()-3):V466)))</f>
        <v/>
      </c>
      <c r="AD466" s="4" t="str">
        <f>IF(B466&lt;&gt;"r04","",COUNT(INDEX(U:U,ROW()-3):U466))</f>
        <v/>
      </c>
      <c r="AE466" s="4" t="str">
        <f>IF(B466&lt;&gt;"r04","",COUNT(INDEX(V:V,ROW()-3):V466))</f>
        <v/>
      </c>
    </row>
    <row r="467" spans="1:31">
      <c r="A467">
        <v>1059</v>
      </c>
      <c r="B467" t="s">
        <v>1859</v>
      </c>
      <c r="C467" t="s">
        <v>1860</v>
      </c>
      <c r="D467">
        <v>2805703</v>
      </c>
      <c r="E467">
        <v>57</v>
      </c>
      <c r="F467" t="s">
        <v>1849</v>
      </c>
      <c r="G467" s="1">
        <v>46203.910057870373</v>
      </c>
      <c r="H467">
        <v>57</v>
      </c>
      <c r="I467" t="s">
        <v>1849</v>
      </c>
      <c r="J467" s="1">
        <v>46203.910370370373</v>
      </c>
      <c r="K467">
        <v>1</v>
      </c>
      <c r="L467">
        <v>1</v>
      </c>
      <c r="M467" t="s">
        <v>1850</v>
      </c>
      <c r="N467" t="s">
        <v>1851</v>
      </c>
      <c r="O467" s="1">
        <v>46203.909432870372</v>
      </c>
      <c r="P467" s="1">
        <v>46203.910370370373</v>
      </c>
      <c r="Q467" s="1" t="str">
        <f t="shared" si="56"/>
        <v>2805703|r02</v>
      </c>
      <c r="R467" s="1" t="str">
        <f>VLOOKUP(D467,Base_Amostral!$A:$G,5,FALSE)</f>
        <v>Propriá</v>
      </c>
      <c r="S467" s="1" t="str">
        <f>VLOOKUP(D467,Base_Amostral!$A:$G,3,FALSE)</f>
        <v>Sergipe</v>
      </c>
      <c r="T467" s="1" t="str">
        <f>VLOOKUP(D467,Base_Amostral!$A:$G,6,FALSE)</f>
        <v>Nordeste</v>
      </c>
      <c r="U467" s="4">
        <f t="shared" si="57"/>
        <v>5.7</v>
      </c>
      <c r="V467" s="4">
        <f t="shared" si="58"/>
        <v>5.7</v>
      </c>
      <c r="W467" s="4">
        <f t="shared" si="59"/>
        <v>0</v>
      </c>
      <c r="X467" s="4">
        <f t="shared" si="60"/>
        <v>5.7</v>
      </c>
      <c r="Y467" s="4">
        <f t="shared" si="61"/>
        <v>1</v>
      </c>
      <c r="Z467" s="4">
        <f t="shared" si="62"/>
        <v>0</v>
      </c>
      <c r="AA467" s="4">
        <f t="shared" si="63"/>
        <v>0</v>
      </c>
      <c r="AB467" s="4" t="str">
        <f>IF(B467&lt;&gt;"r04","",IF(COUNT(INDEX(U:U,ROW()-3):U467)&lt;2,"",MAX(INDEX(U:U,ROW()-3):U467)-MIN(INDEX(U:U,ROW()-3):U467)))</f>
        <v/>
      </c>
      <c r="AC467" s="4" t="str">
        <f>IF(B467&lt;&gt;"r04","",IF(COUNT(INDEX(V:V,ROW()-3):V467)&lt;2,"",MAX(INDEX(V:V,ROW()-3):V467)-MIN(INDEX(V:V,ROW()-3):V467)))</f>
        <v/>
      </c>
      <c r="AD467" s="4" t="str">
        <f>IF(B467&lt;&gt;"r04","",COUNT(INDEX(U:U,ROW()-3):U467))</f>
        <v/>
      </c>
      <c r="AE467" s="4" t="str">
        <f>IF(B467&lt;&gt;"r04","",COUNT(INDEX(V:V,ROW()-3):V467))</f>
        <v/>
      </c>
    </row>
    <row r="468" spans="1:31">
      <c r="A468">
        <v>1416</v>
      </c>
      <c r="B468" t="s">
        <v>1861</v>
      </c>
      <c r="C468" t="s">
        <v>1862</v>
      </c>
      <c r="D468">
        <v>2805703</v>
      </c>
      <c r="E468">
        <v>57</v>
      </c>
      <c r="F468" t="s">
        <v>1849</v>
      </c>
      <c r="G468" s="1">
        <v>46209.946018518516</v>
      </c>
      <c r="H468">
        <v>57</v>
      </c>
      <c r="I468" t="s">
        <v>1849</v>
      </c>
      <c r="J468" s="1">
        <v>46209.94630787037</v>
      </c>
      <c r="K468">
        <v>1</v>
      </c>
      <c r="L468">
        <v>1</v>
      </c>
      <c r="M468" t="s">
        <v>1850</v>
      </c>
      <c r="N468" t="s">
        <v>1851</v>
      </c>
      <c r="O468" s="1">
        <v>46209.945543981485</v>
      </c>
      <c r="P468" s="1">
        <v>46209.94630787037</v>
      </c>
      <c r="Q468" s="1" t="str">
        <f t="shared" si="56"/>
        <v>2805703|r03</v>
      </c>
      <c r="R468" s="1" t="str">
        <f>VLOOKUP(D468,Base_Amostral!$A:$G,5,FALSE)</f>
        <v>Propriá</v>
      </c>
      <c r="S468" s="1" t="str">
        <f>VLOOKUP(D468,Base_Amostral!$A:$G,3,FALSE)</f>
        <v>Sergipe</v>
      </c>
      <c r="T468" s="1" t="str">
        <f>VLOOKUP(D468,Base_Amostral!$A:$G,6,FALSE)</f>
        <v>Nordeste</v>
      </c>
      <c r="U468" s="4">
        <f t="shared" si="57"/>
        <v>5.7</v>
      </c>
      <c r="V468" s="4">
        <f t="shared" si="58"/>
        <v>5.7</v>
      </c>
      <c r="W468" s="4">
        <f t="shared" si="59"/>
        <v>0</v>
      </c>
      <c r="X468" s="4">
        <f t="shared" si="60"/>
        <v>5.7</v>
      </c>
      <c r="Y468" s="4">
        <f t="shared" si="61"/>
        <v>1</v>
      </c>
      <c r="Z468" s="4">
        <f t="shared" si="62"/>
        <v>0</v>
      </c>
      <c r="AA468" s="4">
        <f t="shared" si="63"/>
        <v>0</v>
      </c>
      <c r="AB468" s="4" t="str">
        <f>IF(B468&lt;&gt;"r04","",IF(COUNT(INDEX(U:U,ROW()-3):U468)&lt;2,"",MAX(INDEX(U:U,ROW()-3):U468)-MIN(INDEX(U:U,ROW()-3):U468)))</f>
        <v/>
      </c>
      <c r="AC468" s="4" t="str">
        <f>IF(B468&lt;&gt;"r04","",IF(COUNT(INDEX(V:V,ROW()-3):V468)&lt;2,"",MAX(INDEX(V:V,ROW()-3):V468)-MIN(INDEX(V:V,ROW()-3):V468)))</f>
        <v/>
      </c>
      <c r="AD468" s="4" t="str">
        <f>IF(B468&lt;&gt;"r04","",COUNT(INDEX(U:U,ROW()-3):U468))</f>
        <v/>
      </c>
      <c r="AE468" s="4" t="str">
        <f>IF(B468&lt;&gt;"r04","",COUNT(INDEX(V:V,ROW()-3):V468))</f>
        <v/>
      </c>
    </row>
    <row r="469" spans="1:31">
      <c r="A469">
        <v>1792</v>
      </c>
      <c r="B469" t="s">
        <v>1863</v>
      </c>
      <c r="C469" t="s">
        <v>1864</v>
      </c>
      <c r="D469">
        <v>2805703</v>
      </c>
      <c r="E469">
        <v>69</v>
      </c>
      <c r="F469" t="s">
        <v>1849</v>
      </c>
      <c r="G469" s="1">
        <v>46216.927141203705</v>
      </c>
      <c r="H469">
        <v>57</v>
      </c>
      <c r="I469" t="s">
        <v>1849</v>
      </c>
      <c r="J469" s="1">
        <v>46216.927442129629</v>
      </c>
      <c r="K469">
        <v>1</v>
      </c>
      <c r="L469">
        <v>1</v>
      </c>
      <c r="M469" t="s">
        <v>1850</v>
      </c>
      <c r="N469" t="s">
        <v>1851</v>
      </c>
      <c r="O469" s="1">
        <v>46216.926770833335</v>
      </c>
      <c r="P469" s="1">
        <v>46216.927442129629</v>
      </c>
      <c r="Q469" s="1" t="str">
        <f t="shared" si="56"/>
        <v>2805703|r04</v>
      </c>
      <c r="R469" s="1" t="str">
        <f>VLOOKUP(D469,Base_Amostral!$A:$G,5,FALSE)</f>
        <v>Propriá</v>
      </c>
      <c r="S469" s="1" t="str">
        <f>VLOOKUP(D469,Base_Amostral!$A:$G,3,FALSE)</f>
        <v>Sergipe</v>
      </c>
      <c r="T469" s="1" t="str">
        <f>VLOOKUP(D469,Base_Amostral!$A:$G,6,FALSE)</f>
        <v>Nordeste</v>
      </c>
      <c r="U469" s="4">
        <f t="shared" si="57"/>
        <v>6.9</v>
      </c>
      <c r="V469" s="4">
        <f t="shared" si="58"/>
        <v>5.7</v>
      </c>
      <c r="W469" s="4">
        <f t="shared" si="59"/>
        <v>1.2000000000000002</v>
      </c>
      <c r="X469" s="4">
        <f t="shared" si="60"/>
        <v>6.3000000000000007</v>
      </c>
      <c r="Y469" s="4">
        <f t="shared" si="61"/>
        <v>1</v>
      </c>
      <c r="Z469" s="4">
        <f t="shared" si="62"/>
        <v>1.2000000000000002</v>
      </c>
      <c r="AA469" s="4">
        <f t="shared" si="63"/>
        <v>0</v>
      </c>
      <c r="AB469" s="4">
        <f ca="1">IF(B469&lt;&gt;"r04","",IF(COUNT(INDEX(U:U,ROW()-3):U469)&lt;2,"",MAX(INDEX(U:U,ROW()-3):U469)-MIN(INDEX(U:U,ROW()-3):U469)))</f>
        <v>1.2000000000000002</v>
      </c>
      <c r="AC469" s="4">
        <f ca="1">IF(B469&lt;&gt;"r04","",IF(COUNT(INDEX(V:V,ROW()-3):V469)&lt;2,"",MAX(INDEX(V:V,ROW()-3):V469)-MIN(INDEX(V:V,ROW()-3):V469)))</f>
        <v>0</v>
      </c>
      <c r="AD469" s="4">
        <f ca="1">IF(B469&lt;&gt;"r04","",COUNT(INDEX(U:U,ROW()-3):U469))</f>
        <v>4</v>
      </c>
      <c r="AE469" s="4">
        <f ca="1">IF(B469&lt;&gt;"r04","",COUNT(INDEX(V:V,ROW()-3):V469))</f>
        <v>4</v>
      </c>
    </row>
    <row r="470" spans="1:31">
      <c r="A470">
        <v>723</v>
      </c>
      <c r="B470" t="s">
        <v>1857</v>
      </c>
      <c r="C470" t="s">
        <v>1858</v>
      </c>
      <c r="D470">
        <v>2805802</v>
      </c>
      <c r="E470">
        <v>57</v>
      </c>
      <c r="F470" t="s">
        <v>1849</v>
      </c>
      <c r="G470" s="1">
        <v>46196.114768518521</v>
      </c>
      <c r="H470">
        <v>57</v>
      </c>
      <c r="I470" t="s">
        <v>1849</v>
      </c>
      <c r="J470" s="1">
        <v>46196.115069444444</v>
      </c>
      <c r="K470">
        <v>1</v>
      </c>
      <c r="L470">
        <v>1</v>
      </c>
      <c r="M470" t="s">
        <v>1850</v>
      </c>
      <c r="N470" t="s">
        <v>1851</v>
      </c>
      <c r="O470" s="1">
        <v>46196.114490740743</v>
      </c>
      <c r="P470" s="1">
        <v>46196.115069444444</v>
      </c>
      <c r="Q470" s="1" t="str">
        <f t="shared" si="56"/>
        <v>2805802|r01</v>
      </c>
      <c r="R470" s="1" t="str">
        <f>VLOOKUP(D470,Base_Amostral!$A:$G,5,FALSE)</f>
        <v>Riachão do Dantas</v>
      </c>
      <c r="S470" s="1" t="str">
        <f>VLOOKUP(D470,Base_Amostral!$A:$G,3,FALSE)</f>
        <v>Sergipe</v>
      </c>
      <c r="T470" s="1" t="str">
        <f>VLOOKUP(D470,Base_Amostral!$A:$G,6,FALSE)</f>
        <v>Nordeste</v>
      </c>
      <c r="U470" s="4">
        <f t="shared" si="57"/>
        <v>5.7</v>
      </c>
      <c r="V470" s="4">
        <f t="shared" si="58"/>
        <v>5.7</v>
      </c>
      <c r="W470" s="4">
        <f t="shared" si="59"/>
        <v>0</v>
      </c>
      <c r="X470" s="4">
        <f t="shared" si="60"/>
        <v>5.7</v>
      </c>
      <c r="Y470" s="4">
        <f t="shared" si="61"/>
        <v>1</v>
      </c>
      <c r="Z470" s="4" t="str">
        <f t="shared" si="62"/>
        <v/>
      </c>
      <c r="AA470" s="4" t="str">
        <f t="shared" si="63"/>
        <v/>
      </c>
      <c r="AB470" s="4" t="str">
        <f>IF(B470&lt;&gt;"r04","",IF(COUNT(INDEX(U:U,ROW()-3):U470)&lt;2,"",MAX(INDEX(U:U,ROW()-3):U470)-MIN(INDEX(U:U,ROW()-3):U470)))</f>
        <v/>
      </c>
      <c r="AC470" s="4" t="str">
        <f>IF(B470&lt;&gt;"r04","",IF(COUNT(INDEX(V:V,ROW()-3):V470)&lt;2,"",MAX(INDEX(V:V,ROW()-3):V470)-MIN(INDEX(V:V,ROW()-3):V470)))</f>
        <v/>
      </c>
      <c r="AD470" s="4" t="str">
        <f>IF(B470&lt;&gt;"r04","",COUNT(INDEX(U:U,ROW()-3):U470))</f>
        <v/>
      </c>
      <c r="AE470" s="4" t="str">
        <f>IF(B470&lt;&gt;"r04","",COUNT(INDEX(V:V,ROW()-3):V470))</f>
        <v/>
      </c>
    </row>
    <row r="471" spans="1:31">
      <c r="A471">
        <v>1060</v>
      </c>
      <c r="B471" t="s">
        <v>1859</v>
      </c>
      <c r="C471" t="s">
        <v>1860</v>
      </c>
      <c r="D471">
        <v>2805802</v>
      </c>
      <c r="E471">
        <v>57</v>
      </c>
      <c r="F471" t="s">
        <v>1849</v>
      </c>
      <c r="G471" s="1">
        <v>46203.910914351851</v>
      </c>
      <c r="H471">
        <v>57</v>
      </c>
      <c r="I471" t="s">
        <v>1849</v>
      </c>
      <c r="J471" s="1">
        <v>46203.911215277774</v>
      </c>
      <c r="K471">
        <v>1</v>
      </c>
      <c r="L471">
        <v>1</v>
      </c>
      <c r="M471" t="s">
        <v>1850</v>
      </c>
      <c r="N471" t="s">
        <v>1851</v>
      </c>
      <c r="O471" s="1">
        <v>46203.910405092596</v>
      </c>
      <c r="P471" s="1">
        <v>46203.911215277774</v>
      </c>
      <c r="Q471" s="1" t="str">
        <f t="shared" si="56"/>
        <v>2805802|r02</v>
      </c>
      <c r="R471" s="1" t="str">
        <f>VLOOKUP(D471,Base_Amostral!$A:$G,5,FALSE)</f>
        <v>Riachão do Dantas</v>
      </c>
      <c r="S471" s="1" t="str">
        <f>VLOOKUP(D471,Base_Amostral!$A:$G,3,FALSE)</f>
        <v>Sergipe</v>
      </c>
      <c r="T471" s="1" t="str">
        <f>VLOOKUP(D471,Base_Amostral!$A:$G,6,FALSE)</f>
        <v>Nordeste</v>
      </c>
      <c r="U471" s="4">
        <f t="shared" si="57"/>
        <v>5.7</v>
      </c>
      <c r="V471" s="4">
        <f t="shared" si="58"/>
        <v>5.7</v>
      </c>
      <c r="W471" s="4">
        <f t="shared" si="59"/>
        <v>0</v>
      </c>
      <c r="X471" s="4">
        <f t="shared" si="60"/>
        <v>5.7</v>
      </c>
      <c r="Y471" s="4">
        <f t="shared" si="61"/>
        <v>1</v>
      </c>
      <c r="Z471" s="4">
        <f t="shared" si="62"/>
        <v>0</v>
      </c>
      <c r="AA471" s="4">
        <f t="shared" si="63"/>
        <v>0</v>
      </c>
      <c r="AB471" s="4" t="str">
        <f>IF(B471&lt;&gt;"r04","",IF(COUNT(INDEX(U:U,ROW()-3):U471)&lt;2,"",MAX(INDEX(U:U,ROW()-3):U471)-MIN(INDEX(U:U,ROW()-3):U471)))</f>
        <v/>
      </c>
      <c r="AC471" s="4" t="str">
        <f>IF(B471&lt;&gt;"r04","",IF(COUNT(INDEX(V:V,ROW()-3):V471)&lt;2,"",MAX(INDEX(V:V,ROW()-3):V471)-MIN(INDEX(V:V,ROW()-3):V471)))</f>
        <v/>
      </c>
      <c r="AD471" s="4" t="str">
        <f>IF(B471&lt;&gt;"r04","",COUNT(INDEX(U:U,ROW()-3):U471))</f>
        <v/>
      </c>
      <c r="AE471" s="4" t="str">
        <f>IF(B471&lt;&gt;"r04","",COUNT(INDEX(V:V,ROW()-3):V471))</f>
        <v/>
      </c>
    </row>
    <row r="472" spans="1:31">
      <c r="A472">
        <v>1417</v>
      </c>
      <c r="B472" t="s">
        <v>1861</v>
      </c>
      <c r="C472" t="s">
        <v>1862</v>
      </c>
      <c r="D472">
        <v>2805802</v>
      </c>
      <c r="E472">
        <v>57</v>
      </c>
      <c r="F472" t="s">
        <v>1849</v>
      </c>
      <c r="G472" s="1">
        <v>46209.946840277778</v>
      </c>
      <c r="H472">
        <v>57</v>
      </c>
      <c r="I472" t="s">
        <v>1849</v>
      </c>
      <c r="J472" s="1">
        <v>46209.947129629632</v>
      </c>
      <c r="K472">
        <v>1</v>
      </c>
      <c r="L472">
        <v>1</v>
      </c>
      <c r="M472" t="s">
        <v>1850</v>
      </c>
      <c r="N472" t="s">
        <v>1851</v>
      </c>
      <c r="O472" s="1">
        <v>46209.94635416667</v>
      </c>
      <c r="P472" s="1">
        <v>46209.947129629632</v>
      </c>
      <c r="Q472" s="1" t="str">
        <f t="shared" si="56"/>
        <v>2805802|r03</v>
      </c>
      <c r="R472" s="1" t="str">
        <f>VLOOKUP(D472,Base_Amostral!$A:$G,5,FALSE)</f>
        <v>Riachão do Dantas</v>
      </c>
      <c r="S472" s="1" t="str">
        <f>VLOOKUP(D472,Base_Amostral!$A:$G,3,FALSE)</f>
        <v>Sergipe</v>
      </c>
      <c r="T472" s="1" t="str">
        <f>VLOOKUP(D472,Base_Amostral!$A:$G,6,FALSE)</f>
        <v>Nordeste</v>
      </c>
      <c r="U472" s="4">
        <f t="shared" si="57"/>
        <v>5.7</v>
      </c>
      <c r="V472" s="4">
        <f t="shared" si="58"/>
        <v>5.7</v>
      </c>
      <c r="W472" s="4">
        <f t="shared" si="59"/>
        <v>0</v>
      </c>
      <c r="X472" s="4">
        <f t="shared" si="60"/>
        <v>5.7</v>
      </c>
      <c r="Y472" s="4">
        <f t="shared" si="61"/>
        <v>1</v>
      </c>
      <c r="Z472" s="4">
        <f t="shared" si="62"/>
        <v>0</v>
      </c>
      <c r="AA472" s="4">
        <f t="shared" si="63"/>
        <v>0</v>
      </c>
      <c r="AB472" s="4" t="str">
        <f>IF(B472&lt;&gt;"r04","",IF(COUNT(INDEX(U:U,ROW()-3):U472)&lt;2,"",MAX(INDEX(U:U,ROW()-3):U472)-MIN(INDEX(U:U,ROW()-3):U472)))</f>
        <v/>
      </c>
      <c r="AC472" s="4" t="str">
        <f>IF(B472&lt;&gt;"r04","",IF(COUNT(INDEX(V:V,ROW()-3):V472)&lt;2,"",MAX(INDEX(V:V,ROW()-3):V472)-MIN(INDEX(V:V,ROW()-3):V472)))</f>
        <v/>
      </c>
      <c r="AD472" s="4" t="str">
        <f>IF(B472&lt;&gt;"r04","",COUNT(INDEX(U:U,ROW()-3):U472))</f>
        <v/>
      </c>
      <c r="AE472" s="4" t="str">
        <f>IF(B472&lt;&gt;"r04","",COUNT(INDEX(V:V,ROW()-3):V472))</f>
        <v/>
      </c>
    </row>
    <row r="473" spans="1:31">
      <c r="A473">
        <v>1793</v>
      </c>
      <c r="B473" t="s">
        <v>1863</v>
      </c>
      <c r="C473" t="s">
        <v>1864</v>
      </c>
      <c r="D473">
        <v>2805802</v>
      </c>
      <c r="E473">
        <v>69</v>
      </c>
      <c r="F473" t="s">
        <v>1849</v>
      </c>
      <c r="G473" s="1">
        <v>46216.927881944444</v>
      </c>
      <c r="H473">
        <v>57</v>
      </c>
      <c r="I473" t="s">
        <v>1849</v>
      </c>
      <c r="J473" s="1">
        <v>46216.928252314814</v>
      </c>
      <c r="K473">
        <v>1</v>
      </c>
      <c r="L473">
        <v>1</v>
      </c>
      <c r="M473" t="s">
        <v>1850</v>
      </c>
      <c r="N473" t="s">
        <v>1851</v>
      </c>
      <c r="O473" s="1">
        <v>46216.927476851852</v>
      </c>
      <c r="P473" s="1">
        <v>46216.928252314814</v>
      </c>
      <c r="Q473" s="1" t="str">
        <f t="shared" si="56"/>
        <v>2805802|r04</v>
      </c>
      <c r="R473" s="1" t="str">
        <f>VLOOKUP(D473,Base_Amostral!$A:$G,5,FALSE)</f>
        <v>Riachão do Dantas</v>
      </c>
      <c r="S473" s="1" t="str">
        <f>VLOOKUP(D473,Base_Amostral!$A:$G,3,FALSE)</f>
        <v>Sergipe</v>
      </c>
      <c r="T473" s="1" t="str">
        <f>VLOOKUP(D473,Base_Amostral!$A:$G,6,FALSE)</f>
        <v>Nordeste</v>
      </c>
      <c r="U473" s="4">
        <f t="shared" si="57"/>
        <v>6.9</v>
      </c>
      <c r="V473" s="4">
        <f t="shared" si="58"/>
        <v>5.7</v>
      </c>
      <c r="W473" s="4">
        <f t="shared" si="59"/>
        <v>1.2000000000000002</v>
      </c>
      <c r="X473" s="4">
        <f t="shared" si="60"/>
        <v>6.3000000000000007</v>
      </c>
      <c r="Y473" s="4">
        <f t="shared" si="61"/>
        <v>1</v>
      </c>
      <c r="Z473" s="4">
        <f t="shared" si="62"/>
        <v>1.2000000000000002</v>
      </c>
      <c r="AA473" s="4">
        <f t="shared" si="63"/>
        <v>0</v>
      </c>
      <c r="AB473" s="4">
        <f ca="1">IF(B473&lt;&gt;"r04","",IF(COUNT(INDEX(U:U,ROW()-3):U473)&lt;2,"",MAX(INDEX(U:U,ROW()-3):U473)-MIN(INDEX(U:U,ROW()-3):U473)))</f>
        <v>1.2000000000000002</v>
      </c>
      <c r="AC473" s="4">
        <f ca="1">IF(B473&lt;&gt;"r04","",IF(COUNT(INDEX(V:V,ROW()-3):V473)&lt;2,"",MAX(INDEX(V:V,ROW()-3):V473)-MIN(INDEX(V:V,ROW()-3):V473)))</f>
        <v>0</v>
      </c>
      <c r="AD473" s="4">
        <f ca="1">IF(B473&lt;&gt;"r04","",COUNT(INDEX(U:U,ROW()-3):U473))</f>
        <v>4</v>
      </c>
      <c r="AE473" s="4">
        <f ca="1">IF(B473&lt;&gt;"r04","",COUNT(INDEX(V:V,ROW()-3):V473))</f>
        <v>4</v>
      </c>
    </row>
    <row r="474" spans="1:31">
      <c r="A474">
        <v>724</v>
      </c>
      <c r="B474" t="s">
        <v>1857</v>
      </c>
      <c r="C474" t="s">
        <v>1858</v>
      </c>
      <c r="D474">
        <v>2806008</v>
      </c>
      <c r="E474">
        <v>54</v>
      </c>
      <c r="F474" t="s">
        <v>1849</v>
      </c>
      <c r="G474" s="1">
        <v>46196.115358796298</v>
      </c>
      <c r="H474">
        <v>55</v>
      </c>
      <c r="I474" t="s">
        <v>1849</v>
      </c>
      <c r="J474" s="1">
        <v>46196.115636574075</v>
      </c>
      <c r="K474">
        <v>1</v>
      </c>
      <c r="L474">
        <v>1</v>
      </c>
      <c r="M474" t="s">
        <v>1850</v>
      </c>
      <c r="N474" t="s">
        <v>1851</v>
      </c>
      <c r="O474" s="1">
        <v>46196.115104166667</v>
      </c>
      <c r="P474" s="1">
        <v>46196.115636574075</v>
      </c>
      <c r="Q474" s="1" t="str">
        <f t="shared" si="56"/>
        <v>2806008|r01</v>
      </c>
      <c r="R474" s="1" t="str">
        <f>VLOOKUP(D474,Base_Amostral!$A:$G,5,FALSE)</f>
        <v>Ribeirópolis</v>
      </c>
      <c r="S474" s="1" t="str">
        <f>VLOOKUP(D474,Base_Amostral!$A:$G,3,FALSE)</f>
        <v>Sergipe</v>
      </c>
      <c r="T474" s="1" t="str">
        <f>VLOOKUP(D474,Base_Amostral!$A:$G,6,FALSE)</f>
        <v>Nordeste</v>
      </c>
      <c r="U474" s="4">
        <f t="shared" si="57"/>
        <v>5.4</v>
      </c>
      <c r="V474" s="4">
        <f t="shared" si="58"/>
        <v>5.5</v>
      </c>
      <c r="W474" s="4">
        <f t="shared" si="59"/>
        <v>-9.9999999999999645E-2</v>
      </c>
      <c r="X474" s="4">
        <f t="shared" si="60"/>
        <v>5.45</v>
      </c>
      <c r="Y474" s="4">
        <f t="shared" si="61"/>
        <v>1</v>
      </c>
      <c r="Z474" s="4" t="str">
        <f t="shared" si="62"/>
        <v/>
      </c>
      <c r="AA474" s="4" t="str">
        <f t="shared" si="63"/>
        <v/>
      </c>
      <c r="AB474" s="4" t="str">
        <f>IF(B474&lt;&gt;"r04","",IF(COUNT(INDEX(U:U,ROW()-3):U474)&lt;2,"",MAX(INDEX(U:U,ROW()-3):U474)-MIN(INDEX(U:U,ROW()-3):U474)))</f>
        <v/>
      </c>
      <c r="AC474" s="4" t="str">
        <f>IF(B474&lt;&gt;"r04","",IF(COUNT(INDEX(V:V,ROW()-3):V474)&lt;2,"",MAX(INDEX(V:V,ROW()-3):V474)-MIN(INDEX(V:V,ROW()-3):V474)))</f>
        <v/>
      </c>
      <c r="AD474" s="4" t="str">
        <f>IF(B474&lt;&gt;"r04","",COUNT(INDEX(U:U,ROW()-3):U474))</f>
        <v/>
      </c>
      <c r="AE474" s="4" t="str">
        <f>IF(B474&lt;&gt;"r04","",COUNT(INDEX(V:V,ROW()-3):V474))</f>
        <v/>
      </c>
    </row>
    <row r="475" spans="1:31">
      <c r="A475">
        <v>1061</v>
      </c>
      <c r="B475" t="s">
        <v>1859</v>
      </c>
      <c r="C475" t="s">
        <v>1860</v>
      </c>
      <c r="D475">
        <v>2806008</v>
      </c>
      <c r="E475">
        <v>54</v>
      </c>
      <c r="F475" t="s">
        <v>1849</v>
      </c>
      <c r="G475" s="1">
        <v>46203.911504629628</v>
      </c>
      <c r="H475">
        <v>55</v>
      </c>
      <c r="I475" t="s">
        <v>1849</v>
      </c>
      <c r="J475" s="1">
        <v>46203.911770833336</v>
      </c>
      <c r="K475">
        <v>1</v>
      </c>
      <c r="L475">
        <v>1</v>
      </c>
      <c r="M475" t="s">
        <v>1850</v>
      </c>
      <c r="N475" t="s">
        <v>1851</v>
      </c>
      <c r="O475" s="1">
        <v>46203.911249999997</v>
      </c>
      <c r="P475" s="1">
        <v>46203.911770833336</v>
      </c>
      <c r="Q475" s="1" t="str">
        <f t="shared" si="56"/>
        <v>2806008|r02</v>
      </c>
      <c r="R475" s="1" t="str">
        <f>VLOOKUP(D475,Base_Amostral!$A:$G,5,FALSE)</f>
        <v>Ribeirópolis</v>
      </c>
      <c r="S475" s="1" t="str">
        <f>VLOOKUP(D475,Base_Amostral!$A:$G,3,FALSE)</f>
        <v>Sergipe</v>
      </c>
      <c r="T475" s="1" t="str">
        <f>VLOOKUP(D475,Base_Amostral!$A:$G,6,FALSE)</f>
        <v>Nordeste</v>
      </c>
      <c r="U475" s="4">
        <f t="shared" si="57"/>
        <v>5.4</v>
      </c>
      <c r="V475" s="4">
        <f t="shared" si="58"/>
        <v>5.5</v>
      </c>
      <c r="W475" s="4">
        <f t="shared" si="59"/>
        <v>-9.9999999999999645E-2</v>
      </c>
      <c r="X475" s="4">
        <f t="shared" si="60"/>
        <v>5.45</v>
      </c>
      <c r="Y475" s="4">
        <f t="shared" si="61"/>
        <v>1</v>
      </c>
      <c r="Z475" s="4">
        <f t="shared" si="62"/>
        <v>0</v>
      </c>
      <c r="AA475" s="4">
        <f t="shared" si="63"/>
        <v>0</v>
      </c>
      <c r="AB475" s="4" t="str">
        <f>IF(B475&lt;&gt;"r04","",IF(COUNT(INDEX(U:U,ROW()-3):U475)&lt;2,"",MAX(INDEX(U:U,ROW()-3):U475)-MIN(INDEX(U:U,ROW()-3):U475)))</f>
        <v/>
      </c>
      <c r="AC475" s="4" t="str">
        <f>IF(B475&lt;&gt;"r04","",IF(COUNT(INDEX(V:V,ROW()-3):V475)&lt;2,"",MAX(INDEX(V:V,ROW()-3):V475)-MIN(INDEX(V:V,ROW()-3):V475)))</f>
        <v/>
      </c>
      <c r="AD475" s="4" t="str">
        <f>IF(B475&lt;&gt;"r04","",COUNT(INDEX(U:U,ROW()-3):U475))</f>
        <v/>
      </c>
      <c r="AE475" s="4" t="str">
        <f>IF(B475&lt;&gt;"r04","",COUNT(INDEX(V:V,ROW()-3):V475))</f>
        <v/>
      </c>
    </row>
    <row r="476" spans="1:31">
      <c r="A476">
        <v>1420</v>
      </c>
      <c r="B476" t="s">
        <v>1861</v>
      </c>
      <c r="C476" t="s">
        <v>1862</v>
      </c>
      <c r="D476">
        <v>2806008</v>
      </c>
      <c r="E476">
        <v>55</v>
      </c>
      <c r="F476" t="s">
        <v>1849</v>
      </c>
      <c r="G476" s="1">
        <v>46209.947881944441</v>
      </c>
      <c r="H476">
        <v>57</v>
      </c>
      <c r="I476" t="s">
        <v>1849</v>
      </c>
      <c r="J476" s="1">
        <v>46209.948148148149</v>
      </c>
      <c r="K476">
        <v>1</v>
      </c>
      <c r="L476">
        <v>1</v>
      </c>
      <c r="M476" t="s">
        <v>1850</v>
      </c>
      <c r="N476" t="s">
        <v>1851</v>
      </c>
      <c r="O476" s="1">
        <v>46209.947164351855</v>
      </c>
      <c r="P476" s="1">
        <v>46209.948148148149</v>
      </c>
      <c r="Q476" s="1" t="str">
        <f t="shared" si="56"/>
        <v>2806008|r03</v>
      </c>
      <c r="R476" s="1" t="str">
        <f>VLOOKUP(D476,Base_Amostral!$A:$G,5,FALSE)</f>
        <v>Ribeirópolis</v>
      </c>
      <c r="S476" s="1" t="str">
        <f>VLOOKUP(D476,Base_Amostral!$A:$G,3,FALSE)</f>
        <v>Sergipe</v>
      </c>
      <c r="T476" s="1" t="str">
        <f>VLOOKUP(D476,Base_Amostral!$A:$G,6,FALSE)</f>
        <v>Nordeste</v>
      </c>
      <c r="U476" s="4">
        <f t="shared" si="57"/>
        <v>5.5</v>
      </c>
      <c r="V476" s="4">
        <f t="shared" si="58"/>
        <v>5.7</v>
      </c>
      <c r="W476" s="4">
        <f t="shared" si="59"/>
        <v>-0.20000000000000018</v>
      </c>
      <c r="X476" s="4">
        <f t="shared" si="60"/>
        <v>5.6</v>
      </c>
      <c r="Y476" s="4">
        <f t="shared" si="61"/>
        <v>1</v>
      </c>
      <c r="Z476" s="4">
        <f t="shared" si="62"/>
        <v>9.9999999999999645E-2</v>
      </c>
      <c r="AA476" s="4">
        <f t="shared" si="63"/>
        <v>0.20000000000000018</v>
      </c>
      <c r="AB476" s="4" t="str">
        <f>IF(B476&lt;&gt;"r04","",IF(COUNT(INDEX(U:U,ROW()-3):U476)&lt;2,"",MAX(INDEX(U:U,ROW()-3):U476)-MIN(INDEX(U:U,ROW()-3):U476)))</f>
        <v/>
      </c>
      <c r="AC476" s="4" t="str">
        <f>IF(B476&lt;&gt;"r04","",IF(COUNT(INDEX(V:V,ROW()-3):V476)&lt;2,"",MAX(INDEX(V:V,ROW()-3):V476)-MIN(INDEX(V:V,ROW()-3):V476)))</f>
        <v/>
      </c>
      <c r="AD476" s="4" t="str">
        <f>IF(B476&lt;&gt;"r04","",COUNT(INDEX(U:U,ROW()-3):U476))</f>
        <v/>
      </c>
      <c r="AE476" s="4" t="str">
        <f>IF(B476&lt;&gt;"r04","",COUNT(INDEX(V:V,ROW()-3):V476))</f>
        <v/>
      </c>
    </row>
    <row r="477" spans="1:31">
      <c r="A477">
        <v>1795</v>
      </c>
      <c r="B477" t="s">
        <v>1863</v>
      </c>
      <c r="C477" t="s">
        <v>1864</v>
      </c>
      <c r="D477">
        <v>2806008</v>
      </c>
      <c r="E477">
        <v>65</v>
      </c>
      <c r="F477" t="s">
        <v>1849</v>
      </c>
      <c r="G477" s="1">
        <v>46216.928564814814</v>
      </c>
      <c r="H477">
        <v>57</v>
      </c>
      <c r="I477" t="s">
        <v>1849</v>
      </c>
      <c r="J477" s="1">
        <v>46216.928854166668</v>
      </c>
      <c r="K477">
        <v>1</v>
      </c>
      <c r="L477">
        <v>1</v>
      </c>
      <c r="M477" t="s">
        <v>1850</v>
      </c>
      <c r="N477" t="s">
        <v>1851</v>
      </c>
      <c r="O477" s="1">
        <v>46216.928298611114</v>
      </c>
      <c r="P477" s="1">
        <v>46216.928854166668</v>
      </c>
      <c r="Q477" s="1" t="str">
        <f t="shared" si="56"/>
        <v>2806008|r04</v>
      </c>
      <c r="R477" s="1" t="str">
        <f>VLOOKUP(D477,Base_Amostral!$A:$G,5,FALSE)</f>
        <v>Ribeirópolis</v>
      </c>
      <c r="S477" s="1" t="str">
        <f>VLOOKUP(D477,Base_Amostral!$A:$G,3,FALSE)</f>
        <v>Sergipe</v>
      </c>
      <c r="T477" s="1" t="str">
        <f>VLOOKUP(D477,Base_Amostral!$A:$G,6,FALSE)</f>
        <v>Nordeste</v>
      </c>
      <c r="U477" s="4">
        <f t="shared" si="57"/>
        <v>6.5</v>
      </c>
      <c r="V477" s="4">
        <f t="shared" si="58"/>
        <v>5.7</v>
      </c>
      <c r="W477" s="4">
        <f t="shared" si="59"/>
        <v>0.79999999999999982</v>
      </c>
      <c r="X477" s="4">
        <f t="shared" si="60"/>
        <v>6.1</v>
      </c>
      <c r="Y477" s="4">
        <f t="shared" si="61"/>
        <v>1</v>
      </c>
      <c r="Z477" s="4">
        <f t="shared" si="62"/>
        <v>1</v>
      </c>
      <c r="AA477" s="4">
        <f t="shared" si="63"/>
        <v>0</v>
      </c>
      <c r="AB477" s="4">
        <f ca="1">IF(B477&lt;&gt;"r04","",IF(COUNT(INDEX(U:U,ROW()-3):U477)&lt;2,"",MAX(INDEX(U:U,ROW()-3):U477)-MIN(INDEX(U:U,ROW()-3):U477)))</f>
        <v>1.0999999999999996</v>
      </c>
      <c r="AC477" s="4">
        <f ca="1">IF(B477&lt;&gt;"r04","",IF(COUNT(INDEX(V:V,ROW()-3):V477)&lt;2,"",MAX(INDEX(V:V,ROW()-3):V477)-MIN(INDEX(V:V,ROW()-3):V477)))</f>
        <v>0.20000000000000018</v>
      </c>
      <c r="AD477" s="4">
        <f ca="1">IF(B477&lt;&gt;"r04","",COUNT(INDEX(U:U,ROW()-3):U477))</f>
        <v>4</v>
      </c>
      <c r="AE477" s="4">
        <f ca="1">IF(B477&lt;&gt;"r04","",COUNT(INDEX(V:V,ROW()-3):V477))</f>
        <v>4</v>
      </c>
    </row>
    <row r="478" spans="1:31">
      <c r="A478">
        <v>381</v>
      </c>
      <c r="B478" t="s">
        <v>1857</v>
      </c>
      <c r="C478" t="s">
        <v>1858</v>
      </c>
      <c r="D478">
        <v>2900603</v>
      </c>
      <c r="E478">
        <v>59</v>
      </c>
      <c r="F478" t="s">
        <v>1849</v>
      </c>
      <c r="G478" s="1">
        <v>46195.971712962964</v>
      </c>
      <c r="H478">
        <v>61</v>
      </c>
      <c r="I478" t="s">
        <v>1849</v>
      </c>
      <c r="J478" s="1">
        <v>46195.971956018519</v>
      </c>
      <c r="K478">
        <v>1</v>
      </c>
      <c r="L478">
        <v>1</v>
      </c>
      <c r="M478" t="s">
        <v>1850</v>
      </c>
      <c r="N478" t="s">
        <v>1851</v>
      </c>
      <c r="O478" s="1">
        <v>46195.971458333333</v>
      </c>
      <c r="P478" s="1">
        <v>46195.971956018519</v>
      </c>
      <c r="Q478" s="1" t="str">
        <f t="shared" si="56"/>
        <v>2900603|r01</v>
      </c>
      <c r="R478" s="1" t="str">
        <f>VLOOKUP(D478,Base_Amostral!$A:$G,5,FALSE)</f>
        <v>Aiquara</v>
      </c>
      <c r="S478" s="1" t="str">
        <f>VLOOKUP(D478,Base_Amostral!$A:$G,3,FALSE)</f>
        <v>Bahia</v>
      </c>
      <c r="T478" s="1" t="str">
        <f>VLOOKUP(D478,Base_Amostral!$A:$G,6,FALSE)</f>
        <v>Nordeste</v>
      </c>
      <c r="U478" s="4">
        <f t="shared" si="57"/>
        <v>5.9</v>
      </c>
      <c r="V478" s="4">
        <f t="shared" si="58"/>
        <v>6.1</v>
      </c>
      <c r="W478" s="4">
        <f t="shared" si="59"/>
        <v>-0.19999999999999929</v>
      </c>
      <c r="X478" s="4">
        <f t="shared" si="60"/>
        <v>6</v>
      </c>
      <c r="Y478" s="4">
        <f t="shared" si="61"/>
        <v>1</v>
      </c>
      <c r="Z478" s="4" t="str">
        <f t="shared" si="62"/>
        <v/>
      </c>
      <c r="AA478" s="4" t="str">
        <f t="shared" si="63"/>
        <v/>
      </c>
      <c r="AB478" s="4" t="str">
        <f>IF(B478&lt;&gt;"r04","",IF(COUNT(INDEX(U:U,ROW()-3):U478)&lt;2,"",MAX(INDEX(U:U,ROW()-3):U478)-MIN(INDEX(U:U,ROW()-3):U478)))</f>
        <v/>
      </c>
      <c r="AC478" s="4" t="str">
        <f>IF(B478&lt;&gt;"r04","",IF(COUNT(INDEX(V:V,ROW()-3):V478)&lt;2,"",MAX(INDEX(V:V,ROW()-3):V478)-MIN(INDEX(V:V,ROW()-3):V478)))</f>
        <v/>
      </c>
      <c r="AD478" s="4" t="str">
        <f>IF(B478&lt;&gt;"r04","",COUNT(INDEX(U:U,ROW()-3):U478))</f>
        <v/>
      </c>
      <c r="AE478" s="4" t="str">
        <f>IF(B478&lt;&gt;"r04","",COUNT(INDEX(V:V,ROW()-3):V478))</f>
        <v/>
      </c>
    </row>
    <row r="479" spans="1:31">
      <c r="A479">
        <v>740</v>
      </c>
      <c r="B479" t="s">
        <v>1859</v>
      </c>
      <c r="C479" t="s">
        <v>1860</v>
      </c>
      <c r="D479">
        <v>2900603</v>
      </c>
      <c r="E479">
        <v>59</v>
      </c>
      <c r="F479" t="s">
        <v>1849</v>
      </c>
      <c r="G479" s="1">
        <v>46203.779143518521</v>
      </c>
      <c r="H479">
        <v>61</v>
      </c>
      <c r="I479" t="s">
        <v>1849</v>
      </c>
      <c r="J479" s="1">
        <v>46203.779398148145</v>
      </c>
      <c r="K479">
        <v>1</v>
      </c>
      <c r="L479">
        <v>1</v>
      </c>
      <c r="M479" t="s">
        <v>1850</v>
      </c>
      <c r="N479" t="s">
        <v>1851</v>
      </c>
      <c r="O479" s="1">
        <v>46203.778935185182</v>
      </c>
      <c r="P479" s="1">
        <v>46203.779398148145</v>
      </c>
      <c r="Q479" s="1" t="str">
        <f t="shared" si="56"/>
        <v>2900603|r02</v>
      </c>
      <c r="R479" s="1" t="str">
        <f>VLOOKUP(D479,Base_Amostral!$A:$G,5,FALSE)</f>
        <v>Aiquara</v>
      </c>
      <c r="S479" s="1" t="str">
        <f>VLOOKUP(D479,Base_Amostral!$A:$G,3,FALSE)</f>
        <v>Bahia</v>
      </c>
      <c r="T479" s="1" t="str">
        <f>VLOOKUP(D479,Base_Amostral!$A:$G,6,FALSE)</f>
        <v>Nordeste</v>
      </c>
      <c r="U479" s="4">
        <f t="shared" si="57"/>
        <v>5.9</v>
      </c>
      <c r="V479" s="4">
        <f t="shared" si="58"/>
        <v>6.1</v>
      </c>
      <c r="W479" s="4">
        <f t="shared" si="59"/>
        <v>-0.19999999999999929</v>
      </c>
      <c r="X479" s="4">
        <f t="shared" si="60"/>
        <v>6</v>
      </c>
      <c r="Y479" s="4">
        <f t="shared" si="61"/>
        <v>1</v>
      </c>
      <c r="Z479" s="4">
        <f t="shared" si="62"/>
        <v>0</v>
      </c>
      <c r="AA479" s="4">
        <f t="shared" si="63"/>
        <v>0</v>
      </c>
      <c r="AB479" s="4" t="str">
        <f>IF(B479&lt;&gt;"r04","",IF(COUNT(INDEX(U:U,ROW()-3):U479)&lt;2,"",MAX(INDEX(U:U,ROW()-3):U479)-MIN(INDEX(U:U,ROW()-3):U479)))</f>
        <v/>
      </c>
      <c r="AC479" s="4" t="str">
        <f>IF(B479&lt;&gt;"r04","",IF(COUNT(INDEX(V:V,ROW()-3):V479)&lt;2,"",MAX(INDEX(V:V,ROW()-3):V479)-MIN(INDEX(V:V,ROW()-3):V479)))</f>
        <v/>
      </c>
      <c r="AD479" s="4" t="str">
        <f>IF(B479&lt;&gt;"r04","",COUNT(INDEX(U:U,ROW()-3):U479))</f>
        <v/>
      </c>
      <c r="AE479" s="4" t="str">
        <f>IF(B479&lt;&gt;"r04","",COUNT(INDEX(V:V,ROW()-3):V479))</f>
        <v/>
      </c>
    </row>
    <row r="480" spans="1:31">
      <c r="A480">
        <v>1107</v>
      </c>
      <c r="B480" t="s">
        <v>1861</v>
      </c>
      <c r="C480" t="s">
        <v>1862</v>
      </c>
      <c r="D480">
        <v>2900603</v>
      </c>
      <c r="E480">
        <v>68</v>
      </c>
      <c r="F480" t="s">
        <v>1849</v>
      </c>
      <c r="G480" s="1">
        <v>46209.818425925929</v>
      </c>
      <c r="H480">
        <v>67</v>
      </c>
      <c r="I480" t="s">
        <v>1849</v>
      </c>
      <c r="J480" s="1">
        <v>46209.818680555552</v>
      </c>
      <c r="K480">
        <v>1</v>
      </c>
      <c r="L480">
        <v>1</v>
      </c>
      <c r="M480" t="s">
        <v>1850</v>
      </c>
      <c r="N480" t="s">
        <v>1851</v>
      </c>
      <c r="O480" s="1">
        <v>46209.818171296298</v>
      </c>
      <c r="P480" s="1">
        <v>46209.818680555552</v>
      </c>
      <c r="Q480" s="1" t="str">
        <f t="shared" si="56"/>
        <v>2900603|r03</v>
      </c>
      <c r="R480" s="1" t="str">
        <f>VLOOKUP(D480,Base_Amostral!$A:$G,5,FALSE)</f>
        <v>Aiquara</v>
      </c>
      <c r="S480" s="1" t="str">
        <f>VLOOKUP(D480,Base_Amostral!$A:$G,3,FALSE)</f>
        <v>Bahia</v>
      </c>
      <c r="T480" s="1" t="str">
        <f>VLOOKUP(D480,Base_Amostral!$A:$G,6,FALSE)</f>
        <v>Nordeste</v>
      </c>
      <c r="U480" s="4">
        <f t="shared" si="57"/>
        <v>6.8</v>
      </c>
      <c r="V480" s="4">
        <f t="shared" si="58"/>
        <v>6.7</v>
      </c>
      <c r="W480" s="4">
        <f t="shared" si="59"/>
        <v>9.9999999999999645E-2</v>
      </c>
      <c r="X480" s="4">
        <f t="shared" si="60"/>
        <v>6.75</v>
      </c>
      <c r="Y480" s="4">
        <f t="shared" si="61"/>
        <v>1</v>
      </c>
      <c r="Z480" s="4">
        <f t="shared" si="62"/>
        <v>0.89999999999999947</v>
      </c>
      <c r="AA480" s="4">
        <f t="shared" si="63"/>
        <v>0.60000000000000053</v>
      </c>
      <c r="AB480" s="4" t="str">
        <f>IF(B480&lt;&gt;"r04","",IF(COUNT(INDEX(U:U,ROW()-3):U480)&lt;2,"",MAX(INDEX(U:U,ROW()-3):U480)-MIN(INDEX(U:U,ROW()-3):U480)))</f>
        <v/>
      </c>
      <c r="AC480" s="4" t="str">
        <f>IF(B480&lt;&gt;"r04","",IF(COUNT(INDEX(V:V,ROW()-3):V480)&lt;2,"",MAX(INDEX(V:V,ROW()-3):V480)-MIN(INDEX(V:V,ROW()-3):V480)))</f>
        <v/>
      </c>
      <c r="AD480" s="4" t="str">
        <f>IF(B480&lt;&gt;"r04","",COUNT(INDEX(U:U,ROW()-3):U480))</f>
        <v/>
      </c>
      <c r="AE480" s="4" t="str">
        <f>IF(B480&lt;&gt;"r04","",COUNT(INDEX(V:V,ROW()-3):V480))</f>
        <v/>
      </c>
    </row>
    <row r="481" spans="1:31">
      <c r="A481">
        <v>1467</v>
      </c>
      <c r="B481" t="s">
        <v>1863</v>
      </c>
      <c r="C481" t="s">
        <v>1864</v>
      </c>
      <c r="D481">
        <v>2900603</v>
      </c>
      <c r="E481">
        <v>78</v>
      </c>
      <c r="F481" t="s">
        <v>1849</v>
      </c>
      <c r="G481" s="1">
        <v>46216.802627314813</v>
      </c>
      <c r="H481">
        <v>67</v>
      </c>
      <c r="I481" t="s">
        <v>1849</v>
      </c>
      <c r="J481" s="1">
        <v>46216.802881944444</v>
      </c>
      <c r="K481">
        <v>1</v>
      </c>
      <c r="L481">
        <v>1</v>
      </c>
      <c r="M481" t="s">
        <v>1850</v>
      </c>
      <c r="N481" t="s">
        <v>1851</v>
      </c>
      <c r="O481" s="1">
        <v>46216.802384259259</v>
      </c>
      <c r="P481" s="1">
        <v>46216.802881944444</v>
      </c>
      <c r="Q481" s="1" t="str">
        <f t="shared" si="56"/>
        <v>2900603|r04</v>
      </c>
      <c r="R481" s="1" t="str">
        <f>VLOOKUP(D481,Base_Amostral!$A:$G,5,FALSE)</f>
        <v>Aiquara</v>
      </c>
      <c r="S481" s="1" t="str">
        <f>VLOOKUP(D481,Base_Amostral!$A:$G,3,FALSE)</f>
        <v>Bahia</v>
      </c>
      <c r="T481" s="1" t="str">
        <f>VLOOKUP(D481,Base_Amostral!$A:$G,6,FALSE)</f>
        <v>Nordeste</v>
      </c>
      <c r="U481" s="4">
        <f t="shared" si="57"/>
        <v>7.8</v>
      </c>
      <c r="V481" s="4">
        <f t="shared" si="58"/>
        <v>6.7</v>
      </c>
      <c r="W481" s="4">
        <f t="shared" si="59"/>
        <v>1.0999999999999996</v>
      </c>
      <c r="X481" s="4">
        <f t="shared" si="60"/>
        <v>7.25</v>
      </c>
      <c r="Y481" s="4">
        <f t="shared" si="61"/>
        <v>1</v>
      </c>
      <c r="Z481" s="4">
        <f t="shared" si="62"/>
        <v>1</v>
      </c>
      <c r="AA481" s="4">
        <f t="shared" si="63"/>
        <v>0</v>
      </c>
      <c r="AB481" s="4">
        <f ca="1">IF(B481&lt;&gt;"r04","",IF(COUNT(INDEX(U:U,ROW()-3):U481)&lt;2,"",MAX(INDEX(U:U,ROW()-3):U481)-MIN(INDEX(U:U,ROW()-3):U481)))</f>
        <v>1.8999999999999995</v>
      </c>
      <c r="AC481" s="4">
        <f ca="1">IF(B481&lt;&gt;"r04","",IF(COUNT(INDEX(V:V,ROW()-3):V481)&lt;2,"",MAX(INDEX(V:V,ROW()-3):V481)-MIN(INDEX(V:V,ROW()-3):V481)))</f>
        <v>0.60000000000000053</v>
      </c>
      <c r="AD481" s="4">
        <f ca="1">IF(B481&lt;&gt;"r04","",COUNT(INDEX(U:U,ROW()-3):U481))</f>
        <v>4</v>
      </c>
      <c r="AE481" s="4">
        <f ca="1">IF(B481&lt;&gt;"r04","",COUNT(INDEX(V:V,ROW()-3):V481))</f>
        <v>4</v>
      </c>
    </row>
    <row r="482" spans="1:31">
      <c r="A482">
        <v>383</v>
      </c>
      <c r="B482" t="s">
        <v>1857</v>
      </c>
      <c r="C482" t="s">
        <v>1858</v>
      </c>
      <c r="D482">
        <v>2901106</v>
      </c>
      <c r="E482">
        <v>79</v>
      </c>
      <c r="F482" t="s">
        <v>1849</v>
      </c>
      <c r="G482" s="1">
        <v>46195.972199074073</v>
      </c>
      <c r="H482">
        <v>82</v>
      </c>
      <c r="I482" t="s">
        <v>1849</v>
      </c>
      <c r="J482" s="1">
        <v>46195.972407407404</v>
      </c>
      <c r="K482">
        <v>1</v>
      </c>
      <c r="L482">
        <v>1</v>
      </c>
      <c r="M482" t="s">
        <v>1850</v>
      </c>
      <c r="N482" t="s">
        <v>1851</v>
      </c>
      <c r="O482" s="1">
        <v>46195.972013888888</v>
      </c>
      <c r="P482" s="1">
        <v>46195.972407407404</v>
      </c>
      <c r="Q482" s="1" t="str">
        <f t="shared" si="56"/>
        <v>2901106|r01</v>
      </c>
      <c r="R482" s="1" t="str">
        <f>VLOOKUP(D482,Base_Amostral!$A:$G,5,FALSE)</f>
        <v>Amélia Rodrigues</v>
      </c>
      <c r="S482" s="1" t="str">
        <f>VLOOKUP(D482,Base_Amostral!$A:$G,3,FALSE)</f>
        <v>Bahia</v>
      </c>
      <c r="T482" s="1" t="str">
        <f>VLOOKUP(D482,Base_Amostral!$A:$G,6,FALSE)</f>
        <v>Nordeste</v>
      </c>
      <c r="U482" s="4">
        <f t="shared" si="57"/>
        <v>7.9</v>
      </c>
      <c r="V482" s="4">
        <f t="shared" si="58"/>
        <v>8.1999999999999993</v>
      </c>
      <c r="W482" s="4">
        <f t="shared" si="59"/>
        <v>-0.29999999999999893</v>
      </c>
      <c r="X482" s="4">
        <f t="shared" si="60"/>
        <v>8.0500000000000007</v>
      </c>
      <c r="Y482" s="4">
        <f t="shared" si="61"/>
        <v>1</v>
      </c>
      <c r="Z482" s="4" t="str">
        <f t="shared" si="62"/>
        <v/>
      </c>
      <c r="AA482" s="4" t="str">
        <f t="shared" si="63"/>
        <v/>
      </c>
      <c r="AB482" s="4" t="str">
        <f>IF(B482&lt;&gt;"r04","",IF(COUNT(INDEX(U:U,ROW()-3):U482)&lt;2,"",MAX(INDEX(U:U,ROW()-3):U482)-MIN(INDEX(U:U,ROW()-3):U482)))</f>
        <v/>
      </c>
      <c r="AC482" s="4" t="str">
        <f>IF(B482&lt;&gt;"r04","",IF(COUNT(INDEX(V:V,ROW()-3):V482)&lt;2,"",MAX(INDEX(V:V,ROW()-3):V482)-MIN(INDEX(V:V,ROW()-3):V482)))</f>
        <v/>
      </c>
      <c r="AD482" s="4" t="str">
        <f>IF(B482&lt;&gt;"r04","",COUNT(INDEX(U:U,ROW()-3):U482))</f>
        <v/>
      </c>
      <c r="AE482" s="4" t="str">
        <f>IF(B482&lt;&gt;"r04","",COUNT(INDEX(V:V,ROW()-3):V482))</f>
        <v/>
      </c>
    </row>
    <row r="483" spans="1:31">
      <c r="A483">
        <v>742</v>
      </c>
      <c r="B483" t="s">
        <v>1859</v>
      </c>
      <c r="C483" t="s">
        <v>1860</v>
      </c>
      <c r="D483">
        <v>2901106</v>
      </c>
      <c r="E483">
        <v>72</v>
      </c>
      <c r="F483" t="s">
        <v>1849</v>
      </c>
      <c r="G483" s="1">
        <v>46203.77957175926</v>
      </c>
      <c r="H483">
        <v>69</v>
      </c>
      <c r="I483" t="s">
        <v>1849</v>
      </c>
      <c r="J483" s="1">
        <v>46203.779756944445</v>
      </c>
      <c r="K483">
        <v>1</v>
      </c>
      <c r="L483">
        <v>1</v>
      </c>
      <c r="M483" t="s">
        <v>1850</v>
      </c>
      <c r="N483" t="s">
        <v>1851</v>
      </c>
      <c r="O483" s="1">
        <v>46203.779444444444</v>
      </c>
      <c r="P483" s="1">
        <v>46203.779756944445</v>
      </c>
      <c r="Q483" s="1" t="str">
        <f t="shared" si="56"/>
        <v>2901106|r02</v>
      </c>
      <c r="R483" s="1" t="str">
        <f>VLOOKUP(D483,Base_Amostral!$A:$G,5,FALSE)</f>
        <v>Amélia Rodrigues</v>
      </c>
      <c r="S483" s="1" t="str">
        <f>VLOOKUP(D483,Base_Amostral!$A:$G,3,FALSE)</f>
        <v>Bahia</v>
      </c>
      <c r="T483" s="1" t="str">
        <f>VLOOKUP(D483,Base_Amostral!$A:$G,6,FALSE)</f>
        <v>Nordeste</v>
      </c>
      <c r="U483" s="4">
        <f t="shared" si="57"/>
        <v>7.2</v>
      </c>
      <c r="V483" s="4">
        <f t="shared" si="58"/>
        <v>6.9</v>
      </c>
      <c r="W483" s="4">
        <f t="shared" si="59"/>
        <v>0.29999999999999982</v>
      </c>
      <c r="X483" s="4">
        <f t="shared" si="60"/>
        <v>7.0500000000000007</v>
      </c>
      <c r="Y483" s="4">
        <f t="shared" si="61"/>
        <v>1</v>
      </c>
      <c r="Z483" s="4">
        <f t="shared" si="62"/>
        <v>-0.70000000000000018</v>
      </c>
      <c r="AA483" s="4">
        <f t="shared" si="63"/>
        <v>-1.2999999999999989</v>
      </c>
      <c r="AB483" s="4" t="str">
        <f>IF(B483&lt;&gt;"r04","",IF(COUNT(INDEX(U:U,ROW()-3):U483)&lt;2,"",MAX(INDEX(U:U,ROW()-3):U483)-MIN(INDEX(U:U,ROW()-3):U483)))</f>
        <v/>
      </c>
      <c r="AC483" s="4" t="str">
        <f>IF(B483&lt;&gt;"r04","",IF(COUNT(INDEX(V:V,ROW()-3):V483)&lt;2,"",MAX(INDEX(V:V,ROW()-3):V483)-MIN(INDEX(V:V,ROW()-3):V483)))</f>
        <v/>
      </c>
      <c r="AD483" s="4" t="str">
        <f>IF(B483&lt;&gt;"r04","",COUNT(INDEX(U:U,ROW()-3):U483))</f>
        <v/>
      </c>
      <c r="AE483" s="4" t="str">
        <f>IF(B483&lt;&gt;"r04","",COUNT(INDEX(V:V,ROW()-3):V483))</f>
        <v/>
      </c>
    </row>
    <row r="484" spans="1:31">
      <c r="A484">
        <v>1109</v>
      </c>
      <c r="B484" t="s">
        <v>1861</v>
      </c>
      <c r="C484" t="s">
        <v>1862</v>
      </c>
      <c r="D484">
        <v>2901106</v>
      </c>
      <c r="E484">
        <v>72</v>
      </c>
      <c r="F484" t="s">
        <v>1849</v>
      </c>
      <c r="G484" s="1">
        <v>46209.818854166668</v>
      </c>
      <c r="H484">
        <v>69</v>
      </c>
      <c r="I484" t="s">
        <v>1849</v>
      </c>
      <c r="J484" s="1">
        <v>46209.819050925929</v>
      </c>
      <c r="K484">
        <v>1</v>
      </c>
      <c r="L484">
        <v>1</v>
      </c>
      <c r="M484" t="s">
        <v>1850</v>
      </c>
      <c r="N484" t="s">
        <v>1851</v>
      </c>
      <c r="O484" s="1">
        <v>46209.818738425929</v>
      </c>
      <c r="P484" s="1">
        <v>46209.819050925929</v>
      </c>
      <c r="Q484" s="1" t="str">
        <f t="shared" si="56"/>
        <v>2901106|r03</v>
      </c>
      <c r="R484" s="1" t="str">
        <f>VLOOKUP(D484,Base_Amostral!$A:$G,5,FALSE)</f>
        <v>Amélia Rodrigues</v>
      </c>
      <c r="S484" s="1" t="str">
        <f>VLOOKUP(D484,Base_Amostral!$A:$G,3,FALSE)</f>
        <v>Bahia</v>
      </c>
      <c r="T484" s="1" t="str">
        <f>VLOOKUP(D484,Base_Amostral!$A:$G,6,FALSE)</f>
        <v>Nordeste</v>
      </c>
      <c r="U484" s="4">
        <f t="shared" si="57"/>
        <v>7.2</v>
      </c>
      <c r="V484" s="4">
        <f t="shared" si="58"/>
        <v>6.9</v>
      </c>
      <c r="W484" s="4">
        <f t="shared" si="59"/>
        <v>0.29999999999999982</v>
      </c>
      <c r="X484" s="4">
        <f t="shared" si="60"/>
        <v>7.0500000000000007</v>
      </c>
      <c r="Y484" s="4">
        <f t="shared" si="61"/>
        <v>1</v>
      </c>
      <c r="Z484" s="4">
        <f t="shared" si="62"/>
        <v>0</v>
      </c>
      <c r="AA484" s="4">
        <f t="shared" si="63"/>
        <v>0</v>
      </c>
      <c r="AB484" s="4" t="str">
        <f>IF(B484&lt;&gt;"r04","",IF(COUNT(INDEX(U:U,ROW()-3):U484)&lt;2,"",MAX(INDEX(U:U,ROW()-3):U484)-MIN(INDEX(U:U,ROW()-3):U484)))</f>
        <v/>
      </c>
      <c r="AC484" s="4" t="str">
        <f>IF(B484&lt;&gt;"r04","",IF(COUNT(INDEX(V:V,ROW()-3):V484)&lt;2,"",MAX(INDEX(V:V,ROW()-3):V484)-MIN(INDEX(V:V,ROW()-3):V484)))</f>
        <v/>
      </c>
      <c r="AD484" s="4" t="str">
        <f>IF(B484&lt;&gt;"r04","",COUNT(INDEX(U:U,ROW()-3):U484))</f>
        <v/>
      </c>
      <c r="AE484" s="4" t="str">
        <f>IF(B484&lt;&gt;"r04","",COUNT(INDEX(V:V,ROW()-3):V484))</f>
        <v/>
      </c>
    </row>
    <row r="485" spans="1:31">
      <c r="A485">
        <v>1470</v>
      </c>
      <c r="B485" t="s">
        <v>1863</v>
      </c>
      <c r="C485" t="s">
        <v>1864</v>
      </c>
      <c r="D485">
        <v>2901106</v>
      </c>
      <c r="E485">
        <v>88</v>
      </c>
      <c r="F485" t="s">
        <v>1849</v>
      </c>
      <c r="G485" s="1">
        <v>46216.803356481483</v>
      </c>
      <c r="H485">
        <v>69</v>
      </c>
      <c r="I485" t="s">
        <v>1849</v>
      </c>
      <c r="J485" s="1">
        <v>46216.803541666668</v>
      </c>
      <c r="K485">
        <v>1</v>
      </c>
      <c r="L485">
        <v>1</v>
      </c>
      <c r="M485" t="s">
        <v>1850</v>
      </c>
      <c r="N485" t="s">
        <v>1851</v>
      </c>
      <c r="O485" s="1">
        <v>46216.802916666667</v>
      </c>
      <c r="P485" s="1">
        <v>46216.803541666668</v>
      </c>
      <c r="Q485" s="1" t="str">
        <f t="shared" si="56"/>
        <v>2901106|r04</v>
      </c>
      <c r="R485" s="1" t="str">
        <f>VLOOKUP(D485,Base_Amostral!$A:$G,5,FALSE)</f>
        <v>Amélia Rodrigues</v>
      </c>
      <c r="S485" s="1" t="str">
        <f>VLOOKUP(D485,Base_Amostral!$A:$G,3,FALSE)</f>
        <v>Bahia</v>
      </c>
      <c r="T485" s="1" t="str">
        <f>VLOOKUP(D485,Base_Amostral!$A:$G,6,FALSE)</f>
        <v>Nordeste</v>
      </c>
      <c r="U485" s="4">
        <f t="shared" si="57"/>
        <v>8.8000000000000007</v>
      </c>
      <c r="V485" s="4">
        <f t="shared" si="58"/>
        <v>6.9</v>
      </c>
      <c r="W485" s="4">
        <f t="shared" si="59"/>
        <v>1.9000000000000004</v>
      </c>
      <c r="X485" s="4">
        <f t="shared" si="60"/>
        <v>7.8500000000000005</v>
      </c>
      <c r="Y485" s="4">
        <f t="shared" si="61"/>
        <v>1</v>
      </c>
      <c r="Z485" s="4">
        <f t="shared" si="62"/>
        <v>1.6000000000000005</v>
      </c>
      <c r="AA485" s="4">
        <f t="shared" si="63"/>
        <v>0</v>
      </c>
      <c r="AB485" s="4">
        <f ca="1">IF(B485&lt;&gt;"r04","",IF(COUNT(INDEX(U:U,ROW()-3):U485)&lt;2,"",MAX(INDEX(U:U,ROW()-3):U485)-MIN(INDEX(U:U,ROW()-3):U485)))</f>
        <v>1.6000000000000005</v>
      </c>
      <c r="AC485" s="4">
        <f ca="1">IF(B485&lt;&gt;"r04","",IF(COUNT(INDEX(V:V,ROW()-3):V485)&lt;2,"",MAX(INDEX(V:V,ROW()-3):V485)-MIN(INDEX(V:V,ROW()-3):V485)))</f>
        <v>1.2999999999999989</v>
      </c>
      <c r="AD485" s="4">
        <f ca="1">IF(B485&lt;&gt;"r04","",COUNT(INDEX(U:U,ROW()-3):U485))</f>
        <v>4</v>
      </c>
      <c r="AE485" s="4">
        <f ca="1">IF(B485&lt;&gt;"r04","",COUNT(INDEX(V:V,ROW()-3):V485))</f>
        <v>4</v>
      </c>
    </row>
    <row r="486" spans="1:31">
      <c r="A486">
        <v>386</v>
      </c>
      <c r="B486" t="s">
        <v>1857</v>
      </c>
      <c r="C486" t="s">
        <v>1858</v>
      </c>
      <c r="D486">
        <v>2902500</v>
      </c>
      <c r="E486">
        <v>53</v>
      </c>
      <c r="F486" t="s">
        <v>1849</v>
      </c>
      <c r="G486" s="1">
        <v>46195.972650462965</v>
      </c>
      <c r="H486">
        <v>63</v>
      </c>
      <c r="I486" t="s">
        <v>1849</v>
      </c>
      <c r="J486" s="1">
        <v>46195.97283564815</v>
      </c>
      <c r="K486">
        <v>1</v>
      </c>
      <c r="L486">
        <v>1</v>
      </c>
      <c r="M486" t="s">
        <v>1850</v>
      </c>
      <c r="N486" t="s">
        <v>1851</v>
      </c>
      <c r="O486" s="1">
        <v>46195.972453703704</v>
      </c>
      <c r="P486" s="1">
        <v>46195.97283564815</v>
      </c>
      <c r="Q486" s="1" t="str">
        <f t="shared" si="56"/>
        <v>2902500|r01</v>
      </c>
      <c r="R486" s="1" t="str">
        <f>VLOOKUP(D486,Base_Amostral!$A:$G,5,FALSE)</f>
        <v>Baianópolis</v>
      </c>
      <c r="S486" s="1" t="str">
        <f>VLOOKUP(D486,Base_Amostral!$A:$G,3,FALSE)</f>
        <v>Bahia</v>
      </c>
      <c r="T486" s="1" t="str">
        <f>VLOOKUP(D486,Base_Amostral!$A:$G,6,FALSE)</f>
        <v>Nordeste</v>
      </c>
      <c r="U486" s="4">
        <f t="shared" si="57"/>
        <v>5.3</v>
      </c>
      <c r="V486" s="4">
        <f t="shared" si="58"/>
        <v>6.3</v>
      </c>
      <c r="W486" s="4">
        <f t="shared" si="59"/>
        <v>-1</v>
      </c>
      <c r="X486" s="4">
        <f t="shared" si="60"/>
        <v>5.8</v>
      </c>
      <c r="Y486" s="4">
        <f t="shared" si="61"/>
        <v>1</v>
      </c>
      <c r="Z486" s="4" t="str">
        <f t="shared" si="62"/>
        <v/>
      </c>
      <c r="AA486" s="4" t="str">
        <f t="shared" si="63"/>
        <v/>
      </c>
      <c r="AB486" s="4" t="str">
        <f>IF(B486&lt;&gt;"r04","",IF(COUNT(INDEX(U:U,ROW()-3):U486)&lt;2,"",MAX(INDEX(U:U,ROW()-3):U486)-MIN(INDEX(U:U,ROW()-3):U486)))</f>
        <v/>
      </c>
      <c r="AC486" s="4" t="str">
        <f>IF(B486&lt;&gt;"r04","",IF(COUNT(INDEX(V:V,ROW()-3):V486)&lt;2,"",MAX(INDEX(V:V,ROW()-3):V486)-MIN(INDEX(V:V,ROW()-3):V486)))</f>
        <v/>
      </c>
      <c r="AD486" s="4" t="str">
        <f>IF(B486&lt;&gt;"r04","",COUNT(INDEX(U:U,ROW()-3):U486))</f>
        <v/>
      </c>
      <c r="AE486" s="4" t="str">
        <f>IF(B486&lt;&gt;"r04","",COUNT(INDEX(V:V,ROW()-3):V486))</f>
        <v/>
      </c>
    </row>
    <row r="487" spans="1:31">
      <c r="A487">
        <v>743</v>
      </c>
      <c r="B487" t="s">
        <v>1859</v>
      </c>
      <c r="C487" t="s">
        <v>1860</v>
      </c>
      <c r="D487">
        <v>2902500</v>
      </c>
      <c r="E487">
        <v>55</v>
      </c>
      <c r="F487" t="s">
        <v>1849</v>
      </c>
      <c r="G487" s="1">
        <v>46203.780185185184</v>
      </c>
      <c r="H487">
        <v>63</v>
      </c>
      <c r="I487" t="s">
        <v>1849</v>
      </c>
      <c r="J487" s="1">
        <v>46203.780393518522</v>
      </c>
      <c r="K487">
        <v>1</v>
      </c>
      <c r="L487">
        <v>1</v>
      </c>
      <c r="M487" t="s">
        <v>1850</v>
      </c>
      <c r="N487" t="s">
        <v>1851</v>
      </c>
      <c r="O487" s="1">
        <v>46203.779791666668</v>
      </c>
      <c r="P487" s="1">
        <v>46203.780393518522</v>
      </c>
      <c r="Q487" s="1" t="str">
        <f t="shared" si="56"/>
        <v>2902500|r02</v>
      </c>
      <c r="R487" s="1" t="str">
        <f>VLOOKUP(D487,Base_Amostral!$A:$G,5,FALSE)</f>
        <v>Baianópolis</v>
      </c>
      <c r="S487" s="1" t="str">
        <f>VLOOKUP(D487,Base_Amostral!$A:$G,3,FALSE)</f>
        <v>Bahia</v>
      </c>
      <c r="T487" s="1" t="str">
        <f>VLOOKUP(D487,Base_Amostral!$A:$G,6,FALSE)</f>
        <v>Nordeste</v>
      </c>
      <c r="U487" s="4">
        <f t="shared" si="57"/>
        <v>5.5</v>
      </c>
      <c r="V487" s="4">
        <f t="shared" si="58"/>
        <v>6.3</v>
      </c>
      <c r="W487" s="4">
        <f t="shared" si="59"/>
        <v>-0.79999999999999982</v>
      </c>
      <c r="X487" s="4">
        <f t="shared" si="60"/>
        <v>5.9</v>
      </c>
      <c r="Y487" s="4">
        <f t="shared" si="61"/>
        <v>1</v>
      </c>
      <c r="Z487" s="4">
        <f t="shared" si="62"/>
        <v>0.20000000000000018</v>
      </c>
      <c r="AA487" s="4">
        <f t="shared" si="63"/>
        <v>0</v>
      </c>
      <c r="AB487" s="4" t="str">
        <f>IF(B487&lt;&gt;"r04","",IF(COUNT(INDEX(U:U,ROW()-3):U487)&lt;2,"",MAX(INDEX(U:U,ROW()-3):U487)-MIN(INDEX(U:U,ROW()-3):U487)))</f>
        <v/>
      </c>
      <c r="AC487" s="4" t="str">
        <f>IF(B487&lt;&gt;"r04","",IF(COUNT(INDEX(V:V,ROW()-3):V487)&lt;2,"",MAX(INDEX(V:V,ROW()-3):V487)-MIN(INDEX(V:V,ROW()-3):V487)))</f>
        <v/>
      </c>
      <c r="AD487" s="4" t="str">
        <f>IF(B487&lt;&gt;"r04","",COUNT(INDEX(U:U,ROW()-3):U487))</f>
        <v/>
      </c>
      <c r="AE487" s="4" t="str">
        <f>IF(B487&lt;&gt;"r04","",COUNT(INDEX(V:V,ROW()-3):V487))</f>
        <v/>
      </c>
    </row>
    <row r="488" spans="1:31">
      <c r="A488">
        <v>1110</v>
      </c>
      <c r="B488" t="s">
        <v>1861</v>
      </c>
      <c r="C488" t="s">
        <v>1862</v>
      </c>
      <c r="D488">
        <v>2902500</v>
      </c>
      <c r="E488">
        <v>55</v>
      </c>
      <c r="F488" t="s">
        <v>1849</v>
      </c>
      <c r="G488" s="1">
        <v>46209.819722222222</v>
      </c>
      <c r="H488">
        <v>63</v>
      </c>
      <c r="I488" t="s">
        <v>1849</v>
      </c>
      <c r="J488" s="1">
        <v>46209.819930555554</v>
      </c>
      <c r="K488">
        <v>1</v>
      </c>
      <c r="L488">
        <v>1</v>
      </c>
      <c r="M488" t="s">
        <v>1850</v>
      </c>
      <c r="N488" t="s">
        <v>1851</v>
      </c>
      <c r="O488" s="1">
        <v>46209.819097222222</v>
      </c>
      <c r="P488" s="1">
        <v>46209.819930555554</v>
      </c>
      <c r="Q488" s="1" t="str">
        <f t="shared" si="56"/>
        <v>2902500|r03</v>
      </c>
      <c r="R488" s="1" t="str">
        <f>VLOOKUP(D488,Base_Amostral!$A:$G,5,FALSE)</f>
        <v>Baianópolis</v>
      </c>
      <c r="S488" s="1" t="str">
        <f>VLOOKUP(D488,Base_Amostral!$A:$G,3,FALSE)</f>
        <v>Bahia</v>
      </c>
      <c r="T488" s="1" t="str">
        <f>VLOOKUP(D488,Base_Amostral!$A:$G,6,FALSE)</f>
        <v>Nordeste</v>
      </c>
      <c r="U488" s="4">
        <f t="shared" si="57"/>
        <v>5.5</v>
      </c>
      <c r="V488" s="4">
        <f t="shared" si="58"/>
        <v>6.3</v>
      </c>
      <c r="W488" s="4">
        <f t="shared" si="59"/>
        <v>-0.79999999999999982</v>
      </c>
      <c r="X488" s="4">
        <f t="shared" si="60"/>
        <v>5.9</v>
      </c>
      <c r="Y488" s="4">
        <f t="shared" si="61"/>
        <v>1</v>
      </c>
      <c r="Z488" s="4">
        <f t="shared" si="62"/>
        <v>0</v>
      </c>
      <c r="AA488" s="4">
        <f t="shared" si="63"/>
        <v>0</v>
      </c>
      <c r="AB488" s="4" t="str">
        <f>IF(B488&lt;&gt;"r04","",IF(COUNT(INDEX(U:U,ROW()-3):U488)&lt;2,"",MAX(INDEX(U:U,ROW()-3):U488)-MIN(INDEX(U:U,ROW()-3):U488)))</f>
        <v/>
      </c>
      <c r="AC488" s="4" t="str">
        <f>IF(B488&lt;&gt;"r04","",IF(COUNT(INDEX(V:V,ROW()-3):V488)&lt;2,"",MAX(INDEX(V:V,ROW()-3):V488)-MIN(INDEX(V:V,ROW()-3):V488)))</f>
        <v/>
      </c>
      <c r="AD488" s="4" t="str">
        <f>IF(B488&lt;&gt;"r04","",COUNT(INDEX(U:U,ROW()-3):U488))</f>
        <v/>
      </c>
      <c r="AE488" s="4" t="str">
        <f>IF(B488&lt;&gt;"r04","",COUNT(INDEX(V:V,ROW()-3):V488))</f>
        <v/>
      </c>
    </row>
    <row r="489" spans="1:31">
      <c r="A489">
        <v>1473</v>
      </c>
      <c r="B489" t="s">
        <v>1863</v>
      </c>
      <c r="C489" t="s">
        <v>1864</v>
      </c>
      <c r="D489">
        <v>2902500</v>
      </c>
      <c r="E489">
        <v>66</v>
      </c>
      <c r="F489" t="s">
        <v>1849</v>
      </c>
      <c r="G489" s="1">
        <v>46216.803854166668</v>
      </c>
      <c r="H489">
        <v>63</v>
      </c>
      <c r="I489" t="s">
        <v>1849</v>
      </c>
      <c r="J489" s="1">
        <v>46216.804074074076</v>
      </c>
      <c r="K489">
        <v>1</v>
      </c>
      <c r="L489">
        <v>1</v>
      </c>
      <c r="M489" t="s">
        <v>1850</v>
      </c>
      <c r="N489" t="s">
        <v>1851</v>
      </c>
      <c r="O489" s="1">
        <v>46216.803576388891</v>
      </c>
      <c r="P489" s="1">
        <v>46216.804074074076</v>
      </c>
      <c r="Q489" s="1" t="str">
        <f t="shared" si="56"/>
        <v>2902500|r04</v>
      </c>
      <c r="R489" s="1" t="str">
        <f>VLOOKUP(D489,Base_Amostral!$A:$G,5,FALSE)</f>
        <v>Baianópolis</v>
      </c>
      <c r="S489" s="1" t="str">
        <f>VLOOKUP(D489,Base_Amostral!$A:$G,3,FALSE)</f>
        <v>Bahia</v>
      </c>
      <c r="T489" s="1" t="str">
        <f>VLOOKUP(D489,Base_Amostral!$A:$G,6,FALSE)</f>
        <v>Nordeste</v>
      </c>
      <c r="U489" s="4">
        <f t="shared" si="57"/>
        <v>6.6</v>
      </c>
      <c r="V489" s="4">
        <f t="shared" si="58"/>
        <v>6.3</v>
      </c>
      <c r="W489" s="4">
        <f t="shared" si="59"/>
        <v>0.29999999999999982</v>
      </c>
      <c r="X489" s="4">
        <f t="shared" si="60"/>
        <v>6.4499999999999993</v>
      </c>
      <c r="Y489" s="4">
        <f t="shared" si="61"/>
        <v>1</v>
      </c>
      <c r="Z489" s="4">
        <f t="shared" si="62"/>
        <v>1.0999999999999996</v>
      </c>
      <c r="AA489" s="4">
        <f t="shared" si="63"/>
        <v>0</v>
      </c>
      <c r="AB489" s="4">
        <f ca="1">IF(B489&lt;&gt;"r04","",IF(COUNT(INDEX(U:U,ROW()-3):U489)&lt;2,"",MAX(INDEX(U:U,ROW()-3):U489)-MIN(INDEX(U:U,ROW()-3):U489)))</f>
        <v>1.2999999999999998</v>
      </c>
      <c r="AC489" s="4">
        <f ca="1">IF(B489&lt;&gt;"r04","",IF(COUNT(INDEX(V:V,ROW()-3):V489)&lt;2,"",MAX(INDEX(V:V,ROW()-3):V489)-MIN(INDEX(V:V,ROW()-3):V489)))</f>
        <v>0</v>
      </c>
      <c r="AD489" s="4">
        <f ca="1">IF(B489&lt;&gt;"r04","",COUNT(INDEX(U:U,ROW()-3):U489))</f>
        <v>4</v>
      </c>
      <c r="AE489" s="4">
        <f ca="1">IF(B489&lt;&gt;"r04","",COUNT(INDEX(V:V,ROW()-3):V489))</f>
        <v>4</v>
      </c>
    </row>
    <row r="490" spans="1:31">
      <c r="A490">
        <v>388</v>
      </c>
      <c r="B490" t="s">
        <v>1857</v>
      </c>
      <c r="C490" t="s">
        <v>1858</v>
      </c>
      <c r="D490">
        <v>2903201</v>
      </c>
      <c r="E490">
        <v>62</v>
      </c>
      <c r="F490" t="s">
        <v>1849</v>
      </c>
      <c r="G490" s="1">
        <v>46195.973136574074</v>
      </c>
      <c r="H490">
        <v>66</v>
      </c>
      <c r="I490" t="s">
        <v>1849</v>
      </c>
      <c r="J490" s="1">
        <v>46195.973391203705</v>
      </c>
      <c r="K490">
        <v>1</v>
      </c>
      <c r="L490">
        <v>1</v>
      </c>
      <c r="M490" t="s">
        <v>1850</v>
      </c>
      <c r="N490" t="s">
        <v>1851</v>
      </c>
      <c r="O490" s="1">
        <v>46195.972881944443</v>
      </c>
      <c r="P490" s="1">
        <v>46195.973391203705</v>
      </c>
      <c r="Q490" s="1" t="str">
        <f t="shared" si="56"/>
        <v>2903201|r01</v>
      </c>
      <c r="R490" s="1" t="str">
        <f>VLOOKUP(D490,Base_Amostral!$A:$G,5,FALSE)</f>
        <v>Barreiras</v>
      </c>
      <c r="S490" s="1" t="str">
        <f>VLOOKUP(D490,Base_Amostral!$A:$G,3,FALSE)</f>
        <v>Bahia</v>
      </c>
      <c r="T490" s="1" t="str">
        <f>VLOOKUP(D490,Base_Amostral!$A:$G,6,FALSE)</f>
        <v>Nordeste</v>
      </c>
      <c r="U490" s="4">
        <f t="shared" si="57"/>
        <v>6.2</v>
      </c>
      <c r="V490" s="4">
        <f t="shared" si="58"/>
        <v>6.6</v>
      </c>
      <c r="W490" s="4">
        <f t="shared" si="59"/>
        <v>-0.39999999999999947</v>
      </c>
      <c r="X490" s="4">
        <f t="shared" si="60"/>
        <v>6.4</v>
      </c>
      <c r="Y490" s="4">
        <f t="shared" si="61"/>
        <v>1</v>
      </c>
      <c r="Z490" s="4" t="str">
        <f t="shared" si="62"/>
        <v/>
      </c>
      <c r="AA490" s="4" t="str">
        <f t="shared" si="63"/>
        <v/>
      </c>
      <c r="AB490" s="4" t="str">
        <f>IF(B490&lt;&gt;"r04","",IF(COUNT(INDEX(U:U,ROW()-3):U490)&lt;2,"",MAX(INDEX(U:U,ROW()-3):U490)-MIN(INDEX(U:U,ROW()-3):U490)))</f>
        <v/>
      </c>
      <c r="AC490" s="4" t="str">
        <f>IF(B490&lt;&gt;"r04","",IF(COUNT(INDEX(V:V,ROW()-3):V490)&lt;2,"",MAX(INDEX(V:V,ROW()-3):V490)-MIN(INDEX(V:V,ROW()-3):V490)))</f>
        <v/>
      </c>
      <c r="AD490" s="4" t="str">
        <f>IF(B490&lt;&gt;"r04","",COUNT(INDEX(U:U,ROW()-3):U490))</f>
        <v/>
      </c>
      <c r="AE490" s="4" t="str">
        <f>IF(B490&lt;&gt;"r04","",COUNT(INDEX(V:V,ROW()-3):V490))</f>
        <v/>
      </c>
    </row>
    <row r="491" spans="1:31">
      <c r="A491">
        <v>745</v>
      </c>
      <c r="B491" t="s">
        <v>1859</v>
      </c>
      <c r="C491" t="s">
        <v>1860</v>
      </c>
      <c r="D491">
        <v>2903201</v>
      </c>
      <c r="E491">
        <v>64</v>
      </c>
      <c r="F491" t="s">
        <v>1849</v>
      </c>
      <c r="G491" s="1">
        <v>46203.781006944446</v>
      </c>
      <c r="H491">
        <v>66</v>
      </c>
      <c r="I491" t="s">
        <v>1849</v>
      </c>
      <c r="J491" s="1">
        <v>46203.7812962963</v>
      </c>
      <c r="K491">
        <v>1</v>
      </c>
      <c r="L491">
        <v>1</v>
      </c>
      <c r="M491" t="s">
        <v>1850</v>
      </c>
      <c r="N491" t="s">
        <v>1851</v>
      </c>
      <c r="O491" s="1">
        <v>46203.780439814815</v>
      </c>
      <c r="P491" s="1">
        <v>46203.7812962963</v>
      </c>
      <c r="Q491" s="1" t="str">
        <f t="shared" si="56"/>
        <v>2903201|r02</v>
      </c>
      <c r="R491" s="1" t="str">
        <f>VLOOKUP(D491,Base_Amostral!$A:$G,5,FALSE)</f>
        <v>Barreiras</v>
      </c>
      <c r="S491" s="1" t="str">
        <f>VLOOKUP(D491,Base_Amostral!$A:$G,3,FALSE)</f>
        <v>Bahia</v>
      </c>
      <c r="T491" s="1" t="str">
        <f>VLOOKUP(D491,Base_Amostral!$A:$G,6,FALSE)</f>
        <v>Nordeste</v>
      </c>
      <c r="U491" s="4">
        <f t="shared" si="57"/>
        <v>6.4</v>
      </c>
      <c r="V491" s="4">
        <f t="shared" si="58"/>
        <v>6.6</v>
      </c>
      <c r="W491" s="4">
        <f t="shared" si="59"/>
        <v>-0.19999999999999929</v>
      </c>
      <c r="X491" s="4">
        <f t="shared" si="60"/>
        <v>6.5</v>
      </c>
      <c r="Y491" s="4">
        <f t="shared" si="61"/>
        <v>1</v>
      </c>
      <c r="Z491" s="4">
        <f t="shared" si="62"/>
        <v>0.20000000000000018</v>
      </c>
      <c r="AA491" s="4">
        <f t="shared" si="63"/>
        <v>0</v>
      </c>
      <c r="AB491" s="4" t="str">
        <f>IF(B491&lt;&gt;"r04","",IF(COUNT(INDEX(U:U,ROW()-3):U491)&lt;2,"",MAX(INDEX(U:U,ROW()-3):U491)-MIN(INDEX(U:U,ROW()-3):U491)))</f>
        <v/>
      </c>
      <c r="AC491" s="4" t="str">
        <f>IF(B491&lt;&gt;"r04","",IF(COUNT(INDEX(V:V,ROW()-3):V491)&lt;2,"",MAX(INDEX(V:V,ROW()-3):V491)-MIN(INDEX(V:V,ROW()-3):V491)))</f>
        <v/>
      </c>
      <c r="AD491" s="4" t="str">
        <f>IF(B491&lt;&gt;"r04","",COUNT(INDEX(U:U,ROW()-3):U491))</f>
        <v/>
      </c>
      <c r="AE491" s="4" t="str">
        <f>IF(B491&lt;&gt;"r04","",COUNT(INDEX(V:V,ROW()-3):V491))</f>
        <v/>
      </c>
    </row>
    <row r="492" spans="1:31">
      <c r="A492">
        <v>1112</v>
      </c>
      <c r="B492" t="s">
        <v>1861</v>
      </c>
      <c r="C492" t="s">
        <v>1862</v>
      </c>
      <c r="D492">
        <v>2903201</v>
      </c>
      <c r="E492">
        <v>63</v>
      </c>
      <c r="F492" t="s">
        <v>1849</v>
      </c>
      <c r="G492" s="1">
        <v>46209.820219907408</v>
      </c>
      <c r="H492">
        <v>66</v>
      </c>
      <c r="I492" t="s">
        <v>1849</v>
      </c>
      <c r="J492" s="1">
        <v>46209.820497685185</v>
      </c>
      <c r="K492">
        <v>1</v>
      </c>
      <c r="L492">
        <v>1</v>
      </c>
      <c r="M492" t="s">
        <v>1850</v>
      </c>
      <c r="N492" t="s">
        <v>1851</v>
      </c>
      <c r="O492" s="1">
        <v>46209.819965277777</v>
      </c>
      <c r="P492" s="1">
        <v>46209.820509259262</v>
      </c>
      <c r="Q492" s="1" t="str">
        <f t="shared" si="56"/>
        <v>2903201|r03</v>
      </c>
      <c r="R492" s="1" t="str">
        <f>VLOOKUP(D492,Base_Amostral!$A:$G,5,FALSE)</f>
        <v>Barreiras</v>
      </c>
      <c r="S492" s="1" t="str">
        <f>VLOOKUP(D492,Base_Amostral!$A:$G,3,FALSE)</f>
        <v>Bahia</v>
      </c>
      <c r="T492" s="1" t="str">
        <f>VLOOKUP(D492,Base_Amostral!$A:$G,6,FALSE)</f>
        <v>Nordeste</v>
      </c>
      <c r="U492" s="4">
        <f t="shared" si="57"/>
        <v>6.3</v>
      </c>
      <c r="V492" s="4">
        <f t="shared" si="58"/>
        <v>6.6</v>
      </c>
      <c r="W492" s="4">
        <f t="shared" si="59"/>
        <v>-0.29999999999999982</v>
      </c>
      <c r="X492" s="4">
        <f t="shared" si="60"/>
        <v>6.4499999999999993</v>
      </c>
      <c r="Y492" s="4">
        <f t="shared" si="61"/>
        <v>1</v>
      </c>
      <c r="Z492" s="4">
        <f t="shared" si="62"/>
        <v>-0.10000000000000053</v>
      </c>
      <c r="AA492" s="4">
        <f t="shared" si="63"/>
        <v>0</v>
      </c>
      <c r="AB492" s="4" t="str">
        <f>IF(B492&lt;&gt;"r04","",IF(COUNT(INDEX(U:U,ROW()-3):U492)&lt;2,"",MAX(INDEX(U:U,ROW()-3):U492)-MIN(INDEX(U:U,ROW()-3):U492)))</f>
        <v/>
      </c>
      <c r="AC492" s="4" t="str">
        <f>IF(B492&lt;&gt;"r04","",IF(COUNT(INDEX(V:V,ROW()-3):V492)&lt;2,"",MAX(INDEX(V:V,ROW()-3):V492)-MIN(INDEX(V:V,ROW()-3):V492)))</f>
        <v/>
      </c>
      <c r="AD492" s="4" t="str">
        <f>IF(B492&lt;&gt;"r04","",COUNT(INDEX(U:U,ROW()-3):U492))</f>
        <v/>
      </c>
      <c r="AE492" s="4" t="str">
        <f>IF(B492&lt;&gt;"r04","",COUNT(INDEX(V:V,ROW()-3):V492))</f>
        <v/>
      </c>
    </row>
    <row r="493" spans="1:31">
      <c r="A493">
        <v>1476</v>
      </c>
      <c r="B493" t="s">
        <v>1863</v>
      </c>
      <c r="C493" t="s">
        <v>1864</v>
      </c>
      <c r="D493">
        <v>2903201</v>
      </c>
      <c r="E493">
        <v>74</v>
      </c>
      <c r="F493" t="s">
        <v>1849</v>
      </c>
      <c r="G493" s="1">
        <v>46216.804444444446</v>
      </c>
      <c r="H493">
        <v>66</v>
      </c>
      <c r="I493" t="s">
        <v>1849</v>
      </c>
      <c r="J493" s="1">
        <v>46216.804710648146</v>
      </c>
      <c r="K493">
        <v>1</v>
      </c>
      <c r="L493">
        <v>1</v>
      </c>
      <c r="M493" t="s">
        <v>1850</v>
      </c>
      <c r="N493" t="s">
        <v>1851</v>
      </c>
      <c r="O493" s="1">
        <v>46216.804131944446</v>
      </c>
      <c r="P493" s="1">
        <v>46216.804710648146</v>
      </c>
      <c r="Q493" s="1" t="str">
        <f t="shared" si="56"/>
        <v>2903201|r04</v>
      </c>
      <c r="R493" s="1" t="str">
        <f>VLOOKUP(D493,Base_Amostral!$A:$G,5,FALSE)</f>
        <v>Barreiras</v>
      </c>
      <c r="S493" s="1" t="str">
        <f>VLOOKUP(D493,Base_Amostral!$A:$G,3,FALSE)</f>
        <v>Bahia</v>
      </c>
      <c r="T493" s="1" t="str">
        <f>VLOOKUP(D493,Base_Amostral!$A:$G,6,FALSE)</f>
        <v>Nordeste</v>
      </c>
      <c r="U493" s="4">
        <f t="shared" si="57"/>
        <v>7.4</v>
      </c>
      <c r="V493" s="4">
        <f t="shared" si="58"/>
        <v>6.6</v>
      </c>
      <c r="W493" s="4">
        <f t="shared" si="59"/>
        <v>0.80000000000000071</v>
      </c>
      <c r="X493" s="4">
        <f t="shared" si="60"/>
        <v>7</v>
      </c>
      <c r="Y493" s="4">
        <f t="shared" si="61"/>
        <v>1</v>
      </c>
      <c r="Z493" s="4">
        <f t="shared" si="62"/>
        <v>1.1000000000000005</v>
      </c>
      <c r="AA493" s="4">
        <f t="shared" si="63"/>
        <v>0</v>
      </c>
      <c r="AB493" s="4">
        <f ca="1">IF(B493&lt;&gt;"r04","",IF(COUNT(INDEX(U:U,ROW()-3):U493)&lt;2,"",MAX(INDEX(U:U,ROW()-3):U493)-MIN(INDEX(U:U,ROW()-3):U493)))</f>
        <v>1.2000000000000002</v>
      </c>
      <c r="AC493" s="4">
        <f ca="1">IF(B493&lt;&gt;"r04","",IF(COUNT(INDEX(V:V,ROW()-3):V493)&lt;2,"",MAX(INDEX(V:V,ROW()-3):V493)-MIN(INDEX(V:V,ROW()-3):V493)))</f>
        <v>0</v>
      </c>
      <c r="AD493" s="4">
        <f ca="1">IF(B493&lt;&gt;"r04","",COUNT(INDEX(U:U,ROW()-3):U493))</f>
        <v>4</v>
      </c>
      <c r="AE493" s="4">
        <f ca="1">IF(B493&lt;&gt;"r04","",COUNT(INDEX(V:V,ROW()-3):V493))</f>
        <v>4</v>
      </c>
    </row>
    <row r="494" spans="1:31">
      <c r="A494">
        <v>390</v>
      </c>
      <c r="B494" t="s">
        <v>1857</v>
      </c>
      <c r="C494" t="s">
        <v>1858</v>
      </c>
      <c r="D494">
        <v>2911303</v>
      </c>
      <c r="E494">
        <v>77</v>
      </c>
      <c r="F494" t="s">
        <v>1849</v>
      </c>
      <c r="G494" s="1">
        <v>46195.973773148151</v>
      </c>
      <c r="H494">
        <v>79</v>
      </c>
      <c r="I494" t="s">
        <v>1849</v>
      </c>
      <c r="J494" s="1">
        <v>46195.974062499998</v>
      </c>
      <c r="K494">
        <v>1</v>
      </c>
      <c r="L494">
        <v>1</v>
      </c>
      <c r="M494" t="s">
        <v>1850</v>
      </c>
      <c r="N494" t="s">
        <v>1851</v>
      </c>
      <c r="O494" s="1">
        <v>46195.973449074074</v>
      </c>
      <c r="P494" s="1">
        <v>46195.974062499998</v>
      </c>
      <c r="Q494" s="1" t="str">
        <f t="shared" si="56"/>
        <v>2911303|r01</v>
      </c>
      <c r="R494" s="1" t="str">
        <f>VLOOKUP(D494,Base_Amostral!$A:$G,5,FALSE)</f>
        <v>Gentio do Ouro</v>
      </c>
      <c r="S494" s="1" t="str">
        <f>VLOOKUP(D494,Base_Amostral!$A:$G,3,FALSE)</f>
        <v>Bahia</v>
      </c>
      <c r="T494" s="1" t="str">
        <f>VLOOKUP(D494,Base_Amostral!$A:$G,6,FALSE)</f>
        <v>Nordeste</v>
      </c>
      <c r="U494" s="4">
        <f t="shared" si="57"/>
        <v>7.7</v>
      </c>
      <c r="V494" s="4">
        <f t="shared" si="58"/>
        <v>7.9</v>
      </c>
      <c r="W494" s="4">
        <f t="shared" si="59"/>
        <v>-0.20000000000000018</v>
      </c>
      <c r="X494" s="4">
        <f t="shared" si="60"/>
        <v>7.8000000000000007</v>
      </c>
      <c r="Y494" s="4">
        <f t="shared" si="61"/>
        <v>1</v>
      </c>
      <c r="Z494" s="4" t="str">
        <f t="shared" si="62"/>
        <v/>
      </c>
      <c r="AA494" s="4" t="str">
        <f t="shared" si="63"/>
        <v/>
      </c>
      <c r="AB494" s="4" t="str">
        <f>IF(B494&lt;&gt;"r04","",IF(COUNT(INDEX(U:U,ROW()-3):U494)&lt;2,"",MAX(INDEX(U:U,ROW()-3):U494)-MIN(INDEX(U:U,ROW()-3):U494)))</f>
        <v/>
      </c>
      <c r="AC494" s="4" t="str">
        <f>IF(B494&lt;&gt;"r04","",IF(COUNT(INDEX(V:V,ROW()-3):V494)&lt;2,"",MAX(INDEX(V:V,ROW()-3):V494)-MIN(INDEX(V:V,ROW()-3):V494)))</f>
        <v/>
      </c>
      <c r="AD494" s="4" t="str">
        <f>IF(B494&lt;&gt;"r04","",COUNT(INDEX(U:U,ROW()-3):U494))</f>
        <v/>
      </c>
      <c r="AE494" s="4" t="str">
        <f>IF(B494&lt;&gt;"r04","",COUNT(INDEX(V:V,ROW()-3):V494))</f>
        <v/>
      </c>
    </row>
    <row r="495" spans="1:31">
      <c r="A495">
        <v>750</v>
      </c>
      <c r="B495" t="s">
        <v>1859</v>
      </c>
      <c r="C495" t="s">
        <v>1860</v>
      </c>
      <c r="D495">
        <v>2911303</v>
      </c>
      <c r="E495">
        <v>78</v>
      </c>
      <c r="F495" t="s">
        <v>1849</v>
      </c>
      <c r="G495" s="1">
        <v>46203.781701388885</v>
      </c>
      <c r="H495">
        <v>79</v>
      </c>
      <c r="I495" t="s">
        <v>1849</v>
      </c>
      <c r="J495" s="1">
        <v>46203.78197916667</v>
      </c>
      <c r="K495">
        <v>1</v>
      </c>
      <c r="L495">
        <v>1</v>
      </c>
      <c r="M495" t="s">
        <v>1850</v>
      </c>
      <c r="N495" t="s">
        <v>1851</v>
      </c>
      <c r="O495" s="1">
        <v>46203.781331018516</v>
      </c>
      <c r="P495" s="1">
        <v>46203.78197916667</v>
      </c>
      <c r="Q495" s="1" t="str">
        <f t="shared" si="56"/>
        <v>2911303|r02</v>
      </c>
      <c r="R495" s="1" t="str">
        <f>VLOOKUP(D495,Base_Amostral!$A:$G,5,FALSE)</f>
        <v>Gentio do Ouro</v>
      </c>
      <c r="S495" s="1" t="str">
        <f>VLOOKUP(D495,Base_Amostral!$A:$G,3,FALSE)</f>
        <v>Bahia</v>
      </c>
      <c r="T495" s="1" t="str">
        <f>VLOOKUP(D495,Base_Amostral!$A:$G,6,FALSE)</f>
        <v>Nordeste</v>
      </c>
      <c r="U495" s="4">
        <f t="shared" si="57"/>
        <v>7.8</v>
      </c>
      <c r="V495" s="4">
        <f t="shared" si="58"/>
        <v>7.9</v>
      </c>
      <c r="W495" s="4">
        <f t="shared" si="59"/>
        <v>-0.10000000000000053</v>
      </c>
      <c r="X495" s="4">
        <f t="shared" si="60"/>
        <v>7.85</v>
      </c>
      <c r="Y495" s="4">
        <f t="shared" si="61"/>
        <v>1</v>
      </c>
      <c r="Z495" s="4">
        <f t="shared" si="62"/>
        <v>9.9999999999999645E-2</v>
      </c>
      <c r="AA495" s="4">
        <f t="shared" si="63"/>
        <v>0</v>
      </c>
      <c r="AB495" s="4" t="str">
        <f>IF(B495&lt;&gt;"r04","",IF(COUNT(INDEX(U:U,ROW()-3):U495)&lt;2,"",MAX(INDEX(U:U,ROW()-3):U495)-MIN(INDEX(U:U,ROW()-3):U495)))</f>
        <v/>
      </c>
      <c r="AC495" s="4" t="str">
        <f>IF(B495&lt;&gt;"r04","",IF(COUNT(INDEX(V:V,ROW()-3):V495)&lt;2,"",MAX(INDEX(V:V,ROW()-3):V495)-MIN(INDEX(V:V,ROW()-3):V495)))</f>
        <v/>
      </c>
      <c r="AD495" s="4" t="str">
        <f>IF(B495&lt;&gt;"r04","",COUNT(INDEX(U:U,ROW()-3):U495))</f>
        <v/>
      </c>
      <c r="AE495" s="4" t="str">
        <f>IF(B495&lt;&gt;"r04","",COUNT(INDEX(V:V,ROW()-3):V495))</f>
        <v/>
      </c>
    </row>
    <row r="496" spans="1:31">
      <c r="A496">
        <v>1114</v>
      </c>
      <c r="B496" t="s">
        <v>1861</v>
      </c>
      <c r="C496" t="s">
        <v>1862</v>
      </c>
      <c r="D496">
        <v>2911303</v>
      </c>
      <c r="E496">
        <v>78</v>
      </c>
      <c r="F496" t="s">
        <v>1849</v>
      </c>
      <c r="G496" s="1">
        <v>46209.824189814812</v>
      </c>
      <c r="H496">
        <v>79</v>
      </c>
      <c r="I496" t="s">
        <v>1849</v>
      </c>
      <c r="J496" s="1">
        <v>46209.824456018519</v>
      </c>
      <c r="K496">
        <v>1</v>
      </c>
      <c r="L496">
        <v>1</v>
      </c>
      <c r="M496" t="s">
        <v>1850</v>
      </c>
      <c r="N496" t="s">
        <v>1851</v>
      </c>
      <c r="O496" s="1">
        <v>46209.820543981485</v>
      </c>
      <c r="P496" s="1">
        <v>46209.824456018519</v>
      </c>
      <c r="Q496" s="1" t="str">
        <f t="shared" si="56"/>
        <v>2911303|r03</v>
      </c>
      <c r="R496" s="1" t="str">
        <f>VLOOKUP(D496,Base_Amostral!$A:$G,5,FALSE)</f>
        <v>Gentio do Ouro</v>
      </c>
      <c r="S496" s="1" t="str">
        <f>VLOOKUP(D496,Base_Amostral!$A:$G,3,FALSE)</f>
        <v>Bahia</v>
      </c>
      <c r="T496" s="1" t="str">
        <f>VLOOKUP(D496,Base_Amostral!$A:$G,6,FALSE)</f>
        <v>Nordeste</v>
      </c>
      <c r="U496" s="4">
        <f t="shared" si="57"/>
        <v>7.8</v>
      </c>
      <c r="V496" s="4">
        <f t="shared" si="58"/>
        <v>7.9</v>
      </c>
      <c r="W496" s="4">
        <f t="shared" si="59"/>
        <v>-0.10000000000000053</v>
      </c>
      <c r="X496" s="4">
        <f t="shared" si="60"/>
        <v>7.85</v>
      </c>
      <c r="Y496" s="4">
        <f t="shared" si="61"/>
        <v>1</v>
      </c>
      <c r="Z496" s="4">
        <f t="shared" si="62"/>
        <v>0</v>
      </c>
      <c r="AA496" s="4">
        <f t="shared" si="63"/>
        <v>0</v>
      </c>
      <c r="AB496" s="4" t="str">
        <f>IF(B496&lt;&gt;"r04","",IF(COUNT(INDEX(U:U,ROW()-3):U496)&lt;2,"",MAX(INDEX(U:U,ROW()-3):U496)-MIN(INDEX(U:U,ROW()-3):U496)))</f>
        <v/>
      </c>
      <c r="AC496" s="4" t="str">
        <f>IF(B496&lt;&gt;"r04","",IF(COUNT(INDEX(V:V,ROW()-3):V496)&lt;2,"",MAX(INDEX(V:V,ROW()-3):V496)-MIN(INDEX(V:V,ROW()-3):V496)))</f>
        <v/>
      </c>
      <c r="AD496" s="4" t="str">
        <f>IF(B496&lt;&gt;"r04","",COUNT(INDEX(U:U,ROW()-3):U496))</f>
        <v/>
      </c>
      <c r="AE496" s="4" t="str">
        <f>IF(B496&lt;&gt;"r04","",COUNT(INDEX(V:V,ROW()-3):V496))</f>
        <v/>
      </c>
    </row>
    <row r="497" spans="1:31">
      <c r="A497">
        <v>1479</v>
      </c>
      <c r="B497" t="s">
        <v>1863</v>
      </c>
      <c r="C497" t="s">
        <v>1864</v>
      </c>
      <c r="D497">
        <v>2911303</v>
      </c>
      <c r="E497">
        <v>87</v>
      </c>
      <c r="F497" t="s">
        <v>1849</v>
      </c>
      <c r="G497" s="1">
        <v>46216.805196759262</v>
      </c>
      <c r="H497">
        <v>79</v>
      </c>
      <c r="I497" t="s">
        <v>1849</v>
      </c>
      <c r="J497" s="1">
        <v>46216.805451388886</v>
      </c>
      <c r="K497">
        <v>1</v>
      </c>
      <c r="L497">
        <v>1</v>
      </c>
      <c r="M497" t="s">
        <v>1850</v>
      </c>
      <c r="N497" t="s">
        <v>1851</v>
      </c>
      <c r="O497" s="1">
        <v>46216.804756944446</v>
      </c>
      <c r="P497" s="1">
        <v>46216.805451388886</v>
      </c>
      <c r="Q497" s="1" t="str">
        <f t="shared" si="56"/>
        <v>2911303|r04</v>
      </c>
      <c r="R497" s="1" t="str">
        <f>VLOOKUP(D497,Base_Amostral!$A:$G,5,FALSE)</f>
        <v>Gentio do Ouro</v>
      </c>
      <c r="S497" s="1" t="str">
        <f>VLOOKUP(D497,Base_Amostral!$A:$G,3,FALSE)</f>
        <v>Bahia</v>
      </c>
      <c r="T497" s="1" t="str">
        <f>VLOOKUP(D497,Base_Amostral!$A:$G,6,FALSE)</f>
        <v>Nordeste</v>
      </c>
      <c r="U497" s="4">
        <f t="shared" si="57"/>
        <v>8.6999999999999993</v>
      </c>
      <c r="V497" s="4">
        <f t="shared" si="58"/>
        <v>7.9</v>
      </c>
      <c r="W497" s="4">
        <f t="shared" si="59"/>
        <v>0.79999999999999893</v>
      </c>
      <c r="X497" s="4">
        <f t="shared" si="60"/>
        <v>8.3000000000000007</v>
      </c>
      <c r="Y497" s="4">
        <f t="shared" si="61"/>
        <v>1</v>
      </c>
      <c r="Z497" s="4">
        <f t="shared" si="62"/>
        <v>0.89999999999999947</v>
      </c>
      <c r="AA497" s="4">
        <f t="shared" si="63"/>
        <v>0</v>
      </c>
      <c r="AB497" s="4">
        <f ca="1">IF(B497&lt;&gt;"r04","",IF(COUNT(INDEX(U:U,ROW()-3):U497)&lt;2,"",MAX(INDEX(U:U,ROW()-3):U497)-MIN(INDEX(U:U,ROW()-3):U497)))</f>
        <v>0.99999999999999911</v>
      </c>
      <c r="AC497" s="4">
        <f ca="1">IF(B497&lt;&gt;"r04","",IF(COUNT(INDEX(V:V,ROW()-3):V497)&lt;2,"",MAX(INDEX(V:V,ROW()-3):V497)-MIN(INDEX(V:V,ROW()-3):V497)))</f>
        <v>0</v>
      </c>
      <c r="AD497" s="4">
        <f ca="1">IF(B497&lt;&gt;"r04","",COUNT(INDEX(U:U,ROW()-3):U497))</f>
        <v>4</v>
      </c>
      <c r="AE497" s="4">
        <f ca="1">IF(B497&lt;&gt;"r04","",COUNT(INDEX(V:V,ROW()-3):V497))</f>
        <v>4</v>
      </c>
    </row>
    <row r="498" spans="1:31">
      <c r="A498">
        <v>392</v>
      </c>
      <c r="B498" t="s">
        <v>1857</v>
      </c>
      <c r="C498" t="s">
        <v>1858</v>
      </c>
      <c r="D498">
        <v>2911402</v>
      </c>
      <c r="E498">
        <v>80</v>
      </c>
      <c r="F498" t="s">
        <v>1849</v>
      </c>
      <c r="G498" s="1">
        <v>46195.974374999998</v>
      </c>
      <c r="H498">
        <v>83</v>
      </c>
      <c r="I498" t="s">
        <v>1849</v>
      </c>
      <c r="J498" s="1">
        <v>46195.974641203706</v>
      </c>
      <c r="K498">
        <v>1</v>
      </c>
      <c r="L498">
        <v>1</v>
      </c>
      <c r="M498" t="s">
        <v>1850</v>
      </c>
      <c r="N498" t="s">
        <v>1851</v>
      </c>
      <c r="O498" s="1">
        <v>46195.974097222221</v>
      </c>
      <c r="P498" s="1">
        <v>46195.974641203706</v>
      </c>
      <c r="Q498" s="1" t="str">
        <f t="shared" si="56"/>
        <v>2911402|r01</v>
      </c>
      <c r="R498" s="1" t="str">
        <f>VLOOKUP(D498,Base_Amostral!$A:$G,5,FALSE)</f>
        <v>Glória</v>
      </c>
      <c r="S498" s="1" t="str">
        <f>VLOOKUP(D498,Base_Amostral!$A:$G,3,FALSE)</f>
        <v>Bahia</v>
      </c>
      <c r="T498" s="1" t="str">
        <f>VLOOKUP(D498,Base_Amostral!$A:$G,6,FALSE)</f>
        <v>Nordeste</v>
      </c>
      <c r="U498" s="4">
        <f t="shared" si="57"/>
        <v>8</v>
      </c>
      <c r="V498" s="4">
        <f t="shared" si="58"/>
        <v>8.3000000000000007</v>
      </c>
      <c r="W498" s="4">
        <f t="shared" si="59"/>
        <v>-0.30000000000000071</v>
      </c>
      <c r="X498" s="4">
        <f t="shared" si="60"/>
        <v>8.15</v>
      </c>
      <c r="Y498" s="4">
        <f t="shared" si="61"/>
        <v>1</v>
      </c>
      <c r="Z498" s="4" t="str">
        <f t="shared" si="62"/>
        <v/>
      </c>
      <c r="AA498" s="4" t="str">
        <f t="shared" si="63"/>
        <v/>
      </c>
      <c r="AB498" s="4" t="str">
        <f>IF(B498&lt;&gt;"r04","",IF(COUNT(INDEX(U:U,ROW()-3):U498)&lt;2,"",MAX(INDEX(U:U,ROW()-3):U498)-MIN(INDEX(U:U,ROW()-3):U498)))</f>
        <v/>
      </c>
      <c r="AC498" s="4" t="str">
        <f>IF(B498&lt;&gt;"r04","",IF(COUNT(INDEX(V:V,ROW()-3):V498)&lt;2,"",MAX(INDEX(V:V,ROW()-3):V498)-MIN(INDEX(V:V,ROW()-3):V498)))</f>
        <v/>
      </c>
      <c r="AD498" s="4" t="str">
        <f>IF(B498&lt;&gt;"r04","",COUNT(INDEX(U:U,ROW()-3):U498))</f>
        <v/>
      </c>
      <c r="AE498" s="4" t="str">
        <f>IF(B498&lt;&gt;"r04","",COUNT(INDEX(V:V,ROW()-3):V498))</f>
        <v/>
      </c>
    </row>
    <row r="499" spans="1:31">
      <c r="A499">
        <v>752</v>
      </c>
      <c r="B499" t="s">
        <v>1859</v>
      </c>
      <c r="C499" t="s">
        <v>1860</v>
      </c>
      <c r="D499">
        <v>2911402</v>
      </c>
      <c r="E499">
        <v>79</v>
      </c>
      <c r="F499" t="s">
        <v>1849</v>
      </c>
      <c r="G499" s="1">
        <v>46203.782256944447</v>
      </c>
      <c r="H499">
        <v>83</v>
      </c>
      <c r="I499" t="s">
        <v>1849</v>
      </c>
      <c r="J499" s="1">
        <v>46203.782523148147</v>
      </c>
      <c r="K499">
        <v>1</v>
      </c>
      <c r="L499">
        <v>1</v>
      </c>
      <c r="M499" t="s">
        <v>1850</v>
      </c>
      <c r="N499" t="s">
        <v>1851</v>
      </c>
      <c r="O499" s="1">
        <v>46203.782025462962</v>
      </c>
      <c r="P499" s="1">
        <v>46203.782523148147</v>
      </c>
      <c r="Q499" s="1" t="str">
        <f t="shared" si="56"/>
        <v>2911402|r02</v>
      </c>
      <c r="R499" s="1" t="str">
        <f>VLOOKUP(D499,Base_Amostral!$A:$G,5,FALSE)</f>
        <v>Glória</v>
      </c>
      <c r="S499" s="1" t="str">
        <f>VLOOKUP(D499,Base_Amostral!$A:$G,3,FALSE)</f>
        <v>Bahia</v>
      </c>
      <c r="T499" s="1" t="str">
        <f>VLOOKUP(D499,Base_Amostral!$A:$G,6,FALSE)</f>
        <v>Nordeste</v>
      </c>
      <c r="U499" s="4">
        <f t="shared" si="57"/>
        <v>7.9</v>
      </c>
      <c r="V499" s="4">
        <f t="shared" si="58"/>
        <v>8.3000000000000007</v>
      </c>
      <c r="W499" s="4">
        <f t="shared" si="59"/>
        <v>-0.40000000000000036</v>
      </c>
      <c r="X499" s="4">
        <f t="shared" si="60"/>
        <v>8.1000000000000014</v>
      </c>
      <c r="Y499" s="4">
        <f t="shared" si="61"/>
        <v>1</v>
      </c>
      <c r="Z499" s="4">
        <f t="shared" si="62"/>
        <v>-9.9999999999999645E-2</v>
      </c>
      <c r="AA499" s="4">
        <f t="shared" si="63"/>
        <v>0</v>
      </c>
      <c r="AB499" s="4" t="str">
        <f>IF(B499&lt;&gt;"r04","",IF(COUNT(INDEX(U:U,ROW()-3):U499)&lt;2,"",MAX(INDEX(U:U,ROW()-3):U499)-MIN(INDEX(U:U,ROW()-3):U499)))</f>
        <v/>
      </c>
      <c r="AC499" s="4" t="str">
        <f>IF(B499&lt;&gt;"r04","",IF(COUNT(INDEX(V:V,ROW()-3):V499)&lt;2,"",MAX(INDEX(V:V,ROW()-3):V499)-MIN(INDEX(V:V,ROW()-3):V499)))</f>
        <v/>
      </c>
      <c r="AD499" s="4" t="str">
        <f>IF(B499&lt;&gt;"r04","",COUNT(INDEX(U:U,ROW()-3):U499))</f>
        <v/>
      </c>
      <c r="AE499" s="4" t="str">
        <f>IF(B499&lt;&gt;"r04","",COUNT(INDEX(V:V,ROW()-3):V499))</f>
        <v/>
      </c>
    </row>
    <row r="500" spans="1:31">
      <c r="A500">
        <v>1118</v>
      </c>
      <c r="B500" t="s">
        <v>1861</v>
      </c>
      <c r="C500" t="s">
        <v>1862</v>
      </c>
      <c r="D500">
        <v>2911402</v>
      </c>
      <c r="E500">
        <v>79</v>
      </c>
      <c r="F500" t="s">
        <v>1849</v>
      </c>
      <c r="G500" s="1">
        <v>46209.824803240743</v>
      </c>
      <c r="H500">
        <v>83</v>
      </c>
      <c r="I500" t="s">
        <v>1849</v>
      </c>
      <c r="J500" s="1">
        <v>46209.825057870374</v>
      </c>
      <c r="K500">
        <v>1</v>
      </c>
      <c r="L500">
        <v>1</v>
      </c>
      <c r="M500" t="s">
        <v>1850</v>
      </c>
      <c r="N500" t="s">
        <v>1851</v>
      </c>
      <c r="O500" s="1">
        <v>46209.824502314812</v>
      </c>
      <c r="P500" s="1">
        <v>46209.825057870374</v>
      </c>
      <c r="Q500" s="1" t="str">
        <f t="shared" si="56"/>
        <v>2911402|r03</v>
      </c>
      <c r="R500" s="1" t="str">
        <f>VLOOKUP(D500,Base_Amostral!$A:$G,5,FALSE)</f>
        <v>Glória</v>
      </c>
      <c r="S500" s="1" t="str">
        <f>VLOOKUP(D500,Base_Amostral!$A:$G,3,FALSE)</f>
        <v>Bahia</v>
      </c>
      <c r="T500" s="1" t="str">
        <f>VLOOKUP(D500,Base_Amostral!$A:$G,6,FALSE)</f>
        <v>Nordeste</v>
      </c>
      <c r="U500" s="4">
        <f t="shared" si="57"/>
        <v>7.9</v>
      </c>
      <c r="V500" s="4">
        <f t="shared" si="58"/>
        <v>8.3000000000000007</v>
      </c>
      <c r="W500" s="4">
        <f t="shared" si="59"/>
        <v>-0.40000000000000036</v>
      </c>
      <c r="X500" s="4">
        <f t="shared" si="60"/>
        <v>8.1000000000000014</v>
      </c>
      <c r="Y500" s="4">
        <f t="shared" si="61"/>
        <v>1</v>
      </c>
      <c r="Z500" s="4">
        <f t="shared" si="62"/>
        <v>0</v>
      </c>
      <c r="AA500" s="4">
        <f t="shared" si="63"/>
        <v>0</v>
      </c>
      <c r="AB500" s="4" t="str">
        <f>IF(B500&lt;&gt;"r04","",IF(COUNT(INDEX(U:U,ROW()-3):U500)&lt;2,"",MAX(INDEX(U:U,ROW()-3):U500)-MIN(INDEX(U:U,ROW()-3):U500)))</f>
        <v/>
      </c>
      <c r="AC500" s="4" t="str">
        <f>IF(B500&lt;&gt;"r04","",IF(COUNT(INDEX(V:V,ROW()-3):V500)&lt;2,"",MAX(INDEX(V:V,ROW()-3):V500)-MIN(INDEX(V:V,ROW()-3):V500)))</f>
        <v/>
      </c>
      <c r="AD500" s="4" t="str">
        <f>IF(B500&lt;&gt;"r04","",COUNT(INDEX(U:U,ROW()-3):U500))</f>
        <v/>
      </c>
      <c r="AE500" s="4" t="str">
        <f>IF(B500&lt;&gt;"r04","",COUNT(INDEX(V:V,ROW()-3):V500))</f>
        <v/>
      </c>
    </row>
    <row r="501" spans="1:31">
      <c r="A501">
        <v>1482</v>
      </c>
      <c r="B501" t="s">
        <v>1863</v>
      </c>
      <c r="C501" t="s">
        <v>1864</v>
      </c>
      <c r="D501">
        <v>2911402</v>
      </c>
      <c r="E501">
        <v>82</v>
      </c>
      <c r="F501" t="s">
        <v>1849</v>
      </c>
      <c r="G501" s="1">
        <v>46216.805752314816</v>
      </c>
      <c r="H501">
        <v>83</v>
      </c>
      <c r="I501" t="s">
        <v>1849</v>
      </c>
      <c r="J501" s="1">
        <v>46216.806030092594</v>
      </c>
      <c r="K501">
        <v>1</v>
      </c>
      <c r="L501">
        <v>1</v>
      </c>
      <c r="M501" t="s">
        <v>1850</v>
      </c>
      <c r="N501" t="s">
        <v>1851</v>
      </c>
      <c r="O501" s="1">
        <v>46216.805497685185</v>
      </c>
      <c r="P501" s="1">
        <v>46216.806030092594</v>
      </c>
      <c r="Q501" s="1" t="str">
        <f t="shared" si="56"/>
        <v>2911402|r04</v>
      </c>
      <c r="R501" s="1" t="str">
        <f>VLOOKUP(D501,Base_Amostral!$A:$G,5,FALSE)</f>
        <v>Glória</v>
      </c>
      <c r="S501" s="1" t="str">
        <f>VLOOKUP(D501,Base_Amostral!$A:$G,3,FALSE)</f>
        <v>Bahia</v>
      </c>
      <c r="T501" s="1" t="str">
        <f>VLOOKUP(D501,Base_Amostral!$A:$G,6,FALSE)</f>
        <v>Nordeste</v>
      </c>
      <c r="U501" s="4">
        <f t="shared" si="57"/>
        <v>8.1999999999999993</v>
      </c>
      <c r="V501" s="4">
        <f t="shared" si="58"/>
        <v>8.3000000000000007</v>
      </c>
      <c r="W501" s="4">
        <f t="shared" si="59"/>
        <v>-0.10000000000000142</v>
      </c>
      <c r="X501" s="4">
        <f t="shared" si="60"/>
        <v>8.25</v>
      </c>
      <c r="Y501" s="4">
        <f t="shared" si="61"/>
        <v>1</v>
      </c>
      <c r="Z501" s="4">
        <f t="shared" si="62"/>
        <v>0.29999999999999893</v>
      </c>
      <c r="AA501" s="4">
        <f t="shared" si="63"/>
        <v>0</v>
      </c>
      <c r="AB501" s="4">
        <f ca="1">IF(B501&lt;&gt;"r04","",IF(COUNT(INDEX(U:U,ROW()-3):U501)&lt;2,"",MAX(INDEX(U:U,ROW()-3):U501)-MIN(INDEX(U:U,ROW()-3):U501)))</f>
        <v>0.29999999999999893</v>
      </c>
      <c r="AC501" s="4">
        <f ca="1">IF(B501&lt;&gt;"r04","",IF(COUNT(INDEX(V:V,ROW()-3):V501)&lt;2,"",MAX(INDEX(V:V,ROW()-3):V501)-MIN(INDEX(V:V,ROW()-3):V501)))</f>
        <v>0</v>
      </c>
      <c r="AD501" s="4">
        <f ca="1">IF(B501&lt;&gt;"r04","",COUNT(INDEX(U:U,ROW()-3):U501))</f>
        <v>4</v>
      </c>
      <c r="AE501" s="4">
        <f ca="1">IF(B501&lt;&gt;"r04","",COUNT(INDEX(V:V,ROW()-3):V501))</f>
        <v>4</v>
      </c>
    </row>
    <row r="502" spans="1:31">
      <c r="A502">
        <v>393</v>
      </c>
      <c r="B502" t="s">
        <v>1857</v>
      </c>
      <c r="C502" t="s">
        <v>1858</v>
      </c>
      <c r="D502">
        <v>2912103</v>
      </c>
      <c r="E502">
        <v>53</v>
      </c>
      <c r="F502" t="s">
        <v>1849</v>
      </c>
      <c r="G502" s="1">
        <v>46195.974976851852</v>
      </c>
      <c r="H502">
        <v>54</v>
      </c>
      <c r="I502" t="s">
        <v>1849</v>
      </c>
      <c r="J502" s="1">
        <v>46195.975416666668</v>
      </c>
      <c r="K502">
        <v>1</v>
      </c>
      <c r="L502">
        <v>1</v>
      </c>
      <c r="M502" t="s">
        <v>1850</v>
      </c>
      <c r="N502" t="s">
        <v>1851</v>
      </c>
      <c r="O502" s="1">
        <v>46195.974675925929</v>
      </c>
      <c r="P502" s="1">
        <v>46195.975416666668</v>
      </c>
      <c r="Q502" s="1" t="str">
        <f t="shared" si="56"/>
        <v>2912103|r01</v>
      </c>
      <c r="R502" s="1" t="str">
        <f>VLOOKUP(D502,Base_Amostral!$A:$G,5,FALSE)</f>
        <v>Ibicaraí</v>
      </c>
      <c r="S502" s="1" t="str">
        <f>VLOOKUP(D502,Base_Amostral!$A:$G,3,FALSE)</f>
        <v>Bahia</v>
      </c>
      <c r="T502" s="1" t="str">
        <f>VLOOKUP(D502,Base_Amostral!$A:$G,6,FALSE)</f>
        <v>Nordeste</v>
      </c>
      <c r="U502" s="4">
        <f t="shared" si="57"/>
        <v>5.3</v>
      </c>
      <c r="V502" s="4">
        <f t="shared" si="58"/>
        <v>5.4</v>
      </c>
      <c r="W502" s="4">
        <f t="shared" si="59"/>
        <v>-0.10000000000000053</v>
      </c>
      <c r="X502" s="4">
        <f t="shared" si="60"/>
        <v>5.35</v>
      </c>
      <c r="Y502" s="4">
        <f t="shared" si="61"/>
        <v>1</v>
      </c>
      <c r="Z502" s="4" t="str">
        <f t="shared" si="62"/>
        <v/>
      </c>
      <c r="AA502" s="4" t="str">
        <f t="shared" si="63"/>
        <v/>
      </c>
      <c r="AB502" s="4" t="str">
        <f>IF(B502&lt;&gt;"r04","",IF(COUNT(INDEX(U:U,ROW()-3):U502)&lt;2,"",MAX(INDEX(U:U,ROW()-3):U502)-MIN(INDEX(U:U,ROW()-3):U502)))</f>
        <v/>
      </c>
      <c r="AC502" s="4" t="str">
        <f>IF(B502&lt;&gt;"r04","",IF(COUNT(INDEX(V:V,ROW()-3):V502)&lt;2,"",MAX(INDEX(V:V,ROW()-3):V502)-MIN(INDEX(V:V,ROW()-3):V502)))</f>
        <v/>
      </c>
      <c r="AD502" s="4" t="str">
        <f>IF(B502&lt;&gt;"r04","",COUNT(INDEX(U:U,ROW()-3):U502))</f>
        <v/>
      </c>
      <c r="AE502" s="4" t="str">
        <f>IF(B502&lt;&gt;"r04","",COUNT(INDEX(V:V,ROW()-3):V502))</f>
        <v/>
      </c>
    </row>
    <row r="503" spans="1:31">
      <c r="A503">
        <v>753</v>
      </c>
      <c r="B503" t="s">
        <v>1859</v>
      </c>
      <c r="C503" t="s">
        <v>1860</v>
      </c>
      <c r="D503">
        <v>2912103</v>
      </c>
      <c r="E503">
        <v>53</v>
      </c>
      <c r="F503" t="s">
        <v>1849</v>
      </c>
      <c r="G503" s="1">
        <v>46203.782847222225</v>
      </c>
      <c r="H503">
        <v>54</v>
      </c>
      <c r="I503" t="s">
        <v>1849</v>
      </c>
      <c r="J503" s="1">
        <v>46203.783113425925</v>
      </c>
      <c r="K503">
        <v>1</v>
      </c>
      <c r="L503">
        <v>1</v>
      </c>
      <c r="M503" t="s">
        <v>1850</v>
      </c>
      <c r="N503" t="s">
        <v>1851</v>
      </c>
      <c r="O503" s="1">
        <v>46203.782557870371</v>
      </c>
      <c r="P503" s="1">
        <v>46203.783113425925</v>
      </c>
      <c r="Q503" s="1" t="str">
        <f t="shared" si="56"/>
        <v>2912103|r02</v>
      </c>
      <c r="R503" s="1" t="str">
        <f>VLOOKUP(D503,Base_Amostral!$A:$G,5,FALSE)</f>
        <v>Ibicaraí</v>
      </c>
      <c r="S503" s="1" t="str">
        <f>VLOOKUP(D503,Base_Amostral!$A:$G,3,FALSE)</f>
        <v>Bahia</v>
      </c>
      <c r="T503" s="1" t="str">
        <f>VLOOKUP(D503,Base_Amostral!$A:$G,6,FALSE)</f>
        <v>Nordeste</v>
      </c>
      <c r="U503" s="4">
        <f t="shared" si="57"/>
        <v>5.3</v>
      </c>
      <c r="V503" s="4">
        <f t="shared" si="58"/>
        <v>5.4</v>
      </c>
      <c r="W503" s="4">
        <f t="shared" si="59"/>
        <v>-0.10000000000000053</v>
      </c>
      <c r="X503" s="4">
        <f t="shared" si="60"/>
        <v>5.35</v>
      </c>
      <c r="Y503" s="4">
        <f t="shared" si="61"/>
        <v>1</v>
      </c>
      <c r="Z503" s="4">
        <f t="shared" si="62"/>
        <v>0</v>
      </c>
      <c r="AA503" s="4">
        <f t="shared" si="63"/>
        <v>0</v>
      </c>
      <c r="AB503" s="4" t="str">
        <f>IF(B503&lt;&gt;"r04","",IF(COUNT(INDEX(U:U,ROW()-3):U503)&lt;2,"",MAX(INDEX(U:U,ROW()-3):U503)-MIN(INDEX(U:U,ROW()-3):U503)))</f>
        <v/>
      </c>
      <c r="AC503" s="4" t="str">
        <f>IF(B503&lt;&gt;"r04","",IF(COUNT(INDEX(V:V,ROW()-3):V503)&lt;2,"",MAX(INDEX(V:V,ROW()-3):V503)-MIN(INDEX(V:V,ROW()-3):V503)))</f>
        <v/>
      </c>
      <c r="AD503" s="4" t="str">
        <f>IF(B503&lt;&gt;"r04","",COUNT(INDEX(U:U,ROW()-3):U503))</f>
        <v/>
      </c>
      <c r="AE503" s="4" t="str">
        <f>IF(B503&lt;&gt;"r04","",COUNT(INDEX(V:V,ROW()-3):V503))</f>
        <v/>
      </c>
    </row>
    <row r="504" spans="1:31">
      <c r="A504">
        <v>1120</v>
      </c>
      <c r="B504" t="s">
        <v>1861</v>
      </c>
      <c r="C504" t="s">
        <v>1862</v>
      </c>
      <c r="D504">
        <v>2912103</v>
      </c>
      <c r="E504">
        <v>57</v>
      </c>
      <c r="F504" t="s">
        <v>1849</v>
      </c>
      <c r="G504" s="1">
        <v>46209.825381944444</v>
      </c>
      <c r="H504">
        <v>57</v>
      </c>
      <c r="I504" t="s">
        <v>1849</v>
      </c>
      <c r="J504" s="1">
        <v>46209.825636574074</v>
      </c>
      <c r="K504">
        <v>1</v>
      </c>
      <c r="L504">
        <v>1</v>
      </c>
      <c r="M504" t="s">
        <v>1850</v>
      </c>
      <c r="N504" t="s">
        <v>1851</v>
      </c>
      <c r="O504" s="1">
        <v>46209.825104166666</v>
      </c>
      <c r="P504" s="1">
        <v>46209.825636574074</v>
      </c>
      <c r="Q504" s="1" t="str">
        <f t="shared" si="56"/>
        <v>2912103|r03</v>
      </c>
      <c r="R504" s="1" t="str">
        <f>VLOOKUP(D504,Base_Amostral!$A:$G,5,FALSE)</f>
        <v>Ibicaraí</v>
      </c>
      <c r="S504" s="1" t="str">
        <f>VLOOKUP(D504,Base_Amostral!$A:$G,3,FALSE)</f>
        <v>Bahia</v>
      </c>
      <c r="T504" s="1" t="str">
        <f>VLOOKUP(D504,Base_Amostral!$A:$G,6,FALSE)</f>
        <v>Nordeste</v>
      </c>
      <c r="U504" s="4">
        <f t="shared" si="57"/>
        <v>5.7</v>
      </c>
      <c r="V504" s="4">
        <f t="shared" si="58"/>
        <v>5.7</v>
      </c>
      <c r="W504" s="4">
        <f t="shared" si="59"/>
        <v>0</v>
      </c>
      <c r="X504" s="4">
        <f t="shared" si="60"/>
        <v>5.7</v>
      </c>
      <c r="Y504" s="4">
        <f t="shared" si="61"/>
        <v>1</v>
      </c>
      <c r="Z504" s="4">
        <f t="shared" si="62"/>
        <v>0.40000000000000036</v>
      </c>
      <c r="AA504" s="4">
        <f t="shared" si="63"/>
        <v>0.29999999999999982</v>
      </c>
      <c r="AB504" s="4" t="str">
        <f>IF(B504&lt;&gt;"r04","",IF(COUNT(INDEX(U:U,ROW()-3):U504)&lt;2,"",MAX(INDEX(U:U,ROW()-3):U504)-MIN(INDEX(U:U,ROW()-3):U504)))</f>
        <v/>
      </c>
      <c r="AC504" s="4" t="str">
        <f>IF(B504&lt;&gt;"r04","",IF(COUNT(INDEX(V:V,ROW()-3):V504)&lt;2,"",MAX(INDEX(V:V,ROW()-3):V504)-MIN(INDEX(V:V,ROW()-3):V504)))</f>
        <v/>
      </c>
      <c r="AD504" s="4" t="str">
        <f>IF(B504&lt;&gt;"r04","",COUNT(INDEX(U:U,ROW()-3):U504))</f>
        <v/>
      </c>
      <c r="AE504" s="4" t="str">
        <f>IF(B504&lt;&gt;"r04","",COUNT(INDEX(V:V,ROW()-3):V504))</f>
        <v/>
      </c>
    </row>
    <row r="505" spans="1:31">
      <c r="A505">
        <v>1484</v>
      </c>
      <c r="B505" t="s">
        <v>1863</v>
      </c>
      <c r="C505" t="s">
        <v>1864</v>
      </c>
      <c r="D505">
        <v>2912103</v>
      </c>
      <c r="E505">
        <v>64</v>
      </c>
      <c r="F505" t="s">
        <v>1849</v>
      </c>
      <c r="G505" s="1">
        <v>46216.80641203704</v>
      </c>
      <c r="H505">
        <v>55</v>
      </c>
      <c r="I505" t="s">
        <v>1849</v>
      </c>
      <c r="J505" s="1">
        <v>46216.80667824074</v>
      </c>
      <c r="K505">
        <v>1</v>
      </c>
      <c r="L505">
        <v>1</v>
      </c>
      <c r="M505" t="s">
        <v>1850</v>
      </c>
      <c r="N505" t="s">
        <v>1851</v>
      </c>
      <c r="O505" s="1">
        <v>46216.806076388886</v>
      </c>
      <c r="P505" s="1">
        <v>46216.80667824074</v>
      </c>
      <c r="Q505" s="1" t="str">
        <f t="shared" si="56"/>
        <v>2912103|r04</v>
      </c>
      <c r="R505" s="1" t="str">
        <f>VLOOKUP(D505,Base_Amostral!$A:$G,5,FALSE)</f>
        <v>Ibicaraí</v>
      </c>
      <c r="S505" s="1" t="str">
        <f>VLOOKUP(D505,Base_Amostral!$A:$G,3,FALSE)</f>
        <v>Bahia</v>
      </c>
      <c r="T505" s="1" t="str">
        <f>VLOOKUP(D505,Base_Amostral!$A:$G,6,FALSE)</f>
        <v>Nordeste</v>
      </c>
      <c r="U505" s="4">
        <f t="shared" si="57"/>
        <v>6.4</v>
      </c>
      <c r="V505" s="4">
        <f t="shared" si="58"/>
        <v>5.5</v>
      </c>
      <c r="W505" s="4">
        <f t="shared" si="59"/>
        <v>0.90000000000000036</v>
      </c>
      <c r="X505" s="4">
        <f t="shared" si="60"/>
        <v>5.95</v>
      </c>
      <c r="Y505" s="4">
        <f t="shared" si="61"/>
        <v>1</v>
      </c>
      <c r="Z505" s="4">
        <f t="shared" si="62"/>
        <v>0.70000000000000018</v>
      </c>
      <c r="AA505" s="4">
        <f t="shared" si="63"/>
        <v>-0.20000000000000018</v>
      </c>
      <c r="AB505" s="4">
        <f ca="1">IF(B505&lt;&gt;"r04","",IF(COUNT(INDEX(U:U,ROW()-3):U505)&lt;2,"",MAX(INDEX(U:U,ROW()-3):U505)-MIN(INDEX(U:U,ROW()-3):U505)))</f>
        <v>1.1000000000000005</v>
      </c>
      <c r="AC505" s="4">
        <f ca="1">IF(B505&lt;&gt;"r04","",IF(COUNT(INDEX(V:V,ROW()-3):V505)&lt;2,"",MAX(INDEX(V:V,ROW()-3):V505)-MIN(INDEX(V:V,ROW()-3):V505)))</f>
        <v>0.29999999999999982</v>
      </c>
      <c r="AD505" s="4">
        <f ca="1">IF(B505&lt;&gt;"r04","",COUNT(INDEX(U:U,ROW()-3):U505))</f>
        <v>4</v>
      </c>
      <c r="AE505" s="4">
        <f ca="1">IF(B505&lt;&gt;"r04","",COUNT(INDEX(V:V,ROW()-3):V505))</f>
        <v>4</v>
      </c>
    </row>
    <row r="506" spans="1:31">
      <c r="A506">
        <v>396</v>
      </c>
      <c r="B506" t="s">
        <v>1857</v>
      </c>
      <c r="C506" t="s">
        <v>1858</v>
      </c>
      <c r="D506">
        <v>2913705</v>
      </c>
      <c r="E506">
        <v>50</v>
      </c>
      <c r="F506" t="s">
        <v>1849</v>
      </c>
      <c r="G506" s="1">
        <v>46195.975821759261</v>
      </c>
      <c r="H506">
        <v>57</v>
      </c>
      <c r="I506" t="s">
        <v>1849</v>
      </c>
      <c r="J506" s="1">
        <v>46195.976145833331</v>
      </c>
      <c r="K506">
        <v>1</v>
      </c>
      <c r="L506">
        <v>1</v>
      </c>
      <c r="M506" t="s">
        <v>1850</v>
      </c>
      <c r="N506" t="s">
        <v>1851</v>
      </c>
      <c r="O506" s="1">
        <v>46195.975451388891</v>
      </c>
      <c r="P506" s="1">
        <v>46195.976145833331</v>
      </c>
      <c r="Q506" s="1" t="str">
        <f t="shared" si="56"/>
        <v>2913705|r01</v>
      </c>
      <c r="R506" s="1" t="str">
        <f>VLOOKUP(D506,Base_Amostral!$A:$G,5,FALSE)</f>
        <v>Inhambupe</v>
      </c>
      <c r="S506" s="1" t="str">
        <f>VLOOKUP(D506,Base_Amostral!$A:$G,3,FALSE)</f>
        <v>Bahia</v>
      </c>
      <c r="T506" s="1" t="str">
        <f>VLOOKUP(D506,Base_Amostral!$A:$G,6,FALSE)</f>
        <v>Nordeste</v>
      </c>
      <c r="U506" s="4">
        <f t="shared" si="57"/>
        <v>5</v>
      </c>
      <c r="V506" s="4">
        <f t="shared" si="58"/>
        <v>5.7</v>
      </c>
      <c r="W506" s="4">
        <f t="shared" si="59"/>
        <v>-0.70000000000000018</v>
      </c>
      <c r="X506" s="4">
        <f t="shared" si="60"/>
        <v>5.35</v>
      </c>
      <c r="Y506" s="4">
        <f t="shared" si="61"/>
        <v>1</v>
      </c>
      <c r="Z506" s="4" t="str">
        <f t="shared" si="62"/>
        <v/>
      </c>
      <c r="AA506" s="4" t="str">
        <f t="shared" si="63"/>
        <v/>
      </c>
      <c r="AB506" s="4" t="str">
        <f>IF(B506&lt;&gt;"r04","",IF(COUNT(INDEX(U:U,ROW()-3):U506)&lt;2,"",MAX(INDEX(U:U,ROW()-3):U506)-MIN(INDEX(U:U,ROW()-3):U506)))</f>
        <v/>
      </c>
      <c r="AC506" s="4" t="str">
        <f>IF(B506&lt;&gt;"r04","",IF(COUNT(INDEX(V:V,ROW()-3):V506)&lt;2,"",MAX(INDEX(V:V,ROW()-3):V506)-MIN(INDEX(V:V,ROW()-3):V506)))</f>
        <v/>
      </c>
      <c r="AD506" s="4" t="str">
        <f>IF(B506&lt;&gt;"r04","",COUNT(INDEX(U:U,ROW()-3):U506))</f>
        <v/>
      </c>
      <c r="AE506" s="4" t="str">
        <f>IF(B506&lt;&gt;"r04","",COUNT(INDEX(V:V,ROW()-3):V506))</f>
        <v/>
      </c>
    </row>
    <row r="507" spans="1:31">
      <c r="A507">
        <v>755</v>
      </c>
      <c r="B507" t="s">
        <v>1859</v>
      </c>
      <c r="C507" t="s">
        <v>1860</v>
      </c>
      <c r="D507">
        <v>2913705</v>
      </c>
      <c r="E507">
        <v>50</v>
      </c>
      <c r="F507" t="s">
        <v>1849</v>
      </c>
      <c r="G507" s="1">
        <v>46203.783530092594</v>
      </c>
      <c r="H507">
        <v>57</v>
      </c>
      <c r="I507" t="s">
        <v>1849</v>
      </c>
      <c r="J507" s="1">
        <v>46203.783819444441</v>
      </c>
      <c r="K507">
        <v>1</v>
      </c>
      <c r="L507">
        <v>1</v>
      </c>
      <c r="M507" t="s">
        <v>1850</v>
      </c>
      <c r="N507" t="s">
        <v>1851</v>
      </c>
      <c r="O507" s="1">
        <v>46203.783148148148</v>
      </c>
      <c r="P507" s="1">
        <v>46203.783819444441</v>
      </c>
      <c r="Q507" s="1" t="str">
        <f t="shared" si="56"/>
        <v>2913705|r02</v>
      </c>
      <c r="R507" s="1" t="str">
        <f>VLOOKUP(D507,Base_Amostral!$A:$G,5,FALSE)</f>
        <v>Inhambupe</v>
      </c>
      <c r="S507" s="1" t="str">
        <f>VLOOKUP(D507,Base_Amostral!$A:$G,3,FALSE)</f>
        <v>Bahia</v>
      </c>
      <c r="T507" s="1" t="str">
        <f>VLOOKUP(D507,Base_Amostral!$A:$G,6,FALSE)</f>
        <v>Nordeste</v>
      </c>
      <c r="U507" s="4">
        <f t="shared" si="57"/>
        <v>5</v>
      </c>
      <c r="V507" s="4">
        <f t="shared" si="58"/>
        <v>5.7</v>
      </c>
      <c r="W507" s="4">
        <f t="shared" si="59"/>
        <v>-0.70000000000000018</v>
      </c>
      <c r="X507" s="4">
        <f t="shared" si="60"/>
        <v>5.35</v>
      </c>
      <c r="Y507" s="4">
        <f t="shared" si="61"/>
        <v>1</v>
      </c>
      <c r="Z507" s="4">
        <f t="shared" si="62"/>
        <v>0</v>
      </c>
      <c r="AA507" s="4">
        <f t="shared" si="63"/>
        <v>0</v>
      </c>
      <c r="AB507" s="4" t="str">
        <f>IF(B507&lt;&gt;"r04","",IF(COUNT(INDEX(U:U,ROW()-3):U507)&lt;2,"",MAX(INDEX(U:U,ROW()-3):U507)-MIN(INDEX(U:U,ROW()-3):U507)))</f>
        <v/>
      </c>
      <c r="AC507" s="4" t="str">
        <f>IF(B507&lt;&gt;"r04","",IF(COUNT(INDEX(V:V,ROW()-3):V507)&lt;2,"",MAX(INDEX(V:V,ROW()-3):V507)-MIN(INDEX(V:V,ROW()-3):V507)))</f>
        <v/>
      </c>
      <c r="AD507" s="4" t="str">
        <f>IF(B507&lt;&gt;"r04","",COUNT(INDEX(U:U,ROW()-3):U507))</f>
        <v/>
      </c>
      <c r="AE507" s="4" t="str">
        <f>IF(B507&lt;&gt;"r04","",COUNT(INDEX(V:V,ROW()-3):V507))</f>
        <v/>
      </c>
    </row>
    <row r="508" spans="1:31">
      <c r="A508">
        <v>1123</v>
      </c>
      <c r="B508" t="s">
        <v>1861</v>
      </c>
      <c r="C508" t="s">
        <v>1862</v>
      </c>
      <c r="D508">
        <v>2913705</v>
      </c>
      <c r="E508">
        <v>50</v>
      </c>
      <c r="F508" t="s">
        <v>1849</v>
      </c>
      <c r="G508" s="1">
        <v>46209.82613425926</v>
      </c>
      <c r="H508">
        <v>57</v>
      </c>
      <c r="I508" t="s">
        <v>1849</v>
      </c>
      <c r="J508" s="1">
        <v>46209.82640046296</v>
      </c>
      <c r="K508">
        <v>1</v>
      </c>
      <c r="L508">
        <v>1</v>
      </c>
      <c r="M508" t="s">
        <v>1850</v>
      </c>
      <c r="N508" t="s">
        <v>1851</v>
      </c>
      <c r="O508" s="1">
        <v>46209.825682870367</v>
      </c>
      <c r="P508" s="1">
        <v>46209.82640046296</v>
      </c>
      <c r="Q508" s="1" t="str">
        <f t="shared" si="56"/>
        <v>2913705|r03</v>
      </c>
      <c r="R508" s="1" t="str">
        <f>VLOOKUP(D508,Base_Amostral!$A:$G,5,FALSE)</f>
        <v>Inhambupe</v>
      </c>
      <c r="S508" s="1" t="str">
        <f>VLOOKUP(D508,Base_Amostral!$A:$G,3,FALSE)</f>
        <v>Bahia</v>
      </c>
      <c r="T508" s="1" t="str">
        <f>VLOOKUP(D508,Base_Amostral!$A:$G,6,FALSE)</f>
        <v>Nordeste</v>
      </c>
      <c r="U508" s="4">
        <f t="shared" si="57"/>
        <v>5</v>
      </c>
      <c r="V508" s="4">
        <f t="shared" si="58"/>
        <v>5.7</v>
      </c>
      <c r="W508" s="4">
        <f t="shared" si="59"/>
        <v>-0.70000000000000018</v>
      </c>
      <c r="X508" s="4">
        <f t="shared" si="60"/>
        <v>5.35</v>
      </c>
      <c r="Y508" s="4">
        <f t="shared" si="61"/>
        <v>1</v>
      </c>
      <c r="Z508" s="4">
        <f t="shared" si="62"/>
        <v>0</v>
      </c>
      <c r="AA508" s="4">
        <f t="shared" si="63"/>
        <v>0</v>
      </c>
      <c r="AB508" s="4" t="str">
        <f>IF(B508&lt;&gt;"r04","",IF(COUNT(INDEX(U:U,ROW()-3):U508)&lt;2,"",MAX(INDEX(U:U,ROW()-3):U508)-MIN(INDEX(U:U,ROW()-3):U508)))</f>
        <v/>
      </c>
      <c r="AC508" s="4" t="str">
        <f>IF(B508&lt;&gt;"r04","",IF(COUNT(INDEX(V:V,ROW()-3):V508)&lt;2,"",MAX(INDEX(V:V,ROW()-3):V508)-MIN(INDEX(V:V,ROW()-3):V508)))</f>
        <v/>
      </c>
      <c r="AD508" s="4" t="str">
        <f>IF(B508&lt;&gt;"r04","",COUNT(INDEX(U:U,ROW()-3):U508))</f>
        <v/>
      </c>
      <c r="AE508" s="4" t="str">
        <f>IF(B508&lt;&gt;"r04","",COUNT(INDEX(V:V,ROW()-3):V508))</f>
        <v/>
      </c>
    </row>
    <row r="509" spans="1:31">
      <c r="A509">
        <v>1486</v>
      </c>
      <c r="B509" t="s">
        <v>1863</v>
      </c>
      <c r="C509" t="s">
        <v>1864</v>
      </c>
      <c r="D509">
        <v>2913705</v>
      </c>
      <c r="E509">
        <v>61</v>
      </c>
      <c r="F509" t="s">
        <v>1849</v>
      </c>
      <c r="G509" s="1">
        <v>46216.807268518518</v>
      </c>
      <c r="H509">
        <v>57</v>
      </c>
      <c r="I509" t="s">
        <v>1849</v>
      </c>
      <c r="J509" s="1">
        <v>46216.807557870372</v>
      </c>
      <c r="K509">
        <v>1</v>
      </c>
      <c r="L509">
        <v>1</v>
      </c>
      <c r="M509" t="s">
        <v>1850</v>
      </c>
      <c r="N509" t="s">
        <v>1851</v>
      </c>
      <c r="O509" s="1">
        <v>46216.80672453704</v>
      </c>
      <c r="P509" s="1">
        <v>46216.807557870372</v>
      </c>
      <c r="Q509" s="1" t="str">
        <f t="shared" si="56"/>
        <v>2913705|r04</v>
      </c>
      <c r="R509" s="1" t="str">
        <f>VLOOKUP(D509,Base_Amostral!$A:$G,5,FALSE)</f>
        <v>Inhambupe</v>
      </c>
      <c r="S509" s="1" t="str">
        <f>VLOOKUP(D509,Base_Amostral!$A:$G,3,FALSE)</f>
        <v>Bahia</v>
      </c>
      <c r="T509" s="1" t="str">
        <f>VLOOKUP(D509,Base_Amostral!$A:$G,6,FALSE)</f>
        <v>Nordeste</v>
      </c>
      <c r="U509" s="4">
        <f t="shared" si="57"/>
        <v>6.1</v>
      </c>
      <c r="V509" s="4">
        <f t="shared" si="58"/>
        <v>5.7</v>
      </c>
      <c r="W509" s="4">
        <f t="shared" si="59"/>
        <v>0.39999999999999947</v>
      </c>
      <c r="X509" s="4">
        <f t="shared" si="60"/>
        <v>5.9</v>
      </c>
      <c r="Y509" s="4">
        <f t="shared" si="61"/>
        <v>1</v>
      </c>
      <c r="Z509" s="4">
        <f t="shared" si="62"/>
        <v>1.0999999999999996</v>
      </c>
      <c r="AA509" s="4">
        <f t="shared" si="63"/>
        <v>0</v>
      </c>
      <c r="AB509" s="4">
        <f ca="1">IF(B509&lt;&gt;"r04","",IF(COUNT(INDEX(U:U,ROW()-3):U509)&lt;2,"",MAX(INDEX(U:U,ROW()-3):U509)-MIN(INDEX(U:U,ROW()-3):U509)))</f>
        <v>1.0999999999999996</v>
      </c>
      <c r="AC509" s="4">
        <f ca="1">IF(B509&lt;&gt;"r04","",IF(COUNT(INDEX(V:V,ROW()-3):V509)&lt;2,"",MAX(INDEX(V:V,ROW()-3):V509)-MIN(INDEX(V:V,ROW()-3):V509)))</f>
        <v>0</v>
      </c>
      <c r="AD509" s="4">
        <f ca="1">IF(B509&lt;&gt;"r04","",COUNT(INDEX(U:U,ROW()-3):U509))</f>
        <v>4</v>
      </c>
      <c r="AE509" s="4">
        <f ca="1">IF(B509&lt;&gt;"r04","",COUNT(INDEX(V:V,ROW()-3):V509))</f>
        <v>4</v>
      </c>
    </row>
    <row r="510" spans="1:31">
      <c r="A510">
        <v>399</v>
      </c>
      <c r="B510" t="s">
        <v>1857</v>
      </c>
      <c r="C510" t="s">
        <v>1858</v>
      </c>
      <c r="D510">
        <v>2915007</v>
      </c>
      <c r="F510" t="s">
        <v>1854</v>
      </c>
      <c r="G510" s="1">
        <v>46195.983171296299</v>
      </c>
      <c r="I510" t="s">
        <v>1852</v>
      </c>
      <c r="J510" s="1">
        <v>46195.983935185184</v>
      </c>
      <c r="K510">
        <v>0</v>
      </c>
      <c r="L510">
        <v>0</v>
      </c>
      <c r="M510" t="s">
        <v>1855</v>
      </c>
      <c r="N510" t="s">
        <v>1851</v>
      </c>
      <c r="O510" s="1">
        <v>46195.976180555554</v>
      </c>
      <c r="P510" s="1">
        <v>46195.983935185184</v>
      </c>
      <c r="Q510" s="1" t="str">
        <f t="shared" si="56"/>
        <v>2915007|r01</v>
      </c>
      <c r="R510" s="1" t="str">
        <f>VLOOKUP(D510,Base_Amostral!$A:$G,5,FALSE)</f>
        <v>Itaeté</v>
      </c>
      <c r="S510" s="1" t="str">
        <f>VLOOKUP(D510,Base_Amostral!$A:$G,3,FALSE)</f>
        <v>Bahia</v>
      </c>
      <c r="T510" s="1" t="str">
        <f>VLOOKUP(D510,Base_Amostral!$A:$G,6,FALSE)</f>
        <v>Nordeste</v>
      </c>
      <c r="U510" s="4" t="str">
        <f t="shared" si="57"/>
        <v/>
      </c>
      <c r="V510" s="4" t="str">
        <f t="shared" si="58"/>
        <v/>
      </c>
      <c r="W510" s="4" t="str">
        <f t="shared" si="59"/>
        <v/>
      </c>
      <c r="X510" s="4" t="str">
        <f t="shared" si="60"/>
        <v/>
      </c>
      <c r="Y510" s="4">
        <f t="shared" si="61"/>
        <v>0</v>
      </c>
      <c r="Z510" s="4" t="str">
        <f t="shared" si="62"/>
        <v/>
      </c>
      <c r="AA510" s="4" t="str">
        <f t="shared" si="63"/>
        <v/>
      </c>
      <c r="AB510" s="4" t="str">
        <f>IF(B510&lt;&gt;"r04","",IF(COUNT(INDEX(U:U,ROW()-3):U510)&lt;2,"",MAX(INDEX(U:U,ROW()-3):U510)-MIN(INDEX(U:U,ROW()-3):U510)))</f>
        <v/>
      </c>
      <c r="AC510" s="4" t="str">
        <f>IF(B510&lt;&gt;"r04","",IF(COUNT(INDEX(V:V,ROW()-3):V510)&lt;2,"",MAX(INDEX(V:V,ROW()-3):V510)-MIN(INDEX(V:V,ROW()-3):V510)))</f>
        <v/>
      </c>
      <c r="AD510" s="4" t="str">
        <f>IF(B510&lt;&gt;"r04","",COUNT(INDEX(U:U,ROW()-3):U510))</f>
        <v/>
      </c>
      <c r="AE510" s="4" t="str">
        <f>IF(B510&lt;&gt;"r04","",COUNT(INDEX(V:V,ROW()-3):V510))</f>
        <v/>
      </c>
    </row>
    <row r="511" spans="1:31">
      <c r="A511">
        <v>757</v>
      </c>
      <c r="B511" t="s">
        <v>1859</v>
      </c>
      <c r="C511" t="s">
        <v>1860</v>
      </c>
      <c r="D511">
        <v>2915007</v>
      </c>
      <c r="F511" t="s">
        <v>1854</v>
      </c>
      <c r="G511" s="1">
        <v>46203.790775462963</v>
      </c>
      <c r="I511" t="s">
        <v>1852</v>
      </c>
      <c r="J511" s="1">
        <v>46203.791597222225</v>
      </c>
      <c r="K511">
        <v>0</v>
      </c>
      <c r="L511">
        <v>0</v>
      </c>
      <c r="M511" t="s">
        <v>1855</v>
      </c>
      <c r="N511" t="s">
        <v>1851</v>
      </c>
      <c r="O511" s="1">
        <v>46203.783854166664</v>
      </c>
      <c r="P511" s="1">
        <v>46203.791597222225</v>
      </c>
      <c r="Q511" s="1" t="str">
        <f t="shared" si="56"/>
        <v>2915007|r02</v>
      </c>
      <c r="R511" s="1" t="str">
        <f>VLOOKUP(D511,Base_Amostral!$A:$G,5,FALSE)</f>
        <v>Itaeté</v>
      </c>
      <c r="S511" s="1" t="str">
        <f>VLOOKUP(D511,Base_Amostral!$A:$G,3,FALSE)</f>
        <v>Bahia</v>
      </c>
      <c r="T511" s="1" t="str">
        <f>VLOOKUP(D511,Base_Amostral!$A:$G,6,FALSE)</f>
        <v>Nordeste</v>
      </c>
      <c r="U511" s="4" t="str">
        <f t="shared" si="57"/>
        <v/>
      </c>
      <c r="V511" s="4" t="str">
        <f t="shared" si="58"/>
        <v/>
      </c>
      <c r="W511" s="4" t="str">
        <f t="shared" si="59"/>
        <v/>
      </c>
      <c r="X511" s="4" t="str">
        <f t="shared" si="60"/>
        <v/>
      </c>
      <c r="Y511" s="4">
        <f t="shared" si="61"/>
        <v>0</v>
      </c>
      <c r="Z511" s="4" t="str">
        <f t="shared" si="62"/>
        <v/>
      </c>
      <c r="AA511" s="4" t="str">
        <f t="shared" si="63"/>
        <v/>
      </c>
      <c r="AB511" s="4" t="str">
        <f>IF(B511&lt;&gt;"r04","",IF(COUNT(INDEX(U:U,ROW()-3):U511)&lt;2,"",MAX(INDEX(U:U,ROW()-3):U511)-MIN(INDEX(U:U,ROW()-3):U511)))</f>
        <v/>
      </c>
      <c r="AC511" s="4" t="str">
        <f>IF(B511&lt;&gt;"r04","",IF(COUNT(INDEX(V:V,ROW()-3):V511)&lt;2,"",MAX(INDEX(V:V,ROW()-3):V511)-MIN(INDEX(V:V,ROW()-3):V511)))</f>
        <v/>
      </c>
      <c r="AD511" s="4" t="str">
        <f>IF(B511&lt;&gt;"r04","",COUNT(INDEX(U:U,ROW()-3):U511))</f>
        <v/>
      </c>
      <c r="AE511" s="4" t="str">
        <f>IF(B511&lt;&gt;"r04","",COUNT(INDEX(V:V,ROW()-3):V511))</f>
        <v/>
      </c>
    </row>
    <row r="512" spans="1:31">
      <c r="A512">
        <v>1125</v>
      </c>
      <c r="B512" t="s">
        <v>1861</v>
      </c>
      <c r="C512" t="s">
        <v>1862</v>
      </c>
      <c r="D512">
        <v>2915007</v>
      </c>
      <c r="F512" t="s">
        <v>1854</v>
      </c>
      <c r="G512" s="1">
        <v>46209.833402777775</v>
      </c>
      <c r="I512" t="s">
        <v>1852</v>
      </c>
      <c r="J512" s="1">
        <v>46209.834270833337</v>
      </c>
      <c r="K512">
        <v>0</v>
      </c>
      <c r="L512">
        <v>0</v>
      </c>
      <c r="M512" t="s">
        <v>1855</v>
      </c>
      <c r="N512" t="s">
        <v>1851</v>
      </c>
      <c r="O512" s="1">
        <v>46209.82644675926</v>
      </c>
      <c r="P512" s="1">
        <v>46209.834270833337</v>
      </c>
      <c r="Q512" s="1" t="str">
        <f t="shared" si="56"/>
        <v>2915007|r03</v>
      </c>
      <c r="R512" s="1" t="str">
        <f>VLOOKUP(D512,Base_Amostral!$A:$G,5,FALSE)</f>
        <v>Itaeté</v>
      </c>
      <c r="S512" s="1" t="str">
        <f>VLOOKUP(D512,Base_Amostral!$A:$G,3,FALSE)</f>
        <v>Bahia</v>
      </c>
      <c r="T512" s="1" t="str">
        <f>VLOOKUP(D512,Base_Amostral!$A:$G,6,FALSE)</f>
        <v>Nordeste</v>
      </c>
      <c r="U512" s="4" t="str">
        <f t="shared" si="57"/>
        <v/>
      </c>
      <c r="V512" s="4" t="str">
        <f t="shared" si="58"/>
        <v/>
      </c>
      <c r="W512" s="4" t="str">
        <f t="shared" si="59"/>
        <v/>
      </c>
      <c r="X512" s="4" t="str">
        <f t="shared" si="60"/>
        <v/>
      </c>
      <c r="Y512" s="4">
        <f t="shared" si="61"/>
        <v>0</v>
      </c>
      <c r="Z512" s="4" t="str">
        <f t="shared" si="62"/>
        <v/>
      </c>
      <c r="AA512" s="4" t="str">
        <f t="shared" si="63"/>
        <v/>
      </c>
      <c r="AB512" s="4" t="str">
        <f>IF(B512&lt;&gt;"r04","",IF(COUNT(INDEX(U:U,ROW()-3):U512)&lt;2,"",MAX(INDEX(U:U,ROW()-3):U512)-MIN(INDEX(U:U,ROW()-3):U512)))</f>
        <v/>
      </c>
      <c r="AC512" s="4" t="str">
        <f>IF(B512&lt;&gt;"r04","",IF(COUNT(INDEX(V:V,ROW()-3):V512)&lt;2,"",MAX(INDEX(V:V,ROW()-3):V512)-MIN(INDEX(V:V,ROW()-3):V512)))</f>
        <v/>
      </c>
      <c r="AD512" s="4" t="str">
        <f>IF(B512&lt;&gt;"r04","",COUNT(INDEX(U:U,ROW()-3):U512))</f>
        <v/>
      </c>
      <c r="AE512" s="4" t="str">
        <f>IF(B512&lt;&gt;"r04","",COUNT(INDEX(V:V,ROW()-3):V512))</f>
        <v/>
      </c>
    </row>
    <row r="513" spans="1:31">
      <c r="A513">
        <v>1488</v>
      </c>
      <c r="B513" t="s">
        <v>1863</v>
      </c>
      <c r="C513" t="s">
        <v>1864</v>
      </c>
      <c r="D513">
        <v>2915007</v>
      </c>
      <c r="E513">
        <v>78</v>
      </c>
      <c r="F513" t="s">
        <v>1849</v>
      </c>
      <c r="G513" s="1">
        <v>46216.80804398148</v>
      </c>
      <c r="I513" t="s">
        <v>1852</v>
      </c>
      <c r="J513" s="1">
        <v>46216.808831018519</v>
      </c>
      <c r="K513">
        <v>1</v>
      </c>
      <c r="L513">
        <v>0</v>
      </c>
      <c r="M513" t="s">
        <v>1853</v>
      </c>
      <c r="N513" t="s">
        <v>1851</v>
      </c>
      <c r="O513" s="1">
        <v>46216.807604166665</v>
      </c>
      <c r="P513" s="1">
        <v>46216.808831018519</v>
      </c>
      <c r="Q513" s="1" t="str">
        <f t="shared" si="56"/>
        <v>2915007|r04</v>
      </c>
      <c r="R513" s="1" t="str">
        <f>VLOOKUP(D513,Base_Amostral!$A:$G,5,FALSE)</f>
        <v>Itaeté</v>
      </c>
      <c r="S513" s="1" t="str">
        <f>VLOOKUP(D513,Base_Amostral!$A:$G,3,FALSE)</f>
        <v>Bahia</v>
      </c>
      <c r="T513" s="1" t="str">
        <f>VLOOKUP(D513,Base_Amostral!$A:$G,6,FALSE)</f>
        <v>Nordeste</v>
      </c>
      <c r="U513" s="4">
        <f t="shared" si="57"/>
        <v>7.8</v>
      </c>
      <c r="V513" s="4" t="str">
        <f t="shared" si="58"/>
        <v/>
      </c>
      <c r="W513" s="4" t="str">
        <f t="shared" si="59"/>
        <v/>
      </c>
      <c r="X513" s="4" t="str">
        <f t="shared" si="60"/>
        <v/>
      </c>
      <c r="Y513" s="4">
        <f t="shared" si="61"/>
        <v>0</v>
      </c>
      <c r="Z513" s="4" t="str">
        <f t="shared" si="62"/>
        <v/>
      </c>
      <c r="AA513" s="4" t="str">
        <f t="shared" si="63"/>
        <v/>
      </c>
      <c r="AB513" s="4" t="str">
        <f ca="1">IF(B513&lt;&gt;"r04","",IF(COUNT(INDEX(U:U,ROW()-3):U513)&lt;2,"",MAX(INDEX(U:U,ROW()-3):U513)-MIN(INDEX(U:U,ROW()-3):U513)))</f>
        <v/>
      </c>
      <c r="AC513" s="4" t="str">
        <f ca="1">IF(B513&lt;&gt;"r04","",IF(COUNT(INDEX(V:V,ROW()-3):V513)&lt;2,"",MAX(INDEX(V:V,ROW()-3):V513)-MIN(INDEX(V:V,ROW()-3):V513)))</f>
        <v/>
      </c>
      <c r="AD513" s="4">
        <f ca="1">IF(B513&lt;&gt;"r04","",COUNT(INDEX(U:U,ROW()-3):U513))</f>
        <v>1</v>
      </c>
      <c r="AE513" s="4">
        <f ca="1">IF(B513&lt;&gt;"r04","",COUNT(INDEX(V:V,ROW()-3):V513))</f>
        <v>0</v>
      </c>
    </row>
    <row r="514" spans="1:31">
      <c r="A514">
        <v>405</v>
      </c>
      <c r="B514" t="s">
        <v>1857</v>
      </c>
      <c r="C514" t="s">
        <v>1858</v>
      </c>
      <c r="D514">
        <v>2915106</v>
      </c>
      <c r="E514">
        <v>92</v>
      </c>
      <c r="F514" t="s">
        <v>1849</v>
      </c>
      <c r="G514" s="1">
        <v>46195.984131944446</v>
      </c>
      <c r="H514">
        <v>73</v>
      </c>
      <c r="I514" t="s">
        <v>1849</v>
      </c>
      <c r="J514" s="1">
        <v>46195.984398148146</v>
      </c>
      <c r="K514">
        <v>1</v>
      </c>
      <c r="L514">
        <v>1</v>
      </c>
      <c r="M514" t="s">
        <v>1850</v>
      </c>
      <c r="N514" t="s">
        <v>1851</v>
      </c>
      <c r="O514" s="1">
        <v>46195.983981481484</v>
      </c>
      <c r="P514" s="1">
        <v>46195.984398148146</v>
      </c>
      <c r="Q514" s="1" t="str">
        <f t="shared" ref="Q514:Q577" si="64">D514&amp;"|"&amp;B514</f>
        <v>2915106|r01</v>
      </c>
      <c r="R514" s="1" t="str">
        <f>VLOOKUP(D514,Base_Amostral!$A:$G,5,FALSE)</f>
        <v>Itagi</v>
      </c>
      <c r="S514" s="1" t="str">
        <f>VLOOKUP(D514,Base_Amostral!$A:$G,3,FALSE)</f>
        <v>Bahia</v>
      </c>
      <c r="T514" s="1" t="str">
        <f>VLOOKUP(D514,Base_Amostral!$A:$G,6,FALSE)</f>
        <v>Nordeste</v>
      </c>
      <c r="U514" s="4">
        <f t="shared" ref="U514:U577" si="65">IF(E514="","",E514/10)</f>
        <v>9.1999999999999993</v>
      </c>
      <c r="V514" s="4">
        <f t="shared" ref="V514:V577" si="66">IF(H514="","",H514/10)</f>
        <v>7.3</v>
      </c>
      <c r="W514" s="4">
        <f t="shared" ref="W514:W577" si="67">IF(OR(U514="",V514=""),"",U514-V514)</f>
        <v>1.8999999999999995</v>
      </c>
      <c r="X514" s="4">
        <f t="shared" ref="X514:X577" si="68">IF(OR(U514="",V514=""),"",AVERAGE(U514:V514))</f>
        <v>8.25</v>
      </c>
      <c r="Y514" s="4">
        <f t="shared" ref="Y514:Y577" si="69">IF(AND(U514&lt;&gt;"",V514&lt;&gt;""),1,0)</f>
        <v>1</v>
      </c>
      <c r="Z514" s="4" t="str">
        <f t="shared" ref="Z514:Z577" si="70">IF(D514&lt;&gt;D513,"",IF(OR(U514="",U513=""),"",U514-U513))</f>
        <v/>
      </c>
      <c r="AA514" s="4" t="str">
        <f t="shared" ref="AA514:AA577" si="71">IF(D514&lt;&gt;D513,"",IF(OR(V514="",V513=""),"",V514-V513))</f>
        <v/>
      </c>
      <c r="AB514" s="4" t="str">
        <f>IF(B514&lt;&gt;"r04","",IF(COUNT(INDEX(U:U,ROW()-3):U514)&lt;2,"",MAX(INDEX(U:U,ROW()-3):U514)-MIN(INDEX(U:U,ROW()-3):U514)))</f>
        <v/>
      </c>
      <c r="AC514" s="4" t="str">
        <f>IF(B514&lt;&gt;"r04","",IF(COUNT(INDEX(V:V,ROW()-3):V514)&lt;2,"",MAX(INDEX(V:V,ROW()-3):V514)-MIN(INDEX(V:V,ROW()-3):V514)))</f>
        <v/>
      </c>
      <c r="AD514" s="4" t="str">
        <f>IF(B514&lt;&gt;"r04","",COUNT(INDEX(U:U,ROW()-3):U514))</f>
        <v/>
      </c>
      <c r="AE514" s="4" t="str">
        <f>IF(B514&lt;&gt;"r04","",COUNT(INDEX(V:V,ROW()-3):V514))</f>
        <v/>
      </c>
    </row>
    <row r="515" spans="1:31">
      <c r="A515">
        <v>771</v>
      </c>
      <c r="B515" t="s">
        <v>1859</v>
      </c>
      <c r="C515" t="s">
        <v>1860</v>
      </c>
      <c r="D515">
        <v>2915106</v>
      </c>
      <c r="E515">
        <v>92</v>
      </c>
      <c r="F515" t="s">
        <v>1849</v>
      </c>
      <c r="G515" s="1">
        <v>46203.79178240741</v>
      </c>
      <c r="H515">
        <v>73</v>
      </c>
      <c r="I515" t="s">
        <v>1849</v>
      </c>
      <c r="J515" s="1">
        <v>46203.792037037034</v>
      </c>
      <c r="K515">
        <v>1</v>
      </c>
      <c r="L515">
        <v>1</v>
      </c>
      <c r="M515" t="s">
        <v>1850</v>
      </c>
      <c r="N515" t="s">
        <v>1851</v>
      </c>
      <c r="O515" s="1">
        <v>46203.791631944441</v>
      </c>
      <c r="P515" s="1">
        <v>46203.792037037034</v>
      </c>
      <c r="Q515" s="1" t="str">
        <f t="shared" si="64"/>
        <v>2915106|r02</v>
      </c>
      <c r="R515" s="1" t="str">
        <f>VLOOKUP(D515,Base_Amostral!$A:$G,5,FALSE)</f>
        <v>Itagi</v>
      </c>
      <c r="S515" s="1" t="str">
        <f>VLOOKUP(D515,Base_Amostral!$A:$G,3,FALSE)</f>
        <v>Bahia</v>
      </c>
      <c r="T515" s="1" t="str">
        <f>VLOOKUP(D515,Base_Amostral!$A:$G,6,FALSE)</f>
        <v>Nordeste</v>
      </c>
      <c r="U515" s="4">
        <f t="shared" si="65"/>
        <v>9.1999999999999993</v>
      </c>
      <c r="V515" s="4">
        <f t="shared" si="66"/>
        <v>7.3</v>
      </c>
      <c r="W515" s="4">
        <f t="shared" si="67"/>
        <v>1.8999999999999995</v>
      </c>
      <c r="X515" s="4">
        <f t="shared" si="68"/>
        <v>8.25</v>
      </c>
      <c r="Y515" s="4">
        <f t="shared" si="69"/>
        <v>1</v>
      </c>
      <c r="Z515" s="4">
        <f t="shared" si="70"/>
        <v>0</v>
      </c>
      <c r="AA515" s="4">
        <f t="shared" si="71"/>
        <v>0</v>
      </c>
      <c r="AB515" s="4" t="str">
        <f>IF(B515&lt;&gt;"r04","",IF(COUNT(INDEX(U:U,ROW()-3):U515)&lt;2,"",MAX(INDEX(U:U,ROW()-3):U515)-MIN(INDEX(U:U,ROW()-3):U515)))</f>
        <v/>
      </c>
      <c r="AC515" s="4" t="str">
        <f>IF(B515&lt;&gt;"r04","",IF(COUNT(INDEX(V:V,ROW()-3):V515)&lt;2,"",MAX(INDEX(V:V,ROW()-3):V515)-MIN(INDEX(V:V,ROW()-3):V515)))</f>
        <v/>
      </c>
      <c r="AD515" s="4" t="str">
        <f>IF(B515&lt;&gt;"r04","",COUNT(INDEX(U:U,ROW()-3):U515))</f>
        <v/>
      </c>
      <c r="AE515" s="4" t="str">
        <f>IF(B515&lt;&gt;"r04","",COUNT(INDEX(V:V,ROW()-3):V515))</f>
        <v/>
      </c>
    </row>
    <row r="516" spans="1:31">
      <c r="A516">
        <v>1138</v>
      </c>
      <c r="B516" t="s">
        <v>1861</v>
      </c>
      <c r="C516" t="s">
        <v>1862</v>
      </c>
      <c r="D516">
        <v>2915106</v>
      </c>
      <c r="E516">
        <v>92</v>
      </c>
      <c r="F516" t="s">
        <v>1849</v>
      </c>
      <c r="G516" s="1">
        <v>46209.834664351853</v>
      </c>
      <c r="H516">
        <v>73</v>
      </c>
      <c r="I516" t="s">
        <v>1849</v>
      </c>
      <c r="J516" s="1">
        <v>46209.834965277776</v>
      </c>
      <c r="K516">
        <v>1</v>
      </c>
      <c r="L516">
        <v>1</v>
      </c>
      <c r="M516" t="s">
        <v>1850</v>
      </c>
      <c r="N516" t="s">
        <v>1851</v>
      </c>
      <c r="O516" s="1">
        <v>46209.834305555552</v>
      </c>
      <c r="P516" s="1">
        <v>46209.834965277776</v>
      </c>
      <c r="Q516" s="1" t="str">
        <f t="shared" si="64"/>
        <v>2915106|r03</v>
      </c>
      <c r="R516" s="1" t="str">
        <f>VLOOKUP(D516,Base_Amostral!$A:$G,5,FALSE)</f>
        <v>Itagi</v>
      </c>
      <c r="S516" s="1" t="str">
        <f>VLOOKUP(D516,Base_Amostral!$A:$G,3,FALSE)</f>
        <v>Bahia</v>
      </c>
      <c r="T516" s="1" t="str">
        <f>VLOOKUP(D516,Base_Amostral!$A:$G,6,FALSE)</f>
        <v>Nordeste</v>
      </c>
      <c r="U516" s="4">
        <f t="shared" si="65"/>
        <v>9.1999999999999993</v>
      </c>
      <c r="V516" s="4">
        <f t="shared" si="66"/>
        <v>7.3</v>
      </c>
      <c r="W516" s="4">
        <f t="shared" si="67"/>
        <v>1.8999999999999995</v>
      </c>
      <c r="X516" s="4">
        <f t="shared" si="68"/>
        <v>8.25</v>
      </c>
      <c r="Y516" s="4">
        <f t="shared" si="69"/>
        <v>1</v>
      </c>
      <c r="Z516" s="4">
        <f t="shared" si="70"/>
        <v>0</v>
      </c>
      <c r="AA516" s="4">
        <f t="shared" si="71"/>
        <v>0</v>
      </c>
      <c r="AB516" s="4" t="str">
        <f>IF(B516&lt;&gt;"r04","",IF(COUNT(INDEX(U:U,ROW()-3):U516)&lt;2,"",MAX(INDEX(U:U,ROW()-3):U516)-MIN(INDEX(U:U,ROW()-3):U516)))</f>
        <v/>
      </c>
      <c r="AC516" s="4" t="str">
        <f>IF(B516&lt;&gt;"r04","",IF(COUNT(INDEX(V:V,ROW()-3):V516)&lt;2,"",MAX(INDEX(V:V,ROW()-3):V516)-MIN(INDEX(V:V,ROW()-3):V516)))</f>
        <v/>
      </c>
      <c r="AD516" s="4" t="str">
        <f>IF(B516&lt;&gt;"r04","",COUNT(INDEX(U:U,ROW()-3):U516))</f>
        <v/>
      </c>
      <c r="AE516" s="4" t="str">
        <f>IF(B516&lt;&gt;"r04","",COUNT(INDEX(V:V,ROW()-3):V516))</f>
        <v/>
      </c>
    </row>
    <row r="517" spans="1:31">
      <c r="A517">
        <v>1490</v>
      </c>
      <c r="B517" t="s">
        <v>1863</v>
      </c>
      <c r="C517" t="s">
        <v>1864</v>
      </c>
      <c r="D517">
        <v>2915106</v>
      </c>
      <c r="E517">
        <v>96</v>
      </c>
      <c r="F517" t="s">
        <v>1849</v>
      </c>
      <c r="G517" s="1">
        <v>46216.812407407408</v>
      </c>
      <c r="H517">
        <v>73</v>
      </c>
      <c r="I517" t="s">
        <v>1849</v>
      </c>
      <c r="J517" s="1">
        <v>46216.812673611108</v>
      </c>
      <c r="K517">
        <v>1</v>
      </c>
      <c r="L517">
        <v>1</v>
      </c>
      <c r="M517" t="s">
        <v>1850</v>
      </c>
      <c r="N517" t="s">
        <v>1851</v>
      </c>
      <c r="O517" s="1">
        <v>46216.808888888889</v>
      </c>
      <c r="P517" s="1">
        <v>46216.812673611108</v>
      </c>
      <c r="Q517" s="1" t="str">
        <f t="shared" si="64"/>
        <v>2915106|r04</v>
      </c>
      <c r="R517" s="1" t="str">
        <f>VLOOKUP(D517,Base_Amostral!$A:$G,5,FALSE)</f>
        <v>Itagi</v>
      </c>
      <c r="S517" s="1" t="str">
        <f>VLOOKUP(D517,Base_Amostral!$A:$G,3,FALSE)</f>
        <v>Bahia</v>
      </c>
      <c r="T517" s="1" t="str">
        <f>VLOOKUP(D517,Base_Amostral!$A:$G,6,FALSE)</f>
        <v>Nordeste</v>
      </c>
      <c r="U517" s="4">
        <f t="shared" si="65"/>
        <v>9.6</v>
      </c>
      <c r="V517" s="4">
        <f t="shared" si="66"/>
        <v>7.3</v>
      </c>
      <c r="W517" s="4">
        <f t="shared" si="67"/>
        <v>2.2999999999999998</v>
      </c>
      <c r="X517" s="4">
        <f t="shared" si="68"/>
        <v>8.4499999999999993</v>
      </c>
      <c r="Y517" s="4">
        <f t="shared" si="69"/>
        <v>1</v>
      </c>
      <c r="Z517" s="4">
        <f t="shared" si="70"/>
        <v>0.40000000000000036</v>
      </c>
      <c r="AA517" s="4">
        <f t="shared" si="71"/>
        <v>0</v>
      </c>
      <c r="AB517" s="4">
        <f ca="1">IF(B517&lt;&gt;"r04","",IF(COUNT(INDEX(U:U,ROW()-3):U517)&lt;2,"",MAX(INDEX(U:U,ROW()-3):U517)-MIN(INDEX(U:U,ROW()-3):U517)))</f>
        <v>0.40000000000000036</v>
      </c>
      <c r="AC517" s="4">
        <f ca="1">IF(B517&lt;&gt;"r04","",IF(COUNT(INDEX(V:V,ROW()-3):V517)&lt;2,"",MAX(INDEX(V:V,ROW()-3):V517)-MIN(INDEX(V:V,ROW()-3):V517)))</f>
        <v>0</v>
      </c>
      <c r="AD517" s="4">
        <f ca="1">IF(B517&lt;&gt;"r04","",COUNT(INDEX(U:U,ROW()-3):U517))</f>
        <v>4</v>
      </c>
      <c r="AE517" s="4">
        <f ca="1">IF(B517&lt;&gt;"r04","",COUNT(INDEX(V:V,ROW()-3):V517))</f>
        <v>4</v>
      </c>
    </row>
    <row r="518" spans="1:31">
      <c r="A518">
        <v>406</v>
      </c>
      <c r="B518" t="s">
        <v>1857</v>
      </c>
      <c r="C518" t="s">
        <v>1858</v>
      </c>
      <c r="D518">
        <v>2918357</v>
      </c>
      <c r="E518">
        <v>66</v>
      </c>
      <c r="F518" t="s">
        <v>1849</v>
      </c>
      <c r="G518" s="1">
        <v>46195.984733796293</v>
      </c>
      <c r="H518">
        <v>77</v>
      </c>
      <c r="I518" t="s">
        <v>1849</v>
      </c>
      <c r="J518" s="1">
        <v>46195.985034722224</v>
      </c>
      <c r="K518">
        <v>1</v>
      </c>
      <c r="L518">
        <v>1</v>
      </c>
      <c r="M518" t="s">
        <v>1850</v>
      </c>
      <c r="N518" t="s">
        <v>1851</v>
      </c>
      <c r="O518" s="1">
        <v>46195.9844212963</v>
      </c>
      <c r="P518" s="1">
        <v>46195.985046296293</v>
      </c>
      <c r="Q518" s="1" t="str">
        <f t="shared" si="64"/>
        <v>2918357|r01</v>
      </c>
      <c r="R518" s="1" t="str">
        <f>VLOOKUP(D518,Base_Amostral!$A:$G,5,FALSE)</f>
        <v>João Dourado</v>
      </c>
      <c r="S518" s="1" t="str">
        <f>VLOOKUP(D518,Base_Amostral!$A:$G,3,FALSE)</f>
        <v>Bahia</v>
      </c>
      <c r="T518" s="1" t="str">
        <f>VLOOKUP(D518,Base_Amostral!$A:$G,6,FALSE)</f>
        <v>Nordeste</v>
      </c>
      <c r="U518" s="4">
        <f t="shared" si="65"/>
        <v>6.6</v>
      </c>
      <c r="V518" s="4">
        <f t="shared" si="66"/>
        <v>7.7</v>
      </c>
      <c r="W518" s="4">
        <f t="shared" si="67"/>
        <v>-1.1000000000000005</v>
      </c>
      <c r="X518" s="4">
        <f t="shared" si="68"/>
        <v>7.15</v>
      </c>
      <c r="Y518" s="4">
        <f t="shared" si="69"/>
        <v>1</v>
      </c>
      <c r="Z518" s="4" t="str">
        <f t="shared" si="70"/>
        <v/>
      </c>
      <c r="AA518" s="4" t="str">
        <f t="shared" si="71"/>
        <v/>
      </c>
      <c r="AB518" s="4" t="str">
        <f>IF(B518&lt;&gt;"r04","",IF(COUNT(INDEX(U:U,ROW()-3):U518)&lt;2,"",MAX(INDEX(U:U,ROW()-3):U518)-MIN(INDEX(U:U,ROW()-3):U518)))</f>
        <v/>
      </c>
      <c r="AC518" s="4" t="str">
        <f>IF(B518&lt;&gt;"r04","",IF(COUNT(INDEX(V:V,ROW()-3):V518)&lt;2,"",MAX(INDEX(V:V,ROW()-3):V518)-MIN(INDEX(V:V,ROW()-3):V518)))</f>
        <v/>
      </c>
      <c r="AD518" s="4" t="str">
        <f>IF(B518&lt;&gt;"r04","",COUNT(INDEX(U:U,ROW()-3):U518))</f>
        <v/>
      </c>
      <c r="AE518" s="4" t="str">
        <f>IF(B518&lt;&gt;"r04","",COUNT(INDEX(V:V,ROW()-3):V518))</f>
        <v/>
      </c>
    </row>
    <row r="519" spans="1:31">
      <c r="A519">
        <v>772</v>
      </c>
      <c r="B519" t="s">
        <v>1859</v>
      </c>
      <c r="C519" t="s">
        <v>1860</v>
      </c>
      <c r="D519">
        <v>2918357</v>
      </c>
      <c r="E519">
        <v>66</v>
      </c>
      <c r="F519" t="s">
        <v>1849</v>
      </c>
      <c r="G519" s="1">
        <v>46203.792326388888</v>
      </c>
      <c r="H519">
        <v>77</v>
      </c>
      <c r="I519" t="s">
        <v>1849</v>
      </c>
      <c r="J519" s="1">
        <v>46203.792627314811</v>
      </c>
      <c r="K519">
        <v>1</v>
      </c>
      <c r="L519">
        <v>1</v>
      </c>
      <c r="M519" t="s">
        <v>1850</v>
      </c>
      <c r="N519" t="s">
        <v>1851</v>
      </c>
      <c r="O519" s="1">
        <v>46203.792071759257</v>
      </c>
      <c r="P519" s="1">
        <v>46203.792627314811</v>
      </c>
      <c r="Q519" s="1" t="str">
        <f t="shared" si="64"/>
        <v>2918357|r02</v>
      </c>
      <c r="R519" s="1" t="str">
        <f>VLOOKUP(D519,Base_Amostral!$A:$G,5,FALSE)</f>
        <v>João Dourado</v>
      </c>
      <c r="S519" s="1" t="str">
        <f>VLOOKUP(D519,Base_Amostral!$A:$G,3,FALSE)</f>
        <v>Bahia</v>
      </c>
      <c r="T519" s="1" t="str">
        <f>VLOOKUP(D519,Base_Amostral!$A:$G,6,FALSE)</f>
        <v>Nordeste</v>
      </c>
      <c r="U519" s="4">
        <f t="shared" si="65"/>
        <v>6.6</v>
      </c>
      <c r="V519" s="4">
        <f t="shared" si="66"/>
        <v>7.7</v>
      </c>
      <c r="W519" s="4">
        <f t="shared" si="67"/>
        <v>-1.1000000000000005</v>
      </c>
      <c r="X519" s="4">
        <f t="shared" si="68"/>
        <v>7.15</v>
      </c>
      <c r="Y519" s="4">
        <f t="shared" si="69"/>
        <v>1</v>
      </c>
      <c r="Z519" s="4">
        <f t="shared" si="70"/>
        <v>0</v>
      </c>
      <c r="AA519" s="4">
        <f t="shared" si="71"/>
        <v>0</v>
      </c>
      <c r="AB519" s="4" t="str">
        <f>IF(B519&lt;&gt;"r04","",IF(COUNT(INDEX(U:U,ROW()-3):U519)&lt;2,"",MAX(INDEX(U:U,ROW()-3):U519)-MIN(INDEX(U:U,ROW()-3):U519)))</f>
        <v/>
      </c>
      <c r="AC519" s="4" t="str">
        <f>IF(B519&lt;&gt;"r04","",IF(COUNT(INDEX(V:V,ROW()-3):V519)&lt;2,"",MAX(INDEX(V:V,ROW()-3):V519)-MIN(INDEX(V:V,ROW()-3):V519)))</f>
        <v/>
      </c>
      <c r="AD519" s="4" t="str">
        <f>IF(B519&lt;&gt;"r04","",COUNT(INDEX(U:U,ROW()-3):U519))</f>
        <v/>
      </c>
      <c r="AE519" s="4" t="str">
        <f>IF(B519&lt;&gt;"r04","",COUNT(INDEX(V:V,ROW()-3):V519))</f>
        <v/>
      </c>
    </row>
    <row r="520" spans="1:31">
      <c r="A520">
        <v>1139</v>
      </c>
      <c r="B520" t="s">
        <v>1861</v>
      </c>
      <c r="C520" t="s">
        <v>1862</v>
      </c>
      <c r="D520">
        <v>2918357</v>
      </c>
      <c r="E520">
        <v>66</v>
      </c>
      <c r="F520" t="s">
        <v>1849</v>
      </c>
      <c r="G520" s="1">
        <v>46209.835243055553</v>
      </c>
      <c r="H520">
        <v>77</v>
      </c>
      <c r="I520" t="s">
        <v>1849</v>
      </c>
      <c r="J520" s="1">
        <v>46209.835543981484</v>
      </c>
      <c r="K520">
        <v>1</v>
      </c>
      <c r="L520">
        <v>1</v>
      </c>
      <c r="M520" t="s">
        <v>1850</v>
      </c>
      <c r="N520" t="s">
        <v>1851</v>
      </c>
      <c r="O520" s="1">
        <v>46209.835011574076</v>
      </c>
      <c r="P520" s="1">
        <v>46209.835543981484</v>
      </c>
      <c r="Q520" s="1" t="str">
        <f t="shared" si="64"/>
        <v>2918357|r03</v>
      </c>
      <c r="R520" s="1" t="str">
        <f>VLOOKUP(D520,Base_Amostral!$A:$G,5,FALSE)</f>
        <v>João Dourado</v>
      </c>
      <c r="S520" s="1" t="str">
        <f>VLOOKUP(D520,Base_Amostral!$A:$G,3,FALSE)</f>
        <v>Bahia</v>
      </c>
      <c r="T520" s="1" t="str">
        <f>VLOOKUP(D520,Base_Amostral!$A:$G,6,FALSE)</f>
        <v>Nordeste</v>
      </c>
      <c r="U520" s="4">
        <f t="shared" si="65"/>
        <v>6.6</v>
      </c>
      <c r="V520" s="4">
        <f t="shared" si="66"/>
        <v>7.7</v>
      </c>
      <c r="W520" s="4">
        <f t="shared" si="67"/>
        <v>-1.1000000000000005</v>
      </c>
      <c r="X520" s="4">
        <f t="shared" si="68"/>
        <v>7.15</v>
      </c>
      <c r="Y520" s="4">
        <f t="shared" si="69"/>
        <v>1</v>
      </c>
      <c r="Z520" s="4">
        <f t="shared" si="70"/>
        <v>0</v>
      </c>
      <c r="AA520" s="4">
        <f t="shared" si="71"/>
        <v>0</v>
      </c>
      <c r="AB520" s="4" t="str">
        <f>IF(B520&lt;&gt;"r04","",IF(COUNT(INDEX(U:U,ROW()-3):U520)&lt;2,"",MAX(INDEX(U:U,ROW()-3):U520)-MIN(INDEX(U:U,ROW()-3):U520)))</f>
        <v/>
      </c>
      <c r="AC520" s="4" t="str">
        <f>IF(B520&lt;&gt;"r04","",IF(COUNT(INDEX(V:V,ROW()-3):V520)&lt;2,"",MAX(INDEX(V:V,ROW()-3):V520)-MIN(INDEX(V:V,ROW()-3):V520)))</f>
        <v/>
      </c>
      <c r="AD520" s="4" t="str">
        <f>IF(B520&lt;&gt;"r04","",COUNT(INDEX(U:U,ROW()-3):U520))</f>
        <v/>
      </c>
      <c r="AE520" s="4" t="str">
        <f>IF(B520&lt;&gt;"r04","",COUNT(INDEX(V:V,ROW()-3):V520))</f>
        <v/>
      </c>
    </row>
    <row r="521" spans="1:31">
      <c r="A521">
        <v>1494</v>
      </c>
      <c r="B521" t="s">
        <v>1863</v>
      </c>
      <c r="C521" t="s">
        <v>1864</v>
      </c>
      <c r="D521">
        <v>2918357</v>
      </c>
      <c r="E521">
        <v>87</v>
      </c>
      <c r="F521" t="s">
        <v>1849</v>
      </c>
      <c r="G521" s="1">
        <v>46216.813125000001</v>
      </c>
      <c r="H521">
        <v>77</v>
      </c>
      <c r="I521" t="s">
        <v>1849</v>
      </c>
      <c r="J521" s="1">
        <v>46216.813402777778</v>
      </c>
      <c r="K521">
        <v>1</v>
      </c>
      <c r="L521">
        <v>1</v>
      </c>
      <c r="M521" t="s">
        <v>1850</v>
      </c>
      <c r="N521" t="s">
        <v>1851</v>
      </c>
      <c r="O521" s="1">
        <v>46216.812708333331</v>
      </c>
      <c r="P521" s="1">
        <v>46216.813402777778</v>
      </c>
      <c r="Q521" s="1" t="str">
        <f t="shared" si="64"/>
        <v>2918357|r04</v>
      </c>
      <c r="R521" s="1" t="str">
        <f>VLOOKUP(D521,Base_Amostral!$A:$G,5,FALSE)</f>
        <v>João Dourado</v>
      </c>
      <c r="S521" s="1" t="str">
        <f>VLOOKUP(D521,Base_Amostral!$A:$G,3,FALSE)</f>
        <v>Bahia</v>
      </c>
      <c r="T521" s="1" t="str">
        <f>VLOOKUP(D521,Base_Amostral!$A:$G,6,FALSE)</f>
        <v>Nordeste</v>
      </c>
      <c r="U521" s="4">
        <f t="shared" si="65"/>
        <v>8.6999999999999993</v>
      </c>
      <c r="V521" s="4">
        <f t="shared" si="66"/>
        <v>7.7</v>
      </c>
      <c r="W521" s="4">
        <f t="shared" si="67"/>
        <v>0.99999999999999911</v>
      </c>
      <c r="X521" s="4">
        <f t="shared" si="68"/>
        <v>8.1999999999999993</v>
      </c>
      <c r="Y521" s="4">
        <f t="shared" si="69"/>
        <v>1</v>
      </c>
      <c r="Z521" s="4">
        <f t="shared" si="70"/>
        <v>2.0999999999999996</v>
      </c>
      <c r="AA521" s="4">
        <f t="shared" si="71"/>
        <v>0</v>
      </c>
      <c r="AB521" s="4">
        <f ca="1">IF(B521&lt;&gt;"r04","",IF(COUNT(INDEX(U:U,ROW()-3):U521)&lt;2,"",MAX(INDEX(U:U,ROW()-3):U521)-MIN(INDEX(U:U,ROW()-3):U521)))</f>
        <v>2.0999999999999996</v>
      </c>
      <c r="AC521" s="4">
        <f ca="1">IF(B521&lt;&gt;"r04","",IF(COUNT(INDEX(V:V,ROW()-3):V521)&lt;2,"",MAX(INDEX(V:V,ROW()-3):V521)-MIN(INDEX(V:V,ROW()-3):V521)))</f>
        <v>0</v>
      </c>
      <c r="AD521" s="4">
        <f ca="1">IF(B521&lt;&gt;"r04","",COUNT(INDEX(U:U,ROW()-3):U521))</f>
        <v>4</v>
      </c>
      <c r="AE521" s="4">
        <f ca="1">IF(B521&lt;&gt;"r04","",COUNT(INDEX(V:V,ROW()-3):V521))</f>
        <v>4</v>
      </c>
    </row>
    <row r="522" spans="1:31">
      <c r="A522">
        <v>407</v>
      </c>
      <c r="B522" t="s">
        <v>1857</v>
      </c>
      <c r="C522" t="s">
        <v>1858</v>
      </c>
      <c r="D522">
        <v>2918555</v>
      </c>
      <c r="E522">
        <v>54</v>
      </c>
      <c r="F522" t="s">
        <v>1849</v>
      </c>
      <c r="G522" s="1">
        <v>46195.987638888888</v>
      </c>
      <c r="H522">
        <v>55</v>
      </c>
      <c r="I522" t="s">
        <v>1849</v>
      </c>
      <c r="J522" s="1">
        <v>46195.987916666665</v>
      </c>
      <c r="K522">
        <v>1</v>
      </c>
      <c r="L522">
        <v>1</v>
      </c>
      <c r="M522" t="s">
        <v>1850</v>
      </c>
      <c r="N522" t="s">
        <v>1851</v>
      </c>
      <c r="O522" s="1">
        <v>46195.985081018516</v>
      </c>
      <c r="P522" s="1">
        <v>46195.987916666665</v>
      </c>
      <c r="Q522" s="1" t="str">
        <f t="shared" si="64"/>
        <v>2918555|r01</v>
      </c>
      <c r="R522" s="1" t="str">
        <f>VLOOKUP(D522,Base_Amostral!$A:$G,5,FALSE)</f>
        <v>Jussari</v>
      </c>
      <c r="S522" s="1" t="str">
        <f>VLOOKUP(D522,Base_Amostral!$A:$G,3,FALSE)</f>
        <v>Bahia</v>
      </c>
      <c r="T522" s="1" t="str">
        <f>VLOOKUP(D522,Base_Amostral!$A:$G,6,FALSE)</f>
        <v>Nordeste</v>
      </c>
      <c r="U522" s="4">
        <f t="shared" si="65"/>
        <v>5.4</v>
      </c>
      <c r="V522" s="4">
        <f t="shared" si="66"/>
        <v>5.5</v>
      </c>
      <c r="W522" s="4">
        <f t="shared" si="67"/>
        <v>-9.9999999999999645E-2</v>
      </c>
      <c r="X522" s="4">
        <f t="shared" si="68"/>
        <v>5.45</v>
      </c>
      <c r="Y522" s="4">
        <f t="shared" si="69"/>
        <v>1</v>
      </c>
      <c r="Z522" s="4" t="str">
        <f t="shared" si="70"/>
        <v/>
      </c>
      <c r="AA522" s="4" t="str">
        <f t="shared" si="71"/>
        <v/>
      </c>
      <c r="AB522" s="4" t="str">
        <f>IF(B522&lt;&gt;"r04","",IF(COUNT(INDEX(U:U,ROW()-3):U522)&lt;2,"",MAX(INDEX(U:U,ROW()-3):U522)-MIN(INDEX(U:U,ROW()-3):U522)))</f>
        <v/>
      </c>
      <c r="AC522" s="4" t="str">
        <f>IF(B522&lt;&gt;"r04","",IF(COUNT(INDEX(V:V,ROW()-3):V522)&lt;2,"",MAX(INDEX(V:V,ROW()-3):V522)-MIN(INDEX(V:V,ROW()-3):V522)))</f>
        <v/>
      </c>
      <c r="AD522" s="4" t="str">
        <f>IF(B522&lt;&gt;"r04","",COUNT(INDEX(U:U,ROW()-3):U522))</f>
        <v/>
      </c>
      <c r="AE522" s="4" t="str">
        <f>IF(B522&lt;&gt;"r04","",COUNT(INDEX(V:V,ROW()-3):V522))</f>
        <v/>
      </c>
    </row>
    <row r="523" spans="1:31">
      <c r="A523">
        <v>773</v>
      </c>
      <c r="B523" t="s">
        <v>1859</v>
      </c>
      <c r="C523" t="s">
        <v>1860</v>
      </c>
      <c r="D523">
        <v>2918555</v>
      </c>
      <c r="E523">
        <v>54</v>
      </c>
      <c r="F523" t="s">
        <v>1849</v>
      </c>
      <c r="G523" s="1">
        <v>46203.793958333335</v>
      </c>
      <c r="H523">
        <v>55</v>
      </c>
      <c r="I523" t="s">
        <v>1849</v>
      </c>
      <c r="J523" s="1">
        <v>46203.794212962966</v>
      </c>
      <c r="K523">
        <v>1</v>
      </c>
      <c r="L523">
        <v>1</v>
      </c>
      <c r="M523" t="s">
        <v>1850</v>
      </c>
      <c r="N523" t="s">
        <v>1851</v>
      </c>
      <c r="O523" s="1">
        <v>46203.792673611111</v>
      </c>
      <c r="P523" s="1">
        <v>46203.794212962966</v>
      </c>
      <c r="Q523" s="1" t="str">
        <f t="shared" si="64"/>
        <v>2918555|r02</v>
      </c>
      <c r="R523" s="1" t="str">
        <f>VLOOKUP(D523,Base_Amostral!$A:$G,5,FALSE)</f>
        <v>Jussari</v>
      </c>
      <c r="S523" s="1" t="str">
        <f>VLOOKUP(D523,Base_Amostral!$A:$G,3,FALSE)</f>
        <v>Bahia</v>
      </c>
      <c r="T523" s="1" t="str">
        <f>VLOOKUP(D523,Base_Amostral!$A:$G,6,FALSE)</f>
        <v>Nordeste</v>
      </c>
      <c r="U523" s="4">
        <f t="shared" si="65"/>
        <v>5.4</v>
      </c>
      <c r="V523" s="4">
        <f t="shared" si="66"/>
        <v>5.5</v>
      </c>
      <c r="W523" s="4">
        <f t="shared" si="67"/>
        <v>-9.9999999999999645E-2</v>
      </c>
      <c r="X523" s="4">
        <f t="shared" si="68"/>
        <v>5.45</v>
      </c>
      <c r="Y523" s="4">
        <f t="shared" si="69"/>
        <v>1</v>
      </c>
      <c r="Z523" s="4">
        <f t="shared" si="70"/>
        <v>0</v>
      </c>
      <c r="AA523" s="4">
        <f t="shared" si="71"/>
        <v>0</v>
      </c>
      <c r="AB523" s="4" t="str">
        <f>IF(B523&lt;&gt;"r04","",IF(COUNT(INDEX(U:U,ROW()-3):U523)&lt;2,"",MAX(INDEX(U:U,ROW()-3):U523)-MIN(INDEX(U:U,ROW()-3):U523)))</f>
        <v/>
      </c>
      <c r="AC523" s="4" t="str">
        <f>IF(B523&lt;&gt;"r04","",IF(COUNT(INDEX(V:V,ROW()-3):V523)&lt;2,"",MAX(INDEX(V:V,ROW()-3):V523)-MIN(INDEX(V:V,ROW()-3):V523)))</f>
        <v/>
      </c>
      <c r="AD523" s="4" t="str">
        <f>IF(B523&lt;&gt;"r04","",COUNT(INDEX(U:U,ROW()-3):U523))</f>
        <v/>
      </c>
      <c r="AE523" s="4" t="str">
        <f>IF(B523&lt;&gt;"r04","",COUNT(INDEX(V:V,ROW()-3):V523))</f>
        <v/>
      </c>
    </row>
    <row r="524" spans="1:31">
      <c r="A524">
        <v>1141</v>
      </c>
      <c r="B524" t="s">
        <v>1861</v>
      </c>
      <c r="C524" t="s">
        <v>1862</v>
      </c>
      <c r="D524">
        <v>2918555</v>
      </c>
      <c r="E524">
        <v>58</v>
      </c>
      <c r="F524" t="s">
        <v>1849</v>
      </c>
      <c r="G524" s="1">
        <v>46209.838333333333</v>
      </c>
      <c r="H524">
        <v>59</v>
      </c>
      <c r="I524" t="s">
        <v>1849</v>
      </c>
      <c r="J524" s="1">
        <v>46209.83861111111</v>
      </c>
      <c r="K524">
        <v>1</v>
      </c>
      <c r="L524">
        <v>1</v>
      </c>
      <c r="M524" t="s">
        <v>1850</v>
      </c>
      <c r="N524" t="s">
        <v>1851</v>
      </c>
      <c r="O524" s="1">
        <v>46209.835578703707</v>
      </c>
      <c r="P524" s="1">
        <v>46209.83861111111</v>
      </c>
      <c r="Q524" s="1" t="str">
        <f t="shared" si="64"/>
        <v>2918555|r03</v>
      </c>
      <c r="R524" s="1" t="str">
        <f>VLOOKUP(D524,Base_Amostral!$A:$G,5,FALSE)</f>
        <v>Jussari</v>
      </c>
      <c r="S524" s="1" t="str">
        <f>VLOOKUP(D524,Base_Amostral!$A:$G,3,FALSE)</f>
        <v>Bahia</v>
      </c>
      <c r="T524" s="1" t="str">
        <f>VLOOKUP(D524,Base_Amostral!$A:$G,6,FALSE)</f>
        <v>Nordeste</v>
      </c>
      <c r="U524" s="4">
        <f t="shared" si="65"/>
        <v>5.8</v>
      </c>
      <c r="V524" s="4">
        <f t="shared" si="66"/>
        <v>5.9</v>
      </c>
      <c r="W524" s="4">
        <f t="shared" si="67"/>
        <v>-0.10000000000000053</v>
      </c>
      <c r="X524" s="4">
        <f t="shared" si="68"/>
        <v>5.85</v>
      </c>
      <c r="Y524" s="4">
        <f t="shared" si="69"/>
        <v>1</v>
      </c>
      <c r="Z524" s="4">
        <f t="shared" si="70"/>
        <v>0.39999999999999947</v>
      </c>
      <c r="AA524" s="4">
        <f t="shared" si="71"/>
        <v>0.40000000000000036</v>
      </c>
      <c r="AB524" s="4" t="str">
        <f>IF(B524&lt;&gt;"r04","",IF(COUNT(INDEX(U:U,ROW()-3):U524)&lt;2,"",MAX(INDEX(U:U,ROW()-3):U524)-MIN(INDEX(U:U,ROW()-3):U524)))</f>
        <v/>
      </c>
      <c r="AC524" s="4" t="str">
        <f>IF(B524&lt;&gt;"r04","",IF(COUNT(INDEX(V:V,ROW()-3):V524)&lt;2,"",MAX(INDEX(V:V,ROW()-3):V524)-MIN(INDEX(V:V,ROW()-3):V524)))</f>
        <v/>
      </c>
      <c r="AD524" s="4" t="str">
        <f>IF(B524&lt;&gt;"r04","",COUNT(INDEX(U:U,ROW()-3):U524))</f>
        <v/>
      </c>
      <c r="AE524" s="4" t="str">
        <f>IF(B524&lt;&gt;"r04","",COUNT(INDEX(V:V,ROW()-3):V524))</f>
        <v/>
      </c>
    </row>
    <row r="525" spans="1:31">
      <c r="A525">
        <v>1496</v>
      </c>
      <c r="B525" t="s">
        <v>1863</v>
      </c>
      <c r="C525" t="s">
        <v>1864</v>
      </c>
      <c r="D525">
        <v>2918555</v>
      </c>
      <c r="E525">
        <v>64</v>
      </c>
      <c r="F525" t="s">
        <v>1849</v>
      </c>
      <c r="G525" s="1">
        <v>46216.813738425924</v>
      </c>
      <c r="H525">
        <v>55</v>
      </c>
      <c r="I525" t="s">
        <v>1849</v>
      </c>
      <c r="J525" s="1">
        <v>46216.813981481479</v>
      </c>
      <c r="K525">
        <v>1</v>
      </c>
      <c r="L525">
        <v>1</v>
      </c>
      <c r="M525" t="s">
        <v>1850</v>
      </c>
      <c r="N525" t="s">
        <v>1851</v>
      </c>
      <c r="O525" s="1">
        <v>46216.813449074078</v>
      </c>
      <c r="P525" s="1">
        <v>46216.813981481479</v>
      </c>
      <c r="Q525" s="1" t="str">
        <f t="shared" si="64"/>
        <v>2918555|r04</v>
      </c>
      <c r="R525" s="1" t="str">
        <f>VLOOKUP(D525,Base_Amostral!$A:$G,5,FALSE)</f>
        <v>Jussari</v>
      </c>
      <c r="S525" s="1" t="str">
        <f>VLOOKUP(D525,Base_Amostral!$A:$G,3,FALSE)</f>
        <v>Bahia</v>
      </c>
      <c r="T525" s="1" t="str">
        <f>VLOOKUP(D525,Base_Amostral!$A:$G,6,FALSE)</f>
        <v>Nordeste</v>
      </c>
      <c r="U525" s="4">
        <f t="shared" si="65"/>
        <v>6.4</v>
      </c>
      <c r="V525" s="4">
        <f t="shared" si="66"/>
        <v>5.5</v>
      </c>
      <c r="W525" s="4">
        <f t="shared" si="67"/>
        <v>0.90000000000000036</v>
      </c>
      <c r="X525" s="4">
        <f t="shared" si="68"/>
        <v>5.95</v>
      </c>
      <c r="Y525" s="4">
        <f t="shared" si="69"/>
        <v>1</v>
      </c>
      <c r="Z525" s="4">
        <f t="shared" si="70"/>
        <v>0.60000000000000053</v>
      </c>
      <c r="AA525" s="4">
        <f t="shared" si="71"/>
        <v>-0.40000000000000036</v>
      </c>
      <c r="AB525" s="4">
        <f ca="1">IF(B525&lt;&gt;"r04","",IF(COUNT(INDEX(U:U,ROW()-3):U525)&lt;2,"",MAX(INDEX(U:U,ROW()-3):U525)-MIN(INDEX(U:U,ROW()-3):U525)))</f>
        <v>1</v>
      </c>
      <c r="AC525" s="4">
        <f ca="1">IF(B525&lt;&gt;"r04","",IF(COUNT(INDEX(V:V,ROW()-3):V525)&lt;2,"",MAX(INDEX(V:V,ROW()-3):V525)-MIN(INDEX(V:V,ROW()-3):V525)))</f>
        <v>0.40000000000000036</v>
      </c>
      <c r="AD525" s="4">
        <f ca="1">IF(B525&lt;&gt;"r04","",COUNT(INDEX(U:U,ROW()-3):U525))</f>
        <v>4</v>
      </c>
      <c r="AE525" s="4">
        <f ca="1">IF(B525&lt;&gt;"r04","",COUNT(INDEX(V:V,ROW()-3):V525))</f>
        <v>4</v>
      </c>
    </row>
    <row r="526" spans="1:31">
      <c r="A526">
        <v>408</v>
      </c>
      <c r="B526" t="s">
        <v>1857</v>
      </c>
      <c r="C526" t="s">
        <v>1858</v>
      </c>
      <c r="D526">
        <v>2918803</v>
      </c>
      <c r="E526">
        <v>45</v>
      </c>
      <c r="F526" t="s">
        <v>1849</v>
      </c>
      <c r="G526" s="1">
        <v>46195.991296296299</v>
      </c>
      <c r="H526">
        <v>55</v>
      </c>
      <c r="I526" t="s">
        <v>1849</v>
      </c>
      <c r="J526" s="1">
        <v>46195.991631944446</v>
      </c>
      <c r="K526">
        <v>1</v>
      </c>
      <c r="L526">
        <v>1</v>
      </c>
      <c r="M526" t="s">
        <v>1850</v>
      </c>
      <c r="N526" t="s">
        <v>1851</v>
      </c>
      <c r="O526" s="1">
        <v>46195.987951388888</v>
      </c>
      <c r="P526" s="1">
        <v>46195.991631944446</v>
      </c>
      <c r="Q526" s="1" t="str">
        <f t="shared" si="64"/>
        <v>2918803|r01</v>
      </c>
      <c r="R526" s="1" t="str">
        <f>VLOOKUP(D526,Base_Amostral!$A:$G,5,FALSE)</f>
        <v>Laje</v>
      </c>
      <c r="S526" s="1" t="str">
        <f>VLOOKUP(D526,Base_Amostral!$A:$G,3,FALSE)</f>
        <v>Bahia</v>
      </c>
      <c r="T526" s="1" t="str">
        <f>VLOOKUP(D526,Base_Amostral!$A:$G,6,FALSE)</f>
        <v>Nordeste</v>
      </c>
      <c r="U526" s="4">
        <f t="shared" si="65"/>
        <v>4.5</v>
      </c>
      <c r="V526" s="4">
        <f t="shared" si="66"/>
        <v>5.5</v>
      </c>
      <c r="W526" s="4">
        <f t="shared" si="67"/>
        <v>-1</v>
      </c>
      <c r="X526" s="4">
        <f t="shared" si="68"/>
        <v>5</v>
      </c>
      <c r="Y526" s="4">
        <f t="shared" si="69"/>
        <v>1</v>
      </c>
      <c r="Z526" s="4" t="str">
        <f t="shared" si="70"/>
        <v/>
      </c>
      <c r="AA526" s="4" t="str">
        <f t="shared" si="71"/>
        <v/>
      </c>
      <c r="AB526" s="4" t="str">
        <f>IF(B526&lt;&gt;"r04","",IF(COUNT(INDEX(U:U,ROW()-3):U526)&lt;2,"",MAX(INDEX(U:U,ROW()-3):U526)-MIN(INDEX(U:U,ROW()-3):U526)))</f>
        <v/>
      </c>
      <c r="AC526" s="4" t="str">
        <f>IF(B526&lt;&gt;"r04","",IF(COUNT(INDEX(V:V,ROW()-3):V526)&lt;2,"",MAX(INDEX(V:V,ROW()-3):V526)-MIN(INDEX(V:V,ROW()-3):V526)))</f>
        <v/>
      </c>
      <c r="AD526" s="4" t="str">
        <f>IF(B526&lt;&gt;"r04","",COUNT(INDEX(U:U,ROW()-3):U526))</f>
        <v/>
      </c>
      <c r="AE526" s="4" t="str">
        <f>IF(B526&lt;&gt;"r04","",COUNT(INDEX(V:V,ROW()-3):V526))</f>
        <v/>
      </c>
    </row>
    <row r="527" spans="1:31">
      <c r="A527">
        <v>777</v>
      </c>
      <c r="B527" t="s">
        <v>1859</v>
      </c>
      <c r="C527" t="s">
        <v>1860</v>
      </c>
      <c r="D527">
        <v>2918803</v>
      </c>
      <c r="E527">
        <v>45</v>
      </c>
      <c r="F527" t="s">
        <v>1849</v>
      </c>
      <c r="G527" s="1">
        <v>46203.795312499999</v>
      </c>
      <c r="H527">
        <v>55</v>
      </c>
      <c r="I527" t="s">
        <v>1849</v>
      </c>
      <c r="J527" s="1">
        <v>46203.795648148145</v>
      </c>
      <c r="K527">
        <v>1</v>
      </c>
      <c r="L527">
        <v>1</v>
      </c>
      <c r="M527" t="s">
        <v>1850</v>
      </c>
      <c r="N527" t="s">
        <v>1851</v>
      </c>
      <c r="O527" s="1">
        <v>46203.794259259259</v>
      </c>
      <c r="P527" s="1">
        <v>46203.795648148145</v>
      </c>
      <c r="Q527" s="1" t="str">
        <f t="shared" si="64"/>
        <v>2918803|r02</v>
      </c>
      <c r="R527" s="1" t="str">
        <f>VLOOKUP(D527,Base_Amostral!$A:$G,5,FALSE)</f>
        <v>Laje</v>
      </c>
      <c r="S527" s="1" t="str">
        <f>VLOOKUP(D527,Base_Amostral!$A:$G,3,FALSE)</f>
        <v>Bahia</v>
      </c>
      <c r="T527" s="1" t="str">
        <f>VLOOKUP(D527,Base_Amostral!$A:$G,6,FALSE)</f>
        <v>Nordeste</v>
      </c>
      <c r="U527" s="4">
        <f t="shared" si="65"/>
        <v>4.5</v>
      </c>
      <c r="V527" s="4">
        <f t="shared" si="66"/>
        <v>5.5</v>
      </c>
      <c r="W527" s="4">
        <f t="shared" si="67"/>
        <v>-1</v>
      </c>
      <c r="X527" s="4">
        <f t="shared" si="68"/>
        <v>5</v>
      </c>
      <c r="Y527" s="4">
        <f t="shared" si="69"/>
        <v>1</v>
      </c>
      <c r="Z527" s="4">
        <f t="shared" si="70"/>
        <v>0</v>
      </c>
      <c r="AA527" s="4">
        <f t="shared" si="71"/>
        <v>0</v>
      </c>
      <c r="AB527" s="4" t="str">
        <f>IF(B527&lt;&gt;"r04","",IF(COUNT(INDEX(U:U,ROW()-3):U527)&lt;2,"",MAX(INDEX(U:U,ROW()-3):U527)-MIN(INDEX(U:U,ROW()-3):U527)))</f>
        <v/>
      </c>
      <c r="AC527" s="4" t="str">
        <f>IF(B527&lt;&gt;"r04","",IF(COUNT(INDEX(V:V,ROW()-3):V527)&lt;2,"",MAX(INDEX(V:V,ROW()-3):V527)-MIN(INDEX(V:V,ROW()-3):V527)))</f>
        <v/>
      </c>
      <c r="AD527" s="4" t="str">
        <f>IF(B527&lt;&gt;"r04","",COUNT(INDEX(U:U,ROW()-3):U527))</f>
        <v/>
      </c>
      <c r="AE527" s="4" t="str">
        <f>IF(B527&lt;&gt;"r04","",COUNT(INDEX(V:V,ROW()-3):V527))</f>
        <v/>
      </c>
    </row>
    <row r="528" spans="1:31">
      <c r="A528">
        <v>1147</v>
      </c>
      <c r="B528" t="s">
        <v>1861</v>
      </c>
      <c r="C528" t="s">
        <v>1862</v>
      </c>
      <c r="D528">
        <v>2918803</v>
      </c>
      <c r="E528">
        <v>45</v>
      </c>
      <c r="F528" t="s">
        <v>1849</v>
      </c>
      <c r="G528" s="1">
        <v>46209.839803240742</v>
      </c>
      <c r="H528">
        <v>55</v>
      </c>
      <c r="I528" t="s">
        <v>1849</v>
      </c>
      <c r="J528" s="1">
        <v>46209.840138888889</v>
      </c>
      <c r="K528">
        <v>1</v>
      </c>
      <c r="L528">
        <v>1</v>
      </c>
      <c r="M528" t="s">
        <v>1850</v>
      </c>
      <c r="N528" t="s">
        <v>1851</v>
      </c>
      <c r="O528" s="1">
        <v>46209.83865740741</v>
      </c>
      <c r="P528" s="1">
        <v>46209.840138888889</v>
      </c>
      <c r="Q528" s="1" t="str">
        <f t="shared" si="64"/>
        <v>2918803|r03</v>
      </c>
      <c r="R528" s="1" t="str">
        <f>VLOOKUP(D528,Base_Amostral!$A:$G,5,FALSE)</f>
        <v>Laje</v>
      </c>
      <c r="S528" s="1" t="str">
        <f>VLOOKUP(D528,Base_Amostral!$A:$G,3,FALSE)</f>
        <v>Bahia</v>
      </c>
      <c r="T528" s="1" t="str">
        <f>VLOOKUP(D528,Base_Amostral!$A:$G,6,FALSE)</f>
        <v>Nordeste</v>
      </c>
      <c r="U528" s="4">
        <f t="shared" si="65"/>
        <v>4.5</v>
      </c>
      <c r="V528" s="4">
        <f t="shared" si="66"/>
        <v>5.5</v>
      </c>
      <c r="W528" s="4">
        <f t="shared" si="67"/>
        <v>-1</v>
      </c>
      <c r="X528" s="4">
        <f t="shared" si="68"/>
        <v>5</v>
      </c>
      <c r="Y528" s="4">
        <f t="shared" si="69"/>
        <v>1</v>
      </c>
      <c r="Z528" s="4">
        <f t="shared" si="70"/>
        <v>0</v>
      </c>
      <c r="AA528" s="4">
        <f t="shared" si="71"/>
        <v>0</v>
      </c>
      <c r="AB528" s="4" t="str">
        <f>IF(B528&lt;&gt;"r04","",IF(COUNT(INDEX(U:U,ROW()-3):U528)&lt;2,"",MAX(INDEX(U:U,ROW()-3):U528)-MIN(INDEX(U:U,ROW()-3):U528)))</f>
        <v/>
      </c>
      <c r="AC528" s="4" t="str">
        <f>IF(B528&lt;&gt;"r04","",IF(COUNT(INDEX(V:V,ROW()-3):V528)&lt;2,"",MAX(INDEX(V:V,ROW()-3):V528)-MIN(INDEX(V:V,ROW()-3):V528)))</f>
        <v/>
      </c>
      <c r="AD528" s="4" t="str">
        <f>IF(B528&lt;&gt;"r04","",COUNT(INDEX(U:U,ROW()-3):U528))</f>
        <v/>
      </c>
      <c r="AE528" s="4" t="str">
        <f>IF(B528&lt;&gt;"r04","",COUNT(INDEX(V:V,ROW()-3):V528))</f>
        <v/>
      </c>
    </row>
    <row r="529" spans="1:31">
      <c r="A529">
        <v>1499</v>
      </c>
      <c r="B529" t="s">
        <v>1863</v>
      </c>
      <c r="C529" t="s">
        <v>1864</v>
      </c>
      <c r="D529">
        <v>2918803</v>
      </c>
      <c r="E529">
        <v>56</v>
      </c>
      <c r="F529" t="s">
        <v>1849</v>
      </c>
      <c r="G529" s="1">
        <v>46216.815127314818</v>
      </c>
      <c r="H529">
        <v>55</v>
      </c>
      <c r="I529" t="s">
        <v>1849</v>
      </c>
      <c r="J529" s="1">
        <v>46216.815520833334</v>
      </c>
      <c r="K529">
        <v>1</v>
      </c>
      <c r="L529">
        <v>1</v>
      </c>
      <c r="M529" t="s">
        <v>1850</v>
      </c>
      <c r="N529" t="s">
        <v>1851</v>
      </c>
      <c r="O529" s="1">
        <v>46216.814016203702</v>
      </c>
      <c r="P529" s="1">
        <v>46216.815520833334</v>
      </c>
      <c r="Q529" s="1" t="str">
        <f t="shared" si="64"/>
        <v>2918803|r04</v>
      </c>
      <c r="R529" s="1" t="str">
        <f>VLOOKUP(D529,Base_Amostral!$A:$G,5,FALSE)</f>
        <v>Laje</v>
      </c>
      <c r="S529" s="1" t="str">
        <f>VLOOKUP(D529,Base_Amostral!$A:$G,3,FALSE)</f>
        <v>Bahia</v>
      </c>
      <c r="T529" s="1" t="str">
        <f>VLOOKUP(D529,Base_Amostral!$A:$G,6,FALSE)</f>
        <v>Nordeste</v>
      </c>
      <c r="U529" s="4">
        <f t="shared" si="65"/>
        <v>5.6</v>
      </c>
      <c r="V529" s="4">
        <f t="shared" si="66"/>
        <v>5.5</v>
      </c>
      <c r="W529" s="4">
        <f t="shared" si="67"/>
        <v>9.9999999999999645E-2</v>
      </c>
      <c r="X529" s="4">
        <f t="shared" si="68"/>
        <v>5.55</v>
      </c>
      <c r="Y529" s="4">
        <f t="shared" si="69"/>
        <v>1</v>
      </c>
      <c r="Z529" s="4">
        <f t="shared" si="70"/>
        <v>1.0999999999999996</v>
      </c>
      <c r="AA529" s="4">
        <f t="shared" si="71"/>
        <v>0</v>
      </c>
      <c r="AB529" s="4">
        <f ca="1">IF(B529&lt;&gt;"r04","",IF(COUNT(INDEX(U:U,ROW()-3):U529)&lt;2,"",MAX(INDEX(U:U,ROW()-3):U529)-MIN(INDEX(U:U,ROW()-3):U529)))</f>
        <v>1.0999999999999996</v>
      </c>
      <c r="AC529" s="4">
        <f ca="1">IF(B529&lt;&gt;"r04","",IF(COUNT(INDEX(V:V,ROW()-3):V529)&lt;2,"",MAX(INDEX(V:V,ROW()-3):V529)-MIN(INDEX(V:V,ROW()-3):V529)))</f>
        <v>0</v>
      </c>
      <c r="AD529" s="4">
        <f ca="1">IF(B529&lt;&gt;"r04","",COUNT(INDEX(U:U,ROW()-3):U529))</f>
        <v>4</v>
      </c>
      <c r="AE529" s="4">
        <f ca="1">IF(B529&lt;&gt;"r04","",COUNT(INDEX(V:V,ROW()-3):V529))</f>
        <v>4</v>
      </c>
    </row>
    <row r="530" spans="1:31">
      <c r="A530">
        <v>413</v>
      </c>
      <c r="B530" t="s">
        <v>1857</v>
      </c>
      <c r="C530" t="s">
        <v>1858</v>
      </c>
      <c r="D530">
        <v>2919058</v>
      </c>
      <c r="E530">
        <v>54</v>
      </c>
      <c r="F530" t="s">
        <v>1849</v>
      </c>
      <c r="G530" s="1">
        <v>46195.991909722223</v>
      </c>
      <c r="H530">
        <v>55</v>
      </c>
      <c r="I530" t="s">
        <v>1849</v>
      </c>
      <c r="J530" s="1">
        <v>46195.992199074077</v>
      </c>
      <c r="K530">
        <v>1</v>
      </c>
      <c r="L530">
        <v>1</v>
      </c>
      <c r="M530" t="s">
        <v>1850</v>
      </c>
      <c r="N530" t="s">
        <v>1851</v>
      </c>
      <c r="O530" s="1">
        <v>46195.991666666669</v>
      </c>
      <c r="P530" s="1">
        <v>46195.992199074077</v>
      </c>
      <c r="Q530" s="1" t="str">
        <f t="shared" si="64"/>
        <v>2919058|r01</v>
      </c>
      <c r="R530" s="1" t="str">
        <f>VLOOKUP(D530,Base_Amostral!$A:$G,5,FALSE)</f>
        <v>Lajedo do Tabocal</v>
      </c>
      <c r="S530" s="1" t="str">
        <f>VLOOKUP(D530,Base_Amostral!$A:$G,3,FALSE)</f>
        <v>Bahia</v>
      </c>
      <c r="T530" s="1" t="str">
        <f>VLOOKUP(D530,Base_Amostral!$A:$G,6,FALSE)</f>
        <v>Nordeste</v>
      </c>
      <c r="U530" s="4">
        <f t="shared" si="65"/>
        <v>5.4</v>
      </c>
      <c r="V530" s="4">
        <f t="shared" si="66"/>
        <v>5.5</v>
      </c>
      <c r="W530" s="4">
        <f t="shared" si="67"/>
        <v>-9.9999999999999645E-2</v>
      </c>
      <c r="X530" s="4">
        <f t="shared" si="68"/>
        <v>5.45</v>
      </c>
      <c r="Y530" s="4">
        <f t="shared" si="69"/>
        <v>1</v>
      </c>
      <c r="Z530" s="4" t="str">
        <f t="shared" si="70"/>
        <v/>
      </c>
      <c r="AA530" s="4" t="str">
        <f t="shared" si="71"/>
        <v/>
      </c>
      <c r="AB530" s="4" t="str">
        <f>IF(B530&lt;&gt;"r04","",IF(COUNT(INDEX(U:U,ROW()-3):U530)&lt;2,"",MAX(INDEX(U:U,ROW()-3):U530)-MIN(INDEX(U:U,ROW()-3):U530)))</f>
        <v/>
      </c>
      <c r="AC530" s="4" t="str">
        <f>IF(B530&lt;&gt;"r04","",IF(COUNT(INDEX(V:V,ROW()-3):V530)&lt;2,"",MAX(INDEX(V:V,ROW()-3):V530)-MIN(INDEX(V:V,ROW()-3):V530)))</f>
        <v/>
      </c>
      <c r="AD530" s="4" t="str">
        <f>IF(B530&lt;&gt;"r04","",COUNT(INDEX(U:U,ROW()-3):U530))</f>
        <v/>
      </c>
      <c r="AE530" s="4" t="str">
        <f>IF(B530&lt;&gt;"r04","",COUNT(INDEX(V:V,ROW()-3):V530))</f>
        <v/>
      </c>
    </row>
    <row r="531" spans="1:31">
      <c r="A531">
        <v>782</v>
      </c>
      <c r="B531" t="s">
        <v>1859</v>
      </c>
      <c r="C531" t="s">
        <v>1860</v>
      </c>
      <c r="D531">
        <v>2919058</v>
      </c>
      <c r="E531">
        <v>54</v>
      </c>
      <c r="F531" t="s">
        <v>1849</v>
      </c>
      <c r="G531" s="1">
        <v>46203.795960648145</v>
      </c>
      <c r="H531">
        <v>55</v>
      </c>
      <c r="I531" t="s">
        <v>1849</v>
      </c>
      <c r="J531" s="1">
        <v>46203.796226851853</v>
      </c>
      <c r="K531">
        <v>1</v>
      </c>
      <c r="L531">
        <v>1</v>
      </c>
      <c r="M531" t="s">
        <v>1850</v>
      </c>
      <c r="N531" t="s">
        <v>1851</v>
      </c>
      <c r="O531" s="1">
        <v>46203.795694444445</v>
      </c>
      <c r="P531" s="1">
        <v>46203.796226851853</v>
      </c>
      <c r="Q531" s="1" t="str">
        <f t="shared" si="64"/>
        <v>2919058|r02</v>
      </c>
      <c r="R531" s="1" t="str">
        <f>VLOOKUP(D531,Base_Amostral!$A:$G,5,FALSE)</f>
        <v>Lajedo do Tabocal</v>
      </c>
      <c r="S531" s="1" t="str">
        <f>VLOOKUP(D531,Base_Amostral!$A:$G,3,FALSE)</f>
        <v>Bahia</v>
      </c>
      <c r="T531" s="1" t="str">
        <f>VLOOKUP(D531,Base_Amostral!$A:$G,6,FALSE)</f>
        <v>Nordeste</v>
      </c>
      <c r="U531" s="4">
        <f t="shared" si="65"/>
        <v>5.4</v>
      </c>
      <c r="V531" s="4">
        <f t="shared" si="66"/>
        <v>5.5</v>
      </c>
      <c r="W531" s="4">
        <f t="shared" si="67"/>
        <v>-9.9999999999999645E-2</v>
      </c>
      <c r="X531" s="4">
        <f t="shared" si="68"/>
        <v>5.45</v>
      </c>
      <c r="Y531" s="4">
        <f t="shared" si="69"/>
        <v>1</v>
      </c>
      <c r="Z531" s="4">
        <f t="shared" si="70"/>
        <v>0</v>
      </c>
      <c r="AA531" s="4">
        <f t="shared" si="71"/>
        <v>0</v>
      </c>
      <c r="AB531" s="4" t="str">
        <f>IF(B531&lt;&gt;"r04","",IF(COUNT(INDEX(U:U,ROW()-3):U531)&lt;2,"",MAX(INDEX(U:U,ROW()-3):U531)-MIN(INDEX(U:U,ROW()-3):U531)))</f>
        <v/>
      </c>
      <c r="AC531" s="4" t="str">
        <f>IF(B531&lt;&gt;"r04","",IF(COUNT(INDEX(V:V,ROW()-3):V531)&lt;2,"",MAX(INDEX(V:V,ROW()-3):V531)-MIN(INDEX(V:V,ROW()-3):V531)))</f>
        <v/>
      </c>
      <c r="AD531" s="4" t="str">
        <f>IF(B531&lt;&gt;"r04","",COUNT(INDEX(U:U,ROW()-3):U531))</f>
        <v/>
      </c>
      <c r="AE531" s="4" t="str">
        <f>IF(B531&lt;&gt;"r04","",COUNT(INDEX(V:V,ROW()-3):V531))</f>
        <v/>
      </c>
    </row>
    <row r="532" spans="1:31">
      <c r="A532">
        <v>1151</v>
      </c>
      <c r="B532" t="s">
        <v>1861</v>
      </c>
      <c r="C532" t="s">
        <v>1862</v>
      </c>
      <c r="D532">
        <v>2919058</v>
      </c>
      <c r="E532">
        <v>55</v>
      </c>
      <c r="F532" t="s">
        <v>1849</v>
      </c>
      <c r="G532" s="1">
        <v>46209.840416666666</v>
      </c>
      <c r="H532">
        <v>57</v>
      </c>
      <c r="I532" t="s">
        <v>1849</v>
      </c>
      <c r="J532" s="1">
        <v>46209.84065972222</v>
      </c>
      <c r="K532">
        <v>1</v>
      </c>
      <c r="L532">
        <v>1</v>
      </c>
      <c r="M532" t="s">
        <v>1850</v>
      </c>
      <c r="N532" t="s">
        <v>1851</v>
      </c>
      <c r="O532" s="1">
        <v>46209.840185185189</v>
      </c>
      <c r="P532" s="1">
        <v>46209.84065972222</v>
      </c>
      <c r="Q532" s="1" t="str">
        <f t="shared" si="64"/>
        <v>2919058|r03</v>
      </c>
      <c r="R532" s="1" t="str">
        <f>VLOOKUP(D532,Base_Amostral!$A:$G,5,FALSE)</f>
        <v>Lajedo do Tabocal</v>
      </c>
      <c r="S532" s="1" t="str">
        <f>VLOOKUP(D532,Base_Amostral!$A:$G,3,FALSE)</f>
        <v>Bahia</v>
      </c>
      <c r="T532" s="1" t="str">
        <f>VLOOKUP(D532,Base_Amostral!$A:$G,6,FALSE)</f>
        <v>Nordeste</v>
      </c>
      <c r="U532" s="4">
        <f t="shared" si="65"/>
        <v>5.5</v>
      </c>
      <c r="V532" s="4">
        <f t="shared" si="66"/>
        <v>5.7</v>
      </c>
      <c r="W532" s="4">
        <f t="shared" si="67"/>
        <v>-0.20000000000000018</v>
      </c>
      <c r="X532" s="4">
        <f t="shared" si="68"/>
        <v>5.6</v>
      </c>
      <c r="Y532" s="4">
        <f t="shared" si="69"/>
        <v>1</v>
      </c>
      <c r="Z532" s="4">
        <f t="shared" si="70"/>
        <v>9.9999999999999645E-2</v>
      </c>
      <c r="AA532" s="4">
        <f t="shared" si="71"/>
        <v>0.20000000000000018</v>
      </c>
      <c r="AB532" s="4" t="str">
        <f>IF(B532&lt;&gt;"r04","",IF(COUNT(INDEX(U:U,ROW()-3):U532)&lt;2,"",MAX(INDEX(U:U,ROW()-3):U532)-MIN(INDEX(U:U,ROW()-3):U532)))</f>
        <v/>
      </c>
      <c r="AC532" s="4" t="str">
        <f>IF(B532&lt;&gt;"r04","",IF(COUNT(INDEX(V:V,ROW()-3):V532)&lt;2,"",MAX(INDEX(V:V,ROW()-3):V532)-MIN(INDEX(V:V,ROW()-3):V532)))</f>
        <v/>
      </c>
      <c r="AD532" s="4" t="str">
        <f>IF(B532&lt;&gt;"r04","",COUNT(INDEX(U:U,ROW()-3):U532))</f>
        <v/>
      </c>
      <c r="AE532" s="4" t="str">
        <f>IF(B532&lt;&gt;"r04","",COUNT(INDEX(V:V,ROW()-3):V532))</f>
        <v/>
      </c>
    </row>
    <row r="533" spans="1:31">
      <c r="A533">
        <v>1505</v>
      </c>
      <c r="B533" t="s">
        <v>1863</v>
      </c>
      <c r="C533" t="s">
        <v>1864</v>
      </c>
      <c r="D533">
        <v>2919058</v>
      </c>
      <c r="E533">
        <v>65</v>
      </c>
      <c r="F533" t="s">
        <v>1849</v>
      </c>
      <c r="G533" s="1">
        <v>46216.815798611111</v>
      </c>
      <c r="H533">
        <v>57</v>
      </c>
      <c r="I533" t="s">
        <v>1849</v>
      </c>
      <c r="J533" s="1">
        <v>46216.816087962965</v>
      </c>
      <c r="K533">
        <v>1</v>
      </c>
      <c r="L533">
        <v>1</v>
      </c>
      <c r="M533" t="s">
        <v>1850</v>
      </c>
      <c r="N533" t="s">
        <v>1851</v>
      </c>
      <c r="O533" s="1">
        <v>46216.815567129626</v>
      </c>
      <c r="P533" s="1">
        <v>46216.816087962965</v>
      </c>
      <c r="Q533" s="1" t="str">
        <f t="shared" si="64"/>
        <v>2919058|r04</v>
      </c>
      <c r="R533" s="1" t="str">
        <f>VLOOKUP(D533,Base_Amostral!$A:$G,5,FALSE)</f>
        <v>Lajedo do Tabocal</v>
      </c>
      <c r="S533" s="1" t="str">
        <f>VLOOKUP(D533,Base_Amostral!$A:$G,3,FALSE)</f>
        <v>Bahia</v>
      </c>
      <c r="T533" s="1" t="str">
        <f>VLOOKUP(D533,Base_Amostral!$A:$G,6,FALSE)</f>
        <v>Nordeste</v>
      </c>
      <c r="U533" s="4">
        <f t="shared" si="65"/>
        <v>6.5</v>
      </c>
      <c r="V533" s="4">
        <f t="shared" si="66"/>
        <v>5.7</v>
      </c>
      <c r="W533" s="4">
        <f t="shared" si="67"/>
        <v>0.79999999999999982</v>
      </c>
      <c r="X533" s="4">
        <f t="shared" si="68"/>
        <v>6.1</v>
      </c>
      <c r="Y533" s="4">
        <f t="shared" si="69"/>
        <v>1</v>
      </c>
      <c r="Z533" s="4">
        <f t="shared" si="70"/>
        <v>1</v>
      </c>
      <c r="AA533" s="4">
        <f t="shared" si="71"/>
        <v>0</v>
      </c>
      <c r="AB533" s="4">
        <f ca="1">IF(B533&lt;&gt;"r04","",IF(COUNT(INDEX(U:U,ROW()-3):U533)&lt;2,"",MAX(INDEX(U:U,ROW()-3):U533)-MIN(INDEX(U:U,ROW()-3):U533)))</f>
        <v>1.0999999999999996</v>
      </c>
      <c r="AC533" s="4">
        <f ca="1">IF(B533&lt;&gt;"r04","",IF(COUNT(INDEX(V:V,ROW()-3):V533)&lt;2,"",MAX(INDEX(V:V,ROW()-3):V533)-MIN(INDEX(V:V,ROW()-3):V533)))</f>
        <v>0.20000000000000018</v>
      </c>
      <c r="AD533" s="4">
        <f ca="1">IF(B533&lt;&gt;"r04","",COUNT(INDEX(U:U,ROW()-3):U533))</f>
        <v>4</v>
      </c>
      <c r="AE533" s="4">
        <f ca="1">IF(B533&lt;&gt;"r04","",COUNT(INDEX(V:V,ROW()-3):V533))</f>
        <v>4</v>
      </c>
    </row>
    <row r="534" spans="1:31">
      <c r="A534">
        <v>416</v>
      </c>
      <c r="B534" t="s">
        <v>1857</v>
      </c>
      <c r="C534" t="s">
        <v>1858</v>
      </c>
      <c r="D534">
        <v>2921302</v>
      </c>
      <c r="E534">
        <v>54</v>
      </c>
      <c r="F534" t="s">
        <v>1849</v>
      </c>
      <c r="G534" s="1">
        <v>46195.9925</v>
      </c>
      <c r="H534">
        <v>55</v>
      </c>
      <c r="I534" t="s">
        <v>1849</v>
      </c>
      <c r="J534" s="1">
        <v>46195.992766203701</v>
      </c>
      <c r="K534">
        <v>1</v>
      </c>
      <c r="L534">
        <v>1</v>
      </c>
      <c r="M534" t="s">
        <v>1850</v>
      </c>
      <c r="N534" t="s">
        <v>1851</v>
      </c>
      <c r="O534" s="1">
        <v>46195.992245370369</v>
      </c>
      <c r="P534" s="1">
        <v>46195.992766203701</v>
      </c>
      <c r="Q534" s="1" t="str">
        <f t="shared" si="64"/>
        <v>2921302|r01</v>
      </c>
      <c r="R534" s="1" t="str">
        <f>VLOOKUP(D534,Base_Amostral!$A:$G,5,FALSE)</f>
        <v>Milagres</v>
      </c>
      <c r="S534" s="1" t="str">
        <f>VLOOKUP(D534,Base_Amostral!$A:$G,3,FALSE)</f>
        <v>Bahia</v>
      </c>
      <c r="T534" s="1" t="str">
        <f>VLOOKUP(D534,Base_Amostral!$A:$G,6,FALSE)</f>
        <v>Nordeste</v>
      </c>
      <c r="U534" s="4">
        <f t="shared" si="65"/>
        <v>5.4</v>
      </c>
      <c r="V534" s="4">
        <f t="shared" si="66"/>
        <v>5.5</v>
      </c>
      <c r="W534" s="4">
        <f t="shared" si="67"/>
        <v>-9.9999999999999645E-2</v>
      </c>
      <c r="X534" s="4">
        <f t="shared" si="68"/>
        <v>5.45</v>
      </c>
      <c r="Y534" s="4">
        <f t="shared" si="69"/>
        <v>1</v>
      </c>
      <c r="Z534" s="4" t="str">
        <f t="shared" si="70"/>
        <v/>
      </c>
      <c r="AA534" s="4" t="str">
        <f t="shared" si="71"/>
        <v/>
      </c>
      <c r="AB534" s="4" t="str">
        <f>IF(B534&lt;&gt;"r04","",IF(COUNT(INDEX(U:U,ROW()-3):U534)&lt;2,"",MAX(INDEX(U:U,ROW()-3):U534)-MIN(INDEX(U:U,ROW()-3):U534)))</f>
        <v/>
      </c>
      <c r="AC534" s="4" t="str">
        <f>IF(B534&lt;&gt;"r04","",IF(COUNT(INDEX(V:V,ROW()-3):V534)&lt;2,"",MAX(INDEX(V:V,ROW()-3):V534)-MIN(INDEX(V:V,ROW()-3):V534)))</f>
        <v/>
      </c>
      <c r="AD534" s="4" t="str">
        <f>IF(B534&lt;&gt;"r04","",COUNT(INDEX(U:U,ROW()-3):U534))</f>
        <v/>
      </c>
      <c r="AE534" s="4" t="str">
        <f>IF(B534&lt;&gt;"r04","",COUNT(INDEX(V:V,ROW()-3):V534))</f>
        <v/>
      </c>
    </row>
    <row r="535" spans="1:31">
      <c r="A535">
        <v>784</v>
      </c>
      <c r="B535" t="s">
        <v>1859</v>
      </c>
      <c r="C535" t="s">
        <v>1860</v>
      </c>
      <c r="D535">
        <v>2921302</v>
      </c>
      <c r="E535">
        <v>54</v>
      </c>
      <c r="F535" t="s">
        <v>1849</v>
      </c>
      <c r="G535" s="1">
        <v>46203.796631944446</v>
      </c>
      <c r="H535">
        <v>55</v>
      </c>
      <c r="I535" t="s">
        <v>1849</v>
      </c>
      <c r="J535" s="1">
        <v>46203.796898148146</v>
      </c>
      <c r="K535">
        <v>1</v>
      </c>
      <c r="L535">
        <v>1</v>
      </c>
      <c r="M535" t="s">
        <v>1850</v>
      </c>
      <c r="N535" t="s">
        <v>1851</v>
      </c>
      <c r="O535" s="1">
        <v>46203.796273148146</v>
      </c>
      <c r="P535" s="1">
        <v>46203.796898148146</v>
      </c>
      <c r="Q535" s="1" t="str">
        <f t="shared" si="64"/>
        <v>2921302|r02</v>
      </c>
      <c r="R535" s="1" t="str">
        <f>VLOOKUP(D535,Base_Amostral!$A:$G,5,FALSE)</f>
        <v>Milagres</v>
      </c>
      <c r="S535" s="1" t="str">
        <f>VLOOKUP(D535,Base_Amostral!$A:$G,3,FALSE)</f>
        <v>Bahia</v>
      </c>
      <c r="T535" s="1" t="str">
        <f>VLOOKUP(D535,Base_Amostral!$A:$G,6,FALSE)</f>
        <v>Nordeste</v>
      </c>
      <c r="U535" s="4">
        <f t="shared" si="65"/>
        <v>5.4</v>
      </c>
      <c r="V535" s="4">
        <f t="shared" si="66"/>
        <v>5.5</v>
      </c>
      <c r="W535" s="4">
        <f t="shared" si="67"/>
        <v>-9.9999999999999645E-2</v>
      </c>
      <c r="X535" s="4">
        <f t="shared" si="68"/>
        <v>5.45</v>
      </c>
      <c r="Y535" s="4">
        <f t="shared" si="69"/>
        <v>1</v>
      </c>
      <c r="Z535" s="4">
        <f t="shared" si="70"/>
        <v>0</v>
      </c>
      <c r="AA535" s="4">
        <f t="shared" si="71"/>
        <v>0</v>
      </c>
      <c r="AB535" s="4" t="str">
        <f>IF(B535&lt;&gt;"r04","",IF(COUNT(INDEX(U:U,ROW()-3):U535)&lt;2,"",MAX(INDEX(U:U,ROW()-3):U535)-MIN(INDEX(U:U,ROW()-3):U535)))</f>
        <v/>
      </c>
      <c r="AC535" s="4" t="str">
        <f>IF(B535&lt;&gt;"r04","",IF(COUNT(INDEX(V:V,ROW()-3):V535)&lt;2,"",MAX(INDEX(V:V,ROW()-3):V535)-MIN(INDEX(V:V,ROW()-3):V535)))</f>
        <v/>
      </c>
      <c r="AD535" s="4" t="str">
        <f>IF(B535&lt;&gt;"r04","",COUNT(INDEX(U:U,ROW()-3):U535))</f>
        <v/>
      </c>
      <c r="AE535" s="4" t="str">
        <f>IF(B535&lt;&gt;"r04","",COUNT(INDEX(V:V,ROW()-3):V535))</f>
        <v/>
      </c>
    </row>
    <row r="536" spans="1:31">
      <c r="A536">
        <v>1152</v>
      </c>
      <c r="B536" t="s">
        <v>1861</v>
      </c>
      <c r="C536" t="s">
        <v>1862</v>
      </c>
      <c r="D536">
        <v>2921302</v>
      </c>
      <c r="E536">
        <v>56</v>
      </c>
      <c r="F536" t="s">
        <v>1849</v>
      </c>
      <c r="G536" s="1">
        <v>46209.840937499997</v>
      </c>
      <c r="H536">
        <v>57</v>
      </c>
      <c r="I536" t="s">
        <v>1849</v>
      </c>
      <c r="J536" s="1">
        <v>46209.841203703705</v>
      </c>
      <c r="K536">
        <v>1</v>
      </c>
      <c r="L536">
        <v>1</v>
      </c>
      <c r="M536" t="s">
        <v>1850</v>
      </c>
      <c r="N536" t="s">
        <v>1851</v>
      </c>
      <c r="O536" s="1">
        <v>46209.840694444443</v>
      </c>
      <c r="P536" s="1">
        <v>46209.841203703705</v>
      </c>
      <c r="Q536" s="1" t="str">
        <f t="shared" si="64"/>
        <v>2921302|r03</v>
      </c>
      <c r="R536" s="1" t="str">
        <f>VLOOKUP(D536,Base_Amostral!$A:$G,5,FALSE)</f>
        <v>Milagres</v>
      </c>
      <c r="S536" s="1" t="str">
        <f>VLOOKUP(D536,Base_Amostral!$A:$G,3,FALSE)</f>
        <v>Bahia</v>
      </c>
      <c r="T536" s="1" t="str">
        <f>VLOOKUP(D536,Base_Amostral!$A:$G,6,FALSE)</f>
        <v>Nordeste</v>
      </c>
      <c r="U536" s="4">
        <f t="shared" si="65"/>
        <v>5.6</v>
      </c>
      <c r="V536" s="4">
        <f t="shared" si="66"/>
        <v>5.7</v>
      </c>
      <c r="W536" s="4">
        <f t="shared" si="67"/>
        <v>-0.10000000000000053</v>
      </c>
      <c r="X536" s="4">
        <f t="shared" si="68"/>
        <v>5.65</v>
      </c>
      <c r="Y536" s="4">
        <f t="shared" si="69"/>
        <v>1</v>
      </c>
      <c r="Z536" s="4">
        <f t="shared" si="70"/>
        <v>0.19999999999999929</v>
      </c>
      <c r="AA536" s="4">
        <f t="shared" si="71"/>
        <v>0.20000000000000018</v>
      </c>
      <c r="AB536" s="4" t="str">
        <f>IF(B536&lt;&gt;"r04","",IF(COUNT(INDEX(U:U,ROW()-3):U536)&lt;2,"",MAX(INDEX(U:U,ROW()-3):U536)-MIN(INDEX(U:U,ROW()-3):U536)))</f>
        <v/>
      </c>
      <c r="AC536" s="4" t="str">
        <f>IF(B536&lt;&gt;"r04","",IF(COUNT(INDEX(V:V,ROW()-3):V536)&lt;2,"",MAX(INDEX(V:V,ROW()-3):V536)-MIN(INDEX(V:V,ROW()-3):V536)))</f>
        <v/>
      </c>
      <c r="AD536" s="4" t="str">
        <f>IF(B536&lt;&gt;"r04","",COUNT(INDEX(U:U,ROW()-3):U536))</f>
        <v/>
      </c>
      <c r="AE536" s="4" t="str">
        <f>IF(B536&lt;&gt;"r04","",COUNT(INDEX(V:V,ROW()-3):V536))</f>
        <v/>
      </c>
    </row>
    <row r="537" spans="1:31">
      <c r="A537">
        <v>1508</v>
      </c>
      <c r="B537" t="s">
        <v>1863</v>
      </c>
      <c r="C537" t="s">
        <v>1864</v>
      </c>
      <c r="D537">
        <v>2921302</v>
      </c>
      <c r="E537">
        <v>65</v>
      </c>
      <c r="F537" t="s">
        <v>1849</v>
      </c>
      <c r="G537" s="1">
        <v>46216.81659722222</v>
      </c>
      <c r="H537">
        <v>57</v>
      </c>
      <c r="I537" t="s">
        <v>1849</v>
      </c>
      <c r="J537" s="1">
        <v>46216.816886574074</v>
      </c>
      <c r="K537">
        <v>1</v>
      </c>
      <c r="L537">
        <v>1</v>
      </c>
      <c r="M537" t="s">
        <v>1850</v>
      </c>
      <c r="N537" t="s">
        <v>1851</v>
      </c>
      <c r="O537" s="1">
        <v>46216.816145833334</v>
      </c>
      <c r="P537" s="1">
        <v>46216.816886574074</v>
      </c>
      <c r="Q537" s="1" t="str">
        <f t="shared" si="64"/>
        <v>2921302|r04</v>
      </c>
      <c r="R537" s="1" t="str">
        <f>VLOOKUP(D537,Base_Amostral!$A:$G,5,FALSE)</f>
        <v>Milagres</v>
      </c>
      <c r="S537" s="1" t="str">
        <f>VLOOKUP(D537,Base_Amostral!$A:$G,3,FALSE)</f>
        <v>Bahia</v>
      </c>
      <c r="T537" s="1" t="str">
        <f>VLOOKUP(D537,Base_Amostral!$A:$G,6,FALSE)</f>
        <v>Nordeste</v>
      </c>
      <c r="U537" s="4">
        <f t="shared" si="65"/>
        <v>6.5</v>
      </c>
      <c r="V537" s="4">
        <f t="shared" si="66"/>
        <v>5.7</v>
      </c>
      <c r="W537" s="4">
        <f t="shared" si="67"/>
        <v>0.79999999999999982</v>
      </c>
      <c r="X537" s="4">
        <f t="shared" si="68"/>
        <v>6.1</v>
      </c>
      <c r="Y537" s="4">
        <f t="shared" si="69"/>
        <v>1</v>
      </c>
      <c r="Z537" s="4">
        <f t="shared" si="70"/>
        <v>0.90000000000000036</v>
      </c>
      <c r="AA537" s="4">
        <f t="shared" si="71"/>
        <v>0</v>
      </c>
      <c r="AB537" s="4">
        <f ca="1">IF(B537&lt;&gt;"r04","",IF(COUNT(INDEX(U:U,ROW()-3):U537)&lt;2,"",MAX(INDEX(U:U,ROW()-3):U537)-MIN(INDEX(U:U,ROW()-3):U537)))</f>
        <v>1.0999999999999996</v>
      </c>
      <c r="AC537" s="4">
        <f ca="1">IF(B537&lt;&gt;"r04","",IF(COUNT(INDEX(V:V,ROW()-3):V537)&lt;2,"",MAX(INDEX(V:V,ROW()-3):V537)-MIN(INDEX(V:V,ROW()-3):V537)))</f>
        <v>0.20000000000000018</v>
      </c>
      <c r="AD537" s="4">
        <f ca="1">IF(B537&lt;&gt;"r04","",COUNT(INDEX(U:U,ROW()-3):U537))</f>
        <v>4</v>
      </c>
      <c r="AE537" s="4">
        <f ca="1">IF(B537&lt;&gt;"r04","",COUNT(INDEX(V:V,ROW()-3):V537))</f>
        <v>4</v>
      </c>
    </row>
    <row r="538" spans="1:31">
      <c r="A538">
        <v>419</v>
      </c>
      <c r="B538" t="s">
        <v>1857</v>
      </c>
      <c r="C538" t="s">
        <v>1858</v>
      </c>
      <c r="D538">
        <v>2922607</v>
      </c>
      <c r="E538">
        <v>56</v>
      </c>
      <c r="F538" t="s">
        <v>1849</v>
      </c>
      <c r="G538" s="1">
        <v>46195.993032407408</v>
      </c>
      <c r="H538">
        <v>58</v>
      </c>
      <c r="I538" t="s">
        <v>1849</v>
      </c>
      <c r="J538" s="1">
        <v>46195.993275462963</v>
      </c>
      <c r="K538">
        <v>1</v>
      </c>
      <c r="L538">
        <v>1</v>
      </c>
      <c r="M538" t="s">
        <v>1850</v>
      </c>
      <c r="N538" t="s">
        <v>1851</v>
      </c>
      <c r="O538" s="1">
        <v>46195.992800925924</v>
      </c>
      <c r="P538" s="1">
        <v>46195.993275462963</v>
      </c>
      <c r="Q538" s="1" t="str">
        <f t="shared" si="64"/>
        <v>2922607|r01</v>
      </c>
      <c r="R538" s="1" t="str">
        <f>VLOOKUP(D538,Base_Amostral!$A:$G,5,FALSE)</f>
        <v>Nilo Peçanha</v>
      </c>
      <c r="S538" s="1" t="str">
        <f>VLOOKUP(D538,Base_Amostral!$A:$G,3,FALSE)</f>
        <v>Bahia</v>
      </c>
      <c r="T538" s="1" t="str">
        <f>VLOOKUP(D538,Base_Amostral!$A:$G,6,FALSE)</f>
        <v>Nordeste</v>
      </c>
      <c r="U538" s="4">
        <f t="shared" si="65"/>
        <v>5.6</v>
      </c>
      <c r="V538" s="4">
        <f t="shared" si="66"/>
        <v>5.8</v>
      </c>
      <c r="W538" s="4">
        <f t="shared" si="67"/>
        <v>-0.20000000000000018</v>
      </c>
      <c r="X538" s="4">
        <f t="shared" si="68"/>
        <v>5.6999999999999993</v>
      </c>
      <c r="Y538" s="4">
        <f t="shared" si="69"/>
        <v>1</v>
      </c>
      <c r="Z538" s="4" t="str">
        <f t="shared" si="70"/>
        <v/>
      </c>
      <c r="AA538" s="4" t="str">
        <f t="shared" si="71"/>
        <v/>
      </c>
      <c r="AB538" s="4" t="str">
        <f>IF(B538&lt;&gt;"r04","",IF(COUNT(INDEX(U:U,ROW()-3):U538)&lt;2,"",MAX(INDEX(U:U,ROW()-3):U538)-MIN(INDEX(U:U,ROW()-3):U538)))</f>
        <v/>
      </c>
      <c r="AC538" s="4" t="str">
        <f>IF(B538&lt;&gt;"r04","",IF(COUNT(INDEX(V:V,ROW()-3):V538)&lt;2,"",MAX(INDEX(V:V,ROW()-3):V538)-MIN(INDEX(V:V,ROW()-3):V538)))</f>
        <v/>
      </c>
      <c r="AD538" s="4" t="str">
        <f>IF(B538&lt;&gt;"r04","",COUNT(INDEX(U:U,ROW()-3):U538))</f>
        <v/>
      </c>
      <c r="AE538" s="4" t="str">
        <f>IF(B538&lt;&gt;"r04","",COUNT(INDEX(V:V,ROW()-3):V538))</f>
        <v/>
      </c>
    </row>
    <row r="539" spans="1:31">
      <c r="A539">
        <v>788</v>
      </c>
      <c r="B539" t="s">
        <v>1859</v>
      </c>
      <c r="C539" t="s">
        <v>1860</v>
      </c>
      <c r="D539">
        <v>2922607</v>
      </c>
      <c r="E539">
        <v>56</v>
      </c>
      <c r="F539" t="s">
        <v>1849</v>
      </c>
      <c r="G539" s="1">
        <v>46203.797233796293</v>
      </c>
      <c r="H539">
        <v>58</v>
      </c>
      <c r="I539" t="s">
        <v>1849</v>
      </c>
      <c r="J539" s="1">
        <v>46203.797465277778</v>
      </c>
      <c r="K539">
        <v>1</v>
      </c>
      <c r="L539">
        <v>1</v>
      </c>
      <c r="M539" t="s">
        <v>1850</v>
      </c>
      <c r="N539" t="s">
        <v>1851</v>
      </c>
      <c r="O539" s="1">
        <v>46203.796979166669</v>
      </c>
      <c r="P539" s="1">
        <v>46203.797465277778</v>
      </c>
      <c r="Q539" s="1" t="str">
        <f t="shared" si="64"/>
        <v>2922607|r02</v>
      </c>
      <c r="R539" s="1" t="str">
        <f>VLOOKUP(D539,Base_Amostral!$A:$G,5,FALSE)</f>
        <v>Nilo Peçanha</v>
      </c>
      <c r="S539" s="1" t="str">
        <f>VLOOKUP(D539,Base_Amostral!$A:$G,3,FALSE)</f>
        <v>Bahia</v>
      </c>
      <c r="T539" s="1" t="str">
        <f>VLOOKUP(D539,Base_Amostral!$A:$G,6,FALSE)</f>
        <v>Nordeste</v>
      </c>
      <c r="U539" s="4">
        <f t="shared" si="65"/>
        <v>5.6</v>
      </c>
      <c r="V539" s="4">
        <f t="shared" si="66"/>
        <v>5.8</v>
      </c>
      <c r="W539" s="4">
        <f t="shared" si="67"/>
        <v>-0.20000000000000018</v>
      </c>
      <c r="X539" s="4">
        <f t="shared" si="68"/>
        <v>5.6999999999999993</v>
      </c>
      <c r="Y539" s="4">
        <f t="shared" si="69"/>
        <v>1</v>
      </c>
      <c r="Z539" s="4">
        <f t="shared" si="70"/>
        <v>0</v>
      </c>
      <c r="AA539" s="4">
        <f t="shared" si="71"/>
        <v>0</v>
      </c>
      <c r="AB539" s="4" t="str">
        <f>IF(B539&lt;&gt;"r04","",IF(COUNT(INDEX(U:U,ROW()-3):U539)&lt;2,"",MAX(INDEX(U:U,ROW()-3):U539)-MIN(INDEX(U:U,ROW()-3):U539)))</f>
        <v/>
      </c>
      <c r="AC539" s="4" t="str">
        <f>IF(B539&lt;&gt;"r04","",IF(COUNT(INDEX(V:V,ROW()-3):V539)&lt;2,"",MAX(INDEX(V:V,ROW()-3):V539)-MIN(INDEX(V:V,ROW()-3):V539)))</f>
        <v/>
      </c>
      <c r="AD539" s="4" t="str">
        <f>IF(B539&lt;&gt;"r04","",COUNT(INDEX(U:U,ROW()-3):U539))</f>
        <v/>
      </c>
      <c r="AE539" s="4" t="str">
        <f>IF(B539&lt;&gt;"r04","",COUNT(INDEX(V:V,ROW()-3):V539))</f>
        <v/>
      </c>
    </row>
    <row r="540" spans="1:31">
      <c r="A540">
        <v>1153</v>
      </c>
      <c r="B540" t="s">
        <v>1861</v>
      </c>
      <c r="C540" t="s">
        <v>1862</v>
      </c>
      <c r="D540">
        <v>2922607</v>
      </c>
      <c r="E540">
        <v>58</v>
      </c>
      <c r="F540" t="s">
        <v>1849</v>
      </c>
      <c r="G540" s="1">
        <v>46209.843032407407</v>
      </c>
      <c r="H540">
        <v>59</v>
      </c>
      <c r="I540" t="s">
        <v>1849</v>
      </c>
      <c r="J540" s="1">
        <v>46209.843287037038</v>
      </c>
      <c r="K540">
        <v>1</v>
      </c>
      <c r="L540">
        <v>1</v>
      </c>
      <c r="M540" t="s">
        <v>1850</v>
      </c>
      <c r="N540" t="s">
        <v>1851</v>
      </c>
      <c r="O540" s="1">
        <v>46209.841249999998</v>
      </c>
      <c r="P540" s="1">
        <v>46209.843298611115</v>
      </c>
      <c r="Q540" s="1" t="str">
        <f t="shared" si="64"/>
        <v>2922607|r03</v>
      </c>
      <c r="R540" s="1" t="str">
        <f>VLOOKUP(D540,Base_Amostral!$A:$G,5,FALSE)</f>
        <v>Nilo Peçanha</v>
      </c>
      <c r="S540" s="1" t="str">
        <f>VLOOKUP(D540,Base_Amostral!$A:$G,3,FALSE)</f>
        <v>Bahia</v>
      </c>
      <c r="T540" s="1" t="str">
        <f>VLOOKUP(D540,Base_Amostral!$A:$G,6,FALSE)</f>
        <v>Nordeste</v>
      </c>
      <c r="U540" s="4">
        <f t="shared" si="65"/>
        <v>5.8</v>
      </c>
      <c r="V540" s="4">
        <f t="shared" si="66"/>
        <v>5.9</v>
      </c>
      <c r="W540" s="4">
        <f t="shared" si="67"/>
        <v>-0.10000000000000053</v>
      </c>
      <c r="X540" s="4">
        <f t="shared" si="68"/>
        <v>5.85</v>
      </c>
      <c r="Y540" s="4">
        <f t="shared" si="69"/>
        <v>1</v>
      </c>
      <c r="Z540" s="4">
        <f t="shared" si="70"/>
        <v>0.20000000000000018</v>
      </c>
      <c r="AA540" s="4">
        <f t="shared" si="71"/>
        <v>0.10000000000000053</v>
      </c>
      <c r="AB540" s="4" t="str">
        <f>IF(B540&lt;&gt;"r04","",IF(COUNT(INDEX(U:U,ROW()-3):U540)&lt;2,"",MAX(INDEX(U:U,ROW()-3):U540)-MIN(INDEX(U:U,ROW()-3):U540)))</f>
        <v/>
      </c>
      <c r="AC540" s="4" t="str">
        <f>IF(B540&lt;&gt;"r04","",IF(COUNT(INDEX(V:V,ROW()-3):V540)&lt;2,"",MAX(INDEX(V:V,ROW()-3):V540)-MIN(INDEX(V:V,ROW()-3):V540)))</f>
        <v/>
      </c>
      <c r="AD540" s="4" t="str">
        <f>IF(B540&lt;&gt;"r04","",COUNT(INDEX(U:U,ROW()-3):U540))</f>
        <v/>
      </c>
      <c r="AE540" s="4" t="str">
        <f>IF(B540&lt;&gt;"r04","",COUNT(INDEX(V:V,ROW()-3):V540))</f>
        <v/>
      </c>
    </row>
    <row r="541" spans="1:31">
      <c r="A541">
        <v>1510</v>
      </c>
      <c r="B541" t="s">
        <v>1863</v>
      </c>
      <c r="C541" t="s">
        <v>1864</v>
      </c>
      <c r="D541">
        <v>2922607</v>
      </c>
      <c r="E541">
        <v>68</v>
      </c>
      <c r="F541" t="s">
        <v>1849</v>
      </c>
      <c r="G541" s="1">
        <v>46216.81722222222</v>
      </c>
      <c r="H541">
        <v>59</v>
      </c>
      <c r="I541" t="s">
        <v>1849</v>
      </c>
      <c r="J541" s="1">
        <v>46216.817488425928</v>
      </c>
      <c r="K541">
        <v>1</v>
      </c>
      <c r="L541">
        <v>1</v>
      </c>
      <c r="M541" t="s">
        <v>1850</v>
      </c>
      <c r="N541" t="s">
        <v>1851</v>
      </c>
      <c r="O541" s="1">
        <v>46216.81695601852</v>
      </c>
      <c r="P541" s="1">
        <v>46216.817488425928</v>
      </c>
      <c r="Q541" s="1" t="str">
        <f t="shared" si="64"/>
        <v>2922607|r04</v>
      </c>
      <c r="R541" s="1" t="str">
        <f>VLOOKUP(D541,Base_Amostral!$A:$G,5,FALSE)</f>
        <v>Nilo Peçanha</v>
      </c>
      <c r="S541" s="1" t="str">
        <f>VLOOKUP(D541,Base_Amostral!$A:$G,3,FALSE)</f>
        <v>Bahia</v>
      </c>
      <c r="T541" s="1" t="str">
        <f>VLOOKUP(D541,Base_Amostral!$A:$G,6,FALSE)</f>
        <v>Nordeste</v>
      </c>
      <c r="U541" s="4">
        <f t="shared" si="65"/>
        <v>6.8</v>
      </c>
      <c r="V541" s="4">
        <f t="shared" si="66"/>
        <v>5.9</v>
      </c>
      <c r="W541" s="4">
        <f t="shared" si="67"/>
        <v>0.89999999999999947</v>
      </c>
      <c r="X541" s="4">
        <f t="shared" si="68"/>
        <v>6.35</v>
      </c>
      <c r="Y541" s="4">
        <f t="shared" si="69"/>
        <v>1</v>
      </c>
      <c r="Z541" s="4">
        <f t="shared" si="70"/>
        <v>1</v>
      </c>
      <c r="AA541" s="4">
        <f t="shared" si="71"/>
        <v>0</v>
      </c>
      <c r="AB541" s="4">
        <f ca="1">IF(B541&lt;&gt;"r04","",IF(COUNT(INDEX(U:U,ROW()-3):U541)&lt;2,"",MAX(INDEX(U:U,ROW()-3):U541)-MIN(INDEX(U:U,ROW()-3):U541)))</f>
        <v>1.2000000000000002</v>
      </c>
      <c r="AC541" s="4">
        <f ca="1">IF(B541&lt;&gt;"r04","",IF(COUNT(INDEX(V:V,ROW()-3):V541)&lt;2,"",MAX(INDEX(V:V,ROW()-3):V541)-MIN(INDEX(V:V,ROW()-3):V541)))</f>
        <v>0.10000000000000053</v>
      </c>
      <c r="AD541" s="4">
        <f ca="1">IF(B541&lt;&gt;"r04","",COUNT(INDEX(U:U,ROW()-3):U541))</f>
        <v>4</v>
      </c>
      <c r="AE541" s="4">
        <f ca="1">IF(B541&lt;&gt;"r04","",COUNT(INDEX(V:V,ROW()-3):V541))</f>
        <v>4</v>
      </c>
    </row>
    <row r="542" spans="1:31">
      <c r="A542">
        <v>421</v>
      </c>
      <c r="B542" t="s">
        <v>1857</v>
      </c>
      <c r="C542" t="s">
        <v>1858</v>
      </c>
      <c r="D542">
        <v>2923209</v>
      </c>
      <c r="E542">
        <v>52</v>
      </c>
      <c r="F542" t="s">
        <v>1849</v>
      </c>
      <c r="G542" s="1">
        <v>46195.993518518517</v>
      </c>
      <c r="H542">
        <v>56</v>
      </c>
      <c r="I542" t="s">
        <v>1849</v>
      </c>
      <c r="J542" s="1">
        <v>46195.993784722225</v>
      </c>
      <c r="K542">
        <v>1</v>
      </c>
      <c r="L542">
        <v>1</v>
      </c>
      <c r="M542" t="s">
        <v>1850</v>
      </c>
      <c r="N542" t="s">
        <v>1851</v>
      </c>
      <c r="O542" s="1">
        <v>46195.993310185186</v>
      </c>
      <c r="P542" s="1">
        <v>46195.993784722225</v>
      </c>
      <c r="Q542" s="1" t="str">
        <f t="shared" si="64"/>
        <v>2923209|r01</v>
      </c>
      <c r="R542" s="1" t="str">
        <f>VLOOKUP(D542,Base_Amostral!$A:$G,5,FALSE)</f>
        <v>Oliveira dos Brejinhos</v>
      </c>
      <c r="S542" s="1" t="str">
        <f>VLOOKUP(D542,Base_Amostral!$A:$G,3,FALSE)</f>
        <v>Bahia</v>
      </c>
      <c r="T542" s="1" t="str">
        <f>VLOOKUP(D542,Base_Amostral!$A:$G,6,FALSE)</f>
        <v>Nordeste</v>
      </c>
      <c r="U542" s="4">
        <f t="shared" si="65"/>
        <v>5.2</v>
      </c>
      <c r="V542" s="4">
        <f t="shared" si="66"/>
        <v>5.6</v>
      </c>
      <c r="W542" s="4">
        <f t="shared" si="67"/>
        <v>-0.39999999999999947</v>
      </c>
      <c r="X542" s="4">
        <f t="shared" si="68"/>
        <v>5.4</v>
      </c>
      <c r="Y542" s="4">
        <f t="shared" si="69"/>
        <v>1</v>
      </c>
      <c r="Z542" s="4" t="str">
        <f t="shared" si="70"/>
        <v/>
      </c>
      <c r="AA542" s="4" t="str">
        <f t="shared" si="71"/>
        <v/>
      </c>
      <c r="AB542" s="4" t="str">
        <f>IF(B542&lt;&gt;"r04","",IF(COUNT(INDEX(U:U,ROW()-3):U542)&lt;2,"",MAX(INDEX(U:U,ROW()-3):U542)-MIN(INDEX(U:U,ROW()-3):U542)))</f>
        <v/>
      </c>
      <c r="AC542" s="4" t="str">
        <f>IF(B542&lt;&gt;"r04","",IF(COUNT(INDEX(V:V,ROW()-3):V542)&lt;2,"",MAX(INDEX(V:V,ROW()-3):V542)-MIN(INDEX(V:V,ROW()-3):V542)))</f>
        <v/>
      </c>
      <c r="AD542" s="4" t="str">
        <f>IF(B542&lt;&gt;"r04","",COUNT(INDEX(U:U,ROW()-3):U542))</f>
        <v/>
      </c>
      <c r="AE542" s="4" t="str">
        <f>IF(B542&lt;&gt;"r04","",COUNT(INDEX(V:V,ROW()-3):V542))</f>
        <v/>
      </c>
    </row>
    <row r="543" spans="1:31">
      <c r="A543">
        <v>789</v>
      </c>
      <c r="B543" t="s">
        <v>1859</v>
      </c>
      <c r="C543" t="s">
        <v>1860</v>
      </c>
      <c r="D543">
        <v>2923209</v>
      </c>
      <c r="E543">
        <v>52</v>
      </c>
      <c r="F543" t="s">
        <v>1849</v>
      </c>
      <c r="G543" s="1">
        <v>46203.797743055555</v>
      </c>
      <c r="H543">
        <v>56</v>
      </c>
      <c r="I543" t="s">
        <v>1849</v>
      </c>
      <c r="J543" s="1">
        <v>46203.798009259262</v>
      </c>
      <c r="K543">
        <v>1</v>
      </c>
      <c r="L543">
        <v>1</v>
      </c>
      <c r="M543" t="s">
        <v>1850</v>
      </c>
      <c r="N543" t="s">
        <v>1851</v>
      </c>
      <c r="O543" s="1">
        <v>46203.797511574077</v>
      </c>
      <c r="P543" s="1">
        <v>46203.798009259262</v>
      </c>
      <c r="Q543" s="1" t="str">
        <f t="shared" si="64"/>
        <v>2923209|r02</v>
      </c>
      <c r="R543" s="1" t="str">
        <f>VLOOKUP(D543,Base_Amostral!$A:$G,5,FALSE)</f>
        <v>Oliveira dos Brejinhos</v>
      </c>
      <c r="S543" s="1" t="str">
        <f>VLOOKUP(D543,Base_Amostral!$A:$G,3,FALSE)</f>
        <v>Bahia</v>
      </c>
      <c r="T543" s="1" t="str">
        <f>VLOOKUP(D543,Base_Amostral!$A:$G,6,FALSE)</f>
        <v>Nordeste</v>
      </c>
      <c r="U543" s="4">
        <f t="shared" si="65"/>
        <v>5.2</v>
      </c>
      <c r="V543" s="4">
        <f t="shared" si="66"/>
        <v>5.6</v>
      </c>
      <c r="W543" s="4">
        <f t="shared" si="67"/>
        <v>-0.39999999999999947</v>
      </c>
      <c r="X543" s="4">
        <f t="shared" si="68"/>
        <v>5.4</v>
      </c>
      <c r="Y543" s="4">
        <f t="shared" si="69"/>
        <v>1</v>
      </c>
      <c r="Z543" s="4">
        <f t="shared" si="70"/>
        <v>0</v>
      </c>
      <c r="AA543" s="4">
        <f t="shared" si="71"/>
        <v>0</v>
      </c>
      <c r="AB543" s="4" t="str">
        <f>IF(B543&lt;&gt;"r04","",IF(COUNT(INDEX(U:U,ROW()-3):U543)&lt;2,"",MAX(INDEX(U:U,ROW()-3):U543)-MIN(INDEX(U:U,ROW()-3):U543)))</f>
        <v/>
      </c>
      <c r="AC543" s="4" t="str">
        <f>IF(B543&lt;&gt;"r04","",IF(COUNT(INDEX(V:V,ROW()-3):V543)&lt;2,"",MAX(INDEX(V:V,ROW()-3):V543)-MIN(INDEX(V:V,ROW()-3):V543)))</f>
        <v/>
      </c>
      <c r="AD543" s="4" t="str">
        <f>IF(B543&lt;&gt;"r04","",COUNT(INDEX(U:U,ROW()-3):U543))</f>
        <v/>
      </c>
      <c r="AE543" s="4" t="str">
        <f>IF(B543&lt;&gt;"r04","",COUNT(INDEX(V:V,ROW()-3):V543))</f>
        <v/>
      </c>
    </row>
    <row r="544" spans="1:31">
      <c r="A544">
        <v>1157</v>
      </c>
      <c r="B544" t="s">
        <v>1861</v>
      </c>
      <c r="C544" t="s">
        <v>1862</v>
      </c>
      <c r="D544">
        <v>2923209</v>
      </c>
      <c r="E544">
        <v>54</v>
      </c>
      <c r="F544" t="s">
        <v>1849</v>
      </c>
      <c r="G544" s="1">
        <v>46209.843622685185</v>
      </c>
      <c r="H544">
        <v>56</v>
      </c>
      <c r="I544" t="s">
        <v>1849</v>
      </c>
      <c r="J544" s="1">
        <v>46209.843888888892</v>
      </c>
      <c r="K544">
        <v>1</v>
      </c>
      <c r="L544">
        <v>1</v>
      </c>
      <c r="M544" t="s">
        <v>1850</v>
      </c>
      <c r="N544" t="s">
        <v>1851</v>
      </c>
      <c r="O544" s="1">
        <v>46209.843344907407</v>
      </c>
      <c r="P544" s="1">
        <v>46209.843888888892</v>
      </c>
      <c r="Q544" s="1" t="str">
        <f t="shared" si="64"/>
        <v>2923209|r03</v>
      </c>
      <c r="R544" s="1" t="str">
        <f>VLOOKUP(D544,Base_Amostral!$A:$G,5,FALSE)</f>
        <v>Oliveira dos Brejinhos</v>
      </c>
      <c r="S544" s="1" t="str">
        <f>VLOOKUP(D544,Base_Amostral!$A:$G,3,FALSE)</f>
        <v>Bahia</v>
      </c>
      <c r="T544" s="1" t="str">
        <f>VLOOKUP(D544,Base_Amostral!$A:$G,6,FALSE)</f>
        <v>Nordeste</v>
      </c>
      <c r="U544" s="4">
        <f t="shared" si="65"/>
        <v>5.4</v>
      </c>
      <c r="V544" s="4">
        <f t="shared" si="66"/>
        <v>5.6</v>
      </c>
      <c r="W544" s="4">
        <f t="shared" si="67"/>
        <v>-0.19999999999999929</v>
      </c>
      <c r="X544" s="4">
        <f t="shared" si="68"/>
        <v>5.5</v>
      </c>
      <c r="Y544" s="4">
        <f t="shared" si="69"/>
        <v>1</v>
      </c>
      <c r="Z544" s="4">
        <f t="shared" si="70"/>
        <v>0.20000000000000018</v>
      </c>
      <c r="AA544" s="4">
        <f t="shared" si="71"/>
        <v>0</v>
      </c>
      <c r="AB544" s="4" t="str">
        <f>IF(B544&lt;&gt;"r04","",IF(COUNT(INDEX(U:U,ROW()-3):U544)&lt;2,"",MAX(INDEX(U:U,ROW()-3):U544)-MIN(INDEX(U:U,ROW()-3):U544)))</f>
        <v/>
      </c>
      <c r="AC544" s="4" t="str">
        <f>IF(B544&lt;&gt;"r04","",IF(COUNT(INDEX(V:V,ROW()-3):V544)&lt;2,"",MAX(INDEX(V:V,ROW()-3):V544)-MIN(INDEX(V:V,ROW()-3):V544)))</f>
        <v/>
      </c>
      <c r="AD544" s="4" t="str">
        <f>IF(B544&lt;&gt;"r04","",COUNT(INDEX(U:U,ROW()-3):U544))</f>
        <v/>
      </c>
      <c r="AE544" s="4" t="str">
        <f>IF(B544&lt;&gt;"r04","",COUNT(INDEX(V:V,ROW()-3):V544))</f>
        <v/>
      </c>
    </row>
    <row r="545" spans="1:31">
      <c r="A545">
        <v>1513</v>
      </c>
      <c r="B545" t="s">
        <v>1863</v>
      </c>
      <c r="C545" t="s">
        <v>1864</v>
      </c>
      <c r="D545">
        <v>2923209</v>
      </c>
      <c r="E545">
        <v>67</v>
      </c>
      <c r="F545" t="s">
        <v>1849</v>
      </c>
      <c r="G545" s="1">
        <v>46216.817847222221</v>
      </c>
      <c r="H545">
        <v>56</v>
      </c>
      <c r="I545" t="s">
        <v>1849</v>
      </c>
      <c r="J545" s="1">
        <v>46216.818101851852</v>
      </c>
      <c r="K545">
        <v>1</v>
      </c>
      <c r="L545">
        <v>1</v>
      </c>
      <c r="M545" t="s">
        <v>1850</v>
      </c>
      <c r="N545" t="s">
        <v>1851</v>
      </c>
      <c r="O545" s="1">
        <v>46216.817546296297</v>
      </c>
      <c r="P545" s="1">
        <v>46216.818101851852</v>
      </c>
      <c r="Q545" s="1" t="str">
        <f t="shared" si="64"/>
        <v>2923209|r04</v>
      </c>
      <c r="R545" s="1" t="str">
        <f>VLOOKUP(D545,Base_Amostral!$A:$G,5,FALSE)</f>
        <v>Oliveira dos Brejinhos</v>
      </c>
      <c r="S545" s="1" t="str">
        <f>VLOOKUP(D545,Base_Amostral!$A:$G,3,FALSE)</f>
        <v>Bahia</v>
      </c>
      <c r="T545" s="1" t="str">
        <f>VLOOKUP(D545,Base_Amostral!$A:$G,6,FALSE)</f>
        <v>Nordeste</v>
      </c>
      <c r="U545" s="4">
        <f t="shared" si="65"/>
        <v>6.7</v>
      </c>
      <c r="V545" s="4">
        <f t="shared" si="66"/>
        <v>5.6</v>
      </c>
      <c r="W545" s="4">
        <f t="shared" si="67"/>
        <v>1.1000000000000005</v>
      </c>
      <c r="X545" s="4">
        <f t="shared" si="68"/>
        <v>6.15</v>
      </c>
      <c r="Y545" s="4">
        <f t="shared" si="69"/>
        <v>1</v>
      </c>
      <c r="Z545" s="4">
        <f t="shared" si="70"/>
        <v>1.2999999999999998</v>
      </c>
      <c r="AA545" s="4">
        <f t="shared" si="71"/>
        <v>0</v>
      </c>
      <c r="AB545" s="4">
        <f ca="1">IF(B545&lt;&gt;"r04","",IF(COUNT(INDEX(U:U,ROW()-3):U545)&lt;2,"",MAX(INDEX(U:U,ROW()-3):U545)-MIN(INDEX(U:U,ROW()-3):U545)))</f>
        <v>1.5</v>
      </c>
      <c r="AC545" s="4">
        <f ca="1">IF(B545&lt;&gt;"r04","",IF(COUNT(INDEX(V:V,ROW()-3):V545)&lt;2,"",MAX(INDEX(V:V,ROW()-3):V545)-MIN(INDEX(V:V,ROW()-3):V545)))</f>
        <v>0</v>
      </c>
      <c r="AD545" s="4">
        <f ca="1">IF(B545&lt;&gt;"r04","",COUNT(INDEX(U:U,ROW()-3):U545))</f>
        <v>4</v>
      </c>
      <c r="AE545" s="4">
        <f ca="1">IF(B545&lt;&gt;"r04","",COUNT(INDEX(V:V,ROW()-3):V545))</f>
        <v>4</v>
      </c>
    </row>
    <row r="546" spans="1:31">
      <c r="A546">
        <v>424</v>
      </c>
      <c r="B546" t="s">
        <v>1857</v>
      </c>
      <c r="C546" t="s">
        <v>1858</v>
      </c>
      <c r="D546">
        <v>2923704</v>
      </c>
      <c r="E546">
        <v>82</v>
      </c>
      <c r="F546" t="s">
        <v>1849</v>
      </c>
      <c r="G546" s="1">
        <v>46195.994004629632</v>
      </c>
      <c r="H546">
        <v>86</v>
      </c>
      <c r="I546" t="s">
        <v>1849</v>
      </c>
      <c r="J546" s="1">
        <v>46195.99422453704</v>
      </c>
      <c r="K546">
        <v>1</v>
      </c>
      <c r="L546">
        <v>1</v>
      </c>
      <c r="M546" t="s">
        <v>1850</v>
      </c>
      <c r="N546" t="s">
        <v>1851</v>
      </c>
      <c r="O546" s="1">
        <v>46195.993842592594</v>
      </c>
      <c r="P546" s="1">
        <v>46195.99422453704</v>
      </c>
      <c r="Q546" s="1" t="str">
        <f t="shared" si="64"/>
        <v>2923704|r01</v>
      </c>
      <c r="R546" s="1" t="str">
        <f>VLOOKUP(D546,Base_Amostral!$A:$G,5,FALSE)</f>
        <v>Paratinga</v>
      </c>
      <c r="S546" s="1" t="str">
        <f>VLOOKUP(D546,Base_Amostral!$A:$G,3,FALSE)</f>
        <v>Bahia</v>
      </c>
      <c r="T546" s="1" t="str">
        <f>VLOOKUP(D546,Base_Amostral!$A:$G,6,FALSE)</f>
        <v>Nordeste</v>
      </c>
      <c r="U546" s="4">
        <f t="shared" si="65"/>
        <v>8.1999999999999993</v>
      </c>
      <c r="V546" s="4">
        <f t="shared" si="66"/>
        <v>8.6</v>
      </c>
      <c r="W546" s="4">
        <f t="shared" si="67"/>
        <v>-0.40000000000000036</v>
      </c>
      <c r="X546" s="4">
        <f t="shared" si="68"/>
        <v>8.3999999999999986</v>
      </c>
      <c r="Y546" s="4">
        <f t="shared" si="69"/>
        <v>1</v>
      </c>
      <c r="Z546" s="4" t="str">
        <f t="shared" si="70"/>
        <v/>
      </c>
      <c r="AA546" s="4" t="str">
        <f t="shared" si="71"/>
        <v/>
      </c>
      <c r="AB546" s="4" t="str">
        <f>IF(B546&lt;&gt;"r04","",IF(COUNT(INDEX(U:U,ROW()-3):U546)&lt;2,"",MAX(INDEX(U:U,ROW()-3):U546)-MIN(INDEX(U:U,ROW()-3):U546)))</f>
        <v/>
      </c>
      <c r="AC546" s="4" t="str">
        <f>IF(B546&lt;&gt;"r04","",IF(COUNT(INDEX(V:V,ROW()-3):V546)&lt;2,"",MAX(INDEX(V:V,ROW()-3):V546)-MIN(INDEX(V:V,ROW()-3):V546)))</f>
        <v/>
      </c>
      <c r="AD546" s="4" t="str">
        <f>IF(B546&lt;&gt;"r04","",COUNT(INDEX(U:U,ROW()-3):U546))</f>
        <v/>
      </c>
      <c r="AE546" s="4" t="str">
        <f>IF(B546&lt;&gt;"r04","",COUNT(INDEX(V:V,ROW()-3):V546))</f>
        <v/>
      </c>
    </row>
    <row r="547" spans="1:31">
      <c r="A547">
        <v>792</v>
      </c>
      <c r="B547" t="s">
        <v>1859</v>
      </c>
      <c r="C547" t="s">
        <v>1860</v>
      </c>
      <c r="D547">
        <v>2923704</v>
      </c>
      <c r="E547">
        <v>82</v>
      </c>
      <c r="F547" t="s">
        <v>1849</v>
      </c>
      <c r="G547" s="1">
        <v>46203.798495370371</v>
      </c>
      <c r="H547">
        <v>86</v>
      </c>
      <c r="I547" t="s">
        <v>1849</v>
      </c>
      <c r="J547" s="1">
        <v>46203.798692129632</v>
      </c>
      <c r="K547">
        <v>1</v>
      </c>
      <c r="L547">
        <v>1</v>
      </c>
      <c r="M547" t="s">
        <v>1850</v>
      </c>
      <c r="N547" t="s">
        <v>1851</v>
      </c>
      <c r="O547" s="1">
        <v>46203.798055555555</v>
      </c>
      <c r="P547" s="1">
        <v>46203.798692129632</v>
      </c>
      <c r="Q547" s="1" t="str">
        <f t="shared" si="64"/>
        <v>2923704|r02</v>
      </c>
      <c r="R547" s="1" t="str">
        <f>VLOOKUP(D547,Base_Amostral!$A:$G,5,FALSE)</f>
        <v>Paratinga</v>
      </c>
      <c r="S547" s="1" t="str">
        <f>VLOOKUP(D547,Base_Amostral!$A:$G,3,FALSE)</f>
        <v>Bahia</v>
      </c>
      <c r="T547" s="1" t="str">
        <f>VLOOKUP(D547,Base_Amostral!$A:$G,6,FALSE)</f>
        <v>Nordeste</v>
      </c>
      <c r="U547" s="4">
        <f t="shared" si="65"/>
        <v>8.1999999999999993</v>
      </c>
      <c r="V547" s="4">
        <f t="shared" si="66"/>
        <v>8.6</v>
      </c>
      <c r="W547" s="4">
        <f t="shared" si="67"/>
        <v>-0.40000000000000036</v>
      </c>
      <c r="X547" s="4">
        <f t="shared" si="68"/>
        <v>8.3999999999999986</v>
      </c>
      <c r="Y547" s="4">
        <f t="shared" si="69"/>
        <v>1</v>
      </c>
      <c r="Z547" s="4">
        <f t="shared" si="70"/>
        <v>0</v>
      </c>
      <c r="AA547" s="4">
        <f t="shared" si="71"/>
        <v>0</v>
      </c>
      <c r="AB547" s="4" t="str">
        <f>IF(B547&lt;&gt;"r04","",IF(COUNT(INDEX(U:U,ROW()-3):U547)&lt;2,"",MAX(INDEX(U:U,ROW()-3):U547)-MIN(INDEX(U:U,ROW()-3):U547)))</f>
        <v/>
      </c>
      <c r="AC547" s="4" t="str">
        <f>IF(B547&lt;&gt;"r04","",IF(COUNT(INDEX(V:V,ROW()-3):V547)&lt;2,"",MAX(INDEX(V:V,ROW()-3):V547)-MIN(INDEX(V:V,ROW()-3):V547)))</f>
        <v/>
      </c>
      <c r="AD547" s="4" t="str">
        <f>IF(B547&lt;&gt;"r04","",COUNT(INDEX(U:U,ROW()-3):U547))</f>
        <v/>
      </c>
      <c r="AE547" s="4" t="str">
        <f>IF(B547&lt;&gt;"r04","",COUNT(INDEX(V:V,ROW()-3):V547))</f>
        <v/>
      </c>
    </row>
    <row r="548" spans="1:31">
      <c r="A548">
        <v>1159</v>
      </c>
      <c r="B548" t="s">
        <v>1861</v>
      </c>
      <c r="C548" t="s">
        <v>1862</v>
      </c>
      <c r="D548">
        <v>2923704</v>
      </c>
      <c r="E548">
        <v>82</v>
      </c>
      <c r="F548" t="s">
        <v>1849</v>
      </c>
      <c r="G548" s="1">
        <v>46209.844293981485</v>
      </c>
      <c r="H548">
        <v>86</v>
      </c>
      <c r="I548" t="s">
        <v>1849</v>
      </c>
      <c r="J548" s="1">
        <v>46209.844490740739</v>
      </c>
      <c r="K548">
        <v>1</v>
      </c>
      <c r="L548">
        <v>1</v>
      </c>
      <c r="M548" t="s">
        <v>1850</v>
      </c>
      <c r="N548" t="s">
        <v>1851</v>
      </c>
      <c r="O548" s="1">
        <v>46209.843923611108</v>
      </c>
      <c r="P548" s="1">
        <v>46209.844490740739</v>
      </c>
      <c r="Q548" s="1" t="str">
        <f t="shared" si="64"/>
        <v>2923704|r03</v>
      </c>
      <c r="R548" s="1" t="str">
        <f>VLOOKUP(D548,Base_Amostral!$A:$G,5,FALSE)</f>
        <v>Paratinga</v>
      </c>
      <c r="S548" s="1" t="str">
        <f>VLOOKUP(D548,Base_Amostral!$A:$G,3,FALSE)</f>
        <v>Bahia</v>
      </c>
      <c r="T548" s="1" t="str">
        <f>VLOOKUP(D548,Base_Amostral!$A:$G,6,FALSE)</f>
        <v>Nordeste</v>
      </c>
      <c r="U548" s="4">
        <f t="shared" si="65"/>
        <v>8.1999999999999993</v>
      </c>
      <c r="V548" s="4">
        <f t="shared" si="66"/>
        <v>8.6</v>
      </c>
      <c r="W548" s="4">
        <f t="shared" si="67"/>
        <v>-0.40000000000000036</v>
      </c>
      <c r="X548" s="4">
        <f t="shared" si="68"/>
        <v>8.3999999999999986</v>
      </c>
      <c r="Y548" s="4">
        <f t="shared" si="69"/>
        <v>1</v>
      </c>
      <c r="Z548" s="4">
        <f t="shared" si="70"/>
        <v>0</v>
      </c>
      <c r="AA548" s="4">
        <f t="shared" si="71"/>
        <v>0</v>
      </c>
      <c r="AB548" s="4" t="str">
        <f>IF(B548&lt;&gt;"r04","",IF(COUNT(INDEX(U:U,ROW()-3):U548)&lt;2,"",MAX(INDEX(U:U,ROW()-3):U548)-MIN(INDEX(U:U,ROW()-3):U548)))</f>
        <v/>
      </c>
      <c r="AC548" s="4" t="str">
        <f>IF(B548&lt;&gt;"r04","",IF(COUNT(INDEX(V:V,ROW()-3):V548)&lt;2,"",MAX(INDEX(V:V,ROW()-3):V548)-MIN(INDEX(V:V,ROW()-3):V548)))</f>
        <v/>
      </c>
      <c r="AD548" s="4" t="str">
        <f>IF(B548&lt;&gt;"r04","",COUNT(INDEX(U:U,ROW()-3):U548))</f>
        <v/>
      </c>
      <c r="AE548" s="4" t="str">
        <f>IF(B548&lt;&gt;"r04","",COUNT(INDEX(V:V,ROW()-3):V548))</f>
        <v/>
      </c>
    </row>
    <row r="549" spans="1:31">
      <c r="A549">
        <v>1515</v>
      </c>
      <c r="B549" t="s">
        <v>1863</v>
      </c>
      <c r="C549" t="s">
        <v>1864</v>
      </c>
      <c r="D549">
        <v>2923704</v>
      </c>
      <c r="E549">
        <v>89</v>
      </c>
      <c r="F549" t="s">
        <v>1849</v>
      </c>
      <c r="G549" s="1">
        <v>46216.821053240739</v>
      </c>
      <c r="H549">
        <v>86</v>
      </c>
      <c r="I549" t="s">
        <v>1849</v>
      </c>
      <c r="J549" s="1">
        <v>46216.821273148147</v>
      </c>
      <c r="K549">
        <v>1</v>
      </c>
      <c r="L549">
        <v>1</v>
      </c>
      <c r="M549" t="s">
        <v>1850</v>
      </c>
      <c r="N549" t="s">
        <v>1851</v>
      </c>
      <c r="O549" s="1">
        <v>46216.818148148152</v>
      </c>
      <c r="P549" s="1">
        <v>46216.821273148147</v>
      </c>
      <c r="Q549" s="1" t="str">
        <f t="shared" si="64"/>
        <v>2923704|r04</v>
      </c>
      <c r="R549" s="1" t="str">
        <f>VLOOKUP(D549,Base_Amostral!$A:$G,5,FALSE)</f>
        <v>Paratinga</v>
      </c>
      <c r="S549" s="1" t="str">
        <f>VLOOKUP(D549,Base_Amostral!$A:$G,3,FALSE)</f>
        <v>Bahia</v>
      </c>
      <c r="T549" s="1" t="str">
        <f>VLOOKUP(D549,Base_Amostral!$A:$G,6,FALSE)</f>
        <v>Nordeste</v>
      </c>
      <c r="U549" s="4">
        <f t="shared" si="65"/>
        <v>8.9</v>
      </c>
      <c r="V549" s="4">
        <f t="shared" si="66"/>
        <v>8.6</v>
      </c>
      <c r="W549" s="4">
        <f t="shared" si="67"/>
        <v>0.30000000000000071</v>
      </c>
      <c r="X549" s="4">
        <f t="shared" si="68"/>
        <v>8.75</v>
      </c>
      <c r="Y549" s="4">
        <f t="shared" si="69"/>
        <v>1</v>
      </c>
      <c r="Z549" s="4">
        <f t="shared" si="70"/>
        <v>0.70000000000000107</v>
      </c>
      <c r="AA549" s="4">
        <f t="shared" si="71"/>
        <v>0</v>
      </c>
      <c r="AB549" s="4">
        <f ca="1">IF(B549&lt;&gt;"r04","",IF(COUNT(INDEX(U:U,ROW()-3):U549)&lt;2,"",MAX(INDEX(U:U,ROW()-3):U549)-MIN(INDEX(U:U,ROW()-3):U549)))</f>
        <v>0.70000000000000107</v>
      </c>
      <c r="AC549" s="4">
        <f ca="1">IF(B549&lt;&gt;"r04","",IF(COUNT(INDEX(V:V,ROW()-3):V549)&lt;2,"",MAX(INDEX(V:V,ROW()-3):V549)-MIN(INDEX(V:V,ROW()-3):V549)))</f>
        <v>0</v>
      </c>
      <c r="AD549" s="4">
        <f ca="1">IF(B549&lt;&gt;"r04","",COUNT(INDEX(U:U,ROW()-3):U549))</f>
        <v>4</v>
      </c>
      <c r="AE549" s="4">
        <f ca="1">IF(B549&lt;&gt;"r04","",COUNT(INDEX(V:V,ROW()-3):V549))</f>
        <v>4</v>
      </c>
    </row>
    <row r="550" spans="1:31">
      <c r="A550">
        <v>427</v>
      </c>
      <c r="B550" t="s">
        <v>1857</v>
      </c>
      <c r="C550" t="s">
        <v>1858</v>
      </c>
      <c r="D550">
        <v>2923803</v>
      </c>
      <c r="E550">
        <v>54</v>
      </c>
      <c r="F550" t="s">
        <v>1849</v>
      </c>
      <c r="G550" s="1">
        <v>46195.994525462964</v>
      </c>
      <c r="H550">
        <v>55</v>
      </c>
      <c r="I550" t="s">
        <v>1849</v>
      </c>
      <c r="J550" s="1">
        <v>46195.994756944441</v>
      </c>
      <c r="K550">
        <v>1</v>
      </c>
      <c r="L550">
        <v>1</v>
      </c>
      <c r="M550" t="s">
        <v>1850</v>
      </c>
      <c r="N550" t="s">
        <v>1851</v>
      </c>
      <c r="O550" s="1">
        <v>46195.994270833333</v>
      </c>
      <c r="P550" s="1">
        <v>46195.994756944441</v>
      </c>
      <c r="Q550" s="1" t="str">
        <f t="shared" si="64"/>
        <v>2923803|r01</v>
      </c>
      <c r="R550" s="1" t="str">
        <f>VLOOKUP(D550,Base_Amostral!$A:$G,5,FALSE)</f>
        <v>Paripiranga</v>
      </c>
      <c r="S550" s="1" t="str">
        <f>VLOOKUP(D550,Base_Amostral!$A:$G,3,FALSE)</f>
        <v>Bahia</v>
      </c>
      <c r="T550" s="1" t="str">
        <f>VLOOKUP(D550,Base_Amostral!$A:$G,6,FALSE)</f>
        <v>Nordeste</v>
      </c>
      <c r="U550" s="4">
        <f t="shared" si="65"/>
        <v>5.4</v>
      </c>
      <c r="V550" s="4">
        <f t="shared" si="66"/>
        <v>5.5</v>
      </c>
      <c r="W550" s="4">
        <f t="shared" si="67"/>
        <v>-9.9999999999999645E-2</v>
      </c>
      <c r="X550" s="4">
        <f t="shared" si="68"/>
        <v>5.45</v>
      </c>
      <c r="Y550" s="4">
        <f t="shared" si="69"/>
        <v>1</v>
      </c>
      <c r="Z550" s="4" t="str">
        <f t="shared" si="70"/>
        <v/>
      </c>
      <c r="AA550" s="4" t="str">
        <f t="shared" si="71"/>
        <v/>
      </c>
      <c r="AB550" s="4" t="str">
        <f>IF(B550&lt;&gt;"r04","",IF(COUNT(INDEX(U:U,ROW()-3):U550)&lt;2,"",MAX(INDEX(U:U,ROW()-3):U550)-MIN(INDEX(U:U,ROW()-3):U550)))</f>
        <v/>
      </c>
      <c r="AC550" s="4" t="str">
        <f>IF(B550&lt;&gt;"r04","",IF(COUNT(INDEX(V:V,ROW()-3):V550)&lt;2,"",MAX(INDEX(V:V,ROW()-3):V550)-MIN(INDEX(V:V,ROW()-3):V550)))</f>
        <v/>
      </c>
      <c r="AD550" s="4" t="str">
        <f>IF(B550&lt;&gt;"r04","",COUNT(INDEX(U:U,ROW()-3):U550))</f>
        <v/>
      </c>
      <c r="AE550" s="4" t="str">
        <f>IF(B550&lt;&gt;"r04","",COUNT(INDEX(V:V,ROW()-3):V550))</f>
        <v/>
      </c>
    </row>
    <row r="551" spans="1:31">
      <c r="A551">
        <v>793</v>
      </c>
      <c r="B551" t="s">
        <v>1859</v>
      </c>
      <c r="C551" t="s">
        <v>1860</v>
      </c>
      <c r="D551">
        <v>2923803</v>
      </c>
      <c r="E551">
        <v>54</v>
      </c>
      <c r="F551" t="s">
        <v>1849</v>
      </c>
      <c r="G551" s="1">
        <v>46203.799120370371</v>
      </c>
      <c r="H551">
        <v>55</v>
      </c>
      <c r="I551" t="s">
        <v>1849</v>
      </c>
      <c r="J551" s="1">
        <v>46203.799398148149</v>
      </c>
      <c r="K551">
        <v>1</v>
      </c>
      <c r="L551">
        <v>1</v>
      </c>
      <c r="M551" t="s">
        <v>1850</v>
      </c>
      <c r="N551" t="s">
        <v>1851</v>
      </c>
      <c r="O551" s="1">
        <v>46203.798738425925</v>
      </c>
      <c r="P551" s="1">
        <v>46203.799398148149</v>
      </c>
      <c r="Q551" s="1" t="str">
        <f t="shared" si="64"/>
        <v>2923803|r02</v>
      </c>
      <c r="R551" s="1" t="str">
        <f>VLOOKUP(D551,Base_Amostral!$A:$G,5,FALSE)</f>
        <v>Paripiranga</v>
      </c>
      <c r="S551" s="1" t="str">
        <f>VLOOKUP(D551,Base_Amostral!$A:$G,3,FALSE)</f>
        <v>Bahia</v>
      </c>
      <c r="T551" s="1" t="str">
        <f>VLOOKUP(D551,Base_Amostral!$A:$G,6,FALSE)</f>
        <v>Nordeste</v>
      </c>
      <c r="U551" s="4">
        <f t="shared" si="65"/>
        <v>5.4</v>
      </c>
      <c r="V551" s="4">
        <f t="shared" si="66"/>
        <v>5.5</v>
      </c>
      <c r="W551" s="4">
        <f t="shared" si="67"/>
        <v>-9.9999999999999645E-2</v>
      </c>
      <c r="X551" s="4">
        <f t="shared" si="68"/>
        <v>5.45</v>
      </c>
      <c r="Y551" s="4">
        <f t="shared" si="69"/>
        <v>1</v>
      </c>
      <c r="Z551" s="4">
        <f t="shared" si="70"/>
        <v>0</v>
      </c>
      <c r="AA551" s="4">
        <f t="shared" si="71"/>
        <v>0</v>
      </c>
      <c r="AB551" s="4" t="str">
        <f>IF(B551&lt;&gt;"r04","",IF(COUNT(INDEX(U:U,ROW()-3):U551)&lt;2,"",MAX(INDEX(U:U,ROW()-3):U551)-MIN(INDEX(U:U,ROW()-3):U551)))</f>
        <v/>
      </c>
      <c r="AC551" s="4" t="str">
        <f>IF(B551&lt;&gt;"r04","",IF(COUNT(INDEX(V:V,ROW()-3):V551)&lt;2,"",MAX(INDEX(V:V,ROW()-3):V551)-MIN(INDEX(V:V,ROW()-3):V551)))</f>
        <v/>
      </c>
      <c r="AD551" s="4" t="str">
        <f>IF(B551&lt;&gt;"r04","",COUNT(INDEX(U:U,ROW()-3):U551))</f>
        <v/>
      </c>
      <c r="AE551" s="4" t="str">
        <f>IF(B551&lt;&gt;"r04","",COUNT(INDEX(V:V,ROW()-3):V551))</f>
        <v/>
      </c>
    </row>
    <row r="552" spans="1:31">
      <c r="A552">
        <v>1161</v>
      </c>
      <c r="B552" t="s">
        <v>1861</v>
      </c>
      <c r="C552" t="s">
        <v>1862</v>
      </c>
      <c r="D552">
        <v>2923803</v>
      </c>
      <c r="E552">
        <v>55</v>
      </c>
      <c r="F552" t="s">
        <v>1849</v>
      </c>
      <c r="G552" s="1">
        <v>46209.844756944447</v>
      </c>
      <c r="H552">
        <v>56</v>
      </c>
      <c r="I552" t="s">
        <v>1849</v>
      </c>
      <c r="J552" s="1">
        <v>46209.845011574071</v>
      </c>
      <c r="K552">
        <v>1</v>
      </c>
      <c r="L552">
        <v>1</v>
      </c>
      <c r="M552" t="s">
        <v>1850</v>
      </c>
      <c r="N552" t="s">
        <v>1851</v>
      </c>
      <c r="O552" s="1">
        <v>46209.844548611109</v>
      </c>
      <c r="P552" s="1">
        <v>46209.845011574071</v>
      </c>
      <c r="Q552" s="1" t="str">
        <f t="shared" si="64"/>
        <v>2923803|r03</v>
      </c>
      <c r="R552" s="1" t="str">
        <f>VLOOKUP(D552,Base_Amostral!$A:$G,5,FALSE)</f>
        <v>Paripiranga</v>
      </c>
      <c r="S552" s="1" t="str">
        <f>VLOOKUP(D552,Base_Amostral!$A:$G,3,FALSE)</f>
        <v>Bahia</v>
      </c>
      <c r="T552" s="1" t="str">
        <f>VLOOKUP(D552,Base_Amostral!$A:$G,6,FALSE)</f>
        <v>Nordeste</v>
      </c>
      <c r="U552" s="4">
        <f t="shared" si="65"/>
        <v>5.5</v>
      </c>
      <c r="V552" s="4">
        <f t="shared" si="66"/>
        <v>5.6</v>
      </c>
      <c r="W552" s="4">
        <f t="shared" si="67"/>
        <v>-9.9999999999999645E-2</v>
      </c>
      <c r="X552" s="4">
        <f t="shared" si="68"/>
        <v>5.55</v>
      </c>
      <c r="Y552" s="4">
        <f t="shared" si="69"/>
        <v>1</v>
      </c>
      <c r="Z552" s="4">
        <f t="shared" si="70"/>
        <v>9.9999999999999645E-2</v>
      </c>
      <c r="AA552" s="4">
        <f t="shared" si="71"/>
        <v>9.9999999999999645E-2</v>
      </c>
      <c r="AB552" s="4" t="str">
        <f>IF(B552&lt;&gt;"r04","",IF(COUNT(INDEX(U:U,ROW()-3):U552)&lt;2,"",MAX(INDEX(U:U,ROW()-3):U552)-MIN(INDEX(U:U,ROW()-3):U552)))</f>
        <v/>
      </c>
      <c r="AC552" s="4" t="str">
        <f>IF(B552&lt;&gt;"r04","",IF(COUNT(INDEX(V:V,ROW()-3):V552)&lt;2,"",MAX(INDEX(V:V,ROW()-3):V552)-MIN(INDEX(V:V,ROW()-3):V552)))</f>
        <v/>
      </c>
      <c r="AD552" s="4" t="str">
        <f>IF(B552&lt;&gt;"r04","",COUNT(INDEX(U:U,ROW()-3):U552))</f>
        <v/>
      </c>
      <c r="AE552" s="4" t="str">
        <f>IF(B552&lt;&gt;"r04","",COUNT(INDEX(V:V,ROW()-3):V552))</f>
        <v/>
      </c>
    </row>
    <row r="553" spans="1:31">
      <c r="A553">
        <v>1520</v>
      </c>
      <c r="B553" t="s">
        <v>1863</v>
      </c>
      <c r="C553" t="s">
        <v>1864</v>
      </c>
      <c r="D553">
        <v>2923803</v>
      </c>
      <c r="E553">
        <v>65</v>
      </c>
      <c r="F553" t="s">
        <v>1849</v>
      </c>
      <c r="G553" s="1">
        <v>46216.821597222224</v>
      </c>
      <c r="H553">
        <v>56</v>
      </c>
      <c r="I553" t="s">
        <v>1849</v>
      </c>
      <c r="J553" s="1">
        <v>46216.821840277778</v>
      </c>
      <c r="K553">
        <v>1</v>
      </c>
      <c r="L553">
        <v>1</v>
      </c>
      <c r="M553" t="s">
        <v>1850</v>
      </c>
      <c r="N553" t="s">
        <v>1851</v>
      </c>
      <c r="O553" s="1">
        <v>46216.82130787037</v>
      </c>
      <c r="P553" s="1">
        <v>46216.821840277778</v>
      </c>
      <c r="Q553" s="1" t="str">
        <f t="shared" si="64"/>
        <v>2923803|r04</v>
      </c>
      <c r="R553" s="1" t="str">
        <f>VLOOKUP(D553,Base_Amostral!$A:$G,5,FALSE)</f>
        <v>Paripiranga</v>
      </c>
      <c r="S553" s="1" t="str">
        <f>VLOOKUP(D553,Base_Amostral!$A:$G,3,FALSE)</f>
        <v>Bahia</v>
      </c>
      <c r="T553" s="1" t="str">
        <f>VLOOKUP(D553,Base_Amostral!$A:$G,6,FALSE)</f>
        <v>Nordeste</v>
      </c>
      <c r="U553" s="4">
        <f t="shared" si="65"/>
        <v>6.5</v>
      </c>
      <c r="V553" s="4">
        <f t="shared" si="66"/>
        <v>5.6</v>
      </c>
      <c r="W553" s="4">
        <f t="shared" si="67"/>
        <v>0.90000000000000036</v>
      </c>
      <c r="X553" s="4">
        <f t="shared" si="68"/>
        <v>6.05</v>
      </c>
      <c r="Y553" s="4">
        <f t="shared" si="69"/>
        <v>1</v>
      </c>
      <c r="Z553" s="4">
        <f t="shared" si="70"/>
        <v>1</v>
      </c>
      <c r="AA553" s="4">
        <f t="shared" si="71"/>
        <v>0</v>
      </c>
      <c r="AB553" s="4">
        <f ca="1">IF(B553&lt;&gt;"r04","",IF(COUNT(INDEX(U:U,ROW()-3):U553)&lt;2,"",MAX(INDEX(U:U,ROW()-3):U553)-MIN(INDEX(U:U,ROW()-3):U553)))</f>
        <v>1.0999999999999996</v>
      </c>
      <c r="AC553" s="4">
        <f ca="1">IF(B553&lt;&gt;"r04","",IF(COUNT(INDEX(V:V,ROW()-3):V553)&lt;2,"",MAX(INDEX(V:V,ROW()-3):V553)-MIN(INDEX(V:V,ROW()-3):V553)))</f>
        <v>9.9999999999999645E-2</v>
      </c>
      <c r="AD553" s="4">
        <f ca="1">IF(B553&lt;&gt;"r04","",COUNT(INDEX(U:U,ROW()-3):U553))</f>
        <v>4</v>
      </c>
      <c r="AE553" s="4">
        <f ca="1">IF(B553&lt;&gt;"r04","",COUNT(INDEX(V:V,ROW()-3):V553))</f>
        <v>4</v>
      </c>
    </row>
    <row r="554" spans="1:31">
      <c r="A554">
        <v>430</v>
      </c>
      <c r="B554" t="s">
        <v>1857</v>
      </c>
      <c r="C554" t="s">
        <v>1858</v>
      </c>
      <c r="D554">
        <v>2924603</v>
      </c>
      <c r="E554">
        <v>65</v>
      </c>
      <c r="F554" t="s">
        <v>1849</v>
      </c>
      <c r="G554" s="1">
        <v>46195.995000000003</v>
      </c>
      <c r="H554">
        <v>68</v>
      </c>
      <c r="I554" t="s">
        <v>1849</v>
      </c>
      <c r="J554" s="1">
        <v>46195.995185185187</v>
      </c>
      <c r="K554">
        <v>1</v>
      </c>
      <c r="L554">
        <v>1</v>
      </c>
      <c r="M554" t="s">
        <v>1850</v>
      </c>
      <c r="N554" t="s">
        <v>1851</v>
      </c>
      <c r="O554" s="1">
        <v>46195.994803240741</v>
      </c>
      <c r="P554" s="1">
        <v>46195.995185185187</v>
      </c>
      <c r="Q554" s="1" t="str">
        <f t="shared" si="64"/>
        <v>2924603|r01</v>
      </c>
      <c r="R554" s="1" t="str">
        <f>VLOOKUP(D554,Base_Amostral!$A:$G,5,FALSE)</f>
        <v>Pindobaçu</v>
      </c>
      <c r="S554" s="1" t="str">
        <f>VLOOKUP(D554,Base_Amostral!$A:$G,3,FALSE)</f>
        <v>Bahia</v>
      </c>
      <c r="T554" s="1" t="str">
        <f>VLOOKUP(D554,Base_Amostral!$A:$G,6,FALSE)</f>
        <v>Nordeste</v>
      </c>
      <c r="U554" s="4">
        <f t="shared" si="65"/>
        <v>6.5</v>
      </c>
      <c r="V554" s="4">
        <f t="shared" si="66"/>
        <v>6.8</v>
      </c>
      <c r="W554" s="4">
        <f t="shared" si="67"/>
        <v>-0.29999999999999982</v>
      </c>
      <c r="X554" s="4">
        <f t="shared" si="68"/>
        <v>6.65</v>
      </c>
      <c r="Y554" s="4">
        <f t="shared" si="69"/>
        <v>1</v>
      </c>
      <c r="Z554" s="4" t="str">
        <f t="shared" si="70"/>
        <v/>
      </c>
      <c r="AA554" s="4" t="str">
        <f t="shared" si="71"/>
        <v/>
      </c>
      <c r="AB554" s="4" t="str">
        <f>IF(B554&lt;&gt;"r04","",IF(COUNT(INDEX(U:U,ROW()-3):U554)&lt;2,"",MAX(INDEX(U:U,ROW()-3):U554)-MIN(INDEX(U:U,ROW()-3):U554)))</f>
        <v/>
      </c>
      <c r="AC554" s="4" t="str">
        <f>IF(B554&lt;&gt;"r04","",IF(COUNT(INDEX(V:V,ROW()-3):V554)&lt;2,"",MAX(INDEX(V:V,ROW()-3):V554)-MIN(INDEX(V:V,ROW()-3):V554)))</f>
        <v/>
      </c>
      <c r="AD554" s="4" t="str">
        <f>IF(B554&lt;&gt;"r04","",COUNT(INDEX(U:U,ROW()-3):U554))</f>
        <v/>
      </c>
      <c r="AE554" s="4" t="str">
        <f>IF(B554&lt;&gt;"r04","",COUNT(INDEX(V:V,ROW()-3):V554))</f>
        <v/>
      </c>
    </row>
    <row r="555" spans="1:31">
      <c r="A555">
        <v>796</v>
      </c>
      <c r="B555" t="s">
        <v>1859</v>
      </c>
      <c r="C555" t="s">
        <v>1860</v>
      </c>
      <c r="D555">
        <v>2924603</v>
      </c>
      <c r="E555">
        <v>65</v>
      </c>
      <c r="F555" t="s">
        <v>1849</v>
      </c>
      <c r="G555" s="1">
        <v>46203.799664351849</v>
      </c>
      <c r="H555">
        <v>68</v>
      </c>
      <c r="I555" t="s">
        <v>1849</v>
      </c>
      <c r="J555" s="1">
        <v>46203.799861111111</v>
      </c>
      <c r="K555">
        <v>1</v>
      </c>
      <c r="L555">
        <v>1</v>
      </c>
      <c r="M555" t="s">
        <v>1850</v>
      </c>
      <c r="N555" t="s">
        <v>1851</v>
      </c>
      <c r="O555" s="1">
        <v>46203.799444444441</v>
      </c>
      <c r="P555" s="1">
        <v>46203.799861111111</v>
      </c>
      <c r="Q555" s="1" t="str">
        <f t="shared" si="64"/>
        <v>2924603|r02</v>
      </c>
      <c r="R555" s="1" t="str">
        <f>VLOOKUP(D555,Base_Amostral!$A:$G,5,FALSE)</f>
        <v>Pindobaçu</v>
      </c>
      <c r="S555" s="1" t="str">
        <f>VLOOKUP(D555,Base_Amostral!$A:$G,3,FALSE)</f>
        <v>Bahia</v>
      </c>
      <c r="T555" s="1" t="str">
        <f>VLOOKUP(D555,Base_Amostral!$A:$G,6,FALSE)</f>
        <v>Nordeste</v>
      </c>
      <c r="U555" s="4">
        <f t="shared" si="65"/>
        <v>6.5</v>
      </c>
      <c r="V555" s="4">
        <f t="shared" si="66"/>
        <v>6.8</v>
      </c>
      <c r="W555" s="4">
        <f t="shared" si="67"/>
        <v>-0.29999999999999982</v>
      </c>
      <c r="X555" s="4">
        <f t="shared" si="68"/>
        <v>6.65</v>
      </c>
      <c r="Y555" s="4">
        <f t="shared" si="69"/>
        <v>1</v>
      </c>
      <c r="Z555" s="4">
        <f t="shared" si="70"/>
        <v>0</v>
      </c>
      <c r="AA555" s="4">
        <f t="shared" si="71"/>
        <v>0</v>
      </c>
      <c r="AB555" s="4" t="str">
        <f>IF(B555&lt;&gt;"r04","",IF(COUNT(INDEX(U:U,ROW()-3):U555)&lt;2,"",MAX(INDEX(U:U,ROW()-3):U555)-MIN(INDEX(U:U,ROW()-3):U555)))</f>
        <v/>
      </c>
      <c r="AC555" s="4" t="str">
        <f>IF(B555&lt;&gt;"r04","",IF(COUNT(INDEX(V:V,ROW()-3):V555)&lt;2,"",MAX(INDEX(V:V,ROW()-3):V555)-MIN(INDEX(V:V,ROW()-3):V555)))</f>
        <v/>
      </c>
      <c r="AD555" s="4" t="str">
        <f>IF(B555&lt;&gt;"r04","",COUNT(INDEX(U:U,ROW()-3):U555))</f>
        <v/>
      </c>
      <c r="AE555" s="4" t="str">
        <f>IF(B555&lt;&gt;"r04","",COUNT(INDEX(V:V,ROW()-3):V555))</f>
        <v/>
      </c>
    </row>
    <row r="556" spans="1:31">
      <c r="A556">
        <v>1164</v>
      </c>
      <c r="B556" t="s">
        <v>1861</v>
      </c>
      <c r="C556" t="s">
        <v>1862</v>
      </c>
      <c r="D556">
        <v>2924603</v>
      </c>
      <c r="E556">
        <v>65</v>
      </c>
      <c r="F556" t="s">
        <v>1849</v>
      </c>
      <c r="G556" s="1">
        <v>46209.845358796294</v>
      </c>
      <c r="H556">
        <v>68</v>
      </c>
      <c r="I556" t="s">
        <v>1849</v>
      </c>
      <c r="J556" s="1">
        <v>46209.845555555556</v>
      </c>
      <c r="K556">
        <v>1</v>
      </c>
      <c r="L556">
        <v>1</v>
      </c>
      <c r="M556" t="s">
        <v>1850</v>
      </c>
      <c r="N556" t="s">
        <v>1851</v>
      </c>
      <c r="O556" s="1">
        <v>46209.845057870371</v>
      </c>
      <c r="P556" s="1">
        <v>46209.845555555556</v>
      </c>
      <c r="Q556" s="1" t="str">
        <f t="shared" si="64"/>
        <v>2924603|r03</v>
      </c>
      <c r="R556" s="1" t="str">
        <f>VLOOKUP(D556,Base_Amostral!$A:$G,5,FALSE)</f>
        <v>Pindobaçu</v>
      </c>
      <c r="S556" s="1" t="str">
        <f>VLOOKUP(D556,Base_Amostral!$A:$G,3,FALSE)</f>
        <v>Bahia</v>
      </c>
      <c r="T556" s="1" t="str">
        <f>VLOOKUP(D556,Base_Amostral!$A:$G,6,FALSE)</f>
        <v>Nordeste</v>
      </c>
      <c r="U556" s="4">
        <f t="shared" si="65"/>
        <v>6.5</v>
      </c>
      <c r="V556" s="4">
        <f t="shared" si="66"/>
        <v>6.8</v>
      </c>
      <c r="W556" s="4">
        <f t="shared" si="67"/>
        <v>-0.29999999999999982</v>
      </c>
      <c r="X556" s="4">
        <f t="shared" si="68"/>
        <v>6.65</v>
      </c>
      <c r="Y556" s="4">
        <f t="shared" si="69"/>
        <v>1</v>
      </c>
      <c r="Z556" s="4">
        <f t="shared" si="70"/>
        <v>0</v>
      </c>
      <c r="AA556" s="4">
        <f t="shared" si="71"/>
        <v>0</v>
      </c>
      <c r="AB556" s="4" t="str">
        <f>IF(B556&lt;&gt;"r04","",IF(COUNT(INDEX(U:U,ROW()-3):U556)&lt;2,"",MAX(INDEX(U:U,ROW()-3):U556)-MIN(INDEX(U:U,ROW()-3):U556)))</f>
        <v/>
      </c>
      <c r="AC556" s="4" t="str">
        <f>IF(B556&lt;&gt;"r04","",IF(COUNT(INDEX(V:V,ROW()-3):V556)&lt;2,"",MAX(INDEX(V:V,ROW()-3):V556)-MIN(INDEX(V:V,ROW()-3):V556)))</f>
        <v/>
      </c>
      <c r="AD556" s="4" t="str">
        <f>IF(B556&lt;&gt;"r04","",COUNT(INDEX(U:U,ROW()-3):U556))</f>
        <v/>
      </c>
      <c r="AE556" s="4" t="str">
        <f>IF(B556&lt;&gt;"r04","",COUNT(INDEX(V:V,ROW()-3):V556))</f>
        <v/>
      </c>
    </row>
    <row r="557" spans="1:31">
      <c r="A557">
        <v>1523</v>
      </c>
      <c r="B557" t="s">
        <v>1863</v>
      </c>
      <c r="C557" t="s">
        <v>1864</v>
      </c>
      <c r="D557">
        <v>2924603</v>
      </c>
      <c r="E557">
        <v>74</v>
      </c>
      <c r="F557" t="s">
        <v>1849</v>
      </c>
      <c r="G557" s="1">
        <v>46216.822106481479</v>
      </c>
      <c r="H557">
        <v>68</v>
      </c>
      <c r="I557" t="s">
        <v>1849</v>
      </c>
      <c r="J557" s="1">
        <v>46216.822291666664</v>
      </c>
      <c r="K557">
        <v>1</v>
      </c>
      <c r="L557">
        <v>1</v>
      </c>
      <c r="M557" t="s">
        <v>1850</v>
      </c>
      <c r="N557" t="s">
        <v>1851</v>
      </c>
      <c r="O557" s="1">
        <v>46216.821886574071</v>
      </c>
      <c r="P557" s="1">
        <v>46216.822291666664</v>
      </c>
      <c r="Q557" s="1" t="str">
        <f t="shared" si="64"/>
        <v>2924603|r04</v>
      </c>
      <c r="R557" s="1" t="str">
        <f>VLOOKUP(D557,Base_Amostral!$A:$G,5,FALSE)</f>
        <v>Pindobaçu</v>
      </c>
      <c r="S557" s="1" t="str">
        <f>VLOOKUP(D557,Base_Amostral!$A:$G,3,FALSE)</f>
        <v>Bahia</v>
      </c>
      <c r="T557" s="1" t="str">
        <f>VLOOKUP(D557,Base_Amostral!$A:$G,6,FALSE)</f>
        <v>Nordeste</v>
      </c>
      <c r="U557" s="4">
        <f t="shared" si="65"/>
        <v>7.4</v>
      </c>
      <c r="V557" s="4">
        <f t="shared" si="66"/>
        <v>6.8</v>
      </c>
      <c r="W557" s="4">
        <f t="shared" si="67"/>
        <v>0.60000000000000053</v>
      </c>
      <c r="X557" s="4">
        <f t="shared" si="68"/>
        <v>7.1</v>
      </c>
      <c r="Y557" s="4">
        <f t="shared" si="69"/>
        <v>1</v>
      </c>
      <c r="Z557" s="4">
        <f t="shared" si="70"/>
        <v>0.90000000000000036</v>
      </c>
      <c r="AA557" s="4">
        <f t="shared" si="71"/>
        <v>0</v>
      </c>
      <c r="AB557" s="4">
        <f ca="1">IF(B557&lt;&gt;"r04","",IF(COUNT(INDEX(U:U,ROW()-3):U557)&lt;2,"",MAX(INDEX(U:U,ROW()-3):U557)-MIN(INDEX(U:U,ROW()-3):U557)))</f>
        <v>0.90000000000000036</v>
      </c>
      <c r="AC557" s="4">
        <f ca="1">IF(B557&lt;&gt;"r04","",IF(COUNT(INDEX(V:V,ROW()-3):V557)&lt;2,"",MAX(INDEX(V:V,ROW()-3):V557)-MIN(INDEX(V:V,ROW()-3):V557)))</f>
        <v>0</v>
      </c>
      <c r="AD557" s="4">
        <f ca="1">IF(B557&lt;&gt;"r04","",COUNT(INDEX(U:U,ROW()-3):U557))</f>
        <v>4</v>
      </c>
      <c r="AE557" s="4">
        <f ca="1">IF(B557&lt;&gt;"r04","",COUNT(INDEX(V:V,ROW()-3):V557))</f>
        <v>4</v>
      </c>
    </row>
    <row r="558" spans="1:31">
      <c r="A558">
        <v>431</v>
      </c>
      <c r="B558" t="s">
        <v>1857</v>
      </c>
      <c r="C558" t="s">
        <v>1858</v>
      </c>
      <c r="D558">
        <v>2926202</v>
      </c>
      <c r="E558">
        <v>51</v>
      </c>
      <c r="F558" t="s">
        <v>1849</v>
      </c>
      <c r="G558" s="1">
        <v>46195.995497685188</v>
      </c>
      <c r="H558">
        <v>61</v>
      </c>
      <c r="I558" t="s">
        <v>1849</v>
      </c>
      <c r="J558" s="1">
        <v>46195.995706018519</v>
      </c>
      <c r="K558">
        <v>1</v>
      </c>
      <c r="L558">
        <v>1</v>
      </c>
      <c r="M558" t="s">
        <v>1850</v>
      </c>
      <c r="N558" t="s">
        <v>1851</v>
      </c>
      <c r="O558" s="1">
        <v>46195.99523148148</v>
      </c>
      <c r="P558" s="1">
        <v>46195.995706018519</v>
      </c>
      <c r="Q558" s="1" t="str">
        <f t="shared" si="64"/>
        <v>2926202|r01</v>
      </c>
      <c r="R558" s="1" t="str">
        <f>VLOOKUP(D558,Base_Amostral!$A:$G,5,FALSE)</f>
        <v>Riachão das Neves</v>
      </c>
      <c r="S558" s="1" t="str">
        <f>VLOOKUP(D558,Base_Amostral!$A:$G,3,FALSE)</f>
        <v>Bahia</v>
      </c>
      <c r="T558" s="1" t="str">
        <f>VLOOKUP(D558,Base_Amostral!$A:$G,6,FALSE)</f>
        <v>Nordeste</v>
      </c>
      <c r="U558" s="4">
        <f t="shared" si="65"/>
        <v>5.0999999999999996</v>
      </c>
      <c r="V558" s="4">
        <f t="shared" si="66"/>
        <v>6.1</v>
      </c>
      <c r="W558" s="4">
        <f t="shared" si="67"/>
        <v>-1</v>
      </c>
      <c r="X558" s="4">
        <f t="shared" si="68"/>
        <v>5.6</v>
      </c>
      <c r="Y558" s="4">
        <f t="shared" si="69"/>
        <v>1</v>
      </c>
      <c r="Z558" s="4" t="str">
        <f t="shared" si="70"/>
        <v/>
      </c>
      <c r="AA558" s="4" t="str">
        <f t="shared" si="71"/>
        <v/>
      </c>
      <c r="AB558" s="4" t="str">
        <f>IF(B558&lt;&gt;"r04","",IF(COUNT(INDEX(U:U,ROW()-3):U558)&lt;2,"",MAX(INDEX(U:U,ROW()-3):U558)-MIN(INDEX(U:U,ROW()-3):U558)))</f>
        <v/>
      </c>
      <c r="AC558" s="4" t="str">
        <f>IF(B558&lt;&gt;"r04","",IF(COUNT(INDEX(V:V,ROW()-3):V558)&lt;2,"",MAX(INDEX(V:V,ROW()-3):V558)-MIN(INDEX(V:V,ROW()-3):V558)))</f>
        <v/>
      </c>
      <c r="AD558" s="4" t="str">
        <f>IF(B558&lt;&gt;"r04","",COUNT(INDEX(U:U,ROW()-3):U558))</f>
        <v/>
      </c>
      <c r="AE558" s="4" t="str">
        <f>IF(B558&lt;&gt;"r04","",COUNT(INDEX(V:V,ROW()-3):V558))</f>
        <v/>
      </c>
    </row>
    <row r="559" spans="1:31">
      <c r="A559">
        <v>798</v>
      </c>
      <c r="B559" t="s">
        <v>1859</v>
      </c>
      <c r="C559" t="s">
        <v>1860</v>
      </c>
      <c r="D559">
        <v>2926202</v>
      </c>
      <c r="E559">
        <v>51</v>
      </c>
      <c r="F559" t="s">
        <v>1849</v>
      </c>
      <c r="G559" s="1">
        <v>46203.802511574075</v>
      </c>
      <c r="H559">
        <v>61</v>
      </c>
      <c r="I559" t="s">
        <v>1849</v>
      </c>
      <c r="J559" s="1">
        <v>46203.802708333336</v>
      </c>
      <c r="K559">
        <v>1</v>
      </c>
      <c r="L559">
        <v>1</v>
      </c>
      <c r="M559" t="s">
        <v>1850</v>
      </c>
      <c r="N559" t="s">
        <v>1851</v>
      </c>
      <c r="O559" s="1">
        <v>46203.79991898148</v>
      </c>
      <c r="P559" s="1">
        <v>46203.802708333336</v>
      </c>
      <c r="Q559" s="1" t="str">
        <f t="shared" si="64"/>
        <v>2926202|r02</v>
      </c>
      <c r="R559" s="1" t="str">
        <f>VLOOKUP(D559,Base_Amostral!$A:$G,5,FALSE)</f>
        <v>Riachão das Neves</v>
      </c>
      <c r="S559" s="1" t="str">
        <f>VLOOKUP(D559,Base_Amostral!$A:$G,3,FALSE)</f>
        <v>Bahia</v>
      </c>
      <c r="T559" s="1" t="str">
        <f>VLOOKUP(D559,Base_Amostral!$A:$G,6,FALSE)</f>
        <v>Nordeste</v>
      </c>
      <c r="U559" s="4">
        <f t="shared" si="65"/>
        <v>5.0999999999999996</v>
      </c>
      <c r="V559" s="4">
        <f t="shared" si="66"/>
        <v>6.1</v>
      </c>
      <c r="W559" s="4">
        <f t="shared" si="67"/>
        <v>-1</v>
      </c>
      <c r="X559" s="4">
        <f t="shared" si="68"/>
        <v>5.6</v>
      </c>
      <c r="Y559" s="4">
        <f t="shared" si="69"/>
        <v>1</v>
      </c>
      <c r="Z559" s="4">
        <f t="shared" si="70"/>
        <v>0</v>
      </c>
      <c r="AA559" s="4">
        <f t="shared" si="71"/>
        <v>0</v>
      </c>
      <c r="AB559" s="4" t="str">
        <f>IF(B559&lt;&gt;"r04","",IF(COUNT(INDEX(U:U,ROW()-3):U559)&lt;2,"",MAX(INDEX(U:U,ROW()-3):U559)-MIN(INDEX(U:U,ROW()-3):U559)))</f>
        <v/>
      </c>
      <c r="AC559" s="4" t="str">
        <f>IF(B559&lt;&gt;"r04","",IF(COUNT(INDEX(V:V,ROW()-3):V559)&lt;2,"",MAX(INDEX(V:V,ROW()-3):V559)-MIN(INDEX(V:V,ROW()-3):V559)))</f>
        <v/>
      </c>
      <c r="AD559" s="4" t="str">
        <f>IF(B559&lt;&gt;"r04","",COUNT(INDEX(U:U,ROW()-3):U559))</f>
        <v/>
      </c>
      <c r="AE559" s="4" t="str">
        <f>IF(B559&lt;&gt;"r04","",COUNT(INDEX(V:V,ROW()-3):V559))</f>
        <v/>
      </c>
    </row>
    <row r="560" spans="1:31">
      <c r="A560">
        <v>1165</v>
      </c>
      <c r="B560" t="s">
        <v>1861</v>
      </c>
      <c r="C560" t="s">
        <v>1862</v>
      </c>
      <c r="D560">
        <v>2926202</v>
      </c>
      <c r="E560">
        <v>51</v>
      </c>
      <c r="F560" t="s">
        <v>1849</v>
      </c>
      <c r="G560" s="1">
        <v>46209.848506944443</v>
      </c>
      <c r="H560">
        <v>61</v>
      </c>
      <c r="I560" t="s">
        <v>1849</v>
      </c>
      <c r="J560" s="1">
        <v>46209.848703703705</v>
      </c>
      <c r="K560">
        <v>1</v>
      </c>
      <c r="L560">
        <v>1</v>
      </c>
      <c r="M560" t="s">
        <v>1850</v>
      </c>
      <c r="N560" t="s">
        <v>1851</v>
      </c>
      <c r="O560" s="1">
        <v>46209.845590277779</v>
      </c>
      <c r="P560" s="1">
        <v>46209.848703703705</v>
      </c>
      <c r="Q560" s="1" t="str">
        <f t="shared" si="64"/>
        <v>2926202|r03</v>
      </c>
      <c r="R560" s="1" t="str">
        <f>VLOOKUP(D560,Base_Amostral!$A:$G,5,FALSE)</f>
        <v>Riachão das Neves</v>
      </c>
      <c r="S560" s="1" t="str">
        <f>VLOOKUP(D560,Base_Amostral!$A:$G,3,FALSE)</f>
        <v>Bahia</v>
      </c>
      <c r="T560" s="1" t="str">
        <f>VLOOKUP(D560,Base_Amostral!$A:$G,6,FALSE)</f>
        <v>Nordeste</v>
      </c>
      <c r="U560" s="4">
        <f t="shared" si="65"/>
        <v>5.0999999999999996</v>
      </c>
      <c r="V560" s="4">
        <f t="shared" si="66"/>
        <v>6.1</v>
      </c>
      <c r="W560" s="4">
        <f t="shared" si="67"/>
        <v>-1</v>
      </c>
      <c r="X560" s="4">
        <f t="shared" si="68"/>
        <v>5.6</v>
      </c>
      <c r="Y560" s="4">
        <f t="shared" si="69"/>
        <v>1</v>
      </c>
      <c r="Z560" s="4">
        <f t="shared" si="70"/>
        <v>0</v>
      </c>
      <c r="AA560" s="4">
        <f t="shared" si="71"/>
        <v>0</v>
      </c>
      <c r="AB560" s="4" t="str">
        <f>IF(B560&lt;&gt;"r04","",IF(COUNT(INDEX(U:U,ROW()-3):U560)&lt;2,"",MAX(INDEX(U:U,ROW()-3):U560)-MIN(INDEX(U:U,ROW()-3):U560)))</f>
        <v/>
      </c>
      <c r="AC560" s="4" t="str">
        <f>IF(B560&lt;&gt;"r04","",IF(COUNT(INDEX(V:V,ROW()-3):V560)&lt;2,"",MAX(INDEX(V:V,ROW()-3):V560)-MIN(INDEX(V:V,ROW()-3):V560)))</f>
        <v/>
      </c>
      <c r="AD560" s="4" t="str">
        <f>IF(B560&lt;&gt;"r04","",COUNT(INDEX(U:U,ROW()-3):U560))</f>
        <v/>
      </c>
      <c r="AE560" s="4" t="str">
        <f>IF(B560&lt;&gt;"r04","",COUNT(INDEX(V:V,ROW()-3):V560))</f>
        <v/>
      </c>
    </row>
    <row r="561" spans="1:31">
      <c r="A561">
        <v>1524</v>
      </c>
      <c r="B561" t="s">
        <v>1863</v>
      </c>
      <c r="C561" t="s">
        <v>1864</v>
      </c>
      <c r="D561">
        <v>2926202</v>
      </c>
      <c r="E561">
        <v>63</v>
      </c>
      <c r="F561" t="s">
        <v>1849</v>
      </c>
      <c r="G561" s="1">
        <v>46216.822592592594</v>
      </c>
      <c r="H561">
        <v>61</v>
      </c>
      <c r="I561" t="s">
        <v>1849</v>
      </c>
      <c r="J561" s="1">
        <v>46216.822789351849</v>
      </c>
      <c r="K561">
        <v>1</v>
      </c>
      <c r="L561">
        <v>1</v>
      </c>
      <c r="M561" t="s">
        <v>1850</v>
      </c>
      <c r="N561" t="s">
        <v>1851</v>
      </c>
      <c r="O561" s="1">
        <v>46216.822337962964</v>
      </c>
      <c r="P561" s="1">
        <v>46216.822789351849</v>
      </c>
      <c r="Q561" s="1" t="str">
        <f t="shared" si="64"/>
        <v>2926202|r04</v>
      </c>
      <c r="R561" s="1" t="str">
        <f>VLOOKUP(D561,Base_Amostral!$A:$G,5,FALSE)</f>
        <v>Riachão das Neves</v>
      </c>
      <c r="S561" s="1" t="str">
        <f>VLOOKUP(D561,Base_Amostral!$A:$G,3,FALSE)</f>
        <v>Bahia</v>
      </c>
      <c r="T561" s="1" t="str">
        <f>VLOOKUP(D561,Base_Amostral!$A:$G,6,FALSE)</f>
        <v>Nordeste</v>
      </c>
      <c r="U561" s="4">
        <f t="shared" si="65"/>
        <v>6.3</v>
      </c>
      <c r="V561" s="4">
        <f t="shared" si="66"/>
        <v>6.1</v>
      </c>
      <c r="W561" s="4">
        <f t="shared" si="67"/>
        <v>0.20000000000000018</v>
      </c>
      <c r="X561" s="4">
        <f t="shared" si="68"/>
        <v>6.1999999999999993</v>
      </c>
      <c r="Y561" s="4">
        <f t="shared" si="69"/>
        <v>1</v>
      </c>
      <c r="Z561" s="4">
        <f t="shared" si="70"/>
        <v>1.2000000000000002</v>
      </c>
      <c r="AA561" s="4">
        <f t="shared" si="71"/>
        <v>0</v>
      </c>
      <c r="AB561" s="4">
        <f ca="1">IF(B561&lt;&gt;"r04","",IF(COUNT(INDEX(U:U,ROW()-3):U561)&lt;2,"",MAX(INDEX(U:U,ROW()-3):U561)-MIN(INDEX(U:U,ROW()-3):U561)))</f>
        <v>1.2000000000000002</v>
      </c>
      <c r="AC561" s="4">
        <f ca="1">IF(B561&lt;&gt;"r04","",IF(COUNT(INDEX(V:V,ROW()-3):V561)&lt;2,"",MAX(INDEX(V:V,ROW()-3):V561)-MIN(INDEX(V:V,ROW()-3):V561)))</f>
        <v>0</v>
      </c>
      <c r="AD561" s="4">
        <f ca="1">IF(B561&lt;&gt;"r04","",COUNT(INDEX(U:U,ROW()-3):U561))</f>
        <v>4</v>
      </c>
      <c r="AE561" s="4">
        <f ca="1">IF(B561&lt;&gt;"r04","",COUNT(INDEX(V:V,ROW()-3):V561))</f>
        <v>4</v>
      </c>
    </row>
    <row r="562" spans="1:31">
      <c r="A562">
        <v>434</v>
      </c>
      <c r="B562" t="s">
        <v>1857</v>
      </c>
      <c r="C562" t="s">
        <v>1858</v>
      </c>
      <c r="D562">
        <v>2926806</v>
      </c>
      <c r="E562">
        <v>61</v>
      </c>
      <c r="F562" t="s">
        <v>1849</v>
      </c>
      <c r="G562" s="1">
        <v>46195.995949074073</v>
      </c>
      <c r="H562">
        <v>63</v>
      </c>
      <c r="I562" t="s">
        <v>1849</v>
      </c>
      <c r="J562" s="1">
        <v>46195.996203703704</v>
      </c>
      <c r="K562">
        <v>1</v>
      </c>
      <c r="L562">
        <v>1</v>
      </c>
      <c r="M562" t="s">
        <v>1850</v>
      </c>
      <c r="N562" t="s">
        <v>1851</v>
      </c>
      <c r="O562" s="1">
        <v>46195.995740740742</v>
      </c>
      <c r="P562" s="1">
        <v>46195.996203703704</v>
      </c>
      <c r="Q562" s="1" t="str">
        <f t="shared" si="64"/>
        <v>2926806|r01</v>
      </c>
      <c r="R562" s="1" t="str">
        <f>VLOOKUP(D562,Base_Amostral!$A:$G,5,FALSE)</f>
        <v>Rio do Antônio</v>
      </c>
      <c r="S562" s="1" t="str">
        <f>VLOOKUP(D562,Base_Amostral!$A:$G,3,FALSE)</f>
        <v>Bahia</v>
      </c>
      <c r="T562" s="1" t="str">
        <f>VLOOKUP(D562,Base_Amostral!$A:$G,6,FALSE)</f>
        <v>Nordeste</v>
      </c>
      <c r="U562" s="4">
        <f t="shared" si="65"/>
        <v>6.1</v>
      </c>
      <c r="V562" s="4">
        <f t="shared" si="66"/>
        <v>6.3</v>
      </c>
      <c r="W562" s="4">
        <f t="shared" si="67"/>
        <v>-0.20000000000000018</v>
      </c>
      <c r="X562" s="4">
        <f t="shared" si="68"/>
        <v>6.1999999999999993</v>
      </c>
      <c r="Y562" s="4">
        <f t="shared" si="69"/>
        <v>1</v>
      </c>
      <c r="Z562" s="4" t="str">
        <f t="shared" si="70"/>
        <v/>
      </c>
      <c r="AA562" s="4" t="str">
        <f t="shared" si="71"/>
        <v/>
      </c>
      <c r="AB562" s="4" t="str">
        <f>IF(B562&lt;&gt;"r04","",IF(COUNT(INDEX(U:U,ROW()-3):U562)&lt;2,"",MAX(INDEX(U:U,ROW()-3):U562)-MIN(INDEX(U:U,ROW()-3):U562)))</f>
        <v/>
      </c>
      <c r="AC562" s="4" t="str">
        <f>IF(B562&lt;&gt;"r04","",IF(COUNT(INDEX(V:V,ROW()-3):V562)&lt;2,"",MAX(INDEX(V:V,ROW()-3):V562)-MIN(INDEX(V:V,ROW()-3):V562)))</f>
        <v/>
      </c>
      <c r="AD562" s="4" t="str">
        <f>IF(B562&lt;&gt;"r04","",COUNT(INDEX(U:U,ROW()-3):U562))</f>
        <v/>
      </c>
      <c r="AE562" s="4" t="str">
        <f>IF(B562&lt;&gt;"r04","",COUNT(INDEX(V:V,ROW()-3):V562))</f>
        <v/>
      </c>
    </row>
    <row r="563" spans="1:31">
      <c r="A563">
        <v>803</v>
      </c>
      <c r="B563" t="s">
        <v>1859</v>
      </c>
      <c r="C563" t="s">
        <v>1860</v>
      </c>
      <c r="D563">
        <v>2926806</v>
      </c>
      <c r="E563">
        <v>61</v>
      </c>
      <c r="F563" t="s">
        <v>1849</v>
      </c>
      <c r="G563" s="1">
        <v>46203.802986111114</v>
      </c>
      <c r="H563">
        <v>63</v>
      </c>
      <c r="I563" t="s">
        <v>1849</v>
      </c>
      <c r="J563" s="1">
        <v>46203.803240740737</v>
      </c>
      <c r="K563">
        <v>1</v>
      </c>
      <c r="L563">
        <v>1</v>
      </c>
      <c r="M563" t="s">
        <v>1850</v>
      </c>
      <c r="N563" t="s">
        <v>1851</v>
      </c>
      <c r="O563" s="1">
        <v>46203.802743055552</v>
      </c>
      <c r="P563" s="1">
        <v>46203.803240740737</v>
      </c>
      <c r="Q563" s="1" t="str">
        <f t="shared" si="64"/>
        <v>2926806|r02</v>
      </c>
      <c r="R563" s="1" t="str">
        <f>VLOOKUP(D563,Base_Amostral!$A:$G,5,FALSE)</f>
        <v>Rio do Antônio</v>
      </c>
      <c r="S563" s="1" t="str">
        <f>VLOOKUP(D563,Base_Amostral!$A:$G,3,FALSE)</f>
        <v>Bahia</v>
      </c>
      <c r="T563" s="1" t="str">
        <f>VLOOKUP(D563,Base_Amostral!$A:$G,6,FALSE)</f>
        <v>Nordeste</v>
      </c>
      <c r="U563" s="4">
        <f t="shared" si="65"/>
        <v>6.1</v>
      </c>
      <c r="V563" s="4">
        <f t="shared" si="66"/>
        <v>6.3</v>
      </c>
      <c r="W563" s="4">
        <f t="shared" si="67"/>
        <v>-0.20000000000000018</v>
      </c>
      <c r="X563" s="4">
        <f t="shared" si="68"/>
        <v>6.1999999999999993</v>
      </c>
      <c r="Y563" s="4">
        <f t="shared" si="69"/>
        <v>1</v>
      </c>
      <c r="Z563" s="4">
        <f t="shared" si="70"/>
        <v>0</v>
      </c>
      <c r="AA563" s="4">
        <f t="shared" si="71"/>
        <v>0</v>
      </c>
      <c r="AB563" s="4" t="str">
        <f>IF(B563&lt;&gt;"r04","",IF(COUNT(INDEX(U:U,ROW()-3):U563)&lt;2,"",MAX(INDEX(U:U,ROW()-3):U563)-MIN(INDEX(U:U,ROW()-3):U563)))</f>
        <v/>
      </c>
      <c r="AC563" s="4" t="str">
        <f>IF(B563&lt;&gt;"r04","",IF(COUNT(INDEX(V:V,ROW()-3):V563)&lt;2,"",MAX(INDEX(V:V,ROW()-3):V563)-MIN(INDEX(V:V,ROW()-3):V563)))</f>
        <v/>
      </c>
      <c r="AD563" s="4" t="str">
        <f>IF(B563&lt;&gt;"r04","",COUNT(INDEX(U:U,ROW()-3):U563))</f>
        <v/>
      </c>
      <c r="AE563" s="4" t="str">
        <f>IF(B563&lt;&gt;"r04","",COUNT(INDEX(V:V,ROW()-3):V563))</f>
        <v/>
      </c>
    </row>
    <row r="564" spans="1:31">
      <c r="A564">
        <v>1169</v>
      </c>
      <c r="B564" t="s">
        <v>1861</v>
      </c>
      <c r="C564" t="s">
        <v>1862</v>
      </c>
      <c r="D564">
        <v>2926806</v>
      </c>
      <c r="E564">
        <v>64</v>
      </c>
      <c r="F564" t="s">
        <v>1849</v>
      </c>
      <c r="G564" s="1">
        <v>46209.849131944444</v>
      </c>
      <c r="H564">
        <v>65</v>
      </c>
      <c r="I564" t="s">
        <v>1849</v>
      </c>
      <c r="J564" s="1">
        <v>46209.849386574075</v>
      </c>
      <c r="K564">
        <v>1</v>
      </c>
      <c r="L564">
        <v>1</v>
      </c>
      <c r="M564" t="s">
        <v>1850</v>
      </c>
      <c r="N564" t="s">
        <v>1851</v>
      </c>
      <c r="O564" s="1">
        <v>46209.848749999997</v>
      </c>
      <c r="P564" s="1">
        <v>46209.849386574075</v>
      </c>
      <c r="Q564" s="1" t="str">
        <f t="shared" si="64"/>
        <v>2926806|r03</v>
      </c>
      <c r="R564" s="1" t="str">
        <f>VLOOKUP(D564,Base_Amostral!$A:$G,5,FALSE)</f>
        <v>Rio do Antônio</v>
      </c>
      <c r="S564" s="1" t="str">
        <f>VLOOKUP(D564,Base_Amostral!$A:$G,3,FALSE)</f>
        <v>Bahia</v>
      </c>
      <c r="T564" s="1" t="str">
        <f>VLOOKUP(D564,Base_Amostral!$A:$G,6,FALSE)</f>
        <v>Nordeste</v>
      </c>
      <c r="U564" s="4">
        <f t="shared" si="65"/>
        <v>6.4</v>
      </c>
      <c r="V564" s="4">
        <f t="shared" si="66"/>
        <v>6.5</v>
      </c>
      <c r="W564" s="4">
        <f t="shared" si="67"/>
        <v>-9.9999999999999645E-2</v>
      </c>
      <c r="X564" s="4">
        <f t="shared" si="68"/>
        <v>6.45</v>
      </c>
      <c r="Y564" s="4">
        <f t="shared" si="69"/>
        <v>1</v>
      </c>
      <c r="Z564" s="4">
        <f t="shared" si="70"/>
        <v>0.30000000000000071</v>
      </c>
      <c r="AA564" s="4">
        <f t="shared" si="71"/>
        <v>0.20000000000000018</v>
      </c>
      <c r="AB564" s="4" t="str">
        <f>IF(B564&lt;&gt;"r04","",IF(COUNT(INDEX(U:U,ROW()-3):U564)&lt;2,"",MAX(INDEX(U:U,ROW()-3):U564)-MIN(INDEX(U:U,ROW()-3):U564)))</f>
        <v/>
      </c>
      <c r="AC564" s="4" t="str">
        <f>IF(B564&lt;&gt;"r04","",IF(COUNT(INDEX(V:V,ROW()-3):V564)&lt;2,"",MAX(INDEX(V:V,ROW()-3):V564)-MIN(INDEX(V:V,ROW()-3):V564)))</f>
        <v/>
      </c>
      <c r="AD564" s="4" t="str">
        <f>IF(B564&lt;&gt;"r04","",COUNT(INDEX(U:U,ROW()-3):U564))</f>
        <v/>
      </c>
      <c r="AE564" s="4" t="str">
        <f>IF(B564&lt;&gt;"r04","",COUNT(INDEX(V:V,ROW()-3):V564))</f>
        <v/>
      </c>
    </row>
    <row r="565" spans="1:31">
      <c r="A565">
        <v>1526</v>
      </c>
      <c r="B565" t="s">
        <v>1863</v>
      </c>
      <c r="C565" t="s">
        <v>1864</v>
      </c>
      <c r="D565">
        <v>2926806</v>
      </c>
      <c r="E565">
        <v>75</v>
      </c>
      <c r="F565" t="s">
        <v>1849</v>
      </c>
      <c r="G565" s="1">
        <v>46216.823067129626</v>
      </c>
      <c r="H565">
        <v>65</v>
      </c>
      <c r="I565" t="s">
        <v>1849</v>
      </c>
      <c r="J565" s="1">
        <v>46216.823310185187</v>
      </c>
      <c r="K565">
        <v>1</v>
      </c>
      <c r="L565">
        <v>1</v>
      </c>
      <c r="M565" t="s">
        <v>1850</v>
      </c>
      <c r="N565" t="s">
        <v>1851</v>
      </c>
      <c r="O565" s="1">
        <v>46216.822835648149</v>
      </c>
      <c r="P565" s="1">
        <v>46216.823310185187</v>
      </c>
      <c r="Q565" s="1" t="str">
        <f t="shared" si="64"/>
        <v>2926806|r04</v>
      </c>
      <c r="R565" s="1" t="str">
        <f>VLOOKUP(D565,Base_Amostral!$A:$G,5,FALSE)</f>
        <v>Rio do Antônio</v>
      </c>
      <c r="S565" s="1" t="str">
        <f>VLOOKUP(D565,Base_Amostral!$A:$G,3,FALSE)</f>
        <v>Bahia</v>
      </c>
      <c r="T565" s="1" t="str">
        <f>VLOOKUP(D565,Base_Amostral!$A:$G,6,FALSE)</f>
        <v>Nordeste</v>
      </c>
      <c r="U565" s="4">
        <f t="shared" si="65"/>
        <v>7.5</v>
      </c>
      <c r="V565" s="4">
        <f t="shared" si="66"/>
        <v>6.5</v>
      </c>
      <c r="W565" s="4">
        <f t="shared" si="67"/>
        <v>1</v>
      </c>
      <c r="X565" s="4">
        <f t="shared" si="68"/>
        <v>7</v>
      </c>
      <c r="Y565" s="4">
        <f t="shared" si="69"/>
        <v>1</v>
      </c>
      <c r="Z565" s="4">
        <f t="shared" si="70"/>
        <v>1.0999999999999996</v>
      </c>
      <c r="AA565" s="4">
        <f t="shared" si="71"/>
        <v>0</v>
      </c>
      <c r="AB565" s="4">
        <f ca="1">IF(B565&lt;&gt;"r04","",IF(COUNT(INDEX(U:U,ROW()-3):U565)&lt;2,"",MAX(INDEX(U:U,ROW()-3):U565)-MIN(INDEX(U:U,ROW()-3):U565)))</f>
        <v>1.4000000000000004</v>
      </c>
      <c r="AC565" s="4">
        <f ca="1">IF(B565&lt;&gt;"r04","",IF(COUNT(INDEX(V:V,ROW()-3):V565)&lt;2,"",MAX(INDEX(V:V,ROW()-3):V565)-MIN(INDEX(V:V,ROW()-3):V565)))</f>
        <v>0.20000000000000018</v>
      </c>
      <c r="AD565" s="4">
        <f ca="1">IF(B565&lt;&gt;"r04","",COUNT(INDEX(U:U,ROW()-3):U565))</f>
        <v>4</v>
      </c>
      <c r="AE565" s="4">
        <f ca="1">IF(B565&lt;&gt;"r04","",COUNT(INDEX(V:V,ROW()-3):V565))</f>
        <v>4</v>
      </c>
    </row>
    <row r="566" spans="1:31">
      <c r="A566">
        <v>437</v>
      </c>
      <c r="B566" t="s">
        <v>1857</v>
      </c>
      <c r="C566" t="s">
        <v>1858</v>
      </c>
      <c r="D566">
        <v>2927002</v>
      </c>
      <c r="E566">
        <v>80</v>
      </c>
      <c r="F566" t="s">
        <v>1849</v>
      </c>
      <c r="G566" s="1">
        <v>46195.99664351852</v>
      </c>
      <c r="H566">
        <v>87</v>
      </c>
      <c r="I566" t="s">
        <v>1849</v>
      </c>
      <c r="J566" s="1">
        <v>46195.99690972222</v>
      </c>
      <c r="K566">
        <v>1</v>
      </c>
      <c r="L566">
        <v>1</v>
      </c>
      <c r="M566" t="s">
        <v>1850</v>
      </c>
      <c r="N566" t="s">
        <v>1851</v>
      </c>
      <c r="O566" s="1">
        <v>46195.996238425927</v>
      </c>
      <c r="P566" s="1">
        <v>46195.99690972222</v>
      </c>
      <c r="Q566" s="1" t="str">
        <f t="shared" si="64"/>
        <v>2927002|r01</v>
      </c>
      <c r="R566" s="1" t="str">
        <f>VLOOKUP(D566,Base_Amostral!$A:$G,5,FALSE)</f>
        <v>Rio Real</v>
      </c>
      <c r="S566" s="1" t="str">
        <f>VLOOKUP(D566,Base_Amostral!$A:$G,3,FALSE)</f>
        <v>Bahia</v>
      </c>
      <c r="T566" s="1" t="str">
        <f>VLOOKUP(D566,Base_Amostral!$A:$G,6,FALSE)</f>
        <v>Nordeste</v>
      </c>
      <c r="U566" s="4">
        <f t="shared" si="65"/>
        <v>8</v>
      </c>
      <c r="V566" s="4">
        <f t="shared" si="66"/>
        <v>8.6999999999999993</v>
      </c>
      <c r="W566" s="4">
        <f t="shared" si="67"/>
        <v>-0.69999999999999929</v>
      </c>
      <c r="X566" s="4">
        <f t="shared" si="68"/>
        <v>8.35</v>
      </c>
      <c r="Y566" s="4">
        <f t="shared" si="69"/>
        <v>1</v>
      </c>
      <c r="Z566" s="4" t="str">
        <f t="shared" si="70"/>
        <v/>
      </c>
      <c r="AA566" s="4" t="str">
        <f t="shared" si="71"/>
        <v/>
      </c>
      <c r="AB566" s="4" t="str">
        <f>IF(B566&lt;&gt;"r04","",IF(COUNT(INDEX(U:U,ROW()-3):U566)&lt;2,"",MAX(INDEX(U:U,ROW()-3):U566)-MIN(INDEX(U:U,ROW()-3):U566)))</f>
        <v/>
      </c>
      <c r="AC566" s="4" t="str">
        <f>IF(B566&lt;&gt;"r04","",IF(COUNT(INDEX(V:V,ROW()-3):V566)&lt;2,"",MAX(INDEX(V:V,ROW()-3):V566)-MIN(INDEX(V:V,ROW()-3):V566)))</f>
        <v/>
      </c>
      <c r="AD566" s="4" t="str">
        <f>IF(B566&lt;&gt;"r04","",COUNT(INDEX(U:U,ROW()-3):U566))</f>
        <v/>
      </c>
      <c r="AE566" s="4" t="str">
        <f>IF(B566&lt;&gt;"r04","",COUNT(INDEX(V:V,ROW()-3):V566))</f>
        <v/>
      </c>
    </row>
    <row r="567" spans="1:31">
      <c r="A567">
        <v>804</v>
      </c>
      <c r="B567" t="s">
        <v>1859</v>
      </c>
      <c r="C567" t="s">
        <v>1860</v>
      </c>
      <c r="D567">
        <v>2927002</v>
      </c>
      <c r="E567">
        <v>80</v>
      </c>
      <c r="F567" t="s">
        <v>1849</v>
      </c>
      <c r="G567" s="1">
        <v>46203.803587962961</v>
      </c>
      <c r="H567">
        <v>87</v>
      </c>
      <c r="I567" t="s">
        <v>1849</v>
      </c>
      <c r="J567" s="1">
        <v>46203.803854166668</v>
      </c>
      <c r="K567">
        <v>1</v>
      </c>
      <c r="L567">
        <v>1</v>
      </c>
      <c r="M567" t="s">
        <v>1850</v>
      </c>
      <c r="N567" t="s">
        <v>1851</v>
      </c>
      <c r="O567" s="1">
        <v>46203.803287037037</v>
      </c>
      <c r="P567" s="1">
        <v>46203.803854166668</v>
      </c>
      <c r="Q567" s="1" t="str">
        <f t="shared" si="64"/>
        <v>2927002|r02</v>
      </c>
      <c r="R567" s="1" t="str">
        <f>VLOOKUP(D567,Base_Amostral!$A:$G,5,FALSE)</f>
        <v>Rio Real</v>
      </c>
      <c r="S567" s="1" t="str">
        <f>VLOOKUP(D567,Base_Amostral!$A:$G,3,FALSE)</f>
        <v>Bahia</v>
      </c>
      <c r="T567" s="1" t="str">
        <f>VLOOKUP(D567,Base_Amostral!$A:$G,6,FALSE)</f>
        <v>Nordeste</v>
      </c>
      <c r="U567" s="4">
        <f t="shared" si="65"/>
        <v>8</v>
      </c>
      <c r="V567" s="4">
        <f t="shared" si="66"/>
        <v>8.6999999999999993</v>
      </c>
      <c r="W567" s="4">
        <f t="shared" si="67"/>
        <v>-0.69999999999999929</v>
      </c>
      <c r="X567" s="4">
        <f t="shared" si="68"/>
        <v>8.35</v>
      </c>
      <c r="Y567" s="4">
        <f t="shared" si="69"/>
        <v>1</v>
      </c>
      <c r="Z567" s="4">
        <f t="shared" si="70"/>
        <v>0</v>
      </c>
      <c r="AA567" s="4">
        <f t="shared" si="71"/>
        <v>0</v>
      </c>
      <c r="AB567" s="4" t="str">
        <f>IF(B567&lt;&gt;"r04","",IF(COUNT(INDEX(U:U,ROW()-3):U567)&lt;2,"",MAX(INDEX(U:U,ROW()-3):U567)-MIN(INDEX(U:U,ROW()-3):U567)))</f>
        <v/>
      </c>
      <c r="AC567" s="4" t="str">
        <f>IF(B567&lt;&gt;"r04","",IF(COUNT(INDEX(V:V,ROW()-3):V567)&lt;2,"",MAX(INDEX(V:V,ROW()-3):V567)-MIN(INDEX(V:V,ROW()-3):V567)))</f>
        <v/>
      </c>
      <c r="AD567" s="4" t="str">
        <f>IF(B567&lt;&gt;"r04","",COUNT(INDEX(U:U,ROW()-3):U567))</f>
        <v/>
      </c>
      <c r="AE567" s="4" t="str">
        <f>IF(B567&lt;&gt;"r04","",COUNT(INDEX(V:V,ROW()-3):V567))</f>
        <v/>
      </c>
    </row>
    <row r="568" spans="1:31">
      <c r="A568">
        <v>1172</v>
      </c>
      <c r="B568" t="s">
        <v>1861</v>
      </c>
      <c r="C568" t="s">
        <v>1862</v>
      </c>
      <c r="D568">
        <v>2927002</v>
      </c>
      <c r="E568">
        <v>80</v>
      </c>
      <c r="F568" t="s">
        <v>1849</v>
      </c>
      <c r="G568" s="1">
        <v>46209.849861111114</v>
      </c>
      <c r="H568">
        <v>87</v>
      </c>
      <c r="I568" t="s">
        <v>1849</v>
      </c>
      <c r="J568" s="1">
        <v>46209.85015046296</v>
      </c>
      <c r="K568">
        <v>1</v>
      </c>
      <c r="L568">
        <v>1</v>
      </c>
      <c r="M568" t="s">
        <v>1850</v>
      </c>
      <c r="N568" t="s">
        <v>1851</v>
      </c>
      <c r="O568" s="1">
        <v>46209.849432870367</v>
      </c>
      <c r="P568" s="1">
        <v>46209.85015046296</v>
      </c>
      <c r="Q568" s="1" t="str">
        <f t="shared" si="64"/>
        <v>2927002|r03</v>
      </c>
      <c r="R568" s="1" t="str">
        <f>VLOOKUP(D568,Base_Amostral!$A:$G,5,FALSE)</f>
        <v>Rio Real</v>
      </c>
      <c r="S568" s="1" t="str">
        <f>VLOOKUP(D568,Base_Amostral!$A:$G,3,FALSE)</f>
        <v>Bahia</v>
      </c>
      <c r="T568" s="1" t="str">
        <f>VLOOKUP(D568,Base_Amostral!$A:$G,6,FALSE)</f>
        <v>Nordeste</v>
      </c>
      <c r="U568" s="4">
        <f t="shared" si="65"/>
        <v>8</v>
      </c>
      <c r="V568" s="4">
        <f t="shared" si="66"/>
        <v>8.6999999999999993</v>
      </c>
      <c r="W568" s="4">
        <f t="shared" si="67"/>
        <v>-0.69999999999999929</v>
      </c>
      <c r="X568" s="4">
        <f t="shared" si="68"/>
        <v>8.35</v>
      </c>
      <c r="Y568" s="4">
        <f t="shared" si="69"/>
        <v>1</v>
      </c>
      <c r="Z568" s="4">
        <f t="shared" si="70"/>
        <v>0</v>
      </c>
      <c r="AA568" s="4">
        <f t="shared" si="71"/>
        <v>0</v>
      </c>
      <c r="AB568" s="4" t="str">
        <f>IF(B568&lt;&gt;"r04","",IF(COUNT(INDEX(U:U,ROW()-3):U568)&lt;2,"",MAX(INDEX(U:U,ROW()-3):U568)-MIN(INDEX(U:U,ROW()-3):U568)))</f>
        <v/>
      </c>
      <c r="AC568" s="4" t="str">
        <f>IF(B568&lt;&gt;"r04","",IF(COUNT(INDEX(V:V,ROW()-3):V568)&lt;2,"",MAX(INDEX(V:V,ROW()-3):V568)-MIN(INDEX(V:V,ROW()-3):V568)))</f>
        <v/>
      </c>
      <c r="AD568" s="4" t="str">
        <f>IF(B568&lt;&gt;"r04","",COUNT(INDEX(U:U,ROW()-3):U568))</f>
        <v/>
      </c>
      <c r="AE568" s="4" t="str">
        <f>IF(B568&lt;&gt;"r04","",COUNT(INDEX(V:V,ROW()-3):V568))</f>
        <v/>
      </c>
    </row>
    <row r="569" spans="1:31">
      <c r="A569">
        <v>1528</v>
      </c>
      <c r="B569" t="s">
        <v>1863</v>
      </c>
      <c r="C569" t="s">
        <v>1864</v>
      </c>
      <c r="D569">
        <v>2927002</v>
      </c>
      <c r="E569">
        <v>87</v>
      </c>
      <c r="F569" t="s">
        <v>1849</v>
      </c>
      <c r="G569" s="1">
        <v>46216.823703703703</v>
      </c>
      <c r="H569">
        <v>87</v>
      </c>
      <c r="I569" t="s">
        <v>1849</v>
      </c>
      <c r="J569" s="1">
        <v>46216.823981481481</v>
      </c>
      <c r="K569">
        <v>1</v>
      </c>
      <c r="L569">
        <v>1</v>
      </c>
      <c r="M569" t="s">
        <v>1850</v>
      </c>
      <c r="N569" t="s">
        <v>1851</v>
      </c>
      <c r="O569" s="1">
        <v>46216.823368055557</v>
      </c>
      <c r="P569" s="1">
        <v>46216.823981481481</v>
      </c>
      <c r="Q569" s="1" t="str">
        <f t="shared" si="64"/>
        <v>2927002|r04</v>
      </c>
      <c r="R569" s="1" t="str">
        <f>VLOOKUP(D569,Base_Amostral!$A:$G,5,FALSE)</f>
        <v>Rio Real</v>
      </c>
      <c r="S569" s="1" t="str">
        <f>VLOOKUP(D569,Base_Amostral!$A:$G,3,FALSE)</f>
        <v>Bahia</v>
      </c>
      <c r="T569" s="1" t="str">
        <f>VLOOKUP(D569,Base_Amostral!$A:$G,6,FALSE)</f>
        <v>Nordeste</v>
      </c>
      <c r="U569" s="4">
        <f t="shared" si="65"/>
        <v>8.6999999999999993</v>
      </c>
      <c r="V569" s="4">
        <f t="shared" si="66"/>
        <v>8.6999999999999993</v>
      </c>
      <c r="W569" s="4">
        <f t="shared" si="67"/>
        <v>0</v>
      </c>
      <c r="X569" s="4">
        <f t="shared" si="68"/>
        <v>8.6999999999999993</v>
      </c>
      <c r="Y569" s="4">
        <f t="shared" si="69"/>
        <v>1</v>
      </c>
      <c r="Z569" s="4">
        <f t="shared" si="70"/>
        <v>0.69999999999999929</v>
      </c>
      <c r="AA569" s="4">
        <f t="shared" si="71"/>
        <v>0</v>
      </c>
      <c r="AB569" s="4">
        <f ca="1">IF(B569&lt;&gt;"r04","",IF(COUNT(INDEX(U:U,ROW()-3):U569)&lt;2,"",MAX(INDEX(U:U,ROW()-3):U569)-MIN(INDEX(U:U,ROW()-3):U569)))</f>
        <v>0.69999999999999929</v>
      </c>
      <c r="AC569" s="4">
        <f ca="1">IF(B569&lt;&gt;"r04","",IF(COUNT(INDEX(V:V,ROW()-3):V569)&lt;2,"",MAX(INDEX(V:V,ROW()-3):V569)-MIN(INDEX(V:V,ROW()-3):V569)))</f>
        <v>0</v>
      </c>
      <c r="AD569" s="4">
        <f ca="1">IF(B569&lt;&gt;"r04","",COUNT(INDEX(U:U,ROW()-3):U569))</f>
        <v>4</v>
      </c>
      <c r="AE569" s="4">
        <f ca="1">IF(B569&lt;&gt;"r04","",COUNT(INDEX(V:V,ROW()-3):V569))</f>
        <v>4</v>
      </c>
    </row>
    <row r="570" spans="1:31">
      <c r="A570">
        <v>439</v>
      </c>
      <c r="B570" t="s">
        <v>1857</v>
      </c>
      <c r="C570" t="s">
        <v>1858</v>
      </c>
      <c r="D570">
        <v>2928406</v>
      </c>
      <c r="E570">
        <v>70</v>
      </c>
      <c r="F570" t="s">
        <v>1849</v>
      </c>
      <c r="G570" s="1">
        <v>46195.997372685182</v>
      </c>
      <c r="H570">
        <v>73</v>
      </c>
      <c r="I570" t="s">
        <v>1849</v>
      </c>
      <c r="J570" s="1">
        <v>46195.997650462959</v>
      </c>
      <c r="K570">
        <v>1</v>
      </c>
      <c r="L570">
        <v>1</v>
      </c>
      <c r="M570" t="s">
        <v>1850</v>
      </c>
      <c r="N570" t="s">
        <v>1851</v>
      </c>
      <c r="O570" s="1">
        <v>46195.996944444443</v>
      </c>
      <c r="P570" s="1">
        <v>46195.997650462959</v>
      </c>
      <c r="Q570" s="1" t="str">
        <f t="shared" si="64"/>
        <v>2928406|r01</v>
      </c>
      <c r="R570" s="1" t="str">
        <f>VLOOKUP(D570,Base_Amostral!$A:$G,5,FALSE)</f>
        <v>Santa Rita de Cássia</v>
      </c>
      <c r="S570" s="1" t="str">
        <f>VLOOKUP(D570,Base_Amostral!$A:$G,3,FALSE)</f>
        <v>Bahia</v>
      </c>
      <c r="T570" s="1" t="str">
        <f>VLOOKUP(D570,Base_Amostral!$A:$G,6,FALSE)</f>
        <v>Nordeste</v>
      </c>
      <c r="U570" s="4">
        <f t="shared" si="65"/>
        <v>7</v>
      </c>
      <c r="V570" s="4">
        <f t="shared" si="66"/>
        <v>7.3</v>
      </c>
      <c r="W570" s="4">
        <f t="shared" si="67"/>
        <v>-0.29999999999999982</v>
      </c>
      <c r="X570" s="4">
        <f t="shared" si="68"/>
        <v>7.15</v>
      </c>
      <c r="Y570" s="4">
        <f t="shared" si="69"/>
        <v>1</v>
      </c>
      <c r="Z570" s="4" t="str">
        <f t="shared" si="70"/>
        <v/>
      </c>
      <c r="AA570" s="4" t="str">
        <f t="shared" si="71"/>
        <v/>
      </c>
      <c r="AB570" s="4" t="str">
        <f>IF(B570&lt;&gt;"r04","",IF(COUNT(INDEX(U:U,ROW()-3):U570)&lt;2,"",MAX(INDEX(U:U,ROW()-3):U570)-MIN(INDEX(U:U,ROW()-3):U570)))</f>
        <v/>
      </c>
      <c r="AC570" s="4" t="str">
        <f>IF(B570&lt;&gt;"r04","",IF(COUNT(INDEX(V:V,ROW()-3):V570)&lt;2,"",MAX(INDEX(V:V,ROW()-3):V570)-MIN(INDEX(V:V,ROW()-3):V570)))</f>
        <v/>
      </c>
      <c r="AD570" s="4" t="str">
        <f>IF(B570&lt;&gt;"r04","",COUNT(INDEX(U:U,ROW()-3):U570))</f>
        <v/>
      </c>
      <c r="AE570" s="4" t="str">
        <f>IF(B570&lt;&gt;"r04","",COUNT(INDEX(V:V,ROW()-3):V570))</f>
        <v/>
      </c>
    </row>
    <row r="571" spans="1:31">
      <c r="A571">
        <v>806</v>
      </c>
      <c r="B571" t="s">
        <v>1859</v>
      </c>
      <c r="C571" t="s">
        <v>1860</v>
      </c>
      <c r="D571">
        <v>2928406</v>
      </c>
      <c r="E571">
        <v>70</v>
      </c>
      <c r="F571" t="s">
        <v>1849</v>
      </c>
      <c r="G571" s="1">
        <v>46203.804513888892</v>
      </c>
      <c r="H571">
        <v>73</v>
      </c>
      <c r="I571" t="s">
        <v>1849</v>
      </c>
      <c r="J571" s="1">
        <v>46203.804837962962</v>
      </c>
      <c r="K571">
        <v>1</v>
      </c>
      <c r="L571">
        <v>1</v>
      </c>
      <c r="M571" t="s">
        <v>1850</v>
      </c>
      <c r="N571" t="s">
        <v>1851</v>
      </c>
      <c r="O571" s="1">
        <v>46203.803900462961</v>
      </c>
      <c r="P571" s="1">
        <v>46203.804837962962</v>
      </c>
      <c r="Q571" s="1" t="str">
        <f t="shared" si="64"/>
        <v>2928406|r02</v>
      </c>
      <c r="R571" s="1" t="str">
        <f>VLOOKUP(D571,Base_Amostral!$A:$G,5,FALSE)</f>
        <v>Santa Rita de Cássia</v>
      </c>
      <c r="S571" s="1" t="str">
        <f>VLOOKUP(D571,Base_Amostral!$A:$G,3,FALSE)</f>
        <v>Bahia</v>
      </c>
      <c r="T571" s="1" t="str">
        <f>VLOOKUP(D571,Base_Amostral!$A:$G,6,FALSE)</f>
        <v>Nordeste</v>
      </c>
      <c r="U571" s="4">
        <f t="shared" si="65"/>
        <v>7</v>
      </c>
      <c r="V571" s="4">
        <f t="shared" si="66"/>
        <v>7.3</v>
      </c>
      <c r="W571" s="4">
        <f t="shared" si="67"/>
        <v>-0.29999999999999982</v>
      </c>
      <c r="X571" s="4">
        <f t="shared" si="68"/>
        <v>7.15</v>
      </c>
      <c r="Y571" s="4">
        <f t="shared" si="69"/>
        <v>1</v>
      </c>
      <c r="Z571" s="4">
        <f t="shared" si="70"/>
        <v>0</v>
      </c>
      <c r="AA571" s="4">
        <f t="shared" si="71"/>
        <v>0</v>
      </c>
      <c r="AB571" s="4" t="str">
        <f>IF(B571&lt;&gt;"r04","",IF(COUNT(INDEX(U:U,ROW()-3):U571)&lt;2,"",MAX(INDEX(U:U,ROW()-3):U571)-MIN(INDEX(U:U,ROW()-3):U571)))</f>
        <v/>
      </c>
      <c r="AC571" s="4" t="str">
        <f>IF(B571&lt;&gt;"r04","",IF(COUNT(INDEX(V:V,ROW()-3):V571)&lt;2,"",MAX(INDEX(V:V,ROW()-3):V571)-MIN(INDEX(V:V,ROW()-3):V571)))</f>
        <v/>
      </c>
      <c r="AD571" s="4" t="str">
        <f>IF(B571&lt;&gt;"r04","",COUNT(INDEX(U:U,ROW()-3):U571))</f>
        <v/>
      </c>
      <c r="AE571" s="4" t="str">
        <f>IF(B571&lt;&gt;"r04","",COUNT(INDEX(V:V,ROW()-3):V571))</f>
        <v/>
      </c>
    </row>
    <row r="572" spans="1:31">
      <c r="A572">
        <v>1175</v>
      </c>
      <c r="B572" t="s">
        <v>1861</v>
      </c>
      <c r="C572" t="s">
        <v>1862</v>
      </c>
      <c r="D572">
        <v>2928406</v>
      </c>
      <c r="E572">
        <v>70</v>
      </c>
      <c r="F572" t="s">
        <v>1849</v>
      </c>
      <c r="G572" s="1">
        <v>46209.850740740738</v>
      </c>
      <c r="H572">
        <v>73</v>
      </c>
      <c r="I572" t="s">
        <v>1849</v>
      </c>
      <c r="J572" s="1">
        <v>46209.851053240738</v>
      </c>
      <c r="K572">
        <v>1</v>
      </c>
      <c r="L572">
        <v>1</v>
      </c>
      <c r="M572" t="s">
        <v>1850</v>
      </c>
      <c r="N572" t="s">
        <v>1851</v>
      </c>
      <c r="O572" s="1">
        <v>46209.850208333337</v>
      </c>
      <c r="P572" s="1">
        <v>46209.851053240738</v>
      </c>
      <c r="Q572" s="1" t="str">
        <f t="shared" si="64"/>
        <v>2928406|r03</v>
      </c>
      <c r="R572" s="1" t="str">
        <f>VLOOKUP(D572,Base_Amostral!$A:$G,5,FALSE)</f>
        <v>Santa Rita de Cássia</v>
      </c>
      <c r="S572" s="1" t="str">
        <f>VLOOKUP(D572,Base_Amostral!$A:$G,3,FALSE)</f>
        <v>Bahia</v>
      </c>
      <c r="T572" s="1" t="str">
        <f>VLOOKUP(D572,Base_Amostral!$A:$G,6,FALSE)</f>
        <v>Nordeste</v>
      </c>
      <c r="U572" s="4">
        <f t="shared" si="65"/>
        <v>7</v>
      </c>
      <c r="V572" s="4">
        <f t="shared" si="66"/>
        <v>7.3</v>
      </c>
      <c r="W572" s="4">
        <f t="shared" si="67"/>
        <v>-0.29999999999999982</v>
      </c>
      <c r="X572" s="4">
        <f t="shared" si="68"/>
        <v>7.15</v>
      </c>
      <c r="Y572" s="4">
        <f t="shared" si="69"/>
        <v>1</v>
      </c>
      <c r="Z572" s="4">
        <f t="shared" si="70"/>
        <v>0</v>
      </c>
      <c r="AA572" s="4">
        <f t="shared" si="71"/>
        <v>0</v>
      </c>
      <c r="AB572" s="4" t="str">
        <f>IF(B572&lt;&gt;"r04","",IF(COUNT(INDEX(U:U,ROW()-3):U572)&lt;2,"",MAX(INDEX(U:U,ROW()-3):U572)-MIN(INDEX(U:U,ROW()-3):U572)))</f>
        <v/>
      </c>
      <c r="AC572" s="4" t="str">
        <f>IF(B572&lt;&gt;"r04","",IF(COUNT(INDEX(V:V,ROW()-3):V572)&lt;2,"",MAX(INDEX(V:V,ROW()-3):V572)-MIN(INDEX(V:V,ROW()-3):V572)))</f>
        <v/>
      </c>
      <c r="AD572" s="4" t="str">
        <f>IF(B572&lt;&gt;"r04","",COUNT(INDEX(U:U,ROW()-3):U572))</f>
        <v/>
      </c>
      <c r="AE572" s="4" t="str">
        <f>IF(B572&lt;&gt;"r04","",COUNT(INDEX(V:V,ROW()-3):V572))</f>
        <v/>
      </c>
    </row>
    <row r="573" spans="1:31">
      <c r="A573">
        <v>1530</v>
      </c>
      <c r="B573" t="s">
        <v>1863</v>
      </c>
      <c r="C573" t="s">
        <v>1864</v>
      </c>
      <c r="D573">
        <v>2928406</v>
      </c>
      <c r="E573">
        <v>78</v>
      </c>
      <c r="F573" t="s">
        <v>1849</v>
      </c>
      <c r="G573" s="1">
        <v>46216.824548611112</v>
      </c>
      <c r="H573">
        <v>73</v>
      </c>
      <c r="I573" t="s">
        <v>1849</v>
      </c>
      <c r="J573" s="1">
        <v>46216.824849537035</v>
      </c>
      <c r="K573">
        <v>1</v>
      </c>
      <c r="L573">
        <v>1</v>
      </c>
      <c r="M573" t="s">
        <v>1850</v>
      </c>
      <c r="N573" t="s">
        <v>1851</v>
      </c>
      <c r="O573" s="1">
        <v>46216.82402777778</v>
      </c>
      <c r="P573" s="1">
        <v>46216.824849537035</v>
      </c>
      <c r="Q573" s="1" t="str">
        <f t="shared" si="64"/>
        <v>2928406|r04</v>
      </c>
      <c r="R573" s="1" t="str">
        <f>VLOOKUP(D573,Base_Amostral!$A:$G,5,FALSE)</f>
        <v>Santa Rita de Cássia</v>
      </c>
      <c r="S573" s="1" t="str">
        <f>VLOOKUP(D573,Base_Amostral!$A:$G,3,FALSE)</f>
        <v>Bahia</v>
      </c>
      <c r="T573" s="1" t="str">
        <f>VLOOKUP(D573,Base_Amostral!$A:$G,6,FALSE)</f>
        <v>Nordeste</v>
      </c>
      <c r="U573" s="4">
        <f t="shared" si="65"/>
        <v>7.8</v>
      </c>
      <c r="V573" s="4">
        <f t="shared" si="66"/>
        <v>7.3</v>
      </c>
      <c r="W573" s="4">
        <f t="shared" si="67"/>
        <v>0.5</v>
      </c>
      <c r="X573" s="4">
        <f t="shared" si="68"/>
        <v>7.55</v>
      </c>
      <c r="Y573" s="4">
        <f t="shared" si="69"/>
        <v>1</v>
      </c>
      <c r="Z573" s="4">
        <f t="shared" si="70"/>
        <v>0.79999999999999982</v>
      </c>
      <c r="AA573" s="4">
        <f t="shared" si="71"/>
        <v>0</v>
      </c>
      <c r="AB573" s="4">
        <f ca="1">IF(B573&lt;&gt;"r04","",IF(COUNT(INDEX(U:U,ROW()-3):U573)&lt;2,"",MAX(INDEX(U:U,ROW()-3):U573)-MIN(INDEX(U:U,ROW()-3):U573)))</f>
        <v>0.79999999999999982</v>
      </c>
      <c r="AC573" s="4">
        <f ca="1">IF(B573&lt;&gt;"r04","",IF(COUNT(INDEX(V:V,ROW()-3):V573)&lt;2,"",MAX(INDEX(V:V,ROW()-3):V573)-MIN(INDEX(V:V,ROW()-3):V573)))</f>
        <v>0</v>
      </c>
      <c r="AD573" s="4">
        <f ca="1">IF(B573&lt;&gt;"r04","",COUNT(INDEX(U:U,ROW()-3):U573))</f>
        <v>4</v>
      </c>
      <c r="AE573" s="4">
        <f ca="1">IF(B573&lt;&gt;"r04","",COUNT(INDEX(V:V,ROW()-3):V573))</f>
        <v>4</v>
      </c>
    </row>
    <row r="574" spans="1:31">
      <c r="A574">
        <v>443</v>
      </c>
      <c r="B574" t="s">
        <v>1857</v>
      </c>
      <c r="C574" t="s">
        <v>1858</v>
      </c>
      <c r="D574">
        <v>2929107</v>
      </c>
      <c r="E574">
        <v>76</v>
      </c>
      <c r="F574" t="s">
        <v>1849</v>
      </c>
      <c r="G574" s="1">
        <v>46196.001377314817</v>
      </c>
      <c r="H574">
        <v>71</v>
      </c>
      <c r="I574" t="s">
        <v>1849</v>
      </c>
      <c r="J574" s="1">
        <v>46196.001643518517</v>
      </c>
      <c r="K574">
        <v>1</v>
      </c>
      <c r="L574">
        <v>1</v>
      </c>
      <c r="M574" t="s">
        <v>1850</v>
      </c>
      <c r="N574" t="s">
        <v>1851</v>
      </c>
      <c r="O574" s="1">
        <v>46195.997708333336</v>
      </c>
      <c r="P574" s="1">
        <v>46196.001643518517</v>
      </c>
      <c r="Q574" s="1" t="str">
        <f t="shared" si="64"/>
        <v>2929107|r01</v>
      </c>
      <c r="R574" s="1" t="str">
        <f>VLOOKUP(D574,Base_Amostral!$A:$G,5,FALSE)</f>
        <v>São Felipe</v>
      </c>
      <c r="S574" s="1" t="str">
        <f>VLOOKUP(D574,Base_Amostral!$A:$G,3,FALSE)</f>
        <v>Bahia</v>
      </c>
      <c r="T574" s="1" t="str">
        <f>VLOOKUP(D574,Base_Amostral!$A:$G,6,FALSE)</f>
        <v>Nordeste</v>
      </c>
      <c r="U574" s="4">
        <f t="shared" si="65"/>
        <v>7.6</v>
      </c>
      <c r="V574" s="4">
        <f t="shared" si="66"/>
        <v>7.1</v>
      </c>
      <c r="W574" s="4">
        <f t="shared" si="67"/>
        <v>0.5</v>
      </c>
      <c r="X574" s="4">
        <f t="shared" si="68"/>
        <v>7.35</v>
      </c>
      <c r="Y574" s="4">
        <f t="shared" si="69"/>
        <v>1</v>
      </c>
      <c r="Z574" s="4" t="str">
        <f t="shared" si="70"/>
        <v/>
      </c>
      <c r="AA574" s="4" t="str">
        <f t="shared" si="71"/>
        <v/>
      </c>
      <c r="AB574" s="4" t="str">
        <f>IF(B574&lt;&gt;"r04","",IF(COUNT(INDEX(U:U,ROW()-3):U574)&lt;2,"",MAX(INDEX(U:U,ROW()-3):U574)-MIN(INDEX(U:U,ROW()-3):U574)))</f>
        <v/>
      </c>
      <c r="AC574" s="4" t="str">
        <f>IF(B574&lt;&gt;"r04","",IF(COUNT(INDEX(V:V,ROW()-3):V574)&lt;2,"",MAX(INDEX(V:V,ROW()-3):V574)-MIN(INDEX(V:V,ROW()-3):V574)))</f>
        <v/>
      </c>
      <c r="AD574" s="4" t="str">
        <f>IF(B574&lt;&gt;"r04","",COUNT(INDEX(U:U,ROW()-3):U574))</f>
        <v/>
      </c>
      <c r="AE574" s="4" t="str">
        <f>IF(B574&lt;&gt;"r04","",COUNT(INDEX(V:V,ROW()-3):V574))</f>
        <v/>
      </c>
    </row>
    <row r="575" spans="1:31">
      <c r="A575">
        <v>809</v>
      </c>
      <c r="B575" t="s">
        <v>1859</v>
      </c>
      <c r="C575" t="s">
        <v>1860</v>
      </c>
      <c r="D575">
        <v>2929107</v>
      </c>
      <c r="E575">
        <v>76</v>
      </c>
      <c r="F575" t="s">
        <v>1849</v>
      </c>
      <c r="G575" s="1">
        <v>46203.806192129632</v>
      </c>
      <c r="H575">
        <v>71</v>
      </c>
      <c r="I575" t="s">
        <v>1849</v>
      </c>
      <c r="J575" s="1">
        <v>46203.806469907409</v>
      </c>
      <c r="K575">
        <v>1</v>
      </c>
      <c r="L575">
        <v>1</v>
      </c>
      <c r="M575" t="s">
        <v>1850</v>
      </c>
      <c r="N575" t="s">
        <v>1851</v>
      </c>
      <c r="O575" s="1">
        <v>46203.804872685185</v>
      </c>
      <c r="P575" s="1">
        <v>46203.806469907409</v>
      </c>
      <c r="Q575" s="1" t="str">
        <f t="shared" si="64"/>
        <v>2929107|r02</v>
      </c>
      <c r="R575" s="1" t="str">
        <f>VLOOKUP(D575,Base_Amostral!$A:$G,5,FALSE)</f>
        <v>São Felipe</v>
      </c>
      <c r="S575" s="1" t="str">
        <f>VLOOKUP(D575,Base_Amostral!$A:$G,3,FALSE)</f>
        <v>Bahia</v>
      </c>
      <c r="T575" s="1" t="str">
        <f>VLOOKUP(D575,Base_Amostral!$A:$G,6,FALSE)</f>
        <v>Nordeste</v>
      </c>
      <c r="U575" s="4">
        <f t="shared" si="65"/>
        <v>7.6</v>
      </c>
      <c r="V575" s="4">
        <f t="shared" si="66"/>
        <v>7.1</v>
      </c>
      <c r="W575" s="4">
        <f t="shared" si="67"/>
        <v>0.5</v>
      </c>
      <c r="X575" s="4">
        <f t="shared" si="68"/>
        <v>7.35</v>
      </c>
      <c r="Y575" s="4">
        <f t="shared" si="69"/>
        <v>1</v>
      </c>
      <c r="Z575" s="4">
        <f t="shared" si="70"/>
        <v>0</v>
      </c>
      <c r="AA575" s="4">
        <f t="shared" si="71"/>
        <v>0</v>
      </c>
      <c r="AB575" s="4" t="str">
        <f>IF(B575&lt;&gt;"r04","",IF(COUNT(INDEX(U:U,ROW()-3):U575)&lt;2,"",MAX(INDEX(U:U,ROW()-3):U575)-MIN(INDEX(U:U,ROW()-3):U575)))</f>
        <v/>
      </c>
      <c r="AC575" s="4" t="str">
        <f>IF(B575&lt;&gt;"r04","",IF(COUNT(INDEX(V:V,ROW()-3):V575)&lt;2,"",MAX(INDEX(V:V,ROW()-3):V575)-MIN(INDEX(V:V,ROW()-3):V575)))</f>
        <v/>
      </c>
      <c r="AD575" s="4" t="str">
        <f>IF(B575&lt;&gt;"r04","",COUNT(INDEX(U:U,ROW()-3):U575))</f>
        <v/>
      </c>
      <c r="AE575" s="4" t="str">
        <f>IF(B575&lt;&gt;"r04","",COUNT(INDEX(V:V,ROW()-3):V575))</f>
        <v/>
      </c>
    </row>
    <row r="576" spans="1:31">
      <c r="A576">
        <v>1177</v>
      </c>
      <c r="B576" t="s">
        <v>1861</v>
      </c>
      <c r="C576" t="s">
        <v>1862</v>
      </c>
      <c r="D576">
        <v>2929107</v>
      </c>
      <c r="E576">
        <v>76</v>
      </c>
      <c r="F576" t="s">
        <v>1849</v>
      </c>
      <c r="G576" s="1">
        <v>46209.852534722224</v>
      </c>
      <c r="H576">
        <v>71</v>
      </c>
      <c r="I576" t="s">
        <v>1849</v>
      </c>
      <c r="J576" s="1">
        <v>46209.852800925924</v>
      </c>
      <c r="K576">
        <v>1</v>
      </c>
      <c r="L576">
        <v>1</v>
      </c>
      <c r="M576" t="s">
        <v>1850</v>
      </c>
      <c r="N576" t="s">
        <v>1851</v>
      </c>
      <c r="O576" s="1">
        <v>46209.851087962961</v>
      </c>
      <c r="P576" s="1">
        <v>46209.852800925924</v>
      </c>
      <c r="Q576" s="1" t="str">
        <f t="shared" si="64"/>
        <v>2929107|r03</v>
      </c>
      <c r="R576" s="1" t="str">
        <f>VLOOKUP(D576,Base_Amostral!$A:$G,5,FALSE)</f>
        <v>São Felipe</v>
      </c>
      <c r="S576" s="1" t="str">
        <f>VLOOKUP(D576,Base_Amostral!$A:$G,3,FALSE)</f>
        <v>Bahia</v>
      </c>
      <c r="T576" s="1" t="str">
        <f>VLOOKUP(D576,Base_Amostral!$A:$G,6,FALSE)</f>
        <v>Nordeste</v>
      </c>
      <c r="U576" s="4">
        <f t="shared" si="65"/>
        <v>7.6</v>
      </c>
      <c r="V576" s="4">
        <f t="shared" si="66"/>
        <v>7.1</v>
      </c>
      <c r="W576" s="4">
        <f t="shared" si="67"/>
        <v>0.5</v>
      </c>
      <c r="X576" s="4">
        <f t="shared" si="68"/>
        <v>7.35</v>
      </c>
      <c r="Y576" s="4">
        <f t="shared" si="69"/>
        <v>1</v>
      </c>
      <c r="Z576" s="4">
        <f t="shared" si="70"/>
        <v>0</v>
      </c>
      <c r="AA576" s="4">
        <f t="shared" si="71"/>
        <v>0</v>
      </c>
      <c r="AB576" s="4" t="str">
        <f>IF(B576&lt;&gt;"r04","",IF(COUNT(INDEX(U:U,ROW()-3):U576)&lt;2,"",MAX(INDEX(U:U,ROW()-3):U576)-MIN(INDEX(U:U,ROW()-3):U576)))</f>
        <v/>
      </c>
      <c r="AC576" s="4" t="str">
        <f>IF(B576&lt;&gt;"r04","",IF(COUNT(INDEX(V:V,ROW()-3):V576)&lt;2,"",MAX(INDEX(V:V,ROW()-3):V576)-MIN(INDEX(V:V,ROW()-3):V576)))</f>
        <v/>
      </c>
      <c r="AD576" s="4" t="str">
        <f>IF(B576&lt;&gt;"r04","",COUNT(INDEX(U:U,ROW()-3):U576))</f>
        <v/>
      </c>
      <c r="AE576" s="4" t="str">
        <f>IF(B576&lt;&gt;"r04","",COUNT(INDEX(V:V,ROW()-3):V576))</f>
        <v/>
      </c>
    </row>
    <row r="577" spans="1:31">
      <c r="A577">
        <v>1533</v>
      </c>
      <c r="B577" t="s">
        <v>1863</v>
      </c>
      <c r="C577" t="s">
        <v>1864</v>
      </c>
      <c r="D577">
        <v>2929107</v>
      </c>
      <c r="E577">
        <v>83</v>
      </c>
      <c r="F577" t="s">
        <v>1849</v>
      </c>
      <c r="G577" s="1">
        <v>46216.826388888891</v>
      </c>
      <c r="H577">
        <v>71</v>
      </c>
      <c r="I577" t="s">
        <v>1849</v>
      </c>
      <c r="J577" s="1">
        <v>46216.826678240737</v>
      </c>
      <c r="K577">
        <v>1</v>
      </c>
      <c r="L577">
        <v>1</v>
      </c>
      <c r="M577" t="s">
        <v>1850</v>
      </c>
      <c r="N577" t="s">
        <v>1851</v>
      </c>
      <c r="O577" s="1">
        <v>46216.824895833335</v>
      </c>
      <c r="P577" s="1">
        <v>46216.826678240737</v>
      </c>
      <c r="Q577" s="1" t="str">
        <f t="shared" si="64"/>
        <v>2929107|r04</v>
      </c>
      <c r="R577" s="1" t="str">
        <f>VLOOKUP(D577,Base_Amostral!$A:$G,5,FALSE)</f>
        <v>São Felipe</v>
      </c>
      <c r="S577" s="1" t="str">
        <f>VLOOKUP(D577,Base_Amostral!$A:$G,3,FALSE)</f>
        <v>Bahia</v>
      </c>
      <c r="T577" s="1" t="str">
        <f>VLOOKUP(D577,Base_Amostral!$A:$G,6,FALSE)</f>
        <v>Nordeste</v>
      </c>
      <c r="U577" s="4">
        <f t="shared" si="65"/>
        <v>8.3000000000000007</v>
      </c>
      <c r="V577" s="4">
        <f t="shared" si="66"/>
        <v>7.1</v>
      </c>
      <c r="W577" s="4">
        <f t="shared" si="67"/>
        <v>1.2000000000000011</v>
      </c>
      <c r="X577" s="4">
        <f t="shared" si="68"/>
        <v>7.7</v>
      </c>
      <c r="Y577" s="4">
        <f t="shared" si="69"/>
        <v>1</v>
      </c>
      <c r="Z577" s="4">
        <f t="shared" si="70"/>
        <v>0.70000000000000107</v>
      </c>
      <c r="AA577" s="4">
        <f t="shared" si="71"/>
        <v>0</v>
      </c>
      <c r="AB577" s="4">
        <f ca="1">IF(B577&lt;&gt;"r04","",IF(COUNT(INDEX(U:U,ROW()-3):U577)&lt;2,"",MAX(INDEX(U:U,ROW()-3):U577)-MIN(INDEX(U:U,ROW()-3):U577)))</f>
        <v>0.70000000000000107</v>
      </c>
      <c r="AC577" s="4">
        <f ca="1">IF(B577&lt;&gt;"r04","",IF(COUNT(INDEX(V:V,ROW()-3):V577)&lt;2,"",MAX(INDEX(V:V,ROW()-3):V577)-MIN(INDEX(V:V,ROW()-3):V577)))</f>
        <v>0</v>
      </c>
      <c r="AD577" s="4">
        <f ca="1">IF(B577&lt;&gt;"r04","",COUNT(INDEX(U:U,ROW()-3):U577))</f>
        <v>4</v>
      </c>
      <c r="AE577" s="4">
        <f ca="1">IF(B577&lt;&gt;"r04","",COUNT(INDEX(V:V,ROW()-3):V577))</f>
        <v>4</v>
      </c>
    </row>
    <row r="578" spans="1:31">
      <c r="A578">
        <v>450</v>
      </c>
      <c r="B578" t="s">
        <v>1857</v>
      </c>
      <c r="C578" t="s">
        <v>1858</v>
      </c>
      <c r="D578">
        <v>2933000</v>
      </c>
      <c r="E578">
        <v>73</v>
      </c>
      <c r="F578" t="s">
        <v>1849</v>
      </c>
      <c r="G578" s="1">
        <v>46196.002465277779</v>
      </c>
      <c r="H578">
        <v>75</v>
      </c>
      <c r="I578" t="s">
        <v>1849</v>
      </c>
      <c r="J578" s="1">
        <v>46196.00267361111</v>
      </c>
      <c r="K578">
        <v>1</v>
      </c>
      <c r="L578">
        <v>1</v>
      </c>
      <c r="M578" t="s">
        <v>1850</v>
      </c>
      <c r="N578" t="s">
        <v>1851</v>
      </c>
      <c r="O578" s="1">
        <v>46196.001689814817</v>
      </c>
      <c r="P578" s="1">
        <v>46196.00267361111</v>
      </c>
      <c r="Q578" s="1" t="str">
        <f t="shared" ref="Q578:Q641" si="72">D578&amp;"|"&amp;B578</f>
        <v>2933000|r01</v>
      </c>
      <c r="R578" s="1" t="str">
        <f>VLOOKUP(D578,Base_Amostral!$A:$G,5,FALSE)</f>
        <v>Valente</v>
      </c>
      <c r="S578" s="1" t="str">
        <f>VLOOKUP(D578,Base_Amostral!$A:$G,3,FALSE)</f>
        <v>Bahia</v>
      </c>
      <c r="T578" s="1" t="str">
        <f>VLOOKUP(D578,Base_Amostral!$A:$G,6,FALSE)</f>
        <v>Nordeste</v>
      </c>
      <c r="U578" s="4">
        <f t="shared" ref="U578:U641" si="73">IF(E578="","",E578/10)</f>
        <v>7.3</v>
      </c>
      <c r="V578" s="4">
        <f t="shared" ref="V578:V641" si="74">IF(H578="","",H578/10)</f>
        <v>7.5</v>
      </c>
      <c r="W578" s="4">
        <f t="shared" ref="W578:W641" si="75">IF(OR(U578="",V578=""),"",U578-V578)</f>
        <v>-0.20000000000000018</v>
      </c>
      <c r="X578" s="4">
        <f t="shared" ref="X578:X641" si="76">IF(OR(U578="",V578=""),"",AVERAGE(U578:V578))</f>
        <v>7.4</v>
      </c>
      <c r="Y578" s="4">
        <f t="shared" ref="Y578:Y641" si="77">IF(AND(U578&lt;&gt;"",V578&lt;&gt;""),1,0)</f>
        <v>1</v>
      </c>
      <c r="Z578" s="4" t="str">
        <f t="shared" ref="Z578:Z641" si="78">IF(D578&lt;&gt;D577,"",IF(OR(U578="",U577=""),"",U578-U577))</f>
        <v/>
      </c>
      <c r="AA578" s="4" t="str">
        <f t="shared" ref="AA578:AA641" si="79">IF(D578&lt;&gt;D577,"",IF(OR(V578="",V577=""),"",V578-V577))</f>
        <v/>
      </c>
      <c r="AB578" s="4" t="str">
        <f>IF(B578&lt;&gt;"r04","",IF(COUNT(INDEX(U:U,ROW()-3):U578)&lt;2,"",MAX(INDEX(U:U,ROW()-3):U578)-MIN(INDEX(U:U,ROW()-3):U578)))</f>
        <v/>
      </c>
      <c r="AC578" s="4" t="str">
        <f>IF(B578&lt;&gt;"r04","",IF(COUNT(INDEX(V:V,ROW()-3):V578)&lt;2,"",MAX(INDEX(V:V,ROW()-3):V578)-MIN(INDEX(V:V,ROW()-3):V578)))</f>
        <v/>
      </c>
      <c r="AD578" s="4" t="str">
        <f>IF(B578&lt;&gt;"r04","",COUNT(INDEX(U:U,ROW()-3):U578))</f>
        <v/>
      </c>
      <c r="AE578" s="4" t="str">
        <f>IF(B578&lt;&gt;"r04","",COUNT(INDEX(V:V,ROW()-3):V578))</f>
        <v/>
      </c>
    </row>
    <row r="579" spans="1:31">
      <c r="A579">
        <v>811</v>
      </c>
      <c r="B579" t="s">
        <v>1859</v>
      </c>
      <c r="C579" t="s">
        <v>1860</v>
      </c>
      <c r="D579">
        <v>2933000</v>
      </c>
      <c r="E579">
        <v>73</v>
      </c>
      <c r="F579" t="s">
        <v>1849</v>
      </c>
      <c r="G579" s="1">
        <v>46203.806898148148</v>
      </c>
      <c r="H579">
        <v>75</v>
      </c>
      <c r="I579" t="s">
        <v>1849</v>
      </c>
      <c r="J579" s="1">
        <v>46203.807118055556</v>
      </c>
      <c r="K579">
        <v>1</v>
      </c>
      <c r="L579">
        <v>1</v>
      </c>
      <c r="M579" t="s">
        <v>1850</v>
      </c>
      <c r="N579" t="s">
        <v>1851</v>
      </c>
      <c r="O579" s="1">
        <v>46203.806504629632</v>
      </c>
      <c r="P579" s="1">
        <v>46203.807118055556</v>
      </c>
      <c r="Q579" s="1" t="str">
        <f t="shared" si="72"/>
        <v>2933000|r02</v>
      </c>
      <c r="R579" s="1" t="str">
        <f>VLOOKUP(D579,Base_Amostral!$A:$G,5,FALSE)</f>
        <v>Valente</v>
      </c>
      <c r="S579" s="1" t="str">
        <f>VLOOKUP(D579,Base_Amostral!$A:$G,3,FALSE)</f>
        <v>Bahia</v>
      </c>
      <c r="T579" s="1" t="str">
        <f>VLOOKUP(D579,Base_Amostral!$A:$G,6,FALSE)</f>
        <v>Nordeste</v>
      </c>
      <c r="U579" s="4">
        <f t="shared" si="73"/>
        <v>7.3</v>
      </c>
      <c r="V579" s="4">
        <f t="shared" si="74"/>
        <v>7.5</v>
      </c>
      <c r="W579" s="4">
        <f t="shared" si="75"/>
        <v>-0.20000000000000018</v>
      </c>
      <c r="X579" s="4">
        <f t="shared" si="76"/>
        <v>7.4</v>
      </c>
      <c r="Y579" s="4">
        <f t="shared" si="77"/>
        <v>1</v>
      </c>
      <c r="Z579" s="4">
        <f t="shared" si="78"/>
        <v>0</v>
      </c>
      <c r="AA579" s="4">
        <f t="shared" si="79"/>
        <v>0</v>
      </c>
      <c r="AB579" s="4" t="str">
        <f>IF(B579&lt;&gt;"r04","",IF(COUNT(INDEX(U:U,ROW()-3):U579)&lt;2,"",MAX(INDEX(U:U,ROW()-3):U579)-MIN(INDEX(U:U,ROW()-3):U579)))</f>
        <v/>
      </c>
      <c r="AC579" s="4" t="str">
        <f>IF(B579&lt;&gt;"r04","",IF(COUNT(INDEX(V:V,ROW()-3):V579)&lt;2,"",MAX(INDEX(V:V,ROW()-3):V579)-MIN(INDEX(V:V,ROW()-3):V579)))</f>
        <v/>
      </c>
      <c r="AD579" s="4" t="str">
        <f>IF(B579&lt;&gt;"r04","",COUNT(INDEX(U:U,ROW()-3):U579))</f>
        <v/>
      </c>
      <c r="AE579" s="4" t="str">
        <f>IF(B579&lt;&gt;"r04","",COUNT(INDEX(V:V,ROW()-3):V579))</f>
        <v/>
      </c>
    </row>
    <row r="580" spans="1:31">
      <c r="A580">
        <v>1179</v>
      </c>
      <c r="B580" t="s">
        <v>1861</v>
      </c>
      <c r="C580" t="s">
        <v>1862</v>
      </c>
      <c r="D580">
        <v>2933000</v>
      </c>
      <c r="E580">
        <v>73</v>
      </c>
      <c r="F580" t="s">
        <v>1849</v>
      </c>
      <c r="G580" s="1">
        <v>46209.85396990741</v>
      </c>
      <c r="H580">
        <v>75</v>
      </c>
      <c r="I580" t="s">
        <v>1849</v>
      </c>
      <c r="J580" s="1">
        <v>46209.854178240741</v>
      </c>
      <c r="K580">
        <v>1</v>
      </c>
      <c r="L580">
        <v>1</v>
      </c>
      <c r="M580" t="s">
        <v>1850</v>
      </c>
      <c r="N580" t="s">
        <v>1851</v>
      </c>
      <c r="O580" s="1">
        <v>46209.852847222224</v>
      </c>
      <c r="P580" s="1">
        <v>46209.854178240741</v>
      </c>
      <c r="Q580" s="1" t="str">
        <f t="shared" si="72"/>
        <v>2933000|r03</v>
      </c>
      <c r="R580" s="1" t="str">
        <f>VLOOKUP(D580,Base_Amostral!$A:$G,5,FALSE)</f>
        <v>Valente</v>
      </c>
      <c r="S580" s="1" t="str">
        <f>VLOOKUP(D580,Base_Amostral!$A:$G,3,FALSE)</f>
        <v>Bahia</v>
      </c>
      <c r="T580" s="1" t="str">
        <f>VLOOKUP(D580,Base_Amostral!$A:$G,6,FALSE)</f>
        <v>Nordeste</v>
      </c>
      <c r="U580" s="4">
        <f t="shared" si="73"/>
        <v>7.3</v>
      </c>
      <c r="V580" s="4">
        <f t="shared" si="74"/>
        <v>7.5</v>
      </c>
      <c r="W580" s="4">
        <f t="shared" si="75"/>
        <v>-0.20000000000000018</v>
      </c>
      <c r="X580" s="4">
        <f t="shared" si="76"/>
        <v>7.4</v>
      </c>
      <c r="Y580" s="4">
        <f t="shared" si="77"/>
        <v>1</v>
      </c>
      <c r="Z580" s="4">
        <f t="shared" si="78"/>
        <v>0</v>
      </c>
      <c r="AA580" s="4">
        <f t="shared" si="79"/>
        <v>0</v>
      </c>
      <c r="AB580" s="4" t="str">
        <f>IF(B580&lt;&gt;"r04","",IF(COUNT(INDEX(U:U,ROW()-3):U580)&lt;2,"",MAX(INDEX(U:U,ROW()-3):U580)-MIN(INDEX(U:U,ROW()-3):U580)))</f>
        <v/>
      </c>
      <c r="AC580" s="4" t="str">
        <f>IF(B580&lt;&gt;"r04","",IF(COUNT(INDEX(V:V,ROW()-3):V580)&lt;2,"",MAX(INDEX(V:V,ROW()-3):V580)-MIN(INDEX(V:V,ROW()-3):V580)))</f>
        <v/>
      </c>
      <c r="AD580" s="4" t="str">
        <f>IF(B580&lt;&gt;"r04","",COUNT(INDEX(U:U,ROW()-3):U580))</f>
        <v/>
      </c>
      <c r="AE580" s="4" t="str">
        <f>IF(B580&lt;&gt;"r04","",COUNT(INDEX(V:V,ROW()-3):V580))</f>
        <v/>
      </c>
    </row>
    <row r="581" spans="1:31">
      <c r="A581">
        <v>1535</v>
      </c>
      <c r="B581" t="s">
        <v>1863</v>
      </c>
      <c r="C581" t="s">
        <v>1864</v>
      </c>
      <c r="D581">
        <v>2933000</v>
      </c>
      <c r="E581">
        <v>81</v>
      </c>
      <c r="F581" t="s">
        <v>1849</v>
      </c>
      <c r="G581" s="1">
        <v>46216.829375000001</v>
      </c>
      <c r="H581">
        <v>73</v>
      </c>
      <c r="I581" t="s">
        <v>1849</v>
      </c>
      <c r="J581" s="1">
        <v>46216.829618055555</v>
      </c>
      <c r="K581">
        <v>1</v>
      </c>
      <c r="L581">
        <v>1</v>
      </c>
      <c r="M581" t="s">
        <v>1850</v>
      </c>
      <c r="N581" t="s">
        <v>1851</v>
      </c>
      <c r="O581" s="1">
        <v>46216.826724537037</v>
      </c>
      <c r="P581" s="1">
        <v>46216.829618055555</v>
      </c>
      <c r="Q581" s="1" t="str">
        <f t="shared" si="72"/>
        <v>2933000|r04</v>
      </c>
      <c r="R581" s="1" t="str">
        <f>VLOOKUP(D581,Base_Amostral!$A:$G,5,FALSE)</f>
        <v>Valente</v>
      </c>
      <c r="S581" s="1" t="str">
        <f>VLOOKUP(D581,Base_Amostral!$A:$G,3,FALSE)</f>
        <v>Bahia</v>
      </c>
      <c r="T581" s="1" t="str">
        <f>VLOOKUP(D581,Base_Amostral!$A:$G,6,FALSE)</f>
        <v>Nordeste</v>
      </c>
      <c r="U581" s="4">
        <f t="shared" si="73"/>
        <v>8.1</v>
      </c>
      <c r="V581" s="4">
        <f t="shared" si="74"/>
        <v>7.3</v>
      </c>
      <c r="W581" s="4">
        <f t="shared" si="75"/>
        <v>0.79999999999999982</v>
      </c>
      <c r="X581" s="4">
        <f t="shared" si="76"/>
        <v>7.6999999999999993</v>
      </c>
      <c r="Y581" s="4">
        <f t="shared" si="77"/>
        <v>1</v>
      </c>
      <c r="Z581" s="4">
        <f t="shared" si="78"/>
        <v>0.79999999999999982</v>
      </c>
      <c r="AA581" s="4">
        <f t="shared" si="79"/>
        <v>-0.20000000000000018</v>
      </c>
      <c r="AB581" s="4">
        <f ca="1">IF(B581&lt;&gt;"r04","",IF(COUNT(INDEX(U:U,ROW()-3):U581)&lt;2,"",MAX(INDEX(U:U,ROW()-3):U581)-MIN(INDEX(U:U,ROW()-3):U581)))</f>
        <v>0.79999999999999982</v>
      </c>
      <c r="AC581" s="4">
        <f ca="1">IF(B581&lt;&gt;"r04","",IF(COUNT(INDEX(V:V,ROW()-3):V581)&lt;2,"",MAX(INDEX(V:V,ROW()-3):V581)-MIN(INDEX(V:V,ROW()-3):V581)))</f>
        <v>0.20000000000000018</v>
      </c>
      <c r="AD581" s="4">
        <f ca="1">IF(B581&lt;&gt;"r04","",COUNT(INDEX(U:U,ROW()-3):U581))</f>
        <v>4</v>
      </c>
      <c r="AE581" s="4">
        <f ca="1">IF(B581&lt;&gt;"r04","",COUNT(INDEX(V:V,ROW()-3):V581))</f>
        <v>4</v>
      </c>
    </row>
    <row r="582" spans="1:31">
      <c r="A582">
        <v>453</v>
      </c>
      <c r="B582" t="s">
        <v>1857</v>
      </c>
      <c r="C582" t="s">
        <v>1858</v>
      </c>
      <c r="D582">
        <v>2933208</v>
      </c>
      <c r="E582">
        <v>56</v>
      </c>
      <c r="F582" t="s">
        <v>1849</v>
      </c>
      <c r="G582" s="1">
        <v>46196.003472222219</v>
      </c>
      <c r="H582">
        <v>53</v>
      </c>
      <c r="I582" t="s">
        <v>1849</v>
      </c>
      <c r="J582" s="1">
        <v>46196.003831018519</v>
      </c>
      <c r="K582">
        <v>1</v>
      </c>
      <c r="L582">
        <v>1</v>
      </c>
      <c r="M582" t="s">
        <v>1850</v>
      </c>
      <c r="N582" t="s">
        <v>1851</v>
      </c>
      <c r="O582" s="1">
        <v>46196.00271990741</v>
      </c>
      <c r="P582" s="1">
        <v>46196.003831018519</v>
      </c>
      <c r="Q582" s="1" t="str">
        <f t="shared" si="72"/>
        <v>2933208|r01</v>
      </c>
      <c r="R582" s="1" t="str">
        <f>VLOOKUP(D582,Base_Amostral!$A:$G,5,FALSE)</f>
        <v>Vera Cruz</v>
      </c>
      <c r="S582" s="1" t="str">
        <f>VLOOKUP(D582,Base_Amostral!$A:$G,3,FALSE)</f>
        <v>Bahia</v>
      </c>
      <c r="T582" s="1" t="str">
        <f>VLOOKUP(D582,Base_Amostral!$A:$G,6,FALSE)</f>
        <v>Nordeste</v>
      </c>
      <c r="U582" s="4">
        <f t="shared" si="73"/>
        <v>5.6</v>
      </c>
      <c r="V582" s="4">
        <f t="shared" si="74"/>
        <v>5.3</v>
      </c>
      <c r="W582" s="4">
        <f t="shared" si="75"/>
        <v>0.29999999999999982</v>
      </c>
      <c r="X582" s="4">
        <f t="shared" si="76"/>
        <v>5.4499999999999993</v>
      </c>
      <c r="Y582" s="4">
        <f t="shared" si="77"/>
        <v>1</v>
      </c>
      <c r="Z582" s="4" t="str">
        <f t="shared" si="78"/>
        <v/>
      </c>
      <c r="AA582" s="4" t="str">
        <f t="shared" si="79"/>
        <v/>
      </c>
      <c r="AB582" s="4" t="str">
        <f>IF(B582&lt;&gt;"r04","",IF(COUNT(INDEX(U:U,ROW()-3):U582)&lt;2,"",MAX(INDEX(U:U,ROW()-3):U582)-MIN(INDEX(U:U,ROW()-3):U582)))</f>
        <v/>
      </c>
      <c r="AC582" s="4" t="str">
        <f>IF(B582&lt;&gt;"r04","",IF(COUNT(INDEX(V:V,ROW()-3):V582)&lt;2,"",MAX(INDEX(V:V,ROW()-3):V582)-MIN(INDEX(V:V,ROW()-3):V582)))</f>
        <v/>
      </c>
      <c r="AD582" s="4" t="str">
        <f>IF(B582&lt;&gt;"r04","",COUNT(INDEX(U:U,ROW()-3):U582))</f>
        <v/>
      </c>
      <c r="AE582" s="4" t="str">
        <f>IF(B582&lt;&gt;"r04","",COUNT(INDEX(V:V,ROW()-3):V582))</f>
        <v/>
      </c>
    </row>
    <row r="583" spans="1:31">
      <c r="A583">
        <v>812</v>
      </c>
      <c r="B583" t="s">
        <v>1859</v>
      </c>
      <c r="C583" t="s">
        <v>1860</v>
      </c>
      <c r="D583">
        <v>2933208</v>
      </c>
      <c r="E583">
        <v>50</v>
      </c>
      <c r="F583" t="s">
        <v>1849</v>
      </c>
      <c r="G583" s="1">
        <v>46203.80746527778</v>
      </c>
      <c r="H583">
        <v>54</v>
      </c>
      <c r="I583" t="s">
        <v>1849</v>
      </c>
      <c r="J583" s="1">
        <v>46203.807858796295</v>
      </c>
      <c r="K583">
        <v>1</v>
      </c>
      <c r="L583">
        <v>1</v>
      </c>
      <c r="M583" t="s">
        <v>1850</v>
      </c>
      <c r="N583" t="s">
        <v>1851</v>
      </c>
      <c r="O583" s="1">
        <v>46203.807152777779</v>
      </c>
      <c r="P583" s="1">
        <v>46203.807858796295</v>
      </c>
      <c r="Q583" s="1" t="str">
        <f t="shared" si="72"/>
        <v>2933208|r02</v>
      </c>
      <c r="R583" s="1" t="str">
        <f>VLOOKUP(D583,Base_Amostral!$A:$G,5,FALSE)</f>
        <v>Vera Cruz</v>
      </c>
      <c r="S583" s="1" t="str">
        <f>VLOOKUP(D583,Base_Amostral!$A:$G,3,FALSE)</f>
        <v>Bahia</v>
      </c>
      <c r="T583" s="1" t="str">
        <f>VLOOKUP(D583,Base_Amostral!$A:$G,6,FALSE)</f>
        <v>Nordeste</v>
      </c>
      <c r="U583" s="4">
        <f t="shared" si="73"/>
        <v>5</v>
      </c>
      <c r="V583" s="4">
        <f t="shared" si="74"/>
        <v>5.4</v>
      </c>
      <c r="W583" s="4">
        <f t="shared" si="75"/>
        <v>-0.40000000000000036</v>
      </c>
      <c r="X583" s="4">
        <f t="shared" si="76"/>
        <v>5.2</v>
      </c>
      <c r="Y583" s="4">
        <f t="shared" si="77"/>
        <v>1</v>
      </c>
      <c r="Z583" s="4">
        <f t="shared" si="78"/>
        <v>-0.59999999999999964</v>
      </c>
      <c r="AA583" s="4">
        <f t="shared" si="79"/>
        <v>0.10000000000000053</v>
      </c>
      <c r="AB583" s="4" t="str">
        <f>IF(B583&lt;&gt;"r04","",IF(COUNT(INDEX(U:U,ROW()-3):U583)&lt;2,"",MAX(INDEX(U:U,ROW()-3):U583)-MIN(INDEX(U:U,ROW()-3):U583)))</f>
        <v/>
      </c>
      <c r="AC583" s="4" t="str">
        <f>IF(B583&lt;&gt;"r04","",IF(COUNT(INDEX(V:V,ROW()-3):V583)&lt;2,"",MAX(INDEX(V:V,ROW()-3):V583)-MIN(INDEX(V:V,ROW()-3):V583)))</f>
        <v/>
      </c>
      <c r="AD583" s="4" t="str">
        <f>IF(B583&lt;&gt;"r04","",COUNT(INDEX(U:U,ROW()-3):U583))</f>
        <v/>
      </c>
      <c r="AE583" s="4" t="str">
        <f>IF(B583&lt;&gt;"r04","",COUNT(INDEX(V:V,ROW()-3):V583))</f>
        <v/>
      </c>
    </row>
    <row r="584" spans="1:31">
      <c r="A584">
        <v>1183</v>
      </c>
      <c r="B584" t="s">
        <v>1861</v>
      </c>
      <c r="C584" t="s">
        <v>1862</v>
      </c>
      <c r="D584">
        <v>2933208</v>
      </c>
      <c r="E584">
        <v>50</v>
      </c>
      <c r="F584" t="s">
        <v>1849</v>
      </c>
      <c r="G584" s="1">
        <v>46209.854930555557</v>
      </c>
      <c r="H584">
        <v>53</v>
      </c>
      <c r="I584" t="s">
        <v>1849</v>
      </c>
      <c r="J584" s="1">
        <v>46209.855312500003</v>
      </c>
      <c r="K584">
        <v>1</v>
      </c>
      <c r="L584">
        <v>1</v>
      </c>
      <c r="M584" t="s">
        <v>1850</v>
      </c>
      <c r="N584" t="s">
        <v>1851</v>
      </c>
      <c r="O584" s="1">
        <v>46209.854212962964</v>
      </c>
      <c r="P584" s="1">
        <v>46209.855312500003</v>
      </c>
      <c r="Q584" s="1" t="str">
        <f t="shared" si="72"/>
        <v>2933208|r03</v>
      </c>
      <c r="R584" s="1" t="str">
        <f>VLOOKUP(D584,Base_Amostral!$A:$G,5,FALSE)</f>
        <v>Vera Cruz</v>
      </c>
      <c r="S584" s="1" t="str">
        <f>VLOOKUP(D584,Base_Amostral!$A:$G,3,FALSE)</f>
        <v>Bahia</v>
      </c>
      <c r="T584" s="1" t="str">
        <f>VLOOKUP(D584,Base_Amostral!$A:$G,6,FALSE)</f>
        <v>Nordeste</v>
      </c>
      <c r="U584" s="4">
        <f t="shared" si="73"/>
        <v>5</v>
      </c>
      <c r="V584" s="4">
        <f t="shared" si="74"/>
        <v>5.3</v>
      </c>
      <c r="W584" s="4">
        <f t="shared" si="75"/>
        <v>-0.29999999999999982</v>
      </c>
      <c r="X584" s="4">
        <f t="shared" si="76"/>
        <v>5.15</v>
      </c>
      <c r="Y584" s="4">
        <f t="shared" si="77"/>
        <v>1</v>
      </c>
      <c r="Z584" s="4">
        <f t="shared" si="78"/>
        <v>0</v>
      </c>
      <c r="AA584" s="4">
        <f t="shared" si="79"/>
        <v>-0.10000000000000053</v>
      </c>
      <c r="AB584" s="4" t="str">
        <f>IF(B584&lt;&gt;"r04","",IF(COUNT(INDEX(U:U,ROW()-3):U584)&lt;2,"",MAX(INDEX(U:U,ROW()-3):U584)-MIN(INDEX(U:U,ROW()-3):U584)))</f>
        <v/>
      </c>
      <c r="AC584" s="4" t="str">
        <f>IF(B584&lt;&gt;"r04","",IF(COUNT(INDEX(V:V,ROW()-3):V584)&lt;2,"",MAX(INDEX(V:V,ROW()-3):V584)-MIN(INDEX(V:V,ROW()-3):V584)))</f>
        <v/>
      </c>
      <c r="AD584" s="4" t="str">
        <f>IF(B584&lt;&gt;"r04","",COUNT(INDEX(U:U,ROW()-3):U584))</f>
        <v/>
      </c>
      <c r="AE584" s="4" t="str">
        <f>IF(B584&lt;&gt;"r04","",COUNT(INDEX(V:V,ROW()-3):V584))</f>
        <v/>
      </c>
    </row>
    <row r="585" spans="1:31">
      <c r="A585">
        <v>1542</v>
      </c>
      <c r="B585" t="s">
        <v>1863</v>
      </c>
      <c r="C585" t="s">
        <v>1864</v>
      </c>
      <c r="D585">
        <v>2933208</v>
      </c>
      <c r="E585">
        <v>59</v>
      </c>
      <c r="F585" t="s">
        <v>1849</v>
      </c>
      <c r="G585" s="1">
        <v>46216.830335648148</v>
      </c>
      <c r="H585">
        <v>53</v>
      </c>
      <c r="I585" t="s">
        <v>1849</v>
      </c>
      <c r="J585" s="1">
        <v>46216.830717592595</v>
      </c>
      <c r="K585">
        <v>1</v>
      </c>
      <c r="L585">
        <v>1</v>
      </c>
      <c r="M585" t="s">
        <v>1850</v>
      </c>
      <c r="N585" t="s">
        <v>1851</v>
      </c>
      <c r="O585" s="1">
        <v>46216.829664351855</v>
      </c>
      <c r="P585" s="1">
        <v>46216.830717592595</v>
      </c>
      <c r="Q585" s="1" t="str">
        <f t="shared" si="72"/>
        <v>2933208|r04</v>
      </c>
      <c r="R585" s="1" t="str">
        <f>VLOOKUP(D585,Base_Amostral!$A:$G,5,FALSE)</f>
        <v>Vera Cruz</v>
      </c>
      <c r="S585" s="1" t="str">
        <f>VLOOKUP(D585,Base_Amostral!$A:$G,3,FALSE)</f>
        <v>Bahia</v>
      </c>
      <c r="T585" s="1" t="str">
        <f>VLOOKUP(D585,Base_Amostral!$A:$G,6,FALSE)</f>
        <v>Nordeste</v>
      </c>
      <c r="U585" s="4">
        <f t="shared" si="73"/>
        <v>5.9</v>
      </c>
      <c r="V585" s="4">
        <f t="shared" si="74"/>
        <v>5.3</v>
      </c>
      <c r="W585" s="4">
        <f t="shared" si="75"/>
        <v>0.60000000000000053</v>
      </c>
      <c r="X585" s="4">
        <f t="shared" si="76"/>
        <v>5.6</v>
      </c>
      <c r="Y585" s="4">
        <f t="shared" si="77"/>
        <v>1</v>
      </c>
      <c r="Z585" s="4">
        <f t="shared" si="78"/>
        <v>0.90000000000000036</v>
      </c>
      <c r="AA585" s="4">
        <f t="shared" si="79"/>
        <v>0</v>
      </c>
      <c r="AB585" s="4">
        <f ca="1">IF(B585&lt;&gt;"r04","",IF(COUNT(INDEX(U:U,ROW()-3):U585)&lt;2,"",MAX(INDEX(U:U,ROW()-3):U585)-MIN(INDEX(U:U,ROW()-3):U585)))</f>
        <v>0.90000000000000036</v>
      </c>
      <c r="AC585" s="4">
        <f ca="1">IF(B585&lt;&gt;"r04","",IF(COUNT(INDEX(V:V,ROW()-3):V585)&lt;2,"",MAX(INDEX(V:V,ROW()-3):V585)-MIN(INDEX(V:V,ROW()-3):V585)))</f>
        <v>0.10000000000000053</v>
      </c>
      <c r="AD585" s="4">
        <f ca="1">IF(B585&lt;&gt;"r04","",COUNT(INDEX(U:U,ROW()-3):U585))</f>
        <v>4</v>
      </c>
      <c r="AE585" s="4">
        <f ca="1">IF(B585&lt;&gt;"r04","",COUNT(INDEX(V:V,ROW()-3):V585))</f>
        <v>4</v>
      </c>
    </row>
    <row r="586" spans="1:31">
      <c r="A586">
        <v>455</v>
      </c>
      <c r="B586" t="s">
        <v>1857</v>
      </c>
      <c r="C586" t="s">
        <v>1858</v>
      </c>
      <c r="D586">
        <v>3101300</v>
      </c>
      <c r="E586">
        <v>92</v>
      </c>
      <c r="F586" t="s">
        <v>1849</v>
      </c>
      <c r="G586" s="1">
        <v>46196.003032407411</v>
      </c>
      <c r="H586">
        <v>74</v>
      </c>
      <c r="I586" t="s">
        <v>1849</v>
      </c>
      <c r="J586" s="1">
        <v>46196.003252314818</v>
      </c>
      <c r="K586">
        <v>1</v>
      </c>
      <c r="L586">
        <v>1</v>
      </c>
      <c r="M586" t="s">
        <v>1850</v>
      </c>
      <c r="N586" t="s">
        <v>1851</v>
      </c>
      <c r="O586" s="1">
        <v>46196.002835648149</v>
      </c>
      <c r="P586" s="1">
        <v>46196.003252314818</v>
      </c>
      <c r="Q586" s="1" t="str">
        <f t="shared" si="72"/>
        <v>3101300|r01</v>
      </c>
      <c r="R586" s="1" t="str">
        <f>VLOOKUP(D586,Base_Amostral!$A:$G,5,FALSE)</f>
        <v>Alagoa</v>
      </c>
      <c r="S586" s="1" t="str">
        <f>VLOOKUP(D586,Base_Amostral!$A:$G,3,FALSE)</f>
        <v>Minas Gerais</v>
      </c>
      <c r="T586" s="1" t="str">
        <f>VLOOKUP(D586,Base_Amostral!$A:$G,6,FALSE)</f>
        <v>Sudeste</v>
      </c>
      <c r="U586" s="4">
        <f t="shared" si="73"/>
        <v>9.1999999999999993</v>
      </c>
      <c r="V586" s="4">
        <f t="shared" si="74"/>
        <v>7.4</v>
      </c>
      <c r="W586" s="4">
        <f t="shared" si="75"/>
        <v>1.7999999999999989</v>
      </c>
      <c r="X586" s="4">
        <f t="shared" si="76"/>
        <v>8.3000000000000007</v>
      </c>
      <c r="Y586" s="4">
        <f t="shared" si="77"/>
        <v>1</v>
      </c>
      <c r="Z586" s="4" t="str">
        <f t="shared" si="78"/>
        <v/>
      </c>
      <c r="AA586" s="4" t="str">
        <f t="shared" si="79"/>
        <v/>
      </c>
      <c r="AB586" s="4" t="str">
        <f>IF(B586&lt;&gt;"r04","",IF(COUNT(INDEX(U:U,ROW()-3):U586)&lt;2,"",MAX(INDEX(U:U,ROW()-3):U586)-MIN(INDEX(U:U,ROW()-3):U586)))</f>
        <v/>
      </c>
      <c r="AC586" s="4" t="str">
        <f>IF(B586&lt;&gt;"r04","",IF(COUNT(INDEX(V:V,ROW()-3):V586)&lt;2,"",MAX(INDEX(V:V,ROW()-3):V586)-MIN(INDEX(V:V,ROW()-3):V586)))</f>
        <v/>
      </c>
      <c r="AD586" s="4" t="str">
        <f>IF(B586&lt;&gt;"r04","",COUNT(INDEX(U:U,ROW()-3):U586))</f>
        <v/>
      </c>
      <c r="AE586" s="4" t="str">
        <f>IF(B586&lt;&gt;"r04","",COUNT(INDEX(V:V,ROW()-3):V586))</f>
        <v/>
      </c>
    </row>
    <row r="587" spans="1:31">
      <c r="A587">
        <v>835</v>
      </c>
      <c r="B587" t="s">
        <v>1859</v>
      </c>
      <c r="C587" t="s">
        <v>1860</v>
      </c>
      <c r="D587">
        <v>3101300</v>
      </c>
      <c r="E587">
        <v>92</v>
      </c>
      <c r="F587" t="s">
        <v>1849</v>
      </c>
      <c r="G587" s="1">
        <v>46203.815266203703</v>
      </c>
      <c r="H587">
        <v>74</v>
      </c>
      <c r="I587" t="s">
        <v>1849</v>
      </c>
      <c r="J587" s="1">
        <v>46203.815486111111</v>
      </c>
      <c r="K587">
        <v>1</v>
      </c>
      <c r="L587">
        <v>1</v>
      </c>
      <c r="M587" t="s">
        <v>1850</v>
      </c>
      <c r="N587" t="s">
        <v>1851</v>
      </c>
      <c r="O587" s="1">
        <v>46203.815138888887</v>
      </c>
      <c r="P587" s="1">
        <v>46203.815486111111</v>
      </c>
      <c r="Q587" s="1" t="str">
        <f t="shared" si="72"/>
        <v>3101300|r02</v>
      </c>
      <c r="R587" s="1" t="str">
        <f>VLOOKUP(D587,Base_Amostral!$A:$G,5,FALSE)</f>
        <v>Alagoa</v>
      </c>
      <c r="S587" s="1" t="str">
        <f>VLOOKUP(D587,Base_Amostral!$A:$G,3,FALSE)</f>
        <v>Minas Gerais</v>
      </c>
      <c r="T587" s="1" t="str">
        <f>VLOOKUP(D587,Base_Amostral!$A:$G,6,FALSE)</f>
        <v>Sudeste</v>
      </c>
      <c r="U587" s="4">
        <f t="shared" si="73"/>
        <v>9.1999999999999993</v>
      </c>
      <c r="V587" s="4">
        <f t="shared" si="74"/>
        <v>7.4</v>
      </c>
      <c r="W587" s="4">
        <f t="shared" si="75"/>
        <v>1.7999999999999989</v>
      </c>
      <c r="X587" s="4">
        <f t="shared" si="76"/>
        <v>8.3000000000000007</v>
      </c>
      <c r="Y587" s="4">
        <f t="shared" si="77"/>
        <v>1</v>
      </c>
      <c r="Z587" s="4">
        <f t="shared" si="78"/>
        <v>0</v>
      </c>
      <c r="AA587" s="4">
        <f t="shared" si="79"/>
        <v>0</v>
      </c>
      <c r="AB587" s="4" t="str">
        <f>IF(B587&lt;&gt;"r04","",IF(COUNT(INDEX(U:U,ROW()-3):U587)&lt;2,"",MAX(INDEX(U:U,ROW()-3):U587)-MIN(INDEX(U:U,ROW()-3):U587)))</f>
        <v/>
      </c>
      <c r="AC587" s="4" t="str">
        <f>IF(B587&lt;&gt;"r04","",IF(COUNT(INDEX(V:V,ROW()-3):V587)&lt;2,"",MAX(INDEX(V:V,ROW()-3):V587)-MIN(INDEX(V:V,ROW()-3):V587)))</f>
        <v/>
      </c>
      <c r="AD587" s="4" t="str">
        <f>IF(B587&lt;&gt;"r04","",COUNT(INDEX(U:U,ROW()-3):U587))</f>
        <v/>
      </c>
      <c r="AE587" s="4" t="str">
        <f>IF(B587&lt;&gt;"r04","",COUNT(INDEX(V:V,ROW()-3):V587))</f>
        <v/>
      </c>
    </row>
    <row r="588" spans="1:31">
      <c r="A588">
        <v>1186</v>
      </c>
      <c r="B588" t="s">
        <v>1861</v>
      </c>
      <c r="C588" t="s">
        <v>1862</v>
      </c>
      <c r="D588">
        <v>3101300</v>
      </c>
      <c r="E588">
        <v>92</v>
      </c>
      <c r="F588" t="s">
        <v>1849</v>
      </c>
      <c r="G588" s="1">
        <v>46209.855208333334</v>
      </c>
      <c r="H588">
        <v>74</v>
      </c>
      <c r="I588" t="s">
        <v>1849</v>
      </c>
      <c r="J588" s="1">
        <v>46209.855416666665</v>
      </c>
      <c r="K588">
        <v>1</v>
      </c>
      <c r="L588">
        <v>1</v>
      </c>
      <c r="M588" t="s">
        <v>1850</v>
      </c>
      <c r="N588" t="s">
        <v>1851</v>
      </c>
      <c r="O588" s="1">
        <v>46209.855069444442</v>
      </c>
      <c r="P588" s="1">
        <v>46209.855416666665</v>
      </c>
      <c r="Q588" s="1" t="str">
        <f t="shared" si="72"/>
        <v>3101300|r03</v>
      </c>
      <c r="R588" s="1" t="str">
        <f>VLOOKUP(D588,Base_Amostral!$A:$G,5,FALSE)</f>
        <v>Alagoa</v>
      </c>
      <c r="S588" s="1" t="str">
        <f>VLOOKUP(D588,Base_Amostral!$A:$G,3,FALSE)</f>
        <v>Minas Gerais</v>
      </c>
      <c r="T588" s="1" t="str">
        <f>VLOOKUP(D588,Base_Amostral!$A:$G,6,FALSE)</f>
        <v>Sudeste</v>
      </c>
      <c r="U588" s="4">
        <f t="shared" si="73"/>
        <v>9.1999999999999993</v>
      </c>
      <c r="V588" s="4">
        <f t="shared" si="74"/>
        <v>7.4</v>
      </c>
      <c r="W588" s="4">
        <f t="shared" si="75"/>
        <v>1.7999999999999989</v>
      </c>
      <c r="X588" s="4">
        <f t="shared" si="76"/>
        <v>8.3000000000000007</v>
      </c>
      <c r="Y588" s="4">
        <f t="shared" si="77"/>
        <v>1</v>
      </c>
      <c r="Z588" s="4">
        <f t="shared" si="78"/>
        <v>0</v>
      </c>
      <c r="AA588" s="4">
        <f t="shared" si="79"/>
        <v>0</v>
      </c>
      <c r="AB588" s="4" t="str">
        <f>IF(B588&lt;&gt;"r04","",IF(COUNT(INDEX(U:U,ROW()-3):U588)&lt;2,"",MAX(INDEX(U:U,ROW()-3):U588)-MIN(INDEX(U:U,ROW()-3):U588)))</f>
        <v/>
      </c>
      <c r="AC588" s="4" t="str">
        <f>IF(B588&lt;&gt;"r04","",IF(COUNT(INDEX(V:V,ROW()-3):V588)&lt;2,"",MAX(INDEX(V:V,ROW()-3):V588)-MIN(INDEX(V:V,ROW()-3):V588)))</f>
        <v/>
      </c>
      <c r="AD588" s="4" t="str">
        <f>IF(B588&lt;&gt;"r04","",COUNT(INDEX(U:U,ROW()-3):U588))</f>
        <v/>
      </c>
      <c r="AE588" s="4" t="str">
        <f>IF(B588&lt;&gt;"r04","",COUNT(INDEX(V:V,ROW()-3):V588))</f>
        <v/>
      </c>
    </row>
    <row r="589" spans="1:31">
      <c r="A589">
        <v>1551</v>
      </c>
      <c r="B589" t="s">
        <v>1863</v>
      </c>
      <c r="C589" t="s">
        <v>1864</v>
      </c>
      <c r="D589">
        <v>3101300</v>
      </c>
      <c r="E589">
        <v>96</v>
      </c>
      <c r="F589" t="s">
        <v>1849</v>
      </c>
      <c r="G589" s="1">
        <v>46216.833229166667</v>
      </c>
      <c r="H589">
        <v>74</v>
      </c>
      <c r="I589" t="s">
        <v>1849</v>
      </c>
      <c r="J589" s="1">
        <v>46216.833437499998</v>
      </c>
      <c r="K589">
        <v>1</v>
      </c>
      <c r="L589">
        <v>1</v>
      </c>
      <c r="M589" t="s">
        <v>1850</v>
      </c>
      <c r="N589" t="s">
        <v>1851</v>
      </c>
      <c r="O589" s="1">
        <v>46216.833078703705</v>
      </c>
      <c r="P589" s="1">
        <v>46216.833437499998</v>
      </c>
      <c r="Q589" s="1" t="str">
        <f t="shared" si="72"/>
        <v>3101300|r04</v>
      </c>
      <c r="R589" s="1" t="str">
        <f>VLOOKUP(D589,Base_Amostral!$A:$G,5,FALSE)</f>
        <v>Alagoa</v>
      </c>
      <c r="S589" s="1" t="str">
        <f>VLOOKUP(D589,Base_Amostral!$A:$G,3,FALSE)</f>
        <v>Minas Gerais</v>
      </c>
      <c r="T589" s="1" t="str">
        <f>VLOOKUP(D589,Base_Amostral!$A:$G,6,FALSE)</f>
        <v>Sudeste</v>
      </c>
      <c r="U589" s="4">
        <f t="shared" si="73"/>
        <v>9.6</v>
      </c>
      <c r="V589" s="4">
        <f t="shared" si="74"/>
        <v>7.4</v>
      </c>
      <c r="W589" s="4">
        <f t="shared" si="75"/>
        <v>2.1999999999999993</v>
      </c>
      <c r="X589" s="4">
        <f t="shared" si="76"/>
        <v>8.5</v>
      </c>
      <c r="Y589" s="4">
        <f t="shared" si="77"/>
        <v>1</v>
      </c>
      <c r="Z589" s="4">
        <f t="shared" si="78"/>
        <v>0.40000000000000036</v>
      </c>
      <c r="AA589" s="4">
        <f t="shared" si="79"/>
        <v>0</v>
      </c>
      <c r="AB589" s="4">
        <f ca="1">IF(B589&lt;&gt;"r04","",IF(COUNT(INDEX(U:U,ROW()-3):U589)&lt;2,"",MAX(INDEX(U:U,ROW()-3):U589)-MIN(INDEX(U:U,ROW()-3):U589)))</f>
        <v>0.40000000000000036</v>
      </c>
      <c r="AC589" s="4">
        <f ca="1">IF(B589&lt;&gt;"r04","",IF(COUNT(INDEX(V:V,ROW()-3):V589)&lt;2,"",MAX(INDEX(V:V,ROW()-3):V589)-MIN(INDEX(V:V,ROW()-3):V589)))</f>
        <v>0</v>
      </c>
      <c r="AD589" s="4">
        <f ca="1">IF(B589&lt;&gt;"r04","",COUNT(INDEX(U:U,ROW()-3):U589))</f>
        <v>4</v>
      </c>
      <c r="AE589" s="4">
        <f ca="1">IF(B589&lt;&gt;"r04","",COUNT(INDEX(V:V,ROW()-3):V589))</f>
        <v>4</v>
      </c>
    </row>
    <row r="590" spans="1:31">
      <c r="A590">
        <v>456</v>
      </c>
      <c r="B590" t="s">
        <v>1857</v>
      </c>
      <c r="C590" t="s">
        <v>1858</v>
      </c>
      <c r="D590">
        <v>3103603</v>
      </c>
      <c r="E590">
        <v>62</v>
      </c>
      <c r="F590" t="s">
        <v>1849</v>
      </c>
      <c r="G590" s="1">
        <v>46196.003495370373</v>
      </c>
      <c r="H590">
        <v>69</v>
      </c>
      <c r="I590" t="s">
        <v>1849</v>
      </c>
      <c r="J590" s="1">
        <v>46196.00371527778</v>
      </c>
      <c r="K590">
        <v>1</v>
      </c>
      <c r="L590">
        <v>1</v>
      </c>
      <c r="M590" t="s">
        <v>1850</v>
      </c>
      <c r="N590" t="s">
        <v>1851</v>
      </c>
      <c r="O590" s="1">
        <v>46196.003287037034</v>
      </c>
      <c r="P590" s="1">
        <v>46196.00371527778</v>
      </c>
      <c r="Q590" s="1" t="str">
        <f t="shared" si="72"/>
        <v>3103603|r01</v>
      </c>
      <c r="R590" s="1" t="str">
        <f>VLOOKUP(D590,Base_Amostral!$A:$G,5,FALSE)</f>
        <v>Arantina</v>
      </c>
      <c r="S590" s="1" t="str">
        <f>VLOOKUP(D590,Base_Amostral!$A:$G,3,FALSE)</f>
        <v>Minas Gerais</v>
      </c>
      <c r="T590" s="1" t="str">
        <f>VLOOKUP(D590,Base_Amostral!$A:$G,6,FALSE)</f>
        <v>Sudeste</v>
      </c>
      <c r="U590" s="4">
        <f t="shared" si="73"/>
        <v>6.2</v>
      </c>
      <c r="V590" s="4">
        <f t="shared" si="74"/>
        <v>6.9</v>
      </c>
      <c r="W590" s="4">
        <f t="shared" si="75"/>
        <v>-0.70000000000000018</v>
      </c>
      <c r="X590" s="4">
        <f t="shared" si="76"/>
        <v>6.5500000000000007</v>
      </c>
      <c r="Y590" s="4">
        <f t="shared" si="77"/>
        <v>1</v>
      </c>
      <c r="Z590" s="4" t="str">
        <f t="shared" si="78"/>
        <v/>
      </c>
      <c r="AA590" s="4" t="str">
        <f t="shared" si="79"/>
        <v/>
      </c>
      <c r="AB590" s="4" t="str">
        <f>IF(B590&lt;&gt;"r04","",IF(COUNT(INDEX(U:U,ROW()-3):U590)&lt;2,"",MAX(INDEX(U:U,ROW()-3):U590)-MIN(INDEX(U:U,ROW()-3):U590)))</f>
        <v/>
      </c>
      <c r="AC590" s="4" t="str">
        <f>IF(B590&lt;&gt;"r04","",IF(COUNT(INDEX(V:V,ROW()-3):V590)&lt;2,"",MAX(INDEX(V:V,ROW()-3):V590)-MIN(INDEX(V:V,ROW()-3):V590)))</f>
        <v/>
      </c>
      <c r="AD590" s="4" t="str">
        <f>IF(B590&lt;&gt;"r04","",COUNT(INDEX(U:U,ROW()-3):U590))</f>
        <v/>
      </c>
      <c r="AE590" s="4" t="str">
        <f>IF(B590&lt;&gt;"r04","",COUNT(INDEX(V:V,ROW()-3):V590))</f>
        <v/>
      </c>
    </row>
    <row r="591" spans="1:31">
      <c r="A591">
        <v>838</v>
      </c>
      <c r="B591" t="s">
        <v>1859</v>
      </c>
      <c r="C591" t="s">
        <v>1860</v>
      </c>
      <c r="D591">
        <v>3103603</v>
      </c>
      <c r="E591">
        <v>62</v>
      </c>
      <c r="F591" t="s">
        <v>1849</v>
      </c>
      <c r="G591" s="1">
        <v>46203.815740740742</v>
      </c>
      <c r="H591">
        <v>69</v>
      </c>
      <c r="I591" t="s">
        <v>1849</v>
      </c>
      <c r="J591" s="1">
        <v>46203.815972222219</v>
      </c>
      <c r="K591">
        <v>1</v>
      </c>
      <c r="L591">
        <v>1</v>
      </c>
      <c r="M591" t="s">
        <v>1850</v>
      </c>
      <c r="N591" t="s">
        <v>1851</v>
      </c>
      <c r="O591" s="1">
        <v>46203.81554398148</v>
      </c>
      <c r="P591" s="1">
        <v>46203.815972222219</v>
      </c>
      <c r="Q591" s="1" t="str">
        <f t="shared" si="72"/>
        <v>3103603|r02</v>
      </c>
      <c r="R591" s="1" t="str">
        <f>VLOOKUP(D591,Base_Amostral!$A:$G,5,FALSE)</f>
        <v>Arantina</v>
      </c>
      <c r="S591" s="1" t="str">
        <f>VLOOKUP(D591,Base_Amostral!$A:$G,3,FALSE)</f>
        <v>Minas Gerais</v>
      </c>
      <c r="T591" s="1" t="str">
        <f>VLOOKUP(D591,Base_Amostral!$A:$G,6,FALSE)</f>
        <v>Sudeste</v>
      </c>
      <c r="U591" s="4">
        <f t="shared" si="73"/>
        <v>6.2</v>
      </c>
      <c r="V591" s="4">
        <f t="shared" si="74"/>
        <v>6.9</v>
      </c>
      <c r="W591" s="4">
        <f t="shared" si="75"/>
        <v>-0.70000000000000018</v>
      </c>
      <c r="X591" s="4">
        <f t="shared" si="76"/>
        <v>6.5500000000000007</v>
      </c>
      <c r="Y591" s="4">
        <f t="shared" si="77"/>
        <v>1</v>
      </c>
      <c r="Z591" s="4">
        <f t="shared" si="78"/>
        <v>0</v>
      </c>
      <c r="AA591" s="4">
        <f t="shared" si="79"/>
        <v>0</v>
      </c>
      <c r="AB591" s="4" t="str">
        <f>IF(B591&lt;&gt;"r04","",IF(COUNT(INDEX(U:U,ROW()-3):U591)&lt;2,"",MAX(INDEX(U:U,ROW()-3):U591)-MIN(INDEX(U:U,ROW()-3):U591)))</f>
        <v/>
      </c>
      <c r="AC591" s="4" t="str">
        <f>IF(B591&lt;&gt;"r04","",IF(COUNT(INDEX(V:V,ROW()-3):V591)&lt;2,"",MAX(INDEX(V:V,ROW()-3):V591)-MIN(INDEX(V:V,ROW()-3):V591)))</f>
        <v/>
      </c>
      <c r="AD591" s="4" t="str">
        <f>IF(B591&lt;&gt;"r04","",COUNT(INDEX(U:U,ROW()-3):U591))</f>
        <v/>
      </c>
      <c r="AE591" s="4" t="str">
        <f>IF(B591&lt;&gt;"r04","",COUNT(INDEX(V:V,ROW()-3):V591))</f>
        <v/>
      </c>
    </row>
    <row r="592" spans="1:31">
      <c r="A592">
        <v>1188</v>
      </c>
      <c r="B592" t="s">
        <v>1861</v>
      </c>
      <c r="C592" t="s">
        <v>1862</v>
      </c>
      <c r="D592">
        <v>3103603</v>
      </c>
      <c r="E592">
        <v>57</v>
      </c>
      <c r="F592" t="s">
        <v>1849</v>
      </c>
      <c r="G592" s="1">
        <v>46209.855740740742</v>
      </c>
      <c r="H592">
        <v>63</v>
      </c>
      <c r="I592" t="s">
        <v>1849</v>
      </c>
      <c r="J592" s="1">
        <v>46209.855983796297</v>
      </c>
      <c r="K592">
        <v>1</v>
      </c>
      <c r="L592">
        <v>1</v>
      </c>
      <c r="M592" t="s">
        <v>1850</v>
      </c>
      <c r="N592" t="s">
        <v>1851</v>
      </c>
      <c r="O592" s="1">
        <v>46209.855474537035</v>
      </c>
      <c r="P592" s="1">
        <v>46209.855983796297</v>
      </c>
      <c r="Q592" s="1" t="str">
        <f t="shared" si="72"/>
        <v>3103603|r03</v>
      </c>
      <c r="R592" s="1" t="str">
        <f>VLOOKUP(D592,Base_Amostral!$A:$G,5,FALSE)</f>
        <v>Arantina</v>
      </c>
      <c r="S592" s="1" t="str">
        <f>VLOOKUP(D592,Base_Amostral!$A:$G,3,FALSE)</f>
        <v>Minas Gerais</v>
      </c>
      <c r="T592" s="1" t="str">
        <f>VLOOKUP(D592,Base_Amostral!$A:$G,6,FALSE)</f>
        <v>Sudeste</v>
      </c>
      <c r="U592" s="4">
        <f t="shared" si="73"/>
        <v>5.7</v>
      </c>
      <c r="V592" s="4">
        <f t="shared" si="74"/>
        <v>6.3</v>
      </c>
      <c r="W592" s="4">
        <f t="shared" si="75"/>
        <v>-0.59999999999999964</v>
      </c>
      <c r="X592" s="4">
        <f t="shared" si="76"/>
        <v>6</v>
      </c>
      <c r="Y592" s="4">
        <f t="shared" si="77"/>
        <v>1</v>
      </c>
      <c r="Z592" s="4">
        <f t="shared" si="78"/>
        <v>-0.5</v>
      </c>
      <c r="AA592" s="4">
        <f t="shared" si="79"/>
        <v>-0.60000000000000053</v>
      </c>
      <c r="AB592" s="4" t="str">
        <f>IF(B592&lt;&gt;"r04","",IF(COUNT(INDEX(U:U,ROW()-3):U592)&lt;2,"",MAX(INDEX(U:U,ROW()-3):U592)-MIN(INDEX(U:U,ROW()-3):U592)))</f>
        <v/>
      </c>
      <c r="AC592" s="4" t="str">
        <f>IF(B592&lt;&gt;"r04","",IF(COUNT(INDEX(V:V,ROW()-3):V592)&lt;2,"",MAX(INDEX(V:V,ROW()-3):V592)-MIN(INDEX(V:V,ROW()-3):V592)))</f>
        <v/>
      </c>
      <c r="AD592" s="4" t="str">
        <f>IF(B592&lt;&gt;"r04","",COUNT(INDEX(U:U,ROW()-3):U592))</f>
        <v/>
      </c>
      <c r="AE592" s="4" t="str">
        <f>IF(B592&lt;&gt;"r04","",COUNT(INDEX(V:V,ROW()-3):V592))</f>
        <v/>
      </c>
    </row>
    <row r="593" spans="1:31">
      <c r="A593">
        <v>1552</v>
      </c>
      <c r="B593" t="s">
        <v>1863</v>
      </c>
      <c r="C593" t="s">
        <v>1864</v>
      </c>
      <c r="D593">
        <v>3103603</v>
      </c>
      <c r="E593">
        <v>67</v>
      </c>
      <c r="F593" t="s">
        <v>1849</v>
      </c>
      <c r="G593" s="1">
        <v>46216.833680555559</v>
      </c>
      <c r="H593">
        <v>63</v>
      </c>
      <c r="I593" t="s">
        <v>1849</v>
      </c>
      <c r="J593" s="1">
        <v>46216.83394675926</v>
      </c>
      <c r="K593">
        <v>1</v>
      </c>
      <c r="L593">
        <v>1</v>
      </c>
      <c r="M593" t="s">
        <v>1850</v>
      </c>
      <c r="N593" t="s">
        <v>1851</v>
      </c>
      <c r="O593" s="1">
        <v>46216.833472222221</v>
      </c>
      <c r="P593" s="1">
        <v>46216.83394675926</v>
      </c>
      <c r="Q593" s="1" t="str">
        <f t="shared" si="72"/>
        <v>3103603|r04</v>
      </c>
      <c r="R593" s="1" t="str">
        <f>VLOOKUP(D593,Base_Amostral!$A:$G,5,FALSE)</f>
        <v>Arantina</v>
      </c>
      <c r="S593" s="1" t="str">
        <f>VLOOKUP(D593,Base_Amostral!$A:$G,3,FALSE)</f>
        <v>Minas Gerais</v>
      </c>
      <c r="T593" s="1" t="str">
        <f>VLOOKUP(D593,Base_Amostral!$A:$G,6,FALSE)</f>
        <v>Sudeste</v>
      </c>
      <c r="U593" s="4">
        <f t="shared" si="73"/>
        <v>6.7</v>
      </c>
      <c r="V593" s="4">
        <f t="shared" si="74"/>
        <v>6.3</v>
      </c>
      <c r="W593" s="4">
        <f t="shared" si="75"/>
        <v>0.40000000000000036</v>
      </c>
      <c r="X593" s="4">
        <f t="shared" si="76"/>
        <v>6.5</v>
      </c>
      <c r="Y593" s="4">
        <f t="shared" si="77"/>
        <v>1</v>
      </c>
      <c r="Z593" s="4">
        <f t="shared" si="78"/>
        <v>1</v>
      </c>
      <c r="AA593" s="4">
        <f t="shared" si="79"/>
        <v>0</v>
      </c>
      <c r="AB593" s="4">
        <f ca="1">IF(B593&lt;&gt;"r04","",IF(COUNT(INDEX(U:U,ROW()-3):U593)&lt;2,"",MAX(INDEX(U:U,ROW()-3):U593)-MIN(INDEX(U:U,ROW()-3):U593)))</f>
        <v>1</v>
      </c>
      <c r="AC593" s="4">
        <f ca="1">IF(B593&lt;&gt;"r04","",IF(COUNT(INDEX(V:V,ROW()-3):V593)&lt;2,"",MAX(INDEX(V:V,ROW()-3):V593)-MIN(INDEX(V:V,ROW()-3):V593)))</f>
        <v>0.60000000000000053</v>
      </c>
      <c r="AD593" s="4">
        <f ca="1">IF(B593&lt;&gt;"r04","",COUNT(INDEX(U:U,ROW()-3):U593))</f>
        <v>4</v>
      </c>
      <c r="AE593" s="4">
        <f ca="1">IF(B593&lt;&gt;"r04","",COUNT(INDEX(V:V,ROW()-3):V593))</f>
        <v>4</v>
      </c>
    </row>
    <row r="594" spans="1:31">
      <c r="A594">
        <v>457</v>
      </c>
      <c r="B594" t="s">
        <v>1857</v>
      </c>
      <c r="C594" t="s">
        <v>1858</v>
      </c>
      <c r="D594">
        <v>3103751</v>
      </c>
      <c r="E594">
        <v>80</v>
      </c>
      <c r="F594" t="s">
        <v>1849</v>
      </c>
      <c r="G594" s="1">
        <v>46196.004050925927</v>
      </c>
      <c r="H594">
        <v>77</v>
      </c>
      <c r="I594" t="s">
        <v>1849</v>
      </c>
      <c r="J594" s="1">
        <v>46196.004247685189</v>
      </c>
      <c r="K594">
        <v>1</v>
      </c>
      <c r="L594">
        <v>1</v>
      </c>
      <c r="M594" t="s">
        <v>1850</v>
      </c>
      <c r="N594" t="s">
        <v>1851</v>
      </c>
      <c r="O594" s="1">
        <v>46196.003750000003</v>
      </c>
      <c r="P594" s="1">
        <v>46196.004247685189</v>
      </c>
      <c r="Q594" s="1" t="str">
        <f t="shared" si="72"/>
        <v>3103751|r01</v>
      </c>
      <c r="R594" s="1" t="str">
        <f>VLOOKUP(D594,Base_Amostral!$A:$G,5,FALSE)</f>
        <v>Araporã</v>
      </c>
      <c r="S594" s="1" t="str">
        <f>VLOOKUP(D594,Base_Amostral!$A:$G,3,FALSE)</f>
        <v>Minas Gerais</v>
      </c>
      <c r="T594" s="1" t="str">
        <f>VLOOKUP(D594,Base_Amostral!$A:$G,6,FALSE)</f>
        <v>Sudeste</v>
      </c>
      <c r="U594" s="4">
        <f t="shared" si="73"/>
        <v>8</v>
      </c>
      <c r="V594" s="4">
        <f t="shared" si="74"/>
        <v>7.7</v>
      </c>
      <c r="W594" s="4">
        <f t="shared" si="75"/>
        <v>0.29999999999999982</v>
      </c>
      <c r="X594" s="4">
        <f t="shared" si="76"/>
        <v>7.85</v>
      </c>
      <c r="Y594" s="4">
        <f t="shared" si="77"/>
        <v>1</v>
      </c>
      <c r="Z594" s="4" t="str">
        <f t="shared" si="78"/>
        <v/>
      </c>
      <c r="AA594" s="4" t="str">
        <f t="shared" si="79"/>
        <v/>
      </c>
      <c r="AB594" s="4" t="str">
        <f>IF(B594&lt;&gt;"r04","",IF(COUNT(INDEX(U:U,ROW()-3):U594)&lt;2,"",MAX(INDEX(U:U,ROW()-3):U594)-MIN(INDEX(U:U,ROW()-3):U594)))</f>
        <v/>
      </c>
      <c r="AC594" s="4" t="str">
        <f>IF(B594&lt;&gt;"r04","",IF(COUNT(INDEX(V:V,ROW()-3):V594)&lt;2,"",MAX(INDEX(V:V,ROW()-3):V594)-MIN(INDEX(V:V,ROW()-3):V594)))</f>
        <v/>
      </c>
      <c r="AD594" s="4" t="str">
        <f>IF(B594&lt;&gt;"r04","",COUNT(INDEX(U:U,ROW()-3):U594))</f>
        <v/>
      </c>
      <c r="AE594" s="4" t="str">
        <f>IF(B594&lt;&gt;"r04","",COUNT(INDEX(V:V,ROW()-3):V594))</f>
        <v/>
      </c>
    </row>
    <row r="595" spans="1:31">
      <c r="A595">
        <v>841</v>
      </c>
      <c r="B595" t="s">
        <v>1859</v>
      </c>
      <c r="C595" t="s">
        <v>1860</v>
      </c>
      <c r="D595">
        <v>3103751</v>
      </c>
      <c r="E595">
        <v>82</v>
      </c>
      <c r="F595" t="s">
        <v>1849</v>
      </c>
      <c r="G595" s="1">
        <v>46203.816250000003</v>
      </c>
      <c r="H595">
        <v>77</v>
      </c>
      <c r="I595" t="s">
        <v>1849</v>
      </c>
      <c r="J595" s="1">
        <v>46203.816446759258</v>
      </c>
      <c r="K595">
        <v>1</v>
      </c>
      <c r="L595">
        <v>1</v>
      </c>
      <c r="M595" t="s">
        <v>1850</v>
      </c>
      <c r="N595" t="s">
        <v>1851</v>
      </c>
      <c r="O595" s="1">
        <v>46203.816018518519</v>
      </c>
      <c r="P595" s="1">
        <v>46203.816446759258</v>
      </c>
      <c r="Q595" s="1" t="str">
        <f t="shared" si="72"/>
        <v>3103751|r02</v>
      </c>
      <c r="R595" s="1" t="str">
        <f>VLOOKUP(D595,Base_Amostral!$A:$G,5,FALSE)</f>
        <v>Araporã</v>
      </c>
      <c r="S595" s="1" t="str">
        <f>VLOOKUP(D595,Base_Amostral!$A:$G,3,FALSE)</f>
        <v>Minas Gerais</v>
      </c>
      <c r="T595" s="1" t="str">
        <f>VLOOKUP(D595,Base_Amostral!$A:$G,6,FALSE)</f>
        <v>Sudeste</v>
      </c>
      <c r="U595" s="4">
        <f t="shared" si="73"/>
        <v>8.1999999999999993</v>
      </c>
      <c r="V595" s="4">
        <f t="shared" si="74"/>
        <v>7.7</v>
      </c>
      <c r="W595" s="4">
        <f t="shared" si="75"/>
        <v>0.49999999999999911</v>
      </c>
      <c r="X595" s="4">
        <f t="shared" si="76"/>
        <v>7.9499999999999993</v>
      </c>
      <c r="Y595" s="4">
        <f t="shared" si="77"/>
        <v>1</v>
      </c>
      <c r="Z595" s="4">
        <f t="shared" si="78"/>
        <v>0.19999999999999929</v>
      </c>
      <c r="AA595" s="4">
        <f t="shared" si="79"/>
        <v>0</v>
      </c>
      <c r="AB595" s="4" t="str">
        <f>IF(B595&lt;&gt;"r04","",IF(COUNT(INDEX(U:U,ROW()-3):U595)&lt;2,"",MAX(INDEX(U:U,ROW()-3):U595)-MIN(INDEX(U:U,ROW()-3):U595)))</f>
        <v/>
      </c>
      <c r="AC595" s="4" t="str">
        <f>IF(B595&lt;&gt;"r04","",IF(COUNT(INDEX(V:V,ROW()-3):V595)&lt;2,"",MAX(INDEX(V:V,ROW()-3):V595)-MIN(INDEX(V:V,ROW()-3):V595)))</f>
        <v/>
      </c>
      <c r="AD595" s="4" t="str">
        <f>IF(B595&lt;&gt;"r04","",COUNT(INDEX(U:U,ROW()-3):U595))</f>
        <v/>
      </c>
      <c r="AE595" s="4" t="str">
        <f>IF(B595&lt;&gt;"r04","",COUNT(INDEX(V:V,ROW()-3):V595))</f>
        <v/>
      </c>
    </row>
    <row r="596" spans="1:31">
      <c r="A596">
        <v>1191</v>
      </c>
      <c r="B596" t="s">
        <v>1861</v>
      </c>
      <c r="C596" t="s">
        <v>1862</v>
      </c>
      <c r="D596">
        <v>3103751</v>
      </c>
      <c r="E596">
        <v>78</v>
      </c>
      <c r="F596" t="s">
        <v>1849</v>
      </c>
      <c r="G596" s="1">
        <v>46209.856342592589</v>
      </c>
      <c r="H596">
        <v>77</v>
      </c>
      <c r="I596" t="s">
        <v>1849</v>
      </c>
      <c r="J596" s="1">
        <v>46209.856527777774</v>
      </c>
      <c r="K596">
        <v>1</v>
      </c>
      <c r="L596">
        <v>1</v>
      </c>
      <c r="M596" t="s">
        <v>1850</v>
      </c>
      <c r="N596" t="s">
        <v>1851</v>
      </c>
      <c r="O596" s="1">
        <v>46209.856041666666</v>
      </c>
      <c r="P596" s="1">
        <v>46209.856527777774</v>
      </c>
      <c r="Q596" s="1" t="str">
        <f t="shared" si="72"/>
        <v>3103751|r03</v>
      </c>
      <c r="R596" s="1" t="str">
        <f>VLOOKUP(D596,Base_Amostral!$A:$G,5,FALSE)</f>
        <v>Araporã</v>
      </c>
      <c r="S596" s="1" t="str">
        <f>VLOOKUP(D596,Base_Amostral!$A:$G,3,FALSE)</f>
        <v>Minas Gerais</v>
      </c>
      <c r="T596" s="1" t="str">
        <f>VLOOKUP(D596,Base_Amostral!$A:$G,6,FALSE)</f>
        <v>Sudeste</v>
      </c>
      <c r="U596" s="4">
        <f t="shared" si="73"/>
        <v>7.8</v>
      </c>
      <c r="V596" s="4">
        <f t="shared" si="74"/>
        <v>7.7</v>
      </c>
      <c r="W596" s="4">
        <f t="shared" si="75"/>
        <v>9.9999999999999645E-2</v>
      </c>
      <c r="X596" s="4">
        <f t="shared" si="76"/>
        <v>7.75</v>
      </c>
      <c r="Y596" s="4">
        <f t="shared" si="77"/>
        <v>1</v>
      </c>
      <c r="Z596" s="4">
        <f t="shared" si="78"/>
        <v>-0.39999999999999947</v>
      </c>
      <c r="AA596" s="4">
        <f t="shared" si="79"/>
        <v>0</v>
      </c>
      <c r="AB596" s="4" t="str">
        <f>IF(B596&lt;&gt;"r04","",IF(COUNT(INDEX(U:U,ROW()-3):U596)&lt;2,"",MAX(INDEX(U:U,ROW()-3):U596)-MIN(INDEX(U:U,ROW()-3):U596)))</f>
        <v/>
      </c>
      <c r="AC596" s="4" t="str">
        <f>IF(B596&lt;&gt;"r04","",IF(COUNT(INDEX(V:V,ROW()-3):V596)&lt;2,"",MAX(INDEX(V:V,ROW()-3):V596)-MIN(INDEX(V:V,ROW()-3):V596)))</f>
        <v/>
      </c>
      <c r="AD596" s="4" t="str">
        <f>IF(B596&lt;&gt;"r04","",COUNT(INDEX(U:U,ROW()-3):U596))</f>
        <v/>
      </c>
      <c r="AE596" s="4" t="str">
        <f>IF(B596&lt;&gt;"r04","",COUNT(INDEX(V:V,ROW()-3):V596))</f>
        <v/>
      </c>
    </row>
    <row r="597" spans="1:31">
      <c r="A597">
        <v>1554</v>
      </c>
      <c r="B597" t="s">
        <v>1863</v>
      </c>
      <c r="C597" t="s">
        <v>1864</v>
      </c>
      <c r="D597">
        <v>3103751</v>
      </c>
      <c r="E597">
        <v>88</v>
      </c>
      <c r="F597" t="s">
        <v>1849</v>
      </c>
      <c r="G597" s="1">
        <v>46216.834189814814</v>
      </c>
      <c r="H597">
        <v>77</v>
      </c>
      <c r="I597" t="s">
        <v>1849</v>
      </c>
      <c r="J597" s="1">
        <v>46216.834398148145</v>
      </c>
      <c r="K597">
        <v>1</v>
      </c>
      <c r="L597">
        <v>1</v>
      </c>
      <c r="M597" t="s">
        <v>1850</v>
      </c>
      <c r="N597" t="s">
        <v>1851</v>
      </c>
      <c r="O597" s="1">
        <v>46216.833981481483</v>
      </c>
      <c r="P597" s="1">
        <v>46216.834398148145</v>
      </c>
      <c r="Q597" s="1" t="str">
        <f t="shared" si="72"/>
        <v>3103751|r04</v>
      </c>
      <c r="R597" s="1" t="str">
        <f>VLOOKUP(D597,Base_Amostral!$A:$G,5,FALSE)</f>
        <v>Araporã</v>
      </c>
      <c r="S597" s="1" t="str">
        <f>VLOOKUP(D597,Base_Amostral!$A:$G,3,FALSE)</f>
        <v>Minas Gerais</v>
      </c>
      <c r="T597" s="1" t="str">
        <f>VLOOKUP(D597,Base_Amostral!$A:$G,6,FALSE)</f>
        <v>Sudeste</v>
      </c>
      <c r="U597" s="4">
        <f t="shared" si="73"/>
        <v>8.8000000000000007</v>
      </c>
      <c r="V597" s="4">
        <f t="shared" si="74"/>
        <v>7.7</v>
      </c>
      <c r="W597" s="4">
        <f t="shared" si="75"/>
        <v>1.1000000000000005</v>
      </c>
      <c r="X597" s="4">
        <f t="shared" si="76"/>
        <v>8.25</v>
      </c>
      <c r="Y597" s="4">
        <f t="shared" si="77"/>
        <v>1</v>
      </c>
      <c r="Z597" s="4">
        <f t="shared" si="78"/>
        <v>1.0000000000000009</v>
      </c>
      <c r="AA597" s="4">
        <f t="shared" si="79"/>
        <v>0</v>
      </c>
      <c r="AB597" s="4">
        <f ca="1">IF(B597&lt;&gt;"r04","",IF(COUNT(INDEX(U:U,ROW()-3):U597)&lt;2,"",MAX(INDEX(U:U,ROW()-3):U597)-MIN(INDEX(U:U,ROW()-3):U597)))</f>
        <v>1.0000000000000009</v>
      </c>
      <c r="AC597" s="4">
        <f ca="1">IF(B597&lt;&gt;"r04","",IF(COUNT(INDEX(V:V,ROW()-3):V597)&lt;2,"",MAX(INDEX(V:V,ROW()-3):V597)-MIN(INDEX(V:V,ROW()-3):V597)))</f>
        <v>0</v>
      </c>
      <c r="AD597" s="4">
        <f ca="1">IF(B597&lt;&gt;"r04","",COUNT(INDEX(U:U,ROW()-3):U597))</f>
        <v>4</v>
      </c>
      <c r="AE597" s="4">
        <f ca="1">IF(B597&lt;&gt;"r04","",COUNT(INDEX(V:V,ROW()-3):V597))</f>
        <v>4</v>
      </c>
    </row>
    <row r="598" spans="1:31">
      <c r="A598">
        <v>459</v>
      </c>
      <c r="B598" t="s">
        <v>1857</v>
      </c>
      <c r="C598" t="s">
        <v>1858</v>
      </c>
      <c r="D598">
        <v>3103801</v>
      </c>
      <c r="E598">
        <v>59</v>
      </c>
      <c r="F598" t="s">
        <v>1849</v>
      </c>
      <c r="G598" s="1">
        <v>46196.005115740743</v>
      </c>
      <c r="H598">
        <v>61</v>
      </c>
      <c r="I598" t="s">
        <v>1849</v>
      </c>
      <c r="J598" s="1">
        <v>46196.005474537036</v>
      </c>
      <c r="K598">
        <v>1</v>
      </c>
      <c r="L598">
        <v>1</v>
      </c>
      <c r="M598" t="s">
        <v>1850</v>
      </c>
      <c r="N598" t="s">
        <v>1851</v>
      </c>
      <c r="O598" s="1">
        <v>46196.004293981481</v>
      </c>
      <c r="P598" s="1">
        <v>46196.005474537036</v>
      </c>
      <c r="Q598" s="1" t="str">
        <f t="shared" si="72"/>
        <v>3103801|r01</v>
      </c>
      <c r="R598" s="1" t="str">
        <f>VLOOKUP(D598,Base_Amostral!$A:$G,5,FALSE)</f>
        <v>Arapuá</v>
      </c>
      <c r="S598" s="1" t="str">
        <f>VLOOKUP(D598,Base_Amostral!$A:$G,3,FALSE)</f>
        <v>Minas Gerais</v>
      </c>
      <c r="T598" s="1" t="str">
        <f>VLOOKUP(D598,Base_Amostral!$A:$G,6,FALSE)</f>
        <v>Sudeste</v>
      </c>
      <c r="U598" s="4">
        <f t="shared" si="73"/>
        <v>5.9</v>
      </c>
      <c r="V598" s="4">
        <f t="shared" si="74"/>
        <v>6.1</v>
      </c>
      <c r="W598" s="4">
        <f t="shared" si="75"/>
        <v>-0.19999999999999929</v>
      </c>
      <c r="X598" s="4">
        <f t="shared" si="76"/>
        <v>6</v>
      </c>
      <c r="Y598" s="4">
        <f t="shared" si="77"/>
        <v>1</v>
      </c>
      <c r="Z598" s="4" t="str">
        <f t="shared" si="78"/>
        <v/>
      </c>
      <c r="AA598" s="4" t="str">
        <f t="shared" si="79"/>
        <v/>
      </c>
      <c r="AB598" s="4" t="str">
        <f>IF(B598&lt;&gt;"r04","",IF(COUNT(INDEX(U:U,ROW()-3):U598)&lt;2,"",MAX(INDEX(U:U,ROW()-3):U598)-MIN(INDEX(U:U,ROW()-3):U598)))</f>
        <v/>
      </c>
      <c r="AC598" s="4" t="str">
        <f>IF(B598&lt;&gt;"r04","",IF(COUNT(INDEX(V:V,ROW()-3):V598)&lt;2,"",MAX(INDEX(V:V,ROW()-3):V598)-MIN(INDEX(V:V,ROW()-3):V598)))</f>
        <v/>
      </c>
      <c r="AD598" s="4" t="str">
        <f>IF(B598&lt;&gt;"r04","",COUNT(INDEX(U:U,ROW()-3):U598))</f>
        <v/>
      </c>
      <c r="AE598" s="4" t="str">
        <f>IF(B598&lt;&gt;"r04","",COUNT(INDEX(V:V,ROW()-3):V598))</f>
        <v/>
      </c>
    </row>
    <row r="599" spans="1:31">
      <c r="A599">
        <v>842</v>
      </c>
      <c r="B599" t="s">
        <v>1859</v>
      </c>
      <c r="C599" t="s">
        <v>1860</v>
      </c>
      <c r="D599">
        <v>3103801</v>
      </c>
      <c r="E599">
        <v>59</v>
      </c>
      <c r="F599" t="s">
        <v>1849</v>
      </c>
      <c r="G599" s="1">
        <v>46203.817303240743</v>
      </c>
      <c r="H599">
        <v>61</v>
      </c>
      <c r="I599" t="s">
        <v>1849</v>
      </c>
      <c r="J599" s="1">
        <v>46203.817650462966</v>
      </c>
      <c r="K599">
        <v>1</v>
      </c>
      <c r="L599">
        <v>1</v>
      </c>
      <c r="M599" t="s">
        <v>1850</v>
      </c>
      <c r="N599" t="s">
        <v>1851</v>
      </c>
      <c r="O599" s="1">
        <v>46203.816481481481</v>
      </c>
      <c r="P599" s="1">
        <v>46203.817650462966</v>
      </c>
      <c r="Q599" s="1" t="str">
        <f t="shared" si="72"/>
        <v>3103801|r02</v>
      </c>
      <c r="R599" s="1" t="str">
        <f>VLOOKUP(D599,Base_Amostral!$A:$G,5,FALSE)</f>
        <v>Arapuá</v>
      </c>
      <c r="S599" s="1" t="str">
        <f>VLOOKUP(D599,Base_Amostral!$A:$G,3,FALSE)</f>
        <v>Minas Gerais</v>
      </c>
      <c r="T599" s="1" t="str">
        <f>VLOOKUP(D599,Base_Amostral!$A:$G,6,FALSE)</f>
        <v>Sudeste</v>
      </c>
      <c r="U599" s="4">
        <f t="shared" si="73"/>
        <v>5.9</v>
      </c>
      <c r="V599" s="4">
        <f t="shared" si="74"/>
        <v>6.1</v>
      </c>
      <c r="W599" s="4">
        <f t="shared" si="75"/>
        <v>-0.19999999999999929</v>
      </c>
      <c r="X599" s="4">
        <f t="shared" si="76"/>
        <v>6</v>
      </c>
      <c r="Y599" s="4">
        <f t="shared" si="77"/>
        <v>1</v>
      </c>
      <c r="Z599" s="4">
        <f t="shared" si="78"/>
        <v>0</v>
      </c>
      <c r="AA599" s="4">
        <f t="shared" si="79"/>
        <v>0</v>
      </c>
      <c r="AB599" s="4" t="str">
        <f>IF(B599&lt;&gt;"r04","",IF(COUNT(INDEX(U:U,ROW()-3):U599)&lt;2,"",MAX(INDEX(U:U,ROW()-3):U599)-MIN(INDEX(U:U,ROW()-3):U599)))</f>
        <v/>
      </c>
      <c r="AC599" s="4" t="str">
        <f>IF(B599&lt;&gt;"r04","",IF(COUNT(INDEX(V:V,ROW()-3):V599)&lt;2,"",MAX(INDEX(V:V,ROW()-3):V599)-MIN(INDEX(V:V,ROW()-3):V599)))</f>
        <v/>
      </c>
      <c r="AD599" s="4" t="str">
        <f>IF(B599&lt;&gt;"r04","",COUNT(INDEX(U:U,ROW()-3):U599))</f>
        <v/>
      </c>
      <c r="AE599" s="4" t="str">
        <f>IF(B599&lt;&gt;"r04","",COUNT(INDEX(V:V,ROW()-3):V599))</f>
        <v/>
      </c>
    </row>
    <row r="600" spans="1:31">
      <c r="A600">
        <v>1193</v>
      </c>
      <c r="B600" t="s">
        <v>1861</v>
      </c>
      <c r="C600" t="s">
        <v>1862</v>
      </c>
      <c r="D600">
        <v>3103801</v>
      </c>
      <c r="E600">
        <v>59</v>
      </c>
      <c r="F600" t="s">
        <v>1849</v>
      </c>
      <c r="G600" s="1">
        <v>46209.857210648152</v>
      </c>
      <c r="H600">
        <v>61</v>
      </c>
      <c r="I600" t="s">
        <v>1849</v>
      </c>
      <c r="J600" s="1">
        <v>46209.857534722221</v>
      </c>
      <c r="K600">
        <v>1</v>
      </c>
      <c r="L600">
        <v>1</v>
      </c>
      <c r="M600" t="s">
        <v>1850</v>
      </c>
      <c r="N600" t="s">
        <v>1851</v>
      </c>
      <c r="O600" s="1">
        <v>46209.856585648151</v>
      </c>
      <c r="P600" s="1">
        <v>46209.857534722221</v>
      </c>
      <c r="Q600" s="1" t="str">
        <f t="shared" si="72"/>
        <v>3103801|r03</v>
      </c>
      <c r="R600" s="1" t="str">
        <f>VLOOKUP(D600,Base_Amostral!$A:$G,5,FALSE)</f>
        <v>Arapuá</v>
      </c>
      <c r="S600" s="1" t="str">
        <f>VLOOKUP(D600,Base_Amostral!$A:$G,3,FALSE)</f>
        <v>Minas Gerais</v>
      </c>
      <c r="T600" s="1" t="str">
        <f>VLOOKUP(D600,Base_Amostral!$A:$G,6,FALSE)</f>
        <v>Sudeste</v>
      </c>
      <c r="U600" s="4">
        <f t="shared" si="73"/>
        <v>5.9</v>
      </c>
      <c r="V600" s="4">
        <f t="shared" si="74"/>
        <v>6.1</v>
      </c>
      <c r="W600" s="4">
        <f t="shared" si="75"/>
        <v>-0.19999999999999929</v>
      </c>
      <c r="X600" s="4">
        <f t="shared" si="76"/>
        <v>6</v>
      </c>
      <c r="Y600" s="4">
        <f t="shared" si="77"/>
        <v>1</v>
      </c>
      <c r="Z600" s="4">
        <f t="shared" si="78"/>
        <v>0</v>
      </c>
      <c r="AA600" s="4">
        <f t="shared" si="79"/>
        <v>0</v>
      </c>
      <c r="AB600" s="4" t="str">
        <f>IF(B600&lt;&gt;"r04","",IF(COUNT(INDEX(U:U,ROW()-3):U600)&lt;2,"",MAX(INDEX(U:U,ROW()-3):U600)-MIN(INDEX(U:U,ROW()-3):U600)))</f>
        <v/>
      </c>
      <c r="AC600" s="4" t="str">
        <f>IF(B600&lt;&gt;"r04","",IF(COUNT(INDEX(V:V,ROW()-3):V600)&lt;2,"",MAX(INDEX(V:V,ROW()-3):V600)-MIN(INDEX(V:V,ROW()-3):V600)))</f>
        <v/>
      </c>
      <c r="AD600" s="4" t="str">
        <f>IF(B600&lt;&gt;"r04","",COUNT(INDEX(U:U,ROW()-3):U600))</f>
        <v/>
      </c>
      <c r="AE600" s="4" t="str">
        <f>IF(B600&lt;&gt;"r04","",COUNT(INDEX(V:V,ROW()-3):V600))</f>
        <v/>
      </c>
    </row>
    <row r="601" spans="1:31">
      <c r="A601">
        <v>1556</v>
      </c>
      <c r="B601" t="s">
        <v>1863</v>
      </c>
      <c r="C601" t="s">
        <v>1864</v>
      </c>
      <c r="D601">
        <v>3103801</v>
      </c>
      <c r="E601">
        <v>67</v>
      </c>
      <c r="F601" t="s">
        <v>1849</v>
      </c>
      <c r="G601" s="1">
        <v>46216.835046296299</v>
      </c>
      <c r="H601">
        <v>60</v>
      </c>
      <c r="I601" t="s">
        <v>1849</v>
      </c>
      <c r="J601" s="1">
        <v>46216.835393518515</v>
      </c>
      <c r="K601">
        <v>1</v>
      </c>
      <c r="L601">
        <v>1</v>
      </c>
      <c r="M601" t="s">
        <v>1850</v>
      </c>
      <c r="N601" t="s">
        <v>1851</v>
      </c>
      <c r="O601" s="1">
        <v>46216.834444444445</v>
      </c>
      <c r="P601" s="1">
        <v>46216.835393518515</v>
      </c>
      <c r="Q601" s="1" t="str">
        <f t="shared" si="72"/>
        <v>3103801|r04</v>
      </c>
      <c r="R601" s="1" t="str">
        <f>VLOOKUP(D601,Base_Amostral!$A:$G,5,FALSE)</f>
        <v>Arapuá</v>
      </c>
      <c r="S601" s="1" t="str">
        <f>VLOOKUP(D601,Base_Amostral!$A:$G,3,FALSE)</f>
        <v>Minas Gerais</v>
      </c>
      <c r="T601" s="1" t="str">
        <f>VLOOKUP(D601,Base_Amostral!$A:$G,6,FALSE)</f>
        <v>Sudeste</v>
      </c>
      <c r="U601" s="4">
        <f t="shared" si="73"/>
        <v>6.7</v>
      </c>
      <c r="V601" s="4">
        <f t="shared" si="74"/>
        <v>6</v>
      </c>
      <c r="W601" s="4">
        <f t="shared" si="75"/>
        <v>0.70000000000000018</v>
      </c>
      <c r="X601" s="4">
        <f t="shared" si="76"/>
        <v>6.35</v>
      </c>
      <c r="Y601" s="4">
        <f t="shared" si="77"/>
        <v>1</v>
      </c>
      <c r="Z601" s="4">
        <f t="shared" si="78"/>
        <v>0.79999999999999982</v>
      </c>
      <c r="AA601" s="4">
        <f t="shared" si="79"/>
        <v>-9.9999999999999645E-2</v>
      </c>
      <c r="AB601" s="4">
        <f ca="1">IF(B601&lt;&gt;"r04","",IF(COUNT(INDEX(U:U,ROW()-3):U601)&lt;2,"",MAX(INDEX(U:U,ROW()-3):U601)-MIN(INDEX(U:U,ROW()-3):U601)))</f>
        <v>0.79999999999999982</v>
      </c>
      <c r="AC601" s="4">
        <f ca="1">IF(B601&lt;&gt;"r04","",IF(COUNT(INDEX(V:V,ROW()-3):V601)&lt;2,"",MAX(INDEX(V:V,ROW()-3):V601)-MIN(INDEX(V:V,ROW()-3):V601)))</f>
        <v>9.9999999999999645E-2</v>
      </c>
      <c r="AD601" s="4">
        <f ca="1">IF(B601&lt;&gt;"r04","",COUNT(INDEX(U:U,ROW()-3):U601))</f>
        <v>4</v>
      </c>
      <c r="AE601" s="4">
        <f ca="1">IF(B601&lt;&gt;"r04","",COUNT(INDEX(V:V,ROW()-3):V601))</f>
        <v>4</v>
      </c>
    </row>
    <row r="602" spans="1:31">
      <c r="A602">
        <v>463</v>
      </c>
      <c r="B602" t="s">
        <v>1857</v>
      </c>
      <c r="C602" t="s">
        <v>1858</v>
      </c>
      <c r="D602">
        <v>3107109</v>
      </c>
      <c r="E602">
        <v>92</v>
      </c>
      <c r="F602" t="s">
        <v>1849</v>
      </c>
      <c r="G602" s="1">
        <v>46196.010428240741</v>
      </c>
      <c r="H602">
        <v>58</v>
      </c>
      <c r="I602" t="s">
        <v>1849</v>
      </c>
      <c r="J602" s="1">
        <v>46196.010694444441</v>
      </c>
      <c r="K602">
        <v>1</v>
      </c>
      <c r="L602">
        <v>1</v>
      </c>
      <c r="M602" t="s">
        <v>1850</v>
      </c>
      <c r="N602" t="s">
        <v>1851</v>
      </c>
      <c r="O602" s="1">
        <v>46196.005509259259</v>
      </c>
      <c r="P602" s="1">
        <v>46196.010694444441</v>
      </c>
      <c r="Q602" s="1" t="str">
        <f t="shared" si="72"/>
        <v>3107109|r01</v>
      </c>
      <c r="R602" s="1" t="str">
        <f>VLOOKUP(D602,Base_Amostral!$A:$G,5,FALSE)</f>
        <v>Boa Esperança</v>
      </c>
      <c r="S602" s="1" t="str">
        <f>VLOOKUP(D602,Base_Amostral!$A:$G,3,FALSE)</f>
        <v>Minas Gerais</v>
      </c>
      <c r="T602" s="1" t="str">
        <f>VLOOKUP(D602,Base_Amostral!$A:$G,6,FALSE)</f>
        <v>Sudeste</v>
      </c>
      <c r="U602" s="4">
        <f t="shared" si="73"/>
        <v>9.1999999999999993</v>
      </c>
      <c r="V602" s="4">
        <f t="shared" si="74"/>
        <v>5.8</v>
      </c>
      <c r="W602" s="4">
        <f t="shared" si="75"/>
        <v>3.3999999999999995</v>
      </c>
      <c r="X602" s="4">
        <f t="shared" si="76"/>
        <v>7.5</v>
      </c>
      <c r="Y602" s="4">
        <f t="shared" si="77"/>
        <v>1</v>
      </c>
      <c r="Z602" s="4" t="str">
        <f t="shared" si="78"/>
        <v/>
      </c>
      <c r="AA602" s="4" t="str">
        <f t="shared" si="79"/>
        <v/>
      </c>
      <c r="AB602" s="4" t="str">
        <f>IF(B602&lt;&gt;"r04","",IF(COUNT(INDEX(U:U,ROW()-3):U602)&lt;2,"",MAX(INDEX(U:U,ROW()-3):U602)-MIN(INDEX(U:U,ROW()-3):U602)))</f>
        <v/>
      </c>
      <c r="AC602" s="4" t="str">
        <f>IF(B602&lt;&gt;"r04","",IF(COUNT(INDEX(V:V,ROW()-3):V602)&lt;2,"",MAX(INDEX(V:V,ROW()-3):V602)-MIN(INDEX(V:V,ROW()-3):V602)))</f>
        <v/>
      </c>
      <c r="AD602" s="4" t="str">
        <f>IF(B602&lt;&gt;"r04","",COUNT(INDEX(U:U,ROW()-3):U602))</f>
        <v/>
      </c>
      <c r="AE602" s="4" t="str">
        <f>IF(B602&lt;&gt;"r04","",COUNT(INDEX(V:V,ROW()-3):V602))</f>
        <v/>
      </c>
    </row>
    <row r="603" spans="1:31">
      <c r="A603">
        <v>846</v>
      </c>
      <c r="B603" t="s">
        <v>1859</v>
      </c>
      <c r="C603" t="s">
        <v>1860</v>
      </c>
      <c r="D603">
        <v>3107109</v>
      </c>
      <c r="E603">
        <v>92</v>
      </c>
      <c r="F603" t="s">
        <v>1849</v>
      </c>
      <c r="G603" s="1">
        <v>46203.817824074074</v>
      </c>
      <c r="H603">
        <v>58</v>
      </c>
      <c r="I603" t="s">
        <v>1849</v>
      </c>
      <c r="J603" s="1">
        <v>46203.818171296298</v>
      </c>
      <c r="K603">
        <v>1</v>
      </c>
      <c r="L603">
        <v>1</v>
      </c>
      <c r="M603" t="s">
        <v>1850</v>
      </c>
      <c r="N603" t="s">
        <v>1851</v>
      </c>
      <c r="O603" s="1">
        <v>46203.817685185182</v>
      </c>
      <c r="P603" s="1">
        <v>46203.818171296298</v>
      </c>
      <c r="Q603" s="1" t="str">
        <f t="shared" si="72"/>
        <v>3107109|r02</v>
      </c>
      <c r="R603" s="1" t="str">
        <f>VLOOKUP(D603,Base_Amostral!$A:$G,5,FALSE)</f>
        <v>Boa Esperança</v>
      </c>
      <c r="S603" s="1" t="str">
        <f>VLOOKUP(D603,Base_Amostral!$A:$G,3,FALSE)</f>
        <v>Minas Gerais</v>
      </c>
      <c r="T603" s="1" t="str">
        <f>VLOOKUP(D603,Base_Amostral!$A:$G,6,FALSE)</f>
        <v>Sudeste</v>
      </c>
      <c r="U603" s="4">
        <f t="shared" si="73"/>
        <v>9.1999999999999993</v>
      </c>
      <c r="V603" s="4">
        <f t="shared" si="74"/>
        <v>5.8</v>
      </c>
      <c r="W603" s="4">
        <f t="shared" si="75"/>
        <v>3.3999999999999995</v>
      </c>
      <c r="X603" s="4">
        <f t="shared" si="76"/>
        <v>7.5</v>
      </c>
      <c r="Y603" s="4">
        <f t="shared" si="77"/>
        <v>1</v>
      </c>
      <c r="Z603" s="4">
        <f t="shared" si="78"/>
        <v>0</v>
      </c>
      <c r="AA603" s="4">
        <f t="shared" si="79"/>
        <v>0</v>
      </c>
      <c r="AB603" s="4" t="str">
        <f>IF(B603&lt;&gt;"r04","",IF(COUNT(INDEX(U:U,ROW()-3):U603)&lt;2,"",MAX(INDEX(U:U,ROW()-3):U603)-MIN(INDEX(U:U,ROW()-3):U603)))</f>
        <v/>
      </c>
      <c r="AC603" s="4" t="str">
        <f>IF(B603&lt;&gt;"r04","",IF(COUNT(INDEX(V:V,ROW()-3):V603)&lt;2,"",MAX(INDEX(V:V,ROW()-3):V603)-MIN(INDEX(V:V,ROW()-3):V603)))</f>
        <v/>
      </c>
      <c r="AD603" s="4" t="str">
        <f>IF(B603&lt;&gt;"r04","",COUNT(INDEX(U:U,ROW()-3):U603))</f>
        <v/>
      </c>
      <c r="AE603" s="4" t="str">
        <f>IF(B603&lt;&gt;"r04","",COUNT(INDEX(V:V,ROW()-3):V603))</f>
        <v/>
      </c>
    </row>
    <row r="604" spans="1:31">
      <c r="A604">
        <v>1196</v>
      </c>
      <c r="B604" t="s">
        <v>1861</v>
      </c>
      <c r="C604" t="s">
        <v>1862</v>
      </c>
      <c r="D604">
        <v>3107109</v>
      </c>
      <c r="E604">
        <v>92</v>
      </c>
      <c r="F604" t="s">
        <v>1849</v>
      </c>
      <c r="G604" s="1">
        <v>46209.86005787037</v>
      </c>
      <c r="H604">
        <v>58</v>
      </c>
      <c r="I604" t="s">
        <v>1849</v>
      </c>
      <c r="J604" s="1">
        <v>46209.860300925924</v>
      </c>
      <c r="K604">
        <v>1</v>
      </c>
      <c r="L604">
        <v>1</v>
      </c>
      <c r="M604" t="s">
        <v>1850</v>
      </c>
      <c r="N604" t="s">
        <v>1851</v>
      </c>
      <c r="O604" s="1">
        <v>46209.857569444444</v>
      </c>
      <c r="P604" s="1">
        <v>46209.860300925924</v>
      </c>
      <c r="Q604" s="1" t="str">
        <f t="shared" si="72"/>
        <v>3107109|r03</v>
      </c>
      <c r="R604" s="1" t="str">
        <f>VLOOKUP(D604,Base_Amostral!$A:$G,5,FALSE)</f>
        <v>Boa Esperança</v>
      </c>
      <c r="S604" s="1" t="str">
        <f>VLOOKUP(D604,Base_Amostral!$A:$G,3,FALSE)</f>
        <v>Minas Gerais</v>
      </c>
      <c r="T604" s="1" t="str">
        <f>VLOOKUP(D604,Base_Amostral!$A:$G,6,FALSE)</f>
        <v>Sudeste</v>
      </c>
      <c r="U604" s="4">
        <f t="shared" si="73"/>
        <v>9.1999999999999993</v>
      </c>
      <c r="V604" s="4">
        <f t="shared" si="74"/>
        <v>5.8</v>
      </c>
      <c r="W604" s="4">
        <f t="shared" si="75"/>
        <v>3.3999999999999995</v>
      </c>
      <c r="X604" s="4">
        <f t="shared" si="76"/>
        <v>7.5</v>
      </c>
      <c r="Y604" s="4">
        <f t="shared" si="77"/>
        <v>1</v>
      </c>
      <c r="Z604" s="4">
        <f t="shared" si="78"/>
        <v>0</v>
      </c>
      <c r="AA604" s="4">
        <f t="shared" si="79"/>
        <v>0</v>
      </c>
      <c r="AB604" s="4" t="str">
        <f>IF(B604&lt;&gt;"r04","",IF(COUNT(INDEX(U:U,ROW()-3):U604)&lt;2,"",MAX(INDEX(U:U,ROW()-3):U604)-MIN(INDEX(U:U,ROW()-3):U604)))</f>
        <v/>
      </c>
      <c r="AC604" s="4" t="str">
        <f>IF(B604&lt;&gt;"r04","",IF(COUNT(INDEX(V:V,ROW()-3):V604)&lt;2,"",MAX(INDEX(V:V,ROW()-3):V604)-MIN(INDEX(V:V,ROW()-3):V604)))</f>
        <v/>
      </c>
      <c r="AD604" s="4" t="str">
        <f>IF(B604&lt;&gt;"r04","",COUNT(INDEX(U:U,ROW()-3):U604))</f>
        <v/>
      </c>
      <c r="AE604" s="4" t="str">
        <f>IF(B604&lt;&gt;"r04","",COUNT(INDEX(V:V,ROW()-3):V604))</f>
        <v/>
      </c>
    </row>
    <row r="605" spans="1:31">
      <c r="A605">
        <v>1558</v>
      </c>
      <c r="B605" t="s">
        <v>1863</v>
      </c>
      <c r="C605" t="s">
        <v>1864</v>
      </c>
      <c r="D605">
        <v>3107109</v>
      </c>
      <c r="E605">
        <v>96</v>
      </c>
      <c r="F605" t="s">
        <v>1849</v>
      </c>
      <c r="G605" s="1">
        <v>46216.835601851853</v>
      </c>
      <c r="H605">
        <v>59</v>
      </c>
      <c r="I605" t="s">
        <v>1849</v>
      </c>
      <c r="J605" s="1">
        <v>46216.835844907408</v>
      </c>
      <c r="K605">
        <v>1</v>
      </c>
      <c r="L605">
        <v>1</v>
      </c>
      <c r="M605" t="s">
        <v>1850</v>
      </c>
      <c r="N605" t="s">
        <v>1851</v>
      </c>
      <c r="O605" s="1">
        <v>46216.835439814815</v>
      </c>
      <c r="P605" s="1">
        <v>46216.835844907408</v>
      </c>
      <c r="Q605" s="1" t="str">
        <f t="shared" si="72"/>
        <v>3107109|r04</v>
      </c>
      <c r="R605" s="1" t="str">
        <f>VLOOKUP(D605,Base_Amostral!$A:$G,5,FALSE)</f>
        <v>Boa Esperança</v>
      </c>
      <c r="S605" s="1" t="str">
        <f>VLOOKUP(D605,Base_Amostral!$A:$G,3,FALSE)</f>
        <v>Minas Gerais</v>
      </c>
      <c r="T605" s="1" t="str">
        <f>VLOOKUP(D605,Base_Amostral!$A:$G,6,FALSE)</f>
        <v>Sudeste</v>
      </c>
      <c r="U605" s="4">
        <f t="shared" si="73"/>
        <v>9.6</v>
      </c>
      <c r="V605" s="4">
        <f t="shared" si="74"/>
        <v>5.9</v>
      </c>
      <c r="W605" s="4">
        <f t="shared" si="75"/>
        <v>3.6999999999999993</v>
      </c>
      <c r="X605" s="4">
        <f t="shared" si="76"/>
        <v>7.75</v>
      </c>
      <c r="Y605" s="4">
        <f t="shared" si="77"/>
        <v>1</v>
      </c>
      <c r="Z605" s="4">
        <f t="shared" si="78"/>
        <v>0.40000000000000036</v>
      </c>
      <c r="AA605" s="4">
        <f t="shared" si="79"/>
        <v>0.10000000000000053</v>
      </c>
      <c r="AB605" s="4">
        <f ca="1">IF(B605&lt;&gt;"r04","",IF(COUNT(INDEX(U:U,ROW()-3):U605)&lt;2,"",MAX(INDEX(U:U,ROW()-3):U605)-MIN(INDEX(U:U,ROW()-3):U605)))</f>
        <v>0.40000000000000036</v>
      </c>
      <c r="AC605" s="4">
        <f ca="1">IF(B605&lt;&gt;"r04","",IF(COUNT(INDEX(V:V,ROW()-3):V605)&lt;2,"",MAX(INDEX(V:V,ROW()-3):V605)-MIN(INDEX(V:V,ROW()-3):V605)))</f>
        <v>0.10000000000000053</v>
      </c>
      <c r="AD605" s="4">
        <f ca="1">IF(B605&lt;&gt;"r04","",COUNT(INDEX(U:U,ROW()-3):U605))</f>
        <v>4</v>
      </c>
      <c r="AE605" s="4">
        <f ca="1">IF(B605&lt;&gt;"r04","",COUNT(INDEX(V:V,ROW()-3):V605))</f>
        <v>4</v>
      </c>
    </row>
    <row r="606" spans="1:31">
      <c r="A606">
        <v>467</v>
      </c>
      <c r="B606" t="s">
        <v>1857</v>
      </c>
      <c r="C606" t="s">
        <v>1858</v>
      </c>
      <c r="D606">
        <v>3108008</v>
      </c>
      <c r="E606">
        <v>92</v>
      </c>
      <c r="F606" t="s">
        <v>1849</v>
      </c>
      <c r="G606" s="1">
        <v>46196.01090277778</v>
      </c>
      <c r="H606">
        <v>83</v>
      </c>
      <c r="I606" t="s">
        <v>1849</v>
      </c>
      <c r="J606" s="1">
        <v>46196.011145833334</v>
      </c>
      <c r="K606">
        <v>1</v>
      </c>
      <c r="L606">
        <v>1</v>
      </c>
      <c r="M606" t="s">
        <v>1850</v>
      </c>
      <c r="N606" t="s">
        <v>1851</v>
      </c>
      <c r="O606" s="1">
        <v>46196.010729166665</v>
      </c>
      <c r="P606" s="1">
        <v>46196.011145833334</v>
      </c>
      <c r="Q606" s="1" t="str">
        <f t="shared" si="72"/>
        <v>3108008|r01</v>
      </c>
      <c r="R606" s="1" t="str">
        <f>VLOOKUP(D606,Base_Amostral!$A:$G,5,FALSE)</f>
        <v>Bom Sucesso</v>
      </c>
      <c r="S606" s="1" t="str">
        <f>VLOOKUP(D606,Base_Amostral!$A:$G,3,FALSE)</f>
        <v>Minas Gerais</v>
      </c>
      <c r="T606" s="1" t="str">
        <f>VLOOKUP(D606,Base_Amostral!$A:$G,6,FALSE)</f>
        <v>Sudeste</v>
      </c>
      <c r="U606" s="4">
        <f t="shared" si="73"/>
        <v>9.1999999999999993</v>
      </c>
      <c r="V606" s="4">
        <f t="shared" si="74"/>
        <v>8.3000000000000007</v>
      </c>
      <c r="W606" s="4">
        <f t="shared" si="75"/>
        <v>0.89999999999999858</v>
      </c>
      <c r="X606" s="4">
        <f t="shared" si="76"/>
        <v>8.75</v>
      </c>
      <c r="Y606" s="4">
        <f t="shared" si="77"/>
        <v>1</v>
      </c>
      <c r="Z606" s="4" t="str">
        <f t="shared" si="78"/>
        <v/>
      </c>
      <c r="AA606" s="4" t="str">
        <f t="shared" si="79"/>
        <v/>
      </c>
      <c r="AB606" s="4" t="str">
        <f>IF(B606&lt;&gt;"r04","",IF(COUNT(INDEX(U:U,ROW()-3):U606)&lt;2,"",MAX(INDEX(U:U,ROW()-3):U606)-MIN(INDEX(U:U,ROW()-3):U606)))</f>
        <v/>
      </c>
      <c r="AC606" s="4" t="str">
        <f>IF(B606&lt;&gt;"r04","",IF(COUNT(INDEX(V:V,ROW()-3):V606)&lt;2,"",MAX(INDEX(V:V,ROW()-3):V606)-MIN(INDEX(V:V,ROW()-3):V606)))</f>
        <v/>
      </c>
      <c r="AD606" s="4" t="str">
        <f>IF(B606&lt;&gt;"r04","",COUNT(INDEX(U:U,ROW()-3):U606))</f>
        <v/>
      </c>
      <c r="AE606" s="4" t="str">
        <f>IF(B606&lt;&gt;"r04","",COUNT(INDEX(V:V,ROW()-3):V606))</f>
        <v/>
      </c>
    </row>
    <row r="607" spans="1:31">
      <c r="A607">
        <v>849</v>
      </c>
      <c r="B607" t="s">
        <v>1859</v>
      </c>
      <c r="C607" t="s">
        <v>1860</v>
      </c>
      <c r="D607">
        <v>3108008</v>
      </c>
      <c r="E607">
        <v>92</v>
      </c>
      <c r="F607" t="s">
        <v>1849</v>
      </c>
      <c r="G607" s="1">
        <v>46203.818379629629</v>
      </c>
      <c r="H607">
        <v>83</v>
      </c>
      <c r="I607" t="s">
        <v>1849</v>
      </c>
      <c r="J607" s="1">
        <v>46203.818645833337</v>
      </c>
      <c r="K607">
        <v>1</v>
      </c>
      <c r="L607">
        <v>1</v>
      </c>
      <c r="M607" t="s">
        <v>1850</v>
      </c>
      <c r="N607" t="s">
        <v>1851</v>
      </c>
      <c r="O607" s="1">
        <v>46203.818229166667</v>
      </c>
      <c r="P607" s="1">
        <v>46203.818645833337</v>
      </c>
      <c r="Q607" s="1" t="str">
        <f t="shared" si="72"/>
        <v>3108008|r02</v>
      </c>
      <c r="R607" s="1" t="str">
        <f>VLOOKUP(D607,Base_Amostral!$A:$G,5,FALSE)</f>
        <v>Bom Sucesso</v>
      </c>
      <c r="S607" s="1" t="str">
        <f>VLOOKUP(D607,Base_Amostral!$A:$G,3,FALSE)</f>
        <v>Minas Gerais</v>
      </c>
      <c r="T607" s="1" t="str">
        <f>VLOOKUP(D607,Base_Amostral!$A:$G,6,FALSE)</f>
        <v>Sudeste</v>
      </c>
      <c r="U607" s="4">
        <f t="shared" si="73"/>
        <v>9.1999999999999993</v>
      </c>
      <c r="V607" s="4">
        <f t="shared" si="74"/>
        <v>8.3000000000000007</v>
      </c>
      <c r="W607" s="4">
        <f t="shared" si="75"/>
        <v>0.89999999999999858</v>
      </c>
      <c r="X607" s="4">
        <f t="shared" si="76"/>
        <v>8.75</v>
      </c>
      <c r="Y607" s="4">
        <f t="shared" si="77"/>
        <v>1</v>
      </c>
      <c r="Z607" s="4">
        <f t="shared" si="78"/>
        <v>0</v>
      </c>
      <c r="AA607" s="4">
        <f t="shared" si="79"/>
        <v>0</v>
      </c>
      <c r="AB607" s="4" t="str">
        <f>IF(B607&lt;&gt;"r04","",IF(COUNT(INDEX(U:U,ROW()-3):U607)&lt;2,"",MAX(INDEX(U:U,ROW()-3):U607)-MIN(INDEX(U:U,ROW()-3):U607)))</f>
        <v/>
      </c>
      <c r="AC607" s="4" t="str">
        <f>IF(B607&lt;&gt;"r04","",IF(COUNT(INDEX(V:V,ROW()-3):V607)&lt;2,"",MAX(INDEX(V:V,ROW()-3):V607)-MIN(INDEX(V:V,ROW()-3):V607)))</f>
        <v/>
      </c>
      <c r="AD607" s="4" t="str">
        <f>IF(B607&lt;&gt;"r04","",COUNT(INDEX(U:U,ROW()-3):U607))</f>
        <v/>
      </c>
      <c r="AE607" s="4" t="str">
        <f>IF(B607&lt;&gt;"r04","",COUNT(INDEX(V:V,ROW()-3):V607))</f>
        <v/>
      </c>
    </row>
    <row r="608" spans="1:31">
      <c r="A608">
        <v>1201</v>
      </c>
      <c r="B608" t="s">
        <v>1861</v>
      </c>
      <c r="C608" t="s">
        <v>1862</v>
      </c>
      <c r="D608">
        <v>3108008</v>
      </c>
      <c r="E608">
        <v>92</v>
      </c>
      <c r="F608" t="s">
        <v>1849</v>
      </c>
      <c r="G608" s="1">
        <v>46209.860497685186</v>
      </c>
      <c r="H608">
        <v>83</v>
      </c>
      <c r="I608" t="s">
        <v>1849</v>
      </c>
      <c r="J608" s="1">
        <v>46209.860729166663</v>
      </c>
      <c r="K608">
        <v>1</v>
      </c>
      <c r="L608">
        <v>1</v>
      </c>
      <c r="M608" t="s">
        <v>1850</v>
      </c>
      <c r="N608" t="s">
        <v>1851</v>
      </c>
      <c r="O608" s="1">
        <v>46209.860347222224</v>
      </c>
      <c r="P608" s="1">
        <v>46209.860729166663</v>
      </c>
      <c r="Q608" s="1" t="str">
        <f t="shared" si="72"/>
        <v>3108008|r03</v>
      </c>
      <c r="R608" s="1" t="str">
        <f>VLOOKUP(D608,Base_Amostral!$A:$G,5,FALSE)</f>
        <v>Bom Sucesso</v>
      </c>
      <c r="S608" s="1" t="str">
        <f>VLOOKUP(D608,Base_Amostral!$A:$G,3,FALSE)</f>
        <v>Minas Gerais</v>
      </c>
      <c r="T608" s="1" t="str">
        <f>VLOOKUP(D608,Base_Amostral!$A:$G,6,FALSE)</f>
        <v>Sudeste</v>
      </c>
      <c r="U608" s="4">
        <f t="shared" si="73"/>
        <v>9.1999999999999993</v>
      </c>
      <c r="V608" s="4">
        <f t="shared" si="74"/>
        <v>8.3000000000000007</v>
      </c>
      <c r="W608" s="4">
        <f t="shared" si="75"/>
        <v>0.89999999999999858</v>
      </c>
      <c r="X608" s="4">
        <f t="shared" si="76"/>
        <v>8.75</v>
      </c>
      <c r="Y608" s="4">
        <f t="shared" si="77"/>
        <v>1</v>
      </c>
      <c r="Z608" s="4">
        <f t="shared" si="78"/>
        <v>0</v>
      </c>
      <c r="AA608" s="4">
        <f t="shared" si="79"/>
        <v>0</v>
      </c>
      <c r="AB608" s="4" t="str">
        <f>IF(B608&lt;&gt;"r04","",IF(COUNT(INDEX(U:U,ROW()-3):U608)&lt;2,"",MAX(INDEX(U:U,ROW()-3):U608)-MIN(INDEX(U:U,ROW()-3):U608)))</f>
        <v/>
      </c>
      <c r="AC608" s="4" t="str">
        <f>IF(B608&lt;&gt;"r04","",IF(COUNT(INDEX(V:V,ROW()-3):V608)&lt;2,"",MAX(INDEX(V:V,ROW()-3):V608)-MIN(INDEX(V:V,ROW()-3):V608)))</f>
        <v/>
      </c>
      <c r="AD608" s="4" t="str">
        <f>IF(B608&lt;&gt;"r04","",COUNT(INDEX(U:U,ROW()-3):U608))</f>
        <v/>
      </c>
      <c r="AE608" s="4" t="str">
        <f>IF(B608&lt;&gt;"r04","",COUNT(INDEX(V:V,ROW()-3):V608))</f>
        <v/>
      </c>
    </row>
    <row r="609" spans="1:31">
      <c r="A609">
        <v>1559</v>
      </c>
      <c r="B609" t="s">
        <v>1863</v>
      </c>
      <c r="C609" t="s">
        <v>1864</v>
      </c>
      <c r="D609">
        <v>3108008</v>
      </c>
      <c r="E609">
        <v>96</v>
      </c>
      <c r="F609" t="s">
        <v>1849</v>
      </c>
      <c r="G609" s="1">
        <v>46216.836018518516</v>
      </c>
      <c r="H609">
        <v>83</v>
      </c>
      <c r="I609" t="s">
        <v>1849</v>
      </c>
      <c r="J609" s="1">
        <v>46216.83625</v>
      </c>
      <c r="K609">
        <v>1</v>
      </c>
      <c r="L609">
        <v>1</v>
      </c>
      <c r="M609" t="s">
        <v>1850</v>
      </c>
      <c r="N609" t="s">
        <v>1851</v>
      </c>
      <c r="O609" s="1">
        <v>46216.8358912037</v>
      </c>
      <c r="P609" s="1">
        <v>46216.83625</v>
      </c>
      <c r="Q609" s="1" t="str">
        <f t="shared" si="72"/>
        <v>3108008|r04</v>
      </c>
      <c r="R609" s="1" t="str">
        <f>VLOOKUP(D609,Base_Amostral!$A:$G,5,FALSE)</f>
        <v>Bom Sucesso</v>
      </c>
      <c r="S609" s="1" t="str">
        <f>VLOOKUP(D609,Base_Amostral!$A:$G,3,FALSE)</f>
        <v>Minas Gerais</v>
      </c>
      <c r="T609" s="1" t="str">
        <f>VLOOKUP(D609,Base_Amostral!$A:$G,6,FALSE)</f>
        <v>Sudeste</v>
      </c>
      <c r="U609" s="4">
        <f t="shared" si="73"/>
        <v>9.6</v>
      </c>
      <c r="V609" s="4">
        <f t="shared" si="74"/>
        <v>8.3000000000000007</v>
      </c>
      <c r="W609" s="4">
        <f t="shared" si="75"/>
        <v>1.2999999999999989</v>
      </c>
      <c r="X609" s="4">
        <f t="shared" si="76"/>
        <v>8.9499999999999993</v>
      </c>
      <c r="Y609" s="4">
        <f t="shared" si="77"/>
        <v>1</v>
      </c>
      <c r="Z609" s="4">
        <f t="shared" si="78"/>
        <v>0.40000000000000036</v>
      </c>
      <c r="AA609" s="4">
        <f t="shared" si="79"/>
        <v>0</v>
      </c>
      <c r="AB609" s="4">
        <f ca="1">IF(B609&lt;&gt;"r04","",IF(COUNT(INDEX(U:U,ROW()-3):U609)&lt;2,"",MAX(INDEX(U:U,ROW()-3):U609)-MIN(INDEX(U:U,ROW()-3):U609)))</f>
        <v>0.40000000000000036</v>
      </c>
      <c r="AC609" s="4">
        <f ca="1">IF(B609&lt;&gt;"r04","",IF(COUNT(INDEX(V:V,ROW()-3):V609)&lt;2,"",MAX(INDEX(V:V,ROW()-3):V609)-MIN(INDEX(V:V,ROW()-3):V609)))</f>
        <v>0</v>
      </c>
      <c r="AD609" s="4">
        <f ca="1">IF(B609&lt;&gt;"r04","",COUNT(INDEX(U:U,ROW()-3):U609))</f>
        <v>4</v>
      </c>
      <c r="AE609" s="4">
        <f ca="1">IF(B609&lt;&gt;"r04","",COUNT(INDEX(V:V,ROW()-3):V609))</f>
        <v>4</v>
      </c>
    </row>
    <row r="610" spans="1:31">
      <c r="A610">
        <v>468</v>
      </c>
      <c r="B610" t="s">
        <v>1857</v>
      </c>
      <c r="C610" t="s">
        <v>1858</v>
      </c>
      <c r="D610">
        <v>3108701</v>
      </c>
      <c r="E610">
        <v>92</v>
      </c>
      <c r="F610" t="s">
        <v>1849</v>
      </c>
      <c r="G610" s="1">
        <v>46196.011354166665</v>
      </c>
      <c r="H610">
        <v>77</v>
      </c>
      <c r="I610" t="s">
        <v>1849</v>
      </c>
      <c r="J610" s="1">
        <v>46196.011620370373</v>
      </c>
      <c r="K610">
        <v>1</v>
      </c>
      <c r="L610">
        <v>1</v>
      </c>
      <c r="M610" t="s">
        <v>1850</v>
      </c>
      <c r="N610" t="s">
        <v>1851</v>
      </c>
      <c r="O610" s="1">
        <v>46196.011180555557</v>
      </c>
      <c r="P610" s="1">
        <v>46196.011620370373</v>
      </c>
      <c r="Q610" s="1" t="str">
        <f t="shared" si="72"/>
        <v>3108701|r01</v>
      </c>
      <c r="R610" s="1" t="str">
        <f>VLOOKUP(D610,Base_Amostral!$A:$G,5,FALSE)</f>
        <v>Brás Pires</v>
      </c>
      <c r="S610" s="1" t="str">
        <f>VLOOKUP(D610,Base_Amostral!$A:$G,3,FALSE)</f>
        <v>Minas Gerais</v>
      </c>
      <c r="T610" s="1" t="str">
        <f>VLOOKUP(D610,Base_Amostral!$A:$G,6,FALSE)</f>
        <v>Sudeste</v>
      </c>
      <c r="U610" s="4">
        <f t="shared" si="73"/>
        <v>9.1999999999999993</v>
      </c>
      <c r="V610" s="4">
        <f t="shared" si="74"/>
        <v>7.7</v>
      </c>
      <c r="W610" s="4">
        <f t="shared" si="75"/>
        <v>1.4999999999999991</v>
      </c>
      <c r="X610" s="4">
        <f t="shared" si="76"/>
        <v>8.4499999999999993</v>
      </c>
      <c r="Y610" s="4">
        <f t="shared" si="77"/>
        <v>1</v>
      </c>
      <c r="Z610" s="4" t="str">
        <f t="shared" si="78"/>
        <v/>
      </c>
      <c r="AA610" s="4" t="str">
        <f t="shared" si="79"/>
        <v/>
      </c>
      <c r="AB610" s="4" t="str">
        <f>IF(B610&lt;&gt;"r04","",IF(COUNT(INDEX(U:U,ROW()-3):U610)&lt;2,"",MAX(INDEX(U:U,ROW()-3):U610)-MIN(INDEX(U:U,ROW()-3):U610)))</f>
        <v/>
      </c>
      <c r="AC610" s="4" t="str">
        <f>IF(B610&lt;&gt;"r04","",IF(COUNT(INDEX(V:V,ROW()-3):V610)&lt;2,"",MAX(INDEX(V:V,ROW()-3):V610)-MIN(INDEX(V:V,ROW()-3):V610)))</f>
        <v/>
      </c>
      <c r="AD610" s="4" t="str">
        <f>IF(B610&lt;&gt;"r04","",COUNT(INDEX(U:U,ROW()-3):U610))</f>
        <v/>
      </c>
      <c r="AE610" s="4" t="str">
        <f>IF(B610&lt;&gt;"r04","",COUNT(INDEX(V:V,ROW()-3):V610))</f>
        <v/>
      </c>
    </row>
    <row r="611" spans="1:31">
      <c r="A611">
        <v>852</v>
      </c>
      <c r="B611" t="s">
        <v>1859</v>
      </c>
      <c r="C611" t="s">
        <v>1860</v>
      </c>
      <c r="D611">
        <v>3108701</v>
      </c>
      <c r="E611">
        <v>92</v>
      </c>
      <c r="F611" t="s">
        <v>1849</v>
      </c>
      <c r="G611" s="1">
        <v>46203.818958333337</v>
      </c>
      <c r="H611">
        <v>77</v>
      </c>
      <c r="I611" t="s">
        <v>1849</v>
      </c>
      <c r="J611" s="1">
        <v>46203.819236111114</v>
      </c>
      <c r="K611">
        <v>1</v>
      </c>
      <c r="L611">
        <v>1</v>
      </c>
      <c r="M611" t="s">
        <v>1850</v>
      </c>
      <c r="N611" t="s">
        <v>1851</v>
      </c>
      <c r="O611" s="1">
        <v>46203.818692129629</v>
      </c>
      <c r="P611" s="1">
        <v>46203.819236111114</v>
      </c>
      <c r="Q611" s="1" t="str">
        <f t="shared" si="72"/>
        <v>3108701|r02</v>
      </c>
      <c r="R611" s="1" t="str">
        <f>VLOOKUP(D611,Base_Amostral!$A:$G,5,FALSE)</f>
        <v>Brás Pires</v>
      </c>
      <c r="S611" s="1" t="str">
        <f>VLOOKUP(D611,Base_Amostral!$A:$G,3,FALSE)</f>
        <v>Minas Gerais</v>
      </c>
      <c r="T611" s="1" t="str">
        <f>VLOOKUP(D611,Base_Amostral!$A:$G,6,FALSE)</f>
        <v>Sudeste</v>
      </c>
      <c r="U611" s="4">
        <f t="shared" si="73"/>
        <v>9.1999999999999993</v>
      </c>
      <c r="V611" s="4">
        <f t="shared" si="74"/>
        <v>7.7</v>
      </c>
      <c r="W611" s="4">
        <f t="shared" si="75"/>
        <v>1.4999999999999991</v>
      </c>
      <c r="X611" s="4">
        <f t="shared" si="76"/>
        <v>8.4499999999999993</v>
      </c>
      <c r="Y611" s="4">
        <f t="shared" si="77"/>
        <v>1</v>
      </c>
      <c r="Z611" s="4">
        <f t="shared" si="78"/>
        <v>0</v>
      </c>
      <c r="AA611" s="4">
        <f t="shared" si="79"/>
        <v>0</v>
      </c>
      <c r="AB611" s="4" t="str">
        <f>IF(B611&lt;&gt;"r04","",IF(COUNT(INDEX(U:U,ROW()-3):U611)&lt;2,"",MAX(INDEX(U:U,ROW()-3):U611)-MIN(INDEX(U:U,ROW()-3):U611)))</f>
        <v/>
      </c>
      <c r="AC611" s="4" t="str">
        <f>IF(B611&lt;&gt;"r04","",IF(COUNT(INDEX(V:V,ROW()-3):V611)&lt;2,"",MAX(INDEX(V:V,ROW()-3):V611)-MIN(INDEX(V:V,ROW()-3):V611)))</f>
        <v/>
      </c>
      <c r="AD611" s="4" t="str">
        <f>IF(B611&lt;&gt;"r04","",COUNT(INDEX(U:U,ROW()-3):U611))</f>
        <v/>
      </c>
      <c r="AE611" s="4" t="str">
        <f>IF(B611&lt;&gt;"r04","",COUNT(INDEX(V:V,ROW()-3):V611))</f>
        <v/>
      </c>
    </row>
    <row r="612" spans="1:31">
      <c r="A612">
        <v>1202</v>
      </c>
      <c r="B612" t="s">
        <v>1861</v>
      </c>
      <c r="C612" t="s">
        <v>1862</v>
      </c>
      <c r="D612">
        <v>3108701</v>
      </c>
      <c r="E612">
        <v>92</v>
      </c>
      <c r="F612" t="s">
        <v>1849</v>
      </c>
      <c r="G612" s="1">
        <v>46209.863287037035</v>
      </c>
      <c r="H612">
        <v>77</v>
      </c>
      <c r="I612" t="s">
        <v>1849</v>
      </c>
      <c r="J612" s="1">
        <v>46209.863564814812</v>
      </c>
      <c r="K612">
        <v>1</v>
      </c>
      <c r="L612">
        <v>1</v>
      </c>
      <c r="M612" t="s">
        <v>1850</v>
      </c>
      <c r="N612" t="s">
        <v>1851</v>
      </c>
      <c r="O612" s="1">
        <v>46209.860775462963</v>
      </c>
      <c r="P612" s="1">
        <v>46209.863564814812</v>
      </c>
      <c r="Q612" s="1" t="str">
        <f t="shared" si="72"/>
        <v>3108701|r03</v>
      </c>
      <c r="R612" s="1" t="str">
        <f>VLOOKUP(D612,Base_Amostral!$A:$G,5,FALSE)</f>
        <v>Brás Pires</v>
      </c>
      <c r="S612" s="1" t="str">
        <f>VLOOKUP(D612,Base_Amostral!$A:$G,3,FALSE)</f>
        <v>Minas Gerais</v>
      </c>
      <c r="T612" s="1" t="str">
        <f>VLOOKUP(D612,Base_Amostral!$A:$G,6,FALSE)</f>
        <v>Sudeste</v>
      </c>
      <c r="U612" s="4">
        <f t="shared" si="73"/>
        <v>9.1999999999999993</v>
      </c>
      <c r="V612" s="4">
        <f t="shared" si="74"/>
        <v>7.7</v>
      </c>
      <c r="W612" s="4">
        <f t="shared" si="75"/>
        <v>1.4999999999999991</v>
      </c>
      <c r="X612" s="4">
        <f t="shared" si="76"/>
        <v>8.4499999999999993</v>
      </c>
      <c r="Y612" s="4">
        <f t="shared" si="77"/>
        <v>1</v>
      </c>
      <c r="Z612" s="4">
        <f t="shared" si="78"/>
        <v>0</v>
      </c>
      <c r="AA612" s="4">
        <f t="shared" si="79"/>
        <v>0</v>
      </c>
      <c r="AB612" s="4" t="str">
        <f>IF(B612&lt;&gt;"r04","",IF(COUNT(INDEX(U:U,ROW()-3):U612)&lt;2,"",MAX(INDEX(U:U,ROW()-3):U612)-MIN(INDEX(U:U,ROW()-3):U612)))</f>
        <v/>
      </c>
      <c r="AC612" s="4" t="str">
        <f>IF(B612&lt;&gt;"r04","",IF(COUNT(INDEX(V:V,ROW()-3):V612)&lt;2,"",MAX(INDEX(V:V,ROW()-3):V612)-MIN(INDEX(V:V,ROW()-3):V612)))</f>
        <v/>
      </c>
      <c r="AD612" s="4" t="str">
        <f>IF(B612&lt;&gt;"r04","",COUNT(INDEX(U:U,ROW()-3):U612))</f>
        <v/>
      </c>
      <c r="AE612" s="4" t="str">
        <f>IF(B612&lt;&gt;"r04","",COUNT(INDEX(V:V,ROW()-3):V612))</f>
        <v/>
      </c>
    </row>
    <row r="613" spans="1:31">
      <c r="A613">
        <v>1560</v>
      </c>
      <c r="B613" t="s">
        <v>1863</v>
      </c>
      <c r="C613" t="s">
        <v>1864</v>
      </c>
      <c r="D613">
        <v>3108701</v>
      </c>
      <c r="E613">
        <v>96</v>
      </c>
      <c r="F613" t="s">
        <v>1849</v>
      </c>
      <c r="G613" s="1">
        <v>46216.836446759262</v>
      </c>
      <c r="H613">
        <v>77</v>
      </c>
      <c r="I613" t="s">
        <v>1849</v>
      </c>
      <c r="J613" s="1">
        <v>46216.836712962962</v>
      </c>
      <c r="K613">
        <v>1</v>
      </c>
      <c r="L613">
        <v>1</v>
      </c>
      <c r="M613" t="s">
        <v>1850</v>
      </c>
      <c r="N613" t="s">
        <v>1851</v>
      </c>
      <c r="O613" s="1">
        <v>46216.836296296293</v>
      </c>
      <c r="P613" s="1">
        <v>46216.836712962962</v>
      </c>
      <c r="Q613" s="1" t="str">
        <f t="shared" si="72"/>
        <v>3108701|r04</v>
      </c>
      <c r="R613" s="1" t="str">
        <f>VLOOKUP(D613,Base_Amostral!$A:$G,5,FALSE)</f>
        <v>Brás Pires</v>
      </c>
      <c r="S613" s="1" t="str">
        <f>VLOOKUP(D613,Base_Amostral!$A:$G,3,FALSE)</f>
        <v>Minas Gerais</v>
      </c>
      <c r="T613" s="1" t="str">
        <f>VLOOKUP(D613,Base_Amostral!$A:$G,6,FALSE)</f>
        <v>Sudeste</v>
      </c>
      <c r="U613" s="4">
        <f t="shared" si="73"/>
        <v>9.6</v>
      </c>
      <c r="V613" s="4">
        <f t="shared" si="74"/>
        <v>7.7</v>
      </c>
      <c r="W613" s="4">
        <f t="shared" si="75"/>
        <v>1.8999999999999995</v>
      </c>
      <c r="X613" s="4">
        <f t="shared" si="76"/>
        <v>8.65</v>
      </c>
      <c r="Y613" s="4">
        <f t="shared" si="77"/>
        <v>1</v>
      </c>
      <c r="Z613" s="4">
        <f t="shared" si="78"/>
        <v>0.40000000000000036</v>
      </c>
      <c r="AA613" s="4">
        <f t="shared" si="79"/>
        <v>0</v>
      </c>
      <c r="AB613" s="4">
        <f ca="1">IF(B613&lt;&gt;"r04","",IF(COUNT(INDEX(U:U,ROW()-3):U613)&lt;2,"",MAX(INDEX(U:U,ROW()-3):U613)-MIN(INDEX(U:U,ROW()-3):U613)))</f>
        <v>0.40000000000000036</v>
      </c>
      <c r="AC613" s="4">
        <f ca="1">IF(B613&lt;&gt;"r04","",IF(COUNT(INDEX(V:V,ROW()-3):V613)&lt;2,"",MAX(INDEX(V:V,ROW()-3):V613)-MIN(INDEX(V:V,ROW()-3):V613)))</f>
        <v>0</v>
      </c>
      <c r="AD613" s="4">
        <f ca="1">IF(B613&lt;&gt;"r04","",COUNT(INDEX(U:U,ROW()-3):U613))</f>
        <v>4</v>
      </c>
      <c r="AE613" s="4">
        <f ca="1">IF(B613&lt;&gt;"r04","",COUNT(INDEX(V:V,ROW()-3):V613))</f>
        <v>4</v>
      </c>
    </row>
    <row r="614" spans="1:31">
      <c r="A614">
        <v>470</v>
      </c>
      <c r="B614" t="s">
        <v>1857</v>
      </c>
      <c r="C614" t="s">
        <v>1858</v>
      </c>
      <c r="D614">
        <v>3109600</v>
      </c>
      <c r="E614">
        <v>63</v>
      </c>
      <c r="F614" t="s">
        <v>1849</v>
      </c>
      <c r="G614" s="1">
        <v>46196.012048611112</v>
      </c>
      <c r="H614">
        <v>74</v>
      </c>
      <c r="I614" t="s">
        <v>1849</v>
      </c>
      <c r="J614" s="1">
        <v>46196.012349537035</v>
      </c>
      <c r="K614">
        <v>1</v>
      </c>
      <c r="L614">
        <v>1</v>
      </c>
      <c r="M614" t="s">
        <v>1850</v>
      </c>
      <c r="N614" t="s">
        <v>1851</v>
      </c>
      <c r="O614" s="1">
        <v>46196.011655092596</v>
      </c>
      <c r="P614" s="1">
        <v>46196.012349537035</v>
      </c>
      <c r="Q614" s="1" t="str">
        <f t="shared" si="72"/>
        <v>3109600|r01</v>
      </c>
      <c r="R614" s="1" t="str">
        <f>VLOOKUP(D614,Base_Amostral!$A:$G,5,FALSE)</f>
        <v>Cachoeira da Prata</v>
      </c>
      <c r="S614" s="1" t="str">
        <f>VLOOKUP(D614,Base_Amostral!$A:$G,3,FALSE)</f>
        <v>Minas Gerais</v>
      </c>
      <c r="T614" s="1" t="str">
        <f>VLOOKUP(D614,Base_Amostral!$A:$G,6,FALSE)</f>
        <v>Sudeste</v>
      </c>
      <c r="U614" s="4">
        <f t="shared" si="73"/>
        <v>6.3</v>
      </c>
      <c r="V614" s="4">
        <f t="shared" si="74"/>
        <v>7.4</v>
      </c>
      <c r="W614" s="4">
        <f t="shared" si="75"/>
        <v>-1.1000000000000005</v>
      </c>
      <c r="X614" s="4">
        <f t="shared" si="76"/>
        <v>6.85</v>
      </c>
      <c r="Y614" s="4">
        <f t="shared" si="77"/>
        <v>1</v>
      </c>
      <c r="Z614" s="4" t="str">
        <f t="shared" si="78"/>
        <v/>
      </c>
      <c r="AA614" s="4" t="str">
        <f t="shared" si="79"/>
        <v/>
      </c>
      <c r="AB614" s="4" t="str">
        <f>IF(B614&lt;&gt;"r04","",IF(COUNT(INDEX(U:U,ROW()-3):U614)&lt;2,"",MAX(INDEX(U:U,ROW()-3):U614)-MIN(INDEX(U:U,ROW()-3):U614)))</f>
        <v/>
      </c>
      <c r="AC614" s="4" t="str">
        <f>IF(B614&lt;&gt;"r04","",IF(COUNT(INDEX(V:V,ROW()-3):V614)&lt;2,"",MAX(INDEX(V:V,ROW()-3):V614)-MIN(INDEX(V:V,ROW()-3):V614)))</f>
        <v/>
      </c>
      <c r="AD614" s="4" t="str">
        <f>IF(B614&lt;&gt;"r04","",COUNT(INDEX(U:U,ROW()-3):U614))</f>
        <v/>
      </c>
      <c r="AE614" s="4" t="str">
        <f>IF(B614&lt;&gt;"r04","",COUNT(INDEX(V:V,ROW()-3):V614))</f>
        <v/>
      </c>
    </row>
    <row r="615" spans="1:31">
      <c r="A615">
        <v>853</v>
      </c>
      <c r="B615" t="s">
        <v>1859</v>
      </c>
      <c r="C615" t="s">
        <v>1860</v>
      </c>
      <c r="D615">
        <v>3109600</v>
      </c>
      <c r="E615">
        <v>63</v>
      </c>
      <c r="F615" t="s">
        <v>1849</v>
      </c>
      <c r="G615" s="1">
        <v>46203.819722222222</v>
      </c>
      <c r="H615">
        <v>74</v>
      </c>
      <c r="I615" t="s">
        <v>1849</v>
      </c>
      <c r="J615" s="1">
        <v>46203.820173611108</v>
      </c>
      <c r="K615">
        <v>1</v>
      </c>
      <c r="L615">
        <v>1</v>
      </c>
      <c r="M615" t="s">
        <v>1850</v>
      </c>
      <c r="N615" t="s">
        <v>1851</v>
      </c>
      <c r="O615" s="1">
        <v>46203.81927083333</v>
      </c>
      <c r="P615" s="1">
        <v>46203.820173611108</v>
      </c>
      <c r="Q615" s="1" t="str">
        <f t="shared" si="72"/>
        <v>3109600|r02</v>
      </c>
      <c r="R615" s="1" t="str">
        <f>VLOOKUP(D615,Base_Amostral!$A:$G,5,FALSE)</f>
        <v>Cachoeira da Prata</v>
      </c>
      <c r="S615" s="1" t="str">
        <f>VLOOKUP(D615,Base_Amostral!$A:$G,3,FALSE)</f>
        <v>Minas Gerais</v>
      </c>
      <c r="T615" s="1" t="str">
        <f>VLOOKUP(D615,Base_Amostral!$A:$G,6,FALSE)</f>
        <v>Sudeste</v>
      </c>
      <c r="U615" s="4">
        <f t="shared" si="73"/>
        <v>6.3</v>
      </c>
      <c r="V615" s="4">
        <f t="shared" si="74"/>
        <v>7.4</v>
      </c>
      <c r="W615" s="4">
        <f t="shared" si="75"/>
        <v>-1.1000000000000005</v>
      </c>
      <c r="X615" s="4">
        <f t="shared" si="76"/>
        <v>6.85</v>
      </c>
      <c r="Y615" s="4">
        <f t="shared" si="77"/>
        <v>1</v>
      </c>
      <c r="Z615" s="4">
        <f t="shared" si="78"/>
        <v>0</v>
      </c>
      <c r="AA615" s="4">
        <f t="shared" si="79"/>
        <v>0</v>
      </c>
      <c r="AB615" s="4" t="str">
        <f>IF(B615&lt;&gt;"r04","",IF(COUNT(INDEX(U:U,ROW()-3):U615)&lt;2,"",MAX(INDEX(U:U,ROW()-3):U615)-MIN(INDEX(U:U,ROW()-3):U615)))</f>
        <v/>
      </c>
      <c r="AC615" s="4" t="str">
        <f>IF(B615&lt;&gt;"r04","",IF(COUNT(INDEX(V:V,ROW()-3):V615)&lt;2,"",MAX(INDEX(V:V,ROW()-3):V615)-MIN(INDEX(V:V,ROW()-3):V615)))</f>
        <v/>
      </c>
      <c r="AD615" s="4" t="str">
        <f>IF(B615&lt;&gt;"r04","",COUNT(INDEX(U:U,ROW()-3):U615))</f>
        <v/>
      </c>
      <c r="AE615" s="4" t="str">
        <f>IF(B615&lt;&gt;"r04","",COUNT(INDEX(V:V,ROW()-3):V615))</f>
        <v/>
      </c>
    </row>
    <row r="616" spans="1:31">
      <c r="A616">
        <v>1210</v>
      </c>
      <c r="B616" t="s">
        <v>1861</v>
      </c>
      <c r="C616" t="s">
        <v>1862</v>
      </c>
      <c r="D616">
        <v>3109600</v>
      </c>
      <c r="E616">
        <v>63</v>
      </c>
      <c r="F616" t="s">
        <v>1849</v>
      </c>
      <c r="G616" s="1">
        <v>46209.864571759259</v>
      </c>
      <c r="H616">
        <v>74</v>
      </c>
      <c r="I616" t="s">
        <v>1849</v>
      </c>
      <c r="J616" s="1">
        <v>46209.864884259259</v>
      </c>
      <c r="K616">
        <v>1</v>
      </c>
      <c r="L616">
        <v>1</v>
      </c>
      <c r="M616" t="s">
        <v>1850</v>
      </c>
      <c r="N616" t="s">
        <v>1851</v>
      </c>
      <c r="O616" s="1">
        <v>46209.863599537035</v>
      </c>
      <c r="P616" s="1">
        <v>46209.864884259259</v>
      </c>
      <c r="Q616" s="1" t="str">
        <f t="shared" si="72"/>
        <v>3109600|r03</v>
      </c>
      <c r="R616" s="1" t="str">
        <f>VLOOKUP(D616,Base_Amostral!$A:$G,5,FALSE)</f>
        <v>Cachoeira da Prata</v>
      </c>
      <c r="S616" s="1" t="str">
        <f>VLOOKUP(D616,Base_Amostral!$A:$G,3,FALSE)</f>
        <v>Minas Gerais</v>
      </c>
      <c r="T616" s="1" t="str">
        <f>VLOOKUP(D616,Base_Amostral!$A:$G,6,FALSE)</f>
        <v>Sudeste</v>
      </c>
      <c r="U616" s="4">
        <f t="shared" si="73"/>
        <v>6.3</v>
      </c>
      <c r="V616" s="4">
        <f t="shared" si="74"/>
        <v>7.4</v>
      </c>
      <c r="W616" s="4">
        <f t="shared" si="75"/>
        <v>-1.1000000000000005</v>
      </c>
      <c r="X616" s="4">
        <f t="shared" si="76"/>
        <v>6.85</v>
      </c>
      <c r="Y616" s="4">
        <f t="shared" si="77"/>
        <v>1</v>
      </c>
      <c r="Z616" s="4">
        <f t="shared" si="78"/>
        <v>0</v>
      </c>
      <c r="AA616" s="4">
        <f t="shared" si="79"/>
        <v>0</v>
      </c>
      <c r="AB616" s="4" t="str">
        <f>IF(B616&lt;&gt;"r04","",IF(COUNT(INDEX(U:U,ROW()-3):U616)&lt;2,"",MAX(INDEX(U:U,ROW()-3):U616)-MIN(INDEX(U:U,ROW()-3):U616)))</f>
        <v/>
      </c>
      <c r="AC616" s="4" t="str">
        <f>IF(B616&lt;&gt;"r04","",IF(COUNT(INDEX(V:V,ROW()-3):V616)&lt;2,"",MAX(INDEX(V:V,ROW()-3):V616)-MIN(INDEX(V:V,ROW()-3):V616)))</f>
        <v/>
      </c>
      <c r="AD616" s="4" t="str">
        <f>IF(B616&lt;&gt;"r04","",COUNT(INDEX(U:U,ROW()-3):U616))</f>
        <v/>
      </c>
      <c r="AE616" s="4" t="str">
        <f>IF(B616&lt;&gt;"r04","",COUNT(INDEX(V:V,ROW()-3):V616))</f>
        <v/>
      </c>
    </row>
    <row r="617" spans="1:31">
      <c r="A617">
        <v>1563</v>
      </c>
      <c r="B617" t="s">
        <v>1863</v>
      </c>
      <c r="C617" t="s">
        <v>1864</v>
      </c>
      <c r="D617">
        <v>3109600</v>
      </c>
      <c r="E617">
        <v>71</v>
      </c>
      <c r="F617" t="s">
        <v>1849</v>
      </c>
      <c r="G617" s="1">
        <v>46216.837175925924</v>
      </c>
      <c r="H617">
        <v>74</v>
      </c>
      <c r="I617" t="s">
        <v>1849</v>
      </c>
      <c r="J617" s="1">
        <v>46216.837476851855</v>
      </c>
      <c r="K617">
        <v>1</v>
      </c>
      <c r="L617">
        <v>1</v>
      </c>
      <c r="M617" t="s">
        <v>1850</v>
      </c>
      <c r="N617" t="s">
        <v>1851</v>
      </c>
      <c r="O617" s="1">
        <v>46216.836782407408</v>
      </c>
      <c r="P617" s="1">
        <v>46216.837476851855</v>
      </c>
      <c r="Q617" s="1" t="str">
        <f t="shared" si="72"/>
        <v>3109600|r04</v>
      </c>
      <c r="R617" s="1" t="str">
        <f>VLOOKUP(D617,Base_Amostral!$A:$G,5,FALSE)</f>
        <v>Cachoeira da Prata</v>
      </c>
      <c r="S617" s="1" t="str">
        <f>VLOOKUP(D617,Base_Amostral!$A:$G,3,FALSE)</f>
        <v>Minas Gerais</v>
      </c>
      <c r="T617" s="1" t="str">
        <f>VLOOKUP(D617,Base_Amostral!$A:$G,6,FALSE)</f>
        <v>Sudeste</v>
      </c>
      <c r="U617" s="4">
        <f t="shared" si="73"/>
        <v>7.1</v>
      </c>
      <c r="V617" s="4">
        <f t="shared" si="74"/>
        <v>7.4</v>
      </c>
      <c r="W617" s="4">
        <f t="shared" si="75"/>
        <v>-0.30000000000000071</v>
      </c>
      <c r="X617" s="4">
        <f t="shared" si="76"/>
        <v>7.25</v>
      </c>
      <c r="Y617" s="4">
        <f t="shared" si="77"/>
        <v>1</v>
      </c>
      <c r="Z617" s="4">
        <f t="shared" si="78"/>
        <v>0.79999999999999982</v>
      </c>
      <c r="AA617" s="4">
        <f t="shared" si="79"/>
        <v>0</v>
      </c>
      <c r="AB617" s="4">
        <f ca="1">IF(B617&lt;&gt;"r04","",IF(COUNT(INDEX(U:U,ROW()-3):U617)&lt;2,"",MAX(INDEX(U:U,ROW()-3):U617)-MIN(INDEX(U:U,ROW()-3):U617)))</f>
        <v>0.79999999999999982</v>
      </c>
      <c r="AC617" s="4">
        <f ca="1">IF(B617&lt;&gt;"r04","",IF(COUNT(INDEX(V:V,ROW()-3):V617)&lt;2,"",MAX(INDEX(V:V,ROW()-3):V617)-MIN(INDEX(V:V,ROW()-3):V617)))</f>
        <v>0</v>
      </c>
      <c r="AD617" s="4">
        <f ca="1">IF(B617&lt;&gt;"r04","",COUNT(INDEX(U:U,ROW()-3):U617))</f>
        <v>4</v>
      </c>
      <c r="AE617" s="4">
        <f ca="1">IF(B617&lt;&gt;"r04","",COUNT(INDEX(V:V,ROW()-3):V617))</f>
        <v>4</v>
      </c>
    </row>
    <row r="618" spans="1:31">
      <c r="A618">
        <v>473</v>
      </c>
      <c r="B618" t="s">
        <v>1857</v>
      </c>
      <c r="C618" t="s">
        <v>1858</v>
      </c>
      <c r="D618">
        <v>3109808</v>
      </c>
      <c r="E618">
        <v>56</v>
      </c>
      <c r="F618" t="s">
        <v>1849</v>
      </c>
      <c r="G618" s="1">
        <v>46196.012673611112</v>
      </c>
      <c r="H618">
        <v>60</v>
      </c>
      <c r="I618" t="s">
        <v>1849</v>
      </c>
      <c r="J618" s="1">
        <v>46196.012974537036</v>
      </c>
      <c r="K618">
        <v>1</v>
      </c>
      <c r="L618">
        <v>1</v>
      </c>
      <c r="M618" t="s">
        <v>1850</v>
      </c>
      <c r="N618" t="s">
        <v>1851</v>
      </c>
      <c r="O618" s="1">
        <v>46196.012384259258</v>
      </c>
      <c r="P618" s="1">
        <v>46196.012974537036</v>
      </c>
      <c r="Q618" s="1" t="str">
        <f t="shared" si="72"/>
        <v>3109808|r01</v>
      </c>
      <c r="R618" s="1" t="str">
        <f>VLOOKUP(D618,Base_Amostral!$A:$G,5,FALSE)</f>
        <v>Cachoeira Dourada</v>
      </c>
      <c r="S618" s="1" t="str">
        <f>VLOOKUP(D618,Base_Amostral!$A:$G,3,FALSE)</f>
        <v>Minas Gerais</v>
      </c>
      <c r="T618" s="1" t="str">
        <f>VLOOKUP(D618,Base_Amostral!$A:$G,6,FALSE)</f>
        <v>Sudeste</v>
      </c>
      <c r="U618" s="4">
        <f t="shared" si="73"/>
        <v>5.6</v>
      </c>
      <c r="V618" s="4">
        <f t="shared" si="74"/>
        <v>6</v>
      </c>
      <c r="W618" s="4">
        <f t="shared" si="75"/>
        <v>-0.40000000000000036</v>
      </c>
      <c r="X618" s="4">
        <f t="shared" si="76"/>
        <v>5.8</v>
      </c>
      <c r="Y618" s="4">
        <f t="shared" si="77"/>
        <v>1</v>
      </c>
      <c r="Z618" s="4" t="str">
        <f t="shared" si="78"/>
        <v/>
      </c>
      <c r="AA618" s="4" t="str">
        <f t="shared" si="79"/>
        <v/>
      </c>
      <c r="AB618" s="4" t="str">
        <f>IF(B618&lt;&gt;"r04","",IF(COUNT(INDEX(U:U,ROW()-3):U618)&lt;2,"",MAX(INDEX(U:U,ROW()-3):U618)-MIN(INDEX(U:U,ROW()-3):U618)))</f>
        <v/>
      </c>
      <c r="AC618" s="4" t="str">
        <f>IF(B618&lt;&gt;"r04","",IF(COUNT(INDEX(V:V,ROW()-3):V618)&lt;2,"",MAX(INDEX(V:V,ROW()-3):V618)-MIN(INDEX(V:V,ROW()-3):V618)))</f>
        <v/>
      </c>
      <c r="AD618" s="4" t="str">
        <f>IF(B618&lt;&gt;"r04","",COUNT(INDEX(U:U,ROW()-3):U618))</f>
        <v/>
      </c>
      <c r="AE618" s="4" t="str">
        <f>IF(B618&lt;&gt;"r04","",COUNT(INDEX(V:V,ROW()-3):V618))</f>
        <v/>
      </c>
    </row>
    <row r="619" spans="1:31">
      <c r="A619">
        <v>858</v>
      </c>
      <c r="B619" t="s">
        <v>1859</v>
      </c>
      <c r="C619" t="s">
        <v>1860</v>
      </c>
      <c r="D619">
        <v>3109808</v>
      </c>
      <c r="E619">
        <v>56</v>
      </c>
      <c r="F619" t="s">
        <v>1849</v>
      </c>
      <c r="G619" s="1">
        <v>46203.820590277777</v>
      </c>
      <c r="H619">
        <v>60</v>
      </c>
      <c r="I619" t="s">
        <v>1849</v>
      </c>
      <c r="J619" s="1">
        <v>46203.820856481485</v>
      </c>
      <c r="K619">
        <v>1</v>
      </c>
      <c r="L619">
        <v>1</v>
      </c>
      <c r="M619" t="s">
        <v>1850</v>
      </c>
      <c r="N619" t="s">
        <v>1851</v>
      </c>
      <c r="O619" s="1">
        <v>46203.820243055554</v>
      </c>
      <c r="P619" s="1">
        <v>46203.820856481485</v>
      </c>
      <c r="Q619" s="1" t="str">
        <f t="shared" si="72"/>
        <v>3109808|r02</v>
      </c>
      <c r="R619" s="1" t="str">
        <f>VLOOKUP(D619,Base_Amostral!$A:$G,5,FALSE)</f>
        <v>Cachoeira Dourada</v>
      </c>
      <c r="S619" s="1" t="str">
        <f>VLOOKUP(D619,Base_Amostral!$A:$G,3,FALSE)</f>
        <v>Minas Gerais</v>
      </c>
      <c r="T619" s="1" t="str">
        <f>VLOOKUP(D619,Base_Amostral!$A:$G,6,FALSE)</f>
        <v>Sudeste</v>
      </c>
      <c r="U619" s="4">
        <f t="shared" si="73"/>
        <v>5.6</v>
      </c>
      <c r="V619" s="4">
        <f t="shared" si="74"/>
        <v>6</v>
      </c>
      <c r="W619" s="4">
        <f t="shared" si="75"/>
        <v>-0.40000000000000036</v>
      </c>
      <c r="X619" s="4">
        <f t="shared" si="76"/>
        <v>5.8</v>
      </c>
      <c r="Y619" s="4">
        <f t="shared" si="77"/>
        <v>1</v>
      </c>
      <c r="Z619" s="4">
        <f t="shared" si="78"/>
        <v>0</v>
      </c>
      <c r="AA619" s="4">
        <f t="shared" si="79"/>
        <v>0</v>
      </c>
      <c r="AB619" s="4" t="str">
        <f>IF(B619&lt;&gt;"r04","",IF(COUNT(INDEX(U:U,ROW()-3):U619)&lt;2,"",MAX(INDEX(U:U,ROW()-3):U619)-MIN(INDEX(U:U,ROW()-3):U619)))</f>
        <v/>
      </c>
      <c r="AC619" s="4" t="str">
        <f>IF(B619&lt;&gt;"r04","",IF(COUNT(INDEX(V:V,ROW()-3):V619)&lt;2,"",MAX(INDEX(V:V,ROW()-3):V619)-MIN(INDEX(V:V,ROW()-3):V619)))</f>
        <v/>
      </c>
      <c r="AD619" s="4" t="str">
        <f>IF(B619&lt;&gt;"r04","",COUNT(INDEX(U:U,ROW()-3):U619))</f>
        <v/>
      </c>
      <c r="AE619" s="4" t="str">
        <f>IF(B619&lt;&gt;"r04","",COUNT(INDEX(V:V,ROW()-3):V619))</f>
        <v/>
      </c>
    </row>
    <row r="620" spans="1:31">
      <c r="A620">
        <v>1213</v>
      </c>
      <c r="B620" t="s">
        <v>1861</v>
      </c>
      <c r="C620" t="s">
        <v>1862</v>
      </c>
      <c r="D620">
        <v>3109808</v>
      </c>
      <c r="E620">
        <v>56</v>
      </c>
      <c r="F620" t="s">
        <v>1849</v>
      </c>
      <c r="G620" s="1">
        <v>46209.865219907406</v>
      </c>
      <c r="H620">
        <v>60</v>
      </c>
      <c r="I620" t="s">
        <v>1849</v>
      </c>
      <c r="J620" s="1">
        <v>46209.865474537037</v>
      </c>
      <c r="K620">
        <v>1</v>
      </c>
      <c r="L620">
        <v>1</v>
      </c>
      <c r="M620" t="s">
        <v>1850</v>
      </c>
      <c r="N620" t="s">
        <v>1851</v>
      </c>
      <c r="O620" s="1">
        <v>46209.864930555559</v>
      </c>
      <c r="P620" s="1">
        <v>46209.865474537037</v>
      </c>
      <c r="Q620" s="1" t="str">
        <f t="shared" si="72"/>
        <v>3109808|r03</v>
      </c>
      <c r="R620" s="1" t="str">
        <f>VLOOKUP(D620,Base_Amostral!$A:$G,5,FALSE)</f>
        <v>Cachoeira Dourada</v>
      </c>
      <c r="S620" s="1" t="str">
        <f>VLOOKUP(D620,Base_Amostral!$A:$G,3,FALSE)</f>
        <v>Minas Gerais</v>
      </c>
      <c r="T620" s="1" t="str">
        <f>VLOOKUP(D620,Base_Amostral!$A:$G,6,FALSE)</f>
        <v>Sudeste</v>
      </c>
      <c r="U620" s="4">
        <f t="shared" si="73"/>
        <v>5.6</v>
      </c>
      <c r="V620" s="4">
        <f t="shared" si="74"/>
        <v>6</v>
      </c>
      <c r="W620" s="4">
        <f t="shared" si="75"/>
        <v>-0.40000000000000036</v>
      </c>
      <c r="X620" s="4">
        <f t="shared" si="76"/>
        <v>5.8</v>
      </c>
      <c r="Y620" s="4">
        <f t="shared" si="77"/>
        <v>1</v>
      </c>
      <c r="Z620" s="4">
        <f t="shared" si="78"/>
        <v>0</v>
      </c>
      <c r="AA620" s="4">
        <f t="shared" si="79"/>
        <v>0</v>
      </c>
      <c r="AB620" s="4" t="str">
        <f>IF(B620&lt;&gt;"r04","",IF(COUNT(INDEX(U:U,ROW()-3):U620)&lt;2,"",MAX(INDEX(U:U,ROW()-3):U620)-MIN(INDEX(U:U,ROW()-3):U620)))</f>
        <v/>
      </c>
      <c r="AC620" s="4" t="str">
        <f>IF(B620&lt;&gt;"r04","",IF(COUNT(INDEX(V:V,ROW()-3):V620)&lt;2,"",MAX(INDEX(V:V,ROW()-3):V620)-MIN(INDEX(V:V,ROW()-3):V620)))</f>
        <v/>
      </c>
      <c r="AD620" s="4" t="str">
        <f>IF(B620&lt;&gt;"r04","",COUNT(INDEX(U:U,ROW()-3):U620))</f>
        <v/>
      </c>
      <c r="AE620" s="4" t="str">
        <f>IF(B620&lt;&gt;"r04","",COUNT(INDEX(V:V,ROW()-3):V620))</f>
        <v/>
      </c>
    </row>
    <row r="621" spans="1:31">
      <c r="A621">
        <v>1566</v>
      </c>
      <c r="B621" t="s">
        <v>1863</v>
      </c>
      <c r="C621" t="s">
        <v>1864</v>
      </c>
      <c r="D621">
        <v>3109808</v>
      </c>
      <c r="E621">
        <v>66</v>
      </c>
      <c r="F621" t="s">
        <v>1849</v>
      </c>
      <c r="G621" s="1">
        <v>46216.837905092594</v>
      </c>
      <c r="H621">
        <v>60</v>
      </c>
      <c r="I621" t="s">
        <v>1849</v>
      </c>
      <c r="J621" s="1">
        <v>46216.838148148148</v>
      </c>
      <c r="K621">
        <v>1</v>
      </c>
      <c r="L621">
        <v>1</v>
      </c>
      <c r="M621" t="s">
        <v>1850</v>
      </c>
      <c r="N621" t="s">
        <v>1851</v>
      </c>
      <c r="O621" s="1">
        <v>46216.837523148148</v>
      </c>
      <c r="P621" s="1">
        <v>46216.838148148148</v>
      </c>
      <c r="Q621" s="1" t="str">
        <f t="shared" si="72"/>
        <v>3109808|r04</v>
      </c>
      <c r="R621" s="1" t="str">
        <f>VLOOKUP(D621,Base_Amostral!$A:$G,5,FALSE)</f>
        <v>Cachoeira Dourada</v>
      </c>
      <c r="S621" s="1" t="str">
        <f>VLOOKUP(D621,Base_Amostral!$A:$G,3,FALSE)</f>
        <v>Minas Gerais</v>
      </c>
      <c r="T621" s="1" t="str">
        <f>VLOOKUP(D621,Base_Amostral!$A:$G,6,FALSE)</f>
        <v>Sudeste</v>
      </c>
      <c r="U621" s="4">
        <f t="shared" si="73"/>
        <v>6.6</v>
      </c>
      <c r="V621" s="4">
        <f t="shared" si="74"/>
        <v>6</v>
      </c>
      <c r="W621" s="4">
        <f t="shared" si="75"/>
        <v>0.59999999999999964</v>
      </c>
      <c r="X621" s="4">
        <f t="shared" si="76"/>
        <v>6.3</v>
      </c>
      <c r="Y621" s="4">
        <f t="shared" si="77"/>
        <v>1</v>
      </c>
      <c r="Z621" s="4">
        <f t="shared" si="78"/>
        <v>1</v>
      </c>
      <c r="AA621" s="4">
        <f t="shared" si="79"/>
        <v>0</v>
      </c>
      <c r="AB621" s="4">
        <f ca="1">IF(B621&lt;&gt;"r04","",IF(COUNT(INDEX(U:U,ROW()-3):U621)&lt;2,"",MAX(INDEX(U:U,ROW()-3):U621)-MIN(INDEX(U:U,ROW()-3):U621)))</f>
        <v>1</v>
      </c>
      <c r="AC621" s="4">
        <f ca="1">IF(B621&lt;&gt;"r04","",IF(COUNT(INDEX(V:V,ROW()-3):V621)&lt;2,"",MAX(INDEX(V:V,ROW()-3):V621)-MIN(INDEX(V:V,ROW()-3):V621)))</f>
        <v>0</v>
      </c>
      <c r="AD621" s="4">
        <f ca="1">IF(B621&lt;&gt;"r04","",COUNT(INDEX(U:U,ROW()-3):U621))</f>
        <v>4</v>
      </c>
      <c r="AE621" s="4">
        <f ca="1">IF(B621&lt;&gt;"r04","",COUNT(INDEX(V:V,ROW()-3):V621))</f>
        <v>4</v>
      </c>
    </row>
    <row r="622" spans="1:31">
      <c r="A622">
        <v>476</v>
      </c>
      <c r="B622" t="s">
        <v>1857</v>
      </c>
      <c r="C622" t="s">
        <v>1858</v>
      </c>
      <c r="D622">
        <v>3113008</v>
      </c>
      <c r="E622">
        <v>92</v>
      </c>
      <c r="F622" t="s">
        <v>1849</v>
      </c>
      <c r="G622" s="1">
        <v>46196.013171296298</v>
      </c>
      <c r="H622">
        <v>65</v>
      </c>
      <c r="I622" t="s">
        <v>1849</v>
      </c>
      <c r="J622" s="1">
        <v>46196.013437499998</v>
      </c>
      <c r="K622">
        <v>1</v>
      </c>
      <c r="L622">
        <v>1</v>
      </c>
      <c r="M622" t="s">
        <v>1850</v>
      </c>
      <c r="N622" t="s">
        <v>1851</v>
      </c>
      <c r="O622" s="1">
        <v>46196.013009259259</v>
      </c>
      <c r="P622" s="1">
        <v>46196.013437499998</v>
      </c>
      <c r="Q622" s="1" t="str">
        <f t="shared" si="72"/>
        <v>3113008|r01</v>
      </c>
      <c r="R622" s="1" t="str">
        <f>VLOOKUP(D622,Base_Amostral!$A:$G,5,FALSE)</f>
        <v>Caraí</v>
      </c>
      <c r="S622" s="1" t="str">
        <f>VLOOKUP(D622,Base_Amostral!$A:$G,3,FALSE)</f>
        <v>Minas Gerais</v>
      </c>
      <c r="T622" s="1" t="str">
        <f>VLOOKUP(D622,Base_Amostral!$A:$G,6,FALSE)</f>
        <v>Sudeste</v>
      </c>
      <c r="U622" s="4">
        <f t="shared" si="73"/>
        <v>9.1999999999999993</v>
      </c>
      <c r="V622" s="4">
        <f t="shared" si="74"/>
        <v>6.5</v>
      </c>
      <c r="W622" s="4">
        <f t="shared" si="75"/>
        <v>2.6999999999999993</v>
      </c>
      <c r="X622" s="4">
        <f t="shared" si="76"/>
        <v>7.85</v>
      </c>
      <c r="Y622" s="4">
        <f t="shared" si="77"/>
        <v>1</v>
      </c>
      <c r="Z622" s="4" t="str">
        <f t="shared" si="78"/>
        <v/>
      </c>
      <c r="AA622" s="4" t="str">
        <f t="shared" si="79"/>
        <v/>
      </c>
      <c r="AB622" s="4" t="str">
        <f>IF(B622&lt;&gt;"r04","",IF(COUNT(INDEX(U:U,ROW()-3):U622)&lt;2,"",MAX(INDEX(U:U,ROW()-3):U622)-MIN(INDEX(U:U,ROW()-3):U622)))</f>
        <v/>
      </c>
      <c r="AC622" s="4" t="str">
        <f>IF(B622&lt;&gt;"r04","",IF(COUNT(INDEX(V:V,ROW()-3):V622)&lt;2,"",MAX(INDEX(V:V,ROW()-3):V622)-MIN(INDEX(V:V,ROW()-3):V622)))</f>
        <v/>
      </c>
      <c r="AD622" s="4" t="str">
        <f>IF(B622&lt;&gt;"r04","",COUNT(INDEX(U:U,ROW()-3):U622))</f>
        <v/>
      </c>
      <c r="AE622" s="4" t="str">
        <f>IF(B622&lt;&gt;"r04","",COUNT(INDEX(V:V,ROW()-3):V622))</f>
        <v/>
      </c>
    </row>
    <row r="623" spans="1:31">
      <c r="A623">
        <v>861</v>
      </c>
      <c r="B623" t="s">
        <v>1859</v>
      </c>
      <c r="C623" t="s">
        <v>1860</v>
      </c>
      <c r="D623">
        <v>3113008</v>
      </c>
      <c r="E623">
        <v>92</v>
      </c>
      <c r="F623" t="s">
        <v>1849</v>
      </c>
      <c r="G623" s="1">
        <v>46203.821064814816</v>
      </c>
      <c r="H623">
        <v>65</v>
      </c>
      <c r="I623" t="s">
        <v>1849</v>
      </c>
      <c r="J623" s="1">
        <v>46203.82136574074</v>
      </c>
      <c r="K623">
        <v>1</v>
      </c>
      <c r="L623">
        <v>1</v>
      </c>
      <c r="M623" t="s">
        <v>1850</v>
      </c>
      <c r="N623" t="s">
        <v>1851</v>
      </c>
      <c r="O623" s="1">
        <v>46203.820902777778</v>
      </c>
      <c r="P623" s="1">
        <v>46203.82136574074</v>
      </c>
      <c r="Q623" s="1" t="str">
        <f t="shared" si="72"/>
        <v>3113008|r02</v>
      </c>
      <c r="R623" s="1" t="str">
        <f>VLOOKUP(D623,Base_Amostral!$A:$G,5,FALSE)</f>
        <v>Caraí</v>
      </c>
      <c r="S623" s="1" t="str">
        <f>VLOOKUP(D623,Base_Amostral!$A:$G,3,FALSE)</f>
        <v>Minas Gerais</v>
      </c>
      <c r="T623" s="1" t="str">
        <f>VLOOKUP(D623,Base_Amostral!$A:$G,6,FALSE)</f>
        <v>Sudeste</v>
      </c>
      <c r="U623" s="4">
        <f t="shared" si="73"/>
        <v>9.1999999999999993</v>
      </c>
      <c r="V623" s="4">
        <f t="shared" si="74"/>
        <v>6.5</v>
      </c>
      <c r="W623" s="4">
        <f t="shared" si="75"/>
        <v>2.6999999999999993</v>
      </c>
      <c r="X623" s="4">
        <f t="shared" si="76"/>
        <v>7.85</v>
      </c>
      <c r="Y623" s="4">
        <f t="shared" si="77"/>
        <v>1</v>
      </c>
      <c r="Z623" s="4">
        <f t="shared" si="78"/>
        <v>0</v>
      </c>
      <c r="AA623" s="4">
        <f t="shared" si="79"/>
        <v>0</v>
      </c>
      <c r="AB623" s="4" t="str">
        <f>IF(B623&lt;&gt;"r04","",IF(COUNT(INDEX(U:U,ROW()-3):U623)&lt;2,"",MAX(INDEX(U:U,ROW()-3):U623)-MIN(INDEX(U:U,ROW()-3):U623)))</f>
        <v/>
      </c>
      <c r="AC623" s="4" t="str">
        <f>IF(B623&lt;&gt;"r04","",IF(COUNT(INDEX(V:V,ROW()-3):V623)&lt;2,"",MAX(INDEX(V:V,ROW()-3):V623)-MIN(INDEX(V:V,ROW()-3):V623)))</f>
        <v/>
      </c>
      <c r="AD623" s="4" t="str">
        <f>IF(B623&lt;&gt;"r04","",COUNT(INDEX(U:U,ROW()-3):U623))</f>
        <v/>
      </c>
      <c r="AE623" s="4" t="str">
        <f>IF(B623&lt;&gt;"r04","",COUNT(INDEX(V:V,ROW()-3):V623))</f>
        <v/>
      </c>
    </row>
    <row r="624" spans="1:31">
      <c r="A624">
        <v>1216</v>
      </c>
      <c r="B624" t="s">
        <v>1861</v>
      </c>
      <c r="C624" t="s">
        <v>1862</v>
      </c>
      <c r="D624">
        <v>3113008</v>
      </c>
      <c r="E624">
        <v>92</v>
      </c>
      <c r="F624" t="s">
        <v>1849</v>
      </c>
      <c r="G624" s="1">
        <v>46209.870567129627</v>
      </c>
      <c r="H624">
        <v>65</v>
      </c>
      <c r="I624" t="s">
        <v>1849</v>
      </c>
      <c r="J624" s="1">
        <v>46209.870868055557</v>
      </c>
      <c r="K624">
        <v>1</v>
      </c>
      <c r="L624">
        <v>1</v>
      </c>
      <c r="M624" t="s">
        <v>1850</v>
      </c>
      <c r="N624" t="s">
        <v>1851</v>
      </c>
      <c r="O624" s="1">
        <v>46209.86550925926</v>
      </c>
      <c r="P624" s="1">
        <v>46209.870868055557</v>
      </c>
      <c r="Q624" s="1" t="str">
        <f t="shared" si="72"/>
        <v>3113008|r03</v>
      </c>
      <c r="R624" s="1" t="str">
        <f>VLOOKUP(D624,Base_Amostral!$A:$G,5,FALSE)</f>
        <v>Caraí</v>
      </c>
      <c r="S624" s="1" t="str">
        <f>VLOOKUP(D624,Base_Amostral!$A:$G,3,FALSE)</f>
        <v>Minas Gerais</v>
      </c>
      <c r="T624" s="1" t="str">
        <f>VLOOKUP(D624,Base_Amostral!$A:$G,6,FALSE)</f>
        <v>Sudeste</v>
      </c>
      <c r="U624" s="4">
        <f t="shared" si="73"/>
        <v>9.1999999999999993</v>
      </c>
      <c r="V624" s="4">
        <f t="shared" si="74"/>
        <v>6.5</v>
      </c>
      <c r="W624" s="4">
        <f t="shared" si="75"/>
        <v>2.6999999999999993</v>
      </c>
      <c r="X624" s="4">
        <f t="shared" si="76"/>
        <v>7.85</v>
      </c>
      <c r="Y624" s="4">
        <f t="shared" si="77"/>
        <v>1</v>
      </c>
      <c r="Z624" s="4">
        <f t="shared" si="78"/>
        <v>0</v>
      </c>
      <c r="AA624" s="4">
        <f t="shared" si="79"/>
        <v>0</v>
      </c>
      <c r="AB624" s="4" t="str">
        <f>IF(B624&lt;&gt;"r04","",IF(COUNT(INDEX(U:U,ROW()-3):U624)&lt;2,"",MAX(INDEX(U:U,ROW()-3):U624)-MIN(INDEX(U:U,ROW()-3):U624)))</f>
        <v/>
      </c>
      <c r="AC624" s="4" t="str">
        <f>IF(B624&lt;&gt;"r04","",IF(COUNT(INDEX(V:V,ROW()-3):V624)&lt;2,"",MAX(INDEX(V:V,ROW()-3):V624)-MIN(INDEX(V:V,ROW()-3):V624)))</f>
        <v/>
      </c>
      <c r="AD624" s="4" t="str">
        <f>IF(B624&lt;&gt;"r04","",COUNT(INDEX(U:U,ROW()-3):U624))</f>
        <v/>
      </c>
      <c r="AE624" s="4" t="str">
        <f>IF(B624&lt;&gt;"r04","",COUNT(INDEX(V:V,ROW()-3):V624))</f>
        <v/>
      </c>
    </row>
    <row r="625" spans="1:31">
      <c r="A625">
        <v>1567</v>
      </c>
      <c r="B625" t="s">
        <v>1863</v>
      </c>
      <c r="C625" t="s">
        <v>1864</v>
      </c>
      <c r="D625">
        <v>3113008</v>
      </c>
      <c r="E625">
        <v>96</v>
      </c>
      <c r="F625" t="s">
        <v>1849</v>
      </c>
      <c r="G625" s="1">
        <v>46216.843182870369</v>
      </c>
      <c r="H625">
        <v>65</v>
      </c>
      <c r="I625" t="s">
        <v>1849</v>
      </c>
      <c r="J625" s="1">
        <v>46216.8434837963</v>
      </c>
      <c r="K625">
        <v>1</v>
      </c>
      <c r="L625">
        <v>1</v>
      </c>
      <c r="M625" t="s">
        <v>1850</v>
      </c>
      <c r="N625" t="s">
        <v>1851</v>
      </c>
      <c r="O625" s="1">
        <v>46216.838194444441</v>
      </c>
      <c r="P625" s="1">
        <v>46216.8434837963</v>
      </c>
      <c r="Q625" s="1" t="str">
        <f t="shared" si="72"/>
        <v>3113008|r04</v>
      </c>
      <c r="R625" s="1" t="str">
        <f>VLOOKUP(D625,Base_Amostral!$A:$G,5,FALSE)</f>
        <v>Caraí</v>
      </c>
      <c r="S625" s="1" t="str">
        <f>VLOOKUP(D625,Base_Amostral!$A:$G,3,FALSE)</f>
        <v>Minas Gerais</v>
      </c>
      <c r="T625" s="1" t="str">
        <f>VLOOKUP(D625,Base_Amostral!$A:$G,6,FALSE)</f>
        <v>Sudeste</v>
      </c>
      <c r="U625" s="4">
        <f t="shared" si="73"/>
        <v>9.6</v>
      </c>
      <c r="V625" s="4">
        <f t="shared" si="74"/>
        <v>6.5</v>
      </c>
      <c r="W625" s="4">
        <f t="shared" si="75"/>
        <v>3.0999999999999996</v>
      </c>
      <c r="X625" s="4">
        <f t="shared" si="76"/>
        <v>8.0500000000000007</v>
      </c>
      <c r="Y625" s="4">
        <f t="shared" si="77"/>
        <v>1</v>
      </c>
      <c r="Z625" s="4">
        <f t="shared" si="78"/>
        <v>0.40000000000000036</v>
      </c>
      <c r="AA625" s="4">
        <f t="shared" si="79"/>
        <v>0</v>
      </c>
      <c r="AB625" s="4">
        <f ca="1">IF(B625&lt;&gt;"r04","",IF(COUNT(INDEX(U:U,ROW()-3):U625)&lt;2,"",MAX(INDEX(U:U,ROW()-3):U625)-MIN(INDEX(U:U,ROW()-3):U625)))</f>
        <v>0.40000000000000036</v>
      </c>
      <c r="AC625" s="4">
        <f ca="1">IF(B625&lt;&gt;"r04","",IF(COUNT(INDEX(V:V,ROW()-3):V625)&lt;2,"",MAX(INDEX(V:V,ROW()-3):V625)-MIN(INDEX(V:V,ROW()-3):V625)))</f>
        <v>0</v>
      </c>
      <c r="AD625" s="4">
        <f ca="1">IF(B625&lt;&gt;"r04","",COUNT(INDEX(U:U,ROW()-3):U625))</f>
        <v>4</v>
      </c>
      <c r="AE625" s="4">
        <f ca="1">IF(B625&lt;&gt;"r04","",COUNT(INDEX(V:V,ROW()-3):V625))</f>
        <v>4</v>
      </c>
    </row>
    <row r="626" spans="1:31">
      <c r="A626">
        <v>477</v>
      </c>
      <c r="B626" t="s">
        <v>1857</v>
      </c>
      <c r="C626" t="s">
        <v>1858</v>
      </c>
      <c r="D626">
        <v>3115102</v>
      </c>
      <c r="E626">
        <v>92</v>
      </c>
      <c r="F626" t="s">
        <v>1849</v>
      </c>
      <c r="G626" s="1">
        <v>46196.013622685183</v>
      </c>
      <c r="H626">
        <v>72</v>
      </c>
      <c r="I626" t="s">
        <v>1849</v>
      </c>
      <c r="J626" s="1">
        <v>46196.013807870368</v>
      </c>
      <c r="K626">
        <v>1</v>
      </c>
      <c r="L626">
        <v>1</v>
      </c>
      <c r="M626" t="s">
        <v>1850</v>
      </c>
      <c r="N626" t="s">
        <v>1851</v>
      </c>
      <c r="O626" s="1">
        <v>46196.013472222221</v>
      </c>
      <c r="P626" s="1">
        <v>46196.013807870368</v>
      </c>
      <c r="Q626" s="1" t="str">
        <f t="shared" si="72"/>
        <v>3115102|r01</v>
      </c>
      <c r="R626" s="1" t="str">
        <f>VLOOKUP(D626,Base_Amostral!$A:$G,5,FALSE)</f>
        <v>Cássia</v>
      </c>
      <c r="S626" s="1" t="str">
        <f>VLOOKUP(D626,Base_Amostral!$A:$G,3,FALSE)</f>
        <v>Minas Gerais</v>
      </c>
      <c r="T626" s="1" t="str">
        <f>VLOOKUP(D626,Base_Amostral!$A:$G,6,FALSE)</f>
        <v>Sudeste</v>
      </c>
      <c r="U626" s="4">
        <f t="shared" si="73"/>
        <v>9.1999999999999993</v>
      </c>
      <c r="V626" s="4">
        <f t="shared" si="74"/>
        <v>7.2</v>
      </c>
      <c r="W626" s="4">
        <f t="shared" si="75"/>
        <v>1.9999999999999991</v>
      </c>
      <c r="X626" s="4">
        <f t="shared" si="76"/>
        <v>8.1999999999999993</v>
      </c>
      <c r="Y626" s="4">
        <f t="shared" si="77"/>
        <v>1</v>
      </c>
      <c r="Z626" s="4" t="str">
        <f t="shared" si="78"/>
        <v/>
      </c>
      <c r="AA626" s="4" t="str">
        <f t="shared" si="79"/>
        <v/>
      </c>
      <c r="AB626" s="4" t="str">
        <f>IF(B626&lt;&gt;"r04","",IF(COUNT(INDEX(U:U,ROW()-3):U626)&lt;2,"",MAX(INDEX(U:U,ROW()-3):U626)-MIN(INDEX(U:U,ROW()-3):U626)))</f>
        <v/>
      </c>
      <c r="AC626" s="4" t="str">
        <f>IF(B626&lt;&gt;"r04","",IF(COUNT(INDEX(V:V,ROW()-3):V626)&lt;2,"",MAX(INDEX(V:V,ROW()-3):V626)-MIN(INDEX(V:V,ROW()-3):V626)))</f>
        <v/>
      </c>
      <c r="AD626" s="4" t="str">
        <f>IF(B626&lt;&gt;"r04","",COUNT(INDEX(U:U,ROW()-3):U626))</f>
        <v/>
      </c>
      <c r="AE626" s="4" t="str">
        <f>IF(B626&lt;&gt;"r04","",COUNT(INDEX(V:V,ROW()-3):V626))</f>
        <v/>
      </c>
    </row>
    <row r="627" spans="1:31">
      <c r="A627">
        <v>863</v>
      </c>
      <c r="B627" t="s">
        <v>1859</v>
      </c>
      <c r="C627" t="s">
        <v>1860</v>
      </c>
      <c r="D627">
        <v>3115102</v>
      </c>
      <c r="E627">
        <v>92</v>
      </c>
      <c r="F627" t="s">
        <v>1849</v>
      </c>
      <c r="G627" s="1">
        <v>46203.821620370371</v>
      </c>
      <c r="H627">
        <v>72</v>
      </c>
      <c r="I627" t="s">
        <v>1849</v>
      </c>
      <c r="J627" s="1">
        <v>46203.821817129632</v>
      </c>
      <c r="K627">
        <v>1</v>
      </c>
      <c r="L627">
        <v>1</v>
      </c>
      <c r="M627" t="s">
        <v>1850</v>
      </c>
      <c r="N627" t="s">
        <v>1851</v>
      </c>
      <c r="O627" s="1">
        <v>46203.821412037039</v>
      </c>
      <c r="P627" s="1">
        <v>46203.821817129632</v>
      </c>
      <c r="Q627" s="1" t="str">
        <f t="shared" si="72"/>
        <v>3115102|r02</v>
      </c>
      <c r="R627" s="1" t="str">
        <f>VLOOKUP(D627,Base_Amostral!$A:$G,5,FALSE)</f>
        <v>Cássia</v>
      </c>
      <c r="S627" s="1" t="str">
        <f>VLOOKUP(D627,Base_Amostral!$A:$G,3,FALSE)</f>
        <v>Minas Gerais</v>
      </c>
      <c r="T627" s="1" t="str">
        <f>VLOOKUP(D627,Base_Amostral!$A:$G,6,FALSE)</f>
        <v>Sudeste</v>
      </c>
      <c r="U627" s="4">
        <f t="shared" si="73"/>
        <v>9.1999999999999993</v>
      </c>
      <c r="V627" s="4">
        <f t="shared" si="74"/>
        <v>7.2</v>
      </c>
      <c r="W627" s="4">
        <f t="shared" si="75"/>
        <v>1.9999999999999991</v>
      </c>
      <c r="X627" s="4">
        <f t="shared" si="76"/>
        <v>8.1999999999999993</v>
      </c>
      <c r="Y627" s="4">
        <f t="shared" si="77"/>
        <v>1</v>
      </c>
      <c r="Z627" s="4">
        <f t="shared" si="78"/>
        <v>0</v>
      </c>
      <c r="AA627" s="4">
        <f t="shared" si="79"/>
        <v>0</v>
      </c>
      <c r="AB627" s="4" t="str">
        <f>IF(B627&lt;&gt;"r04","",IF(COUNT(INDEX(U:U,ROW()-3):U627)&lt;2,"",MAX(INDEX(U:U,ROW()-3):U627)-MIN(INDEX(U:U,ROW()-3):U627)))</f>
        <v/>
      </c>
      <c r="AC627" s="4" t="str">
        <f>IF(B627&lt;&gt;"r04","",IF(COUNT(INDEX(V:V,ROW()-3):V627)&lt;2,"",MAX(INDEX(V:V,ROW()-3):V627)-MIN(INDEX(V:V,ROW()-3):V627)))</f>
        <v/>
      </c>
      <c r="AD627" s="4" t="str">
        <f>IF(B627&lt;&gt;"r04","",COUNT(INDEX(U:U,ROW()-3):U627))</f>
        <v/>
      </c>
      <c r="AE627" s="4" t="str">
        <f>IF(B627&lt;&gt;"r04","",COUNT(INDEX(V:V,ROW()-3):V627))</f>
        <v/>
      </c>
    </row>
    <row r="628" spans="1:31">
      <c r="A628">
        <v>1224</v>
      </c>
      <c r="B628" t="s">
        <v>1861</v>
      </c>
      <c r="C628" t="s">
        <v>1862</v>
      </c>
      <c r="D628">
        <v>3115102</v>
      </c>
      <c r="E628">
        <v>92</v>
      </c>
      <c r="F628" t="s">
        <v>1849</v>
      </c>
      <c r="G628" s="1">
        <v>46209.871030092596</v>
      </c>
      <c r="H628">
        <v>72</v>
      </c>
      <c r="I628" t="s">
        <v>1849</v>
      </c>
      <c r="J628" s="1">
        <v>46209.87122685185</v>
      </c>
      <c r="K628">
        <v>1</v>
      </c>
      <c r="L628">
        <v>1</v>
      </c>
      <c r="M628" t="s">
        <v>1850</v>
      </c>
      <c r="N628" t="s">
        <v>1851</v>
      </c>
      <c r="O628" s="1">
        <v>46209.87090277778</v>
      </c>
      <c r="P628" s="1">
        <v>46209.87122685185</v>
      </c>
      <c r="Q628" s="1" t="str">
        <f t="shared" si="72"/>
        <v>3115102|r03</v>
      </c>
      <c r="R628" s="1" t="str">
        <f>VLOOKUP(D628,Base_Amostral!$A:$G,5,FALSE)</f>
        <v>Cássia</v>
      </c>
      <c r="S628" s="1" t="str">
        <f>VLOOKUP(D628,Base_Amostral!$A:$G,3,FALSE)</f>
        <v>Minas Gerais</v>
      </c>
      <c r="T628" s="1" t="str">
        <f>VLOOKUP(D628,Base_Amostral!$A:$G,6,FALSE)</f>
        <v>Sudeste</v>
      </c>
      <c r="U628" s="4">
        <f t="shared" si="73"/>
        <v>9.1999999999999993</v>
      </c>
      <c r="V628" s="4">
        <f t="shared" si="74"/>
        <v>7.2</v>
      </c>
      <c r="W628" s="4">
        <f t="shared" si="75"/>
        <v>1.9999999999999991</v>
      </c>
      <c r="X628" s="4">
        <f t="shared" si="76"/>
        <v>8.1999999999999993</v>
      </c>
      <c r="Y628" s="4">
        <f t="shared" si="77"/>
        <v>1</v>
      </c>
      <c r="Z628" s="4">
        <f t="shared" si="78"/>
        <v>0</v>
      </c>
      <c r="AA628" s="4">
        <f t="shared" si="79"/>
        <v>0</v>
      </c>
      <c r="AB628" s="4" t="str">
        <f>IF(B628&lt;&gt;"r04","",IF(COUNT(INDEX(U:U,ROW()-3):U628)&lt;2,"",MAX(INDEX(U:U,ROW()-3):U628)-MIN(INDEX(U:U,ROW()-3):U628)))</f>
        <v/>
      </c>
      <c r="AC628" s="4" t="str">
        <f>IF(B628&lt;&gt;"r04","",IF(COUNT(INDEX(V:V,ROW()-3):V628)&lt;2,"",MAX(INDEX(V:V,ROW()-3):V628)-MIN(INDEX(V:V,ROW()-3):V628)))</f>
        <v/>
      </c>
      <c r="AD628" s="4" t="str">
        <f>IF(B628&lt;&gt;"r04","",COUNT(INDEX(U:U,ROW()-3):U628))</f>
        <v/>
      </c>
      <c r="AE628" s="4" t="str">
        <f>IF(B628&lt;&gt;"r04","",COUNT(INDEX(V:V,ROW()-3):V628))</f>
        <v/>
      </c>
    </row>
    <row r="629" spans="1:31">
      <c r="A629">
        <v>1578</v>
      </c>
      <c r="B629" t="s">
        <v>1863</v>
      </c>
      <c r="C629" t="s">
        <v>1864</v>
      </c>
      <c r="D629">
        <v>3115102</v>
      </c>
      <c r="E629">
        <v>96</v>
      </c>
      <c r="F629" t="s">
        <v>1849</v>
      </c>
      <c r="G629" s="1">
        <v>46216.846250000002</v>
      </c>
      <c r="H629">
        <v>72</v>
      </c>
      <c r="I629" t="s">
        <v>1849</v>
      </c>
      <c r="J629" s="1">
        <v>46216.84646990741</v>
      </c>
      <c r="K629">
        <v>1</v>
      </c>
      <c r="L629">
        <v>1</v>
      </c>
      <c r="M629" t="s">
        <v>1850</v>
      </c>
      <c r="N629" t="s">
        <v>1851</v>
      </c>
      <c r="O629" s="1">
        <v>46216.843518518515</v>
      </c>
      <c r="P629" s="1">
        <v>46216.84646990741</v>
      </c>
      <c r="Q629" s="1" t="str">
        <f t="shared" si="72"/>
        <v>3115102|r04</v>
      </c>
      <c r="R629" s="1" t="str">
        <f>VLOOKUP(D629,Base_Amostral!$A:$G,5,FALSE)</f>
        <v>Cássia</v>
      </c>
      <c r="S629" s="1" t="str">
        <f>VLOOKUP(D629,Base_Amostral!$A:$G,3,FALSE)</f>
        <v>Minas Gerais</v>
      </c>
      <c r="T629" s="1" t="str">
        <f>VLOOKUP(D629,Base_Amostral!$A:$G,6,FALSE)</f>
        <v>Sudeste</v>
      </c>
      <c r="U629" s="4">
        <f t="shared" si="73"/>
        <v>9.6</v>
      </c>
      <c r="V629" s="4">
        <f t="shared" si="74"/>
        <v>7.2</v>
      </c>
      <c r="W629" s="4">
        <f t="shared" si="75"/>
        <v>2.3999999999999995</v>
      </c>
      <c r="X629" s="4">
        <f t="shared" si="76"/>
        <v>8.4</v>
      </c>
      <c r="Y629" s="4">
        <f t="shared" si="77"/>
        <v>1</v>
      </c>
      <c r="Z629" s="4">
        <f t="shared" si="78"/>
        <v>0.40000000000000036</v>
      </c>
      <c r="AA629" s="4">
        <f t="shared" si="79"/>
        <v>0</v>
      </c>
      <c r="AB629" s="4">
        <f ca="1">IF(B629&lt;&gt;"r04","",IF(COUNT(INDEX(U:U,ROW()-3):U629)&lt;2,"",MAX(INDEX(U:U,ROW()-3):U629)-MIN(INDEX(U:U,ROW()-3):U629)))</f>
        <v>0.40000000000000036</v>
      </c>
      <c r="AC629" s="4">
        <f ca="1">IF(B629&lt;&gt;"r04","",IF(COUNT(INDEX(V:V,ROW()-3):V629)&lt;2,"",MAX(INDEX(V:V,ROW()-3):V629)-MIN(INDEX(V:V,ROW()-3):V629)))</f>
        <v>0</v>
      </c>
      <c r="AD629" s="4">
        <f ca="1">IF(B629&lt;&gt;"r04","",COUNT(INDEX(U:U,ROW()-3):U629))</f>
        <v>4</v>
      </c>
      <c r="AE629" s="4">
        <f ca="1">IF(B629&lt;&gt;"r04","",COUNT(INDEX(V:V,ROW()-3):V629))</f>
        <v>4</v>
      </c>
    </row>
    <row r="630" spans="1:31">
      <c r="A630">
        <v>480</v>
      </c>
      <c r="B630" t="s">
        <v>1857</v>
      </c>
      <c r="C630" t="s">
        <v>1858</v>
      </c>
      <c r="D630">
        <v>3115409</v>
      </c>
      <c r="E630">
        <v>92</v>
      </c>
      <c r="F630" t="s">
        <v>1849</v>
      </c>
      <c r="G630" s="1">
        <v>46196.014027777775</v>
      </c>
      <c r="H630">
        <v>93</v>
      </c>
      <c r="I630" t="s">
        <v>1849</v>
      </c>
      <c r="J630" s="1">
        <v>46196.014363425929</v>
      </c>
      <c r="K630">
        <v>1</v>
      </c>
      <c r="L630">
        <v>1</v>
      </c>
      <c r="M630" t="s">
        <v>1850</v>
      </c>
      <c r="N630" t="s">
        <v>1851</v>
      </c>
      <c r="O630" s="1">
        <v>46196.013877314814</v>
      </c>
      <c r="P630" s="1">
        <v>46196.014363425929</v>
      </c>
      <c r="Q630" s="1" t="str">
        <f t="shared" si="72"/>
        <v>3115409|r01</v>
      </c>
      <c r="R630" s="1" t="str">
        <f>VLOOKUP(D630,Base_Amostral!$A:$G,5,FALSE)</f>
        <v>Catas Altas da Noruega</v>
      </c>
      <c r="S630" s="1" t="str">
        <f>VLOOKUP(D630,Base_Amostral!$A:$G,3,FALSE)</f>
        <v>Minas Gerais</v>
      </c>
      <c r="T630" s="1" t="str">
        <f>VLOOKUP(D630,Base_Amostral!$A:$G,6,FALSE)</f>
        <v>Sudeste</v>
      </c>
      <c r="U630" s="4">
        <f t="shared" si="73"/>
        <v>9.1999999999999993</v>
      </c>
      <c r="V630" s="4">
        <f t="shared" si="74"/>
        <v>9.3000000000000007</v>
      </c>
      <c r="W630" s="4">
        <f t="shared" si="75"/>
        <v>-0.10000000000000142</v>
      </c>
      <c r="X630" s="4">
        <f t="shared" si="76"/>
        <v>9.25</v>
      </c>
      <c r="Y630" s="4">
        <f t="shared" si="77"/>
        <v>1</v>
      </c>
      <c r="Z630" s="4" t="str">
        <f t="shared" si="78"/>
        <v/>
      </c>
      <c r="AA630" s="4" t="str">
        <f t="shared" si="79"/>
        <v/>
      </c>
      <c r="AB630" s="4" t="str">
        <f>IF(B630&lt;&gt;"r04","",IF(COUNT(INDEX(U:U,ROW()-3):U630)&lt;2,"",MAX(INDEX(U:U,ROW()-3):U630)-MIN(INDEX(U:U,ROW()-3):U630)))</f>
        <v/>
      </c>
      <c r="AC630" s="4" t="str">
        <f>IF(B630&lt;&gt;"r04","",IF(COUNT(INDEX(V:V,ROW()-3):V630)&lt;2,"",MAX(INDEX(V:V,ROW()-3):V630)-MIN(INDEX(V:V,ROW()-3):V630)))</f>
        <v/>
      </c>
      <c r="AD630" s="4" t="str">
        <f>IF(B630&lt;&gt;"r04","",COUNT(INDEX(U:U,ROW()-3):U630))</f>
        <v/>
      </c>
      <c r="AE630" s="4" t="str">
        <f>IF(B630&lt;&gt;"r04","",COUNT(INDEX(V:V,ROW()-3):V630))</f>
        <v/>
      </c>
    </row>
    <row r="631" spans="1:31">
      <c r="A631">
        <v>865</v>
      </c>
      <c r="B631" t="s">
        <v>1859</v>
      </c>
      <c r="C631" t="s">
        <v>1860</v>
      </c>
      <c r="D631">
        <v>3115409</v>
      </c>
      <c r="E631">
        <v>92</v>
      </c>
      <c r="F631" t="s">
        <v>1849</v>
      </c>
      <c r="G631" s="1">
        <v>46203.826805555553</v>
      </c>
      <c r="H631">
        <v>93</v>
      </c>
      <c r="I631" t="s">
        <v>1849</v>
      </c>
      <c r="J631" s="1">
        <v>46203.827152777776</v>
      </c>
      <c r="K631">
        <v>1</v>
      </c>
      <c r="L631">
        <v>1</v>
      </c>
      <c r="M631" t="s">
        <v>1850</v>
      </c>
      <c r="N631" t="s">
        <v>1851</v>
      </c>
      <c r="O631" s="1">
        <v>46203.821863425925</v>
      </c>
      <c r="P631" s="1">
        <v>46203.827152777776</v>
      </c>
      <c r="Q631" s="1" t="str">
        <f t="shared" si="72"/>
        <v>3115409|r02</v>
      </c>
      <c r="R631" s="1" t="str">
        <f>VLOOKUP(D631,Base_Amostral!$A:$G,5,FALSE)</f>
        <v>Catas Altas da Noruega</v>
      </c>
      <c r="S631" s="1" t="str">
        <f>VLOOKUP(D631,Base_Amostral!$A:$G,3,FALSE)</f>
        <v>Minas Gerais</v>
      </c>
      <c r="T631" s="1" t="str">
        <f>VLOOKUP(D631,Base_Amostral!$A:$G,6,FALSE)</f>
        <v>Sudeste</v>
      </c>
      <c r="U631" s="4">
        <f t="shared" si="73"/>
        <v>9.1999999999999993</v>
      </c>
      <c r="V631" s="4">
        <f t="shared" si="74"/>
        <v>9.3000000000000007</v>
      </c>
      <c r="W631" s="4">
        <f t="shared" si="75"/>
        <v>-0.10000000000000142</v>
      </c>
      <c r="X631" s="4">
        <f t="shared" si="76"/>
        <v>9.25</v>
      </c>
      <c r="Y631" s="4">
        <f t="shared" si="77"/>
        <v>1</v>
      </c>
      <c r="Z631" s="4">
        <f t="shared" si="78"/>
        <v>0</v>
      </c>
      <c r="AA631" s="4">
        <f t="shared" si="79"/>
        <v>0</v>
      </c>
      <c r="AB631" s="4" t="str">
        <f>IF(B631&lt;&gt;"r04","",IF(COUNT(INDEX(U:U,ROW()-3):U631)&lt;2,"",MAX(INDEX(U:U,ROW()-3):U631)-MIN(INDEX(U:U,ROW()-3):U631)))</f>
        <v/>
      </c>
      <c r="AC631" s="4" t="str">
        <f>IF(B631&lt;&gt;"r04","",IF(COUNT(INDEX(V:V,ROW()-3):V631)&lt;2,"",MAX(INDEX(V:V,ROW()-3):V631)-MIN(INDEX(V:V,ROW()-3):V631)))</f>
        <v/>
      </c>
      <c r="AD631" s="4" t="str">
        <f>IF(B631&lt;&gt;"r04","",COUNT(INDEX(U:U,ROW()-3):U631))</f>
        <v/>
      </c>
      <c r="AE631" s="4" t="str">
        <f>IF(B631&lt;&gt;"r04","",COUNT(INDEX(V:V,ROW()-3):V631))</f>
        <v/>
      </c>
    </row>
    <row r="632" spans="1:31">
      <c r="A632">
        <v>1225</v>
      </c>
      <c r="B632" t="s">
        <v>1861</v>
      </c>
      <c r="C632" t="s">
        <v>1862</v>
      </c>
      <c r="D632">
        <v>3115409</v>
      </c>
      <c r="E632">
        <v>92</v>
      </c>
      <c r="F632" t="s">
        <v>1849</v>
      </c>
      <c r="G632" s="1">
        <v>46209.871412037035</v>
      </c>
      <c r="H632">
        <v>93</v>
      </c>
      <c r="I632" t="s">
        <v>1849</v>
      </c>
      <c r="J632" s="1">
        <v>46209.871759259258</v>
      </c>
      <c r="K632">
        <v>1</v>
      </c>
      <c r="L632">
        <v>1</v>
      </c>
      <c r="M632" t="s">
        <v>1850</v>
      </c>
      <c r="N632" t="s">
        <v>1851</v>
      </c>
      <c r="O632" s="1">
        <v>46209.87127314815</v>
      </c>
      <c r="P632" s="1">
        <v>46209.871759259258</v>
      </c>
      <c r="Q632" s="1" t="str">
        <f t="shared" si="72"/>
        <v>3115409|r03</v>
      </c>
      <c r="R632" s="1" t="str">
        <f>VLOOKUP(D632,Base_Amostral!$A:$G,5,FALSE)</f>
        <v>Catas Altas da Noruega</v>
      </c>
      <c r="S632" s="1" t="str">
        <f>VLOOKUP(D632,Base_Amostral!$A:$G,3,FALSE)</f>
        <v>Minas Gerais</v>
      </c>
      <c r="T632" s="1" t="str">
        <f>VLOOKUP(D632,Base_Amostral!$A:$G,6,FALSE)</f>
        <v>Sudeste</v>
      </c>
      <c r="U632" s="4">
        <f t="shared" si="73"/>
        <v>9.1999999999999993</v>
      </c>
      <c r="V632" s="4">
        <f t="shared" si="74"/>
        <v>9.3000000000000007</v>
      </c>
      <c r="W632" s="4">
        <f t="shared" si="75"/>
        <v>-0.10000000000000142</v>
      </c>
      <c r="X632" s="4">
        <f t="shared" si="76"/>
        <v>9.25</v>
      </c>
      <c r="Y632" s="4">
        <f t="shared" si="77"/>
        <v>1</v>
      </c>
      <c r="Z632" s="4">
        <f t="shared" si="78"/>
        <v>0</v>
      </c>
      <c r="AA632" s="4">
        <f t="shared" si="79"/>
        <v>0</v>
      </c>
      <c r="AB632" s="4" t="str">
        <f>IF(B632&lt;&gt;"r04","",IF(COUNT(INDEX(U:U,ROW()-3):U632)&lt;2,"",MAX(INDEX(U:U,ROW()-3):U632)-MIN(INDEX(U:U,ROW()-3):U632)))</f>
        <v/>
      </c>
      <c r="AC632" s="4" t="str">
        <f>IF(B632&lt;&gt;"r04","",IF(COUNT(INDEX(V:V,ROW()-3):V632)&lt;2,"",MAX(INDEX(V:V,ROW()-3):V632)-MIN(INDEX(V:V,ROW()-3):V632)))</f>
        <v/>
      </c>
      <c r="AD632" s="4" t="str">
        <f>IF(B632&lt;&gt;"r04","",COUNT(INDEX(U:U,ROW()-3):U632))</f>
        <v/>
      </c>
      <c r="AE632" s="4" t="str">
        <f>IF(B632&lt;&gt;"r04","",COUNT(INDEX(V:V,ROW()-3):V632))</f>
        <v/>
      </c>
    </row>
    <row r="633" spans="1:31">
      <c r="A633">
        <v>1584</v>
      </c>
      <c r="B633" t="s">
        <v>1863</v>
      </c>
      <c r="C633" t="s">
        <v>1864</v>
      </c>
      <c r="D633">
        <v>3115409</v>
      </c>
      <c r="E633">
        <v>96</v>
      </c>
      <c r="F633" t="s">
        <v>1849</v>
      </c>
      <c r="G633" s="1">
        <v>46216.848958333336</v>
      </c>
      <c r="H633">
        <v>93</v>
      </c>
      <c r="I633" t="s">
        <v>1849</v>
      </c>
      <c r="J633" s="1">
        <v>46216.849293981482</v>
      </c>
      <c r="K633">
        <v>1</v>
      </c>
      <c r="L633">
        <v>1</v>
      </c>
      <c r="M633" t="s">
        <v>1850</v>
      </c>
      <c r="N633" t="s">
        <v>1851</v>
      </c>
      <c r="O633" s="1">
        <v>46216.846504629626</v>
      </c>
      <c r="P633" s="1">
        <v>46216.849293981482</v>
      </c>
      <c r="Q633" s="1" t="str">
        <f t="shared" si="72"/>
        <v>3115409|r04</v>
      </c>
      <c r="R633" s="1" t="str">
        <f>VLOOKUP(D633,Base_Amostral!$A:$G,5,FALSE)</f>
        <v>Catas Altas da Noruega</v>
      </c>
      <c r="S633" s="1" t="str">
        <f>VLOOKUP(D633,Base_Amostral!$A:$G,3,FALSE)</f>
        <v>Minas Gerais</v>
      </c>
      <c r="T633" s="1" t="str">
        <f>VLOOKUP(D633,Base_Amostral!$A:$G,6,FALSE)</f>
        <v>Sudeste</v>
      </c>
      <c r="U633" s="4">
        <f t="shared" si="73"/>
        <v>9.6</v>
      </c>
      <c r="V633" s="4">
        <f t="shared" si="74"/>
        <v>9.3000000000000007</v>
      </c>
      <c r="W633" s="4">
        <f t="shared" si="75"/>
        <v>0.29999999999999893</v>
      </c>
      <c r="X633" s="4">
        <f t="shared" si="76"/>
        <v>9.4499999999999993</v>
      </c>
      <c r="Y633" s="4">
        <f t="shared" si="77"/>
        <v>1</v>
      </c>
      <c r="Z633" s="4">
        <f t="shared" si="78"/>
        <v>0.40000000000000036</v>
      </c>
      <c r="AA633" s="4">
        <f t="shared" si="79"/>
        <v>0</v>
      </c>
      <c r="AB633" s="4">
        <f ca="1">IF(B633&lt;&gt;"r04","",IF(COUNT(INDEX(U:U,ROW()-3):U633)&lt;2,"",MAX(INDEX(U:U,ROW()-3):U633)-MIN(INDEX(U:U,ROW()-3):U633)))</f>
        <v>0.40000000000000036</v>
      </c>
      <c r="AC633" s="4">
        <f ca="1">IF(B633&lt;&gt;"r04","",IF(COUNT(INDEX(V:V,ROW()-3):V633)&lt;2,"",MAX(INDEX(V:V,ROW()-3):V633)-MIN(INDEX(V:V,ROW()-3):V633)))</f>
        <v>0</v>
      </c>
      <c r="AD633" s="4">
        <f ca="1">IF(B633&lt;&gt;"r04","",COUNT(INDEX(U:U,ROW()-3):U633))</f>
        <v>4</v>
      </c>
      <c r="AE633" s="4">
        <f ca="1">IF(B633&lt;&gt;"r04","",COUNT(INDEX(V:V,ROW()-3):V633))</f>
        <v>4</v>
      </c>
    </row>
    <row r="634" spans="1:31">
      <c r="A634">
        <v>482</v>
      </c>
      <c r="B634" t="s">
        <v>1857</v>
      </c>
      <c r="C634" t="s">
        <v>1858</v>
      </c>
      <c r="D634">
        <v>3115607</v>
      </c>
      <c r="E634">
        <v>78</v>
      </c>
      <c r="F634" t="s">
        <v>1849</v>
      </c>
      <c r="G634" s="1">
        <v>46196.014861111114</v>
      </c>
      <c r="H634">
        <v>82</v>
      </c>
      <c r="I634" t="s">
        <v>1849</v>
      </c>
      <c r="J634" s="1">
        <v>46196.015173611115</v>
      </c>
      <c r="K634">
        <v>1</v>
      </c>
      <c r="L634">
        <v>1</v>
      </c>
      <c r="M634" t="s">
        <v>1850</v>
      </c>
      <c r="N634" t="s">
        <v>1851</v>
      </c>
      <c r="O634" s="1">
        <v>46196.014409722222</v>
      </c>
      <c r="P634" s="1">
        <v>46196.015173611115</v>
      </c>
      <c r="Q634" s="1" t="str">
        <f t="shared" si="72"/>
        <v>3115607|r01</v>
      </c>
      <c r="R634" s="1" t="str">
        <f>VLOOKUP(D634,Base_Amostral!$A:$G,5,FALSE)</f>
        <v>Cedro do Abaeté</v>
      </c>
      <c r="S634" s="1" t="str">
        <f>VLOOKUP(D634,Base_Amostral!$A:$G,3,FALSE)</f>
        <v>Minas Gerais</v>
      </c>
      <c r="T634" s="1" t="str">
        <f>VLOOKUP(D634,Base_Amostral!$A:$G,6,FALSE)</f>
        <v>Sudeste</v>
      </c>
      <c r="U634" s="4">
        <f t="shared" si="73"/>
        <v>7.8</v>
      </c>
      <c r="V634" s="4">
        <f t="shared" si="74"/>
        <v>8.1999999999999993</v>
      </c>
      <c r="W634" s="4">
        <f t="shared" si="75"/>
        <v>-0.39999999999999947</v>
      </c>
      <c r="X634" s="4">
        <f t="shared" si="76"/>
        <v>8</v>
      </c>
      <c r="Y634" s="4">
        <f t="shared" si="77"/>
        <v>1</v>
      </c>
      <c r="Z634" s="4" t="str">
        <f t="shared" si="78"/>
        <v/>
      </c>
      <c r="AA634" s="4" t="str">
        <f t="shared" si="79"/>
        <v/>
      </c>
      <c r="AB634" s="4" t="str">
        <f>IF(B634&lt;&gt;"r04","",IF(COUNT(INDEX(U:U,ROW()-3):U634)&lt;2,"",MAX(INDEX(U:U,ROW()-3):U634)-MIN(INDEX(U:U,ROW()-3):U634)))</f>
        <v/>
      </c>
      <c r="AC634" s="4" t="str">
        <f>IF(B634&lt;&gt;"r04","",IF(COUNT(INDEX(V:V,ROW()-3):V634)&lt;2,"",MAX(INDEX(V:V,ROW()-3):V634)-MIN(INDEX(V:V,ROW()-3):V634)))</f>
        <v/>
      </c>
      <c r="AD634" s="4" t="str">
        <f>IF(B634&lt;&gt;"r04","",COUNT(INDEX(U:U,ROW()-3):U634))</f>
        <v/>
      </c>
      <c r="AE634" s="4" t="str">
        <f>IF(B634&lt;&gt;"r04","",COUNT(INDEX(V:V,ROW()-3):V634))</f>
        <v/>
      </c>
    </row>
    <row r="635" spans="1:31">
      <c r="A635">
        <v>871</v>
      </c>
      <c r="B635" t="s">
        <v>1859</v>
      </c>
      <c r="C635" t="s">
        <v>1860</v>
      </c>
      <c r="D635">
        <v>3115607</v>
      </c>
      <c r="E635">
        <v>77</v>
      </c>
      <c r="F635" t="s">
        <v>1849</v>
      </c>
      <c r="G635" s="1">
        <v>46203.827511574076</v>
      </c>
      <c r="H635">
        <v>82</v>
      </c>
      <c r="I635" t="s">
        <v>1849</v>
      </c>
      <c r="J635" s="1">
        <v>46203.827824074076</v>
      </c>
      <c r="K635">
        <v>1</v>
      </c>
      <c r="L635">
        <v>1</v>
      </c>
      <c r="M635" t="s">
        <v>1850</v>
      </c>
      <c r="N635" t="s">
        <v>1851</v>
      </c>
      <c r="O635" s="1">
        <v>46203.827187499999</v>
      </c>
      <c r="P635" s="1">
        <v>46203.827824074076</v>
      </c>
      <c r="Q635" s="1" t="str">
        <f t="shared" si="72"/>
        <v>3115607|r02</v>
      </c>
      <c r="R635" s="1" t="str">
        <f>VLOOKUP(D635,Base_Amostral!$A:$G,5,FALSE)</f>
        <v>Cedro do Abaeté</v>
      </c>
      <c r="S635" s="1" t="str">
        <f>VLOOKUP(D635,Base_Amostral!$A:$G,3,FALSE)</f>
        <v>Minas Gerais</v>
      </c>
      <c r="T635" s="1" t="str">
        <f>VLOOKUP(D635,Base_Amostral!$A:$G,6,FALSE)</f>
        <v>Sudeste</v>
      </c>
      <c r="U635" s="4">
        <f t="shared" si="73"/>
        <v>7.7</v>
      </c>
      <c r="V635" s="4">
        <f t="shared" si="74"/>
        <v>8.1999999999999993</v>
      </c>
      <c r="W635" s="4">
        <f t="shared" si="75"/>
        <v>-0.49999999999999911</v>
      </c>
      <c r="X635" s="4">
        <f t="shared" si="76"/>
        <v>7.9499999999999993</v>
      </c>
      <c r="Y635" s="4">
        <f t="shared" si="77"/>
        <v>1</v>
      </c>
      <c r="Z635" s="4">
        <f t="shared" si="78"/>
        <v>-9.9999999999999645E-2</v>
      </c>
      <c r="AA635" s="4">
        <f t="shared" si="79"/>
        <v>0</v>
      </c>
      <c r="AB635" s="4" t="str">
        <f>IF(B635&lt;&gt;"r04","",IF(COUNT(INDEX(U:U,ROW()-3):U635)&lt;2,"",MAX(INDEX(U:U,ROW()-3):U635)-MIN(INDEX(U:U,ROW()-3):U635)))</f>
        <v/>
      </c>
      <c r="AC635" s="4" t="str">
        <f>IF(B635&lt;&gt;"r04","",IF(COUNT(INDEX(V:V,ROW()-3):V635)&lt;2,"",MAX(INDEX(V:V,ROW()-3):V635)-MIN(INDEX(V:V,ROW()-3):V635)))</f>
        <v/>
      </c>
      <c r="AD635" s="4" t="str">
        <f>IF(B635&lt;&gt;"r04","",COUNT(INDEX(U:U,ROW()-3):U635))</f>
        <v/>
      </c>
      <c r="AE635" s="4" t="str">
        <f>IF(B635&lt;&gt;"r04","",COUNT(INDEX(V:V,ROW()-3):V635))</f>
        <v/>
      </c>
    </row>
    <row r="636" spans="1:31">
      <c r="A636">
        <v>1226</v>
      </c>
      <c r="B636" t="s">
        <v>1861</v>
      </c>
      <c r="C636" t="s">
        <v>1862</v>
      </c>
      <c r="D636">
        <v>3115607</v>
      </c>
      <c r="E636">
        <v>78</v>
      </c>
      <c r="F636" t="s">
        <v>1849</v>
      </c>
      <c r="G636" s="1">
        <v>46209.87263888889</v>
      </c>
      <c r="H636">
        <v>82</v>
      </c>
      <c r="I636" t="s">
        <v>1849</v>
      </c>
      <c r="J636" s="1">
        <v>46209.872928240744</v>
      </c>
      <c r="K636">
        <v>1</v>
      </c>
      <c r="L636">
        <v>1</v>
      </c>
      <c r="M636" t="s">
        <v>1850</v>
      </c>
      <c r="N636" t="s">
        <v>1851</v>
      </c>
      <c r="O636" s="1">
        <v>46209.871793981481</v>
      </c>
      <c r="P636" s="1">
        <v>46209.872928240744</v>
      </c>
      <c r="Q636" s="1" t="str">
        <f t="shared" si="72"/>
        <v>3115607|r03</v>
      </c>
      <c r="R636" s="1" t="str">
        <f>VLOOKUP(D636,Base_Amostral!$A:$G,5,FALSE)</f>
        <v>Cedro do Abaeté</v>
      </c>
      <c r="S636" s="1" t="str">
        <f>VLOOKUP(D636,Base_Amostral!$A:$G,3,FALSE)</f>
        <v>Minas Gerais</v>
      </c>
      <c r="T636" s="1" t="str">
        <f>VLOOKUP(D636,Base_Amostral!$A:$G,6,FALSE)</f>
        <v>Sudeste</v>
      </c>
      <c r="U636" s="4">
        <f t="shared" si="73"/>
        <v>7.8</v>
      </c>
      <c r="V636" s="4">
        <f t="shared" si="74"/>
        <v>8.1999999999999993</v>
      </c>
      <c r="W636" s="4">
        <f t="shared" si="75"/>
        <v>-0.39999999999999947</v>
      </c>
      <c r="X636" s="4">
        <f t="shared" si="76"/>
        <v>8</v>
      </c>
      <c r="Y636" s="4">
        <f t="shared" si="77"/>
        <v>1</v>
      </c>
      <c r="Z636" s="4">
        <f t="shared" si="78"/>
        <v>9.9999999999999645E-2</v>
      </c>
      <c r="AA636" s="4">
        <f t="shared" si="79"/>
        <v>0</v>
      </c>
      <c r="AB636" s="4" t="str">
        <f>IF(B636&lt;&gt;"r04","",IF(COUNT(INDEX(U:U,ROW()-3):U636)&lt;2,"",MAX(INDEX(U:U,ROW()-3):U636)-MIN(INDEX(U:U,ROW()-3):U636)))</f>
        <v/>
      </c>
      <c r="AC636" s="4" t="str">
        <f>IF(B636&lt;&gt;"r04","",IF(COUNT(INDEX(V:V,ROW()-3):V636)&lt;2,"",MAX(INDEX(V:V,ROW()-3):V636)-MIN(INDEX(V:V,ROW()-3):V636)))</f>
        <v/>
      </c>
      <c r="AD636" s="4" t="str">
        <f>IF(B636&lt;&gt;"r04","",COUNT(INDEX(U:U,ROW()-3):U636))</f>
        <v/>
      </c>
      <c r="AE636" s="4" t="str">
        <f>IF(B636&lt;&gt;"r04","",COUNT(INDEX(V:V,ROW()-3):V636))</f>
        <v/>
      </c>
    </row>
    <row r="637" spans="1:31">
      <c r="A637">
        <v>1590</v>
      </c>
      <c r="B637" t="s">
        <v>1863</v>
      </c>
      <c r="C637" t="s">
        <v>1864</v>
      </c>
      <c r="D637">
        <v>3115607</v>
      </c>
      <c r="E637">
        <v>84</v>
      </c>
      <c r="F637" t="s">
        <v>1849</v>
      </c>
      <c r="G637" s="1">
        <v>46216.849664351852</v>
      </c>
      <c r="H637">
        <v>82</v>
      </c>
      <c r="I637" t="s">
        <v>1849</v>
      </c>
      <c r="J637" s="1">
        <v>46216.849953703706</v>
      </c>
      <c r="K637">
        <v>1</v>
      </c>
      <c r="L637">
        <v>1</v>
      </c>
      <c r="M637" t="s">
        <v>1850</v>
      </c>
      <c r="N637" t="s">
        <v>1851</v>
      </c>
      <c r="O637" s="1">
        <v>46216.849328703705</v>
      </c>
      <c r="P637" s="1">
        <v>46216.849953703706</v>
      </c>
      <c r="Q637" s="1" t="str">
        <f t="shared" si="72"/>
        <v>3115607|r04</v>
      </c>
      <c r="R637" s="1" t="str">
        <f>VLOOKUP(D637,Base_Amostral!$A:$G,5,FALSE)</f>
        <v>Cedro do Abaeté</v>
      </c>
      <c r="S637" s="1" t="str">
        <f>VLOOKUP(D637,Base_Amostral!$A:$G,3,FALSE)</f>
        <v>Minas Gerais</v>
      </c>
      <c r="T637" s="1" t="str">
        <f>VLOOKUP(D637,Base_Amostral!$A:$G,6,FALSE)</f>
        <v>Sudeste</v>
      </c>
      <c r="U637" s="4">
        <f t="shared" si="73"/>
        <v>8.4</v>
      </c>
      <c r="V637" s="4">
        <f t="shared" si="74"/>
        <v>8.1999999999999993</v>
      </c>
      <c r="W637" s="4">
        <f t="shared" si="75"/>
        <v>0.20000000000000107</v>
      </c>
      <c r="X637" s="4">
        <f t="shared" si="76"/>
        <v>8.3000000000000007</v>
      </c>
      <c r="Y637" s="4">
        <f t="shared" si="77"/>
        <v>1</v>
      </c>
      <c r="Z637" s="4">
        <f t="shared" si="78"/>
        <v>0.60000000000000053</v>
      </c>
      <c r="AA637" s="4">
        <f t="shared" si="79"/>
        <v>0</v>
      </c>
      <c r="AB637" s="4">
        <f ca="1">IF(B637&lt;&gt;"r04","",IF(COUNT(INDEX(U:U,ROW()-3):U637)&lt;2,"",MAX(INDEX(U:U,ROW()-3):U637)-MIN(INDEX(U:U,ROW()-3):U637)))</f>
        <v>0.70000000000000018</v>
      </c>
      <c r="AC637" s="4">
        <f ca="1">IF(B637&lt;&gt;"r04","",IF(COUNT(INDEX(V:V,ROW()-3):V637)&lt;2,"",MAX(INDEX(V:V,ROW()-3):V637)-MIN(INDEX(V:V,ROW()-3):V637)))</f>
        <v>0</v>
      </c>
      <c r="AD637" s="4">
        <f ca="1">IF(B637&lt;&gt;"r04","",COUNT(INDEX(U:U,ROW()-3):U637))</f>
        <v>4</v>
      </c>
      <c r="AE637" s="4">
        <f ca="1">IF(B637&lt;&gt;"r04","",COUNT(INDEX(V:V,ROW()-3):V637))</f>
        <v>4</v>
      </c>
    </row>
    <row r="638" spans="1:31">
      <c r="A638">
        <v>486</v>
      </c>
      <c r="B638" t="s">
        <v>1857</v>
      </c>
      <c r="C638" t="s">
        <v>1858</v>
      </c>
      <c r="D638">
        <v>3115805</v>
      </c>
      <c r="E638">
        <v>60</v>
      </c>
      <c r="F638" t="s">
        <v>1849</v>
      </c>
      <c r="G638" s="1">
        <v>46196.015601851854</v>
      </c>
      <c r="H638">
        <v>61</v>
      </c>
      <c r="I638" t="s">
        <v>1849</v>
      </c>
      <c r="J638" s="1">
        <v>46196.015879629631</v>
      </c>
      <c r="K638">
        <v>1</v>
      </c>
      <c r="L638">
        <v>1</v>
      </c>
      <c r="M638" t="s">
        <v>1850</v>
      </c>
      <c r="N638" t="s">
        <v>1851</v>
      </c>
      <c r="O638" s="1">
        <v>46196.015208333331</v>
      </c>
      <c r="P638" s="1">
        <v>46196.015879629631</v>
      </c>
      <c r="Q638" s="1" t="str">
        <f t="shared" si="72"/>
        <v>3115805|r01</v>
      </c>
      <c r="R638" s="1" t="str">
        <f>VLOOKUP(D638,Base_Amostral!$A:$G,5,FALSE)</f>
        <v>Centralina</v>
      </c>
      <c r="S638" s="1" t="str">
        <f>VLOOKUP(D638,Base_Amostral!$A:$G,3,FALSE)</f>
        <v>Minas Gerais</v>
      </c>
      <c r="T638" s="1" t="str">
        <f>VLOOKUP(D638,Base_Amostral!$A:$G,6,FALSE)</f>
        <v>Sudeste</v>
      </c>
      <c r="U638" s="4">
        <f t="shared" si="73"/>
        <v>6</v>
      </c>
      <c r="V638" s="4">
        <f t="shared" si="74"/>
        <v>6.1</v>
      </c>
      <c r="W638" s="4">
        <f t="shared" si="75"/>
        <v>-9.9999999999999645E-2</v>
      </c>
      <c r="X638" s="4">
        <f t="shared" si="76"/>
        <v>6.05</v>
      </c>
      <c r="Y638" s="4">
        <f t="shared" si="77"/>
        <v>1</v>
      </c>
      <c r="Z638" s="4" t="str">
        <f t="shared" si="78"/>
        <v/>
      </c>
      <c r="AA638" s="4" t="str">
        <f t="shared" si="79"/>
        <v/>
      </c>
      <c r="AB638" s="4" t="str">
        <f>IF(B638&lt;&gt;"r04","",IF(COUNT(INDEX(U:U,ROW()-3):U638)&lt;2,"",MAX(INDEX(U:U,ROW()-3):U638)-MIN(INDEX(U:U,ROW()-3):U638)))</f>
        <v/>
      </c>
      <c r="AC638" s="4" t="str">
        <f>IF(B638&lt;&gt;"r04","",IF(COUNT(INDEX(V:V,ROW()-3):V638)&lt;2,"",MAX(INDEX(V:V,ROW()-3):V638)-MIN(INDEX(V:V,ROW()-3):V638)))</f>
        <v/>
      </c>
      <c r="AD638" s="4" t="str">
        <f>IF(B638&lt;&gt;"r04","",COUNT(INDEX(U:U,ROW()-3):U638))</f>
        <v/>
      </c>
      <c r="AE638" s="4" t="str">
        <f>IF(B638&lt;&gt;"r04","",COUNT(INDEX(V:V,ROW()-3):V638))</f>
        <v/>
      </c>
    </row>
    <row r="639" spans="1:31">
      <c r="A639">
        <v>872</v>
      </c>
      <c r="B639" t="s">
        <v>1859</v>
      </c>
      <c r="C639" t="s">
        <v>1860</v>
      </c>
      <c r="D639">
        <v>3115805</v>
      </c>
      <c r="E639">
        <v>60</v>
      </c>
      <c r="F639" t="s">
        <v>1849</v>
      </c>
      <c r="G639" s="1">
        <v>46203.829201388886</v>
      </c>
      <c r="H639">
        <v>61</v>
      </c>
      <c r="I639" t="s">
        <v>1849</v>
      </c>
      <c r="J639" s="1">
        <v>46203.829467592594</v>
      </c>
      <c r="K639">
        <v>1</v>
      </c>
      <c r="L639">
        <v>1</v>
      </c>
      <c r="M639" t="s">
        <v>1850</v>
      </c>
      <c r="N639" t="s">
        <v>1851</v>
      </c>
      <c r="O639" s="1">
        <v>46203.8278587963</v>
      </c>
      <c r="P639" s="1">
        <v>46203.829467592594</v>
      </c>
      <c r="Q639" s="1" t="str">
        <f t="shared" si="72"/>
        <v>3115805|r02</v>
      </c>
      <c r="R639" s="1" t="str">
        <f>VLOOKUP(D639,Base_Amostral!$A:$G,5,FALSE)</f>
        <v>Centralina</v>
      </c>
      <c r="S639" s="1" t="str">
        <f>VLOOKUP(D639,Base_Amostral!$A:$G,3,FALSE)</f>
        <v>Minas Gerais</v>
      </c>
      <c r="T639" s="1" t="str">
        <f>VLOOKUP(D639,Base_Amostral!$A:$G,6,FALSE)</f>
        <v>Sudeste</v>
      </c>
      <c r="U639" s="4">
        <f t="shared" si="73"/>
        <v>6</v>
      </c>
      <c r="V639" s="4">
        <f t="shared" si="74"/>
        <v>6.1</v>
      </c>
      <c r="W639" s="4">
        <f t="shared" si="75"/>
        <v>-9.9999999999999645E-2</v>
      </c>
      <c r="X639" s="4">
        <f t="shared" si="76"/>
        <v>6.05</v>
      </c>
      <c r="Y639" s="4">
        <f t="shared" si="77"/>
        <v>1</v>
      </c>
      <c r="Z639" s="4">
        <f t="shared" si="78"/>
        <v>0</v>
      </c>
      <c r="AA639" s="4">
        <f t="shared" si="79"/>
        <v>0</v>
      </c>
      <c r="AB639" s="4" t="str">
        <f>IF(B639&lt;&gt;"r04","",IF(COUNT(INDEX(U:U,ROW()-3):U639)&lt;2,"",MAX(INDEX(U:U,ROW()-3):U639)-MIN(INDEX(U:U,ROW()-3):U639)))</f>
        <v/>
      </c>
      <c r="AC639" s="4" t="str">
        <f>IF(B639&lt;&gt;"r04","",IF(COUNT(INDEX(V:V,ROW()-3):V639)&lt;2,"",MAX(INDEX(V:V,ROW()-3):V639)-MIN(INDEX(V:V,ROW()-3):V639)))</f>
        <v/>
      </c>
      <c r="AD639" s="4" t="str">
        <f>IF(B639&lt;&gt;"r04","",COUNT(INDEX(U:U,ROW()-3):U639))</f>
        <v/>
      </c>
      <c r="AE639" s="4" t="str">
        <f>IF(B639&lt;&gt;"r04","",COUNT(INDEX(V:V,ROW()-3):V639))</f>
        <v/>
      </c>
    </row>
    <row r="640" spans="1:31">
      <c r="A640">
        <v>1230</v>
      </c>
      <c r="B640" t="s">
        <v>1861</v>
      </c>
      <c r="C640" t="s">
        <v>1862</v>
      </c>
      <c r="D640">
        <v>3115805</v>
      </c>
      <c r="E640">
        <v>60</v>
      </c>
      <c r="F640" t="s">
        <v>1849</v>
      </c>
      <c r="G640" s="1">
        <v>46209.87327546296</v>
      </c>
      <c r="H640">
        <v>61</v>
      </c>
      <c r="I640" t="s">
        <v>1849</v>
      </c>
      <c r="J640" s="1">
        <v>46209.873518518521</v>
      </c>
      <c r="K640">
        <v>1</v>
      </c>
      <c r="L640">
        <v>1</v>
      </c>
      <c r="M640" t="s">
        <v>1850</v>
      </c>
      <c r="N640" t="s">
        <v>1851</v>
      </c>
      <c r="O640" s="1">
        <v>46209.872974537036</v>
      </c>
      <c r="P640" s="1">
        <v>46209.873518518521</v>
      </c>
      <c r="Q640" s="1" t="str">
        <f t="shared" si="72"/>
        <v>3115805|r03</v>
      </c>
      <c r="R640" s="1" t="str">
        <f>VLOOKUP(D640,Base_Amostral!$A:$G,5,FALSE)</f>
        <v>Centralina</v>
      </c>
      <c r="S640" s="1" t="str">
        <f>VLOOKUP(D640,Base_Amostral!$A:$G,3,FALSE)</f>
        <v>Minas Gerais</v>
      </c>
      <c r="T640" s="1" t="str">
        <f>VLOOKUP(D640,Base_Amostral!$A:$G,6,FALSE)</f>
        <v>Sudeste</v>
      </c>
      <c r="U640" s="4">
        <f t="shared" si="73"/>
        <v>6</v>
      </c>
      <c r="V640" s="4">
        <f t="shared" si="74"/>
        <v>6.1</v>
      </c>
      <c r="W640" s="4">
        <f t="shared" si="75"/>
        <v>-9.9999999999999645E-2</v>
      </c>
      <c r="X640" s="4">
        <f t="shared" si="76"/>
        <v>6.05</v>
      </c>
      <c r="Y640" s="4">
        <f t="shared" si="77"/>
        <v>1</v>
      </c>
      <c r="Z640" s="4">
        <f t="shared" si="78"/>
        <v>0</v>
      </c>
      <c r="AA640" s="4">
        <f t="shared" si="79"/>
        <v>0</v>
      </c>
      <c r="AB640" s="4" t="str">
        <f>IF(B640&lt;&gt;"r04","",IF(COUNT(INDEX(U:U,ROW()-3):U640)&lt;2,"",MAX(INDEX(U:U,ROW()-3):U640)-MIN(INDEX(U:U,ROW()-3):U640)))</f>
        <v/>
      </c>
      <c r="AC640" s="4" t="str">
        <f>IF(B640&lt;&gt;"r04","",IF(COUNT(INDEX(V:V,ROW()-3):V640)&lt;2,"",MAX(INDEX(V:V,ROW()-3):V640)-MIN(INDEX(V:V,ROW()-3):V640)))</f>
        <v/>
      </c>
      <c r="AD640" s="4" t="str">
        <f>IF(B640&lt;&gt;"r04","",COUNT(INDEX(U:U,ROW()-3):U640))</f>
        <v/>
      </c>
      <c r="AE640" s="4" t="str">
        <f>IF(B640&lt;&gt;"r04","",COUNT(INDEX(V:V,ROW()-3):V640))</f>
        <v/>
      </c>
    </row>
    <row r="641" spans="1:31">
      <c r="A641">
        <v>1591</v>
      </c>
      <c r="B641" t="s">
        <v>1863</v>
      </c>
      <c r="C641" t="s">
        <v>1864</v>
      </c>
      <c r="D641">
        <v>3115805</v>
      </c>
      <c r="E641">
        <v>70</v>
      </c>
      <c r="F641" t="s">
        <v>1849</v>
      </c>
      <c r="G641" s="1">
        <v>46216.850335648145</v>
      </c>
      <c r="H641">
        <v>61</v>
      </c>
      <c r="I641" t="s">
        <v>1849</v>
      </c>
      <c r="J641" s="1">
        <v>46216.850601851853</v>
      </c>
      <c r="K641">
        <v>1</v>
      </c>
      <c r="L641">
        <v>1</v>
      </c>
      <c r="M641" t="s">
        <v>1850</v>
      </c>
      <c r="N641" t="s">
        <v>1851</v>
      </c>
      <c r="O641" s="1">
        <v>46216.849988425929</v>
      </c>
      <c r="P641" s="1">
        <v>46216.850601851853</v>
      </c>
      <c r="Q641" s="1" t="str">
        <f t="shared" si="72"/>
        <v>3115805|r04</v>
      </c>
      <c r="R641" s="1" t="str">
        <f>VLOOKUP(D641,Base_Amostral!$A:$G,5,FALSE)</f>
        <v>Centralina</v>
      </c>
      <c r="S641" s="1" t="str">
        <f>VLOOKUP(D641,Base_Amostral!$A:$G,3,FALSE)</f>
        <v>Minas Gerais</v>
      </c>
      <c r="T641" s="1" t="str">
        <f>VLOOKUP(D641,Base_Amostral!$A:$G,6,FALSE)</f>
        <v>Sudeste</v>
      </c>
      <c r="U641" s="4">
        <f t="shared" si="73"/>
        <v>7</v>
      </c>
      <c r="V641" s="4">
        <f t="shared" si="74"/>
        <v>6.1</v>
      </c>
      <c r="W641" s="4">
        <f t="shared" si="75"/>
        <v>0.90000000000000036</v>
      </c>
      <c r="X641" s="4">
        <f t="shared" si="76"/>
        <v>6.55</v>
      </c>
      <c r="Y641" s="4">
        <f t="shared" si="77"/>
        <v>1</v>
      </c>
      <c r="Z641" s="4">
        <f t="shared" si="78"/>
        <v>1</v>
      </c>
      <c r="AA641" s="4">
        <f t="shared" si="79"/>
        <v>0</v>
      </c>
      <c r="AB641" s="4">
        <f ca="1">IF(B641&lt;&gt;"r04","",IF(COUNT(INDEX(U:U,ROW()-3):U641)&lt;2,"",MAX(INDEX(U:U,ROW()-3):U641)-MIN(INDEX(U:U,ROW()-3):U641)))</f>
        <v>1</v>
      </c>
      <c r="AC641" s="4">
        <f ca="1">IF(B641&lt;&gt;"r04","",IF(COUNT(INDEX(V:V,ROW()-3):V641)&lt;2,"",MAX(INDEX(V:V,ROW()-3):V641)-MIN(INDEX(V:V,ROW()-3):V641)))</f>
        <v>0</v>
      </c>
      <c r="AD641" s="4">
        <f ca="1">IF(B641&lt;&gt;"r04","",COUNT(INDEX(U:U,ROW()-3):U641))</f>
        <v>4</v>
      </c>
      <c r="AE641" s="4">
        <f ca="1">IF(B641&lt;&gt;"r04","",COUNT(INDEX(V:V,ROW()-3):V641))</f>
        <v>4</v>
      </c>
    </row>
    <row r="642" spans="1:31">
      <c r="A642">
        <v>487</v>
      </c>
      <c r="B642" t="s">
        <v>1857</v>
      </c>
      <c r="C642" t="s">
        <v>1858</v>
      </c>
      <c r="D642">
        <v>3117702</v>
      </c>
      <c r="E642">
        <v>92</v>
      </c>
      <c r="F642" t="s">
        <v>1849</v>
      </c>
      <c r="G642" s="1">
        <v>46196.018414351849</v>
      </c>
      <c r="H642">
        <v>81</v>
      </c>
      <c r="I642" t="s">
        <v>1849</v>
      </c>
      <c r="J642" s="1">
        <v>46196.018634259257</v>
      </c>
      <c r="K642">
        <v>1</v>
      </c>
      <c r="L642">
        <v>1</v>
      </c>
      <c r="M642" t="s">
        <v>1850</v>
      </c>
      <c r="N642" t="s">
        <v>1851</v>
      </c>
      <c r="O642" s="1">
        <v>46196.015914351854</v>
      </c>
      <c r="P642" s="1">
        <v>46196.018634259257</v>
      </c>
      <c r="Q642" s="1" t="str">
        <f t="shared" ref="Q642:Q705" si="80">D642&amp;"|"&amp;B642</f>
        <v>3117702|r01</v>
      </c>
      <c r="R642" s="1" t="str">
        <f>VLOOKUP(D642,Base_Amostral!$A:$G,5,FALSE)</f>
        <v>Conceição do Rio Verde</v>
      </c>
      <c r="S642" s="1" t="str">
        <f>VLOOKUP(D642,Base_Amostral!$A:$G,3,FALSE)</f>
        <v>Minas Gerais</v>
      </c>
      <c r="T642" s="1" t="str">
        <f>VLOOKUP(D642,Base_Amostral!$A:$G,6,FALSE)</f>
        <v>Sudeste</v>
      </c>
      <c r="U642" s="4">
        <f t="shared" ref="U642:U705" si="81">IF(E642="","",E642/10)</f>
        <v>9.1999999999999993</v>
      </c>
      <c r="V642" s="4">
        <f t="shared" ref="V642:V705" si="82">IF(H642="","",H642/10)</f>
        <v>8.1</v>
      </c>
      <c r="W642" s="4">
        <f t="shared" ref="W642:W705" si="83">IF(OR(U642="",V642=""),"",U642-V642)</f>
        <v>1.0999999999999996</v>
      </c>
      <c r="X642" s="4">
        <f t="shared" ref="X642:X705" si="84">IF(OR(U642="",V642=""),"",AVERAGE(U642:V642))</f>
        <v>8.6499999999999986</v>
      </c>
      <c r="Y642" s="4">
        <f t="shared" ref="Y642:Y705" si="85">IF(AND(U642&lt;&gt;"",V642&lt;&gt;""),1,0)</f>
        <v>1</v>
      </c>
      <c r="Z642" s="4" t="str">
        <f t="shared" ref="Z642:Z705" si="86">IF(D642&lt;&gt;D641,"",IF(OR(U642="",U641=""),"",U642-U641))</f>
        <v/>
      </c>
      <c r="AA642" s="4" t="str">
        <f t="shared" ref="AA642:AA705" si="87">IF(D642&lt;&gt;D641,"",IF(OR(V642="",V641=""),"",V642-V641))</f>
        <v/>
      </c>
      <c r="AB642" s="4" t="str">
        <f>IF(B642&lt;&gt;"r04","",IF(COUNT(INDEX(U:U,ROW()-3):U642)&lt;2,"",MAX(INDEX(U:U,ROW()-3):U642)-MIN(INDEX(U:U,ROW()-3):U642)))</f>
        <v/>
      </c>
      <c r="AC642" s="4" t="str">
        <f>IF(B642&lt;&gt;"r04","",IF(COUNT(INDEX(V:V,ROW()-3):V642)&lt;2,"",MAX(INDEX(V:V,ROW()-3):V642)-MIN(INDEX(V:V,ROW()-3):V642)))</f>
        <v/>
      </c>
      <c r="AD642" s="4" t="str">
        <f>IF(B642&lt;&gt;"r04","",COUNT(INDEX(U:U,ROW()-3):U642))</f>
        <v/>
      </c>
      <c r="AE642" s="4" t="str">
        <f>IF(B642&lt;&gt;"r04","",COUNT(INDEX(V:V,ROW()-3):V642))</f>
        <v/>
      </c>
    </row>
    <row r="643" spans="1:31">
      <c r="A643">
        <v>874</v>
      </c>
      <c r="B643" t="s">
        <v>1859</v>
      </c>
      <c r="C643" t="s">
        <v>1860</v>
      </c>
      <c r="D643">
        <v>3117702</v>
      </c>
      <c r="E643">
        <v>92</v>
      </c>
      <c r="F643" t="s">
        <v>1849</v>
      </c>
      <c r="G643" s="1">
        <v>46203.831944444442</v>
      </c>
      <c r="H643">
        <v>81</v>
      </c>
      <c r="I643" t="s">
        <v>1849</v>
      </c>
      <c r="J643" s="1">
        <v>46203.832152777781</v>
      </c>
      <c r="K643">
        <v>1</v>
      </c>
      <c r="L643">
        <v>1</v>
      </c>
      <c r="M643" t="s">
        <v>1850</v>
      </c>
      <c r="N643" t="s">
        <v>1851</v>
      </c>
      <c r="O643" s="1">
        <v>46203.829502314817</v>
      </c>
      <c r="P643" s="1">
        <v>46203.832152777781</v>
      </c>
      <c r="Q643" s="1" t="str">
        <f t="shared" si="80"/>
        <v>3117702|r02</v>
      </c>
      <c r="R643" s="1" t="str">
        <f>VLOOKUP(D643,Base_Amostral!$A:$G,5,FALSE)</f>
        <v>Conceição do Rio Verde</v>
      </c>
      <c r="S643" s="1" t="str">
        <f>VLOOKUP(D643,Base_Amostral!$A:$G,3,FALSE)</f>
        <v>Minas Gerais</v>
      </c>
      <c r="T643" s="1" t="str">
        <f>VLOOKUP(D643,Base_Amostral!$A:$G,6,FALSE)</f>
        <v>Sudeste</v>
      </c>
      <c r="U643" s="4">
        <f t="shared" si="81"/>
        <v>9.1999999999999993</v>
      </c>
      <c r="V643" s="4">
        <f t="shared" si="82"/>
        <v>8.1</v>
      </c>
      <c r="W643" s="4">
        <f t="shared" si="83"/>
        <v>1.0999999999999996</v>
      </c>
      <c r="X643" s="4">
        <f t="shared" si="84"/>
        <v>8.6499999999999986</v>
      </c>
      <c r="Y643" s="4">
        <f t="shared" si="85"/>
        <v>1</v>
      </c>
      <c r="Z643" s="4">
        <f t="shared" si="86"/>
        <v>0</v>
      </c>
      <c r="AA643" s="4">
        <f t="shared" si="87"/>
        <v>0</v>
      </c>
      <c r="AB643" s="4" t="str">
        <f>IF(B643&lt;&gt;"r04","",IF(COUNT(INDEX(U:U,ROW()-3):U643)&lt;2,"",MAX(INDEX(U:U,ROW()-3):U643)-MIN(INDEX(U:U,ROW()-3):U643)))</f>
        <v/>
      </c>
      <c r="AC643" s="4" t="str">
        <f>IF(B643&lt;&gt;"r04","",IF(COUNT(INDEX(V:V,ROW()-3):V643)&lt;2,"",MAX(INDEX(V:V,ROW()-3):V643)-MIN(INDEX(V:V,ROW()-3):V643)))</f>
        <v/>
      </c>
      <c r="AD643" s="4" t="str">
        <f>IF(B643&lt;&gt;"r04","",COUNT(INDEX(U:U,ROW()-3):U643))</f>
        <v/>
      </c>
      <c r="AE643" s="4" t="str">
        <f>IF(B643&lt;&gt;"r04","",COUNT(INDEX(V:V,ROW()-3):V643))</f>
        <v/>
      </c>
    </row>
    <row r="644" spans="1:31">
      <c r="A644">
        <v>1232</v>
      </c>
      <c r="B644" t="s">
        <v>1861</v>
      </c>
      <c r="C644" t="s">
        <v>1862</v>
      </c>
      <c r="D644">
        <v>3117702</v>
      </c>
      <c r="E644">
        <v>92</v>
      </c>
      <c r="F644" t="s">
        <v>1849</v>
      </c>
      <c r="G644" s="1">
        <v>46209.873692129629</v>
      </c>
      <c r="H644">
        <v>81</v>
      </c>
      <c r="I644" t="s">
        <v>1849</v>
      </c>
      <c r="J644" s="1">
        <v>46209.873912037037</v>
      </c>
      <c r="K644">
        <v>1</v>
      </c>
      <c r="L644">
        <v>1</v>
      </c>
      <c r="M644" t="s">
        <v>1850</v>
      </c>
      <c r="N644" t="s">
        <v>1851</v>
      </c>
      <c r="O644" s="1">
        <v>46209.873564814814</v>
      </c>
      <c r="P644" s="1">
        <v>46209.873912037037</v>
      </c>
      <c r="Q644" s="1" t="str">
        <f t="shared" si="80"/>
        <v>3117702|r03</v>
      </c>
      <c r="R644" s="1" t="str">
        <f>VLOOKUP(D644,Base_Amostral!$A:$G,5,FALSE)</f>
        <v>Conceição do Rio Verde</v>
      </c>
      <c r="S644" s="1" t="str">
        <f>VLOOKUP(D644,Base_Amostral!$A:$G,3,FALSE)</f>
        <v>Minas Gerais</v>
      </c>
      <c r="T644" s="1" t="str">
        <f>VLOOKUP(D644,Base_Amostral!$A:$G,6,FALSE)</f>
        <v>Sudeste</v>
      </c>
      <c r="U644" s="4">
        <f t="shared" si="81"/>
        <v>9.1999999999999993</v>
      </c>
      <c r="V644" s="4">
        <f t="shared" si="82"/>
        <v>8.1</v>
      </c>
      <c r="W644" s="4">
        <f t="shared" si="83"/>
        <v>1.0999999999999996</v>
      </c>
      <c r="X644" s="4">
        <f t="shared" si="84"/>
        <v>8.6499999999999986</v>
      </c>
      <c r="Y644" s="4">
        <f t="shared" si="85"/>
        <v>1</v>
      </c>
      <c r="Z644" s="4">
        <f t="shared" si="86"/>
        <v>0</v>
      </c>
      <c r="AA644" s="4">
        <f t="shared" si="87"/>
        <v>0</v>
      </c>
      <c r="AB644" s="4" t="str">
        <f>IF(B644&lt;&gt;"r04","",IF(COUNT(INDEX(U:U,ROW()-3):U644)&lt;2,"",MAX(INDEX(U:U,ROW()-3):U644)-MIN(INDEX(U:U,ROW()-3):U644)))</f>
        <v/>
      </c>
      <c r="AC644" s="4" t="str">
        <f>IF(B644&lt;&gt;"r04","",IF(COUNT(INDEX(V:V,ROW()-3):V644)&lt;2,"",MAX(INDEX(V:V,ROW()-3):V644)-MIN(INDEX(V:V,ROW()-3):V644)))</f>
        <v/>
      </c>
      <c r="AD644" s="4" t="str">
        <f>IF(B644&lt;&gt;"r04","",COUNT(INDEX(U:U,ROW()-3):U644))</f>
        <v/>
      </c>
      <c r="AE644" s="4" t="str">
        <f>IF(B644&lt;&gt;"r04","",COUNT(INDEX(V:V,ROW()-3):V644))</f>
        <v/>
      </c>
    </row>
    <row r="645" spans="1:31">
      <c r="A645">
        <v>1593</v>
      </c>
      <c r="B645" t="s">
        <v>1863</v>
      </c>
      <c r="C645" t="s">
        <v>1864</v>
      </c>
      <c r="D645">
        <v>3117702</v>
      </c>
      <c r="E645">
        <v>96</v>
      </c>
      <c r="F645" t="s">
        <v>1849</v>
      </c>
      <c r="G645" s="1">
        <v>46216.850798611114</v>
      </c>
      <c r="H645">
        <v>81</v>
      </c>
      <c r="I645" t="s">
        <v>1849</v>
      </c>
      <c r="J645" s="1">
        <v>46216.851030092592</v>
      </c>
      <c r="K645">
        <v>1</v>
      </c>
      <c r="L645">
        <v>1</v>
      </c>
      <c r="M645" t="s">
        <v>1850</v>
      </c>
      <c r="N645" t="s">
        <v>1851</v>
      </c>
      <c r="O645" s="1">
        <v>46216.850636574076</v>
      </c>
      <c r="P645" s="1">
        <v>46216.851030092592</v>
      </c>
      <c r="Q645" s="1" t="str">
        <f t="shared" si="80"/>
        <v>3117702|r04</v>
      </c>
      <c r="R645" s="1" t="str">
        <f>VLOOKUP(D645,Base_Amostral!$A:$G,5,FALSE)</f>
        <v>Conceição do Rio Verde</v>
      </c>
      <c r="S645" s="1" t="str">
        <f>VLOOKUP(D645,Base_Amostral!$A:$G,3,FALSE)</f>
        <v>Minas Gerais</v>
      </c>
      <c r="T645" s="1" t="str">
        <f>VLOOKUP(D645,Base_Amostral!$A:$G,6,FALSE)</f>
        <v>Sudeste</v>
      </c>
      <c r="U645" s="4">
        <f t="shared" si="81"/>
        <v>9.6</v>
      </c>
      <c r="V645" s="4">
        <f t="shared" si="82"/>
        <v>8.1</v>
      </c>
      <c r="W645" s="4">
        <f t="shared" si="83"/>
        <v>1.5</v>
      </c>
      <c r="X645" s="4">
        <f t="shared" si="84"/>
        <v>8.85</v>
      </c>
      <c r="Y645" s="4">
        <f t="shared" si="85"/>
        <v>1</v>
      </c>
      <c r="Z645" s="4">
        <f t="shared" si="86"/>
        <v>0.40000000000000036</v>
      </c>
      <c r="AA645" s="4">
        <f t="shared" si="87"/>
        <v>0</v>
      </c>
      <c r="AB645" s="4">
        <f ca="1">IF(B645&lt;&gt;"r04","",IF(COUNT(INDEX(U:U,ROW()-3):U645)&lt;2,"",MAX(INDEX(U:U,ROW()-3):U645)-MIN(INDEX(U:U,ROW()-3):U645)))</f>
        <v>0.40000000000000036</v>
      </c>
      <c r="AC645" s="4">
        <f ca="1">IF(B645&lt;&gt;"r04","",IF(COUNT(INDEX(V:V,ROW()-3):V645)&lt;2,"",MAX(INDEX(V:V,ROW()-3):V645)-MIN(INDEX(V:V,ROW()-3):V645)))</f>
        <v>0</v>
      </c>
      <c r="AD645" s="4">
        <f ca="1">IF(B645&lt;&gt;"r04","",COUNT(INDEX(U:U,ROW()-3):U645))</f>
        <v>4</v>
      </c>
      <c r="AE645" s="4">
        <f ca="1">IF(B645&lt;&gt;"r04","",COUNT(INDEX(V:V,ROW()-3):V645))</f>
        <v>4</v>
      </c>
    </row>
    <row r="646" spans="1:31">
      <c r="A646">
        <v>490</v>
      </c>
      <c r="B646" t="s">
        <v>1857</v>
      </c>
      <c r="C646" t="s">
        <v>1858</v>
      </c>
      <c r="D646">
        <v>3118007</v>
      </c>
      <c r="E646">
        <v>60</v>
      </c>
      <c r="F646" t="s">
        <v>1849</v>
      </c>
      <c r="G646" s="1">
        <v>46196.018935185188</v>
      </c>
      <c r="H646">
        <v>61</v>
      </c>
      <c r="I646" t="s">
        <v>1849</v>
      </c>
      <c r="J646" s="1">
        <v>46196.019236111111</v>
      </c>
      <c r="K646">
        <v>1</v>
      </c>
      <c r="L646">
        <v>1</v>
      </c>
      <c r="M646" t="s">
        <v>1850</v>
      </c>
      <c r="N646" t="s">
        <v>1851</v>
      </c>
      <c r="O646" s="1">
        <v>46196.01866898148</v>
      </c>
      <c r="P646" s="1">
        <v>46196.019236111111</v>
      </c>
      <c r="Q646" s="1" t="str">
        <f t="shared" si="80"/>
        <v>3118007|r01</v>
      </c>
      <c r="R646" s="1" t="str">
        <f>VLOOKUP(D646,Base_Amostral!$A:$G,5,FALSE)</f>
        <v>Congonhas</v>
      </c>
      <c r="S646" s="1" t="str">
        <f>VLOOKUP(D646,Base_Amostral!$A:$G,3,FALSE)</f>
        <v>Minas Gerais</v>
      </c>
      <c r="T646" s="1" t="str">
        <f>VLOOKUP(D646,Base_Amostral!$A:$G,6,FALSE)</f>
        <v>Sudeste</v>
      </c>
      <c r="U646" s="4">
        <f t="shared" si="81"/>
        <v>6</v>
      </c>
      <c r="V646" s="4">
        <f t="shared" si="82"/>
        <v>6.1</v>
      </c>
      <c r="W646" s="4">
        <f t="shared" si="83"/>
        <v>-9.9999999999999645E-2</v>
      </c>
      <c r="X646" s="4">
        <f t="shared" si="84"/>
        <v>6.05</v>
      </c>
      <c r="Y646" s="4">
        <f t="shared" si="85"/>
        <v>1</v>
      </c>
      <c r="Z646" s="4" t="str">
        <f t="shared" si="86"/>
        <v/>
      </c>
      <c r="AA646" s="4" t="str">
        <f t="shared" si="87"/>
        <v/>
      </c>
      <c r="AB646" s="4" t="str">
        <f>IF(B646&lt;&gt;"r04","",IF(COUNT(INDEX(U:U,ROW()-3):U646)&lt;2,"",MAX(INDEX(U:U,ROW()-3):U646)-MIN(INDEX(U:U,ROW()-3):U646)))</f>
        <v/>
      </c>
      <c r="AC646" s="4" t="str">
        <f>IF(B646&lt;&gt;"r04","",IF(COUNT(INDEX(V:V,ROW()-3):V646)&lt;2,"",MAX(INDEX(V:V,ROW()-3):V646)-MIN(INDEX(V:V,ROW()-3):V646)))</f>
        <v/>
      </c>
      <c r="AD646" s="4" t="str">
        <f>IF(B646&lt;&gt;"r04","",COUNT(INDEX(U:U,ROW()-3):U646))</f>
        <v/>
      </c>
      <c r="AE646" s="4" t="str">
        <f>IF(B646&lt;&gt;"r04","",COUNT(INDEX(V:V,ROW()-3):V646))</f>
        <v/>
      </c>
    </row>
    <row r="647" spans="1:31">
      <c r="A647">
        <v>879</v>
      </c>
      <c r="B647" t="s">
        <v>1859</v>
      </c>
      <c r="C647" t="s">
        <v>1860</v>
      </c>
      <c r="D647">
        <v>3118007</v>
      </c>
      <c r="E647">
        <v>60</v>
      </c>
      <c r="F647" t="s">
        <v>1849</v>
      </c>
      <c r="G647" s="1">
        <v>46203.832442129627</v>
      </c>
      <c r="H647">
        <v>61</v>
      </c>
      <c r="I647" t="s">
        <v>1849</v>
      </c>
      <c r="J647" s="1">
        <v>46203.832743055558</v>
      </c>
      <c r="K647">
        <v>1</v>
      </c>
      <c r="L647">
        <v>1</v>
      </c>
      <c r="M647" t="s">
        <v>1850</v>
      </c>
      <c r="N647" t="s">
        <v>1851</v>
      </c>
      <c r="O647" s="1">
        <v>46203.832199074073</v>
      </c>
      <c r="P647" s="1">
        <v>46203.832743055558</v>
      </c>
      <c r="Q647" s="1" t="str">
        <f t="shared" si="80"/>
        <v>3118007|r02</v>
      </c>
      <c r="R647" s="1" t="str">
        <f>VLOOKUP(D647,Base_Amostral!$A:$G,5,FALSE)</f>
        <v>Congonhas</v>
      </c>
      <c r="S647" s="1" t="str">
        <f>VLOOKUP(D647,Base_Amostral!$A:$G,3,FALSE)</f>
        <v>Minas Gerais</v>
      </c>
      <c r="T647" s="1" t="str">
        <f>VLOOKUP(D647,Base_Amostral!$A:$G,6,FALSE)</f>
        <v>Sudeste</v>
      </c>
      <c r="U647" s="4">
        <f t="shared" si="81"/>
        <v>6</v>
      </c>
      <c r="V647" s="4">
        <f t="shared" si="82"/>
        <v>6.1</v>
      </c>
      <c r="W647" s="4">
        <f t="shared" si="83"/>
        <v>-9.9999999999999645E-2</v>
      </c>
      <c r="X647" s="4">
        <f t="shared" si="84"/>
        <v>6.05</v>
      </c>
      <c r="Y647" s="4">
        <f t="shared" si="85"/>
        <v>1</v>
      </c>
      <c r="Z647" s="4">
        <f t="shared" si="86"/>
        <v>0</v>
      </c>
      <c r="AA647" s="4">
        <f t="shared" si="87"/>
        <v>0</v>
      </c>
      <c r="AB647" s="4" t="str">
        <f>IF(B647&lt;&gt;"r04","",IF(COUNT(INDEX(U:U,ROW()-3):U647)&lt;2,"",MAX(INDEX(U:U,ROW()-3):U647)-MIN(INDEX(U:U,ROW()-3):U647)))</f>
        <v/>
      </c>
      <c r="AC647" s="4" t="str">
        <f>IF(B647&lt;&gt;"r04","",IF(COUNT(INDEX(V:V,ROW()-3):V647)&lt;2,"",MAX(INDEX(V:V,ROW()-3):V647)-MIN(INDEX(V:V,ROW()-3):V647)))</f>
        <v/>
      </c>
      <c r="AD647" s="4" t="str">
        <f>IF(B647&lt;&gt;"r04","",COUNT(INDEX(U:U,ROW()-3):U647))</f>
        <v/>
      </c>
      <c r="AE647" s="4" t="str">
        <f>IF(B647&lt;&gt;"r04","",COUNT(INDEX(V:V,ROW()-3):V647))</f>
        <v/>
      </c>
    </row>
    <row r="648" spans="1:31">
      <c r="A648">
        <v>1234</v>
      </c>
      <c r="B648" t="s">
        <v>1861</v>
      </c>
      <c r="C648" t="s">
        <v>1862</v>
      </c>
      <c r="D648">
        <v>3118007</v>
      </c>
      <c r="E648">
        <v>60</v>
      </c>
      <c r="F648" t="s">
        <v>1849</v>
      </c>
      <c r="G648" s="1">
        <v>46209.874236111114</v>
      </c>
      <c r="H648">
        <v>61</v>
      </c>
      <c r="I648" t="s">
        <v>1849</v>
      </c>
      <c r="J648" s="1">
        <v>46209.874537037038</v>
      </c>
      <c r="K648">
        <v>1</v>
      </c>
      <c r="L648">
        <v>1</v>
      </c>
      <c r="M648" t="s">
        <v>1850</v>
      </c>
      <c r="N648" t="s">
        <v>1851</v>
      </c>
      <c r="O648" s="1">
        <v>46209.87395833333</v>
      </c>
      <c r="P648" s="1">
        <v>46209.874537037038</v>
      </c>
      <c r="Q648" s="1" t="str">
        <f t="shared" si="80"/>
        <v>3118007|r03</v>
      </c>
      <c r="R648" s="1" t="str">
        <f>VLOOKUP(D648,Base_Amostral!$A:$G,5,FALSE)</f>
        <v>Congonhas</v>
      </c>
      <c r="S648" s="1" t="str">
        <f>VLOOKUP(D648,Base_Amostral!$A:$G,3,FALSE)</f>
        <v>Minas Gerais</v>
      </c>
      <c r="T648" s="1" t="str">
        <f>VLOOKUP(D648,Base_Amostral!$A:$G,6,FALSE)</f>
        <v>Sudeste</v>
      </c>
      <c r="U648" s="4">
        <f t="shared" si="81"/>
        <v>6</v>
      </c>
      <c r="V648" s="4">
        <f t="shared" si="82"/>
        <v>6.1</v>
      </c>
      <c r="W648" s="4">
        <f t="shared" si="83"/>
        <v>-9.9999999999999645E-2</v>
      </c>
      <c r="X648" s="4">
        <f t="shared" si="84"/>
        <v>6.05</v>
      </c>
      <c r="Y648" s="4">
        <f t="shared" si="85"/>
        <v>1</v>
      </c>
      <c r="Z648" s="4">
        <f t="shared" si="86"/>
        <v>0</v>
      </c>
      <c r="AA648" s="4">
        <f t="shared" si="87"/>
        <v>0</v>
      </c>
      <c r="AB648" s="4" t="str">
        <f>IF(B648&lt;&gt;"r04","",IF(COUNT(INDEX(U:U,ROW()-3):U648)&lt;2,"",MAX(INDEX(U:U,ROW()-3):U648)-MIN(INDEX(U:U,ROW()-3):U648)))</f>
        <v/>
      </c>
      <c r="AC648" s="4" t="str">
        <f>IF(B648&lt;&gt;"r04","",IF(COUNT(INDEX(V:V,ROW()-3):V648)&lt;2,"",MAX(INDEX(V:V,ROW()-3):V648)-MIN(INDEX(V:V,ROW()-3):V648)))</f>
        <v/>
      </c>
      <c r="AD648" s="4" t="str">
        <f>IF(B648&lt;&gt;"r04","",COUNT(INDEX(U:U,ROW()-3):U648))</f>
        <v/>
      </c>
      <c r="AE648" s="4" t="str">
        <f>IF(B648&lt;&gt;"r04","",COUNT(INDEX(V:V,ROW()-3):V648))</f>
        <v/>
      </c>
    </row>
    <row r="649" spans="1:31">
      <c r="A649">
        <v>1594</v>
      </c>
      <c r="B649" t="s">
        <v>1863</v>
      </c>
      <c r="C649" t="s">
        <v>1864</v>
      </c>
      <c r="D649">
        <v>3118007</v>
      </c>
      <c r="E649">
        <v>68</v>
      </c>
      <c r="F649" t="s">
        <v>1849</v>
      </c>
      <c r="G649" s="1">
        <v>46216.851423611108</v>
      </c>
      <c r="H649">
        <v>61</v>
      </c>
      <c r="I649" t="s">
        <v>1849</v>
      </c>
      <c r="J649" s="1">
        <v>46216.851712962962</v>
      </c>
      <c r="K649">
        <v>1</v>
      </c>
      <c r="L649">
        <v>1</v>
      </c>
      <c r="M649" t="s">
        <v>1850</v>
      </c>
      <c r="N649" t="s">
        <v>1851</v>
      </c>
      <c r="O649" s="1">
        <v>46216.851076388892</v>
      </c>
      <c r="P649" s="1">
        <v>46216.851712962962</v>
      </c>
      <c r="Q649" s="1" t="str">
        <f t="shared" si="80"/>
        <v>3118007|r04</v>
      </c>
      <c r="R649" s="1" t="str">
        <f>VLOOKUP(D649,Base_Amostral!$A:$G,5,FALSE)</f>
        <v>Congonhas</v>
      </c>
      <c r="S649" s="1" t="str">
        <f>VLOOKUP(D649,Base_Amostral!$A:$G,3,FALSE)</f>
        <v>Minas Gerais</v>
      </c>
      <c r="T649" s="1" t="str">
        <f>VLOOKUP(D649,Base_Amostral!$A:$G,6,FALSE)</f>
        <v>Sudeste</v>
      </c>
      <c r="U649" s="4">
        <f t="shared" si="81"/>
        <v>6.8</v>
      </c>
      <c r="V649" s="4">
        <f t="shared" si="82"/>
        <v>6.1</v>
      </c>
      <c r="W649" s="4">
        <f t="shared" si="83"/>
        <v>0.70000000000000018</v>
      </c>
      <c r="X649" s="4">
        <f t="shared" si="84"/>
        <v>6.4499999999999993</v>
      </c>
      <c r="Y649" s="4">
        <f t="shared" si="85"/>
        <v>1</v>
      </c>
      <c r="Z649" s="4">
        <f t="shared" si="86"/>
        <v>0.79999999999999982</v>
      </c>
      <c r="AA649" s="4">
        <f t="shared" si="87"/>
        <v>0</v>
      </c>
      <c r="AB649" s="4">
        <f ca="1">IF(B649&lt;&gt;"r04","",IF(COUNT(INDEX(U:U,ROW()-3):U649)&lt;2,"",MAX(INDEX(U:U,ROW()-3):U649)-MIN(INDEX(U:U,ROW()-3):U649)))</f>
        <v>0.79999999999999982</v>
      </c>
      <c r="AC649" s="4">
        <f ca="1">IF(B649&lt;&gt;"r04","",IF(COUNT(INDEX(V:V,ROW()-3):V649)&lt;2,"",MAX(INDEX(V:V,ROW()-3):V649)-MIN(INDEX(V:V,ROW()-3):V649)))</f>
        <v>0</v>
      </c>
      <c r="AD649" s="4">
        <f ca="1">IF(B649&lt;&gt;"r04","",COUNT(INDEX(U:U,ROW()-3):U649))</f>
        <v>4</v>
      </c>
      <c r="AE649" s="4">
        <f ca="1">IF(B649&lt;&gt;"r04","",COUNT(INDEX(V:V,ROW()-3):V649))</f>
        <v>4</v>
      </c>
    </row>
    <row r="650" spans="1:31">
      <c r="A650">
        <v>492</v>
      </c>
      <c r="B650" t="s">
        <v>1857</v>
      </c>
      <c r="C650" t="s">
        <v>1858</v>
      </c>
      <c r="D650">
        <v>3118601</v>
      </c>
      <c r="E650">
        <v>84</v>
      </c>
      <c r="F650" t="s">
        <v>1849</v>
      </c>
      <c r="G650" s="1">
        <v>46196.020057870373</v>
      </c>
      <c r="H650">
        <v>89</v>
      </c>
      <c r="I650" t="s">
        <v>1849</v>
      </c>
      <c r="J650" s="1">
        <v>46196.020428240743</v>
      </c>
      <c r="K650">
        <v>1</v>
      </c>
      <c r="L650">
        <v>1</v>
      </c>
      <c r="M650" t="s">
        <v>1850</v>
      </c>
      <c r="N650" t="s">
        <v>1851</v>
      </c>
      <c r="O650" s="1">
        <v>46196.019270833334</v>
      </c>
      <c r="P650" s="1">
        <v>46196.020428240743</v>
      </c>
      <c r="Q650" s="1" t="str">
        <f t="shared" si="80"/>
        <v>3118601|r01</v>
      </c>
      <c r="R650" s="1" t="str">
        <f>VLOOKUP(D650,Base_Amostral!$A:$G,5,FALSE)</f>
        <v>Contagem</v>
      </c>
      <c r="S650" s="1" t="str">
        <f>VLOOKUP(D650,Base_Amostral!$A:$G,3,FALSE)</f>
        <v>Minas Gerais</v>
      </c>
      <c r="T650" s="1" t="str">
        <f>VLOOKUP(D650,Base_Amostral!$A:$G,6,FALSE)</f>
        <v>Sudeste</v>
      </c>
      <c r="U650" s="4">
        <f t="shared" si="81"/>
        <v>8.4</v>
      </c>
      <c r="V650" s="4">
        <f t="shared" si="82"/>
        <v>8.9</v>
      </c>
      <c r="W650" s="4">
        <f t="shared" si="83"/>
        <v>-0.5</v>
      </c>
      <c r="X650" s="4">
        <f t="shared" si="84"/>
        <v>8.65</v>
      </c>
      <c r="Y650" s="4">
        <f t="shared" si="85"/>
        <v>1</v>
      </c>
      <c r="Z650" s="4" t="str">
        <f t="shared" si="86"/>
        <v/>
      </c>
      <c r="AA650" s="4" t="str">
        <f t="shared" si="87"/>
        <v/>
      </c>
      <c r="AB650" s="4" t="str">
        <f>IF(B650&lt;&gt;"r04","",IF(COUNT(INDEX(U:U,ROW()-3):U650)&lt;2,"",MAX(INDEX(U:U,ROW()-3):U650)-MIN(INDEX(U:U,ROW()-3):U650)))</f>
        <v/>
      </c>
      <c r="AC650" s="4" t="str">
        <f>IF(B650&lt;&gt;"r04","",IF(COUNT(INDEX(V:V,ROW()-3):V650)&lt;2,"",MAX(INDEX(V:V,ROW()-3):V650)-MIN(INDEX(V:V,ROW()-3):V650)))</f>
        <v/>
      </c>
      <c r="AD650" s="4" t="str">
        <f>IF(B650&lt;&gt;"r04","",COUNT(INDEX(U:U,ROW()-3):U650))</f>
        <v/>
      </c>
      <c r="AE650" s="4" t="str">
        <f>IF(B650&lt;&gt;"r04","",COUNT(INDEX(V:V,ROW()-3):V650))</f>
        <v/>
      </c>
    </row>
    <row r="651" spans="1:31">
      <c r="A651">
        <v>881</v>
      </c>
      <c r="B651" t="s">
        <v>1859</v>
      </c>
      <c r="C651" t="s">
        <v>1860</v>
      </c>
      <c r="D651">
        <v>3118601</v>
      </c>
      <c r="E651">
        <v>84</v>
      </c>
      <c r="F651" t="s">
        <v>1849</v>
      </c>
      <c r="G651" s="1">
        <v>46203.833495370367</v>
      </c>
      <c r="H651">
        <v>89</v>
      </c>
      <c r="I651" t="s">
        <v>1849</v>
      </c>
      <c r="J651" s="1">
        <v>46203.833784722221</v>
      </c>
      <c r="K651">
        <v>1</v>
      </c>
      <c r="L651">
        <v>1</v>
      </c>
      <c r="M651" t="s">
        <v>1850</v>
      </c>
      <c r="N651" t="s">
        <v>1851</v>
      </c>
      <c r="O651" s="1">
        <v>46203.832777777781</v>
      </c>
      <c r="P651" s="1">
        <v>46203.833784722221</v>
      </c>
      <c r="Q651" s="1" t="str">
        <f t="shared" si="80"/>
        <v>3118601|r02</v>
      </c>
      <c r="R651" s="1" t="str">
        <f>VLOOKUP(D651,Base_Amostral!$A:$G,5,FALSE)</f>
        <v>Contagem</v>
      </c>
      <c r="S651" s="1" t="str">
        <f>VLOOKUP(D651,Base_Amostral!$A:$G,3,FALSE)</f>
        <v>Minas Gerais</v>
      </c>
      <c r="T651" s="1" t="str">
        <f>VLOOKUP(D651,Base_Amostral!$A:$G,6,FALSE)</f>
        <v>Sudeste</v>
      </c>
      <c r="U651" s="4">
        <f t="shared" si="81"/>
        <v>8.4</v>
      </c>
      <c r="V651" s="4">
        <f t="shared" si="82"/>
        <v>8.9</v>
      </c>
      <c r="W651" s="4">
        <f t="shared" si="83"/>
        <v>-0.5</v>
      </c>
      <c r="X651" s="4">
        <f t="shared" si="84"/>
        <v>8.65</v>
      </c>
      <c r="Y651" s="4">
        <f t="shared" si="85"/>
        <v>1</v>
      </c>
      <c r="Z651" s="4">
        <f t="shared" si="86"/>
        <v>0</v>
      </c>
      <c r="AA651" s="4">
        <f t="shared" si="87"/>
        <v>0</v>
      </c>
      <c r="AB651" s="4" t="str">
        <f>IF(B651&lt;&gt;"r04","",IF(COUNT(INDEX(U:U,ROW()-3):U651)&lt;2,"",MAX(INDEX(U:U,ROW()-3):U651)-MIN(INDEX(U:U,ROW()-3):U651)))</f>
        <v/>
      </c>
      <c r="AC651" s="4" t="str">
        <f>IF(B651&lt;&gt;"r04","",IF(COUNT(INDEX(V:V,ROW()-3):V651)&lt;2,"",MAX(INDEX(V:V,ROW()-3):V651)-MIN(INDEX(V:V,ROW()-3):V651)))</f>
        <v/>
      </c>
      <c r="AD651" s="4" t="str">
        <f>IF(B651&lt;&gt;"r04","",COUNT(INDEX(U:U,ROW()-3):U651))</f>
        <v/>
      </c>
      <c r="AE651" s="4" t="str">
        <f>IF(B651&lt;&gt;"r04","",COUNT(INDEX(V:V,ROW()-3):V651))</f>
        <v/>
      </c>
    </row>
    <row r="652" spans="1:31">
      <c r="A652">
        <v>1237</v>
      </c>
      <c r="B652" t="s">
        <v>1861</v>
      </c>
      <c r="C652" t="s">
        <v>1862</v>
      </c>
      <c r="D652">
        <v>3118601</v>
      </c>
      <c r="E652">
        <v>84</v>
      </c>
      <c r="F652" t="s">
        <v>1849</v>
      </c>
      <c r="G652" s="1">
        <v>46209.875335648147</v>
      </c>
      <c r="H652">
        <v>89</v>
      </c>
      <c r="I652" t="s">
        <v>1849</v>
      </c>
      <c r="J652" s="1">
        <v>46209.875613425924</v>
      </c>
      <c r="K652">
        <v>1</v>
      </c>
      <c r="L652">
        <v>1</v>
      </c>
      <c r="M652" t="s">
        <v>1850</v>
      </c>
      <c r="N652" t="s">
        <v>1851</v>
      </c>
      <c r="O652" s="1">
        <v>46209.874583333331</v>
      </c>
      <c r="P652" s="1">
        <v>46209.875613425924</v>
      </c>
      <c r="Q652" s="1" t="str">
        <f t="shared" si="80"/>
        <v>3118601|r03</v>
      </c>
      <c r="R652" s="1" t="str">
        <f>VLOOKUP(D652,Base_Amostral!$A:$G,5,FALSE)</f>
        <v>Contagem</v>
      </c>
      <c r="S652" s="1" t="str">
        <f>VLOOKUP(D652,Base_Amostral!$A:$G,3,FALSE)</f>
        <v>Minas Gerais</v>
      </c>
      <c r="T652" s="1" t="str">
        <f>VLOOKUP(D652,Base_Amostral!$A:$G,6,FALSE)</f>
        <v>Sudeste</v>
      </c>
      <c r="U652" s="4">
        <f t="shared" si="81"/>
        <v>8.4</v>
      </c>
      <c r="V652" s="4">
        <f t="shared" si="82"/>
        <v>8.9</v>
      </c>
      <c r="W652" s="4">
        <f t="shared" si="83"/>
        <v>-0.5</v>
      </c>
      <c r="X652" s="4">
        <f t="shared" si="84"/>
        <v>8.65</v>
      </c>
      <c r="Y652" s="4">
        <f t="shared" si="85"/>
        <v>1</v>
      </c>
      <c r="Z652" s="4">
        <f t="shared" si="86"/>
        <v>0</v>
      </c>
      <c r="AA652" s="4">
        <f t="shared" si="87"/>
        <v>0</v>
      </c>
      <c r="AB652" s="4" t="str">
        <f>IF(B652&lt;&gt;"r04","",IF(COUNT(INDEX(U:U,ROW()-3):U652)&lt;2,"",MAX(INDEX(U:U,ROW()-3):U652)-MIN(INDEX(U:U,ROW()-3):U652)))</f>
        <v/>
      </c>
      <c r="AC652" s="4" t="str">
        <f>IF(B652&lt;&gt;"r04","",IF(COUNT(INDEX(V:V,ROW()-3):V652)&lt;2,"",MAX(INDEX(V:V,ROW()-3):V652)-MIN(INDEX(V:V,ROW()-3):V652)))</f>
        <v/>
      </c>
      <c r="AD652" s="4" t="str">
        <f>IF(B652&lt;&gt;"r04","",COUNT(INDEX(U:U,ROW()-3):U652))</f>
        <v/>
      </c>
      <c r="AE652" s="4" t="str">
        <f>IF(B652&lt;&gt;"r04","",COUNT(INDEX(V:V,ROW()-3):V652))</f>
        <v/>
      </c>
    </row>
    <row r="653" spans="1:31">
      <c r="A653">
        <v>1596</v>
      </c>
      <c r="B653" t="s">
        <v>1863</v>
      </c>
      <c r="C653" t="s">
        <v>1864</v>
      </c>
      <c r="D653">
        <v>3118601</v>
      </c>
      <c r="E653">
        <v>90</v>
      </c>
      <c r="F653" t="s">
        <v>1849</v>
      </c>
      <c r="G653" s="1">
        <v>46216.853229166663</v>
      </c>
      <c r="H653">
        <v>89</v>
      </c>
      <c r="I653" t="s">
        <v>1849</v>
      </c>
      <c r="J653" s="1">
        <v>46216.853506944448</v>
      </c>
      <c r="K653">
        <v>1</v>
      </c>
      <c r="L653">
        <v>1</v>
      </c>
      <c r="M653" t="s">
        <v>1850</v>
      </c>
      <c r="N653" t="s">
        <v>1851</v>
      </c>
      <c r="O653" s="1">
        <v>46216.851747685185</v>
      </c>
      <c r="P653" s="1">
        <v>46216.853506944448</v>
      </c>
      <c r="Q653" s="1" t="str">
        <f t="shared" si="80"/>
        <v>3118601|r04</v>
      </c>
      <c r="R653" s="1" t="str">
        <f>VLOOKUP(D653,Base_Amostral!$A:$G,5,FALSE)</f>
        <v>Contagem</v>
      </c>
      <c r="S653" s="1" t="str">
        <f>VLOOKUP(D653,Base_Amostral!$A:$G,3,FALSE)</f>
        <v>Minas Gerais</v>
      </c>
      <c r="T653" s="1" t="str">
        <f>VLOOKUP(D653,Base_Amostral!$A:$G,6,FALSE)</f>
        <v>Sudeste</v>
      </c>
      <c r="U653" s="4">
        <f t="shared" si="81"/>
        <v>9</v>
      </c>
      <c r="V653" s="4">
        <f t="shared" si="82"/>
        <v>8.9</v>
      </c>
      <c r="W653" s="4">
        <f t="shared" si="83"/>
        <v>9.9999999999999645E-2</v>
      </c>
      <c r="X653" s="4">
        <f t="shared" si="84"/>
        <v>8.9499999999999993</v>
      </c>
      <c r="Y653" s="4">
        <f t="shared" si="85"/>
        <v>1</v>
      </c>
      <c r="Z653" s="4">
        <f t="shared" si="86"/>
        <v>0.59999999999999964</v>
      </c>
      <c r="AA653" s="4">
        <f t="shared" si="87"/>
        <v>0</v>
      </c>
      <c r="AB653" s="4">
        <f ca="1">IF(B653&lt;&gt;"r04","",IF(COUNT(INDEX(U:U,ROW()-3):U653)&lt;2,"",MAX(INDEX(U:U,ROW()-3):U653)-MIN(INDEX(U:U,ROW()-3):U653)))</f>
        <v>0.59999999999999964</v>
      </c>
      <c r="AC653" s="4">
        <f ca="1">IF(B653&lt;&gt;"r04","",IF(COUNT(INDEX(V:V,ROW()-3):V653)&lt;2,"",MAX(INDEX(V:V,ROW()-3):V653)-MIN(INDEX(V:V,ROW()-3):V653)))</f>
        <v>0</v>
      </c>
      <c r="AD653" s="4">
        <f ca="1">IF(B653&lt;&gt;"r04","",COUNT(INDEX(U:U,ROW()-3):U653))</f>
        <v>4</v>
      </c>
      <c r="AE653" s="4">
        <f ca="1">IF(B653&lt;&gt;"r04","",COUNT(INDEX(V:V,ROW()-3):V653))</f>
        <v>4</v>
      </c>
    </row>
    <row r="654" spans="1:31">
      <c r="A654">
        <v>496</v>
      </c>
      <c r="B654" t="s">
        <v>1857</v>
      </c>
      <c r="C654" t="s">
        <v>1858</v>
      </c>
      <c r="D654">
        <v>3120201</v>
      </c>
      <c r="E654">
        <v>92</v>
      </c>
      <c r="F654" t="s">
        <v>1849</v>
      </c>
      <c r="G654" s="1">
        <v>46196.021793981483</v>
      </c>
      <c r="H654">
        <v>74</v>
      </c>
      <c r="I654" t="s">
        <v>1849</v>
      </c>
      <c r="J654" s="1">
        <v>46196.022175925929</v>
      </c>
      <c r="K654">
        <v>1</v>
      </c>
      <c r="L654">
        <v>1</v>
      </c>
      <c r="M654" t="s">
        <v>1850</v>
      </c>
      <c r="N654" t="s">
        <v>1851</v>
      </c>
      <c r="O654" s="1">
        <v>46196.020486111112</v>
      </c>
      <c r="P654" s="1">
        <v>46196.022175925929</v>
      </c>
      <c r="Q654" s="1" t="str">
        <f t="shared" si="80"/>
        <v>3120201|r01</v>
      </c>
      <c r="R654" s="1" t="str">
        <f>VLOOKUP(D654,Base_Amostral!$A:$G,5,FALSE)</f>
        <v>Cristais</v>
      </c>
      <c r="S654" s="1" t="str">
        <f>VLOOKUP(D654,Base_Amostral!$A:$G,3,FALSE)</f>
        <v>Minas Gerais</v>
      </c>
      <c r="T654" s="1" t="str">
        <f>VLOOKUP(D654,Base_Amostral!$A:$G,6,FALSE)</f>
        <v>Sudeste</v>
      </c>
      <c r="U654" s="4">
        <f t="shared" si="81"/>
        <v>9.1999999999999993</v>
      </c>
      <c r="V654" s="4">
        <f t="shared" si="82"/>
        <v>7.4</v>
      </c>
      <c r="W654" s="4">
        <f t="shared" si="83"/>
        <v>1.7999999999999989</v>
      </c>
      <c r="X654" s="4">
        <f t="shared" si="84"/>
        <v>8.3000000000000007</v>
      </c>
      <c r="Y654" s="4">
        <f t="shared" si="85"/>
        <v>1</v>
      </c>
      <c r="Z654" s="4" t="str">
        <f t="shared" si="86"/>
        <v/>
      </c>
      <c r="AA654" s="4" t="str">
        <f t="shared" si="87"/>
        <v/>
      </c>
      <c r="AB654" s="4" t="str">
        <f>IF(B654&lt;&gt;"r04","",IF(COUNT(INDEX(U:U,ROW()-3):U654)&lt;2,"",MAX(INDEX(U:U,ROW()-3):U654)-MIN(INDEX(U:U,ROW()-3):U654)))</f>
        <v/>
      </c>
      <c r="AC654" s="4" t="str">
        <f>IF(B654&lt;&gt;"r04","",IF(COUNT(INDEX(V:V,ROW()-3):V654)&lt;2,"",MAX(INDEX(V:V,ROW()-3):V654)-MIN(INDEX(V:V,ROW()-3):V654)))</f>
        <v/>
      </c>
      <c r="AD654" s="4" t="str">
        <f>IF(B654&lt;&gt;"r04","",COUNT(INDEX(U:U,ROW()-3):U654))</f>
        <v/>
      </c>
      <c r="AE654" s="4" t="str">
        <f>IF(B654&lt;&gt;"r04","",COUNT(INDEX(V:V,ROW()-3):V654))</f>
        <v/>
      </c>
    </row>
    <row r="655" spans="1:31">
      <c r="A655">
        <v>885</v>
      </c>
      <c r="B655" t="s">
        <v>1859</v>
      </c>
      <c r="C655" t="s">
        <v>1860</v>
      </c>
      <c r="D655">
        <v>3120201</v>
      </c>
      <c r="E655">
        <v>92</v>
      </c>
      <c r="F655" t="s">
        <v>1849</v>
      </c>
      <c r="G655" s="1">
        <v>46203.833969907406</v>
      </c>
      <c r="H655">
        <v>74</v>
      </c>
      <c r="I655" t="s">
        <v>1849</v>
      </c>
      <c r="J655" s="1">
        <v>46203.834363425929</v>
      </c>
      <c r="K655">
        <v>1</v>
      </c>
      <c r="L655">
        <v>1</v>
      </c>
      <c r="M655" t="s">
        <v>1850</v>
      </c>
      <c r="N655" t="s">
        <v>1851</v>
      </c>
      <c r="O655" s="1">
        <v>46203.833819444444</v>
      </c>
      <c r="P655" s="1">
        <v>46203.834363425929</v>
      </c>
      <c r="Q655" s="1" t="str">
        <f t="shared" si="80"/>
        <v>3120201|r02</v>
      </c>
      <c r="R655" s="1" t="str">
        <f>VLOOKUP(D655,Base_Amostral!$A:$G,5,FALSE)</f>
        <v>Cristais</v>
      </c>
      <c r="S655" s="1" t="str">
        <f>VLOOKUP(D655,Base_Amostral!$A:$G,3,FALSE)</f>
        <v>Minas Gerais</v>
      </c>
      <c r="T655" s="1" t="str">
        <f>VLOOKUP(D655,Base_Amostral!$A:$G,6,FALSE)</f>
        <v>Sudeste</v>
      </c>
      <c r="U655" s="4">
        <f t="shared" si="81"/>
        <v>9.1999999999999993</v>
      </c>
      <c r="V655" s="4">
        <f t="shared" si="82"/>
        <v>7.4</v>
      </c>
      <c r="W655" s="4">
        <f t="shared" si="83"/>
        <v>1.7999999999999989</v>
      </c>
      <c r="X655" s="4">
        <f t="shared" si="84"/>
        <v>8.3000000000000007</v>
      </c>
      <c r="Y655" s="4">
        <f t="shared" si="85"/>
        <v>1</v>
      </c>
      <c r="Z655" s="4">
        <f t="shared" si="86"/>
        <v>0</v>
      </c>
      <c r="AA655" s="4">
        <f t="shared" si="87"/>
        <v>0</v>
      </c>
      <c r="AB655" s="4" t="str">
        <f>IF(B655&lt;&gt;"r04","",IF(COUNT(INDEX(U:U,ROW()-3):U655)&lt;2,"",MAX(INDEX(U:U,ROW()-3):U655)-MIN(INDEX(U:U,ROW()-3):U655)))</f>
        <v/>
      </c>
      <c r="AC655" s="4" t="str">
        <f>IF(B655&lt;&gt;"r04","",IF(COUNT(INDEX(V:V,ROW()-3):V655)&lt;2,"",MAX(INDEX(V:V,ROW()-3):V655)-MIN(INDEX(V:V,ROW()-3):V655)))</f>
        <v/>
      </c>
      <c r="AD655" s="4" t="str">
        <f>IF(B655&lt;&gt;"r04","",COUNT(INDEX(U:U,ROW()-3):U655))</f>
        <v/>
      </c>
      <c r="AE655" s="4" t="str">
        <f>IF(B655&lt;&gt;"r04","",COUNT(INDEX(V:V,ROW()-3):V655))</f>
        <v/>
      </c>
    </row>
    <row r="656" spans="1:31">
      <c r="A656">
        <v>1239</v>
      </c>
      <c r="B656" t="s">
        <v>1861</v>
      </c>
      <c r="C656" t="s">
        <v>1862</v>
      </c>
      <c r="D656">
        <v>3120201</v>
      </c>
      <c r="E656">
        <v>92</v>
      </c>
      <c r="F656" t="s">
        <v>1849</v>
      </c>
      <c r="G656" s="1">
        <v>46209.879236111112</v>
      </c>
      <c r="H656">
        <v>74</v>
      </c>
      <c r="I656" t="s">
        <v>1849</v>
      </c>
      <c r="J656" s="1">
        <v>46209.879675925928</v>
      </c>
      <c r="K656">
        <v>1</v>
      </c>
      <c r="L656">
        <v>1</v>
      </c>
      <c r="M656" t="s">
        <v>1850</v>
      </c>
      <c r="N656" t="s">
        <v>1851</v>
      </c>
      <c r="O656" s="1">
        <v>46209.875648148147</v>
      </c>
      <c r="P656" s="1">
        <v>46209.879675925928</v>
      </c>
      <c r="Q656" s="1" t="str">
        <f t="shared" si="80"/>
        <v>3120201|r03</v>
      </c>
      <c r="R656" s="1" t="str">
        <f>VLOOKUP(D656,Base_Amostral!$A:$G,5,FALSE)</f>
        <v>Cristais</v>
      </c>
      <c r="S656" s="1" t="str">
        <f>VLOOKUP(D656,Base_Amostral!$A:$G,3,FALSE)</f>
        <v>Minas Gerais</v>
      </c>
      <c r="T656" s="1" t="str">
        <f>VLOOKUP(D656,Base_Amostral!$A:$G,6,FALSE)</f>
        <v>Sudeste</v>
      </c>
      <c r="U656" s="4">
        <f t="shared" si="81"/>
        <v>9.1999999999999993</v>
      </c>
      <c r="V656" s="4">
        <f t="shared" si="82"/>
        <v>7.4</v>
      </c>
      <c r="W656" s="4">
        <f t="shared" si="83"/>
        <v>1.7999999999999989</v>
      </c>
      <c r="X656" s="4">
        <f t="shared" si="84"/>
        <v>8.3000000000000007</v>
      </c>
      <c r="Y656" s="4">
        <f t="shared" si="85"/>
        <v>1</v>
      </c>
      <c r="Z656" s="4">
        <f t="shared" si="86"/>
        <v>0</v>
      </c>
      <c r="AA656" s="4">
        <f t="shared" si="87"/>
        <v>0</v>
      </c>
      <c r="AB656" s="4" t="str">
        <f>IF(B656&lt;&gt;"r04","",IF(COUNT(INDEX(U:U,ROW()-3):U656)&lt;2,"",MAX(INDEX(U:U,ROW()-3):U656)-MIN(INDEX(U:U,ROW()-3):U656)))</f>
        <v/>
      </c>
      <c r="AC656" s="4" t="str">
        <f>IF(B656&lt;&gt;"r04","",IF(COUNT(INDEX(V:V,ROW()-3):V656)&lt;2,"",MAX(INDEX(V:V,ROW()-3):V656)-MIN(INDEX(V:V,ROW()-3):V656)))</f>
        <v/>
      </c>
      <c r="AD656" s="4" t="str">
        <f>IF(B656&lt;&gt;"r04","",COUNT(INDEX(U:U,ROW()-3):U656))</f>
        <v/>
      </c>
      <c r="AE656" s="4" t="str">
        <f>IF(B656&lt;&gt;"r04","",COUNT(INDEX(V:V,ROW()-3):V656))</f>
        <v/>
      </c>
    </row>
    <row r="657" spans="1:31">
      <c r="A657">
        <v>1600</v>
      </c>
      <c r="B657" t="s">
        <v>1863</v>
      </c>
      <c r="C657" t="s">
        <v>1864</v>
      </c>
      <c r="D657">
        <v>3120201</v>
      </c>
      <c r="E657">
        <v>96</v>
      </c>
      <c r="F657" t="s">
        <v>1849</v>
      </c>
      <c r="G657" s="1">
        <v>46216.853715277779</v>
      </c>
      <c r="H657">
        <v>74</v>
      </c>
      <c r="I657" t="s">
        <v>1849</v>
      </c>
      <c r="J657" s="1">
        <v>46216.854131944441</v>
      </c>
      <c r="K657">
        <v>1</v>
      </c>
      <c r="L657">
        <v>1</v>
      </c>
      <c r="M657" t="s">
        <v>1850</v>
      </c>
      <c r="N657" t="s">
        <v>1851</v>
      </c>
      <c r="O657" s="1">
        <v>46216.85355324074</v>
      </c>
      <c r="P657" s="1">
        <v>46216.854131944441</v>
      </c>
      <c r="Q657" s="1" t="str">
        <f t="shared" si="80"/>
        <v>3120201|r04</v>
      </c>
      <c r="R657" s="1" t="str">
        <f>VLOOKUP(D657,Base_Amostral!$A:$G,5,FALSE)</f>
        <v>Cristais</v>
      </c>
      <c r="S657" s="1" t="str">
        <f>VLOOKUP(D657,Base_Amostral!$A:$G,3,FALSE)</f>
        <v>Minas Gerais</v>
      </c>
      <c r="T657" s="1" t="str">
        <f>VLOOKUP(D657,Base_Amostral!$A:$G,6,FALSE)</f>
        <v>Sudeste</v>
      </c>
      <c r="U657" s="4">
        <f t="shared" si="81"/>
        <v>9.6</v>
      </c>
      <c r="V657" s="4">
        <f t="shared" si="82"/>
        <v>7.4</v>
      </c>
      <c r="W657" s="4">
        <f t="shared" si="83"/>
        <v>2.1999999999999993</v>
      </c>
      <c r="X657" s="4">
        <f t="shared" si="84"/>
        <v>8.5</v>
      </c>
      <c r="Y657" s="4">
        <f t="shared" si="85"/>
        <v>1</v>
      </c>
      <c r="Z657" s="4">
        <f t="shared" si="86"/>
        <v>0.40000000000000036</v>
      </c>
      <c r="AA657" s="4">
        <f t="shared" si="87"/>
        <v>0</v>
      </c>
      <c r="AB657" s="4">
        <f ca="1">IF(B657&lt;&gt;"r04","",IF(COUNT(INDEX(U:U,ROW()-3):U657)&lt;2,"",MAX(INDEX(U:U,ROW()-3):U657)-MIN(INDEX(U:U,ROW()-3):U657)))</f>
        <v>0.40000000000000036</v>
      </c>
      <c r="AC657" s="4">
        <f ca="1">IF(B657&lt;&gt;"r04","",IF(COUNT(INDEX(V:V,ROW()-3):V657)&lt;2,"",MAX(INDEX(V:V,ROW()-3):V657)-MIN(INDEX(V:V,ROW()-3):V657)))</f>
        <v>0</v>
      </c>
      <c r="AD657" s="4">
        <f ca="1">IF(B657&lt;&gt;"r04","",COUNT(INDEX(U:U,ROW()-3):U657))</f>
        <v>4</v>
      </c>
      <c r="AE657" s="4">
        <f ca="1">IF(B657&lt;&gt;"r04","",COUNT(INDEX(V:V,ROW()-3):V657))</f>
        <v>4</v>
      </c>
    </row>
    <row r="658" spans="1:31">
      <c r="A658">
        <v>500</v>
      </c>
      <c r="B658" t="s">
        <v>1857</v>
      </c>
      <c r="C658" t="s">
        <v>1858</v>
      </c>
      <c r="D658">
        <v>3126752</v>
      </c>
      <c r="E658">
        <v>60</v>
      </c>
      <c r="F658" t="s">
        <v>1849</v>
      </c>
      <c r="G658" s="1">
        <v>46196.022986111115</v>
      </c>
      <c r="H658">
        <v>64</v>
      </c>
      <c r="I658" t="s">
        <v>1849</v>
      </c>
      <c r="J658" s="1">
        <v>46196.023263888892</v>
      </c>
      <c r="K658">
        <v>1</v>
      </c>
      <c r="L658">
        <v>1</v>
      </c>
      <c r="M658" t="s">
        <v>1850</v>
      </c>
      <c r="N658" t="s">
        <v>1851</v>
      </c>
      <c r="O658" s="1">
        <v>46196.022210648145</v>
      </c>
      <c r="P658" s="1">
        <v>46196.023263888892</v>
      </c>
      <c r="Q658" s="1" t="str">
        <f t="shared" si="80"/>
        <v>3126752|r01</v>
      </c>
      <c r="R658" s="1" t="str">
        <f>VLOOKUP(D658,Base_Amostral!$A:$G,5,FALSE)</f>
        <v>Franciscópolis</v>
      </c>
      <c r="S658" s="1" t="str">
        <f>VLOOKUP(D658,Base_Amostral!$A:$G,3,FALSE)</f>
        <v>Minas Gerais</v>
      </c>
      <c r="T658" s="1" t="str">
        <f>VLOOKUP(D658,Base_Amostral!$A:$G,6,FALSE)</f>
        <v>Sudeste</v>
      </c>
      <c r="U658" s="4">
        <f t="shared" si="81"/>
        <v>6</v>
      </c>
      <c r="V658" s="4">
        <f t="shared" si="82"/>
        <v>6.4</v>
      </c>
      <c r="W658" s="4">
        <f t="shared" si="83"/>
        <v>-0.40000000000000036</v>
      </c>
      <c r="X658" s="4">
        <f t="shared" si="84"/>
        <v>6.2</v>
      </c>
      <c r="Y658" s="4">
        <f t="shared" si="85"/>
        <v>1</v>
      </c>
      <c r="Z658" s="4" t="str">
        <f t="shared" si="86"/>
        <v/>
      </c>
      <c r="AA658" s="4" t="str">
        <f t="shared" si="87"/>
        <v/>
      </c>
      <c r="AB658" s="4" t="str">
        <f>IF(B658&lt;&gt;"r04","",IF(COUNT(INDEX(U:U,ROW()-3):U658)&lt;2,"",MAX(INDEX(U:U,ROW()-3):U658)-MIN(INDEX(U:U,ROW()-3):U658)))</f>
        <v/>
      </c>
      <c r="AC658" s="4" t="str">
        <f>IF(B658&lt;&gt;"r04","",IF(COUNT(INDEX(V:V,ROW()-3):V658)&lt;2,"",MAX(INDEX(V:V,ROW()-3):V658)-MIN(INDEX(V:V,ROW()-3):V658)))</f>
        <v/>
      </c>
      <c r="AD658" s="4" t="str">
        <f>IF(B658&lt;&gt;"r04","",COUNT(INDEX(U:U,ROW()-3):U658))</f>
        <v/>
      </c>
      <c r="AE658" s="4" t="str">
        <f>IF(B658&lt;&gt;"r04","",COUNT(INDEX(V:V,ROW()-3):V658))</f>
        <v/>
      </c>
    </row>
    <row r="659" spans="1:31">
      <c r="A659">
        <v>888</v>
      </c>
      <c r="B659" t="s">
        <v>1859</v>
      </c>
      <c r="C659" t="s">
        <v>1860</v>
      </c>
      <c r="D659">
        <v>3126752</v>
      </c>
      <c r="E659">
        <v>60</v>
      </c>
      <c r="F659" t="s">
        <v>1849</v>
      </c>
      <c r="G659" s="1">
        <v>46203.835347222222</v>
      </c>
      <c r="H659">
        <v>64</v>
      </c>
      <c r="I659" t="s">
        <v>1849</v>
      </c>
      <c r="J659" s="1">
        <v>46203.835636574076</v>
      </c>
      <c r="K659">
        <v>1</v>
      </c>
      <c r="L659">
        <v>1</v>
      </c>
      <c r="M659" t="s">
        <v>1850</v>
      </c>
      <c r="N659" t="s">
        <v>1851</v>
      </c>
      <c r="O659" s="1">
        <v>46203.834444444445</v>
      </c>
      <c r="P659" s="1">
        <v>46203.835636574076</v>
      </c>
      <c r="Q659" s="1" t="str">
        <f t="shared" si="80"/>
        <v>3126752|r02</v>
      </c>
      <c r="R659" s="1" t="str">
        <f>VLOOKUP(D659,Base_Amostral!$A:$G,5,FALSE)</f>
        <v>Franciscópolis</v>
      </c>
      <c r="S659" s="1" t="str">
        <f>VLOOKUP(D659,Base_Amostral!$A:$G,3,FALSE)</f>
        <v>Minas Gerais</v>
      </c>
      <c r="T659" s="1" t="str">
        <f>VLOOKUP(D659,Base_Amostral!$A:$G,6,FALSE)</f>
        <v>Sudeste</v>
      </c>
      <c r="U659" s="4">
        <f t="shared" si="81"/>
        <v>6</v>
      </c>
      <c r="V659" s="4">
        <f t="shared" si="82"/>
        <v>6.4</v>
      </c>
      <c r="W659" s="4">
        <f t="shared" si="83"/>
        <v>-0.40000000000000036</v>
      </c>
      <c r="X659" s="4">
        <f t="shared" si="84"/>
        <v>6.2</v>
      </c>
      <c r="Y659" s="4">
        <f t="shared" si="85"/>
        <v>1</v>
      </c>
      <c r="Z659" s="4">
        <f t="shared" si="86"/>
        <v>0</v>
      </c>
      <c r="AA659" s="4">
        <f t="shared" si="87"/>
        <v>0</v>
      </c>
      <c r="AB659" s="4" t="str">
        <f>IF(B659&lt;&gt;"r04","",IF(COUNT(INDEX(U:U,ROW()-3):U659)&lt;2,"",MAX(INDEX(U:U,ROW()-3):U659)-MIN(INDEX(U:U,ROW()-3):U659)))</f>
        <v/>
      </c>
      <c r="AC659" s="4" t="str">
        <f>IF(B659&lt;&gt;"r04","",IF(COUNT(INDEX(V:V,ROW()-3):V659)&lt;2,"",MAX(INDEX(V:V,ROW()-3):V659)-MIN(INDEX(V:V,ROW()-3):V659)))</f>
        <v/>
      </c>
      <c r="AD659" s="4" t="str">
        <f>IF(B659&lt;&gt;"r04","",COUNT(INDEX(U:U,ROW()-3):U659))</f>
        <v/>
      </c>
      <c r="AE659" s="4" t="str">
        <f>IF(B659&lt;&gt;"r04","",COUNT(INDEX(V:V,ROW()-3):V659))</f>
        <v/>
      </c>
    </row>
    <row r="660" spans="1:31">
      <c r="A660">
        <v>1248</v>
      </c>
      <c r="B660" t="s">
        <v>1861</v>
      </c>
      <c r="C660" t="s">
        <v>1862</v>
      </c>
      <c r="D660">
        <v>3126752</v>
      </c>
      <c r="E660">
        <v>60</v>
      </c>
      <c r="F660" t="s">
        <v>1849</v>
      </c>
      <c r="G660" s="1">
        <v>46209.880462962959</v>
      </c>
      <c r="H660">
        <v>64</v>
      </c>
      <c r="I660" t="s">
        <v>1849</v>
      </c>
      <c r="J660" s="1">
        <v>46209.880740740744</v>
      </c>
      <c r="K660">
        <v>1</v>
      </c>
      <c r="L660">
        <v>1</v>
      </c>
      <c r="M660" t="s">
        <v>1850</v>
      </c>
      <c r="N660" t="s">
        <v>1851</v>
      </c>
      <c r="O660" s="1">
        <v>46209.879710648151</v>
      </c>
      <c r="P660" s="1">
        <v>46209.880740740744</v>
      </c>
      <c r="Q660" s="1" t="str">
        <f t="shared" si="80"/>
        <v>3126752|r03</v>
      </c>
      <c r="R660" s="1" t="str">
        <f>VLOOKUP(D660,Base_Amostral!$A:$G,5,FALSE)</f>
        <v>Franciscópolis</v>
      </c>
      <c r="S660" s="1" t="str">
        <f>VLOOKUP(D660,Base_Amostral!$A:$G,3,FALSE)</f>
        <v>Minas Gerais</v>
      </c>
      <c r="T660" s="1" t="str">
        <f>VLOOKUP(D660,Base_Amostral!$A:$G,6,FALSE)</f>
        <v>Sudeste</v>
      </c>
      <c r="U660" s="4">
        <f t="shared" si="81"/>
        <v>6</v>
      </c>
      <c r="V660" s="4">
        <f t="shared" si="82"/>
        <v>6.4</v>
      </c>
      <c r="W660" s="4">
        <f t="shared" si="83"/>
        <v>-0.40000000000000036</v>
      </c>
      <c r="X660" s="4">
        <f t="shared" si="84"/>
        <v>6.2</v>
      </c>
      <c r="Y660" s="4">
        <f t="shared" si="85"/>
        <v>1</v>
      </c>
      <c r="Z660" s="4">
        <f t="shared" si="86"/>
        <v>0</v>
      </c>
      <c r="AA660" s="4">
        <f t="shared" si="87"/>
        <v>0</v>
      </c>
      <c r="AB660" s="4" t="str">
        <f>IF(B660&lt;&gt;"r04","",IF(COUNT(INDEX(U:U,ROW()-3):U660)&lt;2,"",MAX(INDEX(U:U,ROW()-3):U660)-MIN(INDEX(U:U,ROW()-3):U660)))</f>
        <v/>
      </c>
      <c r="AC660" s="4" t="str">
        <f>IF(B660&lt;&gt;"r04","",IF(COUNT(INDEX(V:V,ROW()-3):V660)&lt;2,"",MAX(INDEX(V:V,ROW()-3):V660)-MIN(INDEX(V:V,ROW()-3):V660)))</f>
        <v/>
      </c>
      <c r="AD660" s="4" t="str">
        <f>IF(B660&lt;&gt;"r04","",COUNT(INDEX(U:U,ROW()-3):U660))</f>
        <v/>
      </c>
      <c r="AE660" s="4" t="str">
        <f>IF(B660&lt;&gt;"r04","",COUNT(INDEX(V:V,ROW()-3):V660))</f>
        <v/>
      </c>
    </row>
    <row r="661" spans="1:31">
      <c r="A661">
        <v>1602</v>
      </c>
      <c r="B661" t="s">
        <v>1863</v>
      </c>
      <c r="C661" t="s">
        <v>1864</v>
      </c>
      <c r="D661">
        <v>3126752</v>
      </c>
      <c r="E661">
        <v>70</v>
      </c>
      <c r="F661" t="s">
        <v>1849</v>
      </c>
      <c r="G661" s="1">
        <v>46216.854583333334</v>
      </c>
      <c r="H661">
        <v>64</v>
      </c>
      <c r="I661" t="s">
        <v>1849</v>
      </c>
      <c r="J661" s="1">
        <v>46216.854849537034</v>
      </c>
      <c r="K661">
        <v>1</v>
      </c>
      <c r="L661">
        <v>1</v>
      </c>
      <c r="M661" t="s">
        <v>1850</v>
      </c>
      <c r="N661" t="s">
        <v>1851</v>
      </c>
      <c r="O661" s="1">
        <v>46216.854166666664</v>
      </c>
      <c r="P661" s="1">
        <v>46216.854849537034</v>
      </c>
      <c r="Q661" s="1" t="str">
        <f t="shared" si="80"/>
        <v>3126752|r04</v>
      </c>
      <c r="R661" s="1" t="str">
        <f>VLOOKUP(D661,Base_Amostral!$A:$G,5,FALSE)</f>
        <v>Franciscópolis</v>
      </c>
      <c r="S661" s="1" t="str">
        <f>VLOOKUP(D661,Base_Amostral!$A:$G,3,FALSE)</f>
        <v>Minas Gerais</v>
      </c>
      <c r="T661" s="1" t="str">
        <f>VLOOKUP(D661,Base_Amostral!$A:$G,6,FALSE)</f>
        <v>Sudeste</v>
      </c>
      <c r="U661" s="4">
        <f t="shared" si="81"/>
        <v>7</v>
      </c>
      <c r="V661" s="4">
        <f t="shared" si="82"/>
        <v>6.4</v>
      </c>
      <c r="W661" s="4">
        <f t="shared" si="83"/>
        <v>0.59999999999999964</v>
      </c>
      <c r="X661" s="4">
        <f t="shared" si="84"/>
        <v>6.7</v>
      </c>
      <c r="Y661" s="4">
        <f t="shared" si="85"/>
        <v>1</v>
      </c>
      <c r="Z661" s="4">
        <f t="shared" si="86"/>
        <v>1</v>
      </c>
      <c r="AA661" s="4">
        <f t="shared" si="87"/>
        <v>0</v>
      </c>
      <c r="AB661" s="4">
        <f ca="1">IF(B661&lt;&gt;"r04","",IF(COUNT(INDEX(U:U,ROW()-3):U661)&lt;2,"",MAX(INDEX(U:U,ROW()-3):U661)-MIN(INDEX(U:U,ROW()-3):U661)))</f>
        <v>1</v>
      </c>
      <c r="AC661" s="4">
        <f ca="1">IF(B661&lt;&gt;"r04","",IF(COUNT(INDEX(V:V,ROW()-3):V661)&lt;2,"",MAX(INDEX(V:V,ROW()-3):V661)-MIN(INDEX(V:V,ROW()-3):V661)))</f>
        <v>0</v>
      </c>
      <c r="AD661" s="4">
        <f ca="1">IF(B661&lt;&gt;"r04","",COUNT(INDEX(U:U,ROW()-3):U661))</f>
        <v>4</v>
      </c>
      <c r="AE661" s="4">
        <f ca="1">IF(B661&lt;&gt;"r04","",COUNT(INDEX(V:V,ROW()-3):V661))</f>
        <v>4</v>
      </c>
    </row>
    <row r="662" spans="1:31">
      <c r="A662">
        <v>504</v>
      </c>
      <c r="B662" t="s">
        <v>1857</v>
      </c>
      <c r="C662" t="s">
        <v>1858</v>
      </c>
      <c r="D662">
        <v>3127339</v>
      </c>
      <c r="E662">
        <v>92</v>
      </c>
      <c r="F662" t="s">
        <v>1849</v>
      </c>
      <c r="G662" s="1">
        <v>46196.023472222223</v>
      </c>
      <c r="H662">
        <v>65</v>
      </c>
      <c r="I662" t="s">
        <v>1849</v>
      </c>
      <c r="J662" s="1">
        <v>46196.02375</v>
      </c>
      <c r="K662">
        <v>1</v>
      </c>
      <c r="L662">
        <v>1</v>
      </c>
      <c r="M662" t="s">
        <v>1850</v>
      </c>
      <c r="N662" t="s">
        <v>1851</v>
      </c>
      <c r="O662" s="1">
        <v>46196.023310185185</v>
      </c>
      <c r="P662" s="1">
        <v>46196.02375</v>
      </c>
      <c r="Q662" s="1" t="str">
        <f t="shared" si="80"/>
        <v>3127339|r01</v>
      </c>
      <c r="R662" s="1" t="str">
        <f>VLOOKUP(D662,Base_Amostral!$A:$G,5,FALSE)</f>
        <v>Gameleiras</v>
      </c>
      <c r="S662" s="1" t="str">
        <f>VLOOKUP(D662,Base_Amostral!$A:$G,3,FALSE)</f>
        <v>Minas Gerais</v>
      </c>
      <c r="T662" s="1" t="str">
        <f>VLOOKUP(D662,Base_Amostral!$A:$G,6,FALSE)</f>
        <v>Sudeste</v>
      </c>
      <c r="U662" s="4">
        <f t="shared" si="81"/>
        <v>9.1999999999999993</v>
      </c>
      <c r="V662" s="4">
        <f t="shared" si="82"/>
        <v>6.5</v>
      </c>
      <c r="W662" s="4">
        <f t="shared" si="83"/>
        <v>2.6999999999999993</v>
      </c>
      <c r="X662" s="4">
        <f t="shared" si="84"/>
        <v>7.85</v>
      </c>
      <c r="Y662" s="4">
        <f t="shared" si="85"/>
        <v>1</v>
      </c>
      <c r="Z662" s="4" t="str">
        <f t="shared" si="86"/>
        <v/>
      </c>
      <c r="AA662" s="4" t="str">
        <f t="shared" si="87"/>
        <v/>
      </c>
      <c r="AB662" s="4" t="str">
        <f>IF(B662&lt;&gt;"r04","",IF(COUNT(INDEX(U:U,ROW()-3):U662)&lt;2,"",MAX(INDEX(U:U,ROW()-3):U662)-MIN(INDEX(U:U,ROW()-3):U662)))</f>
        <v/>
      </c>
      <c r="AC662" s="4" t="str">
        <f>IF(B662&lt;&gt;"r04","",IF(COUNT(INDEX(V:V,ROW()-3):V662)&lt;2,"",MAX(INDEX(V:V,ROW()-3):V662)-MIN(INDEX(V:V,ROW()-3):V662)))</f>
        <v/>
      </c>
      <c r="AD662" s="4" t="str">
        <f>IF(B662&lt;&gt;"r04","",COUNT(INDEX(U:U,ROW()-3):U662))</f>
        <v/>
      </c>
      <c r="AE662" s="4" t="str">
        <f>IF(B662&lt;&gt;"r04","",COUNT(INDEX(V:V,ROW()-3):V662))</f>
        <v/>
      </c>
    </row>
    <row r="663" spans="1:31">
      <c r="A663">
        <v>893</v>
      </c>
      <c r="B663" t="s">
        <v>1859</v>
      </c>
      <c r="C663" t="s">
        <v>1860</v>
      </c>
      <c r="D663">
        <v>3127339</v>
      </c>
      <c r="E663">
        <v>92</v>
      </c>
      <c r="F663" t="s">
        <v>1849</v>
      </c>
      <c r="G663" s="1">
        <v>46203.835995370369</v>
      </c>
      <c r="H663">
        <v>65</v>
      </c>
      <c r="I663" t="s">
        <v>1849</v>
      </c>
      <c r="J663" s="1">
        <v>46203.836261574077</v>
      </c>
      <c r="K663">
        <v>1</v>
      </c>
      <c r="L663">
        <v>1</v>
      </c>
      <c r="M663" t="s">
        <v>1850</v>
      </c>
      <c r="N663" t="s">
        <v>1851</v>
      </c>
      <c r="O663" s="1">
        <v>46203.835706018515</v>
      </c>
      <c r="P663" s="1">
        <v>46203.836261574077</v>
      </c>
      <c r="Q663" s="1" t="str">
        <f t="shared" si="80"/>
        <v>3127339|r02</v>
      </c>
      <c r="R663" s="1" t="str">
        <f>VLOOKUP(D663,Base_Amostral!$A:$G,5,FALSE)</f>
        <v>Gameleiras</v>
      </c>
      <c r="S663" s="1" t="str">
        <f>VLOOKUP(D663,Base_Amostral!$A:$G,3,FALSE)</f>
        <v>Minas Gerais</v>
      </c>
      <c r="T663" s="1" t="str">
        <f>VLOOKUP(D663,Base_Amostral!$A:$G,6,FALSE)</f>
        <v>Sudeste</v>
      </c>
      <c r="U663" s="4">
        <f t="shared" si="81"/>
        <v>9.1999999999999993</v>
      </c>
      <c r="V663" s="4">
        <f t="shared" si="82"/>
        <v>6.5</v>
      </c>
      <c r="W663" s="4">
        <f t="shared" si="83"/>
        <v>2.6999999999999993</v>
      </c>
      <c r="X663" s="4">
        <f t="shared" si="84"/>
        <v>7.85</v>
      </c>
      <c r="Y663" s="4">
        <f t="shared" si="85"/>
        <v>1</v>
      </c>
      <c r="Z663" s="4">
        <f t="shared" si="86"/>
        <v>0</v>
      </c>
      <c r="AA663" s="4">
        <f t="shared" si="87"/>
        <v>0</v>
      </c>
      <c r="AB663" s="4" t="str">
        <f>IF(B663&lt;&gt;"r04","",IF(COUNT(INDEX(U:U,ROW()-3):U663)&lt;2,"",MAX(INDEX(U:U,ROW()-3):U663)-MIN(INDEX(U:U,ROW()-3):U663)))</f>
        <v/>
      </c>
      <c r="AC663" s="4" t="str">
        <f>IF(B663&lt;&gt;"r04","",IF(COUNT(INDEX(V:V,ROW()-3):V663)&lt;2,"",MAX(INDEX(V:V,ROW()-3):V663)-MIN(INDEX(V:V,ROW()-3):V663)))</f>
        <v/>
      </c>
      <c r="AD663" s="4" t="str">
        <f>IF(B663&lt;&gt;"r04","",COUNT(INDEX(U:U,ROW()-3):U663))</f>
        <v/>
      </c>
      <c r="AE663" s="4" t="str">
        <f>IF(B663&lt;&gt;"r04","",COUNT(INDEX(V:V,ROW()-3):V663))</f>
        <v/>
      </c>
    </row>
    <row r="664" spans="1:31">
      <c r="A664">
        <v>1251</v>
      </c>
      <c r="B664" t="s">
        <v>1861</v>
      </c>
      <c r="C664" t="s">
        <v>1862</v>
      </c>
      <c r="D664">
        <v>3127339</v>
      </c>
      <c r="E664">
        <v>92</v>
      </c>
      <c r="F664" t="s">
        <v>1849</v>
      </c>
      <c r="G664" s="1">
        <v>46209.884351851855</v>
      </c>
      <c r="H664">
        <v>65</v>
      </c>
      <c r="I664" t="s">
        <v>1849</v>
      </c>
      <c r="J664" s="1">
        <v>46209.884618055556</v>
      </c>
      <c r="K664">
        <v>1</v>
      </c>
      <c r="L664">
        <v>1</v>
      </c>
      <c r="M664" t="s">
        <v>1850</v>
      </c>
      <c r="N664" t="s">
        <v>1851</v>
      </c>
      <c r="O664" s="1">
        <v>46209.880787037036</v>
      </c>
      <c r="P664" s="1">
        <v>46209.884618055556</v>
      </c>
      <c r="Q664" s="1" t="str">
        <f t="shared" si="80"/>
        <v>3127339|r03</v>
      </c>
      <c r="R664" s="1" t="str">
        <f>VLOOKUP(D664,Base_Amostral!$A:$G,5,FALSE)</f>
        <v>Gameleiras</v>
      </c>
      <c r="S664" s="1" t="str">
        <f>VLOOKUP(D664,Base_Amostral!$A:$G,3,FALSE)</f>
        <v>Minas Gerais</v>
      </c>
      <c r="T664" s="1" t="str">
        <f>VLOOKUP(D664,Base_Amostral!$A:$G,6,FALSE)</f>
        <v>Sudeste</v>
      </c>
      <c r="U664" s="4">
        <f t="shared" si="81"/>
        <v>9.1999999999999993</v>
      </c>
      <c r="V664" s="4">
        <f t="shared" si="82"/>
        <v>6.5</v>
      </c>
      <c r="W664" s="4">
        <f t="shared" si="83"/>
        <v>2.6999999999999993</v>
      </c>
      <c r="X664" s="4">
        <f t="shared" si="84"/>
        <v>7.85</v>
      </c>
      <c r="Y664" s="4">
        <f t="shared" si="85"/>
        <v>1</v>
      </c>
      <c r="Z664" s="4">
        <f t="shared" si="86"/>
        <v>0</v>
      </c>
      <c r="AA664" s="4">
        <f t="shared" si="87"/>
        <v>0</v>
      </c>
      <c r="AB664" s="4" t="str">
        <f>IF(B664&lt;&gt;"r04","",IF(COUNT(INDEX(U:U,ROW()-3):U664)&lt;2,"",MAX(INDEX(U:U,ROW()-3):U664)-MIN(INDEX(U:U,ROW()-3):U664)))</f>
        <v/>
      </c>
      <c r="AC664" s="4" t="str">
        <f>IF(B664&lt;&gt;"r04","",IF(COUNT(INDEX(V:V,ROW()-3):V664)&lt;2,"",MAX(INDEX(V:V,ROW()-3):V664)-MIN(INDEX(V:V,ROW()-3):V664)))</f>
        <v/>
      </c>
      <c r="AD664" s="4" t="str">
        <f>IF(B664&lt;&gt;"r04","",COUNT(INDEX(U:U,ROW()-3):U664))</f>
        <v/>
      </c>
      <c r="AE664" s="4" t="str">
        <f>IF(B664&lt;&gt;"r04","",COUNT(INDEX(V:V,ROW()-3):V664))</f>
        <v/>
      </c>
    </row>
    <row r="665" spans="1:31">
      <c r="A665">
        <v>1604</v>
      </c>
      <c r="B665" t="s">
        <v>1863</v>
      </c>
      <c r="C665" t="s">
        <v>1864</v>
      </c>
      <c r="D665">
        <v>3127339</v>
      </c>
      <c r="E665">
        <v>96</v>
      </c>
      <c r="F665" t="s">
        <v>1849</v>
      </c>
      <c r="G665" s="1">
        <v>46216.855046296296</v>
      </c>
      <c r="H665">
        <v>67</v>
      </c>
      <c r="I665" t="s">
        <v>1849</v>
      </c>
      <c r="J665" s="1">
        <v>46216.855324074073</v>
      </c>
      <c r="K665">
        <v>1</v>
      </c>
      <c r="L665">
        <v>1</v>
      </c>
      <c r="M665" t="s">
        <v>1850</v>
      </c>
      <c r="N665" t="s">
        <v>1851</v>
      </c>
      <c r="O665" s="1">
        <v>46216.854895833334</v>
      </c>
      <c r="P665" s="1">
        <v>46216.855324074073</v>
      </c>
      <c r="Q665" s="1" t="str">
        <f t="shared" si="80"/>
        <v>3127339|r04</v>
      </c>
      <c r="R665" s="1" t="str">
        <f>VLOOKUP(D665,Base_Amostral!$A:$G,5,FALSE)</f>
        <v>Gameleiras</v>
      </c>
      <c r="S665" s="1" t="str">
        <f>VLOOKUP(D665,Base_Amostral!$A:$G,3,FALSE)</f>
        <v>Minas Gerais</v>
      </c>
      <c r="T665" s="1" t="str">
        <f>VLOOKUP(D665,Base_Amostral!$A:$G,6,FALSE)</f>
        <v>Sudeste</v>
      </c>
      <c r="U665" s="4">
        <f t="shared" si="81"/>
        <v>9.6</v>
      </c>
      <c r="V665" s="4">
        <f t="shared" si="82"/>
        <v>6.7</v>
      </c>
      <c r="W665" s="4">
        <f t="shared" si="83"/>
        <v>2.8999999999999995</v>
      </c>
      <c r="X665" s="4">
        <f t="shared" si="84"/>
        <v>8.15</v>
      </c>
      <c r="Y665" s="4">
        <f t="shared" si="85"/>
        <v>1</v>
      </c>
      <c r="Z665" s="4">
        <f t="shared" si="86"/>
        <v>0.40000000000000036</v>
      </c>
      <c r="AA665" s="4">
        <f t="shared" si="87"/>
        <v>0.20000000000000018</v>
      </c>
      <c r="AB665" s="4">
        <f ca="1">IF(B665&lt;&gt;"r04","",IF(COUNT(INDEX(U:U,ROW()-3):U665)&lt;2,"",MAX(INDEX(U:U,ROW()-3):U665)-MIN(INDEX(U:U,ROW()-3):U665)))</f>
        <v>0.40000000000000036</v>
      </c>
      <c r="AC665" s="4">
        <f ca="1">IF(B665&lt;&gt;"r04","",IF(COUNT(INDEX(V:V,ROW()-3):V665)&lt;2,"",MAX(INDEX(V:V,ROW()-3):V665)-MIN(INDEX(V:V,ROW()-3):V665)))</f>
        <v>0.20000000000000018</v>
      </c>
      <c r="AD665" s="4">
        <f ca="1">IF(B665&lt;&gt;"r04","",COUNT(INDEX(U:U,ROW()-3):U665))</f>
        <v>4</v>
      </c>
      <c r="AE665" s="4">
        <f ca="1">IF(B665&lt;&gt;"r04","",COUNT(INDEX(V:V,ROW()-3):V665))</f>
        <v>4</v>
      </c>
    </row>
    <row r="666" spans="1:31">
      <c r="A666">
        <v>507</v>
      </c>
      <c r="B666" t="s">
        <v>1857</v>
      </c>
      <c r="C666" t="s">
        <v>1858</v>
      </c>
      <c r="D666">
        <v>3127404</v>
      </c>
      <c r="E666">
        <v>56</v>
      </c>
      <c r="F666" t="s">
        <v>1849</v>
      </c>
      <c r="G666" s="1">
        <v>46196.024340277778</v>
      </c>
      <c r="H666">
        <v>65</v>
      </c>
      <c r="I666" t="s">
        <v>1849</v>
      </c>
      <c r="J666" s="1">
        <v>46196.024664351855</v>
      </c>
      <c r="K666">
        <v>1</v>
      </c>
      <c r="L666">
        <v>1</v>
      </c>
      <c r="M666" t="s">
        <v>1850</v>
      </c>
      <c r="N666" t="s">
        <v>1851</v>
      </c>
      <c r="O666" s="1">
        <v>46196.023784722223</v>
      </c>
      <c r="P666" s="1">
        <v>46196.024664351855</v>
      </c>
      <c r="Q666" s="1" t="str">
        <f t="shared" si="80"/>
        <v>3127404|r01</v>
      </c>
      <c r="R666" s="1" t="str">
        <f>VLOOKUP(D666,Base_Amostral!$A:$G,5,FALSE)</f>
        <v>Gonçalves</v>
      </c>
      <c r="S666" s="1" t="str">
        <f>VLOOKUP(D666,Base_Amostral!$A:$G,3,FALSE)</f>
        <v>Minas Gerais</v>
      </c>
      <c r="T666" s="1" t="str">
        <f>VLOOKUP(D666,Base_Amostral!$A:$G,6,FALSE)</f>
        <v>Sudeste</v>
      </c>
      <c r="U666" s="4">
        <f t="shared" si="81"/>
        <v>5.6</v>
      </c>
      <c r="V666" s="4">
        <f t="shared" si="82"/>
        <v>6.5</v>
      </c>
      <c r="W666" s="4">
        <f t="shared" si="83"/>
        <v>-0.90000000000000036</v>
      </c>
      <c r="X666" s="4">
        <f t="shared" si="84"/>
        <v>6.05</v>
      </c>
      <c r="Y666" s="4">
        <f t="shared" si="85"/>
        <v>1</v>
      </c>
      <c r="Z666" s="4" t="str">
        <f t="shared" si="86"/>
        <v/>
      </c>
      <c r="AA666" s="4" t="str">
        <f t="shared" si="87"/>
        <v/>
      </c>
      <c r="AB666" s="4" t="str">
        <f>IF(B666&lt;&gt;"r04","",IF(COUNT(INDEX(U:U,ROW()-3):U666)&lt;2,"",MAX(INDEX(U:U,ROW()-3):U666)-MIN(INDEX(U:U,ROW()-3):U666)))</f>
        <v/>
      </c>
      <c r="AC666" s="4" t="str">
        <f>IF(B666&lt;&gt;"r04","",IF(COUNT(INDEX(V:V,ROW()-3):V666)&lt;2,"",MAX(INDEX(V:V,ROW()-3):V666)-MIN(INDEX(V:V,ROW()-3):V666)))</f>
        <v/>
      </c>
      <c r="AD666" s="4" t="str">
        <f>IF(B666&lt;&gt;"r04","",COUNT(INDEX(U:U,ROW()-3):U666))</f>
        <v/>
      </c>
      <c r="AE666" s="4" t="str">
        <f>IF(B666&lt;&gt;"r04","",COUNT(INDEX(V:V,ROW()-3):V666))</f>
        <v/>
      </c>
    </row>
    <row r="667" spans="1:31">
      <c r="A667">
        <v>896</v>
      </c>
      <c r="B667" t="s">
        <v>1859</v>
      </c>
      <c r="C667" t="s">
        <v>1860</v>
      </c>
      <c r="D667">
        <v>3127404</v>
      </c>
      <c r="E667">
        <v>56</v>
      </c>
      <c r="F667" t="s">
        <v>1849</v>
      </c>
      <c r="G667" s="1">
        <v>46203.836782407408</v>
      </c>
      <c r="H667">
        <v>65</v>
      </c>
      <c r="I667" t="s">
        <v>1849</v>
      </c>
      <c r="J667" s="1">
        <v>46203.837129629632</v>
      </c>
      <c r="K667">
        <v>1</v>
      </c>
      <c r="L667">
        <v>1</v>
      </c>
      <c r="M667" t="s">
        <v>1850</v>
      </c>
      <c r="N667" t="s">
        <v>1851</v>
      </c>
      <c r="O667" s="1">
        <v>46203.836331018516</v>
      </c>
      <c r="P667" s="1">
        <v>46203.837129629632</v>
      </c>
      <c r="Q667" s="1" t="str">
        <f t="shared" si="80"/>
        <v>3127404|r02</v>
      </c>
      <c r="R667" s="1" t="str">
        <f>VLOOKUP(D667,Base_Amostral!$A:$G,5,FALSE)</f>
        <v>Gonçalves</v>
      </c>
      <c r="S667" s="1" t="str">
        <f>VLOOKUP(D667,Base_Amostral!$A:$G,3,FALSE)</f>
        <v>Minas Gerais</v>
      </c>
      <c r="T667" s="1" t="str">
        <f>VLOOKUP(D667,Base_Amostral!$A:$G,6,FALSE)</f>
        <v>Sudeste</v>
      </c>
      <c r="U667" s="4">
        <f t="shared" si="81"/>
        <v>5.6</v>
      </c>
      <c r="V667" s="4">
        <f t="shared" si="82"/>
        <v>6.5</v>
      </c>
      <c r="W667" s="4">
        <f t="shared" si="83"/>
        <v>-0.90000000000000036</v>
      </c>
      <c r="X667" s="4">
        <f t="shared" si="84"/>
        <v>6.05</v>
      </c>
      <c r="Y667" s="4">
        <f t="shared" si="85"/>
        <v>1</v>
      </c>
      <c r="Z667" s="4">
        <f t="shared" si="86"/>
        <v>0</v>
      </c>
      <c r="AA667" s="4">
        <f t="shared" si="87"/>
        <v>0</v>
      </c>
      <c r="AB667" s="4" t="str">
        <f>IF(B667&lt;&gt;"r04","",IF(COUNT(INDEX(U:U,ROW()-3):U667)&lt;2,"",MAX(INDEX(U:U,ROW()-3):U667)-MIN(INDEX(U:U,ROW()-3):U667)))</f>
        <v/>
      </c>
      <c r="AC667" s="4" t="str">
        <f>IF(B667&lt;&gt;"r04","",IF(COUNT(INDEX(V:V,ROW()-3):V667)&lt;2,"",MAX(INDEX(V:V,ROW()-3):V667)-MIN(INDEX(V:V,ROW()-3):V667)))</f>
        <v/>
      </c>
      <c r="AD667" s="4" t="str">
        <f>IF(B667&lt;&gt;"r04","",COUNT(INDEX(U:U,ROW()-3):U667))</f>
        <v/>
      </c>
      <c r="AE667" s="4" t="str">
        <f>IF(B667&lt;&gt;"r04","",COUNT(INDEX(V:V,ROW()-3):V667))</f>
        <v/>
      </c>
    </row>
    <row r="668" spans="1:31">
      <c r="A668">
        <v>1263</v>
      </c>
      <c r="B668" t="s">
        <v>1861</v>
      </c>
      <c r="C668" t="s">
        <v>1862</v>
      </c>
      <c r="D668">
        <v>3127404</v>
      </c>
      <c r="E668">
        <v>56</v>
      </c>
      <c r="F668" t="s">
        <v>1849</v>
      </c>
      <c r="G668" s="1">
        <v>46209.88517361111</v>
      </c>
      <c r="H668">
        <v>65</v>
      </c>
      <c r="I668" t="s">
        <v>1849</v>
      </c>
      <c r="J668" s="1">
        <v>46209.885497685187</v>
      </c>
      <c r="K668">
        <v>1</v>
      </c>
      <c r="L668">
        <v>1</v>
      </c>
      <c r="M668" t="s">
        <v>1850</v>
      </c>
      <c r="N668" t="s">
        <v>1851</v>
      </c>
      <c r="O668" s="1">
        <v>46209.884687500002</v>
      </c>
      <c r="P668" s="1">
        <v>46209.885497685187</v>
      </c>
      <c r="Q668" s="1" t="str">
        <f t="shared" si="80"/>
        <v>3127404|r03</v>
      </c>
      <c r="R668" s="1" t="str">
        <f>VLOOKUP(D668,Base_Amostral!$A:$G,5,FALSE)</f>
        <v>Gonçalves</v>
      </c>
      <c r="S668" s="1" t="str">
        <f>VLOOKUP(D668,Base_Amostral!$A:$G,3,FALSE)</f>
        <v>Minas Gerais</v>
      </c>
      <c r="T668" s="1" t="str">
        <f>VLOOKUP(D668,Base_Amostral!$A:$G,6,FALSE)</f>
        <v>Sudeste</v>
      </c>
      <c r="U668" s="4">
        <f t="shared" si="81"/>
        <v>5.6</v>
      </c>
      <c r="V668" s="4">
        <f t="shared" si="82"/>
        <v>6.5</v>
      </c>
      <c r="W668" s="4">
        <f t="shared" si="83"/>
        <v>-0.90000000000000036</v>
      </c>
      <c r="X668" s="4">
        <f t="shared" si="84"/>
        <v>6.05</v>
      </c>
      <c r="Y668" s="4">
        <f t="shared" si="85"/>
        <v>1</v>
      </c>
      <c r="Z668" s="4">
        <f t="shared" si="86"/>
        <v>0</v>
      </c>
      <c r="AA668" s="4">
        <f t="shared" si="87"/>
        <v>0</v>
      </c>
      <c r="AB668" s="4" t="str">
        <f>IF(B668&lt;&gt;"r04","",IF(COUNT(INDEX(U:U,ROW()-3):U668)&lt;2,"",MAX(INDEX(U:U,ROW()-3):U668)-MIN(INDEX(U:U,ROW()-3):U668)))</f>
        <v/>
      </c>
      <c r="AC668" s="4" t="str">
        <f>IF(B668&lt;&gt;"r04","",IF(COUNT(INDEX(V:V,ROW()-3):V668)&lt;2,"",MAX(INDEX(V:V,ROW()-3):V668)-MIN(INDEX(V:V,ROW()-3):V668)))</f>
        <v/>
      </c>
      <c r="AD668" s="4" t="str">
        <f>IF(B668&lt;&gt;"r04","",COUNT(INDEX(U:U,ROW()-3):U668))</f>
        <v/>
      </c>
      <c r="AE668" s="4" t="str">
        <f>IF(B668&lt;&gt;"r04","",COUNT(INDEX(V:V,ROW()-3):V668))</f>
        <v/>
      </c>
    </row>
    <row r="669" spans="1:31">
      <c r="A669">
        <v>1605</v>
      </c>
      <c r="B669" t="s">
        <v>1863</v>
      </c>
      <c r="C669" t="s">
        <v>1864</v>
      </c>
      <c r="D669">
        <v>3127404</v>
      </c>
      <c r="E669">
        <v>65</v>
      </c>
      <c r="F669" t="s">
        <v>1849</v>
      </c>
      <c r="G669" s="1">
        <v>46216.855798611112</v>
      </c>
      <c r="H669">
        <v>65</v>
      </c>
      <c r="I669" t="s">
        <v>1849</v>
      </c>
      <c r="J669" s="1">
        <v>46216.856122685182</v>
      </c>
      <c r="K669">
        <v>1</v>
      </c>
      <c r="L669">
        <v>1</v>
      </c>
      <c r="M669" t="s">
        <v>1850</v>
      </c>
      <c r="N669" t="s">
        <v>1851</v>
      </c>
      <c r="O669" s="1">
        <v>46216.855358796296</v>
      </c>
      <c r="P669" s="1">
        <v>46216.856122685182</v>
      </c>
      <c r="Q669" s="1" t="str">
        <f t="shared" si="80"/>
        <v>3127404|r04</v>
      </c>
      <c r="R669" s="1" t="str">
        <f>VLOOKUP(D669,Base_Amostral!$A:$G,5,FALSE)</f>
        <v>Gonçalves</v>
      </c>
      <c r="S669" s="1" t="str">
        <f>VLOOKUP(D669,Base_Amostral!$A:$G,3,FALSE)</f>
        <v>Minas Gerais</v>
      </c>
      <c r="T669" s="1" t="str">
        <f>VLOOKUP(D669,Base_Amostral!$A:$G,6,FALSE)</f>
        <v>Sudeste</v>
      </c>
      <c r="U669" s="4">
        <f t="shared" si="81"/>
        <v>6.5</v>
      </c>
      <c r="V669" s="4">
        <f t="shared" si="82"/>
        <v>6.5</v>
      </c>
      <c r="W669" s="4">
        <f t="shared" si="83"/>
        <v>0</v>
      </c>
      <c r="X669" s="4">
        <f t="shared" si="84"/>
        <v>6.5</v>
      </c>
      <c r="Y669" s="4">
        <f t="shared" si="85"/>
        <v>1</v>
      </c>
      <c r="Z669" s="4">
        <f t="shared" si="86"/>
        <v>0.90000000000000036</v>
      </c>
      <c r="AA669" s="4">
        <f t="shared" si="87"/>
        <v>0</v>
      </c>
      <c r="AB669" s="4">
        <f ca="1">IF(B669&lt;&gt;"r04","",IF(COUNT(INDEX(U:U,ROW()-3):U669)&lt;2,"",MAX(INDEX(U:U,ROW()-3):U669)-MIN(INDEX(U:U,ROW()-3):U669)))</f>
        <v>0.90000000000000036</v>
      </c>
      <c r="AC669" s="4">
        <f ca="1">IF(B669&lt;&gt;"r04","",IF(COUNT(INDEX(V:V,ROW()-3):V669)&lt;2,"",MAX(INDEX(V:V,ROW()-3):V669)-MIN(INDEX(V:V,ROW()-3):V669)))</f>
        <v>0</v>
      </c>
      <c r="AD669" s="4">
        <f ca="1">IF(B669&lt;&gt;"r04","",COUNT(INDEX(U:U,ROW()-3):U669))</f>
        <v>4</v>
      </c>
      <c r="AE669" s="4">
        <f ca="1">IF(B669&lt;&gt;"r04","",COUNT(INDEX(V:V,ROW()-3):V669))</f>
        <v>4</v>
      </c>
    </row>
    <row r="670" spans="1:31">
      <c r="A670">
        <v>511</v>
      </c>
      <c r="B670" t="s">
        <v>1857</v>
      </c>
      <c r="C670" t="s">
        <v>1858</v>
      </c>
      <c r="D670">
        <v>3128402</v>
      </c>
      <c r="E670">
        <v>54</v>
      </c>
      <c r="F670" t="s">
        <v>1849</v>
      </c>
      <c r="G670" s="1">
        <v>46196.024965277778</v>
      </c>
      <c r="H670">
        <v>55</v>
      </c>
      <c r="I670" t="s">
        <v>1849</v>
      </c>
      <c r="J670" s="1">
        <v>46196.025231481479</v>
      </c>
      <c r="K670">
        <v>1</v>
      </c>
      <c r="L670">
        <v>1</v>
      </c>
      <c r="M670" t="s">
        <v>1850</v>
      </c>
      <c r="N670" t="s">
        <v>1851</v>
      </c>
      <c r="O670" s="1">
        <v>46196.024710648147</v>
      </c>
      <c r="P670" s="1">
        <v>46196.025231481479</v>
      </c>
      <c r="Q670" s="1" t="str">
        <f t="shared" si="80"/>
        <v>3128402|r01</v>
      </c>
      <c r="R670" s="1" t="str">
        <f>VLOOKUP(D670,Base_Amostral!$A:$G,5,FALSE)</f>
        <v>Guarani</v>
      </c>
      <c r="S670" s="1" t="str">
        <f>VLOOKUP(D670,Base_Amostral!$A:$G,3,FALSE)</f>
        <v>Minas Gerais</v>
      </c>
      <c r="T670" s="1" t="str">
        <f>VLOOKUP(D670,Base_Amostral!$A:$G,6,FALSE)</f>
        <v>Sudeste</v>
      </c>
      <c r="U670" s="4">
        <f t="shared" si="81"/>
        <v>5.4</v>
      </c>
      <c r="V670" s="4">
        <f t="shared" si="82"/>
        <v>5.5</v>
      </c>
      <c r="W670" s="4">
        <f t="shared" si="83"/>
        <v>-9.9999999999999645E-2</v>
      </c>
      <c r="X670" s="4">
        <f t="shared" si="84"/>
        <v>5.45</v>
      </c>
      <c r="Y670" s="4">
        <f t="shared" si="85"/>
        <v>1</v>
      </c>
      <c r="Z670" s="4" t="str">
        <f t="shared" si="86"/>
        <v/>
      </c>
      <c r="AA670" s="4" t="str">
        <f t="shared" si="87"/>
        <v/>
      </c>
      <c r="AB670" s="4" t="str">
        <f>IF(B670&lt;&gt;"r04","",IF(COUNT(INDEX(U:U,ROW()-3):U670)&lt;2,"",MAX(INDEX(U:U,ROW()-3):U670)-MIN(INDEX(U:U,ROW()-3):U670)))</f>
        <v/>
      </c>
      <c r="AC670" s="4" t="str">
        <f>IF(B670&lt;&gt;"r04","",IF(COUNT(INDEX(V:V,ROW()-3):V670)&lt;2,"",MAX(INDEX(V:V,ROW()-3):V670)-MIN(INDEX(V:V,ROW()-3):V670)))</f>
        <v/>
      </c>
      <c r="AD670" s="4" t="str">
        <f>IF(B670&lt;&gt;"r04","",COUNT(INDEX(U:U,ROW()-3):U670))</f>
        <v/>
      </c>
      <c r="AE670" s="4" t="str">
        <f>IF(B670&lt;&gt;"r04","",COUNT(INDEX(V:V,ROW()-3):V670))</f>
        <v/>
      </c>
    </row>
    <row r="671" spans="1:31">
      <c r="A671">
        <v>898</v>
      </c>
      <c r="B671" t="s">
        <v>1859</v>
      </c>
      <c r="C671" t="s">
        <v>1860</v>
      </c>
      <c r="D671">
        <v>3128402</v>
      </c>
      <c r="E671">
        <v>54</v>
      </c>
      <c r="F671" t="s">
        <v>1849</v>
      </c>
      <c r="G671" s="1">
        <v>46203.837418981479</v>
      </c>
      <c r="H671">
        <v>55</v>
      </c>
      <c r="I671" t="s">
        <v>1849</v>
      </c>
      <c r="J671" s="1">
        <v>46203.837696759256</v>
      </c>
      <c r="K671">
        <v>1</v>
      </c>
      <c r="L671">
        <v>1</v>
      </c>
      <c r="M671" t="s">
        <v>1850</v>
      </c>
      <c r="N671" t="s">
        <v>1851</v>
      </c>
      <c r="O671" s="1">
        <v>46203.837175925924</v>
      </c>
      <c r="P671" s="1">
        <v>46203.837696759256</v>
      </c>
      <c r="Q671" s="1" t="str">
        <f t="shared" si="80"/>
        <v>3128402|r02</v>
      </c>
      <c r="R671" s="1" t="str">
        <f>VLOOKUP(D671,Base_Amostral!$A:$G,5,FALSE)</f>
        <v>Guarani</v>
      </c>
      <c r="S671" s="1" t="str">
        <f>VLOOKUP(D671,Base_Amostral!$A:$G,3,FALSE)</f>
        <v>Minas Gerais</v>
      </c>
      <c r="T671" s="1" t="str">
        <f>VLOOKUP(D671,Base_Amostral!$A:$G,6,FALSE)</f>
        <v>Sudeste</v>
      </c>
      <c r="U671" s="4">
        <f t="shared" si="81"/>
        <v>5.4</v>
      </c>
      <c r="V671" s="4">
        <f t="shared" si="82"/>
        <v>5.5</v>
      </c>
      <c r="W671" s="4">
        <f t="shared" si="83"/>
        <v>-9.9999999999999645E-2</v>
      </c>
      <c r="X671" s="4">
        <f t="shared" si="84"/>
        <v>5.45</v>
      </c>
      <c r="Y671" s="4">
        <f t="shared" si="85"/>
        <v>1</v>
      </c>
      <c r="Z671" s="4">
        <f t="shared" si="86"/>
        <v>0</v>
      </c>
      <c r="AA671" s="4">
        <f t="shared" si="87"/>
        <v>0</v>
      </c>
      <c r="AB671" s="4" t="str">
        <f>IF(B671&lt;&gt;"r04","",IF(COUNT(INDEX(U:U,ROW()-3):U671)&lt;2,"",MAX(INDEX(U:U,ROW()-3):U671)-MIN(INDEX(U:U,ROW()-3):U671)))</f>
        <v/>
      </c>
      <c r="AC671" s="4" t="str">
        <f>IF(B671&lt;&gt;"r04","",IF(COUNT(INDEX(V:V,ROW()-3):V671)&lt;2,"",MAX(INDEX(V:V,ROW()-3):V671)-MIN(INDEX(V:V,ROW()-3):V671)))</f>
        <v/>
      </c>
      <c r="AD671" s="4" t="str">
        <f>IF(B671&lt;&gt;"r04","",COUNT(INDEX(U:U,ROW()-3):U671))</f>
        <v/>
      </c>
      <c r="AE671" s="4" t="str">
        <f>IF(B671&lt;&gt;"r04","",COUNT(INDEX(V:V,ROW()-3):V671))</f>
        <v/>
      </c>
    </row>
    <row r="672" spans="1:31">
      <c r="A672">
        <v>1266</v>
      </c>
      <c r="B672" t="s">
        <v>1861</v>
      </c>
      <c r="C672" t="s">
        <v>1862</v>
      </c>
      <c r="D672">
        <v>3128402</v>
      </c>
      <c r="E672">
        <v>54</v>
      </c>
      <c r="F672" t="s">
        <v>1849</v>
      </c>
      <c r="G672" s="1">
        <v>46209.885868055557</v>
      </c>
      <c r="H672">
        <v>55</v>
      </c>
      <c r="I672" t="s">
        <v>1849</v>
      </c>
      <c r="J672" s="1">
        <v>46209.886134259257</v>
      </c>
      <c r="K672">
        <v>1</v>
      </c>
      <c r="L672">
        <v>1</v>
      </c>
      <c r="M672" t="s">
        <v>1850</v>
      </c>
      <c r="N672" t="s">
        <v>1851</v>
      </c>
      <c r="O672" s="1">
        <v>46209.88554398148</v>
      </c>
      <c r="P672" s="1">
        <v>46209.886134259257</v>
      </c>
      <c r="Q672" s="1" t="str">
        <f t="shared" si="80"/>
        <v>3128402|r03</v>
      </c>
      <c r="R672" s="1" t="str">
        <f>VLOOKUP(D672,Base_Amostral!$A:$G,5,FALSE)</f>
        <v>Guarani</v>
      </c>
      <c r="S672" s="1" t="str">
        <f>VLOOKUP(D672,Base_Amostral!$A:$G,3,FALSE)</f>
        <v>Minas Gerais</v>
      </c>
      <c r="T672" s="1" t="str">
        <f>VLOOKUP(D672,Base_Amostral!$A:$G,6,FALSE)</f>
        <v>Sudeste</v>
      </c>
      <c r="U672" s="4">
        <f t="shared" si="81"/>
        <v>5.4</v>
      </c>
      <c r="V672" s="4">
        <f t="shared" si="82"/>
        <v>5.5</v>
      </c>
      <c r="W672" s="4">
        <f t="shared" si="83"/>
        <v>-9.9999999999999645E-2</v>
      </c>
      <c r="X672" s="4">
        <f t="shared" si="84"/>
        <v>5.45</v>
      </c>
      <c r="Y672" s="4">
        <f t="shared" si="85"/>
        <v>1</v>
      </c>
      <c r="Z672" s="4">
        <f t="shared" si="86"/>
        <v>0</v>
      </c>
      <c r="AA672" s="4">
        <f t="shared" si="87"/>
        <v>0</v>
      </c>
      <c r="AB672" s="4" t="str">
        <f>IF(B672&lt;&gt;"r04","",IF(COUNT(INDEX(U:U,ROW()-3):U672)&lt;2,"",MAX(INDEX(U:U,ROW()-3):U672)-MIN(INDEX(U:U,ROW()-3):U672)))</f>
        <v/>
      </c>
      <c r="AC672" s="4" t="str">
        <f>IF(B672&lt;&gt;"r04","",IF(COUNT(INDEX(V:V,ROW()-3):V672)&lt;2,"",MAX(INDEX(V:V,ROW()-3):V672)-MIN(INDEX(V:V,ROW()-3):V672)))</f>
        <v/>
      </c>
      <c r="AD672" s="4" t="str">
        <f>IF(B672&lt;&gt;"r04","",COUNT(INDEX(U:U,ROW()-3):U672))</f>
        <v/>
      </c>
      <c r="AE672" s="4" t="str">
        <f>IF(B672&lt;&gt;"r04","",COUNT(INDEX(V:V,ROW()-3):V672))</f>
        <v/>
      </c>
    </row>
    <row r="673" spans="1:31">
      <c r="A673">
        <v>1607</v>
      </c>
      <c r="B673" t="s">
        <v>1863</v>
      </c>
      <c r="C673" t="s">
        <v>1864</v>
      </c>
      <c r="D673">
        <v>3128402</v>
      </c>
      <c r="E673">
        <v>58</v>
      </c>
      <c r="F673" t="s">
        <v>1849</v>
      </c>
      <c r="G673" s="1">
        <v>46216.856423611112</v>
      </c>
      <c r="H673">
        <v>52</v>
      </c>
      <c r="I673" t="s">
        <v>1849</v>
      </c>
      <c r="J673" s="1">
        <v>46216.856689814813</v>
      </c>
      <c r="K673">
        <v>1</v>
      </c>
      <c r="L673">
        <v>1</v>
      </c>
      <c r="M673" t="s">
        <v>1850</v>
      </c>
      <c r="N673" t="s">
        <v>1851</v>
      </c>
      <c r="O673" s="1">
        <v>46216.856157407405</v>
      </c>
      <c r="P673" s="1">
        <v>46216.856689814813</v>
      </c>
      <c r="Q673" s="1" t="str">
        <f t="shared" si="80"/>
        <v>3128402|r04</v>
      </c>
      <c r="R673" s="1" t="str">
        <f>VLOOKUP(D673,Base_Amostral!$A:$G,5,FALSE)</f>
        <v>Guarani</v>
      </c>
      <c r="S673" s="1" t="str">
        <f>VLOOKUP(D673,Base_Amostral!$A:$G,3,FALSE)</f>
        <v>Minas Gerais</v>
      </c>
      <c r="T673" s="1" t="str">
        <f>VLOOKUP(D673,Base_Amostral!$A:$G,6,FALSE)</f>
        <v>Sudeste</v>
      </c>
      <c r="U673" s="4">
        <f t="shared" si="81"/>
        <v>5.8</v>
      </c>
      <c r="V673" s="4">
        <f t="shared" si="82"/>
        <v>5.2</v>
      </c>
      <c r="W673" s="4">
        <f t="shared" si="83"/>
        <v>0.59999999999999964</v>
      </c>
      <c r="X673" s="4">
        <f t="shared" si="84"/>
        <v>5.5</v>
      </c>
      <c r="Y673" s="4">
        <f t="shared" si="85"/>
        <v>1</v>
      </c>
      <c r="Z673" s="4">
        <f t="shared" si="86"/>
        <v>0.39999999999999947</v>
      </c>
      <c r="AA673" s="4">
        <f t="shared" si="87"/>
        <v>-0.29999999999999982</v>
      </c>
      <c r="AB673" s="4">
        <f ca="1">IF(B673&lt;&gt;"r04","",IF(COUNT(INDEX(U:U,ROW()-3):U673)&lt;2,"",MAX(INDEX(U:U,ROW()-3):U673)-MIN(INDEX(U:U,ROW()-3):U673)))</f>
        <v>0.39999999999999947</v>
      </c>
      <c r="AC673" s="4">
        <f ca="1">IF(B673&lt;&gt;"r04","",IF(COUNT(INDEX(V:V,ROW()-3):V673)&lt;2,"",MAX(INDEX(V:V,ROW()-3):V673)-MIN(INDEX(V:V,ROW()-3):V673)))</f>
        <v>0.29999999999999982</v>
      </c>
      <c r="AD673" s="4">
        <f ca="1">IF(B673&lt;&gt;"r04","",COUNT(INDEX(U:U,ROW()-3):U673))</f>
        <v>4</v>
      </c>
      <c r="AE673" s="4">
        <f ca="1">IF(B673&lt;&gt;"r04","",COUNT(INDEX(V:V,ROW()-3):V673))</f>
        <v>4</v>
      </c>
    </row>
    <row r="674" spans="1:31">
      <c r="A674">
        <v>514</v>
      </c>
      <c r="B674" t="s">
        <v>1857</v>
      </c>
      <c r="C674" t="s">
        <v>1858</v>
      </c>
      <c r="D674">
        <v>3128501</v>
      </c>
      <c r="E674">
        <v>80</v>
      </c>
      <c r="F674" t="s">
        <v>1849</v>
      </c>
      <c r="G674" s="1">
        <v>46196.026504629626</v>
      </c>
      <c r="H674">
        <v>74</v>
      </c>
      <c r="I674" t="s">
        <v>1849</v>
      </c>
      <c r="J674" s="1">
        <v>46196.026770833334</v>
      </c>
      <c r="K674">
        <v>1</v>
      </c>
      <c r="L674">
        <v>1</v>
      </c>
      <c r="M674" t="s">
        <v>1850</v>
      </c>
      <c r="N674" t="s">
        <v>1851</v>
      </c>
      <c r="O674" s="1">
        <v>46196.025266203702</v>
      </c>
      <c r="P674" s="1">
        <v>46196.026782407411</v>
      </c>
      <c r="Q674" s="1" t="str">
        <f t="shared" si="80"/>
        <v>3128501|r01</v>
      </c>
      <c r="R674" s="1" t="str">
        <f>VLOOKUP(D674,Base_Amostral!$A:$G,5,FALSE)</f>
        <v>Guarará</v>
      </c>
      <c r="S674" s="1" t="str">
        <f>VLOOKUP(D674,Base_Amostral!$A:$G,3,FALSE)</f>
        <v>Minas Gerais</v>
      </c>
      <c r="T674" s="1" t="str">
        <f>VLOOKUP(D674,Base_Amostral!$A:$G,6,FALSE)</f>
        <v>Sudeste</v>
      </c>
      <c r="U674" s="4">
        <f t="shared" si="81"/>
        <v>8</v>
      </c>
      <c r="V674" s="4">
        <f t="shared" si="82"/>
        <v>7.4</v>
      </c>
      <c r="W674" s="4">
        <f t="shared" si="83"/>
        <v>0.59999999999999964</v>
      </c>
      <c r="X674" s="4">
        <f t="shared" si="84"/>
        <v>7.7</v>
      </c>
      <c r="Y674" s="4">
        <f t="shared" si="85"/>
        <v>1</v>
      </c>
      <c r="Z674" s="4" t="str">
        <f t="shared" si="86"/>
        <v/>
      </c>
      <c r="AA674" s="4" t="str">
        <f t="shared" si="87"/>
        <v/>
      </c>
      <c r="AB674" s="4" t="str">
        <f>IF(B674&lt;&gt;"r04","",IF(COUNT(INDEX(U:U,ROW()-3):U674)&lt;2,"",MAX(INDEX(U:U,ROW()-3):U674)-MIN(INDEX(U:U,ROW()-3):U674)))</f>
        <v/>
      </c>
      <c r="AC674" s="4" t="str">
        <f>IF(B674&lt;&gt;"r04","",IF(COUNT(INDEX(V:V,ROW()-3):V674)&lt;2,"",MAX(INDEX(V:V,ROW()-3):V674)-MIN(INDEX(V:V,ROW()-3):V674)))</f>
        <v/>
      </c>
      <c r="AD674" s="4" t="str">
        <f>IF(B674&lt;&gt;"r04","",COUNT(INDEX(U:U,ROW()-3):U674))</f>
        <v/>
      </c>
      <c r="AE674" s="4" t="str">
        <f>IF(B674&lt;&gt;"r04","",COUNT(INDEX(V:V,ROW()-3):V674))</f>
        <v/>
      </c>
    </row>
    <row r="675" spans="1:31">
      <c r="A675">
        <v>900</v>
      </c>
      <c r="B675" t="s">
        <v>1859</v>
      </c>
      <c r="C675" t="s">
        <v>1860</v>
      </c>
      <c r="D675">
        <v>3128501</v>
      </c>
      <c r="E675">
        <v>80</v>
      </c>
      <c r="F675" t="s">
        <v>1849</v>
      </c>
      <c r="G675" s="1">
        <v>46203.838125000002</v>
      </c>
      <c r="H675">
        <v>74</v>
      </c>
      <c r="I675" t="s">
        <v>1849</v>
      </c>
      <c r="J675" s="1">
        <v>46203.838379629633</v>
      </c>
      <c r="K675">
        <v>1</v>
      </c>
      <c r="L675">
        <v>1</v>
      </c>
      <c r="M675" t="s">
        <v>1850</v>
      </c>
      <c r="N675" t="s">
        <v>1851</v>
      </c>
      <c r="O675" s="1">
        <v>46203.837731481479</v>
      </c>
      <c r="P675" s="1">
        <v>46203.838379629633</v>
      </c>
      <c r="Q675" s="1" t="str">
        <f t="shared" si="80"/>
        <v>3128501|r02</v>
      </c>
      <c r="R675" s="1" t="str">
        <f>VLOOKUP(D675,Base_Amostral!$A:$G,5,FALSE)</f>
        <v>Guarará</v>
      </c>
      <c r="S675" s="1" t="str">
        <f>VLOOKUP(D675,Base_Amostral!$A:$G,3,FALSE)</f>
        <v>Minas Gerais</v>
      </c>
      <c r="T675" s="1" t="str">
        <f>VLOOKUP(D675,Base_Amostral!$A:$G,6,FALSE)</f>
        <v>Sudeste</v>
      </c>
      <c r="U675" s="4">
        <f t="shared" si="81"/>
        <v>8</v>
      </c>
      <c r="V675" s="4">
        <f t="shared" si="82"/>
        <v>7.4</v>
      </c>
      <c r="W675" s="4">
        <f t="shared" si="83"/>
        <v>0.59999999999999964</v>
      </c>
      <c r="X675" s="4">
        <f t="shared" si="84"/>
        <v>7.7</v>
      </c>
      <c r="Y675" s="4">
        <f t="shared" si="85"/>
        <v>1</v>
      </c>
      <c r="Z675" s="4">
        <f t="shared" si="86"/>
        <v>0</v>
      </c>
      <c r="AA675" s="4">
        <f t="shared" si="87"/>
        <v>0</v>
      </c>
      <c r="AB675" s="4" t="str">
        <f>IF(B675&lt;&gt;"r04","",IF(COUNT(INDEX(U:U,ROW()-3):U675)&lt;2,"",MAX(INDEX(U:U,ROW()-3):U675)-MIN(INDEX(U:U,ROW()-3):U675)))</f>
        <v/>
      </c>
      <c r="AC675" s="4" t="str">
        <f>IF(B675&lt;&gt;"r04","",IF(COUNT(INDEX(V:V,ROW()-3):V675)&lt;2,"",MAX(INDEX(V:V,ROW()-3):V675)-MIN(INDEX(V:V,ROW()-3):V675)))</f>
        <v/>
      </c>
      <c r="AD675" s="4" t="str">
        <f>IF(B675&lt;&gt;"r04","",COUNT(INDEX(U:U,ROW()-3):U675))</f>
        <v/>
      </c>
      <c r="AE675" s="4" t="str">
        <f>IF(B675&lt;&gt;"r04","",COUNT(INDEX(V:V,ROW()-3):V675))</f>
        <v/>
      </c>
    </row>
    <row r="676" spans="1:31">
      <c r="A676">
        <v>1268</v>
      </c>
      <c r="B676" t="s">
        <v>1861</v>
      </c>
      <c r="C676" t="s">
        <v>1862</v>
      </c>
      <c r="D676">
        <v>3128501</v>
      </c>
      <c r="E676">
        <v>80</v>
      </c>
      <c r="F676" t="s">
        <v>1849</v>
      </c>
      <c r="G676" s="1">
        <v>46209.886574074073</v>
      </c>
      <c r="H676">
        <v>74</v>
      </c>
      <c r="I676" t="s">
        <v>1849</v>
      </c>
      <c r="J676" s="1">
        <v>46209.886840277781</v>
      </c>
      <c r="K676">
        <v>1</v>
      </c>
      <c r="L676">
        <v>1</v>
      </c>
      <c r="M676" t="s">
        <v>1850</v>
      </c>
      <c r="N676" t="s">
        <v>1851</v>
      </c>
      <c r="O676" s="1">
        <v>46209.88616898148</v>
      </c>
      <c r="P676" s="1">
        <v>46209.886840277781</v>
      </c>
      <c r="Q676" s="1" t="str">
        <f t="shared" si="80"/>
        <v>3128501|r03</v>
      </c>
      <c r="R676" s="1" t="str">
        <f>VLOOKUP(D676,Base_Amostral!$A:$G,5,FALSE)</f>
        <v>Guarará</v>
      </c>
      <c r="S676" s="1" t="str">
        <f>VLOOKUP(D676,Base_Amostral!$A:$G,3,FALSE)</f>
        <v>Minas Gerais</v>
      </c>
      <c r="T676" s="1" t="str">
        <f>VLOOKUP(D676,Base_Amostral!$A:$G,6,FALSE)</f>
        <v>Sudeste</v>
      </c>
      <c r="U676" s="4">
        <f t="shared" si="81"/>
        <v>8</v>
      </c>
      <c r="V676" s="4">
        <f t="shared" si="82"/>
        <v>7.4</v>
      </c>
      <c r="W676" s="4">
        <f t="shared" si="83"/>
        <v>0.59999999999999964</v>
      </c>
      <c r="X676" s="4">
        <f t="shared" si="84"/>
        <v>7.7</v>
      </c>
      <c r="Y676" s="4">
        <f t="shared" si="85"/>
        <v>1</v>
      </c>
      <c r="Z676" s="4">
        <f t="shared" si="86"/>
        <v>0</v>
      </c>
      <c r="AA676" s="4">
        <f t="shared" si="87"/>
        <v>0</v>
      </c>
      <c r="AB676" s="4" t="str">
        <f>IF(B676&lt;&gt;"r04","",IF(COUNT(INDEX(U:U,ROW()-3):U676)&lt;2,"",MAX(INDEX(U:U,ROW()-3):U676)-MIN(INDEX(U:U,ROW()-3):U676)))</f>
        <v/>
      </c>
      <c r="AC676" s="4" t="str">
        <f>IF(B676&lt;&gt;"r04","",IF(COUNT(INDEX(V:V,ROW()-3):V676)&lt;2,"",MAX(INDEX(V:V,ROW()-3):V676)-MIN(INDEX(V:V,ROW()-3):V676)))</f>
        <v/>
      </c>
      <c r="AD676" s="4" t="str">
        <f>IF(B676&lt;&gt;"r04","",COUNT(INDEX(U:U,ROW()-3):U676))</f>
        <v/>
      </c>
      <c r="AE676" s="4" t="str">
        <f>IF(B676&lt;&gt;"r04","",COUNT(INDEX(V:V,ROW()-3):V676))</f>
        <v/>
      </c>
    </row>
    <row r="677" spans="1:31">
      <c r="A677">
        <v>1610</v>
      </c>
      <c r="B677" t="s">
        <v>1863</v>
      </c>
      <c r="C677" t="s">
        <v>1864</v>
      </c>
      <c r="D677">
        <v>3128501</v>
      </c>
      <c r="E677">
        <v>86</v>
      </c>
      <c r="F677" t="s">
        <v>1849</v>
      </c>
      <c r="G677" s="1">
        <v>46216.857187499998</v>
      </c>
      <c r="H677">
        <v>74</v>
      </c>
      <c r="I677" t="s">
        <v>1849</v>
      </c>
      <c r="J677" s="1">
        <v>46216.857442129629</v>
      </c>
      <c r="K677">
        <v>1</v>
      </c>
      <c r="L677">
        <v>1</v>
      </c>
      <c r="M677" t="s">
        <v>1850</v>
      </c>
      <c r="N677" t="s">
        <v>1851</v>
      </c>
      <c r="O677" s="1">
        <v>46216.856747685182</v>
      </c>
      <c r="P677" s="1">
        <v>46216.857442129629</v>
      </c>
      <c r="Q677" s="1" t="str">
        <f t="shared" si="80"/>
        <v>3128501|r04</v>
      </c>
      <c r="R677" s="1" t="str">
        <f>VLOOKUP(D677,Base_Amostral!$A:$G,5,FALSE)</f>
        <v>Guarará</v>
      </c>
      <c r="S677" s="1" t="str">
        <f>VLOOKUP(D677,Base_Amostral!$A:$G,3,FALSE)</f>
        <v>Minas Gerais</v>
      </c>
      <c r="T677" s="1" t="str">
        <f>VLOOKUP(D677,Base_Amostral!$A:$G,6,FALSE)</f>
        <v>Sudeste</v>
      </c>
      <c r="U677" s="4">
        <f t="shared" si="81"/>
        <v>8.6</v>
      </c>
      <c r="V677" s="4">
        <f t="shared" si="82"/>
        <v>7.4</v>
      </c>
      <c r="W677" s="4">
        <f t="shared" si="83"/>
        <v>1.1999999999999993</v>
      </c>
      <c r="X677" s="4">
        <f t="shared" si="84"/>
        <v>8</v>
      </c>
      <c r="Y677" s="4">
        <f t="shared" si="85"/>
        <v>1</v>
      </c>
      <c r="Z677" s="4">
        <f t="shared" si="86"/>
        <v>0.59999999999999964</v>
      </c>
      <c r="AA677" s="4">
        <f t="shared" si="87"/>
        <v>0</v>
      </c>
      <c r="AB677" s="4">
        <f ca="1">IF(B677&lt;&gt;"r04","",IF(COUNT(INDEX(U:U,ROW()-3):U677)&lt;2,"",MAX(INDEX(U:U,ROW()-3):U677)-MIN(INDEX(U:U,ROW()-3):U677)))</f>
        <v>0.59999999999999964</v>
      </c>
      <c r="AC677" s="4">
        <f ca="1">IF(B677&lt;&gt;"r04","",IF(COUNT(INDEX(V:V,ROW()-3):V677)&lt;2,"",MAX(INDEX(V:V,ROW()-3):V677)-MIN(INDEX(V:V,ROW()-3):V677)))</f>
        <v>0</v>
      </c>
      <c r="AD677" s="4">
        <f ca="1">IF(B677&lt;&gt;"r04","",COUNT(INDEX(U:U,ROW()-3):U677))</f>
        <v>4</v>
      </c>
      <c r="AE677" s="4">
        <f ca="1">IF(B677&lt;&gt;"r04","",COUNT(INDEX(V:V,ROW()-3):V677))</f>
        <v>4</v>
      </c>
    </row>
    <row r="678" spans="1:31">
      <c r="A678">
        <v>518</v>
      </c>
      <c r="B678" t="s">
        <v>1857</v>
      </c>
      <c r="C678" t="s">
        <v>1858</v>
      </c>
      <c r="D678">
        <v>3129806</v>
      </c>
      <c r="E678">
        <v>61</v>
      </c>
      <c r="F678" t="s">
        <v>1849</v>
      </c>
      <c r="G678" s="1">
        <v>46196.027326388888</v>
      </c>
      <c r="H678">
        <v>69</v>
      </c>
      <c r="I678" t="s">
        <v>1849</v>
      </c>
      <c r="J678" s="1">
        <v>46196.027650462966</v>
      </c>
      <c r="K678">
        <v>1</v>
      </c>
      <c r="L678">
        <v>1</v>
      </c>
      <c r="M678" t="s">
        <v>1850</v>
      </c>
      <c r="N678" t="s">
        <v>1851</v>
      </c>
      <c r="O678" s="1">
        <v>46196.026817129627</v>
      </c>
      <c r="P678" s="1">
        <v>46196.027650462966</v>
      </c>
      <c r="Q678" s="1" t="str">
        <f t="shared" si="80"/>
        <v>3129806|r01</v>
      </c>
      <c r="R678" s="1" t="str">
        <f>VLOOKUP(D678,Base_Amostral!$A:$G,5,FALSE)</f>
        <v>Ibirité</v>
      </c>
      <c r="S678" s="1" t="str">
        <f>VLOOKUP(D678,Base_Amostral!$A:$G,3,FALSE)</f>
        <v>Minas Gerais</v>
      </c>
      <c r="T678" s="1" t="str">
        <f>VLOOKUP(D678,Base_Amostral!$A:$G,6,FALSE)</f>
        <v>Sudeste</v>
      </c>
      <c r="U678" s="4">
        <f t="shared" si="81"/>
        <v>6.1</v>
      </c>
      <c r="V678" s="4">
        <f t="shared" si="82"/>
        <v>6.9</v>
      </c>
      <c r="W678" s="4">
        <f t="shared" si="83"/>
        <v>-0.80000000000000071</v>
      </c>
      <c r="X678" s="4">
        <f t="shared" si="84"/>
        <v>6.5</v>
      </c>
      <c r="Y678" s="4">
        <f t="shared" si="85"/>
        <v>1</v>
      </c>
      <c r="Z678" s="4" t="str">
        <f t="shared" si="86"/>
        <v/>
      </c>
      <c r="AA678" s="4" t="str">
        <f t="shared" si="87"/>
        <v/>
      </c>
      <c r="AB678" s="4" t="str">
        <f>IF(B678&lt;&gt;"r04","",IF(COUNT(INDEX(U:U,ROW()-3):U678)&lt;2,"",MAX(INDEX(U:U,ROW()-3):U678)-MIN(INDEX(U:U,ROW()-3):U678)))</f>
        <v/>
      </c>
      <c r="AC678" s="4" t="str">
        <f>IF(B678&lt;&gt;"r04","",IF(COUNT(INDEX(V:V,ROW()-3):V678)&lt;2,"",MAX(INDEX(V:V,ROW()-3):V678)-MIN(INDEX(V:V,ROW()-3):V678)))</f>
        <v/>
      </c>
      <c r="AD678" s="4" t="str">
        <f>IF(B678&lt;&gt;"r04","",COUNT(INDEX(U:U,ROW()-3):U678))</f>
        <v/>
      </c>
      <c r="AE678" s="4" t="str">
        <f>IF(B678&lt;&gt;"r04","",COUNT(INDEX(V:V,ROW()-3):V678))</f>
        <v/>
      </c>
    </row>
    <row r="679" spans="1:31">
      <c r="A679">
        <v>901</v>
      </c>
      <c r="B679" t="s">
        <v>1859</v>
      </c>
      <c r="C679" t="s">
        <v>1860</v>
      </c>
      <c r="D679">
        <v>3129806</v>
      </c>
      <c r="E679">
        <v>62</v>
      </c>
      <c r="F679" t="s">
        <v>1849</v>
      </c>
      <c r="G679" s="1">
        <v>46203.839953703704</v>
      </c>
      <c r="H679">
        <v>69</v>
      </c>
      <c r="I679" t="s">
        <v>1849</v>
      </c>
      <c r="J679" s="1">
        <v>46203.840266203704</v>
      </c>
      <c r="K679">
        <v>1</v>
      </c>
      <c r="L679">
        <v>1</v>
      </c>
      <c r="M679" t="s">
        <v>1850</v>
      </c>
      <c r="N679" t="s">
        <v>1851</v>
      </c>
      <c r="O679" s="1">
        <v>46203.838425925926</v>
      </c>
      <c r="P679" s="1">
        <v>46203.840266203704</v>
      </c>
      <c r="Q679" s="1" t="str">
        <f t="shared" si="80"/>
        <v>3129806|r02</v>
      </c>
      <c r="R679" s="1" t="str">
        <f>VLOOKUP(D679,Base_Amostral!$A:$G,5,FALSE)</f>
        <v>Ibirité</v>
      </c>
      <c r="S679" s="1" t="str">
        <f>VLOOKUP(D679,Base_Amostral!$A:$G,3,FALSE)</f>
        <v>Minas Gerais</v>
      </c>
      <c r="T679" s="1" t="str">
        <f>VLOOKUP(D679,Base_Amostral!$A:$G,6,FALSE)</f>
        <v>Sudeste</v>
      </c>
      <c r="U679" s="4">
        <f t="shared" si="81"/>
        <v>6.2</v>
      </c>
      <c r="V679" s="4">
        <f t="shared" si="82"/>
        <v>6.9</v>
      </c>
      <c r="W679" s="4">
        <f t="shared" si="83"/>
        <v>-0.70000000000000018</v>
      </c>
      <c r="X679" s="4">
        <f t="shared" si="84"/>
        <v>6.5500000000000007</v>
      </c>
      <c r="Y679" s="4">
        <f t="shared" si="85"/>
        <v>1</v>
      </c>
      <c r="Z679" s="4">
        <f t="shared" si="86"/>
        <v>0.10000000000000053</v>
      </c>
      <c r="AA679" s="4">
        <f t="shared" si="87"/>
        <v>0</v>
      </c>
      <c r="AB679" s="4" t="str">
        <f>IF(B679&lt;&gt;"r04","",IF(COUNT(INDEX(U:U,ROW()-3):U679)&lt;2,"",MAX(INDEX(U:U,ROW()-3):U679)-MIN(INDEX(U:U,ROW()-3):U679)))</f>
        <v/>
      </c>
      <c r="AC679" s="4" t="str">
        <f>IF(B679&lt;&gt;"r04","",IF(COUNT(INDEX(V:V,ROW()-3):V679)&lt;2,"",MAX(INDEX(V:V,ROW()-3):V679)-MIN(INDEX(V:V,ROW()-3):V679)))</f>
        <v/>
      </c>
      <c r="AD679" s="4" t="str">
        <f>IF(B679&lt;&gt;"r04","",COUNT(INDEX(U:U,ROW()-3):U679))</f>
        <v/>
      </c>
      <c r="AE679" s="4" t="str">
        <f>IF(B679&lt;&gt;"r04","",COUNT(INDEX(V:V,ROW()-3):V679))</f>
        <v/>
      </c>
    </row>
    <row r="680" spans="1:31">
      <c r="A680">
        <v>1271</v>
      </c>
      <c r="B680" t="s">
        <v>1861</v>
      </c>
      <c r="C680" t="s">
        <v>1862</v>
      </c>
      <c r="D680">
        <v>3129806</v>
      </c>
      <c r="E680">
        <v>62</v>
      </c>
      <c r="F680" t="s">
        <v>1849</v>
      </c>
      <c r="G680" s="1">
        <v>46209.887280092589</v>
      </c>
      <c r="H680">
        <v>69</v>
      </c>
      <c r="I680" t="s">
        <v>1849</v>
      </c>
      <c r="J680" s="1">
        <v>46209.887604166666</v>
      </c>
      <c r="K680">
        <v>1</v>
      </c>
      <c r="L680">
        <v>1</v>
      </c>
      <c r="M680" t="s">
        <v>1850</v>
      </c>
      <c r="N680" t="s">
        <v>1851</v>
      </c>
      <c r="O680" s="1">
        <v>46209.886886574073</v>
      </c>
      <c r="P680" s="1">
        <v>46209.887604166666</v>
      </c>
      <c r="Q680" s="1" t="str">
        <f t="shared" si="80"/>
        <v>3129806|r03</v>
      </c>
      <c r="R680" s="1" t="str">
        <f>VLOOKUP(D680,Base_Amostral!$A:$G,5,FALSE)</f>
        <v>Ibirité</v>
      </c>
      <c r="S680" s="1" t="str">
        <f>VLOOKUP(D680,Base_Amostral!$A:$G,3,FALSE)</f>
        <v>Minas Gerais</v>
      </c>
      <c r="T680" s="1" t="str">
        <f>VLOOKUP(D680,Base_Amostral!$A:$G,6,FALSE)</f>
        <v>Sudeste</v>
      </c>
      <c r="U680" s="4">
        <f t="shared" si="81"/>
        <v>6.2</v>
      </c>
      <c r="V680" s="4">
        <f t="shared" si="82"/>
        <v>6.9</v>
      </c>
      <c r="W680" s="4">
        <f t="shared" si="83"/>
        <v>-0.70000000000000018</v>
      </c>
      <c r="X680" s="4">
        <f t="shared" si="84"/>
        <v>6.5500000000000007</v>
      </c>
      <c r="Y680" s="4">
        <f t="shared" si="85"/>
        <v>1</v>
      </c>
      <c r="Z680" s="4">
        <f t="shared" si="86"/>
        <v>0</v>
      </c>
      <c r="AA680" s="4">
        <f t="shared" si="87"/>
        <v>0</v>
      </c>
      <c r="AB680" s="4" t="str">
        <f>IF(B680&lt;&gt;"r04","",IF(COUNT(INDEX(U:U,ROW()-3):U680)&lt;2,"",MAX(INDEX(U:U,ROW()-3):U680)-MIN(INDEX(U:U,ROW()-3):U680)))</f>
        <v/>
      </c>
      <c r="AC680" s="4" t="str">
        <f>IF(B680&lt;&gt;"r04","",IF(COUNT(INDEX(V:V,ROW()-3):V680)&lt;2,"",MAX(INDEX(V:V,ROW()-3):V680)-MIN(INDEX(V:V,ROW()-3):V680)))</f>
        <v/>
      </c>
      <c r="AD680" s="4" t="str">
        <f>IF(B680&lt;&gt;"r04","",COUNT(INDEX(U:U,ROW()-3):U680))</f>
        <v/>
      </c>
      <c r="AE680" s="4" t="str">
        <f>IF(B680&lt;&gt;"r04","",COUNT(INDEX(V:V,ROW()-3):V680))</f>
        <v/>
      </c>
    </row>
    <row r="681" spans="1:31">
      <c r="A681">
        <v>1613</v>
      </c>
      <c r="B681" t="s">
        <v>1863</v>
      </c>
      <c r="C681" t="s">
        <v>1864</v>
      </c>
      <c r="D681">
        <v>3129806</v>
      </c>
      <c r="E681">
        <v>68</v>
      </c>
      <c r="F681" t="s">
        <v>1849</v>
      </c>
      <c r="G681" s="1">
        <v>46216.858078703706</v>
      </c>
      <c r="H681">
        <v>69</v>
      </c>
      <c r="I681" t="s">
        <v>1849</v>
      </c>
      <c r="J681" s="1">
        <v>46216.858738425923</v>
      </c>
      <c r="K681">
        <v>1</v>
      </c>
      <c r="L681">
        <v>1</v>
      </c>
      <c r="M681" t="s">
        <v>1850</v>
      </c>
      <c r="N681" t="s">
        <v>1851</v>
      </c>
      <c r="O681" s="1">
        <v>46216.857499999998</v>
      </c>
      <c r="P681" s="1">
        <v>46216.858738425923</v>
      </c>
      <c r="Q681" s="1" t="str">
        <f t="shared" si="80"/>
        <v>3129806|r04</v>
      </c>
      <c r="R681" s="1" t="str">
        <f>VLOOKUP(D681,Base_Amostral!$A:$G,5,FALSE)</f>
        <v>Ibirité</v>
      </c>
      <c r="S681" s="1" t="str">
        <f>VLOOKUP(D681,Base_Amostral!$A:$G,3,FALSE)</f>
        <v>Minas Gerais</v>
      </c>
      <c r="T681" s="1" t="str">
        <f>VLOOKUP(D681,Base_Amostral!$A:$G,6,FALSE)</f>
        <v>Sudeste</v>
      </c>
      <c r="U681" s="4">
        <f t="shared" si="81"/>
        <v>6.8</v>
      </c>
      <c r="V681" s="4">
        <f t="shared" si="82"/>
        <v>6.9</v>
      </c>
      <c r="W681" s="4">
        <f t="shared" si="83"/>
        <v>-0.10000000000000053</v>
      </c>
      <c r="X681" s="4">
        <f t="shared" si="84"/>
        <v>6.85</v>
      </c>
      <c r="Y681" s="4">
        <f t="shared" si="85"/>
        <v>1</v>
      </c>
      <c r="Z681" s="4">
        <f t="shared" si="86"/>
        <v>0.59999999999999964</v>
      </c>
      <c r="AA681" s="4">
        <f t="shared" si="87"/>
        <v>0</v>
      </c>
      <c r="AB681" s="4">
        <f ca="1">IF(B681&lt;&gt;"r04","",IF(COUNT(INDEX(U:U,ROW()-3):U681)&lt;2,"",MAX(INDEX(U:U,ROW()-3):U681)-MIN(INDEX(U:U,ROW()-3):U681)))</f>
        <v>0.70000000000000018</v>
      </c>
      <c r="AC681" s="4">
        <f ca="1">IF(B681&lt;&gt;"r04","",IF(COUNT(INDEX(V:V,ROW()-3):V681)&lt;2,"",MAX(INDEX(V:V,ROW()-3):V681)-MIN(INDEX(V:V,ROW()-3):V681)))</f>
        <v>0</v>
      </c>
      <c r="AD681" s="4">
        <f ca="1">IF(B681&lt;&gt;"r04","",COUNT(INDEX(U:U,ROW()-3):U681))</f>
        <v>4</v>
      </c>
      <c r="AE681" s="4">
        <f ca="1">IF(B681&lt;&gt;"r04","",COUNT(INDEX(V:V,ROW()-3):V681))</f>
        <v>4</v>
      </c>
    </row>
    <row r="682" spans="1:31">
      <c r="A682">
        <v>521</v>
      </c>
      <c r="B682" t="s">
        <v>1857</v>
      </c>
      <c r="C682" t="s">
        <v>1858</v>
      </c>
      <c r="D682">
        <v>3130101</v>
      </c>
      <c r="E682">
        <v>65</v>
      </c>
      <c r="F682" t="s">
        <v>1849</v>
      </c>
      <c r="G682" s="1">
        <v>46196.028055555558</v>
      </c>
      <c r="H682">
        <v>74</v>
      </c>
      <c r="I682" t="s">
        <v>1849</v>
      </c>
      <c r="J682" s="1">
        <v>46196.028391203705</v>
      </c>
      <c r="K682">
        <v>1</v>
      </c>
      <c r="L682">
        <v>1</v>
      </c>
      <c r="M682" t="s">
        <v>1850</v>
      </c>
      <c r="N682" t="s">
        <v>1851</v>
      </c>
      <c r="O682" s="1">
        <v>46196.027685185189</v>
      </c>
      <c r="P682" s="1">
        <v>46196.028391203705</v>
      </c>
      <c r="Q682" s="1" t="str">
        <f t="shared" si="80"/>
        <v>3130101|r01</v>
      </c>
      <c r="R682" s="1" t="str">
        <f>VLOOKUP(D682,Base_Amostral!$A:$G,5,FALSE)</f>
        <v>Igarapé</v>
      </c>
      <c r="S682" s="1" t="str">
        <f>VLOOKUP(D682,Base_Amostral!$A:$G,3,FALSE)</f>
        <v>Minas Gerais</v>
      </c>
      <c r="T682" s="1" t="str">
        <f>VLOOKUP(D682,Base_Amostral!$A:$G,6,FALSE)</f>
        <v>Sudeste</v>
      </c>
      <c r="U682" s="4">
        <f t="shared" si="81"/>
        <v>6.5</v>
      </c>
      <c r="V682" s="4">
        <f t="shared" si="82"/>
        <v>7.4</v>
      </c>
      <c r="W682" s="4">
        <f t="shared" si="83"/>
        <v>-0.90000000000000036</v>
      </c>
      <c r="X682" s="4">
        <f t="shared" si="84"/>
        <v>6.95</v>
      </c>
      <c r="Y682" s="4">
        <f t="shared" si="85"/>
        <v>1</v>
      </c>
      <c r="Z682" s="4" t="str">
        <f t="shared" si="86"/>
        <v/>
      </c>
      <c r="AA682" s="4" t="str">
        <f t="shared" si="87"/>
        <v/>
      </c>
      <c r="AB682" s="4" t="str">
        <f>IF(B682&lt;&gt;"r04","",IF(COUNT(INDEX(U:U,ROW()-3):U682)&lt;2,"",MAX(INDEX(U:U,ROW()-3):U682)-MIN(INDEX(U:U,ROW()-3):U682)))</f>
        <v/>
      </c>
      <c r="AC682" s="4" t="str">
        <f>IF(B682&lt;&gt;"r04","",IF(COUNT(INDEX(V:V,ROW()-3):V682)&lt;2,"",MAX(INDEX(V:V,ROW()-3):V682)-MIN(INDEX(V:V,ROW()-3):V682)))</f>
        <v/>
      </c>
      <c r="AD682" s="4" t="str">
        <f>IF(B682&lt;&gt;"r04","",COUNT(INDEX(U:U,ROW()-3):U682))</f>
        <v/>
      </c>
      <c r="AE682" s="4" t="str">
        <f>IF(B682&lt;&gt;"r04","",COUNT(INDEX(V:V,ROW()-3):V682))</f>
        <v/>
      </c>
    </row>
    <row r="683" spans="1:31">
      <c r="A683">
        <v>907</v>
      </c>
      <c r="B683" t="s">
        <v>1859</v>
      </c>
      <c r="C683" t="s">
        <v>1860</v>
      </c>
      <c r="D683">
        <v>3130101</v>
      </c>
      <c r="E683">
        <v>65</v>
      </c>
      <c r="F683" t="s">
        <v>1849</v>
      </c>
      <c r="G683" s="1">
        <v>46203.840763888889</v>
      </c>
      <c r="H683">
        <v>74</v>
      </c>
      <c r="I683" t="s">
        <v>1849</v>
      </c>
      <c r="J683" s="1">
        <v>46203.84107638889</v>
      </c>
      <c r="K683">
        <v>1</v>
      </c>
      <c r="L683">
        <v>1</v>
      </c>
      <c r="M683" t="s">
        <v>1850</v>
      </c>
      <c r="N683" t="s">
        <v>1851</v>
      </c>
      <c r="O683" s="1">
        <v>46203.840312499997</v>
      </c>
      <c r="P683" s="1">
        <v>46203.84107638889</v>
      </c>
      <c r="Q683" s="1" t="str">
        <f t="shared" si="80"/>
        <v>3130101|r02</v>
      </c>
      <c r="R683" s="1" t="str">
        <f>VLOOKUP(D683,Base_Amostral!$A:$G,5,FALSE)</f>
        <v>Igarapé</v>
      </c>
      <c r="S683" s="1" t="str">
        <f>VLOOKUP(D683,Base_Amostral!$A:$G,3,FALSE)</f>
        <v>Minas Gerais</v>
      </c>
      <c r="T683" s="1" t="str">
        <f>VLOOKUP(D683,Base_Amostral!$A:$G,6,FALSE)</f>
        <v>Sudeste</v>
      </c>
      <c r="U683" s="4">
        <f t="shared" si="81"/>
        <v>6.5</v>
      </c>
      <c r="V683" s="4">
        <f t="shared" si="82"/>
        <v>7.4</v>
      </c>
      <c r="W683" s="4">
        <f t="shared" si="83"/>
        <v>-0.90000000000000036</v>
      </c>
      <c r="X683" s="4">
        <f t="shared" si="84"/>
        <v>6.95</v>
      </c>
      <c r="Y683" s="4">
        <f t="shared" si="85"/>
        <v>1</v>
      </c>
      <c r="Z683" s="4">
        <f t="shared" si="86"/>
        <v>0</v>
      </c>
      <c r="AA683" s="4">
        <f t="shared" si="87"/>
        <v>0</v>
      </c>
      <c r="AB683" s="4" t="str">
        <f>IF(B683&lt;&gt;"r04","",IF(COUNT(INDEX(U:U,ROW()-3):U683)&lt;2,"",MAX(INDEX(U:U,ROW()-3):U683)-MIN(INDEX(U:U,ROW()-3):U683)))</f>
        <v/>
      </c>
      <c r="AC683" s="4" t="str">
        <f>IF(B683&lt;&gt;"r04","",IF(COUNT(INDEX(V:V,ROW()-3):V683)&lt;2,"",MAX(INDEX(V:V,ROW()-3):V683)-MIN(INDEX(V:V,ROW()-3):V683)))</f>
        <v/>
      </c>
      <c r="AD683" s="4" t="str">
        <f>IF(B683&lt;&gt;"r04","",COUNT(INDEX(U:U,ROW()-3):U683))</f>
        <v/>
      </c>
      <c r="AE683" s="4" t="str">
        <f>IF(B683&lt;&gt;"r04","",COUNT(INDEX(V:V,ROW()-3):V683))</f>
        <v/>
      </c>
    </row>
    <row r="684" spans="1:31">
      <c r="A684">
        <v>1275</v>
      </c>
      <c r="B684" t="s">
        <v>1861</v>
      </c>
      <c r="C684" t="s">
        <v>1862</v>
      </c>
      <c r="D684">
        <v>3130101</v>
      </c>
      <c r="E684">
        <v>65</v>
      </c>
      <c r="F684" t="s">
        <v>1849</v>
      </c>
      <c r="G684" s="1">
        <v>46209.888090277775</v>
      </c>
      <c r="H684">
        <v>74</v>
      </c>
      <c r="I684" t="s">
        <v>1849</v>
      </c>
      <c r="J684" s="1">
        <v>46209.888449074075</v>
      </c>
      <c r="K684">
        <v>1</v>
      </c>
      <c r="L684">
        <v>1</v>
      </c>
      <c r="M684" t="s">
        <v>1850</v>
      </c>
      <c r="N684" t="s">
        <v>1851</v>
      </c>
      <c r="O684" s="1">
        <v>46209.887650462966</v>
      </c>
      <c r="P684" s="1">
        <v>46209.888449074075</v>
      </c>
      <c r="Q684" s="1" t="str">
        <f t="shared" si="80"/>
        <v>3130101|r03</v>
      </c>
      <c r="R684" s="1" t="str">
        <f>VLOOKUP(D684,Base_Amostral!$A:$G,5,FALSE)</f>
        <v>Igarapé</v>
      </c>
      <c r="S684" s="1" t="str">
        <f>VLOOKUP(D684,Base_Amostral!$A:$G,3,FALSE)</f>
        <v>Minas Gerais</v>
      </c>
      <c r="T684" s="1" t="str">
        <f>VLOOKUP(D684,Base_Amostral!$A:$G,6,FALSE)</f>
        <v>Sudeste</v>
      </c>
      <c r="U684" s="4">
        <f t="shared" si="81"/>
        <v>6.5</v>
      </c>
      <c r="V684" s="4">
        <f t="shared" si="82"/>
        <v>7.4</v>
      </c>
      <c r="W684" s="4">
        <f t="shared" si="83"/>
        <v>-0.90000000000000036</v>
      </c>
      <c r="X684" s="4">
        <f t="shared" si="84"/>
        <v>6.95</v>
      </c>
      <c r="Y684" s="4">
        <f t="shared" si="85"/>
        <v>1</v>
      </c>
      <c r="Z684" s="4">
        <f t="shared" si="86"/>
        <v>0</v>
      </c>
      <c r="AA684" s="4">
        <f t="shared" si="87"/>
        <v>0</v>
      </c>
      <c r="AB684" s="4" t="str">
        <f>IF(B684&lt;&gt;"r04","",IF(COUNT(INDEX(U:U,ROW()-3):U684)&lt;2,"",MAX(INDEX(U:U,ROW()-3):U684)-MIN(INDEX(U:U,ROW()-3):U684)))</f>
        <v/>
      </c>
      <c r="AC684" s="4" t="str">
        <f>IF(B684&lt;&gt;"r04","",IF(COUNT(INDEX(V:V,ROW()-3):V684)&lt;2,"",MAX(INDEX(V:V,ROW()-3):V684)-MIN(INDEX(V:V,ROW()-3):V684)))</f>
        <v/>
      </c>
      <c r="AD684" s="4" t="str">
        <f>IF(B684&lt;&gt;"r04","",COUNT(INDEX(U:U,ROW()-3):U684))</f>
        <v/>
      </c>
      <c r="AE684" s="4" t="str">
        <f>IF(B684&lt;&gt;"r04","",COUNT(INDEX(V:V,ROW()-3):V684))</f>
        <v/>
      </c>
    </row>
    <row r="685" spans="1:31">
      <c r="A685">
        <v>1617</v>
      </c>
      <c r="B685" t="s">
        <v>1863</v>
      </c>
      <c r="C685" t="s">
        <v>1864</v>
      </c>
      <c r="D685">
        <v>3130101</v>
      </c>
      <c r="E685">
        <v>73</v>
      </c>
      <c r="F685" t="s">
        <v>1849</v>
      </c>
      <c r="G685" s="1">
        <v>46216.859143518515</v>
      </c>
      <c r="H685">
        <v>74</v>
      </c>
      <c r="I685" t="s">
        <v>1849</v>
      </c>
      <c r="J685" s="1">
        <v>46216.859467592592</v>
      </c>
      <c r="K685">
        <v>1</v>
      </c>
      <c r="L685">
        <v>1</v>
      </c>
      <c r="M685" t="s">
        <v>1850</v>
      </c>
      <c r="N685" t="s">
        <v>1851</v>
      </c>
      <c r="O685" s="1">
        <v>46216.858773148146</v>
      </c>
      <c r="P685" s="1">
        <v>46216.859467592592</v>
      </c>
      <c r="Q685" s="1" t="str">
        <f t="shared" si="80"/>
        <v>3130101|r04</v>
      </c>
      <c r="R685" s="1" t="str">
        <f>VLOOKUP(D685,Base_Amostral!$A:$G,5,FALSE)</f>
        <v>Igarapé</v>
      </c>
      <c r="S685" s="1" t="str">
        <f>VLOOKUP(D685,Base_Amostral!$A:$G,3,FALSE)</f>
        <v>Minas Gerais</v>
      </c>
      <c r="T685" s="1" t="str">
        <f>VLOOKUP(D685,Base_Amostral!$A:$G,6,FALSE)</f>
        <v>Sudeste</v>
      </c>
      <c r="U685" s="4">
        <f t="shared" si="81"/>
        <v>7.3</v>
      </c>
      <c r="V685" s="4">
        <f t="shared" si="82"/>
        <v>7.4</v>
      </c>
      <c r="W685" s="4">
        <f t="shared" si="83"/>
        <v>-0.10000000000000053</v>
      </c>
      <c r="X685" s="4">
        <f t="shared" si="84"/>
        <v>7.35</v>
      </c>
      <c r="Y685" s="4">
        <f t="shared" si="85"/>
        <v>1</v>
      </c>
      <c r="Z685" s="4">
        <f t="shared" si="86"/>
        <v>0.79999999999999982</v>
      </c>
      <c r="AA685" s="4">
        <f t="shared" si="87"/>
        <v>0</v>
      </c>
      <c r="AB685" s="4">
        <f ca="1">IF(B685&lt;&gt;"r04","",IF(COUNT(INDEX(U:U,ROW()-3):U685)&lt;2,"",MAX(INDEX(U:U,ROW()-3):U685)-MIN(INDEX(U:U,ROW()-3):U685)))</f>
        <v>0.79999999999999982</v>
      </c>
      <c r="AC685" s="4">
        <f ca="1">IF(B685&lt;&gt;"r04","",IF(COUNT(INDEX(V:V,ROW()-3):V685)&lt;2,"",MAX(INDEX(V:V,ROW()-3):V685)-MIN(INDEX(V:V,ROW()-3):V685)))</f>
        <v>0</v>
      </c>
      <c r="AD685" s="4">
        <f ca="1">IF(B685&lt;&gt;"r04","",COUNT(INDEX(U:U,ROW()-3):U685))</f>
        <v>4</v>
      </c>
      <c r="AE685" s="4">
        <f ca="1">IF(B685&lt;&gt;"r04","",COUNT(INDEX(V:V,ROW()-3):V685))</f>
        <v>4</v>
      </c>
    </row>
    <row r="686" spans="1:31">
      <c r="A686">
        <v>524</v>
      </c>
      <c r="B686" t="s">
        <v>1857</v>
      </c>
      <c r="C686" t="s">
        <v>1858</v>
      </c>
      <c r="D686">
        <v>3131505</v>
      </c>
      <c r="E686">
        <v>92</v>
      </c>
      <c r="F686" t="s">
        <v>1849</v>
      </c>
      <c r="G686" s="1">
        <v>46196.030902777777</v>
      </c>
      <c r="H686">
        <v>83</v>
      </c>
      <c r="I686" t="s">
        <v>1849</v>
      </c>
      <c r="J686" s="1">
        <v>46196.0312037037</v>
      </c>
      <c r="K686">
        <v>1</v>
      </c>
      <c r="L686">
        <v>1</v>
      </c>
      <c r="M686" t="s">
        <v>1850</v>
      </c>
      <c r="N686" t="s">
        <v>1851</v>
      </c>
      <c r="O686" s="1">
        <v>46196.028437499997</v>
      </c>
      <c r="P686" s="1">
        <v>46196.0312037037</v>
      </c>
      <c r="Q686" s="1" t="str">
        <f t="shared" si="80"/>
        <v>3131505|r01</v>
      </c>
      <c r="R686" s="1" t="str">
        <f>VLOOKUP(D686,Base_Amostral!$A:$G,5,FALSE)</f>
        <v>Ipuiúna</v>
      </c>
      <c r="S686" s="1" t="str">
        <f>VLOOKUP(D686,Base_Amostral!$A:$G,3,FALSE)</f>
        <v>Minas Gerais</v>
      </c>
      <c r="T686" s="1" t="str">
        <f>VLOOKUP(D686,Base_Amostral!$A:$G,6,FALSE)</f>
        <v>Sudeste</v>
      </c>
      <c r="U686" s="4">
        <f t="shared" si="81"/>
        <v>9.1999999999999993</v>
      </c>
      <c r="V686" s="4">
        <f t="shared" si="82"/>
        <v>8.3000000000000007</v>
      </c>
      <c r="W686" s="4">
        <f t="shared" si="83"/>
        <v>0.89999999999999858</v>
      </c>
      <c r="X686" s="4">
        <f t="shared" si="84"/>
        <v>8.75</v>
      </c>
      <c r="Y686" s="4">
        <f t="shared" si="85"/>
        <v>1</v>
      </c>
      <c r="Z686" s="4" t="str">
        <f t="shared" si="86"/>
        <v/>
      </c>
      <c r="AA686" s="4" t="str">
        <f t="shared" si="87"/>
        <v/>
      </c>
      <c r="AB686" s="4" t="str">
        <f>IF(B686&lt;&gt;"r04","",IF(COUNT(INDEX(U:U,ROW()-3):U686)&lt;2,"",MAX(INDEX(U:U,ROW()-3):U686)-MIN(INDEX(U:U,ROW()-3):U686)))</f>
        <v/>
      </c>
      <c r="AC686" s="4" t="str">
        <f>IF(B686&lt;&gt;"r04","",IF(COUNT(INDEX(V:V,ROW()-3):V686)&lt;2,"",MAX(INDEX(V:V,ROW()-3):V686)-MIN(INDEX(V:V,ROW()-3):V686)))</f>
        <v/>
      </c>
      <c r="AD686" s="4" t="str">
        <f>IF(B686&lt;&gt;"r04","",COUNT(INDEX(U:U,ROW()-3):U686))</f>
        <v/>
      </c>
      <c r="AE686" s="4" t="str">
        <f>IF(B686&lt;&gt;"r04","",COUNT(INDEX(V:V,ROW()-3):V686))</f>
        <v/>
      </c>
    </row>
    <row r="687" spans="1:31">
      <c r="A687">
        <v>909</v>
      </c>
      <c r="B687" t="s">
        <v>1859</v>
      </c>
      <c r="C687" t="s">
        <v>1860</v>
      </c>
      <c r="D687">
        <v>3131505</v>
      </c>
      <c r="E687">
        <v>92</v>
      </c>
      <c r="F687" t="s">
        <v>1849</v>
      </c>
      <c r="G687" s="1">
        <v>46203.843680555554</v>
      </c>
      <c r="H687">
        <v>83</v>
      </c>
      <c r="I687" t="s">
        <v>1849</v>
      </c>
      <c r="J687" s="1">
        <v>46203.843969907408</v>
      </c>
      <c r="K687">
        <v>1</v>
      </c>
      <c r="L687">
        <v>1</v>
      </c>
      <c r="M687" t="s">
        <v>1850</v>
      </c>
      <c r="N687" t="s">
        <v>1851</v>
      </c>
      <c r="O687" s="1">
        <v>46203.841145833336</v>
      </c>
      <c r="P687" s="1">
        <v>46203.843969907408</v>
      </c>
      <c r="Q687" s="1" t="str">
        <f t="shared" si="80"/>
        <v>3131505|r02</v>
      </c>
      <c r="R687" s="1" t="str">
        <f>VLOOKUP(D687,Base_Amostral!$A:$G,5,FALSE)</f>
        <v>Ipuiúna</v>
      </c>
      <c r="S687" s="1" t="str">
        <f>VLOOKUP(D687,Base_Amostral!$A:$G,3,FALSE)</f>
        <v>Minas Gerais</v>
      </c>
      <c r="T687" s="1" t="str">
        <f>VLOOKUP(D687,Base_Amostral!$A:$G,6,FALSE)</f>
        <v>Sudeste</v>
      </c>
      <c r="U687" s="4">
        <f t="shared" si="81"/>
        <v>9.1999999999999993</v>
      </c>
      <c r="V687" s="4">
        <f t="shared" si="82"/>
        <v>8.3000000000000007</v>
      </c>
      <c r="W687" s="4">
        <f t="shared" si="83"/>
        <v>0.89999999999999858</v>
      </c>
      <c r="X687" s="4">
        <f t="shared" si="84"/>
        <v>8.75</v>
      </c>
      <c r="Y687" s="4">
        <f t="shared" si="85"/>
        <v>1</v>
      </c>
      <c r="Z687" s="4">
        <f t="shared" si="86"/>
        <v>0</v>
      </c>
      <c r="AA687" s="4">
        <f t="shared" si="87"/>
        <v>0</v>
      </c>
      <c r="AB687" s="4" t="str">
        <f>IF(B687&lt;&gt;"r04","",IF(COUNT(INDEX(U:U,ROW()-3):U687)&lt;2,"",MAX(INDEX(U:U,ROW()-3):U687)-MIN(INDEX(U:U,ROW()-3):U687)))</f>
        <v/>
      </c>
      <c r="AC687" s="4" t="str">
        <f>IF(B687&lt;&gt;"r04","",IF(COUNT(INDEX(V:V,ROW()-3):V687)&lt;2,"",MAX(INDEX(V:V,ROW()-3):V687)-MIN(INDEX(V:V,ROW()-3):V687)))</f>
        <v/>
      </c>
      <c r="AD687" s="4" t="str">
        <f>IF(B687&lt;&gt;"r04","",COUNT(INDEX(U:U,ROW()-3):U687))</f>
        <v/>
      </c>
      <c r="AE687" s="4" t="str">
        <f>IF(B687&lt;&gt;"r04","",COUNT(INDEX(V:V,ROW()-3):V687))</f>
        <v/>
      </c>
    </row>
    <row r="688" spans="1:31">
      <c r="A688">
        <v>1278</v>
      </c>
      <c r="B688" t="s">
        <v>1861</v>
      </c>
      <c r="C688" t="s">
        <v>1862</v>
      </c>
      <c r="D688">
        <v>3131505</v>
      </c>
      <c r="E688">
        <v>92</v>
      </c>
      <c r="F688" t="s">
        <v>1849</v>
      </c>
      <c r="G688" s="1">
        <v>46209.890960648147</v>
      </c>
      <c r="H688">
        <v>83</v>
      </c>
      <c r="I688" t="s">
        <v>1849</v>
      </c>
      <c r="J688" s="1">
        <v>46209.891250000001</v>
      </c>
      <c r="K688">
        <v>1</v>
      </c>
      <c r="L688">
        <v>1</v>
      </c>
      <c r="M688" t="s">
        <v>1850</v>
      </c>
      <c r="N688" t="s">
        <v>1851</v>
      </c>
      <c r="O688" s="1">
        <v>46209.888495370367</v>
      </c>
      <c r="P688" s="1">
        <v>46209.891250000001</v>
      </c>
      <c r="Q688" s="1" t="str">
        <f t="shared" si="80"/>
        <v>3131505|r03</v>
      </c>
      <c r="R688" s="1" t="str">
        <f>VLOOKUP(D688,Base_Amostral!$A:$G,5,FALSE)</f>
        <v>Ipuiúna</v>
      </c>
      <c r="S688" s="1" t="str">
        <f>VLOOKUP(D688,Base_Amostral!$A:$G,3,FALSE)</f>
        <v>Minas Gerais</v>
      </c>
      <c r="T688" s="1" t="str">
        <f>VLOOKUP(D688,Base_Amostral!$A:$G,6,FALSE)</f>
        <v>Sudeste</v>
      </c>
      <c r="U688" s="4">
        <f t="shared" si="81"/>
        <v>9.1999999999999993</v>
      </c>
      <c r="V688" s="4">
        <f t="shared" si="82"/>
        <v>8.3000000000000007</v>
      </c>
      <c r="W688" s="4">
        <f t="shared" si="83"/>
        <v>0.89999999999999858</v>
      </c>
      <c r="X688" s="4">
        <f t="shared" si="84"/>
        <v>8.75</v>
      </c>
      <c r="Y688" s="4">
        <f t="shared" si="85"/>
        <v>1</v>
      </c>
      <c r="Z688" s="4">
        <f t="shared" si="86"/>
        <v>0</v>
      </c>
      <c r="AA688" s="4">
        <f t="shared" si="87"/>
        <v>0</v>
      </c>
      <c r="AB688" s="4" t="str">
        <f>IF(B688&lt;&gt;"r04","",IF(COUNT(INDEX(U:U,ROW()-3):U688)&lt;2,"",MAX(INDEX(U:U,ROW()-3):U688)-MIN(INDEX(U:U,ROW()-3):U688)))</f>
        <v/>
      </c>
      <c r="AC688" s="4" t="str">
        <f>IF(B688&lt;&gt;"r04","",IF(COUNT(INDEX(V:V,ROW()-3):V688)&lt;2,"",MAX(INDEX(V:V,ROW()-3):V688)-MIN(INDEX(V:V,ROW()-3):V688)))</f>
        <v/>
      </c>
      <c r="AD688" s="4" t="str">
        <f>IF(B688&lt;&gt;"r04","",COUNT(INDEX(U:U,ROW()-3):U688))</f>
        <v/>
      </c>
      <c r="AE688" s="4" t="str">
        <f>IF(B688&lt;&gt;"r04","",COUNT(INDEX(V:V,ROW()-3):V688))</f>
        <v/>
      </c>
    </row>
    <row r="689" spans="1:31">
      <c r="A689">
        <v>1621</v>
      </c>
      <c r="B689" t="s">
        <v>1863</v>
      </c>
      <c r="C689" t="s">
        <v>1864</v>
      </c>
      <c r="D689">
        <v>3131505</v>
      </c>
      <c r="E689">
        <v>96</v>
      </c>
      <c r="F689" t="s">
        <v>1849</v>
      </c>
      <c r="G689" s="1">
        <v>46216.8596875</v>
      </c>
      <c r="H689">
        <v>83</v>
      </c>
      <c r="I689" t="s">
        <v>1849</v>
      </c>
      <c r="J689" s="1">
        <v>46216.859976851854</v>
      </c>
      <c r="K689">
        <v>1</v>
      </c>
      <c r="L689">
        <v>1</v>
      </c>
      <c r="M689" t="s">
        <v>1850</v>
      </c>
      <c r="N689" t="s">
        <v>1851</v>
      </c>
      <c r="O689" s="1">
        <v>46216.859502314815</v>
      </c>
      <c r="P689" s="1">
        <v>46216.859976851854</v>
      </c>
      <c r="Q689" s="1" t="str">
        <f t="shared" si="80"/>
        <v>3131505|r04</v>
      </c>
      <c r="R689" s="1" t="str">
        <f>VLOOKUP(D689,Base_Amostral!$A:$G,5,FALSE)</f>
        <v>Ipuiúna</v>
      </c>
      <c r="S689" s="1" t="str">
        <f>VLOOKUP(D689,Base_Amostral!$A:$G,3,FALSE)</f>
        <v>Minas Gerais</v>
      </c>
      <c r="T689" s="1" t="str">
        <f>VLOOKUP(D689,Base_Amostral!$A:$G,6,FALSE)</f>
        <v>Sudeste</v>
      </c>
      <c r="U689" s="4">
        <f t="shared" si="81"/>
        <v>9.6</v>
      </c>
      <c r="V689" s="4">
        <f t="shared" si="82"/>
        <v>8.3000000000000007</v>
      </c>
      <c r="W689" s="4">
        <f t="shared" si="83"/>
        <v>1.2999999999999989</v>
      </c>
      <c r="X689" s="4">
        <f t="shared" si="84"/>
        <v>8.9499999999999993</v>
      </c>
      <c r="Y689" s="4">
        <f t="shared" si="85"/>
        <v>1</v>
      </c>
      <c r="Z689" s="4">
        <f t="shared" si="86"/>
        <v>0.40000000000000036</v>
      </c>
      <c r="AA689" s="4">
        <f t="shared" si="87"/>
        <v>0</v>
      </c>
      <c r="AB689" s="4">
        <f ca="1">IF(B689&lt;&gt;"r04","",IF(COUNT(INDEX(U:U,ROW()-3):U689)&lt;2,"",MAX(INDEX(U:U,ROW()-3):U689)-MIN(INDEX(U:U,ROW()-3):U689)))</f>
        <v>0.40000000000000036</v>
      </c>
      <c r="AC689" s="4">
        <f ca="1">IF(B689&lt;&gt;"r04","",IF(COUNT(INDEX(V:V,ROW()-3):V689)&lt;2,"",MAX(INDEX(V:V,ROW()-3):V689)-MIN(INDEX(V:V,ROW()-3):V689)))</f>
        <v>0</v>
      </c>
      <c r="AD689" s="4">
        <f ca="1">IF(B689&lt;&gt;"r04","",COUNT(INDEX(U:U,ROW()-3):U689))</f>
        <v>4</v>
      </c>
      <c r="AE689" s="4">
        <f ca="1">IF(B689&lt;&gt;"r04","",COUNT(INDEX(V:V,ROW()-3):V689))</f>
        <v>4</v>
      </c>
    </row>
    <row r="690" spans="1:31">
      <c r="A690">
        <v>528</v>
      </c>
      <c r="B690" t="s">
        <v>1857</v>
      </c>
      <c r="C690" t="s">
        <v>1858</v>
      </c>
      <c r="D690">
        <v>3133808</v>
      </c>
      <c r="E690">
        <v>92</v>
      </c>
      <c r="F690" t="s">
        <v>1849</v>
      </c>
      <c r="G690" s="1">
        <v>46196.032002314816</v>
      </c>
      <c r="H690">
        <v>72</v>
      </c>
      <c r="I690" t="s">
        <v>1849</v>
      </c>
      <c r="J690" s="1">
        <v>46196.032256944447</v>
      </c>
      <c r="K690">
        <v>1</v>
      </c>
      <c r="L690">
        <v>1</v>
      </c>
      <c r="M690" t="s">
        <v>1850</v>
      </c>
      <c r="N690" t="s">
        <v>1851</v>
      </c>
      <c r="O690" s="1">
        <v>46196.031238425923</v>
      </c>
      <c r="P690" s="1">
        <v>46196.032256944447</v>
      </c>
      <c r="Q690" s="1" t="str">
        <f t="shared" si="80"/>
        <v>3133808|r01</v>
      </c>
      <c r="R690" s="1" t="str">
        <f>VLOOKUP(D690,Base_Amostral!$A:$G,5,FALSE)</f>
        <v>Itaúna</v>
      </c>
      <c r="S690" s="1" t="str">
        <f>VLOOKUP(D690,Base_Amostral!$A:$G,3,FALSE)</f>
        <v>Minas Gerais</v>
      </c>
      <c r="T690" s="1" t="str">
        <f>VLOOKUP(D690,Base_Amostral!$A:$G,6,FALSE)</f>
        <v>Sudeste</v>
      </c>
      <c r="U690" s="4">
        <f t="shared" si="81"/>
        <v>9.1999999999999993</v>
      </c>
      <c r="V690" s="4">
        <f t="shared" si="82"/>
        <v>7.2</v>
      </c>
      <c r="W690" s="4">
        <f t="shared" si="83"/>
        <v>1.9999999999999991</v>
      </c>
      <c r="X690" s="4">
        <f t="shared" si="84"/>
        <v>8.1999999999999993</v>
      </c>
      <c r="Y690" s="4">
        <f t="shared" si="85"/>
        <v>1</v>
      </c>
      <c r="Z690" s="4" t="str">
        <f t="shared" si="86"/>
        <v/>
      </c>
      <c r="AA690" s="4" t="str">
        <f t="shared" si="87"/>
        <v/>
      </c>
      <c r="AB690" s="4" t="str">
        <f>IF(B690&lt;&gt;"r04","",IF(COUNT(INDEX(U:U,ROW()-3):U690)&lt;2,"",MAX(INDEX(U:U,ROW()-3):U690)-MIN(INDEX(U:U,ROW()-3):U690)))</f>
        <v/>
      </c>
      <c r="AC690" s="4" t="str">
        <f>IF(B690&lt;&gt;"r04","",IF(COUNT(INDEX(V:V,ROW()-3):V690)&lt;2,"",MAX(INDEX(V:V,ROW()-3):V690)-MIN(INDEX(V:V,ROW()-3):V690)))</f>
        <v/>
      </c>
      <c r="AD690" s="4" t="str">
        <f>IF(B690&lt;&gt;"r04","",COUNT(INDEX(U:U,ROW()-3):U690))</f>
        <v/>
      </c>
      <c r="AE690" s="4" t="str">
        <f>IF(B690&lt;&gt;"r04","",COUNT(INDEX(V:V,ROW()-3):V690))</f>
        <v/>
      </c>
    </row>
    <row r="691" spans="1:31">
      <c r="A691">
        <v>915</v>
      </c>
      <c r="B691" t="s">
        <v>1859</v>
      </c>
      <c r="C691" t="s">
        <v>1860</v>
      </c>
      <c r="D691">
        <v>3133808</v>
      </c>
      <c r="E691">
        <v>92</v>
      </c>
      <c r="F691" t="s">
        <v>1849</v>
      </c>
      <c r="G691" s="1">
        <v>46203.844166666669</v>
      </c>
      <c r="H691">
        <v>72</v>
      </c>
      <c r="I691" t="s">
        <v>1849</v>
      </c>
      <c r="J691" s="1">
        <v>46203.844456018516</v>
      </c>
      <c r="K691">
        <v>1</v>
      </c>
      <c r="L691">
        <v>1</v>
      </c>
      <c r="M691" t="s">
        <v>1850</v>
      </c>
      <c r="N691" t="s">
        <v>1851</v>
      </c>
      <c r="O691" s="1">
        <v>46203.844004629631</v>
      </c>
      <c r="P691" s="1">
        <v>46203.844456018516</v>
      </c>
      <c r="Q691" s="1" t="str">
        <f t="shared" si="80"/>
        <v>3133808|r02</v>
      </c>
      <c r="R691" s="1" t="str">
        <f>VLOOKUP(D691,Base_Amostral!$A:$G,5,FALSE)</f>
        <v>Itaúna</v>
      </c>
      <c r="S691" s="1" t="str">
        <f>VLOOKUP(D691,Base_Amostral!$A:$G,3,FALSE)</f>
        <v>Minas Gerais</v>
      </c>
      <c r="T691" s="1" t="str">
        <f>VLOOKUP(D691,Base_Amostral!$A:$G,6,FALSE)</f>
        <v>Sudeste</v>
      </c>
      <c r="U691" s="4">
        <f t="shared" si="81"/>
        <v>9.1999999999999993</v>
      </c>
      <c r="V691" s="4">
        <f t="shared" si="82"/>
        <v>7.2</v>
      </c>
      <c r="W691" s="4">
        <f t="shared" si="83"/>
        <v>1.9999999999999991</v>
      </c>
      <c r="X691" s="4">
        <f t="shared" si="84"/>
        <v>8.1999999999999993</v>
      </c>
      <c r="Y691" s="4">
        <f t="shared" si="85"/>
        <v>1</v>
      </c>
      <c r="Z691" s="4">
        <f t="shared" si="86"/>
        <v>0</v>
      </c>
      <c r="AA691" s="4">
        <f t="shared" si="87"/>
        <v>0</v>
      </c>
      <c r="AB691" s="4" t="str">
        <f>IF(B691&lt;&gt;"r04","",IF(COUNT(INDEX(U:U,ROW()-3):U691)&lt;2,"",MAX(INDEX(U:U,ROW()-3):U691)-MIN(INDEX(U:U,ROW()-3):U691)))</f>
        <v/>
      </c>
      <c r="AC691" s="4" t="str">
        <f>IF(B691&lt;&gt;"r04","",IF(COUNT(INDEX(V:V,ROW()-3):V691)&lt;2,"",MAX(INDEX(V:V,ROW()-3):V691)-MIN(INDEX(V:V,ROW()-3):V691)))</f>
        <v/>
      </c>
      <c r="AD691" s="4" t="str">
        <f>IF(B691&lt;&gt;"r04","",COUNT(INDEX(U:U,ROW()-3):U691))</f>
        <v/>
      </c>
      <c r="AE691" s="4" t="str">
        <f>IF(B691&lt;&gt;"r04","",COUNT(INDEX(V:V,ROW()-3):V691))</f>
        <v/>
      </c>
    </row>
    <row r="692" spans="1:31">
      <c r="A692">
        <v>1283</v>
      </c>
      <c r="B692" t="s">
        <v>1861</v>
      </c>
      <c r="C692" t="s">
        <v>1862</v>
      </c>
      <c r="D692">
        <v>3133808</v>
      </c>
      <c r="E692">
        <v>92</v>
      </c>
      <c r="F692" t="s">
        <v>1849</v>
      </c>
      <c r="G692" s="1">
        <v>46209.891504629632</v>
      </c>
      <c r="H692">
        <v>72</v>
      </c>
      <c r="I692" t="s">
        <v>1849</v>
      </c>
      <c r="J692" s="1">
        <v>46209.891793981478</v>
      </c>
      <c r="K692">
        <v>1</v>
      </c>
      <c r="L692">
        <v>1</v>
      </c>
      <c r="M692" t="s">
        <v>1850</v>
      </c>
      <c r="N692" t="s">
        <v>1851</v>
      </c>
      <c r="O692" s="1">
        <v>46209.891296296293</v>
      </c>
      <c r="P692" s="1">
        <v>46209.891793981478</v>
      </c>
      <c r="Q692" s="1" t="str">
        <f t="shared" si="80"/>
        <v>3133808|r03</v>
      </c>
      <c r="R692" s="1" t="str">
        <f>VLOOKUP(D692,Base_Amostral!$A:$G,5,FALSE)</f>
        <v>Itaúna</v>
      </c>
      <c r="S692" s="1" t="str">
        <f>VLOOKUP(D692,Base_Amostral!$A:$G,3,FALSE)</f>
        <v>Minas Gerais</v>
      </c>
      <c r="T692" s="1" t="str">
        <f>VLOOKUP(D692,Base_Amostral!$A:$G,6,FALSE)</f>
        <v>Sudeste</v>
      </c>
      <c r="U692" s="4">
        <f t="shared" si="81"/>
        <v>9.1999999999999993</v>
      </c>
      <c r="V692" s="4">
        <f t="shared" si="82"/>
        <v>7.2</v>
      </c>
      <c r="W692" s="4">
        <f t="shared" si="83"/>
        <v>1.9999999999999991</v>
      </c>
      <c r="X692" s="4">
        <f t="shared" si="84"/>
        <v>8.1999999999999993</v>
      </c>
      <c r="Y692" s="4">
        <f t="shared" si="85"/>
        <v>1</v>
      </c>
      <c r="Z692" s="4">
        <f t="shared" si="86"/>
        <v>0</v>
      </c>
      <c r="AA692" s="4">
        <f t="shared" si="87"/>
        <v>0</v>
      </c>
      <c r="AB692" s="4" t="str">
        <f>IF(B692&lt;&gt;"r04","",IF(COUNT(INDEX(U:U,ROW()-3):U692)&lt;2,"",MAX(INDEX(U:U,ROW()-3):U692)-MIN(INDEX(U:U,ROW()-3):U692)))</f>
        <v/>
      </c>
      <c r="AC692" s="4" t="str">
        <f>IF(B692&lt;&gt;"r04","",IF(COUNT(INDEX(V:V,ROW()-3):V692)&lt;2,"",MAX(INDEX(V:V,ROW()-3):V692)-MIN(INDEX(V:V,ROW()-3):V692)))</f>
        <v/>
      </c>
      <c r="AD692" s="4" t="str">
        <f>IF(B692&lt;&gt;"r04","",COUNT(INDEX(U:U,ROW()-3):U692))</f>
        <v/>
      </c>
      <c r="AE692" s="4" t="str">
        <f>IF(B692&lt;&gt;"r04","",COUNT(INDEX(V:V,ROW()-3):V692))</f>
        <v/>
      </c>
    </row>
    <row r="693" spans="1:31">
      <c r="A693">
        <v>1623</v>
      </c>
      <c r="B693" t="s">
        <v>1863</v>
      </c>
      <c r="C693" t="s">
        <v>1864</v>
      </c>
      <c r="D693">
        <v>3133808</v>
      </c>
      <c r="E693">
        <v>96</v>
      </c>
      <c r="F693" t="s">
        <v>1849</v>
      </c>
      <c r="G693" s="1">
        <v>46216.862488425926</v>
      </c>
      <c r="H693">
        <v>76</v>
      </c>
      <c r="I693" t="s">
        <v>1849</v>
      </c>
      <c r="J693" s="1">
        <v>46216.86278935185</v>
      </c>
      <c r="K693">
        <v>1</v>
      </c>
      <c r="L693">
        <v>1</v>
      </c>
      <c r="M693" t="s">
        <v>1850</v>
      </c>
      <c r="N693" t="s">
        <v>1851</v>
      </c>
      <c r="O693" s="1">
        <v>46216.860011574077</v>
      </c>
      <c r="P693" s="1">
        <v>46216.86278935185</v>
      </c>
      <c r="Q693" s="1" t="str">
        <f t="shared" si="80"/>
        <v>3133808|r04</v>
      </c>
      <c r="R693" s="1" t="str">
        <f>VLOOKUP(D693,Base_Amostral!$A:$G,5,FALSE)</f>
        <v>Itaúna</v>
      </c>
      <c r="S693" s="1" t="str">
        <f>VLOOKUP(D693,Base_Amostral!$A:$G,3,FALSE)</f>
        <v>Minas Gerais</v>
      </c>
      <c r="T693" s="1" t="str">
        <f>VLOOKUP(D693,Base_Amostral!$A:$G,6,FALSE)</f>
        <v>Sudeste</v>
      </c>
      <c r="U693" s="4">
        <f t="shared" si="81"/>
        <v>9.6</v>
      </c>
      <c r="V693" s="4">
        <f t="shared" si="82"/>
        <v>7.6</v>
      </c>
      <c r="W693" s="4">
        <f t="shared" si="83"/>
        <v>2</v>
      </c>
      <c r="X693" s="4">
        <f t="shared" si="84"/>
        <v>8.6</v>
      </c>
      <c r="Y693" s="4">
        <f t="shared" si="85"/>
        <v>1</v>
      </c>
      <c r="Z693" s="4">
        <f t="shared" si="86"/>
        <v>0.40000000000000036</v>
      </c>
      <c r="AA693" s="4">
        <f t="shared" si="87"/>
        <v>0.39999999999999947</v>
      </c>
      <c r="AB693" s="4">
        <f ca="1">IF(B693&lt;&gt;"r04","",IF(COUNT(INDEX(U:U,ROW()-3):U693)&lt;2,"",MAX(INDEX(U:U,ROW()-3):U693)-MIN(INDEX(U:U,ROW()-3):U693)))</f>
        <v>0.40000000000000036</v>
      </c>
      <c r="AC693" s="4">
        <f ca="1">IF(B693&lt;&gt;"r04","",IF(COUNT(INDEX(V:V,ROW()-3):V693)&lt;2,"",MAX(INDEX(V:V,ROW()-3):V693)-MIN(INDEX(V:V,ROW()-3):V693)))</f>
        <v>0.39999999999999947</v>
      </c>
      <c r="AD693" s="4">
        <f ca="1">IF(B693&lt;&gt;"r04","",COUNT(INDEX(U:U,ROW()-3):U693))</f>
        <v>4</v>
      </c>
      <c r="AE693" s="4">
        <f ca="1">IF(B693&lt;&gt;"r04","",COUNT(INDEX(V:V,ROW()-3):V693))</f>
        <v>4</v>
      </c>
    </row>
    <row r="694" spans="1:31">
      <c r="A694">
        <v>532</v>
      </c>
      <c r="B694" t="s">
        <v>1857</v>
      </c>
      <c r="C694" t="s">
        <v>1858</v>
      </c>
      <c r="D694">
        <v>3136504</v>
      </c>
      <c r="E694">
        <v>92</v>
      </c>
      <c r="F694" t="s">
        <v>1849</v>
      </c>
      <c r="G694" s="1">
        <v>46196.032453703701</v>
      </c>
      <c r="H694">
        <v>65</v>
      </c>
      <c r="I694" t="s">
        <v>1849</v>
      </c>
      <c r="J694" s="1">
        <v>46196.032731481479</v>
      </c>
      <c r="K694">
        <v>1</v>
      </c>
      <c r="L694">
        <v>1</v>
      </c>
      <c r="M694" t="s">
        <v>1850</v>
      </c>
      <c r="N694" t="s">
        <v>1851</v>
      </c>
      <c r="O694" s="1">
        <v>46196.03229166667</v>
      </c>
      <c r="P694" s="1">
        <v>46196.032731481479</v>
      </c>
      <c r="Q694" s="1" t="str">
        <f t="shared" si="80"/>
        <v>3136504|r01</v>
      </c>
      <c r="R694" s="1" t="str">
        <f>VLOOKUP(D694,Base_Amostral!$A:$G,5,FALSE)</f>
        <v>Jordânia</v>
      </c>
      <c r="S694" s="1" t="str">
        <f>VLOOKUP(D694,Base_Amostral!$A:$G,3,FALSE)</f>
        <v>Minas Gerais</v>
      </c>
      <c r="T694" s="1" t="str">
        <f>VLOOKUP(D694,Base_Amostral!$A:$G,6,FALSE)</f>
        <v>Sudeste</v>
      </c>
      <c r="U694" s="4">
        <f t="shared" si="81"/>
        <v>9.1999999999999993</v>
      </c>
      <c r="V694" s="4">
        <f t="shared" si="82"/>
        <v>6.5</v>
      </c>
      <c r="W694" s="4">
        <f t="shared" si="83"/>
        <v>2.6999999999999993</v>
      </c>
      <c r="X694" s="4">
        <f t="shared" si="84"/>
        <v>7.85</v>
      </c>
      <c r="Y694" s="4">
        <f t="shared" si="85"/>
        <v>1</v>
      </c>
      <c r="Z694" s="4" t="str">
        <f t="shared" si="86"/>
        <v/>
      </c>
      <c r="AA694" s="4" t="str">
        <f t="shared" si="87"/>
        <v/>
      </c>
      <c r="AB694" s="4" t="str">
        <f>IF(B694&lt;&gt;"r04","",IF(COUNT(INDEX(U:U,ROW()-3):U694)&lt;2,"",MAX(INDEX(U:U,ROW()-3):U694)-MIN(INDEX(U:U,ROW()-3):U694)))</f>
        <v/>
      </c>
      <c r="AC694" s="4" t="str">
        <f>IF(B694&lt;&gt;"r04","",IF(COUNT(INDEX(V:V,ROW()-3):V694)&lt;2,"",MAX(INDEX(V:V,ROW()-3):V694)-MIN(INDEX(V:V,ROW()-3):V694)))</f>
        <v/>
      </c>
      <c r="AD694" s="4" t="str">
        <f>IF(B694&lt;&gt;"r04","",COUNT(INDEX(U:U,ROW()-3):U694))</f>
        <v/>
      </c>
      <c r="AE694" s="4" t="str">
        <f>IF(B694&lt;&gt;"r04","",COUNT(INDEX(V:V,ROW()-3):V694))</f>
        <v/>
      </c>
    </row>
    <row r="695" spans="1:31">
      <c r="A695">
        <v>916</v>
      </c>
      <c r="B695" t="s">
        <v>1859</v>
      </c>
      <c r="C695" t="s">
        <v>1860</v>
      </c>
      <c r="D695">
        <v>3136504</v>
      </c>
      <c r="F695" t="s">
        <v>1854</v>
      </c>
      <c r="G695" s="1">
        <v>46203.8515162037</v>
      </c>
      <c r="H695">
        <v>65</v>
      </c>
      <c r="I695" t="s">
        <v>1849</v>
      </c>
      <c r="J695" s="1">
        <v>46203.851793981485</v>
      </c>
      <c r="K695">
        <v>0</v>
      </c>
      <c r="L695">
        <v>1</v>
      </c>
      <c r="M695" t="s">
        <v>1853</v>
      </c>
      <c r="N695" t="s">
        <v>1851</v>
      </c>
      <c r="O695" s="1">
        <v>46203.844502314816</v>
      </c>
      <c r="P695" s="1">
        <v>46203.851793981485</v>
      </c>
      <c r="Q695" s="1" t="str">
        <f t="shared" si="80"/>
        <v>3136504|r02</v>
      </c>
      <c r="R695" s="1" t="str">
        <f>VLOOKUP(D695,Base_Amostral!$A:$G,5,FALSE)</f>
        <v>Jordânia</v>
      </c>
      <c r="S695" s="1" t="str">
        <f>VLOOKUP(D695,Base_Amostral!$A:$G,3,FALSE)</f>
        <v>Minas Gerais</v>
      </c>
      <c r="T695" s="1" t="str">
        <f>VLOOKUP(D695,Base_Amostral!$A:$G,6,FALSE)</f>
        <v>Sudeste</v>
      </c>
      <c r="U695" s="4" t="str">
        <f t="shared" si="81"/>
        <v/>
      </c>
      <c r="V695" s="4">
        <f t="shared" si="82"/>
        <v>6.5</v>
      </c>
      <c r="W695" s="4" t="str">
        <f t="shared" si="83"/>
        <v/>
      </c>
      <c r="X695" s="4" t="str">
        <f t="shared" si="84"/>
        <v/>
      </c>
      <c r="Y695" s="4">
        <f t="shared" si="85"/>
        <v>0</v>
      </c>
      <c r="Z695" s="4" t="str">
        <f t="shared" si="86"/>
        <v/>
      </c>
      <c r="AA695" s="4">
        <f t="shared" si="87"/>
        <v>0</v>
      </c>
      <c r="AB695" s="4" t="str">
        <f>IF(B695&lt;&gt;"r04","",IF(COUNT(INDEX(U:U,ROW()-3):U695)&lt;2,"",MAX(INDEX(U:U,ROW()-3):U695)-MIN(INDEX(U:U,ROW()-3):U695)))</f>
        <v/>
      </c>
      <c r="AC695" s="4" t="str">
        <f>IF(B695&lt;&gt;"r04","",IF(COUNT(INDEX(V:V,ROW()-3):V695)&lt;2,"",MAX(INDEX(V:V,ROW()-3):V695)-MIN(INDEX(V:V,ROW()-3):V695)))</f>
        <v/>
      </c>
      <c r="AD695" s="4" t="str">
        <f>IF(B695&lt;&gt;"r04","",COUNT(INDEX(U:U,ROW()-3):U695))</f>
        <v/>
      </c>
      <c r="AE695" s="4" t="str">
        <f>IF(B695&lt;&gt;"r04","",COUNT(INDEX(V:V,ROW()-3):V695))</f>
        <v/>
      </c>
    </row>
    <row r="696" spans="1:31">
      <c r="A696">
        <v>1287</v>
      </c>
      <c r="B696" t="s">
        <v>1861</v>
      </c>
      <c r="C696" t="s">
        <v>1862</v>
      </c>
      <c r="D696">
        <v>3136504</v>
      </c>
      <c r="E696">
        <v>92</v>
      </c>
      <c r="F696" t="s">
        <v>1849</v>
      </c>
      <c r="G696" s="1">
        <v>46209.892013888886</v>
      </c>
      <c r="H696">
        <v>65</v>
      </c>
      <c r="I696" t="s">
        <v>1849</v>
      </c>
      <c r="J696" s="1">
        <v>46209.892291666663</v>
      </c>
      <c r="K696">
        <v>1</v>
      </c>
      <c r="L696">
        <v>1</v>
      </c>
      <c r="M696" t="s">
        <v>1850</v>
      </c>
      <c r="N696" t="s">
        <v>1851</v>
      </c>
      <c r="O696" s="1">
        <v>46209.891828703701</v>
      </c>
      <c r="P696" s="1">
        <v>46209.892291666663</v>
      </c>
      <c r="Q696" s="1" t="str">
        <f t="shared" si="80"/>
        <v>3136504|r03</v>
      </c>
      <c r="R696" s="1" t="str">
        <f>VLOOKUP(D696,Base_Amostral!$A:$G,5,FALSE)</f>
        <v>Jordânia</v>
      </c>
      <c r="S696" s="1" t="str">
        <f>VLOOKUP(D696,Base_Amostral!$A:$G,3,FALSE)</f>
        <v>Minas Gerais</v>
      </c>
      <c r="T696" s="1" t="str">
        <f>VLOOKUP(D696,Base_Amostral!$A:$G,6,FALSE)</f>
        <v>Sudeste</v>
      </c>
      <c r="U696" s="4">
        <f t="shared" si="81"/>
        <v>9.1999999999999993</v>
      </c>
      <c r="V696" s="4">
        <f t="shared" si="82"/>
        <v>6.5</v>
      </c>
      <c r="W696" s="4">
        <f t="shared" si="83"/>
        <v>2.6999999999999993</v>
      </c>
      <c r="X696" s="4">
        <f t="shared" si="84"/>
        <v>7.85</v>
      </c>
      <c r="Y696" s="4">
        <f t="shared" si="85"/>
        <v>1</v>
      </c>
      <c r="Z696" s="4" t="str">
        <f t="shared" si="86"/>
        <v/>
      </c>
      <c r="AA696" s="4">
        <f t="shared" si="87"/>
        <v>0</v>
      </c>
      <c r="AB696" s="4" t="str">
        <f>IF(B696&lt;&gt;"r04","",IF(COUNT(INDEX(U:U,ROW()-3):U696)&lt;2,"",MAX(INDEX(U:U,ROW()-3):U696)-MIN(INDEX(U:U,ROW()-3):U696)))</f>
        <v/>
      </c>
      <c r="AC696" s="4" t="str">
        <f>IF(B696&lt;&gt;"r04","",IF(COUNT(INDEX(V:V,ROW()-3):V696)&lt;2,"",MAX(INDEX(V:V,ROW()-3):V696)-MIN(INDEX(V:V,ROW()-3):V696)))</f>
        <v/>
      </c>
      <c r="AD696" s="4" t="str">
        <f>IF(B696&lt;&gt;"r04","",COUNT(INDEX(U:U,ROW()-3):U696))</f>
        <v/>
      </c>
      <c r="AE696" s="4" t="str">
        <f>IF(B696&lt;&gt;"r04","",COUNT(INDEX(V:V,ROW()-3):V696))</f>
        <v/>
      </c>
    </row>
    <row r="697" spans="1:31">
      <c r="A697">
        <v>1629</v>
      </c>
      <c r="B697" t="s">
        <v>1863</v>
      </c>
      <c r="C697" t="s">
        <v>1864</v>
      </c>
      <c r="D697">
        <v>3136504</v>
      </c>
      <c r="E697">
        <v>96</v>
      </c>
      <c r="F697" t="s">
        <v>1849</v>
      </c>
      <c r="G697" s="1">
        <v>46216.865312499998</v>
      </c>
      <c r="H697">
        <v>65</v>
      </c>
      <c r="I697" t="s">
        <v>1849</v>
      </c>
      <c r="J697" s="1">
        <v>46216.865578703706</v>
      </c>
      <c r="K697">
        <v>1</v>
      </c>
      <c r="L697">
        <v>1</v>
      </c>
      <c r="M697" t="s">
        <v>1850</v>
      </c>
      <c r="N697" t="s">
        <v>1851</v>
      </c>
      <c r="O697" s="1">
        <v>46216.862824074073</v>
      </c>
      <c r="P697" s="1">
        <v>46216.865578703706</v>
      </c>
      <c r="Q697" s="1" t="str">
        <f t="shared" si="80"/>
        <v>3136504|r04</v>
      </c>
      <c r="R697" s="1" t="str">
        <f>VLOOKUP(D697,Base_Amostral!$A:$G,5,FALSE)</f>
        <v>Jordânia</v>
      </c>
      <c r="S697" s="1" t="str">
        <f>VLOOKUP(D697,Base_Amostral!$A:$G,3,FALSE)</f>
        <v>Minas Gerais</v>
      </c>
      <c r="T697" s="1" t="str">
        <f>VLOOKUP(D697,Base_Amostral!$A:$G,6,FALSE)</f>
        <v>Sudeste</v>
      </c>
      <c r="U697" s="4">
        <f t="shared" si="81"/>
        <v>9.6</v>
      </c>
      <c r="V697" s="4">
        <f t="shared" si="82"/>
        <v>6.5</v>
      </c>
      <c r="W697" s="4">
        <f t="shared" si="83"/>
        <v>3.0999999999999996</v>
      </c>
      <c r="X697" s="4">
        <f t="shared" si="84"/>
        <v>8.0500000000000007</v>
      </c>
      <c r="Y697" s="4">
        <f t="shared" si="85"/>
        <v>1</v>
      </c>
      <c r="Z697" s="4">
        <f t="shared" si="86"/>
        <v>0.40000000000000036</v>
      </c>
      <c r="AA697" s="4">
        <f t="shared" si="87"/>
        <v>0</v>
      </c>
      <c r="AB697" s="4">
        <f ca="1">IF(B697&lt;&gt;"r04","",IF(COUNT(INDEX(U:U,ROW()-3):U697)&lt;2,"",MAX(INDEX(U:U,ROW()-3):U697)-MIN(INDEX(U:U,ROW()-3):U697)))</f>
        <v>0.40000000000000036</v>
      </c>
      <c r="AC697" s="4">
        <f ca="1">IF(B697&lt;&gt;"r04","",IF(COUNT(INDEX(V:V,ROW()-3):V697)&lt;2,"",MAX(INDEX(V:V,ROW()-3):V697)-MIN(INDEX(V:V,ROW()-3):V697)))</f>
        <v>0</v>
      </c>
      <c r="AD697" s="4">
        <f ca="1">IF(B697&lt;&gt;"r04","",COUNT(INDEX(U:U,ROW()-3):U697))</f>
        <v>3</v>
      </c>
      <c r="AE697" s="4">
        <f ca="1">IF(B697&lt;&gt;"r04","",COUNT(INDEX(V:V,ROW()-3):V697))</f>
        <v>4</v>
      </c>
    </row>
    <row r="698" spans="1:31">
      <c r="A698">
        <v>535</v>
      </c>
      <c r="B698" t="s">
        <v>1857</v>
      </c>
      <c r="C698" t="s">
        <v>1858</v>
      </c>
      <c r="D698">
        <v>3137403</v>
      </c>
      <c r="E698">
        <v>92</v>
      </c>
      <c r="F698" t="s">
        <v>1849</v>
      </c>
      <c r="G698" s="1">
        <v>46196.032962962963</v>
      </c>
      <c r="H698">
        <v>49</v>
      </c>
      <c r="I698" t="s">
        <v>1849</v>
      </c>
      <c r="J698" s="1">
        <v>46196.033206018517</v>
      </c>
      <c r="K698">
        <v>1</v>
      </c>
      <c r="L698">
        <v>1</v>
      </c>
      <c r="M698" t="s">
        <v>1850</v>
      </c>
      <c r="N698" t="s">
        <v>1851</v>
      </c>
      <c r="O698" s="1">
        <v>46196.032789351855</v>
      </c>
      <c r="P698" s="1">
        <v>46196.033206018517</v>
      </c>
      <c r="Q698" s="1" t="str">
        <f t="shared" si="80"/>
        <v>3137403|r01</v>
      </c>
      <c r="R698" s="1" t="str">
        <f>VLOOKUP(D698,Base_Amostral!$A:$G,5,FALSE)</f>
        <v>Lagoa Dourada</v>
      </c>
      <c r="S698" s="1" t="str">
        <f>VLOOKUP(D698,Base_Amostral!$A:$G,3,FALSE)</f>
        <v>Minas Gerais</v>
      </c>
      <c r="T698" s="1" t="str">
        <f>VLOOKUP(D698,Base_Amostral!$A:$G,6,FALSE)</f>
        <v>Sudeste</v>
      </c>
      <c r="U698" s="4">
        <f t="shared" si="81"/>
        <v>9.1999999999999993</v>
      </c>
      <c r="V698" s="4">
        <f t="shared" si="82"/>
        <v>4.9000000000000004</v>
      </c>
      <c r="W698" s="4">
        <f t="shared" si="83"/>
        <v>4.2999999999999989</v>
      </c>
      <c r="X698" s="4">
        <f t="shared" si="84"/>
        <v>7.05</v>
      </c>
      <c r="Y698" s="4">
        <f t="shared" si="85"/>
        <v>1</v>
      </c>
      <c r="Z698" s="4" t="str">
        <f t="shared" si="86"/>
        <v/>
      </c>
      <c r="AA698" s="4" t="str">
        <f t="shared" si="87"/>
        <v/>
      </c>
      <c r="AB698" s="4" t="str">
        <f>IF(B698&lt;&gt;"r04","",IF(COUNT(INDEX(U:U,ROW()-3):U698)&lt;2,"",MAX(INDEX(U:U,ROW()-3):U698)-MIN(INDEX(U:U,ROW()-3):U698)))</f>
        <v/>
      </c>
      <c r="AC698" s="4" t="str">
        <f>IF(B698&lt;&gt;"r04","",IF(COUNT(INDEX(V:V,ROW()-3):V698)&lt;2,"",MAX(INDEX(V:V,ROW()-3):V698)-MIN(INDEX(V:V,ROW()-3):V698)))</f>
        <v/>
      </c>
      <c r="AD698" s="4" t="str">
        <f>IF(B698&lt;&gt;"r04","",COUNT(INDEX(U:U,ROW()-3):U698))</f>
        <v/>
      </c>
      <c r="AE698" s="4" t="str">
        <f>IF(B698&lt;&gt;"r04","",COUNT(INDEX(V:V,ROW()-3):V698))</f>
        <v/>
      </c>
    </row>
    <row r="699" spans="1:31">
      <c r="A699">
        <v>924</v>
      </c>
      <c r="B699" t="s">
        <v>1859</v>
      </c>
      <c r="C699" t="s">
        <v>1860</v>
      </c>
      <c r="D699">
        <v>3137403</v>
      </c>
      <c r="E699">
        <v>92</v>
      </c>
      <c r="F699" t="s">
        <v>1849</v>
      </c>
      <c r="G699" s="1">
        <v>46203.852349537039</v>
      </c>
      <c r="H699">
        <v>49</v>
      </c>
      <c r="I699" t="s">
        <v>1849</v>
      </c>
      <c r="J699" s="1">
        <v>46203.85261574074</v>
      </c>
      <c r="K699">
        <v>1</v>
      </c>
      <c r="L699">
        <v>1</v>
      </c>
      <c r="M699" t="s">
        <v>1850</v>
      </c>
      <c r="N699" t="s">
        <v>1851</v>
      </c>
      <c r="O699" s="1">
        <v>46203.851840277777</v>
      </c>
      <c r="P699" s="1">
        <v>46203.85261574074</v>
      </c>
      <c r="Q699" s="1" t="str">
        <f t="shared" si="80"/>
        <v>3137403|r02</v>
      </c>
      <c r="R699" s="1" t="str">
        <f>VLOOKUP(D699,Base_Amostral!$A:$G,5,FALSE)</f>
        <v>Lagoa Dourada</v>
      </c>
      <c r="S699" s="1" t="str">
        <f>VLOOKUP(D699,Base_Amostral!$A:$G,3,FALSE)</f>
        <v>Minas Gerais</v>
      </c>
      <c r="T699" s="1" t="str">
        <f>VLOOKUP(D699,Base_Amostral!$A:$G,6,FALSE)</f>
        <v>Sudeste</v>
      </c>
      <c r="U699" s="4">
        <f t="shared" si="81"/>
        <v>9.1999999999999993</v>
      </c>
      <c r="V699" s="4">
        <f t="shared" si="82"/>
        <v>4.9000000000000004</v>
      </c>
      <c r="W699" s="4">
        <f t="shared" si="83"/>
        <v>4.2999999999999989</v>
      </c>
      <c r="X699" s="4">
        <f t="shared" si="84"/>
        <v>7.05</v>
      </c>
      <c r="Y699" s="4">
        <f t="shared" si="85"/>
        <v>1</v>
      </c>
      <c r="Z699" s="4">
        <f t="shared" si="86"/>
        <v>0</v>
      </c>
      <c r="AA699" s="4">
        <f t="shared" si="87"/>
        <v>0</v>
      </c>
      <c r="AB699" s="4" t="str">
        <f>IF(B699&lt;&gt;"r04","",IF(COUNT(INDEX(U:U,ROW()-3):U699)&lt;2,"",MAX(INDEX(U:U,ROW()-3):U699)-MIN(INDEX(U:U,ROW()-3):U699)))</f>
        <v/>
      </c>
      <c r="AC699" s="4" t="str">
        <f>IF(B699&lt;&gt;"r04","",IF(COUNT(INDEX(V:V,ROW()-3):V699)&lt;2,"",MAX(INDEX(V:V,ROW()-3):V699)-MIN(INDEX(V:V,ROW()-3):V699)))</f>
        <v/>
      </c>
      <c r="AD699" s="4" t="str">
        <f>IF(B699&lt;&gt;"r04","",COUNT(INDEX(U:U,ROW()-3):U699))</f>
        <v/>
      </c>
      <c r="AE699" s="4" t="str">
        <f>IF(B699&lt;&gt;"r04","",COUNT(INDEX(V:V,ROW()-3):V699))</f>
        <v/>
      </c>
    </row>
    <row r="700" spans="1:31">
      <c r="A700">
        <v>1288</v>
      </c>
      <c r="B700" t="s">
        <v>1861</v>
      </c>
      <c r="C700" t="s">
        <v>1862</v>
      </c>
      <c r="D700">
        <v>3137403</v>
      </c>
      <c r="E700">
        <v>92</v>
      </c>
      <c r="F700" t="s">
        <v>1849</v>
      </c>
      <c r="G700" s="1">
        <v>46209.892488425925</v>
      </c>
      <c r="H700">
        <v>49</v>
      </c>
      <c r="I700" t="s">
        <v>1849</v>
      </c>
      <c r="J700" s="1">
        <v>46209.892731481479</v>
      </c>
      <c r="K700">
        <v>1</v>
      </c>
      <c r="L700">
        <v>1</v>
      </c>
      <c r="M700" t="s">
        <v>1850</v>
      </c>
      <c r="N700" t="s">
        <v>1851</v>
      </c>
      <c r="O700" s="1">
        <v>46209.892337962963</v>
      </c>
      <c r="P700" s="1">
        <v>46209.892731481479</v>
      </c>
      <c r="Q700" s="1" t="str">
        <f t="shared" si="80"/>
        <v>3137403|r03</v>
      </c>
      <c r="R700" s="1" t="str">
        <f>VLOOKUP(D700,Base_Amostral!$A:$G,5,FALSE)</f>
        <v>Lagoa Dourada</v>
      </c>
      <c r="S700" s="1" t="str">
        <f>VLOOKUP(D700,Base_Amostral!$A:$G,3,FALSE)</f>
        <v>Minas Gerais</v>
      </c>
      <c r="T700" s="1" t="str">
        <f>VLOOKUP(D700,Base_Amostral!$A:$G,6,FALSE)</f>
        <v>Sudeste</v>
      </c>
      <c r="U700" s="4">
        <f t="shared" si="81"/>
        <v>9.1999999999999993</v>
      </c>
      <c r="V700" s="4">
        <f t="shared" si="82"/>
        <v>4.9000000000000004</v>
      </c>
      <c r="W700" s="4">
        <f t="shared" si="83"/>
        <v>4.2999999999999989</v>
      </c>
      <c r="X700" s="4">
        <f t="shared" si="84"/>
        <v>7.05</v>
      </c>
      <c r="Y700" s="4">
        <f t="shared" si="85"/>
        <v>1</v>
      </c>
      <c r="Z700" s="4">
        <f t="shared" si="86"/>
        <v>0</v>
      </c>
      <c r="AA700" s="4">
        <f t="shared" si="87"/>
        <v>0</v>
      </c>
      <c r="AB700" s="4" t="str">
        <f>IF(B700&lt;&gt;"r04","",IF(COUNT(INDEX(U:U,ROW()-3):U700)&lt;2,"",MAX(INDEX(U:U,ROW()-3):U700)-MIN(INDEX(U:U,ROW()-3):U700)))</f>
        <v/>
      </c>
      <c r="AC700" s="4" t="str">
        <f>IF(B700&lt;&gt;"r04","",IF(COUNT(INDEX(V:V,ROW()-3):V700)&lt;2,"",MAX(INDEX(V:V,ROW()-3):V700)-MIN(INDEX(V:V,ROW()-3):V700)))</f>
        <v/>
      </c>
      <c r="AD700" s="4" t="str">
        <f>IF(B700&lt;&gt;"r04","",COUNT(INDEX(U:U,ROW()-3):U700))</f>
        <v/>
      </c>
      <c r="AE700" s="4" t="str">
        <f>IF(B700&lt;&gt;"r04","",COUNT(INDEX(V:V,ROW()-3):V700))</f>
        <v/>
      </c>
    </row>
    <row r="701" spans="1:31">
      <c r="A701">
        <v>1635</v>
      </c>
      <c r="B701" t="s">
        <v>1863</v>
      </c>
      <c r="C701" t="s">
        <v>1864</v>
      </c>
      <c r="D701">
        <v>3137403</v>
      </c>
      <c r="E701">
        <v>96</v>
      </c>
      <c r="F701" t="s">
        <v>1849</v>
      </c>
      <c r="G701" s="1">
        <v>46216.865740740737</v>
      </c>
      <c r="H701">
        <v>49</v>
      </c>
      <c r="I701" t="s">
        <v>1849</v>
      </c>
      <c r="J701" s="1">
        <v>46216.865995370368</v>
      </c>
      <c r="K701">
        <v>1</v>
      </c>
      <c r="L701">
        <v>1</v>
      </c>
      <c r="M701" t="s">
        <v>1850</v>
      </c>
      <c r="N701" t="s">
        <v>1851</v>
      </c>
      <c r="O701" s="1">
        <v>46216.865601851852</v>
      </c>
      <c r="P701" s="1">
        <v>46216.865995370368</v>
      </c>
      <c r="Q701" s="1" t="str">
        <f t="shared" si="80"/>
        <v>3137403|r04</v>
      </c>
      <c r="R701" s="1" t="str">
        <f>VLOOKUP(D701,Base_Amostral!$A:$G,5,FALSE)</f>
        <v>Lagoa Dourada</v>
      </c>
      <c r="S701" s="1" t="str">
        <f>VLOOKUP(D701,Base_Amostral!$A:$G,3,FALSE)</f>
        <v>Minas Gerais</v>
      </c>
      <c r="T701" s="1" t="str">
        <f>VLOOKUP(D701,Base_Amostral!$A:$G,6,FALSE)</f>
        <v>Sudeste</v>
      </c>
      <c r="U701" s="4">
        <f t="shared" si="81"/>
        <v>9.6</v>
      </c>
      <c r="V701" s="4">
        <f t="shared" si="82"/>
        <v>4.9000000000000004</v>
      </c>
      <c r="W701" s="4">
        <f t="shared" si="83"/>
        <v>4.6999999999999993</v>
      </c>
      <c r="X701" s="4">
        <f t="shared" si="84"/>
        <v>7.25</v>
      </c>
      <c r="Y701" s="4">
        <f t="shared" si="85"/>
        <v>1</v>
      </c>
      <c r="Z701" s="4">
        <f t="shared" si="86"/>
        <v>0.40000000000000036</v>
      </c>
      <c r="AA701" s="4">
        <f t="shared" si="87"/>
        <v>0</v>
      </c>
      <c r="AB701" s="4">
        <f ca="1">IF(B701&lt;&gt;"r04","",IF(COUNT(INDEX(U:U,ROW()-3):U701)&lt;2,"",MAX(INDEX(U:U,ROW()-3):U701)-MIN(INDEX(U:U,ROW()-3):U701)))</f>
        <v>0.40000000000000036</v>
      </c>
      <c r="AC701" s="4">
        <f ca="1">IF(B701&lt;&gt;"r04","",IF(COUNT(INDEX(V:V,ROW()-3):V701)&lt;2,"",MAX(INDEX(V:V,ROW()-3):V701)-MIN(INDEX(V:V,ROW()-3):V701)))</f>
        <v>0</v>
      </c>
      <c r="AD701" s="4">
        <f ca="1">IF(B701&lt;&gt;"r04","",COUNT(INDEX(U:U,ROW()-3):U701))</f>
        <v>4</v>
      </c>
      <c r="AE701" s="4">
        <f ca="1">IF(B701&lt;&gt;"r04","",COUNT(INDEX(V:V,ROW()-3):V701))</f>
        <v>4</v>
      </c>
    </row>
    <row r="702" spans="1:31">
      <c r="A702">
        <v>538</v>
      </c>
      <c r="B702" t="s">
        <v>1857</v>
      </c>
      <c r="C702" t="s">
        <v>1858</v>
      </c>
      <c r="D702">
        <v>3137502</v>
      </c>
      <c r="E702">
        <v>71</v>
      </c>
      <c r="F702" t="s">
        <v>1849</v>
      </c>
      <c r="G702" s="1">
        <v>46196.033796296295</v>
      </c>
      <c r="H702">
        <v>70</v>
      </c>
      <c r="I702" t="s">
        <v>1849</v>
      </c>
      <c r="J702" s="1">
        <v>46196.034085648149</v>
      </c>
      <c r="K702">
        <v>1</v>
      </c>
      <c r="L702">
        <v>1</v>
      </c>
      <c r="M702" t="s">
        <v>1850</v>
      </c>
      <c r="N702" t="s">
        <v>1851</v>
      </c>
      <c r="O702" s="1">
        <v>46196.033275462964</v>
      </c>
      <c r="P702" s="1">
        <v>46196.034085648149</v>
      </c>
      <c r="Q702" s="1" t="str">
        <f t="shared" si="80"/>
        <v>3137502|r01</v>
      </c>
      <c r="R702" s="1" t="str">
        <f>VLOOKUP(D702,Base_Amostral!$A:$G,5,FALSE)</f>
        <v>Lagoa Formosa</v>
      </c>
      <c r="S702" s="1" t="str">
        <f>VLOOKUP(D702,Base_Amostral!$A:$G,3,FALSE)</f>
        <v>Minas Gerais</v>
      </c>
      <c r="T702" s="1" t="str">
        <f>VLOOKUP(D702,Base_Amostral!$A:$G,6,FALSE)</f>
        <v>Sudeste</v>
      </c>
      <c r="U702" s="4">
        <f t="shared" si="81"/>
        <v>7.1</v>
      </c>
      <c r="V702" s="4">
        <f t="shared" si="82"/>
        <v>7</v>
      </c>
      <c r="W702" s="4">
        <f t="shared" si="83"/>
        <v>9.9999999999999645E-2</v>
      </c>
      <c r="X702" s="4">
        <f t="shared" si="84"/>
        <v>7.05</v>
      </c>
      <c r="Y702" s="4">
        <f t="shared" si="85"/>
        <v>1</v>
      </c>
      <c r="Z702" s="4" t="str">
        <f t="shared" si="86"/>
        <v/>
      </c>
      <c r="AA702" s="4" t="str">
        <f t="shared" si="87"/>
        <v/>
      </c>
      <c r="AB702" s="4" t="str">
        <f>IF(B702&lt;&gt;"r04","",IF(COUNT(INDEX(U:U,ROW()-3):U702)&lt;2,"",MAX(INDEX(U:U,ROW()-3):U702)-MIN(INDEX(U:U,ROW()-3):U702)))</f>
        <v/>
      </c>
      <c r="AC702" s="4" t="str">
        <f>IF(B702&lt;&gt;"r04","",IF(COUNT(INDEX(V:V,ROW()-3):V702)&lt;2,"",MAX(INDEX(V:V,ROW()-3):V702)-MIN(INDEX(V:V,ROW()-3):V702)))</f>
        <v/>
      </c>
      <c r="AD702" s="4" t="str">
        <f>IF(B702&lt;&gt;"r04","",COUNT(INDEX(U:U,ROW()-3):U702))</f>
        <v/>
      </c>
      <c r="AE702" s="4" t="str">
        <f>IF(B702&lt;&gt;"r04","",COUNT(INDEX(V:V,ROW()-3):V702))</f>
        <v/>
      </c>
    </row>
    <row r="703" spans="1:31">
      <c r="A703">
        <v>925</v>
      </c>
      <c r="B703" t="s">
        <v>1859</v>
      </c>
      <c r="C703" t="s">
        <v>1860</v>
      </c>
      <c r="D703">
        <v>3137502</v>
      </c>
      <c r="E703">
        <v>71</v>
      </c>
      <c r="F703" t="s">
        <v>1849</v>
      </c>
      <c r="G703" s="1">
        <v>46203.853159722225</v>
      </c>
      <c r="H703">
        <v>70</v>
      </c>
      <c r="I703" t="s">
        <v>1849</v>
      </c>
      <c r="J703" s="1">
        <v>46203.853449074071</v>
      </c>
      <c r="K703">
        <v>1</v>
      </c>
      <c r="L703">
        <v>1</v>
      </c>
      <c r="M703" t="s">
        <v>1850</v>
      </c>
      <c r="N703" t="s">
        <v>1851</v>
      </c>
      <c r="O703" s="1">
        <v>46203.852662037039</v>
      </c>
      <c r="P703" s="1">
        <v>46203.853449074071</v>
      </c>
      <c r="Q703" s="1" t="str">
        <f t="shared" si="80"/>
        <v>3137502|r02</v>
      </c>
      <c r="R703" s="1" t="str">
        <f>VLOOKUP(D703,Base_Amostral!$A:$G,5,FALSE)</f>
        <v>Lagoa Formosa</v>
      </c>
      <c r="S703" s="1" t="str">
        <f>VLOOKUP(D703,Base_Amostral!$A:$G,3,FALSE)</f>
        <v>Minas Gerais</v>
      </c>
      <c r="T703" s="1" t="str">
        <f>VLOOKUP(D703,Base_Amostral!$A:$G,6,FALSE)</f>
        <v>Sudeste</v>
      </c>
      <c r="U703" s="4">
        <f t="shared" si="81"/>
        <v>7.1</v>
      </c>
      <c r="V703" s="4">
        <f t="shared" si="82"/>
        <v>7</v>
      </c>
      <c r="W703" s="4">
        <f t="shared" si="83"/>
        <v>9.9999999999999645E-2</v>
      </c>
      <c r="X703" s="4">
        <f t="shared" si="84"/>
        <v>7.05</v>
      </c>
      <c r="Y703" s="4">
        <f t="shared" si="85"/>
        <v>1</v>
      </c>
      <c r="Z703" s="4">
        <f t="shared" si="86"/>
        <v>0</v>
      </c>
      <c r="AA703" s="4">
        <f t="shared" si="87"/>
        <v>0</v>
      </c>
      <c r="AB703" s="4" t="str">
        <f>IF(B703&lt;&gt;"r04","",IF(COUNT(INDEX(U:U,ROW()-3):U703)&lt;2,"",MAX(INDEX(U:U,ROW()-3):U703)-MIN(INDEX(U:U,ROW()-3):U703)))</f>
        <v/>
      </c>
      <c r="AC703" s="4" t="str">
        <f>IF(B703&lt;&gt;"r04","",IF(COUNT(INDEX(V:V,ROW()-3):V703)&lt;2,"",MAX(INDEX(V:V,ROW()-3):V703)-MIN(INDEX(V:V,ROW()-3):V703)))</f>
        <v/>
      </c>
      <c r="AD703" s="4" t="str">
        <f>IF(B703&lt;&gt;"r04","",COUNT(INDEX(U:U,ROW()-3):U703))</f>
        <v/>
      </c>
      <c r="AE703" s="4" t="str">
        <f>IF(B703&lt;&gt;"r04","",COUNT(INDEX(V:V,ROW()-3):V703))</f>
        <v/>
      </c>
    </row>
    <row r="704" spans="1:31">
      <c r="A704">
        <v>1289</v>
      </c>
      <c r="B704" t="s">
        <v>1861</v>
      </c>
      <c r="C704" t="s">
        <v>1862</v>
      </c>
      <c r="D704">
        <v>3137502</v>
      </c>
      <c r="E704">
        <v>71</v>
      </c>
      <c r="F704" t="s">
        <v>1849</v>
      </c>
      <c r="G704" s="1">
        <v>46209.893287037034</v>
      </c>
      <c r="H704">
        <v>70</v>
      </c>
      <c r="I704" t="s">
        <v>1849</v>
      </c>
      <c r="J704" s="1">
        <v>46209.893564814818</v>
      </c>
      <c r="K704">
        <v>1</v>
      </c>
      <c r="L704">
        <v>1</v>
      </c>
      <c r="M704" t="s">
        <v>1850</v>
      </c>
      <c r="N704" t="s">
        <v>1851</v>
      </c>
      <c r="O704" s="1">
        <v>46209.892777777779</v>
      </c>
      <c r="P704" s="1">
        <v>46209.893564814818</v>
      </c>
      <c r="Q704" s="1" t="str">
        <f t="shared" si="80"/>
        <v>3137502|r03</v>
      </c>
      <c r="R704" s="1" t="str">
        <f>VLOOKUP(D704,Base_Amostral!$A:$G,5,FALSE)</f>
        <v>Lagoa Formosa</v>
      </c>
      <c r="S704" s="1" t="str">
        <f>VLOOKUP(D704,Base_Amostral!$A:$G,3,FALSE)</f>
        <v>Minas Gerais</v>
      </c>
      <c r="T704" s="1" t="str">
        <f>VLOOKUP(D704,Base_Amostral!$A:$G,6,FALSE)</f>
        <v>Sudeste</v>
      </c>
      <c r="U704" s="4">
        <f t="shared" si="81"/>
        <v>7.1</v>
      </c>
      <c r="V704" s="4">
        <f t="shared" si="82"/>
        <v>7</v>
      </c>
      <c r="W704" s="4">
        <f t="shared" si="83"/>
        <v>9.9999999999999645E-2</v>
      </c>
      <c r="X704" s="4">
        <f t="shared" si="84"/>
        <v>7.05</v>
      </c>
      <c r="Y704" s="4">
        <f t="shared" si="85"/>
        <v>1</v>
      </c>
      <c r="Z704" s="4">
        <f t="shared" si="86"/>
        <v>0</v>
      </c>
      <c r="AA704" s="4">
        <f t="shared" si="87"/>
        <v>0</v>
      </c>
      <c r="AB704" s="4" t="str">
        <f>IF(B704&lt;&gt;"r04","",IF(COUNT(INDEX(U:U,ROW()-3):U704)&lt;2,"",MAX(INDEX(U:U,ROW()-3):U704)-MIN(INDEX(U:U,ROW()-3):U704)))</f>
        <v/>
      </c>
      <c r="AC704" s="4" t="str">
        <f>IF(B704&lt;&gt;"r04","",IF(COUNT(INDEX(V:V,ROW()-3):V704)&lt;2,"",MAX(INDEX(V:V,ROW()-3):V704)-MIN(INDEX(V:V,ROW()-3):V704)))</f>
        <v/>
      </c>
      <c r="AD704" s="4" t="str">
        <f>IF(B704&lt;&gt;"r04","",COUNT(INDEX(U:U,ROW()-3):U704))</f>
        <v/>
      </c>
      <c r="AE704" s="4" t="str">
        <f>IF(B704&lt;&gt;"r04","",COUNT(INDEX(V:V,ROW()-3):V704))</f>
        <v/>
      </c>
    </row>
    <row r="705" spans="1:31">
      <c r="A705">
        <v>1637</v>
      </c>
      <c r="B705" t="s">
        <v>1863</v>
      </c>
      <c r="C705" t="s">
        <v>1864</v>
      </c>
      <c r="D705">
        <v>3137502</v>
      </c>
      <c r="E705">
        <v>78</v>
      </c>
      <c r="F705" t="s">
        <v>1849</v>
      </c>
      <c r="G705" s="1">
        <v>46216.866493055553</v>
      </c>
      <c r="H705">
        <v>70</v>
      </c>
      <c r="I705" t="s">
        <v>1849</v>
      </c>
      <c r="J705" s="1">
        <v>46216.866805555554</v>
      </c>
      <c r="K705">
        <v>1</v>
      </c>
      <c r="L705">
        <v>1</v>
      </c>
      <c r="M705" t="s">
        <v>1850</v>
      </c>
      <c r="N705" t="s">
        <v>1851</v>
      </c>
      <c r="O705" s="1">
        <v>46216.866041666668</v>
      </c>
      <c r="P705" s="1">
        <v>46216.866805555554</v>
      </c>
      <c r="Q705" s="1" t="str">
        <f t="shared" si="80"/>
        <v>3137502|r04</v>
      </c>
      <c r="R705" s="1" t="str">
        <f>VLOOKUP(D705,Base_Amostral!$A:$G,5,FALSE)</f>
        <v>Lagoa Formosa</v>
      </c>
      <c r="S705" s="1" t="str">
        <f>VLOOKUP(D705,Base_Amostral!$A:$G,3,FALSE)</f>
        <v>Minas Gerais</v>
      </c>
      <c r="T705" s="1" t="str">
        <f>VLOOKUP(D705,Base_Amostral!$A:$G,6,FALSE)</f>
        <v>Sudeste</v>
      </c>
      <c r="U705" s="4">
        <f t="shared" si="81"/>
        <v>7.8</v>
      </c>
      <c r="V705" s="4">
        <f t="shared" si="82"/>
        <v>7</v>
      </c>
      <c r="W705" s="4">
        <f t="shared" si="83"/>
        <v>0.79999999999999982</v>
      </c>
      <c r="X705" s="4">
        <f t="shared" si="84"/>
        <v>7.4</v>
      </c>
      <c r="Y705" s="4">
        <f t="shared" si="85"/>
        <v>1</v>
      </c>
      <c r="Z705" s="4">
        <f t="shared" si="86"/>
        <v>0.70000000000000018</v>
      </c>
      <c r="AA705" s="4">
        <f t="shared" si="87"/>
        <v>0</v>
      </c>
      <c r="AB705" s="4">
        <f ca="1">IF(B705&lt;&gt;"r04","",IF(COUNT(INDEX(U:U,ROW()-3):U705)&lt;2,"",MAX(INDEX(U:U,ROW()-3):U705)-MIN(INDEX(U:U,ROW()-3):U705)))</f>
        <v>0.70000000000000018</v>
      </c>
      <c r="AC705" s="4">
        <f ca="1">IF(B705&lt;&gt;"r04","",IF(COUNT(INDEX(V:V,ROW()-3):V705)&lt;2,"",MAX(INDEX(V:V,ROW()-3):V705)-MIN(INDEX(V:V,ROW()-3):V705)))</f>
        <v>0</v>
      </c>
      <c r="AD705" s="4">
        <f ca="1">IF(B705&lt;&gt;"r04","",COUNT(INDEX(U:U,ROW()-3):U705))</f>
        <v>4</v>
      </c>
      <c r="AE705" s="4">
        <f ca="1">IF(B705&lt;&gt;"r04","",COUNT(INDEX(V:V,ROW()-3):V705))</f>
        <v>4</v>
      </c>
    </row>
    <row r="706" spans="1:31">
      <c r="A706">
        <v>541</v>
      </c>
      <c r="B706" t="s">
        <v>1857</v>
      </c>
      <c r="C706" t="s">
        <v>1858</v>
      </c>
      <c r="D706">
        <v>3140530</v>
      </c>
      <c r="E706">
        <v>61</v>
      </c>
      <c r="F706" t="s">
        <v>1849</v>
      </c>
      <c r="G706" s="1">
        <v>46196.03460648148</v>
      </c>
      <c r="H706">
        <v>63</v>
      </c>
      <c r="I706" t="s">
        <v>1849</v>
      </c>
      <c r="J706" s="1">
        <v>46196.034953703704</v>
      </c>
      <c r="K706">
        <v>1</v>
      </c>
      <c r="L706">
        <v>1</v>
      </c>
      <c r="M706" t="s">
        <v>1850</v>
      </c>
      <c r="N706" t="s">
        <v>1851</v>
      </c>
      <c r="O706" s="1">
        <v>46196.034120370372</v>
      </c>
      <c r="P706" s="1">
        <v>46196.034953703704</v>
      </c>
      <c r="Q706" s="1" t="str">
        <f t="shared" ref="Q706:Q769" si="88">D706&amp;"|"&amp;B706</f>
        <v>3140530|r01</v>
      </c>
      <c r="R706" s="1" t="str">
        <f>VLOOKUP(D706,Base_Amostral!$A:$G,5,FALSE)</f>
        <v>Martins Soares</v>
      </c>
      <c r="S706" s="1" t="str">
        <f>VLOOKUP(D706,Base_Amostral!$A:$G,3,FALSE)</f>
        <v>Minas Gerais</v>
      </c>
      <c r="T706" s="1" t="str">
        <f>VLOOKUP(D706,Base_Amostral!$A:$G,6,FALSE)</f>
        <v>Sudeste</v>
      </c>
      <c r="U706" s="4">
        <f t="shared" ref="U706:U769" si="89">IF(E706="","",E706/10)</f>
        <v>6.1</v>
      </c>
      <c r="V706" s="4">
        <f t="shared" ref="V706:V769" si="90">IF(H706="","",H706/10)</f>
        <v>6.3</v>
      </c>
      <c r="W706" s="4">
        <f t="shared" ref="W706:W769" si="91">IF(OR(U706="",V706=""),"",U706-V706)</f>
        <v>-0.20000000000000018</v>
      </c>
      <c r="X706" s="4">
        <f t="shared" ref="X706:X769" si="92">IF(OR(U706="",V706=""),"",AVERAGE(U706:V706))</f>
        <v>6.1999999999999993</v>
      </c>
      <c r="Y706" s="4">
        <f t="shared" ref="Y706:Y769" si="93">IF(AND(U706&lt;&gt;"",V706&lt;&gt;""),1,0)</f>
        <v>1</v>
      </c>
      <c r="Z706" s="4" t="str">
        <f t="shared" ref="Z706:Z769" si="94">IF(D706&lt;&gt;D705,"",IF(OR(U706="",U705=""),"",U706-U705))</f>
        <v/>
      </c>
      <c r="AA706" s="4" t="str">
        <f t="shared" ref="AA706:AA769" si="95">IF(D706&lt;&gt;D705,"",IF(OR(V706="",V705=""),"",V706-V705))</f>
        <v/>
      </c>
      <c r="AB706" s="4" t="str">
        <f>IF(B706&lt;&gt;"r04","",IF(COUNT(INDEX(U:U,ROW()-3):U706)&lt;2,"",MAX(INDEX(U:U,ROW()-3):U706)-MIN(INDEX(U:U,ROW()-3):U706)))</f>
        <v/>
      </c>
      <c r="AC706" s="4" t="str">
        <f>IF(B706&lt;&gt;"r04","",IF(COUNT(INDEX(V:V,ROW()-3):V706)&lt;2,"",MAX(INDEX(V:V,ROW()-3):V706)-MIN(INDEX(V:V,ROW()-3):V706)))</f>
        <v/>
      </c>
      <c r="AD706" s="4" t="str">
        <f>IF(B706&lt;&gt;"r04","",COUNT(INDEX(U:U,ROW()-3):U706))</f>
        <v/>
      </c>
      <c r="AE706" s="4" t="str">
        <f>IF(B706&lt;&gt;"r04","",COUNT(INDEX(V:V,ROW()-3):V706))</f>
        <v/>
      </c>
    </row>
    <row r="707" spans="1:31">
      <c r="A707">
        <v>929</v>
      </c>
      <c r="B707" t="s">
        <v>1859</v>
      </c>
      <c r="C707" t="s">
        <v>1860</v>
      </c>
      <c r="D707">
        <v>3140530</v>
      </c>
      <c r="E707">
        <v>61</v>
      </c>
      <c r="F707" t="s">
        <v>1849</v>
      </c>
      <c r="G707" s="1">
        <v>46203.854155092595</v>
      </c>
      <c r="H707">
        <v>63</v>
      </c>
      <c r="I707" t="s">
        <v>1849</v>
      </c>
      <c r="J707" s="1">
        <v>46203.854490740741</v>
      </c>
      <c r="K707">
        <v>1</v>
      </c>
      <c r="L707">
        <v>1</v>
      </c>
      <c r="M707" t="s">
        <v>1850</v>
      </c>
      <c r="N707" t="s">
        <v>1851</v>
      </c>
      <c r="O707" s="1">
        <v>46203.853506944448</v>
      </c>
      <c r="P707" s="1">
        <v>46203.854490740741</v>
      </c>
      <c r="Q707" s="1" t="str">
        <f t="shared" si="88"/>
        <v>3140530|r02</v>
      </c>
      <c r="R707" s="1" t="str">
        <f>VLOOKUP(D707,Base_Amostral!$A:$G,5,FALSE)</f>
        <v>Martins Soares</v>
      </c>
      <c r="S707" s="1" t="str">
        <f>VLOOKUP(D707,Base_Amostral!$A:$G,3,FALSE)</f>
        <v>Minas Gerais</v>
      </c>
      <c r="T707" s="1" t="str">
        <f>VLOOKUP(D707,Base_Amostral!$A:$G,6,FALSE)</f>
        <v>Sudeste</v>
      </c>
      <c r="U707" s="4">
        <f t="shared" si="89"/>
        <v>6.1</v>
      </c>
      <c r="V707" s="4">
        <f t="shared" si="90"/>
        <v>6.3</v>
      </c>
      <c r="W707" s="4">
        <f t="shared" si="91"/>
        <v>-0.20000000000000018</v>
      </c>
      <c r="X707" s="4">
        <f t="shared" si="92"/>
        <v>6.1999999999999993</v>
      </c>
      <c r="Y707" s="4">
        <f t="shared" si="93"/>
        <v>1</v>
      </c>
      <c r="Z707" s="4">
        <f t="shared" si="94"/>
        <v>0</v>
      </c>
      <c r="AA707" s="4">
        <f t="shared" si="95"/>
        <v>0</v>
      </c>
      <c r="AB707" s="4" t="str">
        <f>IF(B707&lt;&gt;"r04","",IF(COUNT(INDEX(U:U,ROW()-3):U707)&lt;2,"",MAX(INDEX(U:U,ROW()-3):U707)-MIN(INDEX(U:U,ROW()-3):U707)))</f>
        <v/>
      </c>
      <c r="AC707" s="4" t="str">
        <f>IF(B707&lt;&gt;"r04","",IF(COUNT(INDEX(V:V,ROW()-3):V707)&lt;2,"",MAX(INDEX(V:V,ROW()-3):V707)-MIN(INDEX(V:V,ROW()-3):V707)))</f>
        <v/>
      </c>
      <c r="AD707" s="4" t="str">
        <f>IF(B707&lt;&gt;"r04","",COUNT(INDEX(U:U,ROW()-3):U707))</f>
        <v/>
      </c>
      <c r="AE707" s="4" t="str">
        <f>IF(B707&lt;&gt;"r04","",COUNT(INDEX(V:V,ROW()-3):V707))</f>
        <v/>
      </c>
    </row>
    <row r="708" spans="1:31">
      <c r="A708">
        <v>1293</v>
      </c>
      <c r="B708" t="s">
        <v>1861</v>
      </c>
      <c r="C708" t="s">
        <v>1862</v>
      </c>
      <c r="D708">
        <v>3140530</v>
      </c>
      <c r="E708">
        <v>61</v>
      </c>
      <c r="F708" t="s">
        <v>1849</v>
      </c>
      <c r="G708" s="1">
        <v>46209.894108796296</v>
      </c>
      <c r="H708">
        <v>63</v>
      </c>
      <c r="I708" t="s">
        <v>1849</v>
      </c>
      <c r="J708" s="1">
        <v>46209.894444444442</v>
      </c>
      <c r="K708">
        <v>1</v>
      </c>
      <c r="L708">
        <v>1</v>
      </c>
      <c r="M708" t="s">
        <v>1850</v>
      </c>
      <c r="N708" t="s">
        <v>1851</v>
      </c>
      <c r="O708" s="1">
        <v>46209.893611111111</v>
      </c>
      <c r="P708" s="1">
        <v>46209.894444444442</v>
      </c>
      <c r="Q708" s="1" t="str">
        <f t="shared" si="88"/>
        <v>3140530|r03</v>
      </c>
      <c r="R708" s="1" t="str">
        <f>VLOOKUP(D708,Base_Amostral!$A:$G,5,FALSE)</f>
        <v>Martins Soares</v>
      </c>
      <c r="S708" s="1" t="str">
        <f>VLOOKUP(D708,Base_Amostral!$A:$G,3,FALSE)</f>
        <v>Minas Gerais</v>
      </c>
      <c r="T708" s="1" t="str">
        <f>VLOOKUP(D708,Base_Amostral!$A:$G,6,FALSE)</f>
        <v>Sudeste</v>
      </c>
      <c r="U708" s="4">
        <f t="shared" si="89"/>
        <v>6.1</v>
      </c>
      <c r="V708" s="4">
        <f t="shared" si="90"/>
        <v>6.3</v>
      </c>
      <c r="W708" s="4">
        <f t="shared" si="91"/>
        <v>-0.20000000000000018</v>
      </c>
      <c r="X708" s="4">
        <f t="shared" si="92"/>
        <v>6.1999999999999993</v>
      </c>
      <c r="Y708" s="4">
        <f t="shared" si="93"/>
        <v>1</v>
      </c>
      <c r="Z708" s="4">
        <f t="shared" si="94"/>
        <v>0</v>
      </c>
      <c r="AA708" s="4">
        <f t="shared" si="95"/>
        <v>0</v>
      </c>
      <c r="AB708" s="4" t="str">
        <f>IF(B708&lt;&gt;"r04","",IF(COUNT(INDEX(U:U,ROW()-3):U708)&lt;2,"",MAX(INDEX(U:U,ROW()-3):U708)-MIN(INDEX(U:U,ROW()-3):U708)))</f>
        <v/>
      </c>
      <c r="AC708" s="4" t="str">
        <f>IF(B708&lt;&gt;"r04","",IF(COUNT(INDEX(V:V,ROW()-3):V708)&lt;2,"",MAX(INDEX(V:V,ROW()-3):V708)-MIN(INDEX(V:V,ROW()-3):V708)))</f>
        <v/>
      </c>
      <c r="AD708" s="4" t="str">
        <f>IF(B708&lt;&gt;"r04","",COUNT(INDEX(U:U,ROW()-3):U708))</f>
        <v/>
      </c>
      <c r="AE708" s="4" t="str">
        <f>IF(B708&lt;&gt;"r04","",COUNT(INDEX(V:V,ROW()-3):V708))</f>
        <v/>
      </c>
    </row>
    <row r="709" spans="1:31">
      <c r="A709">
        <v>1639</v>
      </c>
      <c r="B709" t="s">
        <v>1863</v>
      </c>
      <c r="C709" t="s">
        <v>1864</v>
      </c>
      <c r="D709">
        <v>3140530</v>
      </c>
      <c r="E709">
        <v>69</v>
      </c>
      <c r="F709" t="s">
        <v>1849</v>
      </c>
      <c r="G709" s="1">
        <v>46216.869583333333</v>
      </c>
      <c r="H709">
        <v>63</v>
      </c>
      <c r="I709" t="s">
        <v>1849</v>
      </c>
      <c r="J709" s="1">
        <v>46216.869942129626</v>
      </c>
      <c r="K709">
        <v>1</v>
      </c>
      <c r="L709">
        <v>1</v>
      </c>
      <c r="M709" t="s">
        <v>1850</v>
      </c>
      <c r="N709" t="s">
        <v>1851</v>
      </c>
      <c r="O709" s="1">
        <v>46216.866840277777</v>
      </c>
      <c r="P709" s="1">
        <v>46216.869942129626</v>
      </c>
      <c r="Q709" s="1" t="str">
        <f t="shared" si="88"/>
        <v>3140530|r04</v>
      </c>
      <c r="R709" s="1" t="str">
        <f>VLOOKUP(D709,Base_Amostral!$A:$G,5,FALSE)</f>
        <v>Martins Soares</v>
      </c>
      <c r="S709" s="1" t="str">
        <f>VLOOKUP(D709,Base_Amostral!$A:$G,3,FALSE)</f>
        <v>Minas Gerais</v>
      </c>
      <c r="T709" s="1" t="str">
        <f>VLOOKUP(D709,Base_Amostral!$A:$G,6,FALSE)</f>
        <v>Sudeste</v>
      </c>
      <c r="U709" s="4">
        <f t="shared" si="89"/>
        <v>6.9</v>
      </c>
      <c r="V709" s="4">
        <f t="shared" si="90"/>
        <v>6.3</v>
      </c>
      <c r="W709" s="4">
        <f t="shared" si="91"/>
        <v>0.60000000000000053</v>
      </c>
      <c r="X709" s="4">
        <f t="shared" si="92"/>
        <v>6.6</v>
      </c>
      <c r="Y709" s="4">
        <f t="shared" si="93"/>
        <v>1</v>
      </c>
      <c r="Z709" s="4">
        <f t="shared" si="94"/>
        <v>0.80000000000000071</v>
      </c>
      <c r="AA709" s="4">
        <f t="shared" si="95"/>
        <v>0</v>
      </c>
      <c r="AB709" s="4">
        <f ca="1">IF(B709&lt;&gt;"r04","",IF(COUNT(INDEX(U:U,ROW()-3):U709)&lt;2,"",MAX(INDEX(U:U,ROW()-3):U709)-MIN(INDEX(U:U,ROW()-3):U709)))</f>
        <v>0.80000000000000071</v>
      </c>
      <c r="AC709" s="4">
        <f ca="1">IF(B709&lt;&gt;"r04","",IF(COUNT(INDEX(V:V,ROW()-3):V709)&lt;2,"",MAX(INDEX(V:V,ROW()-3):V709)-MIN(INDEX(V:V,ROW()-3):V709)))</f>
        <v>0</v>
      </c>
      <c r="AD709" s="4">
        <f ca="1">IF(B709&lt;&gt;"r04","",COUNT(INDEX(U:U,ROW()-3):U709))</f>
        <v>4</v>
      </c>
      <c r="AE709" s="4">
        <f ca="1">IF(B709&lt;&gt;"r04","",COUNT(INDEX(V:V,ROW()-3):V709))</f>
        <v>4</v>
      </c>
    </row>
    <row r="710" spans="1:31">
      <c r="A710">
        <v>544</v>
      </c>
      <c r="B710" t="s">
        <v>1857</v>
      </c>
      <c r="C710" t="s">
        <v>1858</v>
      </c>
      <c r="D710">
        <v>3140852</v>
      </c>
      <c r="E710">
        <v>92</v>
      </c>
      <c r="F710" t="s">
        <v>1849</v>
      </c>
      <c r="G710" s="1">
        <v>46196.035162037035</v>
      </c>
      <c r="H710">
        <v>77</v>
      </c>
      <c r="I710" t="s">
        <v>1849</v>
      </c>
      <c r="J710" s="1">
        <v>46196.035393518519</v>
      </c>
      <c r="K710">
        <v>1</v>
      </c>
      <c r="L710">
        <v>1</v>
      </c>
      <c r="M710" t="s">
        <v>1850</v>
      </c>
      <c r="N710" t="s">
        <v>1851</v>
      </c>
      <c r="O710" s="1">
        <v>46196.035000000003</v>
      </c>
      <c r="P710" s="1">
        <v>46196.035393518519</v>
      </c>
      <c r="Q710" s="1" t="str">
        <f t="shared" si="88"/>
        <v>3140852|r01</v>
      </c>
      <c r="R710" s="1" t="str">
        <f>VLOOKUP(D710,Base_Amostral!$A:$G,5,FALSE)</f>
        <v>Matias Cardoso</v>
      </c>
      <c r="S710" s="1" t="str">
        <f>VLOOKUP(D710,Base_Amostral!$A:$G,3,FALSE)</f>
        <v>Minas Gerais</v>
      </c>
      <c r="T710" s="1" t="str">
        <f>VLOOKUP(D710,Base_Amostral!$A:$G,6,FALSE)</f>
        <v>Sudeste</v>
      </c>
      <c r="U710" s="4">
        <f t="shared" si="89"/>
        <v>9.1999999999999993</v>
      </c>
      <c r="V710" s="4">
        <f t="shared" si="90"/>
        <v>7.7</v>
      </c>
      <c r="W710" s="4">
        <f t="shared" si="91"/>
        <v>1.4999999999999991</v>
      </c>
      <c r="X710" s="4">
        <f t="shared" si="92"/>
        <v>8.4499999999999993</v>
      </c>
      <c r="Y710" s="4">
        <f t="shared" si="93"/>
        <v>1</v>
      </c>
      <c r="Z710" s="4" t="str">
        <f t="shared" si="94"/>
        <v/>
      </c>
      <c r="AA710" s="4" t="str">
        <f t="shared" si="95"/>
        <v/>
      </c>
      <c r="AB710" s="4" t="str">
        <f>IF(B710&lt;&gt;"r04","",IF(COUNT(INDEX(U:U,ROW()-3):U710)&lt;2,"",MAX(INDEX(U:U,ROW()-3):U710)-MIN(INDEX(U:U,ROW()-3):U710)))</f>
        <v/>
      </c>
      <c r="AC710" s="4" t="str">
        <f>IF(B710&lt;&gt;"r04","",IF(COUNT(INDEX(V:V,ROW()-3):V710)&lt;2,"",MAX(INDEX(V:V,ROW()-3):V710)-MIN(INDEX(V:V,ROW()-3):V710)))</f>
        <v/>
      </c>
      <c r="AD710" s="4" t="str">
        <f>IF(B710&lt;&gt;"r04","",COUNT(INDEX(U:U,ROW()-3):U710))</f>
        <v/>
      </c>
      <c r="AE710" s="4" t="str">
        <f>IF(B710&lt;&gt;"r04","",COUNT(INDEX(V:V,ROW()-3):V710))</f>
        <v/>
      </c>
    </row>
    <row r="711" spans="1:31">
      <c r="A711">
        <v>933</v>
      </c>
      <c r="B711" t="s">
        <v>1859</v>
      </c>
      <c r="C711" t="s">
        <v>1860</v>
      </c>
      <c r="D711">
        <v>3140852</v>
      </c>
      <c r="E711">
        <v>92</v>
      </c>
      <c r="F711" t="s">
        <v>1849</v>
      </c>
      <c r="G711" s="1">
        <v>46203.854675925926</v>
      </c>
      <c r="H711">
        <v>77</v>
      </c>
      <c r="I711" t="s">
        <v>1849</v>
      </c>
      <c r="J711" s="1">
        <v>46203.854884259257</v>
      </c>
      <c r="K711">
        <v>1</v>
      </c>
      <c r="L711">
        <v>1</v>
      </c>
      <c r="M711" t="s">
        <v>1850</v>
      </c>
      <c r="N711" t="s">
        <v>1851</v>
      </c>
      <c r="O711" s="1">
        <v>46203.854525462964</v>
      </c>
      <c r="P711" s="1">
        <v>46203.854884259257</v>
      </c>
      <c r="Q711" s="1" t="str">
        <f t="shared" si="88"/>
        <v>3140852|r02</v>
      </c>
      <c r="R711" s="1" t="str">
        <f>VLOOKUP(D711,Base_Amostral!$A:$G,5,FALSE)</f>
        <v>Matias Cardoso</v>
      </c>
      <c r="S711" s="1" t="str">
        <f>VLOOKUP(D711,Base_Amostral!$A:$G,3,FALSE)</f>
        <v>Minas Gerais</v>
      </c>
      <c r="T711" s="1" t="str">
        <f>VLOOKUP(D711,Base_Amostral!$A:$G,6,FALSE)</f>
        <v>Sudeste</v>
      </c>
      <c r="U711" s="4">
        <f t="shared" si="89"/>
        <v>9.1999999999999993</v>
      </c>
      <c r="V711" s="4">
        <f t="shared" si="90"/>
        <v>7.7</v>
      </c>
      <c r="W711" s="4">
        <f t="shared" si="91"/>
        <v>1.4999999999999991</v>
      </c>
      <c r="X711" s="4">
        <f t="shared" si="92"/>
        <v>8.4499999999999993</v>
      </c>
      <c r="Y711" s="4">
        <f t="shared" si="93"/>
        <v>1</v>
      </c>
      <c r="Z711" s="4">
        <f t="shared" si="94"/>
        <v>0</v>
      </c>
      <c r="AA711" s="4">
        <f t="shared" si="95"/>
        <v>0</v>
      </c>
      <c r="AB711" s="4" t="str">
        <f>IF(B711&lt;&gt;"r04","",IF(COUNT(INDEX(U:U,ROW()-3):U711)&lt;2,"",MAX(INDEX(U:U,ROW()-3):U711)-MIN(INDEX(U:U,ROW()-3):U711)))</f>
        <v/>
      </c>
      <c r="AC711" s="4" t="str">
        <f>IF(B711&lt;&gt;"r04","",IF(COUNT(INDEX(V:V,ROW()-3):V711)&lt;2,"",MAX(INDEX(V:V,ROW()-3):V711)-MIN(INDEX(V:V,ROW()-3):V711)))</f>
        <v/>
      </c>
      <c r="AD711" s="4" t="str">
        <f>IF(B711&lt;&gt;"r04","",COUNT(INDEX(U:U,ROW()-3):U711))</f>
        <v/>
      </c>
      <c r="AE711" s="4" t="str">
        <f>IF(B711&lt;&gt;"r04","",COUNT(INDEX(V:V,ROW()-3):V711))</f>
        <v/>
      </c>
    </row>
    <row r="712" spans="1:31">
      <c r="A712">
        <v>1297</v>
      </c>
      <c r="B712" t="s">
        <v>1861</v>
      </c>
      <c r="C712" t="s">
        <v>1862</v>
      </c>
      <c r="D712">
        <v>3140852</v>
      </c>
      <c r="E712">
        <v>92</v>
      </c>
      <c r="F712" t="s">
        <v>1849</v>
      </c>
      <c r="G712" s="1">
        <v>46209.894652777781</v>
      </c>
      <c r="H712">
        <v>77</v>
      </c>
      <c r="I712" t="s">
        <v>1849</v>
      </c>
      <c r="J712" s="1">
        <v>46209.894837962966</v>
      </c>
      <c r="K712">
        <v>1</v>
      </c>
      <c r="L712">
        <v>1</v>
      </c>
      <c r="M712" t="s">
        <v>1850</v>
      </c>
      <c r="N712" t="s">
        <v>1851</v>
      </c>
      <c r="O712" s="1">
        <v>46209.894490740742</v>
      </c>
      <c r="P712" s="1">
        <v>46209.894837962966</v>
      </c>
      <c r="Q712" s="1" t="str">
        <f t="shared" si="88"/>
        <v>3140852|r03</v>
      </c>
      <c r="R712" s="1" t="str">
        <f>VLOOKUP(D712,Base_Amostral!$A:$G,5,FALSE)</f>
        <v>Matias Cardoso</v>
      </c>
      <c r="S712" s="1" t="str">
        <f>VLOOKUP(D712,Base_Amostral!$A:$G,3,FALSE)</f>
        <v>Minas Gerais</v>
      </c>
      <c r="T712" s="1" t="str">
        <f>VLOOKUP(D712,Base_Amostral!$A:$G,6,FALSE)</f>
        <v>Sudeste</v>
      </c>
      <c r="U712" s="4">
        <f t="shared" si="89"/>
        <v>9.1999999999999993</v>
      </c>
      <c r="V712" s="4">
        <f t="shared" si="90"/>
        <v>7.7</v>
      </c>
      <c r="W712" s="4">
        <f t="shared" si="91"/>
        <v>1.4999999999999991</v>
      </c>
      <c r="X712" s="4">
        <f t="shared" si="92"/>
        <v>8.4499999999999993</v>
      </c>
      <c r="Y712" s="4">
        <f t="shared" si="93"/>
        <v>1</v>
      </c>
      <c r="Z712" s="4">
        <f t="shared" si="94"/>
        <v>0</v>
      </c>
      <c r="AA712" s="4">
        <f t="shared" si="95"/>
        <v>0</v>
      </c>
      <c r="AB712" s="4" t="str">
        <f>IF(B712&lt;&gt;"r04","",IF(COUNT(INDEX(U:U,ROW()-3):U712)&lt;2,"",MAX(INDEX(U:U,ROW()-3):U712)-MIN(INDEX(U:U,ROW()-3):U712)))</f>
        <v/>
      </c>
      <c r="AC712" s="4" t="str">
        <f>IF(B712&lt;&gt;"r04","",IF(COUNT(INDEX(V:V,ROW()-3):V712)&lt;2,"",MAX(INDEX(V:V,ROW()-3):V712)-MIN(INDEX(V:V,ROW()-3):V712)))</f>
        <v/>
      </c>
      <c r="AD712" s="4" t="str">
        <f>IF(B712&lt;&gt;"r04","",COUNT(INDEX(U:U,ROW()-3):U712))</f>
        <v/>
      </c>
      <c r="AE712" s="4" t="str">
        <f>IF(B712&lt;&gt;"r04","",COUNT(INDEX(V:V,ROW()-3):V712))</f>
        <v/>
      </c>
    </row>
    <row r="713" spans="1:31">
      <c r="A713">
        <v>1642</v>
      </c>
      <c r="B713" t="s">
        <v>1863</v>
      </c>
      <c r="C713" t="s">
        <v>1864</v>
      </c>
      <c r="D713">
        <v>3140852</v>
      </c>
      <c r="E713">
        <v>96</v>
      </c>
      <c r="F713" t="s">
        <v>1849</v>
      </c>
      <c r="G713" s="1">
        <v>46216.870127314818</v>
      </c>
      <c r="H713">
        <v>77</v>
      </c>
      <c r="I713" t="s">
        <v>1849</v>
      </c>
      <c r="J713" s="1">
        <v>46216.870347222219</v>
      </c>
      <c r="K713">
        <v>1</v>
      </c>
      <c r="L713">
        <v>1</v>
      </c>
      <c r="M713" t="s">
        <v>1850</v>
      </c>
      <c r="N713" t="s">
        <v>1851</v>
      </c>
      <c r="O713" s="1">
        <v>46216.869988425926</v>
      </c>
      <c r="P713" s="1">
        <v>46216.870347222219</v>
      </c>
      <c r="Q713" s="1" t="str">
        <f t="shared" si="88"/>
        <v>3140852|r04</v>
      </c>
      <c r="R713" s="1" t="str">
        <f>VLOOKUP(D713,Base_Amostral!$A:$G,5,FALSE)</f>
        <v>Matias Cardoso</v>
      </c>
      <c r="S713" s="1" t="str">
        <f>VLOOKUP(D713,Base_Amostral!$A:$G,3,FALSE)</f>
        <v>Minas Gerais</v>
      </c>
      <c r="T713" s="1" t="str">
        <f>VLOOKUP(D713,Base_Amostral!$A:$G,6,FALSE)</f>
        <v>Sudeste</v>
      </c>
      <c r="U713" s="4">
        <f t="shared" si="89"/>
        <v>9.6</v>
      </c>
      <c r="V713" s="4">
        <f t="shared" si="90"/>
        <v>7.7</v>
      </c>
      <c r="W713" s="4">
        <f t="shared" si="91"/>
        <v>1.8999999999999995</v>
      </c>
      <c r="X713" s="4">
        <f t="shared" si="92"/>
        <v>8.65</v>
      </c>
      <c r="Y713" s="4">
        <f t="shared" si="93"/>
        <v>1</v>
      </c>
      <c r="Z713" s="4">
        <f t="shared" si="94"/>
        <v>0.40000000000000036</v>
      </c>
      <c r="AA713" s="4">
        <f t="shared" si="95"/>
        <v>0</v>
      </c>
      <c r="AB713" s="4">
        <f ca="1">IF(B713&lt;&gt;"r04","",IF(COUNT(INDEX(U:U,ROW()-3):U713)&lt;2,"",MAX(INDEX(U:U,ROW()-3):U713)-MIN(INDEX(U:U,ROW()-3):U713)))</f>
        <v>0.40000000000000036</v>
      </c>
      <c r="AC713" s="4">
        <f ca="1">IF(B713&lt;&gt;"r04","",IF(COUNT(INDEX(V:V,ROW()-3):V713)&lt;2,"",MAX(INDEX(V:V,ROW()-3):V713)-MIN(INDEX(V:V,ROW()-3):V713)))</f>
        <v>0</v>
      </c>
      <c r="AD713" s="4">
        <f ca="1">IF(B713&lt;&gt;"r04","",COUNT(INDEX(U:U,ROW()-3):U713))</f>
        <v>4</v>
      </c>
      <c r="AE713" s="4">
        <f ca="1">IF(B713&lt;&gt;"r04","",COUNT(INDEX(V:V,ROW()-3):V713))</f>
        <v>4</v>
      </c>
    </row>
    <row r="714" spans="1:31">
      <c r="A714">
        <v>546</v>
      </c>
      <c r="B714" t="s">
        <v>1857</v>
      </c>
      <c r="C714" t="s">
        <v>1858</v>
      </c>
      <c r="D714">
        <v>3141009</v>
      </c>
      <c r="E714">
        <v>68</v>
      </c>
      <c r="F714" t="s">
        <v>1849</v>
      </c>
      <c r="G714" s="1">
        <v>46196.037326388891</v>
      </c>
      <c r="H714">
        <v>74</v>
      </c>
      <c r="I714" t="s">
        <v>1849</v>
      </c>
      <c r="J714" s="1">
        <v>46196.037592592591</v>
      </c>
      <c r="K714">
        <v>1</v>
      </c>
      <c r="L714">
        <v>1</v>
      </c>
      <c r="M714" t="s">
        <v>1850</v>
      </c>
      <c r="N714" t="s">
        <v>1851</v>
      </c>
      <c r="O714" s="1">
        <v>46196.035474537035</v>
      </c>
      <c r="P714" s="1">
        <v>46196.037592592591</v>
      </c>
      <c r="Q714" s="1" t="str">
        <f t="shared" si="88"/>
        <v>3141009|r01</v>
      </c>
      <c r="R714" s="1" t="str">
        <f>VLOOKUP(D714,Base_Amostral!$A:$G,5,FALSE)</f>
        <v>Mato Verde</v>
      </c>
      <c r="S714" s="1" t="str">
        <f>VLOOKUP(D714,Base_Amostral!$A:$G,3,FALSE)</f>
        <v>Minas Gerais</v>
      </c>
      <c r="T714" s="1" t="str">
        <f>VLOOKUP(D714,Base_Amostral!$A:$G,6,FALSE)</f>
        <v>Sudeste</v>
      </c>
      <c r="U714" s="4">
        <f t="shared" si="89"/>
        <v>6.8</v>
      </c>
      <c r="V714" s="4">
        <f t="shared" si="90"/>
        <v>7.4</v>
      </c>
      <c r="W714" s="4">
        <f t="shared" si="91"/>
        <v>-0.60000000000000053</v>
      </c>
      <c r="X714" s="4">
        <f t="shared" si="92"/>
        <v>7.1</v>
      </c>
      <c r="Y714" s="4">
        <f t="shared" si="93"/>
        <v>1</v>
      </c>
      <c r="Z714" s="4" t="str">
        <f t="shared" si="94"/>
        <v/>
      </c>
      <c r="AA714" s="4" t="str">
        <f t="shared" si="95"/>
        <v/>
      </c>
      <c r="AB714" s="4" t="str">
        <f>IF(B714&lt;&gt;"r04","",IF(COUNT(INDEX(U:U,ROW()-3):U714)&lt;2,"",MAX(INDEX(U:U,ROW()-3):U714)-MIN(INDEX(U:U,ROW()-3):U714)))</f>
        <v/>
      </c>
      <c r="AC714" s="4" t="str">
        <f>IF(B714&lt;&gt;"r04","",IF(COUNT(INDEX(V:V,ROW()-3):V714)&lt;2,"",MAX(INDEX(V:V,ROW()-3):V714)-MIN(INDEX(V:V,ROW()-3):V714)))</f>
        <v/>
      </c>
      <c r="AD714" s="4" t="str">
        <f>IF(B714&lt;&gt;"r04","",COUNT(INDEX(U:U,ROW()-3):U714))</f>
        <v/>
      </c>
      <c r="AE714" s="4" t="str">
        <f>IF(B714&lt;&gt;"r04","",COUNT(INDEX(V:V,ROW()-3):V714))</f>
        <v/>
      </c>
    </row>
    <row r="715" spans="1:31">
      <c r="A715">
        <v>934</v>
      </c>
      <c r="B715" t="s">
        <v>1859</v>
      </c>
      <c r="C715" t="s">
        <v>1860</v>
      </c>
      <c r="D715">
        <v>3141009</v>
      </c>
      <c r="E715">
        <v>68</v>
      </c>
      <c r="F715" t="s">
        <v>1849</v>
      </c>
      <c r="G715" s="1">
        <v>46203.85527777778</v>
      </c>
      <c r="H715">
        <v>74</v>
      </c>
      <c r="I715" t="s">
        <v>1849</v>
      </c>
      <c r="J715" s="1">
        <v>46203.855486111112</v>
      </c>
      <c r="K715">
        <v>1</v>
      </c>
      <c r="L715">
        <v>1</v>
      </c>
      <c r="M715" t="s">
        <v>1850</v>
      </c>
      <c r="N715" t="s">
        <v>1851</v>
      </c>
      <c r="O715" s="1">
        <v>46203.854930555557</v>
      </c>
      <c r="P715" s="1">
        <v>46203.855486111112</v>
      </c>
      <c r="Q715" s="1" t="str">
        <f t="shared" si="88"/>
        <v>3141009|r02</v>
      </c>
      <c r="R715" s="1" t="str">
        <f>VLOOKUP(D715,Base_Amostral!$A:$G,5,FALSE)</f>
        <v>Mato Verde</v>
      </c>
      <c r="S715" s="1" t="str">
        <f>VLOOKUP(D715,Base_Amostral!$A:$G,3,FALSE)</f>
        <v>Minas Gerais</v>
      </c>
      <c r="T715" s="1" t="str">
        <f>VLOOKUP(D715,Base_Amostral!$A:$G,6,FALSE)</f>
        <v>Sudeste</v>
      </c>
      <c r="U715" s="4">
        <f t="shared" si="89"/>
        <v>6.8</v>
      </c>
      <c r="V715" s="4">
        <f t="shared" si="90"/>
        <v>7.4</v>
      </c>
      <c r="W715" s="4">
        <f t="shared" si="91"/>
        <v>-0.60000000000000053</v>
      </c>
      <c r="X715" s="4">
        <f t="shared" si="92"/>
        <v>7.1</v>
      </c>
      <c r="Y715" s="4">
        <f t="shared" si="93"/>
        <v>1</v>
      </c>
      <c r="Z715" s="4">
        <f t="shared" si="94"/>
        <v>0</v>
      </c>
      <c r="AA715" s="4">
        <f t="shared" si="95"/>
        <v>0</v>
      </c>
      <c r="AB715" s="4" t="str">
        <f>IF(B715&lt;&gt;"r04","",IF(COUNT(INDEX(U:U,ROW()-3):U715)&lt;2,"",MAX(INDEX(U:U,ROW()-3):U715)-MIN(INDEX(U:U,ROW()-3):U715)))</f>
        <v/>
      </c>
      <c r="AC715" s="4" t="str">
        <f>IF(B715&lt;&gt;"r04","",IF(COUNT(INDEX(V:V,ROW()-3):V715)&lt;2,"",MAX(INDEX(V:V,ROW()-3):V715)-MIN(INDEX(V:V,ROW()-3):V715)))</f>
        <v/>
      </c>
      <c r="AD715" s="4" t="str">
        <f>IF(B715&lt;&gt;"r04","",COUNT(INDEX(U:U,ROW()-3):U715))</f>
        <v/>
      </c>
      <c r="AE715" s="4" t="str">
        <f>IF(B715&lt;&gt;"r04","",COUNT(INDEX(V:V,ROW()-3):V715))</f>
        <v/>
      </c>
    </row>
    <row r="716" spans="1:31">
      <c r="A716">
        <v>1299</v>
      </c>
      <c r="B716" t="s">
        <v>1861</v>
      </c>
      <c r="C716" t="s">
        <v>1862</v>
      </c>
      <c r="D716">
        <v>3141009</v>
      </c>
      <c r="E716">
        <v>68</v>
      </c>
      <c r="F716" t="s">
        <v>1849</v>
      </c>
      <c r="G716" s="1">
        <v>46209.895324074074</v>
      </c>
      <c r="H716">
        <v>74</v>
      </c>
      <c r="I716" t="s">
        <v>1849</v>
      </c>
      <c r="J716" s="1">
        <v>46209.895578703705</v>
      </c>
      <c r="K716">
        <v>1</v>
      </c>
      <c r="L716">
        <v>1</v>
      </c>
      <c r="M716" t="s">
        <v>1850</v>
      </c>
      <c r="N716" t="s">
        <v>1851</v>
      </c>
      <c r="O716" s="1">
        <v>46209.894907407404</v>
      </c>
      <c r="P716" s="1">
        <v>46209.895578703705</v>
      </c>
      <c r="Q716" s="1" t="str">
        <f t="shared" si="88"/>
        <v>3141009|r03</v>
      </c>
      <c r="R716" s="1" t="str">
        <f>VLOOKUP(D716,Base_Amostral!$A:$G,5,FALSE)</f>
        <v>Mato Verde</v>
      </c>
      <c r="S716" s="1" t="str">
        <f>VLOOKUP(D716,Base_Amostral!$A:$G,3,FALSE)</f>
        <v>Minas Gerais</v>
      </c>
      <c r="T716" s="1" t="str">
        <f>VLOOKUP(D716,Base_Amostral!$A:$G,6,FALSE)</f>
        <v>Sudeste</v>
      </c>
      <c r="U716" s="4">
        <f t="shared" si="89"/>
        <v>6.8</v>
      </c>
      <c r="V716" s="4">
        <f t="shared" si="90"/>
        <v>7.4</v>
      </c>
      <c r="W716" s="4">
        <f t="shared" si="91"/>
        <v>-0.60000000000000053</v>
      </c>
      <c r="X716" s="4">
        <f t="shared" si="92"/>
        <v>7.1</v>
      </c>
      <c r="Y716" s="4">
        <f t="shared" si="93"/>
        <v>1</v>
      </c>
      <c r="Z716" s="4">
        <f t="shared" si="94"/>
        <v>0</v>
      </c>
      <c r="AA716" s="4">
        <f t="shared" si="95"/>
        <v>0</v>
      </c>
      <c r="AB716" s="4" t="str">
        <f>IF(B716&lt;&gt;"r04","",IF(COUNT(INDEX(U:U,ROW()-3):U716)&lt;2,"",MAX(INDEX(U:U,ROW()-3):U716)-MIN(INDEX(U:U,ROW()-3):U716)))</f>
        <v/>
      </c>
      <c r="AC716" s="4" t="str">
        <f>IF(B716&lt;&gt;"r04","",IF(COUNT(INDEX(V:V,ROW()-3):V716)&lt;2,"",MAX(INDEX(V:V,ROW()-3):V716)-MIN(INDEX(V:V,ROW()-3):V716)))</f>
        <v/>
      </c>
      <c r="AD716" s="4" t="str">
        <f>IF(B716&lt;&gt;"r04","",COUNT(INDEX(U:U,ROW()-3):U716))</f>
        <v/>
      </c>
      <c r="AE716" s="4" t="str">
        <f>IF(B716&lt;&gt;"r04","",COUNT(INDEX(V:V,ROW()-3):V716))</f>
        <v/>
      </c>
    </row>
    <row r="717" spans="1:31">
      <c r="A717">
        <v>1644</v>
      </c>
      <c r="B717" t="s">
        <v>1863</v>
      </c>
      <c r="C717" t="s">
        <v>1864</v>
      </c>
      <c r="D717">
        <v>3141009</v>
      </c>
      <c r="E717">
        <v>78</v>
      </c>
      <c r="F717" t="s">
        <v>1849</v>
      </c>
      <c r="G717" s="1">
        <v>46216.870798611111</v>
      </c>
      <c r="H717">
        <v>74</v>
      </c>
      <c r="I717" t="s">
        <v>1849</v>
      </c>
      <c r="J717" s="1">
        <v>46216.871041666665</v>
      </c>
      <c r="K717">
        <v>1</v>
      </c>
      <c r="L717">
        <v>1</v>
      </c>
      <c r="M717" t="s">
        <v>1850</v>
      </c>
      <c r="N717" t="s">
        <v>1851</v>
      </c>
      <c r="O717" s="1">
        <v>46216.870405092595</v>
      </c>
      <c r="P717" s="1">
        <v>46216.871041666665</v>
      </c>
      <c r="Q717" s="1" t="str">
        <f t="shared" si="88"/>
        <v>3141009|r04</v>
      </c>
      <c r="R717" s="1" t="str">
        <f>VLOOKUP(D717,Base_Amostral!$A:$G,5,FALSE)</f>
        <v>Mato Verde</v>
      </c>
      <c r="S717" s="1" t="str">
        <f>VLOOKUP(D717,Base_Amostral!$A:$G,3,FALSE)</f>
        <v>Minas Gerais</v>
      </c>
      <c r="T717" s="1" t="str">
        <f>VLOOKUP(D717,Base_Amostral!$A:$G,6,FALSE)</f>
        <v>Sudeste</v>
      </c>
      <c r="U717" s="4">
        <f t="shared" si="89"/>
        <v>7.8</v>
      </c>
      <c r="V717" s="4">
        <f t="shared" si="90"/>
        <v>7.4</v>
      </c>
      <c r="W717" s="4">
        <f t="shared" si="91"/>
        <v>0.39999999999999947</v>
      </c>
      <c r="X717" s="4">
        <f t="shared" si="92"/>
        <v>7.6</v>
      </c>
      <c r="Y717" s="4">
        <f t="shared" si="93"/>
        <v>1</v>
      </c>
      <c r="Z717" s="4">
        <f t="shared" si="94"/>
        <v>1</v>
      </c>
      <c r="AA717" s="4">
        <f t="shared" si="95"/>
        <v>0</v>
      </c>
      <c r="AB717" s="4">
        <f ca="1">IF(B717&lt;&gt;"r04","",IF(COUNT(INDEX(U:U,ROW()-3):U717)&lt;2,"",MAX(INDEX(U:U,ROW()-3):U717)-MIN(INDEX(U:U,ROW()-3):U717)))</f>
        <v>1</v>
      </c>
      <c r="AC717" s="4">
        <f ca="1">IF(B717&lt;&gt;"r04","",IF(COUNT(INDEX(V:V,ROW()-3):V717)&lt;2,"",MAX(INDEX(V:V,ROW()-3):V717)-MIN(INDEX(V:V,ROW()-3):V717)))</f>
        <v>0</v>
      </c>
      <c r="AD717" s="4">
        <f ca="1">IF(B717&lt;&gt;"r04","",COUNT(INDEX(U:U,ROW()-3):U717))</f>
        <v>4</v>
      </c>
      <c r="AE717" s="4">
        <f ca="1">IF(B717&lt;&gt;"r04","",COUNT(INDEX(V:V,ROW()-3):V717))</f>
        <v>4</v>
      </c>
    </row>
    <row r="718" spans="1:31">
      <c r="A718">
        <v>552</v>
      </c>
      <c r="B718" t="s">
        <v>1857</v>
      </c>
      <c r="C718" t="s">
        <v>1858</v>
      </c>
      <c r="D718">
        <v>3141207</v>
      </c>
      <c r="E718">
        <v>92</v>
      </c>
      <c r="F718" t="s">
        <v>1849</v>
      </c>
      <c r="G718" s="1">
        <v>46196.037800925929</v>
      </c>
      <c r="H718">
        <v>46</v>
      </c>
      <c r="I718" t="s">
        <v>1849</v>
      </c>
      <c r="J718" s="1">
        <v>46196.03806712963</v>
      </c>
      <c r="K718">
        <v>1</v>
      </c>
      <c r="L718">
        <v>1</v>
      </c>
      <c r="M718" t="s">
        <v>1850</v>
      </c>
      <c r="N718" t="s">
        <v>1851</v>
      </c>
      <c r="O718" s="1">
        <v>46196.037627314814</v>
      </c>
      <c r="P718" s="1">
        <v>46196.03806712963</v>
      </c>
      <c r="Q718" s="1" t="str">
        <f t="shared" si="88"/>
        <v>3141207|r01</v>
      </c>
      <c r="R718" s="1" t="str">
        <f>VLOOKUP(D718,Base_Amostral!$A:$G,5,FALSE)</f>
        <v>Matutina</v>
      </c>
      <c r="S718" s="1" t="str">
        <f>VLOOKUP(D718,Base_Amostral!$A:$G,3,FALSE)</f>
        <v>Minas Gerais</v>
      </c>
      <c r="T718" s="1" t="str">
        <f>VLOOKUP(D718,Base_Amostral!$A:$G,6,FALSE)</f>
        <v>Sudeste</v>
      </c>
      <c r="U718" s="4">
        <f t="shared" si="89"/>
        <v>9.1999999999999993</v>
      </c>
      <c r="V718" s="4">
        <f t="shared" si="90"/>
        <v>4.5999999999999996</v>
      </c>
      <c r="W718" s="4">
        <f t="shared" si="91"/>
        <v>4.5999999999999996</v>
      </c>
      <c r="X718" s="4">
        <f t="shared" si="92"/>
        <v>6.8999999999999995</v>
      </c>
      <c r="Y718" s="4">
        <f t="shared" si="93"/>
        <v>1</v>
      </c>
      <c r="Z718" s="4" t="str">
        <f t="shared" si="94"/>
        <v/>
      </c>
      <c r="AA718" s="4" t="str">
        <f t="shared" si="95"/>
        <v/>
      </c>
      <c r="AB718" s="4" t="str">
        <f>IF(B718&lt;&gt;"r04","",IF(COUNT(INDEX(U:U,ROW()-3):U718)&lt;2,"",MAX(INDEX(U:U,ROW()-3):U718)-MIN(INDEX(U:U,ROW()-3):U718)))</f>
        <v/>
      </c>
      <c r="AC718" s="4" t="str">
        <f>IF(B718&lt;&gt;"r04","",IF(COUNT(INDEX(V:V,ROW()-3):V718)&lt;2,"",MAX(INDEX(V:V,ROW()-3):V718)-MIN(INDEX(V:V,ROW()-3):V718)))</f>
        <v/>
      </c>
      <c r="AD718" s="4" t="str">
        <f>IF(B718&lt;&gt;"r04","",COUNT(INDEX(U:U,ROW()-3):U718))</f>
        <v/>
      </c>
      <c r="AE718" s="4" t="str">
        <f>IF(B718&lt;&gt;"r04","",COUNT(INDEX(V:V,ROW()-3):V718))</f>
        <v/>
      </c>
    </row>
    <row r="719" spans="1:31">
      <c r="A719">
        <v>937</v>
      </c>
      <c r="B719" t="s">
        <v>1859</v>
      </c>
      <c r="C719" t="s">
        <v>1860</v>
      </c>
      <c r="D719">
        <v>3141207</v>
      </c>
      <c r="E719">
        <v>92</v>
      </c>
      <c r="F719" t="s">
        <v>1849</v>
      </c>
      <c r="G719" s="1">
        <v>46203.855671296296</v>
      </c>
      <c r="H719">
        <v>46</v>
      </c>
      <c r="I719" t="s">
        <v>1849</v>
      </c>
      <c r="J719" s="1">
        <v>46203.855914351851</v>
      </c>
      <c r="K719">
        <v>1</v>
      </c>
      <c r="L719">
        <v>1</v>
      </c>
      <c r="M719" t="s">
        <v>1850</v>
      </c>
      <c r="N719" t="s">
        <v>1851</v>
      </c>
      <c r="O719" s="1">
        <v>46203.855520833335</v>
      </c>
      <c r="P719" s="1">
        <v>46203.855914351851</v>
      </c>
      <c r="Q719" s="1" t="str">
        <f t="shared" si="88"/>
        <v>3141207|r02</v>
      </c>
      <c r="R719" s="1" t="str">
        <f>VLOOKUP(D719,Base_Amostral!$A:$G,5,FALSE)</f>
        <v>Matutina</v>
      </c>
      <c r="S719" s="1" t="str">
        <f>VLOOKUP(D719,Base_Amostral!$A:$G,3,FALSE)</f>
        <v>Minas Gerais</v>
      </c>
      <c r="T719" s="1" t="str">
        <f>VLOOKUP(D719,Base_Amostral!$A:$G,6,FALSE)</f>
        <v>Sudeste</v>
      </c>
      <c r="U719" s="4">
        <f t="shared" si="89"/>
        <v>9.1999999999999993</v>
      </c>
      <c r="V719" s="4">
        <f t="shared" si="90"/>
        <v>4.5999999999999996</v>
      </c>
      <c r="W719" s="4">
        <f t="shared" si="91"/>
        <v>4.5999999999999996</v>
      </c>
      <c r="X719" s="4">
        <f t="shared" si="92"/>
        <v>6.8999999999999995</v>
      </c>
      <c r="Y719" s="4">
        <f t="shared" si="93"/>
        <v>1</v>
      </c>
      <c r="Z719" s="4">
        <f t="shared" si="94"/>
        <v>0</v>
      </c>
      <c r="AA719" s="4">
        <f t="shared" si="95"/>
        <v>0</v>
      </c>
      <c r="AB719" s="4" t="str">
        <f>IF(B719&lt;&gt;"r04","",IF(COUNT(INDEX(U:U,ROW()-3):U719)&lt;2,"",MAX(INDEX(U:U,ROW()-3):U719)-MIN(INDEX(U:U,ROW()-3):U719)))</f>
        <v/>
      </c>
      <c r="AC719" s="4" t="str">
        <f>IF(B719&lt;&gt;"r04","",IF(COUNT(INDEX(V:V,ROW()-3):V719)&lt;2,"",MAX(INDEX(V:V,ROW()-3):V719)-MIN(INDEX(V:V,ROW()-3):V719)))</f>
        <v/>
      </c>
      <c r="AD719" s="4" t="str">
        <f>IF(B719&lt;&gt;"r04","",COUNT(INDEX(U:U,ROW()-3):U719))</f>
        <v/>
      </c>
      <c r="AE719" s="4" t="str">
        <f>IF(B719&lt;&gt;"r04","",COUNT(INDEX(V:V,ROW()-3):V719))</f>
        <v/>
      </c>
    </row>
    <row r="720" spans="1:31">
      <c r="A720">
        <v>1303</v>
      </c>
      <c r="B720" t="s">
        <v>1861</v>
      </c>
      <c r="C720" t="s">
        <v>1862</v>
      </c>
      <c r="D720">
        <v>3141207</v>
      </c>
      <c r="E720">
        <v>92</v>
      </c>
      <c r="F720" t="s">
        <v>1849</v>
      </c>
      <c r="G720" s="1">
        <v>46209.89576388889</v>
      </c>
      <c r="H720">
        <v>48</v>
      </c>
      <c r="I720" t="s">
        <v>1849</v>
      </c>
      <c r="J720" s="1">
        <v>46209.896018518521</v>
      </c>
      <c r="K720">
        <v>1</v>
      </c>
      <c r="L720">
        <v>1</v>
      </c>
      <c r="M720" t="s">
        <v>1850</v>
      </c>
      <c r="N720" t="s">
        <v>1851</v>
      </c>
      <c r="O720" s="1">
        <v>46209.895613425928</v>
      </c>
      <c r="P720" s="1">
        <v>46209.896018518521</v>
      </c>
      <c r="Q720" s="1" t="str">
        <f t="shared" si="88"/>
        <v>3141207|r03</v>
      </c>
      <c r="R720" s="1" t="str">
        <f>VLOOKUP(D720,Base_Amostral!$A:$G,5,FALSE)</f>
        <v>Matutina</v>
      </c>
      <c r="S720" s="1" t="str">
        <f>VLOOKUP(D720,Base_Amostral!$A:$G,3,FALSE)</f>
        <v>Minas Gerais</v>
      </c>
      <c r="T720" s="1" t="str">
        <f>VLOOKUP(D720,Base_Amostral!$A:$G,6,FALSE)</f>
        <v>Sudeste</v>
      </c>
      <c r="U720" s="4">
        <f t="shared" si="89"/>
        <v>9.1999999999999993</v>
      </c>
      <c r="V720" s="4">
        <f t="shared" si="90"/>
        <v>4.8</v>
      </c>
      <c r="W720" s="4">
        <f t="shared" si="91"/>
        <v>4.3999999999999995</v>
      </c>
      <c r="X720" s="4">
        <f t="shared" si="92"/>
        <v>7</v>
      </c>
      <c r="Y720" s="4">
        <f t="shared" si="93"/>
        <v>1</v>
      </c>
      <c r="Z720" s="4">
        <f t="shared" si="94"/>
        <v>0</v>
      </c>
      <c r="AA720" s="4">
        <f t="shared" si="95"/>
        <v>0.20000000000000018</v>
      </c>
      <c r="AB720" s="4" t="str">
        <f>IF(B720&lt;&gt;"r04","",IF(COUNT(INDEX(U:U,ROW()-3):U720)&lt;2,"",MAX(INDEX(U:U,ROW()-3):U720)-MIN(INDEX(U:U,ROW()-3):U720)))</f>
        <v/>
      </c>
      <c r="AC720" s="4" t="str">
        <f>IF(B720&lt;&gt;"r04","",IF(COUNT(INDEX(V:V,ROW()-3):V720)&lt;2,"",MAX(INDEX(V:V,ROW()-3):V720)-MIN(INDEX(V:V,ROW()-3):V720)))</f>
        <v/>
      </c>
      <c r="AD720" s="4" t="str">
        <f>IF(B720&lt;&gt;"r04","",COUNT(INDEX(U:U,ROW()-3):U720))</f>
        <v/>
      </c>
      <c r="AE720" s="4" t="str">
        <f>IF(B720&lt;&gt;"r04","",COUNT(INDEX(V:V,ROW()-3):V720))</f>
        <v/>
      </c>
    </row>
    <row r="721" spans="1:31">
      <c r="A721">
        <v>1646</v>
      </c>
      <c r="B721" t="s">
        <v>1863</v>
      </c>
      <c r="C721" t="s">
        <v>1864</v>
      </c>
      <c r="D721">
        <v>3141207</v>
      </c>
      <c r="E721">
        <v>96</v>
      </c>
      <c r="F721" t="s">
        <v>1849</v>
      </c>
      <c r="G721" s="1">
        <v>46216.876099537039</v>
      </c>
      <c r="H721">
        <v>48</v>
      </c>
      <c r="I721" t="s">
        <v>1849</v>
      </c>
      <c r="J721" s="1">
        <v>46216.876342592594</v>
      </c>
      <c r="K721">
        <v>1</v>
      </c>
      <c r="L721">
        <v>1</v>
      </c>
      <c r="M721" t="s">
        <v>1850</v>
      </c>
      <c r="N721" t="s">
        <v>1851</v>
      </c>
      <c r="O721" s="1">
        <v>46216.871087962965</v>
      </c>
      <c r="P721" s="1">
        <v>46216.876342592594</v>
      </c>
      <c r="Q721" s="1" t="str">
        <f t="shared" si="88"/>
        <v>3141207|r04</v>
      </c>
      <c r="R721" s="1" t="str">
        <f>VLOOKUP(D721,Base_Amostral!$A:$G,5,FALSE)</f>
        <v>Matutina</v>
      </c>
      <c r="S721" s="1" t="str">
        <f>VLOOKUP(D721,Base_Amostral!$A:$G,3,FALSE)</f>
        <v>Minas Gerais</v>
      </c>
      <c r="T721" s="1" t="str">
        <f>VLOOKUP(D721,Base_Amostral!$A:$G,6,FALSE)</f>
        <v>Sudeste</v>
      </c>
      <c r="U721" s="4">
        <f t="shared" si="89"/>
        <v>9.6</v>
      </c>
      <c r="V721" s="4">
        <f t="shared" si="90"/>
        <v>4.8</v>
      </c>
      <c r="W721" s="4">
        <f t="shared" si="91"/>
        <v>4.8</v>
      </c>
      <c r="X721" s="4">
        <f t="shared" si="92"/>
        <v>7.1999999999999993</v>
      </c>
      <c r="Y721" s="4">
        <f t="shared" si="93"/>
        <v>1</v>
      </c>
      <c r="Z721" s="4">
        <f t="shared" si="94"/>
        <v>0.40000000000000036</v>
      </c>
      <c r="AA721" s="4">
        <f t="shared" si="95"/>
        <v>0</v>
      </c>
      <c r="AB721" s="4">
        <f ca="1">IF(B721&lt;&gt;"r04","",IF(COUNT(INDEX(U:U,ROW()-3):U721)&lt;2,"",MAX(INDEX(U:U,ROW()-3):U721)-MIN(INDEX(U:U,ROW()-3):U721)))</f>
        <v>0.40000000000000036</v>
      </c>
      <c r="AC721" s="4">
        <f ca="1">IF(B721&lt;&gt;"r04","",IF(COUNT(INDEX(V:V,ROW()-3):V721)&lt;2,"",MAX(INDEX(V:V,ROW()-3):V721)-MIN(INDEX(V:V,ROW()-3):V721)))</f>
        <v>0.20000000000000018</v>
      </c>
      <c r="AD721" s="4">
        <f ca="1">IF(B721&lt;&gt;"r04","",COUNT(INDEX(U:U,ROW()-3):U721))</f>
        <v>4</v>
      </c>
      <c r="AE721" s="4">
        <f ca="1">IF(B721&lt;&gt;"r04","",COUNT(INDEX(V:V,ROW()-3):V721))</f>
        <v>4</v>
      </c>
    </row>
    <row r="722" spans="1:31">
      <c r="A722">
        <v>554</v>
      </c>
      <c r="B722" t="s">
        <v>1857</v>
      </c>
      <c r="C722" t="s">
        <v>1858</v>
      </c>
      <c r="D722">
        <v>3142700</v>
      </c>
      <c r="E722">
        <v>57</v>
      </c>
      <c r="F722" t="s">
        <v>1849</v>
      </c>
      <c r="G722" s="1">
        <v>46196.038587962961</v>
      </c>
      <c r="H722">
        <v>57</v>
      </c>
      <c r="I722" t="s">
        <v>1849</v>
      </c>
      <c r="J722" s="1">
        <v>46196.038784722223</v>
      </c>
      <c r="K722">
        <v>1</v>
      </c>
      <c r="L722">
        <v>1</v>
      </c>
      <c r="M722" t="s">
        <v>1850</v>
      </c>
      <c r="N722" t="s">
        <v>1851</v>
      </c>
      <c r="O722" s="1">
        <v>46196.038113425922</v>
      </c>
      <c r="P722" s="1">
        <v>46196.038784722223</v>
      </c>
      <c r="Q722" s="1" t="str">
        <f t="shared" si="88"/>
        <v>3142700|r01</v>
      </c>
      <c r="R722" s="1" t="str">
        <f>VLOOKUP(D722,Base_Amostral!$A:$G,5,FALSE)</f>
        <v>Montalvânia</v>
      </c>
      <c r="S722" s="1" t="str">
        <f>VLOOKUP(D722,Base_Amostral!$A:$G,3,FALSE)</f>
        <v>Minas Gerais</v>
      </c>
      <c r="T722" s="1" t="str">
        <f>VLOOKUP(D722,Base_Amostral!$A:$G,6,FALSE)</f>
        <v>Sudeste</v>
      </c>
      <c r="U722" s="4">
        <f t="shared" si="89"/>
        <v>5.7</v>
      </c>
      <c r="V722" s="4">
        <f t="shared" si="90"/>
        <v>5.7</v>
      </c>
      <c r="W722" s="4">
        <f t="shared" si="91"/>
        <v>0</v>
      </c>
      <c r="X722" s="4">
        <f t="shared" si="92"/>
        <v>5.7</v>
      </c>
      <c r="Y722" s="4">
        <f t="shared" si="93"/>
        <v>1</v>
      </c>
      <c r="Z722" s="4" t="str">
        <f t="shared" si="94"/>
        <v/>
      </c>
      <c r="AA722" s="4" t="str">
        <f t="shared" si="95"/>
        <v/>
      </c>
      <c r="AB722" s="4" t="str">
        <f>IF(B722&lt;&gt;"r04","",IF(COUNT(INDEX(U:U,ROW()-3):U722)&lt;2,"",MAX(INDEX(U:U,ROW()-3):U722)-MIN(INDEX(U:U,ROW()-3):U722)))</f>
        <v/>
      </c>
      <c r="AC722" s="4" t="str">
        <f>IF(B722&lt;&gt;"r04","",IF(COUNT(INDEX(V:V,ROW()-3):V722)&lt;2,"",MAX(INDEX(V:V,ROW()-3):V722)-MIN(INDEX(V:V,ROW()-3):V722)))</f>
        <v/>
      </c>
      <c r="AD722" s="4" t="str">
        <f>IF(B722&lt;&gt;"r04","",COUNT(INDEX(U:U,ROW()-3):U722))</f>
        <v/>
      </c>
      <c r="AE722" s="4" t="str">
        <f>IF(B722&lt;&gt;"r04","",COUNT(INDEX(V:V,ROW()-3):V722))</f>
        <v/>
      </c>
    </row>
    <row r="723" spans="1:31">
      <c r="A723">
        <v>939</v>
      </c>
      <c r="B723" t="s">
        <v>1859</v>
      </c>
      <c r="C723" t="s">
        <v>1860</v>
      </c>
      <c r="D723">
        <v>3142700</v>
      </c>
      <c r="E723">
        <v>57</v>
      </c>
      <c r="F723" t="s">
        <v>1849</v>
      </c>
      <c r="G723" s="1">
        <v>46203.856238425928</v>
      </c>
      <c r="H723">
        <v>57</v>
      </c>
      <c r="I723" t="s">
        <v>1849</v>
      </c>
      <c r="J723" s="1">
        <v>46203.856446759259</v>
      </c>
      <c r="K723">
        <v>1</v>
      </c>
      <c r="L723">
        <v>1</v>
      </c>
      <c r="M723" t="s">
        <v>1850</v>
      </c>
      <c r="N723" t="s">
        <v>1851</v>
      </c>
      <c r="O723" s="1">
        <v>46203.85596064815</v>
      </c>
      <c r="P723" s="1">
        <v>46203.856446759259</v>
      </c>
      <c r="Q723" s="1" t="str">
        <f t="shared" si="88"/>
        <v>3142700|r02</v>
      </c>
      <c r="R723" s="1" t="str">
        <f>VLOOKUP(D723,Base_Amostral!$A:$G,5,FALSE)</f>
        <v>Montalvânia</v>
      </c>
      <c r="S723" s="1" t="str">
        <f>VLOOKUP(D723,Base_Amostral!$A:$G,3,FALSE)</f>
        <v>Minas Gerais</v>
      </c>
      <c r="T723" s="1" t="str">
        <f>VLOOKUP(D723,Base_Amostral!$A:$G,6,FALSE)</f>
        <v>Sudeste</v>
      </c>
      <c r="U723" s="4">
        <f t="shared" si="89"/>
        <v>5.7</v>
      </c>
      <c r="V723" s="4">
        <f t="shared" si="90"/>
        <v>5.7</v>
      </c>
      <c r="W723" s="4">
        <f t="shared" si="91"/>
        <v>0</v>
      </c>
      <c r="X723" s="4">
        <f t="shared" si="92"/>
        <v>5.7</v>
      </c>
      <c r="Y723" s="4">
        <f t="shared" si="93"/>
        <v>1</v>
      </c>
      <c r="Z723" s="4">
        <f t="shared" si="94"/>
        <v>0</v>
      </c>
      <c r="AA723" s="4">
        <f t="shared" si="95"/>
        <v>0</v>
      </c>
      <c r="AB723" s="4" t="str">
        <f>IF(B723&lt;&gt;"r04","",IF(COUNT(INDEX(U:U,ROW()-3):U723)&lt;2,"",MAX(INDEX(U:U,ROW()-3):U723)-MIN(INDEX(U:U,ROW()-3):U723)))</f>
        <v/>
      </c>
      <c r="AC723" s="4" t="str">
        <f>IF(B723&lt;&gt;"r04","",IF(COUNT(INDEX(V:V,ROW()-3):V723)&lt;2,"",MAX(INDEX(V:V,ROW()-3):V723)-MIN(INDEX(V:V,ROW()-3):V723)))</f>
        <v/>
      </c>
      <c r="AD723" s="4" t="str">
        <f>IF(B723&lt;&gt;"r04","",COUNT(INDEX(U:U,ROW()-3):U723))</f>
        <v/>
      </c>
      <c r="AE723" s="4" t="str">
        <f>IF(B723&lt;&gt;"r04","",COUNT(INDEX(V:V,ROW()-3):V723))</f>
        <v/>
      </c>
    </row>
    <row r="724" spans="1:31">
      <c r="A724">
        <v>1305</v>
      </c>
      <c r="B724" t="s">
        <v>1861</v>
      </c>
      <c r="C724" t="s">
        <v>1862</v>
      </c>
      <c r="D724">
        <v>3142700</v>
      </c>
      <c r="E724">
        <v>57</v>
      </c>
      <c r="F724" t="s">
        <v>1849</v>
      </c>
      <c r="G724" s="1">
        <v>46209.896365740744</v>
      </c>
      <c r="H724">
        <v>57</v>
      </c>
      <c r="I724" t="s">
        <v>1849</v>
      </c>
      <c r="J724" s="1">
        <v>46209.896574074075</v>
      </c>
      <c r="K724">
        <v>1</v>
      </c>
      <c r="L724">
        <v>1</v>
      </c>
      <c r="M724" t="s">
        <v>1850</v>
      </c>
      <c r="N724" t="s">
        <v>1851</v>
      </c>
      <c r="O724" s="1">
        <v>46209.896064814813</v>
      </c>
      <c r="P724" s="1">
        <v>46209.896574074075</v>
      </c>
      <c r="Q724" s="1" t="str">
        <f t="shared" si="88"/>
        <v>3142700|r03</v>
      </c>
      <c r="R724" s="1" t="str">
        <f>VLOOKUP(D724,Base_Amostral!$A:$G,5,FALSE)</f>
        <v>Montalvânia</v>
      </c>
      <c r="S724" s="1" t="str">
        <f>VLOOKUP(D724,Base_Amostral!$A:$G,3,FALSE)</f>
        <v>Minas Gerais</v>
      </c>
      <c r="T724" s="1" t="str">
        <f>VLOOKUP(D724,Base_Amostral!$A:$G,6,FALSE)</f>
        <v>Sudeste</v>
      </c>
      <c r="U724" s="4">
        <f t="shared" si="89"/>
        <v>5.7</v>
      </c>
      <c r="V724" s="4">
        <f t="shared" si="90"/>
        <v>5.7</v>
      </c>
      <c r="W724" s="4">
        <f t="shared" si="91"/>
        <v>0</v>
      </c>
      <c r="X724" s="4">
        <f t="shared" si="92"/>
        <v>5.7</v>
      </c>
      <c r="Y724" s="4">
        <f t="shared" si="93"/>
        <v>1</v>
      </c>
      <c r="Z724" s="4">
        <f t="shared" si="94"/>
        <v>0</v>
      </c>
      <c r="AA724" s="4">
        <f t="shared" si="95"/>
        <v>0</v>
      </c>
      <c r="AB724" s="4" t="str">
        <f>IF(B724&lt;&gt;"r04","",IF(COUNT(INDEX(U:U,ROW()-3):U724)&lt;2,"",MAX(INDEX(U:U,ROW()-3):U724)-MIN(INDEX(U:U,ROW()-3):U724)))</f>
        <v/>
      </c>
      <c r="AC724" s="4" t="str">
        <f>IF(B724&lt;&gt;"r04","",IF(COUNT(INDEX(V:V,ROW()-3):V724)&lt;2,"",MAX(INDEX(V:V,ROW()-3):V724)-MIN(INDEX(V:V,ROW()-3):V724)))</f>
        <v/>
      </c>
      <c r="AD724" s="4" t="str">
        <f>IF(B724&lt;&gt;"r04","",COUNT(INDEX(U:U,ROW()-3):U724))</f>
        <v/>
      </c>
      <c r="AE724" s="4" t="str">
        <f>IF(B724&lt;&gt;"r04","",COUNT(INDEX(V:V,ROW()-3):V724))</f>
        <v/>
      </c>
    </row>
    <row r="725" spans="1:31">
      <c r="A725">
        <v>1657</v>
      </c>
      <c r="B725" t="s">
        <v>1863</v>
      </c>
      <c r="C725" t="s">
        <v>1864</v>
      </c>
      <c r="D725">
        <v>3142700</v>
      </c>
      <c r="E725">
        <v>67</v>
      </c>
      <c r="F725" t="s">
        <v>1849</v>
      </c>
      <c r="G725" s="1">
        <v>46216.87667824074</v>
      </c>
      <c r="H725">
        <v>57</v>
      </c>
      <c r="I725" t="s">
        <v>1849</v>
      </c>
      <c r="J725" s="1">
        <v>46216.876886574071</v>
      </c>
      <c r="K725">
        <v>1</v>
      </c>
      <c r="L725">
        <v>1</v>
      </c>
      <c r="M725" t="s">
        <v>1850</v>
      </c>
      <c r="N725" t="s">
        <v>1851</v>
      </c>
      <c r="O725" s="1">
        <v>46216.876388888886</v>
      </c>
      <c r="P725" s="1">
        <v>46216.876886574071</v>
      </c>
      <c r="Q725" s="1" t="str">
        <f t="shared" si="88"/>
        <v>3142700|r04</v>
      </c>
      <c r="R725" s="1" t="str">
        <f>VLOOKUP(D725,Base_Amostral!$A:$G,5,FALSE)</f>
        <v>Montalvânia</v>
      </c>
      <c r="S725" s="1" t="str">
        <f>VLOOKUP(D725,Base_Amostral!$A:$G,3,FALSE)</f>
        <v>Minas Gerais</v>
      </c>
      <c r="T725" s="1" t="str">
        <f>VLOOKUP(D725,Base_Amostral!$A:$G,6,FALSE)</f>
        <v>Sudeste</v>
      </c>
      <c r="U725" s="4">
        <f t="shared" si="89"/>
        <v>6.7</v>
      </c>
      <c r="V725" s="4">
        <f t="shared" si="90"/>
        <v>5.7</v>
      </c>
      <c r="W725" s="4">
        <f t="shared" si="91"/>
        <v>1</v>
      </c>
      <c r="X725" s="4">
        <f t="shared" si="92"/>
        <v>6.2</v>
      </c>
      <c r="Y725" s="4">
        <f t="shared" si="93"/>
        <v>1</v>
      </c>
      <c r="Z725" s="4">
        <f t="shared" si="94"/>
        <v>1</v>
      </c>
      <c r="AA725" s="4">
        <f t="shared" si="95"/>
        <v>0</v>
      </c>
      <c r="AB725" s="4">
        <f ca="1">IF(B725&lt;&gt;"r04","",IF(COUNT(INDEX(U:U,ROW()-3):U725)&lt;2,"",MAX(INDEX(U:U,ROW()-3):U725)-MIN(INDEX(U:U,ROW()-3):U725)))</f>
        <v>1</v>
      </c>
      <c r="AC725" s="4">
        <f ca="1">IF(B725&lt;&gt;"r04","",IF(COUNT(INDEX(V:V,ROW()-3):V725)&lt;2,"",MAX(INDEX(V:V,ROW()-3):V725)-MIN(INDEX(V:V,ROW()-3):V725)))</f>
        <v>0</v>
      </c>
      <c r="AD725" s="4">
        <f ca="1">IF(B725&lt;&gt;"r04","",COUNT(INDEX(U:U,ROW()-3):U725))</f>
        <v>4</v>
      </c>
      <c r="AE725" s="4">
        <f ca="1">IF(B725&lt;&gt;"r04","",COUNT(INDEX(V:V,ROW()-3):V725))</f>
        <v>4</v>
      </c>
    </row>
    <row r="726" spans="1:31">
      <c r="A726">
        <v>558</v>
      </c>
      <c r="B726" t="s">
        <v>1857</v>
      </c>
      <c r="C726" t="s">
        <v>1858</v>
      </c>
      <c r="D726">
        <v>3144904</v>
      </c>
      <c r="E726">
        <v>78</v>
      </c>
      <c r="F726" t="s">
        <v>1849</v>
      </c>
      <c r="G726" s="1">
        <v>46196.039178240739</v>
      </c>
      <c r="H726">
        <v>80</v>
      </c>
      <c r="I726" t="s">
        <v>1849</v>
      </c>
      <c r="J726" s="1">
        <v>46196.039444444446</v>
      </c>
      <c r="K726">
        <v>1</v>
      </c>
      <c r="L726">
        <v>1</v>
      </c>
      <c r="M726" t="s">
        <v>1850</v>
      </c>
      <c r="N726" t="s">
        <v>1851</v>
      </c>
      <c r="O726" s="1">
        <v>46196.038831018515</v>
      </c>
      <c r="P726" s="1">
        <v>46196.039444444446</v>
      </c>
      <c r="Q726" s="1" t="str">
        <f t="shared" si="88"/>
        <v>3144904|r01</v>
      </c>
      <c r="R726" s="1" t="str">
        <f>VLOOKUP(D726,Base_Amostral!$A:$G,5,FALSE)</f>
        <v>Nova Módica</v>
      </c>
      <c r="S726" s="1" t="str">
        <f>VLOOKUP(D726,Base_Amostral!$A:$G,3,FALSE)</f>
        <v>Minas Gerais</v>
      </c>
      <c r="T726" s="1" t="str">
        <f>VLOOKUP(D726,Base_Amostral!$A:$G,6,FALSE)</f>
        <v>Sudeste</v>
      </c>
      <c r="U726" s="4">
        <f t="shared" si="89"/>
        <v>7.8</v>
      </c>
      <c r="V726" s="4">
        <f t="shared" si="90"/>
        <v>8</v>
      </c>
      <c r="W726" s="4">
        <f t="shared" si="91"/>
        <v>-0.20000000000000018</v>
      </c>
      <c r="X726" s="4">
        <f t="shared" si="92"/>
        <v>7.9</v>
      </c>
      <c r="Y726" s="4">
        <f t="shared" si="93"/>
        <v>1</v>
      </c>
      <c r="Z726" s="4" t="str">
        <f t="shared" si="94"/>
        <v/>
      </c>
      <c r="AA726" s="4" t="str">
        <f t="shared" si="95"/>
        <v/>
      </c>
      <c r="AB726" s="4" t="str">
        <f>IF(B726&lt;&gt;"r04","",IF(COUNT(INDEX(U:U,ROW()-3):U726)&lt;2,"",MAX(INDEX(U:U,ROW()-3):U726)-MIN(INDEX(U:U,ROW()-3):U726)))</f>
        <v/>
      </c>
      <c r="AC726" s="4" t="str">
        <f>IF(B726&lt;&gt;"r04","",IF(COUNT(INDEX(V:V,ROW()-3):V726)&lt;2,"",MAX(INDEX(V:V,ROW()-3):V726)-MIN(INDEX(V:V,ROW()-3):V726)))</f>
        <v/>
      </c>
      <c r="AD726" s="4" t="str">
        <f>IF(B726&lt;&gt;"r04","",COUNT(INDEX(U:U,ROW()-3):U726))</f>
        <v/>
      </c>
      <c r="AE726" s="4" t="str">
        <f>IF(B726&lt;&gt;"r04","",COUNT(INDEX(V:V,ROW()-3):V726))</f>
        <v/>
      </c>
    </row>
    <row r="727" spans="1:31">
      <c r="A727">
        <v>941</v>
      </c>
      <c r="B727" t="s">
        <v>1859</v>
      </c>
      <c r="C727" t="s">
        <v>1860</v>
      </c>
      <c r="D727">
        <v>3144904</v>
      </c>
      <c r="E727">
        <v>78</v>
      </c>
      <c r="F727" t="s">
        <v>1849</v>
      </c>
      <c r="G727" s="1">
        <v>46203.856747685182</v>
      </c>
      <c r="H727">
        <v>81</v>
      </c>
      <c r="I727" t="s">
        <v>1849</v>
      </c>
      <c r="J727" s="1">
        <v>46203.85701388889</v>
      </c>
      <c r="K727">
        <v>1</v>
      </c>
      <c r="L727">
        <v>1</v>
      </c>
      <c r="M727" t="s">
        <v>1850</v>
      </c>
      <c r="N727" t="s">
        <v>1851</v>
      </c>
      <c r="O727" s="1">
        <v>46203.856493055559</v>
      </c>
      <c r="P727" s="1">
        <v>46203.85701388889</v>
      </c>
      <c r="Q727" s="1" t="str">
        <f t="shared" si="88"/>
        <v>3144904|r02</v>
      </c>
      <c r="R727" s="1" t="str">
        <f>VLOOKUP(D727,Base_Amostral!$A:$G,5,FALSE)</f>
        <v>Nova Módica</v>
      </c>
      <c r="S727" s="1" t="str">
        <f>VLOOKUP(D727,Base_Amostral!$A:$G,3,FALSE)</f>
        <v>Minas Gerais</v>
      </c>
      <c r="T727" s="1" t="str">
        <f>VLOOKUP(D727,Base_Amostral!$A:$G,6,FALSE)</f>
        <v>Sudeste</v>
      </c>
      <c r="U727" s="4">
        <f t="shared" si="89"/>
        <v>7.8</v>
      </c>
      <c r="V727" s="4">
        <f t="shared" si="90"/>
        <v>8.1</v>
      </c>
      <c r="W727" s="4">
        <f t="shared" si="91"/>
        <v>-0.29999999999999982</v>
      </c>
      <c r="X727" s="4">
        <f t="shared" si="92"/>
        <v>7.9499999999999993</v>
      </c>
      <c r="Y727" s="4">
        <f t="shared" si="93"/>
        <v>1</v>
      </c>
      <c r="Z727" s="4">
        <f t="shared" si="94"/>
        <v>0</v>
      </c>
      <c r="AA727" s="4">
        <f t="shared" si="95"/>
        <v>9.9999999999999645E-2</v>
      </c>
      <c r="AB727" s="4" t="str">
        <f>IF(B727&lt;&gt;"r04","",IF(COUNT(INDEX(U:U,ROW()-3):U727)&lt;2,"",MAX(INDEX(U:U,ROW()-3):U727)-MIN(INDEX(U:U,ROW()-3):U727)))</f>
        <v/>
      </c>
      <c r="AC727" s="4" t="str">
        <f>IF(B727&lt;&gt;"r04","",IF(COUNT(INDEX(V:V,ROW()-3):V727)&lt;2,"",MAX(INDEX(V:V,ROW()-3):V727)-MIN(INDEX(V:V,ROW()-3):V727)))</f>
        <v/>
      </c>
      <c r="AD727" s="4" t="str">
        <f>IF(B727&lt;&gt;"r04","",COUNT(INDEX(U:U,ROW()-3):U727))</f>
        <v/>
      </c>
      <c r="AE727" s="4" t="str">
        <f>IF(B727&lt;&gt;"r04","",COUNT(INDEX(V:V,ROW()-3):V727))</f>
        <v/>
      </c>
    </row>
    <row r="728" spans="1:31">
      <c r="A728">
        <v>1306</v>
      </c>
      <c r="B728" t="s">
        <v>1861</v>
      </c>
      <c r="C728" t="s">
        <v>1862</v>
      </c>
      <c r="D728">
        <v>3144904</v>
      </c>
      <c r="E728">
        <v>78</v>
      </c>
      <c r="F728" t="s">
        <v>1849</v>
      </c>
      <c r="G728" s="1">
        <v>46209.896863425929</v>
      </c>
      <c r="H728">
        <v>81</v>
      </c>
      <c r="I728" t="s">
        <v>1849</v>
      </c>
      <c r="J728" s="1">
        <v>46209.897118055553</v>
      </c>
      <c r="K728">
        <v>1</v>
      </c>
      <c r="L728">
        <v>1</v>
      </c>
      <c r="M728" t="s">
        <v>1850</v>
      </c>
      <c r="N728" t="s">
        <v>1851</v>
      </c>
      <c r="O728" s="1">
        <v>46209.896608796298</v>
      </c>
      <c r="P728" s="1">
        <v>46209.897118055553</v>
      </c>
      <c r="Q728" s="1" t="str">
        <f t="shared" si="88"/>
        <v>3144904|r03</v>
      </c>
      <c r="R728" s="1" t="str">
        <f>VLOOKUP(D728,Base_Amostral!$A:$G,5,FALSE)</f>
        <v>Nova Módica</v>
      </c>
      <c r="S728" s="1" t="str">
        <f>VLOOKUP(D728,Base_Amostral!$A:$G,3,FALSE)</f>
        <v>Minas Gerais</v>
      </c>
      <c r="T728" s="1" t="str">
        <f>VLOOKUP(D728,Base_Amostral!$A:$G,6,FALSE)</f>
        <v>Sudeste</v>
      </c>
      <c r="U728" s="4">
        <f t="shared" si="89"/>
        <v>7.8</v>
      </c>
      <c r="V728" s="4">
        <f t="shared" si="90"/>
        <v>8.1</v>
      </c>
      <c r="W728" s="4">
        <f t="shared" si="91"/>
        <v>-0.29999999999999982</v>
      </c>
      <c r="X728" s="4">
        <f t="shared" si="92"/>
        <v>7.9499999999999993</v>
      </c>
      <c r="Y728" s="4">
        <f t="shared" si="93"/>
        <v>1</v>
      </c>
      <c r="Z728" s="4">
        <f t="shared" si="94"/>
        <v>0</v>
      </c>
      <c r="AA728" s="4">
        <f t="shared" si="95"/>
        <v>0</v>
      </c>
      <c r="AB728" s="4" t="str">
        <f>IF(B728&lt;&gt;"r04","",IF(COUNT(INDEX(U:U,ROW()-3):U728)&lt;2,"",MAX(INDEX(U:U,ROW()-3):U728)-MIN(INDEX(U:U,ROW()-3):U728)))</f>
        <v/>
      </c>
      <c r="AC728" s="4" t="str">
        <f>IF(B728&lt;&gt;"r04","",IF(COUNT(INDEX(V:V,ROW()-3):V728)&lt;2,"",MAX(INDEX(V:V,ROW()-3):V728)-MIN(INDEX(V:V,ROW()-3):V728)))</f>
        <v/>
      </c>
      <c r="AD728" s="4" t="str">
        <f>IF(B728&lt;&gt;"r04","",COUNT(INDEX(U:U,ROW()-3):U728))</f>
        <v/>
      </c>
      <c r="AE728" s="4" t="str">
        <f>IF(B728&lt;&gt;"r04","",COUNT(INDEX(V:V,ROW()-3):V728))</f>
        <v/>
      </c>
    </row>
    <row r="729" spans="1:31">
      <c r="A729">
        <v>1658</v>
      </c>
      <c r="B729" t="s">
        <v>1863</v>
      </c>
      <c r="C729" t="s">
        <v>1864</v>
      </c>
      <c r="D729">
        <v>3144904</v>
      </c>
      <c r="E729">
        <v>88</v>
      </c>
      <c r="F729" t="s">
        <v>1849</v>
      </c>
      <c r="G729" s="1">
        <v>46216.877152777779</v>
      </c>
      <c r="H729">
        <v>80</v>
      </c>
      <c r="I729" t="s">
        <v>1849</v>
      </c>
      <c r="J729" s="1">
        <v>46216.877418981479</v>
      </c>
      <c r="K729">
        <v>1</v>
      </c>
      <c r="L729">
        <v>1</v>
      </c>
      <c r="M729" t="s">
        <v>1850</v>
      </c>
      <c r="N729" t="s">
        <v>1851</v>
      </c>
      <c r="O729" s="1">
        <v>46216.876921296294</v>
      </c>
      <c r="P729" s="1">
        <v>46216.877418981479</v>
      </c>
      <c r="Q729" s="1" t="str">
        <f t="shared" si="88"/>
        <v>3144904|r04</v>
      </c>
      <c r="R729" s="1" t="str">
        <f>VLOOKUP(D729,Base_Amostral!$A:$G,5,FALSE)</f>
        <v>Nova Módica</v>
      </c>
      <c r="S729" s="1" t="str">
        <f>VLOOKUP(D729,Base_Amostral!$A:$G,3,FALSE)</f>
        <v>Minas Gerais</v>
      </c>
      <c r="T729" s="1" t="str">
        <f>VLOOKUP(D729,Base_Amostral!$A:$G,6,FALSE)</f>
        <v>Sudeste</v>
      </c>
      <c r="U729" s="4">
        <f t="shared" si="89"/>
        <v>8.8000000000000007</v>
      </c>
      <c r="V729" s="4">
        <f t="shared" si="90"/>
        <v>8</v>
      </c>
      <c r="W729" s="4">
        <f t="shared" si="91"/>
        <v>0.80000000000000071</v>
      </c>
      <c r="X729" s="4">
        <f t="shared" si="92"/>
        <v>8.4</v>
      </c>
      <c r="Y729" s="4">
        <f t="shared" si="93"/>
        <v>1</v>
      </c>
      <c r="Z729" s="4">
        <f t="shared" si="94"/>
        <v>1.0000000000000009</v>
      </c>
      <c r="AA729" s="4">
        <f t="shared" si="95"/>
        <v>-9.9999999999999645E-2</v>
      </c>
      <c r="AB729" s="4">
        <f ca="1">IF(B729&lt;&gt;"r04","",IF(COUNT(INDEX(U:U,ROW()-3):U729)&lt;2,"",MAX(INDEX(U:U,ROW()-3):U729)-MIN(INDEX(U:U,ROW()-3):U729)))</f>
        <v>1.0000000000000009</v>
      </c>
      <c r="AC729" s="4">
        <f ca="1">IF(B729&lt;&gt;"r04","",IF(COUNT(INDEX(V:V,ROW()-3):V729)&lt;2,"",MAX(INDEX(V:V,ROW()-3):V729)-MIN(INDEX(V:V,ROW()-3):V729)))</f>
        <v>9.9999999999999645E-2</v>
      </c>
      <c r="AD729" s="4">
        <f ca="1">IF(B729&lt;&gt;"r04","",COUNT(INDEX(U:U,ROW()-3):U729))</f>
        <v>4</v>
      </c>
      <c r="AE729" s="4">
        <f ca="1">IF(B729&lt;&gt;"r04","",COUNT(INDEX(V:V,ROW()-3):V729))</f>
        <v>4</v>
      </c>
    </row>
    <row r="730" spans="1:31">
      <c r="A730">
        <v>561</v>
      </c>
      <c r="B730" t="s">
        <v>1857</v>
      </c>
      <c r="C730" t="s">
        <v>1858</v>
      </c>
      <c r="D730">
        <v>3145356</v>
      </c>
      <c r="E730">
        <v>92</v>
      </c>
      <c r="F730" t="s">
        <v>1849</v>
      </c>
      <c r="G730" s="1">
        <v>46196.039664351854</v>
      </c>
      <c r="H730">
        <v>66</v>
      </c>
      <c r="I730" t="s">
        <v>1849</v>
      </c>
      <c r="J730" s="1">
        <v>46196.039918981478</v>
      </c>
      <c r="K730">
        <v>1</v>
      </c>
      <c r="L730">
        <v>1</v>
      </c>
      <c r="M730" t="s">
        <v>1850</v>
      </c>
      <c r="N730" t="s">
        <v>1851</v>
      </c>
      <c r="O730" s="1">
        <v>46196.039502314816</v>
      </c>
      <c r="P730" s="1">
        <v>46196.039918981478</v>
      </c>
      <c r="Q730" s="1" t="str">
        <f t="shared" si="88"/>
        <v>3145356|r01</v>
      </c>
      <c r="R730" s="1" t="str">
        <f>VLOOKUP(D730,Base_Amostral!$A:$G,5,FALSE)</f>
        <v>Novo Oriente de Minas</v>
      </c>
      <c r="S730" s="1" t="str">
        <f>VLOOKUP(D730,Base_Amostral!$A:$G,3,FALSE)</f>
        <v>Minas Gerais</v>
      </c>
      <c r="T730" s="1" t="str">
        <f>VLOOKUP(D730,Base_Amostral!$A:$G,6,FALSE)</f>
        <v>Sudeste</v>
      </c>
      <c r="U730" s="4">
        <f t="shared" si="89"/>
        <v>9.1999999999999993</v>
      </c>
      <c r="V730" s="4">
        <f t="shared" si="90"/>
        <v>6.6</v>
      </c>
      <c r="W730" s="4">
        <f t="shared" si="91"/>
        <v>2.5999999999999996</v>
      </c>
      <c r="X730" s="4">
        <f t="shared" si="92"/>
        <v>7.8999999999999995</v>
      </c>
      <c r="Y730" s="4">
        <f t="shared" si="93"/>
        <v>1</v>
      </c>
      <c r="Z730" s="4" t="str">
        <f t="shared" si="94"/>
        <v/>
      </c>
      <c r="AA730" s="4" t="str">
        <f t="shared" si="95"/>
        <v/>
      </c>
      <c r="AB730" s="4" t="str">
        <f>IF(B730&lt;&gt;"r04","",IF(COUNT(INDEX(U:U,ROW()-3):U730)&lt;2,"",MAX(INDEX(U:U,ROW()-3):U730)-MIN(INDEX(U:U,ROW()-3):U730)))</f>
        <v/>
      </c>
      <c r="AC730" s="4" t="str">
        <f>IF(B730&lt;&gt;"r04","",IF(COUNT(INDEX(V:V,ROW()-3):V730)&lt;2,"",MAX(INDEX(V:V,ROW()-3):V730)-MIN(INDEX(V:V,ROW()-3):V730)))</f>
        <v/>
      </c>
      <c r="AD730" s="4" t="str">
        <f>IF(B730&lt;&gt;"r04","",COUNT(INDEX(U:U,ROW()-3):U730))</f>
        <v/>
      </c>
      <c r="AE730" s="4" t="str">
        <f>IF(B730&lt;&gt;"r04","",COUNT(INDEX(V:V,ROW()-3):V730))</f>
        <v/>
      </c>
    </row>
    <row r="731" spans="1:31">
      <c r="A731">
        <v>943</v>
      </c>
      <c r="B731" t="s">
        <v>1859</v>
      </c>
      <c r="C731" t="s">
        <v>1860</v>
      </c>
      <c r="D731">
        <v>3145356</v>
      </c>
      <c r="E731">
        <v>92</v>
      </c>
      <c r="F731" t="s">
        <v>1849</v>
      </c>
      <c r="G731" s="1">
        <v>46203.862037037034</v>
      </c>
      <c r="H731">
        <v>66</v>
      </c>
      <c r="I731" t="s">
        <v>1849</v>
      </c>
      <c r="J731" s="1">
        <v>46203.862314814818</v>
      </c>
      <c r="K731">
        <v>1</v>
      </c>
      <c r="L731">
        <v>1</v>
      </c>
      <c r="M731" t="s">
        <v>1850</v>
      </c>
      <c r="N731" t="s">
        <v>1851</v>
      </c>
      <c r="O731" s="1">
        <v>46203.857048611113</v>
      </c>
      <c r="P731" s="1">
        <v>46203.862314814818</v>
      </c>
      <c r="Q731" s="1" t="str">
        <f t="shared" si="88"/>
        <v>3145356|r02</v>
      </c>
      <c r="R731" s="1" t="str">
        <f>VLOOKUP(D731,Base_Amostral!$A:$G,5,FALSE)</f>
        <v>Novo Oriente de Minas</v>
      </c>
      <c r="S731" s="1" t="str">
        <f>VLOOKUP(D731,Base_Amostral!$A:$G,3,FALSE)</f>
        <v>Minas Gerais</v>
      </c>
      <c r="T731" s="1" t="str">
        <f>VLOOKUP(D731,Base_Amostral!$A:$G,6,FALSE)</f>
        <v>Sudeste</v>
      </c>
      <c r="U731" s="4">
        <f t="shared" si="89"/>
        <v>9.1999999999999993</v>
      </c>
      <c r="V731" s="4">
        <f t="shared" si="90"/>
        <v>6.6</v>
      </c>
      <c r="W731" s="4">
        <f t="shared" si="91"/>
        <v>2.5999999999999996</v>
      </c>
      <c r="X731" s="4">
        <f t="shared" si="92"/>
        <v>7.8999999999999995</v>
      </c>
      <c r="Y731" s="4">
        <f t="shared" si="93"/>
        <v>1</v>
      </c>
      <c r="Z731" s="4">
        <f t="shared" si="94"/>
        <v>0</v>
      </c>
      <c r="AA731" s="4">
        <f t="shared" si="95"/>
        <v>0</v>
      </c>
      <c r="AB731" s="4" t="str">
        <f>IF(B731&lt;&gt;"r04","",IF(COUNT(INDEX(U:U,ROW()-3):U731)&lt;2,"",MAX(INDEX(U:U,ROW()-3):U731)-MIN(INDEX(U:U,ROW()-3):U731)))</f>
        <v/>
      </c>
      <c r="AC731" s="4" t="str">
        <f>IF(B731&lt;&gt;"r04","",IF(COUNT(INDEX(V:V,ROW()-3):V731)&lt;2,"",MAX(INDEX(V:V,ROW()-3):V731)-MIN(INDEX(V:V,ROW()-3):V731)))</f>
        <v/>
      </c>
      <c r="AD731" s="4" t="str">
        <f>IF(B731&lt;&gt;"r04","",COUNT(INDEX(U:U,ROW()-3):U731))</f>
        <v/>
      </c>
      <c r="AE731" s="4" t="str">
        <f>IF(B731&lt;&gt;"r04","",COUNT(INDEX(V:V,ROW()-3):V731))</f>
        <v/>
      </c>
    </row>
    <row r="732" spans="1:31">
      <c r="A732">
        <v>1308</v>
      </c>
      <c r="B732" t="s">
        <v>1861</v>
      </c>
      <c r="C732" t="s">
        <v>1862</v>
      </c>
      <c r="D732">
        <v>3145356</v>
      </c>
      <c r="E732">
        <v>92</v>
      </c>
      <c r="F732" t="s">
        <v>1849</v>
      </c>
      <c r="G732" s="1">
        <v>46209.897291666668</v>
      </c>
      <c r="H732">
        <v>66</v>
      </c>
      <c r="I732" t="s">
        <v>1849</v>
      </c>
      <c r="J732" s="1">
        <v>46209.897546296299</v>
      </c>
      <c r="K732">
        <v>1</v>
      </c>
      <c r="L732">
        <v>1</v>
      </c>
      <c r="M732" t="s">
        <v>1850</v>
      </c>
      <c r="N732" t="s">
        <v>1851</v>
      </c>
      <c r="O732" s="1">
        <v>46209.897152777776</v>
      </c>
      <c r="P732" s="1">
        <v>46209.897546296299</v>
      </c>
      <c r="Q732" s="1" t="str">
        <f t="shared" si="88"/>
        <v>3145356|r03</v>
      </c>
      <c r="R732" s="1" t="str">
        <f>VLOOKUP(D732,Base_Amostral!$A:$G,5,FALSE)</f>
        <v>Novo Oriente de Minas</v>
      </c>
      <c r="S732" s="1" t="str">
        <f>VLOOKUP(D732,Base_Amostral!$A:$G,3,FALSE)</f>
        <v>Minas Gerais</v>
      </c>
      <c r="T732" s="1" t="str">
        <f>VLOOKUP(D732,Base_Amostral!$A:$G,6,FALSE)</f>
        <v>Sudeste</v>
      </c>
      <c r="U732" s="4">
        <f t="shared" si="89"/>
        <v>9.1999999999999993</v>
      </c>
      <c r="V732" s="4">
        <f t="shared" si="90"/>
        <v>6.6</v>
      </c>
      <c r="W732" s="4">
        <f t="shared" si="91"/>
        <v>2.5999999999999996</v>
      </c>
      <c r="X732" s="4">
        <f t="shared" si="92"/>
        <v>7.8999999999999995</v>
      </c>
      <c r="Y732" s="4">
        <f t="shared" si="93"/>
        <v>1</v>
      </c>
      <c r="Z732" s="4">
        <f t="shared" si="94"/>
        <v>0</v>
      </c>
      <c r="AA732" s="4">
        <f t="shared" si="95"/>
        <v>0</v>
      </c>
      <c r="AB732" s="4" t="str">
        <f>IF(B732&lt;&gt;"r04","",IF(COUNT(INDEX(U:U,ROW()-3):U732)&lt;2,"",MAX(INDEX(U:U,ROW()-3):U732)-MIN(INDEX(U:U,ROW()-3):U732)))</f>
        <v/>
      </c>
      <c r="AC732" s="4" t="str">
        <f>IF(B732&lt;&gt;"r04","",IF(COUNT(INDEX(V:V,ROW()-3):V732)&lt;2,"",MAX(INDEX(V:V,ROW()-3):V732)-MIN(INDEX(V:V,ROW()-3):V732)))</f>
        <v/>
      </c>
      <c r="AD732" s="4" t="str">
        <f>IF(B732&lt;&gt;"r04","",COUNT(INDEX(U:U,ROW()-3):U732))</f>
        <v/>
      </c>
      <c r="AE732" s="4" t="str">
        <f>IF(B732&lt;&gt;"r04","",COUNT(INDEX(V:V,ROW()-3):V732))</f>
        <v/>
      </c>
    </row>
    <row r="733" spans="1:31">
      <c r="A733">
        <v>1660</v>
      </c>
      <c r="B733" t="s">
        <v>1863</v>
      </c>
      <c r="C733" t="s">
        <v>1864</v>
      </c>
      <c r="D733">
        <v>3145356</v>
      </c>
      <c r="E733">
        <v>96</v>
      </c>
      <c r="F733" t="s">
        <v>1849</v>
      </c>
      <c r="G733" s="1">
        <v>46216.877627314818</v>
      </c>
      <c r="H733">
        <v>66</v>
      </c>
      <c r="I733" t="s">
        <v>1849</v>
      </c>
      <c r="J733" s="1">
        <v>46216.877905092595</v>
      </c>
      <c r="K733">
        <v>1</v>
      </c>
      <c r="L733">
        <v>1</v>
      </c>
      <c r="M733" t="s">
        <v>1850</v>
      </c>
      <c r="N733" t="s">
        <v>1851</v>
      </c>
      <c r="O733" s="1">
        <v>46216.877488425926</v>
      </c>
      <c r="P733" s="1">
        <v>46216.877905092595</v>
      </c>
      <c r="Q733" s="1" t="str">
        <f t="shared" si="88"/>
        <v>3145356|r04</v>
      </c>
      <c r="R733" s="1" t="str">
        <f>VLOOKUP(D733,Base_Amostral!$A:$G,5,FALSE)</f>
        <v>Novo Oriente de Minas</v>
      </c>
      <c r="S733" s="1" t="str">
        <f>VLOOKUP(D733,Base_Amostral!$A:$G,3,FALSE)</f>
        <v>Minas Gerais</v>
      </c>
      <c r="T733" s="1" t="str">
        <f>VLOOKUP(D733,Base_Amostral!$A:$G,6,FALSE)</f>
        <v>Sudeste</v>
      </c>
      <c r="U733" s="4">
        <f t="shared" si="89"/>
        <v>9.6</v>
      </c>
      <c r="V733" s="4">
        <f t="shared" si="90"/>
        <v>6.6</v>
      </c>
      <c r="W733" s="4">
        <f t="shared" si="91"/>
        <v>3</v>
      </c>
      <c r="X733" s="4">
        <f t="shared" si="92"/>
        <v>8.1</v>
      </c>
      <c r="Y733" s="4">
        <f t="shared" si="93"/>
        <v>1</v>
      </c>
      <c r="Z733" s="4">
        <f t="shared" si="94"/>
        <v>0.40000000000000036</v>
      </c>
      <c r="AA733" s="4">
        <f t="shared" si="95"/>
        <v>0</v>
      </c>
      <c r="AB733" s="4">
        <f ca="1">IF(B733&lt;&gt;"r04","",IF(COUNT(INDEX(U:U,ROW()-3):U733)&lt;2,"",MAX(INDEX(U:U,ROW()-3):U733)-MIN(INDEX(U:U,ROW()-3):U733)))</f>
        <v>0.40000000000000036</v>
      </c>
      <c r="AC733" s="4">
        <f ca="1">IF(B733&lt;&gt;"r04","",IF(COUNT(INDEX(V:V,ROW()-3):V733)&lt;2,"",MAX(INDEX(V:V,ROW()-3):V733)-MIN(INDEX(V:V,ROW()-3):V733)))</f>
        <v>0</v>
      </c>
      <c r="AD733" s="4">
        <f ca="1">IF(B733&lt;&gt;"r04","",COUNT(INDEX(U:U,ROW()-3):U733))</f>
        <v>4</v>
      </c>
      <c r="AE733" s="4">
        <f ca="1">IF(B733&lt;&gt;"r04","",COUNT(INDEX(V:V,ROW()-3):V733))</f>
        <v>4</v>
      </c>
    </row>
    <row r="734" spans="1:31">
      <c r="A734">
        <v>563</v>
      </c>
      <c r="B734" t="s">
        <v>1857</v>
      </c>
      <c r="C734" t="s">
        <v>1858</v>
      </c>
      <c r="D734">
        <v>3145505</v>
      </c>
      <c r="E734">
        <v>54</v>
      </c>
      <c r="F734" t="s">
        <v>1849</v>
      </c>
      <c r="G734" s="1">
        <v>46196.04047453704</v>
      </c>
      <c r="H734">
        <v>63</v>
      </c>
      <c r="I734" t="s">
        <v>1849</v>
      </c>
      <c r="J734" s="1">
        <v>46196.040763888886</v>
      </c>
      <c r="K734">
        <v>1</v>
      </c>
      <c r="L734">
        <v>1</v>
      </c>
      <c r="M734" t="s">
        <v>1850</v>
      </c>
      <c r="N734" t="s">
        <v>1851</v>
      </c>
      <c r="O734" s="1">
        <v>46196.039965277778</v>
      </c>
      <c r="P734" s="1">
        <v>46196.040763888886</v>
      </c>
      <c r="Q734" s="1" t="str">
        <f t="shared" si="88"/>
        <v>3145505|r01</v>
      </c>
      <c r="R734" s="1" t="str">
        <f>VLOOKUP(D734,Base_Amostral!$A:$G,5,FALSE)</f>
        <v>Olímpio Noronha</v>
      </c>
      <c r="S734" s="1" t="str">
        <f>VLOOKUP(D734,Base_Amostral!$A:$G,3,FALSE)</f>
        <v>Minas Gerais</v>
      </c>
      <c r="T734" s="1" t="str">
        <f>VLOOKUP(D734,Base_Amostral!$A:$G,6,FALSE)</f>
        <v>Sudeste</v>
      </c>
      <c r="U734" s="4">
        <f t="shared" si="89"/>
        <v>5.4</v>
      </c>
      <c r="V734" s="4">
        <f t="shared" si="90"/>
        <v>6.3</v>
      </c>
      <c r="W734" s="4">
        <f t="shared" si="91"/>
        <v>-0.89999999999999947</v>
      </c>
      <c r="X734" s="4">
        <f t="shared" si="92"/>
        <v>5.85</v>
      </c>
      <c r="Y734" s="4">
        <f t="shared" si="93"/>
        <v>1</v>
      </c>
      <c r="Z734" s="4" t="str">
        <f t="shared" si="94"/>
        <v/>
      </c>
      <c r="AA734" s="4" t="str">
        <f t="shared" si="95"/>
        <v/>
      </c>
      <c r="AB734" s="4" t="str">
        <f>IF(B734&lt;&gt;"r04","",IF(COUNT(INDEX(U:U,ROW()-3):U734)&lt;2,"",MAX(INDEX(U:U,ROW()-3):U734)-MIN(INDEX(U:U,ROW()-3):U734)))</f>
        <v/>
      </c>
      <c r="AC734" s="4" t="str">
        <f>IF(B734&lt;&gt;"r04","",IF(COUNT(INDEX(V:V,ROW()-3):V734)&lt;2,"",MAX(INDEX(V:V,ROW()-3):V734)-MIN(INDEX(V:V,ROW()-3):V734)))</f>
        <v/>
      </c>
      <c r="AD734" s="4" t="str">
        <f>IF(B734&lt;&gt;"r04","",COUNT(INDEX(U:U,ROW()-3):U734))</f>
        <v/>
      </c>
      <c r="AE734" s="4" t="str">
        <f>IF(B734&lt;&gt;"r04","",COUNT(INDEX(V:V,ROW()-3):V734))</f>
        <v/>
      </c>
    </row>
    <row r="735" spans="1:31">
      <c r="A735">
        <v>950</v>
      </c>
      <c r="B735" t="s">
        <v>1859</v>
      </c>
      <c r="C735" t="s">
        <v>1860</v>
      </c>
      <c r="D735">
        <v>3145505</v>
      </c>
      <c r="E735">
        <v>52</v>
      </c>
      <c r="F735" t="s">
        <v>1849</v>
      </c>
      <c r="G735" s="1">
        <v>46203.863009259258</v>
      </c>
      <c r="H735">
        <v>63</v>
      </c>
      <c r="I735" t="s">
        <v>1849</v>
      </c>
      <c r="J735" s="1">
        <v>46203.863298611112</v>
      </c>
      <c r="K735">
        <v>1</v>
      </c>
      <c r="L735">
        <v>1</v>
      </c>
      <c r="M735" t="s">
        <v>1850</v>
      </c>
      <c r="N735" t="s">
        <v>1851</v>
      </c>
      <c r="O735" s="1">
        <v>46203.862372685187</v>
      </c>
      <c r="P735" s="1">
        <v>46203.863298611112</v>
      </c>
      <c r="Q735" s="1" t="str">
        <f t="shared" si="88"/>
        <v>3145505|r02</v>
      </c>
      <c r="R735" s="1" t="str">
        <f>VLOOKUP(D735,Base_Amostral!$A:$G,5,FALSE)</f>
        <v>Olímpio Noronha</v>
      </c>
      <c r="S735" s="1" t="str">
        <f>VLOOKUP(D735,Base_Amostral!$A:$G,3,FALSE)</f>
        <v>Minas Gerais</v>
      </c>
      <c r="T735" s="1" t="str">
        <f>VLOOKUP(D735,Base_Amostral!$A:$G,6,FALSE)</f>
        <v>Sudeste</v>
      </c>
      <c r="U735" s="4">
        <f t="shared" si="89"/>
        <v>5.2</v>
      </c>
      <c r="V735" s="4">
        <f t="shared" si="90"/>
        <v>6.3</v>
      </c>
      <c r="W735" s="4">
        <f t="shared" si="91"/>
        <v>-1.0999999999999996</v>
      </c>
      <c r="X735" s="4">
        <f t="shared" si="92"/>
        <v>5.75</v>
      </c>
      <c r="Y735" s="4">
        <f t="shared" si="93"/>
        <v>1</v>
      </c>
      <c r="Z735" s="4">
        <f t="shared" si="94"/>
        <v>-0.20000000000000018</v>
      </c>
      <c r="AA735" s="4">
        <f t="shared" si="95"/>
        <v>0</v>
      </c>
      <c r="AB735" s="4" t="str">
        <f>IF(B735&lt;&gt;"r04","",IF(COUNT(INDEX(U:U,ROW()-3):U735)&lt;2,"",MAX(INDEX(U:U,ROW()-3):U735)-MIN(INDEX(U:U,ROW()-3):U735)))</f>
        <v/>
      </c>
      <c r="AC735" s="4" t="str">
        <f>IF(B735&lt;&gt;"r04","",IF(COUNT(INDEX(V:V,ROW()-3):V735)&lt;2,"",MAX(INDEX(V:V,ROW()-3):V735)-MIN(INDEX(V:V,ROW()-3):V735)))</f>
        <v/>
      </c>
      <c r="AD735" s="4" t="str">
        <f>IF(B735&lt;&gt;"r04","",COUNT(INDEX(U:U,ROW()-3):U735))</f>
        <v/>
      </c>
      <c r="AE735" s="4" t="str">
        <f>IF(B735&lt;&gt;"r04","",COUNT(INDEX(V:V,ROW()-3):V735))</f>
        <v/>
      </c>
    </row>
    <row r="736" spans="1:31">
      <c r="A736">
        <v>1310</v>
      </c>
      <c r="B736" t="s">
        <v>1861</v>
      </c>
      <c r="C736" t="s">
        <v>1862</v>
      </c>
      <c r="D736">
        <v>3145505</v>
      </c>
      <c r="E736">
        <v>52</v>
      </c>
      <c r="F736" t="s">
        <v>1849</v>
      </c>
      <c r="G736" s="1">
        <v>46209.898148148146</v>
      </c>
      <c r="H736">
        <v>63</v>
      </c>
      <c r="I736" t="s">
        <v>1849</v>
      </c>
      <c r="J736" s="1">
        <v>46209.898414351854</v>
      </c>
      <c r="K736">
        <v>1</v>
      </c>
      <c r="L736">
        <v>1</v>
      </c>
      <c r="M736" t="s">
        <v>1850</v>
      </c>
      <c r="N736" t="s">
        <v>1851</v>
      </c>
      <c r="O736" s="1">
        <v>46209.897592592592</v>
      </c>
      <c r="P736" s="1">
        <v>46209.898414351854</v>
      </c>
      <c r="Q736" s="1" t="str">
        <f t="shared" si="88"/>
        <v>3145505|r03</v>
      </c>
      <c r="R736" s="1" t="str">
        <f>VLOOKUP(D736,Base_Amostral!$A:$G,5,FALSE)</f>
        <v>Olímpio Noronha</v>
      </c>
      <c r="S736" s="1" t="str">
        <f>VLOOKUP(D736,Base_Amostral!$A:$G,3,FALSE)</f>
        <v>Minas Gerais</v>
      </c>
      <c r="T736" s="1" t="str">
        <f>VLOOKUP(D736,Base_Amostral!$A:$G,6,FALSE)</f>
        <v>Sudeste</v>
      </c>
      <c r="U736" s="4">
        <f t="shared" si="89"/>
        <v>5.2</v>
      </c>
      <c r="V736" s="4">
        <f t="shared" si="90"/>
        <v>6.3</v>
      </c>
      <c r="W736" s="4">
        <f t="shared" si="91"/>
        <v>-1.0999999999999996</v>
      </c>
      <c r="X736" s="4">
        <f t="shared" si="92"/>
        <v>5.75</v>
      </c>
      <c r="Y736" s="4">
        <f t="shared" si="93"/>
        <v>1</v>
      </c>
      <c r="Z736" s="4">
        <f t="shared" si="94"/>
        <v>0</v>
      </c>
      <c r="AA736" s="4">
        <f t="shared" si="95"/>
        <v>0</v>
      </c>
      <c r="AB736" s="4" t="str">
        <f>IF(B736&lt;&gt;"r04","",IF(COUNT(INDEX(U:U,ROW()-3):U736)&lt;2,"",MAX(INDEX(U:U,ROW()-3):U736)-MIN(INDEX(U:U,ROW()-3):U736)))</f>
        <v/>
      </c>
      <c r="AC736" s="4" t="str">
        <f>IF(B736&lt;&gt;"r04","",IF(COUNT(INDEX(V:V,ROW()-3):V736)&lt;2,"",MAX(INDEX(V:V,ROW()-3):V736)-MIN(INDEX(V:V,ROW()-3):V736)))</f>
        <v/>
      </c>
      <c r="AD736" s="4" t="str">
        <f>IF(B736&lt;&gt;"r04","",COUNT(INDEX(U:U,ROW()-3):U736))</f>
        <v/>
      </c>
      <c r="AE736" s="4" t="str">
        <f>IF(B736&lt;&gt;"r04","",COUNT(INDEX(V:V,ROW()-3):V736))</f>
        <v/>
      </c>
    </row>
    <row r="737" spans="1:31">
      <c r="A737">
        <v>1661</v>
      </c>
      <c r="B737" t="s">
        <v>1863</v>
      </c>
      <c r="C737" t="s">
        <v>1864</v>
      </c>
      <c r="D737">
        <v>3145505</v>
      </c>
      <c r="E737">
        <v>62</v>
      </c>
      <c r="F737" t="s">
        <v>1849</v>
      </c>
      <c r="G737" s="1">
        <v>46216.878518518519</v>
      </c>
      <c r="H737">
        <v>63</v>
      </c>
      <c r="I737" t="s">
        <v>1849</v>
      </c>
      <c r="J737" s="1">
        <v>46216.878784722219</v>
      </c>
      <c r="K737">
        <v>1</v>
      </c>
      <c r="L737">
        <v>1</v>
      </c>
      <c r="M737" t="s">
        <v>1850</v>
      </c>
      <c r="N737" t="s">
        <v>1851</v>
      </c>
      <c r="O737" s="1">
        <v>46216.877939814818</v>
      </c>
      <c r="P737" s="1">
        <v>46216.878784722219</v>
      </c>
      <c r="Q737" s="1" t="str">
        <f t="shared" si="88"/>
        <v>3145505|r04</v>
      </c>
      <c r="R737" s="1" t="str">
        <f>VLOOKUP(D737,Base_Amostral!$A:$G,5,FALSE)</f>
        <v>Olímpio Noronha</v>
      </c>
      <c r="S737" s="1" t="str">
        <f>VLOOKUP(D737,Base_Amostral!$A:$G,3,FALSE)</f>
        <v>Minas Gerais</v>
      </c>
      <c r="T737" s="1" t="str">
        <f>VLOOKUP(D737,Base_Amostral!$A:$G,6,FALSE)</f>
        <v>Sudeste</v>
      </c>
      <c r="U737" s="4">
        <f t="shared" si="89"/>
        <v>6.2</v>
      </c>
      <c r="V737" s="4">
        <f t="shared" si="90"/>
        <v>6.3</v>
      </c>
      <c r="W737" s="4">
        <f t="shared" si="91"/>
        <v>-9.9999999999999645E-2</v>
      </c>
      <c r="X737" s="4">
        <f t="shared" si="92"/>
        <v>6.25</v>
      </c>
      <c r="Y737" s="4">
        <f t="shared" si="93"/>
        <v>1</v>
      </c>
      <c r="Z737" s="4">
        <f t="shared" si="94"/>
        <v>1</v>
      </c>
      <c r="AA737" s="4">
        <f t="shared" si="95"/>
        <v>0</v>
      </c>
      <c r="AB737" s="4">
        <f ca="1">IF(B737&lt;&gt;"r04","",IF(COUNT(INDEX(U:U,ROW()-3):U737)&lt;2,"",MAX(INDEX(U:U,ROW()-3):U737)-MIN(INDEX(U:U,ROW()-3):U737)))</f>
        <v>1</v>
      </c>
      <c r="AC737" s="4">
        <f ca="1">IF(B737&lt;&gt;"r04","",IF(COUNT(INDEX(V:V,ROW()-3):V737)&lt;2,"",MAX(INDEX(V:V,ROW()-3):V737)-MIN(INDEX(V:V,ROW()-3):V737)))</f>
        <v>0</v>
      </c>
      <c r="AD737" s="4">
        <f ca="1">IF(B737&lt;&gt;"r04","",COUNT(INDEX(U:U,ROW()-3):U737))</f>
        <v>4</v>
      </c>
      <c r="AE737" s="4">
        <f ca="1">IF(B737&lt;&gt;"r04","",COUNT(INDEX(V:V,ROW()-3):V737))</f>
        <v>4</v>
      </c>
    </row>
    <row r="738" spans="1:31">
      <c r="A738">
        <v>565</v>
      </c>
      <c r="B738" t="s">
        <v>1857</v>
      </c>
      <c r="C738" t="s">
        <v>1858</v>
      </c>
      <c r="D738">
        <v>3145901</v>
      </c>
      <c r="E738">
        <v>51</v>
      </c>
      <c r="F738" t="s">
        <v>1849</v>
      </c>
      <c r="G738" s="1">
        <v>46196.041192129633</v>
      </c>
      <c r="H738">
        <v>64</v>
      </c>
      <c r="I738" t="s">
        <v>1849</v>
      </c>
      <c r="J738" s="1">
        <v>46196.041527777779</v>
      </c>
      <c r="K738">
        <v>1</v>
      </c>
      <c r="L738">
        <v>1</v>
      </c>
      <c r="M738" t="s">
        <v>1850</v>
      </c>
      <c r="N738" t="s">
        <v>1851</v>
      </c>
      <c r="O738" s="1">
        <v>46196.040798611109</v>
      </c>
      <c r="P738" s="1">
        <v>46196.041527777779</v>
      </c>
      <c r="Q738" s="1" t="str">
        <f t="shared" si="88"/>
        <v>3145901|r01</v>
      </c>
      <c r="R738" s="1" t="str">
        <f>VLOOKUP(D738,Base_Amostral!$A:$G,5,FALSE)</f>
        <v>Ouro Branco</v>
      </c>
      <c r="S738" s="1" t="str">
        <f>VLOOKUP(D738,Base_Amostral!$A:$G,3,FALSE)</f>
        <v>Minas Gerais</v>
      </c>
      <c r="T738" s="1" t="str">
        <f>VLOOKUP(D738,Base_Amostral!$A:$G,6,FALSE)</f>
        <v>Sudeste</v>
      </c>
      <c r="U738" s="4">
        <f t="shared" si="89"/>
        <v>5.0999999999999996</v>
      </c>
      <c r="V738" s="4">
        <f t="shared" si="90"/>
        <v>6.4</v>
      </c>
      <c r="W738" s="4">
        <f t="shared" si="91"/>
        <v>-1.3000000000000007</v>
      </c>
      <c r="X738" s="4">
        <f t="shared" si="92"/>
        <v>5.75</v>
      </c>
      <c r="Y738" s="4">
        <f t="shared" si="93"/>
        <v>1</v>
      </c>
      <c r="Z738" s="4" t="str">
        <f t="shared" si="94"/>
        <v/>
      </c>
      <c r="AA738" s="4" t="str">
        <f t="shared" si="95"/>
        <v/>
      </c>
      <c r="AB738" s="4" t="str">
        <f>IF(B738&lt;&gt;"r04","",IF(COUNT(INDEX(U:U,ROW()-3):U738)&lt;2,"",MAX(INDEX(U:U,ROW()-3):U738)-MIN(INDEX(U:U,ROW()-3):U738)))</f>
        <v/>
      </c>
      <c r="AC738" s="4" t="str">
        <f>IF(B738&lt;&gt;"r04","",IF(COUNT(INDEX(V:V,ROW()-3):V738)&lt;2,"",MAX(INDEX(V:V,ROW()-3):V738)-MIN(INDEX(V:V,ROW()-3):V738)))</f>
        <v/>
      </c>
      <c r="AD738" s="4" t="str">
        <f>IF(B738&lt;&gt;"r04","",COUNT(INDEX(U:U,ROW()-3):U738))</f>
        <v/>
      </c>
      <c r="AE738" s="4" t="str">
        <f>IF(B738&lt;&gt;"r04","",COUNT(INDEX(V:V,ROW()-3):V738))</f>
        <v/>
      </c>
    </row>
    <row r="739" spans="1:31">
      <c r="A739">
        <v>954</v>
      </c>
      <c r="B739" t="s">
        <v>1859</v>
      </c>
      <c r="C739" t="s">
        <v>1860</v>
      </c>
      <c r="D739">
        <v>3145901</v>
      </c>
      <c r="E739">
        <v>51</v>
      </c>
      <c r="F739" t="s">
        <v>1849</v>
      </c>
      <c r="G739" s="1">
        <v>46203.863738425927</v>
      </c>
      <c r="H739">
        <v>64</v>
      </c>
      <c r="I739" t="s">
        <v>1849</v>
      </c>
      <c r="J739" s="1">
        <v>46203.864062499997</v>
      </c>
      <c r="K739">
        <v>1</v>
      </c>
      <c r="L739">
        <v>1</v>
      </c>
      <c r="M739" t="s">
        <v>1850</v>
      </c>
      <c r="N739" t="s">
        <v>1851</v>
      </c>
      <c r="O739" s="1">
        <v>46203.863356481481</v>
      </c>
      <c r="P739" s="1">
        <v>46203.864062499997</v>
      </c>
      <c r="Q739" s="1" t="str">
        <f t="shared" si="88"/>
        <v>3145901|r02</v>
      </c>
      <c r="R739" s="1" t="str">
        <f>VLOOKUP(D739,Base_Amostral!$A:$G,5,FALSE)</f>
        <v>Ouro Branco</v>
      </c>
      <c r="S739" s="1" t="str">
        <f>VLOOKUP(D739,Base_Amostral!$A:$G,3,FALSE)</f>
        <v>Minas Gerais</v>
      </c>
      <c r="T739" s="1" t="str">
        <f>VLOOKUP(D739,Base_Amostral!$A:$G,6,FALSE)</f>
        <v>Sudeste</v>
      </c>
      <c r="U739" s="4">
        <f t="shared" si="89"/>
        <v>5.0999999999999996</v>
      </c>
      <c r="V739" s="4">
        <f t="shared" si="90"/>
        <v>6.4</v>
      </c>
      <c r="W739" s="4">
        <f t="shared" si="91"/>
        <v>-1.3000000000000007</v>
      </c>
      <c r="X739" s="4">
        <f t="shared" si="92"/>
        <v>5.75</v>
      </c>
      <c r="Y739" s="4">
        <f t="shared" si="93"/>
        <v>1</v>
      </c>
      <c r="Z739" s="4">
        <f t="shared" si="94"/>
        <v>0</v>
      </c>
      <c r="AA739" s="4">
        <f t="shared" si="95"/>
        <v>0</v>
      </c>
      <c r="AB739" s="4" t="str">
        <f>IF(B739&lt;&gt;"r04","",IF(COUNT(INDEX(U:U,ROW()-3):U739)&lt;2,"",MAX(INDEX(U:U,ROW()-3):U739)-MIN(INDEX(U:U,ROW()-3):U739)))</f>
        <v/>
      </c>
      <c r="AC739" s="4" t="str">
        <f>IF(B739&lt;&gt;"r04","",IF(COUNT(INDEX(V:V,ROW()-3):V739)&lt;2,"",MAX(INDEX(V:V,ROW()-3):V739)-MIN(INDEX(V:V,ROW()-3):V739)))</f>
        <v/>
      </c>
      <c r="AD739" s="4" t="str">
        <f>IF(B739&lt;&gt;"r04","",COUNT(INDEX(U:U,ROW()-3):U739))</f>
        <v/>
      </c>
      <c r="AE739" s="4" t="str">
        <f>IF(B739&lt;&gt;"r04","",COUNT(INDEX(V:V,ROW()-3):V739))</f>
        <v/>
      </c>
    </row>
    <row r="740" spans="1:31">
      <c r="A740">
        <v>1313</v>
      </c>
      <c r="B740" t="s">
        <v>1861</v>
      </c>
      <c r="C740" t="s">
        <v>1862</v>
      </c>
      <c r="D740">
        <v>3145901</v>
      </c>
      <c r="E740">
        <v>51</v>
      </c>
      <c r="F740" t="s">
        <v>1849</v>
      </c>
      <c r="G740" s="1">
        <v>46209.89880787037</v>
      </c>
      <c r="H740">
        <v>64</v>
      </c>
      <c r="I740" t="s">
        <v>1849</v>
      </c>
      <c r="J740" s="1">
        <v>46209.899143518516</v>
      </c>
      <c r="K740">
        <v>1</v>
      </c>
      <c r="L740">
        <v>1</v>
      </c>
      <c r="M740" t="s">
        <v>1850</v>
      </c>
      <c r="N740" t="s">
        <v>1851</v>
      </c>
      <c r="O740" s="1">
        <v>46209.898460648146</v>
      </c>
      <c r="P740" s="1">
        <v>46209.899143518516</v>
      </c>
      <c r="Q740" s="1" t="str">
        <f t="shared" si="88"/>
        <v>3145901|r03</v>
      </c>
      <c r="R740" s="1" t="str">
        <f>VLOOKUP(D740,Base_Amostral!$A:$G,5,FALSE)</f>
        <v>Ouro Branco</v>
      </c>
      <c r="S740" s="1" t="str">
        <f>VLOOKUP(D740,Base_Amostral!$A:$G,3,FALSE)</f>
        <v>Minas Gerais</v>
      </c>
      <c r="T740" s="1" t="str">
        <f>VLOOKUP(D740,Base_Amostral!$A:$G,6,FALSE)</f>
        <v>Sudeste</v>
      </c>
      <c r="U740" s="4">
        <f t="shared" si="89"/>
        <v>5.0999999999999996</v>
      </c>
      <c r="V740" s="4">
        <f t="shared" si="90"/>
        <v>6.4</v>
      </c>
      <c r="W740" s="4">
        <f t="shared" si="91"/>
        <v>-1.3000000000000007</v>
      </c>
      <c r="X740" s="4">
        <f t="shared" si="92"/>
        <v>5.75</v>
      </c>
      <c r="Y740" s="4">
        <f t="shared" si="93"/>
        <v>1</v>
      </c>
      <c r="Z740" s="4">
        <f t="shared" si="94"/>
        <v>0</v>
      </c>
      <c r="AA740" s="4">
        <f t="shared" si="95"/>
        <v>0</v>
      </c>
      <c r="AB740" s="4" t="str">
        <f>IF(B740&lt;&gt;"r04","",IF(COUNT(INDEX(U:U,ROW()-3):U740)&lt;2,"",MAX(INDEX(U:U,ROW()-3):U740)-MIN(INDEX(U:U,ROW()-3):U740)))</f>
        <v/>
      </c>
      <c r="AC740" s="4" t="str">
        <f>IF(B740&lt;&gt;"r04","",IF(COUNT(INDEX(V:V,ROW()-3):V740)&lt;2,"",MAX(INDEX(V:V,ROW()-3):V740)-MIN(INDEX(V:V,ROW()-3):V740)))</f>
        <v/>
      </c>
      <c r="AD740" s="4" t="str">
        <f>IF(B740&lt;&gt;"r04","",COUNT(INDEX(U:U,ROW()-3):U740))</f>
        <v/>
      </c>
      <c r="AE740" s="4" t="str">
        <f>IF(B740&lt;&gt;"r04","",COUNT(INDEX(V:V,ROW()-3):V740))</f>
        <v/>
      </c>
    </row>
    <row r="741" spans="1:31">
      <c r="A741">
        <v>1665</v>
      </c>
      <c r="B741" t="s">
        <v>1863</v>
      </c>
      <c r="C741" t="s">
        <v>1864</v>
      </c>
      <c r="D741">
        <v>3145901</v>
      </c>
      <c r="E741">
        <v>61</v>
      </c>
      <c r="F741" t="s">
        <v>1849</v>
      </c>
      <c r="G741" s="1">
        <v>46216.879178240742</v>
      </c>
      <c r="H741">
        <v>64</v>
      </c>
      <c r="I741" t="s">
        <v>1849</v>
      </c>
      <c r="J741" s="1">
        <v>46216.879490740743</v>
      </c>
      <c r="K741">
        <v>1</v>
      </c>
      <c r="L741">
        <v>1</v>
      </c>
      <c r="M741" t="s">
        <v>1850</v>
      </c>
      <c r="N741" t="s">
        <v>1851</v>
      </c>
      <c r="O741" s="1">
        <v>46216.878831018519</v>
      </c>
      <c r="P741" s="1">
        <v>46216.879490740743</v>
      </c>
      <c r="Q741" s="1" t="str">
        <f t="shared" si="88"/>
        <v>3145901|r04</v>
      </c>
      <c r="R741" s="1" t="str">
        <f>VLOOKUP(D741,Base_Amostral!$A:$G,5,FALSE)</f>
        <v>Ouro Branco</v>
      </c>
      <c r="S741" s="1" t="str">
        <f>VLOOKUP(D741,Base_Amostral!$A:$G,3,FALSE)</f>
        <v>Minas Gerais</v>
      </c>
      <c r="T741" s="1" t="str">
        <f>VLOOKUP(D741,Base_Amostral!$A:$G,6,FALSE)</f>
        <v>Sudeste</v>
      </c>
      <c r="U741" s="4">
        <f t="shared" si="89"/>
        <v>6.1</v>
      </c>
      <c r="V741" s="4">
        <f t="shared" si="90"/>
        <v>6.4</v>
      </c>
      <c r="W741" s="4">
        <f t="shared" si="91"/>
        <v>-0.30000000000000071</v>
      </c>
      <c r="X741" s="4">
        <f t="shared" si="92"/>
        <v>6.25</v>
      </c>
      <c r="Y741" s="4">
        <f t="shared" si="93"/>
        <v>1</v>
      </c>
      <c r="Z741" s="4">
        <f t="shared" si="94"/>
        <v>1</v>
      </c>
      <c r="AA741" s="4">
        <f t="shared" si="95"/>
        <v>0</v>
      </c>
      <c r="AB741" s="4">
        <f ca="1">IF(B741&lt;&gt;"r04","",IF(COUNT(INDEX(U:U,ROW()-3):U741)&lt;2,"",MAX(INDEX(U:U,ROW()-3):U741)-MIN(INDEX(U:U,ROW()-3):U741)))</f>
        <v>1</v>
      </c>
      <c r="AC741" s="4">
        <f ca="1">IF(B741&lt;&gt;"r04","",IF(COUNT(INDEX(V:V,ROW()-3):V741)&lt;2,"",MAX(INDEX(V:V,ROW()-3):V741)-MIN(INDEX(V:V,ROW()-3):V741)))</f>
        <v>0</v>
      </c>
      <c r="AD741" s="4">
        <f ca="1">IF(B741&lt;&gt;"r04","",COUNT(INDEX(U:U,ROW()-3):U741))</f>
        <v>4</v>
      </c>
      <c r="AE741" s="4">
        <f ca="1">IF(B741&lt;&gt;"r04","",COUNT(INDEX(V:V,ROW()-3):V741))</f>
        <v>4</v>
      </c>
    </row>
    <row r="742" spans="1:31">
      <c r="A742">
        <v>568</v>
      </c>
      <c r="B742" t="s">
        <v>1857</v>
      </c>
      <c r="C742" t="s">
        <v>1858</v>
      </c>
      <c r="D742">
        <v>3146404</v>
      </c>
      <c r="E742">
        <v>59</v>
      </c>
      <c r="F742" t="s">
        <v>1849</v>
      </c>
      <c r="G742" s="1">
        <v>46196.042222222219</v>
      </c>
      <c r="H742">
        <v>67</v>
      </c>
      <c r="I742" t="s">
        <v>1849</v>
      </c>
      <c r="J742" s="1">
        <v>46196.042534722219</v>
      </c>
      <c r="K742">
        <v>1</v>
      </c>
      <c r="L742">
        <v>1</v>
      </c>
      <c r="M742" t="s">
        <v>1850</v>
      </c>
      <c r="N742" t="s">
        <v>1851</v>
      </c>
      <c r="O742" s="1">
        <v>46196.041562500002</v>
      </c>
      <c r="P742" s="1">
        <v>46196.042534722219</v>
      </c>
      <c r="Q742" s="1" t="str">
        <f t="shared" si="88"/>
        <v>3146404|r01</v>
      </c>
      <c r="R742" s="1" t="str">
        <f>VLOOKUP(D742,Base_Amostral!$A:$G,5,FALSE)</f>
        <v>Paineiras</v>
      </c>
      <c r="S742" s="1" t="str">
        <f>VLOOKUP(D742,Base_Amostral!$A:$G,3,FALSE)</f>
        <v>Minas Gerais</v>
      </c>
      <c r="T742" s="1" t="str">
        <f>VLOOKUP(D742,Base_Amostral!$A:$G,6,FALSE)</f>
        <v>Sudeste</v>
      </c>
      <c r="U742" s="4">
        <f t="shared" si="89"/>
        <v>5.9</v>
      </c>
      <c r="V742" s="4">
        <f t="shared" si="90"/>
        <v>6.7</v>
      </c>
      <c r="W742" s="4">
        <f t="shared" si="91"/>
        <v>-0.79999999999999982</v>
      </c>
      <c r="X742" s="4">
        <f t="shared" si="92"/>
        <v>6.3000000000000007</v>
      </c>
      <c r="Y742" s="4">
        <f t="shared" si="93"/>
        <v>1</v>
      </c>
      <c r="Z742" s="4" t="str">
        <f t="shared" si="94"/>
        <v/>
      </c>
      <c r="AA742" s="4" t="str">
        <f t="shared" si="95"/>
        <v/>
      </c>
      <c r="AB742" s="4" t="str">
        <f>IF(B742&lt;&gt;"r04","",IF(COUNT(INDEX(U:U,ROW()-3):U742)&lt;2,"",MAX(INDEX(U:U,ROW()-3):U742)-MIN(INDEX(U:U,ROW()-3):U742)))</f>
        <v/>
      </c>
      <c r="AC742" s="4" t="str">
        <f>IF(B742&lt;&gt;"r04","",IF(COUNT(INDEX(V:V,ROW()-3):V742)&lt;2,"",MAX(INDEX(V:V,ROW()-3):V742)-MIN(INDEX(V:V,ROW()-3):V742)))</f>
        <v/>
      </c>
      <c r="AD742" s="4" t="str">
        <f>IF(B742&lt;&gt;"r04","",COUNT(INDEX(U:U,ROW()-3):U742))</f>
        <v/>
      </c>
      <c r="AE742" s="4" t="str">
        <f>IF(B742&lt;&gt;"r04","",COUNT(INDEX(V:V,ROW()-3):V742))</f>
        <v/>
      </c>
    </row>
    <row r="743" spans="1:31">
      <c r="A743">
        <v>957</v>
      </c>
      <c r="B743" t="s">
        <v>1859</v>
      </c>
      <c r="C743" t="s">
        <v>1860</v>
      </c>
      <c r="D743">
        <v>3146404</v>
      </c>
      <c r="E743">
        <v>57</v>
      </c>
      <c r="F743" t="s">
        <v>1849</v>
      </c>
      <c r="G743" s="1">
        <v>46203.864432870374</v>
      </c>
      <c r="H743">
        <v>67</v>
      </c>
      <c r="I743" t="s">
        <v>1849</v>
      </c>
      <c r="J743" s="1">
        <v>46203.864756944444</v>
      </c>
      <c r="K743">
        <v>1</v>
      </c>
      <c r="L743">
        <v>1</v>
      </c>
      <c r="M743" t="s">
        <v>1850</v>
      </c>
      <c r="N743" t="s">
        <v>1851</v>
      </c>
      <c r="O743" s="1">
        <v>46203.86409722222</v>
      </c>
      <c r="P743" s="1">
        <v>46203.864756944444</v>
      </c>
      <c r="Q743" s="1" t="str">
        <f t="shared" si="88"/>
        <v>3146404|r02</v>
      </c>
      <c r="R743" s="1" t="str">
        <f>VLOOKUP(D743,Base_Amostral!$A:$G,5,FALSE)</f>
        <v>Paineiras</v>
      </c>
      <c r="S743" s="1" t="str">
        <f>VLOOKUP(D743,Base_Amostral!$A:$G,3,FALSE)</f>
        <v>Minas Gerais</v>
      </c>
      <c r="T743" s="1" t="str">
        <f>VLOOKUP(D743,Base_Amostral!$A:$G,6,FALSE)</f>
        <v>Sudeste</v>
      </c>
      <c r="U743" s="4">
        <f t="shared" si="89"/>
        <v>5.7</v>
      </c>
      <c r="V743" s="4">
        <f t="shared" si="90"/>
        <v>6.7</v>
      </c>
      <c r="W743" s="4">
        <f t="shared" si="91"/>
        <v>-1</v>
      </c>
      <c r="X743" s="4">
        <f t="shared" si="92"/>
        <v>6.2</v>
      </c>
      <c r="Y743" s="4">
        <f t="shared" si="93"/>
        <v>1</v>
      </c>
      <c r="Z743" s="4">
        <f t="shared" si="94"/>
        <v>-0.20000000000000018</v>
      </c>
      <c r="AA743" s="4">
        <f t="shared" si="95"/>
        <v>0</v>
      </c>
      <c r="AB743" s="4" t="str">
        <f>IF(B743&lt;&gt;"r04","",IF(COUNT(INDEX(U:U,ROW()-3):U743)&lt;2,"",MAX(INDEX(U:U,ROW()-3):U743)-MIN(INDEX(U:U,ROW()-3):U743)))</f>
        <v/>
      </c>
      <c r="AC743" s="4" t="str">
        <f>IF(B743&lt;&gt;"r04","",IF(COUNT(INDEX(V:V,ROW()-3):V743)&lt;2,"",MAX(INDEX(V:V,ROW()-3):V743)-MIN(INDEX(V:V,ROW()-3):V743)))</f>
        <v/>
      </c>
      <c r="AD743" s="4" t="str">
        <f>IF(B743&lt;&gt;"r04","",COUNT(INDEX(U:U,ROW()-3):U743))</f>
        <v/>
      </c>
      <c r="AE743" s="4" t="str">
        <f>IF(B743&lt;&gt;"r04","",COUNT(INDEX(V:V,ROW()-3):V743))</f>
        <v/>
      </c>
    </row>
    <row r="744" spans="1:31">
      <c r="A744">
        <v>1315</v>
      </c>
      <c r="B744" t="s">
        <v>1861</v>
      </c>
      <c r="C744" t="s">
        <v>1862</v>
      </c>
      <c r="D744">
        <v>3146404</v>
      </c>
      <c r="E744">
        <v>57</v>
      </c>
      <c r="F744" t="s">
        <v>1849</v>
      </c>
      <c r="G744" s="1">
        <v>46209.899745370371</v>
      </c>
      <c r="H744">
        <v>66</v>
      </c>
      <c r="I744" t="s">
        <v>1849</v>
      </c>
      <c r="J744" s="1">
        <v>46209.900069444448</v>
      </c>
      <c r="K744">
        <v>1</v>
      </c>
      <c r="L744">
        <v>1</v>
      </c>
      <c r="M744" t="s">
        <v>1850</v>
      </c>
      <c r="N744" t="s">
        <v>1851</v>
      </c>
      <c r="O744" s="1">
        <v>46209.899178240739</v>
      </c>
      <c r="P744" s="1">
        <v>46209.900069444448</v>
      </c>
      <c r="Q744" s="1" t="str">
        <f t="shared" si="88"/>
        <v>3146404|r03</v>
      </c>
      <c r="R744" s="1" t="str">
        <f>VLOOKUP(D744,Base_Amostral!$A:$G,5,FALSE)</f>
        <v>Paineiras</v>
      </c>
      <c r="S744" s="1" t="str">
        <f>VLOOKUP(D744,Base_Amostral!$A:$G,3,FALSE)</f>
        <v>Minas Gerais</v>
      </c>
      <c r="T744" s="1" t="str">
        <f>VLOOKUP(D744,Base_Amostral!$A:$G,6,FALSE)</f>
        <v>Sudeste</v>
      </c>
      <c r="U744" s="4">
        <f t="shared" si="89"/>
        <v>5.7</v>
      </c>
      <c r="V744" s="4">
        <f t="shared" si="90"/>
        <v>6.6</v>
      </c>
      <c r="W744" s="4">
        <f t="shared" si="91"/>
        <v>-0.89999999999999947</v>
      </c>
      <c r="X744" s="4">
        <f t="shared" si="92"/>
        <v>6.15</v>
      </c>
      <c r="Y744" s="4">
        <f t="shared" si="93"/>
        <v>1</v>
      </c>
      <c r="Z744" s="4">
        <f t="shared" si="94"/>
        <v>0</v>
      </c>
      <c r="AA744" s="4">
        <f t="shared" si="95"/>
        <v>-0.10000000000000053</v>
      </c>
      <c r="AB744" s="4" t="str">
        <f>IF(B744&lt;&gt;"r04","",IF(COUNT(INDEX(U:U,ROW()-3):U744)&lt;2,"",MAX(INDEX(U:U,ROW()-3):U744)-MIN(INDEX(U:U,ROW()-3):U744)))</f>
        <v/>
      </c>
      <c r="AC744" s="4" t="str">
        <f>IF(B744&lt;&gt;"r04","",IF(COUNT(INDEX(V:V,ROW()-3):V744)&lt;2,"",MAX(INDEX(V:V,ROW()-3):V744)-MIN(INDEX(V:V,ROW()-3):V744)))</f>
        <v/>
      </c>
      <c r="AD744" s="4" t="str">
        <f>IF(B744&lt;&gt;"r04","",COUNT(INDEX(U:U,ROW()-3):U744))</f>
        <v/>
      </c>
      <c r="AE744" s="4" t="str">
        <f>IF(B744&lt;&gt;"r04","",COUNT(INDEX(V:V,ROW()-3):V744))</f>
        <v/>
      </c>
    </row>
    <row r="745" spans="1:31">
      <c r="A745">
        <v>1668</v>
      </c>
      <c r="B745" t="s">
        <v>1863</v>
      </c>
      <c r="C745" t="s">
        <v>1864</v>
      </c>
      <c r="D745">
        <v>3146404</v>
      </c>
      <c r="E745">
        <v>64</v>
      </c>
      <c r="F745" t="s">
        <v>1849</v>
      </c>
      <c r="G745" s="1">
        <v>46216.879907407405</v>
      </c>
      <c r="H745">
        <v>66</v>
      </c>
      <c r="I745" t="s">
        <v>1849</v>
      </c>
      <c r="J745" s="1">
        <v>46216.880231481482</v>
      </c>
      <c r="K745">
        <v>1</v>
      </c>
      <c r="L745">
        <v>1</v>
      </c>
      <c r="M745" t="s">
        <v>1850</v>
      </c>
      <c r="N745" t="s">
        <v>1851</v>
      </c>
      <c r="O745" s="1">
        <v>46216.879525462966</v>
      </c>
      <c r="P745" s="1">
        <v>46216.880231481482</v>
      </c>
      <c r="Q745" s="1" t="str">
        <f t="shared" si="88"/>
        <v>3146404|r04</v>
      </c>
      <c r="R745" s="1" t="str">
        <f>VLOOKUP(D745,Base_Amostral!$A:$G,5,FALSE)</f>
        <v>Paineiras</v>
      </c>
      <c r="S745" s="1" t="str">
        <f>VLOOKUP(D745,Base_Amostral!$A:$G,3,FALSE)</f>
        <v>Minas Gerais</v>
      </c>
      <c r="T745" s="1" t="str">
        <f>VLOOKUP(D745,Base_Amostral!$A:$G,6,FALSE)</f>
        <v>Sudeste</v>
      </c>
      <c r="U745" s="4">
        <f t="shared" si="89"/>
        <v>6.4</v>
      </c>
      <c r="V745" s="4">
        <f t="shared" si="90"/>
        <v>6.6</v>
      </c>
      <c r="W745" s="4">
        <f t="shared" si="91"/>
        <v>-0.19999999999999929</v>
      </c>
      <c r="X745" s="4">
        <f t="shared" si="92"/>
        <v>6.5</v>
      </c>
      <c r="Y745" s="4">
        <f t="shared" si="93"/>
        <v>1</v>
      </c>
      <c r="Z745" s="4">
        <f t="shared" si="94"/>
        <v>0.70000000000000018</v>
      </c>
      <c r="AA745" s="4">
        <f t="shared" si="95"/>
        <v>0</v>
      </c>
      <c r="AB745" s="4">
        <f ca="1">IF(B745&lt;&gt;"r04","",IF(COUNT(INDEX(U:U,ROW()-3):U745)&lt;2,"",MAX(INDEX(U:U,ROW()-3):U745)-MIN(INDEX(U:U,ROW()-3):U745)))</f>
        <v>0.70000000000000018</v>
      </c>
      <c r="AC745" s="4">
        <f ca="1">IF(B745&lt;&gt;"r04","",IF(COUNT(INDEX(V:V,ROW()-3):V745)&lt;2,"",MAX(INDEX(V:V,ROW()-3):V745)-MIN(INDEX(V:V,ROW()-3):V745)))</f>
        <v>0.10000000000000053</v>
      </c>
      <c r="AD745" s="4">
        <f ca="1">IF(B745&lt;&gt;"r04","",COUNT(INDEX(U:U,ROW()-3):U745))</f>
        <v>4</v>
      </c>
      <c r="AE745" s="4">
        <f ca="1">IF(B745&lt;&gt;"r04","",COUNT(INDEX(V:V,ROW()-3):V745))</f>
        <v>4</v>
      </c>
    </row>
    <row r="746" spans="1:31">
      <c r="A746">
        <v>570</v>
      </c>
      <c r="B746" t="s">
        <v>1857</v>
      </c>
      <c r="C746" t="s">
        <v>1858</v>
      </c>
      <c r="D746">
        <v>3149200</v>
      </c>
      <c r="E746">
        <v>58</v>
      </c>
      <c r="F746" t="s">
        <v>1849</v>
      </c>
      <c r="G746" s="1">
        <v>46196.042905092596</v>
      </c>
      <c r="H746">
        <v>61</v>
      </c>
      <c r="I746" t="s">
        <v>1849</v>
      </c>
      <c r="J746" s="1">
        <v>46196.04315972222</v>
      </c>
      <c r="K746">
        <v>1</v>
      </c>
      <c r="L746">
        <v>1</v>
      </c>
      <c r="M746" t="s">
        <v>1850</v>
      </c>
      <c r="N746" t="s">
        <v>1851</v>
      </c>
      <c r="O746" s="1">
        <v>46196.042569444442</v>
      </c>
      <c r="P746" s="1">
        <v>46196.04315972222</v>
      </c>
      <c r="Q746" s="1" t="str">
        <f t="shared" si="88"/>
        <v>3149200|r01</v>
      </c>
      <c r="R746" s="1" t="str">
        <f>VLOOKUP(D746,Base_Amostral!$A:$G,5,FALSE)</f>
        <v>Pedrinópolis</v>
      </c>
      <c r="S746" s="1" t="str">
        <f>VLOOKUP(D746,Base_Amostral!$A:$G,3,FALSE)</f>
        <v>Minas Gerais</v>
      </c>
      <c r="T746" s="1" t="str">
        <f>VLOOKUP(D746,Base_Amostral!$A:$G,6,FALSE)</f>
        <v>Sudeste</v>
      </c>
      <c r="U746" s="4">
        <f t="shared" si="89"/>
        <v>5.8</v>
      </c>
      <c r="V746" s="4">
        <f t="shared" si="90"/>
        <v>6.1</v>
      </c>
      <c r="W746" s="4">
        <f t="shared" si="91"/>
        <v>-0.29999999999999982</v>
      </c>
      <c r="X746" s="4">
        <f t="shared" si="92"/>
        <v>5.9499999999999993</v>
      </c>
      <c r="Y746" s="4">
        <f t="shared" si="93"/>
        <v>1</v>
      </c>
      <c r="Z746" s="4" t="str">
        <f t="shared" si="94"/>
        <v/>
      </c>
      <c r="AA746" s="4" t="str">
        <f t="shared" si="95"/>
        <v/>
      </c>
      <c r="AB746" s="4" t="str">
        <f>IF(B746&lt;&gt;"r04","",IF(COUNT(INDEX(U:U,ROW()-3):U746)&lt;2,"",MAX(INDEX(U:U,ROW()-3):U746)-MIN(INDEX(U:U,ROW()-3):U746)))</f>
        <v/>
      </c>
      <c r="AC746" s="4" t="str">
        <f>IF(B746&lt;&gt;"r04","",IF(COUNT(INDEX(V:V,ROW()-3):V746)&lt;2,"",MAX(INDEX(V:V,ROW()-3):V746)-MIN(INDEX(V:V,ROW()-3):V746)))</f>
        <v/>
      </c>
      <c r="AD746" s="4" t="str">
        <f>IF(B746&lt;&gt;"r04","",COUNT(INDEX(U:U,ROW()-3):U746))</f>
        <v/>
      </c>
      <c r="AE746" s="4" t="str">
        <f>IF(B746&lt;&gt;"r04","",COUNT(INDEX(V:V,ROW()-3):V746))</f>
        <v/>
      </c>
    </row>
    <row r="747" spans="1:31">
      <c r="A747">
        <v>960</v>
      </c>
      <c r="B747" t="s">
        <v>1859</v>
      </c>
      <c r="C747" t="s">
        <v>1860</v>
      </c>
      <c r="D747">
        <v>3149200</v>
      </c>
      <c r="E747">
        <v>58</v>
      </c>
      <c r="F747" t="s">
        <v>1849</v>
      </c>
      <c r="G747" s="1">
        <v>46203.865185185183</v>
      </c>
      <c r="H747">
        <v>61</v>
      </c>
      <c r="I747" t="s">
        <v>1849</v>
      </c>
      <c r="J747" s="1">
        <v>46203.865428240744</v>
      </c>
      <c r="K747">
        <v>1</v>
      </c>
      <c r="L747">
        <v>1</v>
      </c>
      <c r="M747" t="s">
        <v>1850</v>
      </c>
      <c r="N747" t="s">
        <v>1851</v>
      </c>
      <c r="O747" s="1">
        <v>46203.864803240744</v>
      </c>
      <c r="P747" s="1">
        <v>46203.865428240744</v>
      </c>
      <c r="Q747" s="1" t="str">
        <f t="shared" si="88"/>
        <v>3149200|r02</v>
      </c>
      <c r="R747" s="1" t="str">
        <f>VLOOKUP(D747,Base_Amostral!$A:$G,5,FALSE)</f>
        <v>Pedrinópolis</v>
      </c>
      <c r="S747" s="1" t="str">
        <f>VLOOKUP(D747,Base_Amostral!$A:$G,3,FALSE)</f>
        <v>Minas Gerais</v>
      </c>
      <c r="T747" s="1" t="str">
        <f>VLOOKUP(D747,Base_Amostral!$A:$G,6,FALSE)</f>
        <v>Sudeste</v>
      </c>
      <c r="U747" s="4">
        <f t="shared" si="89"/>
        <v>5.8</v>
      </c>
      <c r="V747" s="4">
        <f t="shared" si="90"/>
        <v>6.1</v>
      </c>
      <c r="W747" s="4">
        <f t="shared" si="91"/>
        <v>-0.29999999999999982</v>
      </c>
      <c r="X747" s="4">
        <f t="shared" si="92"/>
        <v>5.9499999999999993</v>
      </c>
      <c r="Y747" s="4">
        <f t="shared" si="93"/>
        <v>1</v>
      </c>
      <c r="Z747" s="4">
        <f t="shared" si="94"/>
        <v>0</v>
      </c>
      <c r="AA747" s="4">
        <f t="shared" si="95"/>
        <v>0</v>
      </c>
      <c r="AB747" s="4" t="str">
        <f>IF(B747&lt;&gt;"r04","",IF(COUNT(INDEX(U:U,ROW()-3):U747)&lt;2,"",MAX(INDEX(U:U,ROW()-3):U747)-MIN(INDEX(U:U,ROW()-3):U747)))</f>
        <v/>
      </c>
      <c r="AC747" s="4" t="str">
        <f>IF(B747&lt;&gt;"r04","",IF(COUNT(INDEX(V:V,ROW()-3):V747)&lt;2,"",MAX(INDEX(V:V,ROW()-3):V747)-MIN(INDEX(V:V,ROW()-3):V747)))</f>
        <v/>
      </c>
      <c r="AD747" s="4" t="str">
        <f>IF(B747&lt;&gt;"r04","",COUNT(INDEX(U:U,ROW()-3):U747))</f>
        <v/>
      </c>
      <c r="AE747" s="4" t="str">
        <f>IF(B747&lt;&gt;"r04","",COUNT(INDEX(V:V,ROW()-3):V747))</f>
        <v/>
      </c>
    </row>
    <row r="748" spans="1:31">
      <c r="A748">
        <v>1317</v>
      </c>
      <c r="B748" t="s">
        <v>1861</v>
      </c>
      <c r="C748" t="s">
        <v>1862</v>
      </c>
      <c r="D748">
        <v>3149200</v>
      </c>
      <c r="E748">
        <v>58</v>
      </c>
      <c r="F748" t="s">
        <v>1849</v>
      </c>
      <c r="G748" s="1">
        <v>46209.90042824074</v>
      </c>
      <c r="H748">
        <v>61</v>
      </c>
      <c r="I748" t="s">
        <v>1849</v>
      </c>
      <c r="J748" s="1">
        <v>46209.900694444441</v>
      </c>
      <c r="K748">
        <v>1</v>
      </c>
      <c r="L748">
        <v>1</v>
      </c>
      <c r="M748" t="s">
        <v>1850</v>
      </c>
      <c r="N748" t="s">
        <v>1851</v>
      </c>
      <c r="O748" s="1">
        <v>46209.90011574074</v>
      </c>
      <c r="P748" s="1">
        <v>46209.900694444441</v>
      </c>
      <c r="Q748" s="1" t="str">
        <f t="shared" si="88"/>
        <v>3149200|r03</v>
      </c>
      <c r="R748" s="1" t="str">
        <f>VLOOKUP(D748,Base_Amostral!$A:$G,5,FALSE)</f>
        <v>Pedrinópolis</v>
      </c>
      <c r="S748" s="1" t="str">
        <f>VLOOKUP(D748,Base_Amostral!$A:$G,3,FALSE)</f>
        <v>Minas Gerais</v>
      </c>
      <c r="T748" s="1" t="str">
        <f>VLOOKUP(D748,Base_Amostral!$A:$G,6,FALSE)</f>
        <v>Sudeste</v>
      </c>
      <c r="U748" s="4">
        <f t="shared" si="89"/>
        <v>5.8</v>
      </c>
      <c r="V748" s="4">
        <f t="shared" si="90"/>
        <v>6.1</v>
      </c>
      <c r="W748" s="4">
        <f t="shared" si="91"/>
        <v>-0.29999999999999982</v>
      </c>
      <c r="X748" s="4">
        <f t="shared" si="92"/>
        <v>5.9499999999999993</v>
      </c>
      <c r="Y748" s="4">
        <f t="shared" si="93"/>
        <v>1</v>
      </c>
      <c r="Z748" s="4">
        <f t="shared" si="94"/>
        <v>0</v>
      </c>
      <c r="AA748" s="4">
        <f t="shared" si="95"/>
        <v>0</v>
      </c>
      <c r="AB748" s="4" t="str">
        <f>IF(B748&lt;&gt;"r04","",IF(COUNT(INDEX(U:U,ROW()-3):U748)&lt;2,"",MAX(INDEX(U:U,ROW()-3):U748)-MIN(INDEX(U:U,ROW()-3):U748)))</f>
        <v/>
      </c>
      <c r="AC748" s="4" t="str">
        <f>IF(B748&lt;&gt;"r04","",IF(COUNT(INDEX(V:V,ROW()-3):V748)&lt;2,"",MAX(INDEX(V:V,ROW()-3):V748)-MIN(INDEX(V:V,ROW()-3):V748)))</f>
        <v/>
      </c>
      <c r="AD748" s="4" t="str">
        <f>IF(B748&lt;&gt;"r04","",COUNT(INDEX(U:U,ROW()-3):U748))</f>
        <v/>
      </c>
      <c r="AE748" s="4" t="str">
        <f>IF(B748&lt;&gt;"r04","",COUNT(INDEX(V:V,ROW()-3):V748))</f>
        <v/>
      </c>
    </row>
    <row r="749" spans="1:31">
      <c r="A749">
        <v>1671</v>
      </c>
      <c r="B749" t="s">
        <v>1863</v>
      </c>
      <c r="C749" t="s">
        <v>1864</v>
      </c>
      <c r="D749">
        <v>3149200</v>
      </c>
      <c r="E749">
        <v>68</v>
      </c>
      <c r="F749" t="s">
        <v>1849</v>
      </c>
      <c r="G749" s="1">
        <v>46216.880682870367</v>
      </c>
      <c r="H749">
        <v>61</v>
      </c>
      <c r="I749" t="s">
        <v>1849</v>
      </c>
      <c r="J749" s="1">
        <v>46216.880925925929</v>
      </c>
      <c r="K749">
        <v>1</v>
      </c>
      <c r="L749">
        <v>1</v>
      </c>
      <c r="M749" t="s">
        <v>1850</v>
      </c>
      <c r="N749" t="s">
        <v>1851</v>
      </c>
      <c r="O749" s="1">
        <v>46216.880277777775</v>
      </c>
      <c r="P749" s="1">
        <v>46216.880925925929</v>
      </c>
      <c r="Q749" s="1" t="str">
        <f t="shared" si="88"/>
        <v>3149200|r04</v>
      </c>
      <c r="R749" s="1" t="str">
        <f>VLOOKUP(D749,Base_Amostral!$A:$G,5,FALSE)</f>
        <v>Pedrinópolis</v>
      </c>
      <c r="S749" s="1" t="str">
        <f>VLOOKUP(D749,Base_Amostral!$A:$G,3,FALSE)</f>
        <v>Minas Gerais</v>
      </c>
      <c r="T749" s="1" t="str">
        <f>VLOOKUP(D749,Base_Amostral!$A:$G,6,FALSE)</f>
        <v>Sudeste</v>
      </c>
      <c r="U749" s="4">
        <f t="shared" si="89"/>
        <v>6.8</v>
      </c>
      <c r="V749" s="4">
        <f t="shared" si="90"/>
        <v>6.1</v>
      </c>
      <c r="W749" s="4">
        <f t="shared" si="91"/>
        <v>0.70000000000000018</v>
      </c>
      <c r="X749" s="4">
        <f t="shared" si="92"/>
        <v>6.4499999999999993</v>
      </c>
      <c r="Y749" s="4">
        <f t="shared" si="93"/>
        <v>1</v>
      </c>
      <c r="Z749" s="4">
        <f t="shared" si="94"/>
        <v>1</v>
      </c>
      <c r="AA749" s="4">
        <f t="shared" si="95"/>
        <v>0</v>
      </c>
      <c r="AB749" s="4">
        <f ca="1">IF(B749&lt;&gt;"r04","",IF(COUNT(INDEX(U:U,ROW()-3):U749)&lt;2,"",MAX(INDEX(U:U,ROW()-3):U749)-MIN(INDEX(U:U,ROW()-3):U749)))</f>
        <v>1</v>
      </c>
      <c r="AC749" s="4">
        <f ca="1">IF(B749&lt;&gt;"r04","",IF(COUNT(INDEX(V:V,ROW()-3):V749)&lt;2,"",MAX(INDEX(V:V,ROW()-3):V749)-MIN(INDEX(V:V,ROW()-3):V749)))</f>
        <v>0</v>
      </c>
      <c r="AD749" s="4">
        <f ca="1">IF(B749&lt;&gt;"r04","",COUNT(INDEX(U:U,ROW()-3):U749))</f>
        <v>4</v>
      </c>
      <c r="AE749" s="4">
        <f ca="1">IF(B749&lt;&gt;"r04","",COUNT(INDEX(V:V,ROW()-3):V749))</f>
        <v>4</v>
      </c>
    </row>
    <row r="750" spans="1:31">
      <c r="A750">
        <v>571</v>
      </c>
      <c r="B750" t="s">
        <v>1857</v>
      </c>
      <c r="C750" t="s">
        <v>1858</v>
      </c>
      <c r="D750">
        <v>3149804</v>
      </c>
      <c r="E750">
        <v>56</v>
      </c>
      <c r="F750" t="s">
        <v>1849</v>
      </c>
      <c r="G750" s="1">
        <v>46196.04351851852</v>
      </c>
      <c r="H750">
        <v>59</v>
      </c>
      <c r="I750" t="s">
        <v>1849</v>
      </c>
      <c r="J750" s="1">
        <v>46196.043761574074</v>
      </c>
      <c r="K750">
        <v>1</v>
      </c>
      <c r="L750">
        <v>1</v>
      </c>
      <c r="M750" t="s">
        <v>1850</v>
      </c>
      <c r="N750" t="s">
        <v>1851</v>
      </c>
      <c r="O750" s="1">
        <v>46196.043206018519</v>
      </c>
      <c r="P750" s="1">
        <v>46196.043761574074</v>
      </c>
      <c r="Q750" s="1" t="str">
        <f t="shared" si="88"/>
        <v>3149804|r01</v>
      </c>
      <c r="R750" s="1" t="str">
        <f>VLOOKUP(D750,Base_Amostral!$A:$G,5,FALSE)</f>
        <v>Perdizes</v>
      </c>
      <c r="S750" s="1" t="str">
        <f>VLOOKUP(D750,Base_Amostral!$A:$G,3,FALSE)</f>
        <v>Minas Gerais</v>
      </c>
      <c r="T750" s="1" t="str">
        <f>VLOOKUP(D750,Base_Amostral!$A:$G,6,FALSE)</f>
        <v>Sudeste</v>
      </c>
      <c r="U750" s="4">
        <f t="shared" si="89"/>
        <v>5.6</v>
      </c>
      <c r="V750" s="4">
        <f t="shared" si="90"/>
        <v>5.9</v>
      </c>
      <c r="W750" s="4">
        <f t="shared" si="91"/>
        <v>-0.30000000000000071</v>
      </c>
      <c r="X750" s="4">
        <f t="shared" si="92"/>
        <v>5.75</v>
      </c>
      <c r="Y750" s="4">
        <f t="shared" si="93"/>
        <v>1</v>
      </c>
      <c r="Z750" s="4" t="str">
        <f t="shared" si="94"/>
        <v/>
      </c>
      <c r="AA750" s="4" t="str">
        <f t="shared" si="95"/>
        <v/>
      </c>
      <c r="AB750" s="4" t="str">
        <f>IF(B750&lt;&gt;"r04","",IF(COUNT(INDEX(U:U,ROW()-3):U750)&lt;2,"",MAX(INDEX(U:U,ROW()-3):U750)-MIN(INDEX(U:U,ROW()-3):U750)))</f>
        <v/>
      </c>
      <c r="AC750" s="4" t="str">
        <f>IF(B750&lt;&gt;"r04","",IF(COUNT(INDEX(V:V,ROW()-3):V750)&lt;2,"",MAX(INDEX(V:V,ROW()-3):V750)-MIN(INDEX(V:V,ROW()-3):V750)))</f>
        <v/>
      </c>
      <c r="AD750" s="4" t="str">
        <f>IF(B750&lt;&gt;"r04","",COUNT(INDEX(U:U,ROW()-3):U750))</f>
        <v/>
      </c>
      <c r="AE750" s="4" t="str">
        <f>IF(B750&lt;&gt;"r04","",COUNT(INDEX(V:V,ROW()-3):V750))</f>
        <v/>
      </c>
    </row>
    <row r="751" spans="1:31">
      <c r="A751">
        <v>964</v>
      </c>
      <c r="B751" t="s">
        <v>1859</v>
      </c>
      <c r="C751" t="s">
        <v>1860</v>
      </c>
      <c r="D751">
        <v>3149804</v>
      </c>
      <c r="E751">
        <v>56</v>
      </c>
      <c r="F751" t="s">
        <v>1849</v>
      </c>
      <c r="G751" s="1">
        <v>46203.86577546296</v>
      </c>
      <c r="H751">
        <v>59</v>
      </c>
      <c r="I751" t="s">
        <v>1849</v>
      </c>
      <c r="J751" s="1">
        <v>46203.866030092591</v>
      </c>
      <c r="K751">
        <v>1</v>
      </c>
      <c r="L751">
        <v>1</v>
      </c>
      <c r="M751" t="s">
        <v>1850</v>
      </c>
      <c r="N751" t="s">
        <v>1851</v>
      </c>
      <c r="O751" s="1">
        <v>46203.865486111114</v>
      </c>
      <c r="P751" s="1">
        <v>46203.866030092591</v>
      </c>
      <c r="Q751" s="1" t="str">
        <f t="shared" si="88"/>
        <v>3149804|r02</v>
      </c>
      <c r="R751" s="1" t="str">
        <f>VLOOKUP(D751,Base_Amostral!$A:$G,5,FALSE)</f>
        <v>Perdizes</v>
      </c>
      <c r="S751" s="1" t="str">
        <f>VLOOKUP(D751,Base_Amostral!$A:$G,3,FALSE)</f>
        <v>Minas Gerais</v>
      </c>
      <c r="T751" s="1" t="str">
        <f>VLOOKUP(D751,Base_Amostral!$A:$G,6,FALSE)</f>
        <v>Sudeste</v>
      </c>
      <c r="U751" s="4">
        <f t="shared" si="89"/>
        <v>5.6</v>
      </c>
      <c r="V751" s="4">
        <f t="shared" si="90"/>
        <v>5.9</v>
      </c>
      <c r="W751" s="4">
        <f t="shared" si="91"/>
        <v>-0.30000000000000071</v>
      </c>
      <c r="X751" s="4">
        <f t="shared" si="92"/>
        <v>5.75</v>
      </c>
      <c r="Y751" s="4">
        <f t="shared" si="93"/>
        <v>1</v>
      </c>
      <c r="Z751" s="4">
        <f t="shared" si="94"/>
        <v>0</v>
      </c>
      <c r="AA751" s="4">
        <f t="shared" si="95"/>
        <v>0</v>
      </c>
      <c r="AB751" s="4" t="str">
        <f>IF(B751&lt;&gt;"r04","",IF(COUNT(INDEX(U:U,ROW()-3):U751)&lt;2,"",MAX(INDEX(U:U,ROW()-3):U751)-MIN(INDEX(U:U,ROW()-3):U751)))</f>
        <v/>
      </c>
      <c r="AC751" s="4" t="str">
        <f>IF(B751&lt;&gt;"r04","",IF(COUNT(INDEX(V:V,ROW()-3):V751)&lt;2,"",MAX(INDEX(V:V,ROW()-3):V751)-MIN(INDEX(V:V,ROW()-3):V751)))</f>
        <v/>
      </c>
      <c r="AD751" s="4" t="str">
        <f>IF(B751&lt;&gt;"r04","",COUNT(INDEX(U:U,ROW()-3):U751))</f>
        <v/>
      </c>
      <c r="AE751" s="4" t="str">
        <f>IF(B751&lt;&gt;"r04","",COUNT(INDEX(V:V,ROW()-3):V751))</f>
        <v/>
      </c>
    </row>
    <row r="752" spans="1:31">
      <c r="A752">
        <v>1318</v>
      </c>
      <c r="B752" t="s">
        <v>1861</v>
      </c>
      <c r="C752" t="s">
        <v>1862</v>
      </c>
      <c r="D752">
        <v>3149804</v>
      </c>
      <c r="E752">
        <v>56</v>
      </c>
      <c r="F752" t="s">
        <v>1849</v>
      </c>
      <c r="G752" s="1">
        <v>46209.901006944441</v>
      </c>
      <c r="H752">
        <v>59</v>
      </c>
      <c r="I752" t="s">
        <v>1849</v>
      </c>
      <c r="J752" s="1">
        <v>46209.901273148149</v>
      </c>
      <c r="K752">
        <v>1</v>
      </c>
      <c r="L752">
        <v>1</v>
      </c>
      <c r="M752" t="s">
        <v>1850</v>
      </c>
      <c r="N752" t="s">
        <v>1851</v>
      </c>
      <c r="O752" s="1">
        <v>46209.900740740741</v>
      </c>
      <c r="P752" s="1">
        <v>46209.901273148149</v>
      </c>
      <c r="Q752" s="1" t="str">
        <f t="shared" si="88"/>
        <v>3149804|r03</v>
      </c>
      <c r="R752" s="1" t="str">
        <f>VLOOKUP(D752,Base_Amostral!$A:$G,5,FALSE)</f>
        <v>Perdizes</v>
      </c>
      <c r="S752" s="1" t="str">
        <f>VLOOKUP(D752,Base_Amostral!$A:$G,3,FALSE)</f>
        <v>Minas Gerais</v>
      </c>
      <c r="T752" s="1" t="str">
        <f>VLOOKUP(D752,Base_Amostral!$A:$G,6,FALSE)</f>
        <v>Sudeste</v>
      </c>
      <c r="U752" s="4">
        <f t="shared" si="89"/>
        <v>5.6</v>
      </c>
      <c r="V752" s="4">
        <f t="shared" si="90"/>
        <v>5.9</v>
      </c>
      <c r="W752" s="4">
        <f t="shared" si="91"/>
        <v>-0.30000000000000071</v>
      </c>
      <c r="X752" s="4">
        <f t="shared" si="92"/>
        <v>5.75</v>
      </c>
      <c r="Y752" s="4">
        <f t="shared" si="93"/>
        <v>1</v>
      </c>
      <c r="Z752" s="4">
        <f t="shared" si="94"/>
        <v>0</v>
      </c>
      <c r="AA752" s="4">
        <f t="shared" si="95"/>
        <v>0</v>
      </c>
      <c r="AB752" s="4" t="str">
        <f>IF(B752&lt;&gt;"r04","",IF(COUNT(INDEX(U:U,ROW()-3):U752)&lt;2,"",MAX(INDEX(U:U,ROW()-3):U752)-MIN(INDEX(U:U,ROW()-3):U752)))</f>
        <v/>
      </c>
      <c r="AC752" s="4" t="str">
        <f>IF(B752&lt;&gt;"r04","",IF(COUNT(INDEX(V:V,ROW()-3):V752)&lt;2,"",MAX(INDEX(V:V,ROW()-3):V752)-MIN(INDEX(V:V,ROW()-3):V752)))</f>
        <v/>
      </c>
      <c r="AD752" s="4" t="str">
        <f>IF(B752&lt;&gt;"r04","",COUNT(INDEX(U:U,ROW()-3):U752))</f>
        <v/>
      </c>
      <c r="AE752" s="4" t="str">
        <f>IF(B752&lt;&gt;"r04","",COUNT(INDEX(V:V,ROW()-3):V752))</f>
        <v/>
      </c>
    </row>
    <row r="753" spans="1:31">
      <c r="A753">
        <v>1672</v>
      </c>
      <c r="B753" t="s">
        <v>1863</v>
      </c>
      <c r="C753" t="s">
        <v>1864</v>
      </c>
      <c r="D753">
        <v>3149804</v>
      </c>
      <c r="E753">
        <v>65</v>
      </c>
      <c r="F753" t="s">
        <v>1849</v>
      </c>
      <c r="G753" s="1">
        <v>46216.881307870368</v>
      </c>
      <c r="H753">
        <v>59</v>
      </c>
      <c r="I753" t="s">
        <v>1849</v>
      </c>
      <c r="J753" s="1">
        <v>46216.881562499999</v>
      </c>
      <c r="K753">
        <v>1</v>
      </c>
      <c r="L753">
        <v>1</v>
      </c>
      <c r="M753" t="s">
        <v>1850</v>
      </c>
      <c r="N753" t="s">
        <v>1851</v>
      </c>
      <c r="O753" s="1">
        <v>46216.880960648145</v>
      </c>
      <c r="P753" s="1">
        <v>46216.881562499999</v>
      </c>
      <c r="Q753" s="1" t="str">
        <f t="shared" si="88"/>
        <v>3149804|r04</v>
      </c>
      <c r="R753" s="1" t="str">
        <f>VLOOKUP(D753,Base_Amostral!$A:$G,5,FALSE)</f>
        <v>Perdizes</v>
      </c>
      <c r="S753" s="1" t="str">
        <f>VLOOKUP(D753,Base_Amostral!$A:$G,3,FALSE)</f>
        <v>Minas Gerais</v>
      </c>
      <c r="T753" s="1" t="str">
        <f>VLOOKUP(D753,Base_Amostral!$A:$G,6,FALSE)</f>
        <v>Sudeste</v>
      </c>
      <c r="U753" s="4">
        <f t="shared" si="89"/>
        <v>6.5</v>
      </c>
      <c r="V753" s="4">
        <f t="shared" si="90"/>
        <v>5.9</v>
      </c>
      <c r="W753" s="4">
        <f t="shared" si="91"/>
        <v>0.59999999999999964</v>
      </c>
      <c r="X753" s="4">
        <f t="shared" si="92"/>
        <v>6.2</v>
      </c>
      <c r="Y753" s="4">
        <f t="shared" si="93"/>
        <v>1</v>
      </c>
      <c r="Z753" s="4">
        <f t="shared" si="94"/>
        <v>0.90000000000000036</v>
      </c>
      <c r="AA753" s="4">
        <f t="shared" si="95"/>
        <v>0</v>
      </c>
      <c r="AB753" s="4">
        <f ca="1">IF(B753&lt;&gt;"r04","",IF(COUNT(INDEX(U:U,ROW()-3):U753)&lt;2,"",MAX(INDEX(U:U,ROW()-3):U753)-MIN(INDEX(U:U,ROW()-3):U753)))</f>
        <v>0.90000000000000036</v>
      </c>
      <c r="AC753" s="4">
        <f ca="1">IF(B753&lt;&gt;"r04","",IF(COUNT(INDEX(V:V,ROW()-3):V753)&lt;2,"",MAX(INDEX(V:V,ROW()-3):V753)-MIN(INDEX(V:V,ROW()-3):V753)))</f>
        <v>0</v>
      </c>
      <c r="AD753" s="4">
        <f ca="1">IF(B753&lt;&gt;"r04","",COUNT(INDEX(U:U,ROW()-3):U753))</f>
        <v>4</v>
      </c>
      <c r="AE753" s="4">
        <f ca="1">IF(B753&lt;&gt;"r04","",COUNT(INDEX(V:V,ROW()-3):V753))</f>
        <v>4</v>
      </c>
    </row>
    <row r="754" spans="1:31">
      <c r="A754">
        <v>572</v>
      </c>
      <c r="B754" t="s">
        <v>1857</v>
      </c>
      <c r="C754" t="s">
        <v>1858</v>
      </c>
      <c r="D754">
        <v>3152131</v>
      </c>
      <c r="E754">
        <v>92</v>
      </c>
      <c r="F754" t="s">
        <v>1849</v>
      </c>
      <c r="G754" s="1">
        <v>46196.043935185182</v>
      </c>
      <c r="H754">
        <v>85</v>
      </c>
      <c r="I754" t="s">
        <v>1849</v>
      </c>
      <c r="J754" s="1">
        <v>46196.044131944444</v>
      </c>
      <c r="K754">
        <v>1</v>
      </c>
      <c r="L754">
        <v>1</v>
      </c>
      <c r="M754" t="s">
        <v>1850</v>
      </c>
      <c r="N754" t="s">
        <v>1851</v>
      </c>
      <c r="O754" s="1">
        <v>46196.043796296297</v>
      </c>
      <c r="P754" s="1">
        <v>46196.044131944444</v>
      </c>
      <c r="Q754" s="1" t="str">
        <f t="shared" si="88"/>
        <v>3152131|r01</v>
      </c>
      <c r="R754" s="1" t="str">
        <f>VLOOKUP(D754,Base_Amostral!$A:$G,5,FALSE)</f>
        <v>Ponto Chique</v>
      </c>
      <c r="S754" s="1" t="str">
        <f>VLOOKUP(D754,Base_Amostral!$A:$G,3,FALSE)</f>
        <v>Minas Gerais</v>
      </c>
      <c r="T754" s="1" t="str">
        <f>VLOOKUP(D754,Base_Amostral!$A:$G,6,FALSE)</f>
        <v>Sudeste</v>
      </c>
      <c r="U754" s="4">
        <f t="shared" si="89"/>
        <v>9.1999999999999993</v>
      </c>
      <c r="V754" s="4">
        <f t="shared" si="90"/>
        <v>8.5</v>
      </c>
      <c r="W754" s="4">
        <f t="shared" si="91"/>
        <v>0.69999999999999929</v>
      </c>
      <c r="X754" s="4">
        <f t="shared" si="92"/>
        <v>8.85</v>
      </c>
      <c r="Y754" s="4">
        <f t="shared" si="93"/>
        <v>1</v>
      </c>
      <c r="Z754" s="4" t="str">
        <f t="shared" si="94"/>
        <v/>
      </c>
      <c r="AA754" s="4" t="str">
        <f t="shared" si="95"/>
        <v/>
      </c>
      <c r="AB754" s="4" t="str">
        <f>IF(B754&lt;&gt;"r04","",IF(COUNT(INDEX(U:U,ROW()-3):U754)&lt;2,"",MAX(INDEX(U:U,ROW()-3):U754)-MIN(INDEX(U:U,ROW()-3):U754)))</f>
        <v/>
      </c>
      <c r="AC754" s="4" t="str">
        <f>IF(B754&lt;&gt;"r04","",IF(COUNT(INDEX(V:V,ROW()-3):V754)&lt;2,"",MAX(INDEX(V:V,ROW()-3):V754)-MIN(INDEX(V:V,ROW()-3):V754)))</f>
        <v/>
      </c>
      <c r="AD754" s="4" t="str">
        <f>IF(B754&lt;&gt;"r04","",COUNT(INDEX(U:U,ROW()-3):U754))</f>
        <v/>
      </c>
      <c r="AE754" s="4" t="str">
        <f>IF(B754&lt;&gt;"r04","",COUNT(INDEX(V:V,ROW()-3):V754))</f>
        <v/>
      </c>
    </row>
    <row r="755" spans="1:31">
      <c r="A755">
        <v>967</v>
      </c>
      <c r="B755" t="s">
        <v>1859</v>
      </c>
      <c r="C755" t="s">
        <v>1860</v>
      </c>
      <c r="D755">
        <v>3152131</v>
      </c>
      <c r="E755">
        <v>92</v>
      </c>
      <c r="F755" t="s">
        <v>1849</v>
      </c>
      <c r="G755" s="1">
        <v>46203.866226851853</v>
      </c>
      <c r="H755">
        <v>85</v>
      </c>
      <c r="I755" t="s">
        <v>1849</v>
      </c>
      <c r="J755" s="1">
        <v>46203.866446759261</v>
      </c>
      <c r="K755">
        <v>1</v>
      </c>
      <c r="L755">
        <v>1</v>
      </c>
      <c r="M755" t="s">
        <v>1850</v>
      </c>
      <c r="N755" t="s">
        <v>1851</v>
      </c>
      <c r="O755" s="1">
        <v>46203.866076388891</v>
      </c>
      <c r="P755" s="1">
        <v>46203.866446759261</v>
      </c>
      <c r="Q755" s="1" t="str">
        <f t="shared" si="88"/>
        <v>3152131|r02</v>
      </c>
      <c r="R755" s="1" t="str">
        <f>VLOOKUP(D755,Base_Amostral!$A:$G,5,FALSE)</f>
        <v>Ponto Chique</v>
      </c>
      <c r="S755" s="1" t="str">
        <f>VLOOKUP(D755,Base_Amostral!$A:$G,3,FALSE)</f>
        <v>Minas Gerais</v>
      </c>
      <c r="T755" s="1" t="str">
        <f>VLOOKUP(D755,Base_Amostral!$A:$G,6,FALSE)</f>
        <v>Sudeste</v>
      </c>
      <c r="U755" s="4">
        <f t="shared" si="89"/>
        <v>9.1999999999999993</v>
      </c>
      <c r="V755" s="4">
        <f t="shared" si="90"/>
        <v>8.5</v>
      </c>
      <c r="W755" s="4">
        <f t="shared" si="91"/>
        <v>0.69999999999999929</v>
      </c>
      <c r="X755" s="4">
        <f t="shared" si="92"/>
        <v>8.85</v>
      </c>
      <c r="Y755" s="4">
        <f t="shared" si="93"/>
        <v>1</v>
      </c>
      <c r="Z755" s="4">
        <f t="shared" si="94"/>
        <v>0</v>
      </c>
      <c r="AA755" s="4">
        <f t="shared" si="95"/>
        <v>0</v>
      </c>
      <c r="AB755" s="4" t="str">
        <f>IF(B755&lt;&gt;"r04","",IF(COUNT(INDEX(U:U,ROW()-3):U755)&lt;2,"",MAX(INDEX(U:U,ROW()-3):U755)-MIN(INDEX(U:U,ROW()-3):U755)))</f>
        <v/>
      </c>
      <c r="AC755" s="4" t="str">
        <f>IF(B755&lt;&gt;"r04","",IF(COUNT(INDEX(V:V,ROW()-3):V755)&lt;2,"",MAX(INDEX(V:V,ROW()-3):V755)-MIN(INDEX(V:V,ROW()-3):V755)))</f>
        <v/>
      </c>
      <c r="AD755" s="4" t="str">
        <f>IF(B755&lt;&gt;"r04","",COUNT(INDEX(U:U,ROW()-3):U755))</f>
        <v/>
      </c>
      <c r="AE755" s="4" t="str">
        <f>IF(B755&lt;&gt;"r04","",COUNT(INDEX(V:V,ROW()-3):V755))</f>
        <v/>
      </c>
    </row>
    <row r="756" spans="1:31">
      <c r="A756">
        <v>1319</v>
      </c>
      <c r="B756" t="s">
        <v>1861</v>
      </c>
      <c r="C756" t="s">
        <v>1862</v>
      </c>
      <c r="D756">
        <v>3152131</v>
      </c>
      <c r="E756">
        <v>92</v>
      </c>
      <c r="F756" t="s">
        <v>1849</v>
      </c>
      <c r="G756" s="1">
        <v>46209.902951388889</v>
      </c>
      <c r="H756">
        <v>85</v>
      </c>
      <c r="I756" t="s">
        <v>1849</v>
      </c>
      <c r="J756" s="1">
        <v>46209.903171296297</v>
      </c>
      <c r="K756">
        <v>1</v>
      </c>
      <c r="L756">
        <v>1</v>
      </c>
      <c r="M756" t="s">
        <v>1850</v>
      </c>
      <c r="N756" t="s">
        <v>1851</v>
      </c>
      <c r="O756" s="1">
        <v>46209.901307870372</v>
      </c>
      <c r="P756" s="1">
        <v>46209.903171296297</v>
      </c>
      <c r="Q756" s="1" t="str">
        <f t="shared" si="88"/>
        <v>3152131|r03</v>
      </c>
      <c r="R756" s="1" t="str">
        <f>VLOOKUP(D756,Base_Amostral!$A:$G,5,FALSE)</f>
        <v>Ponto Chique</v>
      </c>
      <c r="S756" s="1" t="str">
        <f>VLOOKUP(D756,Base_Amostral!$A:$G,3,FALSE)</f>
        <v>Minas Gerais</v>
      </c>
      <c r="T756" s="1" t="str">
        <f>VLOOKUP(D756,Base_Amostral!$A:$G,6,FALSE)</f>
        <v>Sudeste</v>
      </c>
      <c r="U756" s="4">
        <f t="shared" si="89"/>
        <v>9.1999999999999993</v>
      </c>
      <c r="V756" s="4">
        <f t="shared" si="90"/>
        <v>8.5</v>
      </c>
      <c r="W756" s="4">
        <f t="shared" si="91"/>
        <v>0.69999999999999929</v>
      </c>
      <c r="X756" s="4">
        <f t="shared" si="92"/>
        <v>8.85</v>
      </c>
      <c r="Y756" s="4">
        <f t="shared" si="93"/>
        <v>1</v>
      </c>
      <c r="Z756" s="4">
        <f t="shared" si="94"/>
        <v>0</v>
      </c>
      <c r="AA756" s="4">
        <f t="shared" si="95"/>
        <v>0</v>
      </c>
      <c r="AB756" s="4" t="str">
        <f>IF(B756&lt;&gt;"r04","",IF(COUNT(INDEX(U:U,ROW()-3):U756)&lt;2,"",MAX(INDEX(U:U,ROW()-3):U756)-MIN(INDEX(U:U,ROW()-3):U756)))</f>
        <v/>
      </c>
      <c r="AC756" s="4" t="str">
        <f>IF(B756&lt;&gt;"r04","",IF(COUNT(INDEX(V:V,ROW()-3):V756)&lt;2,"",MAX(INDEX(V:V,ROW()-3):V756)-MIN(INDEX(V:V,ROW()-3):V756)))</f>
        <v/>
      </c>
      <c r="AD756" s="4" t="str">
        <f>IF(B756&lt;&gt;"r04","",COUNT(INDEX(U:U,ROW()-3):U756))</f>
        <v/>
      </c>
      <c r="AE756" s="4" t="str">
        <f>IF(B756&lt;&gt;"r04","",COUNT(INDEX(V:V,ROW()-3):V756))</f>
        <v/>
      </c>
    </row>
    <row r="757" spans="1:31">
      <c r="A757">
        <v>1673</v>
      </c>
      <c r="B757" t="s">
        <v>1863</v>
      </c>
      <c r="C757" t="s">
        <v>1864</v>
      </c>
      <c r="D757">
        <v>3152131</v>
      </c>
      <c r="E757">
        <v>96</v>
      </c>
      <c r="F757" t="s">
        <v>1849</v>
      </c>
      <c r="G757" s="1">
        <v>46216.881747685184</v>
      </c>
      <c r="H757">
        <v>85</v>
      </c>
      <c r="I757" t="s">
        <v>1849</v>
      </c>
      <c r="J757" s="1">
        <v>46216.881932870368</v>
      </c>
      <c r="K757">
        <v>1</v>
      </c>
      <c r="L757">
        <v>1</v>
      </c>
      <c r="M757" t="s">
        <v>1850</v>
      </c>
      <c r="N757" t="s">
        <v>1851</v>
      </c>
      <c r="O757" s="1">
        <v>46216.881597222222</v>
      </c>
      <c r="P757" s="1">
        <v>46216.881944444445</v>
      </c>
      <c r="Q757" s="1" t="str">
        <f t="shared" si="88"/>
        <v>3152131|r04</v>
      </c>
      <c r="R757" s="1" t="str">
        <f>VLOOKUP(D757,Base_Amostral!$A:$G,5,FALSE)</f>
        <v>Ponto Chique</v>
      </c>
      <c r="S757" s="1" t="str">
        <f>VLOOKUP(D757,Base_Amostral!$A:$G,3,FALSE)</f>
        <v>Minas Gerais</v>
      </c>
      <c r="T757" s="1" t="str">
        <f>VLOOKUP(D757,Base_Amostral!$A:$G,6,FALSE)</f>
        <v>Sudeste</v>
      </c>
      <c r="U757" s="4">
        <f t="shared" si="89"/>
        <v>9.6</v>
      </c>
      <c r="V757" s="4">
        <f t="shared" si="90"/>
        <v>8.5</v>
      </c>
      <c r="W757" s="4">
        <f t="shared" si="91"/>
        <v>1.0999999999999996</v>
      </c>
      <c r="X757" s="4">
        <f t="shared" si="92"/>
        <v>9.0500000000000007</v>
      </c>
      <c r="Y757" s="4">
        <f t="shared" si="93"/>
        <v>1</v>
      </c>
      <c r="Z757" s="4">
        <f t="shared" si="94"/>
        <v>0.40000000000000036</v>
      </c>
      <c r="AA757" s="4">
        <f t="shared" si="95"/>
        <v>0</v>
      </c>
      <c r="AB757" s="4">
        <f ca="1">IF(B757&lt;&gt;"r04","",IF(COUNT(INDEX(U:U,ROW()-3):U757)&lt;2,"",MAX(INDEX(U:U,ROW()-3):U757)-MIN(INDEX(U:U,ROW()-3):U757)))</f>
        <v>0.40000000000000036</v>
      </c>
      <c r="AC757" s="4">
        <f ca="1">IF(B757&lt;&gt;"r04","",IF(COUNT(INDEX(V:V,ROW()-3):V757)&lt;2,"",MAX(INDEX(V:V,ROW()-3):V757)-MIN(INDEX(V:V,ROW()-3):V757)))</f>
        <v>0</v>
      </c>
      <c r="AD757" s="4">
        <f ca="1">IF(B757&lt;&gt;"r04","",COUNT(INDEX(U:U,ROW()-3):U757))</f>
        <v>4</v>
      </c>
      <c r="AE757" s="4">
        <f ca="1">IF(B757&lt;&gt;"r04","",COUNT(INDEX(V:V,ROW()-3):V757))</f>
        <v>4</v>
      </c>
    </row>
    <row r="758" spans="1:31">
      <c r="A758">
        <v>573</v>
      </c>
      <c r="B758" t="s">
        <v>1857</v>
      </c>
      <c r="C758" t="s">
        <v>1858</v>
      </c>
      <c r="D758">
        <v>3154101</v>
      </c>
      <c r="E758">
        <v>60</v>
      </c>
      <c r="F758" t="s">
        <v>1849</v>
      </c>
      <c r="G758" s="1">
        <v>46196.044340277775</v>
      </c>
      <c r="H758">
        <v>64</v>
      </c>
      <c r="I758" t="s">
        <v>1849</v>
      </c>
      <c r="J758" s="1">
        <v>46196.044594907406</v>
      </c>
      <c r="K758">
        <v>1</v>
      </c>
      <c r="L758">
        <v>1</v>
      </c>
      <c r="M758" t="s">
        <v>1850</v>
      </c>
      <c r="N758" t="s">
        <v>1851</v>
      </c>
      <c r="O758" s="1">
        <v>46196.044178240743</v>
      </c>
      <c r="P758" s="1">
        <v>46196.044594907406</v>
      </c>
      <c r="Q758" s="1" t="str">
        <f t="shared" si="88"/>
        <v>3154101|r01</v>
      </c>
      <c r="R758" s="1" t="str">
        <f>VLOOKUP(D758,Base_Amostral!$A:$G,5,FALSE)</f>
        <v>Recreio</v>
      </c>
      <c r="S758" s="1" t="str">
        <f>VLOOKUP(D758,Base_Amostral!$A:$G,3,FALSE)</f>
        <v>Minas Gerais</v>
      </c>
      <c r="T758" s="1" t="str">
        <f>VLOOKUP(D758,Base_Amostral!$A:$G,6,FALSE)</f>
        <v>Sudeste</v>
      </c>
      <c r="U758" s="4">
        <f t="shared" si="89"/>
        <v>6</v>
      </c>
      <c r="V758" s="4">
        <f t="shared" si="90"/>
        <v>6.4</v>
      </c>
      <c r="W758" s="4">
        <f t="shared" si="91"/>
        <v>-0.40000000000000036</v>
      </c>
      <c r="X758" s="4">
        <f t="shared" si="92"/>
        <v>6.2</v>
      </c>
      <c r="Y758" s="4">
        <f t="shared" si="93"/>
        <v>1</v>
      </c>
      <c r="Z758" s="4" t="str">
        <f t="shared" si="94"/>
        <v/>
      </c>
      <c r="AA758" s="4" t="str">
        <f t="shared" si="95"/>
        <v/>
      </c>
      <c r="AB758" s="4" t="str">
        <f>IF(B758&lt;&gt;"r04","",IF(COUNT(INDEX(U:U,ROW()-3):U758)&lt;2,"",MAX(INDEX(U:U,ROW()-3):U758)-MIN(INDEX(U:U,ROW()-3):U758)))</f>
        <v/>
      </c>
      <c r="AC758" s="4" t="str">
        <f>IF(B758&lt;&gt;"r04","",IF(COUNT(INDEX(V:V,ROW()-3):V758)&lt;2,"",MAX(INDEX(V:V,ROW()-3):V758)-MIN(INDEX(V:V,ROW()-3):V758)))</f>
        <v/>
      </c>
      <c r="AD758" s="4" t="str">
        <f>IF(B758&lt;&gt;"r04","",COUNT(INDEX(U:U,ROW()-3):U758))</f>
        <v/>
      </c>
      <c r="AE758" s="4" t="str">
        <f>IF(B758&lt;&gt;"r04","",COUNT(INDEX(V:V,ROW()-3):V758))</f>
        <v/>
      </c>
    </row>
    <row r="759" spans="1:31">
      <c r="A759">
        <v>968</v>
      </c>
      <c r="B759" t="s">
        <v>1859</v>
      </c>
      <c r="C759" t="s">
        <v>1860</v>
      </c>
      <c r="D759">
        <v>3154101</v>
      </c>
      <c r="E759">
        <v>60</v>
      </c>
      <c r="F759" t="s">
        <v>1849</v>
      </c>
      <c r="G759" s="1">
        <v>46203.866643518515</v>
      </c>
      <c r="H759">
        <v>64</v>
      </c>
      <c r="I759" t="s">
        <v>1849</v>
      </c>
      <c r="J759" s="1">
        <v>46203.866898148146</v>
      </c>
      <c r="K759">
        <v>1</v>
      </c>
      <c r="L759">
        <v>1</v>
      </c>
      <c r="M759" t="s">
        <v>1850</v>
      </c>
      <c r="N759" t="s">
        <v>1851</v>
      </c>
      <c r="O759" s="1">
        <v>46203.866493055553</v>
      </c>
      <c r="P759" s="1">
        <v>46203.866898148146</v>
      </c>
      <c r="Q759" s="1" t="str">
        <f t="shared" si="88"/>
        <v>3154101|r02</v>
      </c>
      <c r="R759" s="1" t="str">
        <f>VLOOKUP(D759,Base_Amostral!$A:$G,5,FALSE)</f>
        <v>Recreio</v>
      </c>
      <c r="S759" s="1" t="str">
        <f>VLOOKUP(D759,Base_Amostral!$A:$G,3,FALSE)</f>
        <v>Minas Gerais</v>
      </c>
      <c r="T759" s="1" t="str">
        <f>VLOOKUP(D759,Base_Amostral!$A:$G,6,FALSE)</f>
        <v>Sudeste</v>
      </c>
      <c r="U759" s="4">
        <f t="shared" si="89"/>
        <v>6</v>
      </c>
      <c r="V759" s="4">
        <f t="shared" si="90"/>
        <v>6.4</v>
      </c>
      <c r="W759" s="4">
        <f t="shared" si="91"/>
        <v>-0.40000000000000036</v>
      </c>
      <c r="X759" s="4">
        <f t="shared" si="92"/>
        <v>6.2</v>
      </c>
      <c r="Y759" s="4">
        <f t="shared" si="93"/>
        <v>1</v>
      </c>
      <c r="Z759" s="4">
        <f t="shared" si="94"/>
        <v>0</v>
      </c>
      <c r="AA759" s="4">
        <f t="shared" si="95"/>
        <v>0</v>
      </c>
      <c r="AB759" s="4" t="str">
        <f>IF(B759&lt;&gt;"r04","",IF(COUNT(INDEX(U:U,ROW()-3):U759)&lt;2,"",MAX(INDEX(U:U,ROW()-3):U759)-MIN(INDEX(U:U,ROW()-3):U759)))</f>
        <v/>
      </c>
      <c r="AC759" s="4" t="str">
        <f>IF(B759&lt;&gt;"r04","",IF(COUNT(INDEX(V:V,ROW()-3):V759)&lt;2,"",MAX(INDEX(V:V,ROW()-3):V759)-MIN(INDEX(V:V,ROW()-3):V759)))</f>
        <v/>
      </c>
      <c r="AD759" s="4" t="str">
        <f>IF(B759&lt;&gt;"r04","",COUNT(INDEX(U:U,ROW()-3):U759))</f>
        <v/>
      </c>
      <c r="AE759" s="4" t="str">
        <f>IF(B759&lt;&gt;"r04","",COUNT(INDEX(V:V,ROW()-3):V759))</f>
        <v/>
      </c>
    </row>
    <row r="760" spans="1:31">
      <c r="A760">
        <v>1324</v>
      </c>
      <c r="B760" t="s">
        <v>1861</v>
      </c>
      <c r="C760" t="s">
        <v>1862</v>
      </c>
      <c r="D760">
        <v>3154101</v>
      </c>
      <c r="E760">
        <v>60</v>
      </c>
      <c r="F760" t="s">
        <v>1849</v>
      </c>
      <c r="G760" s="1">
        <v>46209.905717592592</v>
      </c>
      <c r="H760">
        <v>64</v>
      </c>
      <c r="I760" t="s">
        <v>1849</v>
      </c>
      <c r="J760" s="1">
        <v>46209.9059837963</v>
      </c>
      <c r="K760">
        <v>1</v>
      </c>
      <c r="L760">
        <v>1</v>
      </c>
      <c r="M760" t="s">
        <v>1850</v>
      </c>
      <c r="N760" t="s">
        <v>1851</v>
      </c>
      <c r="O760" s="1">
        <v>46209.90320601852</v>
      </c>
      <c r="P760" s="1">
        <v>46209.9059837963</v>
      </c>
      <c r="Q760" s="1" t="str">
        <f t="shared" si="88"/>
        <v>3154101|r03</v>
      </c>
      <c r="R760" s="1" t="str">
        <f>VLOOKUP(D760,Base_Amostral!$A:$G,5,FALSE)</f>
        <v>Recreio</v>
      </c>
      <c r="S760" s="1" t="str">
        <f>VLOOKUP(D760,Base_Amostral!$A:$G,3,FALSE)</f>
        <v>Minas Gerais</v>
      </c>
      <c r="T760" s="1" t="str">
        <f>VLOOKUP(D760,Base_Amostral!$A:$G,6,FALSE)</f>
        <v>Sudeste</v>
      </c>
      <c r="U760" s="4">
        <f t="shared" si="89"/>
        <v>6</v>
      </c>
      <c r="V760" s="4">
        <f t="shared" si="90"/>
        <v>6.4</v>
      </c>
      <c r="W760" s="4">
        <f t="shared" si="91"/>
        <v>-0.40000000000000036</v>
      </c>
      <c r="X760" s="4">
        <f t="shared" si="92"/>
        <v>6.2</v>
      </c>
      <c r="Y760" s="4">
        <f t="shared" si="93"/>
        <v>1</v>
      </c>
      <c r="Z760" s="4">
        <f t="shared" si="94"/>
        <v>0</v>
      </c>
      <c r="AA760" s="4">
        <f t="shared" si="95"/>
        <v>0</v>
      </c>
      <c r="AB760" s="4" t="str">
        <f>IF(B760&lt;&gt;"r04","",IF(COUNT(INDEX(U:U,ROW()-3):U760)&lt;2,"",MAX(INDEX(U:U,ROW()-3):U760)-MIN(INDEX(U:U,ROW()-3):U760)))</f>
        <v/>
      </c>
      <c r="AC760" s="4" t="str">
        <f>IF(B760&lt;&gt;"r04","",IF(COUNT(INDEX(V:V,ROW()-3):V760)&lt;2,"",MAX(INDEX(V:V,ROW()-3):V760)-MIN(INDEX(V:V,ROW()-3):V760)))</f>
        <v/>
      </c>
      <c r="AD760" s="4" t="str">
        <f>IF(B760&lt;&gt;"r04","",COUNT(INDEX(U:U,ROW()-3):U760))</f>
        <v/>
      </c>
      <c r="AE760" s="4" t="str">
        <f>IF(B760&lt;&gt;"r04","",COUNT(INDEX(V:V,ROW()-3):V760))</f>
        <v/>
      </c>
    </row>
    <row r="761" spans="1:31">
      <c r="A761">
        <v>1675</v>
      </c>
      <c r="B761" t="s">
        <v>1863</v>
      </c>
      <c r="C761" t="s">
        <v>1864</v>
      </c>
      <c r="D761">
        <v>3154101</v>
      </c>
      <c r="E761">
        <v>71</v>
      </c>
      <c r="F761" t="s">
        <v>1849</v>
      </c>
      <c r="G761" s="1">
        <v>46216.882175925923</v>
      </c>
      <c r="H761">
        <v>64</v>
      </c>
      <c r="I761" t="s">
        <v>1849</v>
      </c>
      <c r="J761" s="1">
        <v>46216.882418981484</v>
      </c>
      <c r="K761">
        <v>1</v>
      </c>
      <c r="L761">
        <v>1</v>
      </c>
      <c r="M761" t="s">
        <v>1850</v>
      </c>
      <c r="N761" t="s">
        <v>1851</v>
      </c>
      <c r="O761" s="1">
        <v>46216.881990740738</v>
      </c>
      <c r="P761" s="1">
        <v>46216.882418981484</v>
      </c>
      <c r="Q761" s="1" t="str">
        <f t="shared" si="88"/>
        <v>3154101|r04</v>
      </c>
      <c r="R761" s="1" t="str">
        <f>VLOOKUP(D761,Base_Amostral!$A:$G,5,FALSE)</f>
        <v>Recreio</v>
      </c>
      <c r="S761" s="1" t="str">
        <f>VLOOKUP(D761,Base_Amostral!$A:$G,3,FALSE)</f>
        <v>Minas Gerais</v>
      </c>
      <c r="T761" s="1" t="str">
        <f>VLOOKUP(D761,Base_Amostral!$A:$G,6,FALSE)</f>
        <v>Sudeste</v>
      </c>
      <c r="U761" s="4">
        <f t="shared" si="89"/>
        <v>7.1</v>
      </c>
      <c r="V761" s="4">
        <f t="shared" si="90"/>
        <v>6.4</v>
      </c>
      <c r="W761" s="4">
        <f t="shared" si="91"/>
        <v>0.69999999999999929</v>
      </c>
      <c r="X761" s="4">
        <f t="shared" si="92"/>
        <v>6.75</v>
      </c>
      <c r="Y761" s="4">
        <f t="shared" si="93"/>
        <v>1</v>
      </c>
      <c r="Z761" s="4">
        <f t="shared" si="94"/>
        <v>1.0999999999999996</v>
      </c>
      <c r="AA761" s="4">
        <f t="shared" si="95"/>
        <v>0</v>
      </c>
      <c r="AB761" s="4">
        <f ca="1">IF(B761&lt;&gt;"r04","",IF(COUNT(INDEX(U:U,ROW()-3):U761)&lt;2,"",MAX(INDEX(U:U,ROW()-3):U761)-MIN(INDEX(U:U,ROW()-3):U761)))</f>
        <v>1.0999999999999996</v>
      </c>
      <c r="AC761" s="4">
        <f ca="1">IF(B761&lt;&gt;"r04","",IF(COUNT(INDEX(V:V,ROW()-3):V761)&lt;2,"",MAX(INDEX(V:V,ROW()-3):V761)-MIN(INDEX(V:V,ROW()-3):V761)))</f>
        <v>0</v>
      </c>
      <c r="AD761" s="4">
        <f ca="1">IF(B761&lt;&gt;"r04","",COUNT(INDEX(U:U,ROW()-3):U761))</f>
        <v>4</v>
      </c>
      <c r="AE761" s="4">
        <f ca="1">IF(B761&lt;&gt;"r04","",COUNT(INDEX(V:V,ROW()-3):V761))</f>
        <v>4</v>
      </c>
    </row>
    <row r="762" spans="1:31">
      <c r="A762">
        <v>574</v>
      </c>
      <c r="B762" t="s">
        <v>1857</v>
      </c>
      <c r="C762" t="s">
        <v>1858</v>
      </c>
      <c r="D762">
        <v>3154408</v>
      </c>
      <c r="E762">
        <v>68</v>
      </c>
      <c r="F762" t="s">
        <v>1849</v>
      </c>
      <c r="G762" s="1">
        <v>46196.045092592591</v>
      </c>
      <c r="H762">
        <v>66</v>
      </c>
      <c r="I762" t="s">
        <v>1849</v>
      </c>
      <c r="J762" s="1">
        <v>46196.045428240737</v>
      </c>
      <c r="K762">
        <v>1</v>
      </c>
      <c r="L762">
        <v>1</v>
      </c>
      <c r="M762" t="s">
        <v>1850</v>
      </c>
      <c r="N762" t="s">
        <v>1851</v>
      </c>
      <c r="O762" s="1">
        <v>46196.044629629629</v>
      </c>
      <c r="P762" s="1">
        <v>46196.045428240737</v>
      </c>
      <c r="Q762" s="1" t="str">
        <f t="shared" si="88"/>
        <v>3154408|r01</v>
      </c>
      <c r="R762" s="1" t="str">
        <f>VLOOKUP(D762,Base_Amostral!$A:$G,5,FALSE)</f>
        <v>Ressaquinha</v>
      </c>
      <c r="S762" s="1" t="str">
        <f>VLOOKUP(D762,Base_Amostral!$A:$G,3,FALSE)</f>
        <v>Minas Gerais</v>
      </c>
      <c r="T762" s="1" t="str">
        <f>VLOOKUP(D762,Base_Amostral!$A:$G,6,FALSE)</f>
        <v>Sudeste</v>
      </c>
      <c r="U762" s="4">
        <f t="shared" si="89"/>
        <v>6.8</v>
      </c>
      <c r="V762" s="4">
        <f t="shared" si="90"/>
        <v>6.6</v>
      </c>
      <c r="W762" s="4">
        <f t="shared" si="91"/>
        <v>0.20000000000000018</v>
      </c>
      <c r="X762" s="4">
        <f t="shared" si="92"/>
        <v>6.6999999999999993</v>
      </c>
      <c r="Y762" s="4">
        <f t="shared" si="93"/>
        <v>1</v>
      </c>
      <c r="Z762" s="4" t="str">
        <f t="shared" si="94"/>
        <v/>
      </c>
      <c r="AA762" s="4" t="str">
        <f t="shared" si="95"/>
        <v/>
      </c>
      <c r="AB762" s="4" t="str">
        <f>IF(B762&lt;&gt;"r04","",IF(COUNT(INDEX(U:U,ROW()-3):U762)&lt;2,"",MAX(INDEX(U:U,ROW()-3):U762)-MIN(INDEX(U:U,ROW()-3):U762)))</f>
        <v/>
      </c>
      <c r="AC762" s="4" t="str">
        <f>IF(B762&lt;&gt;"r04","",IF(COUNT(INDEX(V:V,ROW()-3):V762)&lt;2,"",MAX(INDEX(V:V,ROW()-3):V762)-MIN(INDEX(V:V,ROW()-3):V762)))</f>
        <v/>
      </c>
      <c r="AD762" s="4" t="str">
        <f>IF(B762&lt;&gt;"r04","",COUNT(INDEX(U:U,ROW()-3):U762))</f>
        <v/>
      </c>
      <c r="AE762" s="4" t="str">
        <f>IF(B762&lt;&gt;"r04","",COUNT(INDEX(V:V,ROW()-3):V762))</f>
        <v/>
      </c>
    </row>
    <row r="763" spans="1:31">
      <c r="A763">
        <v>970</v>
      </c>
      <c r="B763" t="s">
        <v>1859</v>
      </c>
      <c r="C763" t="s">
        <v>1860</v>
      </c>
      <c r="D763">
        <v>3154408</v>
      </c>
      <c r="E763">
        <v>68</v>
      </c>
      <c r="F763" t="s">
        <v>1849</v>
      </c>
      <c r="G763" s="1">
        <v>46203.867835648147</v>
      </c>
      <c r="H763">
        <v>66</v>
      </c>
      <c r="I763" t="s">
        <v>1849</v>
      </c>
      <c r="J763" s="1">
        <v>46203.868194444447</v>
      </c>
      <c r="K763">
        <v>1</v>
      </c>
      <c r="L763">
        <v>1</v>
      </c>
      <c r="M763" t="s">
        <v>1850</v>
      </c>
      <c r="N763" t="s">
        <v>1851</v>
      </c>
      <c r="O763" s="1">
        <v>46203.866932870369</v>
      </c>
      <c r="P763" s="1">
        <v>46203.868194444447</v>
      </c>
      <c r="Q763" s="1" t="str">
        <f t="shared" si="88"/>
        <v>3154408|r02</v>
      </c>
      <c r="R763" s="1" t="str">
        <f>VLOOKUP(D763,Base_Amostral!$A:$G,5,FALSE)</f>
        <v>Ressaquinha</v>
      </c>
      <c r="S763" s="1" t="str">
        <f>VLOOKUP(D763,Base_Amostral!$A:$G,3,FALSE)</f>
        <v>Minas Gerais</v>
      </c>
      <c r="T763" s="1" t="str">
        <f>VLOOKUP(D763,Base_Amostral!$A:$G,6,FALSE)</f>
        <v>Sudeste</v>
      </c>
      <c r="U763" s="4">
        <f t="shared" si="89"/>
        <v>6.8</v>
      </c>
      <c r="V763" s="4">
        <f t="shared" si="90"/>
        <v>6.6</v>
      </c>
      <c r="W763" s="4">
        <f t="shared" si="91"/>
        <v>0.20000000000000018</v>
      </c>
      <c r="X763" s="4">
        <f t="shared" si="92"/>
        <v>6.6999999999999993</v>
      </c>
      <c r="Y763" s="4">
        <f t="shared" si="93"/>
        <v>1</v>
      </c>
      <c r="Z763" s="4">
        <f t="shared" si="94"/>
        <v>0</v>
      </c>
      <c r="AA763" s="4">
        <f t="shared" si="95"/>
        <v>0</v>
      </c>
      <c r="AB763" s="4" t="str">
        <f>IF(B763&lt;&gt;"r04","",IF(COUNT(INDEX(U:U,ROW()-3):U763)&lt;2,"",MAX(INDEX(U:U,ROW()-3):U763)-MIN(INDEX(U:U,ROW()-3):U763)))</f>
        <v/>
      </c>
      <c r="AC763" s="4" t="str">
        <f>IF(B763&lt;&gt;"r04","",IF(COUNT(INDEX(V:V,ROW()-3):V763)&lt;2,"",MAX(INDEX(V:V,ROW()-3):V763)-MIN(INDEX(V:V,ROW()-3):V763)))</f>
        <v/>
      </c>
      <c r="AD763" s="4" t="str">
        <f>IF(B763&lt;&gt;"r04","",COUNT(INDEX(U:U,ROW()-3):U763))</f>
        <v/>
      </c>
      <c r="AE763" s="4" t="str">
        <f>IF(B763&lt;&gt;"r04","",COUNT(INDEX(V:V,ROW()-3):V763))</f>
        <v/>
      </c>
    </row>
    <row r="764" spans="1:31">
      <c r="A764">
        <v>1330</v>
      </c>
      <c r="B764" t="s">
        <v>1861</v>
      </c>
      <c r="C764" t="s">
        <v>1862</v>
      </c>
      <c r="D764">
        <v>3154408</v>
      </c>
      <c r="E764">
        <v>68</v>
      </c>
      <c r="F764" t="s">
        <v>1849</v>
      </c>
      <c r="G764" s="1">
        <v>46209.906493055554</v>
      </c>
      <c r="H764">
        <v>66</v>
      </c>
      <c r="I764" t="s">
        <v>1849</v>
      </c>
      <c r="J764" s="1">
        <v>46209.906828703701</v>
      </c>
      <c r="K764">
        <v>1</v>
      </c>
      <c r="L764">
        <v>1</v>
      </c>
      <c r="M764" t="s">
        <v>1850</v>
      </c>
      <c r="N764" t="s">
        <v>1851</v>
      </c>
      <c r="O764" s="1">
        <v>46209.906018518515</v>
      </c>
      <c r="P764" s="1">
        <v>46209.906828703701</v>
      </c>
      <c r="Q764" s="1" t="str">
        <f t="shared" si="88"/>
        <v>3154408|r03</v>
      </c>
      <c r="R764" s="1" t="str">
        <f>VLOOKUP(D764,Base_Amostral!$A:$G,5,FALSE)</f>
        <v>Ressaquinha</v>
      </c>
      <c r="S764" s="1" t="str">
        <f>VLOOKUP(D764,Base_Amostral!$A:$G,3,FALSE)</f>
        <v>Minas Gerais</v>
      </c>
      <c r="T764" s="1" t="str">
        <f>VLOOKUP(D764,Base_Amostral!$A:$G,6,FALSE)</f>
        <v>Sudeste</v>
      </c>
      <c r="U764" s="4">
        <f t="shared" si="89"/>
        <v>6.8</v>
      </c>
      <c r="V764" s="4">
        <f t="shared" si="90"/>
        <v>6.6</v>
      </c>
      <c r="W764" s="4">
        <f t="shared" si="91"/>
        <v>0.20000000000000018</v>
      </c>
      <c r="X764" s="4">
        <f t="shared" si="92"/>
        <v>6.6999999999999993</v>
      </c>
      <c r="Y764" s="4">
        <f t="shared" si="93"/>
        <v>1</v>
      </c>
      <c r="Z764" s="4">
        <f t="shared" si="94"/>
        <v>0</v>
      </c>
      <c r="AA764" s="4">
        <f t="shared" si="95"/>
        <v>0</v>
      </c>
      <c r="AB764" s="4" t="str">
        <f>IF(B764&lt;&gt;"r04","",IF(COUNT(INDEX(U:U,ROW()-3):U764)&lt;2,"",MAX(INDEX(U:U,ROW()-3):U764)-MIN(INDEX(U:U,ROW()-3):U764)))</f>
        <v/>
      </c>
      <c r="AC764" s="4" t="str">
        <f>IF(B764&lt;&gt;"r04","",IF(COUNT(INDEX(V:V,ROW()-3):V764)&lt;2,"",MAX(INDEX(V:V,ROW()-3):V764)-MIN(INDEX(V:V,ROW()-3):V764)))</f>
        <v/>
      </c>
      <c r="AD764" s="4" t="str">
        <f>IF(B764&lt;&gt;"r04","",COUNT(INDEX(U:U,ROW()-3):U764))</f>
        <v/>
      </c>
      <c r="AE764" s="4" t="str">
        <f>IF(B764&lt;&gt;"r04","",COUNT(INDEX(V:V,ROW()-3):V764))</f>
        <v/>
      </c>
    </row>
    <row r="765" spans="1:31">
      <c r="A765">
        <v>1677</v>
      </c>
      <c r="B765" t="s">
        <v>1863</v>
      </c>
      <c r="C765" t="s">
        <v>1864</v>
      </c>
      <c r="D765">
        <v>3154408</v>
      </c>
      <c r="E765">
        <v>74</v>
      </c>
      <c r="F765" t="s">
        <v>1849</v>
      </c>
      <c r="G765" s="1">
        <v>46216.882986111108</v>
      </c>
      <c r="H765">
        <v>66</v>
      </c>
      <c r="I765" t="s">
        <v>1849</v>
      </c>
      <c r="J765" s="1">
        <v>46216.883321759262</v>
      </c>
      <c r="K765">
        <v>1</v>
      </c>
      <c r="L765">
        <v>1</v>
      </c>
      <c r="M765" t="s">
        <v>1850</v>
      </c>
      <c r="N765" t="s">
        <v>1851</v>
      </c>
      <c r="O765" s="1">
        <v>46216.882465277777</v>
      </c>
      <c r="P765" s="1">
        <v>46216.883321759262</v>
      </c>
      <c r="Q765" s="1" t="str">
        <f t="shared" si="88"/>
        <v>3154408|r04</v>
      </c>
      <c r="R765" s="1" t="str">
        <f>VLOOKUP(D765,Base_Amostral!$A:$G,5,FALSE)</f>
        <v>Ressaquinha</v>
      </c>
      <c r="S765" s="1" t="str">
        <f>VLOOKUP(D765,Base_Amostral!$A:$G,3,FALSE)</f>
        <v>Minas Gerais</v>
      </c>
      <c r="T765" s="1" t="str">
        <f>VLOOKUP(D765,Base_Amostral!$A:$G,6,FALSE)</f>
        <v>Sudeste</v>
      </c>
      <c r="U765" s="4">
        <f t="shared" si="89"/>
        <v>7.4</v>
      </c>
      <c r="V765" s="4">
        <f t="shared" si="90"/>
        <v>6.6</v>
      </c>
      <c r="W765" s="4">
        <f t="shared" si="91"/>
        <v>0.80000000000000071</v>
      </c>
      <c r="X765" s="4">
        <f t="shared" si="92"/>
        <v>7</v>
      </c>
      <c r="Y765" s="4">
        <f t="shared" si="93"/>
        <v>1</v>
      </c>
      <c r="Z765" s="4">
        <f t="shared" si="94"/>
        <v>0.60000000000000053</v>
      </c>
      <c r="AA765" s="4">
        <f t="shared" si="95"/>
        <v>0</v>
      </c>
      <c r="AB765" s="4">
        <f ca="1">IF(B765&lt;&gt;"r04","",IF(COUNT(INDEX(U:U,ROW()-3):U765)&lt;2,"",MAX(INDEX(U:U,ROW()-3):U765)-MIN(INDEX(U:U,ROW()-3):U765)))</f>
        <v>0.60000000000000053</v>
      </c>
      <c r="AC765" s="4">
        <f ca="1">IF(B765&lt;&gt;"r04","",IF(COUNT(INDEX(V:V,ROW()-3):V765)&lt;2,"",MAX(INDEX(V:V,ROW()-3):V765)-MIN(INDEX(V:V,ROW()-3):V765)))</f>
        <v>0</v>
      </c>
      <c r="AD765" s="4">
        <f ca="1">IF(B765&lt;&gt;"r04","",COUNT(INDEX(U:U,ROW()-3):U765))</f>
        <v>4</v>
      </c>
      <c r="AE765" s="4">
        <f ca="1">IF(B765&lt;&gt;"r04","",COUNT(INDEX(V:V,ROW()-3):V765))</f>
        <v>4</v>
      </c>
    </row>
    <row r="766" spans="1:31">
      <c r="A766">
        <v>577</v>
      </c>
      <c r="B766" t="s">
        <v>1857</v>
      </c>
      <c r="C766" t="s">
        <v>1858</v>
      </c>
      <c r="D766">
        <v>3155405</v>
      </c>
      <c r="E766">
        <v>60</v>
      </c>
      <c r="F766" t="s">
        <v>1849</v>
      </c>
      <c r="G766" s="1">
        <v>46196.048125000001</v>
      </c>
      <c r="H766">
        <v>67</v>
      </c>
      <c r="I766" t="s">
        <v>1849</v>
      </c>
      <c r="J766" s="1">
        <v>46196.048368055555</v>
      </c>
      <c r="K766">
        <v>1</v>
      </c>
      <c r="L766">
        <v>1</v>
      </c>
      <c r="M766" t="s">
        <v>1850</v>
      </c>
      <c r="N766" t="s">
        <v>1851</v>
      </c>
      <c r="O766" s="1">
        <v>46196.045474537037</v>
      </c>
      <c r="P766" s="1">
        <v>46196.048368055555</v>
      </c>
      <c r="Q766" s="1" t="str">
        <f t="shared" si="88"/>
        <v>3155405|r01</v>
      </c>
      <c r="R766" s="1" t="str">
        <f>VLOOKUP(D766,Base_Amostral!$A:$G,5,FALSE)</f>
        <v>Rio Novo</v>
      </c>
      <c r="S766" s="1" t="str">
        <f>VLOOKUP(D766,Base_Amostral!$A:$G,3,FALSE)</f>
        <v>Minas Gerais</v>
      </c>
      <c r="T766" s="1" t="str">
        <f>VLOOKUP(D766,Base_Amostral!$A:$G,6,FALSE)</f>
        <v>Sudeste</v>
      </c>
      <c r="U766" s="4">
        <f t="shared" si="89"/>
        <v>6</v>
      </c>
      <c r="V766" s="4">
        <f t="shared" si="90"/>
        <v>6.7</v>
      </c>
      <c r="W766" s="4">
        <f t="shared" si="91"/>
        <v>-0.70000000000000018</v>
      </c>
      <c r="X766" s="4">
        <f t="shared" si="92"/>
        <v>6.35</v>
      </c>
      <c r="Y766" s="4">
        <f t="shared" si="93"/>
        <v>1</v>
      </c>
      <c r="Z766" s="4" t="str">
        <f t="shared" si="94"/>
        <v/>
      </c>
      <c r="AA766" s="4" t="str">
        <f t="shared" si="95"/>
        <v/>
      </c>
      <c r="AB766" s="4" t="str">
        <f>IF(B766&lt;&gt;"r04","",IF(COUNT(INDEX(U:U,ROW()-3):U766)&lt;2,"",MAX(INDEX(U:U,ROW()-3):U766)-MIN(INDEX(U:U,ROW()-3):U766)))</f>
        <v/>
      </c>
      <c r="AC766" s="4" t="str">
        <f>IF(B766&lt;&gt;"r04","",IF(COUNT(INDEX(V:V,ROW()-3):V766)&lt;2,"",MAX(INDEX(V:V,ROW()-3):V766)-MIN(INDEX(V:V,ROW()-3):V766)))</f>
        <v/>
      </c>
      <c r="AD766" s="4" t="str">
        <f>IF(B766&lt;&gt;"r04","",COUNT(INDEX(U:U,ROW()-3):U766))</f>
        <v/>
      </c>
      <c r="AE766" s="4" t="str">
        <f>IF(B766&lt;&gt;"r04","",COUNT(INDEX(V:V,ROW()-3):V766))</f>
        <v/>
      </c>
    </row>
    <row r="767" spans="1:31">
      <c r="A767">
        <v>975</v>
      </c>
      <c r="B767" t="s">
        <v>1859</v>
      </c>
      <c r="C767" t="s">
        <v>1860</v>
      </c>
      <c r="D767">
        <v>3155405</v>
      </c>
      <c r="E767">
        <v>60</v>
      </c>
      <c r="F767" t="s">
        <v>1849</v>
      </c>
      <c r="G767" s="1">
        <v>46203.868564814817</v>
      </c>
      <c r="H767">
        <v>67</v>
      </c>
      <c r="I767" t="s">
        <v>1849</v>
      </c>
      <c r="J767" s="1">
        <v>46203.868796296294</v>
      </c>
      <c r="K767">
        <v>1</v>
      </c>
      <c r="L767">
        <v>1</v>
      </c>
      <c r="M767" t="s">
        <v>1850</v>
      </c>
      <c r="N767" t="s">
        <v>1851</v>
      </c>
      <c r="O767" s="1">
        <v>46203.86824074074</v>
      </c>
      <c r="P767" s="1">
        <v>46203.868796296294</v>
      </c>
      <c r="Q767" s="1" t="str">
        <f t="shared" si="88"/>
        <v>3155405|r02</v>
      </c>
      <c r="R767" s="1" t="str">
        <f>VLOOKUP(D767,Base_Amostral!$A:$G,5,FALSE)</f>
        <v>Rio Novo</v>
      </c>
      <c r="S767" s="1" t="str">
        <f>VLOOKUP(D767,Base_Amostral!$A:$G,3,FALSE)</f>
        <v>Minas Gerais</v>
      </c>
      <c r="T767" s="1" t="str">
        <f>VLOOKUP(D767,Base_Amostral!$A:$G,6,FALSE)</f>
        <v>Sudeste</v>
      </c>
      <c r="U767" s="4">
        <f t="shared" si="89"/>
        <v>6</v>
      </c>
      <c r="V767" s="4">
        <f t="shared" si="90"/>
        <v>6.7</v>
      </c>
      <c r="W767" s="4">
        <f t="shared" si="91"/>
        <v>-0.70000000000000018</v>
      </c>
      <c r="X767" s="4">
        <f t="shared" si="92"/>
        <v>6.35</v>
      </c>
      <c r="Y767" s="4">
        <f t="shared" si="93"/>
        <v>1</v>
      </c>
      <c r="Z767" s="4">
        <f t="shared" si="94"/>
        <v>0</v>
      </c>
      <c r="AA767" s="4">
        <f t="shared" si="95"/>
        <v>0</v>
      </c>
      <c r="AB767" s="4" t="str">
        <f>IF(B767&lt;&gt;"r04","",IF(COUNT(INDEX(U:U,ROW()-3):U767)&lt;2,"",MAX(INDEX(U:U,ROW()-3):U767)-MIN(INDEX(U:U,ROW()-3):U767)))</f>
        <v/>
      </c>
      <c r="AC767" s="4" t="str">
        <f>IF(B767&lt;&gt;"r04","",IF(COUNT(INDEX(V:V,ROW()-3):V767)&lt;2,"",MAX(INDEX(V:V,ROW()-3):V767)-MIN(INDEX(V:V,ROW()-3):V767)))</f>
        <v/>
      </c>
      <c r="AD767" s="4" t="str">
        <f>IF(B767&lt;&gt;"r04","",COUNT(INDEX(U:U,ROW()-3):U767))</f>
        <v/>
      </c>
      <c r="AE767" s="4" t="str">
        <f>IF(B767&lt;&gt;"r04","",COUNT(INDEX(V:V,ROW()-3):V767))</f>
        <v/>
      </c>
    </row>
    <row r="768" spans="1:31">
      <c r="A768">
        <v>1332</v>
      </c>
      <c r="B768" t="s">
        <v>1861</v>
      </c>
      <c r="C768" t="s">
        <v>1862</v>
      </c>
      <c r="D768">
        <v>3155405</v>
      </c>
      <c r="E768">
        <v>60</v>
      </c>
      <c r="F768" t="s">
        <v>1849</v>
      </c>
      <c r="G768" s="1">
        <v>46209.907141203701</v>
      </c>
      <c r="H768">
        <v>67</v>
      </c>
      <c r="I768" t="s">
        <v>1849</v>
      </c>
      <c r="J768" s="1">
        <v>46209.907395833332</v>
      </c>
      <c r="K768">
        <v>1</v>
      </c>
      <c r="L768">
        <v>1</v>
      </c>
      <c r="M768" t="s">
        <v>1850</v>
      </c>
      <c r="N768" t="s">
        <v>1851</v>
      </c>
      <c r="O768" s="1">
        <v>46209.906863425924</v>
      </c>
      <c r="P768" s="1">
        <v>46209.907395833332</v>
      </c>
      <c r="Q768" s="1" t="str">
        <f t="shared" si="88"/>
        <v>3155405|r03</v>
      </c>
      <c r="R768" s="1" t="str">
        <f>VLOOKUP(D768,Base_Amostral!$A:$G,5,FALSE)</f>
        <v>Rio Novo</v>
      </c>
      <c r="S768" s="1" t="str">
        <f>VLOOKUP(D768,Base_Amostral!$A:$G,3,FALSE)</f>
        <v>Minas Gerais</v>
      </c>
      <c r="T768" s="1" t="str">
        <f>VLOOKUP(D768,Base_Amostral!$A:$G,6,FALSE)</f>
        <v>Sudeste</v>
      </c>
      <c r="U768" s="4">
        <f t="shared" si="89"/>
        <v>6</v>
      </c>
      <c r="V768" s="4">
        <f t="shared" si="90"/>
        <v>6.7</v>
      </c>
      <c r="W768" s="4">
        <f t="shared" si="91"/>
        <v>-0.70000000000000018</v>
      </c>
      <c r="X768" s="4">
        <f t="shared" si="92"/>
        <v>6.35</v>
      </c>
      <c r="Y768" s="4">
        <f t="shared" si="93"/>
        <v>1</v>
      </c>
      <c r="Z768" s="4">
        <f t="shared" si="94"/>
        <v>0</v>
      </c>
      <c r="AA768" s="4">
        <f t="shared" si="95"/>
        <v>0</v>
      </c>
      <c r="AB768" s="4" t="str">
        <f>IF(B768&lt;&gt;"r04","",IF(COUNT(INDEX(U:U,ROW()-3):U768)&lt;2,"",MAX(INDEX(U:U,ROW()-3):U768)-MIN(INDEX(U:U,ROW()-3):U768)))</f>
        <v/>
      </c>
      <c r="AC768" s="4" t="str">
        <f>IF(B768&lt;&gt;"r04","",IF(COUNT(INDEX(V:V,ROW()-3):V768)&lt;2,"",MAX(INDEX(V:V,ROW()-3):V768)-MIN(INDEX(V:V,ROW()-3):V768)))</f>
        <v/>
      </c>
      <c r="AD768" s="4" t="str">
        <f>IF(B768&lt;&gt;"r04","",COUNT(INDEX(U:U,ROW()-3):U768))</f>
        <v/>
      </c>
      <c r="AE768" s="4" t="str">
        <f>IF(B768&lt;&gt;"r04","",COUNT(INDEX(V:V,ROW()-3):V768))</f>
        <v/>
      </c>
    </row>
    <row r="769" spans="1:31">
      <c r="A769">
        <v>1679</v>
      </c>
      <c r="B769" t="s">
        <v>1863</v>
      </c>
      <c r="C769" t="s">
        <v>1864</v>
      </c>
      <c r="D769">
        <v>3155405</v>
      </c>
      <c r="E769">
        <v>71</v>
      </c>
      <c r="F769" t="s">
        <v>1849</v>
      </c>
      <c r="G769" s="1">
        <v>46216.883692129632</v>
      </c>
      <c r="H769">
        <v>67</v>
      </c>
      <c r="I769" t="s">
        <v>1849</v>
      </c>
      <c r="J769" s="1">
        <v>46216.883935185186</v>
      </c>
      <c r="K769">
        <v>1</v>
      </c>
      <c r="L769">
        <v>1</v>
      </c>
      <c r="M769" t="s">
        <v>1850</v>
      </c>
      <c r="N769" t="s">
        <v>1851</v>
      </c>
      <c r="O769" s="1">
        <v>46216.883368055554</v>
      </c>
      <c r="P769" s="1">
        <v>46216.883935185186</v>
      </c>
      <c r="Q769" s="1" t="str">
        <f t="shared" si="88"/>
        <v>3155405|r04</v>
      </c>
      <c r="R769" s="1" t="str">
        <f>VLOOKUP(D769,Base_Amostral!$A:$G,5,FALSE)</f>
        <v>Rio Novo</v>
      </c>
      <c r="S769" s="1" t="str">
        <f>VLOOKUP(D769,Base_Amostral!$A:$G,3,FALSE)</f>
        <v>Minas Gerais</v>
      </c>
      <c r="T769" s="1" t="str">
        <f>VLOOKUP(D769,Base_Amostral!$A:$G,6,FALSE)</f>
        <v>Sudeste</v>
      </c>
      <c r="U769" s="4">
        <f t="shared" si="89"/>
        <v>7.1</v>
      </c>
      <c r="V769" s="4">
        <f t="shared" si="90"/>
        <v>6.7</v>
      </c>
      <c r="W769" s="4">
        <f t="shared" si="91"/>
        <v>0.39999999999999947</v>
      </c>
      <c r="X769" s="4">
        <f t="shared" si="92"/>
        <v>6.9</v>
      </c>
      <c r="Y769" s="4">
        <f t="shared" si="93"/>
        <v>1</v>
      </c>
      <c r="Z769" s="4">
        <f t="shared" si="94"/>
        <v>1.0999999999999996</v>
      </c>
      <c r="AA769" s="4">
        <f t="shared" si="95"/>
        <v>0</v>
      </c>
      <c r="AB769" s="4">
        <f ca="1">IF(B769&lt;&gt;"r04","",IF(COUNT(INDEX(U:U,ROW()-3):U769)&lt;2,"",MAX(INDEX(U:U,ROW()-3):U769)-MIN(INDEX(U:U,ROW()-3):U769)))</f>
        <v>1.0999999999999996</v>
      </c>
      <c r="AC769" s="4">
        <f ca="1">IF(B769&lt;&gt;"r04","",IF(COUNT(INDEX(V:V,ROW()-3):V769)&lt;2,"",MAX(INDEX(V:V,ROW()-3):V769)-MIN(INDEX(V:V,ROW()-3):V769)))</f>
        <v>0</v>
      </c>
      <c r="AD769" s="4">
        <f ca="1">IF(B769&lt;&gt;"r04","",COUNT(INDEX(U:U,ROW()-3):U769))</f>
        <v>4</v>
      </c>
      <c r="AE769" s="4">
        <f ca="1">IF(B769&lt;&gt;"r04","",COUNT(INDEX(V:V,ROW()-3):V769))</f>
        <v>4</v>
      </c>
    </row>
    <row r="770" spans="1:31">
      <c r="A770">
        <v>581</v>
      </c>
      <c r="B770" t="s">
        <v>1857</v>
      </c>
      <c r="C770" t="s">
        <v>1858</v>
      </c>
      <c r="D770">
        <v>3156502</v>
      </c>
      <c r="E770">
        <v>61</v>
      </c>
      <c r="F770" t="s">
        <v>1849</v>
      </c>
      <c r="G770" s="1">
        <v>46196.048819444448</v>
      </c>
      <c r="H770">
        <v>68</v>
      </c>
      <c r="I770" t="s">
        <v>1849</v>
      </c>
      <c r="J770" s="1">
        <v>46196.049108796295</v>
      </c>
      <c r="K770">
        <v>1</v>
      </c>
      <c r="L770">
        <v>1</v>
      </c>
      <c r="M770" t="s">
        <v>1850</v>
      </c>
      <c r="N770" t="s">
        <v>1851</v>
      </c>
      <c r="O770" s="1">
        <v>46196.048402777778</v>
      </c>
      <c r="P770" s="1">
        <v>46196.049108796295</v>
      </c>
      <c r="Q770" s="1" t="str">
        <f t="shared" ref="Q770:Q833" si="96">D770&amp;"|"&amp;B770</f>
        <v>3156502|r01</v>
      </c>
      <c r="R770" s="1" t="str">
        <f>VLOOKUP(D770,Base_Amostral!$A:$G,5,FALSE)</f>
        <v>Rubelita</v>
      </c>
      <c r="S770" s="1" t="str">
        <f>VLOOKUP(D770,Base_Amostral!$A:$G,3,FALSE)</f>
        <v>Minas Gerais</v>
      </c>
      <c r="T770" s="1" t="str">
        <f>VLOOKUP(D770,Base_Amostral!$A:$G,6,FALSE)</f>
        <v>Sudeste</v>
      </c>
      <c r="U770" s="4">
        <f t="shared" ref="U770:U833" si="97">IF(E770="","",E770/10)</f>
        <v>6.1</v>
      </c>
      <c r="V770" s="4">
        <f t="shared" ref="V770:V833" si="98">IF(H770="","",H770/10)</f>
        <v>6.8</v>
      </c>
      <c r="W770" s="4">
        <f t="shared" ref="W770:W833" si="99">IF(OR(U770="",V770=""),"",U770-V770)</f>
        <v>-0.70000000000000018</v>
      </c>
      <c r="X770" s="4">
        <f t="shared" ref="X770:X833" si="100">IF(OR(U770="",V770=""),"",AVERAGE(U770:V770))</f>
        <v>6.4499999999999993</v>
      </c>
      <c r="Y770" s="4">
        <f t="shared" ref="Y770:Y833" si="101">IF(AND(U770&lt;&gt;"",V770&lt;&gt;""),1,0)</f>
        <v>1</v>
      </c>
      <c r="Z770" s="4" t="str">
        <f t="shared" ref="Z770:Z833" si="102">IF(D770&lt;&gt;D769,"",IF(OR(U770="",U769=""),"",U770-U769))</f>
        <v/>
      </c>
      <c r="AA770" s="4" t="str">
        <f t="shared" ref="AA770:AA833" si="103">IF(D770&lt;&gt;D769,"",IF(OR(V770="",V769=""),"",V770-V769))</f>
        <v/>
      </c>
      <c r="AB770" s="4" t="str">
        <f>IF(B770&lt;&gt;"r04","",IF(COUNT(INDEX(U:U,ROW()-3):U770)&lt;2,"",MAX(INDEX(U:U,ROW()-3):U770)-MIN(INDEX(U:U,ROW()-3):U770)))</f>
        <v/>
      </c>
      <c r="AC770" s="4" t="str">
        <f>IF(B770&lt;&gt;"r04","",IF(COUNT(INDEX(V:V,ROW()-3):V770)&lt;2,"",MAX(INDEX(V:V,ROW()-3):V770)-MIN(INDEX(V:V,ROW()-3):V770)))</f>
        <v/>
      </c>
      <c r="AD770" s="4" t="str">
        <f>IF(B770&lt;&gt;"r04","",COUNT(INDEX(U:U,ROW()-3):U770))</f>
        <v/>
      </c>
      <c r="AE770" s="4" t="str">
        <f>IF(B770&lt;&gt;"r04","",COUNT(INDEX(V:V,ROW()-3):V770))</f>
        <v/>
      </c>
    </row>
    <row r="771" spans="1:31">
      <c r="A771">
        <v>977</v>
      </c>
      <c r="B771" t="s">
        <v>1859</v>
      </c>
      <c r="C771" t="s">
        <v>1860</v>
      </c>
      <c r="D771">
        <v>3156502</v>
      </c>
      <c r="E771">
        <v>61</v>
      </c>
      <c r="F771" t="s">
        <v>1849</v>
      </c>
      <c r="G771" s="1">
        <v>46203.869988425926</v>
      </c>
      <c r="H771">
        <v>68</v>
      </c>
      <c r="I771" t="s">
        <v>1849</v>
      </c>
      <c r="J771" s="1">
        <v>46203.870289351849</v>
      </c>
      <c r="K771">
        <v>1</v>
      </c>
      <c r="L771">
        <v>1</v>
      </c>
      <c r="M771" t="s">
        <v>1850</v>
      </c>
      <c r="N771" t="s">
        <v>1851</v>
      </c>
      <c r="O771" s="1">
        <v>46203.868831018517</v>
      </c>
      <c r="P771" s="1">
        <v>46203.870289351849</v>
      </c>
      <c r="Q771" s="1" t="str">
        <f t="shared" si="96"/>
        <v>3156502|r02</v>
      </c>
      <c r="R771" s="1" t="str">
        <f>VLOOKUP(D771,Base_Amostral!$A:$G,5,FALSE)</f>
        <v>Rubelita</v>
      </c>
      <c r="S771" s="1" t="str">
        <f>VLOOKUP(D771,Base_Amostral!$A:$G,3,FALSE)</f>
        <v>Minas Gerais</v>
      </c>
      <c r="T771" s="1" t="str">
        <f>VLOOKUP(D771,Base_Amostral!$A:$G,6,FALSE)</f>
        <v>Sudeste</v>
      </c>
      <c r="U771" s="4">
        <f t="shared" si="97"/>
        <v>6.1</v>
      </c>
      <c r="V771" s="4">
        <f t="shared" si="98"/>
        <v>6.8</v>
      </c>
      <c r="W771" s="4">
        <f t="shared" si="99"/>
        <v>-0.70000000000000018</v>
      </c>
      <c r="X771" s="4">
        <f t="shared" si="100"/>
        <v>6.4499999999999993</v>
      </c>
      <c r="Y771" s="4">
        <f t="shared" si="101"/>
        <v>1</v>
      </c>
      <c r="Z771" s="4">
        <f t="shared" si="102"/>
        <v>0</v>
      </c>
      <c r="AA771" s="4">
        <f t="shared" si="103"/>
        <v>0</v>
      </c>
      <c r="AB771" s="4" t="str">
        <f>IF(B771&lt;&gt;"r04","",IF(COUNT(INDEX(U:U,ROW()-3):U771)&lt;2,"",MAX(INDEX(U:U,ROW()-3):U771)-MIN(INDEX(U:U,ROW()-3):U771)))</f>
        <v/>
      </c>
      <c r="AC771" s="4" t="str">
        <f>IF(B771&lt;&gt;"r04","",IF(COUNT(INDEX(V:V,ROW()-3):V771)&lt;2,"",MAX(INDEX(V:V,ROW()-3):V771)-MIN(INDEX(V:V,ROW()-3):V771)))</f>
        <v/>
      </c>
      <c r="AD771" s="4" t="str">
        <f>IF(B771&lt;&gt;"r04","",COUNT(INDEX(U:U,ROW()-3):U771))</f>
        <v/>
      </c>
      <c r="AE771" s="4" t="str">
        <f>IF(B771&lt;&gt;"r04","",COUNT(INDEX(V:V,ROW()-3):V771))</f>
        <v/>
      </c>
    </row>
    <row r="772" spans="1:31">
      <c r="A772">
        <v>1334</v>
      </c>
      <c r="B772" t="s">
        <v>1861</v>
      </c>
      <c r="C772" t="s">
        <v>1862</v>
      </c>
      <c r="D772">
        <v>3156502</v>
      </c>
      <c r="E772">
        <v>61</v>
      </c>
      <c r="F772" t="s">
        <v>1849</v>
      </c>
      <c r="G772" s="1">
        <v>46209.90861111111</v>
      </c>
      <c r="H772">
        <v>68</v>
      </c>
      <c r="I772" t="s">
        <v>1849</v>
      </c>
      <c r="J772" s="1">
        <v>46209.908900462964</v>
      </c>
      <c r="K772">
        <v>1</v>
      </c>
      <c r="L772">
        <v>1</v>
      </c>
      <c r="M772" t="s">
        <v>1850</v>
      </c>
      <c r="N772" t="s">
        <v>1851</v>
      </c>
      <c r="O772" s="1">
        <v>46209.907430555555</v>
      </c>
      <c r="P772" s="1">
        <v>46209.908900462964</v>
      </c>
      <c r="Q772" s="1" t="str">
        <f t="shared" si="96"/>
        <v>3156502|r03</v>
      </c>
      <c r="R772" s="1" t="str">
        <f>VLOOKUP(D772,Base_Amostral!$A:$G,5,FALSE)</f>
        <v>Rubelita</v>
      </c>
      <c r="S772" s="1" t="str">
        <f>VLOOKUP(D772,Base_Amostral!$A:$G,3,FALSE)</f>
        <v>Minas Gerais</v>
      </c>
      <c r="T772" s="1" t="str">
        <f>VLOOKUP(D772,Base_Amostral!$A:$G,6,FALSE)</f>
        <v>Sudeste</v>
      </c>
      <c r="U772" s="4">
        <f t="shared" si="97"/>
        <v>6.1</v>
      </c>
      <c r="V772" s="4">
        <f t="shared" si="98"/>
        <v>6.8</v>
      </c>
      <c r="W772" s="4">
        <f t="shared" si="99"/>
        <v>-0.70000000000000018</v>
      </c>
      <c r="X772" s="4">
        <f t="shared" si="100"/>
        <v>6.4499999999999993</v>
      </c>
      <c r="Y772" s="4">
        <f t="shared" si="101"/>
        <v>1</v>
      </c>
      <c r="Z772" s="4">
        <f t="shared" si="102"/>
        <v>0</v>
      </c>
      <c r="AA772" s="4">
        <f t="shared" si="103"/>
        <v>0</v>
      </c>
      <c r="AB772" s="4" t="str">
        <f>IF(B772&lt;&gt;"r04","",IF(COUNT(INDEX(U:U,ROW()-3):U772)&lt;2,"",MAX(INDEX(U:U,ROW()-3):U772)-MIN(INDEX(U:U,ROW()-3):U772)))</f>
        <v/>
      </c>
      <c r="AC772" s="4" t="str">
        <f>IF(B772&lt;&gt;"r04","",IF(COUNT(INDEX(V:V,ROW()-3):V772)&lt;2,"",MAX(INDEX(V:V,ROW()-3):V772)-MIN(INDEX(V:V,ROW()-3):V772)))</f>
        <v/>
      </c>
      <c r="AD772" s="4" t="str">
        <f>IF(B772&lt;&gt;"r04","",COUNT(INDEX(U:U,ROW()-3):U772))</f>
        <v/>
      </c>
      <c r="AE772" s="4" t="str">
        <f>IF(B772&lt;&gt;"r04","",COUNT(INDEX(V:V,ROW()-3):V772))</f>
        <v/>
      </c>
    </row>
    <row r="773" spans="1:31">
      <c r="A773">
        <v>1681</v>
      </c>
      <c r="B773" t="s">
        <v>1863</v>
      </c>
      <c r="C773" t="s">
        <v>1864</v>
      </c>
      <c r="D773">
        <v>3156502</v>
      </c>
      <c r="E773">
        <v>71</v>
      </c>
      <c r="F773" t="s">
        <v>1849</v>
      </c>
      <c r="G773" s="1">
        <v>46216.884456018517</v>
      </c>
      <c r="H773">
        <v>68</v>
      </c>
      <c r="I773" t="s">
        <v>1849</v>
      </c>
      <c r="J773" s="1">
        <v>46216.884768518517</v>
      </c>
      <c r="K773">
        <v>1</v>
      </c>
      <c r="L773">
        <v>1</v>
      </c>
      <c r="M773" t="s">
        <v>1850</v>
      </c>
      <c r="N773" t="s">
        <v>1851</v>
      </c>
      <c r="O773" s="1">
        <v>46216.883969907409</v>
      </c>
      <c r="P773" s="1">
        <v>46216.884768518517</v>
      </c>
      <c r="Q773" s="1" t="str">
        <f t="shared" si="96"/>
        <v>3156502|r04</v>
      </c>
      <c r="R773" s="1" t="str">
        <f>VLOOKUP(D773,Base_Amostral!$A:$G,5,FALSE)</f>
        <v>Rubelita</v>
      </c>
      <c r="S773" s="1" t="str">
        <f>VLOOKUP(D773,Base_Amostral!$A:$G,3,FALSE)</f>
        <v>Minas Gerais</v>
      </c>
      <c r="T773" s="1" t="str">
        <f>VLOOKUP(D773,Base_Amostral!$A:$G,6,FALSE)</f>
        <v>Sudeste</v>
      </c>
      <c r="U773" s="4">
        <f t="shared" si="97"/>
        <v>7.1</v>
      </c>
      <c r="V773" s="4">
        <f t="shared" si="98"/>
        <v>6.8</v>
      </c>
      <c r="W773" s="4">
        <f t="shared" si="99"/>
        <v>0.29999999999999982</v>
      </c>
      <c r="X773" s="4">
        <f t="shared" si="100"/>
        <v>6.9499999999999993</v>
      </c>
      <c r="Y773" s="4">
        <f t="shared" si="101"/>
        <v>1</v>
      </c>
      <c r="Z773" s="4">
        <f t="shared" si="102"/>
        <v>1</v>
      </c>
      <c r="AA773" s="4">
        <f t="shared" si="103"/>
        <v>0</v>
      </c>
      <c r="AB773" s="4">
        <f ca="1">IF(B773&lt;&gt;"r04","",IF(COUNT(INDEX(U:U,ROW()-3):U773)&lt;2,"",MAX(INDEX(U:U,ROW()-3):U773)-MIN(INDEX(U:U,ROW()-3):U773)))</f>
        <v>1</v>
      </c>
      <c r="AC773" s="4">
        <f ca="1">IF(B773&lt;&gt;"r04","",IF(COUNT(INDEX(V:V,ROW()-3):V773)&lt;2,"",MAX(INDEX(V:V,ROW()-3):V773)-MIN(INDEX(V:V,ROW()-3):V773)))</f>
        <v>0</v>
      </c>
      <c r="AD773" s="4">
        <f ca="1">IF(B773&lt;&gt;"r04","",COUNT(INDEX(U:U,ROW()-3):U773))</f>
        <v>4</v>
      </c>
      <c r="AE773" s="4">
        <f ca="1">IF(B773&lt;&gt;"r04","",COUNT(INDEX(V:V,ROW()-3):V773))</f>
        <v>4</v>
      </c>
    </row>
    <row r="774" spans="1:31">
      <c r="A774">
        <v>588</v>
      </c>
      <c r="B774" t="s">
        <v>1857</v>
      </c>
      <c r="C774" t="s">
        <v>1858</v>
      </c>
      <c r="D774">
        <v>3158508</v>
      </c>
      <c r="E774">
        <v>55</v>
      </c>
      <c r="F774" t="s">
        <v>1849</v>
      </c>
      <c r="G774" s="1">
        <v>46196.050243055557</v>
      </c>
      <c r="H774">
        <v>59</v>
      </c>
      <c r="I774" t="s">
        <v>1849</v>
      </c>
      <c r="J774" s="1">
        <v>46196.050555555557</v>
      </c>
      <c r="K774">
        <v>1</v>
      </c>
      <c r="L774">
        <v>1</v>
      </c>
      <c r="M774" t="s">
        <v>1850</v>
      </c>
      <c r="N774" t="s">
        <v>1851</v>
      </c>
      <c r="O774" s="1">
        <v>46196.049756944441</v>
      </c>
      <c r="P774" s="1">
        <v>46196.050555555557</v>
      </c>
      <c r="Q774" s="1" t="str">
        <f t="shared" si="96"/>
        <v>3158508|r01</v>
      </c>
      <c r="R774" s="1" t="str">
        <f>VLOOKUP(D774,Base_Amostral!$A:$G,5,FALSE)</f>
        <v>Santana de Pirapama</v>
      </c>
      <c r="S774" s="1" t="str">
        <f>VLOOKUP(D774,Base_Amostral!$A:$G,3,FALSE)</f>
        <v>Minas Gerais</v>
      </c>
      <c r="T774" s="1" t="str">
        <f>VLOOKUP(D774,Base_Amostral!$A:$G,6,FALSE)</f>
        <v>Sudeste</v>
      </c>
      <c r="U774" s="4">
        <f t="shared" si="97"/>
        <v>5.5</v>
      </c>
      <c r="V774" s="4">
        <f t="shared" si="98"/>
        <v>5.9</v>
      </c>
      <c r="W774" s="4">
        <f t="shared" si="99"/>
        <v>-0.40000000000000036</v>
      </c>
      <c r="X774" s="4">
        <f t="shared" si="100"/>
        <v>5.7</v>
      </c>
      <c r="Y774" s="4">
        <f t="shared" si="101"/>
        <v>1</v>
      </c>
      <c r="Z774" s="4" t="str">
        <f t="shared" si="102"/>
        <v/>
      </c>
      <c r="AA774" s="4" t="str">
        <f t="shared" si="103"/>
        <v/>
      </c>
      <c r="AB774" s="4" t="str">
        <f>IF(B774&lt;&gt;"r04","",IF(COUNT(INDEX(U:U,ROW()-3):U774)&lt;2,"",MAX(INDEX(U:U,ROW()-3):U774)-MIN(INDEX(U:U,ROW()-3):U774)))</f>
        <v/>
      </c>
      <c r="AC774" s="4" t="str">
        <f>IF(B774&lt;&gt;"r04","",IF(COUNT(INDEX(V:V,ROW()-3):V774)&lt;2,"",MAX(INDEX(V:V,ROW()-3):V774)-MIN(INDEX(V:V,ROW()-3):V774)))</f>
        <v/>
      </c>
      <c r="AD774" s="4" t="str">
        <f>IF(B774&lt;&gt;"r04","",COUNT(INDEX(U:U,ROW()-3):U774))</f>
        <v/>
      </c>
      <c r="AE774" s="4" t="str">
        <f>IF(B774&lt;&gt;"r04","",COUNT(INDEX(V:V,ROW()-3):V774))</f>
        <v/>
      </c>
    </row>
    <row r="775" spans="1:31">
      <c r="A775">
        <v>985</v>
      </c>
      <c r="B775" t="s">
        <v>1859</v>
      </c>
      <c r="C775" t="s">
        <v>1860</v>
      </c>
      <c r="D775">
        <v>3158508</v>
      </c>
      <c r="E775">
        <v>65</v>
      </c>
      <c r="F775" t="s">
        <v>1849</v>
      </c>
      <c r="G775" s="1">
        <v>46203.871412037035</v>
      </c>
      <c r="H775">
        <v>65</v>
      </c>
      <c r="I775" t="s">
        <v>1849</v>
      </c>
      <c r="J775" s="1">
        <v>46203.871701388889</v>
      </c>
      <c r="K775">
        <v>1</v>
      </c>
      <c r="L775">
        <v>1</v>
      </c>
      <c r="M775" t="s">
        <v>1850</v>
      </c>
      <c r="N775" t="s">
        <v>1851</v>
      </c>
      <c r="O775" s="1">
        <v>46203.870925925927</v>
      </c>
      <c r="P775" s="1">
        <v>46203.871701388889</v>
      </c>
      <c r="Q775" s="1" t="str">
        <f t="shared" si="96"/>
        <v>3158508|r02</v>
      </c>
      <c r="R775" s="1" t="str">
        <f>VLOOKUP(D775,Base_Amostral!$A:$G,5,FALSE)</f>
        <v>Santana de Pirapama</v>
      </c>
      <c r="S775" s="1" t="str">
        <f>VLOOKUP(D775,Base_Amostral!$A:$G,3,FALSE)</f>
        <v>Minas Gerais</v>
      </c>
      <c r="T775" s="1" t="str">
        <f>VLOOKUP(D775,Base_Amostral!$A:$G,6,FALSE)</f>
        <v>Sudeste</v>
      </c>
      <c r="U775" s="4">
        <f t="shared" si="97"/>
        <v>6.5</v>
      </c>
      <c r="V775" s="4">
        <f t="shared" si="98"/>
        <v>6.5</v>
      </c>
      <c r="W775" s="4">
        <f t="shared" si="99"/>
        <v>0</v>
      </c>
      <c r="X775" s="4">
        <f t="shared" si="100"/>
        <v>6.5</v>
      </c>
      <c r="Y775" s="4">
        <f t="shared" si="101"/>
        <v>1</v>
      </c>
      <c r="Z775" s="4">
        <f t="shared" si="102"/>
        <v>1</v>
      </c>
      <c r="AA775" s="4">
        <f t="shared" si="103"/>
        <v>0.59999999999999964</v>
      </c>
      <c r="AB775" s="4" t="str">
        <f>IF(B775&lt;&gt;"r04","",IF(COUNT(INDEX(U:U,ROW()-3):U775)&lt;2,"",MAX(INDEX(U:U,ROW()-3):U775)-MIN(INDEX(U:U,ROW()-3):U775)))</f>
        <v/>
      </c>
      <c r="AC775" s="4" t="str">
        <f>IF(B775&lt;&gt;"r04","",IF(COUNT(INDEX(V:V,ROW()-3):V775)&lt;2,"",MAX(INDEX(V:V,ROW()-3):V775)-MIN(INDEX(V:V,ROW()-3):V775)))</f>
        <v/>
      </c>
      <c r="AD775" s="4" t="str">
        <f>IF(B775&lt;&gt;"r04","",COUNT(INDEX(U:U,ROW()-3):U775))</f>
        <v/>
      </c>
      <c r="AE775" s="4" t="str">
        <f>IF(B775&lt;&gt;"r04","",COUNT(INDEX(V:V,ROW()-3):V775))</f>
        <v/>
      </c>
    </row>
    <row r="776" spans="1:31">
      <c r="A776">
        <v>1340</v>
      </c>
      <c r="B776" t="s">
        <v>1861</v>
      </c>
      <c r="C776" t="s">
        <v>1862</v>
      </c>
      <c r="D776">
        <v>3158508</v>
      </c>
      <c r="E776">
        <v>65</v>
      </c>
      <c r="F776" t="s">
        <v>1849</v>
      </c>
      <c r="G776" s="1">
        <v>46209.910173611112</v>
      </c>
      <c r="H776">
        <v>65</v>
      </c>
      <c r="I776" t="s">
        <v>1849</v>
      </c>
      <c r="J776" s="1">
        <v>46209.910451388889</v>
      </c>
      <c r="K776">
        <v>1</v>
      </c>
      <c r="L776">
        <v>1</v>
      </c>
      <c r="M776" t="s">
        <v>1850</v>
      </c>
      <c r="N776" t="s">
        <v>1851</v>
      </c>
      <c r="O776" s="1">
        <v>46209.909583333334</v>
      </c>
      <c r="P776" s="1">
        <v>46209.910451388889</v>
      </c>
      <c r="Q776" s="1" t="str">
        <f t="shared" si="96"/>
        <v>3158508|r03</v>
      </c>
      <c r="R776" s="1" t="str">
        <f>VLOOKUP(D776,Base_Amostral!$A:$G,5,FALSE)</f>
        <v>Santana de Pirapama</v>
      </c>
      <c r="S776" s="1" t="str">
        <f>VLOOKUP(D776,Base_Amostral!$A:$G,3,FALSE)</f>
        <v>Minas Gerais</v>
      </c>
      <c r="T776" s="1" t="str">
        <f>VLOOKUP(D776,Base_Amostral!$A:$G,6,FALSE)</f>
        <v>Sudeste</v>
      </c>
      <c r="U776" s="4">
        <f t="shared" si="97"/>
        <v>6.5</v>
      </c>
      <c r="V776" s="4">
        <f t="shared" si="98"/>
        <v>6.5</v>
      </c>
      <c r="W776" s="4">
        <f t="shared" si="99"/>
        <v>0</v>
      </c>
      <c r="X776" s="4">
        <f t="shared" si="100"/>
        <v>6.5</v>
      </c>
      <c r="Y776" s="4">
        <f t="shared" si="101"/>
        <v>1</v>
      </c>
      <c r="Z776" s="4">
        <f t="shared" si="102"/>
        <v>0</v>
      </c>
      <c r="AA776" s="4">
        <f t="shared" si="103"/>
        <v>0</v>
      </c>
      <c r="AB776" s="4" t="str">
        <f>IF(B776&lt;&gt;"r04","",IF(COUNT(INDEX(U:U,ROW()-3):U776)&lt;2,"",MAX(INDEX(U:U,ROW()-3):U776)-MIN(INDEX(U:U,ROW()-3):U776)))</f>
        <v/>
      </c>
      <c r="AC776" s="4" t="str">
        <f>IF(B776&lt;&gt;"r04","",IF(COUNT(INDEX(V:V,ROW()-3):V776)&lt;2,"",MAX(INDEX(V:V,ROW()-3):V776)-MIN(INDEX(V:V,ROW()-3):V776)))</f>
        <v/>
      </c>
      <c r="AD776" s="4" t="str">
        <f>IF(B776&lt;&gt;"r04","",COUNT(INDEX(U:U,ROW()-3):U776))</f>
        <v/>
      </c>
      <c r="AE776" s="4" t="str">
        <f>IF(B776&lt;&gt;"r04","",COUNT(INDEX(V:V,ROW()-3):V776))</f>
        <v/>
      </c>
    </row>
    <row r="777" spans="1:31">
      <c r="A777">
        <v>1685</v>
      </c>
      <c r="B777" t="s">
        <v>1863</v>
      </c>
      <c r="C777" t="s">
        <v>1864</v>
      </c>
      <c r="D777">
        <v>3158508</v>
      </c>
      <c r="E777">
        <v>75</v>
      </c>
      <c r="F777" t="s">
        <v>1849</v>
      </c>
      <c r="G777" s="1">
        <v>46216.886064814818</v>
      </c>
      <c r="H777">
        <v>65</v>
      </c>
      <c r="I777" t="s">
        <v>1849</v>
      </c>
      <c r="J777" s="1">
        <v>46216.886365740742</v>
      </c>
      <c r="K777">
        <v>1</v>
      </c>
      <c r="L777">
        <v>1</v>
      </c>
      <c r="M777" t="s">
        <v>1850</v>
      </c>
      <c r="N777" t="s">
        <v>1851</v>
      </c>
      <c r="O777" s="1">
        <v>46216.885428240741</v>
      </c>
      <c r="P777" s="1">
        <v>46216.886365740742</v>
      </c>
      <c r="Q777" s="1" t="str">
        <f t="shared" si="96"/>
        <v>3158508|r04</v>
      </c>
      <c r="R777" s="1" t="str">
        <f>VLOOKUP(D777,Base_Amostral!$A:$G,5,FALSE)</f>
        <v>Santana de Pirapama</v>
      </c>
      <c r="S777" s="1" t="str">
        <f>VLOOKUP(D777,Base_Amostral!$A:$G,3,FALSE)</f>
        <v>Minas Gerais</v>
      </c>
      <c r="T777" s="1" t="str">
        <f>VLOOKUP(D777,Base_Amostral!$A:$G,6,FALSE)</f>
        <v>Sudeste</v>
      </c>
      <c r="U777" s="4">
        <f t="shared" si="97"/>
        <v>7.5</v>
      </c>
      <c r="V777" s="4">
        <f t="shared" si="98"/>
        <v>6.5</v>
      </c>
      <c r="W777" s="4">
        <f t="shared" si="99"/>
        <v>1</v>
      </c>
      <c r="X777" s="4">
        <f t="shared" si="100"/>
        <v>7</v>
      </c>
      <c r="Y777" s="4">
        <f t="shared" si="101"/>
        <v>1</v>
      </c>
      <c r="Z777" s="4">
        <f t="shared" si="102"/>
        <v>1</v>
      </c>
      <c r="AA777" s="4">
        <f t="shared" si="103"/>
        <v>0</v>
      </c>
      <c r="AB777" s="4">
        <f ca="1">IF(B777&lt;&gt;"r04","",IF(COUNT(INDEX(U:U,ROW()-3):U777)&lt;2,"",MAX(INDEX(U:U,ROW()-3):U777)-MIN(INDEX(U:U,ROW()-3):U777)))</f>
        <v>2</v>
      </c>
      <c r="AC777" s="4">
        <f ca="1">IF(B777&lt;&gt;"r04","",IF(COUNT(INDEX(V:V,ROW()-3):V777)&lt;2,"",MAX(INDEX(V:V,ROW()-3):V777)-MIN(INDEX(V:V,ROW()-3):V777)))</f>
        <v>0.59999999999999964</v>
      </c>
      <c r="AD777" s="4">
        <f ca="1">IF(B777&lt;&gt;"r04","",COUNT(INDEX(U:U,ROW()-3):U777))</f>
        <v>4</v>
      </c>
      <c r="AE777" s="4">
        <f ca="1">IF(B777&lt;&gt;"r04","",COUNT(INDEX(V:V,ROW()-3):V777))</f>
        <v>4</v>
      </c>
    </row>
    <row r="778" spans="1:31">
      <c r="A778">
        <v>584</v>
      </c>
      <c r="B778" t="s">
        <v>1857</v>
      </c>
      <c r="C778" t="s">
        <v>1858</v>
      </c>
      <c r="D778">
        <v>3159308</v>
      </c>
      <c r="E778">
        <v>63</v>
      </c>
      <c r="F778" t="s">
        <v>1849</v>
      </c>
      <c r="G778" s="1">
        <v>46196.049479166664</v>
      </c>
      <c r="H778">
        <v>66</v>
      </c>
      <c r="I778" t="s">
        <v>1849</v>
      </c>
      <c r="J778" s="1">
        <v>46196.049699074072</v>
      </c>
      <c r="K778">
        <v>1</v>
      </c>
      <c r="L778">
        <v>1</v>
      </c>
      <c r="M778" t="s">
        <v>1850</v>
      </c>
      <c r="N778" t="s">
        <v>1851</v>
      </c>
      <c r="O778" s="1">
        <v>46196.049143518518</v>
      </c>
      <c r="P778" s="1">
        <v>46196.049699074072</v>
      </c>
      <c r="Q778" s="1" t="str">
        <f t="shared" si="96"/>
        <v>3159308|r01</v>
      </c>
      <c r="R778" s="1" t="str">
        <f>VLOOKUP(D778,Base_Amostral!$A:$G,5,FALSE)</f>
        <v>Santa Rita de Jacutinga</v>
      </c>
      <c r="S778" s="1" t="str">
        <f>VLOOKUP(D778,Base_Amostral!$A:$G,3,FALSE)</f>
        <v>Minas Gerais</v>
      </c>
      <c r="T778" s="1" t="str">
        <f>VLOOKUP(D778,Base_Amostral!$A:$G,6,FALSE)</f>
        <v>Sudeste</v>
      </c>
      <c r="U778" s="4">
        <f t="shared" si="97"/>
        <v>6.3</v>
      </c>
      <c r="V778" s="4">
        <f t="shared" si="98"/>
        <v>6.6</v>
      </c>
      <c r="W778" s="4">
        <f t="shared" si="99"/>
        <v>-0.29999999999999982</v>
      </c>
      <c r="X778" s="4">
        <f t="shared" si="100"/>
        <v>6.4499999999999993</v>
      </c>
      <c r="Y778" s="4">
        <f t="shared" si="101"/>
        <v>1</v>
      </c>
      <c r="Z778" s="4" t="str">
        <f t="shared" si="102"/>
        <v/>
      </c>
      <c r="AA778" s="4" t="str">
        <f t="shared" si="103"/>
        <v/>
      </c>
      <c r="AB778" s="4" t="str">
        <f>IF(B778&lt;&gt;"r04","",IF(COUNT(INDEX(U:U,ROW()-3):U778)&lt;2,"",MAX(INDEX(U:U,ROW()-3):U778)-MIN(INDEX(U:U,ROW()-3):U778)))</f>
        <v/>
      </c>
      <c r="AC778" s="4" t="str">
        <f>IF(B778&lt;&gt;"r04","",IF(COUNT(INDEX(V:V,ROW()-3):V778)&lt;2,"",MAX(INDEX(V:V,ROW()-3):V778)-MIN(INDEX(V:V,ROW()-3):V778)))</f>
        <v/>
      </c>
      <c r="AD778" s="4" t="str">
        <f>IF(B778&lt;&gt;"r04","",COUNT(INDEX(U:U,ROW()-3):U778))</f>
        <v/>
      </c>
      <c r="AE778" s="4" t="str">
        <f>IF(B778&lt;&gt;"r04","",COUNT(INDEX(V:V,ROW()-3):V778))</f>
        <v/>
      </c>
    </row>
    <row r="779" spans="1:31">
      <c r="A779">
        <v>981</v>
      </c>
      <c r="B779" t="s">
        <v>1859</v>
      </c>
      <c r="C779" t="s">
        <v>1860</v>
      </c>
      <c r="D779">
        <v>3159308</v>
      </c>
      <c r="E779">
        <v>62</v>
      </c>
      <c r="F779" t="s">
        <v>1849</v>
      </c>
      <c r="G779" s="1">
        <v>46203.870659722219</v>
      </c>
      <c r="H779">
        <v>66</v>
      </c>
      <c r="I779" t="s">
        <v>1849</v>
      </c>
      <c r="J779" s="1">
        <v>46203.870856481481</v>
      </c>
      <c r="K779">
        <v>1</v>
      </c>
      <c r="L779">
        <v>1</v>
      </c>
      <c r="M779" t="s">
        <v>1850</v>
      </c>
      <c r="N779" t="s">
        <v>1851</v>
      </c>
      <c r="O779" s="1">
        <v>46203.870335648149</v>
      </c>
      <c r="P779" s="1">
        <v>46203.870856481481</v>
      </c>
      <c r="Q779" s="1" t="str">
        <f t="shared" si="96"/>
        <v>3159308|r02</v>
      </c>
      <c r="R779" s="1" t="str">
        <f>VLOOKUP(D779,Base_Amostral!$A:$G,5,FALSE)</f>
        <v>Santa Rita de Jacutinga</v>
      </c>
      <c r="S779" s="1" t="str">
        <f>VLOOKUP(D779,Base_Amostral!$A:$G,3,FALSE)</f>
        <v>Minas Gerais</v>
      </c>
      <c r="T779" s="1" t="str">
        <f>VLOOKUP(D779,Base_Amostral!$A:$G,6,FALSE)</f>
        <v>Sudeste</v>
      </c>
      <c r="U779" s="4">
        <f t="shared" si="97"/>
        <v>6.2</v>
      </c>
      <c r="V779" s="4">
        <f t="shared" si="98"/>
        <v>6.6</v>
      </c>
      <c r="W779" s="4">
        <f t="shared" si="99"/>
        <v>-0.39999999999999947</v>
      </c>
      <c r="X779" s="4">
        <f t="shared" si="100"/>
        <v>6.4</v>
      </c>
      <c r="Y779" s="4">
        <f t="shared" si="101"/>
        <v>1</v>
      </c>
      <c r="Z779" s="4">
        <f t="shared" si="102"/>
        <v>-9.9999999999999645E-2</v>
      </c>
      <c r="AA779" s="4">
        <f t="shared" si="103"/>
        <v>0</v>
      </c>
      <c r="AB779" s="4" t="str">
        <f>IF(B779&lt;&gt;"r04","",IF(COUNT(INDEX(U:U,ROW()-3):U779)&lt;2,"",MAX(INDEX(U:U,ROW()-3):U779)-MIN(INDEX(U:U,ROW()-3):U779)))</f>
        <v/>
      </c>
      <c r="AC779" s="4" t="str">
        <f>IF(B779&lt;&gt;"r04","",IF(COUNT(INDEX(V:V,ROW()-3):V779)&lt;2,"",MAX(INDEX(V:V,ROW()-3):V779)-MIN(INDEX(V:V,ROW()-3):V779)))</f>
        <v/>
      </c>
      <c r="AD779" s="4" t="str">
        <f>IF(B779&lt;&gt;"r04","",COUNT(INDEX(U:U,ROW()-3):U779))</f>
        <v/>
      </c>
      <c r="AE779" s="4" t="str">
        <f>IF(B779&lt;&gt;"r04","",COUNT(INDEX(V:V,ROW()-3):V779))</f>
        <v/>
      </c>
    </row>
    <row r="780" spans="1:31">
      <c r="A780">
        <v>1338</v>
      </c>
      <c r="B780" t="s">
        <v>1861</v>
      </c>
      <c r="C780" t="s">
        <v>1862</v>
      </c>
      <c r="D780">
        <v>3159308</v>
      </c>
      <c r="E780">
        <v>63</v>
      </c>
      <c r="F780" t="s">
        <v>1849</v>
      </c>
      <c r="G780" s="1">
        <v>46209.909351851849</v>
      </c>
      <c r="H780">
        <v>66</v>
      </c>
      <c r="I780" t="s">
        <v>1849</v>
      </c>
      <c r="J780" s="1">
        <v>46209.909537037034</v>
      </c>
      <c r="K780">
        <v>1</v>
      </c>
      <c r="L780">
        <v>1</v>
      </c>
      <c r="M780" t="s">
        <v>1850</v>
      </c>
      <c r="N780" t="s">
        <v>1851</v>
      </c>
      <c r="O780" s="1">
        <v>46209.908935185187</v>
      </c>
      <c r="P780" s="1">
        <v>46209.909537037034</v>
      </c>
      <c r="Q780" s="1" t="str">
        <f t="shared" si="96"/>
        <v>3159308|r03</v>
      </c>
      <c r="R780" s="1" t="str">
        <f>VLOOKUP(D780,Base_Amostral!$A:$G,5,FALSE)</f>
        <v>Santa Rita de Jacutinga</v>
      </c>
      <c r="S780" s="1" t="str">
        <f>VLOOKUP(D780,Base_Amostral!$A:$G,3,FALSE)</f>
        <v>Minas Gerais</v>
      </c>
      <c r="T780" s="1" t="str">
        <f>VLOOKUP(D780,Base_Amostral!$A:$G,6,FALSE)</f>
        <v>Sudeste</v>
      </c>
      <c r="U780" s="4">
        <f t="shared" si="97"/>
        <v>6.3</v>
      </c>
      <c r="V780" s="4">
        <f t="shared" si="98"/>
        <v>6.6</v>
      </c>
      <c r="W780" s="4">
        <f t="shared" si="99"/>
        <v>-0.29999999999999982</v>
      </c>
      <c r="X780" s="4">
        <f t="shared" si="100"/>
        <v>6.4499999999999993</v>
      </c>
      <c r="Y780" s="4">
        <f t="shared" si="101"/>
        <v>1</v>
      </c>
      <c r="Z780" s="4">
        <f t="shared" si="102"/>
        <v>9.9999999999999645E-2</v>
      </c>
      <c r="AA780" s="4">
        <f t="shared" si="103"/>
        <v>0</v>
      </c>
      <c r="AB780" s="4" t="str">
        <f>IF(B780&lt;&gt;"r04","",IF(COUNT(INDEX(U:U,ROW()-3):U780)&lt;2,"",MAX(INDEX(U:U,ROW()-3):U780)-MIN(INDEX(U:U,ROW()-3):U780)))</f>
        <v/>
      </c>
      <c r="AC780" s="4" t="str">
        <f>IF(B780&lt;&gt;"r04","",IF(COUNT(INDEX(V:V,ROW()-3):V780)&lt;2,"",MAX(INDEX(V:V,ROW()-3):V780)-MIN(INDEX(V:V,ROW()-3):V780)))</f>
        <v/>
      </c>
      <c r="AD780" s="4" t="str">
        <f>IF(B780&lt;&gt;"r04","",COUNT(INDEX(U:U,ROW()-3):U780))</f>
        <v/>
      </c>
      <c r="AE780" s="4" t="str">
        <f>IF(B780&lt;&gt;"r04","",COUNT(INDEX(V:V,ROW()-3):V780))</f>
        <v/>
      </c>
    </row>
    <row r="781" spans="1:31">
      <c r="A781">
        <v>1683</v>
      </c>
      <c r="B781" t="s">
        <v>1863</v>
      </c>
      <c r="C781" t="s">
        <v>1864</v>
      </c>
      <c r="D781">
        <v>3159308</v>
      </c>
      <c r="E781">
        <v>71</v>
      </c>
      <c r="F781" t="s">
        <v>1849</v>
      </c>
      <c r="G781" s="1">
        <v>46216.88517361111</v>
      </c>
      <c r="H781">
        <v>66</v>
      </c>
      <c r="I781" t="s">
        <v>1849</v>
      </c>
      <c r="J781" s="1">
        <v>46216.885393518518</v>
      </c>
      <c r="K781">
        <v>1</v>
      </c>
      <c r="L781">
        <v>1</v>
      </c>
      <c r="M781" t="s">
        <v>1850</v>
      </c>
      <c r="N781" t="s">
        <v>1851</v>
      </c>
      <c r="O781" s="1">
        <v>46216.88480324074</v>
      </c>
      <c r="P781" s="1">
        <v>46216.885393518518</v>
      </c>
      <c r="Q781" s="1" t="str">
        <f t="shared" si="96"/>
        <v>3159308|r04</v>
      </c>
      <c r="R781" s="1" t="str">
        <f>VLOOKUP(D781,Base_Amostral!$A:$G,5,FALSE)</f>
        <v>Santa Rita de Jacutinga</v>
      </c>
      <c r="S781" s="1" t="str">
        <f>VLOOKUP(D781,Base_Amostral!$A:$G,3,FALSE)</f>
        <v>Minas Gerais</v>
      </c>
      <c r="T781" s="1" t="str">
        <f>VLOOKUP(D781,Base_Amostral!$A:$G,6,FALSE)</f>
        <v>Sudeste</v>
      </c>
      <c r="U781" s="4">
        <f t="shared" si="97"/>
        <v>7.1</v>
      </c>
      <c r="V781" s="4">
        <f t="shared" si="98"/>
        <v>6.6</v>
      </c>
      <c r="W781" s="4">
        <f t="shared" si="99"/>
        <v>0.5</v>
      </c>
      <c r="X781" s="4">
        <f t="shared" si="100"/>
        <v>6.85</v>
      </c>
      <c r="Y781" s="4">
        <f t="shared" si="101"/>
        <v>1</v>
      </c>
      <c r="Z781" s="4">
        <f t="shared" si="102"/>
        <v>0.79999999999999982</v>
      </c>
      <c r="AA781" s="4">
        <f t="shared" si="103"/>
        <v>0</v>
      </c>
      <c r="AB781" s="4">
        <f ca="1">IF(B781&lt;&gt;"r04","",IF(COUNT(INDEX(U:U,ROW()-3):U781)&lt;2,"",MAX(INDEX(U:U,ROW()-3):U781)-MIN(INDEX(U:U,ROW()-3):U781)))</f>
        <v>0.89999999999999947</v>
      </c>
      <c r="AC781" s="4">
        <f ca="1">IF(B781&lt;&gt;"r04","",IF(COUNT(INDEX(V:V,ROW()-3):V781)&lt;2,"",MAX(INDEX(V:V,ROW()-3):V781)-MIN(INDEX(V:V,ROW()-3):V781)))</f>
        <v>0</v>
      </c>
      <c r="AD781" s="4">
        <f ca="1">IF(B781&lt;&gt;"r04","",COUNT(INDEX(U:U,ROW()-3):U781))</f>
        <v>4</v>
      </c>
      <c r="AE781" s="4">
        <f ca="1">IF(B781&lt;&gt;"r04","",COUNT(INDEX(V:V,ROW()-3):V781))</f>
        <v>4</v>
      </c>
    </row>
    <row r="782" spans="1:31">
      <c r="A782">
        <v>590</v>
      </c>
      <c r="B782" t="s">
        <v>1857</v>
      </c>
      <c r="C782" t="s">
        <v>1858</v>
      </c>
      <c r="D782">
        <v>3160801</v>
      </c>
      <c r="E782">
        <v>46</v>
      </c>
      <c r="F782" t="s">
        <v>1849</v>
      </c>
      <c r="G782" s="1">
        <v>46196.05296296296</v>
      </c>
      <c r="H782">
        <v>52</v>
      </c>
      <c r="I782" t="s">
        <v>1849</v>
      </c>
      <c r="J782" s="1">
        <v>46196.053252314814</v>
      </c>
      <c r="K782">
        <v>1</v>
      </c>
      <c r="L782">
        <v>1</v>
      </c>
      <c r="M782" t="s">
        <v>1850</v>
      </c>
      <c r="N782" t="s">
        <v>1851</v>
      </c>
      <c r="O782" s="1">
        <v>46196.05059027778</v>
      </c>
      <c r="P782" s="1">
        <v>46196.053252314814</v>
      </c>
      <c r="Q782" s="1" t="str">
        <f t="shared" si="96"/>
        <v>3160801|r01</v>
      </c>
      <c r="R782" s="1" t="str">
        <f>VLOOKUP(D782,Base_Amostral!$A:$G,5,FALSE)</f>
        <v>São Bento Abade</v>
      </c>
      <c r="S782" s="1" t="str">
        <f>VLOOKUP(D782,Base_Amostral!$A:$G,3,FALSE)</f>
        <v>Minas Gerais</v>
      </c>
      <c r="T782" s="1" t="str">
        <f>VLOOKUP(D782,Base_Amostral!$A:$G,6,FALSE)</f>
        <v>Sudeste</v>
      </c>
      <c r="U782" s="4">
        <f t="shared" si="97"/>
        <v>4.5999999999999996</v>
      </c>
      <c r="V782" s="4">
        <f t="shared" si="98"/>
        <v>5.2</v>
      </c>
      <c r="W782" s="4">
        <f t="shared" si="99"/>
        <v>-0.60000000000000053</v>
      </c>
      <c r="X782" s="4">
        <f t="shared" si="100"/>
        <v>4.9000000000000004</v>
      </c>
      <c r="Y782" s="4">
        <f t="shared" si="101"/>
        <v>1</v>
      </c>
      <c r="Z782" s="4" t="str">
        <f t="shared" si="102"/>
        <v/>
      </c>
      <c r="AA782" s="4" t="str">
        <f t="shared" si="103"/>
        <v/>
      </c>
      <c r="AB782" s="4" t="str">
        <f>IF(B782&lt;&gt;"r04","",IF(COUNT(INDEX(U:U,ROW()-3):U782)&lt;2,"",MAX(INDEX(U:U,ROW()-3):U782)-MIN(INDEX(U:U,ROW()-3):U782)))</f>
        <v/>
      </c>
      <c r="AC782" s="4" t="str">
        <f>IF(B782&lt;&gt;"r04","",IF(COUNT(INDEX(V:V,ROW()-3):V782)&lt;2,"",MAX(INDEX(V:V,ROW()-3):V782)-MIN(INDEX(V:V,ROW()-3):V782)))</f>
        <v/>
      </c>
      <c r="AD782" s="4" t="str">
        <f>IF(B782&lt;&gt;"r04","",COUNT(INDEX(U:U,ROW()-3):U782))</f>
        <v/>
      </c>
      <c r="AE782" s="4" t="str">
        <f>IF(B782&lt;&gt;"r04","",COUNT(INDEX(V:V,ROW()-3):V782))</f>
        <v/>
      </c>
    </row>
    <row r="783" spans="1:31">
      <c r="A783">
        <v>988</v>
      </c>
      <c r="B783" t="s">
        <v>1859</v>
      </c>
      <c r="C783" t="s">
        <v>1860</v>
      </c>
      <c r="D783">
        <v>3160801</v>
      </c>
      <c r="E783">
        <v>44</v>
      </c>
      <c r="F783" t="s">
        <v>1849</v>
      </c>
      <c r="G783" s="1">
        <v>46203.872002314813</v>
      </c>
      <c r="H783">
        <v>50</v>
      </c>
      <c r="I783" t="s">
        <v>1849</v>
      </c>
      <c r="J783" s="1">
        <v>46203.872256944444</v>
      </c>
      <c r="K783">
        <v>1</v>
      </c>
      <c r="L783">
        <v>1</v>
      </c>
      <c r="M783" t="s">
        <v>1850</v>
      </c>
      <c r="N783" t="s">
        <v>1851</v>
      </c>
      <c r="O783" s="1">
        <v>46203.871736111112</v>
      </c>
      <c r="P783" s="1">
        <v>46203.872256944444</v>
      </c>
      <c r="Q783" s="1" t="str">
        <f t="shared" si="96"/>
        <v>3160801|r02</v>
      </c>
      <c r="R783" s="1" t="str">
        <f>VLOOKUP(D783,Base_Amostral!$A:$G,5,FALSE)</f>
        <v>São Bento Abade</v>
      </c>
      <c r="S783" s="1" t="str">
        <f>VLOOKUP(D783,Base_Amostral!$A:$G,3,FALSE)</f>
        <v>Minas Gerais</v>
      </c>
      <c r="T783" s="1" t="str">
        <f>VLOOKUP(D783,Base_Amostral!$A:$G,6,FALSE)</f>
        <v>Sudeste</v>
      </c>
      <c r="U783" s="4">
        <f t="shared" si="97"/>
        <v>4.4000000000000004</v>
      </c>
      <c r="V783" s="4">
        <f t="shared" si="98"/>
        <v>5</v>
      </c>
      <c r="W783" s="4">
        <f t="shared" si="99"/>
        <v>-0.59999999999999964</v>
      </c>
      <c r="X783" s="4">
        <f t="shared" si="100"/>
        <v>4.7</v>
      </c>
      <c r="Y783" s="4">
        <f t="shared" si="101"/>
        <v>1</v>
      </c>
      <c r="Z783" s="4">
        <f t="shared" si="102"/>
        <v>-0.19999999999999929</v>
      </c>
      <c r="AA783" s="4">
        <f t="shared" si="103"/>
        <v>-0.20000000000000018</v>
      </c>
      <c r="AB783" s="4" t="str">
        <f>IF(B783&lt;&gt;"r04","",IF(COUNT(INDEX(U:U,ROW()-3):U783)&lt;2,"",MAX(INDEX(U:U,ROW()-3):U783)-MIN(INDEX(U:U,ROW()-3):U783)))</f>
        <v/>
      </c>
      <c r="AC783" s="4" t="str">
        <f>IF(B783&lt;&gt;"r04","",IF(COUNT(INDEX(V:V,ROW()-3):V783)&lt;2,"",MAX(INDEX(V:V,ROW()-3):V783)-MIN(INDEX(V:V,ROW()-3):V783)))</f>
        <v/>
      </c>
      <c r="AD783" s="4" t="str">
        <f>IF(B783&lt;&gt;"r04","",COUNT(INDEX(U:U,ROW()-3):U783))</f>
        <v/>
      </c>
      <c r="AE783" s="4" t="str">
        <f>IF(B783&lt;&gt;"r04","",COUNT(INDEX(V:V,ROW()-3):V783))</f>
        <v/>
      </c>
    </row>
    <row r="784" spans="1:31">
      <c r="A784">
        <v>1343</v>
      </c>
      <c r="B784" t="s">
        <v>1861</v>
      </c>
      <c r="C784" t="s">
        <v>1862</v>
      </c>
      <c r="D784">
        <v>3160801</v>
      </c>
      <c r="E784">
        <v>42</v>
      </c>
      <c r="F784" t="s">
        <v>1849</v>
      </c>
      <c r="G784" s="1">
        <v>46209.910729166666</v>
      </c>
      <c r="H784">
        <v>50</v>
      </c>
      <c r="I784" t="s">
        <v>1849</v>
      </c>
      <c r="J784" s="1">
        <v>46209.91101851852</v>
      </c>
      <c r="K784">
        <v>1</v>
      </c>
      <c r="L784">
        <v>1</v>
      </c>
      <c r="M784" t="s">
        <v>1850</v>
      </c>
      <c r="N784" t="s">
        <v>1851</v>
      </c>
      <c r="O784" s="1">
        <v>46209.910497685189</v>
      </c>
      <c r="P784" s="1">
        <v>46209.91101851852</v>
      </c>
      <c r="Q784" s="1" t="str">
        <f t="shared" si="96"/>
        <v>3160801|r03</v>
      </c>
      <c r="R784" s="1" t="str">
        <f>VLOOKUP(D784,Base_Amostral!$A:$G,5,FALSE)</f>
        <v>São Bento Abade</v>
      </c>
      <c r="S784" s="1" t="str">
        <f>VLOOKUP(D784,Base_Amostral!$A:$G,3,FALSE)</f>
        <v>Minas Gerais</v>
      </c>
      <c r="T784" s="1" t="str">
        <f>VLOOKUP(D784,Base_Amostral!$A:$G,6,FALSE)</f>
        <v>Sudeste</v>
      </c>
      <c r="U784" s="4">
        <f t="shared" si="97"/>
        <v>4.2</v>
      </c>
      <c r="V784" s="4">
        <f t="shared" si="98"/>
        <v>5</v>
      </c>
      <c r="W784" s="4">
        <f t="shared" si="99"/>
        <v>-0.79999999999999982</v>
      </c>
      <c r="X784" s="4">
        <f t="shared" si="100"/>
        <v>4.5999999999999996</v>
      </c>
      <c r="Y784" s="4">
        <f t="shared" si="101"/>
        <v>1</v>
      </c>
      <c r="Z784" s="4">
        <f t="shared" si="102"/>
        <v>-0.20000000000000018</v>
      </c>
      <c r="AA784" s="4">
        <f t="shared" si="103"/>
        <v>0</v>
      </c>
      <c r="AB784" s="4" t="str">
        <f>IF(B784&lt;&gt;"r04","",IF(COUNT(INDEX(U:U,ROW()-3):U784)&lt;2,"",MAX(INDEX(U:U,ROW()-3):U784)-MIN(INDEX(U:U,ROW()-3):U784)))</f>
        <v/>
      </c>
      <c r="AC784" s="4" t="str">
        <f>IF(B784&lt;&gt;"r04","",IF(COUNT(INDEX(V:V,ROW()-3):V784)&lt;2,"",MAX(INDEX(V:V,ROW()-3):V784)-MIN(INDEX(V:V,ROW()-3):V784)))</f>
        <v/>
      </c>
      <c r="AD784" s="4" t="str">
        <f>IF(B784&lt;&gt;"r04","",COUNT(INDEX(U:U,ROW()-3):U784))</f>
        <v/>
      </c>
      <c r="AE784" s="4" t="str">
        <f>IF(B784&lt;&gt;"r04","",COUNT(INDEX(V:V,ROW()-3):V784))</f>
        <v/>
      </c>
    </row>
    <row r="785" spans="1:31">
      <c r="A785">
        <v>1688</v>
      </c>
      <c r="B785" t="s">
        <v>1863</v>
      </c>
      <c r="C785" t="s">
        <v>1864</v>
      </c>
      <c r="D785">
        <v>3160801</v>
      </c>
      <c r="E785">
        <v>82</v>
      </c>
      <c r="F785" t="s">
        <v>1849</v>
      </c>
      <c r="G785" s="1">
        <v>46216.886643518519</v>
      </c>
      <c r="H785">
        <v>79</v>
      </c>
      <c r="I785" t="s">
        <v>1849</v>
      </c>
      <c r="J785" s="1">
        <v>46216.886921296296</v>
      </c>
      <c r="K785">
        <v>1</v>
      </c>
      <c r="L785">
        <v>1</v>
      </c>
      <c r="M785" t="s">
        <v>1850</v>
      </c>
      <c r="N785" t="s">
        <v>1851</v>
      </c>
      <c r="O785" s="1">
        <v>46216.886400462965</v>
      </c>
      <c r="P785" s="1">
        <v>46216.886921296296</v>
      </c>
      <c r="Q785" s="1" t="str">
        <f t="shared" si="96"/>
        <v>3160801|r04</v>
      </c>
      <c r="R785" s="1" t="str">
        <f>VLOOKUP(D785,Base_Amostral!$A:$G,5,FALSE)</f>
        <v>São Bento Abade</v>
      </c>
      <c r="S785" s="1" t="str">
        <f>VLOOKUP(D785,Base_Amostral!$A:$G,3,FALSE)</f>
        <v>Minas Gerais</v>
      </c>
      <c r="T785" s="1" t="str">
        <f>VLOOKUP(D785,Base_Amostral!$A:$G,6,FALSE)</f>
        <v>Sudeste</v>
      </c>
      <c r="U785" s="4">
        <f t="shared" si="97"/>
        <v>8.1999999999999993</v>
      </c>
      <c r="V785" s="4">
        <f t="shared" si="98"/>
        <v>7.9</v>
      </c>
      <c r="W785" s="4">
        <f t="shared" si="99"/>
        <v>0.29999999999999893</v>
      </c>
      <c r="X785" s="4">
        <f t="shared" si="100"/>
        <v>8.0500000000000007</v>
      </c>
      <c r="Y785" s="4">
        <f t="shared" si="101"/>
        <v>1</v>
      </c>
      <c r="Z785" s="4">
        <f t="shared" si="102"/>
        <v>3.9999999999999991</v>
      </c>
      <c r="AA785" s="4">
        <f t="shared" si="103"/>
        <v>2.9000000000000004</v>
      </c>
      <c r="AB785" s="4">
        <f ca="1">IF(B785&lt;&gt;"r04","",IF(COUNT(INDEX(U:U,ROW()-3):U785)&lt;2,"",MAX(INDEX(U:U,ROW()-3):U785)-MIN(INDEX(U:U,ROW()-3):U785)))</f>
        <v>3.9999999999999991</v>
      </c>
      <c r="AC785" s="4">
        <f ca="1">IF(B785&lt;&gt;"r04","",IF(COUNT(INDEX(V:V,ROW()-3):V785)&lt;2,"",MAX(INDEX(V:V,ROW()-3):V785)-MIN(INDEX(V:V,ROW()-3):V785)))</f>
        <v>2.9000000000000004</v>
      </c>
      <c r="AD785" s="4">
        <f ca="1">IF(B785&lt;&gt;"r04","",COUNT(INDEX(U:U,ROW()-3):U785))</f>
        <v>4</v>
      </c>
      <c r="AE785" s="4">
        <f ca="1">IF(B785&lt;&gt;"r04","",COUNT(INDEX(V:V,ROW()-3):V785))</f>
        <v>4</v>
      </c>
    </row>
    <row r="786" spans="1:31">
      <c r="A786">
        <v>591</v>
      </c>
      <c r="B786" t="s">
        <v>1857</v>
      </c>
      <c r="C786" t="s">
        <v>1858</v>
      </c>
      <c r="D786">
        <v>3161304</v>
      </c>
      <c r="E786">
        <v>64</v>
      </c>
      <c r="F786" t="s">
        <v>1849</v>
      </c>
      <c r="G786" s="1">
        <v>46196.053483796299</v>
      </c>
      <c r="H786">
        <v>64</v>
      </c>
      <c r="I786" t="s">
        <v>1849</v>
      </c>
      <c r="J786" s="1">
        <v>46196.053703703707</v>
      </c>
      <c r="K786">
        <v>1</v>
      </c>
      <c r="L786">
        <v>1</v>
      </c>
      <c r="M786" t="s">
        <v>1850</v>
      </c>
      <c r="N786" t="s">
        <v>1851</v>
      </c>
      <c r="O786" s="1">
        <v>46196.053298611114</v>
      </c>
      <c r="P786" s="1">
        <v>46196.053703703707</v>
      </c>
      <c r="Q786" s="1" t="str">
        <f t="shared" si="96"/>
        <v>3161304|r01</v>
      </c>
      <c r="R786" s="1" t="str">
        <f>VLOOKUP(D786,Base_Amostral!$A:$G,5,FALSE)</f>
        <v>São Francisco de Sales</v>
      </c>
      <c r="S786" s="1" t="str">
        <f>VLOOKUP(D786,Base_Amostral!$A:$G,3,FALSE)</f>
        <v>Minas Gerais</v>
      </c>
      <c r="T786" s="1" t="str">
        <f>VLOOKUP(D786,Base_Amostral!$A:$G,6,FALSE)</f>
        <v>Sudeste</v>
      </c>
      <c r="U786" s="4">
        <f t="shared" si="97"/>
        <v>6.4</v>
      </c>
      <c r="V786" s="4">
        <f t="shared" si="98"/>
        <v>6.4</v>
      </c>
      <c r="W786" s="4">
        <f t="shared" si="99"/>
        <v>0</v>
      </c>
      <c r="X786" s="4">
        <f t="shared" si="100"/>
        <v>6.4</v>
      </c>
      <c r="Y786" s="4">
        <f t="shared" si="101"/>
        <v>1</v>
      </c>
      <c r="Z786" s="4" t="str">
        <f t="shared" si="102"/>
        <v/>
      </c>
      <c r="AA786" s="4" t="str">
        <f t="shared" si="103"/>
        <v/>
      </c>
      <c r="AB786" s="4" t="str">
        <f>IF(B786&lt;&gt;"r04","",IF(COUNT(INDEX(U:U,ROW()-3):U786)&lt;2,"",MAX(INDEX(U:U,ROW()-3):U786)-MIN(INDEX(U:U,ROW()-3):U786)))</f>
        <v/>
      </c>
      <c r="AC786" s="4" t="str">
        <f>IF(B786&lt;&gt;"r04","",IF(COUNT(INDEX(V:V,ROW()-3):V786)&lt;2,"",MAX(INDEX(V:V,ROW()-3):V786)-MIN(INDEX(V:V,ROW()-3):V786)))</f>
        <v/>
      </c>
      <c r="AD786" s="4" t="str">
        <f>IF(B786&lt;&gt;"r04","",COUNT(INDEX(U:U,ROW()-3):U786))</f>
        <v/>
      </c>
      <c r="AE786" s="4" t="str">
        <f>IF(B786&lt;&gt;"r04","",COUNT(INDEX(V:V,ROW()-3):V786))</f>
        <v/>
      </c>
    </row>
    <row r="787" spans="1:31">
      <c r="A787">
        <v>990</v>
      </c>
      <c r="B787" t="s">
        <v>1859</v>
      </c>
      <c r="C787" t="s">
        <v>1860</v>
      </c>
      <c r="D787">
        <v>3161304</v>
      </c>
      <c r="E787">
        <v>61</v>
      </c>
      <c r="F787" t="s">
        <v>1849</v>
      </c>
      <c r="G787" s="1">
        <v>46203.872488425928</v>
      </c>
      <c r="H787">
        <v>64</v>
      </c>
      <c r="I787" t="s">
        <v>1849</v>
      </c>
      <c r="J787" s="1">
        <v>46203.872719907406</v>
      </c>
      <c r="K787">
        <v>1</v>
      </c>
      <c r="L787">
        <v>1</v>
      </c>
      <c r="M787" t="s">
        <v>1850</v>
      </c>
      <c r="N787" t="s">
        <v>1851</v>
      </c>
      <c r="O787" s="1">
        <v>46203.872291666667</v>
      </c>
      <c r="P787" s="1">
        <v>46203.872719907406</v>
      </c>
      <c r="Q787" s="1" t="str">
        <f t="shared" si="96"/>
        <v>3161304|r02</v>
      </c>
      <c r="R787" s="1" t="str">
        <f>VLOOKUP(D787,Base_Amostral!$A:$G,5,FALSE)</f>
        <v>São Francisco de Sales</v>
      </c>
      <c r="S787" s="1" t="str">
        <f>VLOOKUP(D787,Base_Amostral!$A:$G,3,FALSE)</f>
        <v>Minas Gerais</v>
      </c>
      <c r="T787" s="1" t="str">
        <f>VLOOKUP(D787,Base_Amostral!$A:$G,6,FALSE)</f>
        <v>Sudeste</v>
      </c>
      <c r="U787" s="4">
        <f t="shared" si="97"/>
        <v>6.1</v>
      </c>
      <c r="V787" s="4">
        <f t="shared" si="98"/>
        <v>6.4</v>
      </c>
      <c r="W787" s="4">
        <f t="shared" si="99"/>
        <v>-0.30000000000000071</v>
      </c>
      <c r="X787" s="4">
        <f t="shared" si="100"/>
        <v>6.25</v>
      </c>
      <c r="Y787" s="4">
        <f t="shared" si="101"/>
        <v>1</v>
      </c>
      <c r="Z787" s="4">
        <f t="shared" si="102"/>
        <v>-0.30000000000000071</v>
      </c>
      <c r="AA787" s="4">
        <f t="shared" si="103"/>
        <v>0</v>
      </c>
      <c r="AB787" s="4" t="str">
        <f>IF(B787&lt;&gt;"r04","",IF(COUNT(INDEX(U:U,ROW()-3):U787)&lt;2,"",MAX(INDEX(U:U,ROW()-3):U787)-MIN(INDEX(U:U,ROW()-3):U787)))</f>
        <v/>
      </c>
      <c r="AC787" s="4" t="str">
        <f>IF(B787&lt;&gt;"r04","",IF(COUNT(INDEX(V:V,ROW()-3):V787)&lt;2,"",MAX(INDEX(V:V,ROW()-3):V787)-MIN(INDEX(V:V,ROW()-3):V787)))</f>
        <v/>
      </c>
      <c r="AD787" s="4" t="str">
        <f>IF(B787&lt;&gt;"r04","",COUNT(INDEX(U:U,ROW()-3):U787))</f>
        <v/>
      </c>
      <c r="AE787" s="4" t="str">
        <f>IF(B787&lt;&gt;"r04","",COUNT(INDEX(V:V,ROW()-3):V787))</f>
        <v/>
      </c>
    </row>
    <row r="788" spans="1:31">
      <c r="A788">
        <v>1346</v>
      </c>
      <c r="B788" t="s">
        <v>1861</v>
      </c>
      <c r="C788" t="s">
        <v>1862</v>
      </c>
      <c r="D788">
        <v>3161304</v>
      </c>
      <c r="E788">
        <v>61</v>
      </c>
      <c r="F788" t="s">
        <v>1849</v>
      </c>
      <c r="G788" s="1">
        <v>46209.911249999997</v>
      </c>
      <c r="H788">
        <v>64</v>
      </c>
      <c r="I788" t="s">
        <v>1849</v>
      </c>
      <c r="J788" s="1">
        <v>46209.911481481482</v>
      </c>
      <c r="K788">
        <v>1</v>
      </c>
      <c r="L788">
        <v>1</v>
      </c>
      <c r="M788" t="s">
        <v>1850</v>
      </c>
      <c r="N788" t="s">
        <v>1851</v>
      </c>
      <c r="O788" s="1">
        <v>46209.911064814813</v>
      </c>
      <c r="P788" s="1">
        <v>46209.911481481482</v>
      </c>
      <c r="Q788" s="1" t="str">
        <f t="shared" si="96"/>
        <v>3161304|r03</v>
      </c>
      <c r="R788" s="1" t="str">
        <f>VLOOKUP(D788,Base_Amostral!$A:$G,5,FALSE)</f>
        <v>São Francisco de Sales</v>
      </c>
      <c r="S788" s="1" t="str">
        <f>VLOOKUP(D788,Base_Amostral!$A:$G,3,FALSE)</f>
        <v>Minas Gerais</v>
      </c>
      <c r="T788" s="1" t="str">
        <f>VLOOKUP(D788,Base_Amostral!$A:$G,6,FALSE)</f>
        <v>Sudeste</v>
      </c>
      <c r="U788" s="4">
        <f t="shared" si="97"/>
        <v>6.1</v>
      </c>
      <c r="V788" s="4">
        <f t="shared" si="98"/>
        <v>6.4</v>
      </c>
      <c r="W788" s="4">
        <f t="shared" si="99"/>
        <v>-0.30000000000000071</v>
      </c>
      <c r="X788" s="4">
        <f t="shared" si="100"/>
        <v>6.25</v>
      </c>
      <c r="Y788" s="4">
        <f t="shared" si="101"/>
        <v>1</v>
      </c>
      <c r="Z788" s="4">
        <f t="shared" si="102"/>
        <v>0</v>
      </c>
      <c r="AA788" s="4">
        <f t="shared" si="103"/>
        <v>0</v>
      </c>
      <c r="AB788" s="4" t="str">
        <f>IF(B788&lt;&gt;"r04","",IF(COUNT(INDEX(U:U,ROW()-3):U788)&lt;2,"",MAX(INDEX(U:U,ROW()-3):U788)-MIN(INDEX(U:U,ROW()-3):U788)))</f>
        <v/>
      </c>
      <c r="AC788" s="4" t="str">
        <f>IF(B788&lt;&gt;"r04","",IF(COUNT(INDEX(V:V,ROW()-3):V788)&lt;2,"",MAX(INDEX(V:V,ROW()-3):V788)-MIN(INDEX(V:V,ROW()-3):V788)))</f>
        <v/>
      </c>
      <c r="AD788" s="4" t="str">
        <f>IF(B788&lt;&gt;"r04","",COUNT(INDEX(U:U,ROW()-3):U788))</f>
        <v/>
      </c>
      <c r="AE788" s="4" t="str">
        <f>IF(B788&lt;&gt;"r04","",COUNT(INDEX(V:V,ROW()-3):V788))</f>
        <v/>
      </c>
    </row>
    <row r="789" spans="1:31">
      <c r="A789">
        <v>1690</v>
      </c>
      <c r="B789" t="s">
        <v>1863</v>
      </c>
      <c r="C789" t="s">
        <v>1864</v>
      </c>
      <c r="D789">
        <v>3161304</v>
      </c>
      <c r="E789">
        <v>74</v>
      </c>
      <c r="F789" t="s">
        <v>1849</v>
      </c>
      <c r="G789" s="1">
        <v>46216.887152777781</v>
      </c>
      <c r="H789">
        <v>64</v>
      </c>
      <c r="I789" t="s">
        <v>1849</v>
      </c>
      <c r="J789" s="1">
        <v>46216.887384259258</v>
      </c>
      <c r="K789">
        <v>1</v>
      </c>
      <c r="L789">
        <v>1</v>
      </c>
      <c r="M789" t="s">
        <v>1850</v>
      </c>
      <c r="N789" t="s">
        <v>1851</v>
      </c>
      <c r="O789" s="1">
        <v>46216.886956018519</v>
      </c>
      <c r="P789" s="1">
        <v>46216.887384259258</v>
      </c>
      <c r="Q789" s="1" t="str">
        <f t="shared" si="96"/>
        <v>3161304|r04</v>
      </c>
      <c r="R789" s="1" t="str">
        <f>VLOOKUP(D789,Base_Amostral!$A:$G,5,FALSE)</f>
        <v>São Francisco de Sales</v>
      </c>
      <c r="S789" s="1" t="str">
        <f>VLOOKUP(D789,Base_Amostral!$A:$G,3,FALSE)</f>
        <v>Minas Gerais</v>
      </c>
      <c r="T789" s="1" t="str">
        <f>VLOOKUP(D789,Base_Amostral!$A:$G,6,FALSE)</f>
        <v>Sudeste</v>
      </c>
      <c r="U789" s="4">
        <f t="shared" si="97"/>
        <v>7.4</v>
      </c>
      <c r="V789" s="4">
        <f t="shared" si="98"/>
        <v>6.4</v>
      </c>
      <c r="W789" s="4">
        <f t="shared" si="99"/>
        <v>1</v>
      </c>
      <c r="X789" s="4">
        <f t="shared" si="100"/>
        <v>6.9</v>
      </c>
      <c r="Y789" s="4">
        <f t="shared" si="101"/>
        <v>1</v>
      </c>
      <c r="Z789" s="4">
        <f t="shared" si="102"/>
        <v>1.3000000000000007</v>
      </c>
      <c r="AA789" s="4">
        <f t="shared" si="103"/>
        <v>0</v>
      </c>
      <c r="AB789" s="4">
        <f ca="1">IF(B789&lt;&gt;"r04","",IF(COUNT(INDEX(U:U,ROW()-3):U789)&lt;2,"",MAX(INDEX(U:U,ROW()-3):U789)-MIN(INDEX(U:U,ROW()-3):U789)))</f>
        <v>1.3000000000000007</v>
      </c>
      <c r="AC789" s="4">
        <f ca="1">IF(B789&lt;&gt;"r04","",IF(COUNT(INDEX(V:V,ROW()-3):V789)&lt;2,"",MAX(INDEX(V:V,ROW()-3):V789)-MIN(INDEX(V:V,ROW()-3):V789)))</f>
        <v>0</v>
      </c>
      <c r="AD789" s="4">
        <f ca="1">IF(B789&lt;&gt;"r04","",COUNT(INDEX(U:U,ROW()-3):U789))</f>
        <v>4</v>
      </c>
      <c r="AE789" s="4">
        <f ca="1">IF(B789&lt;&gt;"r04","",COUNT(INDEX(V:V,ROW()-3):V789))</f>
        <v>4</v>
      </c>
    </row>
    <row r="790" spans="1:31">
      <c r="A790">
        <v>593</v>
      </c>
      <c r="B790" t="s">
        <v>1857</v>
      </c>
      <c r="C790" t="s">
        <v>1858</v>
      </c>
      <c r="D790">
        <v>3162302</v>
      </c>
      <c r="E790">
        <v>61</v>
      </c>
      <c r="F790" t="s">
        <v>1849</v>
      </c>
      <c r="G790" s="1">
        <v>46196.055208333331</v>
      </c>
      <c r="H790">
        <v>60</v>
      </c>
      <c r="I790" t="s">
        <v>1849</v>
      </c>
      <c r="J790" s="1">
        <v>46196.055497685185</v>
      </c>
      <c r="K790">
        <v>1</v>
      </c>
      <c r="L790">
        <v>1</v>
      </c>
      <c r="M790" t="s">
        <v>1850</v>
      </c>
      <c r="N790" t="s">
        <v>1851</v>
      </c>
      <c r="O790" s="1">
        <v>46196.053738425922</v>
      </c>
      <c r="P790" s="1">
        <v>46196.055497685185</v>
      </c>
      <c r="Q790" s="1" t="str">
        <f t="shared" si="96"/>
        <v>3162302|r01</v>
      </c>
      <c r="R790" s="1" t="str">
        <f>VLOOKUP(D790,Base_Amostral!$A:$G,5,FALSE)</f>
        <v>São João da Mata</v>
      </c>
      <c r="S790" s="1" t="str">
        <f>VLOOKUP(D790,Base_Amostral!$A:$G,3,FALSE)</f>
        <v>Minas Gerais</v>
      </c>
      <c r="T790" s="1" t="str">
        <f>VLOOKUP(D790,Base_Amostral!$A:$G,6,FALSE)</f>
        <v>Sudeste</v>
      </c>
      <c r="U790" s="4">
        <f t="shared" si="97"/>
        <v>6.1</v>
      </c>
      <c r="V790" s="4">
        <f t="shared" si="98"/>
        <v>6</v>
      </c>
      <c r="W790" s="4">
        <f t="shared" si="99"/>
        <v>9.9999999999999645E-2</v>
      </c>
      <c r="X790" s="4">
        <f t="shared" si="100"/>
        <v>6.05</v>
      </c>
      <c r="Y790" s="4">
        <f t="shared" si="101"/>
        <v>1</v>
      </c>
      <c r="Z790" s="4" t="str">
        <f t="shared" si="102"/>
        <v/>
      </c>
      <c r="AA790" s="4" t="str">
        <f t="shared" si="103"/>
        <v/>
      </c>
      <c r="AB790" s="4" t="str">
        <f>IF(B790&lt;&gt;"r04","",IF(COUNT(INDEX(U:U,ROW()-3):U790)&lt;2,"",MAX(INDEX(U:U,ROW()-3):U790)-MIN(INDEX(U:U,ROW()-3):U790)))</f>
        <v/>
      </c>
      <c r="AC790" s="4" t="str">
        <f>IF(B790&lt;&gt;"r04","",IF(COUNT(INDEX(V:V,ROW()-3):V790)&lt;2,"",MAX(INDEX(V:V,ROW()-3):V790)-MIN(INDEX(V:V,ROW()-3):V790)))</f>
        <v/>
      </c>
      <c r="AD790" s="4" t="str">
        <f>IF(B790&lt;&gt;"r04","",COUNT(INDEX(U:U,ROW()-3):U790))</f>
        <v/>
      </c>
      <c r="AE790" s="4" t="str">
        <f>IF(B790&lt;&gt;"r04","",COUNT(INDEX(V:V,ROW()-3):V790))</f>
        <v/>
      </c>
    </row>
    <row r="791" spans="1:31">
      <c r="A791">
        <v>992</v>
      </c>
      <c r="B791" t="s">
        <v>1859</v>
      </c>
      <c r="C791" t="s">
        <v>1860</v>
      </c>
      <c r="D791">
        <v>3162302</v>
      </c>
      <c r="E791">
        <v>73</v>
      </c>
      <c r="F791" t="s">
        <v>1849</v>
      </c>
      <c r="G791" s="1">
        <v>46203.873078703706</v>
      </c>
      <c r="H791">
        <v>74</v>
      </c>
      <c r="I791" t="s">
        <v>1849</v>
      </c>
      <c r="J791" s="1">
        <v>46203.873333333337</v>
      </c>
      <c r="K791">
        <v>1</v>
      </c>
      <c r="L791">
        <v>1</v>
      </c>
      <c r="M791" t="s">
        <v>1850</v>
      </c>
      <c r="N791" t="s">
        <v>1851</v>
      </c>
      <c r="O791" s="1">
        <v>46203.872754629629</v>
      </c>
      <c r="P791" s="1">
        <v>46203.873333333337</v>
      </c>
      <c r="Q791" s="1" t="str">
        <f t="shared" si="96"/>
        <v>3162302|r02</v>
      </c>
      <c r="R791" s="1" t="str">
        <f>VLOOKUP(D791,Base_Amostral!$A:$G,5,FALSE)</f>
        <v>São João da Mata</v>
      </c>
      <c r="S791" s="1" t="str">
        <f>VLOOKUP(D791,Base_Amostral!$A:$G,3,FALSE)</f>
        <v>Minas Gerais</v>
      </c>
      <c r="T791" s="1" t="str">
        <f>VLOOKUP(D791,Base_Amostral!$A:$G,6,FALSE)</f>
        <v>Sudeste</v>
      </c>
      <c r="U791" s="4">
        <f t="shared" si="97"/>
        <v>7.3</v>
      </c>
      <c r="V791" s="4">
        <f t="shared" si="98"/>
        <v>7.4</v>
      </c>
      <c r="W791" s="4">
        <f t="shared" si="99"/>
        <v>-0.10000000000000053</v>
      </c>
      <c r="X791" s="4">
        <f t="shared" si="100"/>
        <v>7.35</v>
      </c>
      <c r="Y791" s="4">
        <f t="shared" si="101"/>
        <v>1</v>
      </c>
      <c r="Z791" s="4">
        <f t="shared" si="102"/>
        <v>1.2000000000000002</v>
      </c>
      <c r="AA791" s="4">
        <f t="shared" si="103"/>
        <v>1.4000000000000004</v>
      </c>
      <c r="AB791" s="4" t="str">
        <f>IF(B791&lt;&gt;"r04","",IF(COUNT(INDEX(U:U,ROW()-3):U791)&lt;2,"",MAX(INDEX(U:U,ROW()-3):U791)-MIN(INDEX(U:U,ROW()-3):U791)))</f>
        <v/>
      </c>
      <c r="AC791" s="4" t="str">
        <f>IF(B791&lt;&gt;"r04","",IF(COUNT(INDEX(V:V,ROW()-3):V791)&lt;2,"",MAX(INDEX(V:V,ROW()-3):V791)-MIN(INDEX(V:V,ROW()-3):V791)))</f>
        <v/>
      </c>
      <c r="AD791" s="4" t="str">
        <f>IF(B791&lt;&gt;"r04","",COUNT(INDEX(U:U,ROW()-3):U791))</f>
        <v/>
      </c>
      <c r="AE791" s="4" t="str">
        <f>IF(B791&lt;&gt;"r04","",COUNT(INDEX(V:V,ROW()-3):V791))</f>
        <v/>
      </c>
    </row>
    <row r="792" spans="1:31">
      <c r="A792">
        <v>1348</v>
      </c>
      <c r="B792" t="s">
        <v>1861</v>
      </c>
      <c r="C792" t="s">
        <v>1862</v>
      </c>
      <c r="D792">
        <v>3162302</v>
      </c>
      <c r="E792">
        <v>73</v>
      </c>
      <c r="F792" t="s">
        <v>1849</v>
      </c>
      <c r="G792" s="1">
        <v>46209.912048611113</v>
      </c>
      <c r="H792">
        <v>74</v>
      </c>
      <c r="I792" t="s">
        <v>1849</v>
      </c>
      <c r="J792" s="1">
        <v>46209.912349537037</v>
      </c>
      <c r="K792">
        <v>1</v>
      </c>
      <c r="L792">
        <v>1</v>
      </c>
      <c r="M792" t="s">
        <v>1850</v>
      </c>
      <c r="N792" t="s">
        <v>1851</v>
      </c>
      <c r="O792" s="1">
        <v>46209.911516203705</v>
      </c>
      <c r="P792" s="1">
        <v>46209.912349537037</v>
      </c>
      <c r="Q792" s="1" t="str">
        <f t="shared" si="96"/>
        <v>3162302|r03</v>
      </c>
      <c r="R792" s="1" t="str">
        <f>VLOOKUP(D792,Base_Amostral!$A:$G,5,FALSE)</f>
        <v>São João da Mata</v>
      </c>
      <c r="S792" s="1" t="str">
        <f>VLOOKUP(D792,Base_Amostral!$A:$G,3,FALSE)</f>
        <v>Minas Gerais</v>
      </c>
      <c r="T792" s="1" t="str">
        <f>VLOOKUP(D792,Base_Amostral!$A:$G,6,FALSE)</f>
        <v>Sudeste</v>
      </c>
      <c r="U792" s="4">
        <f t="shared" si="97"/>
        <v>7.3</v>
      </c>
      <c r="V792" s="4">
        <f t="shared" si="98"/>
        <v>7.4</v>
      </c>
      <c r="W792" s="4">
        <f t="shared" si="99"/>
        <v>-0.10000000000000053</v>
      </c>
      <c r="X792" s="4">
        <f t="shared" si="100"/>
        <v>7.35</v>
      </c>
      <c r="Y792" s="4">
        <f t="shared" si="101"/>
        <v>1</v>
      </c>
      <c r="Z792" s="4">
        <f t="shared" si="102"/>
        <v>0</v>
      </c>
      <c r="AA792" s="4">
        <f t="shared" si="103"/>
        <v>0</v>
      </c>
      <c r="AB792" s="4" t="str">
        <f>IF(B792&lt;&gt;"r04","",IF(COUNT(INDEX(U:U,ROW()-3):U792)&lt;2,"",MAX(INDEX(U:U,ROW()-3):U792)-MIN(INDEX(U:U,ROW()-3):U792)))</f>
        <v/>
      </c>
      <c r="AC792" s="4" t="str">
        <f>IF(B792&lt;&gt;"r04","",IF(COUNT(INDEX(V:V,ROW()-3):V792)&lt;2,"",MAX(INDEX(V:V,ROW()-3):V792)-MIN(INDEX(V:V,ROW()-3):V792)))</f>
        <v/>
      </c>
      <c r="AD792" s="4" t="str">
        <f>IF(B792&lt;&gt;"r04","",COUNT(INDEX(U:U,ROW()-3):U792))</f>
        <v/>
      </c>
      <c r="AE792" s="4" t="str">
        <f>IF(B792&lt;&gt;"r04","",COUNT(INDEX(V:V,ROW()-3):V792))</f>
        <v/>
      </c>
    </row>
    <row r="793" spans="1:31">
      <c r="A793">
        <v>1692</v>
      </c>
      <c r="B793" t="s">
        <v>1863</v>
      </c>
      <c r="C793" t="s">
        <v>1864</v>
      </c>
      <c r="D793">
        <v>3162302</v>
      </c>
      <c r="E793">
        <v>82</v>
      </c>
      <c r="F793" t="s">
        <v>1849</v>
      </c>
      <c r="G793" s="1">
        <v>46216.887766203705</v>
      </c>
      <c r="H793">
        <v>74</v>
      </c>
      <c r="I793" t="s">
        <v>1849</v>
      </c>
      <c r="J793" s="1">
        <v>46216.888055555559</v>
      </c>
      <c r="K793">
        <v>1</v>
      </c>
      <c r="L793">
        <v>1</v>
      </c>
      <c r="M793" t="s">
        <v>1850</v>
      </c>
      <c r="N793" t="s">
        <v>1851</v>
      </c>
      <c r="O793" s="1">
        <v>46216.887430555558</v>
      </c>
      <c r="P793" s="1">
        <v>46216.888055555559</v>
      </c>
      <c r="Q793" s="1" t="str">
        <f t="shared" si="96"/>
        <v>3162302|r04</v>
      </c>
      <c r="R793" s="1" t="str">
        <f>VLOOKUP(D793,Base_Amostral!$A:$G,5,FALSE)</f>
        <v>São João da Mata</v>
      </c>
      <c r="S793" s="1" t="str">
        <f>VLOOKUP(D793,Base_Amostral!$A:$G,3,FALSE)</f>
        <v>Minas Gerais</v>
      </c>
      <c r="T793" s="1" t="str">
        <f>VLOOKUP(D793,Base_Amostral!$A:$G,6,FALSE)</f>
        <v>Sudeste</v>
      </c>
      <c r="U793" s="4">
        <f t="shared" si="97"/>
        <v>8.1999999999999993</v>
      </c>
      <c r="V793" s="4">
        <f t="shared" si="98"/>
        <v>7.4</v>
      </c>
      <c r="W793" s="4">
        <f t="shared" si="99"/>
        <v>0.79999999999999893</v>
      </c>
      <c r="X793" s="4">
        <f t="shared" si="100"/>
        <v>7.8</v>
      </c>
      <c r="Y793" s="4">
        <f t="shared" si="101"/>
        <v>1</v>
      </c>
      <c r="Z793" s="4">
        <f t="shared" si="102"/>
        <v>0.89999999999999947</v>
      </c>
      <c r="AA793" s="4">
        <f t="shared" si="103"/>
        <v>0</v>
      </c>
      <c r="AB793" s="4">
        <f ca="1">IF(B793&lt;&gt;"r04","",IF(COUNT(INDEX(U:U,ROW()-3):U793)&lt;2,"",MAX(INDEX(U:U,ROW()-3):U793)-MIN(INDEX(U:U,ROW()-3):U793)))</f>
        <v>2.0999999999999996</v>
      </c>
      <c r="AC793" s="4">
        <f ca="1">IF(B793&lt;&gt;"r04","",IF(COUNT(INDEX(V:V,ROW()-3):V793)&lt;2,"",MAX(INDEX(V:V,ROW()-3):V793)-MIN(INDEX(V:V,ROW()-3):V793)))</f>
        <v>1.4000000000000004</v>
      </c>
      <c r="AD793" s="4">
        <f ca="1">IF(B793&lt;&gt;"r04","",COUNT(INDEX(U:U,ROW()-3):U793))</f>
        <v>4</v>
      </c>
      <c r="AE793" s="4">
        <f ca="1">IF(B793&lt;&gt;"r04","",COUNT(INDEX(V:V,ROW()-3):V793))</f>
        <v>4</v>
      </c>
    </row>
    <row r="794" spans="1:31">
      <c r="A794">
        <v>596</v>
      </c>
      <c r="B794" t="s">
        <v>1857</v>
      </c>
      <c r="C794" t="s">
        <v>1858</v>
      </c>
      <c r="D794">
        <v>3162575</v>
      </c>
      <c r="E794">
        <v>92</v>
      </c>
      <c r="F794" t="s">
        <v>1849</v>
      </c>
      <c r="G794" s="1">
        <v>46196.05568287037</v>
      </c>
      <c r="H794">
        <v>73</v>
      </c>
      <c r="I794" t="s">
        <v>1849</v>
      </c>
      <c r="J794" s="1">
        <v>46196.055949074071</v>
      </c>
      <c r="K794">
        <v>1</v>
      </c>
      <c r="L794">
        <v>1</v>
      </c>
      <c r="M794" t="s">
        <v>1850</v>
      </c>
      <c r="N794" t="s">
        <v>1851</v>
      </c>
      <c r="O794" s="1">
        <v>46196.055532407408</v>
      </c>
      <c r="P794" s="1">
        <v>46196.055949074071</v>
      </c>
      <c r="Q794" s="1" t="str">
        <f t="shared" si="96"/>
        <v>3162575|r01</v>
      </c>
      <c r="R794" s="1" t="str">
        <f>VLOOKUP(D794,Base_Amostral!$A:$G,5,FALSE)</f>
        <v>São João do Manteninha</v>
      </c>
      <c r="S794" s="1" t="str">
        <f>VLOOKUP(D794,Base_Amostral!$A:$G,3,FALSE)</f>
        <v>Minas Gerais</v>
      </c>
      <c r="T794" s="1" t="str">
        <f>VLOOKUP(D794,Base_Amostral!$A:$G,6,FALSE)</f>
        <v>Sudeste</v>
      </c>
      <c r="U794" s="4">
        <f t="shared" si="97"/>
        <v>9.1999999999999993</v>
      </c>
      <c r="V794" s="4">
        <f t="shared" si="98"/>
        <v>7.3</v>
      </c>
      <c r="W794" s="4">
        <f t="shared" si="99"/>
        <v>1.8999999999999995</v>
      </c>
      <c r="X794" s="4">
        <f t="shared" si="100"/>
        <v>8.25</v>
      </c>
      <c r="Y794" s="4">
        <f t="shared" si="101"/>
        <v>1</v>
      </c>
      <c r="Z794" s="4" t="str">
        <f t="shared" si="102"/>
        <v/>
      </c>
      <c r="AA794" s="4" t="str">
        <f t="shared" si="103"/>
        <v/>
      </c>
      <c r="AB794" s="4" t="str">
        <f>IF(B794&lt;&gt;"r04","",IF(COUNT(INDEX(U:U,ROW()-3):U794)&lt;2,"",MAX(INDEX(U:U,ROW()-3):U794)-MIN(INDEX(U:U,ROW()-3):U794)))</f>
        <v/>
      </c>
      <c r="AC794" s="4" t="str">
        <f>IF(B794&lt;&gt;"r04","",IF(COUNT(INDEX(V:V,ROW()-3):V794)&lt;2,"",MAX(INDEX(V:V,ROW()-3):V794)-MIN(INDEX(V:V,ROW()-3):V794)))</f>
        <v/>
      </c>
      <c r="AD794" s="4" t="str">
        <f>IF(B794&lt;&gt;"r04","",COUNT(INDEX(U:U,ROW()-3):U794))</f>
        <v/>
      </c>
      <c r="AE794" s="4" t="str">
        <f>IF(B794&lt;&gt;"r04","",COUNT(INDEX(V:V,ROW()-3):V794))</f>
        <v/>
      </c>
    </row>
    <row r="795" spans="1:31">
      <c r="A795">
        <v>995</v>
      </c>
      <c r="B795" t="s">
        <v>1859</v>
      </c>
      <c r="C795" t="s">
        <v>1860</v>
      </c>
      <c r="D795">
        <v>3162575</v>
      </c>
      <c r="E795">
        <v>92</v>
      </c>
      <c r="F795" t="s">
        <v>1849</v>
      </c>
      <c r="G795" s="1">
        <v>46203.873553240737</v>
      </c>
      <c r="H795">
        <v>73</v>
      </c>
      <c r="I795" t="s">
        <v>1849</v>
      </c>
      <c r="J795" s="1">
        <v>46203.873807870368</v>
      </c>
      <c r="K795">
        <v>1</v>
      </c>
      <c r="L795">
        <v>1</v>
      </c>
      <c r="M795" t="s">
        <v>1850</v>
      </c>
      <c r="N795" t="s">
        <v>1851</v>
      </c>
      <c r="O795" s="1">
        <v>46203.873379629629</v>
      </c>
      <c r="P795" s="1">
        <v>46203.873807870368</v>
      </c>
      <c r="Q795" s="1" t="str">
        <f t="shared" si="96"/>
        <v>3162575|r02</v>
      </c>
      <c r="R795" s="1" t="str">
        <f>VLOOKUP(D795,Base_Amostral!$A:$G,5,FALSE)</f>
        <v>São João do Manteninha</v>
      </c>
      <c r="S795" s="1" t="str">
        <f>VLOOKUP(D795,Base_Amostral!$A:$G,3,FALSE)</f>
        <v>Minas Gerais</v>
      </c>
      <c r="T795" s="1" t="str">
        <f>VLOOKUP(D795,Base_Amostral!$A:$G,6,FALSE)</f>
        <v>Sudeste</v>
      </c>
      <c r="U795" s="4">
        <f t="shared" si="97"/>
        <v>9.1999999999999993</v>
      </c>
      <c r="V795" s="4">
        <f t="shared" si="98"/>
        <v>7.3</v>
      </c>
      <c r="W795" s="4">
        <f t="shared" si="99"/>
        <v>1.8999999999999995</v>
      </c>
      <c r="X795" s="4">
        <f t="shared" si="100"/>
        <v>8.25</v>
      </c>
      <c r="Y795" s="4">
        <f t="shared" si="101"/>
        <v>1</v>
      </c>
      <c r="Z795" s="4">
        <f t="shared" si="102"/>
        <v>0</v>
      </c>
      <c r="AA795" s="4">
        <f t="shared" si="103"/>
        <v>0</v>
      </c>
      <c r="AB795" s="4" t="str">
        <f>IF(B795&lt;&gt;"r04","",IF(COUNT(INDEX(U:U,ROW()-3):U795)&lt;2,"",MAX(INDEX(U:U,ROW()-3):U795)-MIN(INDEX(U:U,ROW()-3):U795)))</f>
        <v/>
      </c>
      <c r="AC795" s="4" t="str">
        <f>IF(B795&lt;&gt;"r04","",IF(COUNT(INDEX(V:V,ROW()-3):V795)&lt;2,"",MAX(INDEX(V:V,ROW()-3):V795)-MIN(INDEX(V:V,ROW()-3):V795)))</f>
        <v/>
      </c>
      <c r="AD795" s="4" t="str">
        <f>IF(B795&lt;&gt;"r04","",COUNT(INDEX(U:U,ROW()-3):U795))</f>
        <v/>
      </c>
      <c r="AE795" s="4" t="str">
        <f>IF(B795&lt;&gt;"r04","",COUNT(INDEX(V:V,ROW()-3):V795))</f>
        <v/>
      </c>
    </row>
    <row r="796" spans="1:31">
      <c r="A796">
        <v>1352</v>
      </c>
      <c r="B796" t="s">
        <v>1861</v>
      </c>
      <c r="C796" t="s">
        <v>1862</v>
      </c>
      <c r="D796">
        <v>3162575</v>
      </c>
      <c r="E796">
        <v>92</v>
      </c>
      <c r="F796" t="s">
        <v>1849</v>
      </c>
      <c r="G796" s="1">
        <v>46209.914884259262</v>
      </c>
      <c r="H796">
        <v>73</v>
      </c>
      <c r="I796" t="s">
        <v>1849</v>
      </c>
      <c r="J796" s="1">
        <v>46209.915162037039</v>
      </c>
      <c r="K796">
        <v>1</v>
      </c>
      <c r="L796">
        <v>1</v>
      </c>
      <c r="M796" t="s">
        <v>1850</v>
      </c>
      <c r="N796" t="s">
        <v>1851</v>
      </c>
      <c r="O796" s="1">
        <v>46209.912395833337</v>
      </c>
      <c r="P796" s="1">
        <v>46209.915162037039</v>
      </c>
      <c r="Q796" s="1" t="str">
        <f t="shared" si="96"/>
        <v>3162575|r03</v>
      </c>
      <c r="R796" s="1" t="str">
        <f>VLOOKUP(D796,Base_Amostral!$A:$G,5,FALSE)</f>
        <v>São João do Manteninha</v>
      </c>
      <c r="S796" s="1" t="str">
        <f>VLOOKUP(D796,Base_Amostral!$A:$G,3,FALSE)</f>
        <v>Minas Gerais</v>
      </c>
      <c r="T796" s="1" t="str">
        <f>VLOOKUP(D796,Base_Amostral!$A:$G,6,FALSE)</f>
        <v>Sudeste</v>
      </c>
      <c r="U796" s="4">
        <f t="shared" si="97"/>
        <v>9.1999999999999993</v>
      </c>
      <c r="V796" s="4">
        <f t="shared" si="98"/>
        <v>7.3</v>
      </c>
      <c r="W796" s="4">
        <f t="shared" si="99"/>
        <v>1.8999999999999995</v>
      </c>
      <c r="X796" s="4">
        <f t="shared" si="100"/>
        <v>8.25</v>
      </c>
      <c r="Y796" s="4">
        <f t="shared" si="101"/>
        <v>1</v>
      </c>
      <c r="Z796" s="4">
        <f t="shared" si="102"/>
        <v>0</v>
      </c>
      <c r="AA796" s="4">
        <f t="shared" si="103"/>
        <v>0</v>
      </c>
      <c r="AB796" s="4" t="str">
        <f>IF(B796&lt;&gt;"r04","",IF(COUNT(INDEX(U:U,ROW()-3):U796)&lt;2,"",MAX(INDEX(U:U,ROW()-3):U796)-MIN(INDEX(U:U,ROW()-3):U796)))</f>
        <v/>
      </c>
      <c r="AC796" s="4" t="str">
        <f>IF(B796&lt;&gt;"r04","",IF(COUNT(INDEX(V:V,ROW()-3):V796)&lt;2,"",MAX(INDEX(V:V,ROW()-3):V796)-MIN(INDEX(V:V,ROW()-3):V796)))</f>
        <v/>
      </c>
      <c r="AD796" s="4" t="str">
        <f>IF(B796&lt;&gt;"r04","",COUNT(INDEX(U:U,ROW()-3):U796))</f>
        <v/>
      </c>
      <c r="AE796" s="4" t="str">
        <f>IF(B796&lt;&gt;"r04","",COUNT(INDEX(V:V,ROW()-3):V796))</f>
        <v/>
      </c>
    </row>
    <row r="797" spans="1:31">
      <c r="A797">
        <v>1695</v>
      </c>
      <c r="B797" t="s">
        <v>1863</v>
      </c>
      <c r="C797" t="s">
        <v>1864</v>
      </c>
      <c r="D797">
        <v>3162575</v>
      </c>
      <c r="E797">
        <v>96</v>
      </c>
      <c r="F797" t="s">
        <v>1849</v>
      </c>
      <c r="G797" s="1">
        <v>46216.888252314813</v>
      </c>
      <c r="H797">
        <v>73</v>
      </c>
      <c r="I797" t="s">
        <v>1849</v>
      </c>
      <c r="J797" s="1">
        <v>46216.888518518521</v>
      </c>
      <c r="K797">
        <v>1</v>
      </c>
      <c r="L797">
        <v>1</v>
      </c>
      <c r="M797" t="s">
        <v>1850</v>
      </c>
      <c r="N797" t="s">
        <v>1851</v>
      </c>
      <c r="O797" s="1">
        <v>46216.888101851851</v>
      </c>
      <c r="P797" s="1">
        <v>46216.888518518521</v>
      </c>
      <c r="Q797" s="1" t="str">
        <f t="shared" si="96"/>
        <v>3162575|r04</v>
      </c>
      <c r="R797" s="1" t="str">
        <f>VLOOKUP(D797,Base_Amostral!$A:$G,5,FALSE)</f>
        <v>São João do Manteninha</v>
      </c>
      <c r="S797" s="1" t="str">
        <f>VLOOKUP(D797,Base_Amostral!$A:$G,3,FALSE)</f>
        <v>Minas Gerais</v>
      </c>
      <c r="T797" s="1" t="str">
        <f>VLOOKUP(D797,Base_Amostral!$A:$G,6,FALSE)</f>
        <v>Sudeste</v>
      </c>
      <c r="U797" s="4">
        <f t="shared" si="97"/>
        <v>9.6</v>
      </c>
      <c r="V797" s="4">
        <f t="shared" si="98"/>
        <v>7.3</v>
      </c>
      <c r="W797" s="4">
        <f t="shared" si="99"/>
        <v>2.2999999999999998</v>
      </c>
      <c r="X797" s="4">
        <f t="shared" si="100"/>
        <v>8.4499999999999993</v>
      </c>
      <c r="Y797" s="4">
        <f t="shared" si="101"/>
        <v>1</v>
      </c>
      <c r="Z797" s="4">
        <f t="shared" si="102"/>
        <v>0.40000000000000036</v>
      </c>
      <c r="AA797" s="4">
        <f t="shared" si="103"/>
        <v>0</v>
      </c>
      <c r="AB797" s="4">
        <f ca="1">IF(B797&lt;&gt;"r04","",IF(COUNT(INDEX(U:U,ROW()-3):U797)&lt;2,"",MAX(INDEX(U:U,ROW()-3):U797)-MIN(INDEX(U:U,ROW()-3):U797)))</f>
        <v>0.40000000000000036</v>
      </c>
      <c r="AC797" s="4">
        <f ca="1">IF(B797&lt;&gt;"r04","",IF(COUNT(INDEX(V:V,ROW()-3):V797)&lt;2,"",MAX(INDEX(V:V,ROW()-3):V797)-MIN(INDEX(V:V,ROW()-3):V797)))</f>
        <v>0</v>
      </c>
      <c r="AD797" s="4">
        <f ca="1">IF(B797&lt;&gt;"r04","",COUNT(INDEX(U:U,ROW()-3):U797))</f>
        <v>4</v>
      </c>
      <c r="AE797" s="4">
        <f ca="1">IF(B797&lt;&gt;"r04","",COUNT(INDEX(V:V,ROW()-3):V797))</f>
        <v>4</v>
      </c>
    </row>
    <row r="798" spans="1:31">
      <c r="A798">
        <v>599</v>
      </c>
      <c r="B798" t="s">
        <v>1857</v>
      </c>
      <c r="C798" t="s">
        <v>1858</v>
      </c>
      <c r="D798">
        <v>3163904</v>
      </c>
      <c r="E798">
        <v>65</v>
      </c>
      <c r="F798" t="s">
        <v>1849</v>
      </c>
      <c r="G798" s="1">
        <v>46196.056180555555</v>
      </c>
      <c r="H798">
        <v>72</v>
      </c>
      <c r="I798" t="s">
        <v>1849</v>
      </c>
      <c r="J798" s="1">
        <v>46196.056446759256</v>
      </c>
      <c r="K798">
        <v>1</v>
      </c>
      <c r="L798">
        <v>1</v>
      </c>
      <c r="M798" t="s">
        <v>1850</v>
      </c>
      <c r="N798" t="s">
        <v>1851</v>
      </c>
      <c r="O798" s="1">
        <v>46196.055983796294</v>
      </c>
      <c r="P798" s="1">
        <v>46196.056446759256</v>
      </c>
      <c r="Q798" s="1" t="str">
        <f t="shared" si="96"/>
        <v>3163904|r01</v>
      </c>
      <c r="R798" s="1" t="str">
        <f>VLOOKUP(D798,Base_Amostral!$A:$G,5,FALSE)</f>
        <v>São Pedro da União</v>
      </c>
      <c r="S798" s="1" t="str">
        <f>VLOOKUP(D798,Base_Amostral!$A:$G,3,FALSE)</f>
        <v>Minas Gerais</v>
      </c>
      <c r="T798" s="1" t="str">
        <f>VLOOKUP(D798,Base_Amostral!$A:$G,6,FALSE)</f>
        <v>Sudeste</v>
      </c>
      <c r="U798" s="4">
        <f t="shared" si="97"/>
        <v>6.5</v>
      </c>
      <c r="V798" s="4">
        <f t="shared" si="98"/>
        <v>7.2</v>
      </c>
      <c r="W798" s="4">
        <f t="shared" si="99"/>
        <v>-0.70000000000000018</v>
      </c>
      <c r="X798" s="4">
        <f t="shared" si="100"/>
        <v>6.85</v>
      </c>
      <c r="Y798" s="4">
        <f t="shared" si="101"/>
        <v>1</v>
      </c>
      <c r="Z798" s="4" t="str">
        <f t="shared" si="102"/>
        <v/>
      </c>
      <c r="AA798" s="4" t="str">
        <f t="shared" si="103"/>
        <v/>
      </c>
      <c r="AB798" s="4" t="str">
        <f>IF(B798&lt;&gt;"r04","",IF(COUNT(INDEX(U:U,ROW()-3):U798)&lt;2,"",MAX(INDEX(U:U,ROW()-3):U798)-MIN(INDEX(U:U,ROW()-3):U798)))</f>
        <v/>
      </c>
      <c r="AC798" s="4" t="str">
        <f>IF(B798&lt;&gt;"r04","",IF(COUNT(INDEX(V:V,ROW()-3):V798)&lt;2,"",MAX(INDEX(V:V,ROW()-3):V798)-MIN(INDEX(V:V,ROW()-3):V798)))</f>
        <v/>
      </c>
      <c r="AD798" s="4" t="str">
        <f>IF(B798&lt;&gt;"r04","",COUNT(INDEX(U:U,ROW()-3):U798))</f>
        <v/>
      </c>
      <c r="AE798" s="4" t="str">
        <f>IF(B798&lt;&gt;"r04","",COUNT(INDEX(V:V,ROW()-3):V798))</f>
        <v/>
      </c>
    </row>
    <row r="799" spans="1:31">
      <c r="A799">
        <v>997</v>
      </c>
      <c r="B799" t="s">
        <v>1859</v>
      </c>
      <c r="C799" t="s">
        <v>1860</v>
      </c>
      <c r="D799">
        <v>3163904</v>
      </c>
      <c r="E799">
        <v>66</v>
      </c>
      <c r="F799" t="s">
        <v>1849</v>
      </c>
      <c r="G799" s="1">
        <v>46203.874212962961</v>
      </c>
      <c r="H799">
        <v>72</v>
      </c>
      <c r="I799" t="s">
        <v>1849</v>
      </c>
      <c r="J799" s="1">
        <v>46203.874467592592</v>
      </c>
      <c r="K799">
        <v>1</v>
      </c>
      <c r="L799">
        <v>1</v>
      </c>
      <c r="M799" t="s">
        <v>1850</v>
      </c>
      <c r="N799" t="s">
        <v>1851</v>
      </c>
      <c r="O799" s="1">
        <v>46203.873877314814</v>
      </c>
      <c r="P799" s="1">
        <v>46203.874467592592</v>
      </c>
      <c r="Q799" s="1" t="str">
        <f t="shared" si="96"/>
        <v>3163904|r02</v>
      </c>
      <c r="R799" s="1" t="str">
        <f>VLOOKUP(D799,Base_Amostral!$A:$G,5,FALSE)</f>
        <v>São Pedro da União</v>
      </c>
      <c r="S799" s="1" t="str">
        <f>VLOOKUP(D799,Base_Amostral!$A:$G,3,FALSE)</f>
        <v>Minas Gerais</v>
      </c>
      <c r="T799" s="1" t="str">
        <f>VLOOKUP(D799,Base_Amostral!$A:$G,6,FALSE)</f>
        <v>Sudeste</v>
      </c>
      <c r="U799" s="4">
        <f t="shared" si="97"/>
        <v>6.6</v>
      </c>
      <c r="V799" s="4">
        <f t="shared" si="98"/>
        <v>7.2</v>
      </c>
      <c r="W799" s="4">
        <f t="shared" si="99"/>
        <v>-0.60000000000000053</v>
      </c>
      <c r="X799" s="4">
        <f t="shared" si="100"/>
        <v>6.9</v>
      </c>
      <c r="Y799" s="4">
        <f t="shared" si="101"/>
        <v>1</v>
      </c>
      <c r="Z799" s="4">
        <f t="shared" si="102"/>
        <v>9.9999999999999645E-2</v>
      </c>
      <c r="AA799" s="4">
        <f t="shared" si="103"/>
        <v>0</v>
      </c>
      <c r="AB799" s="4" t="str">
        <f>IF(B799&lt;&gt;"r04","",IF(COUNT(INDEX(U:U,ROW()-3):U799)&lt;2,"",MAX(INDEX(U:U,ROW()-3):U799)-MIN(INDEX(U:U,ROW()-3):U799)))</f>
        <v/>
      </c>
      <c r="AC799" s="4" t="str">
        <f>IF(B799&lt;&gt;"r04","",IF(COUNT(INDEX(V:V,ROW()-3):V799)&lt;2,"",MAX(INDEX(V:V,ROW()-3):V799)-MIN(INDEX(V:V,ROW()-3):V799)))</f>
        <v/>
      </c>
      <c r="AD799" s="4" t="str">
        <f>IF(B799&lt;&gt;"r04","",COUNT(INDEX(U:U,ROW()-3):U799))</f>
        <v/>
      </c>
      <c r="AE799" s="4" t="str">
        <f>IF(B799&lt;&gt;"r04","",COUNT(INDEX(V:V,ROW()-3):V799))</f>
        <v/>
      </c>
    </row>
    <row r="800" spans="1:31">
      <c r="A800">
        <v>1360</v>
      </c>
      <c r="B800" t="s">
        <v>1861</v>
      </c>
      <c r="C800" t="s">
        <v>1862</v>
      </c>
      <c r="D800">
        <v>3163904</v>
      </c>
      <c r="E800">
        <v>65</v>
      </c>
      <c r="F800" t="s">
        <v>1849</v>
      </c>
      <c r="G800" s="1">
        <v>46209.916006944448</v>
      </c>
      <c r="H800">
        <v>72</v>
      </c>
      <c r="I800" t="s">
        <v>1849</v>
      </c>
      <c r="J800" s="1">
        <v>46209.916261574072</v>
      </c>
      <c r="K800">
        <v>1</v>
      </c>
      <c r="L800">
        <v>1</v>
      </c>
      <c r="M800" t="s">
        <v>1850</v>
      </c>
      <c r="N800" t="s">
        <v>1851</v>
      </c>
      <c r="O800" s="1">
        <v>46209.915196759262</v>
      </c>
      <c r="P800" s="1">
        <v>46209.916261574072</v>
      </c>
      <c r="Q800" s="1" t="str">
        <f t="shared" si="96"/>
        <v>3163904|r03</v>
      </c>
      <c r="R800" s="1" t="str">
        <f>VLOOKUP(D800,Base_Amostral!$A:$G,5,FALSE)</f>
        <v>São Pedro da União</v>
      </c>
      <c r="S800" s="1" t="str">
        <f>VLOOKUP(D800,Base_Amostral!$A:$G,3,FALSE)</f>
        <v>Minas Gerais</v>
      </c>
      <c r="T800" s="1" t="str">
        <f>VLOOKUP(D800,Base_Amostral!$A:$G,6,FALSE)</f>
        <v>Sudeste</v>
      </c>
      <c r="U800" s="4">
        <f t="shared" si="97"/>
        <v>6.5</v>
      </c>
      <c r="V800" s="4">
        <f t="shared" si="98"/>
        <v>7.2</v>
      </c>
      <c r="W800" s="4">
        <f t="shared" si="99"/>
        <v>-0.70000000000000018</v>
      </c>
      <c r="X800" s="4">
        <f t="shared" si="100"/>
        <v>6.85</v>
      </c>
      <c r="Y800" s="4">
        <f t="shared" si="101"/>
        <v>1</v>
      </c>
      <c r="Z800" s="4">
        <f t="shared" si="102"/>
        <v>-9.9999999999999645E-2</v>
      </c>
      <c r="AA800" s="4">
        <f t="shared" si="103"/>
        <v>0</v>
      </c>
      <c r="AB800" s="4" t="str">
        <f>IF(B800&lt;&gt;"r04","",IF(COUNT(INDEX(U:U,ROW()-3):U800)&lt;2,"",MAX(INDEX(U:U,ROW()-3):U800)-MIN(INDEX(U:U,ROW()-3):U800)))</f>
        <v/>
      </c>
      <c r="AC800" s="4" t="str">
        <f>IF(B800&lt;&gt;"r04","",IF(COUNT(INDEX(V:V,ROW()-3):V800)&lt;2,"",MAX(INDEX(V:V,ROW()-3):V800)-MIN(INDEX(V:V,ROW()-3):V800)))</f>
        <v/>
      </c>
      <c r="AD800" s="4" t="str">
        <f>IF(B800&lt;&gt;"r04","",COUNT(INDEX(U:U,ROW()-3):U800))</f>
        <v/>
      </c>
      <c r="AE800" s="4" t="str">
        <f>IF(B800&lt;&gt;"r04","",COUNT(INDEX(V:V,ROW()-3):V800))</f>
        <v/>
      </c>
    </row>
    <row r="801" spans="1:31">
      <c r="A801">
        <v>1697</v>
      </c>
      <c r="B801" t="s">
        <v>1863</v>
      </c>
      <c r="C801" t="s">
        <v>1864</v>
      </c>
      <c r="D801">
        <v>3163904</v>
      </c>
      <c r="E801">
        <v>74</v>
      </c>
      <c r="F801" t="s">
        <v>1849</v>
      </c>
      <c r="G801" s="1">
        <v>46216.888773148145</v>
      </c>
      <c r="H801">
        <v>72</v>
      </c>
      <c r="I801" t="s">
        <v>1849</v>
      </c>
      <c r="J801" s="1">
        <v>46216.889039351852</v>
      </c>
      <c r="K801">
        <v>1</v>
      </c>
      <c r="L801">
        <v>1</v>
      </c>
      <c r="M801" t="s">
        <v>1850</v>
      </c>
      <c r="N801" t="s">
        <v>1851</v>
      </c>
      <c r="O801" s="1">
        <v>46216.888553240744</v>
      </c>
      <c r="P801" s="1">
        <v>46216.889039351852</v>
      </c>
      <c r="Q801" s="1" t="str">
        <f t="shared" si="96"/>
        <v>3163904|r04</v>
      </c>
      <c r="R801" s="1" t="str">
        <f>VLOOKUP(D801,Base_Amostral!$A:$G,5,FALSE)</f>
        <v>São Pedro da União</v>
      </c>
      <c r="S801" s="1" t="str">
        <f>VLOOKUP(D801,Base_Amostral!$A:$G,3,FALSE)</f>
        <v>Minas Gerais</v>
      </c>
      <c r="T801" s="1" t="str">
        <f>VLOOKUP(D801,Base_Amostral!$A:$G,6,FALSE)</f>
        <v>Sudeste</v>
      </c>
      <c r="U801" s="4">
        <f t="shared" si="97"/>
        <v>7.4</v>
      </c>
      <c r="V801" s="4">
        <f t="shared" si="98"/>
        <v>7.2</v>
      </c>
      <c r="W801" s="4">
        <f t="shared" si="99"/>
        <v>0.20000000000000018</v>
      </c>
      <c r="X801" s="4">
        <f t="shared" si="100"/>
        <v>7.3000000000000007</v>
      </c>
      <c r="Y801" s="4">
        <f t="shared" si="101"/>
        <v>1</v>
      </c>
      <c r="Z801" s="4">
        <f t="shared" si="102"/>
        <v>0.90000000000000036</v>
      </c>
      <c r="AA801" s="4">
        <f t="shared" si="103"/>
        <v>0</v>
      </c>
      <c r="AB801" s="4">
        <f ca="1">IF(B801&lt;&gt;"r04","",IF(COUNT(INDEX(U:U,ROW()-3):U801)&lt;2,"",MAX(INDEX(U:U,ROW()-3):U801)-MIN(INDEX(U:U,ROW()-3):U801)))</f>
        <v>0.90000000000000036</v>
      </c>
      <c r="AC801" s="4">
        <f ca="1">IF(B801&lt;&gt;"r04","",IF(COUNT(INDEX(V:V,ROW()-3):V801)&lt;2,"",MAX(INDEX(V:V,ROW()-3):V801)-MIN(INDEX(V:V,ROW()-3):V801)))</f>
        <v>0</v>
      </c>
      <c r="AD801" s="4">
        <f ca="1">IF(B801&lt;&gt;"r04","",COUNT(INDEX(U:U,ROW()-3):U801))</f>
        <v>4</v>
      </c>
      <c r="AE801" s="4">
        <f ca="1">IF(B801&lt;&gt;"r04","",COUNT(INDEX(V:V,ROW()-3):V801))</f>
        <v>4</v>
      </c>
    </row>
    <row r="802" spans="1:31">
      <c r="A802">
        <v>602</v>
      </c>
      <c r="B802" t="s">
        <v>1857</v>
      </c>
      <c r="C802" t="s">
        <v>1858</v>
      </c>
      <c r="D802">
        <v>3168606</v>
      </c>
      <c r="E802">
        <v>92</v>
      </c>
      <c r="F802" t="s">
        <v>1849</v>
      </c>
      <c r="G802" s="1">
        <v>46196.058900462966</v>
      </c>
      <c r="H802">
        <v>56</v>
      </c>
      <c r="I802" t="s">
        <v>1849</v>
      </c>
      <c r="J802" s="1">
        <v>46196.059293981481</v>
      </c>
      <c r="K802">
        <v>1</v>
      </c>
      <c r="L802">
        <v>1</v>
      </c>
      <c r="M802" t="s">
        <v>1850</v>
      </c>
      <c r="N802" t="s">
        <v>1851</v>
      </c>
      <c r="O802" s="1">
        <v>46196.056493055556</v>
      </c>
      <c r="P802" s="1">
        <v>46196.059293981481</v>
      </c>
      <c r="Q802" s="1" t="str">
        <f t="shared" si="96"/>
        <v>3168606|r01</v>
      </c>
      <c r="R802" s="1" t="str">
        <f>VLOOKUP(D802,Base_Amostral!$A:$G,5,FALSE)</f>
        <v>Teófilo Otoni</v>
      </c>
      <c r="S802" s="1" t="str">
        <f>VLOOKUP(D802,Base_Amostral!$A:$G,3,FALSE)</f>
        <v>Minas Gerais</v>
      </c>
      <c r="T802" s="1" t="str">
        <f>VLOOKUP(D802,Base_Amostral!$A:$G,6,FALSE)</f>
        <v>Sudeste</v>
      </c>
      <c r="U802" s="4">
        <f t="shared" si="97"/>
        <v>9.1999999999999993</v>
      </c>
      <c r="V802" s="4">
        <f t="shared" si="98"/>
        <v>5.6</v>
      </c>
      <c r="W802" s="4">
        <f t="shared" si="99"/>
        <v>3.5999999999999996</v>
      </c>
      <c r="X802" s="4">
        <f t="shared" si="100"/>
        <v>7.3999999999999995</v>
      </c>
      <c r="Y802" s="4">
        <f t="shared" si="101"/>
        <v>1</v>
      </c>
      <c r="Z802" s="4" t="str">
        <f t="shared" si="102"/>
        <v/>
      </c>
      <c r="AA802" s="4" t="str">
        <f t="shared" si="103"/>
        <v/>
      </c>
      <c r="AB802" s="4" t="str">
        <f>IF(B802&lt;&gt;"r04","",IF(COUNT(INDEX(U:U,ROW()-3):U802)&lt;2,"",MAX(INDEX(U:U,ROW()-3):U802)-MIN(INDEX(U:U,ROW()-3):U802)))</f>
        <v/>
      </c>
      <c r="AC802" s="4" t="str">
        <f>IF(B802&lt;&gt;"r04","",IF(COUNT(INDEX(V:V,ROW()-3):V802)&lt;2,"",MAX(INDEX(V:V,ROW()-3):V802)-MIN(INDEX(V:V,ROW()-3):V802)))</f>
        <v/>
      </c>
      <c r="AD802" s="4" t="str">
        <f>IF(B802&lt;&gt;"r04","",COUNT(INDEX(U:U,ROW()-3):U802))</f>
        <v/>
      </c>
      <c r="AE802" s="4" t="str">
        <f>IF(B802&lt;&gt;"r04","",COUNT(INDEX(V:V,ROW()-3):V802))</f>
        <v/>
      </c>
    </row>
    <row r="803" spans="1:31">
      <c r="A803">
        <v>998</v>
      </c>
      <c r="B803" t="s">
        <v>1859</v>
      </c>
      <c r="C803" t="s">
        <v>1860</v>
      </c>
      <c r="D803">
        <v>3168606</v>
      </c>
      <c r="E803">
        <v>92</v>
      </c>
      <c r="F803" t="s">
        <v>1849</v>
      </c>
      <c r="G803" s="1">
        <v>46203.874664351853</v>
      </c>
      <c r="H803">
        <v>56</v>
      </c>
      <c r="I803" t="s">
        <v>1849</v>
      </c>
      <c r="J803" s="1">
        <v>46203.875115740739</v>
      </c>
      <c r="K803">
        <v>1</v>
      </c>
      <c r="L803">
        <v>1</v>
      </c>
      <c r="M803" t="s">
        <v>1850</v>
      </c>
      <c r="N803" t="s">
        <v>1851</v>
      </c>
      <c r="O803" s="1">
        <v>46203.874502314815</v>
      </c>
      <c r="P803" s="1">
        <v>46203.875115740739</v>
      </c>
      <c r="Q803" s="1" t="str">
        <f t="shared" si="96"/>
        <v>3168606|r02</v>
      </c>
      <c r="R803" s="1" t="str">
        <f>VLOOKUP(D803,Base_Amostral!$A:$G,5,FALSE)</f>
        <v>Teófilo Otoni</v>
      </c>
      <c r="S803" s="1" t="str">
        <f>VLOOKUP(D803,Base_Amostral!$A:$G,3,FALSE)</f>
        <v>Minas Gerais</v>
      </c>
      <c r="T803" s="1" t="str">
        <f>VLOOKUP(D803,Base_Amostral!$A:$G,6,FALSE)</f>
        <v>Sudeste</v>
      </c>
      <c r="U803" s="4">
        <f t="shared" si="97"/>
        <v>9.1999999999999993</v>
      </c>
      <c r="V803" s="4">
        <f t="shared" si="98"/>
        <v>5.6</v>
      </c>
      <c r="W803" s="4">
        <f t="shared" si="99"/>
        <v>3.5999999999999996</v>
      </c>
      <c r="X803" s="4">
        <f t="shared" si="100"/>
        <v>7.3999999999999995</v>
      </c>
      <c r="Y803" s="4">
        <f t="shared" si="101"/>
        <v>1</v>
      </c>
      <c r="Z803" s="4">
        <f t="shared" si="102"/>
        <v>0</v>
      </c>
      <c r="AA803" s="4">
        <f t="shared" si="103"/>
        <v>0</v>
      </c>
      <c r="AB803" s="4" t="str">
        <f>IF(B803&lt;&gt;"r04","",IF(COUNT(INDEX(U:U,ROW()-3):U803)&lt;2,"",MAX(INDEX(U:U,ROW()-3):U803)-MIN(INDEX(U:U,ROW()-3):U803)))</f>
        <v/>
      </c>
      <c r="AC803" s="4" t="str">
        <f>IF(B803&lt;&gt;"r04","",IF(COUNT(INDEX(V:V,ROW()-3):V803)&lt;2,"",MAX(INDEX(V:V,ROW()-3):V803)-MIN(INDEX(V:V,ROW()-3):V803)))</f>
        <v/>
      </c>
      <c r="AD803" s="4" t="str">
        <f>IF(B803&lt;&gt;"r04","",COUNT(INDEX(U:U,ROW()-3):U803))</f>
        <v/>
      </c>
      <c r="AE803" s="4" t="str">
        <f>IF(B803&lt;&gt;"r04","",COUNT(INDEX(V:V,ROW()-3):V803))</f>
        <v/>
      </c>
    </row>
    <row r="804" spans="1:31">
      <c r="A804">
        <v>1362</v>
      </c>
      <c r="B804" t="s">
        <v>1861</v>
      </c>
      <c r="C804" t="s">
        <v>1862</v>
      </c>
      <c r="D804">
        <v>3168606</v>
      </c>
      <c r="E804">
        <v>92</v>
      </c>
      <c r="F804" t="s">
        <v>1849</v>
      </c>
      <c r="G804" s="1">
        <v>46209.916435185187</v>
      </c>
      <c r="H804">
        <v>56</v>
      </c>
      <c r="I804" t="s">
        <v>1849</v>
      </c>
      <c r="J804" s="1">
        <v>46209.91679398148</v>
      </c>
      <c r="K804">
        <v>1</v>
      </c>
      <c r="L804">
        <v>1</v>
      </c>
      <c r="M804" t="s">
        <v>1850</v>
      </c>
      <c r="N804" t="s">
        <v>1851</v>
      </c>
      <c r="O804" s="1">
        <v>46209.916296296295</v>
      </c>
      <c r="P804" s="1">
        <v>46209.91679398148</v>
      </c>
      <c r="Q804" s="1" t="str">
        <f t="shared" si="96"/>
        <v>3168606|r03</v>
      </c>
      <c r="R804" s="1" t="str">
        <f>VLOOKUP(D804,Base_Amostral!$A:$G,5,FALSE)</f>
        <v>Teófilo Otoni</v>
      </c>
      <c r="S804" s="1" t="str">
        <f>VLOOKUP(D804,Base_Amostral!$A:$G,3,FALSE)</f>
        <v>Minas Gerais</v>
      </c>
      <c r="T804" s="1" t="str">
        <f>VLOOKUP(D804,Base_Amostral!$A:$G,6,FALSE)</f>
        <v>Sudeste</v>
      </c>
      <c r="U804" s="4">
        <f t="shared" si="97"/>
        <v>9.1999999999999993</v>
      </c>
      <c r="V804" s="4">
        <f t="shared" si="98"/>
        <v>5.6</v>
      </c>
      <c r="W804" s="4">
        <f t="shared" si="99"/>
        <v>3.5999999999999996</v>
      </c>
      <c r="X804" s="4">
        <f t="shared" si="100"/>
        <v>7.3999999999999995</v>
      </c>
      <c r="Y804" s="4">
        <f t="shared" si="101"/>
        <v>1</v>
      </c>
      <c r="Z804" s="4">
        <f t="shared" si="102"/>
        <v>0</v>
      </c>
      <c r="AA804" s="4">
        <f t="shared" si="103"/>
        <v>0</v>
      </c>
      <c r="AB804" s="4" t="str">
        <f>IF(B804&lt;&gt;"r04","",IF(COUNT(INDEX(U:U,ROW()-3):U804)&lt;2,"",MAX(INDEX(U:U,ROW()-3):U804)-MIN(INDEX(U:U,ROW()-3):U804)))</f>
        <v/>
      </c>
      <c r="AC804" s="4" t="str">
        <f>IF(B804&lt;&gt;"r04","",IF(COUNT(INDEX(V:V,ROW()-3):V804)&lt;2,"",MAX(INDEX(V:V,ROW()-3):V804)-MIN(INDEX(V:V,ROW()-3):V804)))</f>
        <v/>
      </c>
      <c r="AD804" s="4" t="str">
        <f>IF(B804&lt;&gt;"r04","",COUNT(INDEX(U:U,ROW()-3):U804))</f>
        <v/>
      </c>
      <c r="AE804" s="4" t="str">
        <f>IF(B804&lt;&gt;"r04","",COUNT(INDEX(V:V,ROW()-3):V804))</f>
        <v/>
      </c>
    </row>
    <row r="805" spans="1:31">
      <c r="A805">
        <v>1698</v>
      </c>
      <c r="B805" t="s">
        <v>1863</v>
      </c>
      <c r="C805" t="s">
        <v>1864</v>
      </c>
      <c r="D805">
        <v>3168606</v>
      </c>
      <c r="E805">
        <v>96</v>
      </c>
      <c r="F805" t="s">
        <v>1849</v>
      </c>
      <c r="G805" s="1">
        <v>46216.889224537037</v>
      </c>
      <c r="H805">
        <v>56</v>
      </c>
      <c r="I805" t="s">
        <v>1849</v>
      </c>
      <c r="J805" s="1">
        <v>46216.889618055553</v>
      </c>
      <c r="K805">
        <v>1</v>
      </c>
      <c r="L805">
        <v>1</v>
      </c>
      <c r="M805" t="s">
        <v>1850</v>
      </c>
      <c r="N805" t="s">
        <v>1851</v>
      </c>
      <c r="O805" s="1">
        <v>46216.889074074075</v>
      </c>
      <c r="P805" s="1">
        <v>46216.889618055553</v>
      </c>
      <c r="Q805" s="1" t="str">
        <f t="shared" si="96"/>
        <v>3168606|r04</v>
      </c>
      <c r="R805" s="1" t="str">
        <f>VLOOKUP(D805,Base_Amostral!$A:$G,5,FALSE)</f>
        <v>Teófilo Otoni</v>
      </c>
      <c r="S805" s="1" t="str">
        <f>VLOOKUP(D805,Base_Amostral!$A:$G,3,FALSE)</f>
        <v>Minas Gerais</v>
      </c>
      <c r="T805" s="1" t="str">
        <f>VLOOKUP(D805,Base_Amostral!$A:$G,6,FALSE)</f>
        <v>Sudeste</v>
      </c>
      <c r="U805" s="4">
        <f t="shared" si="97"/>
        <v>9.6</v>
      </c>
      <c r="V805" s="4">
        <f t="shared" si="98"/>
        <v>5.6</v>
      </c>
      <c r="W805" s="4">
        <f t="shared" si="99"/>
        <v>4</v>
      </c>
      <c r="X805" s="4">
        <f t="shared" si="100"/>
        <v>7.6</v>
      </c>
      <c r="Y805" s="4">
        <f t="shared" si="101"/>
        <v>1</v>
      </c>
      <c r="Z805" s="4">
        <f t="shared" si="102"/>
        <v>0.40000000000000036</v>
      </c>
      <c r="AA805" s="4">
        <f t="shared" si="103"/>
        <v>0</v>
      </c>
      <c r="AB805" s="4">
        <f ca="1">IF(B805&lt;&gt;"r04","",IF(COUNT(INDEX(U:U,ROW()-3):U805)&lt;2,"",MAX(INDEX(U:U,ROW()-3):U805)-MIN(INDEX(U:U,ROW()-3):U805)))</f>
        <v>0.40000000000000036</v>
      </c>
      <c r="AC805" s="4">
        <f ca="1">IF(B805&lt;&gt;"r04","",IF(COUNT(INDEX(V:V,ROW()-3):V805)&lt;2,"",MAX(INDEX(V:V,ROW()-3):V805)-MIN(INDEX(V:V,ROW()-3):V805)))</f>
        <v>0</v>
      </c>
      <c r="AD805" s="4">
        <f ca="1">IF(B805&lt;&gt;"r04","",COUNT(INDEX(U:U,ROW()-3):U805))</f>
        <v>4</v>
      </c>
      <c r="AE805" s="4">
        <f ca="1">IF(B805&lt;&gt;"r04","",COUNT(INDEX(V:V,ROW()-3):V805))</f>
        <v>4</v>
      </c>
    </row>
    <row r="806" spans="1:31">
      <c r="A806">
        <v>610</v>
      </c>
      <c r="B806" t="s">
        <v>1857</v>
      </c>
      <c r="C806" t="s">
        <v>1858</v>
      </c>
      <c r="D806">
        <v>3168903</v>
      </c>
      <c r="E806">
        <v>97</v>
      </c>
      <c r="F806" t="s">
        <v>1849</v>
      </c>
      <c r="G806" s="1">
        <v>46196.059664351851</v>
      </c>
      <c r="H806">
        <v>92</v>
      </c>
      <c r="I806" t="s">
        <v>1849</v>
      </c>
      <c r="J806" s="1">
        <v>46196.059884259259</v>
      </c>
      <c r="K806">
        <v>1</v>
      </c>
      <c r="L806">
        <v>1</v>
      </c>
      <c r="M806" t="s">
        <v>1850</v>
      </c>
      <c r="N806" t="s">
        <v>1851</v>
      </c>
      <c r="O806" s="1">
        <v>46196.059328703705</v>
      </c>
      <c r="P806" s="1">
        <v>46196.059884259259</v>
      </c>
      <c r="Q806" s="1" t="str">
        <f t="shared" si="96"/>
        <v>3168903|r01</v>
      </c>
      <c r="R806" s="1" t="str">
        <f>VLOOKUP(D806,Base_Amostral!$A:$G,5,FALSE)</f>
        <v>Tiros</v>
      </c>
      <c r="S806" s="1" t="str">
        <f>VLOOKUP(D806,Base_Amostral!$A:$G,3,FALSE)</f>
        <v>Minas Gerais</v>
      </c>
      <c r="T806" s="1" t="str">
        <f>VLOOKUP(D806,Base_Amostral!$A:$G,6,FALSE)</f>
        <v>Sudeste</v>
      </c>
      <c r="U806" s="4">
        <f t="shared" si="97"/>
        <v>9.6999999999999993</v>
      </c>
      <c r="V806" s="4">
        <f t="shared" si="98"/>
        <v>9.1999999999999993</v>
      </c>
      <c r="W806" s="4">
        <f t="shared" si="99"/>
        <v>0.5</v>
      </c>
      <c r="X806" s="4">
        <f t="shared" si="100"/>
        <v>9.4499999999999993</v>
      </c>
      <c r="Y806" s="4">
        <f t="shared" si="101"/>
        <v>1</v>
      </c>
      <c r="Z806" s="4" t="str">
        <f t="shared" si="102"/>
        <v/>
      </c>
      <c r="AA806" s="4" t="str">
        <f t="shared" si="103"/>
        <v/>
      </c>
      <c r="AB806" s="4" t="str">
        <f>IF(B806&lt;&gt;"r04","",IF(COUNT(INDEX(U:U,ROW()-3):U806)&lt;2,"",MAX(INDEX(U:U,ROW()-3):U806)-MIN(INDEX(U:U,ROW()-3):U806)))</f>
        <v/>
      </c>
      <c r="AC806" s="4" t="str">
        <f>IF(B806&lt;&gt;"r04","",IF(COUNT(INDEX(V:V,ROW()-3):V806)&lt;2,"",MAX(INDEX(V:V,ROW()-3):V806)-MIN(INDEX(V:V,ROW()-3):V806)))</f>
        <v/>
      </c>
      <c r="AD806" s="4" t="str">
        <f>IF(B806&lt;&gt;"r04","",COUNT(INDEX(U:U,ROW()-3):U806))</f>
        <v/>
      </c>
      <c r="AE806" s="4" t="str">
        <f>IF(B806&lt;&gt;"r04","",COUNT(INDEX(V:V,ROW()-3):V806))</f>
        <v/>
      </c>
    </row>
    <row r="807" spans="1:31">
      <c r="A807">
        <v>1000</v>
      </c>
      <c r="B807" t="s">
        <v>1859</v>
      </c>
      <c r="C807" t="s">
        <v>1860</v>
      </c>
      <c r="D807">
        <v>3168903</v>
      </c>
      <c r="E807">
        <v>97</v>
      </c>
      <c r="F807" t="s">
        <v>1849</v>
      </c>
      <c r="G807" s="1">
        <v>46203.875486111108</v>
      </c>
      <c r="H807">
        <v>92</v>
      </c>
      <c r="I807" t="s">
        <v>1849</v>
      </c>
      <c r="J807" s="1">
        <v>46203.875717592593</v>
      </c>
      <c r="K807">
        <v>1</v>
      </c>
      <c r="L807">
        <v>1</v>
      </c>
      <c r="M807" t="s">
        <v>1850</v>
      </c>
      <c r="N807" t="s">
        <v>1851</v>
      </c>
      <c r="O807" s="1">
        <v>46203.875150462962</v>
      </c>
      <c r="P807" s="1">
        <v>46203.875717592593</v>
      </c>
      <c r="Q807" s="1" t="str">
        <f t="shared" si="96"/>
        <v>3168903|r02</v>
      </c>
      <c r="R807" s="1" t="str">
        <f>VLOOKUP(D807,Base_Amostral!$A:$G,5,FALSE)</f>
        <v>Tiros</v>
      </c>
      <c r="S807" s="1" t="str">
        <f>VLOOKUP(D807,Base_Amostral!$A:$G,3,FALSE)</f>
        <v>Minas Gerais</v>
      </c>
      <c r="T807" s="1" t="str">
        <f>VLOOKUP(D807,Base_Amostral!$A:$G,6,FALSE)</f>
        <v>Sudeste</v>
      </c>
      <c r="U807" s="4">
        <f t="shared" si="97"/>
        <v>9.6999999999999993</v>
      </c>
      <c r="V807" s="4">
        <f t="shared" si="98"/>
        <v>9.1999999999999993</v>
      </c>
      <c r="W807" s="4">
        <f t="shared" si="99"/>
        <v>0.5</v>
      </c>
      <c r="X807" s="4">
        <f t="shared" si="100"/>
        <v>9.4499999999999993</v>
      </c>
      <c r="Y807" s="4">
        <f t="shared" si="101"/>
        <v>1</v>
      </c>
      <c r="Z807" s="4">
        <f t="shared" si="102"/>
        <v>0</v>
      </c>
      <c r="AA807" s="4">
        <f t="shared" si="103"/>
        <v>0</v>
      </c>
      <c r="AB807" s="4" t="str">
        <f>IF(B807&lt;&gt;"r04","",IF(COUNT(INDEX(U:U,ROW()-3):U807)&lt;2,"",MAX(INDEX(U:U,ROW()-3):U807)-MIN(INDEX(U:U,ROW()-3):U807)))</f>
        <v/>
      </c>
      <c r="AC807" s="4" t="str">
        <f>IF(B807&lt;&gt;"r04","",IF(COUNT(INDEX(V:V,ROW()-3):V807)&lt;2,"",MAX(INDEX(V:V,ROW()-3):V807)-MIN(INDEX(V:V,ROW()-3):V807)))</f>
        <v/>
      </c>
      <c r="AD807" s="4" t="str">
        <f>IF(B807&lt;&gt;"r04","",COUNT(INDEX(U:U,ROW()-3):U807))</f>
        <v/>
      </c>
      <c r="AE807" s="4" t="str">
        <f>IF(B807&lt;&gt;"r04","",COUNT(INDEX(V:V,ROW()-3):V807))</f>
        <v/>
      </c>
    </row>
    <row r="808" spans="1:31">
      <c r="A808">
        <v>1364</v>
      </c>
      <c r="B808" t="s">
        <v>1861</v>
      </c>
      <c r="C808" t="s">
        <v>1862</v>
      </c>
      <c r="D808">
        <v>3168903</v>
      </c>
      <c r="E808">
        <v>97</v>
      </c>
      <c r="F808" t="s">
        <v>1849</v>
      </c>
      <c r="G808" s="1">
        <v>46209.917175925926</v>
      </c>
      <c r="H808">
        <v>94</v>
      </c>
      <c r="I808" t="s">
        <v>1849</v>
      </c>
      <c r="J808" s="1">
        <v>46209.917442129627</v>
      </c>
      <c r="K808">
        <v>1</v>
      </c>
      <c r="L808">
        <v>1</v>
      </c>
      <c r="M808" t="s">
        <v>1850</v>
      </c>
      <c r="N808" t="s">
        <v>1851</v>
      </c>
      <c r="O808" s="1">
        <v>46209.916817129626</v>
      </c>
      <c r="P808" s="1">
        <v>46209.917442129627</v>
      </c>
      <c r="Q808" s="1" t="str">
        <f t="shared" si="96"/>
        <v>3168903|r03</v>
      </c>
      <c r="R808" s="1" t="str">
        <f>VLOOKUP(D808,Base_Amostral!$A:$G,5,FALSE)</f>
        <v>Tiros</v>
      </c>
      <c r="S808" s="1" t="str">
        <f>VLOOKUP(D808,Base_Amostral!$A:$G,3,FALSE)</f>
        <v>Minas Gerais</v>
      </c>
      <c r="T808" s="1" t="str">
        <f>VLOOKUP(D808,Base_Amostral!$A:$G,6,FALSE)</f>
        <v>Sudeste</v>
      </c>
      <c r="U808" s="4">
        <f t="shared" si="97"/>
        <v>9.6999999999999993</v>
      </c>
      <c r="V808" s="4">
        <f t="shared" si="98"/>
        <v>9.4</v>
      </c>
      <c r="W808" s="4">
        <f t="shared" si="99"/>
        <v>0.29999999999999893</v>
      </c>
      <c r="X808" s="4">
        <f t="shared" si="100"/>
        <v>9.5500000000000007</v>
      </c>
      <c r="Y808" s="4">
        <f t="shared" si="101"/>
        <v>1</v>
      </c>
      <c r="Z808" s="4">
        <f t="shared" si="102"/>
        <v>0</v>
      </c>
      <c r="AA808" s="4">
        <f t="shared" si="103"/>
        <v>0.20000000000000107</v>
      </c>
      <c r="AB808" s="4" t="str">
        <f>IF(B808&lt;&gt;"r04","",IF(COUNT(INDEX(U:U,ROW()-3):U808)&lt;2,"",MAX(INDEX(U:U,ROW()-3):U808)-MIN(INDEX(U:U,ROW()-3):U808)))</f>
        <v/>
      </c>
      <c r="AC808" s="4" t="str">
        <f>IF(B808&lt;&gt;"r04","",IF(COUNT(INDEX(V:V,ROW()-3):V808)&lt;2,"",MAX(INDEX(V:V,ROW()-3):V808)-MIN(INDEX(V:V,ROW()-3):V808)))</f>
        <v/>
      </c>
      <c r="AD808" s="4" t="str">
        <f>IF(B808&lt;&gt;"r04","",COUNT(INDEX(U:U,ROW()-3):U808))</f>
        <v/>
      </c>
      <c r="AE808" s="4" t="str">
        <f>IF(B808&lt;&gt;"r04","",COUNT(INDEX(V:V,ROW()-3):V808))</f>
        <v/>
      </c>
    </row>
    <row r="809" spans="1:31">
      <c r="A809">
        <v>1700</v>
      </c>
      <c r="B809" t="s">
        <v>1863</v>
      </c>
      <c r="C809" t="s">
        <v>1864</v>
      </c>
      <c r="D809">
        <v>3168903</v>
      </c>
      <c r="E809">
        <v>99</v>
      </c>
      <c r="F809" t="s">
        <v>1849</v>
      </c>
      <c r="G809" s="1">
        <v>46216.890034722222</v>
      </c>
      <c r="H809">
        <v>94</v>
      </c>
      <c r="I809" t="s">
        <v>1849</v>
      </c>
      <c r="J809" s="1">
        <v>46216.890277777777</v>
      </c>
      <c r="K809">
        <v>1</v>
      </c>
      <c r="L809">
        <v>1</v>
      </c>
      <c r="M809" t="s">
        <v>1850</v>
      </c>
      <c r="N809" t="s">
        <v>1851</v>
      </c>
      <c r="O809" s="1">
        <v>46216.889652777776</v>
      </c>
      <c r="P809" s="1">
        <v>46216.890277777777</v>
      </c>
      <c r="Q809" s="1" t="str">
        <f t="shared" si="96"/>
        <v>3168903|r04</v>
      </c>
      <c r="R809" s="1" t="str">
        <f>VLOOKUP(D809,Base_Amostral!$A:$G,5,FALSE)</f>
        <v>Tiros</v>
      </c>
      <c r="S809" s="1" t="str">
        <f>VLOOKUP(D809,Base_Amostral!$A:$G,3,FALSE)</f>
        <v>Minas Gerais</v>
      </c>
      <c r="T809" s="1" t="str">
        <f>VLOOKUP(D809,Base_Amostral!$A:$G,6,FALSE)</f>
        <v>Sudeste</v>
      </c>
      <c r="U809" s="4">
        <f t="shared" si="97"/>
        <v>9.9</v>
      </c>
      <c r="V809" s="4">
        <f t="shared" si="98"/>
        <v>9.4</v>
      </c>
      <c r="W809" s="4">
        <f t="shared" si="99"/>
        <v>0.5</v>
      </c>
      <c r="X809" s="4">
        <f t="shared" si="100"/>
        <v>9.65</v>
      </c>
      <c r="Y809" s="4">
        <f t="shared" si="101"/>
        <v>1</v>
      </c>
      <c r="Z809" s="4">
        <f t="shared" si="102"/>
        <v>0.20000000000000107</v>
      </c>
      <c r="AA809" s="4">
        <f t="shared" si="103"/>
        <v>0</v>
      </c>
      <c r="AB809" s="4">
        <f ca="1">IF(B809&lt;&gt;"r04","",IF(COUNT(INDEX(U:U,ROW()-3):U809)&lt;2,"",MAX(INDEX(U:U,ROW()-3):U809)-MIN(INDEX(U:U,ROW()-3):U809)))</f>
        <v>0.20000000000000107</v>
      </c>
      <c r="AC809" s="4">
        <f ca="1">IF(B809&lt;&gt;"r04","",IF(COUNT(INDEX(V:V,ROW()-3):V809)&lt;2,"",MAX(INDEX(V:V,ROW()-3):V809)-MIN(INDEX(V:V,ROW()-3):V809)))</f>
        <v>0.20000000000000107</v>
      </c>
      <c r="AD809" s="4">
        <f ca="1">IF(B809&lt;&gt;"r04","",COUNT(INDEX(U:U,ROW()-3):U809))</f>
        <v>4</v>
      </c>
      <c r="AE809" s="4">
        <f ca="1">IF(B809&lt;&gt;"r04","",COUNT(INDEX(V:V,ROW()-3):V809))</f>
        <v>4</v>
      </c>
    </row>
    <row r="810" spans="1:31">
      <c r="A810">
        <v>612</v>
      </c>
      <c r="B810" t="s">
        <v>1857</v>
      </c>
      <c r="C810" t="s">
        <v>1858</v>
      </c>
      <c r="D810">
        <v>3169059</v>
      </c>
      <c r="E810">
        <v>70</v>
      </c>
      <c r="F810" t="s">
        <v>1849</v>
      </c>
      <c r="G810" s="1">
        <v>46196.060162037036</v>
      </c>
      <c r="H810">
        <v>73</v>
      </c>
      <c r="I810" t="s">
        <v>1849</v>
      </c>
      <c r="J810" s="1">
        <v>46196.06045138889</v>
      </c>
      <c r="K810">
        <v>1</v>
      </c>
      <c r="L810">
        <v>1</v>
      </c>
      <c r="M810" t="s">
        <v>1850</v>
      </c>
      <c r="N810" t="s">
        <v>1851</v>
      </c>
      <c r="O810" s="1">
        <v>46196.059930555559</v>
      </c>
      <c r="P810" s="1">
        <v>46196.06045138889</v>
      </c>
      <c r="Q810" s="1" t="str">
        <f t="shared" si="96"/>
        <v>3169059|r01</v>
      </c>
      <c r="R810" s="1" t="str">
        <f>VLOOKUP(D810,Base_Amostral!$A:$G,5,FALSE)</f>
        <v>Tocos do Moji</v>
      </c>
      <c r="S810" s="1" t="str">
        <f>VLOOKUP(D810,Base_Amostral!$A:$G,3,FALSE)</f>
        <v>Minas Gerais</v>
      </c>
      <c r="T810" s="1" t="str">
        <f>VLOOKUP(D810,Base_Amostral!$A:$G,6,FALSE)</f>
        <v>Sudeste</v>
      </c>
      <c r="U810" s="4">
        <f t="shared" si="97"/>
        <v>7</v>
      </c>
      <c r="V810" s="4">
        <f t="shared" si="98"/>
        <v>7.3</v>
      </c>
      <c r="W810" s="4">
        <f t="shared" si="99"/>
        <v>-0.29999999999999982</v>
      </c>
      <c r="X810" s="4">
        <f t="shared" si="100"/>
        <v>7.15</v>
      </c>
      <c r="Y810" s="4">
        <f t="shared" si="101"/>
        <v>1</v>
      </c>
      <c r="Z810" s="4" t="str">
        <f t="shared" si="102"/>
        <v/>
      </c>
      <c r="AA810" s="4" t="str">
        <f t="shared" si="103"/>
        <v/>
      </c>
      <c r="AB810" s="4" t="str">
        <f>IF(B810&lt;&gt;"r04","",IF(COUNT(INDEX(U:U,ROW()-3):U810)&lt;2,"",MAX(INDEX(U:U,ROW()-3):U810)-MIN(INDEX(U:U,ROW()-3):U810)))</f>
        <v/>
      </c>
      <c r="AC810" s="4" t="str">
        <f>IF(B810&lt;&gt;"r04","",IF(COUNT(INDEX(V:V,ROW()-3):V810)&lt;2,"",MAX(INDEX(V:V,ROW()-3):V810)-MIN(INDEX(V:V,ROW()-3):V810)))</f>
        <v/>
      </c>
      <c r="AD810" s="4" t="str">
        <f>IF(B810&lt;&gt;"r04","",COUNT(INDEX(U:U,ROW()-3):U810))</f>
        <v/>
      </c>
      <c r="AE810" s="4" t="str">
        <f>IF(B810&lt;&gt;"r04","",COUNT(INDEX(V:V,ROW()-3):V810))</f>
        <v/>
      </c>
    </row>
    <row r="811" spans="1:31">
      <c r="A811">
        <v>1001</v>
      </c>
      <c r="B811" t="s">
        <v>1859</v>
      </c>
      <c r="C811" t="s">
        <v>1860</v>
      </c>
      <c r="D811">
        <v>3169059</v>
      </c>
      <c r="E811">
        <v>70</v>
      </c>
      <c r="F811" t="s">
        <v>1849</v>
      </c>
      <c r="G811" s="1">
        <v>46203.880231481482</v>
      </c>
      <c r="H811">
        <v>73</v>
      </c>
      <c r="I811" t="s">
        <v>1849</v>
      </c>
      <c r="J811" s="1">
        <v>46203.880520833336</v>
      </c>
      <c r="K811">
        <v>1</v>
      </c>
      <c r="L811">
        <v>1</v>
      </c>
      <c r="M811" t="s">
        <v>1850</v>
      </c>
      <c r="N811" t="s">
        <v>1851</v>
      </c>
      <c r="O811" s="1">
        <v>46203.875763888886</v>
      </c>
      <c r="P811" s="1">
        <v>46203.880520833336</v>
      </c>
      <c r="Q811" s="1" t="str">
        <f t="shared" si="96"/>
        <v>3169059|r02</v>
      </c>
      <c r="R811" s="1" t="str">
        <f>VLOOKUP(D811,Base_Amostral!$A:$G,5,FALSE)</f>
        <v>Tocos do Moji</v>
      </c>
      <c r="S811" s="1" t="str">
        <f>VLOOKUP(D811,Base_Amostral!$A:$G,3,FALSE)</f>
        <v>Minas Gerais</v>
      </c>
      <c r="T811" s="1" t="str">
        <f>VLOOKUP(D811,Base_Amostral!$A:$G,6,FALSE)</f>
        <v>Sudeste</v>
      </c>
      <c r="U811" s="4">
        <f t="shared" si="97"/>
        <v>7</v>
      </c>
      <c r="V811" s="4">
        <f t="shared" si="98"/>
        <v>7.3</v>
      </c>
      <c r="W811" s="4">
        <f t="shared" si="99"/>
        <v>-0.29999999999999982</v>
      </c>
      <c r="X811" s="4">
        <f t="shared" si="100"/>
        <v>7.15</v>
      </c>
      <c r="Y811" s="4">
        <f t="shared" si="101"/>
        <v>1</v>
      </c>
      <c r="Z811" s="4">
        <f t="shared" si="102"/>
        <v>0</v>
      </c>
      <c r="AA811" s="4">
        <f t="shared" si="103"/>
        <v>0</v>
      </c>
      <c r="AB811" s="4" t="str">
        <f>IF(B811&lt;&gt;"r04","",IF(COUNT(INDEX(U:U,ROW()-3):U811)&lt;2,"",MAX(INDEX(U:U,ROW()-3):U811)-MIN(INDEX(U:U,ROW()-3):U811)))</f>
        <v/>
      </c>
      <c r="AC811" s="4" t="str">
        <f>IF(B811&lt;&gt;"r04","",IF(COUNT(INDEX(V:V,ROW()-3):V811)&lt;2,"",MAX(INDEX(V:V,ROW()-3):V811)-MIN(INDEX(V:V,ROW()-3):V811)))</f>
        <v/>
      </c>
      <c r="AD811" s="4" t="str">
        <f>IF(B811&lt;&gt;"r04","",COUNT(INDEX(U:U,ROW()-3):U811))</f>
        <v/>
      </c>
      <c r="AE811" s="4" t="str">
        <f>IF(B811&lt;&gt;"r04","",COUNT(INDEX(V:V,ROW()-3):V811))</f>
        <v/>
      </c>
    </row>
    <row r="812" spans="1:31">
      <c r="A812">
        <v>1366</v>
      </c>
      <c r="B812" t="s">
        <v>1861</v>
      </c>
      <c r="C812" t="s">
        <v>1862</v>
      </c>
      <c r="D812">
        <v>3169059</v>
      </c>
      <c r="E812">
        <v>70</v>
      </c>
      <c r="F812" t="s">
        <v>1849</v>
      </c>
      <c r="G812" s="1">
        <v>46209.917800925927</v>
      </c>
      <c r="H812">
        <v>73</v>
      </c>
      <c r="I812" t="s">
        <v>1849</v>
      </c>
      <c r="J812" s="1">
        <v>46209.918055555558</v>
      </c>
      <c r="K812">
        <v>1</v>
      </c>
      <c r="L812">
        <v>1</v>
      </c>
      <c r="M812" t="s">
        <v>1850</v>
      </c>
      <c r="N812" t="s">
        <v>1851</v>
      </c>
      <c r="O812" s="1">
        <v>46209.91747685185</v>
      </c>
      <c r="P812" s="1">
        <v>46209.918055555558</v>
      </c>
      <c r="Q812" s="1" t="str">
        <f t="shared" si="96"/>
        <v>3169059|r03</v>
      </c>
      <c r="R812" s="1" t="str">
        <f>VLOOKUP(D812,Base_Amostral!$A:$G,5,FALSE)</f>
        <v>Tocos do Moji</v>
      </c>
      <c r="S812" s="1" t="str">
        <f>VLOOKUP(D812,Base_Amostral!$A:$G,3,FALSE)</f>
        <v>Minas Gerais</v>
      </c>
      <c r="T812" s="1" t="str">
        <f>VLOOKUP(D812,Base_Amostral!$A:$G,6,FALSE)</f>
        <v>Sudeste</v>
      </c>
      <c r="U812" s="4">
        <f t="shared" si="97"/>
        <v>7</v>
      </c>
      <c r="V812" s="4">
        <f t="shared" si="98"/>
        <v>7.3</v>
      </c>
      <c r="W812" s="4">
        <f t="shared" si="99"/>
        <v>-0.29999999999999982</v>
      </c>
      <c r="X812" s="4">
        <f t="shared" si="100"/>
        <v>7.15</v>
      </c>
      <c r="Y812" s="4">
        <f t="shared" si="101"/>
        <v>1</v>
      </c>
      <c r="Z812" s="4">
        <f t="shared" si="102"/>
        <v>0</v>
      </c>
      <c r="AA812" s="4">
        <f t="shared" si="103"/>
        <v>0</v>
      </c>
      <c r="AB812" s="4" t="str">
        <f>IF(B812&lt;&gt;"r04","",IF(COUNT(INDEX(U:U,ROW()-3):U812)&lt;2,"",MAX(INDEX(U:U,ROW()-3):U812)-MIN(INDEX(U:U,ROW()-3):U812)))</f>
        <v/>
      </c>
      <c r="AC812" s="4" t="str">
        <f>IF(B812&lt;&gt;"r04","",IF(COUNT(INDEX(V:V,ROW()-3):V812)&lt;2,"",MAX(INDEX(V:V,ROW()-3):V812)-MIN(INDEX(V:V,ROW()-3):V812)))</f>
        <v/>
      </c>
      <c r="AD812" s="4" t="str">
        <f>IF(B812&lt;&gt;"r04","",COUNT(INDEX(U:U,ROW()-3):U812))</f>
        <v/>
      </c>
      <c r="AE812" s="4" t="str">
        <f>IF(B812&lt;&gt;"r04","",COUNT(INDEX(V:V,ROW()-3):V812))</f>
        <v/>
      </c>
    </row>
    <row r="813" spans="1:31">
      <c r="A813">
        <v>1702</v>
      </c>
      <c r="B813" t="s">
        <v>1863</v>
      </c>
      <c r="C813" t="s">
        <v>1864</v>
      </c>
      <c r="D813">
        <v>3169059</v>
      </c>
      <c r="E813">
        <v>80</v>
      </c>
      <c r="F813" t="s">
        <v>1849</v>
      </c>
      <c r="G813" s="1">
        <v>46216.890613425923</v>
      </c>
      <c r="H813">
        <v>73</v>
      </c>
      <c r="I813" t="s">
        <v>1849</v>
      </c>
      <c r="J813" s="1">
        <v>46216.8908912037</v>
      </c>
      <c r="K813">
        <v>1</v>
      </c>
      <c r="L813">
        <v>1</v>
      </c>
      <c r="M813" t="s">
        <v>1850</v>
      </c>
      <c r="N813" t="s">
        <v>1851</v>
      </c>
      <c r="O813" s="1">
        <v>46216.8903125</v>
      </c>
      <c r="P813" s="1">
        <v>46216.8908912037</v>
      </c>
      <c r="Q813" s="1" t="str">
        <f t="shared" si="96"/>
        <v>3169059|r04</v>
      </c>
      <c r="R813" s="1" t="str">
        <f>VLOOKUP(D813,Base_Amostral!$A:$G,5,FALSE)</f>
        <v>Tocos do Moji</v>
      </c>
      <c r="S813" s="1" t="str">
        <f>VLOOKUP(D813,Base_Amostral!$A:$G,3,FALSE)</f>
        <v>Minas Gerais</v>
      </c>
      <c r="T813" s="1" t="str">
        <f>VLOOKUP(D813,Base_Amostral!$A:$G,6,FALSE)</f>
        <v>Sudeste</v>
      </c>
      <c r="U813" s="4">
        <f t="shared" si="97"/>
        <v>8</v>
      </c>
      <c r="V813" s="4">
        <f t="shared" si="98"/>
        <v>7.3</v>
      </c>
      <c r="W813" s="4">
        <f t="shared" si="99"/>
        <v>0.70000000000000018</v>
      </c>
      <c r="X813" s="4">
        <f t="shared" si="100"/>
        <v>7.65</v>
      </c>
      <c r="Y813" s="4">
        <f t="shared" si="101"/>
        <v>1</v>
      </c>
      <c r="Z813" s="4">
        <f t="shared" si="102"/>
        <v>1</v>
      </c>
      <c r="AA813" s="4">
        <f t="shared" si="103"/>
        <v>0</v>
      </c>
      <c r="AB813" s="4">
        <f ca="1">IF(B813&lt;&gt;"r04","",IF(COUNT(INDEX(U:U,ROW()-3):U813)&lt;2,"",MAX(INDEX(U:U,ROW()-3):U813)-MIN(INDEX(U:U,ROW()-3):U813)))</f>
        <v>1</v>
      </c>
      <c r="AC813" s="4">
        <f ca="1">IF(B813&lt;&gt;"r04","",IF(COUNT(INDEX(V:V,ROW()-3):V813)&lt;2,"",MAX(INDEX(V:V,ROW()-3):V813)-MIN(INDEX(V:V,ROW()-3):V813)))</f>
        <v>0</v>
      </c>
      <c r="AD813" s="4">
        <f ca="1">IF(B813&lt;&gt;"r04","",COUNT(INDEX(U:U,ROW()-3):U813))</f>
        <v>4</v>
      </c>
      <c r="AE813" s="4">
        <f ca="1">IF(B813&lt;&gt;"r04","",COUNT(INDEX(V:V,ROW()-3):V813))</f>
        <v>4</v>
      </c>
    </row>
    <row r="814" spans="1:31">
      <c r="A814">
        <v>614</v>
      </c>
      <c r="B814" t="s">
        <v>1857</v>
      </c>
      <c r="C814" t="s">
        <v>1858</v>
      </c>
      <c r="D814">
        <v>3170008</v>
      </c>
      <c r="E814">
        <v>62</v>
      </c>
      <c r="F814" t="s">
        <v>1849</v>
      </c>
      <c r="G814" s="1">
        <v>46196.060856481483</v>
      </c>
      <c r="H814">
        <v>64</v>
      </c>
      <c r="I814" t="s">
        <v>1849</v>
      </c>
      <c r="J814" s="1">
        <v>46196.061145833337</v>
      </c>
      <c r="K814">
        <v>1</v>
      </c>
      <c r="L814">
        <v>1</v>
      </c>
      <c r="M814" t="s">
        <v>1850</v>
      </c>
      <c r="N814" t="s">
        <v>1851</v>
      </c>
      <c r="O814" s="1">
        <v>46196.060497685183</v>
      </c>
      <c r="P814" s="1">
        <v>46196.061145833337</v>
      </c>
      <c r="Q814" s="1" t="str">
        <f t="shared" si="96"/>
        <v>3170008|r01</v>
      </c>
      <c r="R814" s="1" t="str">
        <f>VLOOKUP(D814,Base_Amostral!$A:$G,5,FALSE)</f>
        <v>Ubaí</v>
      </c>
      <c r="S814" s="1" t="str">
        <f>VLOOKUP(D814,Base_Amostral!$A:$G,3,FALSE)</f>
        <v>Minas Gerais</v>
      </c>
      <c r="T814" s="1" t="str">
        <f>VLOOKUP(D814,Base_Amostral!$A:$G,6,FALSE)</f>
        <v>Sudeste</v>
      </c>
      <c r="U814" s="4">
        <f t="shared" si="97"/>
        <v>6.2</v>
      </c>
      <c r="V814" s="4">
        <f t="shared" si="98"/>
        <v>6.4</v>
      </c>
      <c r="W814" s="4">
        <f t="shared" si="99"/>
        <v>-0.20000000000000018</v>
      </c>
      <c r="X814" s="4">
        <f t="shared" si="100"/>
        <v>6.3000000000000007</v>
      </c>
      <c r="Y814" s="4">
        <f t="shared" si="101"/>
        <v>1</v>
      </c>
      <c r="Z814" s="4" t="str">
        <f t="shared" si="102"/>
        <v/>
      </c>
      <c r="AA814" s="4" t="str">
        <f t="shared" si="103"/>
        <v/>
      </c>
      <c r="AB814" s="4" t="str">
        <f>IF(B814&lt;&gt;"r04","",IF(COUNT(INDEX(U:U,ROW()-3):U814)&lt;2,"",MAX(INDEX(U:U,ROW()-3):U814)-MIN(INDEX(U:U,ROW()-3):U814)))</f>
        <v/>
      </c>
      <c r="AC814" s="4" t="str">
        <f>IF(B814&lt;&gt;"r04","",IF(COUNT(INDEX(V:V,ROW()-3):V814)&lt;2,"",MAX(INDEX(V:V,ROW()-3):V814)-MIN(INDEX(V:V,ROW()-3):V814)))</f>
        <v/>
      </c>
      <c r="AD814" s="4" t="str">
        <f>IF(B814&lt;&gt;"r04","",COUNT(INDEX(U:U,ROW()-3):U814))</f>
        <v/>
      </c>
      <c r="AE814" s="4" t="str">
        <f>IF(B814&lt;&gt;"r04","",COUNT(INDEX(V:V,ROW()-3):V814))</f>
        <v/>
      </c>
    </row>
    <row r="815" spans="1:31">
      <c r="A815">
        <v>1007</v>
      </c>
      <c r="B815" t="s">
        <v>1859</v>
      </c>
      <c r="C815" t="s">
        <v>1860</v>
      </c>
      <c r="D815">
        <v>3170008</v>
      </c>
      <c r="E815">
        <v>62</v>
      </c>
      <c r="F815" t="s">
        <v>1849</v>
      </c>
      <c r="G815" s="1">
        <v>46203.880925925929</v>
      </c>
      <c r="H815">
        <v>64</v>
      </c>
      <c r="I815" t="s">
        <v>1849</v>
      </c>
      <c r="J815" s="1">
        <v>46203.881226851852</v>
      </c>
      <c r="K815">
        <v>1</v>
      </c>
      <c r="L815">
        <v>1</v>
      </c>
      <c r="M815" t="s">
        <v>1850</v>
      </c>
      <c r="N815" t="s">
        <v>1851</v>
      </c>
      <c r="O815" s="1">
        <v>46203.880567129629</v>
      </c>
      <c r="P815" s="1">
        <v>46203.881226851852</v>
      </c>
      <c r="Q815" s="1" t="str">
        <f t="shared" si="96"/>
        <v>3170008|r02</v>
      </c>
      <c r="R815" s="1" t="str">
        <f>VLOOKUP(D815,Base_Amostral!$A:$G,5,FALSE)</f>
        <v>Ubaí</v>
      </c>
      <c r="S815" s="1" t="str">
        <f>VLOOKUP(D815,Base_Amostral!$A:$G,3,FALSE)</f>
        <v>Minas Gerais</v>
      </c>
      <c r="T815" s="1" t="str">
        <f>VLOOKUP(D815,Base_Amostral!$A:$G,6,FALSE)</f>
        <v>Sudeste</v>
      </c>
      <c r="U815" s="4">
        <f t="shared" si="97"/>
        <v>6.2</v>
      </c>
      <c r="V815" s="4">
        <f t="shared" si="98"/>
        <v>6.4</v>
      </c>
      <c r="W815" s="4">
        <f t="shared" si="99"/>
        <v>-0.20000000000000018</v>
      </c>
      <c r="X815" s="4">
        <f t="shared" si="100"/>
        <v>6.3000000000000007</v>
      </c>
      <c r="Y815" s="4">
        <f t="shared" si="101"/>
        <v>1</v>
      </c>
      <c r="Z815" s="4">
        <f t="shared" si="102"/>
        <v>0</v>
      </c>
      <c r="AA815" s="4">
        <f t="shared" si="103"/>
        <v>0</v>
      </c>
      <c r="AB815" s="4" t="str">
        <f>IF(B815&lt;&gt;"r04","",IF(COUNT(INDEX(U:U,ROW()-3):U815)&lt;2,"",MAX(INDEX(U:U,ROW()-3):U815)-MIN(INDEX(U:U,ROW()-3):U815)))</f>
        <v/>
      </c>
      <c r="AC815" s="4" t="str">
        <f>IF(B815&lt;&gt;"r04","",IF(COUNT(INDEX(V:V,ROW()-3):V815)&lt;2,"",MAX(INDEX(V:V,ROW()-3):V815)-MIN(INDEX(V:V,ROW()-3):V815)))</f>
        <v/>
      </c>
      <c r="AD815" s="4" t="str">
        <f>IF(B815&lt;&gt;"r04","",COUNT(INDEX(U:U,ROW()-3):U815))</f>
        <v/>
      </c>
      <c r="AE815" s="4" t="str">
        <f>IF(B815&lt;&gt;"r04","",COUNT(INDEX(V:V,ROW()-3):V815))</f>
        <v/>
      </c>
    </row>
    <row r="816" spans="1:31">
      <c r="A816">
        <v>1367</v>
      </c>
      <c r="B816" t="s">
        <v>1861</v>
      </c>
      <c r="C816" t="s">
        <v>1862</v>
      </c>
      <c r="D816">
        <v>3170008</v>
      </c>
      <c r="E816">
        <v>63</v>
      </c>
      <c r="F816" t="s">
        <v>1849</v>
      </c>
      <c r="G816" s="1">
        <v>46209.918483796297</v>
      </c>
      <c r="H816">
        <v>64</v>
      </c>
      <c r="I816" t="s">
        <v>1849</v>
      </c>
      <c r="J816" s="1">
        <v>46209.918761574074</v>
      </c>
      <c r="K816">
        <v>1</v>
      </c>
      <c r="L816">
        <v>1</v>
      </c>
      <c r="M816" t="s">
        <v>1850</v>
      </c>
      <c r="N816" t="s">
        <v>1851</v>
      </c>
      <c r="O816" s="1">
        <v>46209.918090277781</v>
      </c>
      <c r="P816" s="1">
        <v>46209.918761574074</v>
      </c>
      <c r="Q816" s="1" t="str">
        <f t="shared" si="96"/>
        <v>3170008|r03</v>
      </c>
      <c r="R816" s="1" t="str">
        <f>VLOOKUP(D816,Base_Amostral!$A:$G,5,FALSE)</f>
        <v>Ubaí</v>
      </c>
      <c r="S816" s="1" t="str">
        <f>VLOOKUP(D816,Base_Amostral!$A:$G,3,FALSE)</f>
        <v>Minas Gerais</v>
      </c>
      <c r="T816" s="1" t="str">
        <f>VLOOKUP(D816,Base_Amostral!$A:$G,6,FALSE)</f>
        <v>Sudeste</v>
      </c>
      <c r="U816" s="4">
        <f t="shared" si="97"/>
        <v>6.3</v>
      </c>
      <c r="V816" s="4">
        <f t="shared" si="98"/>
        <v>6.4</v>
      </c>
      <c r="W816" s="4">
        <f t="shared" si="99"/>
        <v>-0.10000000000000053</v>
      </c>
      <c r="X816" s="4">
        <f t="shared" si="100"/>
        <v>6.35</v>
      </c>
      <c r="Y816" s="4">
        <f t="shared" si="101"/>
        <v>1</v>
      </c>
      <c r="Z816" s="4">
        <f t="shared" si="102"/>
        <v>9.9999999999999645E-2</v>
      </c>
      <c r="AA816" s="4">
        <f t="shared" si="103"/>
        <v>0</v>
      </c>
      <c r="AB816" s="4" t="str">
        <f>IF(B816&lt;&gt;"r04","",IF(COUNT(INDEX(U:U,ROW()-3):U816)&lt;2,"",MAX(INDEX(U:U,ROW()-3):U816)-MIN(INDEX(U:U,ROW()-3):U816)))</f>
        <v/>
      </c>
      <c r="AC816" s="4" t="str">
        <f>IF(B816&lt;&gt;"r04","",IF(COUNT(INDEX(V:V,ROW()-3):V816)&lt;2,"",MAX(INDEX(V:V,ROW()-3):V816)-MIN(INDEX(V:V,ROW()-3):V816)))</f>
        <v/>
      </c>
      <c r="AD816" s="4" t="str">
        <f>IF(B816&lt;&gt;"r04","",COUNT(INDEX(U:U,ROW()-3):U816))</f>
        <v/>
      </c>
      <c r="AE816" s="4" t="str">
        <f>IF(B816&lt;&gt;"r04","",COUNT(INDEX(V:V,ROW()-3):V816))</f>
        <v/>
      </c>
    </row>
    <row r="817" spans="1:31">
      <c r="A817">
        <v>1704</v>
      </c>
      <c r="B817" t="s">
        <v>1863</v>
      </c>
      <c r="C817" t="s">
        <v>1864</v>
      </c>
      <c r="D817">
        <v>3170008</v>
      </c>
      <c r="E817">
        <v>75</v>
      </c>
      <c r="F817" t="s">
        <v>1849</v>
      </c>
      <c r="G817" s="1">
        <v>46216.891365740739</v>
      </c>
      <c r="H817">
        <v>64</v>
      </c>
      <c r="I817" t="s">
        <v>1849</v>
      </c>
      <c r="J817" s="1">
        <v>46216.891643518517</v>
      </c>
      <c r="K817">
        <v>1</v>
      </c>
      <c r="L817">
        <v>1</v>
      </c>
      <c r="M817" t="s">
        <v>1850</v>
      </c>
      <c r="N817" t="s">
        <v>1851</v>
      </c>
      <c r="O817" s="1">
        <v>46216.890925925924</v>
      </c>
      <c r="P817" s="1">
        <v>46216.891643518517</v>
      </c>
      <c r="Q817" s="1" t="str">
        <f t="shared" si="96"/>
        <v>3170008|r04</v>
      </c>
      <c r="R817" s="1" t="str">
        <f>VLOOKUP(D817,Base_Amostral!$A:$G,5,FALSE)</f>
        <v>Ubaí</v>
      </c>
      <c r="S817" s="1" t="str">
        <f>VLOOKUP(D817,Base_Amostral!$A:$G,3,FALSE)</f>
        <v>Minas Gerais</v>
      </c>
      <c r="T817" s="1" t="str">
        <f>VLOOKUP(D817,Base_Amostral!$A:$G,6,FALSE)</f>
        <v>Sudeste</v>
      </c>
      <c r="U817" s="4">
        <f t="shared" si="97"/>
        <v>7.5</v>
      </c>
      <c r="V817" s="4">
        <f t="shared" si="98"/>
        <v>6.4</v>
      </c>
      <c r="W817" s="4">
        <f t="shared" si="99"/>
        <v>1.0999999999999996</v>
      </c>
      <c r="X817" s="4">
        <f t="shared" si="100"/>
        <v>6.95</v>
      </c>
      <c r="Y817" s="4">
        <f t="shared" si="101"/>
        <v>1</v>
      </c>
      <c r="Z817" s="4">
        <f t="shared" si="102"/>
        <v>1.2000000000000002</v>
      </c>
      <c r="AA817" s="4">
        <f t="shared" si="103"/>
        <v>0</v>
      </c>
      <c r="AB817" s="4">
        <f ca="1">IF(B817&lt;&gt;"r04","",IF(COUNT(INDEX(U:U,ROW()-3):U817)&lt;2,"",MAX(INDEX(U:U,ROW()-3):U817)-MIN(INDEX(U:U,ROW()-3):U817)))</f>
        <v>1.2999999999999998</v>
      </c>
      <c r="AC817" s="4">
        <f ca="1">IF(B817&lt;&gt;"r04","",IF(COUNT(INDEX(V:V,ROW()-3):V817)&lt;2,"",MAX(INDEX(V:V,ROW()-3):V817)-MIN(INDEX(V:V,ROW()-3):V817)))</f>
        <v>0</v>
      </c>
      <c r="AD817" s="4">
        <f ca="1">IF(B817&lt;&gt;"r04","",COUNT(INDEX(U:U,ROW()-3):U817))</f>
        <v>4</v>
      </c>
      <c r="AE817" s="4">
        <f ca="1">IF(B817&lt;&gt;"r04","",COUNT(INDEX(V:V,ROW()-3):V817))</f>
        <v>4</v>
      </c>
    </row>
    <row r="818" spans="1:31">
      <c r="A818">
        <v>616</v>
      </c>
      <c r="B818" t="s">
        <v>1857</v>
      </c>
      <c r="C818" t="s">
        <v>1858</v>
      </c>
      <c r="D818">
        <v>3170057</v>
      </c>
      <c r="E818">
        <v>70</v>
      </c>
      <c r="F818" t="s">
        <v>1849</v>
      </c>
      <c r="G818" s="1">
        <v>46196.062175925923</v>
      </c>
      <c r="H818">
        <v>67</v>
      </c>
      <c r="I818" t="s">
        <v>1849</v>
      </c>
      <c r="J818" s="1">
        <v>46196.062534722223</v>
      </c>
      <c r="K818">
        <v>1</v>
      </c>
      <c r="L818">
        <v>1</v>
      </c>
      <c r="M818" t="s">
        <v>1850</v>
      </c>
      <c r="N818" t="s">
        <v>1851</v>
      </c>
      <c r="O818" s="1">
        <v>46196.061180555553</v>
      </c>
      <c r="P818" s="1">
        <v>46196.062534722223</v>
      </c>
      <c r="Q818" s="1" t="str">
        <f t="shared" si="96"/>
        <v>3170057|r01</v>
      </c>
      <c r="R818" s="1" t="str">
        <f>VLOOKUP(D818,Base_Amostral!$A:$G,5,FALSE)</f>
        <v>Ubaporanga</v>
      </c>
      <c r="S818" s="1" t="str">
        <f>VLOOKUP(D818,Base_Amostral!$A:$G,3,FALSE)</f>
        <v>Minas Gerais</v>
      </c>
      <c r="T818" s="1" t="str">
        <f>VLOOKUP(D818,Base_Amostral!$A:$G,6,FALSE)</f>
        <v>Sudeste</v>
      </c>
      <c r="U818" s="4">
        <f t="shared" si="97"/>
        <v>7</v>
      </c>
      <c r="V818" s="4">
        <f t="shared" si="98"/>
        <v>6.7</v>
      </c>
      <c r="W818" s="4">
        <f t="shared" si="99"/>
        <v>0.29999999999999982</v>
      </c>
      <c r="X818" s="4">
        <f t="shared" si="100"/>
        <v>6.85</v>
      </c>
      <c r="Y818" s="4">
        <f t="shared" si="101"/>
        <v>1</v>
      </c>
      <c r="Z818" s="4" t="str">
        <f t="shared" si="102"/>
        <v/>
      </c>
      <c r="AA818" s="4" t="str">
        <f t="shared" si="103"/>
        <v/>
      </c>
      <c r="AB818" s="4" t="str">
        <f>IF(B818&lt;&gt;"r04","",IF(COUNT(INDEX(U:U,ROW()-3):U818)&lt;2,"",MAX(INDEX(U:U,ROW()-3):U818)-MIN(INDEX(U:U,ROW()-3):U818)))</f>
        <v/>
      </c>
      <c r="AC818" s="4" t="str">
        <f>IF(B818&lt;&gt;"r04","",IF(COUNT(INDEX(V:V,ROW()-3):V818)&lt;2,"",MAX(INDEX(V:V,ROW()-3):V818)-MIN(INDEX(V:V,ROW()-3):V818)))</f>
        <v/>
      </c>
      <c r="AD818" s="4" t="str">
        <f>IF(B818&lt;&gt;"r04","",COUNT(INDEX(U:U,ROW()-3):U818))</f>
        <v/>
      </c>
      <c r="AE818" s="4" t="str">
        <f>IF(B818&lt;&gt;"r04","",COUNT(INDEX(V:V,ROW()-3):V818))</f>
        <v/>
      </c>
    </row>
    <row r="819" spans="1:31">
      <c r="A819">
        <v>1010</v>
      </c>
      <c r="B819" t="s">
        <v>1859</v>
      </c>
      <c r="C819" t="s">
        <v>1860</v>
      </c>
      <c r="D819">
        <v>3170057</v>
      </c>
      <c r="E819">
        <v>70</v>
      </c>
      <c r="F819" t="s">
        <v>1849</v>
      </c>
      <c r="G819" s="1">
        <v>46203.88175925926</v>
      </c>
      <c r="H819">
        <v>67</v>
      </c>
      <c r="I819" t="s">
        <v>1849</v>
      </c>
      <c r="J819" s="1">
        <v>46203.88212962963</v>
      </c>
      <c r="K819">
        <v>1</v>
      </c>
      <c r="L819">
        <v>1</v>
      </c>
      <c r="M819" t="s">
        <v>1850</v>
      </c>
      <c r="N819" t="s">
        <v>1851</v>
      </c>
      <c r="O819" s="1">
        <v>46203.881273148145</v>
      </c>
      <c r="P819" s="1">
        <v>46203.88212962963</v>
      </c>
      <c r="Q819" s="1" t="str">
        <f t="shared" si="96"/>
        <v>3170057|r02</v>
      </c>
      <c r="R819" s="1" t="str">
        <f>VLOOKUP(D819,Base_Amostral!$A:$G,5,FALSE)</f>
        <v>Ubaporanga</v>
      </c>
      <c r="S819" s="1" t="str">
        <f>VLOOKUP(D819,Base_Amostral!$A:$G,3,FALSE)</f>
        <v>Minas Gerais</v>
      </c>
      <c r="T819" s="1" t="str">
        <f>VLOOKUP(D819,Base_Amostral!$A:$G,6,FALSE)</f>
        <v>Sudeste</v>
      </c>
      <c r="U819" s="4">
        <f t="shared" si="97"/>
        <v>7</v>
      </c>
      <c r="V819" s="4">
        <f t="shared" si="98"/>
        <v>6.7</v>
      </c>
      <c r="W819" s="4">
        <f t="shared" si="99"/>
        <v>0.29999999999999982</v>
      </c>
      <c r="X819" s="4">
        <f t="shared" si="100"/>
        <v>6.85</v>
      </c>
      <c r="Y819" s="4">
        <f t="shared" si="101"/>
        <v>1</v>
      </c>
      <c r="Z819" s="4">
        <f t="shared" si="102"/>
        <v>0</v>
      </c>
      <c r="AA819" s="4">
        <f t="shared" si="103"/>
        <v>0</v>
      </c>
      <c r="AB819" s="4" t="str">
        <f>IF(B819&lt;&gt;"r04","",IF(COUNT(INDEX(U:U,ROW()-3):U819)&lt;2,"",MAX(INDEX(U:U,ROW()-3):U819)-MIN(INDEX(U:U,ROW()-3):U819)))</f>
        <v/>
      </c>
      <c r="AC819" s="4" t="str">
        <f>IF(B819&lt;&gt;"r04","",IF(COUNT(INDEX(V:V,ROW()-3):V819)&lt;2,"",MAX(INDEX(V:V,ROW()-3):V819)-MIN(INDEX(V:V,ROW()-3):V819)))</f>
        <v/>
      </c>
      <c r="AD819" s="4" t="str">
        <f>IF(B819&lt;&gt;"r04","",COUNT(INDEX(U:U,ROW()-3):U819))</f>
        <v/>
      </c>
      <c r="AE819" s="4" t="str">
        <f>IF(B819&lt;&gt;"r04","",COUNT(INDEX(V:V,ROW()-3):V819))</f>
        <v/>
      </c>
    </row>
    <row r="820" spans="1:31">
      <c r="A820">
        <v>1369</v>
      </c>
      <c r="B820" t="s">
        <v>1861</v>
      </c>
      <c r="C820" t="s">
        <v>1862</v>
      </c>
      <c r="D820">
        <v>3170057</v>
      </c>
      <c r="E820">
        <v>70</v>
      </c>
      <c r="F820" t="s">
        <v>1849</v>
      </c>
      <c r="G820" s="1">
        <v>46209.919687499998</v>
      </c>
      <c r="H820">
        <v>67</v>
      </c>
      <c r="I820" t="s">
        <v>1849</v>
      </c>
      <c r="J820" s="1">
        <v>46209.920011574075</v>
      </c>
      <c r="K820">
        <v>1</v>
      </c>
      <c r="L820">
        <v>1</v>
      </c>
      <c r="M820" t="s">
        <v>1850</v>
      </c>
      <c r="N820" t="s">
        <v>1851</v>
      </c>
      <c r="O820" s="1">
        <v>46209.918807870374</v>
      </c>
      <c r="P820" s="1">
        <v>46209.920011574075</v>
      </c>
      <c r="Q820" s="1" t="str">
        <f t="shared" si="96"/>
        <v>3170057|r03</v>
      </c>
      <c r="R820" s="1" t="str">
        <f>VLOOKUP(D820,Base_Amostral!$A:$G,5,FALSE)</f>
        <v>Ubaporanga</v>
      </c>
      <c r="S820" s="1" t="str">
        <f>VLOOKUP(D820,Base_Amostral!$A:$G,3,FALSE)</f>
        <v>Minas Gerais</v>
      </c>
      <c r="T820" s="1" t="str">
        <f>VLOOKUP(D820,Base_Amostral!$A:$G,6,FALSE)</f>
        <v>Sudeste</v>
      </c>
      <c r="U820" s="4">
        <f t="shared" si="97"/>
        <v>7</v>
      </c>
      <c r="V820" s="4">
        <f t="shared" si="98"/>
        <v>6.7</v>
      </c>
      <c r="W820" s="4">
        <f t="shared" si="99"/>
        <v>0.29999999999999982</v>
      </c>
      <c r="X820" s="4">
        <f t="shared" si="100"/>
        <v>6.85</v>
      </c>
      <c r="Y820" s="4">
        <f t="shared" si="101"/>
        <v>1</v>
      </c>
      <c r="Z820" s="4">
        <f t="shared" si="102"/>
        <v>0</v>
      </c>
      <c r="AA820" s="4">
        <f t="shared" si="103"/>
        <v>0</v>
      </c>
      <c r="AB820" s="4" t="str">
        <f>IF(B820&lt;&gt;"r04","",IF(COUNT(INDEX(U:U,ROW()-3):U820)&lt;2,"",MAX(INDEX(U:U,ROW()-3):U820)-MIN(INDEX(U:U,ROW()-3):U820)))</f>
        <v/>
      </c>
      <c r="AC820" s="4" t="str">
        <f>IF(B820&lt;&gt;"r04","",IF(COUNT(INDEX(V:V,ROW()-3):V820)&lt;2,"",MAX(INDEX(V:V,ROW()-3):V820)-MIN(INDEX(V:V,ROW()-3):V820)))</f>
        <v/>
      </c>
      <c r="AD820" s="4" t="str">
        <f>IF(B820&lt;&gt;"r04","",COUNT(INDEX(U:U,ROW()-3):U820))</f>
        <v/>
      </c>
      <c r="AE820" s="4" t="str">
        <f>IF(B820&lt;&gt;"r04","",COUNT(INDEX(V:V,ROW()-3):V820))</f>
        <v/>
      </c>
    </row>
    <row r="821" spans="1:31">
      <c r="A821">
        <v>1706</v>
      </c>
      <c r="B821" t="s">
        <v>1863</v>
      </c>
      <c r="C821" t="s">
        <v>1864</v>
      </c>
      <c r="D821">
        <v>3170057</v>
      </c>
      <c r="E821">
        <v>75</v>
      </c>
      <c r="F821" t="s">
        <v>1849</v>
      </c>
      <c r="G821" s="1">
        <v>46216.892094907409</v>
      </c>
      <c r="H821">
        <v>67</v>
      </c>
      <c r="I821" t="s">
        <v>1849</v>
      </c>
      <c r="J821" s="1">
        <v>46216.892453703702</v>
      </c>
      <c r="K821">
        <v>1</v>
      </c>
      <c r="L821">
        <v>1</v>
      </c>
      <c r="M821" t="s">
        <v>1850</v>
      </c>
      <c r="N821" t="s">
        <v>1851</v>
      </c>
      <c r="O821" s="1">
        <v>46216.89167824074</v>
      </c>
      <c r="P821" s="1">
        <v>46216.892453703702</v>
      </c>
      <c r="Q821" s="1" t="str">
        <f t="shared" si="96"/>
        <v>3170057|r04</v>
      </c>
      <c r="R821" s="1" t="str">
        <f>VLOOKUP(D821,Base_Amostral!$A:$G,5,FALSE)</f>
        <v>Ubaporanga</v>
      </c>
      <c r="S821" s="1" t="str">
        <f>VLOOKUP(D821,Base_Amostral!$A:$G,3,FALSE)</f>
        <v>Minas Gerais</v>
      </c>
      <c r="T821" s="1" t="str">
        <f>VLOOKUP(D821,Base_Amostral!$A:$G,6,FALSE)</f>
        <v>Sudeste</v>
      </c>
      <c r="U821" s="4">
        <f t="shared" si="97"/>
        <v>7.5</v>
      </c>
      <c r="V821" s="4">
        <f t="shared" si="98"/>
        <v>6.7</v>
      </c>
      <c r="W821" s="4">
        <f t="shared" si="99"/>
        <v>0.79999999999999982</v>
      </c>
      <c r="X821" s="4">
        <f t="shared" si="100"/>
        <v>7.1</v>
      </c>
      <c r="Y821" s="4">
        <f t="shared" si="101"/>
        <v>1</v>
      </c>
      <c r="Z821" s="4">
        <f t="shared" si="102"/>
        <v>0.5</v>
      </c>
      <c r="AA821" s="4">
        <f t="shared" si="103"/>
        <v>0</v>
      </c>
      <c r="AB821" s="4">
        <f ca="1">IF(B821&lt;&gt;"r04","",IF(COUNT(INDEX(U:U,ROW()-3):U821)&lt;2,"",MAX(INDEX(U:U,ROW()-3):U821)-MIN(INDEX(U:U,ROW()-3):U821)))</f>
        <v>0.5</v>
      </c>
      <c r="AC821" s="4">
        <f ca="1">IF(B821&lt;&gt;"r04","",IF(COUNT(INDEX(V:V,ROW()-3):V821)&lt;2,"",MAX(INDEX(V:V,ROW()-3):V821)-MIN(INDEX(V:V,ROW()-3):V821)))</f>
        <v>0</v>
      </c>
      <c r="AD821" s="4">
        <f ca="1">IF(B821&lt;&gt;"r04","",COUNT(INDEX(U:U,ROW()-3):U821))</f>
        <v>4</v>
      </c>
      <c r="AE821" s="4">
        <f ca="1">IF(B821&lt;&gt;"r04","",COUNT(INDEX(V:V,ROW()-3):V821))</f>
        <v>4</v>
      </c>
    </row>
    <row r="822" spans="1:31">
      <c r="A822">
        <v>618</v>
      </c>
      <c r="B822" t="s">
        <v>1857</v>
      </c>
      <c r="C822" t="s">
        <v>1858</v>
      </c>
      <c r="D822">
        <v>3170701</v>
      </c>
      <c r="E822">
        <v>92</v>
      </c>
      <c r="F822" t="s">
        <v>1849</v>
      </c>
      <c r="G822" s="1">
        <v>46196.065034722225</v>
      </c>
      <c r="H822">
        <v>76</v>
      </c>
      <c r="I822" t="s">
        <v>1849</v>
      </c>
      <c r="J822" s="1">
        <v>46196.065300925926</v>
      </c>
      <c r="K822">
        <v>1</v>
      </c>
      <c r="L822">
        <v>1</v>
      </c>
      <c r="M822" t="s">
        <v>1850</v>
      </c>
      <c r="N822" t="s">
        <v>1851</v>
      </c>
      <c r="O822" s="1">
        <v>46196.062581018516</v>
      </c>
      <c r="P822" s="1">
        <v>46196.065300925926</v>
      </c>
      <c r="Q822" s="1" t="str">
        <f t="shared" si="96"/>
        <v>3170701|r01</v>
      </c>
      <c r="R822" s="1" t="str">
        <f>VLOOKUP(D822,Base_Amostral!$A:$G,5,FALSE)</f>
        <v>Varginha</v>
      </c>
      <c r="S822" s="1" t="str">
        <f>VLOOKUP(D822,Base_Amostral!$A:$G,3,FALSE)</f>
        <v>Minas Gerais</v>
      </c>
      <c r="T822" s="1" t="str">
        <f>VLOOKUP(D822,Base_Amostral!$A:$G,6,FALSE)</f>
        <v>Sudeste</v>
      </c>
      <c r="U822" s="4">
        <f t="shared" si="97"/>
        <v>9.1999999999999993</v>
      </c>
      <c r="V822" s="4">
        <f t="shared" si="98"/>
        <v>7.6</v>
      </c>
      <c r="W822" s="4">
        <f t="shared" si="99"/>
        <v>1.5999999999999996</v>
      </c>
      <c r="X822" s="4">
        <f t="shared" si="100"/>
        <v>8.3999999999999986</v>
      </c>
      <c r="Y822" s="4">
        <f t="shared" si="101"/>
        <v>1</v>
      </c>
      <c r="Z822" s="4" t="str">
        <f t="shared" si="102"/>
        <v/>
      </c>
      <c r="AA822" s="4" t="str">
        <f t="shared" si="103"/>
        <v/>
      </c>
      <c r="AB822" s="4" t="str">
        <f>IF(B822&lt;&gt;"r04","",IF(COUNT(INDEX(U:U,ROW()-3):U822)&lt;2,"",MAX(INDEX(U:U,ROW()-3):U822)-MIN(INDEX(U:U,ROW()-3):U822)))</f>
        <v/>
      </c>
      <c r="AC822" s="4" t="str">
        <f>IF(B822&lt;&gt;"r04","",IF(COUNT(INDEX(V:V,ROW()-3):V822)&lt;2,"",MAX(INDEX(V:V,ROW()-3):V822)-MIN(INDEX(V:V,ROW()-3):V822)))</f>
        <v/>
      </c>
      <c r="AD822" s="4" t="str">
        <f>IF(B822&lt;&gt;"r04","",COUNT(INDEX(U:U,ROW()-3):U822))</f>
        <v/>
      </c>
      <c r="AE822" s="4" t="str">
        <f>IF(B822&lt;&gt;"r04","",COUNT(INDEX(V:V,ROW()-3):V822))</f>
        <v/>
      </c>
    </row>
    <row r="823" spans="1:31">
      <c r="A823">
        <v>1012</v>
      </c>
      <c r="B823" t="s">
        <v>1859</v>
      </c>
      <c r="C823" t="s">
        <v>1860</v>
      </c>
      <c r="D823">
        <v>3170701</v>
      </c>
      <c r="E823">
        <v>92</v>
      </c>
      <c r="F823" t="s">
        <v>1849</v>
      </c>
      <c r="G823" s="1">
        <v>46203.882349537038</v>
      </c>
      <c r="H823">
        <v>76</v>
      </c>
      <c r="I823" t="s">
        <v>1849</v>
      </c>
      <c r="J823" s="1">
        <v>46203.882627314815</v>
      </c>
      <c r="K823">
        <v>1</v>
      </c>
      <c r="L823">
        <v>1</v>
      </c>
      <c r="M823" t="s">
        <v>1850</v>
      </c>
      <c r="N823" t="s">
        <v>1851</v>
      </c>
      <c r="O823" s="1">
        <v>46203.882164351853</v>
      </c>
      <c r="P823" s="1">
        <v>46203.882627314815</v>
      </c>
      <c r="Q823" s="1" t="str">
        <f t="shared" si="96"/>
        <v>3170701|r02</v>
      </c>
      <c r="R823" s="1" t="str">
        <f>VLOOKUP(D823,Base_Amostral!$A:$G,5,FALSE)</f>
        <v>Varginha</v>
      </c>
      <c r="S823" s="1" t="str">
        <f>VLOOKUP(D823,Base_Amostral!$A:$G,3,FALSE)</f>
        <v>Minas Gerais</v>
      </c>
      <c r="T823" s="1" t="str">
        <f>VLOOKUP(D823,Base_Amostral!$A:$G,6,FALSE)</f>
        <v>Sudeste</v>
      </c>
      <c r="U823" s="4">
        <f t="shared" si="97"/>
        <v>9.1999999999999993</v>
      </c>
      <c r="V823" s="4">
        <f t="shared" si="98"/>
        <v>7.6</v>
      </c>
      <c r="W823" s="4">
        <f t="shared" si="99"/>
        <v>1.5999999999999996</v>
      </c>
      <c r="X823" s="4">
        <f t="shared" si="100"/>
        <v>8.3999999999999986</v>
      </c>
      <c r="Y823" s="4">
        <f t="shared" si="101"/>
        <v>1</v>
      </c>
      <c r="Z823" s="4">
        <f t="shared" si="102"/>
        <v>0</v>
      </c>
      <c r="AA823" s="4">
        <f t="shared" si="103"/>
        <v>0</v>
      </c>
      <c r="AB823" s="4" t="str">
        <f>IF(B823&lt;&gt;"r04","",IF(COUNT(INDEX(U:U,ROW()-3):U823)&lt;2,"",MAX(INDEX(U:U,ROW()-3):U823)-MIN(INDEX(U:U,ROW()-3):U823)))</f>
        <v/>
      </c>
      <c r="AC823" s="4" t="str">
        <f>IF(B823&lt;&gt;"r04","",IF(COUNT(INDEX(V:V,ROW()-3):V823)&lt;2,"",MAX(INDEX(V:V,ROW()-3):V823)-MIN(INDEX(V:V,ROW()-3):V823)))</f>
        <v/>
      </c>
      <c r="AD823" s="4" t="str">
        <f>IF(B823&lt;&gt;"r04","",COUNT(INDEX(U:U,ROW()-3):U823))</f>
        <v/>
      </c>
      <c r="AE823" s="4" t="str">
        <f>IF(B823&lt;&gt;"r04","",COUNT(INDEX(V:V,ROW()-3):V823))</f>
        <v/>
      </c>
    </row>
    <row r="824" spans="1:31">
      <c r="A824">
        <v>1372</v>
      </c>
      <c r="B824" t="s">
        <v>1861</v>
      </c>
      <c r="C824" t="s">
        <v>1862</v>
      </c>
      <c r="D824">
        <v>3170701</v>
      </c>
      <c r="E824">
        <v>92</v>
      </c>
      <c r="F824" t="s">
        <v>1849</v>
      </c>
      <c r="G824" s="1">
        <v>46209.92255787037</v>
      </c>
      <c r="H824">
        <v>76</v>
      </c>
      <c r="I824" t="s">
        <v>1849</v>
      </c>
      <c r="J824" s="1">
        <v>46209.922824074078</v>
      </c>
      <c r="K824">
        <v>1</v>
      </c>
      <c r="L824">
        <v>1</v>
      </c>
      <c r="M824" t="s">
        <v>1850</v>
      </c>
      <c r="N824" t="s">
        <v>1851</v>
      </c>
      <c r="O824" s="1">
        <v>46209.920046296298</v>
      </c>
      <c r="P824" s="1">
        <v>46209.922824074078</v>
      </c>
      <c r="Q824" s="1" t="str">
        <f t="shared" si="96"/>
        <v>3170701|r03</v>
      </c>
      <c r="R824" s="1" t="str">
        <f>VLOOKUP(D824,Base_Amostral!$A:$G,5,FALSE)</f>
        <v>Varginha</v>
      </c>
      <c r="S824" s="1" t="str">
        <f>VLOOKUP(D824,Base_Amostral!$A:$G,3,FALSE)</f>
        <v>Minas Gerais</v>
      </c>
      <c r="T824" s="1" t="str">
        <f>VLOOKUP(D824,Base_Amostral!$A:$G,6,FALSE)</f>
        <v>Sudeste</v>
      </c>
      <c r="U824" s="4">
        <f t="shared" si="97"/>
        <v>9.1999999999999993</v>
      </c>
      <c r="V824" s="4">
        <f t="shared" si="98"/>
        <v>7.6</v>
      </c>
      <c r="W824" s="4">
        <f t="shared" si="99"/>
        <v>1.5999999999999996</v>
      </c>
      <c r="X824" s="4">
        <f t="shared" si="100"/>
        <v>8.3999999999999986</v>
      </c>
      <c r="Y824" s="4">
        <f t="shared" si="101"/>
        <v>1</v>
      </c>
      <c r="Z824" s="4">
        <f t="shared" si="102"/>
        <v>0</v>
      </c>
      <c r="AA824" s="4">
        <f t="shared" si="103"/>
        <v>0</v>
      </c>
      <c r="AB824" s="4" t="str">
        <f>IF(B824&lt;&gt;"r04","",IF(COUNT(INDEX(U:U,ROW()-3):U824)&lt;2,"",MAX(INDEX(U:U,ROW()-3):U824)-MIN(INDEX(U:U,ROW()-3):U824)))</f>
        <v/>
      </c>
      <c r="AC824" s="4" t="str">
        <f>IF(B824&lt;&gt;"r04","",IF(COUNT(INDEX(V:V,ROW()-3):V824)&lt;2,"",MAX(INDEX(V:V,ROW()-3):V824)-MIN(INDEX(V:V,ROW()-3):V824)))</f>
        <v/>
      </c>
      <c r="AD824" s="4" t="str">
        <f>IF(B824&lt;&gt;"r04","",COUNT(INDEX(U:U,ROW()-3):U824))</f>
        <v/>
      </c>
      <c r="AE824" s="4" t="str">
        <f>IF(B824&lt;&gt;"r04","",COUNT(INDEX(V:V,ROW()-3):V824))</f>
        <v/>
      </c>
    </row>
    <row r="825" spans="1:31">
      <c r="A825">
        <v>1708</v>
      </c>
      <c r="B825" t="s">
        <v>1863</v>
      </c>
      <c r="C825" t="s">
        <v>1864</v>
      </c>
      <c r="D825">
        <v>3170701</v>
      </c>
      <c r="E825">
        <v>96</v>
      </c>
      <c r="F825" t="s">
        <v>1849</v>
      </c>
      <c r="G825" s="1">
        <v>46216.892627314817</v>
      </c>
      <c r="H825">
        <v>80</v>
      </c>
      <c r="I825" t="s">
        <v>1849</v>
      </c>
      <c r="J825" s="1">
        <v>46216.892893518518</v>
      </c>
      <c r="K825">
        <v>1</v>
      </c>
      <c r="L825">
        <v>1</v>
      </c>
      <c r="M825" t="s">
        <v>1850</v>
      </c>
      <c r="N825" t="s">
        <v>1851</v>
      </c>
      <c r="O825" s="1">
        <v>46216.892500000002</v>
      </c>
      <c r="P825" s="1">
        <v>46216.892893518518</v>
      </c>
      <c r="Q825" s="1" t="str">
        <f t="shared" si="96"/>
        <v>3170701|r04</v>
      </c>
      <c r="R825" s="1" t="str">
        <f>VLOOKUP(D825,Base_Amostral!$A:$G,5,FALSE)</f>
        <v>Varginha</v>
      </c>
      <c r="S825" s="1" t="str">
        <f>VLOOKUP(D825,Base_Amostral!$A:$G,3,FALSE)</f>
        <v>Minas Gerais</v>
      </c>
      <c r="T825" s="1" t="str">
        <f>VLOOKUP(D825,Base_Amostral!$A:$G,6,FALSE)</f>
        <v>Sudeste</v>
      </c>
      <c r="U825" s="4">
        <f t="shared" si="97"/>
        <v>9.6</v>
      </c>
      <c r="V825" s="4">
        <f t="shared" si="98"/>
        <v>8</v>
      </c>
      <c r="W825" s="4">
        <f t="shared" si="99"/>
        <v>1.5999999999999996</v>
      </c>
      <c r="X825" s="4">
        <f t="shared" si="100"/>
        <v>8.8000000000000007</v>
      </c>
      <c r="Y825" s="4">
        <f t="shared" si="101"/>
        <v>1</v>
      </c>
      <c r="Z825" s="4">
        <f t="shared" si="102"/>
        <v>0.40000000000000036</v>
      </c>
      <c r="AA825" s="4">
        <f t="shared" si="103"/>
        <v>0.40000000000000036</v>
      </c>
      <c r="AB825" s="4">
        <f ca="1">IF(B825&lt;&gt;"r04","",IF(COUNT(INDEX(U:U,ROW()-3):U825)&lt;2,"",MAX(INDEX(U:U,ROW()-3):U825)-MIN(INDEX(U:U,ROW()-3):U825)))</f>
        <v>0.40000000000000036</v>
      </c>
      <c r="AC825" s="4">
        <f ca="1">IF(B825&lt;&gt;"r04","",IF(COUNT(INDEX(V:V,ROW()-3):V825)&lt;2,"",MAX(INDEX(V:V,ROW()-3):V825)-MIN(INDEX(V:V,ROW()-3):V825)))</f>
        <v>0.40000000000000036</v>
      </c>
      <c r="AD825" s="4">
        <f ca="1">IF(B825&lt;&gt;"r04","",COUNT(INDEX(U:U,ROW()-3):U825))</f>
        <v>4</v>
      </c>
      <c r="AE825" s="4">
        <f ca="1">IF(B825&lt;&gt;"r04","",COUNT(INDEX(V:V,ROW()-3):V825))</f>
        <v>4</v>
      </c>
    </row>
    <row r="826" spans="1:31">
      <c r="A826">
        <v>446</v>
      </c>
      <c r="B826" t="s">
        <v>1857</v>
      </c>
      <c r="C826" t="s">
        <v>1858</v>
      </c>
      <c r="D826">
        <v>3200102</v>
      </c>
      <c r="E826">
        <v>89</v>
      </c>
      <c r="F826" t="s">
        <v>1849</v>
      </c>
      <c r="G826" s="1">
        <v>46195.999398148146</v>
      </c>
      <c r="H826">
        <v>68</v>
      </c>
      <c r="I826" t="s">
        <v>1849</v>
      </c>
      <c r="J826" s="1">
        <v>46195.999675925923</v>
      </c>
      <c r="K826">
        <v>1</v>
      </c>
      <c r="L826">
        <v>1</v>
      </c>
      <c r="M826" t="s">
        <v>1850</v>
      </c>
      <c r="N826" t="s">
        <v>1851</v>
      </c>
      <c r="O826" s="1">
        <v>46195.999259259261</v>
      </c>
      <c r="P826" s="1">
        <v>46195.999675925923</v>
      </c>
      <c r="Q826" s="1" t="str">
        <f t="shared" si="96"/>
        <v>3200102|r01</v>
      </c>
      <c r="R826" s="1" t="str">
        <f>VLOOKUP(D826,Base_Amostral!$A:$G,5,FALSE)</f>
        <v>Afonso Cláudio</v>
      </c>
      <c r="S826" s="1" t="str">
        <f>VLOOKUP(D826,Base_Amostral!$A:$G,3,FALSE)</f>
        <v>Espírito Santo</v>
      </c>
      <c r="T826" s="1" t="str">
        <f>VLOOKUP(D826,Base_Amostral!$A:$G,6,FALSE)</f>
        <v>Sudeste</v>
      </c>
      <c r="U826" s="4">
        <f t="shared" si="97"/>
        <v>8.9</v>
      </c>
      <c r="V826" s="4">
        <f t="shared" si="98"/>
        <v>6.8</v>
      </c>
      <c r="W826" s="4">
        <f t="shared" si="99"/>
        <v>2.1000000000000005</v>
      </c>
      <c r="X826" s="4">
        <f t="shared" si="100"/>
        <v>7.85</v>
      </c>
      <c r="Y826" s="4">
        <f t="shared" si="101"/>
        <v>1</v>
      </c>
      <c r="Z826" s="4" t="str">
        <f t="shared" si="102"/>
        <v/>
      </c>
      <c r="AA826" s="4" t="str">
        <f t="shared" si="103"/>
        <v/>
      </c>
      <c r="AB826" s="4" t="str">
        <f>IF(B826&lt;&gt;"r04","",IF(COUNT(INDEX(U:U,ROW()-3):U826)&lt;2,"",MAX(INDEX(U:U,ROW()-3):U826)-MIN(INDEX(U:U,ROW()-3):U826)))</f>
        <v/>
      </c>
      <c r="AC826" s="4" t="str">
        <f>IF(B826&lt;&gt;"r04","",IF(COUNT(INDEX(V:V,ROW()-3):V826)&lt;2,"",MAX(INDEX(V:V,ROW()-3):V826)-MIN(INDEX(V:V,ROW()-3):V826)))</f>
        <v/>
      </c>
      <c r="AD826" s="4" t="str">
        <f>IF(B826&lt;&gt;"r04","",COUNT(INDEX(U:U,ROW()-3):U826))</f>
        <v/>
      </c>
      <c r="AE826" s="4" t="str">
        <f>IF(B826&lt;&gt;"r04","",COUNT(INDEX(V:V,ROW()-3):V826))</f>
        <v/>
      </c>
    </row>
    <row r="827" spans="1:31">
      <c r="A827">
        <v>822</v>
      </c>
      <c r="B827" t="s">
        <v>1859</v>
      </c>
      <c r="C827" t="s">
        <v>1860</v>
      </c>
      <c r="D827">
        <v>3200102</v>
      </c>
      <c r="E827">
        <v>89</v>
      </c>
      <c r="F827" t="s">
        <v>1849</v>
      </c>
      <c r="G827" s="1">
        <v>46203.812650462962</v>
      </c>
      <c r="H827">
        <v>68</v>
      </c>
      <c r="I827" t="s">
        <v>1849</v>
      </c>
      <c r="J827" s="1">
        <v>46203.812905092593</v>
      </c>
      <c r="K827">
        <v>1</v>
      </c>
      <c r="L827">
        <v>1</v>
      </c>
      <c r="M827" t="s">
        <v>1850</v>
      </c>
      <c r="N827" t="s">
        <v>1851</v>
      </c>
      <c r="O827" s="1">
        <v>46203.810196759259</v>
      </c>
      <c r="P827" s="1">
        <v>46203.812905092593</v>
      </c>
      <c r="Q827" s="1" t="str">
        <f t="shared" si="96"/>
        <v>3200102|r02</v>
      </c>
      <c r="R827" s="1" t="str">
        <f>VLOOKUP(D827,Base_Amostral!$A:$G,5,FALSE)</f>
        <v>Afonso Cláudio</v>
      </c>
      <c r="S827" s="1" t="str">
        <f>VLOOKUP(D827,Base_Amostral!$A:$G,3,FALSE)</f>
        <v>Espírito Santo</v>
      </c>
      <c r="T827" s="1" t="str">
        <f>VLOOKUP(D827,Base_Amostral!$A:$G,6,FALSE)</f>
        <v>Sudeste</v>
      </c>
      <c r="U827" s="4">
        <f t="shared" si="97"/>
        <v>8.9</v>
      </c>
      <c r="V827" s="4">
        <f t="shared" si="98"/>
        <v>6.8</v>
      </c>
      <c r="W827" s="4">
        <f t="shared" si="99"/>
        <v>2.1000000000000005</v>
      </c>
      <c r="X827" s="4">
        <f t="shared" si="100"/>
        <v>7.85</v>
      </c>
      <c r="Y827" s="4">
        <f t="shared" si="101"/>
        <v>1</v>
      </c>
      <c r="Z827" s="4">
        <f t="shared" si="102"/>
        <v>0</v>
      </c>
      <c r="AA827" s="4">
        <f t="shared" si="103"/>
        <v>0</v>
      </c>
      <c r="AB827" s="4" t="str">
        <f>IF(B827&lt;&gt;"r04","",IF(COUNT(INDEX(U:U,ROW()-3):U827)&lt;2,"",MAX(INDEX(U:U,ROW()-3):U827)-MIN(INDEX(U:U,ROW()-3):U827)))</f>
        <v/>
      </c>
      <c r="AC827" s="4" t="str">
        <f>IF(B827&lt;&gt;"r04","",IF(COUNT(INDEX(V:V,ROW()-3):V827)&lt;2,"",MAX(INDEX(V:V,ROW()-3):V827)-MIN(INDEX(V:V,ROW()-3):V827)))</f>
        <v/>
      </c>
      <c r="AD827" s="4" t="str">
        <f>IF(B827&lt;&gt;"r04","",COUNT(INDEX(U:U,ROW()-3):U827))</f>
        <v/>
      </c>
      <c r="AE827" s="4" t="str">
        <f>IF(B827&lt;&gt;"r04","",COUNT(INDEX(V:V,ROW()-3):V827))</f>
        <v/>
      </c>
    </row>
    <row r="828" spans="1:31">
      <c r="A828">
        <v>1178</v>
      </c>
      <c r="B828" t="s">
        <v>1861</v>
      </c>
      <c r="C828" t="s">
        <v>1862</v>
      </c>
      <c r="D828">
        <v>3200102</v>
      </c>
      <c r="E828">
        <v>89</v>
      </c>
      <c r="F828" t="s">
        <v>1849</v>
      </c>
      <c r="G828" s="1">
        <v>46209.852534722224</v>
      </c>
      <c r="H828">
        <v>68</v>
      </c>
      <c r="I828" t="s">
        <v>1849</v>
      </c>
      <c r="J828" s="1">
        <v>46209.852812500001</v>
      </c>
      <c r="K828">
        <v>1</v>
      </c>
      <c r="L828">
        <v>1</v>
      </c>
      <c r="M828" t="s">
        <v>1850</v>
      </c>
      <c r="N828" t="s">
        <v>1851</v>
      </c>
      <c r="O828" s="1">
        <v>46209.851782407408</v>
      </c>
      <c r="P828" s="1">
        <v>46209.852812500001</v>
      </c>
      <c r="Q828" s="1" t="str">
        <f t="shared" si="96"/>
        <v>3200102|r03</v>
      </c>
      <c r="R828" s="1" t="str">
        <f>VLOOKUP(D828,Base_Amostral!$A:$G,5,FALSE)</f>
        <v>Afonso Cláudio</v>
      </c>
      <c r="S828" s="1" t="str">
        <f>VLOOKUP(D828,Base_Amostral!$A:$G,3,FALSE)</f>
        <v>Espírito Santo</v>
      </c>
      <c r="T828" s="1" t="str">
        <f>VLOOKUP(D828,Base_Amostral!$A:$G,6,FALSE)</f>
        <v>Sudeste</v>
      </c>
      <c r="U828" s="4">
        <f t="shared" si="97"/>
        <v>8.9</v>
      </c>
      <c r="V828" s="4">
        <f t="shared" si="98"/>
        <v>6.8</v>
      </c>
      <c r="W828" s="4">
        <f t="shared" si="99"/>
        <v>2.1000000000000005</v>
      </c>
      <c r="X828" s="4">
        <f t="shared" si="100"/>
        <v>7.85</v>
      </c>
      <c r="Y828" s="4">
        <f t="shared" si="101"/>
        <v>1</v>
      </c>
      <c r="Z828" s="4">
        <f t="shared" si="102"/>
        <v>0</v>
      </c>
      <c r="AA828" s="4">
        <f t="shared" si="103"/>
        <v>0</v>
      </c>
      <c r="AB828" s="4" t="str">
        <f>IF(B828&lt;&gt;"r04","",IF(COUNT(INDEX(U:U,ROW()-3):U828)&lt;2,"",MAX(INDEX(U:U,ROW()-3):U828)-MIN(INDEX(U:U,ROW()-3):U828)))</f>
        <v/>
      </c>
      <c r="AC828" s="4" t="str">
        <f>IF(B828&lt;&gt;"r04","",IF(COUNT(INDEX(V:V,ROW()-3):V828)&lt;2,"",MAX(INDEX(V:V,ROW()-3):V828)-MIN(INDEX(V:V,ROW()-3):V828)))</f>
        <v/>
      </c>
      <c r="AD828" s="4" t="str">
        <f>IF(B828&lt;&gt;"r04","",COUNT(INDEX(U:U,ROW()-3):U828))</f>
        <v/>
      </c>
      <c r="AE828" s="4" t="str">
        <f>IF(B828&lt;&gt;"r04","",COUNT(INDEX(V:V,ROW()-3):V828))</f>
        <v/>
      </c>
    </row>
    <row r="829" spans="1:31">
      <c r="A829">
        <v>1543</v>
      </c>
      <c r="B829" t="s">
        <v>1863</v>
      </c>
      <c r="C829" t="s">
        <v>1864</v>
      </c>
      <c r="D829">
        <v>3200102</v>
      </c>
      <c r="E829">
        <v>91</v>
      </c>
      <c r="F829" t="s">
        <v>1849</v>
      </c>
      <c r="G829" s="1">
        <v>46216.830636574072</v>
      </c>
      <c r="H829">
        <v>69</v>
      </c>
      <c r="I829" t="s">
        <v>1849</v>
      </c>
      <c r="J829" s="1">
        <v>46216.830914351849</v>
      </c>
      <c r="K829">
        <v>1</v>
      </c>
      <c r="L829">
        <v>1</v>
      </c>
      <c r="M829" t="s">
        <v>1850</v>
      </c>
      <c r="N829" t="s">
        <v>1851</v>
      </c>
      <c r="O829" s="1">
        <v>46216.830497685187</v>
      </c>
      <c r="P829" s="1">
        <v>46216.830914351849</v>
      </c>
      <c r="Q829" s="1" t="str">
        <f t="shared" si="96"/>
        <v>3200102|r04</v>
      </c>
      <c r="R829" s="1" t="str">
        <f>VLOOKUP(D829,Base_Amostral!$A:$G,5,FALSE)</f>
        <v>Afonso Cláudio</v>
      </c>
      <c r="S829" s="1" t="str">
        <f>VLOOKUP(D829,Base_Amostral!$A:$G,3,FALSE)</f>
        <v>Espírito Santo</v>
      </c>
      <c r="T829" s="1" t="str">
        <f>VLOOKUP(D829,Base_Amostral!$A:$G,6,FALSE)</f>
        <v>Sudeste</v>
      </c>
      <c r="U829" s="4">
        <f t="shared" si="97"/>
        <v>9.1</v>
      </c>
      <c r="V829" s="4">
        <f t="shared" si="98"/>
        <v>6.9</v>
      </c>
      <c r="W829" s="4">
        <f t="shared" si="99"/>
        <v>2.1999999999999993</v>
      </c>
      <c r="X829" s="4">
        <f t="shared" si="100"/>
        <v>8</v>
      </c>
      <c r="Y829" s="4">
        <f t="shared" si="101"/>
        <v>1</v>
      </c>
      <c r="Z829" s="4">
        <f t="shared" si="102"/>
        <v>0.19999999999999929</v>
      </c>
      <c r="AA829" s="4">
        <f t="shared" si="103"/>
        <v>0.10000000000000053</v>
      </c>
      <c r="AB829" s="4">
        <f ca="1">IF(B829&lt;&gt;"r04","",IF(COUNT(INDEX(U:U,ROW()-3):U829)&lt;2,"",MAX(INDEX(U:U,ROW()-3):U829)-MIN(INDEX(U:U,ROW()-3):U829)))</f>
        <v>0.19999999999999929</v>
      </c>
      <c r="AC829" s="4">
        <f ca="1">IF(B829&lt;&gt;"r04","",IF(COUNT(INDEX(V:V,ROW()-3):V829)&lt;2,"",MAX(INDEX(V:V,ROW()-3):V829)-MIN(INDEX(V:V,ROW()-3):V829)))</f>
        <v>0.10000000000000053</v>
      </c>
      <c r="AD829" s="4">
        <f ca="1">IF(B829&lt;&gt;"r04","",COUNT(INDEX(U:U,ROW()-3):U829))</f>
        <v>4</v>
      </c>
      <c r="AE829" s="4">
        <f ca="1">IF(B829&lt;&gt;"r04","",COUNT(INDEX(V:V,ROW()-3):V829))</f>
        <v>4</v>
      </c>
    </row>
    <row r="830" spans="1:31">
      <c r="A830">
        <v>447</v>
      </c>
      <c r="B830" t="s">
        <v>1857</v>
      </c>
      <c r="C830" t="s">
        <v>1858</v>
      </c>
      <c r="D830">
        <v>3200409</v>
      </c>
      <c r="E830">
        <v>75</v>
      </c>
      <c r="F830" t="s">
        <v>1849</v>
      </c>
      <c r="G830" s="1">
        <v>46196.001087962963</v>
      </c>
      <c r="H830">
        <v>71</v>
      </c>
      <c r="I830" t="s">
        <v>1849</v>
      </c>
      <c r="J830" s="1">
        <v>46196.001377314817</v>
      </c>
      <c r="K830">
        <v>1</v>
      </c>
      <c r="L830">
        <v>1</v>
      </c>
      <c r="M830" t="s">
        <v>1850</v>
      </c>
      <c r="N830" t="s">
        <v>1851</v>
      </c>
      <c r="O830" s="1">
        <v>46195.999710648146</v>
      </c>
      <c r="P830" s="1">
        <v>46196.001377314817</v>
      </c>
      <c r="Q830" s="1" t="str">
        <f t="shared" si="96"/>
        <v>3200409|r01</v>
      </c>
      <c r="R830" s="1" t="str">
        <f>VLOOKUP(D830,Base_Amostral!$A:$G,5,FALSE)</f>
        <v>Anchieta</v>
      </c>
      <c r="S830" s="1" t="str">
        <f>VLOOKUP(D830,Base_Amostral!$A:$G,3,FALSE)</f>
        <v>Espírito Santo</v>
      </c>
      <c r="T830" s="1" t="str">
        <f>VLOOKUP(D830,Base_Amostral!$A:$G,6,FALSE)</f>
        <v>Sudeste</v>
      </c>
      <c r="U830" s="4">
        <f t="shared" si="97"/>
        <v>7.5</v>
      </c>
      <c r="V830" s="4">
        <f t="shared" si="98"/>
        <v>7.1</v>
      </c>
      <c r="W830" s="4">
        <f t="shared" si="99"/>
        <v>0.40000000000000036</v>
      </c>
      <c r="X830" s="4">
        <f t="shared" si="100"/>
        <v>7.3</v>
      </c>
      <c r="Y830" s="4">
        <f t="shared" si="101"/>
        <v>1</v>
      </c>
      <c r="Z830" s="4" t="str">
        <f t="shared" si="102"/>
        <v/>
      </c>
      <c r="AA830" s="4" t="str">
        <f t="shared" si="103"/>
        <v/>
      </c>
      <c r="AB830" s="4" t="str">
        <f>IF(B830&lt;&gt;"r04","",IF(COUNT(INDEX(U:U,ROW()-3):U830)&lt;2,"",MAX(INDEX(U:U,ROW()-3):U830)-MIN(INDEX(U:U,ROW()-3):U830)))</f>
        <v/>
      </c>
      <c r="AC830" s="4" t="str">
        <f>IF(B830&lt;&gt;"r04","",IF(COUNT(INDEX(V:V,ROW()-3):V830)&lt;2,"",MAX(INDEX(V:V,ROW()-3):V830)-MIN(INDEX(V:V,ROW()-3):V830)))</f>
        <v/>
      </c>
      <c r="AD830" s="4" t="str">
        <f>IF(B830&lt;&gt;"r04","",COUNT(INDEX(U:U,ROW()-3):U830))</f>
        <v/>
      </c>
      <c r="AE830" s="4" t="str">
        <f>IF(B830&lt;&gt;"r04","",COUNT(INDEX(V:V,ROW()-3):V830))</f>
        <v/>
      </c>
    </row>
    <row r="831" spans="1:31">
      <c r="A831">
        <v>828</v>
      </c>
      <c r="B831" t="s">
        <v>1859</v>
      </c>
      <c r="C831" t="s">
        <v>1860</v>
      </c>
      <c r="D831">
        <v>3200409</v>
      </c>
      <c r="E831">
        <v>75</v>
      </c>
      <c r="F831" t="s">
        <v>1849</v>
      </c>
      <c r="G831" s="1">
        <v>46203.813344907408</v>
      </c>
      <c r="H831">
        <v>71</v>
      </c>
      <c r="I831" t="s">
        <v>1849</v>
      </c>
      <c r="J831" s="1">
        <v>46203.813622685186</v>
      </c>
      <c r="K831">
        <v>1</v>
      </c>
      <c r="L831">
        <v>1</v>
      </c>
      <c r="M831" t="s">
        <v>1850</v>
      </c>
      <c r="N831" t="s">
        <v>1851</v>
      </c>
      <c r="O831" s="1">
        <v>46203.812951388885</v>
      </c>
      <c r="P831" s="1">
        <v>46203.813622685186</v>
      </c>
      <c r="Q831" s="1" t="str">
        <f t="shared" si="96"/>
        <v>3200409|r02</v>
      </c>
      <c r="R831" s="1" t="str">
        <f>VLOOKUP(D831,Base_Amostral!$A:$G,5,FALSE)</f>
        <v>Anchieta</v>
      </c>
      <c r="S831" s="1" t="str">
        <f>VLOOKUP(D831,Base_Amostral!$A:$G,3,FALSE)</f>
        <v>Espírito Santo</v>
      </c>
      <c r="T831" s="1" t="str">
        <f>VLOOKUP(D831,Base_Amostral!$A:$G,6,FALSE)</f>
        <v>Sudeste</v>
      </c>
      <c r="U831" s="4">
        <f t="shared" si="97"/>
        <v>7.5</v>
      </c>
      <c r="V831" s="4">
        <f t="shared" si="98"/>
        <v>7.1</v>
      </c>
      <c r="W831" s="4">
        <f t="shared" si="99"/>
        <v>0.40000000000000036</v>
      </c>
      <c r="X831" s="4">
        <f t="shared" si="100"/>
        <v>7.3</v>
      </c>
      <c r="Y831" s="4">
        <f t="shared" si="101"/>
        <v>1</v>
      </c>
      <c r="Z831" s="4">
        <f t="shared" si="102"/>
        <v>0</v>
      </c>
      <c r="AA831" s="4">
        <f t="shared" si="103"/>
        <v>0</v>
      </c>
      <c r="AB831" s="4" t="str">
        <f>IF(B831&lt;&gt;"r04","",IF(COUNT(INDEX(U:U,ROW()-3):U831)&lt;2,"",MAX(INDEX(U:U,ROW()-3):U831)-MIN(INDEX(U:U,ROW()-3):U831)))</f>
        <v/>
      </c>
      <c r="AC831" s="4" t="str">
        <f>IF(B831&lt;&gt;"r04","",IF(COUNT(INDEX(V:V,ROW()-3):V831)&lt;2,"",MAX(INDEX(V:V,ROW()-3):V831)-MIN(INDEX(V:V,ROW()-3):V831)))</f>
        <v/>
      </c>
      <c r="AD831" s="4" t="str">
        <f>IF(B831&lt;&gt;"r04","",COUNT(INDEX(U:U,ROW()-3):U831))</f>
        <v/>
      </c>
      <c r="AE831" s="4" t="str">
        <f>IF(B831&lt;&gt;"r04","",COUNT(INDEX(V:V,ROW()-3):V831))</f>
        <v/>
      </c>
    </row>
    <row r="832" spans="1:31">
      <c r="A832">
        <v>1180</v>
      </c>
      <c r="B832" t="s">
        <v>1861</v>
      </c>
      <c r="C832" t="s">
        <v>1862</v>
      </c>
      <c r="D832">
        <v>3200409</v>
      </c>
      <c r="E832">
        <v>75</v>
      </c>
      <c r="F832" t="s">
        <v>1849</v>
      </c>
      <c r="G832" s="1">
        <v>46209.853321759256</v>
      </c>
      <c r="H832">
        <v>71</v>
      </c>
      <c r="I832" t="s">
        <v>1849</v>
      </c>
      <c r="J832" s="1">
        <v>46209.853622685187</v>
      </c>
      <c r="K832">
        <v>1</v>
      </c>
      <c r="L832">
        <v>1</v>
      </c>
      <c r="M832" t="s">
        <v>1850</v>
      </c>
      <c r="N832" t="s">
        <v>1851</v>
      </c>
      <c r="O832" s="1">
        <v>46209.852858796294</v>
      </c>
      <c r="P832" s="1">
        <v>46209.853622685187</v>
      </c>
      <c r="Q832" s="1" t="str">
        <f t="shared" si="96"/>
        <v>3200409|r03</v>
      </c>
      <c r="R832" s="1" t="str">
        <f>VLOOKUP(D832,Base_Amostral!$A:$G,5,FALSE)</f>
        <v>Anchieta</v>
      </c>
      <c r="S832" s="1" t="str">
        <f>VLOOKUP(D832,Base_Amostral!$A:$G,3,FALSE)</f>
        <v>Espírito Santo</v>
      </c>
      <c r="T832" s="1" t="str">
        <f>VLOOKUP(D832,Base_Amostral!$A:$G,6,FALSE)</f>
        <v>Sudeste</v>
      </c>
      <c r="U832" s="4">
        <f t="shared" si="97"/>
        <v>7.5</v>
      </c>
      <c r="V832" s="4">
        <f t="shared" si="98"/>
        <v>7.1</v>
      </c>
      <c r="W832" s="4">
        <f t="shared" si="99"/>
        <v>0.40000000000000036</v>
      </c>
      <c r="X832" s="4">
        <f t="shared" si="100"/>
        <v>7.3</v>
      </c>
      <c r="Y832" s="4">
        <f t="shared" si="101"/>
        <v>1</v>
      </c>
      <c r="Z832" s="4">
        <f t="shared" si="102"/>
        <v>0</v>
      </c>
      <c r="AA832" s="4">
        <f t="shared" si="103"/>
        <v>0</v>
      </c>
      <c r="AB832" s="4" t="str">
        <f>IF(B832&lt;&gt;"r04","",IF(COUNT(INDEX(U:U,ROW()-3):U832)&lt;2,"",MAX(INDEX(U:U,ROW()-3):U832)-MIN(INDEX(U:U,ROW()-3):U832)))</f>
        <v/>
      </c>
      <c r="AC832" s="4" t="str">
        <f>IF(B832&lt;&gt;"r04","",IF(COUNT(INDEX(V:V,ROW()-3):V832)&lt;2,"",MAX(INDEX(V:V,ROW()-3):V832)-MIN(INDEX(V:V,ROW()-3):V832)))</f>
        <v/>
      </c>
      <c r="AD832" s="4" t="str">
        <f>IF(B832&lt;&gt;"r04","",COUNT(INDEX(U:U,ROW()-3):U832))</f>
        <v/>
      </c>
      <c r="AE832" s="4" t="str">
        <f>IF(B832&lt;&gt;"r04","",COUNT(INDEX(V:V,ROW()-3):V832))</f>
        <v/>
      </c>
    </row>
    <row r="833" spans="1:31">
      <c r="A833">
        <v>1545</v>
      </c>
      <c r="B833" t="s">
        <v>1863</v>
      </c>
      <c r="C833" t="s">
        <v>1864</v>
      </c>
      <c r="D833">
        <v>3200409</v>
      </c>
      <c r="E833">
        <v>81</v>
      </c>
      <c r="F833" t="s">
        <v>1849</v>
      </c>
      <c r="G833" s="1">
        <v>46216.831377314818</v>
      </c>
      <c r="H833">
        <v>71</v>
      </c>
      <c r="I833" t="s">
        <v>1849</v>
      </c>
      <c r="J833" s="1">
        <v>46216.831666666665</v>
      </c>
      <c r="K833">
        <v>1</v>
      </c>
      <c r="L833">
        <v>1</v>
      </c>
      <c r="M833" t="s">
        <v>1850</v>
      </c>
      <c r="N833" t="s">
        <v>1851</v>
      </c>
      <c r="O833" s="1">
        <v>46216.830960648149</v>
      </c>
      <c r="P833" s="1">
        <v>46216.831666666665</v>
      </c>
      <c r="Q833" s="1" t="str">
        <f t="shared" si="96"/>
        <v>3200409|r04</v>
      </c>
      <c r="R833" s="1" t="str">
        <f>VLOOKUP(D833,Base_Amostral!$A:$G,5,FALSE)</f>
        <v>Anchieta</v>
      </c>
      <c r="S833" s="1" t="str">
        <f>VLOOKUP(D833,Base_Amostral!$A:$G,3,FALSE)</f>
        <v>Espírito Santo</v>
      </c>
      <c r="T833" s="1" t="str">
        <f>VLOOKUP(D833,Base_Amostral!$A:$G,6,FALSE)</f>
        <v>Sudeste</v>
      </c>
      <c r="U833" s="4">
        <f t="shared" si="97"/>
        <v>8.1</v>
      </c>
      <c r="V833" s="4">
        <f t="shared" si="98"/>
        <v>7.1</v>
      </c>
      <c r="W833" s="4">
        <f t="shared" si="99"/>
        <v>1</v>
      </c>
      <c r="X833" s="4">
        <f t="shared" si="100"/>
        <v>7.6</v>
      </c>
      <c r="Y833" s="4">
        <f t="shared" si="101"/>
        <v>1</v>
      </c>
      <c r="Z833" s="4">
        <f t="shared" si="102"/>
        <v>0.59999999999999964</v>
      </c>
      <c r="AA833" s="4">
        <f t="shared" si="103"/>
        <v>0</v>
      </c>
      <c r="AB833" s="4">
        <f ca="1">IF(B833&lt;&gt;"r04","",IF(COUNT(INDEX(U:U,ROW()-3):U833)&lt;2,"",MAX(INDEX(U:U,ROW()-3):U833)-MIN(INDEX(U:U,ROW()-3):U833)))</f>
        <v>0.59999999999999964</v>
      </c>
      <c r="AC833" s="4">
        <f ca="1">IF(B833&lt;&gt;"r04","",IF(COUNT(INDEX(V:V,ROW()-3):V833)&lt;2,"",MAX(INDEX(V:V,ROW()-3):V833)-MIN(INDEX(V:V,ROW()-3):V833)))</f>
        <v>0</v>
      </c>
      <c r="AD833" s="4">
        <f ca="1">IF(B833&lt;&gt;"r04","",COUNT(INDEX(U:U,ROW()-3):U833))</f>
        <v>4</v>
      </c>
      <c r="AE833" s="4">
        <f ca="1">IF(B833&lt;&gt;"r04","",COUNT(INDEX(V:V,ROW()-3):V833))</f>
        <v>4</v>
      </c>
    </row>
    <row r="834" spans="1:31">
      <c r="A834">
        <v>449</v>
      </c>
      <c r="B834" t="s">
        <v>1857</v>
      </c>
      <c r="C834" t="s">
        <v>1858</v>
      </c>
      <c r="D834">
        <v>3202009</v>
      </c>
      <c r="E834">
        <v>65</v>
      </c>
      <c r="F834" t="s">
        <v>1849</v>
      </c>
      <c r="G834" s="1">
        <v>46196.001886574071</v>
      </c>
      <c r="H834">
        <v>75</v>
      </c>
      <c r="I834" t="s">
        <v>1849</v>
      </c>
      <c r="J834" s="1">
        <v>46196.002210648148</v>
      </c>
      <c r="K834">
        <v>1</v>
      </c>
      <c r="L834">
        <v>1</v>
      </c>
      <c r="M834" t="s">
        <v>1850</v>
      </c>
      <c r="N834" t="s">
        <v>1851</v>
      </c>
      <c r="O834" s="1">
        <v>46196.001423611109</v>
      </c>
      <c r="P834" s="1">
        <v>46196.002210648148</v>
      </c>
      <c r="Q834" s="1" t="str">
        <f t="shared" ref="Q834:Q897" si="104">D834&amp;"|"&amp;B834</f>
        <v>3202009|r01</v>
      </c>
      <c r="R834" s="1" t="str">
        <f>VLOOKUP(D834,Base_Amostral!$A:$G,5,FALSE)</f>
        <v>Dores do Rio Preto</v>
      </c>
      <c r="S834" s="1" t="str">
        <f>VLOOKUP(D834,Base_Amostral!$A:$G,3,FALSE)</f>
        <v>Espírito Santo</v>
      </c>
      <c r="T834" s="1" t="str">
        <f>VLOOKUP(D834,Base_Amostral!$A:$G,6,FALSE)</f>
        <v>Sudeste</v>
      </c>
      <c r="U834" s="4">
        <f t="shared" ref="U834:U897" si="105">IF(E834="","",E834/10)</f>
        <v>6.5</v>
      </c>
      <c r="V834" s="4">
        <f t="shared" ref="V834:V897" si="106">IF(H834="","",H834/10)</f>
        <v>7.5</v>
      </c>
      <c r="W834" s="4">
        <f t="shared" ref="W834:W897" si="107">IF(OR(U834="",V834=""),"",U834-V834)</f>
        <v>-1</v>
      </c>
      <c r="X834" s="4">
        <f t="shared" ref="X834:X897" si="108">IF(OR(U834="",V834=""),"",AVERAGE(U834:V834))</f>
        <v>7</v>
      </c>
      <c r="Y834" s="4">
        <f t="shared" ref="Y834:Y897" si="109">IF(AND(U834&lt;&gt;"",V834&lt;&gt;""),1,0)</f>
        <v>1</v>
      </c>
      <c r="Z834" s="4" t="str">
        <f t="shared" ref="Z834:Z897" si="110">IF(D834&lt;&gt;D833,"",IF(OR(U834="",U833=""),"",U834-U833))</f>
        <v/>
      </c>
      <c r="AA834" s="4" t="str">
        <f t="shared" ref="AA834:AA897" si="111">IF(D834&lt;&gt;D833,"",IF(OR(V834="",V833=""),"",V834-V833))</f>
        <v/>
      </c>
      <c r="AB834" s="4" t="str">
        <f>IF(B834&lt;&gt;"r04","",IF(COUNT(INDEX(U:U,ROW()-3):U834)&lt;2,"",MAX(INDEX(U:U,ROW()-3):U834)-MIN(INDEX(U:U,ROW()-3):U834)))</f>
        <v/>
      </c>
      <c r="AC834" s="4" t="str">
        <f>IF(B834&lt;&gt;"r04","",IF(COUNT(INDEX(V:V,ROW()-3):V834)&lt;2,"",MAX(INDEX(V:V,ROW()-3):V834)-MIN(INDEX(V:V,ROW()-3):V834)))</f>
        <v/>
      </c>
      <c r="AD834" s="4" t="str">
        <f>IF(B834&lt;&gt;"r04","",COUNT(INDEX(U:U,ROW()-3):U834))</f>
        <v/>
      </c>
      <c r="AE834" s="4" t="str">
        <f>IF(B834&lt;&gt;"r04","",COUNT(INDEX(V:V,ROW()-3):V834))</f>
        <v/>
      </c>
    </row>
    <row r="835" spans="1:31">
      <c r="A835">
        <v>830</v>
      </c>
      <c r="B835" t="s">
        <v>1859</v>
      </c>
      <c r="C835" t="s">
        <v>1860</v>
      </c>
      <c r="D835">
        <v>3202009</v>
      </c>
      <c r="E835">
        <v>65</v>
      </c>
      <c r="F835" t="s">
        <v>1849</v>
      </c>
      <c r="G835" s="1">
        <v>46203.814074074071</v>
      </c>
      <c r="H835">
        <v>75</v>
      </c>
      <c r="I835" t="s">
        <v>1849</v>
      </c>
      <c r="J835" s="1">
        <v>46203.814502314817</v>
      </c>
      <c r="K835">
        <v>1</v>
      </c>
      <c r="L835">
        <v>1</v>
      </c>
      <c r="M835" t="s">
        <v>1850</v>
      </c>
      <c r="N835" t="s">
        <v>1851</v>
      </c>
      <c r="O835" s="1">
        <v>46203.813668981478</v>
      </c>
      <c r="P835" s="1">
        <v>46203.814502314817</v>
      </c>
      <c r="Q835" s="1" t="str">
        <f t="shared" si="104"/>
        <v>3202009|r02</v>
      </c>
      <c r="R835" s="1" t="str">
        <f>VLOOKUP(D835,Base_Amostral!$A:$G,5,FALSE)</f>
        <v>Dores do Rio Preto</v>
      </c>
      <c r="S835" s="1" t="str">
        <f>VLOOKUP(D835,Base_Amostral!$A:$G,3,FALSE)</f>
        <v>Espírito Santo</v>
      </c>
      <c r="T835" s="1" t="str">
        <f>VLOOKUP(D835,Base_Amostral!$A:$G,6,FALSE)</f>
        <v>Sudeste</v>
      </c>
      <c r="U835" s="4">
        <f t="shared" si="105"/>
        <v>6.5</v>
      </c>
      <c r="V835" s="4">
        <f t="shared" si="106"/>
        <v>7.5</v>
      </c>
      <c r="W835" s="4">
        <f t="shared" si="107"/>
        <v>-1</v>
      </c>
      <c r="X835" s="4">
        <f t="shared" si="108"/>
        <v>7</v>
      </c>
      <c r="Y835" s="4">
        <f t="shared" si="109"/>
        <v>1</v>
      </c>
      <c r="Z835" s="4">
        <f t="shared" si="110"/>
        <v>0</v>
      </c>
      <c r="AA835" s="4">
        <f t="shared" si="111"/>
        <v>0</v>
      </c>
      <c r="AB835" s="4" t="str">
        <f>IF(B835&lt;&gt;"r04","",IF(COUNT(INDEX(U:U,ROW()-3):U835)&lt;2,"",MAX(INDEX(U:U,ROW()-3):U835)-MIN(INDEX(U:U,ROW()-3):U835)))</f>
        <v/>
      </c>
      <c r="AC835" s="4" t="str">
        <f>IF(B835&lt;&gt;"r04","",IF(COUNT(INDEX(V:V,ROW()-3):V835)&lt;2,"",MAX(INDEX(V:V,ROW()-3):V835)-MIN(INDEX(V:V,ROW()-3):V835)))</f>
        <v/>
      </c>
      <c r="AD835" s="4" t="str">
        <f>IF(B835&lt;&gt;"r04","",COUNT(INDEX(U:U,ROW()-3):U835))</f>
        <v/>
      </c>
      <c r="AE835" s="4" t="str">
        <f>IF(B835&lt;&gt;"r04","",COUNT(INDEX(V:V,ROW()-3):V835))</f>
        <v/>
      </c>
    </row>
    <row r="836" spans="1:31">
      <c r="A836">
        <v>1181</v>
      </c>
      <c r="B836" t="s">
        <v>1861</v>
      </c>
      <c r="C836" t="s">
        <v>1862</v>
      </c>
      <c r="D836">
        <v>3202009</v>
      </c>
      <c r="E836">
        <v>65</v>
      </c>
      <c r="F836" t="s">
        <v>1849</v>
      </c>
      <c r="G836" s="1">
        <v>46209.854050925926</v>
      </c>
      <c r="H836">
        <v>75</v>
      </c>
      <c r="I836" t="s">
        <v>1849</v>
      </c>
      <c r="J836" s="1">
        <v>46209.854386574072</v>
      </c>
      <c r="K836">
        <v>1</v>
      </c>
      <c r="L836">
        <v>1</v>
      </c>
      <c r="M836" t="s">
        <v>1850</v>
      </c>
      <c r="N836" t="s">
        <v>1851</v>
      </c>
      <c r="O836" s="1">
        <v>46209.85365740741</v>
      </c>
      <c r="P836" s="1">
        <v>46209.854386574072</v>
      </c>
      <c r="Q836" s="1" t="str">
        <f t="shared" si="104"/>
        <v>3202009|r03</v>
      </c>
      <c r="R836" s="1" t="str">
        <f>VLOOKUP(D836,Base_Amostral!$A:$G,5,FALSE)</f>
        <v>Dores do Rio Preto</v>
      </c>
      <c r="S836" s="1" t="str">
        <f>VLOOKUP(D836,Base_Amostral!$A:$G,3,FALSE)</f>
        <v>Espírito Santo</v>
      </c>
      <c r="T836" s="1" t="str">
        <f>VLOOKUP(D836,Base_Amostral!$A:$G,6,FALSE)</f>
        <v>Sudeste</v>
      </c>
      <c r="U836" s="4">
        <f t="shared" si="105"/>
        <v>6.5</v>
      </c>
      <c r="V836" s="4">
        <f t="shared" si="106"/>
        <v>7.5</v>
      </c>
      <c r="W836" s="4">
        <f t="shared" si="107"/>
        <v>-1</v>
      </c>
      <c r="X836" s="4">
        <f t="shared" si="108"/>
        <v>7</v>
      </c>
      <c r="Y836" s="4">
        <f t="shared" si="109"/>
        <v>1</v>
      </c>
      <c r="Z836" s="4">
        <f t="shared" si="110"/>
        <v>0</v>
      </c>
      <c r="AA836" s="4">
        <f t="shared" si="111"/>
        <v>0</v>
      </c>
      <c r="AB836" s="4" t="str">
        <f>IF(B836&lt;&gt;"r04","",IF(COUNT(INDEX(U:U,ROW()-3):U836)&lt;2,"",MAX(INDEX(U:U,ROW()-3):U836)-MIN(INDEX(U:U,ROW()-3):U836)))</f>
        <v/>
      </c>
      <c r="AC836" s="4" t="str">
        <f>IF(B836&lt;&gt;"r04","",IF(COUNT(INDEX(V:V,ROW()-3):V836)&lt;2,"",MAX(INDEX(V:V,ROW()-3):V836)-MIN(INDEX(V:V,ROW()-3):V836)))</f>
        <v/>
      </c>
      <c r="AD836" s="4" t="str">
        <f>IF(B836&lt;&gt;"r04","",COUNT(INDEX(U:U,ROW()-3):U836))</f>
        <v/>
      </c>
      <c r="AE836" s="4" t="str">
        <f>IF(B836&lt;&gt;"r04","",COUNT(INDEX(V:V,ROW()-3):V836))</f>
        <v/>
      </c>
    </row>
    <row r="837" spans="1:31">
      <c r="A837">
        <v>1547</v>
      </c>
      <c r="B837" t="s">
        <v>1863</v>
      </c>
      <c r="C837" t="s">
        <v>1864</v>
      </c>
      <c r="D837">
        <v>3202009</v>
      </c>
      <c r="E837">
        <v>72</v>
      </c>
      <c r="F837" t="s">
        <v>1849</v>
      </c>
      <c r="G837" s="1">
        <v>46216.832083333335</v>
      </c>
      <c r="H837">
        <v>75</v>
      </c>
      <c r="I837" t="s">
        <v>1849</v>
      </c>
      <c r="J837" s="1">
        <v>46216.832418981481</v>
      </c>
      <c r="K837">
        <v>1</v>
      </c>
      <c r="L837">
        <v>1</v>
      </c>
      <c r="M837" t="s">
        <v>1850</v>
      </c>
      <c r="N837" t="s">
        <v>1851</v>
      </c>
      <c r="O837" s="1">
        <v>46216.831712962965</v>
      </c>
      <c r="P837" s="1">
        <v>46216.832418981481</v>
      </c>
      <c r="Q837" s="1" t="str">
        <f t="shared" si="104"/>
        <v>3202009|r04</v>
      </c>
      <c r="R837" s="1" t="str">
        <f>VLOOKUP(D837,Base_Amostral!$A:$G,5,FALSE)</f>
        <v>Dores do Rio Preto</v>
      </c>
      <c r="S837" s="1" t="str">
        <f>VLOOKUP(D837,Base_Amostral!$A:$G,3,FALSE)</f>
        <v>Espírito Santo</v>
      </c>
      <c r="T837" s="1" t="str">
        <f>VLOOKUP(D837,Base_Amostral!$A:$G,6,FALSE)</f>
        <v>Sudeste</v>
      </c>
      <c r="U837" s="4">
        <f t="shared" si="105"/>
        <v>7.2</v>
      </c>
      <c r="V837" s="4">
        <f t="shared" si="106"/>
        <v>7.5</v>
      </c>
      <c r="W837" s="4">
        <f t="shared" si="107"/>
        <v>-0.29999999999999982</v>
      </c>
      <c r="X837" s="4">
        <f t="shared" si="108"/>
        <v>7.35</v>
      </c>
      <c r="Y837" s="4">
        <f t="shared" si="109"/>
        <v>1</v>
      </c>
      <c r="Z837" s="4">
        <f t="shared" si="110"/>
        <v>0.70000000000000018</v>
      </c>
      <c r="AA837" s="4">
        <f t="shared" si="111"/>
        <v>0</v>
      </c>
      <c r="AB837" s="4">
        <f ca="1">IF(B837&lt;&gt;"r04","",IF(COUNT(INDEX(U:U,ROW()-3):U837)&lt;2,"",MAX(INDEX(U:U,ROW()-3):U837)-MIN(INDEX(U:U,ROW()-3):U837)))</f>
        <v>0.70000000000000018</v>
      </c>
      <c r="AC837" s="4">
        <f ca="1">IF(B837&lt;&gt;"r04","",IF(COUNT(INDEX(V:V,ROW()-3):V837)&lt;2,"",MAX(INDEX(V:V,ROW()-3):V837)-MIN(INDEX(V:V,ROW()-3):V837)))</f>
        <v>0</v>
      </c>
      <c r="AD837" s="4">
        <f ca="1">IF(B837&lt;&gt;"r04","",COUNT(INDEX(U:U,ROW()-3):U837))</f>
        <v>4</v>
      </c>
      <c r="AE837" s="4">
        <f ca="1">IF(B837&lt;&gt;"r04","",COUNT(INDEX(V:V,ROW()-3):V837))</f>
        <v>4</v>
      </c>
    </row>
    <row r="838" spans="1:31">
      <c r="A838">
        <v>452</v>
      </c>
      <c r="B838" t="s">
        <v>1857</v>
      </c>
      <c r="C838" t="s">
        <v>1858</v>
      </c>
      <c r="D838">
        <v>3203346</v>
      </c>
      <c r="E838">
        <v>63</v>
      </c>
      <c r="F838" t="s">
        <v>1849</v>
      </c>
      <c r="G838" s="1">
        <v>46196.002523148149</v>
      </c>
      <c r="H838">
        <v>63</v>
      </c>
      <c r="I838" t="s">
        <v>1849</v>
      </c>
      <c r="J838" s="1">
        <v>46196.002800925926</v>
      </c>
      <c r="K838">
        <v>1</v>
      </c>
      <c r="L838">
        <v>1</v>
      </c>
      <c r="M838" t="s">
        <v>1850</v>
      </c>
      <c r="N838" t="s">
        <v>1851</v>
      </c>
      <c r="O838" s="1">
        <v>46196.002245370371</v>
      </c>
      <c r="P838" s="1">
        <v>46196.002800925926</v>
      </c>
      <c r="Q838" s="1" t="str">
        <f t="shared" si="104"/>
        <v>3203346|r01</v>
      </c>
      <c r="R838" s="1" t="str">
        <f>VLOOKUP(D838,Base_Amostral!$A:$G,5,FALSE)</f>
        <v>Marechal Floriano</v>
      </c>
      <c r="S838" s="1" t="str">
        <f>VLOOKUP(D838,Base_Amostral!$A:$G,3,FALSE)</f>
        <v>Espírito Santo</v>
      </c>
      <c r="T838" s="1" t="str">
        <f>VLOOKUP(D838,Base_Amostral!$A:$G,6,FALSE)</f>
        <v>Sudeste</v>
      </c>
      <c r="U838" s="4">
        <f t="shared" si="105"/>
        <v>6.3</v>
      </c>
      <c r="V838" s="4">
        <f t="shared" si="106"/>
        <v>6.3</v>
      </c>
      <c r="W838" s="4">
        <f t="shared" si="107"/>
        <v>0</v>
      </c>
      <c r="X838" s="4">
        <f t="shared" si="108"/>
        <v>6.3</v>
      </c>
      <c r="Y838" s="4">
        <f t="shared" si="109"/>
        <v>1</v>
      </c>
      <c r="Z838" s="4" t="str">
        <f t="shared" si="110"/>
        <v/>
      </c>
      <c r="AA838" s="4" t="str">
        <f t="shared" si="111"/>
        <v/>
      </c>
      <c r="AB838" s="4" t="str">
        <f>IF(B838&lt;&gt;"r04","",IF(COUNT(INDEX(U:U,ROW()-3):U838)&lt;2,"",MAX(INDEX(U:U,ROW()-3):U838)-MIN(INDEX(U:U,ROW()-3):U838)))</f>
        <v/>
      </c>
      <c r="AC838" s="4" t="str">
        <f>IF(B838&lt;&gt;"r04","",IF(COUNT(INDEX(V:V,ROW()-3):V838)&lt;2,"",MAX(INDEX(V:V,ROW()-3):V838)-MIN(INDEX(V:V,ROW()-3):V838)))</f>
        <v/>
      </c>
      <c r="AD838" s="4" t="str">
        <f>IF(B838&lt;&gt;"r04","",COUNT(INDEX(U:U,ROW()-3):U838))</f>
        <v/>
      </c>
      <c r="AE838" s="4" t="str">
        <f>IF(B838&lt;&gt;"r04","",COUNT(INDEX(V:V,ROW()-3):V838))</f>
        <v/>
      </c>
    </row>
    <row r="839" spans="1:31">
      <c r="A839">
        <v>833</v>
      </c>
      <c r="B839" t="s">
        <v>1859</v>
      </c>
      <c r="C839" t="s">
        <v>1860</v>
      </c>
      <c r="D839">
        <v>3203346</v>
      </c>
      <c r="E839">
        <v>63</v>
      </c>
      <c r="F839" t="s">
        <v>1849</v>
      </c>
      <c r="G839" s="1">
        <v>46203.814803240741</v>
      </c>
      <c r="H839">
        <v>63</v>
      </c>
      <c r="I839" t="s">
        <v>1849</v>
      </c>
      <c r="J839" s="1">
        <v>46203.815104166664</v>
      </c>
      <c r="K839">
        <v>1</v>
      </c>
      <c r="L839">
        <v>1</v>
      </c>
      <c r="M839" t="s">
        <v>1850</v>
      </c>
      <c r="N839" t="s">
        <v>1851</v>
      </c>
      <c r="O839" s="1">
        <v>46203.81454861111</v>
      </c>
      <c r="P839" s="1">
        <v>46203.815104166664</v>
      </c>
      <c r="Q839" s="1" t="str">
        <f t="shared" si="104"/>
        <v>3203346|r02</v>
      </c>
      <c r="R839" s="1" t="str">
        <f>VLOOKUP(D839,Base_Amostral!$A:$G,5,FALSE)</f>
        <v>Marechal Floriano</v>
      </c>
      <c r="S839" s="1" t="str">
        <f>VLOOKUP(D839,Base_Amostral!$A:$G,3,FALSE)</f>
        <v>Espírito Santo</v>
      </c>
      <c r="T839" s="1" t="str">
        <f>VLOOKUP(D839,Base_Amostral!$A:$G,6,FALSE)</f>
        <v>Sudeste</v>
      </c>
      <c r="U839" s="4">
        <f t="shared" si="105"/>
        <v>6.3</v>
      </c>
      <c r="V839" s="4">
        <f t="shared" si="106"/>
        <v>6.3</v>
      </c>
      <c r="W839" s="4">
        <f t="shared" si="107"/>
        <v>0</v>
      </c>
      <c r="X839" s="4">
        <f t="shared" si="108"/>
        <v>6.3</v>
      </c>
      <c r="Y839" s="4">
        <f t="shared" si="109"/>
        <v>1</v>
      </c>
      <c r="Z839" s="4">
        <f t="shared" si="110"/>
        <v>0</v>
      </c>
      <c r="AA839" s="4">
        <f t="shared" si="111"/>
        <v>0</v>
      </c>
      <c r="AB839" s="4" t="str">
        <f>IF(B839&lt;&gt;"r04","",IF(COUNT(INDEX(U:U,ROW()-3):U839)&lt;2,"",MAX(INDEX(U:U,ROW()-3):U839)-MIN(INDEX(U:U,ROW()-3):U839)))</f>
        <v/>
      </c>
      <c r="AC839" s="4" t="str">
        <f>IF(B839&lt;&gt;"r04","",IF(COUNT(INDEX(V:V,ROW()-3):V839)&lt;2,"",MAX(INDEX(V:V,ROW()-3):V839)-MIN(INDEX(V:V,ROW()-3):V839)))</f>
        <v/>
      </c>
      <c r="AD839" s="4" t="str">
        <f>IF(B839&lt;&gt;"r04","",COUNT(INDEX(U:U,ROW()-3):U839))</f>
        <v/>
      </c>
      <c r="AE839" s="4" t="str">
        <f>IF(B839&lt;&gt;"r04","",COUNT(INDEX(V:V,ROW()-3):V839))</f>
        <v/>
      </c>
    </row>
    <row r="840" spans="1:31">
      <c r="A840">
        <v>1184</v>
      </c>
      <c r="B840" t="s">
        <v>1861</v>
      </c>
      <c r="C840" t="s">
        <v>1862</v>
      </c>
      <c r="D840">
        <v>3203346</v>
      </c>
      <c r="E840">
        <v>63</v>
      </c>
      <c r="F840" t="s">
        <v>1849</v>
      </c>
      <c r="G840" s="1">
        <v>46209.854756944442</v>
      </c>
      <c r="H840">
        <v>63</v>
      </c>
      <c r="I840" t="s">
        <v>1849</v>
      </c>
      <c r="J840" s="1">
        <v>46209.855034722219</v>
      </c>
      <c r="K840">
        <v>1</v>
      </c>
      <c r="L840">
        <v>1</v>
      </c>
      <c r="M840" t="s">
        <v>1850</v>
      </c>
      <c r="N840" t="s">
        <v>1851</v>
      </c>
      <c r="O840" s="1">
        <v>46209.854432870372</v>
      </c>
      <c r="P840" s="1">
        <v>46209.855034722219</v>
      </c>
      <c r="Q840" s="1" t="str">
        <f t="shared" si="104"/>
        <v>3203346|r03</v>
      </c>
      <c r="R840" s="1" t="str">
        <f>VLOOKUP(D840,Base_Amostral!$A:$G,5,FALSE)</f>
        <v>Marechal Floriano</v>
      </c>
      <c r="S840" s="1" t="str">
        <f>VLOOKUP(D840,Base_Amostral!$A:$G,3,FALSE)</f>
        <v>Espírito Santo</v>
      </c>
      <c r="T840" s="1" t="str">
        <f>VLOOKUP(D840,Base_Amostral!$A:$G,6,FALSE)</f>
        <v>Sudeste</v>
      </c>
      <c r="U840" s="4">
        <f t="shared" si="105"/>
        <v>6.3</v>
      </c>
      <c r="V840" s="4">
        <f t="shared" si="106"/>
        <v>6.3</v>
      </c>
      <c r="W840" s="4">
        <f t="shared" si="107"/>
        <v>0</v>
      </c>
      <c r="X840" s="4">
        <f t="shared" si="108"/>
        <v>6.3</v>
      </c>
      <c r="Y840" s="4">
        <f t="shared" si="109"/>
        <v>1</v>
      </c>
      <c r="Z840" s="4">
        <f t="shared" si="110"/>
        <v>0</v>
      </c>
      <c r="AA840" s="4">
        <f t="shared" si="111"/>
        <v>0</v>
      </c>
      <c r="AB840" s="4" t="str">
        <f>IF(B840&lt;&gt;"r04","",IF(COUNT(INDEX(U:U,ROW()-3):U840)&lt;2,"",MAX(INDEX(U:U,ROW()-3):U840)-MIN(INDEX(U:U,ROW()-3):U840)))</f>
        <v/>
      </c>
      <c r="AC840" s="4" t="str">
        <f>IF(B840&lt;&gt;"r04","",IF(COUNT(INDEX(V:V,ROW()-3):V840)&lt;2,"",MAX(INDEX(V:V,ROW()-3):V840)-MIN(INDEX(V:V,ROW()-3):V840)))</f>
        <v/>
      </c>
      <c r="AD840" s="4" t="str">
        <f>IF(B840&lt;&gt;"r04","",COUNT(INDEX(U:U,ROW()-3):U840))</f>
        <v/>
      </c>
      <c r="AE840" s="4" t="str">
        <f>IF(B840&lt;&gt;"r04","",COUNT(INDEX(V:V,ROW()-3):V840))</f>
        <v/>
      </c>
    </row>
    <row r="841" spans="1:31">
      <c r="A841">
        <v>1549</v>
      </c>
      <c r="B841" t="s">
        <v>1863</v>
      </c>
      <c r="C841" t="s">
        <v>1864</v>
      </c>
      <c r="D841">
        <v>3203346</v>
      </c>
      <c r="E841">
        <v>75</v>
      </c>
      <c r="F841" t="s">
        <v>1849</v>
      </c>
      <c r="G841" s="1">
        <v>46216.832766203705</v>
      </c>
      <c r="H841">
        <v>63</v>
      </c>
      <c r="I841" t="s">
        <v>1849</v>
      </c>
      <c r="J841" s="1">
        <v>46216.833043981482</v>
      </c>
      <c r="K841">
        <v>1</v>
      </c>
      <c r="L841">
        <v>1</v>
      </c>
      <c r="M841" t="s">
        <v>1850</v>
      </c>
      <c r="N841" t="s">
        <v>1851</v>
      </c>
      <c r="O841" s="1">
        <v>46216.832453703704</v>
      </c>
      <c r="P841" s="1">
        <v>46216.833043981482</v>
      </c>
      <c r="Q841" s="1" t="str">
        <f t="shared" si="104"/>
        <v>3203346|r04</v>
      </c>
      <c r="R841" s="1" t="str">
        <f>VLOOKUP(D841,Base_Amostral!$A:$G,5,FALSE)</f>
        <v>Marechal Floriano</v>
      </c>
      <c r="S841" s="1" t="str">
        <f>VLOOKUP(D841,Base_Amostral!$A:$G,3,FALSE)</f>
        <v>Espírito Santo</v>
      </c>
      <c r="T841" s="1" t="str">
        <f>VLOOKUP(D841,Base_Amostral!$A:$G,6,FALSE)</f>
        <v>Sudeste</v>
      </c>
      <c r="U841" s="4">
        <f t="shared" si="105"/>
        <v>7.5</v>
      </c>
      <c r="V841" s="4">
        <f t="shared" si="106"/>
        <v>6.3</v>
      </c>
      <c r="W841" s="4">
        <f t="shared" si="107"/>
        <v>1.2000000000000002</v>
      </c>
      <c r="X841" s="4">
        <f t="shared" si="108"/>
        <v>6.9</v>
      </c>
      <c r="Y841" s="4">
        <f t="shared" si="109"/>
        <v>1</v>
      </c>
      <c r="Z841" s="4">
        <f t="shared" si="110"/>
        <v>1.2000000000000002</v>
      </c>
      <c r="AA841" s="4">
        <f t="shared" si="111"/>
        <v>0</v>
      </c>
      <c r="AB841" s="4">
        <f ca="1">IF(B841&lt;&gt;"r04","",IF(COUNT(INDEX(U:U,ROW()-3):U841)&lt;2,"",MAX(INDEX(U:U,ROW()-3):U841)-MIN(INDEX(U:U,ROW()-3):U841)))</f>
        <v>1.2000000000000002</v>
      </c>
      <c r="AC841" s="4">
        <f ca="1">IF(B841&lt;&gt;"r04","",IF(COUNT(INDEX(V:V,ROW()-3):V841)&lt;2,"",MAX(INDEX(V:V,ROW()-3):V841)-MIN(INDEX(V:V,ROW()-3):V841)))</f>
        <v>0</v>
      </c>
      <c r="AD841" s="4">
        <f ca="1">IF(B841&lt;&gt;"r04","",COUNT(INDEX(U:U,ROW()-3):U841))</f>
        <v>4</v>
      </c>
      <c r="AE841" s="4">
        <f ca="1">IF(B841&lt;&gt;"r04","",COUNT(INDEX(V:V,ROW()-3):V841))</f>
        <v>4</v>
      </c>
    </row>
    <row r="842" spans="1:31">
      <c r="A842">
        <v>623</v>
      </c>
      <c r="B842" t="s">
        <v>1857</v>
      </c>
      <c r="C842" t="s">
        <v>1858</v>
      </c>
      <c r="D842">
        <v>3300951</v>
      </c>
      <c r="E842">
        <v>76</v>
      </c>
      <c r="F842" t="s">
        <v>1849</v>
      </c>
      <c r="G842" s="1">
        <v>46196.065578703703</v>
      </c>
      <c r="H842">
        <v>75</v>
      </c>
      <c r="I842" t="s">
        <v>1849</v>
      </c>
      <c r="J842" s="1">
        <v>46196.065879629627</v>
      </c>
      <c r="K842">
        <v>1</v>
      </c>
      <c r="L842">
        <v>1</v>
      </c>
      <c r="M842" t="s">
        <v>1850</v>
      </c>
      <c r="N842" t="s">
        <v>1851</v>
      </c>
      <c r="O842" s="1">
        <v>46196.065347222226</v>
      </c>
      <c r="P842" s="1">
        <v>46196.065879629627</v>
      </c>
      <c r="Q842" s="1" t="str">
        <f t="shared" si="104"/>
        <v>3300951|r01</v>
      </c>
      <c r="R842" s="1" t="str">
        <f>VLOOKUP(D842,Base_Amostral!$A:$G,5,FALSE)</f>
        <v>Comendador Levy Gasparian</v>
      </c>
      <c r="S842" s="1" t="str">
        <f>VLOOKUP(D842,Base_Amostral!$A:$G,3,FALSE)</f>
        <v>Rio de Janeiro</v>
      </c>
      <c r="T842" s="1" t="str">
        <f>VLOOKUP(D842,Base_Amostral!$A:$G,6,FALSE)</f>
        <v>Sudeste</v>
      </c>
      <c r="U842" s="4">
        <f t="shared" si="105"/>
        <v>7.6</v>
      </c>
      <c r="V842" s="4">
        <f t="shared" si="106"/>
        <v>7.5</v>
      </c>
      <c r="W842" s="4">
        <f t="shared" si="107"/>
        <v>9.9999999999999645E-2</v>
      </c>
      <c r="X842" s="4">
        <f t="shared" si="108"/>
        <v>7.55</v>
      </c>
      <c r="Y842" s="4">
        <f t="shared" si="109"/>
        <v>1</v>
      </c>
      <c r="Z842" s="4" t="str">
        <f t="shared" si="110"/>
        <v/>
      </c>
      <c r="AA842" s="4" t="str">
        <f t="shared" si="111"/>
        <v/>
      </c>
      <c r="AB842" s="4" t="str">
        <f>IF(B842&lt;&gt;"r04","",IF(COUNT(INDEX(U:U,ROW()-3):U842)&lt;2,"",MAX(INDEX(U:U,ROW()-3):U842)-MIN(INDEX(U:U,ROW()-3):U842)))</f>
        <v/>
      </c>
      <c r="AC842" s="4" t="str">
        <f>IF(B842&lt;&gt;"r04","",IF(COUNT(INDEX(V:V,ROW()-3):V842)&lt;2,"",MAX(INDEX(V:V,ROW()-3):V842)-MIN(INDEX(V:V,ROW()-3):V842)))</f>
        <v/>
      </c>
      <c r="AD842" s="4" t="str">
        <f>IF(B842&lt;&gt;"r04","",COUNT(INDEX(U:U,ROW()-3):U842))</f>
        <v/>
      </c>
      <c r="AE842" s="4" t="str">
        <f>IF(B842&lt;&gt;"r04","",COUNT(INDEX(V:V,ROW()-3):V842))</f>
        <v/>
      </c>
    </row>
    <row r="843" spans="1:31">
      <c r="A843">
        <v>1014</v>
      </c>
      <c r="B843" t="s">
        <v>1859</v>
      </c>
      <c r="C843" t="s">
        <v>1860</v>
      </c>
      <c r="D843">
        <v>3300951</v>
      </c>
      <c r="E843">
        <v>77</v>
      </c>
      <c r="F843" t="s">
        <v>1849</v>
      </c>
      <c r="G843" s="1">
        <v>46203.883009259262</v>
      </c>
      <c r="H843">
        <v>75</v>
      </c>
      <c r="I843" t="s">
        <v>1849</v>
      </c>
      <c r="J843" s="1">
        <v>46203.883206018516</v>
      </c>
      <c r="K843">
        <v>1</v>
      </c>
      <c r="L843">
        <v>1</v>
      </c>
      <c r="M843" t="s">
        <v>1850</v>
      </c>
      <c r="N843" t="s">
        <v>1851</v>
      </c>
      <c r="O843" s="1">
        <v>46203.882673611108</v>
      </c>
      <c r="P843" s="1">
        <v>46203.883206018516</v>
      </c>
      <c r="Q843" s="1" t="str">
        <f t="shared" si="104"/>
        <v>3300951|r02</v>
      </c>
      <c r="R843" s="1" t="str">
        <f>VLOOKUP(D843,Base_Amostral!$A:$G,5,FALSE)</f>
        <v>Comendador Levy Gasparian</v>
      </c>
      <c r="S843" s="1" t="str">
        <f>VLOOKUP(D843,Base_Amostral!$A:$G,3,FALSE)</f>
        <v>Rio de Janeiro</v>
      </c>
      <c r="T843" s="1" t="str">
        <f>VLOOKUP(D843,Base_Amostral!$A:$G,6,FALSE)</f>
        <v>Sudeste</v>
      </c>
      <c r="U843" s="4">
        <f t="shared" si="105"/>
        <v>7.7</v>
      </c>
      <c r="V843" s="4">
        <f t="shared" si="106"/>
        <v>7.5</v>
      </c>
      <c r="W843" s="4">
        <f t="shared" si="107"/>
        <v>0.20000000000000018</v>
      </c>
      <c r="X843" s="4">
        <f t="shared" si="108"/>
        <v>7.6</v>
      </c>
      <c r="Y843" s="4">
        <f t="shared" si="109"/>
        <v>1</v>
      </c>
      <c r="Z843" s="4">
        <f t="shared" si="110"/>
        <v>0.10000000000000053</v>
      </c>
      <c r="AA843" s="4">
        <f t="shared" si="111"/>
        <v>0</v>
      </c>
      <c r="AB843" s="4" t="str">
        <f>IF(B843&lt;&gt;"r04","",IF(COUNT(INDEX(U:U,ROW()-3):U843)&lt;2,"",MAX(INDEX(U:U,ROW()-3):U843)-MIN(INDEX(U:U,ROW()-3):U843)))</f>
        <v/>
      </c>
      <c r="AC843" s="4" t="str">
        <f>IF(B843&lt;&gt;"r04","",IF(COUNT(INDEX(V:V,ROW()-3):V843)&lt;2,"",MAX(INDEX(V:V,ROW()-3):V843)-MIN(INDEX(V:V,ROW()-3):V843)))</f>
        <v/>
      </c>
      <c r="AD843" s="4" t="str">
        <f>IF(B843&lt;&gt;"r04","",COUNT(INDEX(U:U,ROW()-3):U843))</f>
        <v/>
      </c>
      <c r="AE843" s="4" t="str">
        <f>IF(B843&lt;&gt;"r04","",COUNT(INDEX(V:V,ROW()-3):V843))</f>
        <v/>
      </c>
    </row>
    <row r="844" spans="1:31">
      <c r="A844">
        <v>1380</v>
      </c>
      <c r="B844" t="s">
        <v>1861</v>
      </c>
      <c r="C844" t="s">
        <v>1862</v>
      </c>
      <c r="D844">
        <v>3300951</v>
      </c>
      <c r="E844">
        <v>76</v>
      </c>
      <c r="F844" t="s">
        <v>1849</v>
      </c>
      <c r="G844" s="1">
        <v>46209.923113425924</v>
      </c>
      <c r="H844">
        <v>75</v>
      </c>
      <c r="I844" t="s">
        <v>1849</v>
      </c>
      <c r="J844" s="1">
        <v>46209.923321759263</v>
      </c>
      <c r="K844">
        <v>1</v>
      </c>
      <c r="L844">
        <v>1</v>
      </c>
      <c r="M844" t="s">
        <v>1850</v>
      </c>
      <c r="N844" t="s">
        <v>1851</v>
      </c>
      <c r="O844" s="1">
        <v>46209.92287037037</v>
      </c>
      <c r="P844" s="1">
        <v>46209.923321759263</v>
      </c>
      <c r="Q844" s="1" t="str">
        <f t="shared" si="104"/>
        <v>3300951|r03</v>
      </c>
      <c r="R844" s="1" t="str">
        <f>VLOOKUP(D844,Base_Amostral!$A:$G,5,FALSE)</f>
        <v>Comendador Levy Gasparian</v>
      </c>
      <c r="S844" s="1" t="str">
        <f>VLOOKUP(D844,Base_Amostral!$A:$G,3,FALSE)</f>
        <v>Rio de Janeiro</v>
      </c>
      <c r="T844" s="1" t="str">
        <f>VLOOKUP(D844,Base_Amostral!$A:$G,6,FALSE)</f>
        <v>Sudeste</v>
      </c>
      <c r="U844" s="4">
        <f t="shared" si="105"/>
        <v>7.6</v>
      </c>
      <c r="V844" s="4">
        <f t="shared" si="106"/>
        <v>7.5</v>
      </c>
      <c r="W844" s="4">
        <f t="shared" si="107"/>
        <v>9.9999999999999645E-2</v>
      </c>
      <c r="X844" s="4">
        <f t="shared" si="108"/>
        <v>7.55</v>
      </c>
      <c r="Y844" s="4">
        <f t="shared" si="109"/>
        <v>1</v>
      </c>
      <c r="Z844" s="4">
        <f t="shared" si="110"/>
        <v>-0.10000000000000053</v>
      </c>
      <c r="AA844" s="4">
        <f t="shared" si="111"/>
        <v>0</v>
      </c>
      <c r="AB844" s="4" t="str">
        <f>IF(B844&lt;&gt;"r04","",IF(COUNT(INDEX(U:U,ROW()-3):U844)&lt;2,"",MAX(INDEX(U:U,ROW()-3):U844)-MIN(INDEX(U:U,ROW()-3):U844)))</f>
        <v/>
      </c>
      <c r="AC844" s="4" t="str">
        <f>IF(B844&lt;&gt;"r04","",IF(COUNT(INDEX(V:V,ROW()-3):V844)&lt;2,"",MAX(INDEX(V:V,ROW()-3):V844)-MIN(INDEX(V:V,ROW()-3):V844)))</f>
        <v/>
      </c>
      <c r="AD844" s="4" t="str">
        <f>IF(B844&lt;&gt;"r04","",COUNT(INDEX(U:U,ROW()-3):U844))</f>
        <v/>
      </c>
      <c r="AE844" s="4" t="str">
        <f>IF(B844&lt;&gt;"r04","",COUNT(INDEX(V:V,ROW()-3):V844))</f>
        <v/>
      </c>
    </row>
    <row r="845" spans="1:31">
      <c r="A845">
        <v>1710</v>
      </c>
      <c r="B845" t="s">
        <v>1863</v>
      </c>
      <c r="C845" t="s">
        <v>1864</v>
      </c>
      <c r="D845">
        <v>3300951</v>
      </c>
      <c r="E845">
        <v>85</v>
      </c>
      <c r="F845" t="s">
        <v>1849</v>
      </c>
      <c r="G845" s="1">
        <v>46216.893599537034</v>
      </c>
      <c r="H845">
        <v>75</v>
      </c>
      <c r="I845" t="s">
        <v>1849</v>
      </c>
      <c r="J845" s="1">
        <v>46216.893784722219</v>
      </c>
      <c r="K845">
        <v>1</v>
      </c>
      <c r="L845">
        <v>1</v>
      </c>
      <c r="M845" t="s">
        <v>1850</v>
      </c>
      <c r="N845" t="s">
        <v>1851</v>
      </c>
      <c r="O845" s="1">
        <v>46216.892939814818</v>
      </c>
      <c r="P845" s="1">
        <v>46216.893784722219</v>
      </c>
      <c r="Q845" s="1" t="str">
        <f t="shared" si="104"/>
        <v>3300951|r04</v>
      </c>
      <c r="R845" s="1" t="str">
        <f>VLOOKUP(D845,Base_Amostral!$A:$G,5,FALSE)</f>
        <v>Comendador Levy Gasparian</v>
      </c>
      <c r="S845" s="1" t="str">
        <f>VLOOKUP(D845,Base_Amostral!$A:$G,3,FALSE)</f>
        <v>Rio de Janeiro</v>
      </c>
      <c r="T845" s="1" t="str">
        <f>VLOOKUP(D845,Base_Amostral!$A:$G,6,FALSE)</f>
        <v>Sudeste</v>
      </c>
      <c r="U845" s="4">
        <f t="shared" si="105"/>
        <v>8.5</v>
      </c>
      <c r="V845" s="4">
        <f t="shared" si="106"/>
        <v>7.5</v>
      </c>
      <c r="W845" s="4">
        <f t="shared" si="107"/>
        <v>1</v>
      </c>
      <c r="X845" s="4">
        <f t="shared" si="108"/>
        <v>8</v>
      </c>
      <c r="Y845" s="4">
        <f t="shared" si="109"/>
        <v>1</v>
      </c>
      <c r="Z845" s="4">
        <f t="shared" si="110"/>
        <v>0.90000000000000036</v>
      </c>
      <c r="AA845" s="4">
        <f t="shared" si="111"/>
        <v>0</v>
      </c>
      <c r="AB845" s="4">
        <f ca="1">IF(B845&lt;&gt;"r04","",IF(COUNT(INDEX(U:U,ROW()-3):U845)&lt;2,"",MAX(INDEX(U:U,ROW()-3):U845)-MIN(INDEX(U:U,ROW()-3):U845)))</f>
        <v>0.90000000000000036</v>
      </c>
      <c r="AC845" s="4">
        <f ca="1">IF(B845&lt;&gt;"r04","",IF(COUNT(INDEX(V:V,ROW()-3):V845)&lt;2,"",MAX(INDEX(V:V,ROW()-3):V845)-MIN(INDEX(V:V,ROW()-3):V845)))</f>
        <v>0</v>
      </c>
      <c r="AD845" s="4">
        <f ca="1">IF(B845&lt;&gt;"r04","",COUNT(INDEX(U:U,ROW()-3):U845))</f>
        <v>4</v>
      </c>
      <c r="AE845" s="4">
        <f ca="1">IF(B845&lt;&gt;"r04","",COUNT(INDEX(V:V,ROW()-3):V845))</f>
        <v>4</v>
      </c>
    </row>
    <row r="846" spans="1:31">
      <c r="A846">
        <v>624</v>
      </c>
      <c r="B846" t="s">
        <v>1857</v>
      </c>
      <c r="C846" t="s">
        <v>1858</v>
      </c>
      <c r="D846">
        <v>3301405</v>
      </c>
      <c r="E846">
        <v>92</v>
      </c>
      <c r="F846" t="s">
        <v>1849</v>
      </c>
      <c r="G846" s="1">
        <v>46196.068310185183</v>
      </c>
      <c r="H846">
        <v>56</v>
      </c>
      <c r="I846" t="s">
        <v>1849</v>
      </c>
      <c r="J846" s="1">
        <v>46196.06858796296</v>
      </c>
      <c r="K846">
        <v>1</v>
      </c>
      <c r="L846">
        <v>1</v>
      </c>
      <c r="M846" t="s">
        <v>1850</v>
      </c>
      <c r="N846" t="s">
        <v>1851</v>
      </c>
      <c r="O846" s="1">
        <v>46196.06591435185</v>
      </c>
      <c r="P846" s="1">
        <v>46196.06858796296</v>
      </c>
      <c r="Q846" s="1" t="str">
        <f t="shared" si="104"/>
        <v>3301405|r01</v>
      </c>
      <c r="R846" s="1" t="str">
        <f>VLOOKUP(D846,Base_Amostral!$A:$G,5,FALSE)</f>
        <v>Conceição de Macabu</v>
      </c>
      <c r="S846" s="1" t="str">
        <f>VLOOKUP(D846,Base_Amostral!$A:$G,3,FALSE)</f>
        <v>Rio de Janeiro</v>
      </c>
      <c r="T846" s="1" t="str">
        <f>VLOOKUP(D846,Base_Amostral!$A:$G,6,FALSE)</f>
        <v>Sudeste</v>
      </c>
      <c r="U846" s="4">
        <f t="shared" si="105"/>
        <v>9.1999999999999993</v>
      </c>
      <c r="V846" s="4">
        <f t="shared" si="106"/>
        <v>5.6</v>
      </c>
      <c r="W846" s="4">
        <f t="shared" si="107"/>
        <v>3.5999999999999996</v>
      </c>
      <c r="X846" s="4">
        <f t="shared" si="108"/>
        <v>7.3999999999999995</v>
      </c>
      <c r="Y846" s="4">
        <f t="shared" si="109"/>
        <v>1</v>
      </c>
      <c r="Z846" s="4" t="str">
        <f t="shared" si="110"/>
        <v/>
      </c>
      <c r="AA846" s="4" t="str">
        <f t="shared" si="111"/>
        <v/>
      </c>
      <c r="AB846" s="4" t="str">
        <f>IF(B846&lt;&gt;"r04","",IF(COUNT(INDEX(U:U,ROW()-3):U846)&lt;2,"",MAX(INDEX(U:U,ROW()-3):U846)-MIN(INDEX(U:U,ROW()-3):U846)))</f>
        <v/>
      </c>
      <c r="AC846" s="4" t="str">
        <f>IF(B846&lt;&gt;"r04","",IF(COUNT(INDEX(V:V,ROW()-3):V846)&lt;2,"",MAX(INDEX(V:V,ROW()-3):V846)-MIN(INDEX(V:V,ROW()-3):V846)))</f>
        <v/>
      </c>
      <c r="AD846" s="4" t="str">
        <f>IF(B846&lt;&gt;"r04","",COUNT(INDEX(U:U,ROW()-3):U846))</f>
        <v/>
      </c>
      <c r="AE846" s="4" t="str">
        <f>IF(B846&lt;&gt;"r04","",COUNT(INDEX(V:V,ROW()-3):V846))</f>
        <v/>
      </c>
    </row>
    <row r="847" spans="1:31">
      <c r="A847">
        <v>1016</v>
      </c>
      <c r="B847" t="s">
        <v>1859</v>
      </c>
      <c r="C847" t="s">
        <v>1860</v>
      </c>
      <c r="D847">
        <v>3301405</v>
      </c>
      <c r="E847">
        <v>92</v>
      </c>
      <c r="F847" t="s">
        <v>1849</v>
      </c>
      <c r="G847" s="1">
        <v>46203.883402777778</v>
      </c>
      <c r="H847">
        <v>55</v>
      </c>
      <c r="I847" t="s">
        <v>1849</v>
      </c>
      <c r="J847" s="1">
        <v>46203.883692129632</v>
      </c>
      <c r="K847">
        <v>1</v>
      </c>
      <c r="L847">
        <v>1</v>
      </c>
      <c r="M847" t="s">
        <v>1850</v>
      </c>
      <c r="N847" t="s">
        <v>1851</v>
      </c>
      <c r="O847" s="1">
        <v>46203.883252314816</v>
      </c>
      <c r="P847" s="1">
        <v>46203.883692129632</v>
      </c>
      <c r="Q847" s="1" t="str">
        <f t="shared" si="104"/>
        <v>3301405|r02</v>
      </c>
      <c r="R847" s="1" t="str">
        <f>VLOOKUP(D847,Base_Amostral!$A:$G,5,FALSE)</f>
        <v>Conceição de Macabu</v>
      </c>
      <c r="S847" s="1" t="str">
        <f>VLOOKUP(D847,Base_Amostral!$A:$G,3,FALSE)</f>
        <v>Rio de Janeiro</v>
      </c>
      <c r="T847" s="1" t="str">
        <f>VLOOKUP(D847,Base_Amostral!$A:$G,6,FALSE)</f>
        <v>Sudeste</v>
      </c>
      <c r="U847" s="4">
        <f t="shared" si="105"/>
        <v>9.1999999999999993</v>
      </c>
      <c r="V847" s="4">
        <f t="shared" si="106"/>
        <v>5.5</v>
      </c>
      <c r="W847" s="4">
        <f t="shared" si="107"/>
        <v>3.6999999999999993</v>
      </c>
      <c r="X847" s="4">
        <f t="shared" si="108"/>
        <v>7.35</v>
      </c>
      <c r="Y847" s="4">
        <f t="shared" si="109"/>
        <v>1</v>
      </c>
      <c r="Z847" s="4">
        <f t="shared" si="110"/>
        <v>0</v>
      </c>
      <c r="AA847" s="4">
        <f t="shared" si="111"/>
        <v>-9.9999999999999645E-2</v>
      </c>
      <c r="AB847" s="4" t="str">
        <f>IF(B847&lt;&gt;"r04","",IF(COUNT(INDEX(U:U,ROW()-3):U847)&lt;2,"",MAX(INDEX(U:U,ROW()-3):U847)-MIN(INDEX(U:U,ROW()-3):U847)))</f>
        <v/>
      </c>
      <c r="AC847" s="4" t="str">
        <f>IF(B847&lt;&gt;"r04","",IF(COUNT(INDEX(V:V,ROW()-3):V847)&lt;2,"",MAX(INDEX(V:V,ROW()-3):V847)-MIN(INDEX(V:V,ROW()-3):V847)))</f>
        <v/>
      </c>
      <c r="AD847" s="4" t="str">
        <f>IF(B847&lt;&gt;"r04","",COUNT(INDEX(U:U,ROW()-3):U847))</f>
        <v/>
      </c>
      <c r="AE847" s="4" t="str">
        <f>IF(B847&lt;&gt;"r04","",COUNT(INDEX(V:V,ROW()-3):V847))</f>
        <v/>
      </c>
    </row>
    <row r="848" spans="1:31">
      <c r="A848">
        <v>1382</v>
      </c>
      <c r="B848" t="s">
        <v>1861</v>
      </c>
      <c r="C848" t="s">
        <v>1862</v>
      </c>
      <c r="D848">
        <v>3301405</v>
      </c>
      <c r="E848">
        <v>92</v>
      </c>
      <c r="F848" t="s">
        <v>1849</v>
      </c>
      <c r="G848" s="1">
        <v>46209.923634259256</v>
      </c>
      <c r="H848">
        <v>55</v>
      </c>
      <c r="I848" t="s">
        <v>1849</v>
      </c>
      <c r="J848" s="1">
        <v>46209.923935185187</v>
      </c>
      <c r="K848">
        <v>1</v>
      </c>
      <c r="L848">
        <v>1</v>
      </c>
      <c r="M848" t="s">
        <v>1850</v>
      </c>
      <c r="N848" t="s">
        <v>1851</v>
      </c>
      <c r="O848" s="1">
        <v>46209.923368055555</v>
      </c>
      <c r="P848" s="1">
        <v>46209.923935185187</v>
      </c>
      <c r="Q848" s="1" t="str">
        <f t="shared" si="104"/>
        <v>3301405|r03</v>
      </c>
      <c r="R848" s="1" t="str">
        <f>VLOOKUP(D848,Base_Amostral!$A:$G,5,FALSE)</f>
        <v>Conceição de Macabu</v>
      </c>
      <c r="S848" s="1" t="str">
        <f>VLOOKUP(D848,Base_Amostral!$A:$G,3,FALSE)</f>
        <v>Rio de Janeiro</v>
      </c>
      <c r="T848" s="1" t="str">
        <f>VLOOKUP(D848,Base_Amostral!$A:$G,6,FALSE)</f>
        <v>Sudeste</v>
      </c>
      <c r="U848" s="4">
        <f t="shared" si="105"/>
        <v>9.1999999999999993</v>
      </c>
      <c r="V848" s="4">
        <f t="shared" si="106"/>
        <v>5.5</v>
      </c>
      <c r="W848" s="4">
        <f t="shared" si="107"/>
        <v>3.6999999999999993</v>
      </c>
      <c r="X848" s="4">
        <f t="shared" si="108"/>
        <v>7.35</v>
      </c>
      <c r="Y848" s="4">
        <f t="shared" si="109"/>
        <v>1</v>
      </c>
      <c r="Z848" s="4">
        <f t="shared" si="110"/>
        <v>0</v>
      </c>
      <c r="AA848" s="4">
        <f t="shared" si="111"/>
        <v>0</v>
      </c>
      <c r="AB848" s="4" t="str">
        <f>IF(B848&lt;&gt;"r04","",IF(COUNT(INDEX(U:U,ROW()-3):U848)&lt;2,"",MAX(INDEX(U:U,ROW()-3):U848)-MIN(INDEX(U:U,ROW()-3):U848)))</f>
        <v/>
      </c>
      <c r="AC848" s="4" t="str">
        <f>IF(B848&lt;&gt;"r04","",IF(COUNT(INDEX(V:V,ROW()-3):V848)&lt;2,"",MAX(INDEX(V:V,ROW()-3):V848)-MIN(INDEX(V:V,ROW()-3):V848)))</f>
        <v/>
      </c>
      <c r="AD848" s="4" t="str">
        <f>IF(B848&lt;&gt;"r04","",COUNT(INDEX(U:U,ROW()-3):U848))</f>
        <v/>
      </c>
      <c r="AE848" s="4" t="str">
        <f>IF(B848&lt;&gt;"r04","",COUNT(INDEX(V:V,ROW()-3):V848))</f>
        <v/>
      </c>
    </row>
    <row r="849" spans="1:31">
      <c r="A849">
        <v>1711</v>
      </c>
      <c r="B849" t="s">
        <v>1863</v>
      </c>
      <c r="C849" t="s">
        <v>1864</v>
      </c>
      <c r="D849">
        <v>3301405</v>
      </c>
      <c r="E849">
        <v>96</v>
      </c>
      <c r="F849" t="s">
        <v>1849</v>
      </c>
      <c r="G849" s="1">
        <v>46216.893958333334</v>
      </c>
      <c r="H849">
        <v>55</v>
      </c>
      <c r="I849" t="s">
        <v>1849</v>
      </c>
      <c r="J849" s="1">
        <v>46216.894236111111</v>
      </c>
      <c r="K849">
        <v>1</v>
      </c>
      <c r="L849">
        <v>1</v>
      </c>
      <c r="M849" t="s">
        <v>1850</v>
      </c>
      <c r="N849" t="s">
        <v>1851</v>
      </c>
      <c r="O849" s="1">
        <v>46216.893831018519</v>
      </c>
      <c r="P849" s="1">
        <v>46216.894236111111</v>
      </c>
      <c r="Q849" s="1" t="str">
        <f t="shared" si="104"/>
        <v>3301405|r04</v>
      </c>
      <c r="R849" s="1" t="str">
        <f>VLOOKUP(D849,Base_Amostral!$A:$G,5,FALSE)</f>
        <v>Conceição de Macabu</v>
      </c>
      <c r="S849" s="1" t="str">
        <f>VLOOKUP(D849,Base_Amostral!$A:$G,3,FALSE)</f>
        <v>Rio de Janeiro</v>
      </c>
      <c r="T849" s="1" t="str">
        <f>VLOOKUP(D849,Base_Amostral!$A:$G,6,FALSE)</f>
        <v>Sudeste</v>
      </c>
      <c r="U849" s="4">
        <f t="shared" si="105"/>
        <v>9.6</v>
      </c>
      <c r="V849" s="4">
        <f t="shared" si="106"/>
        <v>5.5</v>
      </c>
      <c r="W849" s="4">
        <f t="shared" si="107"/>
        <v>4.0999999999999996</v>
      </c>
      <c r="X849" s="4">
        <f t="shared" si="108"/>
        <v>7.55</v>
      </c>
      <c r="Y849" s="4">
        <f t="shared" si="109"/>
        <v>1</v>
      </c>
      <c r="Z849" s="4">
        <f t="shared" si="110"/>
        <v>0.40000000000000036</v>
      </c>
      <c r="AA849" s="4">
        <f t="shared" si="111"/>
        <v>0</v>
      </c>
      <c r="AB849" s="4">
        <f ca="1">IF(B849&lt;&gt;"r04","",IF(COUNT(INDEX(U:U,ROW()-3):U849)&lt;2,"",MAX(INDEX(U:U,ROW()-3):U849)-MIN(INDEX(U:U,ROW()-3):U849)))</f>
        <v>0.40000000000000036</v>
      </c>
      <c r="AC849" s="4">
        <f ca="1">IF(B849&lt;&gt;"r04","",IF(COUNT(INDEX(V:V,ROW()-3):V849)&lt;2,"",MAX(INDEX(V:V,ROW()-3):V849)-MIN(INDEX(V:V,ROW()-3):V849)))</f>
        <v>9.9999999999999645E-2</v>
      </c>
      <c r="AD849" s="4">
        <f ca="1">IF(B849&lt;&gt;"r04","",COUNT(INDEX(U:U,ROW()-3):U849))</f>
        <v>4</v>
      </c>
      <c r="AE849" s="4">
        <f ca="1">IF(B849&lt;&gt;"r04","",COUNT(INDEX(V:V,ROW()-3):V849))</f>
        <v>4</v>
      </c>
    </row>
    <row r="850" spans="1:31">
      <c r="A850">
        <v>632</v>
      </c>
      <c r="B850" t="s">
        <v>1857</v>
      </c>
      <c r="C850" t="s">
        <v>1858</v>
      </c>
      <c r="D850">
        <v>3302502</v>
      </c>
      <c r="E850">
        <v>73</v>
      </c>
      <c r="F850" t="s">
        <v>1849</v>
      </c>
      <c r="G850" s="1">
        <v>46196.069201388891</v>
      </c>
      <c r="H850">
        <v>71</v>
      </c>
      <c r="I850" t="s">
        <v>1849</v>
      </c>
      <c r="J850" s="1">
        <v>46196.069467592592</v>
      </c>
      <c r="K850">
        <v>1</v>
      </c>
      <c r="L850">
        <v>1</v>
      </c>
      <c r="M850" t="s">
        <v>1850</v>
      </c>
      <c r="N850" t="s">
        <v>1851</v>
      </c>
      <c r="O850" s="1">
        <v>46196.06863425926</v>
      </c>
      <c r="P850" s="1">
        <v>46196.069467592592</v>
      </c>
      <c r="Q850" s="1" t="str">
        <f t="shared" si="104"/>
        <v>3302502|r01</v>
      </c>
      <c r="R850" s="1" t="str">
        <f>VLOOKUP(D850,Base_Amostral!$A:$G,5,FALSE)</f>
        <v>Magé</v>
      </c>
      <c r="S850" s="1" t="str">
        <f>VLOOKUP(D850,Base_Amostral!$A:$G,3,FALSE)</f>
        <v>Rio de Janeiro</v>
      </c>
      <c r="T850" s="1" t="str">
        <f>VLOOKUP(D850,Base_Amostral!$A:$G,6,FALSE)</f>
        <v>Sudeste</v>
      </c>
      <c r="U850" s="4">
        <f t="shared" si="105"/>
        <v>7.3</v>
      </c>
      <c r="V850" s="4">
        <f t="shared" si="106"/>
        <v>7.1</v>
      </c>
      <c r="W850" s="4">
        <f t="shared" si="107"/>
        <v>0.20000000000000018</v>
      </c>
      <c r="X850" s="4">
        <f t="shared" si="108"/>
        <v>7.1999999999999993</v>
      </c>
      <c r="Y850" s="4">
        <f t="shared" si="109"/>
        <v>1</v>
      </c>
      <c r="Z850" s="4" t="str">
        <f t="shared" si="110"/>
        <v/>
      </c>
      <c r="AA850" s="4" t="str">
        <f t="shared" si="111"/>
        <v/>
      </c>
      <c r="AB850" s="4" t="str">
        <f>IF(B850&lt;&gt;"r04","",IF(COUNT(INDEX(U:U,ROW()-3):U850)&lt;2,"",MAX(INDEX(U:U,ROW()-3):U850)-MIN(INDEX(U:U,ROW()-3):U850)))</f>
        <v/>
      </c>
      <c r="AC850" s="4" t="str">
        <f>IF(B850&lt;&gt;"r04","",IF(COUNT(INDEX(V:V,ROW()-3):V850)&lt;2,"",MAX(INDEX(V:V,ROW()-3):V850)-MIN(INDEX(V:V,ROW()-3):V850)))</f>
        <v/>
      </c>
      <c r="AD850" s="4" t="str">
        <f>IF(B850&lt;&gt;"r04","",COUNT(INDEX(U:U,ROW()-3):U850))</f>
        <v/>
      </c>
      <c r="AE850" s="4" t="str">
        <f>IF(B850&lt;&gt;"r04","",COUNT(INDEX(V:V,ROW()-3):V850))</f>
        <v/>
      </c>
    </row>
    <row r="851" spans="1:31">
      <c r="A851">
        <v>1019</v>
      </c>
      <c r="B851" t="s">
        <v>1859</v>
      </c>
      <c r="C851" t="s">
        <v>1860</v>
      </c>
      <c r="D851">
        <v>3302502</v>
      </c>
      <c r="E851">
        <v>69</v>
      </c>
      <c r="F851" t="s">
        <v>1849</v>
      </c>
      <c r="G851" s="1">
        <v>46203.884328703702</v>
      </c>
      <c r="H851">
        <v>71</v>
      </c>
      <c r="I851" t="s">
        <v>1849</v>
      </c>
      <c r="J851" s="1">
        <v>46203.884571759256</v>
      </c>
      <c r="K851">
        <v>1</v>
      </c>
      <c r="L851">
        <v>1</v>
      </c>
      <c r="M851" t="s">
        <v>1850</v>
      </c>
      <c r="N851" t="s">
        <v>1851</v>
      </c>
      <c r="O851" s="1">
        <v>46203.883738425924</v>
      </c>
      <c r="P851" s="1">
        <v>46203.884571759256</v>
      </c>
      <c r="Q851" s="1" t="str">
        <f t="shared" si="104"/>
        <v>3302502|r02</v>
      </c>
      <c r="R851" s="1" t="str">
        <f>VLOOKUP(D851,Base_Amostral!$A:$G,5,FALSE)</f>
        <v>Magé</v>
      </c>
      <c r="S851" s="1" t="str">
        <f>VLOOKUP(D851,Base_Amostral!$A:$G,3,FALSE)</f>
        <v>Rio de Janeiro</v>
      </c>
      <c r="T851" s="1" t="str">
        <f>VLOOKUP(D851,Base_Amostral!$A:$G,6,FALSE)</f>
        <v>Sudeste</v>
      </c>
      <c r="U851" s="4">
        <f t="shared" si="105"/>
        <v>6.9</v>
      </c>
      <c r="V851" s="4">
        <f t="shared" si="106"/>
        <v>7.1</v>
      </c>
      <c r="W851" s="4">
        <f t="shared" si="107"/>
        <v>-0.19999999999999929</v>
      </c>
      <c r="X851" s="4">
        <f t="shared" si="108"/>
        <v>7</v>
      </c>
      <c r="Y851" s="4">
        <f t="shared" si="109"/>
        <v>1</v>
      </c>
      <c r="Z851" s="4">
        <f t="shared" si="110"/>
        <v>-0.39999999999999947</v>
      </c>
      <c r="AA851" s="4">
        <f t="shared" si="111"/>
        <v>0</v>
      </c>
      <c r="AB851" s="4" t="str">
        <f>IF(B851&lt;&gt;"r04","",IF(COUNT(INDEX(U:U,ROW()-3):U851)&lt;2,"",MAX(INDEX(U:U,ROW()-3):U851)-MIN(INDEX(U:U,ROW()-3):U851)))</f>
        <v/>
      </c>
      <c r="AC851" s="4" t="str">
        <f>IF(B851&lt;&gt;"r04","",IF(COUNT(INDEX(V:V,ROW()-3):V851)&lt;2,"",MAX(INDEX(V:V,ROW()-3):V851)-MIN(INDEX(V:V,ROW()-3):V851)))</f>
        <v/>
      </c>
      <c r="AD851" s="4" t="str">
        <f>IF(B851&lt;&gt;"r04","",COUNT(INDEX(U:U,ROW()-3):U851))</f>
        <v/>
      </c>
      <c r="AE851" s="4" t="str">
        <f>IF(B851&lt;&gt;"r04","",COUNT(INDEX(V:V,ROW()-3):V851))</f>
        <v/>
      </c>
    </row>
    <row r="852" spans="1:31">
      <c r="A852">
        <v>1385</v>
      </c>
      <c r="B852" t="s">
        <v>1861</v>
      </c>
      <c r="C852" t="s">
        <v>1862</v>
      </c>
      <c r="D852">
        <v>3302502</v>
      </c>
      <c r="E852">
        <v>69</v>
      </c>
      <c r="F852" t="s">
        <v>1849</v>
      </c>
      <c r="G852" s="1">
        <v>46209.924722222226</v>
      </c>
      <c r="H852">
        <v>71</v>
      </c>
      <c r="I852" t="s">
        <v>1849</v>
      </c>
      <c r="J852" s="1">
        <v>46209.924988425926</v>
      </c>
      <c r="K852">
        <v>1</v>
      </c>
      <c r="L852">
        <v>1</v>
      </c>
      <c r="M852" t="s">
        <v>1850</v>
      </c>
      <c r="N852" t="s">
        <v>1851</v>
      </c>
      <c r="O852" s="1">
        <v>46209.923981481479</v>
      </c>
      <c r="P852" s="1">
        <v>46209.924988425926</v>
      </c>
      <c r="Q852" s="1" t="str">
        <f t="shared" si="104"/>
        <v>3302502|r03</v>
      </c>
      <c r="R852" s="1" t="str">
        <f>VLOOKUP(D852,Base_Amostral!$A:$G,5,FALSE)</f>
        <v>Magé</v>
      </c>
      <c r="S852" s="1" t="str">
        <f>VLOOKUP(D852,Base_Amostral!$A:$G,3,FALSE)</f>
        <v>Rio de Janeiro</v>
      </c>
      <c r="T852" s="1" t="str">
        <f>VLOOKUP(D852,Base_Amostral!$A:$G,6,FALSE)</f>
        <v>Sudeste</v>
      </c>
      <c r="U852" s="4">
        <f t="shared" si="105"/>
        <v>6.9</v>
      </c>
      <c r="V852" s="4">
        <f t="shared" si="106"/>
        <v>7.1</v>
      </c>
      <c r="W852" s="4">
        <f t="shared" si="107"/>
        <v>-0.19999999999999929</v>
      </c>
      <c r="X852" s="4">
        <f t="shared" si="108"/>
        <v>7</v>
      </c>
      <c r="Y852" s="4">
        <f t="shared" si="109"/>
        <v>1</v>
      </c>
      <c r="Z852" s="4">
        <f t="shared" si="110"/>
        <v>0</v>
      </c>
      <c r="AA852" s="4">
        <f t="shared" si="111"/>
        <v>0</v>
      </c>
      <c r="AB852" s="4" t="str">
        <f>IF(B852&lt;&gt;"r04","",IF(COUNT(INDEX(U:U,ROW()-3):U852)&lt;2,"",MAX(INDEX(U:U,ROW()-3):U852)-MIN(INDEX(U:U,ROW()-3):U852)))</f>
        <v/>
      </c>
      <c r="AC852" s="4" t="str">
        <f>IF(B852&lt;&gt;"r04","",IF(COUNT(INDEX(V:V,ROW()-3):V852)&lt;2,"",MAX(INDEX(V:V,ROW()-3):V852)-MIN(INDEX(V:V,ROW()-3):V852)))</f>
        <v/>
      </c>
      <c r="AD852" s="4" t="str">
        <f>IF(B852&lt;&gt;"r04","",COUNT(INDEX(U:U,ROW()-3):U852))</f>
        <v/>
      </c>
      <c r="AE852" s="4" t="str">
        <f>IF(B852&lt;&gt;"r04","",COUNT(INDEX(V:V,ROW()-3):V852))</f>
        <v/>
      </c>
    </row>
    <row r="853" spans="1:31">
      <c r="A853">
        <v>1713</v>
      </c>
      <c r="B853" t="s">
        <v>1863</v>
      </c>
      <c r="C853" t="s">
        <v>1864</v>
      </c>
      <c r="D853">
        <v>3302502</v>
      </c>
      <c r="E853">
        <v>74</v>
      </c>
      <c r="F853" t="s">
        <v>1849</v>
      </c>
      <c r="G853" s="1">
        <v>46216.896377314813</v>
      </c>
      <c r="H853">
        <v>57</v>
      </c>
      <c r="I853" t="s">
        <v>1849</v>
      </c>
      <c r="J853" s="1">
        <v>46216.896550925929</v>
      </c>
      <c r="K853">
        <v>1</v>
      </c>
      <c r="L853">
        <v>1</v>
      </c>
      <c r="M853" t="s">
        <v>1850</v>
      </c>
      <c r="N853" t="s">
        <v>1851</v>
      </c>
      <c r="O853" s="1">
        <v>46216.894282407404</v>
      </c>
      <c r="P853" s="1">
        <v>46216.896550925929</v>
      </c>
      <c r="Q853" s="1" t="str">
        <f t="shared" si="104"/>
        <v>3302502|r04</v>
      </c>
      <c r="R853" s="1" t="str">
        <f>VLOOKUP(D853,Base_Amostral!$A:$G,5,FALSE)</f>
        <v>Magé</v>
      </c>
      <c r="S853" s="1" t="str">
        <f>VLOOKUP(D853,Base_Amostral!$A:$G,3,FALSE)</f>
        <v>Rio de Janeiro</v>
      </c>
      <c r="T853" s="1" t="str">
        <f>VLOOKUP(D853,Base_Amostral!$A:$G,6,FALSE)</f>
        <v>Sudeste</v>
      </c>
      <c r="U853" s="4">
        <f t="shared" si="105"/>
        <v>7.4</v>
      </c>
      <c r="V853" s="4">
        <f t="shared" si="106"/>
        <v>5.7</v>
      </c>
      <c r="W853" s="4">
        <f t="shared" si="107"/>
        <v>1.7000000000000002</v>
      </c>
      <c r="X853" s="4">
        <f t="shared" si="108"/>
        <v>6.5500000000000007</v>
      </c>
      <c r="Y853" s="4">
        <f t="shared" si="109"/>
        <v>1</v>
      </c>
      <c r="Z853" s="4">
        <f t="shared" si="110"/>
        <v>0.5</v>
      </c>
      <c r="AA853" s="4">
        <f t="shared" si="111"/>
        <v>-1.3999999999999995</v>
      </c>
      <c r="AB853" s="4">
        <f ca="1">IF(B853&lt;&gt;"r04","",IF(COUNT(INDEX(U:U,ROW()-3):U853)&lt;2,"",MAX(INDEX(U:U,ROW()-3):U853)-MIN(INDEX(U:U,ROW()-3):U853)))</f>
        <v>0.5</v>
      </c>
      <c r="AC853" s="4">
        <f ca="1">IF(B853&lt;&gt;"r04","",IF(COUNT(INDEX(V:V,ROW()-3):V853)&lt;2,"",MAX(INDEX(V:V,ROW()-3):V853)-MIN(INDEX(V:V,ROW()-3):V853)))</f>
        <v>1.3999999999999995</v>
      </c>
      <c r="AD853" s="4">
        <f ca="1">IF(B853&lt;&gt;"r04","",COUNT(INDEX(U:U,ROW()-3):U853))</f>
        <v>4</v>
      </c>
      <c r="AE853" s="4">
        <f ca="1">IF(B853&lt;&gt;"r04","",COUNT(INDEX(V:V,ROW()-3):V853))</f>
        <v>4</v>
      </c>
    </row>
    <row r="854" spans="1:31">
      <c r="A854">
        <v>635</v>
      </c>
      <c r="B854" t="s">
        <v>1857</v>
      </c>
      <c r="C854" t="s">
        <v>1858</v>
      </c>
      <c r="D854">
        <v>3303856</v>
      </c>
      <c r="E854">
        <v>71</v>
      </c>
      <c r="F854" t="s">
        <v>1849</v>
      </c>
      <c r="G854" s="1">
        <v>46196.070081018515</v>
      </c>
      <c r="H854">
        <v>70</v>
      </c>
      <c r="I854" t="s">
        <v>1849</v>
      </c>
      <c r="J854" s="1">
        <v>46196.070381944446</v>
      </c>
      <c r="K854">
        <v>1</v>
      </c>
      <c r="L854">
        <v>1</v>
      </c>
      <c r="M854" t="s">
        <v>1850</v>
      </c>
      <c r="N854" t="s">
        <v>1851</v>
      </c>
      <c r="O854" s="1">
        <v>46196.069513888891</v>
      </c>
      <c r="P854" s="1">
        <v>46196.070381944446</v>
      </c>
      <c r="Q854" s="1" t="str">
        <f t="shared" si="104"/>
        <v>3303856|r01</v>
      </c>
      <c r="R854" s="1" t="str">
        <f>VLOOKUP(D854,Base_Amostral!$A:$G,5,FALSE)</f>
        <v>Paty do Alferes</v>
      </c>
      <c r="S854" s="1" t="str">
        <f>VLOOKUP(D854,Base_Amostral!$A:$G,3,FALSE)</f>
        <v>Rio de Janeiro</v>
      </c>
      <c r="T854" s="1" t="str">
        <f>VLOOKUP(D854,Base_Amostral!$A:$G,6,FALSE)</f>
        <v>Sudeste</v>
      </c>
      <c r="U854" s="4">
        <f t="shared" si="105"/>
        <v>7.1</v>
      </c>
      <c r="V854" s="4">
        <f t="shared" si="106"/>
        <v>7</v>
      </c>
      <c r="W854" s="4">
        <f t="shared" si="107"/>
        <v>9.9999999999999645E-2</v>
      </c>
      <c r="X854" s="4">
        <f t="shared" si="108"/>
        <v>7.05</v>
      </c>
      <c r="Y854" s="4">
        <f t="shared" si="109"/>
        <v>1</v>
      </c>
      <c r="Z854" s="4" t="str">
        <f t="shared" si="110"/>
        <v/>
      </c>
      <c r="AA854" s="4" t="str">
        <f t="shared" si="111"/>
        <v/>
      </c>
      <c r="AB854" s="4" t="str">
        <f>IF(B854&lt;&gt;"r04","",IF(COUNT(INDEX(U:U,ROW()-3):U854)&lt;2,"",MAX(INDEX(U:U,ROW()-3):U854)-MIN(INDEX(U:U,ROW()-3):U854)))</f>
        <v/>
      </c>
      <c r="AC854" s="4" t="str">
        <f>IF(B854&lt;&gt;"r04","",IF(COUNT(INDEX(V:V,ROW()-3):V854)&lt;2,"",MAX(INDEX(V:V,ROW()-3):V854)-MIN(INDEX(V:V,ROW()-3):V854)))</f>
        <v/>
      </c>
      <c r="AD854" s="4" t="str">
        <f>IF(B854&lt;&gt;"r04","",COUNT(INDEX(U:U,ROW()-3):U854))</f>
        <v/>
      </c>
      <c r="AE854" s="4" t="str">
        <f>IF(B854&lt;&gt;"r04","",COUNT(INDEX(V:V,ROW()-3):V854))</f>
        <v/>
      </c>
    </row>
    <row r="855" spans="1:31">
      <c r="A855">
        <v>1022</v>
      </c>
      <c r="B855" t="s">
        <v>1859</v>
      </c>
      <c r="C855" t="s">
        <v>1860</v>
      </c>
      <c r="D855">
        <v>3303856</v>
      </c>
      <c r="E855">
        <v>71</v>
      </c>
      <c r="F855" t="s">
        <v>1849</v>
      </c>
      <c r="G855" s="1">
        <v>46203.885694444441</v>
      </c>
      <c r="H855">
        <v>70</v>
      </c>
      <c r="I855" t="s">
        <v>1849</v>
      </c>
      <c r="J855" s="1">
        <v>46203.885995370372</v>
      </c>
      <c r="K855">
        <v>1</v>
      </c>
      <c r="L855">
        <v>1</v>
      </c>
      <c r="M855" t="s">
        <v>1850</v>
      </c>
      <c r="N855" t="s">
        <v>1851</v>
      </c>
      <c r="O855" s="1">
        <v>46203.884629629632</v>
      </c>
      <c r="P855" s="1">
        <v>46203.885995370372</v>
      </c>
      <c r="Q855" s="1" t="str">
        <f t="shared" si="104"/>
        <v>3303856|r02</v>
      </c>
      <c r="R855" s="1" t="str">
        <f>VLOOKUP(D855,Base_Amostral!$A:$G,5,FALSE)</f>
        <v>Paty do Alferes</v>
      </c>
      <c r="S855" s="1" t="str">
        <f>VLOOKUP(D855,Base_Amostral!$A:$G,3,FALSE)</f>
        <v>Rio de Janeiro</v>
      </c>
      <c r="T855" s="1" t="str">
        <f>VLOOKUP(D855,Base_Amostral!$A:$G,6,FALSE)</f>
        <v>Sudeste</v>
      </c>
      <c r="U855" s="4">
        <f t="shared" si="105"/>
        <v>7.1</v>
      </c>
      <c r="V855" s="4">
        <f t="shared" si="106"/>
        <v>7</v>
      </c>
      <c r="W855" s="4">
        <f t="shared" si="107"/>
        <v>9.9999999999999645E-2</v>
      </c>
      <c r="X855" s="4">
        <f t="shared" si="108"/>
        <v>7.05</v>
      </c>
      <c r="Y855" s="4">
        <f t="shared" si="109"/>
        <v>1</v>
      </c>
      <c r="Z855" s="4">
        <f t="shared" si="110"/>
        <v>0</v>
      </c>
      <c r="AA855" s="4">
        <f t="shared" si="111"/>
        <v>0</v>
      </c>
      <c r="AB855" s="4" t="str">
        <f>IF(B855&lt;&gt;"r04","",IF(COUNT(INDEX(U:U,ROW()-3):U855)&lt;2,"",MAX(INDEX(U:U,ROW()-3):U855)-MIN(INDEX(U:U,ROW()-3):U855)))</f>
        <v/>
      </c>
      <c r="AC855" s="4" t="str">
        <f>IF(B855&lt;&gt;"r04","",IF(COUNT(INDEX(V:V,ROW()-3):V855)&lt;2,"",MAX(INDEX(V:V,ROW()-3):V855)-MIN(INDEX(V:V,ROW()-3):V855)))</f>
        <v/>
      </c>
      <c r="AD855" s="4" t="str">
        <f>IF(B855&lt;&gt;"r04","",COUNT(INDEX(U:U,ROW()-3):U855))</f>
        <v/>
      </c>
      <c r="AE855" s="4" t="str">
        <f>IF(B855&lt;&gt;"r04","",COUNT(INDEX(V:V,ROW()-3):V855))</f>
        <v/>
      </c>
    </row>
    <row r="856" spans="1:31">
      <c r="A856">
        <v>1388</v>
      </c>
      <c r="B856" t="s">
        <v>1861</v>
      </c>
      <c r="C856" t="s">
        <v>1862</v>
      </c>
      <c r="D856">
        <v>3303856</v>
      </c>
      <c r="E856">
        <v>71</v>
      </c>
      <c r="F856" t="s">
        <v>1849</v>
      </c>
      <c r="G856" s="1">
        <v>46209.925694444442</v>
      </c>
      <c r="H856">
        <v>70</v>
      </c>
      <c r="I856" t="s">
        <v>1849</v>
      </c>
      <c r="J856" s="1">
        <v>46209.925983796296</v>
      </c>
      <c r="K856">
        <v>1</v>
      </c>
      <c r="L856">
        <v>1</v>
      </c>
      <c r="M856" t="s">
        <v>1850</v>
      </c>
      <c r="N856" t="s">
        <v>1851</v>
      </c>
      <c r="O856" s="1">
        <v>46209.925034722219</v>
      </c>
      <c r="P856" s="1">
        <v>46209.925983796296</v>
      </c>
      <c r="Q856" s="1" t="str">
        <f t="shared" si="104"/>
        <v>3303856|r03</v>
      </c>
      <c r="R856" s="1" t="str">
        <f>VLOOKUP(D856,Base_Amostral!$A:$G,5,FALSE)</f>
        <v>Paty do Alferes</v>
      </c>
      <c r="S856" s="1" t="str">
        <f>VLOOKUP(D856,Base_Amostral!$A:$G,3,FALSE)</f>
        <v>Rio de Janeiro</v>
      </c>
      <c r="T856" s="1" t="str">
        <f>VLOOKUP(D856,Base_Amostral!$A:$G,6,FALSE)</f>
        <v>Sudeste</v>
      </c>
      <c r="U856" s="4">
        <f t="shared" si="105"/>
        <v>7.1</v>
      </c>
      <c r="V856" s="4">
        <f t="shared" si="106"/>
        <v>7</v>
      </c>
      <c r="W856" s="4">
        <f t="shared" si="107"/>
        <v>9.9999999999999645E-2</v>
      </c>
      <c r="X856" s="4">
        <f t="shared" si="108"/>
        <v>7.05</v>
      </c>
      <c r="Y856" s="4">
        <f t="shared" si="109"/>
        <v>1</v>
      </c>
      <c r="Z856" s="4">
        <f t="shared" si="110"/>
        <v>0</v>
      </c>
      <c r="AA856" s="4">
        <f t="shared" si="111"/>
        <v>0</v>
      </c>
      <c r="AB856" s="4" t="str">
        <f>IF(B856&lt;&gt;"r04","",IF(COUNT(INDEX(U:U,ROW()-3):U856)&lt;2,"",MAX(INDEX(U:U,ROW()-3):U856)-MIN(INDEX(U:U,ROW()-3):U856)))</f>
        <v/>
      </c>
      <c r="AC856" s="4" t="str">
        <f>IF(B856&lt;&gt;"r04","",IF(COUNT(INDEX(V:V,ROW()-3):V856)&lt;2,"",MAX(INDEX(V:V,ROW()-3):V856)-MIN(INDEX(V:V,ROW()-3):V856)))</f>
        <v/>
      </c>
      <c r="AD856" s="4" t="str">
        <f>IF(B856&lt;&gt;"r04","",COUNT(INDEX(U:U,ROW()-3):U856))</f>
        <v/>
      </c>
      <c r="AE856" s="4" t="str">
        <f>IF(B856&lt;&gt;"r04","",COUNT(INDEX(V:V,ROW()-3):V856))</f>
        <v/>
      </c>
    </row>
    <row r="857" spans="1:31">
      <c r="A857">
        <v>1716</v>
      </c>
      <c r="B857" t="s">
        <v>1863</v>
      </c>
      <c r="C857" t="s">
        <v>1864</v>
      </c>
      <c r="D857">
        <v>3303856</v>
      </c>
      <c r="E857">
        <v>77</v>
      </c>
      <c r="F857" t="s">
        <v>1849</v>
      </c>
      <c r="G857" s="1">
        <v>46216.897615740738</v>
      </c>
      <c r="H857">
        <v>70</v>
      </c>
      <c r="I857" t="s">
        <v>1849</v>
      </c>
      <c r="J857" s="1">
        <v>46216.897916666669</v>
      </c>
      <c r="K857">
        <v>1</v>
      </c>
      <c r="L857">
        <v>1</v>
      </c>
      <c r="M857" t="s">
        <v>1850</v>
      </c>
      <c r="N857" t="s">
        <v>1851</v>
      </c>
      <c r="O857" s="1">
        <v>46216.896585648145</v>
      </c>
      <c r="P857" s="1">
        <v>46216.897916666669</v>
      </c>
      <c r="Q857" s="1" t="str">
        <f t="shared" si="104"/>
        <v>3303856|r04</v>
      </c>
      <c r="R857" s="1" t="str">
        <f>VLOOKUP(D857,Base_Amostral!$A:$G,5,FALSE)</f>
        <v>Paty do Alferes</v>
      </c>
      <c r="S857" s="1" t="str">
        <f>VLOOKUP(D857,Base_Amostral!$A:$G,3,FALSE)</f>
        <v>Rio de Janeiro</v>
      </c>
      <c r="T857" s="1" t="str">
        <f>VLOOKUP(D857,Base_Amostral!$A:$G,6,FALSE)</f>
        <v>Sudeste</v>
      </c>
      <c r="U857" s="4">
        <f t="shared" si="105"/>
        <v>7.7</v>
      </c>
      <c r="V857" s="4">
        <f t="shared" si="106"/>
        <v>7</v>
      </c>
      <c r="W857" s="4">
        <f t="shared" si="107"/>
        <v>0.70000000000000018</v>
      </c>
      <c r="X857" s="4">
        <f t="shared" si="108"/>
        <v>7.35</v>
      </c>
      <c r="Y857" s="4">
        <f t="shared" si="109"/>
        <v>1</v>
      </c>
      <c r="Z857" s="4">
        <f t="shared" si="110"/>
        <v>0.60000000000000053</v>
      </c>
      <c r="AA857" s="4">
        <f t="shared" si="111"/>
        <v>0</v>
      </c>
      <c r="AB857" s="4">
        <f ca="1">IF(B857&lt;&gt;"r04","",IF(COUNT(INDEX(U:U,ROW()-3):U857)&lt;2,"",MAX(INDEX(U:U,ROW()-3):U857)-MIN(INDEX(U:U,ROW()-3):U857)))</f>
        <v>0.60000000000000053</v>
      </c>
      <c r="AC857" s="4">
        <f ca="1">IF(B857&lt;&gt;"r04","",IF(COUNT(INDEX(V:V,ROW()-3):V857)&lt;2,"",MAX(INDEX(V:V,ROW()-3):V857)-MIN(INDEX(V:V,ROW()-3):V857)))</f>
        <v>0</v>
      </c>
      <c r="AD857" s="4">
        <f ca="1">IF(B857&lt;&gt;"r04","",COUNT(INDEX(U:U,ROW()-3):U857))</f>
        <v>4</v>
      </c>
      <c r="AE857" s="4">
        <f ca="1">IF(B857&lt;&gt;"r04","",COUNT(INDEX(V:V,ROW()-3):V857))</f>
        <v>4</v>
      </c>
    </row>
    <row r="858" spans="1:31">
      <c r="A858">
        <v>639</v>
      </c>
      <c r="B858" t="s">
        <v>1857</v>
      </c>
      <c r="C858" t="s">
        <v>1858</v>
      </c>
      <c r="D858">
        <v>3500808</v>
      </c>
      <c r="E858">
        <v>92</v>
      </c>
      <c r="F858" t="s">
        <v>1849</v>
      </c>
      <c r="G858" s="1">
        <v>46196.073055555556</v>
      </c>
      <c r="H858">
        <v>48</v>
      </c>
      <c r="I858" t="s">
        <v>1849</v>
      </c>
      <c r="J858" s="1">
        <v>46196.073333333334</v>
      </c>
      <c r="K858">
        <v>1</v>
      </c>
      <c r="L858">
        <v>1</v>
      </c>
      <c r="M858" t="s">
        <v>1850</v>
      </c>
      <c r="N858" t="s">
        <v>1851</v>
      </c>
      <c r="O858" s="1">
        <v>46196.070428240739</v>
      </c>
      <c r="P858" s="1">
        <v>46196.073333333334</v>
      </c>
      <c r="Q858" s="1" t="str">
        <f t="shared" si="104"/>
        <v>3500808|r01</v>
      </c>
      <c r="R858" s="1" t="str">
        <f>VLOOKUP(D858,Base_Amostral!$A:$G,5,FALSE)</f>
        <v>Alfredo Marcondes</v>
      </c>
      <c r="S858" s="1" t="str">
        <f>VLOOKUP(D858,Base_Amostral!$A:$G,3,FALSE)</f>
        <v>São Paulo</v>
      </c>
      <c r="T858" s="1" t="str">
        <f>VLOOKUP(D858,Base_Amostral!$A:$G,6,FALSE)</f>
        <v>Sudeste</v>
      </c>
      <c r="U858" s="4">
        <f t="shared" si="105"/>
        <v>9.1999999999999993</v>
      </c>
      <c r="V858" s="4">
        <f t="shared" si="106"/>
        <v>4.8</v>
      </c>
      <c r="W858" s="4">
        <f t="shared" si="107"/>
        <v>4.3999999999999995</v>
      </c>
      <c r="X858" s="4">
        <f t="shared" si="108"/>
        <v>7</v>
      </c>
      <c r="Y858" s="4">
        <f t="shared" si="109"/>
        <v>1</v>
      </c>
      <c r="Z858" s="4" t="str">
        <f t="shared" si="110"/>
        <v/>
      </c>
      <c r="AA858" s="4" t="str">
        <f t="shared" si="111"/>
        <v/>
      </c>
      <c r="AB858" s="4" t="str">
        <f>IF(B858&lt;&gt;"r04","",IF(COUNT(INDEX(U:U,ROW()-3):U858)&lt;2,"",MAX(INDEX(U:U,ROW()-3):U858)-MIN(INDEX(U:U,ROW()-3):U858)))</f>
        <v/>
      </c>
      <c r="AC858" s="4" t="str">
        <f>IF(B858&lt;&gt;"r04","",IF(COUNT(INDEX(V:V,ROW()-3):V858)&lt;2,"",MAX(INDEX(V:V,ROW()-3):V858)-MIN(INDEX(V:V,ROW()-3):V858)))</f>
        <v/>
      </c>
      <c r="AD858" s="4" t="str">
        <f>IF(B858&lt;&gt;"r04","",COUNT(INDEX(U:U,ROW()-3):U858))</f>
        <v/>
      </c>
      <c r="AE858" s="4" t="str">
        <f>IF(B858&lt;&gt;"r04","",COUNT(INDEX(V:V,ROW()-3):V858))</f>
        <v/>
      </c>
    </row>
    <row r="859" spans="1:31">
      <c r="A859">
        <v>1026</v>
      </c>
      <c r="B859" t="s">
        <v>1859</v>
      </c>
      <c r="C859" t="s">
        <v>1860</v>
      </c>
      <c r="D859">
        <v>3500808</v>
      </c>
      <c r="E859">
        <v>92</v>
      </c>
      <c r="F859" t="s">
        <v>1849</v>
      </c>
      <c r="G859" s="1">
        <v>46203.888506944444</v>
      </c>
      <c r="H859">
        <v>48</v>
      </c>
      <c r="I859" t="s">
        <v>1849</v>
      </c>
      <c r="J859" s="1">
        <v>46203.888784722221</v>
      </c>
      <c r="K859">
        <v>1</v>
      </c>
      <c r="L859">
        <v>1</v>
      </c>
      <c r="M859" t="s">
        <v>1850</v>
      </c>
      <c r="N859" t="s">
        <v>1851</v>
      </c>
      <c r="O859" s="1">
        <v>46203.886030092595</v>
      </c>
      <c r="P859" s="1">
        <v>46203.888784722221</v>
      </c>
      <c r="Q859" s="1" t="str">
        <f t="shared" si="104"/>
        <v>3500808|r02</v>
      </c>
      <c r="R859" s="1" t="str">
        <f>VLOOKUP(D859,Base_Amostral!$A:$G,5,FALSE)</f>
        <v>Alfredo Marcondes</v>
      </c>
      <c r="S859" s="1" t="str">
        <f>VLOOKUP(D859,Base_Amostral!$A:$G,3,FALSE)</f>
        <v>São Paulo</v>
      </c>
      <c r="T859" s="1" t="str">
        <f>VLOOKUP(D859,Base_Amostral!$A:$G,6,FALSE)</f>
        <v>Sudeste</v>
      </c>
      <c r="U859" s="4">
        <f t="shared" si="105"/>
        <v>9.1999999999999993</v>
      </c>
      <c r="V859" s="4">
        <f t="shared" si="106"/>
        <v>4.8</v>
      </c>
      <c r="W859" s="4">
        <f t="shared" si="107"/>
        <v>4.3999999999999995</v>
      </c>
      <c r="X859" s="4">
        <f t="shared" si="108"/>
        <v>7</v>
      </c>
      <c r="Y859" s="4">
        <f t="shared" si="109"/>
        <v>1</v>
      </c>
      <c r="Z859" s="4">
        <f t="shared" si="110"/>
        <v>0</v>
      </c>
      <c r="AA859" s="4">
        <f t="shared" si="111"/>
        <v>0</v>
      </c>
      <c r="AB859" s="4" t="str">
        <f>IF(B859&lt;&gt;"r04","",IF(COUNT(INDEX(U:U,ROW()-3):U859)&lt;2,"",MAX(INDEX(U:U,ROW()-3):U859)-MIN(INDEX(U:U,ROW()-3):U859)))</f>
        <v/>
      </c>
      <c r="AC859" s="4" t="str">
        <f>IF(B859&lt;&gt;"r04","",IF(COUNT(INDEX(V:V,ROW()-3):V859)&lt;2,"",MAX(INDEX(V:V,ROW()-3):V859)-MIN(INDEX(V:V,ROW()-3):V859)))</f>
        <v/>
      </c>
      <c r="AD859" s="4" t="str">
        <f>IF(B859&lt;&gt;"r04","",COUNT(INDEX(U:U,ROW()-3):U859))</f>
        <v/>
      </c>
      <c r="AE859" s="4" t="str">
        <f>IF(B859&lt;&gt;"r04","",COUNT(INDEX(V:V,ROW()-3):V859))</f>
        <v/>
      </c>
    </row>
    <row r="860" spans="1:31">
      <c r="A860">
        <v>1390</v>
      </c>
      <c r="B860" t="s">
        <v>1861</v>
      </c>
      <c r="C860" t="s">
        <v>1862</v>
      </c>
      <c r="D860">
        <v>3500808</v>
      </c>
      <c r="F860" t="s">
        <v>1854</v>
      </c>
      <c r="G860" s="1">
        <v>46209.933020833334</v>
      </c>
      <c r="H860">
        <v>48</v>
      </c>
      <c r="I860" t="s">
        <v>1849</v>
      </c>
      <c r="J860" s="1">
        <v>46209.933298611111</v>
      </c>
      <c r="K860">
        <v>0</v>
      </c>
      <c r="L860">
        <v>1</v>
      </c>
      <c r="M860" t="s">
        <v>1853</v>
      </c>
      <c r="N860" t="s">
        <v>1851</v>
      </c>
      <c r="O860" s="1">
        <v>46209.926030092596</v>
      </c>
      <c r="P860" s="1">
        <v>46209.933298611111</v>
      </c>
      <c r="Q860" s="1" t="str">
        <f t="shared" si="104"/>
        <v>3500808|r03</v>
      </c>
      <c r="R860" s="1" t="str">
        <f>VLOOKUP(D860,Base_Amostral!$A:$G,5,FALSE)</f>
        <v>Alfredo Marcondes</v>
      </c>
      <c r="S860" s="1" t="str">
        <f>VLOOKUP(D860,Base_Amostral!$A:$G,3,FALSE)</f>
        <v>São Paulo</v>
      </c>
      <c r="T860" s="1" t="str">
        <f>VLOOKUP(D860,Base_Amostral!$A:$G,6,FALSE)</f>
        <v>Sudeste</v>
      </c>
      <c r="U860" s="4" t="str">
        <f t="shared" si="105"/>
        <v/>
      </c>
      <c r="V860" s="4">
        <f t="shared" si="106"/>
        <v>4.8</v>
      </c>
      <c r="W860" s="4" t="str">
        <f t="shared" si="107"/>
        <v/>
      </c>
      <c r="X860" s="4" t="str">
        <f t="shared" si="108"/>
        <v/>
      </c>
      <c r="Y860" s="4">
        <f t="shared" si="109"/>
        <v>0</v>
      </c>
      <c r="Z860" s="4" t="str">
        <f t="shared" si="110"/>
        <v/>
      </c>
      <c r="AA860" s="4">
        <f t="shared" si="111"/>
        <v>0</v>
      </c>
      <c r="AB860" s="4" t="str">
        <f>IF(B860&lt;&gt;"r04","",IF(COUNT(INDEX(U:U,ROW()-3):U860)&lt;2,"",MAX(INDEX(U:U,ROW()-3):U860)-MIN(INDEX(U:U,ROW()-3):U860)))</f>
        <v/>
      </c>
      <c r="AC860" s="4" t="str">
        <f>IF(B860&lt;&gt;"r04","",IF(COUNT(INDEX(V:V,ROW()-3):V860)&lt;2,"",MAX(INDEX(V:V,ROW()-3):V860)-MIN(INDEX(V:V,ROW()-3):V860)))</f>
        <v/>
      </c>
      <c r="AD860" s="4" t="str">
        <f>IF(B860&lt;&gt;"r04","",COUNT(INDEX(U:U,ROW()-3):U860))</f>
        <v/>
      </c>
      <c r="AE860" s="4" t="str">
        <f>IF(B860&lt;&gt;"r04","",COUNT(INDEX(V:V,ROW()-3):V860))</f>
        <v/>
      </c>
    </row>
    <row r="861" spans="1:31">
      <c r="A861">
        <v>1719</v>
      </c>
      <c r="B861" t="s">
        <v>1863</v>
      </c>
      <c r="C861" t="s">
        <v>1864</v>
      </c>
      <c r="D861">
        <v>3500808</v>
      </c>
      <c r="E861">
        <v>96</v>
      </c>
      <c r="F861" t="s">
        <v>1849</v>
      </c>
      <c r="G861" s="1">
        <v>46216.898090277777</v>
      </c>
      <c r="H861">
        <v>48</v>
      </c>
      <c r="I861" t="s">
        <v>1849</v>
      </c>
      <c r="J861" s="1">
        <v>46216.898368055554</v>
      </c>
      <c r="K861">
        <v>1</v>
      </c>
      <c r="L861">
        <v>1</v>
      </c>
      <c r="M861" t="s">
        <v>1850</v>
      </c>
      <c r="N861" t="s">
        <v>1851</v>
      </c>
      <c r="O861" s="1">
        <v>46216.897951388892</v>
      </c>
      <c r="P861" s="1">
        <v>46216.898368055554</v>
      </c>
      <c r="Q861" s="1" t="str">
        <f t="shared" si="104"/>
        <v>3500808|r04</v>
      </c>
      <c r="R861" s="1" t="str">
        <f>VLOOKUP(D861,Base_Amostral!$A:$G,5,FALSE)</f>
        <v>Alfredo Marcondes</v>
      </c>
      <c r="S861" s="1" t="str">
        <f>VLOOKUP(D861,Base_Amostral!$A:$G,3,FALSE)</f>
        <v>São Paulo</v>
      </c>
      <c r="T861" s="1" t="str">
        <f>VLOOKUP(D861,Base_Amostral!$A:$G,6,FALSE)</f>
        <v>Sudeste</v>
      </c>
      <c r="U861" s="4">
        <f t="shared" si="105"/>
        <v>9.6</v>
      </c>
      <c r="V861" s="4">
        <f t="shared" si="106"/>
        <v>4.8</v>
      </c>
      <c r="W861" s="4">
        <f t="shared" si="107"/>
        <v>4.8</v>
      </c>
      <c r="X861" s="4">
        <f t="shared" si="108"/>
        <v>7.1999999999999993</v>
      </c>
      <c r="Y861" s="4">
        <f t="shared" si="109"/>
        <v>1</v>
      </c>
      <c r="Z861" s="4" t="str">
        <f t="shared" si="110"/>
        <v/>
      </c>
      <c r="AA861" s="4">
        <f t="shared" si="111"/>
        <v>0</v>
      </c>
      <c r="AB861" s="4">
        <f ca="1">IF(B861&lt;&gt;"r04","",IF(COUNT(INDEX(U:U,ROW()-3):U861)&lt;2,"",MAX(INDEX(U:U,ROW()-3):U861)-MIN(INDEX(U:U,ROW()-3):U861)))</f>
        <v>0.40000000000000036</v>
      </c>
      <c r="AC861" s="4">
        <f ca="1">IF(B861&lt;&gt;"r04","",IF(COUNT(INDEX(V:V,ROW()-3):V861)&lt;2,"",MAX(INDEX(V:V,ROW()-3):V861)-MIN(INDEX(V:V,ROW()-3):V861)))</f>
        <v>0</v>
      </c>
      <c r="AD861" s="4">
        <f ca="1">IF(B861&lt;&gt;"r04","",COUNT(INDEX(U:U,ROW()-3):U861))</f>
        <v>3</v>
      </c>
      <c r="AE861" s="4">
        <f ca="1">IF(B861&lt;&gt;"r04","",COUNT(INDEX(V:V,ROW()-3):V861))</f>
        <v>4</v>
      </c>
    </row>
    <row r="862" spans="1:31">
      <c r="A862">
        <v>646</v>
      </c>
      <c r="B862" t="s">
        <v>1857</v>
      </c>
      <c r="C862" t="s">
        <v>1858</v>
      </c>
      <c r="D862">
        <v>3506904</v>
      </c>
      <c r="E862">
        <v>66</v>
      </c>
      <c r="F862" t="s">
        <v>1849</v>
      </c>
      <c r="G862" s="1">
        <v>46196.074918981481</v>
      </c>
      <c r="H862">
        <v>76</v>
      </c>
      <c r="I862" t="s">
        <v>1849</v>
      </c>
      <c r="J862" s="1">
        <v>46196.075208333335</v>
      </c>
      <c r="K862">
        <v>1</v>
      </c>
      <c r="L862">
        <v>1</v>
      </c>
      <c r="M862" t="s">
        <v>1850</v>
      </c>
      <c r="N862" t="s">
        <v>1851</v>
      </c>
      <c r="O862" s="1">
        <v>46196.073391203703</v>
      </c>
      <c r="P862" s="1">
        <v>46196.075208333335</v>
      </c>
      <c r="Q862" s="1" t="str">
        <f t="shared" si="104"/>
        <v>3506904|r01</v>
      </c>
      <c r="R862" s="1" t="str">
        <f>VLOOKUP(D862,Base_Amostral!$A:$G,5,FALSE)</f>
        <v>Bofete</v>
      </c>
      <c r="S862" s="1" t="str">
        <f>VLOOKUP(D862,Base_Amostral!$A:$G,3,FALSE)</f>
        <v>São Paulo</v>
      </c>
      <c r="T862" s="1" t="str">
        <f>VLOOKUP(D862,Base_Amostral!$A:$G,6,FALSE)</f>
        <v>Sudeste</v>
      </c>
      <c r="U862" s="4">
        <f t="shared" si="105"/>
        <v>6.6</v>
      </c>
      <c r="V862" s="4">
        <f t="shared" si="106"/>
        <v>7.6</v>
      </c>
      <c r="W862" s="4">
        <f t="shared" si="107"/>
        <v>-1</v>
      </c>
      <c r="X862" s="4">
        <f t="shared" si="108"/>
        <v>7.1</v>
      </c>
      <c r="Y862" s="4">
        <f t="shared" si="109"/>
        <v>1</v>
      </c>
      <c r="Z862" s="4" t="str">
        <f t="shared" si="110"/>
        <v/>
      </c>
      <c r="AA862" s="4" t="str">
        <f t="shared" si="111"/>
        <v/>
      </c>
      <c r="AB862" s="4" t="str">
        <f>IF(B862&lt;&gt;"r04","",IF(COUNT(INDEX(U:U,ROW()-3):U862)&lt;2,"",MAX(INDEX(U:U,ROW()-3):U862)-MIN(INDEX(U:U,ROW()-3):U862)))</f>
        <v/>
      </c>
      <c r="AC862" s="4" t="str">
        <f>IF(B862&lt;&gt;"r04","",IF(COUNT(INDEX(V:V,ROW()-3):V862)&lt;2,"",MAX(INDEX(V:V,ROW()-3):V862)-MIN(INDEX(V:V,ROW()-3):V862)))</f>
        <v/>
      </c>
      <c r="AD862" s="4" t="str">
        <f>IF(B862&lt;&gt;"r04","",COUNT(INDEX(U:U,ROW()-3):U862))</f>
        <v/>
      </c>
      <c r="AE862" s="4" t="str">
        <f>IF(B862&lt;&gt;"r04","",COUNT(INDEX(V:V,ROW()-3):V862))</f>
        <v/>
      </c>
    </row>
    <row r="863" spans="1:31">
      <c r="A863">
        <v>1029</v>
      </c>
      <c r="B863" t="s">
        <v>1859</v>
      </c>
      <c r="C863" t="s">
        <v>1860</v>
      </c>
      <c r="D863">
        <v>3506904</v>
      </c>
      <c r="E863">
        <v>66</v>
      </c>
      <c r="F863" t="s">
        <v>1849</v>
      </c>
      <c r="G863" s="1">
        <v>46203.890127314815</v>
      </c>
      <c r="H863">
        <v>76</v>
      </c>
      <c r="I863" t="s">
        <v>1849</v>
      </c>
      <c r="J863" s="1">
        <v>46203.890439814815</v>
      </c>
      <c r="K863">
        <v>1</v>
      </c>
      <c r="L863">
        <v>1</v>
      </c>
      <c r="M863" t="s">
        <v>1850</v>
      </c>
      <c r="N863" t="s">
        <v>1851</v>
      </c>
      <c r="O863" s="1">
        <v>46203.888819444444</v>
      </c>
      <c r="P863" s="1">
        <v>46203.890439814815</v>
      </c>
      <c r="Q863" s="1" t="str">
        <f t="shared" si="104"/>
        <v>3506904|r02</v>
      </c>
      <c r="R863" s="1" t="str">
        <f>VLOOKUP(D863,Base_Amostral!$A:$G,5,FALSE)</f>
        <v>Bofete</v>
      </c>
      <c r="S863" s="1" t="str">
        <f>VLOOKUP(D863,Base_Amostral!$A:$G,3,FALSE)</f>
        <v>São Paulo</v>
      </c>
      <c r="T863" s="1" t="str">
        <f>VLOOKUP(D863,Base_Amostral!$A:$G,6,FALSE)</f>
        <v>Sudeste</v>
      </c>
      <c r="U863" s="4">
        <f t="shared" si="105"/>
        <v>6.6</v>
      </c>
      <c r="V863" s="4">
        <f t="shared" si="106"/>
        <v>7.6</v>
      </c>
      <c r="W863" s="4">
        <f t="shared" si="107"/>
        <v>-1</v>
      </c>
      <c r="X863" s="4">
        <f t="shared" si="108"/>
        <v>7.1</v>
      </c>
      <c r="Y863" s="4">
        <f t="shared" si="109"/>
        <v>1</v>
      </c>
      <c r="Z863" s="4">
        <f t="shared" si="110"/>
        <v>0</v>
      </c>
      <c r="AA863" s="4">
        <f t="shared" si="111"/>
        <v>0</v>
      </c>
      <c r="AB863" s="4" t="str">
        <f>IF(B863&lt;&gt;"r04","",IF(COUNT(INDEX(U:U,ROW()-3):U863)&lt;2,"",MAX(INDEX(U:U,ROW()-3):U863)-MIN(INDEX(U:U,ROW()-3):U863)))</f>
        <v/>
      </c>
      <c r="AC863" s="4" t="str">
        <f>IF(B863&lt;&gt;"r04","",IF(COUNT(INDEX(V:V,ROW()-3):V863)&lt;2,"",MAX(INDEX(V:V,ROW()-3):V863)-MIN(INDEX(V:V,ROW()-3):V863)))</f>
        <v/>
      </c>
      <c r="AD863" s="4" t="str">
        <f>IF(B863&lt;&gt;"r04","",COUNT(INDEX(U:U,ROW()-3):U863))</f>
        <v/>
      </c>
      <c r="AE863" s="4" t="str">
        <f>IF(B863&lt;&gt;"r04","",COUNT(INDEX(V:V,ROW()-3):V863))</f>
        <v/>
      </c>
    </row>
    <row r="864" spans="1:31">
      <c r="A864">
        <v>1398</v>
      </c>
      <c r="B864" t="s">
        <v>1861</v>
      </c>
      <c r="C864" t="s">
        <v>1862</v>
      </c>
      <c r="D864">
        <v>3506904</v>
      </c>
      <c r="E864">
        <v>66</v>
      </c>
      <c r="F864" t="s">
        <v>1849</v>
      </c>
      <c r="G864" s="1">
        <v>46209.934606481482</v>
      </c>
      <c r="H864">
        <v>76</v>
      </c>
      <c r="I864" t="s">
        <v>1849</v>
      </c>
      <c r="J864" s="1">
        <v>46209.934895833336</v>
      </c>
      <c r="K864">
        <v>1</v>
      </c>
      <c r="L864">
        <v>1</v>
      </c>
      <c r="M864" t="s">
        <v>1850</v>
      </c>
      <c r="N864" t="s">
        <v>1851</v>
      </c>
      <c r="O864" s="1">
        <v>46209.933333333334</v>
      </c>
      <c r="P864" s="1">
        <v>46209.934895833336</v>
      </c>
      <c r="Q864" s="1" t="str">
        <f t="shared" si="104"/>
        <v>3506904|r03</v>
      </c>
      <c r="R864" s="1" t="str">
        <f>VLOOKUP(D864,Base_Amostral!$A:$G,5,FALSE)</f>
        <v>Bofete</v>
      </c>
      <c r="S864" s="1" t="str">
        <f>VLOOKUP(D864,Base_Amostral!$A:$G,3,FALSE)</f>
        <v>São Paulo</v>
      </c>
      <c r="T864" s="1" t="str">
        <f>VLOOKUP(D864,Base_Amostral!$A:$G,6,FALSE)</f>
        <v>Sudeste</v>
      </c>
      <c r="U864" s="4">
        <f t="shared" si="105"/>
        <v>6.6</v>
      </c>
      <c r="V864" s="4">
        <f t="shared" si="106"/>
        <v>7.6</v>
      </c>
      <c r="W864" s="4">
        <f t="shared" si="107"/>
        <v>-1</v>
      </c>
      <c r="X864" s="4">
        <f t="shared" si="108"/>
        <v>7.1</v>
      </c>
      <c r="Y864" s="4">
        <f t="shared" si="109"/>
        <v>1</v>
      </c>
      <c r="Z864" s="4">
        <f t="shared" si="110"/>
        <v>0</v>
      </c>
      <c r="AA864" s="4">
        <f t="shared" si="111"/>
        <v>0</v>
      </c>
      <c r="AB864" s="4" t="str">
        <f>IF(B864&lt;&gt;"r04","",IF(COUNT(INDEX(U:U,ROW()-3):U864)&lt;2,"",MAX(INDEX(U:U,ROW()-3):U864)-MIN(INDEX(U:U,ROW()-3):U864)))</f>
        <v/>
      </c>
      <c r="AC864" s="4" t="str">
        <f>IF(B864&lt;&gt;"r04","",IF(COUNT(INDEX(V:V,ROW()-3):V864)&lt;2,"",MAX(INDEX(V:V,ROW()-3):V864)-MIN(INDEX(V:V,ROW()-3):V864)))</f>
        <v/>
      </c>
      <c r="AD864" s="4" t="str">
        <f>IF(B864&lt;&gt;"r04","",COUNT(INDEX(U:U,ROW()-3):U864))</f>
        <v/>
      </c>
      <c r="AE864" s="4" t="str">
        <f>IF(B864&lt;&gt;"r04","",COUNT(INDEX(V:V,ROW()-3):V864))</f>
        <v/>
      </c>
    </row>
    <row r="865" spans="1:31">
      <c r="A865">
        <v>1720</v>
      </c>
      <c r="B865" t="s">
        <v>1863</v>
      </c>
      <c r="C865" t="s">
        <v>1864</v>
      </c>
      <c r="D865">
        <v>3506904</v>
      </c>
      <c r="F865" t="s">
        <v>1854</v>
      </c>
      <c r="G865" s="1">
        <v>46216.905451388891</v>
      </c>
      <c r="H865">
        <v>76</v>
      </c>
      <c r="I865" t="s">
        <v>1849</v>
      </c>
      <c r="J865" s="1">
        <v>46216.905752314815</v>
      </c>
      <c r="K865">
        <v>0</v>
      </c>
      <c r="L865">
        <v>1</v>
      </c>
      <c r="M865" t="s">
        <v>1853</v>
      </c>
      <c r="N865" t="s">
        <v>1851</v>
      </c>
      <c r="O865" s="1">
        <v>46216.898402777777</v>
      </c>
      <c r="P865" s="1">
        <v>46216.905752314815</v>
      </c>
      <c r="Q865" s="1" t="str">
        <f t="shared" si="104"/>
        <v>3506904|r04</v>
      </c>
      <c r="R865" s="1" t="str">
        <f>VLOOKUP(D865,Base_Amostral!$A:$G,5,FALSE)</f>
        <v>Bofete</v>
      </c>
      <c r="S865" s="1" t="str">
        <f>VLOOKUP(D865,Base_Amostral!$A:$G,3,FALSE)</f>
        <v>São Paulo</v>
      </c>
      <c r="T865" s="1" t="str">
        <f>VLOOKUP(D865,Base_Amostral!$A:$G,6,FALSE)</f>
        <v>Sudeste</v>
      </c>
      <c r="U865" s="4" t="str">
        <f t="shared" si="105"/>
        <v/>
      </c>
      <c r="V865" s="4">
        <f t="shared" si="106"/>
        <v>7.6</v>
      </c>
      <c r="W865" s="4" t="str">
        <f t="shared" si="107"/>
        <v/>
      </c>
      <c r="X865" s="4" t="str">
        <f t="shared" si="108"/>
        <v/>
      </c>
      <c r="Y865" s="4">
        <f t="shared" si="109"/>
        <v>0</v>
      </c>
      <c r="Z865" s="4" t="str">
        <f t="shared" si="110"/>
        <v/>
      </c>
      <c r="AA865" s="4">
        <f t="shared" si="111"/>
        <v>0</v>
      </c>
      <c r="AB865" s="4">
        <f ca="1">IF(B865&lt;&gt;"r04","",IF(COUNT(INDEX(U:U,ROW()-3):U865)&lt;2,"",MAX(INDEX(U:U,ROW()-3):U865)-MIN(INDEX(U:U,ROW()-3):U865)))</f>
        <v>0</v>
      </c>
      <c r="AC865" s="4">
        <f ca="1">IF(B865&lt;&gt;"r04","",IF(COUNT(INDEX(V:V,ROW()-3):V865)&lt;2,"",MAX(INDEX(V:V,ROW()-3):V865)-MIN(INDEX(V:V,ROW()-3):V865)))</f>
        <v>0</v>
      </c>
      <c r="AD865" s="4">
        <f ca="1">IF(B865&lt;&gt;"r04","",COUNT(INDEX(U:U,ROW()-3):U865))</f>
        <v>3</v>
      </c>
      <c r="AE865" s="4">
        <f ca="1">IF(B865&lt;&gt;"r04","",COUNT(INDEX(V:V,ROW()-3):V865))</f>
        <v>4</v>
      </c>
    </row>
    <row r="866" spans="1:31">
      <c r="A866">
        <v>649</v>
      </c>
      <c r="B866" t="s">
        <v>1857</v>
      </c>
      <c r="C866" t="s">
        <v>1858</v>
      </c>
      <c r="D866">
        <v>3507803</v>
      </c>
      <c r="E866">
        <v>63</v>
      </c>
      <c r="F866" t="s">
        <v>1849</v>
      </c>
      <c r="G866" s="1">
        <v>46196.07571759259</v>
      </c>
      <c r="H866">
        <v>62</v>
      </c>
      <c r="I866" t="s">
        <v>1849</v>
      </c>
      <c r="J866" s="1">
        <v>46196.075983796298</v>
      </c>
      <c r="K866">
        <v>1</v>
      </c>
      <c r="L866">
        <v>1</v>
      </c>
      <c r="M866" t="s">
        <v>1850</v>
      </c>
      <c r="N866" t="s">
        <v>1851</v>
      </c>
      <c r="O866" s="1">
        <v>46196.075243055559</v>
      </c>
      <c r="P866" s="1">
        <v>46196.075983796298</v>
      </c>
      <c r="Q866" s="1" t="str">
        <f t="shared" si="104"/>
        <v>3507803|r01</v>
      </c>
      <c r="R866" s="1" t="str">
        <f>VLOOKUP(D866,Base_Amostral!$A:$G,5,FALSE)</f>
        <v>Brodowski</v>
      </c>
      <c r="S866" s="1" t="str">
        <f>VLOOKUP(D866,Base_Amostral!$A:$G,3,FALSE)</f>
        <v>São Paulo</v>
      </c>
      <c r="T866" s="1" t="str">
        <f>VLOOKUP(D866,Base_Amostral!$A:$G,6,FALSE)</f>
        <v>Sudeste</v>
      </c>
      <c r="U866" s="4">
        <f t="shared" si="105"/>
        <v>6.3</v>
      </c>
      <c r="V866" s="4">
        <f t="shared" si="106"/>
        <v>6.2</v>
      </c>
      <c r="W866" s="4">
        <f t="shared" si="107"/>
        <v>9.9999999999999645E-2</v>
      </c>
      <c r="X866" s="4">
        <f t="shared" si="108"/>
        <v>6.25</v>
      </c>
      <c r="Y866" s="4">
        <f t="shared" si="109"/>
        <v>1</v>
      </c>
      <c r="Z866" s="4" t="str">
        <f t="shared" si="110"/>
        <v/>
      </c>
      <c r="AA866" s="4" t="str">
        <f t="shared" si="111"/>
        <v/>
      </c>
      <c r="AB866" s="4" t="str">
        <f>IF(B866&lt;&gt;"r04","",IF(COUNT(INDEX(U:U,ROW()-3):U866)&lt;2,"",MAX(INDEX(U:U,ROW()-3):U866)-MIN(INDEX(U:U,ROW()-3):U866)))</f>
        <v/>
      </c>
      <c r="AC866" s="4" t="str">
        <f>IF(B866&lt;&gt;"r04","",IF(COUNT(INDEX(V:V,ROW()-3):V866)&lt;2,"",MAX(INDEX(V:V,ROW()-3):V866)-MIN(INDEX(V:V,ROW()-3):V866)))</f>
        <v/>
      </c>
      <c r="AD866" s="4" t="str">
        <f>IF(B866&lt;&gt;"r04","",COUNT(INDEX(U:U,ROW()-3):U866))</f>
        <v/>
      </c>
      <c r="AE866" s="4" t="str">
        <f>IF(B866&lt;&gt;"r04","",COUNT(INDEX(V:V,ROW()-3):V866))</f>
        <v/>
      </c>
    </row>
    <row r="867" spans="1:31">
      <c r="A867">
        <v>1033</v>
      </c>
      <c r="B867" t="s">
        <v>1859</v>
      </c>
      <c r="C867" t="s">
        <v>1860</v>
      </c>
      <c r="D867">
        <v>3507803</v>
      </c>
      <c r="E867">
        <v>63</v>
      </c>
      <c r="F867" t="s">
        <v>1849</v>
      </c>
      <c r="G867" s="1">
        <v>46203.8908912037</v>
      </c>
      <c r="H867">
        <v>62</v>
      </c>
      <c r="I867" t="s">
        <v>1849</v>
      </c>
      <c r="J867" s="1">
        <v>46203.891180555554</v>
      </c>
      <c r="K867">
        <v>1</v>
      </c>
      <c r="L867">
        <v>1</v>
      </c>
      <c r="M867" t="s">
        <v>1850</v>
      </c>
      <c r="N867" t="s">
        <v>1851</v>
      </c>
      <c r="O867" s="1">
        <v>46203.890474537038</v>
      </c>
      <c r="P867" s="1">
        <v>46203.891180555554</v>
      </c>
      <c r="Q867" s="1" t="str">
        <f t="shared" si="104"/>
        <v>3507803|r02</v>
      </c>
      <c r="R867" s="1" t="str">
        <f>VLOOKUP(D867,Base_Amostral!$A:$G,5,FALSE)</f>
        <v>Brodowski</v>
      </c>
      <c r="S867" s="1" t="str">
        <f>VLOOKUP(D867,Base_Amostral!$A:$G,3,FALSE)</f>
        <v>São Paulo</v>
      </c>
      <c r="T867" s="1" t="str">
        <f>VLOOKUP(D867,Base_Amostral!$A:$G,6,FALSE)</f>
        <v>Sudeste</v>
      </c>
      <c r="U867" s="4">
        <f t="shared" si="105"/>
        <v>6.3</v>
      </c>
      <c r="V867" s="4">
        <f t="shared" si="106"/>
        <v>6.2</v>
      </c>
      <c r="W867" s="4">
        <f t="shared" si="107"/>
        <v>9.9999999999999645E-2</v>
      </c>
      <c r="X867" s="4">
        <f t="shared" si="108"/>
        <v>6.25</v>
      </c>
      <c r="Y867" s="4">
        <f t="shared" si="109"/>
        <v>1</v>
      </c>
      <c r="Z867" s="4">
        <f t="shared" si="110"/>
        <v>0</v>
      </c>
      <c r="AA867" s="4">
        <f t="shared" si="111"/>
        <v>0</v>
      </c>
      <c r="AB867" s="4" t="str">
        <f>IF(B867&lt;&gt;"r04","",IF(COUNT(INDEX(U:U,ROW()-3):U867)&lt;2,"",MAX(INDEX(U:U,ROW()-3):U867)-MIN(INDEX(U:U,ROW()-3):U867)))</f>
        <v/>
      </c>
      <c r="AC867" s="4" t="str">
        <f>IF(B867&lt;&gt;"r04","",IF(COUNT(INDEX(V:V,ROW()-3):V867)&lt;2,"",MAX(INDEX(V:V,ROW()-3):V867)-MIN(INDEX(V:V,ROW()-3):V867)))</f>
        <v/>
      </c>
      <c r="AD867" s="4" t="str">
        <f>IF(B867&lt;&gt;"r04","",COUNT(INDEX(U:U,ROW()-3):U867))</f>
        <v/>
      </c>
      <c r="AE867" s="4" t="str">
        <f>IF(B867&lt;&gt;"r04","",COUNT(INDEX(V:V,ROW()-3):V867))</f>
        <v/>
      </c>
    </row>
    <row r="868" spans="1:31">
      <c r="A868">
        <v>1400</v>
      </c>
      <c r="B868" t="s">
        <v>1861</v>
      </c>
      <c r="C868" t="s">
        <v>1862</v>
      </c>
      <c r="D868">
        <v>3507803</v>
      </c>
      <c r="E868">
        <v>63</v>
      </c>
      <c r="F868" t="s">
        <v>1849</v>
      </c>
      <c r="G868" s="1">
        <v>46209.93540509259</v>
      </c>
      <c r="H868">
        <v>62</v>
      </c>
      <c r="I868" t="s">
        <v>1849</v>
      </c>
      <c r="J868" s="1">
        <v>46209.935659722221</v>
      </c>
      <c r="K868">
        <v>1</v>
      </c>
      <c r="L868">
        <v>1</v>
      </c>
      <c r="M868" t="s">
        <v>1850</v>
      </c>
      <c r="N868" t="s">
        <v>1851</v>
      </c>
      <c r="O868" s="1">
        <v>46209.934930555559</v>
      </c>
      <c r="P868" s="1">
        <v>46209.935659722221</v>
      </c>
      <c r="Q868" s="1" t="str">
        <f t="shared" si="104"/>
        <v>3507803|r03</v>
      </c>
      <c r="R868" s="1" t="str">
        <f>VLOOKUP(D868,Base_Amostral!$A:$G,5,FALSE)</f>
        <v>Brodowski</v>
      </c>
      <c r="S868" s="1" t="str">
        <f>VLOOKUP(D868,Base_Amostral!$A:$G,3,FALSE)</f>
        <v>São Paulo</v>
      </c>
      <c r="T868" s="1" t="str">
        <f>VLOOKUP(D868,Base_Amostral!$A:$G,6,FALSE)</f>
        <v>Sudeste</v>
      </c>
      <c r="U868" s="4">
        <f t="shared" si="105"/>
        <v>6.3</v>
      </c>
      <c r="V868" s="4">
        <f t="shared" si="106"/>
        <v>6.2</v>
      </c>
      <c r="W868" s="4">
        <f t="shared" si="107"/>
        <v>9.9999999999999645E-2</v>
      </c>
      <c r="X868" s="4">
        <f t="shared" si="108"/>
        <v>6.25</v>
      </c>
      <c r="Y868" s="4">
        <f t="shared" si="109"/>
        <v>1</v>
      </c>
      <c r="Z868" s="4">
        <f t="shared" si="110"/>
        <v>0</v>
      </c>
      <c r="AA868" s="4">
        <f t="shared" si="111"/>
        <v>0</v>
      </c>
      <c r="AB868" s="4" t="str">
        <f>IF(B868&lt;&gt;"r04","",IF(COUNT(INDEX(U:U,ROW()-3):U868)&lt;2,"",MAX(INDEX(U:U,ROW()-3):U868)-MIN(INDEX(U:U,ROW()-3):U868)))</f>
        <v/>
      </c>
      <c r="AC868" s="4" t="str">
        <f>IF(B868&lt;&gt;"r04","",IF(COUNT(INDEX(V:V,ROW()-3):V868)&lt;2,"",MAX(INDEX(V:V,ROW()-3):V868)-MIN(INDEX(V:V,ROW()-3):V868)))</f>
        <v/>
      </c>
      <c r="AD868" s="4" t="str">
        <f>IF(B868&lt;&gt;"r04","",COUNT(INDEX(U:U,ROW()-3):U868))</f>
        <v/>
      </c>
      <c r="AE868" s="4" t="str">
        <f>IF(B868&lt;&gt;"r04","",COUNT(INDEX(V:V,ROW()-3):V868))</f>
        <v/>
      </c>
    </row>
    <row r="869" spans="1:31">
      <c r="A869">
        <v>1733</v>
      </c>
      <c r="B869" t="s">
        <v>1863</v>
      </c>
      <c r="C869" t="s">
        <v>1864</v>
      </c>
      <c r="D869">
        <v>3507803</v>
      </c>
      <c r="E869">
        <v>70</v>
      </c>
      <c r="F869" t="s">
        <v>1849</v>
      </c>
      <c r="G869" s="1">
        <v>46216.9062962963</v>
      </c>
      <c r="H869">
        <v>62</v>
      </c>
      <c r="I869" t="s">
        <v>1849</v>
      </c>
      <c r="J869" s="1">
        <v>46216.906574074077</v>
      </c>
      <c r="K869">
        <v>1</v>
      </c>
      <c r="L869">
        <v>1</v>
      </c>
      <c r="M869" t="s">
        <v>1850</v>
      </c>
      <c r="N869" t="s">
        <v>1851</v>
      </c>
      <c r="O869" s="1">
        <v>46216.905798611115</v>
      </c>
      <c r="P869" s="1">
        <v>46216.906574074077</v>
      </c>
      <c r="Q869" s="1" t="str">
        <f t="shared" si="104"/>
        <v>3507803|r04</v>
      </c>
      <c r="R869" s="1" t="str">
        <f>VLOOKUP(D869,Base_Amostral!$A:$G,5,FALSE)</f>
        <v>Brodowski</v>
      </c>
      <c r="S869" s="1" t="str">
        <f>VLOOKUP(D869,Base_Amostral!$A:$G,3,FALSE)</f>
        <v>São Paulo</v>
      </c>
      <c r="T869" s="1" t="str">
        <f>VLOOKUP(D869,Base_Amostral!$A:$G,6,FALSE)</f>
        <v>Sudeste</v>
      </c>
      <c r="U869" s="4">
        <f t="shared" si="105"/>
        <v>7</v>
      </c>
      <c r="V869" s="4">
        <f t="shared" si="106"/>
        <v>6.2</v>
      </c>
      <c r="W869" s="4">
        <f t="shared" si="107"/>
        <v>0.79999999999999982</v>
      </c>
      <c r="X869" s="4">
        <f t="shared" si="108"/>
        <v>6.6</v>
      </c>
      <c r="Y869" s="4">
        <f t="shared" si="109"/>
        <v>1</v>
      </c>
      <c r="Z869" s="4">
        <f t="shared" si="110"/>
        <v>0.70000000000000018</v>
      </c>
      <c r="AA869" s="4">
        <f t="shared" si="111"/>
        <v>0</v>
      </c>
      <c r="AB869" s="4">
        <f ca="1">IF(B869&lt;&gt;"r04","",IF(COUNT(INDEX(U:U,ROW()-3):U869)&lt;2,"",MAX(INDEX(U:U,ROW()-3):U869)-MIN(INDEX(U:U,ROW()-3):U869)))</f>
        <v>0.70000000000000018</v>
      </c>
      <c r="AC869" s="4">
        <f ca="1">IF(B869&lt;&gt;"r04","",IF(COUNT(INDEX(V:V,ROW()-3):V869)&lt;2,"",MAX(INDEX(V:V,ROW()-3):V869)-MIN(INDEX(V:V,ROW()-3):V869)))</f>
        <v>0</v>
      </c>
      <c r="AD869" s="4">
        <f ca="1">IF(B869&lt;&gt;"r04","",COUNT(INDEX(U:U,ROW()-3):U869))</f>
        <v>4</v>
      </c>
      <c r="AE869" s="4">
        <f ca="1">IF(B869&lt;&gt;"r04","",COUNT(INDEX(V:V,ROW()-3):V869))</f>
        <v>4</v>
      </c>
    </row>
    <row r="870" spans="1:31">
      <c r="A870">
        <v>653</v>
      </c>
      <c r="B870" t="s">
        <v>1857</v>
      </c>
      <c r="C870" t="s">
        <v>1858</v>
      </c>
      <c r="D870">
        <v>3508603</v>
      </c>
      <c r="E870">
        <v>75</v>
      </c>
      <c r="F870" t="s">
        <v>1849</v>
      </c>
      <c r="G870" s="1">
        <v>46196.076377314814</v>
      </c>
      <c r="H870">
        <v>75</v>
      </c>
      <c r="I870" t="s">
        <v>1849</v>
      </c>
      <c r="J870" s="1">
        <v>46196.076608796298</v>
      </c>
      <c r="K870">
        <v>1</v>
      </c>
      <c r="L870">
        <v>1</v>
      </c>
      <c r="M870" t="s">
        <v>1850</v>
      </c>
      <c r="N870" t="s">
        <v>1851</v>
      </c>
      <c r="O870" s="1">
        <v>46196.076018518521</v>
      </c>
      <c r="P870" s="1">
        <v>46196.076608796298</v>
      </c>
      <c r="Q870" s="1" t="str">
        <f t="shared" si="104"/>
        <v>3508603|r01</v>
      </c>
      <c r="R870" s="1" t="str">
        <f>VLOOKUP(D870,Base_Amostral!$A:$G,5,FALSE)</f>
        <v>Cachoeira Paulista</v>
      </c>
      <c r="S870" s="1" t="str">
        <f>VLOOKUP(D870,Base_Amostral!$A:$G,3,FALSE)</f>
        <v>São Paulo</v>
      </c>
      <c r="T870" s="1" t="str">
        <f>VLOOKUP(D870,Base_Amostral!$A:$G,6,FALSE)</f>
        <v>Sudeste</v>
      </c>
      <c r="U870" s="4">
        <f t="shared" si="105"/>
        <v>7.5</v>
      </c>
      <c r="V870" s="4">
        <f t="shared" si="106"/>
        <v>7.5</v>
      </c>
      <c r="W870" s="4">
        <f t="shared" si="107"/>
        <v>0</v>
      </c>
      <c r="X870" s="4">
        <f t="shared" si="108"/>
        <v>7.5</v>
      </c>
      <c r="Y870" s="4">
        <f t="shared" si="109"/>
        <v>1</v>
      </c>
      <c r="Z870" s="4" t="str">
        <f t="shared" si="110"/>
        <v/>
      </c>
      <c r="AA870" s="4" t="str">
        <f t="shared" si="111"/>
        <v/>
      </c>
      <c r="AB870" s="4" t="str">
        <f>IF(B870&lt;&gt;"r04","",IF(COUNT(INDEX(U:U,ROW()-3):U870)&lt;2,"",MAX(INDEX(U:U,ROW()-3):U870)-MIN(INDEX(U:U,ROW()-3):U870)))</f>
        <v/>
      </c>
      <c r="AC870" s="4" t="str">
        <f>IF(B870&lt;&gt;"r04","",IF(COUNT(INDEX(V:V,ROW()-3):V870)&lt;2,"",MAX(INDEX(V:V,ROW()-3):V870)-MIN(INDEX(V:V,ROW()-3):V870)))</f>
        <v/>
      </c>
      <c r="AD870" s="4" t="str">
        <f>IF(B870&lt;&gt;"r04","",COUNT(INDEX(U:U,ROW()-3):U870))</f>
        <v/>
      </c>
      <c r="AE870" s="4" t="str">
        <f>IF(B870&lt;&gt;"r04","",COUNT(INDEX(V:V,ROW()-3):V870))</f>
        <v/>
      </c>
    </row>
    <row r="871" spans="1:31">
      <c r="A871">
        <v>1035</v>
      </c>
      <c r="B871" t="s">
        <v>1859</v>
      </c>
      <c r="C871" t="s">
        <v>1860</v>
      </c>
      <c r="D871">
        <v>3508603</v>
      </c>
      <c r="E871">
        <v>77</v>
      </c>
      <c r="F871" t="s">
        <v>1849</v>
      </c>
      <c r="G871" s="1">
        <v>46203.891446759262</v>
      </c>
      <c r="H871">
        <v>75</v>
      </c>
      <c r="I871" t="s">
        <v>1849</v>
      </c>
      <c r="J871" s="1">
        <v>46203.89167824074</v>
      </c>
      <c r="K871">
        <v>1</v>
      </c>
      <c r="L871">
        <v>1</v>
      </c>
      <c r="M871" t="s">
        <v>1850</v>
      </c>
      <c r="N871" t="s">
        <v>1851</v>
      </c>
      <c r="O871" s="1">
        <v>46203.891215277778</v>
      </c>
      <c r="P871" s="1">
        <v>46203.89167824074</v>
      </c>
      <c r="Q871" s="1" t="str">
        <f t="shared" si="104"/>
        <v>3508603|r02</v>
      </c>
      <c r="R871" s="1" t="str">
        <f>VLOOKUP(D871,Base_Amostral!$A:$G,5,FALSE)</f>
        <v>Cachoeira Paulista</v>
      </c>
      <c r="S871" s="1" t="str">
        <f>VLOOKUP(D871,Base_Amostral!$A:$G,3,FALSE)</f>
        <v>São Paulo</v>
      </c>
      <c r="T871" s="1" t="str">
        <f>VLOOKUP(D871,Base_Amostral!$A:$G,6,FALSE)</f>
        <v>Sudeste</v>
      </c>
      <c r="U871" s="4">
        <f t="shared" si="105"/>
        <v>7.7</v>
      </c>
      <c r="V871" s="4">
        <f t="shared" si="106"/>
        <v>7.5</v>
      </c>
      <c r="W871" s="4">
        <f t="shared" si="107"/>
        <v>0.20000000000000018</v>
      </c>
      <c r="X871" s="4">
        <f t="shared" si="108"/>
        <v>7.6</v>
      </c>
      <c r="Y871" s="4">
        <f t="shared" si="109"/>
        <v>1</v>
      </c>
      <c r="Z871" s="4">
        <f t="shared" si="110"/>
        <v>0.20000000000000018</v>
      </c>
      <c r="AA871" s="4">
        <f t="shared" si="111"/>
        <v>0</v>
      </c>
      <c r="AB871" s="4" t="str">
        <f>IF(B871&lt;&gt;"r04","",IF(COUNT(INDEX(U:U,ROW()-3):U871)&lt;2,"",MAX(INDEX(U:U,ROW()-3):U871)-MIN(INDEX(U:U,ROW()-3):U871)))</f>
        <v/>
      </c>
      <c r="AC871" s="4" t="str">
        <f>IF(B871&lt;&gt;"r04","",IF(COUNT(INDEX(V:V,ROW()-3):V871)&lt;2,"",MAX(INDEX(V:V,ROW()-3):V871)-MIN(INDEX(V:V,ROW()-3):V871)))</f>
        <v/>
      </c>
      <c r="AD871" s="4" t="str">
        <f>IF(B871&lt;&gt;"r04","",COUNT(INDEX(U:U,ROW()-3):U871))</f>
        <v/>
      </c>
      <c r="AE871" s="4" t="str">
        <f>IF(B871&lt;&gt;"r04","",COUNT(INDEX(V:V,ROW()-3):V871))</f>
        <v/>
      </c>
    </row>
    <row r="872" spans="1:31">
      <c r="A872">
        <v>1401</v>
      </c>
      <c r="B872" t="s">
        <v>1861</v>
      </c>
      <c r="C872" t="s">
        <v>1862</v>
      </c>
      <c r="D872">
        <v>3508603</v>
      </c>
      <c r="E872">
        <v>75</v>
      </c>
      <c r="F872" t="s">
        <v>1849</v>
      </c>
      <c r="G872" s="1">
        <v>46209.938344907408</v>
      </c>
      <c r="H872">
        <v>75</v>
      </c>
      <c r="I872" t="s">
        <v>1849</v>
      </c>
      <c r="J872" s="1">
        <v>46209.938564814816</v>
      </c>
      <c r="K872">
        <v>1</v>
      </c>
      <c r="L872">
        <v>1</v>
      </c>
      <c r="M872" t="s">
        <v>1850</v>
      </c>
      <c r="N872" t="s">
        <v>1851</v>
      </c>
      <c r="O872" s="1">
        <v>46209.935706018521</v>
      </c>
      <c r="P872" s="1">
        <v>46209.938564814816</v>
      </c>
      <c r="Q872" s="1" t="str">
        <f t="shared" si="104"/>
        <v>3508603|r03</v>
      </c>
      <c r="R872" s="1" t="str">
        <f>VLOOKUP(D872,Base_Amostral!$A:$G,5,FALSE)</f>
        <v>Cachoeira Paulista</v>
      </c>
      <c r="S872" s="1" t="str">
        <f>VLOOKUP(D872,Base_Amostral!$A:$G,3,FALSE)</f>
        <v>São Paulo</v>
      </c>
      <c r="T872" s="1" t="str">
        <f>VLOOKUP(D872,Base_Amostral!$A:$G,6,FALSE)</f>
        <v>Sudeste</v>
      </c>
      <c r="U872" s="4">
        <f t="shared" si="105"/>
        <v>7.5</v>
      </c>
      <c r="V872" s="4">
        <f t="shared" si="106"/>
        <v>7.5</v>
      </c>
      <c r="W872" s="4">
        <f t="shared" si="107"/>
        <v>0</v>
      </c>
      <c r="X872" s="4">
        <f t="shared" si="108"/>
        <v>7.5</v>
      </c>
      <c r="Y872" s="4">
        <f t="shared" si="109"/>
        <v>1</v>
      </c>
      <c r="Z872" s="4">
        <f t="shared" si="110"/>
        <v>-0.20000000000000018</v>
      </c>
      <c r="AA872" s="4">
        <f t="shared" si="111"/>
        <v>0</v>
      </c>
      <c r="AB872" s="4" t="str">
        <f>IF(B872&lt;&gt;"r04","",IF(COUNT(INDEX(U:U,ROW()-3):U872)&lt;2,"",MAX(INDEX(U:U,ROW()-3):U872)-MIN(INDEX(U:U,ROW()-3):U872)))</f>
        <v/>
      </c>
      <c r="AC872" s="4" t="str">
        <f>IF(B872&lt;&gt;"r04","",IF(COUNT(INDEX(V:V,ROW()-3):V872)&lt;2,"",MAX(INDEX(V:V,ROW()-3):V872)-MIN(INDEX(V:V,ROW()-3):V872)))</f>
        <v/>
      </c>
      <c r="AD872" s="4" t="str">
        <f>IF(B872&lt;&gt;"r04","",COUNT(INDEX(U:U,ROW()-3):U872))</f>
        <v/>
      </c>
      <c r="AE872" s="4" t="str">
        <f>IF(B872&lt;&gt;"r04","",COUNT(INDEX(V:V,ROW()-3):V872))</f>
        <v/>
      </c>
    </row>
    <row r="873" spans="1:31">
      <c r="A873">
        <v>1735</v>
      </c>
      <c r="B873" t="s">
        <v>1863</v>
      </c>
      <c r="C873" t="s">
        <v>1864</v>
      </c>
      <c r="D873">
        <v>3508603</v>
      </c>
      <c r="E873">
        <v>83</v>
      </c>
      <c r="F873" t="s">
        <v>1849</v>
      </c>
      <c r="G873" s="1">
        <v>46216.909212962964</v>
      </c>
      <c r="H873">
        <v>75</v>
      </c>
      <c r="I873" t="s">
        <v>1849</v>
      </c>
      <c r="J873" s="1">
        <v>46216.909421296295</v>
      </c>
      <c r="K873">
        <v>1</v>
      </c>
      <c r="L873">
        <v>1</v>
      </c>
      <c r="M873" t="s">
        <v>1850</v>
      </c>
      <c r="N873" t="s">
        <v>1851</v>
      </c>
      <c r="O873" s="1">
        <v>46216.90662037037</v>
      </c>
      <c r="P873" s="1">
        <v>46216.909421296295</v>
      </c>
      <c r="Q873" s="1" t="str">
        <f t="shared" si="104"/>
        <v>3508603|r04</v>
      </c>
      <c r="R873" s="1" t="str">
        <f>VLOOKUP(D873,Base_Amostral!$A:$G,5,FALSE)</f>
        <v>Cachoeira Paulista</v>
      </c>
      <c r="S873" s="1" t="str">
        <f>VLOOKUP(D873,Base_Amostral!$A:$G,3,FALSE)</f>
        <v>São Paulo</v>
      </c>
      <c r="T873" s="1" t="str">
        <f>VLOOKUP(D873,Base_Amostral!$A:$G,6,FALSE)</f>
        <v>Sudeste</v>
      </c>
      <c r="U873" s="4">
        <f t="shared" si="105"/>
        <v>8.3000000000000007</v>
      </c>
      <c r="V873" s="4">
        <f t="shared" si="106"/>
        <v>7.5</v>
      </c>
      <c r="W873" s="4">
        <f t="shared" si="107"/>
        <v>0.80000000000000071</v>
      </c>
      <c r="X873" s="4">
        <f t="shared" si="108"/>
        <v>7.9</v>
      </c>
      <c r="Y873" s="4">
        <f t="shared" si="109"/>
        <v>1</v>
      </c>
      <c r="Z873" s="4">
        <f t="shared" si="110"/>
        <v>0.80000000000000071</v>
      </c>
      <c r="AA873" s="4">
        <f t="shared" si="111"/>
        <v>0</v>
      </c>
      <c r="AB873" s="4">
        <f ca="1">IF(B873&lt;&gt;"r04","",IF(COUNT(INDEX(U:U,ROW()-3):U873)&lt;2,"",MAX(INDEX(U:U,ROW()-3):U873)-MIN(INDEX(U:U,ROW()-3):U873)))</f>
        <v>0.80000000000000071</v>
      </c>
      <c r="AC873" s="4">
        <f ca="1">IF(B873&lt;&gt;"r04","",IF(COUNT(INDEX(V:V,ROW()-3):V873)&lt;2,"",MAX(INDEX(V:V,ROW()-3):V873)-MIN(INDEX(V:V,ROW()-3):V873)))</f>
        <v>0</v>
      </c>
      <c r="AD873" s="4">
        <f ca="1">IF(B873&lt;&gt;"r04","",COUNT(INDEX(U:U,ROW()-3):U873))</f>
        <v>4</v>
      </c>
      <c r="AE873" s="4">
        <f ca="1">IF(B873&lt;&gt;"r04","",COUNT(INDEX(V:V,ROW()-3):V873))</f>
        <v>4</v>
      </c>
    </row>
    <row r="874" spans="1:31">
      <c r="A874">
        <v>655</v>
      </c>
      <c r="B874" t="s">
        <v>1857</v>
      </c>
      <c r="C874" t="s">
        <v>1858</v>
      </c>
      <c r="D874">
        <v>3508702</v>
      </c>
      <c r="E874">
        <v>69</v>
      </c>
      <c r="F874" t="s">
        <v>1849</v>
      </c>
      <c r="G874" s="1">
        <v>46196.076990740738</v>
      </c>
      <c r="H874">
        <v>69</v>
      </c>
      <c r="I874" t="s">
        <v>1849</v>
      </c>
      <c r="J874" s="1">
        <v>46196.077256944445</v>
      </c>
      <c r="K874">
        <v>1</v>
      </c>
      <c r="L874">
        <v>1</v>
      </c>
      <c r="M874" t="s">
        <v>1850</v>
      </c>
      <c r="N874" t="s">
        <v>1851</v>
      </c>
      <c r="O874" s="1">
        <v>46196.076643518521</v>
      </c>
      <c r="P874" s="1">
        <v>46196.077256944445</v>
      </c>
      <c r="Q874" s="1" t="str">
        <f t="shared" si="104"/>
        <v>3508702|r01</v>
      </c>
      <c r="R874" s="1" t="str">
        <f>VLOOKUP(D874,Base_Amostral!$A:$G,5,FALSE)</f>
        <v>Caconde</v>
      </c>
      <c r="S874" s="1" t="str">
        <f>VLOOKUP(D874,Base_Amostral!$A:$G,3,FALSE)</f>
        <v>São Paulo</v>
      </c>
      <c r="T874" s="1" t="str">
        <f>VLOOKUP(D874,Base_Amostral!$A:$G,6,FALSE)</f>
        <v>Sudeste</v>
      </c>
      <c r="U874" s="4">
        <f t="shared" si="105"/>
        <v>6.9</v>
      </c>
      <c r="V874" s="4">
        <f t="shared" si="106"/>
        <v>6.9</v>
      </c>
      <c r="W874" s="4">
        <f t="shared" si="107"/>
        <v>0</v>
      </c>
      <c r="X874" s="4">
        <f t="shared" si="108"/>
        <v>6.9</v>
      </c>
      <c r="Y874" s="4">
        <f t="shared" si="109"/>
        <v>1</v>
      </c>
      <c r="Z874" s="4" t="str">
        <f t="shared" si="110"/>
        <v/>
      </c>
      <c r="AA874" s="4" t="str">
        <f t="shared" si="111"/>
        <v/>
      </c>
      <c r="AB874" s="4" t="str">
        <f>IF(B874&lt;&gt;"r04","",IF(COUNT(INDEX(U:U,ROW()-3):U874)&lt;2,"",MAX(INDEX(U:U,ROW()-3):U874)-MIN(INDEX(U:U,ROW()-3):U874)))</f>
        <v/>
      </c>
      <c r="AC874" s="4" t="str">
        <f>IF(B874&lt;&gt;"r04","",IF(COUNT(INDEX(V:V,ROW()-3):V874)&lt;2,"",MAX(INDEX(V:V,ROW()-3):V874)-MIN(INDEX(V:V,ROW()-3):V874)))</f>
        <v/>
      </c>
      <c r="AD874" s="4" t="str">
        <f>IF(B874&lt;&gt;"r04","",COUNT(INDEX(U:U,ROW()-3):U874))</f>
        <v/>
      </c>
      <c r="AE874" s="4" t="str">
        <f>IF(B874&lt;&gt;"r04","",COUNT(INDEX(V:V,ROW()-3):V874))</f>
        <v/>
      </c>
    </row>
    <row r="875" spans="1:31">
      <c r="A875">
        <v>1037</v>
      </c>
      <c r="B875" t="s">
        <v>1859</v>
      </c>
      <c r="C875" t="s">
        <v>1860</v>
      </c>
      <c r="D875">
        <v>3508702</v>
      </c>
      <c r="E875">
        <v>69</v>
      </c>
      <c r="F875" t="s">
        <v>1849</v>
      </c>
      <c r="G875" s="1">
        <v>46203.891956018517</v>
      </c>
      <c r="H875">
        <v>69</v>
      </c>
      <c r="I875" t="s">
        <v>1849</v>
      </c>
      <c r="J875" s="1">
        <v>46203.892210648148</v>
      </c>
      <c r="K875">
        <v>1</v>
      </c>
      <c r="L875">
        <v>1</v>
      </c>
      <c r="M875" t="s">
        <v>1850</v>
      </c>
      <c r="N875" t="s">
        <v>1851</v>
      </c>
      <c r="O875" s="1">
        <v>46203.891724537039</v>
      </c>
      <c r="P875" s="1">
        <v>46203.892210648148</v>
      </c>
      <c r="Q875" s="1" t="str">
        <f t="shared" si="104"/>
        <v>3508702|r02</v>
      </c>
      <c r="R875" s="1" t="str">
        <f>VLOOKUP(D875,Base_Amostral!$A:$G,5,FALSE)</f>
        <v>Caconde</v>
      </c>
      <c r="S875" s="1" t="str">
        <f>VLOOKUP(D875,Base_Amostral!$A:$G,3,FALSE)</f>
        <v>São Paulo</v>
      </c>
      <c r="T875" s="1" t="str">
        <f>VLOOKUP(D875,Base_Amostral!$A:$G,6,FALSE)</f>
        <v>Sudeste</v>
      </c>
      <c r="U875" s="4">
        <f t="shared" si="105"/>
        <v>6.9</v>
      </c>
      <c r="V875" s="4">
        <f t="shared" si="106"/>
        <v>6.9</v>
      </c>
      <c r="W875" s="4">
        <f t="shared" si="107"/>
        <v>0</v>
      </c>
      <c r="X875" s="4">
        <f t="shared" si="108"/>
        <v>6.9</v>
      </c>
      <c r="Y875" s="4">
        <f t="shared" si="109"/>
        <v>1</v>
      </c>
      <c r="Z875" s="4">
        <f t="shared" si="110"/>
        <v>0</v>
      </c>
      <c r="AA875" s="4">
        <f t="shared" si="111"/>
        <v>0</v>
      </c>
      <c r="AB875" s="4" t="str">
        <f>IF(B875&lt;&gt;"r04","",IF(COUNT(INDEX(U:U,ROW()-3):U875)&lt;2,"",MAX(INDEX(U:U,ROW()-3):U875)-MIN(INDEX(U:U,ROW()-3):U875)))</f>
        <v/>
      </c>
      <c r="AC875" s="4" t="str">
        <f>IF(B875&lt;&gt;"r04","",IF(COUNT(INDEX(V:V,ROW()-3):V875)&lt;2,"",MAX(INDEX(V:V,ROW()-3):V875)-MIN(INDEX(V:V,ROW()-3):V875)))</f>
        <v/>
      </c>
      <c r="AD875" s="4" t="str">
        <f>IF(B875&lt;&gt;"r04","",COUNT(INDEX(U:U,ROW()-3):U875))</f>
        <v/>
      </c>
      <c r="AE875" s="4" t="str">
        <f>IF(B875&lt;&gt;"r04","",COUNT(INDEX(V:V,ROW()-3):V875))</f>
        <v/>
      </c>
    </row>
    <row r="876" spans="1:31">
      <c r="A876">
        <v>1403</v>
      </c>
      <c r="B876" t="s">
        <v>1861</v>
      </c>
      <c r="C876" t="s">
        <v>1862</v>
      </c>
      <c r="D876">
        <v>3508702</v>
      </c>
      <c r="E876">
        <v>69</v>
      </c>
      <c r="F876" t="s">
        <v>1849</v>
      </c>
      <c r="G876" s="1">
        <v>46209.938900462963</v>
      </c>
      <c r="H876">
        <v>69</v>
      </c>
      <c r="I876" t="s">
        <v>1849</v>
      </c>
      <c r="J876" s="1">
        <v>46209.939166666663</v>
      </c>
      <c r="K876">
        <v>1</v>
      </c>
      <c r="L876">
        <v>1</v>
      </c>
      <c r="M876" t="s">
        <v>1850</v>
      </c>
      <c r="N876" t="s">
        <v>1851</v>
      </c>
      <c r="O876" s="1">
        <v>46209.938622685186</v>
      </c>
      <c r="P876" s="1">
        <v>46209.939166666663</v>
      </c>
      <c r="Q876" s="1" t="str">
        <f t="shared" si="104"/>
        <v>3508702|r03</v>
      </c>
      <c r="R876" s="1" t="str">
        <f>VLOOKUP(D876,Base_Amostral!$A:$G,5,FALSE)</f>
        <v>Caconde</v>
      </c>
      <c r="S876" s="1" t="str">
        <f>VLOOKUP(D876,Base_Amostral!$A:$G,3,FALSE)</f>
        <v>São Paulo</v>
      </c>
      <c r="T876" s="1" t="str">
        <f>VLOOKUP(D876,Base_Amostral!$A:$G,6,FALSE)</f>
        <v>Sudeste</v>
      </c>
      <c r="U876" s="4">
        <f t="shared" si="105"/>
        <v>6.9</v>
      </c>
      <c r="V876" s="4">
        <f t="shared" si="106"/>
        <v>6.9</v>
      </c>
      <c r="W876" s="4">
        <f t="shared" si="107"/>
        <v>0</v>
      </c>
      <c r="X876" s="4">
        <f t="shared" si="108"/>
        <v>6.9</v>
      </c>
      <c r="Y876" s="4">
        <f t="shared" si="109"/>
        <v>1</v>
      </c>
      <c r="Z876" s="4">
        <f t="shared" si="110"/>
        <v>0</v>
      </c>
      <c r="AA876" s="4">
        <f t="shared" si="111"/>
        <v>0</v>
      </c>
      <c r="AB876" s="4" t="str">
        <f>IF(B876&lt;&gt;"r04","",IF(COUNT(INDEX(U:U,ROW()-3):U876)&lt;2,"",MAX(INDEX(U:U,ROW()-3):U876)-MIN(INDEX(U:U,ROW()-3):U876)))</f>
        <v/>
      </c>
      <c r="AC876" s="4" t="str">
        <f>IF(B876&lt;&gt;"r04","",IF(COUNT(INDEX(V:V,ROW()-3):V876)&lt;2,"",MAX(INDEX(V:V,ROW()-3):V876)-MIN(INDEX(V:V,ROW()-3):V876)))</f>
        <v/>
      </c>
      <c r="AD876" s="4" t="str">
        <f>IF(B876&lt;&gt;"r04","",COUNT(INDEX(U:U,ROW()-3):U876))</f>
        <v/>
      </c>
      <c r="AE876" s="4" t="str">
        <f>IF(B876&lt;&gt;"r04","",COUNT(INDEX(V:V,ROW()-3):V876))</f>
        <v/>
      </c>
    </row>
    <row r="877" spans="1:31">
      <c r="A877">
        <v>1741</v>
      </c>
      <c r="B877" t="s">
        <v>1863</v>
      </c>
      <c r="C877" t="s">
        <v>1864</v>
      </c>
      <c r="D877">
        <v>3508702</v>
      </c>
      <c r="E877">
        <v>76</v>
      </c>
      <c r="F877" t="s">
        <v>1849</v>
      </c>
      <c r="G877" s="1">
        <v>46216.909675925926</v>
      </c>
      <c r="H877">
        <v>69</v>
      </c>
      <c r="I877" t="s">
        <v>1849</v>
      </c>
      <c r="J877" s="1">
        <v>46216.909942129627</v>
      </c>
      <c r="K877">
        <v>1</v>
      </c>
      <c r="L877">
        <v>1</v>
      </c>
      <c r="M877" t="s">
        <v>1850</v>
      </c>
      <c r="N877" t="s">
        <v>1851</v>
      </c>
      <c r="O877" s="1">
        <v>46216.909456018519</v>
      </c>
      <c r="P877" s="1">
        <v>46216.909942129627</v>
      </c>
      <c r="Q877" s="1" t="str">
        <f t="shared" si="104"/>
        <v>3508702|r04</v>
      </c>
      <c r="R877" s="1" t="str">
        <f>VLOOKUP(D877,Base_Amostral!$A:$G,5,FALSE)</f>
        <v>Caconde</v>
      </c>
      <c r="S877" s="1" t="str">
        <f>VLOOKUP(D877,Base_Amostral!$A:$G,3,FALSE)</f>
        <v>São Paulo</v>
      </c>
      <c r="T877" s="1" t="str">
        <f>VLOOKUP(D877,Base_Amostral!$A:$G,6,FALSE)</f>
        <v>Sudeste</v>
      </c>
      <c r="U877" s="4">
        <f t="shared" si="105"/>
        <v>7.6</v>
      </c>
      <c r="V877" s="4">
        <f t="shared" si="106"/>
        <v>6.9</v>
      </c>
      <c r="W877" s="4">
        <f t="shared" si="107"/>
        <v>0.69999999999999929</v>
      </c>
      <c r="X877" s="4">
        <f t="shared" si="108"/>
        <v>7.25</v>
      </c>
      <c r="Y877" s="4">
        <f t="shared" si="109"/>
        <v>1</v>
      </c>
      <c r="Z877" s="4">
        <f t="shared" si="110"/>
        <v>0.69999999999999929</v>
      </c>
      <c r="AA877" s="4">
        <f t="shared" si="111"/>
        <v>0</v>
      </c>
      <c r="AB877" s="4">
        <f ca="1">IF(B877&lt;&gt;"r04","",IF(COUNT(INDEX(U:U,ROW()-3):U877)&lt;2,"",MAX(INDEX(U:U,ROW()-3):U877)-MIN(INDEX(U:U,ROW()-3):U877)))</f>
        <v>0.69999999999999929</v>
      </c>
      <c r="AC877" s="4">
        <f ca="1">IF(B877&lt;&gt;"r04","",IF(COUNT(INDEX(V:V,ROW()-3):V877)&lt;2,"",MAX(INDEX(V:V,ROW()-3):V877)-MIN(INDEX(V:V,ROW()-3):V877)))</f>
        <v>0</v>
      </c>
      <c r="AD877" s="4">
        <f ca="1">IF(B877&lt;&gt;"r04","",COUNT(INDEX(U:U,ROW()-3):U877))</f>
        <v>4</v>
      </c>
      <c r="AE877" s="4">
        <f ca="1">IF(B877&lt;&gt;"r04","",COUNT(INDEX(V:V,ROW()-3):V877))</f>
        <v>4</v>
      </c>
    </row>
    <row r="878" spans="1:31">
      <c r="A878">
        <v>658</v>
      </c>
      <c r="B878" t="s">
        <v>1857</v>
      </c>
      <c r="C878" t="s">
        <v>1858</v>
      </c>
      <c r="D878">
        <v>3512100</v>
      </c>
      <c r="E878">
        <v>51</v>
      </c>
      <c r="F878" t="s">
        <v>1849</v>
      </c>
      <c r="G878" s="1">
        <v>46196.077696759261</v>
      </c>
      <c r="H878">
        <v>56</v>
      </c>
      <c r="I878" t="s">
        <v>1849</v>
      </c>
      <c r="J878" s="1">
        <v>46196.077962962961</v>
      </c>
      <c r="K878">
        <v>1</v>
      </c>
      <c r="L878">
        <v>1</v>
      </c>
      <c r="M878" t="s">
        <v>1850</v>
      </c>
      <c r="N878" t="s">
        <v>1851</v>
      </c>
      <c r="O878" s="1">
        <v>46196.077303240738</v>
      </c>
      <c r="P878" s="1">
        <v>46196.077962962961</v>
      </c>
      <c r="Q878" s="1" t="str">
        <f t="shared" si="104"/>
        <v>3512100|r01</v>
      </c>
      <c r="R878" s="1" t="str">
        <f>VLOOKUP(D878,Base_Amostral!$A:$G,5,FALSE)</f>
        <v>Colômbia</v>
      </c>
      <c r="S878" s="1" t="str">
        <f>VLOOKUP(D878,Base_Amostral!$A:$G,3,FALSE)</f>
        <v>São Paulo</v>
      </c>
      <c r="T878" s="1" t="str">
        <f>VLOOKUP(D878,Base_Amostral!$A:$G,6,FALSE)</f>
        <v>Sudeste</v>
      </c>
      <c r="U878" s="4">
        <f t="shared" si="105"/>
        <v>5.0999999999999996</v>
      </c>
      <c r="V878" s="4">
        <f t="shared" si="106"/>
        <v>5.6</v>
      </c>
      <c r="W878" s="4">
        <f t="shared" si="107"/>
        <v>-0.5</v>
      </c>
      <c r="X878" s="4">
        <f t="shared" si="108"/>
        <v>5.35</v>
      </c>
      <c r="Y878" s="4">
        <f t="shared" si="109"/>
        <v>1</v>
      </c>
      <c r="Z878" s="4" t="str">
        <f t="shared" si="110"/>
        <v/>
      </c>
      <c r="AA878" s="4" t="str">
        <f t="shared" si="111"/>
        <v/>
      </c>
      <c r="AB878" s="4" t="str">
        <f>IF(B878&lt;&gt;"r04","",IF(COUNT(INDEX(U:U,ROW()-3):U878)&lt;2,"",MAX(INDEX(U:U,ROW()-3):U878)-MIN(INDEX(U:U,ROW()-3):U878)))</f>
        <v/>
      </c>
      <c r="AC878" s="4" t="str">
        <f>IF(B878&lt;&gt;"r04","",IF(COUNT(INDEX(V:V,ROW()-3):V878)&lt;2,"",MAX(INDEX(V:V,ROW()-3):V878)-MIN(INDEX(V:V,ROW()-3):V878)))</f>
        <v/>
      </c>
      <c r="AD878" s="4" t="str">
        <f>IF(B878&lt;&gt;"r04","",COUNT(INDEX(U:U,ROW()-3):U878))</f>
        <v/>
      </c>
      <c r="AE878" s="4" t="str">
        <f>IF(B878&lt;&gt;"r04","",COUNT(INDEX(V:V,ROW()-3):V878))</f>
        <v/>
      </c>
    </row>
    <row r="879" spans="1:31">
      <c r="A879">
        <v>1038</v>
      </c>
      <c r="B879" t="s">
        <v>1859</v>
      </c>
      <c r="C879" t="s">
        <v>1860</v>
      </c>
      <c r="D879">
        <v>3512100</v>
      </c>
      <c r="E879">
        <v>51</v>
      </c>
      <c r="F879" t="s">
        <v>1849</v>
      </c>
      <c r="G879" s="1">
        <v>46203.892592592594</v>
      </c>
      <c r="H879">
        <v>56</v>
      </c>
      <c r="I879" t="s">
        <v>1849</v>
      </c>
      <c r="J879" s="1">
        <v>46203.892835648148</v>
      </c>
      <c r="K879">
        <v>1</v>
      </c>
      <c r="L879">
        <v>1</v>
      </c>
      <c r="M879" t="s">
        <v>1850</v>
      </c>
      <c r="N879" t="s">
        <v>1851</v>
      </c>
      <c r="O879" s="1">
        <v>46203.892245370371</v>
      </c>
      <c r="P879" s="1">
        <v>46203.892835648148</v>
      </c>
      <c r="Q879" s="1" t="str">
        <f t="shared" si="104"/>
        <v>3512100|r02</v>
      </c>
      <c r="R879" s="1" t="str">
        <f>VLOOKUP(D879,Base_Amostral!$A:$G,5,FALSE)</f>
        <v>Colômbia</v>
      </c>
      <c r="S879" s="1" t="str">
        <f>VLOOKUP(D879,Base_Amostral!$A:$G,3,FALSE)</f>
        <v>São Paulo</v>
      </c>
      <c r="T879" s="1" t="str">
        <f>VLOOKUP(D879,Base_Amostral!$A:$G,6,FALSE)</f>
        <v>Sudeste</v>
      </c>
      <c r="U879" s="4">
        <f t="shared" si="105"/>
        <v>5.0999999999999996</v>
      </c>
      <c r="V879" s="4">
        <f t="shared" si="106"/>
        <v>5.6</v>
      </c>
      <c r="W879" s="4">
        <f t="shared" si="107"/>
        <v>-0.5</v>
      </c>
      <c r="X879" s="4">
        <f t="shared" si="108"/>
        <v>5.35</v>
      </c>
      <c r="Y879" s="4">
        <f t="shared" si="109"/>
        <v>1</v>
      </c>
      <c r="Z879" s="4">
        <f t="shared" si="110"/>
        <v>0</v>
      </c>
      <c r="AA879" s="4">
        <f t="shared" si="111"/>
        <v>0</v>
      </c>
      <c r="AB879" s="4" t="str">
        <f>IF(B879&lt;&gt;"r04","",IF(COUNT(INDEX(U:U,ROW()-3):U879)&lt;2,"",MAX(INDEX(U:U,ROW()-3):U879)-MIN(INDEX(U:U,ROW()-3):U879)))</f>
        <v/>
      </c>
      <c r="AC879" s="4" t="str">
        <f>IF(B879&lt;&gt;"r04","",IF(COUNT(INDEX(V:V,ROW()-3):V879)&lt;2,"",MAX(INDEX(V:V,ROW()-3):V879)-MIN(INDEX(V:V,ROW()-3):V879)))</f>
        <v/>
      </c>
      <c r="AD879" s="4" t="str">
        <f>IF(B879&lt;&gt;"r04","",COUNT(INDEX(U:U,ROW()-3):U879))</f>
        <v/>
      </c>
      <c r="AE879" s="4" t="str">
        <f>IF(B879&lt;&gt;"r04","",COUNT(INDEX(V:V,ROW()-3):V879))</f>
        <v/>
      </c>
    </row>
    <row r="880" spans="1:31">
      <c r="A880">
        <v>1405</v>
      </c>
      <c r="B880" t="s">
        <v>1861</v>
      </c>
      <c r="C880" t="s">
        <v>1862</v>
      </c>
      <c r="D880">
        <v>3512100</v>
      </c>
      <c r="E880">
        <v>51</v>
      </c>
      <c r="F880" t="s">
        <v>1849</v>
      </c>
      <c r="G880" s="1">
        <v>46209.93953703704</v>
      </c>
      <c r="H880">
        <v>56</v>
      </c>
      <c r="I880" t="s">
        <v>1849</v>
      </c>
      <c r="J880" s="1">
        <v>46209.939803240741</v>
      </c>
      <c r="K880">
        <v>1</v>
      </c>
      <c r="L880">
        <v>1</v>
      </c>
      <c r="M880" t="s">
        <v>1850</v>
      </c>
      <c r="N880" t="s">
        <v>1851</v>
      </c>
      <c r="O880" s="1">
        <v>46209.939212962963</v>
      </c>
      <c r="P880" s="1">
        <v>46209.939803240741</v>
      </c>
      <c r="Q880" s="1" t="str">
        <f t="shared" si="104"/>
        <v>3512100|r03</v>
      </c>
      <c r="R880" s="1" t="str">
        <f>VLOOKUP(D880,Base_Amostral!$A:$G,5,FALSE)</f>
        <v>Colômbia</v>
      </c>
      <c r="S880" s="1" t="str">
        <f>VLOOKUP(D880,Base_Amostral!$A:$G,3,FALSE)</f>
        <v>São Paulo</v>
      </c>
      <c r="T880" s="1" t="str">
        <f>VLOOKUP(D880,Base_Amostral!$A:$G,6,FALSE)</f>
        <v>Sudeste</v>
      </c>
      <c r="U880" s="4">
        <f t="shared" si="105"/>
        <v>5.0999999999999996</v>
      </c>
      <c r="V880" s="4">
        <f t="shared" si="106"/>
        <v>5.6</v>
      </c>
      <c r="W880" s="4">
        <f t="shared" si="107"/>
        <v>-0.5</v>
      </c>
      <c r="X880" s="4">
        <f t="shared" si="108"/>
        <v>5.35</v>
      </c>
      <c r="Y880" s="4">
        <f t="shared" si="109"/>
        <v>1</v>
      </c>
      <c r="Z880" s="4">
        <f t="shared" si="110"/>
        <v>0</v>
      </c>
      <c r="AA880" s="4">
        <f t="shared" si="111"/>
        <v>0</v>
      </c>
      <c r="AB880" s="4" t="str">
        <f>IF(B880&lt;&gt;"r04","",IF(COUNT(INDEX(U:U,ROW()-3):U880)&lt;2,"",MAX(INDEX(U:U,ROW()-3):U880)-MIN(INDEX(U:U,ROW()-3):U880)))</f>
        <v/>
      </c>
      <c r="AC880" s="4" t="str">
        <f>IF(B880&lt;&gt;"r04","",IF(COUNT(INDEX(V:V,ROW()-3):V880)&lt;2,"",MAX(INDEX(V:V,ROW()-3):V880)-MIN(INDEX(V:V,ROW()-3):V880)))</f>
        <v/>
      </c>
      <c r="AD880" s="4" t="str">
        <f>IF(B880&lt;&gt;"r04","",COUNT(INDEX(U:U,ROW()-3):U880))</f>
        <v/>
      </c>
      <c r="AE880" s="4" t="str">
        <f>IF(B880&lt;&gt;"r04","",COUNT(INDEX(V:V,ROW()-3):V880))</f>
        <v/>
      </c>
    </row>
    <row r="881" spans="1:31">
      <c r="A881">
        <v>1742</v>
      </c>
      <c r="B881" t="s">
        <v>1863</v>
      </c>
      <c r="C881" t="s">
        <v>1864</v>
      </c>
      <c r="D881">
        <v>3512100</v>
      </c>
      <c r="E881">
        <v>61</v>
      </c>
      <c r="F881" t="s">
        <v>1849</v>
      </c>
      <c r="G881" s="1">
        <v>46216.910358796296</v>
      </c>
      <c r="H881">
        <v>56</v>
      </c>
      <c r="I881" t="s">
        <v>1849</v>
      </c>
      <c r="J881" s="1">
        <v>46216.910613425927</v>
      </c>
      <c r="K881">
        <v>1</v>
      </c>
      <c r="L881">
        <v>1</v>
      </c>
      <c r="M881" t="s">
        <v>1850</v>
      </c>
      <c r="N881" t="s">
        <v>1851</v>
      </c>
      <c r="O881" s="1">
        <v>46216.90997685185</v>
      </c>
      <c r="P881" s="1">
        <v>46216.910613425927</v>
      </c>
      <c r="Q881" s="1" t="str">
        <f t="shared" si="104"/>
        <v>3512100|r04</v>
      </c>
      <c r="R881" s="1" t="str">
        <f>VLOOKUP(D881,Base_Amostral!$A:$G,5,FALSE)</f>
        <v>Colômbia</v>
      </c>
      <c r="S881" s="1" t="str">
        <f>VLOOKUP(D881,Base_Amostral!$A:$G,3,FALSE)</f>
        <v>São Paulo</v>
      </c>
      <c r="T881" s="1" t="str">
        <f>VLOOKUP(D881,Base_Amostral!$A:$G,6,FALSE)</f>
        <v>Sudeste</v>
      </c>
      <c r="U881" s="4">
        <f t="shared" si="105"/>
        <v>6.1</v>
      </c>
      <c r="V881" s="4">
        <f t="shared" si="106"/>
        <v>5.6</v>
      </c>
      <c r="W881" s="4">
        <f t="shared" si="107"/>
        <v>0.5</v>
      </c>
      <c r="X881" s="4">
        <f t="shared" si="108"/>
        <v>5.85</v>
      </c>
      <c r="Y881" s="4">
        <f t="shared" si="109"/>
        <v>1</v>
      </c>
      <c r="Z881" s="4">
        <f t="shared" si="110"/>
        <v>1</v>
      </c>
      <c r="AA881" s="4">
        <f t="shared" si="111"/>
        <v>0</v>
      </c>
      <c r="AB881" s="4">
        <f ca="1">IF(B881&lt;&gt;"r04","",IF(COUNT(INDEX(U:U,ROW()-3):U881)&lt;2,"",MAX(INDEX(U:U,ROW()-3):U881)-MIN(INDEX(U:U,ROW()-3):U881)))</f>
        <v>1</v>
      </c>
      <c r="AC881" s="4">
        <f ca="1">IF(B881&lt;&gt;"r04","",IF(COUNT(INDEX(V:V,ROW()-3):V881)&lt;2,"",MAX(INDEX(V:V,ROW()-3):V881)-MIN(INDEX(V:V,ROW()-3):V881)))</f>
        <v>0</v>
      </c>
      <c r="AD881" s="4">
        <f ca="1">IF(B881&lt;&gt;"r04","",COUNT(INDEX(U:U,ROW()-3):U881))</f>
        <v>4</v>
      </c>
      <c r="AE881" s="4">
        <f ca="1">IF(B881&lt;&gt;"r04","",COUNT(INDEX(V:V,ROW()-3):V881))</f>
        <v>4</v>
      </c>
    </row>
    <row r="882" spans="1:31">
      <c r="A882">
        <v>660</v>
      </c>
      <c r="B882" t="s">
        <v>1857</v>
      </c>
      <c r="C882" t="s">
        <v>1858</v>
      </c>
      <c r="D882">
        <v>3512308</v>
      </c>
      <c r="E882">
        <v>62</v>
      </c>
      <c r="F882" t="s">
        <v>1849</v>
      </c>
      <c r="G882" s="1">
        <v>46196.078981481478</v>
      </c>
      <c r="H882">
        <v>73</v>
      </c>
      <c r="I882" t="s">
        <v>1849</v>
      </c>
      <c r="J882" s="1">
        <v>46196.079293981478</v>
      </c>
      <c r="K882">
        <v>1</v>
      </c>
      <c r="L882">
        <v>1</v>
      </c>
      <c r="M882" t="s">
        <v>1850</v>
      </c>
      <c r="N882" t="s">
        <v>1851</v>
      </c>
      <c r="O882" s="1">
        <v>46196.077997685185</v>
      </c>
      <c r="P882" s="1">
        <v>46196.079293981478</v>
      </c>
      <c r="Q882" s="1" t="str">
        <f t="shared" si="104"/>
        <v>3512308|r01</v>
      </c>
      <c r="R882" s="1" t="str">
        <f>VLOOKUP(D882,Base_Amostral!$A:$G,5,FALSE)</f>
        <v>Conchas</v>
      </c>
      <c r="S882" s="1" t="str">
        <f>VLOOKUP(D882,Base_Amostral!$A:$G,3,FALSE)</f>
        <v>São Paulo</v>
      </c>
      <c r="T882" s="1" t="str">
        <f>VLOOKUP(D882,Base_Amostral!$A:$G,6,FALSE)</f>
        <v>Sudeste</v>
      </c>
      <c r="U882" s="4">
        <f t="shared" si="105"/>
        <v>6.2</v>
      </c>
      <c r="V882" s="4">
        <f t="shared" si="106"/>
        <v>7.3</v>
      </c>
      <c r="W882" s="4">
        <f t="shared" si="107"/>
        <v>-1.0999999999999996</v>
      </c>
      <c r="X882" s="4">
        <f t="shared" si="108"/>
        <v>6.75</v>
      </c>
      <c r="Y882" s="4">
        <f t="shared" si="109"/>
        <v>1</v>
      </c>
      <c r="Z882" s="4" t="str">
        <f t="shared" si="110"/>
        <v/>
      </c>
      <c r="AA882" s="4" t="str">
        <f t="shared" si="111"/>
        <v/>
      </c>
      <c r="AB882" s="4" t="str">
        <f>IF(B882&lt;&gt;"r04","",IF(COUNT(INDEX(U:U,ROW()-3):U882)&lt;2,"",MAX(INDEX(U:U,ROW()-3):U882)-MIN(INDEX(U:U,ROW()-3):U882)))</f>
        <v/>
      </c>
      <c r="AC882" s="4" t="str">
        <f>IF(B882&lt;&gt;"r04","",IF(COUNT(INDEX(V:V,ROW()-3):V882)&lt;2,"",MAX(INDEX(V:V,ROW()-3):V882)-MIN(INDEX(V:V,ROW()-3):V882)))</f>
        <v/>
      </c>
      <c r="AD882" s="4" t="str">
        <f>IF(B882&lt;&gt;"r04","",COUNT(INDEX(U:U,ROW()-3):U882))</f>
        <v/>
      </c>
      <c r="AE882" s="4" t="str">
        <f>IF(B882&lt;&gt;"r04","",COUNT(INDEX(V:V,ROW()-3):V882))</f>
        <v/>
      </c>
    </row>
    <row r="883" spans="1:31">
      <c r="A883">
        <v>1039</v>
      </c>
      <c r="B883" t="s">
        <v>1859</v>
      </c>
      <c r="C883" t="s">
        <v>1860</v>
      </c>
      <c r="D883">
        <v>3512308</v>
      </c>
      <c r="E883">
        <v>63</v>
      </c>
      <c r="F883" t="s">
        <v>1849</v>
      </c>
      <c r="G883" s="1">
        <v>46203.893518518518</v>
      </c>
      <c r="H883">
        <v>71</v>
      </c>
      <c r="I883" t="s">
        <v>1849</v>
      </c>
      <c r="J883" s="1">
        <v>46203.893819444442</v>
      </c>
      <c r="K883">
        <v>1</v>
      </c>
      <c r="L883">
        <v>1</v>
      </c>
      <c r="M883" t="s">
        <v>1850</v>
      </c>
      <c r="N883" t="s">
        <v>1851</v>
      </c>
      <c r="O883" s="1">
        <v>46203.892881944441</v>
      </c>
      <c r="P883" s="1">
        <v>46203.893819444442</v>
      </c>
      <c r="Q883" s="1" t="str">
        <f t="shared" si="104"/>
        <v>3512308|r02</v>
      </c>
      <c r="R883" s="1" t="str">
        <f>VLOOKUP(D883,Base_Amostral!$A:$G,5,FALSE)</f>
        <v>Conchas</v>
      </c>
      <c r="S883" s="1" t="str">
        <f>VLOOKUP(D883,Base_Amostral!$A:$G,3,FALSE)</f>
        <v>São Paulo</v>
      </c>
      <c r="T883" s="1" t="str">
        <f>VLOOKUP(D883,Base_Amostral!$A:$G,6,FALSE)</f>
        <v>Sudeste</v>
      </c>
      <c r="U883" s="4">
        <f t="shared" si="105"/>
        <v>6.3</v>
      </c>
      <c r="V883" s="4">
        <f t="shared" si="106"/>
        <v>7.1</v>
      </c>
      <c r="W883" s="4">
        <f t="shared" si="107"/>
        <v>-0.79999999999999982</v>
      </c>
      <c r="X883" s="4">
        <f t="shared" si="108"/>
        <v>6.6999999999999993</v>
      </c>
      <c r="Y883" s="4">
        <f t="shared" si="109"/>
        <v>1</v>
      </c>
      <c r="Z883" s="4">
        <f t="shared" si="110"/>
        <v>9.9999999999999645E-2</v>
      </c>
      <c r="AA883" s="4">
        <f t="shared" si="111"/>
        <v>-0.20000000000000018</v>
      </c>
      <c r="AB883" s="4" t="str">
        <f>IF(B883&lt;&gt;"r04","",IF(COUNT(INDEX(U:U,ROW()-3):U883)&lt;2,"",MAX(INDEX(U:U,ROW()-3):U883)-MIN(INDEX(U:U,ROW()-3):U883)))</f>
        <v/>
      </c>
      <c r="AC883" s="4" t="str">
        <f>IF(B883&lt;&gt;"r04","",IF(COUNT(INDEX(V:V,ROW()-3):V883)&lt;2,"",MAX(INDEX(V:V,ROW()-3):V883)-MIN(INDEX(V:V,ROW()-3):V883)))</f>
        <v/>
      </c>
      <c r="AD883" s="4" t="str">
        <f>IF(B883&lt;&gt;"r04","",COUNT(INDEX(U:U,ROW()-3):U883))</f>
        <v/>
      </c>
      <c r="AE883" s="4" t="str">
        <f>IF(B883&lt;&gt;"r04","",COUNT(INDEX(V:V,ROW()-3):V883))</f>
        <v/>
      </c>
    </row>
    <row r="884" spans="1:31">
      <c r="A884">
        <v>1407</v>
      </c>
      <c r="B884" t="s">
        <v>1861</v>
      </c>
      <c r="C884" t="s">
        <v>1862</v>
      </c>
      <c r="D884">
        <v>3512308</v>
      </c>
      <c r="E884">
        <v>61</v>
      </c>
      <c r="F884" t="s">
        <v>1849</v>
      </c>
      <c r="G884" s="1">
        <v>46209.940509259257</v>
      </c>
      <c r="H884">
        <v>71</v>
      </c>
      <c r="I884" t="s">
        <v>1849</v>
      </c>
      <c r="J884" s="1">
        <v>46209.940810185188</v>
      </c>
      <c r="K884">
        <v>1</v>
      </c>
      <c r="L884">
        <v>1</v>
      </c>
      <c r="M884" t="s">
        <v>1850</v>
      </c>
      <c r="N884" t="s">
        <v>1851</v>
      </c>
      <c r="O884" s="1">
        <v>46209.939837962964</v>
      </c>
      <c r="P884" s="1">
        <v>46209.940810185188</v>
      </c>
      <c r="Q884" s="1" t="str">
        <f t="shared" si="104"/>
        <v>3512308|r03</v>
      </c>
      <c r="R884" s="1" t="str">
        <f>VLOOKUP(D884,Base_Amostral!$A:$G,5,FALSE)</f>
        <v>Conchas</v>
      </c>
      <c r="S884" s="1" t="str">
        <f>VLOOKUP(D884,Base_Amostral!$A:$G,3,FALSE)</f>
        <v>São Paulo</v>
      </c>
      <c r="T884" s="1" t="str">
        <f>VLOOKUP(D884,Base_Amostral!$A:$G,6,FALSE)</f>
        <v>Sudeste</v>
      </c>
      <c r="U884" s="4">
        <f t="shared" si="105"/>
        <v>6.1</v>
      </c>
      <c r="V884" s="4">
        <f t="shared" si="106"/>
        <v>7.1</v>
      </c>
      <c r="W884" s="4">
        <f t="shared" si="107"/>
        <v>-1</v>
      </c>
      <c r="X884" s="4">
        <f t="shared" si="108"/>
        <v>6.6</v>
      </c>
      <c r="Y884" s="4">
        <f t="shared" si="109"/>
        <v>1</v>
      </c>
      <c r="Z884" s="4">
        <f t="shared" si="110"/>
        <v>-0.20000000000000018</v>
      </c>
      <c r="AA884" s="4">
        <f t="shared" si="111"/>
        <v>0</v>
      </c>
      <c r="AB884" s="4" t="str">
        <f>IF(B884&lt;&gt;"r04","",IF(COUNT(INDEX(U:U,ROW()-3):U884)&lt;2,"",MAX(INDEX(U:U,ROW()-3):U884)-MIN(INDEX(U:U,ROW()-3):U884)))</f>
        <v/>
      </c>
      <c r="AC884" s="4" t="str">
        <f>IF(B884&lt;&gt;"r04","",IF(COUNT(INDEX(V:V,ROW()-3):V884)&lt;2,"",MAX(INDEX(V:V,ROW()-3):V884)-MIN(INDEX(V:V,ROW()-3):V884)))</f>
        <v/>
      </c>
      <c r="AD884" s="4" t="str">
        <f>IF(B884&lt;&gt;"r04","",COUNT(INDEX(U:U,ROW()-3):U884))</f>
        <v/>
      </c>
      <c r="AE884" s="4" t="str">
        <f>IF(B884&lt;&gt;"r04","",COUNT(INDEX(V:V,ROW()-3):V884))</f>
        <v/>
      </c>
    </row>
    <row r="885" spans="1:31">
      <c r="A885">
        <v>1743</v>
      </c>
      <c r="B885" t="s">
        <v>1863</v>
      </c>
      <c r="C885" t="s">
        <v>1864</v>
      </c>
      <c r="D885">
        <v>3512308</v>
      </c>
      <c r="E885">
        <v>76</v>
      </c>
      <c r="F885" t="s">
        <v>1849</v>
      </c>
      <c r="G885" s="1">
        <v>46216.911458333336</v>
      </c>
      <c r="H885">
        <v>73</v>
      </c>
      <c r="I885" t="s">
        <v>1849</v>
      </c>
      <c r="J885" s="1">
        <v>46216.911747685182</v>
      </c>
      <c r="K885">
        <v>1</v>
      </c>
      <c r="L885">
        <v>1</v>
      </c>
      <c r="M885" t="s">
        <v>1850</v>
      </c>
      <c r="N885" t="s">
        <v>1851</v>
      </c>
      <c r="O885" s="1">
        <v>46216.91065972222</v>
      </c>
      <c r="P885" s="1">
        <v>46216.911747685182</v>
      </c>
      <c r="Q885" s="1" t="str">
        <f t="shared" si="104"/>
        <v>3512308|r04</v>
      </c>
      <c r="R885" s="1" t="str">
        <f>VLOOKUP(D885,Base_Amostral!$A:$G,5,FALSE)</f>
        <v>Conchas</v>
      </c>
      <c r="S885" s="1" t="str">
        <f>VLOOKUP(D885,Base_Amostral!$A:$G,3,FALSE)</f>
        <v>São Paulo</v>
      </c>
      <c r="T885" s="1" t="str">
        <f>VLOOKUP(D885,Base_Amostral!$A:$G,6,FALSE)</f>
        <v>Sudeste</v>
      </c>
      <c r="U885" s="4">
        <f t="shared" si="105"/>
        <v>7.6</v>
      </c>
      <c r="V885" s="4">
        <f t="shared" si="106"/>
        <v>7.3</v>
      </c>
      <c r="W885" s="4">
        <f t="shared" si="107"/>
        <v>0.29999999999999982</v>
      </c>
      <c r="X885" s="4">
        <f t="shared" si="108"/>
        <v>7.4499999999999993</v>
      </c>
      <c r="Y885" s="4">
        <f t="shared" si="109"/>
        <v>1</v>
      </c>
      <c r="Z885" s="4">
        <f t="shared" si="110"/>
        <v>1.5</v>
      </c>
      <c r="AA885" s="4">
        <f t="shared" si="111"/>
        <v>0.20000000000000018</v>
      </c>
      <c r="AB885" s="4">
        <f ca="1">IF(B885&lt;&gt;"r04","",IF(COUNT(INDEX(U:U,ROW()-3):U885)&lt;2,"",MAX(INDEX(U:U,ROW()-3):U885)-MIN(INDEX(U:U,ROW()-3):U885)))</f>
        <v>1.5</v>
      </c>
      <c r="AC885" s="4">
        <f ca="1">IF(B885&lt;&gt;"r04","",IF(COUNT(INDEX(V:V,ROW()-3):V885)&lt;2,"",MAX(INDEX(V:V,ROW()-3):V885)-MIN(INDEX(V:V,ROW()-3):V885)))</f>
        <v>0.20000000000000018</v>
      </c>
      <c r="AD885" s="4">
        <f ca="1">IF(B885&lt;&gt;"r04","",COUNT(INDEX(U:U,ROW()-3):U885))</f>
        <v>4</v>
      </c>
      <c r="AE885" s="4">
        <f ca="1">IF(B885&lt;&gt;"r04","",COUNT(INDEX(V:V,ROW()-3):V885))</f>
        <v>4</v>
      </c>
    </row>
    <row r="886" spans="1:31">
      <c r="A886">
        <v>665</v>
      </c>
      <c r="B886" t="s">
        <v>1857</v>
      </c>
      <c r="C886" t="s">
        <v>1858</v>
      </c>
      <c r="D886">
        <v>3513900</v>
      </c>
      <c r="E886">
        <v>67</v>
      </c>
      <c r="F886" t="s">
        <v>1849</v>
      </c>
      <c r="G886" s="1">
        <v>46196.080381944441</v>
      </c>
      <c r="H886">
        <v>73</v>
      </c>
      <c r="I886" t="s">
        <v>1849</v>
      </c>
      <c r="J886" s="1">
        <v>46196.080682870372</v>
      </c>
      <c r="K886">
        <v>1</v>
      </c>
      <c r="L886">
        <v>1</v>
      </c>
      <c r="M886" t="s">
        <v>1850</v>
      </c>
      <c r="N886" t="s">
        <v>1851</v>
      </c>
      <c r="O886" s="1">
        <v>46196.079328703701</v>
      </c>
      <c r="P886" s="1">
        <v>46196.080682870372</v>
      </c>
      <c r="Q886" s="1" t="str">
        <f t="shared" si="104"/>
        <v>3513900|r01</v>
      </c>
      <c r="R886" s="1" t="str">
        <f>VLOOKUP(D886,Base_Amostral!$A:$G,5,FALSE)</f>
        <v>Divinolândia</v>
      </c>
      <c r="S886" s="1" t="str">
        <f>VLOOKUP(D886,Base_Amostral!$A:$G,3,FALSE)</f>
        <v>São Paulo</v>
      </c>
      <c r="T886" s="1" t="str">
        <f>VLOOKUP(D886,Base_Amostral!$A:$G,6,FALSE)</f>
        <v>Sudeste</v>
      </c>
      <c r="U886" s="4">
        <f t="shared" si="105"/>
        <v>6.7</v>
      </c>
      <c r="V886" s="4">
        <f t="shared" si="106"/>
        <v>7.3</v>
      </c>
      <c r="W886" s="4">
        <f t="shared" si="107"/>
        <v>-0.59999999999999964</v>
      </c>
      <c r="X886" s="4">
        <f t="shared" si="108"/>
        <v>7</v>
      </c>
      <c r="Y886" s="4">
        <f t="shared" si="109"/>
        <v>1</v>
      </c>
      <c r="Z886" s="4" t="str">
        <f t="shared" si="110"/>
        <v/>
      </c>
      <c r="AA886" s="4" t="str">
        <f t="shared" si="111"/>
        <v/>
      </c>
      <c r="AB886" s="4" t="str">
        <f>IF(B886&lt;&gt;"r04","",IF(COUNT(INDEX(U:U,ROW()-3):U886)&lt;2,"",MAX(INDEX(U:U,ROW()-3):U886)-MIN(INDEX(U:U,ROW()-3):U886)))</f>
        <v/>
      </c>
      <c r="AC886" s="4" t="str">
        <f>IF(B886&lt;&gt;"r04","",IF(COUNT(INDEX(V:V,ROW()-3):V886)&lt;2,"",MAX(INDEX(V:V,ROW()-3):V886)-MIN(INDEX(V:V,ROW()-3):V886)))</f>
        <v/>
      </c>
      <c r="AD886" s="4" t="str">
        <f>IF(B886&lt;&gt;"r04","",COUNT(INDEX(U:U,ROW()-3):U886))</f>
        <v/>
      </c>
      <c r="AE886" s="4" t="str">
        <f>IF(B886&lt;&gt;"r04","",COUNT(INDEX(V:V,ROW()-3):V886))</f>
        <v/>
      </c>
    </row>
    <row r="887" spans="1:31">
      <c r="A887">
        <v>1040</v>
      </c>
      <c r="B887" t="s">
        <v>1859</v>
      </c>
      <c r="C887" t="s">
        <v>1860</v>
      </c>
      <c r="D887">
        <v>3513900</v>
      </c>
      <c r="E887">
        <v>65</v>
      </c>
      <c r="F887" t="s">
        <v>1849</v>
      </c>
      <c r="G887" s="1">
        <v>46203.894687499997</v>
      </c>
      <c r="H887">
        <v>73</v>
      </c>
      <c r="I887" t="s">
        <v>1849</v>
      </c>
      <c r="J887" s="1">
        <v>46203.894976851851</v>
      </c>
      <c r="K887">
        <v>1</v>
      </c>
      <c r="L887">
        <v>1</v>
      </c>
      <c r="M887" t="s">
        <v>1850</v>
      </c>
      <c r="N887" t="s">
        <v>1851</v>
      </c>
      <c r="O887" s="1">
        <v>46203.893865740742</v>
      </c>
      <c r="P887" s="1">
        <v>46203.894976851851</v>
      </c>
      <c r="Q887" s="1" t="str">
        <f t="shared" si="104"/>
        <v>3513900|r02</v>
      </c>
      <c r="R887" s="1" t="str">
        <f>VLOOKUP(D887,Base_Amostral!$A:$G,5,FALSE)</f>
        <v>Divinolândia</v>
      </c>
      <c r="S887" s="1" t="str">
        <f>VLOOKUP(D887,Base_Amostral!$A:$G,3,FALSE)</f>
        <v>São Paulo</v>
      </c>
      <c r="T887" s="1" t="str">
        <f>VLOOKUP(D887,Base_Amostral!$A:$G,6,FALSE)</f>
        <v>Sudeste</v>
      </c>
      <c r="U887" s="4">
        <f t="shared" si="105"/>
        <v>6.5</v>
      </c>
      <c r="V887" s="4">
        <f t="shared" si="106"/>
        <v>7.3</v>
      </c>
      <c r="W887" s="4">
        <f t="shared" si="107"/>
        <v>-0.79999999999999982</v>
      </c>
      <c r="X887" s="4">
        <f t="shared" si="108"/>
        <v>6.9</v>
      </c>
      <c r="Y887" s="4">
        <f t="shared" si="109"/>
        <v>1</v>
      </c>
      <c r="Z887" s="4">
        <f t="shared" si="110"/>
        <v>-0.20000000000000018</v>
      </c>
      <c r="AA887" s="4">
        <f t="shared" si="111"/>
        <v>0</v>
      </c>
      <c r="AB887" s="4" t="str">
        <f>IF(B887&lt;&gt;"r04","",IF(COUNT(INDEX(U:U,ROW()-3):U887)&lt;2,"",MAX(INDEX(U:U,ROW()-3):U887)-MIN(INDEX(U:U,ROW()-3):U887)))</f>
        <v/>
      </c>
      <c r="AC887" s="4" t="str">
        <f>IF(B887&lt;&gt;"r04","",IF(COUNT(INDEX(V:V,ROW()-3):V887)&lt;2,"",MAX(INDEX(V:V,ROW()-3):V887)-MIN(INDEX(V:V,ROW()-3):V887)))</f>
        <v/>
      </c>
      <c r="AD887" s="4" t="str">
        <f>IF(B887&lt;&gt;"r04","",COUNT(INDEX(U:U,ROW()-3):U887))</f>
        <v/>
      </c>
      <c r="AE887" s="4" t="str">
        <f>IF(B887&lt;&gt;"r04","",COUNT(INDEX(V:V,ROW()-3):V887))</f>
        <v/>
      </c>
    </row>
    <row r="888" spans="1:31">
      <c r="A888">
        <v>1409</v>
      </c>
      <c r="B888" t="s">
        <v>1861</v>
      </c>
      <c r="C888" t="s">
        <v>1862</v>
      </c>
      <c r="D888">
        <v>3513900</v>
      </c>
      <c r="E888">
        <v>67</v>
      </c>
      <c r="F888" t="s">
        <v>1849</v>
      </c>
      <c r="G888" s="1">
        <v>46209.94290509259</v>
      </c>
      <c r="H888">
        <v>72</v>
      </c>
      <c r="I888" t="s">
        <v>1849</v>
      </c>
      <c r="J888" s="1">
        <v>46209.943206018521</v>
      </c>
      <c r="K888">
        <v>1</v>
      </c>
      <c r="L888">
        <v>1</v>
      </c>
      <c r="M888" t="s">
        <v>1850</v>
      </c>
      <c r="N888" t="s">
        <v>1851</v>
      </c>
      <c r="O888" s="1">
        <v>46209.94085648148</v>
      </c>
      <c r="P888" s="1">
        <v>46209.943206018521</v>
      </c>
      <c r="Q888" s="1" t="str">
        <f t="shared" si="104"/>
        <v>3513900|r03</v>
      </c>
      <c r="R888" s="1" t="str">
        <f>VLOOKUP(D888,Base_Amostral!$A:$G,5,FALSE)</f>
        <v>Divinolândia</v>
      </c>
      <c r="S888" s="1" t="str">
        <f>VLOOKUP(D888,Base_Amostral!$A:$G,3,FALSE)</f>
        <v>São Paulo</v>
      </c>
      <c r="T888" s="1" t="str">
        <f>VLOOKUP(D888,Base_Amostral!$A:$G,6,FALSE)</f>
        <v>Sudeste</v>
      </c>
      <c r="U888" s="4">
        <f t="shared" si="105"/>
        <v>6.7</v>
      </c>
      <c r="V888" s="4">
        <f t="shared" si="106"/>
        <v>7.2</v>
      </c>
      <c r="W888" s="4">
        <f t="shared" si="107"/>
        <v>-0.5</v>
      </c>
      <c r="X888" s="4">
        <f t="shared" si="108"/>
        <v>6.95</v>
      </c>
      <c r="Y888" s="4">
        <f t="shared" si="109"/>
        <v>1</v>
      </c>
      <c r="Z888" s="4">
        <f t="shared" si="110"/>
        <v>0.20000000000000018</v>
      </c>
      <c r="AA888" s="4">
        <f t="shared" si="111"/>
        <v>-9.9999999999999645E-2</v>
      </c>
      <c r="AB888" s="4" t="str">
        <f>IF(B888&lt;&gt;"r04","",IF(COUNT(INDEX(U:U,ROW()-3):U888)&lt;2,"",MAX(INDEX(U:U,ROW()-3):U888)-MIN(INDEX(U:U,ROW()-3):U888)))</f>
        <v/>
      </c>
      <c r="AC888" s="4" t="str">
        <f>IF(B888&lt;&gt;"r04","",IF(COUNT(INDEX(V:V,ROW()-3):V888)&lt;2,"",MAX(INDEX(V:V,ROW()-3):V888)-MIN(INDEX(V:V,ROW()-3):V888)))</f>
        <v/>
      </c>
      <c r="AD888" s="4" t="str">
        <f>IF(B888&lt;&gt;"r04","",COUNT(INDEX(U:U,ROW()-3):U888))</f>
        <v/>
      </c>
      <c r="AE888" s="4" t="str">
        <f>IF(B888&lt;&gt;"r04","",COUNT(INDEX(V:V,ROW()-3):V888))</f>
        <v/>
      </c>
    </row>
    <row r="889" spans="1:31">
      <c r="A889">
        <v>1748</v>
      </c>
      <c r="B889" t="s">
        <v>1863</v>
      </c>
      <c r="C889" t="s">
        <v>1864</v>
      </c>
      <c r="D889">
        <v>3513900</v>
      </c>
      <c r="E889">
        <v>77</v>
      </c>
      <c r="F889" t="s">
        <v>1849</v>
      </c>
      <c r="G889" s="1">
        <v>46216.912465277775</v>
      </c>
      <c r="H889">
        <v>72</v>
      </c>
      <c r="I889" t="s">
        <v>1849</v>
      </c>
      <c r="J889" s="1">
        <v>46216.912777777776</v>
      </c>
      <c r="K889">
        <v>1</v>
      </c>
      <c r="L889">
        <v>1</v>
      </c>
      <c r="M889" t="s">
        <v>1850</v>
      </c>
      <c r="N889" t="s">
        <v>1851</v>
      </c>
      <c r="O889" s="1">
        <v>46216.911805555559</v>
      </c>
      <c r="P889" s="1">
        <v>46216.912777777776</v>
      </c>
      <c r="Q889" s="1" t="str">
        <f t="shared" si="104"/>
        <v>3513900|r04</v>
      </c>
      <c r="R889" s="1" t="str">
        <f>VLOOKUP(D889,Base_Amostral!$A:$G,5,FALSE)</f>
        <v>Divinolândia</v>
      </c>
      <c r="S889" s="1" t="str">
        <f>VLOOKUP(D889,Base_Amostral!$A:$G,3,FALSE)</f>
        <v>São Paulo</v>
      </c>
      <c r="T889" s="1" t="str">
        <f>VLOOKUP(D889,Base_Amostral!$A:$G,6,FALSE)</f>
        <v>Sudeste</v>
      </c>
      <c r="U889" s="4">
        <f t="shared" si="105"/>
        <v>7.7</v>
      </c>
      <c r="V889" s="4">
        <f t="shared" si="106"/>
        <v>7.2</v>
      </c>
      <c r="W889" s="4">
        <f t="shared" si="107"/>
        <v>0.5</v>
      </c>
      <c r="X889" s="4">
        <f t="shared" si="108"/>
        <v>7.45</v>
      </c>
      <c r="Y889" s="4">
        <f t="shared" si="109"/>
        <v>1</v>
      </c>
      <c r="Z889" s="4">
        <f t="shared" si="110"/>
        <v>1</v>
      </c>
      <c r="AA889" s="4">
        <f t="shared" si="111"/>
        <v>0</v>
      </c>
      <c r="AB889" s="4">
        <f ca="1">IF(B889&lt;&gt;"r04","",IF(COUNT(INDEX(U:U,ROW()-3):U889)&lt;2,"",MAX(INDEX(U:U,ROW()-3):U889)-MIN(INDEX(U:U,ROW()-3):U889)))</f>
        <v>1.2000000000000002</v>
      </c>
      <c r="AC889" s="4">
        <f ca="1">IF(B889&lt;&gt;"r04","",IF(COUNT(INDEX(V:V,ROW()-3):V889)&lt;2,"",MAX(INDEX(V:V,ROW()-3):V889)-MIN(INDEX(V:V,ROW()-3):V889)))</f>
        <v>9.9999999999999645E-2</v>
      </c>
      <c r="AD889" s="4">
        <f ca="1">IF(B889&lt;&gt;"r04","",COUNT(INDEX(U:U,ROW()-3):U889))</f>
        <v>4</v>
      </c>
      <c r="AE889" s="4">
        <f ca="1">IF(B889&lt;&gt;"r04","",COUNT(INDEX(V:V,ROW()-3):V889))</f>
        <v>4</v>
      </c>
    </row>
    <row r="890" spans="1:31">
      <c r="A890">
        <v>669</v>
      </c>
      <c r="B890" t="s">
        <v>1857</v>
      </c>
      <c r="C890" t="s">
        <v>1858</v>
      </c>
      <c r="D890">
        <v>3515103</v>
      </c>
      <c r="E890">
        <v>92</v>
      </c>
      <c r="F890" t="s">
        <v>1849</v>
      </c>
      <c r="G890" s="1">
        <v>46196.08085648148</v>
      </c>
      <c r="H890">
        <v>68</v>
      </c>
      <c r="I890" t="s">
        <v>1849</v>
      </c>
      <c r="J890" s="1">
        <v>46196.081284722219</v>
      </c>
      <c r="K890">
        <v>1</v>
      </c>
      <c r="L890">
        <v>1</v>
      </c>
      <c r="M890" t="s">
        <v>1850</v>
      </c>
      <c r="N890" t="s">
        <v>1851</v>
      </c>
      <c r="O890" s="1">
        <v>46196.080717592595</v>
      </c>
      <c r="P890" s="1">
        <v>46196.081284722219</v>
      </c>
      <c r="Q890" s="1" t="str">
        <f t="shared" si="104"/>
        <v>3515103|r01</v>
      </c>
      <c r="R890" s="1" t="str">
        <f>VLOOKUP(D890,Base_Amostral!$A:$G,5,FALSE)</f>
        <v>Embu-Guaçu</v>
      </c>
      <c r="S890" s="1" t="str">
        <f>VLOOKUP(D890,Base_Amostral!$A:$G,3,FALSE)</f>
        <v>São Paulo</v>
      </c>
      <c r="T890" s="1" t="str">
        <f>VLOOKUP(D890,Base_Amostral!$A:$G,6,FALSE)</f>
        <v>Sudeste</v>
      </c>
      <c r="U890" s="4">
        <f t="shared" si="105"/>
        <v>9.1999999999999993</v>
      </c>
      <c r="V890" s="4">
        <f t="shared" si="106"/>
        <v>6.8</v>
      </c>
      <c r="W890" s="4">
        <f t="shared" si="107"/>
        <v>2.3999999999999995</v>
      </c>
      <c r="X890" s="4">
        <f t="shared" si="108"/>
        <v>8</v>
      </c>
      <c r="Y890" s="4">
        <f t="shared" si="109"/>
        <v>1</v>
      </c>
      <c r="Z890" s="4" t="str">
        <f t="shared" si="110"/>
        <v/>
      </c>
      <c r="AA890" s="4" t="str">
        <f t="shared" si="111"/>
        <v/>
      </c>
      <c r="AB890" s="4" t="str">
        <f>IF(B890&lt;&gt;"r04","",IF(COUNT(INDEX(U:U,ROW()-3):U890)&lt;2,"",MAX(INDEX(U:U,ROW()-3):U890)-MIN(INDEX(U:U,ROW()-3):U890)))</f>
        <v/>
      </c>
      <c r="AC890" s="4" t="str">
        <f>IF(B890&lt;&gt;"r04","",IF(COUNT(INDEX(V:V,ROW()-3):V890)&lt;2,"",MAX(INDEX(V:V,ROW()-3):V890)-MIN(INDEX(V:V,ROW()-3):V890)))</f>
        <v/>
      </c>
      <c r="AD890" s="4" t="str">
        <f>IF(B890&lt;&gt;"r04","",COUNT(INDEX(U:U,ROW()-3):U890))</f>
        <v/>
      </c>
      <c r="AE890" s="4" t="str">
        <f>IF(B890&lt;&gt;"r04","",COUNT(INDEX(V:V,ROW()-3):V890))</f>
        <v/>
      </c>
    </row>
    <row r="891" spans="1:31">
      <c r="A891">
        <v>1043</v>
      </c>
      <c r="B891" t="s">
        <v>1859</v>
      </c>
      <c r="C891" t="s">
        <v>1860</v>
      </c>
      <c r="D891">
        <v>3515103</v>
      </c>
      <c r="E891">
        <v>92</v>
      </c>
      <c r="F891" t="s">
        <v>1849</v>
      </c>
      <c r="G891" s="1">
        <v>46203.895173611112</v>
      </c>
      <c r="H891">
        <v>68</v>
      </c>
      <c r="I891" t="s">
        <v>1849</v>
      </c>
      <c r="J891" s="1">
        <v>46203.895543981482</v>
      </c>
      <c r="K891">
        <v>1</v>
      </c>
      <c r="L891">
        <v>1</v>
      </c>
      <c r="M891" t="s">
        <v>1850</v>
      </c>
      <c r="N891" t="s">
        <v>1851</v>
      </c>
      <c r="O891" s="1">
        <v>46203.89502314815</v>
      </c>
      <c r="P891" s="1">
        <v>46203.895543981482</v>
      </c>
      <c r="Q891" s="1" t="str">
        <f t="shared" si="104"/>
        <v>3515103|r02</v>
      </c>
      <c r="R891" s="1" t="str">
        <f>VLOOKUP(D891,Base_Amostral!$A:$G,5,FALSE)</f>
        <v>Embu-Guaçu</v>
      </c>
      <c r="S891" s="1" t="str">
        <f>VLOOKUP(D891,Base_Amostral!$A:$G,3,FALSE)</f>
        <v>São Paulo</v>
      </c>
      <c r="T891" s="1" t="str">
        <f>VLOOKUP(D891,Base_Amostral!$A:$G,6,FALSE)</f>
        <v>Sudeste</v>
      </c>
      <c r="U891" s="4">
        <f t="shared" si="105"/>
        <v>9.1999999999999993</v>
      </c>
      <c r="V891" s="4">
        <f t="shared" si="106"/>
        <v>6.8</v>
      </c>
      <c r="W891" s="4">
        <f t="shared" si="107"/>
        <v>2.3999999999999995</v>
      </c>
      <c r="X891" s="4">
        <f t="shared" si="108"/>
        <v>8</v>
      </c>
      <c r="Y891" s="4">
        <f t="shared" si="109"/>
        <v>1</v>
      </c>
      <c r="Z891" s="4">
        <f t="shared" si="110"/>
        <v>0</v>
      </c>
      <c r="AA891" s="4">
        <f t="shared" si="111"/>
        <v>0</v>
      </c>
      <c r="AB891" s="4" t="str">
        <f>IF(B891&lt;&gt;"r04","",IF(COUNT(INDEX(U:U,ROW()-3):U891)&lt;2,"",MAX(INDEX(U:U,ROW()-3):U891)-MIN(INDEX(U:U,ROW()-3):U891)))</f>
        <v/>
      </c>
      <c r="AC891" s="4" t="str">
        <f>IF(B891&lt;&gt;"r04","",IF(COUNT(INDEX(V:V,ROW()-3):V891)&lt;2,"",MAX(INDEX(V:V,ROW()-3):V891)-MIN(INDEX(V:V,ROW()-3):V891)))</f>
        <v/>
      </c>
      <c r="AD891" s="4" t="str">
        <f>IF(B891&lt;&gt;"r04","",COUNT(INDEX(U:U,ROW()-3):U891))</f>
        <v/>
      </c>
      <c r="AE891" s="4" t="str">
        <f>IF(B891&lt;&gt;"r04","",COUNT(INDEX(V:V,ROW()-3):V891))</f>
        <v/>
      </c>
    </row>
    <row r="892" spans="1:31">
      <c r="A892">
        <v>1414</v>
      </c>
      <c r="B892" t="s">
        <v>1861</v>
      </c>
      <c r="C892" t="s">
        <v>1862</v>
      </c>
      <c r="D892">
        <v>3515103</v>
      </c>
      <c r="E892">
        <v>92</v>
      </c>
      <c r="F892" t="s">
        <v>1849</v>
      </c>
      <c r="G892" s="1">
        <v>46209.943402777775</v>
      </c>
      <c r="H892">
        <v>68</v>
      </c>
      <c r="I892" t="s">
        <v>1849</v>
      </c>
      <c r="J892" s="1">
        <v>46209.943854166668</v>
      </c>
      <c r="K892">
        <v>1</v>
      </c>
      <c r="L892">
        <v>1</v>
      </c>
      <c r="M892" t="s">
        <v>1850</v>
      </c>
      <c r="N892" t="s">
        <v>1851</v>
      </c>
      <c r="O892" s="1">
        <v>46209.943252314813</v>
      </c>
      <c r="P892" s="1">
        <v>46209.943854166668</v>
      </c>
      <c r="Q892" s="1" t="str">
        <f t="shared" si="104"/>
        <v>3515103|r03</v>
      </c>
      <c r="R892" s="1" t="str">
        <f>VLOOKUP(D892,Base_Amostral!$A:$G,5,FALSE)</f>
        <v>Embu-Guaçu</v>
      </c>
      <c r="S892" s="1" t="str">
        <f>VLOOKUP(D892,Base_Amostral!$A:$G,3,FALSE)</f>
        <v>São Paulo</v>
      </c>
      <c r="T892" s="1" t="str">
        <f>VLOOKUP(D892,Base_Amostral!$A:$G,6,FALSE)</f>
        <v>Sudeste</v>
      </c>
      <c r="U892" s="4">
        <f t="shared" si="105"/>
        <v>9.1999999999999993</v>
      </c>
      <c r="V892" s="4">
        <f t="shared" si="106"/>
        <v>6.8</v>
      </c>
      <c r="W892" s="4">
        <f t="shared" si="107"/>
        <v>2.3999999999999995</v>
      </c>
      <c r="X892" s="4">
        <f t="shared" si="108"/>
        <v>8</v>
      </c>
      <c r="Y892" s="4">
        <f t="shared" si="109"/>
        <v>1</v>
      </c>
      <c r="Z892" s="4">
        <f t="shared" si="110"/>
        <v>0</v>
      </c>
      <c r="AA892" s="4">
        <f t="shared" si="111"/>
        <v>0</v>
      </c>
      <c r="AB892" s="4" t="str">
        <f>IF(B892&lt;&gt;"r04","",IF(COUNT(INDEX(U:U,ROW()-3):U892)&lt;2,"",MAX(INDEX(U:U,ROW()-3):U892)-MIN(INDEX(U:U,ROW()-3):U892)))</f>
        <v/>
      </c>
      <c r="AC892" s="4" t="str">
        <f>IF(B892&lt;&gt;"r04","",IF(COUNT(INDEX(V:V,ROW()-3):V892)&lt;2,"",MAX(INDEX(V:V,ROW()-3):V892)-MIN(INDEX(V:V,ROW()-3):V892)))</f>
        <v/>
      </c>
      <c r="AD892" s="4" t="str">
        <f>IF(B892&lt;&gt;"r04","",COUNT(INDEX(U:U,ROW()-3):U892))</f>
        <v/>
      </c>
      <c r="AE892" s="4" t="str">
        <f>IF(B892&lt;&gt;"r04","",COUNT(INDEX(V:V,ROW()-3):V892))</f>
        <v/>
      </c>
    </row>
    <row r="893" spans="1:31">
      <c r="A893">
        <v>1752</v>
      </c>
      <c r="B893" t="s">
        <v>1863</v>
      </c>
      <c r="C893" t="s">
        <v>1864</v>
      </c>
      <c r="D893">
        <v>3515103</v>
      </c>
      <c r="E893">
        <v>96</v>
      </c>
      <c r="F893" t="s">
        <v>1849</v>
      </c>
      <c r="G893" s="1">
        <v>46216.912986111114</v>
      </c>
      <c r="H893">
        <v>68</v>
      </c>
      <c r="I893" t="s">
        <v>1849</v>
      </c>
      <c r="J893" s="1">
        <v>46216.913437499999</v>
      </c>
      <c r="K893">
        <v>1</v>
      </c>
      <c r="L893">
        <v>1</v>
      </c>
      <c r="M893" t="s">
        <v>1850</v>
      </c>
      <c r="N893" t="s">
        <v>1851</v>
      </c>
      <c r="O893" s="1">
        <v>46216.912812499999</v>
      </c>
      <c r="P893" s="1">
        <v>46216.913437499999</v>
      </c>
      <c r="Q893" s="1" t="str">
        <f t="shared" si="104"/>
        <v>3515103|r04</v>
      </c>
      <c r="R893" s="1" t="str">
        <f>VLOOKUP(D893,Base_Amostral!$A:$G,5,FALSE)</f>
        <v>Embu-Guaçu</v>
      </c>
      <c r="S893" s="1" t="str">
        <f>VLOOKUP(D893,Base_Amostral!$A:$G,3,FALSE)</f>
        <v>São Paulo</v>
      </c>
      <c r="T893" s="1" t="str">
        <f>VLOOKUP(D893,Base_Amostral!$A:$G,6,FALSE)</f>
        <v>Sudeste</v>
      </c>
      <c r="U893" s="4">
        <f t="shared" si="105"/>
        <v>9.6</v>
      </c>
      <c r="V893" s="4">
        <f t="shared" si="106"/>
        <v>6.8</v>
      </c>
      <c r="W893" s="4">
        <f t="shared" si="107"/>
        <v>2.8</v>
      </c>
      <c r="X893" s="4">
        <f t="shared" si="108"/>
        <v>8.1999999999999993</v>
      </c>
      <c r="Y893" s="4">
        <f t="shared" si="109"/>
        <v>1</v>
      </c>
      <c r="Z893" s="4">
        <f t="shared" si="110"/>
        <v>0.40000000000000036</v>
      </c>
      <c r="AA893" s="4">
        <f t="shared" si="111"/>
        <v>0</v>
      </c>
      <c r="AB893" s="4">
        <f ca="1">IF(B893&lt;&gt;"r04","",IF(COUNT(INDEX(U:U,ROW()-3):U893)&lt;2,"",MAX(INDEX(U:U,ROW()-3):U893)-MIN(INDEX(U:U,ROW()-3):U893)))</f>
        <v>0.40000000000000036</v>
      </c>
      <c r="AC893" s="4">
        <f ca="1">IF(B893&lt;&gt;"r04","",IF(COUNT(INDEX(V:V,ROW()-3):V893)&lt;2,"",MAX(INDEX(V:V,ROW()-3):V893)-MIN(INDEX(V:V,ROW()-3):V893)))</f>
        <v>0</v>
      </c>
      <c r="AD893" s="4">
        <f ca="1">IF(B893&lt;&gt;"r04","",COUNT(INDEX(U:U,ROW()-3):U893))</f>
        <v>4</v>
      </c>
      <c r="AE893" s="4">
        <f ca="1">IF(B893&lt;&gt;"r04","",COUNT(INDEX(V:V,ROW()-3):V893))</f>
        <v>4</v>
      </c>
    </row>
    <row r="894" spans="1:31">
      <c r="A894">
        <v>671</v>
      </c>
      <c r="B894" t="s">
        <v>1857</v>
      </c>
      <c r="C894" t="s">
        <v>1858</v>
      </c>
      <c r="D894">
        <v>3515657</v>
      </c>
      <c r="E894">
        <v>69</v>
      </c>
      <c r="F894" t="s">
        <v>1849</v>
      </c>
      <c r="G894" s="1">
        <v>46196.082453703704</v>
      </c>
      <c r="H894">
        <v>74</v>
      </c>
      <c r="I894" t="s">
        <v>1849</v>
      </c>
      <c r="J894" s="1">
        <v>46196.082743055558</v>
      </c>
      <c r="K894">
        <v>1</v>
      </c>
      <c r="L894">
        <v>1</v>
      </c>
      <c r="M894" t="s">
        <v>1850</v>
      </c>
      <c r="N894" t="s">
        <v>1851</v>
      </c>
      <c r="O894" s="1">
        <v>46196.081331018519</v>
      </c>
      <c r="P894" s="1">
        <v>46196.082743055558</v>
      </c>
      <c r="Q894" s="1" t="str">
        <f t="shared" si="104"/>
        <v>3515657|r01</v>
      </c>
      <c r="R894" s="1" t="str">
        <f>VLOOKUP(D894,Base_Amostral!$A:$G,5,FALSE)</f>
        <v>Fernão</v>
      </c>
      <c r="S894" s="1" t="str">
        <f>VLOOKUP(D894,Base_Amostral!$A:$G,3,FALSE)</f>
        <v>São Paulo</v>
      </c>
      <c r="T894" s="1" t="str">
        <f>VLOOKUP(D894,Base_Amostral!$A:$G,6,FALSE)</f>
        <v>Sudeste</v>
      </c>
      <c r="U894" s="4">
        <f t="shared" si="105"/>
        <v>6.9</v>
      </c>
      <c r="V894" s="4">
        <f t="shared" si="106"/>
        <v>7.4</v>
      </c>
      <c r="W894" s="4">
        <f t="shared" si="107"/>
        <v>-0.5</v>
      </c>
      <c r="X894" s="4">
        <f t="shared" si="108"/>
        <v>7.15</v>
      </c>
      <c r="Y894" s="4">
        <f t="shared" si="109"/>
        <v>1</v>
      </c>
      <c r="Z894" s="4" t="str">
        <f t="shared" si="110"/>
        <v/>
      </c>
      <c r="AA894" s="4" t="str">
        <f t="shared" si="111"/>
        <v/>
      </c>
      <c r="AB894" s="4" t="str">
        <f>IF(B894&lt;&gt;"r04","",IF(COUNT(INDEX(U:U,ROW()-3):U894)&lt;2,"",MAX(INDEX(U:U,ROW()-3):U894)-MIN(INDEX(U:U,ROW()-3):U894)))</f>
        <v/>
      </c>
      <c r="AC894" s="4" t="str">
        <f>IF(B894&lt;&gt;"r04","",IF(COUNT(INDEX(V:V,ROW()-3):V894)&lt;2,"",MAX(INDEX(V:V,ROW()-3):V894)-MIN(INDEX(V:V,ROW()-3):V894)))</f>
        <v/>
      </c>
      <c r="AD894" s="4" t="str">
        <f>IF(B894&lt;&gt;"r04","",COUNT(INDEX(U:U,ROW()-3):U894))</f>
        <v/>
      </c>
      <c r="AE894" s="4" t="str">
        <f>IF(B894&lt;&gt;"r04","",COUNT(INDEX(V:V,ROW()-3):V894))</f>
        <v/>
      </c>
    </row>
    <row r="895" spans="1:31">
      <c r="A895">
        <v>1044</v>
      </c>
      <c r="B895" t="s">
        <v>1859</v>
      </c>
      <c r="C895" t="s">
        <v>1860</v>
      </c>
      <c r="D895">
        <v>3515657</v>
      </c>
      <c r="E895">
        <v>66</v>
      </c>
      <c r="F895" t="s">
        <v>1849</v>
      </c>
      <c r="G895" s="1">
        <v>46203.896574074075</v>
      </c>
      <c r="H895">
        <v>74</v>
      </c>
      <c r="I895" t="s">
        <v>1849</v>
      </c>
      <c r="J895" s="1">
        <v>46203.896909722222</v>
      </c>
      <c r="K895">
        <v>1</v>
      </c>
      <c r="L895">
        <v>1</v>
      </c>
      <c r="M895" t="s">
        <v>1850</v>
      </c>
      <c r="N895" t="s">
        <v>1851</v>
      </c>
      <c r="O895" s="1">
        <v>46203.895578703705</v>
      </c>
      <c r="P895" s="1">
        <v>46203.896909722222</v>
      </c>
      <c r="Q895" s="1" t="str">
        <f t="shared" si="104"/>
        <v>3515657|r02</v>
      </c>
      <c r="R895" s="1" t="str">
        <f>VLOOKUP(D895,Base_Amostral!$A:$G,5,FALSE)</f>
        <v>Fernão</v>
      </c>
      <c r="S895" s="1" t="str">
        <f>VLOOKUP(D895,Base_Amostral!$A:$G,3,FALSE)</f>
        <v>São Paulo</v>
      </c>
      <c r="T895" s="1" t="str">
        <f>VLOOKUP(D895,Base_Amostral!$A:$G,6,FALSE)</f>
        <v>Sudeste</v>
      </c>
      <c r="U895" s="4">
        <f t="shared" si="105"/>
        <v>6.6</v>
      </c>
      <c r="V895" s="4">
        <f t="shared" si="106"/>
        <v>7.4</v>
      </c>
      <c r="W895" s="4">
        <f t="shared" si="107"/>
        <v>-0.80000000000000071</v>
      </c>
      <c r="X895" s="4">
        <f t="shared" si="108"/>
        <v>7</v>
      </c>
      <c r="Y895" s="4">
        <f t="shared" si="109"/>
        <v>1</v>
      </c>
      <c r="Z895" s="4">
        <f t="shared" si="110"/>
        <v>-0.30000000000000071</v>
      </c>
      <c r="AA895" s="4">
        <f t="shared" si="111"/>
        <v>0</v>
      </c>
      <c r="AB895" s="4" t="str">
        <f>IF(B895&lt;&gt;"r04","",IF(COUNT(INDEX(U:U,ROW()-3):U895)&lt;2,"",MAX(INDEX(U:U,ROW()-3):U895)-MIN(INDEX(U:U,ROW()-3):U895)))</f>
        <v/>
      </c>
      <c r="AC895" s="4" t="str">
        <f>IF(B895&lt;&gt;"r04","",IF(COUNT(INDEX(V:V,ROW()-3):V895)&lt;2,"",MAX(INDEX(V:V,ROW()-3):V895)-MIN(INDEX(V:V,ROW()-3):V895)))</f>
        <v/>
      </c>
      <c r="AD895" s="4" t="str">
        <f>IF(B895&lt;&gt;"r04","",COUNT(INDEX(U:U,ROW()-3):U895))</f>
        <v/>
      </c>
      <c r="AE895" s="4" t="str">
        <f>IF(B895&lt;&gt;"r04","",COUNT(INDEX(V:V,ROW()-3):V895))</f>
        <v/>
      </c>
    </row>
    <row r="896" spans="1:31">
      <c r="A896">
        <v>1415</v>
      </c>
      <c r="B896" t="s">
        <v>1861</v>
      </c>
      <c r="C896" t="s">
        <v>1862</v>
      </c>
      <c r="D896">
        <v>3515657</v>
      </c>
      <c r="E896">
        <v>69</v>
      </c>
      <c r="F896" t="s">
        <v>1849</v>
      </c>
      <c r="G896" s="1">
        <v>46209.94604166667</v>
      </c>
      <c r="H896">
        <v>74</v>
      </c>
      <c r="I896" t="s">
        <v>1849</v>
      </c>
      <c r="J896" s="1">
        <v>46209.946377314816</v>
      </c>
      <c r="K896">
        <v>1</v>
      </c>
      <c r="L896">
        <v>1</v>
      </c>
      <c r="M896" t="s">
        <v>1850</v>
      </c>
      <c r="N896" t="s">
        <v>1851</v>
      </c>
      <c r="O896" s="1">
        <v>46209.943888888891</v>
      </c>
      <c r="P896" s="1">
        <v>46209.946377314816</v>
      </c>
      <c r="Q896" s="1" t="str">
        <f t="shared" si="104"/>
        <v>3515657|r03</v>
      </c>
      <c r="R896" s="1" t="str">
        <f>VLOOKUP(D896,Base_Amostral!$A:$G,5,FALSE)</f>
        <v>Fernão</v>
      </c>
      <c r="S896" s="1" t="str">
        <f>VLOOKUP(D896,Base_Amostral!$A:$G,3,FALSE)</f>
        <v>São Paulo</v>
      </c>
      <c r="T896" s="1" t="str">
        <f>VLOOKUP(D896,Base_Amostral!$A:$G,6,FALSE)</f>
        <v>Sudeste</v>
      </c>
      <c r="U896" s="4">
        <f t="shared" si="105"/>
        <v>6.9</v>
      </c>
      <c r="V896" s="4">
        <f t="shared" si="106"/>
        <v>7.4</v>
      </c>
      <c r="W896" s="4">
        <f t="shared" si="107"/>
        <v>-0.5</v>
      </c>
      <c r="X896" s="4">
        <f t="shared" si="108"/>
        <v>7.15</v>
      </c>
      <c r="Y896" s="4">
        <f t="shared" si="109"/>
        <v>1</v>
      </c>
      <c r="Z896" s="4">
        <f t="shared" si="110"/>
        <v>0.30000000000000071</v>
      </c>
      <c r="AA896" s="4">
        <f t="shared" si="111"/>
        <v>0</v>
      </c>
      <c r="AB896" s="4" t="str">
        <f>IF(B896&lt;&gt;"r04","",IF(COUNT(INDEX(U:U,ROW()-3):U896)&lt;2,"",MAX(INDEX(U:U,ROW()-3):U896)-MIN(INDEX(U:U,ROW()-3):U896)))</f>
        <v/>
      </c>
      <c r="AC896" s="4" t="str">
        <f>IF(B896&lt;&gt;"r04","",IF(COUNT(INDEX(V:V,ROW()-3):V896)&lt;2,"",MAX(INDEX(V:V,ROW()-3):V896)-MIN(INDEX(V:V,ROW()-3):V896)))</f>
        <v/>
      </c>
      <c r="AD896" s="4" t="str">
        <f>IF(B896&lt;&gt;"r04","",COUNT(INDEX(U:U,ROW()-3):U896))</f>
        <v/>
      </c>
      <c r="AE896" s="4" t="str">
        <f>IF(B896&lt;&gt;"r04","",COUNT(INDEX(V:V,ROW()-3):V896))</f>
        <v/>
      </c>
    </row>
    <row r="897" spans="1:31">
      <c r="A897">
        <v>1754</v>
      </c>
      <c r="B897" t="s">
        <v>1863</v>
      </c>
      <c r="C897" t="s">
        <v>1864</v>
      </c>
      <c r="D897">
        <v>3515657</v>
      </c>
      <c r="E897">
        <v>77</v>
      </c>
      <c r="F897" t="s">
        <v>1849</v>
      </c>
      <c r="G897" s="1">
        <v>46216.914641203701</v>
      </c>
      <c r="H897">
        <v>74</v>
      </c>
      <c r="I897" t="s">
        <v>1849</v>
      </c>
      <c r="J897" s="1">
        <v>46216.914953703701</v>
      </c>
      <c r="K897">
        <v>1</v>
      </c>
      <c r="L897">
        <v>1</v>
      </c>
      <c r="M897" t="s">
        <v>1850</v>
      </c>
      <c r="N897" t="s">
        <v>1851</v>
      </c>
      <c r="O897" s="1">
        <v>46216.913483796299</v>
      </c>
      <c r="P897" s="1">
        <v>46216.914953703701</v>
      </c>
      <c r="Q897" s="1" t="str">
        <f t="shared" si="104"/>
        <v>3515657|r04</v>
      </c>
      <c r="R897" s="1" t="str">
        <f>VLOOKUP(D897,Base_Amostral!$A:$G,5,FALSE)</f>
        <v>Fernão</v>
      </c>
      <c r="S897" s="1" t="str">
        <f>VLOOKUP(D897,Base_Amostral!$A:$G,3,FALSE)</f>
        <v>São Paulo</v>
      </c>
      <c r="T897" s="1" t="str">
        <f>VLOOKUP(D897,Base_Amostral!$A:$G,6,FALSE)</f>
        <v>Sudeste</v>
      </c>
      <c r="U897" s="4">
        <f t="shared" si="105"/>
        <v>7.7</v>
      </c>
      <c r="V897" s="4">
        <f t="shared" si="106"/>
        <v>7.4</v>
      </c>
      <c r="W897" s="4">
        <f t="shared" si="107"/>
        <v>0.29999999999999982</v>
      </c>
      <c r="X897" s="4">
        <f t="shared" si="108"/>
        <v>7.5500000000000007</v>
      </c>
      <c r="Y897" s="4">
        <f t="shared" si="109"/>
        <v>1</v>
      </c>
      <c r="Z897" s="4">
        <f t="shared" si="110"/>
        <v>0.79999999999999982</v>
      </c>
      <c r="AA897" s="4">
        <f t="shared" si="111"/>
        <v>0</v>
      </c>
      <c r="AB897" s="4">
        <f ca="1">IF(B897&lt;&gt;"r04","",IF(COUNT(INDEX(U:U,ROW()-3):U897)&lt;2,"",MAX(INDEX(U:U,ROW()-3):U897)-MIN(INDEX(U:U,ROW()-3):U897)))</f>
        <v>1.1000000000000005</v>
      </c>
      <c r="AC897" s="4">
        <f ca="1">IF(B897&lt;&gt;"r04","",IF(COUNT(INDEX(V:V,ROW()-3):V897)&lt;2,"",MAX(INDEX(V:V,ROW()-3):V897)-MIN(INDEX(V:V,ROW()-3):V897)))</f>
        <v>0</v>
      </c>
      <c r="AD897" s="4">
        <f ca="1">IF(B897&lt;&gt;"r04","",COUNT(INDEX(U:U,ROW()-3):U897))</f>
        <v>4</v>
      </c>
      <c r="AE897" s="4">
        <f ca="1">IF(B897&lt;&gt;"r04","",COUNT(INDEX(V:V,ROW()-3):V897))</f>
        <v>4</v>
      </c>
    </row>
    <row r="898" spans="1:31">
      <c r="A898">
        <v>674</v>
      </c>
      <c r="B898" t="s">
        <v>1857</v>
      </c>
      <c r="C898" t="s">
        <v>1858</v>
      </c>
      <c r="D898">
        <v>3519204</v>
      </c>
      <c r="E898">
        <v>63</v>
      </c>
      <c r="F898" t="s">
        <v>1849</v>
      </c>
      <c r="G898" s="1">
        <v>46196.083148148151</v>
      </c>
      <c r="H898">
        <v>71</v>
      </c>
      <c r="I898" t="s">
        <v>1849</v>
      </c>
      <c r="J898" s="1">
        <v>46196.083414351851</v>
      </c>
      <c r="K898">
        <v>1</v>
      </c>
      <c r="L898">
        <v>1</v>
      </c>
      <c r="M898" t="s">
        <v>1850</v>
      </c>
      <c r="N898" t="s">
        <v>1851</v>
      </c>
      <c r="O898" s="1">
        <v>46196.082789351851</v>
      </c>
      <c r="P898" s="1">
        <v>46196.083414351851</v>
      </c>
      <c r="Q898" s="1" t="str">
        <f t="shared" ref="Q898:Q961" si="112">D898&amp;"|"&amp;B898</f>
        <v>3519204|r01</v>
      </c>
      <c r="R898" s="1" t="str">
        <f>VLOOKUP(D898,Base_Amostral!$A:$G,5,FALSE)</f>
        <v>Iacri</v>
      </c>
      <c r="S898" s="1" t="str">
        <f>VLOOKUP(D898,Base_Amostral!$A:$G,3,FALSE)</f>
        <v>São Paulo</v>
      </c>
      <c r="T898" s="1" t="str">
        <f>VLOOKUP(D898,Base_Amostral!$A:$G,6,FALSE)</f>
        <v>Sudeste</v>
      </c>
      <c r="U898" s="4">
        <f t="shared" ref="U898:U961" si="113">IF(E898="","",E898/10)</f>
        <v>6.3</v>
      </c>
      <c r="V898" s="4">
        <f t="shared" ref="V898:V961" si="114">IF(H898="","",H898/10)</f>
        <v>7.1</v>
      </c>
      <c r="W898" s="4">
        <f t="shared" ref="W898:W961" si="115">IF(OR(U898="",V898=""),"",U898-V898)</f>
        <v>-0.79999999999999982</v>
      </c>
      <c r="X898" s="4">
        <f t="shared" ref="X898:X961" si="116">IF(OR(U898="",V898=""),"",AVERAGE(U898:V898))</f>
        <v>6.6999999999999993</v>
      </c>
      <c r="Y898" s="4">
        <f t="shared" ref="Y898:Y961" si="117">IF(AND(U898&lt;&gt;"",V898&lt;&gt;""),1,0)</f>
        <v>1</v>
      </c>
      <c r="Z898" s="4" t="str">
        <f t="shared" ref="Z898:Z961" si="118">IF(D898&lt;&gt;D897,"",IF(OR(U898="",U897=""),"",U898-U897))</f>
        <v/>
      </c>
      <c r="AA898" s="4" t="str">
        <f t="shared" ref="AA898:AA961" si="119">IF(D898&lt;&gt;D897,"",IF(OR(V898="",V897=""),"",V898-V897))</f>
        <v/>
      </c>
      <c r="AB898" s="4" t="str">
        <f>IF(B898&lt;&gt;"r04","",IF(COUNT(INDEX(U:U,ROW()-3):U898)&lt;2,"",MAX(INDEX(U:U,ROW()-3):U898)-MIN(INDEX(U:U,ROW()-3):U898)))</f>
        <v/>
      </c>
      <c r="AC898" s="4" t="str">
        <f>IF(B898&lt;&gt;"r04","",IF(COUNT(INDEX(V:V,ROW()-3):V898)&lt;2,"",MAX(INDEX(V:V,ROW()-3):V898)-MIN(INDEX(V:V,ROW()-3):V898)))</f>
        <v/>
      </c>
      <c r="AD898" s="4" t="str">
        <f>IF(B898&lt;&gt;"r04","",COUNT(INDEX(U:U,ROW()-3):U898))</f>
        <v/>
      </c>
      <c r="AE898" s="4" t="str">
        <f>IF(B898&lt;&gt;"r04","",COUNT(INDEX(V:V,ROW()-3):V898))</f>
        <v/>
      </c>
    </row>
    <row r="899" spans="1:31">
      <c r="A899">
        <v>1047</v>
      </c>
      <c r="B899" t="s">
        <v>1859</v>
      </c>
      <c r="C899" t="s">
        <v>1860</v>
      </c>
      <c r="D899">
        <v>3519204</v>
      </c>
      <c r="E899">
        <v>63</v>
      </c>
      <c r="F899" t="s">
        <v>1849</v>
      </c>
      <c r="G899" s="1">
        <v>46203.899629629632</v>
      </c>
      <c r="H899">
        <v>71</v>
      </c>
      <c r="I899" t="s">
        <v>1849</v>
      </c>
      <c r="J899" s="1">
        <v>46203.899918981479</v>
      </c>
      <c r="K899">
        <v>1</v>
      </c>
      <c r="L899">
        <v>1</v>
      </c>
      <c r="M899" t="s">
        <v>1850</v>
      </c>
      <c r="N899" t="s">
        <v>1851</v>
      </c>
      <c r="O899" s="1">
        <v>46203.896944444445</v>
      </c>
      <c r="P899" s="1">
        <v>46203.899918981479</v>
      </c>
      <c r="Q899" s="1" t="str">
        <f t="shared" si="112"/>
        <v>3519204|r02</v>
      </c>
      <c r="R899" s="1" t="str">
        <f>VLOOKUP(D899,Base_Amostral!$A:$G,5,FALSE)</f>
        <v>Iacri</v>
      </c>
      <c r="S899" s="1" t="str">
        <f>VLOOKUP(D899,Base_Amostral!$A:$G,3,FALSE)</f>
        <v>São Paulo</v>
      </c>
      <c r="T899" s="1" t="str">
        <f>VLOOKUP(D899,Base_Amostral!$A:$G,6,FALSE)</f>
        <v>Sudeste</v>
      </c>
      <c r="U899" s="4">
        <f t="shared" si="113"/>
        <v>6.3</v>
      </c>
      <c r="V899" s="4">
        <f t="shared" si="114"/>
        <v>7.1</v>
      </c>
      <c r="W899" s="4">
        <f t="shared" si="115"/>
        <v>-0.79999999999999982</v>
      </c>
      <c r="X899" s="4">
        <f t="shared" si="116"/>
        <v>6.6999999999999993</v>
      </c>
      <c r="Y899" s="4">
        <f t="shared" si="117"/>
        <v>1</v>
      </c>
      <c r="Z899" s="4">
        <f t="shared" si="118"/>
        <v>0</v>
      </c>
      <c r="AA899" s="4">
        <f t="shared" si="119"/>
        <v>0</v>
      </c>
      <c r="AB899" s="4" t="str">
        <f>IF(B899&lt;&gt;"r04","",IF(COUNT(INDEX(U:U,ROW()-3):U899)&lt;2,"",MAX(INDEX(U:U,ROW()-3):U899)-MIN(INDEX(U:U,ROW()-3):U899)))</f>
        <v/>
      </c>
      <c r="AC899" s="4" t="str">
        <f>IF(B899&lt;&gt;"r04","",IF(COUNT(INDEX(V:V,ROW()-3):V899)&lt;2,"",MAX(INDEX(V:V,ROW()-3):V899)-MIN(INDEX(V:V,ROW()-3):V899)))</f>
        <v/>
      </c>
      <c r="AD899" s="4" t="str">
        <f>IF(B899&lt;&gt;"r04","",COUNT(INDEX(U:U,ROW()-3):U899))</f>
        <v/>
      </c>
      <c r="AE899" s="4" t="str">
        <f>IF(B899&lt;&gt;"r04","",COUNT(INDEX(V:V,ROW()-3):V899))</f>
        <v/>
      </c>
    </row>
    <row r="900" spans="1:31">
      <c r="A900">
        <v>1418</v>
      </c>
      <c r="B900" t="s">
        <v>1861</v>
      </c>
      <c r="C900" t="s">
        <v>1862</v>
      </c>
      <c r="D900">
        <v>3519204</v>
      </c>
      <c r="E900">
        <v>63</v>
      </c>
      <c r="F900" t="s">
        <v>1849</v>
      </c>
      <c r="G900" s="1">
        <v>46209.946770833332</v>
      </c>
      <c r="H900">
        <v>71</v>
      </c>
      <c r="I900" t="s">
        <v>1849</v>
      </c>
      <c r="J900" s="1">
        <v>46209.947025462963</v>
      </c>
      <c r="K900">
        <v>1</v>
      </c>
      <c r="L900">
        <v>1</v>
      </c>
      <c r="M900" t="s">
        <v>1850</v>
      </c>
      <c r="N900" t="s">
        <v>1851</v>
      </c>
      <c r="O900" s="1">
        <v>46209.946412037039</v>
      </c>
      <c r="P900" s="1">
        <v>46209.947025462963</v>
      </c>
      <c r="Q900" s="1" t="str">
        <f t="shared" si="112"/>
        <v>3519204|r03</v>
      </c>
      <c r="R900" s="1" t="str">
        <f>VLOOKUP(D900,Base_Amostral!$A:$G,5,FALSE)</f>
        <v>Iacri</v>
      </c>
      <c r="S900" s="1" t="str">
        <f>VLOOKUP(D900,Base_Amostral!$A:$G,3,FALSE)</f>
        <v>São Paulo</v>
      </c>
      <c r="T900" s="1" t="str">
        <f>VLOOKUP(D900,Base_Amostral!$A:$G,6,FALSE)</f>
        <v>Sudeste</v>
      </c>
      <c r="U900" s="4">
        <f t="shared" si="113"/>
        <v>6.3</v>
      </c>
      <c r="V900" s="4">
        <f t="shared" si="114"/>
        <v>7.1</v>
      </c>
      <c r="W900" s="4">
        <f t="shared" si="115"/>
        <v>-0.79999999999999982</v>
      </c>
      <c r="X900" s="4">
        <f t="shared" si="116"/>
        <v>6.6999999999999993</v>
      </c>
      <c r="Y900" s="4">
        <f t="shared" si="117"/>
        <v>1</v>
      </c>
      <c r="Z900" s="4">
        <f t="shared" si="118"/>
        <v>0</v>
      </c>
      <c r="AA900" s="4">
        <f t="shared" si="119"/>
        <v>0</v>
      </c>
      <c r="AB900" s="4" t="str">
        <f>IF(B900&lt;&gt;"r04","",IF(COUNT(INDEX(U:U,ROW()-3):U900)&lt;2,"",MAX(INDEX(U:U,ROW()-3):U900)-MIN(INDEX(U:U,ROW()-3):U900)))</f>
        <v/>
      </c>
      <c r="AC900" s="4" t="str">
        <f>IF(B900&lt;&gt;"r04","",IF(COUNT(INDEX(V:V,ROW()-3):V900)&lt;2,"",MAX(INDEX(V:V,ROW()-3):V900)-MIN(INDEX(V:V,ROW()-3):V900)))</f>
        <v/>
      </c>
      <c r="AD900" s="4" t="str">
        <f>IF(B900&lt;&gt;"r04","",COUNT(INDEX(U:U,ROW()-3):U900))</f>
        <v/>
      </c>
      <c r="AE900" s="4" t="str">
        <f>IF(B900&lt;&gt;"r04","",COUNT(INDEX(V:V,ROW()-3):V900))</f>
        <v/>
      </c>
    </row>
    <row r="901" spans="1:31">
      <c r="A901">
        <v>1757</v>
      </c>
      <c r="B901" t="s">
        <v>1863</v>
      </c>
      <c r="C901" t="s">
        <v>1864</v>
      </c>
      <c r="D901">
        <v>3519204</v>
      </c>
      <c r="E901">
        <v>72</v>
      </c>
      <c r="F901" t="s">
        <v>1849</v>
      </c>
      <c r="G901" s="1">
        <v>46216.915509259263</v>
      </c>
      <c r="H901">
        <v>71</v>
      </c>
      <c r="I901" t="s">
        <v>1849</v>
      </c>
      <c r="J901" s="1">
        <v>46216.915810185186</v>
      </c>
      <c r="K901">
        <v>1</v>
      </c>
      <c r="L901">
        <v>1</v>
      </c>
      <c r="M901" t="s">
        <v>1850</v>
      </c>
      <c r="N901" t="s">
        <v>1851</v>
      </c>
      <c r="O901" s="1">
        <v>46216.914988425924</v>
      </c>
      <c r="P901" s="1">
        <v>46216.915810185186</v>
      </c>
      <c r="Q901" s="1" t="str">
        <f t="shared" si="112"/>
        <v>3519204|r04</v>
      </c>
      <c r="R901" s="1" t="str">
        <f>VLOOKUP(D901,Base_Amostral!$A:$G,5,FALSE)</f>
        <v>Iacri</v>
      </c>
      <c r="S901" s="1" t="str">
        <f>VLOOKUP(D901,Base_Amostral!$A:$G,3,FALSE)</f>
        <v>São Paulo</v>
      </c>
      <c r="T901" s="1" t="str">
        <f>VLOOKUP(D901,Base_Amostral!$A:$G,6,FALSE)</f>
        <v>Sudeste</v>
      </c>
      <c r="U901" s="4">
        <f t="shared" si="113"/>
        <v>7.2</v>
      </c>
      <c r="V901" s="4">
        <f t="shared" si="114"/>
        <v>7.1</v>
      </c>
      <c r="W901" s="4">
        <f t="shared" si="115"/>
        <v>0.10000000000000053</v>
      </c>
      <c r="X901" s="4">
        <f t="shared" si="116"/>
        <v>7.15</v>
      </c>
      <c r="Y901" s="4">
        <f t="shared" si="117"/>
        <v>1</v>
      </c>
      <c r="Z901" s="4">
        <f t="shared" si="118"/>
        <v>0.90000000000000036</v>
      </c>
      <c r="AA901" s="4">
        <f t="shared" si="119"/>
        <v>0</v>
      </c>
      <c r="AB901" s="4">
        <f ca="1">IF(B901&lt;&gt;"r04","",IF(COUNT(INDEX(U:U,ROW()-3):U901)&lt;2,"",MAX(INDEX(U:U,ROW()-3):U901)-MIN(INDEX(U:U,ROW()-3):U901)))</f>
        <v>0.90000000000000036</v>
      </c>
      <c r="AC901" s="4">
        <f ca="1">IF(B901&lt;&gt;"r04","",IF(COUNT(INDEX(V:V,ROW()-3):V901)&lt;2,"",MAX(INDEX(V:V,ROW()-3):V901)-MIN(INDEX(V:V,ROW()-3):V901)))</f>
        <v>0</v>
      </c>
      <c r="AD901" s="4">
        <f ca="1">IF(B901&lt;&gt;"r04","",COUNT(INDEX(U:U,ROW()-3):U901))</f>
        <v>4</v>
      </c>
      <c r="AE901" s="4">
        <f ca="1">IF(B901&lt;&gt;"r04","",COUNT(INDEX(V:V,ROW()-3):V901))</f>
        <v>4</v>
      </c>
    </row>
    <row r="902" spans="1:31">
      <c r="A902">
        <v>676</v>
      </c>
      <c r="B902" t="s">
        <v>1857</v>
      </c>
      <c r="C902" t="s">
        <v>1858</v>
      </c>
      <c r="D902">
        <v>3519709</v>
      </c>
      <c r="E902">
        <v>60</v>
      </c>
      <c r="F902" t="s">
        <v>1849</v>
      </c>
      <c r="G902" s="1">
        <v>46196.086643518516</v>
      </c>
      <c r="H902">
        <v>56</v>
      </c>
      <c r="I902" t="s">
        <v>1849</v>
      </c>
      <c r="J902" s="1">
        <v>46196.087083333332</v>
      </c>
      <c r="K902">
        <v>1</v>
      </c>
      <c r="L902">
        <v>1</v>
      </c>
      <c r="M902" t="s">
        <v>1850</v>
      </c>
      <c r="N902" t="s">
        <v>1851</v>
      </c>
      <c r="O902" s="1">
        <v>46196.083449074074</v>
      </c>
      <c r="P902" s="1">
        <v>46196.087083333332</v>
      </c>
      <c r="Q902" s="1" t="str">
        <f t="shared" si="112"/>
        <v>3519709|r01</v>
      </c>
      <c r="R902" s="1" t="str">
        <f>VLOOKUP(D902,Base_Amostral!$A:$G,5,FALSE)</f>
        <v>Ibiúna</v>
      </c>
      <c r="S902" s="1" t="str">
        <f>VLOOKUP(D902,Base_Amostral!$A:$G,3,FALSE)</f>
        <v>São Paulo</v>
      </c>
      <c r="T902" s="1" t="str">
        <f>VLOOKUP(D902,Base_Amostral!$A:$G,6,FALSE)</f>
        <v>Sudeste</v>
      </c>
      <c r="U902" s="4">
        <f t="shared" si="113"/>
        <v>6</v>
      </c>
      <c r="V902" s="4">
        <f t="shared" si="114"/>
        <v>5.6</v>
      </c>
      <c r="W902" s="4">
        <f t="shared" si="115"/>
        <v>0.40000000000000036</v>
      </c>
      <c r="X902" s="4">
        <f t="shared" si="116"/>
        <v>5.8</v>
      </c>
      <c r="Y902" s="4">
        <f t="shared" si="117"/>
        <v>1</v>
      </c>
      <c r="Z902" s="4" t="str">
        <f t="shared" si="118"/>
        <v/>
      </c>
      <c r="AA902" s="4" t="str">
        <f t="shared" si="119"/>
        <v/>
      </c>
      <c r="AB902" s="4" t="str">
        <f>IF(B902&lt;&gt;"r04","",IF(COUNT(INDEX(U:U,ROW()-3):U902)&lt;2,"",MAX(INDEX(U:U,ROW()-3):U902)-MIN(INDEX(U:U,ROW()-3):U902)))</f>
        <v/>
      </c>
      <c r="AC902" s="4" t="str">
        <f>IF(B902&lt;&gt;"r04","",IF(COUNT(INDEX(V:V,ROW()-3):V902)&lt;2,"",MAX(INDEX(V:V,ROW()-3):V902)-MIN(INDEX(V:V,ROW()-3):V902)))</f>
        <v/>
      </c>
      <c r="AD902" s="4" t="str">
        <f>IF(B902&lt;&gt;"r04","",COUNT(INDEX(U:U,ROW()-3):U902))</f>
        <v/>
      </c>
      <c r="AE902" s="4" t="str">
        <f>IF(B902&lt;&gt;"r04","",COUNT(INDEX(V:V,ROW()-3):V902))</f>
        <v/>
      </c>
    </row>
    <row r="903" spans="1:31">
      <c r="A903">
        <v>1049</v>
      </c>
      <c r="B903" t="s">
        <v>1859</v>
      </c>
      <c r="C903" t="s">
        <v>1860</v>
      </c>
      <c r="D903">
        <v>3519709</v>
      </c>
      <c r="E903">
        <v>59</v>
      </c>
      <c r="F903" t="s">
        <v>1849</v>
      </c>
      <c r="G903" s="1">
        <v>46203.900949074072</v>
      </c>
      <c r="H903">
        <v>56</v>
      </c>
      <c r="I903" t="s">
        <v>1849</v>
      </c>
      <c r="J903" s="1">
        <v>46203.901412037034</v>
      </c>
      <c r="K903">
        <v>1</v>
      </c>
      <c r="L903">
        <v>1</v>
      </c>
      <c r="M903" t="s">
        <v>1850</v>
      </c>
      <c r="N903" t="s">
        <v>1851</v>
      </c>
      <c r="O903" s="1">
        <v>46203.899953703702</v>
      </c>
      <c r="P903" s="1">
        <v>46203.901412037034</v>
      </c>
      <c r="Q903" s="1" t="str">
        <f t="shared" si="112"/>
        <v>3519709|r02</v>
      </c>
      <c r="R903" s="1" t="str">
        <f>VLOOKUP(D903,Base_Amostral!$A:$G,5,FALSE)</f>
        <v>Ibiúna</v>
      </c>
      <c r="S903" s="1" t="str">
        <f>VLOOKUP(D903,Base_Amostral!$A:$G,3,FALSE)</f>
        <v>São Paulo</v>
      </c>
      <c r="T903" s="1" t="str">
        <f>VLOOKUP(D903,Base_Amostral!$A:$G,6,FALSE)</f>
        <v>Sudeste</v>
      </c>
      <c r="U903" s="4">
        <f t="shared" si="113"/>
        <v>5.9</v>
      </c>
      <c r="V903" s="4">
        <f t="shared" si="114"/>
        <v>5.6</v>
      </c>
      <c r="W903" s="4">
        <f t="shared" si="115"/>
        <v>0.30000000000000071</v>
      </c>
      <c r="X903" s="4">
        <f t="shared" si="116"/>
        <v>5.75</v>
      </c>
      <c r="Y903" s="4">
        <f t="shared" si="117"/>
        <v>1</v>
      </c>
      <c r="Z903" s="4">
        <f t="shared" si="118"/>
        <v>-9.9999999999999645E-2</v>
      </c>
      <c r="AA903" s="4">
        <f t="shared" si="119"/>
        <v>0</v>
      </c>
      <c r="AB903" s="4" t="str">
        <f>IF(B903&lt;&gt;"r04","",IF(COUNT(INDEX(U:U,ROW()-3):U903)&lt;2,"",MAX(INDEX(U:U,ROW()-3):U903)-MIN(INDEX(U:U,ROW()-3):U903)))</f>
        <v/>
      </c>
      <c r="AC903" s="4" t="str">
        <f>IF(B903&lt;&gt;"r04","",IF(COUNT(INDEX(V:V,ROW()-3):V903)&lt;2,"",MAX(INDEX(V:V,ROW()-3):V903)-MIN(INDEX(V:V,ROW()-3):V903)))</f>
        <v/>
      </c>
      <c r="AD903" s="4" t="str">
        <f>IF(B903&lt;&gt;"r04","",COUNT(INDEX(U:U,ROW()-3):U903))</f>
        <v/>
      </c>
      <c r="AE903" s="4" t="str">
        <f>IF(B903&lt;&gt;"r04","",COUNT(INDEX(V:V,ROW()-3):V903))</f>
        <v/>
      </c>
    </row>
    <row r="904" spans="1:31">
      <c r="A904">
        <v>1419</v>
      </c>
      <c r="B904" t="s">
        <v>1861</v>
      </c>
      <c r="C904" t="s">
        <v>1862</v>
      </c>
      <c r="D904">
        <v>3519709</v>
      </c>
      <c r="E904">
        <v>60</v>
      </c>
      <c r="F904" t="s">
        <v>1849</v>
      </c>
      <c r="G904" s="1">
        <v>46209.947881944441</v>
      </c>
      <c r="H904">
        <v>56</v>
      </c>
      <c r="I904" t="s">
        <v>1849</v>
      </c>
      <c r="J904" s="1">
        <v>46209.948333333334</v>
      </c>
      <c r="K904">
        <v>1</v>
      </c>
      <c r="L904">
        <v>1</v>
      </c>
      <c r="M904" t="s">
        <v>1850</v>
      </c>
      <c r="N904" t="s">
        <v>1851</v>
      </c>
      <c r="O904" s="1">
        <v>46209.947060185186</v>
      </c>
      <c r="P904" s="1">
        <v>46209.948333333334</v>
      </c>
      <c r="Q904" s="1" t="str">
        <f t="shared" si="112"/>
        <v>3519709|r03</v>
      </c>
      <c r="R904" s="1" t="str">
        <f>VLOOKUP(D904,Base_Amostral!$A:$G,5,FALSE)</f>
        <v>Ibiúna</v>
      </c>
      <c r="S904" s="1" t="str">
        <f>VLOOKUP(D904,Base_Amostral!$A:$G,3,FALSE)</f>
        <v>São Paulo</v>
      </c>
      <c r="T904" s="1" t="str">
        <f>VLOOKUP(D904,Base_Amostral!$A:$G,6,FALSE)</f>
        <v>Sudeste</v>
      </c>
      <c r="U904" s="4">
        <f t="shared" si="113"/>
        <v>6</v>
      </c>
      <c r="V904" s="4">
        <f t="shared" si="114"/>
        <v>5.6</v>
      </c>
      <c r="W904" s="4">
        <f t="shared" si="115"/>
        <v>0.40000000000000036</v>
      </c>
      <c r="X904" s="4">
        <f t="shared" si="116"/>
        <v>5.8</v>
      </c>
      <c r="Y904" s="4">
        <f t="shared" si="117"/>
        <v>1</v>
      </c>
      <c r="Z904" s="4">
        <f t="shared" si="118"/>
        <v>9.9999999999999645E-2</v>
      </c>
      <c r="AA904" s="4">
        <f t="shared" si="119"/>
        <v>0</v>
      </c>
      <c r="AB904" s="4" t="str">
        <f>IF(B904&lt;&gt;"r04","",IF(COUNT(INDEX(U:U,ROW()-3):U904)&lt;2,"",MAX(INDEX(U:U,ROW()-3):U904)-MIN(INDEX(U:U,ROW()-3):U904)))</f>
        <v/>
      </c>
      <c r="AC904" s="4" t="str">
        <f>IF(B904&lt;&gt;"r04","",IF(COUNT(INDEX(V:V,ROW()-3):V904)&lt;2,"",MAX(INDEX(V:V,ROW()-3):V904)-MIN(INDEX(V:V,ROW()-3):V904)))</f>
        <v/>
      </c>
      <c r="AD904" s="4" t="str">
        <f>IF(B904&lt;&gt;"r04","",COUNT(INDEX(U:U,ROW()-3):U904))</f>
        <v/>
      </c>
      <c r="AE904" s="4" t="str">
        <f>IF(B904&lt;&gt;"r04","",COUNT(INDEX(V:V,ROW()-3):V904))</f>
        <v/>
      </c>
    </row>
    <row r="905" spans="1:31">
      <c r="A905">
        <v>1761</v>
      </c>
      <c r="B905" t="s">
        <v>1863</v>
      </c>
      <c r="C905" t="s">
        <v>1864</v>
      </c>
      <c r="D905">
        <v>3519709</v>
      </c>
      <c r="E905">
        <v>69</v>
      </c>
      <c r="F905" t="s">
        <v>1849</v>
      </c>
      <c r="G905" s="1">
        <v>46216.916666666664</v>
      </c>
      <c r="H905">
        <v>56</v>
      </c>
      <c r="I905" t="s">
        <v>1849</v>
      </c>
      <c r="J905" s="1">
        <v>46216.917094907411</v>
      </c>
      <c r="K905">
        <v>1</v>
      </c>
      <c r="L905">
        <v>1</v>
      </c>
      <c r="M905" t="s">
        <v>1850</v>
      </c>
      <c r="N905" t="s">
        <v>1851</v>
      </c>
      <c r="O905" s="1">
        <v>46216.915856481479</v>
      </c>
      <c r="P905" s="1">
        <v>46216.917094907411</v>
      </c>
      <c r="Q905" s="1" t="str">
        <f t="shared" si="112"/>
        <v>3519709|r04</v>
      </c>
      <c r="R905" s="1" t="str">
        <f>VLOOKUP(D905,Base_Amostral!$A:$G,5,FALSE)</f>
        <v>Ibiúna</v>
      </c>
      <c r="S905" s="1" t="str">
        <f>VLOOKUP(D905,Base_Amostral!$A:$G,3,FALSE)</f>
        <v>São Paulo</v>
      </c>
      <c r="T905" s="1" t="str">
        <f>VLOOKUP(D905,Base_Amostral!$A:$G,6,FALSE)</f>
        <v>Sudeste</v>
      </c>
      <c r="U905" s="4">
        <f t="shared" si="113"/>
        <v>6.9</v>
      </c>
      <c r="V905" s="4">
        <f t="shared" si="114"/>
        <v>5.6</v>
      </c>
      <c r="W905" s="4">
        <f t="shared" si="115"/>
        <v>1.3000000000000007</v>
      </c>
      <c r="X905" s="4">
        <f t="shared" si="116"/>
        <v>6.25</v>
      </c>
      <c r="Y905" s="4">
        <f t="shared" si="117"/>
        <v>1</v>
      </c>
      <c r="Z905" s="4">
        <f t="shared" si="118"/>
        <v>0.90000000000000036</v>
      </c>
      <c r="AA905" s="4">
        <f t="shared" si="119"/>
        <v>0</v>
      </c>
      <c r="AB905" s="4">
        <f ca="1">IF(B905&lt;&gt;"r04","",IF(COUNT(INDEX(U:U,ROW()-3):U905)&lt;2,"",MAX(INDEX(U:U,ROW()-3):U905)-MIN(INDEX(U:U,ROW()-3):U905)))</f>
        <v>1</v>
      </c>
      <c r="AC905" s="4">
        <f ca="1">IF(B905&lt;&gt;"r04","",IF(COUNT(INDEX(V:V,ROW()-3):V905)&lt;2,"",MAX(INDEX(V:V,ROW()-3):V905)-MIN(INDEX(V:V,ROW()-3):V905)))</f>
        <v>0</v>
      </c>
      <c r="AD905" s="4">
        <f ca="1">IF(B905&lt;&gt;"r04","",COUNT(INDEX(U:U,ROW()-3):U905))</f>
        <v>4</v>
      </c>
      <c r="AE905" s="4">
        <f ca="1">IF(B905&lt;&gt;"r04","",COUNT(INDEX(V:V,ROW()-3):V905))</f>
        <v>4</v>
      </c>
    </row>
    <row r="906" spans="1:31">
      <c r="A906">
        <v>678</v>
      </c>
      <c r="B906" t="s">
        <v>1857</v>
      </c>
      <c r="C906" t="s">
        <v>1858</v>
      </c>
      <c r="D906">
        <v>3519808</v>
      </c>
      <c r="E906">
        <v>92</v>
      </c>
      <c r="F906" t="s">
        <v>1849</v>
      </c>
      <c r="G906" s="1">
        <v>46196.087268518517</v>
      </c>
      <c r="H906">
        <v>82</v>
      </c>
      <c r="I906" t="s">
        <v>1849</v>
      </c>
      <c r="J906" s="1">
        <v>46196.087592592594</v>
      </c>
      <c r="K906">
        <v>1</v>
      </c>
      <c r="L906">
        <v>1</v>
      </c>
      <c r="M906" t="s">
        <v>1850</v>
      </c>
      <c r="N906" t="s">
        <v>1851</v>
      </c>
      <c r="O906" s="1">
        <v>46196.087118055555</v>
      </c>
      <c r="P906" s="1">
        <v>46196.087592592594</v>
      </c>
      <c r="Q906" s="1" t="str">
        <f t="shared" si="112"/>
        <v>3519808|r01</v>
      </c>
      <c r="R906" s="1" t="str">
        <f>VLOOKUP(D906,Base_Amostral!$A:$G,5,FALSE)</f>
        <v>Icém</v>
      </c>
      <c r="S906" s="1" t="str">
        <f>VLOOKUP(D906,Base_Amostral!$A:$G,3,FALSE)</f>
        <v>São Paulo</v>
      </c>
      <c r="T906" s="1" t="str">
        <f>VLOOKUP(D906,Base_Amostral!$A:$G,6,FALSE)</f>
        <v>Sudeste</v>
      </c>
      <c r="U906" s="4">
        <f t="shared" si="113"/>
        <v>9.1999999999999993</v>
      </c>
      <c r="V906" s="4">
        <f t="shared" si="114"/>
        <v>8.1999999999999993</v>
      </c>
      <c r="W906" s="4">
        <f t="shared" si="115"/>
        <v>1</v>
      </c>
      <c r="X906" s="4">
        <f t="shared" si="116"/>
        <v>8.6999999999999993</v>
      </c>
      <c r="Y906" s="4">
        <f t="shared" si="117"/>
        <v>1</v>
      </c>
      <c r="Z906" s="4" t="str">
        <f t="shared" si="118"/>
        <v/>
      </c>
      <c r="AA906" s="4" t="str">
        <f t="shared" si="119"/>
        <v/>
      </c>
      <c r="AB906" s="4" t="str">
        <f>IF(B906&lt;&gt;"r04","",IF(COUNT(INDEX(U:U,ROW()-3):U906)&lt;2,"",MAX(INDEX(U:U,ROW()-3):U906)-MIN(INDEX(U:U,ROW()-3):U906)))</f>
        <v/>
      </c>
      <c r="AC906" s="4" t="str">
        <f>IF(B906&lt;&gt;"r04","",IF(COUNT(INDEX(V:V,ROW()-3):V906)&lt;2,"",MAX(INDEX(V:V,ROW()-3):V906)-MIN(INDEX(V:V,ROW()-3):V906)))</f>
        <v/>
      </c>
      <c r="AD906" s="4" t="str">
        <f>IF(B906&lt;&gt;"r04","",COUNT(INDEX(U:U,ROW()-3):U906))</f>
        <v/>
      </c>
      <c r="AE906" s="4" t="str">
        <f>IF(B906&lt;&gt;"r04","",COUNT(INDEX(V:V,ROW()-3):V906))</f>
        <v/>
      </c>
    </row>
    <row r="907" spans="1:31">
      <c r="A907">
        <v>1052</v>
      </c>
      <c r="B907" t="s">
        <v>1859</v>
      </c>
      <c r="C907" t="s">
        <v>1860</v>
      </c>
      <c r="D907">
        <v>3519808</v>
      </c>
      <c r="E907">
        <v>92</v>
      </c>
      <c r="F907" t="s">
        <v>1849</v>
      </c>
      <c r="G907" s="1">
        <v>46203.904456018521</v>
      </c>
      <c r="H907">
        <v>82</v>
      </c>
      <c r="I907" t="s">
        <v>1849</v>
      </c>
      <c r="J907" s="1">
        <v>46203.904756944445</v>
      </c>
      <c r="K907">
        <v>1</v>
      </c>
      <c r="L907">
        <v>1</v>
      </c>
      <c r="M907" t="s">
        <v>1850</v>
      </c>
      <c r="N907" t="s">
        <v>1851</v>
      </c>
      <c r="O907" s="1">
        <v>46203.901458333334</v>
      </c>
      <c r="P907" s="1">
        <v>46203.904756944445</v>
      </c>
      <c r="Q907" s="1" t="str">
        <f t="shared" si="112"/>
        <v>3519808|r02</v>
      </c>
      <c r="R907" s="1" t="str">
        <f>VLOOKUP(D907,Base_Amostral!$A:$G,5,FALSE)</f>
        <v>Icém</v>
      </c>
      <c r="S907" s="1" t="str">
        <f>VLOOKUP(D907,Base_Amostral!$A:$G,3,FALSE)</f>
        <v>São Paulo</v>
      </c>
      <c r="T907" s="1" t="str">
        <f>VLOOKUP(D907,Base_Amostral!$A:$G,6,FALSE)</f>
        <v>Sudeste</v>
      </c>
      <c r="U907" s="4">
        <f t="shared" si="113"/>
        <v>9.1999999999999993</v>
      </c>
      <c r="V907" s="4">
        <f t="shared" si="114"/>
        <v>8.1999999999999993</v>
      </c>
      <c r="W907" s="4">
        <f t="shared" si="115"/>
        <v>1</v>
      </c>
      <c r="X907" s="4">
        <f t="shared" si="116"/>
        <v>8.6999999999999993</v>
      </c>
      <c r="Y907" s="4">
        <f t="shared" si="117"/>
        <v>1</v>
      </c>
      <c r="Z907" s="4">
        <f t="shared" si="118"/>
        <v>0</v>
      </c>
      <c r="AA907" s="4">
        <f t="shared" si="119"/>
        <v>0</v>
      </c>
      <c r="AB907" s="4" t="str">
        <f>IF(B907&lt;&gt;"r04","",IF(COUNT(INDEX(U:U,ROW()-3):U907)&lt;2,"",MAX(INDEX(U:U,ROW()-3):U907)-MIN(INDEX(U:U,ROW()-3):U907)))</f>
        <v/>
      </c>
      <c r="AC907" s="4" t="str">
        <f>IF(B907&lt;&gt;"r04","",IF(COUNT(INDEX(V:V,ROW()-3):V907)&lt;2,"",MAX(INDEX(V:V,ROW()-3):V907)-MIN(INDEX(V:V,ROW()-3):V907)))</f>
        <v/>
      </c>
      <c r="AD907" s="4" t="str">
        <f>IF(B907&lt;&gt;"r04","",COUNT(INDEX(U:U,ROW()-3):U907))</f>
        <v/>
      </c>
      <c r="AE907" s="4" t="str">
        <f>IF(B907&lt;&gt;"r04","",COUNT(INDEX(V:V,ROW()-3):V907))</f>
        <v/>
      </c>
    </row>
    <row r="908" spans="1:31">
      <c r="A908">
        <v>1421</v>
      </c>
      <c r="B908" t="s">
        <v>1861</v>
      </c>
      <c r="C908" t="s">
        <v>1862</v>
      </c>
      <c r="D908">
        <v>3519808</v>
      </c>
      <c r="E908">
        <v>92</v>
      </c>
      <c r="F908" t="s">
        <v>1849</v>
      </c>
      <c r="G908" s="1">
        <v>46209.948518518519</v>
      </c>
      <c r="H908">
        <v>82</v>
      </c>
      <c r="I908" t="s">
        <v>1849</v>
      </c>
      <c r="J908" s="1">
        <v>46209.948831018519</v>
      </c>
      <c r="K908">
        <v>1</v>
      </c>
      <c r="L908">
        <v>1</v>
      </c>
      <c r="M908" t="s">
        <v>1850</v>
      </c>
      <c r="N908" t="s">
        <v>1851</v>
      </c>
      <c r="O908" s="1">
        <v>46209.948379629626</v>
      </c>
      <c r="P908" s="1">
        <v>46209.948831018519</v>
      </c>
      <c r="Q908" s="1" t="str">
        <f t="shared" si="112"/>
        <v>3519808|r03</v>
      </c>
      <c r="R908" s="1" t="str">
        <f>VLOOKUP(D908,Base_Amostral!$A:$G,5,FALSE)</f>
        <v>Icém</v>
      </c>
      <c r="S908" s="1" t="str">
        <f>VLOOKUP(D908,Base_Amostral!$A:$G,3,FALSE)</f>
        <v>São Paulo</v>
      </c>
      <c r="T908" s="1" t="str">
        <f>VLOOKUP(D908,Base_Amostral!$A:$G,6,FALSE)</f>
        <v>Sudeste</v>
      </c>
      <c r="U908" s="4">
        <f t="shared" si="113"/>
        <v>9.1999999999999993</v>
      </c>
      <c r="V908" s="4">
        <f t="shared" si="114"/>
        <v>8.1999999999999993</v>
      </c>
      <c r="W908" s="4">
        <f t="shared" si="115"/>
        <v>1</v>
      </c>
      <c r="X908" s="4">
        <f t="shared" si="116"/>
        <v>8.6999999999999993</v>
      </c>
      <c r="Y908" s="4">
        <f t="shared" si="117"/>
        <v>1</v>
      </c>
      <c r="Z908" s="4">
        <f t="shared" si="118"/>
        <v>0</v>
      </c>
      <c r="AA908" s="4">
        <f t="shared" si="119"/>
        <v>0</v>
      </c>
      <c r="AB908" s="4" t="str">
        <f>IF(B908&lt;&gt;"r04","",IF(COUNT(INDEX(U:U,ROW()-3):U908)&lt;2,"",MAX(INDEX(U:U,ROW()-3):U908)-MIN(INDEX(U:U,ROW()-3):U908)))</f>
        <v/>
      </c>
      <c r="AC908" s="4" t="str">
        <f>IF(B908&lt;&gt;"r04","",IF(COUNT(INDEX(V:V,ROW()-3):V908)&lt;2,"",MAX(INDEX(V:V,ROW()-3):V908)-MIN(INDEX(V:V,ROW()-3):V908)))</f>
        <v/>
      </c>
      <c r="AD908" s="4" t="str">
        <f>IF(B908&lt;&gt;"r04","",COUNT(INDEX(U:U,ROW()-3):U908))</f>
        <v/>
      </c>
      <c r="AE908" s="4" t="str">
        <f>IF(B908&lt;&gt;"r04","",COUNT(INDEX(V:V,ROW()-3):V908))</f>
        <v/>
      </c>
    </row>
    <row r="909" spans="1:31">
      <c r="A909">
        <v>1765</v>
      </c>
      <c r="B909" t="s">
        <v>1863</v>
      </c>
      <c r="C909" t="s">
        <v>1864</v>
      </c>
      <c r="D909">
        <v>3519808</v>
      </c>
      <c r="E909">
        <v>96</v>
      </c>
      <c r="F909" t="s">
        <v>1849</v>
      </c>
      <c r="G909" s="1">
        <v>46216.917314814818</v>
      </c>
      <c r="H909">
        <v>82</v>
      </c>
      <c r="I909" t="s">
        <v>1849</v>
      </c>
      <c r="J909" s="1">
        <v>46216.917650462965</v>
      </c>
      <c r="K909">
        <v>1</v>
      </c>
      <c r="L909">
        <v>1</v>
      </c>
      <c r="M909" t="s">
        <v>1850</v>
      </c>
      <c r="N909" t="s">
        <v>1851</v>
      </c>
      <c r="O909" s="1">
        <v>46216.917141203703</v>
      </c>
      <c r="P909" s="1">
        <v>46216.917650462965</v>
      </c>
      <c r="Q909" s="1" t="str">
        <f t="shared" si="112"/>
        <v>3519808|r04</v>
      </c>
      <c r="R909" s="1" t="str">
        <f>VLOOKUP(D909,Base_Amostral!$A:$G,5,FALSE)</f>
        <v>Icém</v>
      </c>
      <c r="S909" s="1" t="str">
        <f>VLOOKUP(D909,Base_Amostral!$A:$G,3,FALSE)</f>
        <v>São Paulo</v>
      </c>
      <c r="T909" s="1" t="str">
        <f>VLOOKUP(D909,Base_Amostral!$A:$G,6,FALSE)</f>
        <v>Sudeste</v>
      </c>
      <c r="U909" s="4">
        <f t="shared" si="113"/>
        <v>9.6</v>
      </c>
      <c r="V909" s="4">
        <f t="shared" si="114"/>
        <v>8.1999999999999993</v>
      </c>
      <c r="W909" s="4">
        <f t="shared" si="115"/>
        <v>1.4000000000000004</v>
      </c>
      <c r="X909" s="4">
        <f t="shared" si="116"/>
        <v>8.8999999999999986</v>
      </c>
      <c r="Y909" s="4">
        <f t="shared" si="117"/>
        <v>1</v>
      </c>
      <c r="Z909" s="4">
        <f t="shared" si="118"/>
        <v>0.40000000000000036</v>
      </c>
      <c r="AA909" s="4">
        <f t="shared" si="119"/>
        <v>0</v>
      </c>
      <c r="AB909" s="4">
        <f ca="1">IF(B909&lt;&gt;"r04","",IF(COUNT(INDEX(U:U,ROW()-3):U909)&lt;2,"",MAX(INDEX(U:U,ROW()-3):U909)-MIN(INDEX(U:U,ROW()-3):U909)))</f>
        <v>0.40000000000000036</v>
      </c>
      <c r="AC909" s="4">
        <f ca="1">IF(B909&lt;&gt;"r04","",IF(COUNT(INDEX(V:V,ROW()-3):V909)&lt;2,"",MAX(INDEX(V:V,ROW()-3):V909)-MIN(INDEX(V:V,ROW()-3):V909)))</f>
        <v>0</v>
      </c>
      <c r="AD909" s="4">
        <f ca="1">IF(B909&lt;&gt;"r04","",COUNT(INDEX(U:U,ROW()-3):U909))</f>
        <v>4</v>
      </c>
      <c r="AE909" s="4">
        <f ca="1">IF(B909&lt;&gt;"r04","",COUNT(INDEX(V:V,ROW()-3):V909))</f>
        <v>4</v>
      </c>
    </row>
    <row r="910" spans="1:31">
      <c r="A910">
        <v>680</v>
      </c>
      <c r="B910" t="s">
        <v>1857</v>
      </c>
      <c r="C910" t="s">
        <v>1858</v>
      </c>
      <c r="D910">
        <v>3520004</v>
      </c>
      <c r="E910">
        <v>70</v>
      </c>
      <c r="F910" t="s">
        <v>1849</v>
      </c>
      <c r="G910" s="1">
        <v>46196.088043981479</v>
      </c>
      <c r="H910">
        <v>69</v>
      </c>
      <c r="I910" t="s">
        <v>1849</v>
      </c>
      <c r="J910" s="1">
        <v>46196.088263888887</v>
      </c>
      <c r="K910">
        <v>1</v>
      </c>
      <c r="L910">
        <v>1</v>
      </c>
      <c r="M910" t="s">
        <v>1850</v>
      </c>
      <c r="N910" t="s">
        <v>1851</v>
      </c>
      <c r="O910" s="1">
        <v>46196.087638888886</v>
      </c>
      <c r="P910" s="1">
        <v>46196.088263888887</v>
      </c>
      <c r="Q910" s="1" t="str">
        <f t="shared" si="112"/>
        <v>3520004|r01</v>
      </c>
      <c r="R910" s="1" t="str">
        <f>VLOOKUP(D910,Base_Amostral!$A:$G,5,FALSE)</f>
        <v>Igaraçu do Tietê</v>
      </c>
      <c r="S910" s="1" t="str">
        <f>VLOOKUP(D910,Base_Amostral!$A:$G,3,FALSE)</f>
        <v>São Paulo</v>
      </c>
      <c r="T910" s="1" t="str">
        <f>VLOOKUP(D910,Base_Amostral!$A:$G,6,FALSE)</f>
        <v>Sudeste</v>
      </c>
      <c r="U910" s="4">
        <f t="shared" si="113"/>
        <v>7</v>
      </c>
      <c r="V910" s="4">
        <f t="shared" si="114"/>
        <v>6.9</v>
      </c>
      <c r="W910" s="4">
        <f t="shared" si="115"/>
        <v>9.9999999999999645E-2</v>
      </c>
      <c r="X910" s="4">
        <f t="shared" si="116"/>
        <v>6.95</v>
      </c>
      <c r="Y910" s="4">
        <f t="shared" si="117"/>
        <v>1</v>
      </c>
      <c r="Z910" s="4" t="str">
        <f t="shared" si="118"/>
        <v/>
      </c>
      <c r="AA910" s="4" t="str">
        <f t="shared" si="119"/>
        <v/>
      </c>
      <c r="AB910" s="4" t="str">
        <f>IF(B910&lt;&gt;"r04","",IF(COUNT(INDEX(U:U,ROW()-3):U910)&lt;2,"",MAX(INDEX(U:U,ROW()-3):U910)-MIN(INDEX(U:U,ROW()-3):U910)))</f>
        <v/>
      </c>
      <c r="AC910" s="4" t="str">
        <f>IF(B910&lt;&gt;"r04","",IF(COUNT(INDEX(V:V,ROW()-3):V910)&lt;2,"",MAX(INDEX(V:V,ROW()-3):V910)-MIN(INDEX(V:V,ROW()-3):V910)))</f>
        <v/>
      </c>
      <c r="AD910" s="4" t="str">
        <f>IF(B910&lt;&gt;"r04","",COUNT(INDEX(U:U,ROW()-3):U910))</f>
        <v/>
      </c>
      <c r="AE910" s="4" t="str">
        <f>IF(B910&lt;&gt;"r04","",COUNT(INDEX(V:V,ROW()-3):V910))</f>
        <v/>
      </c>
    </row>
    <row r="911" spans="1:31">
      <c r="A911">
        <v>1054</v>
      </c>
      <c r="B911" t="s">
        <v>1859</v>
      </c>
      <c r="C911" t="s">
        <v>1860</v>
      </c>
      <c r="D911">
        <v>3520004</v>
      </c>
      <c r="E911">
        <v>70</v>
      </c>
      <c r="F911" t="s">
        <v>1849</v>
      </c>
      <c r="G911" s="1">
        <v>46203.905300925922</v>
      </c>
      <c r="H911">
        <v>69</v>
      </c>
      <c r="I911" t="s">
        <v>1849</v>
      </c>
      <c r="J911" s="1">
        <v>46203.905578703707</v>
      </c>
      <c r="K911">
        <v>1</v>
      </c>
      <c r="L911">
        <v>1</v>
      </c>
      <c r="M911" t="s">
        <v>1850</v>
      </c>
      <c r="N911" t="s">
        <v>1851</v>
      </c>
      <c r="O911" s="1">
        <v>46203.904803240737</v>
      </c>
      <c r="P911" s="1">
        <v>46203.905578703707</v>
      </c>
      <c r="Q911" s="1" t="str">
        <f t="shared" si="112"/>
        <v>3520004|r02</v>
      </c>
      <c r="R911" s="1" t="str">
        <f>VLOOKUP(D911,Base_Amostral!$A:$G,5,FALSE)</f>
        <v>Igaraçu do Tietê</v>
      </c>
      <c r="S911" s="1" t="str">
        <f>VLOOKUP(D911,Base_Amostral!$A:$G,3,FALSE)</f>
        <v>São Paulo</v>
      </c>
      <c r="T911" s="1" t="str">
        <f>VLOOKUP(D911,Base_Amostral!$A:$G,6,FALSE)</f>
        <v>Sudeste</v>
      </c>
      <c r="U911" s="4">
        <f t="shared" si="113"/>
        <v>7</v>
      </c>
      <c r="V911" s="4">
        <f t="shared" si="114"/>
        <v>6.9</v>
      </c>
      <c r="W911" s="4">
        <f t="shared" si="115"/>
        <v>9.9999999999999645E-2</v>
      </c>
      <c r="X911" s="4">
        <f t="shared" si="116"/>
        <v>6.95</v>
      </c>
      <c r="Y911" s="4">
        <f t="shared" si="117"/>
        <v>1</v>
      </c>
      <c r="Z911" s="4">
        <f t="shared" si="118"/>
        <v>0</v>
      </c>
      <c r="AA911" s="4">
        <f t="shared" si="119"/>
        <v>0</v>
      </c>
      <c r="AB911" s="4" t="str">
        <f>IF(B911&lt;&gt;"r04","",IF(COUNT(INDEX(U:U,ROW()-3):U911)&lt;2,"",MAX(INDEX(U:U,ROW()-3):U911)-MIN(INDEX(U:U,ROW()-3):U911)))</f>
        <v/>
      </c>
      <c r="AC911" s="4" t="str">
        <f>IF(B911&lt;&gt;"r04","",IF(COUNT(INDEX(V:V,ROW()-3):V911)&lt;2,"",MAX(INDEX(V:V,ROW()-3):V911)-MIN(INDEX(V:V,ROW()-3):V911)))</f>
        <v/>
      </c>
      <c r="AD911" s="4" t="str">
        <f>IF(B911&lt;&gt;"r04","",COUNT(INDEX(U:U,ROW()-3):U911))</f>
        <v/>
      </c>
      <c r="AE911" s="4" t="str">
        <f>IF(B911&lt;&gt;"r04","",COUNT(INDEX(V:V,ROW()-3):V911))</f>
        <v/>
      </c>
    </row>
    <row r="912" spans="1:31">
      <c r="A912">
        <v>1422</v>
      </c>
      <c r="B912" t="s">
        <v>1861</v>
      </c>
      <c r="C912" t="s">
        <v>1862</v>
      </c>
      <c r="D912">
        <v>3520004</v>
      </c>
      <c r="E912">
        <v>70</v>
      </c>
      <c r="F912" t="s">
        <v>1849</v>
      </c>
      <c r="G912" s="1">
        <v>46209.949189814812</v>
      </c>
      <c r="H912">
        <v>69</v>
      </c>
      <c r="I912" t="s">
        <v>1849</v>
      </c>
      <c r="J912" s="1">
        <v>46209.949386574073</v>
      </c>
      <c r="K912">
        <v>1</v>
      </c>
      <c r="L912">
        <v>1</v>
      </c>
      <c r="M912" t="s">
        <v>1850</v>
      </c>
      <c r="N912" t="s">
        <v>1851</v>
      </c>
      <c r="O912" s="1">
        <v>46209.948865740742</v>
      </c>
      <c r="P912" s="1">
        <v>46209.949386574073</v>
      </c>
      <c r="Q912" s="1" t="str">
        <f t="shared" si="112"/>
        <v>3520004|r03</v>
      </c>
      <c r="R912" s="1" t="str">
        <f>VLOOKUP(D912,Base_Amostral!$A:$G,5,FALSE)</f>
        <v>Igaraçu do Tietê</v>
      </c>
      <c r="S912" s="1" t="str">
        <f>VLOOKUP(D912,Base_Amostral!$A:$G,3,FALSE)</f>
        <v>São Paulo</v>
      </c>
      <c r="T912" s="1" t="str">
        <f>VLOOKUP(D912,Base_Amostral!$A:$G,6,FALSE)</f>
        <v>Sudeste</v>
      </c>
      <c r="U912" s="4">
        <f t="shared" si="113"/>
        <v>7</v>
      </c>
      <c r="V912" s="4">
        <f t="shared" si="114"/>
        <v>6.9</v>
      </c>
      <c r="W912" s="4">
        <f t="shared" si="115"/>
        <v>9.9999999999999645E-2</v>
      </c>
      <c r="X912" s="4">
        <f t="shared" si="116"/>
        <v>6.95</v>
      </c>
      <c r="Y912" s="4">
        <f t="shared" si="117"/>
        <v>1</v>
      </c>
      <c r="Z912" s="4">
        <f t="shared" si="118"/>
        <v>0</v>
      </c>
      <c r="AA912" s="4">
        <f t="shared" si="119"/>
        <v>0</v>
      </c>
      <c r="AB912" s="4" t="str">
        <f>IF(B912&lt;&gt;"r04","",IF(COUNT(INDEX(U:U,ROW()-3):U912)&lt;2,"",MAX(INDEX(U:U,ROW()-3):U912)-MIN(INDEX(U:U,ROW()-3):U912)))</f>
        <v/>
      </c>
      <c r="AC912" s="4" t="str">
        <f>IF(B912&lt;&gt;"r04","",IF(COUNT(INDEX(V:V,ROW()-3):V912)&lt;2,"",MAX(INDEX(V:V,ROW()-3):V912)-MIN(INDEX(V:V,ROW()-3):V912)))</f>
        <v/>
      </c>
      <c r="AD912" s="4" t="str">
        <f>IF(B912&lt;&gt;"r04","",COUNT(INDEX(U:U,ROW()-3):U912))</f>
        <v/>
      </c>
      <c r="AE912" s="4" t="str">
        <f>IF(B912&lt;&gt;"r04","",COUNT(INDEX(V:V,ROW()-3):V912))</f>
        <v/>
      </c>
    </row>
    <row r="913" spans="1:31">
      <c r="A913">
        <v>1767</v>
      </c>
      <c r="B913" t="s">
        <v>1863</v>
      </c>
      <c r="C913" t="s">
        <v>1864</v>
      </c>
      <c r="D913">
        <v>3520004</v>
      </c>
      <c r="E913">
        <v>79</v>
      </c>
      <c r="F913" t="s">
        <v>1849</v>
      </c>
      <c r="G913" s="1">
        <v>46216.918113425927</v>
      </c>
      <c r="H913">
        <v>69</v>
      </c>
      <c r="I913" t="s">
        <v>1849</v>
      </c>
      <c r="J913" s="1">
        <v>46216.918391203704</v>
      </c>
      <c r="K913">
        <v>1</v>
      </c>
      <c r="L913">
        <v>1</v>
      </c>
      <c r="M913" t="s">
        <v>1850</v>
      </c>
      <c r="N913" t="s">
        <v>1851</v>
      </c>
      <c r="O913" s="1">
        <v>46216.917685185188</v>
      </c>
      <c r="P913" s="1">
        <v>46216.918391203704</v>
      </c>
      <c r="Q913" s="1" t="str">
        <f t="shared" si="112"/>
        <v>3520004|r04</v>
      </c>
      <c r="R913" s="1" t="str">
        <f>VLOOKUP(D913,Base_Amostral!$A:$G,5,FALSE)</f>
        <v>Igaraçu do Tietê</v>
      </c>
      <c r="S913" s="1" t="str">
        <f>VLOOKUP(D913,Base_Amostral!$A:$G,3,FALSE)</f>
        <v>São Paulo</v>
      </c>
      <c r="T913" s="1" t="str">
        <f>VLOOKUP(D913,Base_Amostral!$A:$G,6,FALSE)</f>
        <v>Sudeste</v>
      </c>
      <c r="U913" s="4">
        <f t="shared" si="113"/>
        <v>7.9</v>
      </c>
      <c r="V913" s="4">
        <f t="shared" si="114"/>
        <v>6.9</v>
      </c>
      <c r="W913" s="4">
        <f t="shared" si="115"/>
        <v>1</v>
      </c>
      <c r="X913" s="4">
        <f t="shared" si="116"/>
        <v>7.4</v>
      </c>
      <c r="Y913" s="4">
        <f t="shared" si="117"/>
        <v>1</v>
      </c>
      <c r="Z913" s="4">
        <f t="shared" si="118"/>
        <v>0.90000000000000036</v>
      </c>
      <c r="AA913" s="4">
        <f t="shared" si="119"/>
        <v>0</v>
      </c>
      <c r="AB913" s="4">
        <f ca="1">IF(B913&lt;&gt;"r04","",IF(COUNT(INDEX(U:U,ROW()-3):U913)&lt;2,"",MAX(INDEX(U:U,ROW()-3):U913)-MIN(INDEX(U:U,ROW()-3):U913)))</f>
        <v>0.90000000000000036</v>
      </c>
      <c r="AC913" s="4">
        <f ca="1">IF(B913&lt;&gt;"r04","",IF(COUNT(INDEX(V:V,ROW()-3):V913)&lt;2,"",MAX(INDEX(V:V,ROW()-3):V913)-MIN(INDEX(V:V,ROW()-3):V913)))</f>
        <v>0</v>
      </c>
      <c r="AD913" s="4">
        <f ca="1">IF(B913&lt;&gt;"r04","",COUNT(INDEX(U:U,ROW()-3):U913))</f>
        <v>4</v>
      </c>
      <c r="AE913" s="4">
        <f ca="1">IF(B913&lt;&gt;"r04","",COUNT(INDEX(V:V,ROW()-3):V913))</f>
        <v>4</v>
      </c>
    </row>
    <row r="914" spans="1:31">
      <c r="A914">
        <v>681</v>
      </c>
      <c r="B914" t="s">
        <v>1857</v>
      </c>
      <c r="C914" t="s">
        <v>1858</v>
      </c>
      <c r="D914">
        <v>3520426</v>
      </c>
      <c r="E914">
        <v>92</v>
      </c>
      <c r="F914" t="s">
        <v>1849</v>
      </c>
      <c r="G914" s="1">
        <v>46196.088483796295</v>
      </c>
      <c r="H914">
        <v>65</v>
      </c>
      <c r="I914" t="s">
        <v>1849</v>
      </c>
      <c r="J914" s="1">
        <v>46196.08871527778</v>
      </c>
      <c r="K914">
        <v>1</v>
      </c>
      <c r="L914">
        <v>1</v>
      </c>
      <c r="M914" t="s">
        <v>1850</v>
      </c>
      <c r="N914" t="s">
        <v>1851</v>
      </c>
      <c r="O914" s="1">
        <v>46196.088321759256</v>
      </c>
      <c r="P914" s="1">
        <v>46196.08871527778</v>
      </c>
      <c r="Q914" s="1" t="str">
        <f t="shared" si="112"/>
        <v>3520426|r01</v>
      </c>
      <c r="R914" s="1" t="str">
        <f>VLOOKUP(D914,Base_Amostral!$A:$G,5,FALSE)</f>
        <v>Ilha Comprida</v>
      </c>
      <c r="S914" s="1" t="str">
        <f>VLOOKUP(D914,Base_Amostral!$A:$G,3,FALSE)</f>
        <v>São Paulo</v>
      </c>
      <c r="T914" s="1" t="str">
        <f>VLOOKUP(D914,Base_Amostral!$A:$G,6,FALSE)</f>
        <v>Sudeste</v>
      </c>
      <c r="U914" s="4">
        <f t="shared" si="113"/>
        <v>9.1999999999999993</v>
      </c>
      <c r="V914" s="4">
        <f t="shared" si="114"/>
        <v>6.5</v>
      </c>
      <c r="W914" s="4">
        <f t="shared" si="115"/>
        <v>2.6999999999999993</v>
      </c>
      <c r="X914" s="4">
        <f t="shared" si="116"/>
        <v>7.85</v>
      </c>
      <c r="Y914" s="4">
        <f t="shared" si="117"/>
        <v>1</v>
      </c>
      <c r="Z914" s="4" t="str">
        <f t="shared" si="118"/>
        <v/>
      </c>
      <c r="AA914" s="4" t="str">
        <f t="shared" si="119"/>
        <v/>
      </c>
      <c r="AB914" s="4" t="str">
        <f>IF(B914&lt;&gt;"r04","",IF(COUNT(INDEX(U:U,ROW()-3):U914)&lt;2,"",MAX(INDEX(U:U,ROW()-3):U914)-MIN(INDEX(U:U,ROW()-3):U914)))</f>
        <v/>
      </c>
      <c r="AC914" s="4" t="str">
        <f>IF(B914&lt;&gt;"r04","",IF(COUNT(INDEX(V:V,ROW()-3):V914)&lt;2,"",MAX(INDEX(V:V,ROW()-3):V914)-MIN(INDEX(V:V,ROW()-3):V914)))</f>
        <v/>
      </c>
      <c r="AD914" s="4" t="str">
        <f>IF(B914&lt;&gt;"r04","",COUNT(INDEX(U:U,ROW()-3):U914))</f>
        <v/>
      </c>
      <c r="AE914" s="4" t="str">
        <f>IF(B914&lt;&gt;"r04","",COUNT(INDEX(V:V,ROW()-3):V914))</f>
        <v/>
      </c>
    </row>
    <row r="915" spans="1:31">
      <c r="A915">
        <v>1057</v>
      </c>
      <c r="B915" t="s">
        <v>1859</v>
      </c>
      <c r="C915" t="s">
        <v>1860</v>
      </c>
      <c r="D915">
        <v>3520426</v>
      </c>
      <c r="E915">
        <v>92</v>
      </c>
      <c r="F915" t="s">
        <v>1849</v>
      </c>
      <c r="G915" s="1">
        <v>46203.911516203705</v>
      </c>
      <c r="H915">
        <v>66</v>
      </c>
      <c r="I915" t="s">
        <v>1849</v>
      </c>
      <c r="J915" s="1">
        <v>46203.911747685182</v>
      </c>
      <c r="K915">
        <v>1</v>
      </c>
      <c r="L915">
        <v>1</v>
      </c>
      <c r="M915" t="s">
        <v>1850</v>
      </c>
      <c r="N915" t="s">
        <v>1851</v>
      </c>
      <c r="O915" s="1">
        <v>46203.905636574076</v>
      </c>
      <c r="P915" s="1">
        <v>46203.911747685182</v>
      </c>
      <c r="Q915" s="1" t="str">
        <f t="shared" si="112"/>
        <v>3520426|r02</v>
      </c>
      <c r="R915" s="1" t="str">
        <f>VLOOKUP(D915,Base_Amostral!$A:$G,5,FALSE)</f>
        <v>Ilha Comprida</v>
      </c>
      <c r="S915" s="1" t="str">
        <f>VLOOKUP(D915,Base_Amostral!$A:$G,3,FALSE)</f>
        <v>São Paulo</v>
      </c>
      <c r="T915" s="1" t="str">
        <f>VLOOKUP(D915,Base_Amostral!$A:$G,6,FALSE)</f>
        <v>Sudeste</v>
      </c>
      <c r="U915" s="4">
        <f t="shared" si="113"/>
        <v>9.1999999999999993</v>
      </c>
      <c r="V915" s="4">
        <f t="shared" si="114"/>
        <v>6.6</v>
      </c>
      <c r="W915" s="4">
        <f t="shared" si="115"/>
        <v>2.5999999999999996</v>
      </c>
      <c r="X915" s="4">
        <f t="shared" si="116"/>
        <v>7.8999999999999995</v>
      </c>
      <c r="Y915" s="4">
        <f t="shared" si="117"/>
        <v>1</v>
      </c>
      <c r="Z915" s="4">
        <f t="shared" si="118"/>
        <v>0</v>
      </c>
      <c r="AA915" s="4">
        <f t="shared" si="119"/>
        <v>9.9999999999999645E-2</v>
      </c>
      <c r="AB915" s="4" t="str">
        <f>IF(B915&lt;&gt;"r04","",IF(COUNT(INDEX(U:U,ROW()-3):U915)&lt;2,"",MAX(INDEX(U:U,ROW()-3):U915)-MIN(INDEX(U:U,ROW()-3):U915)))</f>
        <v/>
      </c>
      <c r="AC915" s="4" t="str">
        <f>IF(B915&lt;&gt;"r04","",IF(COUNT(INDEX(V:V,ROW()-3):V915)&lt;2,"",MAX(INDEX(V:V,ROW()-3):V915)-MIN(INDEX(V:V,ROW()-3):V915)))</f>
        <v/>
      </c>
      <c r="AD915" s="4" t="str">
        <f>IF(B915&lt;&gt;"r04","",COUNT(INDEX(U:U,ROW()-3):U915))</f>
        <v/>
      </c>
      <c r="AE915" s="4" t="str">
        <f>IF(B915&lt;&gt;"r04","",COUNT(INDEX(V:V,ROW()-3):V915))</f>
        <v/>
      </c>
    </row>
    <row r="916" spans="1:31">
      <c r="A916">
        <v>1423</v>
      </c>
      <c r="B916" t="s">
        <v>1861</v>
      </c>
      <c r="C916" t="s">
        <v>1862</v>
      </c>
      <c r="D916">
        <v>3520426</v>
      </c>
      <c r="E916">
        <v>92</v>
      </c>
      <c r="F916" t="s">
        <v>1849</v>
      </c>
      <c r="G916" s="1">
        <v>46209.949548611112</v>
      </c>
      <c r="H916">
        <v>66</v>
      </c>
      <c r="I916" t="s">
        <v>1849</v>
      </c>
      <c r="J916" s="1">
        <v>46209.949814814812</v>
      </c>
      <c r="K916">
        <v>1</v>
      </c>
      <c r="L916">
        <v>1</v>
      </c>
      <c r="M916" t="s">
        <v>1850</v>
      </c>
      <c r="N916" t="s">
        <v>1851</v>
      </c>
      <c r="O916" s="1">
        <v>46209.949432870373</v>
      </c>
      <c r="P916" s="1">
        <v>46209.949814814812</v>
      </c>
      <c r="Q916" s="1" t="str">
        <f t="shared" si="112"/>
        <v>3520426|r03</v>
      </c>
      <c r="R916" s="1" t="str">
        <f>VLOOKUP(D916,Base_Amostral!$A:$G,5,FALSE)</f>
        <v>Ilha Comprida</v>
      </c>
      <c r="S916" s="1" t="str">
        <f>VLOOKUP(D916,Base_Amostral!$A:$G,3,FALSE)</f>
        <v>São Paulo</v>
      </c>
      <c r="T916" s="1" t="str">
        <f>VLOOKUP(D916,Base_Amostral!$A:$G,6,FALSE)</f>
        <v>Sudeste</v>
      </c>
      <c r="U916" s="4">
        <f t="shared" si="113"/>
        <v>9.1999999999999993</v>
      </c>
      <c r="V916" s="4">
        <f t="shared" si="114"/>
        <v>6.6</v>
      </c>
      <c r="W916" s="4">
        <f t="shared" si="115"/>
        <v>2.5999999999999996</v>
      </c>
      <c r="X916" s="4">
        <f t="shared" si="116"/>
        <v>7.8999999999999995</v>
      </c>
      <c r="Y916" s="4">
        <f t="shared" si="117"/>
        <v>1</v>
      </c>
      <c r="Z916" s="4">
        <f t="shared" si="118"/>
        <v>0</v>
      </c>
      <c r="AA916" s="4">
        <f t="shared" si="119"/>
        <v>0</v>
      </c>
      <c r="AB916" s="4" t="str">
        <f>IF(B916&lt;&gt;"r04","",IF(COUNT(INDEX(U:U,ROW()-3):U916)&lt;2,"",MAX(INDEX(U:U,ROW()-3):U916)-MIN(INDEX(U:U,ROW()-3):U916)))</f>
        <v/>
      </c>
      <c r="AC916" s="4" t="str">
        <f>IF(B916&lt;&gt;"r04","",IF(COUNT(INDEX(V:V,ROW()-3):V916)&lt;2,"",MAX(INDEX(V:V,ROW()-3):V916)-MIN(INDEX(V:V,ROW()-3):V916)))</f>
        <v/>
      </c>
      <c r="AD916" s="4" t="str">
        <f>IF(B916&lt;&gt;"r04","",COUNT(INDEX(U:U,ROW()-3):U916))</f>
        <v/>
      </c>
      <c r="AE916" s="4" t="str">
        <f>IF(B916&lt;&gt;"r04","",COUNT(INDEX(V:V,ROW()-3):V916))</f>
        <v/>
      </c>
    </row>
    <row r="917" spans="1:31">
      <c r="A917">
        <v>1770</v>
      </c>
      <c r="B917" t="s">
        <v>1863</v>
      </c>
      <c r="C917" t="s">
        <v>1864</v>
      </c>
      <c r="D917">
        <v>3520426</v>
      </c>
      <c r="E917">
        <v>96</v>
      </c>
      <c r="F917" t="s">
        <v>1849</v>
      </c>
      <c r="G917" s="1">
        <v>46216.918622685182</v>
      </c>
      <c r="H917">
        <v>66</v>
      </c>
      <c r="I917" t="s">
        <v>1849</v>
      </c>
      <c r="J917" s="1">
        <v>46216.918877314813</v>
      </c>
      <c r="K917">
        <v>1</v>
      </c>
      <c r="L917">
        <v>1</v>
      </c>
      <c r="M917" t="s">
        <v>1850</v>
      </c>
      <c r="N917" t="s">
        <v>1851</v>
      </c>
      <c r="O917" s="1">
        <v>46216.918425925927</v>
      </c>
      <c r="P917" s="1">
        <v>46216.918877314813</v>
      </c>
      <c r="Q917" s="1" t="str">
        <f t="shared" si="112"/>
        <v>3520426|r04</v>
      </c>
      <c r="R917" s="1" t="str">
        <f>VLOOKUP(D917,Base_Amostral!$A:$G,5,FALSE)</f>
        <v>Ilha Comprida</v>
      </c>
      <c r="S917" s="1" t="str">
        <f>VLOOKUP(D917,Base_Amostral!$A:$G,3,FALSE)</f>
        <v>São Paulo</v>
      </c>
      <c r="T917" s="1" t="str">
        <f>VLOOKUP(D917,Base_Amostral!$A:$G,6,FALSE)</f>
        <v>Sudeste</v>
      </c>
      <c r="U917" s="4">
        <f t="shared" si="113"/>
        <v>9.6</v>
      </c>
      <c r="V917" s="4">
        <f t="shared" si="114"/>
        <v>6.6</v>
      </c>
      <c r="W917" s="4">
        <f t="shared" si="115"/>
        <v>3</v>
      </c>
      <c r="X917" s="4">
        <f t="shared" si="116"/>
        <v>8.1</v>
      </c>
      <c r="Y917" s="4">
        <f t="shared" si="117"/>
        <v>1</v>
      </c>
      <c r="Z917" s="4">
        <f t="shared" si="118"/>
        <v>0.40000000000000036</v>
      </c>
      <c r="AA917" s="4">
        <f t="shared" si="119"/>
        <v>0</v>
      </c>
      <c r="AB917" s="4">
        <f ca="1">IF(B917&lt;&gt;"r04","",IF(COUNT(INDEX(U:U,ROW()-3):U917)&lt;2,"",MAX(INDEX(U:U,ROW()-3):U917)-MIN(INDEX(U:U,ROW()-3):U917)))</f>
        <v>0.40000000000000036</v>
      </c>
      <c r="AC917" s="4">
        <f ca="1">IF(B917&lt;&gt;"r04","",IF(COUNT(INDEX(V:V,ROW()-3):V917)&lt;2,"",MAX(INDEX(V:V,ROW()-3):V917)-MIN(INDEX(V:V,ROW()-3):V917)))</f>
        <v>9.9999999999999645E-2</v>
      </c>
      <c r="AD917" s="4">
        <f ca="1">IF(B917&lt;&gt;"r04","",COUNT(INDEX(U:U,ROW()-3):U917))</f>
        <v>4</v>
      </c>
      <c r="AE917" s="4">
        <f ca="1">IF(B917&lt;&gt;"r04","",COUNT(INDEX(V:V,ROW()-3):V917))</f>
        <v>4</v>
      </c>
    </row>
    <row r="918" spans="1:31">
      <c r="A918">
        <v>683</v>
      </c>
      <c r="B918" t="s">
        <v>1857</v>
      </c>
      <c r="C918" t="s">
        <v>1858</v>
      </c>
      <c r="D918">
        <v>3520905</v>
      </c>
      <c r="E918">
        <v>94</v>
      </c>
      <c r="F918" t="s">
        <v>1849</v>
      </c>
      <c r="G918" s="1">
        <v>46196.089224537034</v>
      </c>
      <c r="H918">
        <v>98</v>
      </c>
      <c r="I918" t="s">
        <v>1849</v>
      </c>
      <c r="J918" s="1">
        <v>46196.089618055557</v>
      </c>
      <c r="K918">
        <v>1</v>
      </c>
      <c r="L918">
        <v>1</v>
      </c>
      <c r="M918" t="s">
        <v>1850</v>
      </c>
      <c r="N918" t="s">
        <v>1851</v>
      </c>
      <c r="O918" s="1">
        <v>46196.088750000003</v>
      </c>
      <c r="P918" s="1">
        <v>46196.089618055557</v>
      </c>
      <c r="Q918" s="1" t="str">
        <f t="shared" si="112"/>
        <v>3520905|r01</v>
      </c>
      <c r="R918" s="1" t="str">
        <f>VLOOKUP(D918,Base_Amostral!$A:$G,5,FALSE)</f>
        <v>Ipaussu</v>
      </c>
      <c r="S918" s="1" t="str">
        <f>VLOOKUP(D918,Base_Amostral!$A:$G,3,FALSE)</f>
        <v>São Paulo</v>
      </c>
      <c r="T918" s="1" t="str">
        <f>VLOOKUP(D918,Base_Amostral!$A:$G,6,FALSE)</f>
        <v>Sudeste</v>
      </c>
      <c r="U918" s="4">
        <f t="shared" si="113"/>
        <v>9.4</v>
      </c>
      <c r="V918" s="4">
        <f t="shared" si="114"/>
        <v>9.8000000000000007</v>
      </c>
      <c r="W918" s="4">
        <f t="shared" si="115"/>
        <v>-0.40000000000000036</v>
      </c>
      <c r="X918" s="4">
        <f t="shared" si="116"/>
        <v>9.6000000000000014</v>
      </c>
      <c r="Y918" s="4">
        <f t="shared" si="117"/>
        <v>1</v>
      </c>
      <c r="Z918" s="4" t="str">
        <f t="shared" si="118"/>
        <v/>
      </c>
      <c r="AA918" s="4" t="str">
        <f t="shared" si="119"/>
        <v/>
      </c>
      <c r="AB918" s="4" t="str">
        <f>IF(B918&lt;&gt;"r04","",IF(COUNT(INDEX(U:U,ROW()-3):U918)&lt;2,"",MAX(INDEX(U:U,ROW()-3):U918)-MIN(INDEX(U:U,ROW()-3):U918)))</f>
        <v/>
      </c>
      <c r="AC918" s="4" t="str">
        <f>IF(B918&lt;&gt;"r04","",IF(COUNT(INDEX(V:V,ROW()-3):V918)&lt;2,"",MAX(INDEX(V:V,ROW()-3):V918)-MIN(INDEX(V:V,ROW()-3):V918)))</f>
        <v/>
      </c>
      <c r="AD918" s="4" t="str">
        <f>IF(B918&lt;&gt;"r04","",COUNT(INDEX(U:U,ROW()-3):U918))</f>
        <v/>
      </c>
      <c r="AE918" s="4" t="str">
        <f>IF(B918&lt;&gt;"r04","",COUNT(INDEX(V:V,ROW()-3):V918))</f>
        <v/>
      </c>
    </row>
    <row r="919" spans="1:31">
      <c r="A919">
        <v>1062</v>
      </c>
      <c r="B919" t="s">
        <v>1859</v>
      </c>
      <c r="C919" t="s">
        <v>1860</v>
      </c>
      <c r="D919">
        <v>3520905</v>
      </c>
      <c r="E919">
        <v>94</v>
      </c>
      <c r="F919" t="s">
        <v>1849</v>
      </c>
      <c r="G919" s="1">
        <v>46203.91505787037</v>
      </c>
      <c r="H919">
        <v>98</v>
      </c>
      <c r="I919" t="s">
        <v>1849</v>
      </c>
      <c r="J919" s="1">
        <v>46203.915439814817</v>
      </c>
      <c r="K919">
        <v>1</v>
      </c>
      <c r="L919">
        <v>1</v>
      </c>
      <c r="M919" t="s">
        <v>1850</v>
      </c>
      <c r="N919" t="s">
        <v>1851</v>
      </c>
      <c r="O919" s="1">
        <v>46203.911793981482</v>
      </c>
      <c r="P919" s="1">
        <v>46203.915451388886</v>
      </c>
      <c r="Q919" s="1" t="str">
        <f t="shared" si="112"/>
        <v>3520905|r02</v>
      </c>
      <c r="R919" s="1" t="str">
        <f>VLOOKUP(D919,Base_Amostral!$A:$G,5,FALSE)</f>
        <v>Ipaussu</v>
      </c>
      <c r="S919" s="1" t="str">
        <f>VLOOKUP(D919,Base_Amostral!$A:$G,3,FALSE)</f>
        <v>São Paulo</v>
      </c>
      <c r="T919" s="1" t="str">
        <f>VLOOKUP(D919,Base_Amostral!$A:$G,6,FALSE)</f>
        <v>Sudeste</v>
      </c>
      <c r="U919" s="4">
        <f t="shared" si="113"/>
        <v>9.4</v>
      </c>
      <c r="V919" s="4">
        <f t="shared" si="114"/>
        <v>9.8000000000000007</v>
      </c>
      <c r="W919" s="4">
        <f t="shared" si="115"/>
        <v>-0.40000000000000036</v>
      </c>
      <c r="X919" s="4">
        <f t="shared" si="116"/>
        <v>9.6000000000000014</v>
      </c>
      <c r="Y919" s="4">
        <f t="shared" si="117"/>
        <v>1</v>
      </c>
      <c r="Z919" s="4">
        <f t="shared" si="118"/>
        <v>0</v>
      </c>
      <c r="AA919" s="4">
        <f t="shared" si="119"/>
        <v>0</v>
      </c>
      <c r="AB919" s="4" t="str">
        <f>IF(B919&lt;&gt;"r04","",IF(COUNT(INDEX(U:U,ROW()-3):U919)&lt;2,"",MAX(INDEX(U:U,ROW()-3):U919)-MIN(INDEX(U:U,ROW()-3):U919)))</f>
        <v/>
      </c>
      <c r="AC919" s="4" t="str">
        <f>IF(B919&lt;&gt;"r04","",IF(COUNT(INDEX(V:V,ROW()-3):V919)&lt;2,"",MAX(INDEX(V:V,ROW()-3):V919)-MIN(INDEX(V:V,ROW()-3):V919)))</f>
        <v/>
      </c>
      <c r="AD919" s="4" t="str">
        <f>IF(B919&lt;&gt;"r04","",COUNT(INDEX(U:U,ROW()-3):U919))</f>
        <v/>
      </c>
      <c r="AE919" s="4" t="str">
        <f>IF(B919&lt;&gt;"r04","",COUNT(INDEX(V:V,ROW()-3):V919))</f>
        <v/>
      </c>
    </row>
    <row r="920" spans="1:31">
      <c r="A920">
        <v>1424</v>
      </c>
      <c r="B920" t="s">
        <v>1861</v>
      </c>
      <c r="C920" t="s">
        <v>1862</v>
      </c>
      <c r="D920">
        <v>3520905</v>
      </c>
      <c r="E920">
        <v>94</v>
      </c>
      <c r="F920" t="s">
        <v>1849</v>
      </c>
      <c r="G920" s="1">
        <v>46209.950289351851</v>
      </c>
      <c r="H920">
        <v>98</v>
      </c>
      <c r="I920" t="s">
        <v>1849</v>
      </c>
      <c r="J920" s="1">
        <v>46209.950671296298</v>
      </c>
      <c r="K920">
        <v>1</v>
      </c>
      <c r="L920">
        <v>1</v>
      </c>
      <c r="M920" t="s">
        <v>1850</v>
      </c>
      <c r="N920" t="s">
        <v>1851</v>
      </c>
      <c r="O920" s="1">
        <v>46209.949849537035</v>
      </c>
      <c r="P920" s="1">
        <v>46209.950671296298</v>
      </c>
      <c r="Q920" s="1" t="str">
        <f t="shared" si="112"/>
        <v>3520905|r03</v>
      </c>
      <c r="R920" s="1" t="str">
        <f>VLOOKUP(D920,Base_Amostral!$A:$G,5,FALSE)</f>
        <v>Ipaussu</v>
      </c>
      <c r="S920" s="1" t="str">
        <f>VLOOKUP(D920,Base_Amostral!$A:$G,3,FALSE)</f>
        <v>São Paulo</v>
      </c>
      <c r="T920" s="1" t="str">
        <f>VLOOKUP(D920,Base_Amostral!$A:$G,6,FALSE)</f>
        <v>Sudeste</v>
      </c>
      <c r="U920" s="4">
        <f t="shared" si="113"/>
        <v>9.4</v>
      </c>
      <c r="V920" s="4">
        <f t="shared" si="114"/>
        <v>9.8000000000000007</v>
      </c>
      <c r="W920" s="4">
        <f t="shared" si="115"/>
        <v>-0.40000000000000036</v>
      </c>
      <c r="X920" s="4">
        <f t="shared" si="116"/>
        <v>9.6000000000000014</v>
      </c>
      <c r="Y920" s="4">
        <f t="shared" si="117"/>
        <v>1</v>
      </c>
      <c r="Z920" s="4">
        <f t="shared" si="118"/>
        <v>0</v>
      </c>
      <c r="AA920" s="4">
        <f t="shared" si="119"/>
        <v>0</v>
      </c>
      <c r="AB920" s="4" t="str">
        <f>IF(B920&lt;&gt;"r04","",IF(COUNT(INDEX(U:U,ROW()-3):U920)&lt;2,"",MAX(INDEX(U:U,ROW()-3):U920)-MIN(INDEX(U:U,ROW()-3):U920)))</f>
        <v/>
      </c>
      <c r="AC920" s="4" t="str">
        <f>IF(B920&lt;&gt;"r04","",IF(COUNT(INDEX(V:V,ROW()-3):V920)&lt;2,"",MAX(INDEX(V:V,ROW()-3):V920)-MIN(INDEX(V:V,ROW()-3):V920)))</f>
        <v/>
      </c>
      <c r="AD920" s="4" t="str">
        <f>IF(B920&lt;&gt;"r04","",COUNT(INDEX(U:U,ROW()-3):U920))</f>
        <v/>
      </c>
      <c r="AE920" s="4" t="str">
        <f>IF(B920&lt;&gt;"r04","",COUNT(INDEX(V:V,ROW()-3):V920))</f>
        <v/>
      </c>
    </row>
    <row r="921" spans="1:31">
      <c r="A921">
        <v>1773</v>
      </c>
      <c r="B921" t="s">
        <v>1863</v>
      </c>
      <c r="C921" t="s">
        <v>1864</v>
      </c>
      <c r="D921">
        <v>3520905</v>
      </c>
      <c r="E921">
        <v>96</v>
      </c>
      <c r="F921" t="s">
        <v>1849</v>
      </c>
      <c r="G921" s="1">
        <v>46216.919675925928</v>
      </c>
      <c r="H921">
        <v>98</v>
      </c>
      <c r="I921" t="s">
        <v>1849</v>
      </c>
      <c r="J921" s="1">
        <v>46216.920081018521</v>
      </c>
      <c r="K921">
        <v>1</v>
      </c>
      <c r="L921">
        <v>1</v>
      </c>
      <c r="M921" t="s">
        <v>1850</v>
      </c>
      <c r="N921" t="s">
        <v>1851</v>
      </c>
      <c r="O921" s="1">
        <v>46216.918946759259</v>
      </c>
      <c r="P921" s="1">
        <v>46216.920081018521</v>
      </c>
      <c r="Q921" s="1" t="str">
        <f t="shared" si="112"/>
        <v>3520905|r04</v>
      </c>
      <c r="R921" s="1" t="str">
        <f>VLOOKUP(D921,Base_Amostral!$A:$G,5,FALSE)</f>
        <v>Ipaussu</v>
      </c>
      <c r="S921" s="1" t="str">
        <f>VLOOKUP(D921,Base_Amostral!$A:$G,3,FALSE)</f>
        <v>São Paulo</v>
      </c>
      <c r="T921" s="1" t="str">
        <f>VLOOKUP(D921,Base_Amostral!$A:$G,6,FALSE)</f>
        <v>Sudeste</v>
      </c>
      <c r="U921" s="4">
        <f t="shared" si="113"/>
        <v>9.6</v>
      </c>
      <c r="V921" s="4">
        <f t="shared" si="114"/>
        <v>9.8000000000000007</v>
      </c>
      <c r="W921" s="4">
        <f t="shared" si="115"/>
        <v>-0.20000000000000107</v>
      </c>
      <c r="X921" s="4">
        <f t="shared" si="116"/>
        <v>9.6999999999999993</v>
      </c>
      <c r="Y921" s="4">
        <f t="shared" si="117"/>
        <v>1</v>
      </c>
      <c r="Z921" s="4">
        <f t="shared" si="118"/>
        <v>0.19999999999999929</v>
      </c>
      <c r="AA921" s="4">
        <f t="shared" si="119"/>
        <v>0</v>
      </c>
      <c r="AB921" s="4">
        <f ca="1">IF(B921&lt;&gt;"r04","",IF(COUNT(INDEX(U:U,ROW()-3):U921)&lt;2,"",MAX(INDEX(U:U,ROW()-3):U921)-MIN(INDEX(U:U,ROW()-3):U921)))</f>
        <v>0.19999999999999929</v>
      </c>
      <c r="AC921" s="4">
        <f ca="1">IF(B921&lt;&gt;"r04","",IF(COUNT(INDEX(V:V,ROW()-3):V921)&lt;2,"",MAX(INDEX(V:V,ROW()-3):V921)-MIN(INDEX(V:V,ROW()-3):V921)))</f>
        <v>0</v>
      </c>
      <c r="AD921" s="4">
        <f ca="1">IF(B921&lt;&gt;"r04","",COUNT(INDEX(U:U,ROW()-3):U921))</f>
        <v>4</v>
      </c>
      <c r="AE921" s="4">
        <f ca="1">IF(B921&lt;&gt;"r04","",COUNT(INDEX(V:V,ROW()-3):V921))</f>
        <v>4</v>
      </c>
    </row>
    <row r="922" spans="1:31">
      <c r="A922">
        <v>686</v>
      </c>
      <c r="B922" t="s">
        <v>1857</v>
      </c>
      <c r="C922" t="s">
        <v>1858</v>
      </c>
      <c r="D922">
        <v>3521606</v>
      </c>
      <c r="E922">
        <v>92</v>
      </c>
      <c r="F922" t="s">
        <v>1849</v>
      </c>
      <c r="G922" s="1">
        <v>46196.089803240742</v>
      </c>
      <c r="H922">
        <v>67</v>
      </c>
      <c r="I922" t="s">
        <v>1849</v>
      </c>
      <c r="J922" s="1">
        <v>46196.090219907404</v>
      </c>
      <c r="K922">
        <v>1</v>
      </c>
      <c r="L922">
        <v>1</v>
      </c>
      <c r="M922" t="s">
        <v>1850</v>
      </c>
      <c r="N922" t="s">
        <v>1851</v>
      </c>
      <c r="O922" s="1">
        <v>46196.08966435185</v>
      </c>
      <c r="P922" s="1">
        <v>46196.090219907404</v>
      </c>
      <c r="Q922" s="1" t="str">
        <f t="shared" si="112"/>
        <v>3521606|r01</v>
      </c>
      <c r="R922" s="1" t="str">
        <f>VLOOKUP(D922,Base_Amostral!$A:$G,5,FALSE)</f>
        <v>Irapuru</v>
      </c>
      <c r="S922" s="1" t="str">
        <f>VLOOKUP(D922,Base_Amostral!$A:$G,3,FALSE)</f>
        <v>São Paulo</v>
      </c>
      <c r="T922" s="1" t="str">
        <f>VLOOKUP(D922,Base_Amostral!$A:$G,6,FALSE)</f>
        <v>Sudeste</v>
      </c>
      <c r="U922" s="4">
        <f t="shared" si="113"/>
        <v>9.1999999999999993</v>
      </c>
      <c r="V922" s="4">
        <f t="shared" si="114"/>
        <v>6.7</v>
      </c>
      <c r="W922" s="4">
        <f t="shared" si="115"/>
        <v>2.4999999999999991</v>
      </c>
      <c r="X922" s="4">
        <f t="shared" si="116"/>
        <v>7.9499999999999993</v>
      </c>
      <c r="Y922" s="4">
        <f t="shared" si="117"/>
        <v>1</v>
      </c>
      <c r="Z922" s="4" t="str">
        <f t="shared" si="118"/>
        <v/>
      </c>
      <c r="AA922" s="4" t="str">
        <f t="shared" si="119"/>
        <v/>
      </c>
      <c r="AB922" s="4" t="str">
        <f>IF(B922&lt;&gt;"r04","",IF(COUNT(INDEX(U:U,ROW()-3):U922)&lt;2,"",MAX(INDEX(U:U,ROW()-3):U922)-MIN(INDEX(U:U,ROW()-3):U922)))</f>
        <v/>
      </c>
      <c r="AC922" s="4" t="str">
        <f>IF(B922&lt;&gt;"r04","",IF(COUNT(INDEX(V:V,ROW()-3):V922)&lt;2,"",MAX(INDEX(V:V,ROW()-3):V922)-MIN(INDEX(V:V,ROW()-3):V922)))</f>
        <v/>
      </c>
      <c r="AD922" s="4" t="str">
        <f>IF(B922&lt;&gt;"r04","",COUNT(INDEX(U:U,ROW()-3):U922))</f>
        <v/>
      </c>
      <c r="AE922" s="4" t="str">
        <f>IF(B922&lt;&gt;"r04","",COUNT(INDEX(V:V,ROW()-3):V922))</f>
        <v/>
      </c>
    </row>
    <row r="923" spans="1:31">
      <c r="A923">
        <v>1063</v>
      </c>
      <c r="B923" t="s">
        <v>1859</v>
      </c>
      <c r="C923" t="s">
        <v>1860</v>
      </c>
      <c r="D923">
        <v>3521606</v>
      </c>
      <c r="E923">
        <v>92</v>
      </c>
      <c r="F923" t="s">
        <v>1849</v>
      </c>
      <c r="G923" s="1">
        <v>46203.917939814812</v>
      </c>
      <c r="H923">
        <v>67</v>
      </c>
      <c r="I923" t="s">
        <v>1849</v>
      </c>
      <c r="J923" s="1">
        <v>46203.918379629627</v>
      </c>
      <c r="K923">
        <v>1</v>
      </c>
      <c r="L923">
        <v>1</v>
      </c>
      <c r="M923" t="s">
        <v>1850</v>
      </c>
      <c r="N923" t="s">
        <v>1851</v>
      </c>
      <c r="O923" s="1">
        <v>46203.915486111109</v>
      </c>
      <c r="P923" s="1">
        <v>46203.918379629627</v>
      </c>
      <c r="Q923" s="1" t="str">
        <f t="shared" si="112"/>
        <v>3521606|r02</v>
      </c>
      <c r="R923" s="1" t="str">
        <f>VLOOKUP(D923,Base_Amostral!$A:$G,5,FALSE)</f>
        <v>Irapuru</v>
      </c>
      <c r="S923" s="1" t="str">
        <f>VLOOKUP(D923,Base_Amostral!$A:$G,3,FALSE)</f>
        <v>São Paulo</v>
      </c>
      <c r="T923" s="1" t="str">
        <f>VLOOKUP(D923,Base_Amostral!$A:$G,6,FALSE)</f>
        <v>Sudeste</v>
      </c>
      <c r="U923" s="4">
        <f t="shared" si="113"/>
        <v>9.1999999999999993</v>
      </c>
      <c r="V923" s="4">
        <f t="shared" si="114"/>
        <v>6.7</v>
      </c>
      <c r="W923" s="4">
        <f t="shared" si="115"/>
        <v>2.4999999999999991</v>
      </c>
      <c r="X923" s="4">
        <f t="shared" si="116"/>
        <v>7.9499999999999993</v>
      </c>
      <c r="Y923" s="4">
        <f t="shared" si="117"/>
        <v>1</v>
      </c>
      <c r="Z923" s="4">
        <f t="shared" si="118"/>
        <v>0</v>
      </c>
      <c r="AA923" s="4">
        <f t="shared" si="119"/>
        <v>0</v>
      </c>
      <c r="AB923" s="4" t="str">
        <f>IF(B923&lt;&gt;"r04","",IF(COUNT(INDEX(U:U,ROW()-3):U923)&lt;2,"",MAX(INDEX(U:U,ROW()-3):U923)-MIN(INDEX(U:U,ROW()-3):U923)))</f>
        <v/>
      </c>
      <c r="AC923" s="4" t="str">
        <f>IF(B923&lt;&gt;"r04","",IF(COUNT(INDEX(V:V,ROW()-3):V923)&lt;2,"",MAX(INDEX(V:V,ROW()-3):V923)-MIN(INDEX(V:V,ROW()-3):V923)))</f>
        <v/>
      </c>
      <c r="AD923" s="4" t="str">
        <f>IF(B923&lt;&gt;"r04","",COUNT(INDEX(U:U,ROW()-3):U923))</f>
        <v/>
      </c>
      <c r="AE923" s="4" t="str">
        <f>IF(B923&lt;&gt;"r04","",COUNT(INDEX(V:V,ROW()-3):V923))</f>
        <v/>
      </c>
    </row>
    <row r="924" spans="1:31">
      <c r="A924">
        <v>1425</v>
      </c>
      <c r="B924" t="s">
        <v>1861</v>
      </c>
      <c r="C924" t="s">
        <v>1862</v>
      </c>
      <c r="D924">
        <v>3521606</v>
      </c>
      <c r="E924">
        <v>92</v>
      </c>
      <c r="F924" t="s">
        <v>1849</v>
      </c>
      <c r="G924" s="1">
        <v>46209.950833333336</v>
      </c>
      <c r="H924">
        <v>67</v>
      </c>
      <c r="I924" t="s">
        <v>1849</v>
      </c>
      <c r="J924" s="1">
        <v>46209.951249999998</v>
      </c>
      <c r="K924">
        <v>1</v>
      </c>
      <c r="L924">
        <v>1</v>
      </c>
      <c r="M924" t="s">
        <v>1850</v>
      </c>
      <c r="N924" t="s">
        <v>1851</v>
      </c>
      <c r="O924" s="1">
        <v>46209.950706018521</v>
      </c>
      <c r="P924" s="1">
        <v>46209.951249999998</v>
      </c>
      <c r="Q924" s="1" t="str">
        <f t="shared" si="112"/>
        <v>3521606|r03</v>
      </c>
      <c r="R924" s="1" t="str">
        <f>VLOOKUP(D924,Base_Amostral!$A:$G,5,FALSE)</f>
        <v>Irapuru</v>
      </c>
      <c r="S924" s="1" t="str">
        <f>VLOOKUP(D924,Base_Amostral!$A:$G,3,FALSE)</f>
        <v>São Paulo</v>
      </c>
      <c r="T924" s="1" t="str">
        <f>VLOOKUP(D924,Base_Amostral!$A:$G,6,FALSE)</f>
        <v>Sudeste</v>
      </c>
      <c r="U924" s="4">
        <f t="shared" si="113"/>
        <v>9.1999999999999993</v>
      </c>
      <c r="V924" s="4">
        <f t="shared" si="114"/>
        <v>6.7</v>
      </c>
      <c r="W924" s="4">
        <f t="shared" si="115"/>
        <v>2.4999999999999991</v>
      </c>
      <c r="X924" s="4">
        <f t="shared" si="116"/>
        <v>7.9499999999999993</v>
      </c>
      <c r="Y924" s="4">
        <f t="shared" si="117"/>
        <v>1</v>
      </c>
      <c r="Z924" s="4">
        <f t="shared" si="118"/>
        <v>0</v>
      </c>
      <c r="AA924" s="4">
        <f t="shared" si="119"/>
        <v>0</v>
      </c>
      <c r="AB924" s="4" t="str">
        <f>IF(B924&lt;&gt;"r04","",IF(COUNT(INDEX(U:U,ROW()-3):U924)&lt;2,"",MAX(INDEX(U:U,ROW()-3):U924)-MIN(INDEX(U:U,ROW()-3):U924)))</f>
        <v/>
      </c>
      <c r="AC924" s="4" t="str">
        <f>IF(B924&lt;&gt;"r04","",IF(COUNT(INDEX(V:V,ROW()-3):V924)&lt;2,"",MAX(INDEX(V:V,ROW()-3):V924)-MIN(INDEX(V:V,ROW()-3):V924)))</f>
        <v/>
      </c>
      <c r="AD924" s="4" t="str">
        <f>IF(B924&lt;&gt;"r04","",COUNT(INDEX(U:U,ROW()-3):U924))</f>
        <v/>
      </c>
      <c r="AE924" s="4" t="str">
        <f>IF(B924&lt;&gt;"r04","",COUNT(INDEX(V:V,ROW()-3):V924))</f>
        <v/>
      </c>
    </row>
    <row r="925" spans="1:31">
      <c r="A925">
        <v>1776</v>
      </c>
      <c r="B925" t="s">
        <v>1863</v>
      </c>
      <c r="C925" t="s">
        <v>1864</v>
      </c>
      <c r="D925">
        <v>3521606</v>
      </c>
      <c r="E925">
        <v>96</v>
      </c>
      <c r="F925" t="s">
        <v>1849</v>
      </c>
      <c r="G925" s="1">
        <v>46216.920254629629</v>
      </c>
      <c r="H925">
        <v>70</v>
      </c>
      <c r="I925" t="s">
        <v>1849</v>
      </c>
      <c r="J925" s="1">
        <v>46216.920543981483</v>
      </c>
      <c r="K925">
        <v>1</v>
      </c>
      <c r="L925">
        <v>1</v>
      </c>
      <c r="M925" t="s">
        <v>1850</v>
      </c>
      <c r="N925" t="s">
        <v>1851</v>
      </c>
      <c r="O925" s="1">
        <v>46216.920115740744</v>
      </c>
      <c r="P925" s="1">
        <v>46216.920543981483</v>
      </c>
      <c r="Q925" s="1" t="str">
        <f t="shared" si="112"/>
        <v>3521606|r04</v>
      </c>
      <c r="R925" s="1" t="str">
        <f>VLOOKUP(D925,Base_Amostral!$A:$G,5,FALSE)</f>
        <v>Irapuru</v>
      </c>
      <c r="S925" s="1" t="str">
        <f>VLOOKUP(D925,Base_Amostral!$A:$G,3,FALSE)</f>
        <v>São Paulo</v>
      </c>
      <c r="T925" s="1" t="str">
        <f>VLOOKUP(D925,Base_Amostral!$A:$G,6,FALSE)</f>
        <v>Sudeste</v>
      </c>
      <c r="U925" s="4">
        <f t="shared" si="113"/>
        <v>9.6</v>
      </c>
      <c r="V925" s="4">
        <f t="shared" si="114"/>
        <v>7</v>
      </c>
      <c r="W925" s="4">
        <f t="shared" si="115"/>
        <v>2.5999999999999996</v>
      </c>
      <c r="X925" s="4">
        <f t="shared" si="116"/>
        <v>8.3000000000000007</v>
      </c>
      <c r="Y925" s="4">
        <f t="shared" si="117"/>
        <v>1</v>
      </c>
      <c r="Z925" s="4">
        <f t="shared" si="118"/>
        <v>0.40000000000000036</v>
      </c>
      <c r="AA925" s="4">
        <f t="shared" si="119"/>
        <v>0.29999999999999982</v>
      </c>
      <c r="AB925" s="4">
        <f ca="1">IF(B925&lt;&gt;"r04","",IF(COUNT(INDEX(U:U,ROW()-3):U925)&lt;2,"",MAX(INDEX(U:U,ROW()-3):U925)-MIN(INDEX(U:U,ROW()-3):U925)))</f>
        <v>0.40000000000000036</v>
      </c>
      <c r="AC925" s="4">
        <f ca="1">IF(B925&lt;&gt;"r04","",IF(COUNT(INDEX(V:V,ROW()-3):V925)&lt;2,"",MAX(INDEX(V:V,ROW()-3):V925)-MIN(INDEX(V:V,ROW()-3):V925)))</f>
        <v>0.29999999999999982</v>
      </c>
      <c r="AD925" s="4">
        <f ca="1">IF(B925&lt;&gt;"r04","",COUNT(INDEX(U:U,ROW()-3):U925))</f>
        <v>4</v>
      </c>
      <c r="AE925" s="4">
        <f ca="1">IF(B925&lt;&gt;"r04","",COUNT(INDEX(V:V,ROW()-3):V925))</f>
        <v>4</v>
      </c>
    </row>
    <row r="926" spans="1:31">
      <c r="A926">
        <v>688</v>
      </c>
      <c r="B926" t="s">
        <v>1857</v>
      </c>
      <c r="C926" t="s">
        <v>1858</v>
      </c>
      <c r="D926">
        <v>3524600</v>
      </c>
      <c r="E926">
        <v>61</v>
      </c>
      <c r="F926" t="s">
        <v>1849</v>
      </c>
      <c r="G926" s="1">
        <v>46196.09101851852</v>
      </c>
      <c r="H926">
        <v>72</v>
      </c>
      <c r="I926" t="s">
        <v>1849</v>
      </c>
      <c r="J926" s="1">
        <v>46196.091261574074</v>
      </c>
      <c r="K926">
        <v>1</v>
      </c>
      <c r="L926">
        <v>1</v>
      </c>
      <c r="M926" t="s">
        <v>1850</v>
      </c>
      <c r="N926" t="s">
        <v>1851</v>
      </c>
      <c r="O926" s="1">
        <v>46196.090254629627</v>
      </c>
      <c r="P926" s="1">
        <v>46196.091261574074</v>
      </c>
      <c r="Q926" s="1" t="str">
        <f t="shared" si="112"/>
        <v>3524600|r01</v>
      </c>
      <c r="R926" s="1" t="str">
        <f>VLOOKUP(D926,Base_Amostral!$A:$G,5,FALSE)</f>
        <v>Jacupiranga</v>
      </c>
      <c r="S926" s="1" t="str">
        <f>VLOOKUP(D926,Base_Amostral!$A:$G,3,FALSE)</f>
        <v>São Paulo</v>
      </c>
      <c r="T926" s="1" t="str">
        <f>VLOOKUP(D926,Base_Amostral!$A:$G,6,FALSE)</f>
        <v>Sudeste</v>
      </c>
      <c r="U926" s="4">
        <f t="shared" si="113"/>
        <v>6.1</v>
      </c>
      <c r="V926" s="4">
        <f t="shared" si="114"/>
        <v>7.2</v>
      </c>
      <c r="W926" s="4">
        <f t="shared" si="115"/>
        <v>-1.1000000000000005</v>
      </c>
      <c r="X926" s="4">
        <f t="shared" si="116"/>
        <v>6.65</v>
      </c>
      <c r="Y926" s="4">
        <f t="shared" si="117"/>
        <v>1</v>
      </c>
      <c r="Z926" s="4" t="str">
        <f t="shared" si="118"/>
        <v/>
      </c>
      <c r="AA926" s="4" t="str">
        <f t="shared" si="119"/>
        <v/>
      </c>
      <c r="AB926" s="4" t="str">
        <f>IF(B926&lt;&gt;"r04","",IF(COUNT(INDEX(U:U,ROW()-3):U926)&lt;2,"",MAX(INDEX(U:U,ROW()-3):U926)-MIN(INDEX(U:U,ROW()-3):U926)))</f>
        <v/>
      </c>
      <c r="AC926" s="4" t="str">
        <f>IF(B926&lt;&gt;"r04","",IF(COUNT(INDEX(V:V,ROW()-3):V926)&lt;2,"",MAX(INDEX(V:V,ROW()-3):V926)-MIN(INDEX(V:V,ROW()-3):V926)))</f>
        <v/>
      </c>
      <c r="AD926" s="4" t="str">
        <f>IF(B926&lt;&gt;"r04","",COUNT(INDEX(U:U,ROW()-3):U926))</f>
        <v/>
      </c>
      <c r="AE926" s="4" t="str">
        <f>IF(B926&lt;&gt;"r04","",COUNT(INDEX(V:V,ROW()-3):V926))</f>
        <v/>
      </c>
    </row>
    <row r="927" spans="1:31">
      <c r="A927">
        <v>1064</v>
      </c>
      <c r="B927" t="s">
        <v>1859</v>
      </c>
      <c r="C927" t="s">
        <v>1860</v>
      </c>
      <c r="D927">
        <v>3524600</v>
      </c>
      <c r="E927">
        <v>61</v>
      </c>
      <c r="F927" t="s">
        <v>1849</v>
      </c>
      <c r="G927" s="1">
        <v>46203.919166666667</v>
      </c>
      <c r="H927">
        <v>72</v>
      </c>
      <c r="I927" t="s">
        <v>1849</v>
      </c>
      <c r="J927" s="1">
        <v>46203.919456018521</v>
      </c>
      <c r="K927">
        <v>1</v>
      </c>
      <c r="L927">
        <v>1</v>
      </c>
      <c r="M927" t="s">
        <v>1850</v>
      </c>
      <c r="N927" t="s">
        <v>1851</v>
      </c>
      <c r="O927" s="1">
        <v>46203.918414351851</v>
      </c>
      <c r="P927" s="1">
        <v>46203.919456018521</v>
      </c>
      <c r="Q927" s="1" t="str">
        <f t="shared" si="112"/>
        <v>3524600|r02</v>
      </c>
      <c r="R927" s="1" t="str">
        <f>VLOOKUP(D927,Base_Amostral!$A:$G,5,FALSE)</f>
        <v>Jacupiranga</v>
      </c>
      <c r="S927" s="1" t="str">
        <f>VLOOKUP(D927,Base_Amostral!$A:$G,3,FALSE)</f>
        <v>São Paulo</v>
      </c>
      <c r="T927" s="1" t="str">
        <f>VLOOKUP(D927,Base_Amostral!$A:$G,6,FALSE)</f>
        <v>Sudeste</v>
      </c>
      <c r="U927" s="4">
        <f t="shared" si="113"/>
        <v>6.1</v>
      </c>
      <c r="V927" s="4">
        <f t="shared" si="114"/>
        <v>7.2</v>
      </c>
      <c r="W927" s="4">
        <f t="shared" si="115"/>
        <v>-1.1000000000000005</v>
      </c>
      <c r="X927" s="4">
        <f t="shared" si="116"/>
        <v>6.65</v>
      </c>
      <c r="Y927" s="4">
        <f t="shared" si="117"/>
        <v>1</v>
      </c>
      <c r="Z927" s="4">
        <f t="shared" si="118"/>
        <v>0</v>
      </c>
      <c r="AA927" s="4">
        <f t="shared" si="119"/>
        <v>0</v>
      </c>
      <c r="AB927" s="4" t="str">
        <f>IF(B927&lt;&gt;"r04","",IF(COUNT(INDEX(U:U,ROW()-3):U927)&lt;2,"",MAX(INDEX(U:U,ROW()-3):U927)-MIN(INDEX(U:U,ROW()-3):U927)))</f>
        <v/>
      </c>
      <c r="AC927" s="4" t="str">
        <f>IF(B927&lt;&gt;"r04","",IF(COUNT(INDEX(V:V,ROW()-3):V927)&lt;2,"",MAX(INDEX(V:V,ROW()-3):V927)-MIN(INDEX(V:V,ROW()-3):V927)))</f>
        <v/>
      </c>
      <c r="AD927" s="4" t="str">
        <f>IF(B927&lt;&gt;"r04","",COUNT(INDEX(U:U,ROW()-3):U927))</f>
        <v/>
      </c>
      <c r="AE927" s="4" t="str">
        <f>IF(B927&lt;&gt;"r04","",COUNT(INDEX(V:V,ROW()-3):V927))</f>
        <v/>
      </c>
    </row>
    <row r="928" spans="1:31">
      <c r="A928">
        <v>1426</v>
      </c>
      <c r="B928" t="s">
        <v>1861</v>
      </c>
      <c r="C928" t="s">
        <v>1862</v>
      </c>
      <c r="D928">
        <v>3524600</v>
      </c>
      <c r="E928">
        <v>63</v>
      </c>
      <c r="F928" t="s">
        <v>1849</v>
      </c>
      <c r="G928" s="1">
        <v>46209.952557870369</v>
      </c>
      <c r="H928">
        <v>74</v>
      </c>
      <c r="I928" t="s">
        <v>1849</v>
      </c>
      <c r="J928" s="1">
        <v>46209.9528587963</v>
      </c>
      <c r="K928">
        <v>1</v>
      </c>
      <c r="L928">
        <v>1</v>
      </c>
      <c r="M928" t="s">
        <v>1850</v>
      </c>
      <c r="N928" t="s">
        <v>1851</v>
      </c>
      <c r="O928" s="1">
        <v>46209.951284722221</v>
      </c>
      <c r="P928" s="1">
        <v>46209.9528587963</v>
      </c>
      <c r="Q928" s="1" t="str">
        <f t="shared" si="112"/>
        <v>3524600|r03</v>
      </c>
      <c r="R928" s="1" t="str">
        <f>VLOOKUP(D928,Base_Amostral!$A:$G,5,FALSE)</f>
        <v>Jacupiranga</v>
      </c>
      <c r="S928" s="1" t="str">
        <f>VLOOKUP(D928,Base_Amostral!$A:$G,3,FALSE)</f>
        <v>São Paulo</v>
      </c>
      <c r="T928" s="1" t="str">
        <f>VLOOKUP(D928,Base_Amostral!$A:$G,6,FALSE)</f>
        <v>Sudeste</v>
      </c>
      <c r="U928" s="4">
        <f t="shared" si="113"/>
        <v>6.3</v>
      </c>
      <c r="V928" s="4">
        <f t="shared" si="114"/>
        <v>7.4</v>
      </c>
      <c r="W928" s="4">
        <f t="shared" si="115"/>
        <v>-1.1000000000000005</v>
      </c>
      <c r="X928" s="4">
        <f t="shared" si="116"/>
        <v>6.85</v>
      </c>
      <c r="Y928" s="4">
        <f t="shared" si="117"/>
        <v>1</v>
      </c>
      <c r="Z928" s="4">
        <f t="shared" si="118"/>
        <v>0.20000000000000018</v>
      </c>
      <c r="AA928" s="4">
        <f t="shared" si="119"/>
        <v>0.20000000000000018</v>
      </c>
      <c r="AB928" s="4" t="str">
        <f>IF(B928&lt;&gt;"r04","",IF(COUNT(INDEX(U:U,ROW()-3):U928)&lt;2,"",MAX(INDEX(U:U,ROW()-3):U928)-MIN(INDEX(U:U,ROW()-3):U928)))</f>
        <v/>
      </c>
      <c r="AC928" s="4" t="str">
        <f>IF(B928&lt;&gt;"r04","",IF(COUNT(INDEX(V:V,ROW()-3):V928)&lt;2,"",MAX(INDEX(V:V,ROW()-3):V928)-MIN(INDEX(V:V,ROW()-3):V928)))</f>
        <v/>
      </c>
      <c r="AD928" s="4" t="str">
        <f>IF(B928&lt;&gt;"r04","",COUNT(INDEX(U:U,ROW()-3):U928))</f>
        <v/>
      </c>
      <c r="AE928" s="4" t="str">
        <f>IF(B928&lt;&gt;"r04","",COUNT(INDEX(V:V,ROW()-3):V928))</f>
        <v/>
      </c>
    </row>
    <row r="929" spans="1:31">
      <c r="A929">
        <v>1778</v>
      </c>
      <c r="B929" t="s">
        <v>1863</v>
      </c>
      <c r="C929" t="s">
        <v>1864</v>
      </c>
      <c r="D929">
        <v>3524600</v>
      </c>
      <c r="E929">
        <v>76</v>
      </c>
      <c r="F929" t="s">
        <v>1849</v>
      </c>
      <c r="G929" s="1">
        <v>46216.921249999999</v>
      </c>
      <c r="H929">
        <v>74</v>
      </c>
      <c r="I929" t="s">
        <v>1849</v>
      </c>
      <c r="J929" s="1">
        <v>46216.921469907407</v>
      </c>
      <c r="K929">
        <v>1</v>
      </c>
      <c r="L929">
        <v>1</v>
      </c>
      <c r="M929" t="s">
        <v>1850</v>
      </c>
      <c r="N929" t="s">
        <v>1851</v>
      </c>
      <c r="O929" s="1">
        <v>46216.920578703706</v>
      </c>
      <c r="P929" s="1">
        <v>46216.921469907407</v>
      </c>
      <c r="Q929" s="1" t="str">
        <f t="shared" si="112"/>
        <v>3524600|r04</v>
      </c>
      <c r="R929" s="1" t="str">
        <f>VLOOKUP(D929,Base_Amostral!$A:$G,5,FALSE)</f>
        <v>Jacupiranga</v>
      </c>
      <c r="S929" s="1" t="str">
        <f>VLOOKUP(D929,Base_Amostral!$A:$G,3,FALSE)</f>
        <v>São Paulo</v>
      </c>
      <c r="T929" s="1" t="str">
        <f>VLOOKUP(D929,Base_Amostral!$A:$G,6,FALSE)</f>
        <v>Sudeste</v>
      </c>
      <c r="U929" s="4">
        <f t="shared" si="113"/>
        <v>7.6</v>
      </c>
      <c r="V929" s="4">
        <f t="shared" si="114"/>
        <v>7.4</v>
      </c>
      <c r="W929" s="4">
        <f t="shared" si="115"/>
        <v>0.19999999999999929</v>
      </c>
      <c r="X929" s="4">
        <f t="shared" si="116"/>
        <v>7.5</v>
      </c>
      <c r="Y929" s="4">
        <f t="shared" si="117"/>
        <v>1</v>
      </c>
      <c r="Z929" s="4">
        <f t="shared" si="118"/>
        <v>1.2999999999999998</v>
      </c>
      <c r="AA929" s="4">
        <f t="shared" si="119"/>
        <v>0</v>
      </c>
      <c r="AB929" s="4">
        <f ca="1">IF(B929&lt;&gt;"r04","",IF(COUNT(INDEX(U:U,ROW()-3):U929)&lt;2,"",MAX(INDEX(U:U,ROW()-3):U929)-MIN(INDEX(U:U,ROW()-3):U929)))</f>
        <v>1.5</v>
      </c>
      <c r="AC929" s="4">
        <f ca="1">IF(B929&lt;&gt;"r04","",IF(COUNT(INDEX(V:V,ROW()-3):V929)&lt;2,"",MAX(INDEX(V:V,ROW()-3):V929)-MIN(INDEX(V:V,ROW()-3):V929)))</f>
        <v>0.20000000000000018</v>
      </c>
      <c r="AD929" s="4">
        <f ca="1">IF(B929&lt;&gt;"r04","",COUNT(INDEX(U:U,ROW()-3):U929))</f>
        <v>4</v>
      </c>
      <c r="AE929" s="4">
        <f ca="1">IF(B929&lt;&gt;"r04","",COUNT(INDEX(V:V,ROW()-3):V929))</f>
        <v>4</v>
      </c>
    </row>
    <row r="930" spans="1:31">
      <c r="A930">
        <v>689</v>
      </c>
      <c r="B930" t="s">
        <v>1857</v>
      </c>
      <c r="C930" t="s">
        <v>1858</v>
      </c>
      <c r="D930">
        <v>3524808</v>
      </c>
      <c r="E930">
        <v>92</v>
      </c>
      <c r="F930" t="s">
        <v>1849</v>
      </c>
      <c r="G930" s="1">
        <v>46196.091446759259</v>
      </c>
      <c r="H930">
        <v>68</v>
      </c>
      <c r="I930" t="s">
        <v>1849</v>
      </c>
      <c r="J930" s="1">
        <v>46196.091828703706</v>
      </c>
      <c r="K930">
        <v>1</v>
      </c>
      <c r="L930">
        <v>1</v>
      </c>
      <c r="M930" t="s">
        <v>1850</v>
      </c>
      <c r="N930" t="s">
        <v>1851</v>
      </c>
      <c r="O930" s="1">
        <v>46196.091296296298</v>
      </c>
      <c r="P930" s="1">
        <v>46196.091828703706</v>
      </c>
      <c r="Q930" s="1" t="str">
        <f t="shared" si="112"/>
        <v>3524808|r01</v>
      </c>
      <c r="R930" s="1" t="str">
        <f>VLOOKUP(D930,Base_Amostral!$A:$G,5,FALSE)</f>
        <v>Jales</v>
      </c>
      <c r="S930" s="1" t="str">
        <f>VLOOKUP(D930,Base_Amostral!$A:$G,3,FALSE)</f>
        <v>São Paulo</v>
      </c>
      <c r="T930" s="1" t="str">
        <f>VLOOKUP(D930,Base_Amostral!$A:$G,6,FALSE)</f>
        <v>Sudeste</v>
      </c>
      <c r="U930" s="4">
        <f t="shared" si="113"/>
        <v>9.1999999999999993</v>
      </c>
      <c r="V930" s="4">
        <f t="shared" si="114"/>
        <v>6.8</v>
      </c>
      <c r="W930" s="4">
        <f t="shared" si="115"/>
        <v>2.3999999999999995</v>
      </c>
      <c r="X930" s="4">
        <f t="shared" si="116"/>
        <v>8</v>
      </c>
      <c r="Y930" s="4">
        <f t="shared" si="117"/>
        <v>1</v>
      </c>
      <c r="Z930" s="4" t="str">
        <f t="shared" si="118"/>
        <v/>
      </c>
      <c r="AA930" s="4" t="str">
        <f t="shared" si="119"/>
        <v/>
      </c>
      <c r="AB930" s="4" t="str">
        <f>IF(B930&lt;&gt;"r04","",IF(COUNT(INDEX(U:U,ROW()-3):U930)&lt;2,"",MAX(INDEX(U:U,ROW()-3):U930)-MIN(INDEX(U:U,ROW()-3):U930)))</f>
        <v/>
      </c>
      <c r="AC930" s="4" t="str">
        <f>IF(B930&lt;&gt;"r04","",IF(COUNT(INDEX(V:V,ROW()-3):V930)&lt;2,"",MAX(INDEX(V:V,ROW()-3):V930)-MIN(INDEX(V:V,ROW()-3):V930)))</f>
        <v/>
      </c>
      <c r="AD930" s="4" t="str">
        <f>IF(B930&lt;&gt;"r04","",COUNT(INDEX(U:U,ROW()-3):U930))</f>
        <v/>
      </c>
      <c r="AE930" s="4" t="str">
        <f>IF(B930&lt;&gt;"r04","",COUNT(INDEX(V:V,ROW()-3):V930))</f>
        <v/>
      </c>
    </row>
    <row r="931" spans="1:31">
      <c r="A931">
        <v>1065</v>
      </c>
      <c r="B931" t="s">
        <v>1859</v>
      </c>
      <c r="C931" t="s">
        <v>1860</v>
      </c>
      <c r="D931">
        <v>3524808</v>
      </c>
      <c r="E931">
        <v>92</v>
      </c>
      <c r="F931" t="s">
        <v>1849</v>
      </c>
      <c r="G931" s="1">
        <v>46203.919664351852</v>
      </c>
      <c r="H931">
        <v>68</v>
      </c>
      <c r="I931" t="s">
        <v>1849</v>
      </c>
      <c r="J931" s="1">
        <v>46203.920046296298</v>
      </c>
      <c r="K931">
        <v>1</v>
      </c>
      <c r="L931">
        <v>1</v>
      </c>
      <c r="M931" t="s">
        <v>1850</v>
      </c>
      <c r="N931" t="s">
        <v>1851</v>
      </c>
      <c r="O931" s="1">
        <v>46203.919490740744</v>
      </c>
      <c r="P931" s="1">
        <v>46203.920046296298</v>
      </c>
      <c r="Q931" s="1" t="str">
        <f t="shared" si="112"/>
        <v>3524808|r02</v>
      </c>
      <c r="R931" s="1" t="str">
        <f>VLOOKUP(D931,Base_Amostral!$A:$G,5,FALSE)</f>
        <v>Jales</v>
      </c>
      <c r="S931" s="1" t="str">
        <f>VLOOKUP(D931,Base_Amostral!$A:$G,3,FALSE)</f>
        <v>São Paulo</v>
      </c>
      <c r="T931" s="1" t="str">
        <f>VLOOKUP(D931,Base_Amostral!$A:$G,6,FALSE)</f>
        <v>Sudeste</v>
      </c>
      <c r="U931" s="4">
        <f t="shared" si="113"/>
        <v>9.1999999999999993</v>
      </c>
      <c r="V931" s="4">
        <f t="shared" si="114"/>
        <v>6.8</v>
      </c>
      <c r="W931" s="4">
        <f t="shared" si="115"/>
        <v>2.3999999999999995</v>
      </c>
      <c r="X931" s="4">
        <f t="shared" si="116"/>
        <v>8</v>
      </c>
      <c r="Y931" s="4">
        <f t="shared" si="117"/>
        <v>1</v>
      </c>
      <c r="Z931" s="4">
        <f t="shared" si="118"/>
        <v>0</v>
      </c>
      <c r="AA931" s="4">
        <f t="shared" si="119"/>
        <v>0</v>
      </c>
      <c r="AB931" s="4" t="str">
        <f>IF(B931&lt;&gt;"r04","",IF(COUNT(INDEX(U:U,ROW()-3):U931)&lt;2,"",MAX(INDEX(U:U,ROW()-3):U931)-MIN(INDEX(U:U,ROW()-3):U931)))</f>
        <v/>
      </c>
      <c r="AC931" s="4" t="str">
        <f>IF(B931&lt;&gt;"r04","",IF(COUNT(INDEX(V:V,ROW()-3):V931)&lt;2,"",MAX(INDEX(V:V,ROW()-3):V931)-MIN(INDEX(V:V,ROW()-3):V931)))</f>
        <v/>
      </c>
      <c r="AD931" s="4" t="str">
        <f>IF(B931&lt;&gt;"r04","",COUNT(INDEX(U:U,ROW()-3):U931))</f>
        <v/>
      </c>
      <c r="AE931" s="4" t="str">
        <f>IF(B931&lt;&gt;"r04","",COUNT(INDEX(V:V,ROW()-3):V931))</f>
        <v/>
      </c>
    </row>
    <row r="932" spans="1:31">
      <c r="A932">
        <v>1427</v>
      </c>
      <c r="B932" t="s">
        <v>1861</v>
      </c>
      <c r="C932" t="s">
        <v>1862</v>
      </c>
      <c r="D932">
        <v>3524808</v>
      </c>
      <c r="E932">
        <v>92</v>
      </c>
      <c r="F932" t="s">
        <v>1849</v>
      </c>
      <c r="G932" s="1">
        <v>46209.957858796297</v>
      </c>
      <c r="H932">
        <v>74</v>
      </c>
      <c r="I932" t="s">
        <v>1849</v>
      </c>
      <c r="J932" s="1">
        <v>46209.958240740743</v>
      </c>
      <c r="K932">
        <v>1</v>
      </c>
      <c r="L932">
        <v>1</v>
      </c>
      <c r="M932" t="s">
        <v>1850</v>
      </c>
      <c r="N932" t="s">
        <v>1851</v>
      </c>
      <c r="O932" s="1">
        <v>46209.952893518515</v>
      </c>
      <c r="P932" s="1">
        <v>46209.958240740743</v>
      </c>
      <c r="Q932" s="1" t="str">
        <f t="shared" si="112"/>
        <v>3524808|r03</v>
      </c>
      <c r="R932" s="1" t="str">
        <f>VLOOKUP(D932,Base_Amostral!$A:$G,5,FALSE)</f>
        <v>Jales</v>
      </c>
      <c r="S932" s="1" t="str">
        <f>VLOOKUP(D932,Base_Amostral!$A:$G,3,FALSE)</f>
        <v>São Paulo</v>
      </c>
      <c r="T932" s="1" t="str">
        <f>VLOOKUP(D932,Base_Amostral!$A:$G,6,FALSE)</f>
        <v>Sudeste</v>
      </c>
      <c r="U932" s="4">
        <f t="shared" si="113"/>
        <v>9.1999999999999993</v>
      </c>
      <c r="V932" s="4">
        <f t="shared" si="114"/>
        <v>7.4</v>
      </c>
      <c r="W932" s="4">
        <f t="shared" si="115"/>
        <v>1.7999999999999989</v>
      </c>
      <c r="X932" s="4">
        <f t="shared" si="116"/>
        <v>8.3000000000000007</v>
      </c>
      <c r="Y932" s="4">
        <f t="shared" si="117"/>
        <v>1</v>
      </c>
      <c r="Z932" s="4">
        <f t="shared" si="118"/>
        <v>0</v>
      </c>
      <c r="AA932" s="4">
        <f t="shared" si="119"/>
        <v>0.60000000000000053</v>
      </c>
      <c r="AB932" s="4" t="str">
        <f>IF(B932&lt;&gt;"r04","",IF(COUNT(INDEX(U:U,ROW()-3):U932)&lt;2,"",MAX(INDEX(U:U,ROW()-3):U932)-MIN(INDEX(U:U,ROW()-3):U932)))</f>
        <v/>
      </c>
      <c r="AC932" s="4" t="str">
        <f>IF(B932&lt;&gt;"r04","",IF(COUNT(INDEX(V:V,ROW()-3):V932)&lt;2,"",MAX(INDEX(V:V,ROW()-3):V932)-MIN(INDEX(V:V,ROW()-3):V932)))</f>
        <v/>
      </c>
      <c r="AD932" s="4" t="str">
        <f>IF(B932&lt;&gt;"r04","",COUNT(INDEX(U:U,ROW()-3):U932))</f>
        <v/>
      </c>
      <c r="AE932" s="4" t="str">
        <f>IF(B932&lt;&gt;"r04","",COUNT(INDEX(V:V,ROW()-3):V932))</f>
        <v/>
      </c>
    </row>
    <row r="933" spans="1:31">
      <c r="A933">
        <v>1779</v>
      </c>
      <c r="B933" t="s">
        <v>1863</v>
      </c>
      <c r="C933" t="s">
        <v>1864</v>
      </c>
      <c r="D933">
        <v>3524808</v>
      </c>
      <c r="E933">
        <v>96</v>
      </c>
      <c r="F933" t="s">
        <v>1849</v>
      </c>
      <c r="G933" s="1">
        <v>46216.921678240738</v>
      </c>
      <c r="H933">
        <v>68</v>
      </c>
      <c r="I933" t="s">
        <v>1849</v>
      </c>
      <c r="J933" s="1">
        <v>46216.922071759262</v>
      </c>
      <c r="K933">
        <v>1</v>
      </c>
      <c r="L933">
        <v>1</v>
      </c>
      <c r="M933" t="s">
        <v>1850</v>
      </c>
      <c r="N933" t="s">
        <v>1851</v>
      </c>
      <c r="O933" s="1">
        <v>46216.921516203707</v>
      </c>
      <c r="P933" s="1">
        <v>46216.922071759262</v>
      </c>
      <c r="Q933" s="1" t="str">
        <f t="shared" si="112"/>
        <v>3524808|r04</v>
      </c>
      <c r="R933" s="1" t="str">
        <f>VLOOKUP(D933,Base_Amostral!$A:$G,5,FALSE)</f>
        <v>Jales</v>
      </c>
      <c r="S933" s="1" t="str">
        <f>VLOOKUP(D933,Base_Amostral!$A:$G,3,FALSE)</f>
        <v>São Paulo</v>
      </c>
      <c r="T933" s="1" t="str">
        <f>VLOOKUP(D933,Base_Amostral!$A:$G,6,FALSE)</f>
        <v>Sudeste</v>
      </c>
      <c r="U933" s="4">
        <f t="shared" si="113"/>
        <v>9.6</v>
      </c>
      <c r="V933" s="4">
        <f t="shared" si="114"/>
        <v>6.8</v>
      </c>
      <c r="W933" s="4">
        <f t="shared" si="115"/>
        <v>2.8</v>
      </c>
      <c r="X933" s="4">
        <f t="shared" si="116"/>
        <v>8.1999999999999993</v>
      </c>
      <c r="Y933" s="4">
        <f t="shared" si="117"/>
        <v>1</v>
      </c>
      <c r="Z933" s="4">
        <f t="shared" si="118"/>
        <v>0.40000000000000036</v>
      </c>
      <c r="AA933" s="4">
        <f t="shared" si="119"/>
        <v>-0.60000000000000053</v>
      </c>
      <c r="AB933" s="4">
        <f ca="1">IF(B933&lt;&gt;"r04","",IF(COUNT(INDEX(U:U,ROW()-3):U933)&lt;2,"",MAX(INDEX(U:U,ROW()-3):U933)-MIN(INDEX(U:U,ROW()-3):U933)))</f>
        <v>0.40000000000000036</v>
      </c>
      <c r="AC933" s="4">
        <f ca="1">IF(B933&lt;&gt;"r04","",IF(COUNT(INDEX(V:V,ROW()-3):V933)&lt;2,"",MAX(INDEX(V:V,ROW()-3):V933)-MIN(INDEX(V:V,ROW()-3):V933)))</f>
        <v>0.60000000000000053</v>
      </c>
      <c r="AD933" s="4">
        <f ca="1">IF(B933&lt;&gt;"r04","",COUNT(INDEX(U:U,ROW()-3):U933))</f>
        <v>4</v>
      </c>
      <c r="AE933" s="4">
        <f ca="1">IF(B933&lt;&gt;"r04","",COUNT(INDEX(V:V,ROW()-3):V933))</f>
        <v>4</v>
      </c>
    </row>
    <row r="934" spans="1:31">
      <c r="A934">
        <v>690</v>
      </c>
      <c r="B934" t="s">
        <v>1857</v>
      </c>
      <c r="C934" t="s">
        <v>1858</v>
      </c>
      <c r="D934">
        <v>3524907</v>
      </c>
      <c r="E934">
        <v>92</v>
      </c>
      <c r="F934" t="s">
        <v>1849</v>
      </c>
      <c r="G934" s="1">
        <v>46196.092013888891</v>
      </c>
      <c r="H934">
        <v>59</v>
      </c>
      <c r="I934" t="s">
        <v>1849</v>
      </c>
      <c r="J934" s="1">
        <v>46196.092407407406</v>
      </c>
      <c r="K934">
        <v>1</v>
      </c>
      <c r="L934">
        <v>1</v>
      </c>
      <c r="M934" t="s">
        <v>1850</v>
      </c>
      <c r="N934" t="s">
        <v>1851</v>
      </c>
      <c r="O934" s="1">
        <v>46196.091863425929</v>
      </c>
      <c r="P934" s="1">
        <v>46196.092407407406</v>
      </c>
      <c r="Q934" s="1" t="str">
        <f t="shared" si="112"/>
        <v>3524907|r01</v>
      </c>
      <c r="R934" s="1" t="str">
        <f>VLOOKUP(D934,Base_Amostral!$A:$G,5,FALSE)</f>
        <v>Jambeiro</v>
      </c>
      <c r="S934" s="1" t="str">
        <f>VLOOKUP(D934,Base_Amostral!$A:$G,3,FALSE)</f>
        <v>São Paulo</v>
      </c>
      <c r="T934" s="1" t="str">
        <f>VLOOKUP(D934,Base_Amostral!$A:$G,6,FALSE)</f>
        <v>Sudeste</v>
      </c>
      <c r="U934" s="4">
        <f t="shared" si="113"/>
        <v>9.1999999999999993</v>
      </c>
      <c r="V934" s="4">
        <f t="shared" si="114"/>
        <v>5.9</v>
      </c>
      <c r="W934" s="4">
        <f t="shared" si="115"/>
        <v>3.2999999999999989</v>
      </c>
      <c r="X934" s="4">
        <f t="shared" si="116"/>
        <v>7.55</v>
      </c>
      <c r="Y934" s="4">
        <f t="shared" si="117"/>
        <v>1</v>
      </c>
      <c r="Z934" s="4" t="str">
        <f t="shared" si="118"/>
        <v/>
      </c>
      <c r="AA934" s="4" t="str">
        <f t="shared" si="119"/>
        <v/>
      </c>
      <c r="AB934" s="4" t="str">
        <f>IF(B934&lt;&gt;"r04","",IF(COUNT(INDEX(U:U,ROW()-3):U934)&lt;2,"",MAX(INDEX(U:U,ROW()-3):U934)-MIN(INDEX(U:U,ROW()-3):U934)))</f>
        <v/>
      </c>
      <c r="AC934" s="4" t="str">
        <f>IF(B934&lt;&gt;"r04","",IF(COUNT(INDEX(V:V,ROW()-3):V934)&lt;2,"",MAX(INDEX(V:V,ROW()-3):V934)-MIN(INDEX(V:V,ROW()-3):V934)))</f>
        <v/>
      </c>
      <c r="AD934" s="4" t="str">
        <f>IF(B934&lt;&gt;"r04","",COUNT(INDEX(U:U,ROW()-3):U934))</f>
        <v/>
      </c>
      <c r="AE934" s="4" t="str">
        <f>IF(B934&lt;&gt;"r04","",COUNT(INDEX(V:V,ROW()-3):V934))</f>
        <v/>
      </c>
    </row>
    <row r="935" spans="1:31">
      <c r="A935">
        <v>1066</v>
      </c>
      <c r="B935" t="s">
        <v>1859</v>
      </c>
      <c r="C935" t="s">
        <v>1860</v>
      </c>
      <c r="D935">
        <v>3524907</v>
      </c>
      <c r="E935">
        <v>92</v>
      </c>
      <c r="F935" t="s">
        <v>1849</v>
      </c>
      <c r="G935" s="1">
        <v>46203.920219907406</v>
      </c>
      <c r="H935">
        <v>59</v>
      </c>
      <c r="I935" t="s">
        <v>1849</v>
      </c>
      <c r="J935" s="1">
        <v>46203.920613425929</v>
      </c>
      <c r="K935">
        <v>1</v>
      </c>
      <c r="L935">
        <v>1</v>
      </c>
      <c r="M935" t="s">
        <v>1850</v>
      </c>
      <c r="N935" t="s">
        <v>1851</v>
      </c>
      <c r="O935" s="1">
        <v>46203.920081018521</v>
      </c>
      <c r="P935" s="1">
        <v>46203.920613425929</v>
      </c>
      <c r="Q935" s="1" t="str">
        <f t="shared" si="112"/>
        <v>3524907|r02</v>
      </c>
      <c r="R935" s="1" t="str">
        <f>VLOOKUP(D935,Base_Amostral!$A:$G,5,FALSE)</f>
        <v>Jambeiro</v>
      </c>
      <c r="S935" s="1" t="str">
        <f>VLOOKUP(D935,Base_Amostral!$A:$G,3,FALSE)</f>
        <v>São Paulo</v>
      </c>
      <c r="T935" s="1" t="str">
        <f>VLOOKUP(D935,Base_Amostral!$A:$G,6,FALSE)</f>
        <v>Sudeste</v>
      </c>
      <c r="U935" s="4">
        <f t="shared" si="113"/>
        <v>9.1999999999999993</v>
      </c>
      <c r="V935" s="4">
        <f t="shared" si="114"/>
        <v>5.9</v>
      </c>
      <c r="W935" s="4">
        <f t="shared" si="115"/>
        <v>3.2999999999999989</v>
      </c>
      <c r="X935" s="4">
        <f t="shared" si="116"/>
        <v>7.55</v>
      </c>
      <c r="Y935" s="4">
        <f t="shared" si="117"/>
        <v>1</v>
      </c>
      <c r="Z935" s="4">
        <f t="shared" si="118"/>
        <v>0</v>
      </c>
      <c r="AA935" s="4">
        <f t="shared" si="119"/>
        <v>0</v>
      </c>
      <c r="AB935" s="4" t="str">
        <f>IF(B935&lt;&gt;"r04","",IF(COUNT(INDEX(U:U,ROW()-3):U935)&lt;2,"",MAX(INDEX(U:U,ROW()-3):U935)-MIN(INDEX(U:U,ROW()-3):U935)))</f>
        <v/>
      </c>
      <c r="AC935" s="4" t="str">
        <f>IF(B935&lt;&gt;"r04","",IF(COUNT(INDEX(V:V,ROW()-3):V935)&lt;2,"",MAX(INDEX(V:V,ROW()-3):V935)-MIN(INDEX(V:V,ROW()-3):V935)))</f>
        <v/>
      </c>
      <c r="AD935" s="4" t="str">
        <f>IF(B935&lt;&gt;"r04","",COUNT(INDEX(U:U,ROW()-3):U935))</f>
        <v/>
      </c>
      <c r="AE935" s="4" t="str">
        <f>IF(B935&lt;&gt;"r04","",COUNT(INDEX(V:V,ROW()-3):V935))</f>
        <v/>
      </c>
    </row>
    <row r="936" spans="1:31">
      <c r="A936">
        <v>1428</v>
      </c>
      <c r="B936" t="s">
        <v>1861</v>
      </c>
      <c r="C936" t="s">
        <v>1862</v>
      </c>
      <c r="D936">
        <v>3524907</v>
      </c>
      <c r="E936">
        <v>92</v>
      </c>
      <c r="F936" t="s">
        <v>1849</v>
      </c>
      <c r="G936" s="1">
        <v>46209.958761574075</v>
      </c>
      <c r="H936">
        <v>69</v>
      </c>
      <c r="I936" t="s">
        <v>1849</v>
      </c>
      <c r="J936" s="1">
        <v>46209.95894675926</v>
      </c>
      <c r="K936">
        <v>1</v>
      </c>
      <c r="L936">
        <v>1</v>
      </c>
      <c r="M936" t="s">
        <v>1850</v>
      </c>
      <c r="N936" t="s">
        <v>1851</v>
      </c>
      <c r="O936" s="1">
        <v>46209.958275462966</v>
      </c>
      <c r="P936" s="1">
        <v>46209.95894675926</v>
      </c>
      <c r="Q936" s="1" t="str">
        <f t="shared" si="112"/>
        <v>3524907|r03</v>
      </c>
      <c r="R936" s="1" t="str">
        <f>VLOOKUP(D936,Base_Amostral!$A:$G,5,FALSE)</f>
        <v>Jambeiro</v>
      </c>
      <c r="S936" s="1" t="str">
        <f>VLOOKUP(D936,Base_Amostral!$A:$G,3,FALSE)</f>
        <v>São Paulo</v>
      </c>
      <c r="T936" s="1" t="str">
        <f>VLOOKUP(D936,Base_Amostral!$A:$G,6,FALSE)</f>
        <v>Sudeste</v>
      </c>
      <c r="U936" s="4">
        <f t="shared" si="113"/>
        <v>9.1999999999999993</v>
      </c>
      <c r="V936" s="4">
        <f t="shared" si="114"/>
        <v>6.9</v>
      </c>
      <c r="W936" s="4">
        <f t="shared" si="115"/>
        <v>2.2999999999999989</v>
      </c>
      <c r="X936" s="4">
        <f t="shared" si="116"/>
        <v>8.0500000000000007</v>
      </c>
      <c r="Y936" s="4">
        <f t="shared" si="117"/>
        <v>1</v>
      </c>
      <c r="Z936" s="4">
        <f t="shared" si="118"/>
        <v>0</v>
      </c>
      <c r="AA936" s="4">
        <f t="shared" si="119"/>
        <v>1</v>
      </c>
      <c r="AB936" s="4" t="str">
        <f>IF(B936&lt;&gt;"r04","",IF(COUNT(INDEX(U:U,ROW()-3):U936)&lt;2,"",MAX(INDEX(U:U,ROW()-3):U936)-MIN(INDEX(U:U,ROW()-3):U936)))</f>
        <v/>
      </c>
      <c r="AC936" s="4" t="str">
        <f>IF(B936&lt;&gt;"r04","",IF(COUNT(INDEX(V:V,ROW()-3):V936)&lt;2,"",MAX(INDEX(V:V,ROW()-3):V936)-MIN(INDEX(V:V,ROW()-3):V936)))</f>
        <v/>
      </c>
      <c r="AD936" s="4" t="str">
        <f>IF(B936&lt;&gt;"r04","",COUNT(INDEX(U:U,ROW()-3):U936))</f>
        <v/>
      </c>
      <c r="AE936" s="4" t="str">
        <f>IF(B936&lt;&gt;"r04","",COUNT(INDEX(V:V,ROW()-3):V936))</f>
        <v/>
      </c>
    </row>
    <row r="937" spans="1:31">
      <c r="A937">
        <v>1780</v>
      </c>
      <c r="B937" t="s">
        <v>1863</v>
      </c>
      <c r="C937" t="s">
        <v>1864</v>
      </c>
      <c r="D937">
        <v>3524907</v>
      </c>
      <c r="E937">
        <v>96</v>
      </c>
      <c r="F937" t="s">
        <v>1849</v>
      </c>
      <c r="G937" s="1">
        <v>46216.923182870371</v>
      </c>
      <c r="H937">
        <v>59</v>
      </c>
      <c r="I937" t="s">
        <v>1849</v>
      </c>
      <c r="J937" s="1">
        <v>46216.923587962963</v>
      </c>
      <c r="K937">
        <v>1</v>
      </c>
      <c r="L937">
        <v>1</v>
      </c>
      <c r="M937" t="s">
        <v>1850</v>
      </c>
      <c r="N937" t="s">
        <v>1851</v>
      </c>
      <c r="O937" s="1">
        <v>46216.922118055554</v>
      </c>
      <c r="P937" s="1">
        <v>46216.923587962963</v>
      </c>
      <c r="Q937" s="1" t="str">
        <f t="shared" si="112"/>
        <v>3524907|r04</v>
      </c>
      <c r="R937" s="1" t="str">
        <f>VLOOKUP(D937,Base_Amostral!$A:$G,5,FALSE)</f>
        <v>Jambeiro</v>
      </c>
      <c r="S937" s="1" t="str">
        <f>VLOOKUP(D937,Base_Amostral!$A:$G,3,FALSE)</f>
        <v>São Paulo</v>
      </c>
      <c r="T937" s="1" t="str">
        <f>VLOOKUP(D937,Base_Amostral!$A:$G,6,FALSE)</f>
        <v>Sudeste</v>
      </c>
      <c r="U937" s="4">
        <f t="shared" si="113"/>
        <v>9.6</v>
      </c>
      <c r="V937" s="4">
        <f t="shared" si="114"/>
        <v>5.9</v>
      </c>
      <c r="W937" s="4">
        <f t="shared" si="115"/>
        <v>3.6999999999999993</v>
      </c>
      <c r="X937" s="4">
        <f t="shared" si="116"/>
        <v>7.75</v>
      </c>
      <c r="Y937" s="4">
        <f t="shared" si="117"/>
        <v>1</v>
      </c>
      <c r="Z937" s="4">
        <f t="shared" si="118"/>
        <v>0.40000000000000036</v>
      </c>
      <c r="AA937" s="4">
        <f t="shared" si="119"/>
        <v>-1</v>
      </c>
      <c r="AB937" s="4">
        <f ca="1">IF(B937&lt;&gt;"r04","",IF(COUNT(INDEX(U:U,ROW()-3):U937)&lt;2,"",MAX(INDEX(U:U,ROW()-3):U937)-MIN(INDEX(U:U,ROW()-3):U937)))</f>
        <v>0.40000000000000036</v>
      </c>
      <c r="AC937" s="4">
        <f ca="1">IF(B937&lt;&gt;"r04","",IF(COUNT(INDEX(V:V,ROW()-3):V937)&lt;2,"",MAX(INDEX(V:V,ROW()-3):V937)-MIN(INDEX(V:V,ROW()-3):V937)))</f>
        <v>1</v>
      </c>
      <c r="AD937" s="4">
        <f ca="1">IF(B937&lt;&gt;"r04","",COUNT(INDEX(U:U,ROW()-3):U937))</f>
        <v>4</v>
      </c>
      <c r="AE937" s="4">
        <f ca="1">IF(B937&lt;&gt;"r04","",COUNT(INDEX(V:V,ROW()-3):V937))</f>
        <v>4</v>
      </c>
    </row>
    <row r="938" spans="1:31">
      <c r="A938">
        <v>691</v>
      </c>
      <c r="B938" t="s">
        <v>1857</v>
      </c>
      <c r="C938" t="s">
        <v>1858</v>
      </c>
      <c r="D938">
        <v>3530904</v>
      </c>
      <c r="E938">
        <v>64</v>
      </c>
      <c r="F938" t="s">
        <v>1849</v>
      </c>
      <c r="G938" s="1">
        <v>46196.092777777776</v>
      </c>
      <c r="H938">
        <v>62</v>
      </c>
      <c r="I938" t="s">
        <v>1849</v>
      </c>
      <c r="J938" s="1">
        <v>46196.092986111114</v>
      </c>
      <c r="K938">
        <v>1</v>
      </c>
      <c r="L938">
        <v>1</v>
      </c>
      <c r="M938" t="s">
        <v>1850</v>
      </c>
      <c r="N938" t="s">
        <v>1851</v>
      </c>
      <c r="O938" s="1">
        <v>46196.092442129629</v>
      </c>
      <c r="P938" s="1">
        <v>46196.092986111114</v>
      </c>
      <c r="Q938" s="1" t="str">
        <f t="shared" si="112"/>
        <v>3530904|r01</v>
      </c>
      <c r="R938" s="1" t="str">
        <f>VLOOKUP(D938,Base_Amostral!$A:$G,5,FALSE)</f>
        <v>Mombuca</v>
      </c>
      <c r="S938" s="1" t="str">
        <f>VLOOKUP(D938,Base_Amostral!$A:$G,3,FALSE)</f>
        <v>São Paulo</v>
      </c>
      <c r="T938" s="1" t="str">
        <f>VLOOKUP(D938,Base_Amostral!$A:$G,6,FALSE)</f>
        <v>Sudeste</v>
      </c>
      <c r="U938" s="4">
        <f t="shared" si="113"/>
        <v>6.4</v>
      </c>
      <c r="V938" s="4">
        <f t="shared" si="114"/>
        <v>6.2</v>
      </c>
      <c r="W938" s="4">
        <f t="shared" si="115"/>
        <v>0.20000000000000018</v>
      </c>
      <c r="X938" s="4">
        <f t="shared" si="116"/>
        <v>6.3000000000000007</v>
      </c>
      <c r="Y938" s="4">
        <f t="shared" si="117"/>
        <v>1</v>
      </c>
      <c r="Z938" s="4" t="str">
        <f t="shared" si="118"/>
        <v/>
      </c>
      <c r="AA938" s="4" t="str">
        <f t="shared" si="119"/>
        <v/>
      </c>
      <c r="AB938" s="4" t="str">
        <f>IF(B938&lt;&gt;"r04","",IF(COUNT(INDEX(U:U,ROW()-3):U938)&lt;2,"",MAX(INDEX(U:U,ROW()-3):U938)-MIN(INDEX(U:U,ROW()-3):U938)))</f>
        <v/>
      </c>
      <c r="AC938" s="4" t="str">
        <f>IF(B938&lt;&gt;"r04","",IF(COUNT(INDEX(V:V,ROW()-3):V938)&lt;2,"",MAX(INDEX(V:V,ROW()-3):V938)-MIN(INDEX(V:V,ROW()-3):V938)))</f>
        <v/>
      </c>
      <c r="AD938" s="4" t="str">
        <f>IF(B938&lt;&gt;"r04","",COUNT(INDEX(U:U,ROW()-3):U938))</f>
        <v/>
      </c>
      <c r="AE938" s="4" t="str">
        <f>IF(B938&lt;&gt;"r04","",COUNT(INDEX(V:V,ROW()-3):V938))</f>
        <v/>
      </c>
    </row>
    <row r="939" spans="1:31">
      <c r="A939">
        <v>1067</v>
      </c>
      <c r="B939" t="s">
        <v>1859</v>
      </c>
      <c r="C939" t="s">
        <v>1860</v>
      </c>
      <c r="D939">
        <v>3530904</v>
      </c>
      <c r="E939">
        <v>64</v>
      </c>
      <c r="F939" t="s">
        <v>1849</v>
      </c>
      <c r="G939" s="1">
        <v>46203.920914351853</v>
      </c>
      <c r="H939">
        <v>65</v>
      </c>
      <c r="I939" t="s">
        <v>1849</v>
      </c>
      <c r="J939" s="1">
        <v>46203.921111111114</v>
      </c>
      <c r="K939">
        <v>1</v>
      </c>
      <c r="L939">
        <v>1</v>
      </c>
      <c r="M939" t="s">
        <v>1850</v>
      </c>
      <c r="N939" t="s">
        <v>1851</v>
      </c>
      <c r="O939" s="1">
        <v>46203.920648148145</v>
      </c>
      <c r="P939" s="1">
        <v>46203.921111111114</v>
      </c>
      <c r="Q939" s="1" t="str">
        <f t="shared" si="112"/>
        <v>3530904|r02</v>
      </c>
      <c r="R939" s="1" t="str">
        <f>VLOOKUP(D939,Base_Amostral!$A:$G,5,FALSE)</f>
        <v>Mombuca</v>
      </c>
      <c r="S939" s="1" t="str">
        <f>VLOOKUP(D939,Base_Amostral!$A:$G,3,FALSE)</f>
        <v>São Paulo</v>
      </c>
      <c r="T939" s="1" t="str">
        <f>VLOOKUP(D939,Base_Amostral!$A:$G,6,FALSE)</f>
        <v>Sudeste</v>
      </c>
      <c r="U939" s="4">
        <f t="shared" si="113"/>
        <v>6.4</v>
      </c>
      <c r="V939" s="4">
        <f t="shared" si="114"/>
        <v>6.5</v>
      </c>
      <c r="W939" s="4">
        <f t="shared" si="115"/>
        <v>-9.9999999999999645E-2</v>
      </c>
      <c r="X939" s="4">
        <f t="shared" si="116"/>
        <v>6.45</v>
      </c>
      <c r="Y939" s="4">
        <f t="shared" si="117"/>
        <v>1</v>
      </c>
      <c r="Z939" s="4">
        <f t="shared" si="118"/>
        <v>0</v>
      </c>
      <c r="AA939" s="4">
        <f t="shared" si="119"/>
        <v>0.29999999999999982</v>
      </c>
      <c r="AB939" s="4" t="str">
        <f>IF(B939&lt;&gt;"r04","",IF(COUNT(INDEX(U:U,ROW()-3):U939)&lt;2,"",MAX(INDEX(U:U,ROW()-3):U939)-MIN(INDEX(U:U,ROW()-3):U939)))</f>
        <v/>
      </c>
      <c r="AC939" s="4" t="str">
        <f>IF(B939&lt;&gt;"r04","",IF(COUNT(INDEX(V:V,ROW()-3):V939)&lt;2,"",MAX(INDEX(V:V,ROW()-3):V939)-MIN(INDEX(V:V,ROW()-3):V939)))</f>
        <v/>
      </c>
      <c r="AD939" s="4" t="str">
        <f>IF(B939&lt;&gt;"r04","",COUNT(INDEX(U:U,ROW()-3):U939))</f>
        <v/>
      </c>
      <c r="AE939" s="4" t="str">
        <f>IF(B939&lt;&gt;"r04","",COUNT(INDEX(V:V,ROW()-3):V939))</f>
        <v/>
      </c>
    </row>
    <row r="940" spans="1:31">
      <c r="A940">
        <v>1429</v>
      </c>
      <c r="B940" t="s">
        <v>1861</v>
      </c>
      <c r="C940" t="s">
        <v>1862</v>
      </c>
      <c r="D940">
        <v>3530904</v>
      </c>
      <c r="E940">
        <v>64</v>
      </c>
      <c r="F940" t="s">
        <v>1849</v>
      </c>
      <c r="G940" s="1">
        <v>46209.959305555552</v>
      </c>
      <c r="H940">
        <v>62</v>
      </c>
      <c r="I940" t="s">
        <v>1849</v>
      </c>
      <c r="J940" s="1">
        <v>46209.959513888891</v>
      </c>
      <c r="K940">
        <v>1</v>
      </c>
      <c r="L940">
        <v>1</v>
      </c>
      <c r="M940" t="s">
        <v>1850</v>
      </c>
      <c r="N940" t="s">
        <v>1851</v>
      </c>
      <c r="O940" s="1">
        <v>46209.958981481483</v>
      </c>
      <c r="P940" s="1">
        <v>46209.959513888891</v>
      </c>
      <c r="Q940" s="1" t="str">
        <f t="shared" si="112"/>
        <v>3530904|r03</v>
      </c>
      <c r="R940" s="1" t="str">
        <f>VLOOKUP(D940,Base_Amostral!$A:$G,5,FALSE)</f>
        <v>Mombuca</v>
      </c>
      <c r="S940" s="1" t="str">
        <f>VLOOKUP(D940,Base_Amostral!$A:$G,3,FALSE)</f>
        <v>São Paulo</v>
      </c>
      <c r="T940" s="1" t="str">
        <f>VLOOKUP(D940,Base_Amostral!$A:$G,6,FALSE)</f>
        <v>Sudeste</v>
      </c>
      <c r="U940" s="4">
        <f t="shared" si="113"/>
        <v>6.4</v>
      </c>
      <c r="V940" s="4">
        <f t="shared" si="114"/>
        <v>6.2</v>
      </c>
      <c r="W940" s="4">
        <f t="shared" si="115"/>
        <v>0.20000000000000018</v>
      </c>
      <c r="X940" s="4">
        <f t="shared" si="116"/>
        <v>6.3000000000000007</v>
      </c>
      <c r="Y940" s="4">
        <f t="shared" si="117"/>
        <v>1</v>
      </c>
      <c r="Z940" s="4">
        <f t="shared" si="118"/>
        <v>0</v>
      </c>
      <c r="AA940" s="4">
        <f t="shared" si="119"/>
        <v>-0.29999999999999982</v>
      </c>
      <c r="AB940" s="4" t="str">
        <f>IF(B940&lt;&gt;"r04","",IF(COUNT(INDEX(U:U,ROW()-3):U940)&lt;2,"",MAX(INDEX(U:U,ROW()-3):U940)-MIN(INDEX(U:U,ROW()-3):U940)))</f>
        <v/>
      </c>
      <c r="AC940" s="4" t="str">
        <f>IF(B940&lt;&gt;"r04","",IF(COUNT(INDEX(V:V,ROW()-3):V940)&lt;2,"",MAX(INDEX(V:V,ROW()-3):V940)-MIN(INDEX(V:V,ROW()-3):V940)))</f>
        <v/>
      </c>
      <c r="AD940" s="4" t="str">
        <f>IF(B940&lt;&gt;"r04","",COUNT(INDEX(U:U,ROW()-3):U940))</f>
        <v/>
      </c>
      <c r="AE940" s="4" t="str">
        <f>IF(B940&lt;&gt;"r04","",COUNT(INDEX(V:V,ROW()-3):V940))</f>
        <v/>
      </c>
    </row>
    <row r="941" spans="1:31">
      <c r="A941">
        <v>1784</v>
      </c>
      <c r="B941" t="s">
        <v>1863</v>
      </c>
      <c r="C941" t="s">
        <v>1864</v>
      </c>
      <c r="D941">
        <v>3530904</v>
      </c>
      <c r="E941">
        <v>72</v>
      </c>
      <c r="F941" t="s">
        <v>1849</v>
      </c>
      <c r="G941" s="1">
        <v>46216.924004629633</v>
      </c>
      <c r="H941">
        <v>65</v>
      </c>
      <c r="I941" t="s">
        <v>1849</v>
      </c>
      <c r="J941" s="1">
        <v>46216.924201388887</v>
      </c>
      <c r="K941">
        <v>1</v>
      </c>
      <c r="L941">
        <v>1</v>
      </c>
      <c r="M941" t="s">
        <v>1850</v>
      </c>
      <c r="N941" t="s">
        <v>1851</v>
      </c>
      <c r="O941" s="1">
        <v>46216.923622685186</v>
      </c>
      <c r="P941" s="1">
        <v>46216.924201388887</v>
      </c>
      <c r="Q941" s="1" t="str">
        <f t="shared" si="112"/>
        <v>3530904|r04</v>
      </c>
      <c r="R941" s="1" t="str">
        <f>VLOOKUP(D941,Base_Amostral!$A:$G,5,FALSE)</f>
        <v>Mombuca</v>
      </c>
      <c r="S941" s="1" t="str">
        <f>VLOOKUP(D941,Base_Amostral!$A:$G,3,FALSE)</f>
        <v>São Paulo</v>
      </c>
      <c r="T941" s="1" t="str">
        <f>VLOOKUP(D941,Base_Amostral!$A:$G,6,FALSE)</f>
        <v>Sudeste</v>
      </c>
      <c r="U941" s="4">
        <f t="shared" si="113"/>
        <v>7.2</v>
      </c>
      <c r="V941" s="4">
        <f t="shared" si="114"/>
        <v>6.5</v>
      </c>
      <c r="W941" s="4">
        <f t="shared" si="115"/>
        <v>0.70000000000000018</v>
      </c>
      <c r="X941" s="4">
        <f t="shared" si="116"/>
        <v>6.85</v>
      </c>
      <c r="Y941" s="4">
        <f t="shared" si="117"/>
        <v>1</v>
      </c>
      <c r="Z941" s="4">
        <f t="shared" si="118"/>
        <v>0.79999999999999982</v>
      </c>
      <c r="AA941" s="4">
        <f t="shared" si="119"/>
        <v>0.29999999999999982</v>
      </c>
      <c r="AB941" s="4">
        <f ca="1">IF(B941&lt;&gt;"r04","",IF(COUNT(INDEX(U:U,ROW()-3):U941)&lt;2,"",MAX(INDEX(U:U,ROW()-3):U941)-MIN(INDEX(U:U,ROW()-3):U941)))</f>
        <v>0.79999999999999982</v>
      </c>
      <c r="AC941" s="4">
        <f ca="1">IF(B941&lt;&gt;"r04","",IF(COUNT(INDEX(V:V,ROW()-3):V941)&lt;2,"",MAX(INDEX(V:V,ROW()-3):V941)-MIN(INDEX(V:V,ROW()-3):V941)))</f>
        <v>0.29999999999999982</v>
      </c>
      <c r="AD941" s="4">
        <f ca="1">IF(B941&lt;&gt;"r04","",COUNT(INDEX(U:U,ROW()-3):U941))</f>
        <v>4</v>
      </c>
      <c r="AE941" s="4">
        <f ca="1">IF(B941&lt;&gt;"r04","",COUNT(INDEX(V:V,ROW()-3):V941))</f>
        <v>4</v>
      </c>
    </row>
    <row r="942" spans="1:31">
      <c r="A942">
        <v>692</v>
      </c>
      <c r="B942" t="s">
        <v>1857</v>
      </c>
      <c r="C942" t="s">
        <v>1858</v>
      </c>
      <c r="D942">
        <v>3532900</v>
      </c>
      <c r="E942">
        <v>97</v>
      </c>
      <c r="F942" t="s">
        <v>1849</v>
      </c>
      <c r="G942" s="1">
        <v>46196.0934837963</v>
      </c>
      <c r="H942">
        <v>100</v>
      </c>
      <c r="I942" t="s">
        <v>1849</v>
      </c>
      <c r="J942" s="1">
        <v>46196.0937962963</v>
      </c>
      <c r="K942">
        <v>1</v>
      </c>
      <c r="L942">
        <v>1</v>
      </c>
      <c r="M942" t="s">
        <v>1850</v>
      </c>
      <c r="N942" t="s">
        <v>1851</v>
      </c>
      <c r="O942" s="1">
        <v>46196.09302083333</v>
      </c>
      <c r="P942" s="1">
        <v>46196.0937962963</v>
      </c>
      <c r="Q942" s="1" t="str">
        <f t="shared" si="112"/>
        <v>3532900|r01</v>
      </c>
      <c r="R942" s="1" t="str">
        <f>VLOOKUP(D942,Base_Amostral!$A:$G,5,FALSE)</f>
        <v>Nova Europa</v>
      </c>
      <c r="S942" s="1" t="str">
        <f>VLOOKUP(D942,Base_Amostral!$A:$G,3,FALSE)</f>
        <v>São Paulo</v>
      </c>
      <c r="T942" s="1" t="str">
        <f>VLOOKUP(D942,Base_Amostral!$A:$G,6,FALSE)</f>
        <v>Sudeste</v>
      </c>
      <c r="U942" s="4">
        <f t="shared" si="113"/>
        <v>9.6999999999999993</v>
      </c>
      <c r="V942" s="4">
        <f t="shared" si="114"/>
        <v>10</v>
      </c>
      <c r="W942" s="4">
        <f t="shared" si="115"/>
        <v>-0.30000000000000071</v>
      </c>
      <c r="X942" s="4">
        <f t="shared" si="116"/>
        <v>9.85</v>
      </c>
      <c r="Y942" s="4">
        <f t="shared" si="117"/>
        <v>1</v>
      </c>
      <c r="Z942" s="4" t="str">
        <f t="shared" si="118"/>
        <v/>
      </c>
      <c r="AA942" s="4" t="str">
        <f t="shared" si="119"/>
        <v/>
      </c>
      <c r="AB942" s="4" t="str">
        <f>IF(B942&lt;&gt;"r04","",IF(COUNT(INDEX(U:U,ROW()-3):U942)&lt;2,"",MAX(INDEX(U:U,ROW()-3):U942)-MIN(INDEX(U:U,ROW()-3):U942)))</f>
        <v/>
      </c>
      <c r="AC942" s="4" t="str">
        <f>IF(B942&lt;&gt;"r04","",IF(COUNT(INDEX(V:V,ROW()-3):V942)&lt;2,"",MAX(INDEX(V:V,ROW()-3):V942)-MIN(INDEX(V:V,ROW()-3):V942)))</f>
        <v/>
      </c>
      <c r="AD942" s="4" t="str">
        <f>IF(B942&lt;&gt;"r04","",COUNT(INDEX(U:U,ROW()-3):U942))</f>
        <v/>
      </c>
      <c r="AE942" s="4" t="str">
        <f>IF(B942&lt;&gt;"r04","",COUNT(INDEX(V:V,ROW()-3):V942))</f>
        <v/>
      </c>
    </row>
    <row r="943" spans="1:31">
      <c r="A943">
        <v>1068</v>
      </c>
      <c r="B943" t="s">
        <v>1859</v>
      </c>
      <c r="C943" t="s">
        <v>1860</v>
      </c>
      <c r="D943">
        <v>3532900</v>
      </c>
      <c r="E943">
        <v>97</v>
      </c>
      <c r="F943" t="s">
        <v>1849</v>
      </c>
      <c r="G943" s="1">
        <v>46203.921574074076</v>
      </c>
      <c r="H943">
        <v>100</v>
      </c>
      <c r="I943" t="s">
        <v>1849</v>
      </c>
      <c r="J943" s="1">
        <v>46203.921851851854</v>
      </c>
      <c r="K943">
        <v>1</v>
      </c>
      <c r="L943">
        <v>1</v>
      </c>
      <c r="M943" t="s">
        <v>1850</v>
      </c>
      <c r="N943" t="s">
        <v>1851</v>
      </c>
      <c r="O943" s="1">
        <v>46203.92114583333</v>
      </c>
      <c r="P943" s="1">
        <v>46203.921851851854</v>
      </c>
      <c r="Q943" s="1" t="str">
        <f t="shared" si="112"/>
        <v>3532900|r02</v>
      </c>
      <c r="R943" s="1" t="str">
        <f>VLOOKUP(D943,Base_Amostral!$A:$G,5,FALSE)</f>
        <v>Nova Europa</v>
      </c>
      <c r="S943" s="1" t="str">
        <f>VLOOKUP(D943,Base_Amostral!$A:$G,3,FALSE)</f>
        <v>São Paulo</v>
      </c>
      <c r="T943" s="1" t="str">
        <f>VLOOKUP(D943,Base_Amostral!$A:$G,6,FALSE)</f>
        <v>Sudeste</v>
      </c>
      <c r="U943" s="4">
        <f t="shared" si="113"/>
        <v>9.6999999999999993</v>
      </c>
      <c r="V943" s="4">
        <f t="shared" si="114"/>
        <v>10</v>
      </c>
      <c r="W943" s="4">
        <f t="shared" si="115"/>
        <v>-0.30000000000000071</v>
      </c>
      <c r="X943" s="4">
        <f t="shared" si="116"/>
        <v>9.85</v>
      </c>
      <c r="Y943" s="4">
        <f t="shared" si="117"/>
        <v>1</v>
      </c>
      <c r="Z943" s="4">
        <f t="shared" si="118"/>
        <v>0</v>
      </c>
      <c r="AA943" s="4">
        <f t="shared" si="119"/>
        <v>0</v>
      </c>
      <c r="AB943" s="4" t="str">
        <f>IF(B943&lt;&gt;"r04","",IF(COUNT(INDEX(U:U,ROW()-3):U943)&lt;2,"",MAX(INDEX(U:U,ROW()-3):U943)-MIN(INDEX(U:U,ROW()-3):U943)))</f>
        <v/>
      </c>
      <c r="AC943" s="4" t="str">
        <f>IF(B943&lt;&gt;"r04","",IF(COUNT(INDEX(V:V,ROW()-3):V943)&lt;2,"",MAX(INDEX(V:V,ROW()-3):V943)-MIN(INDEX(V:V,ROW()-3):V943)))</f>
        <v/>
      </c>
      <c r="AD943" s="4" t="str">
        <f>IF(B943&lt;&gt;"r04","",COUNT(INDEX(U:U,ROW()-3):U943))</f>
        <v/>
      </c>
      <c r="AE943" s="4" t="str">
        <f>IF(B943&lt;&gt;"r04","",COUNT(INDEX(V:V,ROW()-3):V943))</f>
        <v/>
      </c>
    </row>
    <row r="944" spans="1:31">
      <c r="A944">
        <v>1430</v>
      </c>
      <c r="B944" t="s">
        <v>1861</v>
      </c>
      <c r="C944" t="s">
        <v>1862</v>
      </c>
      <c r="D944">
        <v>3532900</v>
      </c>
      <c r="E944">
        <v>97</v>
      </c>
      <c r="F944" t="s">
        <v>1849</v>
      </c>
      <c r="G944" s="1">
        <v>46209.959988425922</v>
      </c>
      <c r="H944">
        <v>100</v>
      </c>
      <c r="I944" t="s">
        <v>1849</v>
      </c>
      <c r="J944" s="1">
        <v>46209.96025462963</v>
      </c>
      <c r="K944">
        <v>1</v>
      </c>
      <c r="L944">
        <v>1</v>
      </c>
      <c r="M944" t="s">
        <v>1850</v>
      </c>
      <c r="N944" t="s">
        <v>1851</v>
      </c>
      <c r="O944" s="1">
        <v>46209.959548611114</v>
      </c>
      <c r="P944" s="1">
        <v>46209.96025462963</v>
      </c>
      <c r="Q944" s="1" t="str">
        <f t="shared" si="112"/>
        <v>3532900|r03</v>
      </c>
      <c r="R944" s="1" t="str">
        <f>VLOOKUP(D944,Base_Amostral!$A:$G,5,FALSE)</f>
        <v>Nova Europa</v>
      </c>
      <c r="S944" s="1" t="str">
        <f>VLOOKUP(D944,Base_Amostral!$A:$G,3,FALSE)</f>
        <v>São Paulo</v>
      </c>
      <c r="T944" s="1" t="str">
        <f>VLOOKUP(D944,Base_Amostral!$A:$G,6,FALSE)</f>
        <v>Sudeste</v>
      </c>
      <c r="U944" s="4">
        <f t="shared" si="113"/>
        <v>9.6999999999999993</v>
      </c>
      <c r="V944" s="4">
        <f t="shared" si="114"/>
        <v>10</v>
      </c>
      <c r="W944" s="4">
        <f t="shared" si="115"/>
        <v>-0.30000000000000071</v>
      </c>
      <c r="X944" s="4">
        <f t="shared" si="116"/>
        <v>9.85</v>
      </c>
      <c r="Y944" s="4">
        <f t="shared" si="117"/>
        <v>1</v>
      </c>
      <c r="Z944" s="4">
        <f t="shared" si="118"/>
        <v>0</v>
      </c>
      <c r="AA944" s="4">
        <f t="shared" si="119"/>
        <v>0</v>
      </c>
      <c r="AB944" s="4" t="str">
        <f>IF(B944&lt;&gt;"r04","",IF(COUNT(INDEX(U:U,ROW()-3):U944)&lt;2,"",MAX(INDEX(U:U,ROW()-3):U944)-MIN(INDEX(U:U,ROW()-3):U944)))</f>
        <v/>
      </c>
      <c r="AC944" s="4" t="str">
        <f>IF(B944&lt;&gt;"r04","",IF(COUNT(INDEX(V:V,ROW()-3):V944)&lt;2,"",MAX(INDEX(V:V,ROW()-3):V944)-MIN(INDEX(V:V,ROW()-3):V944)))</f>
        <v/>
      </c>
      <c r="AD944" s="4" t="str">
        <f>IF(B944&lt;&gt;"r04","",COUNT(INDEX(U:U,ROW()-3):U944))</f>
        <v/>
      </c>
      <c r="AE944" s="4" t="str">
        <f>IF(B944&lt;&gt;"r04","",COUNT(INDEX(V:V,ROW()-3):V944))</f>
        <v/>
      </c>
    </row>
    <row r="945" spans="1:31">
      <c r="A945">
        <v>1787</v>
      </c>
      <c r="B945" t="s">
        <v>1863</v>
      </c>
      <c r="C945" t="s">
        <v>1864</v>
      </c>
      <c r="D945">
        <v>3532900</v>
      </c>
      <c r="E945">
        <v>99</v>
      </c>
      <c r="F945" t="s">
        <v>1849</v>
      </c>
      <c r="G945" s="1">
        <v>46216.924803240741</v>
      </c>
      <c r="H945">
        <v>100</v>
      </c>
      <c r="I945" t="s">
        <v>1849</v>
      </c>
      <c r="J945" s="1">
        <v>46216.925092592595</v>
      </c>
      <c r="K945">
        <v>1</v>
      </c>
      <c r="L945">
        <v>1</v>
      </c>
      <c r="M945" t="s">
        <v>1850</v>
      </c>
      <c r="N945" t="s">
        <v>1851</v>
      </c>
      <c r="O945" s="1">
        <v>46216.924247685187</v>
      </c>
      <c r="P945" s="1">
        <v>46216.925092592595</v>
      </c>
      <c r="Q945" s="1" t="str">
        <f t="shared" si="112"/>
        <v>3532900|r04</v>
      </c>
      <c r="R945" s="1" t="str">
        <f>VLOOKUP(D945,Base_Amostral!$A:$G,5,FALSE)</f>
        <v>Nova Europa</v>
      </c>
      <c r="S945" s="1" t="str">
        <f>VLOOKUP(D945,Base_Amostral!$A:$G,3,FALSE)</f>
        <v>São Paulo</v>
      </c>
      <c r="T945" s="1" t="str">
        <f>VLOOKUP(D945,Base_Amostral!$A:$G,6,FALSE)</f>
        <v>Sudeste</v>
      </c>
      <c r="U945" s="4">
        <f t="shared" si="113"/>
        <v>9.9</v>
      </c>
      <c r="V945" s="4">
        <f t="shared" si="114"/>
        <v>10</v>
      </c>
      <c r="W945" s="4">
        <f t="shared" si="115"/>
        <v>-9.9999999999999645E-2</v>
      </c>
      <c r="X945" s="4">
        <f t="shared" si="116"/>
        <v>9.9499999999999993</v>
      </c>
      <c r="Y945" s="4">
        <f t="shared" si="117"/>
        <v>1</v>
      </c>
      <c r="Z945" s="4">
        <f t="shared" si="118"/>
        <v>0.20000000000000107</v>
      </c>
      <c r="AA945" s="4">
        <f t="shared" si="119"/>
        <v>0</v>
      </c>
      <c r="AB945" s="4">
        <f ca="1">IF(B945&lt;&gt;"r04","",IF(COUNT(INDEX(U:U,ROW()-3):U945)&lt;2,"",MAX(INDEX(U:U,ROW()-3):U945)-MIN(INDEX(U:U,ROW()-3):U945)))</f>
        <v>0.20000000000000107</v>
      </c>
      <c r="AC945" s="4">
        <f ca="1">IF(B945&lt;&gt;"r04","",IF(COUNT(INDEX(V:V,ROW()-3):V945)&lt;2,"",MAX(INDEX(V:V,ROW()-3):V945)-MIN(INDEX(V:V,ROW()-3):V945)))</f>
        <v>0</v>
      </c>
      <c r="AD945" s="4">
        <f ca="1">IF(B945&lt;&gt;"r04","",COUNT(INDEX(U:U,ROW()-3):U945))</f>
        <v>4</v>
      </c>
      <c r="AE945" s="4">
        <f ca="1">IF(B945&lt;&gt;"r04","",COUNT(INDEX(V:V,ROW()-3):V945))</f>
        <v>4</v>
      </c>
    </row>
    <row r="946" spans="1:31">
      <c r="A946">
        <v>693</v>
      </c>
      <c r="B946" t="s">
        <v>1857</v>
      </c>
      <c r="C946" t="s">
        <v>1858</v>
      </c>
      <c r="D946">
        <v>3534104</v>
      </c>
      <c r="E946">
        <v>90</v>
      </c>
      <c r="F946" t="s">
        <v>1849</v>
      </c>
      <c r="G946" s="1">
        <v>46196.094293981485</v>
      </c>
      <c r="H946">
        <v>94</v>
      </c>
      <c r="I946" t="s">
        <v>1849</v>
      </c>
      <c r="J946" s="1">
        <v>46196.094548611109</v>
      </c>
      <c r="K946">
        <v>1</v>
      </c>
      <c r="L946">
        <v>1</v>
      </c>
      <c r="M946" t="s">
        <v>1850</v>
      </c>
      <c r="N946" t="s">
        <v>1851</v>
      </c>
      <c r="O946" s="1">
        <v>46196.093831018516</v>
      </c>
      <c r="P946" s="1">
        <v>46196.094548611109</v>
      </c>
      <c r="Q946" s="1" t="str">
        <f t="shared" si="112"/>
        <v>3534104|r01</v>
      </c>
      <c r="R946" s="1" t="str">
        <f>VLOOKUP(D946,Base_Amostral!$A:$G,5,FALSE)</f>
        <v>Oriente</v>
      </c>
      <c r="S946" s="1" t="str">
        <f>VLOOKUP(D946,Base_Amostral!$A:$G,3,FALSE)</f>
        <v>São Paulo</v>
      </c>
      <c r="T946" s="1" t="str">
        <f>VLOOKUP(D946,Base_Amostral!$A:$G,6,FALSE)</f>
        <v>Sudeste</v>
      </c>
      <c r="U946" s="4">
        <f t="shared" si="113"/>
        <v>9</v>
      </c>
      <c r="V946" s="4">
        <f t="shared" si="114"/>
        <v>9.4</v>
      </c>
      <c r="W946" s="4">
        <f t="shared" si="115"/>
        <v>-0.40000000000000036</v>
      </c>
      <c r="X946" s="4">
        <f t="shared" si="116"/>
        <v>9.1999999999999993</v>
      </c>
      <c r="Y946" s="4">
        <f t="shared" si="117"/>
        <v>1</v>
      </c>
      <c r="Z946" s="4" t="str">
        <f t="shared" si="118"/>
        <v/>
      </c>
      <c r="AA946" s="4" t="str">
        <f t="shared" si="119"/>
        <v/>
      </c>
      <c r="AB946" s="4" t="str">
        <f>IF(B946&lt;&gt;"r04","",IF(COUNT(INDEX(U:U,ROW()-3):U946)&lt;2,"",MAX(INDEX(U:U,ROW()-3):U946)-MIN(INDEX(U:U,ROW()-3):U946)))</f>
        <v/>
      </c>
      <c r="AC946" s="4" t="str">
        <f>IF(B946&lt;&gt;"r04","",IF(COUNT(INDEX(V:V,ROW()-3):V946)&lt;2,"",MAX(INDEX(V:V,ROW()-3):V946)-MIN(INDEX(V:V,ROW()-3):V946)))</f>
        <v/>
      </c>
      <c r="AD946" s="4" t="str">
        <f>IF(B946&lt;&gt;"r04","",COUNT(INDEX(U:U,ROW()-3):U946))</f>
        <v/>
      </c>
      <c r="AE946" s="4" t="str">
        <f>IF(B946&lt;&gt;"r04","",COUNT(INDEX(V:V,ROW()-3):V946))</f>
        <v/>
      </c>
    </row>
    <row r="947" spans="1:31">
      <c r="A947">
        <v>1069</v>
      </c>
      <c r="B947" t="s">
        <v>1859</v>
      </c>
      <c r="C947" t="s">
        <v>1860</v>
      </c>
      <c r="D947">
        <v>3534104</v>
      </c>
      <c r="E947">
        <v>90</v>
      </c>
      <c r="F947" t="s">
        <v>1849</v>
      </c>
      <c r="G947" s="1">
        <v>46203.922453703701</v>
      </c>
      <c r="H947">
        <v>94</v>
      </c>
      <c r="I947" t="s">
        <v>1849</v>
      </c>
      <c r="J947" s="1">
        <v>46203.922812500001</v>
      </c>
      <c r="K947">
        <v>1</v>
      </c>
      <c r="L947">
        <v>1</v>
      </c>
      <c r="M947" t="s">
        <v>1850</v>
      </c>
      <c r="N947" t="s">
        <v>1851</v>
      </c>
      <c r="O947" s="1">
        <v>46203.921886574077</v>
      </c>
      <c r="P947" s="1">
        <v>46203.922812500001</v>
      </c>
      <c r="Q947" s="1" t="str">
        <f t="shared" si="112"/>
        <v>3534104|r02</v>
      </c>
      <c r="R947" s="1" t="str">
        <f>VLOOKUP(D947,Base_Amostral!$A:$G,5,FALSE)</f>
        <v>Oriente</v>
      </c>
      <c r="S947" s="1" t="str">
        <f>VLOOKUP(D947,Base_Amostral!$A:$G,3,FALSE)</f>
        <v>São Paulo</v>
      </c>
      <c r="T947" s="1" t="str">
        <f>VLOOKUP(D947,Base_Amostral!$A:$G,6,FALSE)</f>
        <v>Sudeste</v>
      </c>
      <c r="U947" s="4">
        <f t="shared" si="113"/>
        <v>9</v>
      </c>
      <c r="V947" s="4">
        <f t="shared" si="114"/>
        <v>9.4</v>
      </c>
      <c r="W947" s="4">
        <f t="shared" si="115"/>
        <v>-0.40000000000000036</v>
      </c>
      <c r="X947" s="4">
        <f t="shared" si="116"/>
        <v>9.1999999999999993</v>
      </c>
      <c r="Y947" s="4">
        <f t="shared" si="117"/>
        <v>1</v>
      </c>
      <c r="Z947" s="4">
        <f t="shared" si="118"/>
        <v>0</v>
      </c>
      <c r="AA947" s="4">
        <f t="shared" si="119"/>
        <v>0</v>
      </c>
      <c r="AB947" s="4" t="str">
        <f>IF(B947&lt;&gt;"r04","",IF(COUNT(INDEX(U:U,ROW()-3):U947)&lt;2,"",MAX(INDEX(U:U,ROW()-3):U947)-MIN(INDEX(U:U,ROW()-3):U947)))</f>
        <v/>
      </c>
      <c r="AC947" s="4" t="str">
        <f>IF(B947&lt;&gt;"r04","",IF(COUNT(INDEX(V:V,ROW()-3):V947)&lt;2,"",MAX(INDEX(V:V,ROW()-3):V947)-MIN(INDEX(V:V,ROW()-3):V947)))</f>
        <v/>
      </c>
      <c r="AD947" s="4" t="str">
        <f>IF(B947&lt;&gt;"r04","",COUNT(INDEX(U:U,ROW()-3):U947))</f>
        <v/>
      </c>
      <c r="AE947" s="4" t="str">
        <f>IF(B947&lt;&gt;"r04","",COUNT(INDEX(V:V,ROW()-3):V947))</f>
        <v/>
      </c>
    </row>
    <row r="948" spans="1:31">
      <c r="A948">
        <v>1431</v>
      </c>
      <c r="B948" t="s">
        <v>1861</v>
      </c>
      <c r="C948" t="s">
        <v>1862</v>
      </c>
      <c r="D948">
        <v>3534104</v>
      </c>
      <c r="E948">
        <v>90</v>
      </c>
      <c r="F948" t="s">
        <v>1849</v>
      </c>
      <c r="G948" s="1">
        <v>46209.960810185185</v>
      </c>
      <c r="H948">
        <v>94</v>
      </c>
      <c r="I948" t="s">
        <v>1849</v>
      </c>
      <c r="J948" s="1">
        <v>46209.961076388892</v>
      </c>
      <c r="K948">
        <v>1</v>
      </c>
      <c r="L948">
        <v>1</v>
      </c>
      <c r="M948" t="s">
        <v>1850</v>
      </c>
      <c r="N948" t="s">
        <v>1851</v>
      </c>
      <c r="O948" s="1">
        <v>46209.960289351853</v>
      </c>
      <c r="P948" s="1">
        <v>46209.961076388892</v>
      </c>
      <c r="Q948" s="1" t="str">
        <f t="shared" si="112"/>
        <v>3534104|r03</v>
      </c>
      <c r="R948" s="1" t="str">
        <f>VLOOKUP(D948,Base_Amostral!$A:$G,5,FALSE)</f>
        <v>Oriente</v>
      </c>
      <c r="S948" s="1" t="str">
        <f>VLOOKUP(D948,Base_Amostral!$A:$G,3,FALSE)</f>
        <v>São Paulo</v>
      </c>
      <c r="T948" s="1" t="str">
        <f>VLOOKUP(D948,Base_Amostral!$A:$G,6,FALSE)</f>
        <v>Sudeste</v>
      </c>
      <c r="U948" s="4">
        <f t="shared" si="113"/>
        <v>9</v>
      </c>
      <c r="V948" s="4">
        <f t="shared" si="114"/>
        <v>9.4</v>
      </c>
      <c r="W948" s="4">
        <f t="shared" si="115"/>
        <v>-0.40000000000000036</v>
      </c>
      <c r="X948" s="4">
        <f t="shared" si="116"/>
        <v>9.1999999999999993</v>
      </c>
      <c r="Y948" s="4">
        <f t="shared" si="117"/>
        <v>1</v>
      </c>
      <c r="Z948" s="4">
        <f t="shared" si="118"/>
        <v>0</v>
      </c>
      <c r="AA948" s="4">
        <f t="shared" si="119"/>
        <v>0</v>
      </c>
      <c r="AB948" s="4" t="str">
        <f>IF(B948&lt;&gt;"r04","",IF(COUNT(INDEX(U:U,ROW()-3):U948)&lt;2,"",MAX(INDEX(U:U,ROW()-3):U948)-MIN(INDEX(U:U,ROW()-3):U948)))</f>
        <v/>
      </c>
      <c r="AC948" s="4" t="str">
        <f>IF(B948&lt;&gt;"r04","",IF(COUNT(INDEX(V:V,ROW()-3):V948)&lt;2,"",MAX(INDEX(V:V,ROW()-3):V948)-MIN(INDEX(V:V,ROW()-3):V948)))</f>
        <v/>
      </c>
      <c r="AD948" s="4" t="str">
        <f>IF(B948&lt;&gt;"r04","",COUNT(INDEX(U:U,ROW()-3):U948))</f>
        <v/>
      </c>
      <c r="AE948" s="4" t="str">
        <f>IF(B948&lt;&gt;"r04","",COUNT(INDEX(V:V,ROW()-3):V948))</f>
        <v/>
      </c>
    </row>
    <row r="949" spans="1:31">
      <c r="A949">
        <v>1789</v>
      </c>
      <c r="B949" t="s">
        <v>1863</v>
      </c>
      <c r="C949" t="s">
        <v>1864</v>
      </c>
      <c r="D949">
        <v>3534104</v>
      </c>
      <c r="E949">
        <v>95</v>
      </c>
      <c r="F949" t="s">
        <v>1849</v>
      </c>
      <c r="G949" s="1">
        <v>46216.926435185182</v>
      </c>
      <c r="H949">
        <v>94</v>
      </c>
      <c r="I949" t="s">
        <v>1849</v>
      </c>
      <c r="J949" s="1">
        <v>46216.926701388889</v>
      </c>
      <c r="K949">
        <v>1</v>
      </c>
      <c r="L949">
        <v>1</v>
      </c>
      <c r="M949" t="s">
        <v>1850</v>
      </c>
      <c r="N949" t="s">
        <v>1851</v>
      </c>
      <c r="O949" s="1">
        <v>46216.925150462965</v>
      </c>
      <c r="P949" s="1">
        <v>46216.926701388889</v>
      </c>
      <c r="Q949" s="1" t="str">
        <f t="shared" si="112"/>
        <v>3534104|r04</v>
      </c>
      <c r="R949" s="1" t="str">
        <f>VLOOKUP(D949,Base_Amostral!$A:$G,5,FALSE)</f>
        <v>Oriente</v>
      </c>
      <c r="S949" s="1" t="str">
        <f>VLOOKUP(D949,Base_Amostral!$A:$G,3,FALSE)</f>
        <v>São Paulo</v>
      </c>
      <c r="T949" s="1" t="str">
        <f>VLOOKUP(D949,Base_Amostral!$A:$G,6,FALSE)</f>
        <v>Sudeste</v>
      </c>
      <c r="U949" s="4">
        <f t="shared" si="113"/>
        <v>9.5</v>
      </c>
      <c r="V949" s="4">
        <f t="shared" si="114"/>
        <v>9.4</v>
      </c>
      <c r="W949" s="4">
        <f t="shared" si="115"/>
        <v>9.9999999999999645E-2</v>
      </c>
      <c r="X949" s="4">
        <f t="shared" si="116"/>
        <v>9.4499999999999993</v>
      </c>
      <c r="Y949" s="4">
        <f t="shared" si="117"/>
        <v>1</v>
      </c>
      <c r="Z949" s="4">
        <f t="shared" si="118"/>
        <v>0.5</v>
      </c>
      <c r="AA949" s="4">
        <f t="shared" si="119"/>
        <v>0</v>
      </c>
      <c r="AB949" s="4">
        <f ca="1">IF(B949&lt;&gt;"r04","",IF(COUNT(INDEX(U:U,ROW()-3):U949)&lt;2,"",MAX(INDEX(U:U,ROW()-3):U949)-MIN(INDEX(U:U,ROW()-3):U949)))</f>
        <v>0.5</v>
      </c>
      <c r="AC949" s="4">
        <f ca="1">IF(B949&lt;&gt;"r04","",IF(COUNT(INDEX(V:V,ROW()-3):V949)&lt;2,"",MAX(INDEX(V:V,ROW()-3):V949)-MIN(INDEX(V:V,ROW()-3):V949)))</f>
        <v>0</v>
      </c>
      <c r="AD949" s="4">
        <f ca="1">IF(B949&lt;&gt;"r04","",COUNT(INDEX(U:U,ROW()-3):U949))</f>
        <v>4</v>
      </c>
      <c r="AE949" s="4">
        <f ca="1">IF(B949&lt;&gt;"r04","",COUNT(INDEX(V:V,ROW()-3):V949))</f>
        <v>4</v>
      </c>
    </row>
    <row r="950" spans="1:31">
      <c r="A950">
        <v>694</v>
      </c>
      <c r="B950" t="s">
        <v>1857</v>
      </c>
      <c r="C950" t="s">
        <v>1858</v>
      </c>
      <c r="D950">
        <v>3538105</v>
      </c>
      <c r="E950">
        <v>69</v>
      </c>
      <c r="F950" t="s">
        <v>1849</v>
      </c>
      <c r="G950" s="1">
        <v>46196.095034722224</v>
      </c>
      <c r="H950">
        <v>74</v>
      </c>
      <c r="I950" t="s">
        <v>1849</v>
      </c>
      <c r="J950" s="1">
        <v>46196.095324074071</v>
      </c>
      <c r="K950">
        <v>1</v>
      </c>
      <c r="L950">
        <v>1</v>
      </c>
      <c r="M950" t="s">
        <v>1850</v>
      </c>
      <c r="N950" t="s">
        <v>1851</v>
      </c>
      <c r="O950" s="1">
        <v>46196.094594907408</v>
      </c>
      <c r="P950" s="1">
        <v>46196.095324074071</v>
      </c>
      <c r="Q950" s="1" t="str">
        <f t="shared" si="112"/>
        <v>3538105|r01</v>
      </c>
      <c r="R950" s="1" t="str">
        <f>VLOOKUP(D950,Base_Amostral!$A:$G,5,FALSE)</f>
        <v>Pindorama</v>
      </c>
      <c r="S950" s="1" t="str">
        <f>VLOOKUP(D950,Base_Amostral!$A:$G,3,FALSE)</f>
        <v>São Paulo</v>
      </c>
      <c r="T950" s="1" t="str">
        <f>VLOOKUP(D950,Base_Amostral!$A:$G,6,FALSE)</f>
        <v>Sudeste</v>
      </c>
      <c r="U950" s="4">
        <f t="shared" si="113"/>
        <v>6.9</v>
      </c>
      <c r="V950" s="4">
        <f t="shared" si="114"/>
        <v>7.4</v>
      </c>
      <c r="W950" s="4">
        <f t="shared" si="115"/>
        <v>-0.5</v>
      </c>
      <c r="X950" s="4">
        <f t="shared" si="116"/>
        <v>7.15</v>
      </c>
      <c r="Y950" s="4">
        <f t="shared" si="117"/>
        <v>1</v>
      </c>
      <c r="Z950" s="4" t="str">
        <f t="shared" si="118"/>
        <v/>
      </c>
      <c r="AA950" s="4" t="str">
        <f t="shared" si="119"/>
        <v/>
      </c>
      <c r="AB950" s="4" t="str">
        <f>IF(B950&lt;&gt;"r04","",IF(COUNT(INDEX(U:U,ROW()-3):U950)&lt;2,"",MAX(INDEX(U:U,ROW()-3):U950)-MIN(INDEX(U:U,ROW()-3):U950)))</f>
        <v/>
      </c>
      <c r="AC950" s="4" t="str">
        <f>IF(B950&lt;&gt;"r04","",IF(COUNT(INDEX(V:V,ROW()-3):V950)&lt;2,"",MAX(INDEX(V:V,ROW()-3):V950)-MIN(INDEX(V:V,ROW()-3):V950)))</f>
        <v/>
      </c>
      <c r="AD950" s="4" t="str">
        <f>IF(B950&lt;&gt;"r04","",COUNT(INDEX(U:U,ROW()-3):U950))</f>
        <v/>
      </c>
      <c r="AE950" s="4" t="str">
        <f>IF(B950&lt;&gt;"r04","",COUNT(INDEX(V:V,ROW()-3):V950))</f>
        <v/>
      </c>
    </row>
    <row r="951" spans="1:31">
      <c r="A951">
        <v>1070</v>
      </c>
      <c r="B951" t="s">
        <v>1859</v>
      </c>
      <c r="C951" t="s">
        <v>1860</v>
      </c>
      <c r="D951">
        <v>3538105</v>
      </c>
      <c r="E951">
        <v>69</v>
      </c>
      <c r="F951" t="s">
        <v>1849</v>
      </c>
      <c r="G951" s="1">
        <v>46203.923194444447</v>
      </c>
      <c r="H951">
        <v>74</v>
      </c>
      <c r="I951" t="s">
        <v>1849</v>
      </c>
      <c r="J951" s="1">
        <v>46203.923425925925</v>
      </c>
      <c r="K951">
        <v>1</v>
      </c>
      <c r="L951">
        <v>1</v>
      </c>
      <c r="M951" t="s">
        <v>1850</v>
      </c>
      <c r="N951" t="s">
        <v>1851</v>
      </c>
      <c r="O951" s="1">
        <v>46203.922858796293</v>
      </c>
      <c r="P951" s="1">
        <v>46203.923425925925</v>
      </c>
      <c r="Q951" s="1" t="str">
        <f t="shared" si="112"/>
        <v>3538105|r02</v>
      </c>
      <c r="R951" s="1" t="str">
        <f>VLOOKUP(D951,Base_Amostral!$A:$G,5,FALSE)</f>
        <v>Pindorama</v>
      </c>
      <c r="S951" s="1" t="str">
        <f>VLOOKUP(D951,Base_Amostral!$A:$G,3,FALSE)</f>
        <v>São Paulo</v>
      </c>
      <c r="T951" s="1" t="str">
        <f>VLOOKUP(D951,Base_Amostral!$A:$G,6,FALSE)</f>
        <v>Sudeste</v>
      </c>
      <c r="U951" s="4">
        <f t="shared" si="113"/>
        <v>6.9</v>
      </c>
      <c r="V951" s="4">
        <f t="shared" si="114"/>
        <v>7.4</v>
      </c>
      <c r="W951" s="4">
        <f t="shared" si="115"/>
        <v>-0.5</v>
      </c>
      <c r="X951" s="4">
        <f t="shared" si="116"/>
        <v>7.15</v>
      </c>
      <c r="Y951" s="4">
        <f t="shared" si="117"/>
        <v>1</v>
      </c>
      <c r="Z951" s="4">
        <f t="shared" si="118"/>
        <v>0</v>
      </c>
      <c r="AA951" s="4">
        <f t="shared" si="119"/>
        <v>0</v>
      </c>
      <c r="AB951" s="4" t="str">
        <f>IF(B951&lt;&gt;"r04","",IF(COUNT(INDEX(U:U,ROW()-3):U951)&lt;2,"",MAX(INDEX(U:U,ROW()-3):U951)-MIN(INDEX(U:U,ROW()-3):U951)))</f>
        <v/>
      </c>
      <c r="AC951" s="4" t="str">
        <f>IF(B951&lt;&gt;"r04","",IF(COUNT(INDEX(V:V,ROW()-3):V951)&lt;2,"",MAX(INDEX(V:V,ROW()-3):V951)-MIN(INDEX(V:V,ROW()-3):V951)))</f>
        <v/>
      </c>
      <c r="AD951" s="4" t="str">
        <f>IF(B951&lt;&gt;"r04","",COUNT(INDEX(U:U,ROW()-3):U951))</f>
        <v/>
      </c>
      <c r="AE951" s="4" t="str">
        <f>IF(B951&lt;&gt;"r04","",COUNT(INDEX(V:V,ROW()-3):V951))</f>
        <v/>
      </c>
    </row>
    <row r="952" spans="1:31">
      <c r="A952">
        <v>1432</v>
      </c>
      <c r="B952" t="s">
        <v>1861</v>
      </c>
      <c r="C952" t="s">
        <v>1862</v>
      </c>
      <c r="D952">
        <v>3538105</v>
      </c>
      <c r="E952">
        <v>69</v>
      </c>
      <c r="F952" t="s">
        <v>1849</v>
      </c>
      <c r="G952" s="1">
        <v>46209.961458333331</v>
      </c>
      <c r="H952">
        <v>74</v>
      </c>
      <c r="I952" t="s">
        <v>1849</v>
      </c>
      <c r="J952" s="1">
        <v>46209.961643518516</v>
      </c>
      <c r="K952">
        <v>1</v>
      </c>
      <c r="L952">
        <v>1</v>
      </c>
      <c r="M952" t="s">
        <v>1850</v>
      </c>
      <c r="N952" t="s">
        <v>1851</v>
      </c>
      <c r="O952" s="1">
        <v>46209.961111111108</v>
      </c>
      <c r="P952" s="1">
        <v>46209.961643518516</v>
      </c>
      <c r="Q952" s="1" t="str">
        <f t="shared" si="112"/>
        <v>3538105|r03</v>
      </c>
      <c r="R952" s="1" t="str">
        <f>VLOOKUP(D952,Base_Amostral!$A:$G,5,FALSE)</f>
        <v>Pindorama</v>
      </c>
      <c r="S952" s="1" t="str">
        <f>VLOOKUP(D952,Base_Amostral!$A:$G,3,FALSE)</f>
        <v>São Paulo</v>
      </c>
      <c r="T952" s="1" t="str">
        <f>VLOOKUP(D952,Base_Amostral!$A:$G,6,FALSE)</f>
        <v>Sudeste</v>
      </c>
      <c r="U952" s="4">
        <f t="shared" si="113"/>
        <v>6.9</v>
      </c>
      <c r="V952" s="4">
        <f t="shared" si="114"/>
        <v>7.4</v>
      </c>
      <c r="W952" s="4">
        <f t="shared" si="115"/>
        <v>-0.5</v>
      </c>
      <c r="X952" s="4">
        <f t="shared" si="116"/>
        <v>7.15</v>
      </c>
      <c r="Y952" s="4">
        <f t="shared" si="117"/>
        <v>1</v>
      </c>
      <c r="Z952" s="4">
        <f t="shared" si="118"/>
        <v>0</v>
      </c>
      <c r="AA952" s="4">
        <f t="shared" si="119"/>
        <v>0</v>
      </c>
      <c r="AB952" s="4" t="str">
        <f>IF(B952&lt;&gt;"r04","",IF(COUNT(INDEX(U:U,ROW()-3):U952)&lt;2,"",MAX(INDEX(U:U,ROW()-3):U952)-MIN(INDEX(U:U,ROW()-3):U952)))</f>
        <v/>
      </c>
      <c r="AC952" s="4" t="str">
        <f>IF(B952&lt;&gt;"r04","",IF(COUNT(INDEX(V:V,ROW()-3):V952)&lt;2,"",MAX(INDEX(V:V,ROW()-3):V952)-MIN(INDEX(V:V,ROW()-3):V952)))</f>
        <v/>
      </c>
      <c r="AD952" s="4" t="str">
        <f>IF(B952&lt;&gt;"r04","",COUNT(INDEX(U:U,ROW()-3):U952))</f>
        <v/>
      </c>
      <c r="AE952" s="4" t="str">
        <f>IF(B952&lt;&gt;"r04","",COUNT(INDEX(V:V,ROW()-3):V952))</f>
        <v/>
      </c>
    </row>
    <row r="953" spans="1:31">
      <c r="A953">
        <v>1791</v>
      </c>
      <c r="B953" t="s">
        <v>1863</v>
      </c>
      <c r="C953" t="s">
        <v>1864</v>
      </c>
      <c r="D953">
        <v>3538105</v>
      </c>
      <c r="E953">
        <v>79</v>
      </c>
      <c r="F953" t="s">
        <v>1849</v>
      </c>
      <c r="G953" s="1">
        <v>46216.927210648151</v>
      </c>
      <c r="H953">
        <v>74</v>
      </c>
      <c r="I953" t="s">
        <v>1849</v>
      </c>
      <c r="J953" s="1">
        <v>46216.927453703705</v>
      </c>
      <c r="K953">
        <v>1</v>
      </c>
      <c r="L953">
        <v>1</v>
      </c>
      <c r="M953" t="s">
        <v>1850</v>
      </c>
      <c r="N953" t="s">
        <v>1851</v>
      </c>
      <c r="O953" s="1">
        <v>46216.926747685182</v>
      </c>
      <c r="P953" s="1">
        <v>46216.927453703705</v>
      </c>
      <c r="Q953" s="1" t="str">
        <f t="shared" si="112"/>
        <v>3538105|r04</v>
      </c>
      <c r="R953" s="1" t="str">
        <f>VLOOKUP(D953,Base_Amostral!$A:$G,5,FALSE)</f>
        <v>Pindorama</v>
      </c>
      <c r="S953" s="1" t="str">
        <f>VLOOKUP(D953,Base_Amostral!$A:$G,3,FALSE)</f>
        <v>São Paulo</v>
      </c>
      <c r="T953" s="1" t="str">
        <f>VLOOKUP(D953,Base_Amostral!$A:$G,6,FALSE)</f>
        <v>Sudeste</v>
      </c>
      <c r="U953" s="4">
        <f t="shared" si="113"/>
        <v>7.9</v>
      </c>
      <c r="V953" s="4">
        <f t="shared" si="114"/>
        <v>7.4</v>
      </c>
      <c r="W953" s="4">
        <f t="shared" si="115"/>
        <v>0.5</v>
      </c>
      <c r="X953" s="4">
        <f t="shared" si="116"/>
        <v>7.65</v>
      </c>
      <c r="Y953" s="4">
        <f t="shared" si="117"/>
        <v>1</v>
      </c>
      <c r="Z953" s="4">
        <f t="shared" si="118"/>
        <v>1</v>
      </c>
      <c r="AA953" s="4">
        <f t="shared" si="119"/>
        <v>0</v>
      </c>
      <c r="AB953" s="4">
        <f ca="1">IF(B953&lt;&gt;"r04","",IF(COUNT(INDEX(U:U,ROW()-3):U953)&lt;2,"",MAX(INDEX(U:U,ROW()-3):U953)-MIN(INDEX(U:U,ROW()-3):U953)))</f>
        <v>1</v>
      </c>
      <c r="AC953" s="4">
        <f ca="1">IF(B953&lt;&gt;"r04","",IF(COUNT(INDEX(V:V,ROW()-3):V953)&lt;2,"",MAX(INDEX(V:V,ROW()-3):V953)-MIN(INDEX(V:V,ROW()-3):V953)))</f>
        <v>0</v>
      </c>
      <c r="AD953" s="4">
        <f ca="1">IF(B953&lt;&gt;"r04","",COUNT(INDEX(U:U,ROW()-3):U953))</f>
        <v>4</v>
      </c>
      <c r="AE953" s="4">
        <f ca="1">IF(B953&lt;&gt;"r04","",COUNT(INDEX(V:V,ROW()-3):V953))</f>
        <v>4</v>
      </c>
    </row>
    <row r="954" spans="1:31">
      <c r="A954">
        <v>695</v>
      </c>
      <c r="B954" t="s">
        <v>1857</v>
      </c>
      <c r="C954" t="s">
        <v>1858</v>
      </c>
      <c r="D954">
        <v>3539608</v>
      </c>
      <c r="E954">
        <v>92</v>
      </c>
      <c r="F954" t="s">
        <v>1849</v>
      </c>
      <c r="G954" s="1">
        <v>46196.095520833333</v>
      </c>
      <c r="H954">
        <v>68</v>
      </c>
      <c r="I954" t="s">
        <v>1849</v>
      </c>
      <c r="J954" s="1">
        <v>46196.095763888887</v>
      </c>
      <c r="K954">
        <v>1</v>
      </c>
      <c r="L954">
        <v>1</v>
      </c>
      <c r="M954" t="s">
        <v>1850</v>
      </c>
      <c r="N954" t="s">
        <v>1851</v>
      </c>
      <c r="O954" s="1">
        <v>46196.095370370371</v>
      </c>
      <c r="P954" s="1">
        <v>46196.095763888887</v>
      </c>
      <c r="Q954" s="1" t="str">
        <f t="shared" si="112"/>
        <v>3539608|r01</v>
      </c>
      <c r="R954" s="1" t="str">
        <f>VLOOKUP(D954,Base_Amostral!$A:$G,5,FALSE)</f>
        <v>Planalto</v>
      </c>
      <c r="S954" s="1" t="str">
        <f>VLOOKUP(D954,Base_Amostral!$A:$G,3,FALSE)</f>
        <v>São Paulo</v>
      </c>
      <c r="T954" s="1" t="str">
        <f>VLOOKUP(D954,Base_Amostral!$A:$G,6,FALSE)</f>
        <v>Sudeste</v>
      </c>
      <c r="U954" s="4">
        <f t="shared" si="113"/>
        <v>9.1999999999999993</v>
      </c>
      <c r="V954" s="4">
        <f t="shared" si="114"/>
        <v>6.8</v>
      </c>
      <c r="W954" s="4">
        <f t="shared" si="115"/>
        <v>2.3999999999999995</v>
      </c>
      <c r="X954" s="4">
        <f t="shared" si="116"/>
        <v>8</v>
      </c>
      <c r="Y954" s="4">
        <f t="shared" si="117"/>
        <v>1</v>
      </c>
      <c r="Z954" s="4" t="str">
        <f t="shared" si="118"/>
        <v/>
      </c>
      <c r="AA954" s="4" t="str">
        <f t="shared" si="119"/>
        <v/>
      </c>
      <c r="AB954" s="4" t="str">
        <f>IF(B954&lt;&gt;"r04","",IF(COUNT(INDEX(U:U,ROW()-3):U954)&lt;2,"",MAX(INDEX(U:U,ROW()-3):U954)-MIN(INDEX(U:U,ROW()-3):U954)))</f>
        <v/>
      </c>
      <c r="AC954" s="4" t="str">
        <f>IF(B954&lt;&gt;"r04","",IF(COUNT(INDEX(V:V,ROW()-3):V954)&lt;2,"",MAX(INDEX(V:V,ROW()-3):V954)-MIN(INDEX(V:V,ROW()-3):V954)))</f>
        <v/>
      </c>
      <c r="AD954" s="4" t="str">
        <f>IF(B954&lt;&gt;"r04","",COUNT(INDEX(U:U,ROW()-3):U954))</f>
        <v/>
      </c>
      <c r="AE954" s="4" t="str">
        <f>IF(B954&lt;&gt;"r04","",COUNT(INDEX(V:V,ROW()-3):V954))</f>
        <v/>
      </c>
    </row>
    <row r="955" spans="1:31">
      <c r="A955">
        <v>1071</v>
      </c>
      <c r="B955" t="s">
        <v>1859</v>
      </c>
      <c r="C955" t="s">
        <v>1860</v>
      </c>
      <c r="D955">
        <v>3539608</v>
      </c>
      <c r="E955">
        <v>92</v>
      </c>
      <c r="F955" t="s">
        <v>1849</v>
      </c>
      <c r="G955" s="1">
        <v>46203.92359953704</v>
      </c>
      <c r="H955">
        <v>68</v>
      </c>
      <c r="I955" t="s">
        <v>1849</v>
      </c>
      <c r="J955" s="1">
        <v>46203.923854166664</v>
      </c>
      <c r="K955">
        <v>1</v>
      </c>
      <c r="L955">
        <v>1</v>
      </c>
      <c r="M955" t="s">
        <v>1850</v>
      </c>
      <c r="N955" t="s">
        <v>1851</v>
      </c>
      <c r="O955" s="1">
        <v>46203.923472222225</v>
      </c>
      <c r="P955" s="1">
        <v>46203.923854166664</v>
      </c>
      <c r="Q955" s="1" t="str">
        <f t="shared" si="112"/>
        <v>3539608|r02</v>
      </c>
      <c r="R955" s="1" t="str">
        <f>VLOOKUP(D955,Base_Amostral!$A:$G,5,FALSE)</f>
        <v>Planalto</v>
      </c>
      <c r="S955" s="1" t="str">
        <f>VLOOKUP(D955,Base_Amostral!$A:$G,3,FALSE)</f>
        <v>São Paulo</v>
      </c>
      <c r="T955" s="1" t="str">
        <f>VLOOKUP(D955,Base_Amostral!$A:$G,6,FALSE)</f>
        <v>Sudeste</v>
      </c>
      <c r="U955" s="4">
        <f t="shared" si="113"/>
        <v>9.1999999999999993</v>
      </c>
      <c r="V955" s="4">
        <f t="shared" si="114"/>
        <v>6.8</v>
      </c>
      <c r="W955" s="4">
        <f t="shared" si="115"/>
        <v>2.3999999999999995</v>
      </c>
      <c r="X955" s="4">
        <f t="shared" si="116"/>
        <v>8</v>
      </c>
      <c r="Y955" s="4">
        <f t="shared" si="117"/>
        <v>1</v>
      </c>
      <c r="Z955" s="4">
        <f t="shared" si="118"/>
        <v>0</v>
      </c>
      <c r="AA955" s="4">
        <f t="shared" si="119"/>
        <v>0</v>
      </c>
      <c r="AB955" s="4" t="str">
        <f>IF(B955&lt;&gt;"r04","",IF(COUNT(INDEX(U:U,ROW()-3):U955)&lt;2,"",MAX(INDEX(U:U,ROW()-3):U955)-MIN(INDEX(U:U,ROW()-3):U955)))</f>
        <v/>
      </c>
      <c r="AC955" s="4" t="str">
        <f>IF(B955&lt;&gt;"r04","",IF(COUNT(INDEX(V:V,ROW()-3):V955)&lt;2,"",MAX(INDEX(V:V,ROW()-3):V955)-MIN(INDEX(V:V,ROW()-3):V955)))</f>
        <v/>
      </c>
      <c r="AD955" s="4" t="str">
        <f>IF(B955&lt;&gt;"r04","",COUNT(INDEX(U:U,ROW()-3):U955))</f>
        <v/>
      </c>
      <c r="AE955" s="4" t="str">
        <f>IF(B955&lt;&gt;"r04","",COUNT(INDEX(V:V,ROW()-3):V955))</f>
        <v/>
      </c>
    </row>
    <row r="956" spans="1:31">
      <c r="A956">
        <v>1433</v>
      </c>
      <c r="B956" t="s">
        <v>1861</v>
      </c>
      <c r="C956" t="s">
        <v>1862</v>
      </c>
      <c r="D956">
        <v>3539608</v>
      </c>
      <c r="E956">
        <v>92</v>
      </c>
      <c r="F956" t="s">
        <v>1849</v>
      </c>
      <c r="G956" s="1">
        <v>46209.964108796295</v>
      </c>
      <c r="H956">
        <v>68</v>
      </c>
      <c r="I956" t="s">
        <v>1849</v>
      </c>
      <c r="J956" s="1">
        <v>46209.964305555557</v>
      </c>
      <c r="K956">
        <v>1</v>
      </c>
      <c r="L956">
        <v>1</v>
      </c>
      <c r="M956" t="s">
        <v>1850</v>
      </c>
      <c r="N956" t="s">
        <v>1851</v>
      </c>
      <c r="O956" s="1">
        <v>46209.961689814816</v>
      </c>
      <c r="P956" s="1">
        <v>46209.964305555557</v>
      </c>
      <c r="Q956" s="1" t="str">
        <f t="shared" si="112"/>
        <v>3539608|r03</v>
      </c>
      <c r="R956" s="1" t="str">
        <f>VLOOKUP(D956,Base_Amostral!$A:$G,5,FALSE)</f>
        <v>Planalto</v>
      </c>
      <c r="S956" s="1" t="str">
        <f>VLOOKUP(D956,Base_Amostral!$A:$G,3,FALSE)</f>
        <v>São Paulo</v>
      </c>
      <c r="T956" s="1" t="str">
        <f>VLOOKUP(D956,Base_Amostral!$A:$G,6,FALSE)</f>
        <v>Sudeste</v>
      </c>
      <c r="U956" s="4">
        <f t="shared" si="113"/>
        <v>9.1999999999999993</v>
      </c>
      <c r="V956" s="4">
        <f t="shared" si="114"/>
        <v>6.8</v>
      </c>
      <c r="W956" s="4">
        <f t="shared" si="115"/>
        <v>2.3999999999999995</v>
      </c>
      <c r="X956" s="4">
        <f t="shared" si="116"/>
        <v>8</v>
      </c>
      <c r="Y956" s="4">
        <f t="shared" si="117"/>
        <v>1</v>
      </c>
      <c r="Z956" s="4">
        <f t="shared" si="118"/>
        <v>0</v>
      </c>
      <c r="AA956" s="4">
        <f t="shared" si="119"/>
        <v>0</v>
      </c>
      <c r="AB956" s="4" t="str">
        <f>IF(B956&lt;&gt;"r04","",IF(COUNT(INDEX(U:U,ROW()-3):U956)&lt;2,"",MAX(INDEX(U:U,ROW()-3):U956)-MIN(INDEX(U:U,ROW()-3):U956)))</f>
        <v/>
      </c>
      <c r="AC956" s="4" t="str">
        <f>IF(B956&lt;&gt;"r04","",IF(COUNT(INDEX(V:V,ROW()-3):V956)&lt;2,"",MAX(INDEX(V:V,ROW()-3):V956)-MIN(INDEX(V:V,ROW()-3):V956)))</f>
        <v/>
      </c>
      <c r="AD956" s="4" t="str">
        <f>IF(B956&lt;&gt;"r04","",COUNT(INDEX(U:U,ROW()-3):U956))</f>
        <v/>
      </c>
      <c r="AE956" s="4" t="str">
        <f>IF(B956&lt;&gt;"r04","",COUNT(INDEX(V:V,ROW()-3):V956))</f>
        <v/>
      </c>
    </row>
    <row r="957" spans="1:31">
      <c r="A957">
        <v>1794</v>
      </c>
      <c r="B957" t="s">
        <v>1863</v>
      </c>
      <c r="C957" t="s">
        <v>1864</v>
      </c>
      <c r="D957">
        <v>3539608</v>
      </c>
      <c r="E957">
        <v>96</v>
      </c>
      <c r="F957" t="s">
        <v>1849</v>
      </c>
      <c r="G957" s="1">
        <v>46216.929976851854</v>
      </c>
      <c r="H957">
        <v>71</v>
      </c>
      <c r="I957" t="s">
        <v>1849</v>
      </c>
      <c r="J957" s="1">
        <v>46216.930254629631</v>
      </c>
      <c r="K957">
        <v>1</v>
      </c>
      <c r="L957">
        <v>1</v>
      </c>
      <c r="M957" t="s">
        <v>1850</v>
      </c>
      <c r="N957" t="s">
        <v>1851</v>
      </c>
      <c r="O957" s="1">
        <v>46216.927488425928</v>
      </c>
      <c r="P957" s="1">
        <v>46216.930254629631</v>
      </c>
      <c r="Q957" s="1" t="str">
        <f t="shared" si="112"/>
        <v>3539608|r04</v>
      </c>
      <c r="R957" s="1" t="str">
        <f>VLOOKUP(D957,Base_Amostral!$A:$G,5,FALSE)</f>
        <v>Planalto</v>
      </c>
      <c r="S957" s="1" t="str">
        <f>VLOOKUP(D957,Base_Amostral!$A:$G,3,FALSE)</f>
        <v>São Paulo</v>
      </c>
      <c r="T957" s="1" t="str">
        <f>VLOOKUP(D957,Base_Amostral!$A:$G,6,FALSE)</f>
        <v>Sudeste</v>
      </c>
      <c r="U957" s="4">
        <f t="shared" si="113"/>
        <v>9.6</v>
      </c>
      <c r="V957" s="4">
        <f t="shared" si="114"/>
        <v>7.1</v>
      </c>
      <c r="W957" s="4">
        <f t="shared" si="115"/>
        <v>2.5</v>
      </c>
      <c r="X957" s="4">
        <f t="shared" si="116"/>
        <v>8.35</v>
      </c>
      <c r="Y957" s="4">
        <f t="shared" si="117"/>
        <v>1</v>
      </c>
      <c r="Z957" s="4">
        <f t="shared" si="118"/>
        <v>0.40000000000000036</v>
      </c>
      <c r="AA957" s="4">
        <f t="shared" si="119"/>
        <v>0.29999999999999982</v>
      </c>
      <c r="AB957" s="4">
        <f ca="1">IF(B957&lt;&gt;"r04","",IF(COUNT(INDEX(U:U,ROW()-3):U957)&lt;2,"",MAX(INDEX(U:U,ROW()-3):U957)-MIN(INDEX(U:U,ROW()-3):U957)))</f>
        <v>0.40000000000000036</v>
      </c>
      <c r="AC957" s="4">
        <f ca="1">IF(B957&lt;&gt;"r04","",IF(COUNT(INDEX(V:V,ROW()-3):V957)&lt;2,"",MAX(INDEX(V:V,ROW()-3):V957)-MIN(INDEX(V:V,ROW()-3):V957)))</f>
        <v>0.29999999999999982</v>
      </c>
      <c r="AD957" s="4">
        <f ca="1">IF(B957&lt;&gt;"r04","",COUNT(INDEX(U:U,ROW()-3):U957))</f>
        <v>4</v>
      </c>
      <c r="AE957" s="4">
        <f ca="1">IF(B957&lt;&gt;"r04","",COUNT(INDEX(V:V,ROW()-3):V957))</f>
        <v>4</v>
      </c>
    </row>
    <row r="958" spans="1:31">
      <c r="A958">
        <v>696</v>
      </c>
      <c r="B958" t="s">
        <v>1857</v>
      </c>
      <c r="C958" t="s">
        <v>1858</v>
      </c>
      <c r="D958">
        <v>3539707</v>
      </c>
      <c r="E958">
        <v>39</v>
      </c>
      <c r="F958" t="s">
        <v>1849</v>
      </c>
      <c r="G958" s="1">
        <v>46196.096435185187</v>
      </c>
      <c r="H958">
        <v>45</v>
      </c>
      <c r="I958" t="s">
        <v>1849</v>
      </c>
      <c r="J958" s="1">
        <v>46196.096747685187</v>
      </c>
      <c r="K958">
        <v>1</v>
      </c>
      <c r="L958">
        <v>1</v>
      </c>
      <c r="M958" t="s">
        <v>1850</v>
      </c>
      <c r="N958" t="s">
        <v>1851</v>
      </c>
      <c r="O958" s="1">
        <v>46196.095810185187</v>
      </c>
      <c r="P958" s="1">
        <v>46196.096747685187</v>
      </c>
      <c r="Q958" s="1" t="str">
        <f t="shared" si="112"/>
        <v>3539707|r01</v>
      </c>
      <c r="R958" s="1" t="str">
        <f>VLOOKUP(D958,Base_Amostral!$A:$G,5,FALSE)</f>
        <v>Platina</v>
      </c>
      <c r="S958" s="1" t="str">
        <f>VLOOKUP(D958,Base_Amostral!$A:$G,3,FALSE)</f>
        <v>São Paulo</v>
      </c>
      <c r="T958" s="1" t="str">
        <f>VLOOKUP(D958,Base_Amostral!$A:$G,6,FALSE)</f>
        <v>Sudeste</v>
      </c>
      <c r="U958" s="4">
        <f t="shared" si="113"/>
        <v>3.9</v>
      </c>
      <c r="V958" s="4">
        <f t="shared" si="114"/>
        <v>4.5</v>
      </c>
      <c r="W958" s="4">
        <f t="shared" si="115"/>
        <v>-0.60000000000000009</v>
      </c>
      <c r="X958" s="4">
        <f t="shared" si="116"/>
        <v>4.2</v>
      </c>
      <c r="Y958" s="4">
        <f t="shared" si="117"/>
        <v>1</v>
      </c>
      <c r="Z958" s="4" t="str">
        <f t="shared" si="118"/>
        <v/>
      </c>
      <c r="AA958" s="4" t="str">
        <f t="shared" si="119"/>
        <v/>
      </c>
      <c r="AB958" s="4" t="str">
        <f>IF(B958&lt;&gt;"r04","",IF(COUNT(INDEX(U:U,ROW()-3):U958)&lt;2,"",MAX(INDEX(U:U,ROW()-3):U958)-MIN(INDEX(U:U,ROW()-3):U958)))</f>
        <v/>
      </c>
      <c r="AC958" s="4" t="str">
        <f>IF(B958&lt;&gt;"r04","",IF(COUNT(INDEX(V:V,ROW()-3):V958)&lt;2,"",MAX(INDEX(V:V,ROW()-3):V958)-MIN(INDEX(V:V,ROW()-3):V958)))</f>
        <v/>
      </c>
      <c r="AD958" s="4" t="str">
        <f>IF(B958&lt;&gt;"r04","",COUNT(INDEX(U:U,ROW()-3):U958))</f>
        <v/>
      </c>
      <c r="AE958" s="4" t="str">
        <f>IF(B958&lt;&gt;"r04","",COUNT(INDEX(V:V,ROW()-3):V958))</f>
        <v/>
      </c>
    </row>
    <row r="959" spans="1:31">
      <c r="A959">
        <v>1072</v>
      </c>
      <c r="B959" t="s">
        <v>1859</v>
      </c>
      <c r="C959" t="s">
        <v>1860</v>
      </c>
      <c r="D959">
        <v>3539707</v>
      </c>
      <c r="E959">
        <v>39</v>
      </c>
      <c r="F959" t="s">
        <v>1849</v>
      </c>
      <c r="G959" s="1">
        <v>46203.92454861111</v>
      </c>
      <c r="H959">
        <v>46</v>
      </c>
      <c r="I959" t="s">
        <v>1849</v>
      </c>
      <c r="J959" s="1">
        <v>46203.924837962964</v>
      </c>
      <c r="K959">
        <v>1</v>
      </c>
      <c r="L959">
        <v>1</v>
      </c>
      <c r="M959" t="s">
        <v>1850</v>
      </c>
      <c r="N959" t="s">
        <v>1851</v>
      </c>
      <c r="O959" s="1">
        <v>46203.923900462964</v>
      </c>
      <c r="P959" s="1">
        <v>46203.924837962964</v>
      </c>
      <c r="Q959" s="1" t="str">
        <f t="shared" si="112"/>
        <v>3539707|r02</v>
      </c>
      <c r="R959" s="1" t="str">
        <f>VLOOKUP(D959,Base_Amostral!$A:$G,5,FALSE)</f>
        <v>Platina</v>
      </c>
      <c r="S959" s="1" t="str">
        <f>VLOOKUP(D959,Base_Amostral!$A:$G,3,FALSE)</f>
        <v>São Paulo</v>
      </c>
      <c r="T959" s="1" t="str">
        <f>VLOOKUP(D959,Base_Amostral!$A:$G,6,FALSE)</f>
        <v>Sudeste</v>
      </c>
      <c r="U959" s="4">
        <f t="shared" si="113"/>
        <v>3.9</v>
      </c>
      <c r="V959" s="4">
        <f t="shared" si="114"/>
        <v>4.5999999999999996</v>
      </c>
      <c r="W959" s="4">
        <f t="shared" si="115"/>
        <v>-0.69999999999999973</v>
      </c>
      <c r="X959" s="4">
        <f t="shared" si="116"/>
        <v>4.25</v>
      </c>
      <c r="Y959" s="4">
        <f t="shared" si="117"/>
        <v>1</v>
      </c>
      <c r="Z959" s="4">
        <f t="shared" si="118"/>
        <v>0</v>
      </c>
      <c r="AA959" s="4">
        <f t="shared" si="119"/>
        <v>9.9999999999999645E-2</v>
      </c>
      <c r="AB959" s="4" t="str">
        <f>IF(B959&lt;&gt;"r04","",IF(COUNT(INDEX(U:U,ROW()-3):U959)&lt;2,"",MAX(INDEX(U:U,ROW()-3):U959)-MIN(INDEX(U:U,ROW()-3):U959)))</f>
        <v/>
      </c>
      <c r="AC959" s="4" t="str">
        <f>IF(B959&lt;&gt;"r04","",IF(COUNT(INDEX(V:V,ROW()-3):V959)&lt;2,"",MAX(INDEX(V:V,ROW()-3):V959)-MIN(INDEX(V:V,ROW()-3):V959)))</f>
        <v/>
      </c>
      <c r="AD959" s="4" t="str">
        <f>IF(B959&lt;&gt;"r04","",COUNT(INDEX(U:U,ROW()-3):U959))</f>
        <v/>
      </c>
      <c r="AE959" s="4" t="str">
        <f>IF(B959&lt;&gt;"r04","",COUNT(INDEX(V:V,ROW()-3):V959))</f>
        <v/>
      </c>
    </row>
    <row r="960" spans="1:31">
      <c r="A960">
        <v>1434</v>
      </c>
      <c r="B960" t="s">
        <v>1861</v>
      </c>
      <c r="C960" t="s">
        <v>1862</v>
      </c>
      <c r="D960">
        <v>3539707</v>
      </c>
      <c r="E960">
        <v>41</v>
      </c>
      <c r="F960" t="s">
        <v>1849</v>
      </c>
      <c r="G960" s="1">
        <v>46209.966481481482</v>
      </c>
      <c r="H960">
        <v>48</v>
      </c>
      <c r="I960" t="s">
        <v>1849</v>
      </c>
      <c r="J960" s="1">
        <v>46209.966782407406</v>
      </c>
      <c r="K960">
        <v>1</v>
      </c>
      <c r="L960">
        <v>1</v>
      </c>
      <c r="M960" t="s">
        <v>1850</v>
      </c>
      <c r="N960" t="s">
        <v>1851</v>
      </c>
      <c r="O960" s="1">
        <v>46209.96434027778</v>
      </c>
      <c r="P960" s="1">
        <v>46209.966782407406</v>
      </c>
      <c r="Q960" s="1" t="str">
        <f t="shared" si="112"/>
        <v>3539707|r03</v>
      </c>
      <c r="R960" s="1" t="str">
        <f>VLOOKUP(D960,Base_Amostral!$A:$G,5,FALSE)</f>
        <v>Platina</v>
      </c>
      <c r="S960" s="1" t="str">
        <f>VLOOKUP(D960,Base_Amostral!$A:$G,3,FALSE)</f>
        <v>São Paulo</v>
      </c>
      <c r="T960" s="1" t="str">
        <f>VLOOKUP(D960,Base_Amostral!$A:$G,6,FALSE)</f>
        <v>Sudeste</v>
      </c>
      <c r="U960" s="4">
        <f t="shared" si="113"/>
        <v>4.0999999999999996</v>
      </c>
      <c r="V960" s="4">
        <f t="shared" si="114"/>
        <v>4.8</v>
      </c>
      <c r="W960" s="4">
        <f t="shared" si="115"/>
        <v>-0.70000000000000018</v>
      </c>
      <c r="X960" s="4">
        <f t="shared" si="116"/>
        <v>4.4499999999999993</v>
      </c>
      <c r="Y960" s="4">
        <f t="shared" si="117"/>
        <v>1</v>
      </c>
      <c r="Z960" s="4">
        <f t="shared" si="118"/>
        <v>0.19999999999999973</v>
      </c>
      <c r="AA960" s="4">
        <f t="shared" si="119"/>
        <v>0.20000000000000018</v>
      </c>
      <c r="AB960" s="4" t="str">
        <f>IF(B960&lt;&gt;"r04","",IF(COUNT(INDEX(U:U,ROW()-3):U960)&lt;2,"",MAX(INDEX(U:U,ROW()-3):U960)-MIN(INDEX(U:U,ROW()-3):U960)))</f>
        <v/>
      </c>
      <c r="AC960" s="4" t="str">
        <f>IF(B960&lt;&gt;"r04","",IF(COUNT(INDEX(V:V,ROW()-3):V960)&lt;2,"",MAX(INDEX(V:V,ROW()-3):V960)-MIN(INDEX(V:V,ROW()-3):V960)))</f>
        <v/>
      </c>
      <c r="AD960" s="4" t="str">
        <f>IF(B960&lt;&gt;"r04","",COUNT(INDEX(U:U,ROW()-3):U960))</f>
        <v/>
      </c>
      <c r="AE960" s="4" t="str">
        <f>IF(B960&lt;&gt;"r04","",COUNT(INDEX(V:V,ROW()-3):V960))</f>
        <v/>
      </c>
    </row>
    <row r="961" spans="1:31">
      <c r="A961">
        <v>1796</v>
      </c>
      <c r="B961" t="s">
        <v>1863</v>
      </c>
      <c r="C961" t="s">
        <v>1864</v>
      </c>
      <c r="D961">
        <v>3539707</v>
      </c>
      <c r="E961">
        <v>52</v>
      </c>
      <c r="F961" t="s">
        <v>1849</v>
      </c>
      <c r="G961" s="1">
        <v>46216.933391203704</v>
      </c>
      <c r="H961">
        <v>49</v>
      </c>
      <c r="I961" t="s">
        <v>1849</v>
      </c>
      <c r="J961" s="1">
        <v>46216.933692129627</v>
      </c>
      <c r="K961">
        <v>1</v>
      </c>
      <c r="L961">
        <v>1</v>
      </c>
      <c r="M961" t="s">
        <v>1850</v>
      </c>
      <c r="N961" t="s">
        <v>1851</v>
      </c>
      <c r="O961" s="1">
        <v>46216.930289351854</v>
      </c>
      <c r="P961" s="1">
        <v>46216.933692129627</v>
      </c>
      <c r="Q961" s="1" t="str">
        <f t="shared" si="112"/>
        <v>3539707|r04</v>
      </c>
      <c r="R961" s="1" t="str">
        <f>VLOOKUP(D961,Base_Amostral!$A:$G,5,FALSE)</f>
        <v>Platina</v>
      </c>
      <c r="S961" s="1" t="str">
        <f>VLOOKUP(D961,Base_Amostral!$A:$G,3,FALSE)</f>
        <v>São Paulo</v>
      </c>
      <c r="T961" s="1" t="str">
        <f>VLOOKUP(D961,Base_Amostral!$A:$G,6,FALSE)</f>
        <v>Sudeste</v>
      </c>
      <c r="U961" s="4">
        <f t="shared" si="113"/>
        <v>5.2</v>
      </c>
      <c r="V961" s="4">
        <f t="shared" si="114"/>
        <v>4.9000000000000004</v>
      </c>
      <c r="W961" s="4">
        <f t="shared" si="115"/>
        <v>0.29999999999999982</v>
      </c>
      <c r="X961" s="4">
        <f t="shared" si="116"/>
        <v>5.0500000000000007</v>
      </c>
      <c r="Y961" s="4">
        <f t="shared" si="117"/>
        <v>1</v>
      </c>
      <c r="Z961" s="4">
        <f t="shared" si="118"/>
        <v>1.1000000000000005</v>
      </c>
      <c r="AA961" s="4">
        <f t="shared" si="119"/>
        <v>0.10000000000000053</v>
      </c>
      <c r="AB961" s="4">
        <f ca="1">IF(B961&lt;&gt;"r04","",IF(COUNT(INDEX(U:U,ROW()-3):U961)&lt;2,"",MAX(INDEX(U:U,ROW()-3):U961)-MIN(INDEX(U:U,ROW()-3):U961)))</f>
        <v>1.3000000000000003</v>
      </c>
      <c r="AC961" s="4">
        <f ca="1">IF(B961&lt;&gt;"r04","",IF(COUNT(INDEX(V:V,ROW()-3):V961)&lt;2,"",MAX(INDEX(V:V,ROW()-3):V961)-MIN(INDEX(V:V,ROW()-3):V961)))</f>
        <v>0.40000000000000036</v>
      </c>
      <c r="AD961" s="4">
        <f ca="1">IF(B961&lt;&gt;"r04","",COUNT(INDEX(U:U,ROW()-3):U961))</f>
        <v>4</v>
      </c>
      <c r="AE961" s="4">
        <f ca="1">IF(B961&lt;&gt;"r04","",COUNT(INDEX(V:V,ROW()-3):V961))</f>
        <v>4</v>
      </c>
    </row>
    <row r="962" spans="1:31">
      <c r="A962">
        <v>697</v>
      </c>
      <c r="B962" t="s">
        <v>1857</v>
      </c>
      <c r="C962" t="s">
        <v>1858</v>
      </c>
      <c r="D962">
        <v>3539806</v>
      </c>
      <c r="E962">
        <v>92</v>
      </c>
      <c r="F962" t="s">
        <v>1849</v>
      </c>
      <c r="G962" s="1">
        <v>46196.096932870372</v>
      </c>
      <c r="H962">
        <v>76</v>
      </c>
      <c r="I962" t="s">
        <v>1849</v>
      </c>
      <c r="J962" s="1">
        <v>46196.097187500003</v>
      </c>
      <c r="K962">
        <v>1</v>
      </c>
      <c r="L962">
        <v>1</v>
      </c>
      <c r="M962" t="s">
        <v>1850</v>
      </c>
      <c r="N962" t="s">
        <v>1851</v>
      </c>
      <c r="O962" s="1">
        <v>46196.096782407411</v>
      </c>
      <c r="P962" s="1">
        <v>46196.097187500003</v>
      </c>
      <c r="Q962" s="1" t="str">
        <f t="shared" ref="Q962:Q1025" si="120">D962&amp;"|"&amp;B962</f>
        <v>3539806|r01</v>
      </c>
      <c r="R962" s="1" t="str">
        <f>VLOOKUP(D962,Base_Amostral!$A:$G,5,FALSE)</f>
        <v>Poá</v>
      </c>
      <c r="S962" s="1" t="str">
        <f>VLOOKUP(D962,Base_Amostral!$A:$G,3,FALSE)</f>
        <v>São Paulo</v>
      </c>
      <c r="T962" s="1" t="str">
        <f>VLOOKUP(D962,Base_Amostral!$A:$G,6,FALSE)</f>
        <v>Sudeste</v>
      </c>
      <c r="U962" s="4">
        <f t="shared" ref="U962:U1025" si="121">IF(E962="","",E962/10)</f>
        <v>9.1999999999999993</v>
      </c>
      <c r="V962" s="4">
        <f t="shared" ref="V962:V1025" si="122">IF(H962="","",H962/10)</f>
        <v>7.6</v>
      </c>
      <c r="W962" s="4">
        <f t="shared" ref="W962:W1025" si="123">IF(OR(U962="",V962=""),"",U962-V962)</f>
        <v>1.5999999999999996</v>
      </c>
      <c r="X962" s="4">
        <f t="shared" ref="X962:X1025" si="124">IF(OR(U962="",V962=""),"",AVERAGE(U962:V962))</f>
        <v>8.3999999999999986</v>
      </c>
      <c r="Y962" s="4">
        <f t="shared" ref="Y962:Y1025" si="125">IF(AND(U962&lt;&gt;"",V962&lt;&gt;""),1,0)</f>
        <v>1</v>
      </c>
      <c r="Z962" s="4" t="str">
        <f t="shared" ref="Z962:Z1025" si="126">IF(D962&lt;&gt;D961,"",IF(OR(U962="",U961=""),"",U962-U961))</f>
        <v/>
      </c>
      <c r="AA962" s="4" t="str">
        <f t="shared" ref="AA962:AA1025" si="127">IF(D962&lt;&gt;D961,"",IF(OR(V962="",V961=""),"",V962-V961))</f>
        <v/>
      </c>
      <c r="AB962" s="4" t="str">
        <f>IF(B962&lt;&gt;"r04","",IF(COUNT(INDEX(U:U,ROW()-3):U962)&lt;2,"",MAX(INDEX(U:U,ROW()-3):U962)-MIN(INDEX(U:U,ROW()-3):U962)))</f>
        <v/>
      </c>
      <c r="AC962" s="4" t="str">
        <f>IF(B962&lt;&gt;"r04","",IF(COUNT(INDEX(V:V,ROW()-3):V962)&lt;2,"",MAX(INDEX(V:V,ROW()-3):V962)-MIN(INDEX(V:V,ROW()-3):V962)))</f>
        <v/>
      </c>
      <c r="AD962" s="4" t="str">
        <f>IF(B962&lt;&gt;"r04","",COUNT(INDEX(U:U,ROW()-3):U962))</f>
        <v/>
      </c>
      <c r="AE962" s="4" t="str">
        <f>IF(B962&lt;&gt;"r04","",COUNT(INDEX(V:V,ROW()-3):V962))</f>
        <v/>
      </c>
    </row>
    <row r="963" spans="1:31">
      <c r="A963">
        <v>1073</v>
      </c>
      <c r="B963" t="s">
        <v>1859</v>
      </c>
      <c r="C963" t="s">
        <v>1860</v>
      </c>
      <c r="D963">
        <v>3539806</v>
      </c>
      <c r="E963">
        <v>92</v>
      </c>
      <c r="F963" t="s">
        <v>1849</v>
      </c>
      <c r="G963" s="1">
        <v>46203.927361111113</v>
      </c>
      <c r="H963">
        <v>76</v>
      </c>
      <c r="I963" t="s">
        <v>1849</v>
      </c>
      <c r="J963" s="1">
        <v>46203.927615740744</v>
      </c>
      <c r="K963">
        <v>1</v>
      </c>
      <c r="L963">
        <v>1</v>
      </c>
      <c r="M963" t="s">
        <v>1850</v>
      </c>
      <c r="N963" t="s">
        <v>1851</v>
      </c>
      <c r="O963" s="1">
        <v>46203.924872685187</v>
      </c>
      <c r="P963" s="1">
        <v>46203.927615740744</v>
      </c>
      <c r="Q963" s="1" t="str">
        <f t="shared" si="120"/>
        <v>3539806|r02</v>
      </c>
      <c r="R963" s="1" t="str">
        <f>VLOOKUP(D963,Base_Amostral!$A:$G,5,FALSE)</f>
        <v>Poá</v>
      </c>
      <c r="S963" s="1" t="str">
        <f>VLOOKUP(D963,Base_Amostral!$A:$G,3,FALSE)</f>
        <v>São Paulo</v>
      </c>
      <c r="T963" s="1" t="str">
        <f>VLOOKUP(D963,Base_Amostral!$A:$G,6,FALSE)</f>
        <v>Sudeste</v>
      </c>
      <c r="U963" s="4">
        <f t="shared" si="121"/>
        <v>9.1999999999999993</v>
      </c>
      <c r="V963" s="4">
        <f t="shared" si="122"/>
        <v>7.6</v>
      </c>
      <c r="W963" s="4">
        <f t="shared" si="123"/>
        <v>1.5999999999999996</v>
      </c>
      <c r="X963" s="4">
        <f t="shared" si="124"/>
        <v>8.3999999999999986</v>
      </c>
      <c r="Y963" s="4">
        <f t="shared" si="125"/>
        <v>1</v>
      </c>
      <c r="Z963" s="4">
        <f t="shared" si="126"/>
        <v>0</v>
      </c>
      <c r="AA963" s="4">
        <f t="shared" si="127"/>
        <v>0</v>
      </c>
      <c r="AB963" s="4" t="str">
        <f>IF(B963&lt;&gt;"r04","",IF(COUNT(INDEX(U:U,ROW()-3):U963)&lt;2,"",MAX(INDEX(U:U,ROW()-3):U963)-MIN(INDEX(U:U,ROW()-3):U963)))</f>
        <v/>
      </c>
      <c r="AC963" s="4" t="str">
        <f>IF(B963&lt;&gt;"r04","",IF(COUNT(INDEX(V:V,ROW()-3):V963)&lt;2,"",MAX(INDEX(V:V,ROW()-3):V963)-MIN(INDEX(V:V,ROW()-3):V963)))</f>
        <v/>
      </c>
      <c r="AD963" s="4" t="str">
        <f>IF(B963&lt;&gt;"r04","",COUNT(INDEX(U:U,ROW()-3):U963))</f>
        <v/>
      </c>
      <c r="AE963" s="4" t="str">
        <f>IF(B963&lt;&gt;"r04","",COUNT(INDEX(V:V,ROW()-3):V963))</f>
        <v/>
      </c>
    </row>
    <row r="964" spans="1:31">
      <c r="A964">
        <v>1435</v>
      </c>
      <c r="B964" t="s">
        <v>1861</v>
      </c>
      <c r="C964" t="s">
        <v>1862</v>
      </c>
      <c r="D964">
        <v>3539806</v>
      </c>
      <c r="F964" t="s">
        <v>1854</v>
      </c>
      <c r="G964" s="1">
        <v>46209.973807870374</v>
      </c>
      <c r="H964">
        <v>76</v>
      </c>
      <c r="I964" t="s">
        <v>1849</v>
      </c>
      <c r="J964" s="1">
        <v>46209.974085648151</v>
      </c>
      <c r="K964">
        <v>0</v>
      </c>
      <c r="L964">
        <v>1</v>
      </c>
      <c r="M964" t="s">
        <v>1853</v>
      </c>
      <c r="N964" t="s">
        <v>1851</v>
      </c>
      <c r="O964" s="1">
        <v>46209.966817129629</v>
      </c>
      <c r="P964" s="1">
        <v>46209.974085648151</v>
      </c>
      <c r="Q964" s="1" t="str">
        <f t="shared" si="120"/>
        <v>3539806|r03</v>
      </c>
      <c r="R964" s="1" t="str">
        <f>VLOOKUP(D964,Base_Amostral!$A:$G,5,FALSE)</f>
        <v>Poá</v>
      </c>
      <c r="S964" s="1" t="str">
        <f>VLOOKUP(D964,Base_Amostral!$A:$G,3,FALSE)</f>
        <v>São Paulo</v>
      </c>
      <c r="T964" s="1" t="str">
        <f>VLOOKUP(D964,Base_Amostral!$A:$G,6,FALSE)</f>
        <v>Sudeste</v>
      </c>
      <c r="U964" s="4" t="str">
        <f t="shared" si="121"/>
        <v/>
      </c>
      <c r="V964" s="4">
        <f t="shared" si="122"/>
        <v>7.6</v>
      </c>
      <c r="W964" s="4" t="str">
        <f t="shared" si="123"/>
        <v/>
      </c>
      <c r="X964" s="4" t="str">
        <f t="shared" si="124"/>
        <v/>
      </c>
      <c r="Y964" s="4">
        <f t="shared" si="125"/>
        <v>0</v>
      </c>
      <c r="Z964" s="4" t="str">
        <f t="shared" si="126"/>
        <v/>
      </c>
      <c r="AA964" s="4">
        <f t="shared" si="127"/>
        <v>0</v>
      </c>
      <c r="AB964" s="4" t="str">
        <f>IF(B964&lt;&gt;"r04","",IF(COUNT(INDEX(U:U,ROW()-3):U964)&lt;2,"",MAX(INDEX(U:U,ROW()-3):U964)-MIN(INDEX(U:U,ROW()-3):U964)))</f>
        <v/>
      </c>
      <c r="AC964" s="4" t="str">
        <f>IF(B964&lt;&gt;"r04","",IF(COUNT(INDEX(V:V,ROW()-3):V964)&lt;2,"",MAX(INDEX(V:V,ROW()-3):V964)-MIN(INDEX(V:V,ROW()-3):V964)))</f>
        <v/>
      </c>
      <c r="AD964" s="4" t="str">
        <f>IF(B964&lt;&gt;"r04","",COUNT(INDEX(U:U,ROW()-3):U964))</f>
        <v/>
      </c>
      <c r="AE964" s="4" t="str">
        <f>IF(B964&lt;&gt;"r04","",COUNT(INDEX(V:V,ROW()-3):V964))</f>
        <v/>
      </c>
    </row>
    <row r="965" spans="1:31">
      <c r="A965">
        <v>1797</v>
      </c>
      <c r="B965" t="s">
        <v>1863</v>
      </c>
      <c r="C965" t="s">
        <v>1864</v>
      </c>
      <c r="D965">
        <v>3539806</v>
      </c>
      <c r="E965">
        <v>96</v>
      </c>
      <c r="F965" t="s">
        <v>1849</v>
      </c>
      <c r="G965" s="1">
        <v>46216.936203703706</v>
      </c>
      <c r="H965">
        <v>76</v>
      </c>
      <c r="I965" t="s">
        <v>1849</v>
      </c>
      <c r="J965" s="1">
        <v>46216.936481481483</v>
      </c>
      <c r="K965">
        <v>1</v>
      </c>
      <c r="L965">
        <v>1</v>
      </c>
      <c r="M965" t="s">
        <v>1850</v>
      </c>
      <c r="N965" t="s">
        <v>1851</v>
      </c>
      <c r="O965" s="1">
        <v>46216.93372685185</v>
      </c>
      <c r="P965" s="1">
        <v>46216.936481481483</v>
      </c>
      <c r="Q965" s="1" t="str">
        <f t="shared" si="120"/>
        <v>3539806|r04</v>
      </c>
      <c r="R965" s="1" t="str">
        <f>VLOOKUP(D965,Base_Amostral!$A:$G,5,FALSE)</f>
        <v>Poá</v>
      </c>
      <c r="S965" s="1" t="str">
        <f>VLOOKUP(D965,Base_Amostral!$A:$G,3,FALSE)</f>
        <v>São Paulo</v>
      </c>
      <c r="T965" s="1" t="str">
        <f>VLOOKUP(D965,Base_Amostral!$A:$G,6,FALSE)</f>
        <v>Sudeste</v>
      </c>
      <c r="U965" s="4">
        <f t="shared" si="121"/>
        <v>9.6</v>
      </c>
      <c r="V965" s="4">
        <f t="shared" si="122"/>
        <v>7.6</v>
      </c>
      <c r="W965" s="4">
        <f t="shared" si="123"/>
        <v>2</v>
      </c>
      <c r="X965" s="4">
        <f t="shared" si="124"/>
        <v>8.6</v>
      </c>
      <c r="Y965" s="4">
        <f t="shared" si="125"/>
        <v>1</v>
      </c>
      <c r="Z965" s="4" t="str">
        <f t="shared" si="126"/>
        <v/>
      </c>
      <c r="AA965" s="4">
        <f t="shared" si="127"/>
        <v>0</v>
      </c>
      <c r="AB965" s="4">
        <f ca="1">IF(B965&lt;&gt;"r04","",IF(COUNT(INDEX(U:U,ROW()-3):U965)&lt;2,"",MAX(INDEX(U:U,ROW()-3):U965)-MIN(INDEX(U:U,ROW()-3):U965)))</f>
        <v>0.40000000000000036</v>
      </c>
      <c r="AC965" s="4">
        <f ca="1">IF(B965&lt;&gt;"r04","",IF(COUNT(INDEX(V:V,ROW()-3):V965)&lt;2,"",MAX(INDEX(V:V,ROW()-3):V965)-MIN(INDEX(V:V,ROW()-3):V965)))</f>
        <v>0</v>
      </c>
      <c r="AD965" s="4">
        <f ca="1">IF(B965&lt;&gt;"r04","",COUNT(INDEX(U:U,ROW()-3):U965))</f>
        <v>3</v>
      </c>
      <c r="AE965" s="4">
        <f ca="1">IF(B965&lt;&gt;"r04","",COUNT(INDEX(V:V,ROW()-3):V965))</f>
        <v>4</v>
      </c>
    </row>
    <row r="966" spans="1:31">
      <c r="A966">
        <v>698</v>
      </c>
      <c r="B966" t="s">
        <v>1857</v>
      </c>
      <c r="C966" t="s">
        <v>1858</v>
      </c>
      <c r="D966">
        <v>3540101</v>
      </c>
      <c r="E966">
        <v>74</v>
      </c>
      <c r="F966" t="s">
        <v>1849</v>
      </c>
      <c r="G966" s="1">
        <v>46196.097569444442</v>
      </c>
      <c r="H966">
        <v>80</v>
      </c>
      <c r="I966" t="s">
        <v>1849</v>
      </c>
      <c r="J966" s="1">
        <v>46196.097812499997</v>
      </c>
      <c r="K966">
        <v>1</v>
      </c>
      <c r="L966">
        <v>1</v>
      </c>
      <c r="M966" t="s">
        <v>1850</v>
      </c>
      <c r="N966" t="s">
        <v>1851</v>
      </c>
      <c r="O966" s="1">
        <v>46196.097233796296</v>
      </c>
      <c r="P966" s="1">
        <v>46196.097812499997</v>
      </c>
      <c r="Q966" s="1" t="str">
        <f t="shared" si="120"/>
        <v>3540101|r01</v>
      </c>
      <c r="R966" s="1" t="str">
        <f>VLOOKUP(D966,Base_Amostral!$A:$G,5,FALSE)</f>
        <v>Pongaí</v>
      </c>
      <c r="S966" s="1" t="str">
        <f>VLOOKUP(D966,Base_Amostral!$A:$G,3,FALSE)</f>
        <v>São Paulo</v>
      </c>
      <c r="T966" s="1" t="str">
        <f>VLOOKUP(D966,Base_Amostral!$A:$G,6,FALSE)</f>
        <v>Sudeste</v>
      </c>
      <c r="U966" s="4">
        <f t="shared" si="121"/>
        <v>7.4</v>
      </c>
      <c r="V966" s="4">
        <f t="shared" si="122"/>
        <v>8</v>
      </c>
      <c r="W966" s="4">
        <f t="shared" si="123"/>
        <v>-0.59999999999999964</v>
      </c>
      <c r="X966" s="4">
        <f t="shared" si="124"/>
        <v>7.7</v>
      </c>
      <c r="Y966" s="4">
        <f t="shared" si="125"/>
        <v>1</v>
      </c>
      <c r="Z966" s="4" t="str">
        <f t="shared" si="126"/>
        <v/>
      </c>
      <c r="AA966" s="4" t="str">
        <f t="shared" si="127"/>
        <v/>
      </c>
      <c r="AB966" s="4" t="str">
        <f>IF(B966&lt;&gt;"r04","",IF(COUNT(INDEX(U:U,ROW()-3):U966)&lt;2,"",MAX(INDEX(U:U,ROW()-3):U966)-MIN(INDEX(U:U,ROW()-3):U966)))</f>
        <v/>
      </c>
      <c r="AC966" s="4" t="str">
        <f>IF(B966&lt;&gt;"r04","",IF(COUNT(INDEX(V:V,ROW()-3):V966)&lt;2,"",MAX(INDEX(V:V,ROW()-3):V966)-MIN(INDEX(V:V,ROW()-3):V966)))</f>
        <v/>
      </c>
      <c r="AD966" s="4" t="str">
        <f>IF(B966&lt;&gt;"r04","",COUNT(INDEX(U:U,ROW()-3):U966))</f>
        <v/>
      </c>
      <c r="AE966" s="4" t="str">
        <f>IF(B966&lt;&gt;"r04","",COUNT(INDEX(V:V,ROW()-3):V966))</f>
        <v/>
      </c>
    </row>
    <row r="967" spans="1:31">
      <c r="A967">
        <v>1074</v>
      </c>
      <c r="B967" t="s">
        <v>1859</v>
      </c>
      <c r="C967" t="s">
        <v>1860</v>
      </c>
      <c r="D967">
        <v>3540101</v>
      </c>
      <c r="E967">
        <v>73</v>
      </c>
      <c r="F967" t="s">
        <v>1849</v>
      </c>
      <c r="G967" s="1">
        <v>46203.928043981483</v>
      </c>
      <c r="H967">
        <v>80</v>
      </c>
      <c r="I967" t="s">
        <v>1849</v>
      </c>
      <c r="J967" s="1">
        <v>46203.92832175926</v>
      </c>
      <c r="K967">
        <v>1</v>
      </c>
      <c r="L967">
        <v>1</v>
      </c>
      <c r="M967" t="s">
        <v>1850</v>
      </c>
      <c r="N967" t="s">
        <v>1851</v>
      </c>
      <c r="O967" s="1">
        <v>46203.92765046296</v>
      </c>
      <c r="P967" s="1">
        <v>46203.92832175926</v>
      </c>
      <c r="Q967" s="1" t="str">
        <f t="shared" si="120"/>
        <v>3540101|r02</v>
      </c>
      <c r="R967" s="1" t="str">
        <f>VLOOKUP(D967,Base_Amostral!$A:$G,5,FALSE)</f>
        <v>Pongaí</v>
      </c>
      <c r="S967" s="1" t="str">
        <f>VLOOKUP(D967,Base_Amostral!$A:$G,3,FALSE)</f>
        <v>São Paulo</v>
      </c>
      <c r="T967" s="1" t="str">
        <f>VLOOKUP(D967,Base_Amostral!$A:$G,6,FALSE)</f>
        <v>Sudeste</v>
      </c>
      <c r="U967" s="4">
        <f t="shared" si="121"/>
        <v>7.3</v>
      </c>
      <c r="V967" s="4">
        <f t="shared" si="122"/>
        <v>8</v>
      </c>
      <c r="W967" s="4">
        <f t="shared" si="123"/>
        <v>-0.70000000000000018</v>
      </c>
      <c r="X967" s="4">
        <f t="shared" si="124"/>
        <v>7.65</v>
      </c>
      <c r="Y967" s="4">
        <f t="shared" si="125"/>
        <v>1</v>
      </c>
      <c r="Z967" s="4">
        <f t="shared" si="126"/>
        <v>-0.10000000000000053</v>
      </c>
      <c r="AA967" s="4">
        <f t="shared" si="127"/>
        <v>0</v>
      </c>
      <c r="AB967" s="4" t="str">
        <f>IF(B967&lt;&gt;"r04","",IF(COUNT(INDEX(U:U,ROW()-3):U967)&lt;2,"",MAX(INDEX(U:U,ROW()-3):U967)-MIN(INDEX(U:U,ROW()-3):U967)))</f>
        <v/>
      </c>
      <c r="AC967" s="4" t="str">
        <f>IF(B967&lt;&gt;"r04","",IF(COUNT(INDEX(V:V,ROW()-3):V967)&lt;2,"",MAX(INDEX(V:V,ROW()-3):V967)-MIN(INDEX(V:V,ROW()-3):V967)))</f>
        <v/>
      </c>
      <c r="AD967" s="4" t="str">
        <f>IF(B967&lt;&gt;"r04","",COUNT(INDEX(U:U,ROW()-3):U967))</f>
        <v/>
      </c>
      <c r="AE967" s="4" t="str">
        <f>IF(B967&lt;&gt;"r04","",COUNT(INDEX(V:V,ROW()-3):V967))</f>
        <v/>
      </c>
    </row>
    <row r="968" spans="1:31">
      <c r="A968">
        <v>1436</v>
      </c>
      <c r="B968" t="s">
        <v>1861</v>
      </c>
      <c r="C968" t="s">
        <v>1862</v>
      </c>
      <c r="D968">
        <v>3540101</v>
      </c>
      <c r="E968">
        <v>73</v>
      </c>
      <c r="F968" t="s">
        <v>1849</v>
      </c>
      <c r="G968" s="1">
        <v>46209.974479166667</v>
      </c>
      <c r="H968">
        <v>80</v>
      </c>
      <c r="I968" t="s">
        <v>1849</v>
      </c>
      <c r="J968" s="1">
        <v>46209.974710648145</v>
      </c>
      <c r="K968">
        <v>1</v>
      </c>
      <c r="L968">
        <v>1</v>
      </c>
      <c r="M968" t="s">
        <v>1850</v>
      </c>
      <c r="N968" t="s">
        <v>1851</v>
      </c>
      <c r="O968" s="1">
        <v>46209.974120370367</v>
      </c>
      <c r="P968" s="1">
        <v>46209.974710648145</v>
      </c>
      <c r="Q968" s="1" t="str">
        <f t="shared" si="120"/>
        <v>3540101|r03</v>
      </c>
      <c r="R968" s="1" t="str">
        <f>VLOOKUP(D968,Base_Amostral!$A:$G,5,FALSE)</f>
        <v>Pongaí</v>
      </c>
      <c r="S968" s="1" t="str">
        <f>VLOOKUP(D968,Base_Amostral!$A:$G,3,FALSE)</f>
        <v>São Paulo</v>
      </c>
      <c r="T968" s="1" t="str">
        <f>VLOOKUP(D968,Base_Amostral!$A:$G,6,FALSE)</f>
        <v>Sudeste</v>
      </c>
      <c r="U968" s="4">
        <f t="shared" si="121"/>
        <v>7.3</v>
      </c>
      <c r="V968" s="4">
        <f t="shared" si="122"/>
        <v>8</v>
      </c>
      <c r="W968" s="4">
        <f t="shared" si="123"/>
        <v>-0.70000000000000018</v>
      </c>
      <c r="X968" s="4">
        <f t="shared" si="124"/>
        <v>7.65</v>
      </c>
      <c r="Y968" s="4">
        <f t="shared" si="125"/>
        <v>1</v>
      </c>
      <c r="Z968" s="4">
        <f t="shared" si="126"/>
        <v>0</v>
      </c>
      <c r="AA968" s="4">
        <f t="shared" si="127"/>
        <v>0</v>
      </c>
      <c r="AB968" s="4" t="str">
        <f>IF(B968&lt;&gt;"r04","",IF(COUNT(INDEX(U:U,ROW()-3):U968)&lt;2,"",MAX(INDEX(U:U,ROW()-3):U968)-MIN(INDEX(U:U,ROW()-3):U968)))</f>
        <v/>
      </c>
      <c r="AC968" s="4" t="str">
        <f>IF(B968&lt;&gt;"r04","",IF(COUNT(INDEX(V:V,ROW()-3):V968)&lt;2,"",MAX(INDEX(V:V,ROW()-3):V968)-MIN(INDEX(V:V,ROW()-3):V968)))</f>
        <v/>
      </c>
      <c r="AD968" s="4" t="str">
        <f>IF(B968&lt;&gt;"r04","",COUNT(INDEX(U:U,ROW()-3):U968))</f>
        <v/>
      </c>
      <c r="AE968" s="4" t="str">
        <f>IF(B968&lt;&gt;"r04","",COUNT(INDEX(V:V,ROW()-3):V968))</f>
        <v/>
      </c>
    </row>
    <row r="969" spans="1:31">
      <c r="A969">
        <v>1798</v>
      </c>
      <c r="B969" t="s">
        <v>1863</v>
      </c>
      <c r="C969" t="s">
        <v>1864</v>
      </c>
      <c r="D969">
        <v>3540101</v>
      </c>
      <c r="E969">
        <v>85</v>
      </c>
      <c r="F969" t="s">
        <v>1849</v>
      </c>
      <c r="G969" s="1">
        <v>46216.936956018515</v>
      </c>
      <c r="H969">
        <v>81</v>
      </c>
      <c r="I969" t="s">
        <v>1849</v>
      </c>
      <c r="J969" s="1">
        <v>46216.937210648146</v>
      </c>
      <c r="K969">
        <v>1</v>
      </c>
      <c r="L969">
        <v>1</v>
      </c>
      <c r="M969" t="s">
        <v>1850</v>
      </c>
      <c r="N969" t="s">
        <v>1851</v>
      </c>
      <c r="O969" s="1">
        <v>46216.936516203707</v>
      </c>
      <c r="P969" s="1">
        <v>46216.937210648146</v>
      </c>
      <c r="Q969" s="1" t="str">
        <f t="shared" si="120"/>
        <v>3540101|r04</v>
      </c>
      <c r="R969" s="1" t="str">
        <f>VLOOKUP(D969,Base_Amostral!$A:$G,5,FALSE)</f>
        <v>Pongaí</v>
      </c>
      <c r="S969" s="1" t="str">
        <f>VLOOKUP(D969,Base_Amostral!$A:$G,3,FALSE)</f>
        <v>São Paulo</v>
      </c>
      <c r="T969" s="1" t="str">
        <f>VLOOKUP(D969,Base_Amostral!$A:$G,6,FALSE)</f>
        <v>Sudeste</v>
      </c>
      <c r="U969" s="4">
        <f t="shared" si="121"/>
        <v>8.5</v>
      </c>
      <c r="V969" s="4">
        <f t="shared" si="122"/>
        <v>8.1</v>
      </c>
      <c r="W969" s="4">
        <f t="shared" si="123"/>
        <v>0.40000000000000036</v>
      </c>
      <c r="X969" s="4">
        <f t="shared" si="124"/>
        <v>8.3000000000000007</v>
      </c>
      <c r="Y969" s="4">
        <f t="shared" si="125"/>
        <v>1</v>
      </c>
      <c r="Z969" s="4">
        <f t="shared" si="126"/>
        <v>1.2000000000000002</v>
      </c>
      <c r="AA969" s="4">
        <f t="shared" si="127"/>
        <v>9.9999999999999645E-2</v>
      </c>
      <c r="AB969" s="4">
        <f ca="1">IF(B969&lt;&gt;"r04","",IF(COUNT(INDEX(U:U,ROW()-3):U969)&lt;2,"",MAX(INDEX(U:U,ROW()-3):U969)-MIN(INDEX(U:U,ROW()-3):U969)))</f>
        <v>1.2000000000000002</v>
      </c>
      <c r="AC969" s="4">
        <f ca="1">IF(B969&lt;&gt;"r04","",IF(COUNT(INDEX(V:V,ROW()-3):V969)&lt;2,"",MAX(INDEX(V:V,ROW()-3):V969)-MIN(INDEX(V:V,ROW()-3):V969)))</f>
        <v>9.9999999999999645E-2</v>
      </c>
      <c r="AD969" s="4">
        <f ca="1">IF(B969&lt;&gt;"r04","",COUNT(INDEX(U:U,ROW()-3):U969))</f>
        <v>4</v>
      </c>
      <c r="AE969" s="4">
        <f ca="1">IF(B969&lt;&gt;"r04","",COUNT(INDEX(V:V,ROW()-3):V969))</f>
        <v>4</v>
      </c>
    </row>
    <row r="970" spans="1:31">
      <c r="A970">
        <v>699</v>
      </c>
      <c r="B970" t="s">
        <v>1857</v>
      </c>
      <c r="C970" t="s">
        <v>1858</v>
      </c>
      <c r="D970">
        <v>3540853</v>
      </c>
      <c r="E970">
        <v>64</v>
      </c>
      <c r="F970" t="s">
        <v>1849</v>
      </c>
      <c r="G970" s="1">
        <v>46196.098553240743</v>
      </c>
      <c r="H970">
        <v>75</v>
      </c>
      <c r="I970" t="s">
        <v>1849</v>
      </c>
      <c r="J970" s="1">
        <v>46196.09883101852</v>
      </c>
      <c r="K970">
        <v>1</v>
      </c>
      <c r="L970">
        <v>1</v>
      </c>
      <c r="M970" t="s">
        <v>1850</v>
      </c>
      <c r="N970" t="s">
        <v>1851</v>
      </c>
      <c r="O970" s="1">
        <v>46196.09784722222</v>
      </c>
      <c r="P970" s="1">
        <v>46196.09883101852</v>
      </c>
      <c r="Q970" s="1" t="str">
        <f t="shared" si="120"/>
        <v>3540853|r01</v>
      </c>
      <c r="R970" s="1" t="str">
        <f>VLOOKUP(D970,Base_Amostral!$A:$G,5,FALSE)</f>
        <v>Pracinha</v>
      </c>
      <c r="S970" s="1" t="str">
        <f>VLOOKUP(D970,Base_Amostral!$A:$G,3,FALSE)</f>
        <v>São Paulo</v>
      </c>
      <c r="T970" s="1" t="str">
        <f>VLOOKUP(D970,Base_Amostral!$A:$G,6,FALSE)</f>
        <v>Sudeste</v>
      </c>
      <c r="U970" s="4">
        <f t="shared" si="121"/>
        <v>6.4</v>
      </c>
      <c r="V970" s="4">
        <f t="shared" si="122"/>
        <v>7.5</v>
      </c>
      <c r="W970" s="4">
        <f t="shared" si="123"/>
        <v>-1.0999999999999996</v>
      </c>
      <c r="X970" s="4">
        <f t="shared" si="124"/>
        <v>6.95</v>
      </c>
      <c r="Y970" s="4">
        <f t="shared" si="125"/>
        <v>1</v>
      </c>
      <c r="Z970" s="4" t="str">
        <f t="shared" si="126"/>
        <v/>
      </c>
      <c r="AA970" s="4" t="str">
        <f t="shared" si="127"/>
        <v/>
      </c>
      <c r="AB970" s="4" t="str">
        <f>IF(B970&lt;&gt;"r04","",IF(COUNT(INDEX(U:U,ROW()-3):U970)&lt;2,"",MAX(INDEX(U:U,ROW()-3):U970)-MIN(INDEX(U:U,ROW()-3):U970)))</f>
        <v/>
      </c>
      <c r="AC970" s="4" t="str">
        <f>IF(B970&lt;&gt;"r04","",IF(COUNT(INDEX(V:V,ROW()-3):V970)&lt;2,"",MAX(INDEX(V:V,ROW()-3):V970)-MIN(INDEX(V:V,ROW()-3):V970)))</f>
        <v/>
      </c>
      <c r="AD970" s="4" t="str">
        <f>IF(B970&lt;&gt;"r04","",COUNT(INDEX(U:U,ROW()-3):U970))</f>
        <v/>
      </c>
      <c r="AE970" s="4" t="str">
        <f>IF(B970&lt;&gt;"r04","",COUNT(INDEX(V:V,ROW()-3):V970))</f>
        <v/>
      </c>
    </row>
    <row r="971" spans="1:31">
      <c r="A971">
        <v>1075</v>
      </c>
      <c r="B971" t="s">
        <v>1859</v>
      </c>
      <c r="C971" t="s">
        <v>1860</v>
      </c>
      <c r="D971">
        <v>3540853</v>
      </c>
      <c r="E971">
        <v>64</v>
      </c>
      <c r="F971" t="s">
        <v>1849</v>
      </c>
      <c r="G971" s="1">
        <v>46203.92895833333</v>
      </c>
      <c r="H971">
        <v>75</v>
      </c>
      <c r="I971" t="s">
        <v>1849</v>
      </c>
      <c r="J971" s="1">
        <v>46203.929236111115</v>
      </c>
      <c r="K971">
        <v>1</v>
      </c>
      <c r="L971">
        <v>1</v>
      </c>
      <c r="M971" t="s">
        <v>1850</v>
      </c>
      <c r="N971" t="s">
        <v>1851</v>
      </c>
      <c r="O971" s="1">
        <v>46203.928356481483</v>
      </c>
      <c r="P971" s="1">
        <v>46203.929236111115</v>
      </c>
      <c r="Q971" s="1" t="str">
        <f t="shared" si="120"/>
        <v>3540853|r02</v>
      </c>
      <c r="R971" s="1" t="str">
        <f>VLOOKUP(D971,Base_Amostral!$A:$G,5,FALSE)</f>
        <v>Pracinha</v>
      </c>
      <c r="S971" s="1" t="str">
        <f>VLOOKUP(D971,Base_Amostral!$A:$G,3,FALSE)</f>
        <v>São Paulo</v>
      </c>
      <c r="T971" s="1" t="str">
        <f>VLOOKUP(D971,Base_Amostral!$A:$G,6,FALSE)</f>
        <v>Sudeste</v>
      </c>
      <c r="U971" s="4">
        <f t="shared" si="121"/>
        <v>6.4</v>
      </c>
      <c r="V971" s="4">
        <f t="shared" si="122"/>
        <v>7.5</v>
      </c>
      <c r="W971" s="4">
        <f t="shared" si="123"/>
        <v>-1.0999999999999996</v>
      </c>
      <c r="X971" s="4">
        <f t="shared" si="124"/>
        <v>6.95</v>
      </c>
      <c r="Y971" s="4">
        <f t="shared" si="125"/>
        <v>1</v>
      </c>
      <c r="Z971" s="4">
        <f t="shared" si="126"/>
        <v>0</v>
      </c>
      <c r="AA971" s="4">
        <f t="shared" si="127"/>
        <v>0</v>
      </c>
      <c r="AB971" s="4" t="str">
        <f>IF(B971&lt;&gt;"r04","",IF(COUNT(INDEX(U:U,ROW()-3):U971)&lt;2,"",MAX(INDEX(U:U,ROW()-3):U971)-MIN(INDEX(U:U,ROW()-3):U971)))</f>
        <v/>
      </c>
      <c r="AC971" s="4" t="str">
        <f>IF(B971&lt;&gt;"r04","",IF(COUNT(INDEX(V:V,ROW()-3):V971)&lt;2,"",MAX(INDEX(V:V,ROW()-3):V971)-MIN(INDEX(V:V,ROW()-3):V971)))</f>
        <v/>
      </c>
      <c r="AD971" s="4" t="str">
        <f>IF(B971&lt;&gt;"r04","",COUNT(INDEX(U:U,ROW()-3):U971))</f>
        <v/>
      </c>
      <c r="AE971" s="4" t="str">
        <f>IF(B971&lt;&gt;"r04","",COUNT(INDEX(V:V,ROW()-3):V971))</f>
        <v/>
      </c>
    </row>
    <row r="972" spans="1:31">
      <c r="A972">
        <v>1437</v>
      </c>
      <c r="B972" t="s">
        <v>1861</v>
      </c>
      <c r="C972" t="s">
        <v>1862</v>
      </c>
      <c r="D972">
        <v>3540853</v>
      </c>
      <c r="E972">
        <v>64</v>
      </c>
      <c r="F972" t="s">
        <v>1849</v>
      </c>
      <c r="G972" s="1">
        <v>46209.976782407408</v>
      </c>
      <c r="H972">
        <v>75</v>
      </c>
      <c r="I972" t="s">
        <v>1849</v>
      </c>
      <c r="J972" s="1">
        <v>46209.977060185185</v>
      </c>
      <c r="K972">
        <v>1</v>
      </c>
      <c r="L972">
        <v>1</v>
      </c>
      <c r="M972" t="s">
        <v>1850</v>
      </c>
      <c r="N972" t="s">
        <v>1851</v>
      </c>
      <c r="O972" s="1">
        <v>46209.974756944444</v>
      </c>
      <c r="P972" s="1">
        <v>46209.977060185185</v>
      </c>
      <c r="Q972" s="1" t="str">
        <f t="shared" si="120"/>
        <v>3540853|r03</v>
      </c>
      <c r="R972" s="1" t="str">
        <f>VLOOKUP(D972,Base_Amostral!$A:$G,5,FALSE)</f>
        <v>Pracinha</v>
      </c>
      <c r="S972" s="1" t="str">
        <f>VLOOKUP(D972,Base_Amostral!$A:$G,3,FALSE)</f>
        <v>São Paulo</v>
      </c>
      <c r="T972" s="1" t="str">
        <f>VLOOKUP(D972,Base_Amostral!$A:$G,6,FALSE)</f>
        <v>Sudeste</v>
      </c>
      <c r="U972" s="4">
        <f t="shared" si="121"/>
        <v>6.4</v>
      </c>
      <c r="V972" s="4">
        <f t="shared" si="122"/>
        <v>7.5</v>
      </c>
      <c r="W972" s="4">
        <f t="shared" si="123"/>
        <v>-1.0999999999999996</v>
      </c>
      <c r="X972" s="4">
        <f t="shared" si="124"/>
        <v>6.95</v>
      </c>
      <c r="Y972" s="4">
        <f t="shared" si="125"/>
        <v>1</v>
      </c>
      <c r="Z972" s="4">
        <f t="shared" si="126"/>
        <v>0</v>
      </c>
      <c r="AA972" s="4">
        <f t="shared" si="127"/>
        <v>0</v>
      </c>
      <c r="AB972" s="4" t="str">
        <f>IF(B972&lt;&gt;"r04","",IF(COUNT(INDEX(U:U,ROW()-3):U972)&lt;2,"",MAX(INDEX(U:U,ROW()-3):U972)-MIN(INDEX(U:U,ROW()-3):U972)))</f>
        <v/>
      </c>
      <c r="AC972" s="4" t="str">
        <f>IF(B972&lt;&gt;"r04","",IF(COUNT(INDEX(V:V,ROW()-3):V972)&lt;2,"",MAX(INDEX(V:V,ROW()-3):V972)-MIN(INDEX(V:V,ROW()-3):V972)))</f>
        <v/>
      </c>
      <c r="AD972" s="4" t="str">
        <f>IF(B972&lt;&gt;"r04","",COUNT(INDEX(U:U,ROW()-3):U972))</f>
        <v/>
      </c>
      <c r="AE972" s="4" t="str">
        <f>IF(B972&lt;&gt;"r04","",COUNT(INDEX(V:V,ROW()-3):V972))</f>
        <v/>
      </c>
    </row>
    <row r="973" spans="1:31">
      <c r="A973">
        <v>1799</v>
      </c>
      <c r="B973" t="s">
        <v>1863</v>
      </c>
      <c r="C973" t="s">
        <v>1864</v>
      </c>
      <c r="D973">
        <v>3540853</v>
      </c>
      <c r="E973">
        <v>75</v>
      </c>
      <c r="F973" t="s">
        <v>1849</v>
      </c>
      <c r="G973" s="1">
        <v>46216.940266203703</v>
      </c>
      <c r="H973">
        <v>71</v>
      </c>
      <c r="I973" t="s">
        <v>1849</v>
      </c>
      <c r="J973" s="1">
        <v>46216.940879629627</v>
      </c>
      <c r="K973">
        <v>1</v>
      </c>
      <c r="L973">
        <v>1</v>
      </c>
      <c r="M973" t="s">
        <v>1850</v>
      </c>
      <c r="N973" t="s">
        <v>1851</v>
      </c>
      <c r="O973" s="1">
        <v>46216.937256944446</v>
      </c>
      <c r="P973" s="1">
        <v>46216.940879629627</v>
      </c>
      <c r="Q973" s="1" t="str">
        <f t="shared" si="120"/>
        <v>3540853|r04</v>
      </c>
      <c r="R973" s="1" t="str">
        <f>VLOOKUP(D973,Base_Amostral!$A:$G,5,FALSE)</f>
        <v>Pracinha</v>
      </c>
      <c r="S973" s="1" t="str">
        <f>VLOOKUP(D973,Base_Amostral!$A:$G,3,FALSE)</f>
        <v>São Paulo</v>
      </c>
      <c r="T973" s="1" t="str">
        <f>VLOOKUP(D973,Base_Amostral!$A:$G,6,FALSE)</f>
        <v>Sudeste</v>
      </c>
      <c r="U973" s="4">
        <f t="shared" si="121"/>
        <v>7.5</v>
      </c>
      <c r="V973" s="4">
        <f t="shared" si="122"/>
        <v>7.1</v>
      </c>
      <c r="W973" s="4">
        <f t="shared" si="123"/>
        <v>0.40000000000000036</v>
      </c>
      <c r="X973" s="4">
        <f t="shared" si="124"/>
        <v>7.3</v>
      </c>
      <c r="Y973" s="4">
        <f t="shared" si="125"/>
        <v>1</v>
      </c>
      <c r="Z973" s="4">
        <f t="shared" si="126"/>
        <v>1.0999999999999996</v>
      </c>
      <c r="AA973" s="4">
        <f t="shared" si="127"/>
        <v>-0.40000000000000036</v>
      </c>
      <c r="AB973" s="4">
        <f ca="1">IF(B973&lt;&gt;"r04","",IF(COUNT(INDEX(U:U,ROW()-3):U973)&lt;2,"",MAX(INDEX(U:U,ROW()-3):U973)-MIN(INDEX(U:U,ROW()-3):U973)))</f>
        <v>1.0999999999999996</v>
      </c>
      <c r="AC973" s="4">
        <f ca="1">IF(B973&lt;&gt;"r04","",IF(COUNT(INDEX(V:V,ROW()-3):V973)&lt;2,"",MAX(INDEX(V:V,ROW()-3):V973)-MIN(INDEX(V:V,ROW()-3):V973)))</f>
        <v>0.40000000000000036</v>
      </c>
      <c r="AD973" s="4">
        <f ca="1">IF(B973&lt;&gt;"r04","",COUNT(INDEX(U:U,ROW()-3):U973))</f>
        <v>4</v>
      </c>
      <c r="AE973" s="4">
        <f ca="1">IF(B973&lt;&gt;"r04","",COUNT(INDEX(V:V,ROW()-3):V973))</f>
        <v>4</v>
      </c>
    </row>
    <row r="974" spans="1:31">
      <c r="A974">
        <v>702</v>
      </c>
      <c r="B974" t="s">
        <v>1857</v>
      </c>
      <c r="C974" t="s">
        <v>1858</v>
      </c>
      <c r="D974">
        <v>3544103</v>
      </c>
      <c r="E974">
        <v>74</v>
      </c>
      <c r="F974" t="s">
        <v>1849</v>
      </c>
      <c r="G974" s="1">
        <v>46196.09915509259</v>
      </c>
      <c r="H974">
        <v>74</v>
      </c>
      <c r="I974" t="s">
        <v>1849</v>
      </c>
      <c r="J974" s="1">
        <v>46196.099421296298</v>
      </c>
      <c r="K974">
        <v>1</v>
      </c>
      <c r="L974">
        <v>1</v>
      </c>
      <c r="M974" t="s">
        <v>1850</v>
      </c>
      <c r="N974" t="s">
        <v>1851</v>
      </c>
      <c r="O974" s="1">
        <v>46196.09888888889</v>
      </c>
      <c r="P974" s="1">
        <v>46196.099421296298</v>
      </c>
      <c r="Q974" s="1" t="str">
        <f t="shared" si="120"/>
        <v>3544103|r01</v>
      </c>
      <c r="R974" s="1" t="str">
        <f>VLOOKUP(D974,Base_Amostral!$A:$G,5,FALSE)</f>
        <v>Rio Grande da Serra</v>
      </c>
      <c r="S974" s="1" t="str">
        <f>VLOOKUP(D974,Base_Amostral!$A:$G,3,FALSE)</f>
        <v>São Paulo</v>
      </c>
      <c r="T974" s="1" t="str">
        <f>VLOOKUP(D974,Base_Amostral!$A:$G,6,FALSE)</f>
        <v>Sudeste</v>
      </c>
      <c r="U974" s="4">
        <f t="shared" si="121"/>
        <v>7.4</v>
      </c>
      <c r="V974" s="4">
        <f t="shared" si="122"/>
        <v>7.4</v>
      </c>
      <c r="W974" s="4">
        <f t="shared" si="123"/>
        <v>0</v>
      </c>
      <c r="X974" s="4">
        <f t="shared" si="124"/>
        <v>7.4</v>
      </c>
      <c r="Y974" s="4">
        <f t="shared" si="125"/>
        <v>1</v>
      </c>
      <c r="Z974" s="4" t="str">
        <f t="shared" si="126"/>
        <v/>
      </c>
      <c r="AA974" s="4" t="str">
        <f t="shared" si="127"/>
        <v/>
      </c>
      <c r="AB974" s="4" t="str">
        <f>IF(B974&lt;&gt;"r04","",IF(COUNT(INDEX(U:U,ROW()-3):U974)&lt;2,"",MAX(INDEX(U:U,ROW()-3):U974)-MIN(INDEX(U:U,ROW()-3):U974)))</f>
        <v/>
      </c>
      <c r="AC974" s="4" t="str">
        <f>IF(B974&lt;&gt;"r04","",IF(COUNT(INDEX(V:V,ROW()-3):V974)&lt;2,"",MAX(INDEX(V:V,ROW()-3):V974)-MIN(INDEX(V:V,ROW()-3):V974)))</f>
        <v/>
      </c>
      <c r="AD974" s="4" t="str">
        <f>IF(B974&lt;&gt;"r04","",COUNT(INDEX(U:U,ROW()-3):U974))</f>
        <v/>
      </c>
      <c r="AE974" s="4" t="str">
        <f>IF(B974&lt;&gt;"r04","",COUNT(INDEX(V:V,ROW()-3):V974))</f>
        <v/>
      </c>
    </row>
    <row r="975" spans="1:31">
      <c r="A975">
        <v>1076</v>
      </c>
      <c r="B975" t="s">
        <v>1859</v>
      </c>
      <c r="C975" t="s">
        <v>1860</v>
      </c>
      <c r="D975">
        <v>3544103</v>
      </c>
      <c r="F975" t="s">
        <v>1854</v>
      </c>
      <c r="G975" s="1">
        <v>46203.936215277776</v>
      </c>
      <c r="I975" t="s">
        <v>1856</v>
      </c>
      <c r="J975" s="1">
        <v>46203.936736111114</v>
      </c>
      <c r="K975">
        <v>0</v>
      </c>
      <c r="L975">
        <v>0</v>
      </c>
      <c r="M975" t="s">
        <v>1855</v>
      </c>
      <c r="N975" t="s">
        <v>1851</v>
      </c>
      <c r="O975" s="1">
        <v>46203.929282407407</v>
      </c>
      <c r="P975" s="1">
        <v>46203.936736111114</v>
      </c>
      <c r="Q975" s="1" t="str">
        <f t="shared" si="120"/>
        <v>3544103|r02</v>
      </c>
      <c r="R975" s="1" t="str">
        <f>VLOOKUP(D975,Base_Amostral!$A:$G,5,FALSE)</f>
        <v>Rio Grande da Serra</v>
      </c>
      <c r="S975" s="1" t="str">
        <f>VLOOKUP(D975,Base_Amostral!$A:$G,3,FALSE)</f>
        <v>São Paulo</v>
      </c>
      <c r="T975" s="1" t="str">
        <f>VLOOKUP(D975,Base_Amostral!$A:$G,6,FALSE)</f>
        <v>Sudeste</v>
      </c>
      <c r="U975" s="4" t="str">
        <f t="shared" si="121"/>
        <v/>
      </c>
      <c r="V975" s="4" t="str">
        <f t="shared" si="122"/>
        <v/>
      </c>
      <c r="W975" s="4" t="str">
        <f t="shared" si="123"/>
        <v/>
      </c>
      <c r="X975" s="4" t="str">
        <f t="shared" si="124"/>
        <v/>
      </c>
      <c r="Y975" s="4">
        <f t="shared" si="125"/>
        <v>0</v>
      </c>
      <c r="Z975" s="4" t="str">
        <f t="shared" si="126"/>
        <v/>
      </c>
      <c r="AA975" s="4" t="str">
        <f t="shared" si="127"/>
        <v/>
      </c>
      <c r="AB975" s="4" t="str">
        <f>IF(B975&lt;&gt;"r04","",IF(COUNT(INDEX(U:U,ROW()-3):U975)&lt;2,"",MAX(INDEX(U:U,ROW()-3):U975)-MIN(INDEX(U:U,ROW()-3):U975)))</f>
        <v/>
      </c>
      <c r="AC975" s="4" t="str">
        <f>IF(B975&lt;&gt;"r04","",IF(COUNT(INDEX(V:V,ROW()-3):V975)&lt;2,"",MAX(INDEX(V:V,ROW()-3):V975)-MIN(INDEX(V:V,ROW()-3):V975)))</f>
        <v/>
      </c>
      <c r="AD975" s="4" t="str">
        <f>IF(B975&lt;&gt;"r04","",COUNT(INDEX(U:U,ROW()-3):U975))</f>
        <v/>
      </c>
      <c r="AE975" s="4" t="str">
        <f>IF(B975&lt;&gt;"r04","",COUNT(INDEX(V:V,ROW()-3):V975))</f>
        <v/>
      </c>
    </row>
    <row r="976" spans="1:31">
      <c r="A976">
        <v>1438</v>
      </c>
      <c r="B976" t="s">
        <v>1861</v>
      </c>
      <c r="C976" t="s">
        <v>1862</v>
      </c>
      <c r="D976">
        <v>3544103</v>
      </c>
      <c r="E976">
        <v>74</v>
      </c>
      <c r="F976" t="s">
        <v>1849</v>
      </c>
      <c r="G976" s="1">
        <v>46209.977337962962</v>
      </c>
      <c r="H976">
        <v>74</v>
      </c>
      <c r="I976" t="s">
        <v>1849</v>
      </c>
      <c r="J976" s="1">
        <v>46209.97761574074</v>
      </c>
      <c r="K976">
        <v>1</v>
      </c>
      <c r="L976">
        <v>1</v>
      </c>
      <c r="M976" t="s">
        <v>1850</v>
      </c>
      <c r="N976" t="s">
        <v>1851</v>
      </c>
      <c r="O976" s="1">
        <v>46209.977106481485</v>
      </c>
      <c r="P976" s="1">
        <v>46209.97761574074</v>
      </c>
      <c r="Q976" s="1" t="str">
        <f t="shared" si="120"/>
        <v>3544103|r03</v>
      </c>
      <c r="R976" s="1" t="str">
        <f>VLOOKUP(D976,Base_Amostral!$A:$G,5,FALSE)</f>
        <v>Rio Grande da Serra</v>
      </c>
      <c r="S976" s="1" t="str">
        <f>VLOOKUP(D976,Base_Amostral!$A:$G,3,FALSE)</f>
        <v>São Paulo</v>
      </c>
      <c r="T976" s="1" t="str">
        <f>VLOOKUP(D976,Base_Amostral!$A:$G,6,FALSE)</f>
        <v>Sudeste</v>
      </c>
      <c r="U976" s="4">
        <f t="shared" si="121"/>
        <v>7.4</v>
      </c>
      <c r="V976" s="4">
        <f t="shared" si="122"/>
        <v>7.4</v>
      </c>
      <c r="W976" s="4">
        <f t="shared" si="123"/>
        <v>0</v>
      </c>
      <c r="X976" s="4">
        <f t="shared" si="124"/>
        <v>7.4</v>
      </c>
      <c r="Y976" s="4">
        <f t="shared" si="125"/>
        <v>1</v>
      </c>
      <c r="Z976" s="4" t="str">
        <f t="shared" si="126"/>
        <v/>
      </c>
      <c r="AA976" s="4" t="str">
        <f t="shared" si="127"/>
        <v/>
      </c>
      <c r="AB976" s="4" t="str">
        <f>IF(B976&lt;&gt;"r04","",IF(COUNT(INDEX(U:U,ROW()-3):U976)&lt;2,"",MAX(INDEX(U:U,ROW()-3):U976)-MIN(INDEX(U:U,ROW()-3):U976)))</f>
        <v/>
      </c>
      <c r="AC976" s="4" t="str">
        <f>IF(B976&lt;&gt;"r04","",IF(COUNT(INDEX(V:V,ROW()-3):V976)&lt;2,"",MAX(INDEX(V:V,ROW()-3):V976)-MIN(INDEX(V:V,ROW()-3):V976)))</f>
        <v/>
      </c>
      <c r="AD976" s="4" t="str">
        <f>IF(B976&lt;&gt;"r04","",COUNT(INDEX(U:U,ROW()-3):U976))</f>
        <v/>
      </c>
      <c r="AE976" s="4" t="str">
        <f>IF(B976&lt;&gt;"r04","",COUNT(INDEX(V:V,ROW()-3):V976))</f>
        <v/>
      </c>
    </row>
    <row r="977" spans="1:31">
      <c r="A977">
        <v>1800</v>
      </c>
      <c r="B977" t="s">
        <v>1863</v>
      </c>
      <c r="C977" t="s">
        <v>1864</v>
      </c>
      <c r="D977">
        <v>3544103</v>
      </c>
      <c r="E977">
        <v>83</v>
      </c>
      <c r="F977" t="s">
        <v>1849</v>
      </c>
      <c r="G977" s="1">
        <v>46216.941192129627</v>
      </c>
      <c r="H977">
        <v>74</v>
      </c>
      <c r="I977" t="s">
        <v>1849</v>
      </c>
      <c r="J977" s="1">
        <v>46216.941458333335</v>
      </c>
      <c r="K977">
        <v>1</v>
      </c>
      <c r="L977">
        <v>1</v>
      </c>
      <c r="M977" t="s">
        <v>1850</v>
      </c>
      <c r="N977" t="s">
        <v>1851</v>
      </c>
      <c r="O977" s="1">
        <v>46216.94091435185</v>
      </c>
      <c r="P977" s="1">
        <v>46216.941458333335</v>
      </c>
      <c r="Q977" s="1" t="str">
        <f t="shared" si="120"/>
        <v>3544103|r04</v>
      </c>
      <c r="R977" s="1" t="str">
        <f>VLOOKUP(D977,Base_Amostral!$A:$G,5,FALSE)</f>
        <v>Rio Grande da Serra</v>
      </c>
      <c r="S977" s="1" t="str">
        <f>VLOOKUP(D977,Base_Amostral!$A:$G,3,FALSE)</f>
        <v>São Paulo</v>
      </c>
      <c r="T977" s="1" t="str">
        <f>VLOOKUP(D977,Base_Amostral!$A:$G,6,FALSE)</f>
        <v>Sudeste</v>
      </c>
      <c r="U977" s="4">
        <f t="shared" si="121"/>
        <v>8.3000000000000007</v>
      </c>
      <c r="V977" s="4">
        <f t="shared" si="122"/>
        <v>7.4</v>
      </c>
      <c r="W977" s="4">
        <f t="shared" si="123"/>
        <v>0.90000000000000036</v>
      </c>
      <c r="X977" s="4">
        <f t="shared" si="124"/>
        <v>7.8500000000000005</v>
      </c>
      <c r="Y977" s="4">
        <f t="shared" si="125"/>
        <v>1</v>
      </c>
      <c r="Z977" s="4">
        <f t="shared" si="126"/>
        <v>0.90000000000000036</v>
      </c>
      <c r="AA977" s="4">
        <f t="shared" si="127"/>
        <v>0</v>
      </c>
      <c r="AB977" s="4">
        <f ca="1">IF(B977&lt;&gt;"r04","",IF(COUNT(INDEX(U:U,ROW()-3):U977)&lt;2,"",MAX(INDEX(U:U,ROW()-3):U977)-MIN(INDEX(U:U,ROW()-3):U977)))</f>
        <v>0.90000000000000036</v>
      </c>
      <c r="AC977" s="4">
        <f ca="1">IF(B977&lt;&gt;"r04","",IF(COUNT(INDEX(V:V,ROW()-3):V977)&lt;2,"",MAX(INDEX(V:V,ROW()-3):V977)-MIN(INDEX(V:V,ROW()-3):V977)))</f>
        <v>0</v>
      </c>
      <c r="AD977" s="4">
        <f ca="1">IF(B977&lt;&gt;"r04","",COUNT(INDEX(U:U,ROW()-3):U977))</f>
        <v>3</v>
      </c>
      <c r="AE977" s="4">
        <f ca="1">IF(B977&lt;&gt;"r04","",COUNT(INDEX(V:V,ROW()-3):V977))</f>
        <v>3</v>
      </c>
    </row>
    <row r="978" spans="1:31">
      <c r="A978">
        <v>703</v>
      </c>
      <c r="B978" t="s">
        <v>1857</v>
      </c>
      <c r="C978" t="s">
        <v>1858</v>
      </c>
      <c r="D978">
        <v>3544509</v>
      </c>
      <c r="E978">
        <v>92</v>
      </c>
      <c r="F978" t="s">
        <v>1849</v>
      </c>
      <c r="G978" s="1">
        <v>46196.099594907406</v>
      </c>
      <c r="H978">
        <v>61</v>
      </c>
      <c r="I978" t="s">
        <v>1849</v>
      </c>
      <c r="J978" s="1">
        <v>46196.099814814814</v>
      </c>
      <c r="K978">
        <v>1</v>
      </c>
      <c r="L978">
        <v>1</v>
      </c>
      <c r="M978" t="s">
        <v>1850</v>
      </c>
      <c r="N978" t="s">
        <v>1851</v>
      </c>
      <c r="O978" s="1">
        <v>46196.099456018521</v>
      </c>
      <c r="P978" s="1">
        <v>46196.099814814814</v>
      </c>
      <c r="Q978" s="1" t="str">
        <f t="shared" si="120"/>
        <v>3544509|r01</v>
      </c>
      <c r="R978" s="1" t="str">
        <f>VLOOKUP(D978,Base_Amostral!$A:$G,5,FALSE)</f>
        <v>Rubinéia</v>
      </c>
      <c r="S978" s="1" t="str">
        <f>VLOOKUP(D978,Base_Amostral!$A:$G,3,FALSE)</f>
        <v>São Paulo</v>
      </c>
      <c r="T978" s="1" t="str">
        <f>VLOOKUP(D978,Base_Amostral!$A:$G,6,FALSE)</f>
        <v>Sudeste</v>
      </c>
      <c r="U978" s="4">
        <f t="shared" si="121"/>
        <v>9.1999999999999993</v>
      </c>
      <c r="V978" s="4">
        <f t="shared" si="122"/>
        <v>6.1</v>
      </c>
      <c r="W978" s="4">
        <f t="shared" si="123"/>
        <v>3.0999999999999996</v>
      </c>
      <c r="X978" s="4">
        <f t="shared" si="124"/>
        <v>7.6499999999999995</v>
      </c>
      <c r="Y978" s="4">
        <f t="shared" si="125"/>
        <v>1</v>
      </c>
      <c r="Z978" s="4" t="str">
        <f t="shared" si="126"/>
        <v/>
      </c>
      <c r="AA978" s="4" t="str">
        <f t="shared" si="127"/>
        <v/>
      </c>
      <c r="AB978" s="4" t="str">
        <f>IF(B978&lt;&gt;"r04","",IF(COUNT(INDEX(U:U,ROW()-3):U978)&lt;2,"",MAX(INDEX(U:U,ROW()-3):U978)-MIN(INDEX(U:U,ROW()-3):U978)))</f>
        <v/>
      </c>
      <c r="AC978" s="4" t="str">
        <f>IF(B978&lt;&gt;"r04","",IF(COUNT(INDEX(V:V,ROW()-3):V978)&lt;2,"",MAX(INDEX(V:V,ROW()-3):V978)-MIN(INDEX(V:V,ROW()-3):V978)))</f>
        <v/>
      </c>
      <c r="AD978" s="4" t="str">
        <f>IF(B978&lt;&gt;"r04","",COUNT(INDEX(U:U,ROW()-3):U978))</f>
        <v/>
      </c>
      <c r="AE978" s="4" t="str">
        <f>IF(B978&lt;&gt;"r04","",COUNT(INDEX(V:V,ROW()-3):V978))</f>
        <v/>
      </c>
    </row>
    <row r="979" spans="1:31">
      <c r="A979">
        <v>1077</v>
      </c>
      <c r="B979" t="s">
        <v>1859</v>
      </c>
      <c r="C979" t="s">
        <v>1860</v>
      </c>
      <c r="D979">
        <v>3544509</v>
      </c>
      <c r="E979">
        <v>92</v>
      </c>
      <c r="F979" t="s">
        <v>1849</v>
      </c>
      <c r="G979" s="1">
        <v>46203.936898148146</v>
      </c>
      <c r="H979">
        <v>61</v>
      </c>
      <c r="I979" t="s">
        <v>1849</v>
      </c>
      <c r="J979" s="1">
        <v>46203.937118055554</v>
      </c>
      <c r="K979">
        <v>1</v>
      </c>
      <c r="L979">
        <v>1</v>
      </c>
      <c r="M979" t="s">
        <v>1850</v>
      </c>
      <c r="N979" t="s">
        <v>1851</v>
      </c>
      <c r="O979" s="1">
        <v>46203.936759259261</v>
      </c>
      <c r="P979" s="1">
        <v>46203.937118055554</v>
      </c>
      <c r="Q979" s="1" t="str">
        <f t="shared" si="120"/>
        <v>3544509|r02</v>
      </c>
      <c r="R979" s="1" t="str">
        <f>VLOOKUP(D979,Base_Amostral!$A:$G,5,FALSE)</f>
        <v>Rubinéia</v>
      </c>
      <c r="S979" s="1" t="str">
        <f>VLOOKUP(D979,Base_Amostral!$A:$G,3,FALSE)</f>
        <v>São Paulo</v>
      </c>
      <c r="T979" s="1" t="str">
        <f>VLOOKUP(D979,Base_Amostral!$A:$G,6,FALSE)</f>
        <v>Sudeste</v>
      </c>
      <c r="U979" s="4">
        <f t="shared" si="121"/>
        <v>9.1999999999999993</v>
      </c>
      <c r="V979" s="4">
        <f t="shared" si="122"/>
        <v>6.1</v>
      </c>
      <c r="W979" s="4">
        <f t="shared" si="123"/>
        <v>3.0999999999999996</v>
      </c>
      <c r="X979" s="4">
        <f t="shared" si="124"/>
        <v>7.6499999999999995</v>
      </c>
      <c r="Y979" s="4">
        <f t="shared" si="125"/>
        <v>1</v>
      </c>
      <c r="Z979" s="4">
        <f t="shared" si="126"/>
        <v>0</v>
      </c>
      <c r="AA979" s="4">
        <f t="shared" si="127"/>
        <v>0</v>
      </c>
      <c r="AB979" s="4" t="str">
        <f>IF(B979&lt;&gt;"r04","",IF(COUNT(INDEX(U:U,ROW()-3):U979)&lt;2,"",MAX(INDEX(U:U,ROW()-3):U979)-MIN(INDEX(U:U,ROW()-3):U979)))</f>
        <v/>
      </c>
      <c r="AC979" s="4" t="str">
        <f>IF(B979&lt;&gt;"r04","",IF(COUNT(INDEX(V:V,ROW()-3):V979)&lt;2,"",MAX(INDEX(V:V,ROW()-3):V979)-MIN(INDEX(V:V,ROW()-3):V979)))</f>
        <v/>
      </c>
      <c r="AD979" s="4" t="str">
        <f>IF(B979&lt;&gt;"r04","",COUNT(INDEX(U:U,ROW()-3):U979))</f>
        <v/>
      </c>
      <c r="AE979" s="4" t="str">
        <f>IF(B979&lt;&gt;"r04","",COUNT(INDEX(V:V,ROW()-3):V979))</f>
        <v/>
      </c>
    </row>
    <row r="980" spans="1:31">
      <c r="A980">
        <v>1439</v>
      </c>
      <c r="B980" t="s">
        <v>1861</v>
      </c>
      <c r="C980" t="s">
        <v>1862</v>
      </c>
      <c r="D980">
        <v>3544509</v>
      </c>
      <c r="E980">
        <v>92</v>
      </c>
      <c r="F980" t="s">
        <v>1849</v>
      </c>
      <c r="G980" s="1">
        <v>46209.980092592596</v>
      </c>
      <c r="H980">
        <v>61</v>
      </c>
      <c r="I980" t="s">
        <v>1849</v>
      </c>
      <c r="J980" s="1">
        <v>46209.980312500003</v>
      </c>
      <c r="K980">
        <v>1</v>
      </c>
      <c r="L980">
        <v>1</v>
      </c>
      <c r="M980" t="s">
        <v>1850</v>
      </c>
      <c r="N980" t="s">
        <v>1851</v>
      </c>
      <c r="O980" s="1">
        <v>46209.977650462963</v>
      </c>
      <c r="P980" s="1">
        <v>46209.980312500003</v>
      </c>
      <c r="Q980" s="1" t="str">
        <f t="shared" si="120"/>
        <v>3544509|r03</v>
      </c>
      <c r="R980" s="1" t="str">
        <f>VLOOKUP(D980,Base_Amostral!$A:$G,5,FALSE)</f>
        <v>Rubinéia</v>
      </c>
      <c r="S980" s="1" t="str">
        <f>VLOOKUP(D980,Base_Amostral!$A:$G,3,FALSE)</f>
        <v>São Paulo</v>
      </c>
      <c r="T980" s="1" t="str">
        <f>VLOOKUP(D980,Base_Amostral!$A:$G,6,FALSE)</f>
        <v>Sudeste</v>
      </c>
      <c r="U980" s="4">
        <f t="shared" si="121"/>
        <v>9.1999999999999993</v>
      </c>
      <c r="V980" s="4">
        <f t="shared" si="122"/>
        <v>6.1</v>
      </c>
      <c r="W980" s="4">
        <f t="shared" si="123"/>
        <v>3.0999999999999996</v>
      </c>
      <c r="X980" s="4">
        <f t="shared" si="124"/>
        <v>7.6499999999999995</v>
      </c>
      <c r="Y980" s="4">
        <f t="shared" si="125"/>
        <v>1</v>
      </c>
      <c r="Z980" s="4">
        <f t="shared" si="126"/>
        <v>0</v>
      </c>
      <c r="AA980" s="4">
        <f t="shared" si="127"/>
        <v>0</v>
      </c>
      <c r="AB980" s="4" t="str">
        <f>IF(B980&lt;&gt;"r04","",IF(COUNT(INDEX(U:U,ROW()-3):U980)&lt;2,"",MAX(INDEX(U:U,ROW()-3):U980)-MIN(INDEX(U:U,ROW()-3):U980)))</f>
        <v/>
      </c>
      <c r="AC980" s="4" t="str">
        <f>IF(B980&lt;&gt;"r04","",IF(COUNT(INDEX(V:V,ROW()-3):V980)&lt;2,"",MAX(INDEX(V:V,ROW()-3):V980)-MIN(INDEX(V:V,ROW()-3):V980)))</f>
        <v/>
      </c>
      <c r="AD980" s="4" t="str">
        <f>IF(B980&lt;&gt;"r04","",COUNT(INDEX(U:U,ROW()-3):U980))</f>
        <v/>
      </c>
      <c r="AE980" s="4" t="str">
        <f>IF(B980&lt;&gt;"r04","",COUNT(INDEX(V:V,ROW()-3):V980))</f>
        <v/>
      </c>
    </row>
    <row r="981" spans="1:31">
      <c r="A981">
        <v>1801</v>
      </c>
      <c r="B981" t="s">
        <v>1863</v>
      </c>
      <c r="C981" t="s">
        <v>1864</v>
      </c>
      <c r="D981">
        <v>3544509</v>
      </c>
      <c r="E981">
        <v>96</v>
      </c>
      <c r="F981" t="s">
        <v>1849</v>
      </c>
      <c r="G981" s="1">
        <v>46216.941643518519</v>
      </c>
      <c r="H981">
        <v>61</v>
      </c>
      <c r="I981" t="s">
        <v>1849</v>
      </c>
      <c r="J981" s="1">
        <v>46216.941886574074</v>
      </c>
      <c r="K981">
        <v>1</v>
      </c>
      <c r="L981">
        <v>1</v>
      </c>
      <c r="M981" t="s">
        <v>1850</v>
      </c>
      <c r="N981" t="s">
        <v>1851</v>
      </c>
      <c r="O981" s="1">
        <v>46216.941493055558</v>
      </c>
      <c r="P981" s="1">
        <v>46216.941886574074</v>
      </c>
      <c r="Q981" s="1" t="str">
        <f t="shared" si="120"/>
        <v>3544509|r04</v>
      </c>
      <c r="R981" s="1" t="str">
        <f>VLOOKUP(D981,Base_Amostral!$A:$G,5,FALSE)</f>
        <v>Rubinéia</v>
      </c>
      <c r="S981" s="1" t="str">
        <f>VLOOKUP(D981,Base_Amostral!$A:$G,3,FALSE)</f>
        <v>São Paulo</v>
      </c>
      <c r="T981" s="1" t="str">
        <f>VLOOKUP(D981,Base_Amostral!$A:$G,6,FALSE)</f>
        <v>Sudeste</v>
      </c>
      <c r="U981" s="4">
        <f t="shared" si="121"/>
        <v>9.6</v>
      </c>
      <c r="V981" s="4">
        <f t="shared" si="122"/>
        <v>6.1</v>
      </c>
      <c r="W981" s="4">
        <f t="shared" si="123"/>
        <v>3.5</v>
      </c>
      <c r="X981" s="4">
        <f t="shared" si="124"/>
        <v>7.85</v>
      </c>
      <c r="Y981" s="4">
        <f t="shared" si="125"/>
        <v>1</v>
      </c>
      <c r="Z981" s="4">
        <f t="shared" si="126"/>
        <v>0.40000000000000036</v>
      </c>
      <c r="AA981" s="4">
        <f t="shared" si="127"/>
        <v>0</v>
      </c>
      <c r="AB981" s="4">
        <f ca="1">IF(B981&lt;&gt;"r04","",IF(COUNT(INDEX(U:U,ROW()-3):U981)&lt;2,"",MAX(INDEX(U:U,ROW()-3):U981)-MIN(INDEX(U:U,ROW()-3):U981)))</f>
        <v>0.40000000000000036</v>
      </c>
      <c r="AC981" s="4">
        <f ca="1">IF(B981&lt;&gt;"r04","",IF(COUNT(INDEX(V:V,ROW()-3):V981)&lt;2,"",MAX(INDEX(V:V,ROW()-3):V981)-MIN(INDEX(V:V,ROW()-3):V981)))</f>
        <v>0</v>
      </c>
      <c r="AD981" s="4">
        <f ca="1">IF(B981&lt;&gt;"r04","",COUNT(INDEX(U:U,ROW()-3):U981))</f>
        <v>4</v>
      </c>
      <c r="AE981" s="4">
        <f ca="1">IF(B981&lt;&gt;"r04","",COUNT(INDEX(V:V,ROW()-3):V981))</f>
        <v>4</v>
      </c>
    </row>
    <row r="982" spans="1:31">
      <c r="A982">
        <v>705</v>
      </c>
      <c r="B982" t="s">
        <v>1857</v>
      </c>
      <c r="C982" t="s">
        <v>1858</v>
      </c>
      <c r="D982">
        <v>3549953</v>
      </c>
      <c r="E982">
        <v>64</v>
      </c>
      <c r="F982" t="s">
        <v>1849</v>
      </c>
      <c r="G982" s="1">
        <v>46196.100115740737</v>
      </c>
      <c r="H982">
        <v>65</v>
      </c>
      <c r="I982" t="s">
        <v>1849</v>
      </c>
      <c r="J982" s="1">
        <v>46196.100300925929</v>
      </c>
      <c r="K982">
        <v>1</v>
      </c>
      <c r="L982">
        <v>1</v>
      </c>
      <c r="M982" t="s">
        <v>1850</v>
      </c>
      <c r="N982" t="s">
        <v>1851</v>
      </c>
      <c r="O982" s="1">
        <v>46196.099872685183</v>
      </c>
      <c r="P982" s="1">
        <v>46196.100300925929</v>
      </c>
      <c r="Q982" s="1" t="str">
        <f t="shared" si="120"/>
        <v>3549953|r01</v>
      </c>
      <c r="R982" s="1" t="str">
        <f>VLOOKUP(D982,Base_Amostral!$A:$G,5,FALSE)</f>
        <v>São Lourenço da Serra</v>
      </c>
      <c r="S982" s="1" t="str">
        <f>VLOOKUP(D982,Base_Amostral!$A:$G,3,FALSE)</f>
        <v>São Paulo</v>
      </c>
      <c r="T982" s="1" t="str">
        <f>VLOOKUP(D982,Base_Amostral!$A:$G,6,FALSE)</f>
        <v>Sudeste</v>
      </c>
      <c r="U982" s="4">
        <f t="shared" si="121"/>
        <v>6.4</v>
      </c>
      <c r="V982" s="4">
        <f t="shared" si="122"/>
        <v>6.5</v>
      </c>
      <c r="W982" s="4">
        <f t="shared" si="123"/>
        <v>-9.9999999999999645E-2</v>
      </c>
      <c r="X982" s="4">
        <f t="shared" si="124"/>
        <v>6.45</v>
      </c>
      <c r="Y982" s="4">
        <f t="shared" si="125"/>
        <v>1</v>
      </c>
      <c r="Z982" s="4" t="str">
        <f t="shared" si="126"/>
        <v/>
      </c>
      <c r="AA982" s="4" t="str">
        <f t="shared" si="127"/>
        <v/>
      </c>
      <c r="AB982" s="4" t="str">
        <f>IF(B982&lt;&gt;"r04","",IF(COUNT(INDEX(U:U,ROW()-3):U982)&lt;2,"",MAX(INDEX(U:U,ROW()-3):U982)-MIN(INDEX(U:U,ROW()-3):U982)))</f>
        <v/>
      </c>
      <c r="AC982" s="4" t="str">
        <f>IF(B982&lt;&gt;"r04","",IF(COUNT(INDEX(V:V,ROW()-3):V982)&lt;2,"",MAX(INDEX(V:V,ROW()-3):V982)-MIN(INDEX(V:V,ROW()-3):V982)))</f>
        <v/>
      </c>
      <c r="AD982" s="4" t="str">
        <f>IF(B982&lt;&gt;"r04","",COUNT(INDEX(U:U,ROW()-3):U982))</f>
        <v/>
      </c>
      <c r="AE982" s="4" t="str">
        <f>IF(B982&lt;&gt;"r04","",COUNT(INDEX(V:V,ROW()-3):V982))</f>
        <v/>
      </c>
    </row>
    <row r="983" spans="1:31">
      <c r="A983">
        <v>1078</v>
      </c>
      <c r="B983" t="s">
        <v>1859</v>
      </c>
      <c r="C983" t="s">
        <v>1860</v>
      </c>
      <c r="D983">
        <v>3549953</v>
      </c>
      <c r="E983">
        <v>64</v>
      </c>
      <c r="F983" t="s">
        <v>1849</v>
      </c>
      <c r="G983" s="1">
        <v>46203.937372685185</v>
      </c>
      <c r="H983">
        <v>65</v>
      </c>
      <c r="I983" t="s">
        <v>1849</v>
      </c>
      <c r="J983" s="1">
        <v>46203.937581018516</v>
      </c>
      <c r="K983">
        <v>1</v>
      </c>
      <c r="L983">
        <v>1</v>
      </c>
      <c r="M983" t="s">
        <v>1850</v>
      </c>
      <c r="N983" t="s">
        <v>1851</v>
      </c>
      <c r="O983" s="1">
        <v>46203.937175925923</v>
      </c>
      <c r="P983" s="1">
        <v>46203.937581018516</v>
      </c>
      <c r="Q983" s="1" t="str">
        <f t="shared" si="120"/>
        <v>3549953|r02</v>
      </c>
      <c r="R983" s="1" t="str">
        <f>VLOOKUP(D983,Base_Amostral!$A:$G,5,FALSE)</f>
        <v>São Lourenço da Serra</v>
      </c>
      <c r="S983" s="1" t="str">
        <f>VLOOKUP(D983,Base_Amostral!$A:$G,3,FALSE)</f>
        <v>São Paulo</v>
      </c>
      <c r="T983" s="1" t="str">
        <f>VLOOKUP(D983,Base_Amostral!$A:$G,6,FALSE)</f>
        <v>Sudeste</v>
      </c>
      <c r="U983" s="4">
        <f t="shared" si="121"/>
        <v>6.4</v>
      </c>
      <c r="V983" s="4">
        <f t="shared" si="122"/>
        <v>6.5</v>
      </c>
      <c r="W983" s="4">
        <f t="shared" si="123"/>
        <v>-9.9999999999999645E-2</v>
      </c>
      <c r="X983" s="4">
        <f t="shared" si="124"/>
        <v>6.45</v>
      </c>
      <c r="Y983" s="4">
        <f t="shared" si="125"/>
        <v>1</v>
      </c>
      <c r="Z983" s="4">
        <f t="shared" si="126"/>
        <v>0</v>
      </c>
      <c r="AA983" s="4">
        <f t="shared" si="127"/>
        <v>0</v>
      </c>
      <c r="AB983" s="4" t="str">
        <f>IF(B983&lt;&gt;"r04","",IF(COUNT(INDEX(U:U,ROW()-3):U983)&lt;2,"",MAX(INDEX(U:U,ROW()-3):U983)-MIN(INDEX(U:U,ROW()-3):U983)))</f>
        <v/>
      </c>
      <c r="AC983" s="4" t="str">
        <f>IF(B983&lt;&gt;"r04","",IF(COUNT(INDEX(V:V,ROW()-3):V983)&lt;2,"",MAX(INDEX(V:V,ROW()-3):V983)-MIN(INDEX(V:V,ROW()-3):V983)))</f>
        <v/>
      </c>
      <c r="AD983" s="4" t="str">
        <f>IF(B983&lt;&gt;"r04","",COUNT(INDEX(U:U,ROW()-3):U983))</f>
        <v/>
      </c>
      <c r="AE983" s="4" t="str">
        <f>IF(B983&lt;&gt;"r04","",COUNT(INDEX(V:V,ROW()-3):V983))</f>
        <v/>
      </c>
    </row>
    <row r="984" spans="1:31">
      <c r="A984">
        <v>1440</v>
      </c>
      <c r="B984" t="s">
        <v>1861</v>
      </c>
      <c r="C984" t="s">
        <v>1862</v>
      </c>
      <c r="D984">
        <v>3549953</v>
      </c>
      <c r="E984">
        <v>64</v>
      </c>
      <c r="F984" t="s">
        <v>1849</v>
      </c>
      <c r="G984" s="1">
        <v>46209.980543981481</v>
      </c>
      <c r="H984">
        <v>65</v>
      </c>
      <c r="I984" t="s">
        <v>1849</v>
      </c>
      <c r="J984" s="1">
        <v>46209.980752314812</v>
      </c>
      <c r="K984">
        <v>1</v>
      </c>
      <c r="L984">
        <v>1</v>
      </c>
      <c r="M984" t="s">
        <v>1850</v>
      </c>
      <c r="N984" t="s">
        <v>1851</v>
      </c>
      <c r="O984" s="1">
        <v>46209.980347222219</v>
      </c>
      <c r="P984" s="1">
        <v>46209.980752314812</v>
      </c>
      <c r="Q984" s="1" t="str">
        <f t="shared" si="120"/>
        <v>3549953|r03</v>
      </c>
      <c r="R984" s="1" t="str">
        <f>VLOOKUP(D984,Base_Amostral!$A:$G,5,FALSE)</f>
        <v>São Lourenço da Serra</v>
      </c>
      <c r="S984" s="1" t="str">
        <f>VLOOKUP(D984,Base_Amostral!$A:$G,3,FALSE)</f>
        <v>São Paulo</v>
      </c>
      <c r="T984" s="1" t="str">
        <f>VLOOKUP(D984,Base_Amostral!$A:$G,6,FALSE)</f>
        <v>Sudeste</v>
      </c>
      <c r="U984" s="4">
        <f t="shared" si="121"/>
        <v>6.4</v>
      </c>
      <c r="V984" s="4">
        <f t="shared" si="122"/>
        <v>6.5</v>
      </c>
      <c r="W984" s="4">
        <f t="shared" si="123"/>
        <v>-9.9999999999999645E-2</v>
      </c>
      <c r="X984" s="4">
        <f t="shared" si="124"/>
        <v>6.45</v>
      </c>
      <c r="Y984" s="4">
        <f t="shared" si="125"/>
        <v>1</v>
      </c>
      <c r="Z984" s="4">
        <f t="shared" si="126"/>
        <v>0</v>
      </c>
      <c r="AA984" s="4">
        <f t="shared" si="127"/>
        <v>0</v>
      </c>
      <c r="AB984" s="4" t="str">
        <f>IF(B984&lt;&gt;"r04","",IF(COUNT(INDEX(U:U,ROW()-3):U984)&lt;2,"",MAX(INDEX(U:U,ROW()-3):U984)-MIN(INDEX(U:U,ROW()-3):U984)))</f>
        <v/>
      </c>
      <c r="AC984" s="4" t="str">
        <f>IF(B984&lt;&gt;"r04","",IF(COUNT(INDEX(V:V,ROW()-3):V984)&lt;2,"",MAX(INDEX(V:V,ROW()-3):V984)-MIN(INDEX(V:V,ROW()-3):V984)))</f>
        <v/>
      </c>
      <c r="AD984" s="4" t="str">
        <f>IF(B984&lt;&gt;"r04","",COUNT(INDEX(U:U,ROW()-3):U984))</f>
        <v/>
      </c>
      <c r="AE984" s="4" t="str">
        <f>IF(B984&lt;&gt;"r04","",COUNT(INDEX(V:V,ROW()-3):V984))</f>
        <v/>
      </c>
    </row>
    <row r="985" spans="1:31">
      <c r="A985">
        <v>1802</v>
      </c>
      <c r="B985" t="s">
        <v>1863</v>
      </c>
      <c r="C985" t="s">
        <v>1864</v>
      </c>
      <c r="D985">
        <v>3549953</v>
      </c>
      <c r="E985">
        <v>75</v>
      </c>
      <c r="F985" t="s">
        <v>1849</v>
      </c>
      <c r="G985" s="1">
        <v>46216.942210648151</v>
      </c>
      <c r="H985">
        <v>65</v>
      </c>
      <c r="I985" t="s">
        <v>1849</v>
      </c>
      <c r="J985" s="1">
        <v>46216.942418981482</v>
      </c>
      <c r="K985">
        <v>1</v>
      </c>
      <c r="L985">
        <v>1</v>
      </c>
      <c r="M985" t="s">
        <v>1850</v>
      </c>
      <c r="N985" t="s">
        <v>1851</v>
      </c>
      <c r="O985" s="1">
        <v>46216.941921296297</v>
      </c>
      <c r="P985" s="1">
        <v>46216.942430555559</v>
      </c>
      <c r="Q985" s="1" t="str">
        <f t="shared" si="120"/>
        <v>3549953|r04</v>
      </c>
      <c r="R985" s="1" t="str">
        <f>VLOOKUP(D985,Base_Amostral!$A:$G,5,FALSE)</f>
        <v>São Lourenço da Serra</v>
      </c>
      <c r="S985" s="1" t="str">
        <f>VLOOKUP(D985,Base_Amostral!$A:$G,3,FALSE)</f>
        <v>São Paulo</v>
      </c>
      <c r="T985" s="1" t="str">
        <f>VLOOKUP(D985,Base_Amostral!$A:$G,6,FALSE)</f>
        <v>Sudeste</v>
      </c>
      <c r="U985" s="4">
        <f t="shared" si="121"/>
        <v>7.5</v>
      </c>
      <c r="V985" s="4">
        <f t="shared" si="122"/>
        <v>6.5</v>
      </c>
      <c r="W985" s="4">
        <f t="shared" si="123"/>
        <v>1</v>
      </c>
      <c r="X985" s="4">
        <f t="shared" si="124"/>
        <v>7</v>
      </c>
      <c r="Y985" s="4">
        <f t="shared" si="125"/>
        <v>1</v>
      </c>
      <c r="Z985" s="4">
        <f t="shared" si="126"/>
        <v>1.0999999999999996</v>
      </c>
      <c r="AA985" s="4">
        <f t="shared" si="127"/>
        <v>0</v>
      </c>
      <c r="AB985" s="4">
        <f ca="1">IF(B985&lt;&gt;"r04","",IF(COUNT(INDEX(U:U,ROW()-3):U985)&lt;2,"",MAX(INDEX(U:U,ROW()-3):U985)-MIN(INDEX(U:U,ROW()-3):U985)))</f>
        <v>1.0999999999999996</v>
      </c>
      <c r="AC985" s="4">
        <f ca="1">IF(B985&lt;&gt;"r04","",IF(COUNT(INDEX(V:V,ROW()-3):V985)&lt;2,"",MAX(INDEX(V:V,ROW()-3):V985)-MIN(INDEX(V:V,ROW()-3):V985)))</f>
        <v>0</v>
      </c>
      <c r="AD985" s="4">
        <f ca="1">IF(B985&lt;&gt;"r04","",COUNT(INDEX(U:U,ROW()-3):U985))</f>
        <v>4</v>
      </c>
      <c r="AE985" s="4">
        <f ca="1">IF(B985&lt;&gt;"r04","",COUNT(INDEX(V:V,ROW()-3):V985))</f>
        <v>4</v>
      </c>
    </row>
    <row r="986" spans="1:31">
      <c r="A986">
        <v>707</v>
      </c>
      <c r="B986" t="s">
        <v>1857</v>
      </c>
      <c r="C986" t="s">
        <v>1858</v>
      </c>
      <c r="D986">
        <v>3550001</v>
      </c>
      <c r="E986">
        <v>92</v>
      </c>
      <c r="F986" t="s">
        <v>1849</v>
      </c>
      <c r="G986" s="1">
        <v>46196.100474537037</v>
      </c>
      <c r="H986">
        <v>69</v>
      </c>
      <c r="I986" t="s">
        <v>1849</v>
      </c>
      <c r="J986" s="1">
        <v>46196.10083333333</v>
      </c>
      <c r="K986">
        <v>1</v>
      </c>
      <c r="L986">
        <v>1</v>
      </c>
      <c r="M986" t="s">
        <v>1850</v>
      </c>
      <c r="N986" t="s">
        <v>1851</v>
      </c>
      <c r="O986" s="1">
        <v>46196.100347222222</v>
      </c>
      <c r="P986" s="1">
        <v>46196.10083333333</v>
      </c>
      <c r="Q986" s="1" t="str">
        <f t="shared" si="120"/>
        <v>3550001|r01</v>
      </c>
      <c r="R986" s="1" t="str">
        <f>VLOOKUP(D986,Base_Amostral!$A:$G,5,FALSE)</f>
        <v>São Luiz do Paraitinga</v>
      </c>
      <c r="S986" s="1" t="str">
        <f>VLOOKUP(D986,Base_Amostral!$A:$G,3,FALSE)</f>
        <v>São Paulo</v>
      </c>
      <c r="T986" s="1" t="str">
        <f>VLOOKUP(D986,Base_Amostral!$A:$G,6,FALSE)</f>
        <v>Sudeste</v>
      </c>
      <c r="U986" s="4">
        <f t="shared" si="121"/>
        <v>9.1999999999999993</v>
      </c>
      <c r="V986" s="4">
        <f t="shared" si="122"/>
        <v>6.9</v>
      </c>
      <c r="W986" s="4">
        <f t="shared" si="123"/>
        <v>2.2999999999999989</v>
      </c>
      <c r="X986" s="4">
        <f t="shared" si="124"/>
        <v>8.0500000000000007</v>
      </c>
      <c r="Y986" s="4">
        <f t="shared" si="125"/>
        <v>1</v>
      </c>
      <c r="Z986" s="4" t="str">
        <f t="shared" si="126"/>
        <v/>
      </c>
      <c r="AA986" s="4" t="str">
        <f t="shared" si="127"/>
        <v/>
      </c>
      <c r="AB986" s="4" t="str">
        <f>IF(B986&lt;&gt;"r04","",IF(COUNT(INDEX(U:U,ROW()-3):U986)&lt;2,"",MAX(INDEX(U:U,ROW()-3):U986)-MIN(INDEX(U:U,ROW()-3):U986)))</f>
        <v/>
      </c>
      <c r="AC986" s="4" t="str">
        <f>IF(B986&lt;&gt;"r04","",IF(COUNT(INDEX(V:V,ROW()-3):V986)&lt;2,"",MAX(INDEX(V:V,ROW()-3):V986)-MIN(INDEX(V:V,ROW()-3):V986)))</f>
        <v/>
      </c>
      <c r="AD986" s="4" t="str">
        <f>IF(B986&lt;&gt;"r04","",COUNT(INDEX(U:U,ROW()-3):U986))</f>
        <v/>
      </c>
      <c r="AE986" s="4" t="str">
        <f>IF(B986&lt;&gt;"r04","",COUNT(INDEX(V:V,ROW()-3):V986))</f>
        <v/>
      </c>
    </row>
    <row r="987" spans="1:31">
      <c r="A987">
        <v>1079</v>
      </c>
      <c r="B987" t="s">
        <v>1859</v>
      </c>
      <c r="C987" t="s">
        <v>1860</v>
      </c>
      <c r="D987">
        <v>3550001</v>
      </c>
      <c r="E987">
        <v>92</v>
      </c>
      <c r="F987" t="s">
        <v>1849</v>
      </c>
      <c r="G987" s="1">
        <v>46203.940104166664</v>
      </c>
      <c r="H987">
        <v>69</v>
      </c>
      <c r="I987" t="s">
        <v>1849</v>
      </c>
      <c r="J987" s="1">
        <v>46203.940451388888</v>
      </c>
      <c r="K987">
        <v>1</v>
      </c>
      <c r="L987">
        <v>1</v>
      </c>
      <c r="M987" t="s">
        <v>1850</v>
      </c>
      <c r="N987" t="s">
        <v>1851</v>
      </c>
      <c r="O987" s="1">
        <v>46203.937615740739</v>
      </c>
      <c r="P987" s="1">
        <v>46203.940451388888</v>
      </c>
      <c r="Q987" s="1" t="str">
        <f t="shared" si="120"/>
        <v>3550001|r02</v>
      </c>
      <c r="R987" s="1" t="str">
        <f>VLOOKUP(D987,Base_Amostral!$A:$G,5,FALSE)</f>
        <v>São Luiz do Paraitinga</v>
      </c>
      <c r="S987" s="1" t="str">
        <f>VLOOKUP(D987,Base_Amostral!$A:$G,3,FALSE)</f>
        <v>São Paulo</v>
      </c>
      <c r="T987" s="1" t="str">
        <f>VLOOKUP(D987,Base_Amostral!$A:$G,6,FALSE)</f>
        <v>Sudeste</v>
      </c>
      <c r="U987" s="4">
        <f t="shared" si="121"/>
        <v>9.1999999999999993</v>
      </c>
      <c r="V987" s="4">
        <f t="shared" si="122"/>
        <v>6.9</v>
      </c>
      <c r="W987" s="4">
        <f t="shared" si="123"/>
        <v>2.2999999999999989</v>
      </c>
      <c r="X987" s="4">
        <f t="shared" si="124"/>
        <v>8.0500000000000007</v>
      </c>
      <c r="Y987" s="4">
        <f t="shared" si="125"/>
        <v>1</v>
      </c>
      <c r="Z987" s="4">
        <f t="shared" si="126"/>
        <v>0</v>
      </c>
      <c r="AA987" s="4">
        <f t="shared" si="127"/>
        <v>0</v>
      </c>
      <c r="AB987" s="4" t="str">
        <f>IF(B987&lt;&gt;"r04","",IF(COUNT(INDEX(U:U,ROW()-3):U987)&lt;2,"",MAX(INDEX(U:U,ROW()-3):U987)-MIN(INDEX(U:U,ROW()-3):U987)))</f>
        <v/>
      </c>
      <c r="AC987" s="4" t="str">
        <f>IF(B987&lt;&gt;"r04","",IF(COUNT(INDEX(V:V,ROW()-3):V987)&lt;2,"",MAX(INDEX(V:V,ROW()-3):V987)-MIN(INDEX(V:V,ROW()-3):V987)))</f>
        <v/>
      </c>
      <c r="AD987" s="4" t="str">
        <f>IF(B987&lt;&gt;"r04","",COUNT(INDEX(U:U,ROW()-3):U987))</f>
        <v/>
      </c>
      <c r="AE987" s="4" t="str">
        <f>IF(B987&lt;&gt;"r04","",COUNT(INDEX(V:V,ROW()-3):V987))</f>
        <v/>
      </c>
    </row>
    <row r="988" spans="1:31">
      <c r="A988">
        <v>1441</v>
      </c>
      <c r="B988" t="s">
        <v>1861</v>
      </c>
      <c r="C988" t="s">
        <v>1862</v>
      </c>
      <c r="D988">
        <v>3550001</v>
      </c>
      <c r="E988">
        <v>92</v>
      </c>
      <c r="F988" t="s">
        <v>1849</v>
      </c>
      <c r="G988" s="1">
        <v>46209.981180555558</v>
      </c>
      <c r="H988">
        <v>69</v>
      </c>
      <c r="I988" t="s">
        <v>1849</v>
      </c>
      <c r="J988" s="1">
        <v>46209.981527777774</v>
      </c>
      <c r="K988">
        <v>1</v>
      </c>
      <c r="L988">
        <v>1</v>
      </c>
      <c r="M988" t="s">
        <v>1850</v>
      </c>
      <c r="N988" t="s">
        <v>1851</v>
      </c>
      <c r="O988" s="1">
        <v>46209.980787037035</v>
      </c>
      <c r="P988" s="1">
        <v>46209.981527777774</v>
      </c>
      <c r="Q988" s="1" t="str">
        <f t="shared" si="120"/>
        <v>3550001|r03</v>
      </c>
      <c r="R988" s="1" t="str">
        <f>VLOOKUP(D988,Base_Amostral!$A:$G,5,FALSE)</f>
        <v>São Luiz do Paraitinga</v>
      </c>
      <c r="S988" s="1" t="str">
        <f>VLOOKUP(D988,Base_Amostral!$A:$G,3,FALSE)</f>
        <v>São Paulo</v>
      </c>
      <c r="T988" s="1" t="str">
        <f>VLOOKUP(D988,Base_Amostral!$A:$G,6,FALSE)</f>
        <v>Sudeste</v>
      </c>
      <c r="U988" s="4">
        <f t="shared" si="121"/>
        <v>9.1999999999999993</v>
      </c>
      <c r="V988" s="4">
        <f t="shared" si="122"/>
        <v>6.9</v>
      </c>
      <c r="W988" s="4">
        <f t="shared" si="123"/>
        <v>2.2999999999999989</v>
      </c>
      <c r="X988" s="4">
        <f t="shared" si="124"/>
        <v>8.0500000000000007</v>
      </c>
      <c r="Y988" s="4">
        <f t="shared" si="125"/>
        <v>1</v>
      </c>
      <c r="Z988" s="4">
        <f t="shared" si="126"/>
        <v>0</v>
      </c>
      <c r="AA988" s="4">
        <f t="shared" si="127"/>
        <v>0</v>
      </c>
      <c r="AB988" s="4" t="str">
        <f>IF(B988&lt;&gt;"r04","",IF(COUNT(INDEX(U:U,ROW()-3):U988)&lt;2,"",MAX(INDEX(U:U,ROW()-3):U988)-MIN(INDEX(U:U,ROW()-3):U988)))</f>
        <v/>
      </c>
      <c r="AC988" s="4" t="str">
        <f>IF(B988&lt;&gt;"r04","",IF(COUNT(INDEX(V:V,ROW()-3):V988)&lt;2,"",MAX(INDEX(V:V,ROW()-3):V988)-MIN(INDEX(V:V,ROW()-3):V988)))</f>
        <v/>
      </c>
      <c r="AD988" s="4" t="str">
        <f>IF(B988&lt;&gt;"r04","",COUNT(INDEX(U:U,ROW()-3):U988))</f>
        <v/>
      </c>
      <c r="AE988" s="4" t="str">
        <f>IF(B988&lt;&gt;"r04","",COUNT(INDEX(V:V,ROW()-3):V988))</f>
        <v/>
      </c>
    </row>
    <row r="989" spans="1:31">
      <c r="A989">
        <v>1803</v>
      </c>
      <c r="B989" t="s">
        <v>1863</v>
      </c>
      <c r="C989" t="s">
        <v>1864</v>
      </c>
      <c r="D989">
        <v>3550001</v>
      </c>
      <c r="E989">
        <v>96</v>
      </c>
      <c r="F989" t="s">
        <v>1849</v>
      </c>
      <c r="G989" s="1">
        <v>46216.944953703707</v>
      </c>
      <c r="H989">
        <v>69</v>
      </c>
      <c r="I989" t="s">
        <v>1849</v>
      </c>
      <c r="J989" s="1">
        <v>46216.945300925923</v>
      </c>
      <c r="K989">
        <v>1</v>
      </c>
      <c r="L989">
        <v>1</v>
      </c>
      <c r="M989" t="s">
        <v>1850</v>
      </c>
      <c r="N989" t="s">
        <v>1851</v>
      </c>
      <c r="O989" s="1">
        <v>46216.942465277774</v>
      </c>
      <c r="P989" s="1">
        <v>46216.945300925923</v>
      </c>
      <c r="Q989" s="1" t="str">
        <f t="shared" si="120"/>
        <v>3550001|r04</v>
      </c>
      <c r="R989" s="1" t="str">
        <f>VLOOKUP(D989,Base_Amostral!$A:$G,5,FALSE)</f>
        <v>São Luiz do Paraitinga</v>
      </c>
      <c r="S989" s="1" t="str">
        <f>VLOOKUP(D989,Base_Amostral!$A:$G,3,FALSE)</f>
        <v>São Paulo</v>
      </c>
      <c r="T989" s="1" t="str">
        <f>VLOOKUP(D989,Base_Amostral!$A:$G,6,FALSE)</f>
        <v>Sudeste</v>
      </c>
      <c r="U989" s="4">
        <f t="shared" si="121"/>
        <v>9.6</v>
      </c>
      <c r="V989" s="4">
        <f t="shared" si="122"/>
        <v>6.9</v>
      </c>
      <c r="W989" s="4">
        <f t="shared" si="123"/>
        <v>2.6999999999999993</v>
      </c>
      <c r="X989" s="4">
        <f t="shared" si="124"/>
        <v>8.25</v>
      </c>
      <c r="Y989" s="4">
        <f t="shared" si="125"/>
        <v>1</v>
      </c>
      <c r="Z989" s="4">
        <f t="shared" si="126"/>
        <v>0.40000000000000036</v>
      </c>
      <c r="AA989" s="4">
        <f t="shared" si="127"/>
        <v>0</v>
      </c>
      <c r="AB989" s="4">
        <f ca="1">IF(B989&lt;&gt;"r04","",IF(COUNT(INDEX(U:U,ROW()-3):U989)&lt;2,"",MAX(INDEX(U:U,ROW()-3):U989)-MIN(INDEX(U:U,ROW()-3):U989)))</f>
        <v>0.40000000000000036</v>
      </c>
      <c r="AC989" s="4">
        <f ca="1">IF(B989&lt;&gt;"r04","",IF(COUNT(INDEX(V:V,ROW()-3):V989)&lt;2,"",MAX(INDEX(V:V,ROW()-3):V989)-MIN(INDEX(V:V,ROW()-3):V989)))</f>
        <v>0</v>
      </c>
      <c r="AD989" s="4">
        <f ca="1">IF(B989&lt;&gt;"r04","",COUNT(INDEX(U:U,ROW()-3):U989))</f>
        <v>4</v>
      </c>
      <c r="AE989" s="4">
        <f ca="1">IF(B989&lt;&gt;"r04","",COUNT(INDEX(V:V,ROW()-3):V989))</f>
        <v>4</v>
      </c>
    </row>
    <row r="990" spans="1:31">
      <c r="A990">
        <v>708</v>
      </c>
      <c r="B990" t="s">
        <v>1857</v>
      </c>
      <c r="C990" t="s">
        <v>1858</v>
      </c>
      <c r="D990">
        <v>3550506</v>
      </c>
      <c r="E990">
        <v>92</v>
      </c>
      <c r="F990" t="s">
        <v>1849</v>
      </c>
      <c r="G990" s="1">
        <v>46196.101006944446</v>
      </c>
      <c r="H990">
        <v>86</v>
      </c>
      <c r="I990" t="s">
        <v>1849</v>
      </c>
      <c r="J990" s="1">
        <v>46196.101284722223</v>
      </c>
      <c r="K990">
        <v>1</v>
      </c>
      <c r="L990">
        <v>1</v>
      </c>
      <c r="M990" t="s">
        <v>1850</v>
      </c>
      <c r="N990" t="s">
        <v>1851</v>
      </c>
      <c r="O990" s="1">
        <v>46196.100868055553</v>
      </c>
      <c r="P990" s="1">
        <v>46196.101284722223</v>
      </c>
      <c r="Q990" s="1" t="str">
        <f t="shared" si="120"/>
        <v>3550506|r01</v>
      </c>
      <c r="R990" s="1" t="str">
        <f>VLOOKUP(D990,Base_Amostral!$A:$G,5,FALSE)</f>
        <v>São Pedro do Turvo</v>
      </c>
      <c r="S990" s="1" t="str">
        <f>VLOOKUP(D990,Base_Amostral!$A:$G,3,FALSE)</f>
        <v>São Paulo</v>
      </c>
      <c r="T990" s="1" t="str">
        <f>VLOOKUP(D990,Base_Amostral!$A:$G,6,FALSE)</f>
        <v>Sudeste</v>
      </c>
      <c r="U990" s="4">
        <f t="shared" si="121"/>
        <v>9.1999999999999993</v>
      </c>
      <c r="V990" s="4">
        <f t="shared" si="122"/>
        <v>8.6</v>
      </c>
      <c r="W990" s="4">
        <f t="shared" si="123"/>
        <v>0.59999999999999964</v>
      </c>
      <c r="X990" s="4">
        <f t="shared" si="124"/>
        <v>8.8999999999999986</v>
      </c>
      <c r="Y990" s="4">
        <f t="shared" si="125"/>
        <v>1</v>
      </c>
      <c r="Z990" s="4" t="str">
        <f t="shared" si="126"/>
        <v/>
      </c>
      <c r="AA990" s="4" t="str">
        <f t="shared" si="127"/>
        <v/>
      </c>
      <c r="AB990" s="4" t="str">
        <f>IF(B990&lt;&gt;"r04","",IF(COUNT(INDEX(U:U,ROW()-3):U990)&lt;2,"",MAX(INDEX(U:U,ROW()-3):U990)-MIN(INDEX(U:U,ROW()-3):U990)))</f>
        <v/>
      </c>
      <c r="AC990" s="4" t="str">
        <f>IF(B990&lt;&gt;"r04","",IF(COUNT(INDEX(V:V,ROW()-3):V990)&lt;2,"",MAX(INDEX(V:V,ROW()-3):V990)-MIN(INDEX(V:V,ROW()-3):V990)))</f>
        <v/>
      </c>
      <c r="AD990" s="4" t="str">
        <f>IF(B990&lt;&gt;"r04","",COUNT(INDEX(U:U,ROW()-3):U990))</f>
        <v/>
      </c>
      <c r="AE990" s="4" t="str">
        <f>IF(B990&lt;&gt;"r04","",COUNT(INDEX(V:V,ROW()-3):V990))</f>
        <v/>
      </c>
    </row>
    <row r="991" spans="1:31">
      <c r="A991">
        <v>1080</v>
      </c>
      <c r="B991" t="s">
        <v>1859</v>
      </c>
      <c r="C991" t="s">
        <v>1860</v>
      </c>
      <c r="D991">
        <v>3550506</v>
      </c>
      <c r="E991">
        <v>92</v>
      </c>
      <c r="F991" t="s">
        <v>1849</v>
      </c>
      <c r="G991" s="1">
        <v>46203.940625000003</v>
      </c>
      <c r="H991">
        <v>86</v>
      </c>
      <c r="I991" t="s">
        <v>1849</v>
      </c>
      <c r="J991" s="1">
        <v>46203.940891203703</v>
      </c>
      <c r="K991">
        <v>1</v>
      </c>
      <c r="L991">
        <v>1</v>
      </c>
      <c r="M991" t="s">
        <v>1850</v>
      </c>
      <c r="N991" t="s">
        <v>1851</v>
      </c>
      <c r="O991" s="1">
        <v>46203.940497685187</v>
      </c>
      <c r="P991" s="1">
        <v>46203.940891203703</v>
      </c>
      <c r="Q991" s="1" t="str">
        <f t="shared" si="120"/>
        <v>3550506|r02</v>
      </c>
      <c r="R991" s="1" t="str">
        <f>VLOOKUP(D991,Base_Amostral!$A:$G,5,FALSE)</f>
        <v>São Pedro do Turvo</v>
      </c>
      <c r="S991" s="1" t="str">
        <f>VLOOKUP(D991,Base_Amostral!$A:$G,3,FALSE)</f>
        <v>São Paulo</v>
      </c>
      <c r="T991" s="1" t="str">
        <f>VLOOKUP(D991,Base_Amostral!$A:$G,6,FALSE)</f>
        <v>Sudeste</v>
      </c>
      <c r="U991" s="4">
        <f t="shared" si="121"/>
        <v>9.1999999999999993</v>
      </c>
      <c r="V991" s="4">
        <f t="shared" si="122"/>
        <v>8.6</v>
      </c>
      <c r="W991" s="4">
        <f t="shared" si="123"/>
        <v>0.59999999999999964</v>
      </c>
      <c r="X991" s="4">
        <f t="shared" si="124"/>
        <v>8.8999999999999986</v>
      </c>
      <c r="Y991" s="4">
        <f t="shared" si="125"/>
        <v>1</v>
      </c>
      <c r="Z991" s="4">
        <f t="shared" si="126"/>
        <v>0</v>
      </c>
      <c r="AA991" s="4">
        <f t="shared" si="127"/>
        <v>0</v>
      </c>
      <c r="AB991" s="4" t="str">
        <f>IF(B991&lt;&gt;"r04","",IF(COUNT(INDEX(U:U,ROW()-3):U991)&lt;2,"",MAX(INDEX(U:U,ROW()-3):U991)-MIN(INDEX(U:U,ROW()-3):U991)))</f>
        <v/>
      </c>
      <c r="AC991" s="4" t="str">
        <f>IF(B991&lt;&gt;"r04","",IF(COUNT(INDEX(V:V,ROW()-3):V991)&lt;2,"",MAX(INDEX(V:V,ROW()-3):V991)-MIN(INDEX(V:V,ROW()-3):V991)))</f>
        <v/>
      </c>
      <c r="AD991" s="4" t="str">
        <f>IF(B991&lt;&gt;"r04","",COUNT(INDEX(U:U,ROW()-3):U991))</f>
        <v/>
      </c>
      <c r="AE991" s="4" t="str">
        <f>IF(B991&lt;&gt;"r04","",COUNT(INDEX(V:V,ROW()-3):V991))</f>
        <v/>
      </c>
    </row>
    <row r="992" spans="1:31">
      <c r="A992">
        <v>1442</v>
      </c>
      <c r="B992" t="s">
        <v>1861</v>
      </c>
      <c r="C992" t="s">
        <v>1862</v>
      </c>
      <c r="D992">
        <v>3550506</v>
      </c>
      <c r="E992">
        <v>92</v>
      </c>
      <c r="F992" t="s">
        <v>1849</v>
      </c>
      <c r="G992" s="1">
        <v>46209.981689814813</v>
      </c>
      <c r="H992">
        <v>86</v>
      </c>
      <c r="I992" t="s">
        <v>1849</v>
      </c>
      <c r="J992" s="1">
        <v>46209.981979166667</v>
      </c>
      <c r="K992">
        <v>1</v>
      </c>
      <c r="L992">
        <v>1</v>
      </c>
      <c r="M992" t="s">
        <v>1850</v>
      </c>
      <c r="N992" t="s">
        <v>1851</v>
      </c>
      <c r="O992" s="1">
        <v>46209.981562499997</v>
      </c>
      <c r="P992" s="1">
        <v>46209.981979166667</v>
      </c>
      <c r="Q992" s="1" t="str">
        <f t="shared" si="120"/>
        <v>3550506|r03</v>
      </c>
      <c r="R992" s="1" t="str">
        <f>VLOOKUP(D992,Base_Amostral!$A:$G,5,FALSE)</f>
        <v>São Pedro do Turvo</v>
      </c>
      <c r="S992" s="1" t="str">
        <f>VLOOKUP(D992,Base_Amostral!$A:$G,3,FALSE)</f>
        <v>São Paulo</v>
      </c>
      <c r="T992" s="1" t="str">
        <f>VLOOKUP(D992,Base_Amostral!$A:$G,6,FALSE)</f>
        <v>Sudeste</v>
      </c>
      <c r="U992" s="4">
        <f t="shared" si="121"/>
        <v>9.1999999999999993</v>
      </c>
      <c r="V992" s="4">
        <f t="shared" si="122"/>
        <v>8.6</v>
      </c>
      <c r="W992" s="4">
        <f t="shared" si="123"/>
        <v>0.59999999999999964</v>
      </c>
      <c r="X992" s="4">
        <f t="shared" si="124"/>
        <v>8.8999999999999986</v>
      </c>
      <c r="Y992" s="4">
        <f t="shared" si="125"/>
        <v>1</v>
      </c>
      <c r="Z992" s="4">
        <f t="shared" si="126"/>
        <v>0</v>
      </c>
      <c r="AA992" s="4">
        <f t="shared" si="127"/>
        <v>0</v>
      </c>
      <c r="AB992" s="4" t="str">
        <f>IF(B992&lt;&gt;"r04","",IF(COUNT(INDEX(U:U,ROW()-3):U992)&lt;2,"",MAX(INDEX(U:U,ROW()-3):U992)-MIN(INDEX(U:U,ROW()-3):U992)))</f>
        <v/>
      </c>
      <c r="AC992" s="4" t="str">
        <f>IF(B992&lt;&gt;"r04","",IF(COUNT(INDEX(V:V,ROW()-3):V992)&lt;2,"",MAX(INDEX(V:V,ROW()-3):V992)-MIN(INDEX(V:V,ROW()-3):V992)))</f>
        <v/>
      </c>
      <c r="AD992" s="4" t="str">
        <f>IF(B992&lt;&gt;"r04","",COUNT(INDEX(U:U,ROW()-3):U992))</f>
        <v/>
      </c>
      <c r="AE992" s="4" t="str">
        <f>IF(B992&lt;&gt;"r04","",COUNT(INDEX(V:V,ROW()-3):V992))</f>
        <v/>
      </c>
    </row>
    <row r="993" spans="1:31">
      <c r="A993">
        <v>1804</v>
      </c>
      <c r="B993" t="s">
        <v>1863</v>
      </c>
      <c r="C993" t="s">
        <v>1864</v>
      </c>
      <c r="D993">
        <v>3550506</v>
      </c>
      <c r="F993" t="s">
        <v>1854</v>
      </c>
      <c r="G993" s="1">
        <v>46216.952361111114</v>
      </c>
      <c r="H993">
        <v>86</v>
      </c>
      <c r="I993" t="s">
        <v>1849</v>
      </c>
      <c r="J993" s="1">
        <v>46216.952638888892</v>
      </c>
      <c r="K993">
        <v>0</v>
      </c>
      <c r="L993">
        <v>1</v>
      </c>
      <c r="M993" t="s">
        <v>1853</v>
      </c>
      <c r="N993" t="s">
        <v>1851</v>
      </c>
      <c r="O993" s="1">
        <v>46216.945335648146</v>
      </c>
      <c r="P993" s="1">
        <v>46216.952638888892</v>
      </c>
      <c r="Q993" s="1" t="str">
        <f t="shared" si="120"/>
        <v>3550506|r04</v>
      </c>
      <c r="R993" s="1" t="str">
        <f>VLOOKUP(D993,Base_Amostral!$A:$G,5,FALSE)</f>
        <v>São Pedro do Turvo</v>
      </c>
      <c r="S993" s="1" t="str">
        <f>VLOOKUP(D993,Base_Amostral!$A:$G,3,FALSE)</f>
        <v>São Paulo</v>
      </c>
      <c r="T993" s="1" t="str">
        <f>VLOOKUP(D993,Base_Amostral!$A:$G,6,FALSE)</f>
        <v>Sudeste</v>
      </c>
      <c r="U993" s="4" t="str">
        <f t="shared" si="121"/>
        <v/>
      </c>
      <c r="V993" s="4">
        <f t="shared" si="122"/>
        <v>8.6</v>
      </c>
      <c r="W993" s="4" t="str">
        <f t="shared" si="123"/>
        <v/>
      </c>
      <c r="X993" s="4" t="str">
        <f t="shared" si="124"/>
        <v/>
      </c>
      <c r="Y993" s="4">
        <f t="shared" si="125"/>
        <v>0</v>
      </c>
      <c r="Z993" s="4" t="str">
        <f t="shared" si="126"/>
        <v/>
      </c>
      <c r="AA993" s="4">
        <f t="shared" si="127"/>
        <v>0</v>
      </c>
      <c r="AB993" s="4">
        <f ca="1">IF(B993&lt;&gt;"r04","",IF(COUNT(INDEX(U:U,ROW()-3):U993)&lt;2,"",MAX(INDEX(U:U,ROW()-3):U993)-MIN(INDEX(U:U,ROW()-3):U993)))</f>
        <v>0</v>
      </c>
      <c r="AC993" s="4">
        <f ca="1">IF(B993&lt;&gt;"r04","",IF(COUNT(INDEX(V:V,ROW()-3):V993)&lt;2,"",MAX(INDEX(V:V,ROW()-3):V993)-MIN(INDEX(V:V,ROW()-3):V993)))</f>
        <v>0</v>
      </c>
      <c r="AD993" s="4">
        <f ca="1">IF(B993&lt;&gt;"r04","",COUNT(INDEX(U:U,ROW()-3):U993))</f>
        <v>3</v>
      </c>
      <c r="AE993" s="4">
        <f ca="1">IF(B993&lt;&gt;"r04","",COUNT(INDEX(V:V,ROW()-3):V993))</f>
        <v>4</v>
      </c>
    </row>
    <row r="994" spans="1:31">
      <c r="A994">
        <v>709</v>
      </c>
      <c r="B994" t="s">
        <v>1857</v>
      </c>
      <c r="C994" t="s">
        <v>1858</v>
      </c>
      <c r="D994">
        <v>3550605</v>
      </c>
      <c r="E994">
        <v>92</v>
      </c>
      <c r="F994" t="s">
        <v>1849</v>
      </c>
      <c r="G994" s="1">
        <v>46196.103796296295</v>
      </c>
      <c r="H994">
        <v>75</v>
      </c>
      <c r="I994" t="s">
        <v>1849</v>
      </c>
      <c r="J994" s="1">
        <v>46196.104062500002</v>
      </c>
      <c r="K994">
        <v>1</v>
      </c>
      <c r="L994">
        <v>1</v>
      </c>
      <c r="M994" t="s">
        <v>1850</v>
      </c>
      <c r="N994" t="s">
        <v>1851</v>
      </c>
      <c r="O994" s="1">
        <v>46196.101331018515</v>
      </c>
      <c r="P994" s="1">
        <v>46196.104062500002</v>
      </c>
      <c r="Q994" s="1" t="str">
        <f t="shared" si="120"/>
        <v>3550605|r01</v>
      </c>
      <c r="R994" s="1" t="str">
        <f>VLOOKUP(D994,Base_Amostral!$A:$G,5,FALSE)</f>
        <v>São Roque</v>
      </c>
      <c r="S994" s="1" t="str">
        <f>VLOOKUP(D994,Base_Amostral!$A:$G,3,FALSE)</f>
        <v>São Paulo</v>
      </c>
      <c r="T994" s="1" t="str">
        <f>VLOOKUP(D994,Base_Amostral!$A:$G,6,FALSE)</f>
        <v>Sudeste</v>
      </c>
      <c r="U994" s="4">
        <f t="shared" si="121"/>
        <v>9.1999999999999993</v>
      </c>
      <c r="V994" s="4">
        <f t="shared" si="122"/>
        <v>7.5</v>
      </c>
      <c r="W994" s="4">
        <f t="shared" si="123"/>
        <v>1.6999999999999993</v>
      </c>
      <c r="X994" s="4">
        <f t="shared" si="124"/>
        <v>8.35</v>
      </c>
      <c r="Y994" s="4">
        <f t="shared" si="125"/>
        <v>1</v>
      </c>
      <c r="Z994" s="4" t="str">
        <f t="shared" si="126"/>
        <v/>
      </c>
      <c r="AA994" s="4" t="str">
        <f t="shared" si="127"/>
        <v/>
      </c>
      <c r="AB994" s="4" t="str">
        <f>IF(B994&lt;&gt;"r04","",IF(COUNT(INDEX(U:U,ROW()-3):U994)&lt;2,"",MAX(INDEX(U:U,ROW()-3):U994)-MIN(INDEX(U:U,ROW()-3):U994)))</f>
        <v/>
      </c>
      <c r="AC994" s="4" t="str">
        <f>IF(B994&lt;&gt;"r04","",IF(COUNT(INDEX(V:V,ROW()-3):V994)&lt;2,"",MAX(INDEX(V:V,ROW()-3):V994)-MIN(INDEX(V:V,ROW()-3):V994)))</f>
        <v/>
      </c>
      <c r="AD994" s="4" t="str">
        <f>IF(B994&lt;&gt;"r04","",COUNT(INDEX(U:U,ROW()-3):U994))</f>
        <v/>
      </c>
      <c r="AE994" s="4" t="str">
        <f>IF(B994&lt;&gt;"r04","",COUNT(INDEX(V:V,ROW()-3):V994))</f>
        <v/>
      </c>
    </row>
    <row r="995" spans="1:31">
      <c r="A995">
        <v>1081</v>
      </c>
      <c r="B995" t="s">
        <v>1859</v>
      </c>
      <c r="C995" t="s">
        <v>1860</v>
      </c>
      <c r="D995">
        <v>3550605</v>
      </c>
      <c r="E995">
        <v>92</v>
      </c>
      <c r="F995" t="s">
        <v>1849</v>
      </c>
      <c r="G995" s="1">
        <v>46203.941076388888</v>
      </c>
      <c r="H995">
        <v>75</v>
      </c>
      <c r="I995" t="s">
        <v>1849</v>
      </c>
      <c r="J995" s="1">
        <v>46203.941342592596</v>
      </c>
      <c r="K995">
        <v>1</v>
      </c>
      <c r="L995">
        <v>1</v>
      </c>
      <c r="M995" t="s">
        <v>1850</v>
      </c>
      <c r="N995" t="s">
        <v>1851</v>
      </c>
      <c r="O995" s="1">
        <v>46203.940937500003</v>
      </c>
      <c r="P995" s="1">
        <v>46203.941342592596</v>
      </c>
      <c r="Q995" s="1" t="str">
        <f t="shared" si="120"/>
        <v>3550605|r02</v>
      </c>
      <c r="R995" s="1" t="str">
        <f>VLOOKUP(D995,Base_Amostral!$A:$G,5,FALSE)</f>
        <v>São Roque</v>
      </c>
      <c r="S995" s="1" t="str">
        <f>VLOOKUP(D995,Base_Amostral!$A:$G,3,FALSE)</f>
        <v>São Paulo</v>
      </c>
      <c r="T995" s="1" t="str">
        <f>VLOOKUP(D995,Base_Amostral!$A:$G,6,FALSE)</f>
        <v>Sudeste</v>
      </c>
      <c r="U995" s="4">
        <f t="shared" si="121"/>
        <v>9.1999999999999993</v>
      </c>
      <c r="V995" s="4">
        <f t="shared" si="122"/>
        <v>7.5</v>
      </c>
      <c r="W995" s="4">
        <f t="shared" si="123"/>
        <v>1.6999999999999993</v>
      </c>
      <c r="X995" s="4">
        <f t="shared" si="124"/>
        <v>8.35</v>
      </c>
      <c r="Y995" s="4">
        <f t="shared" si="125"/>
        <v>1</v>
      </c>
      <c r="Z995" s="4">
        <f t="shared" si="126"/>
        <v>0</v>
      </c>
      <c r="AA995" s="4">
        <f t="shared" si="127"/>
        <v>0</v>
      </c>
      <c r="AB995" s="4" t="str">
        <f>IF(B995&lt;&gt;"r04","",IF(COUNT(INDEX(U:U,ROW()-3):U995)&lt;2,"",MAX(INDEX(U:U,ROW()-3):U995)-MIN(INDEX(U:U,ROW()-3):U995)))</f>
        <v/>
      </c>
      <c r="AC995" s="4" t="str">
        <f>IF(B995&lt;&gt;"r04","",IF(COUNT(INDEX(V:V,ROW()-3):V995)&lt;2,"",MAX(INDEX(V:V,ROW()-3):V995)-MIN(INDEX(V:V,ROW()-3):V995)))</f>
        <v/>
      </c>
      <c r="AD995" s="4" t="str">
        <f>IF(B995&lt;&gt;"r04","",COUNT(INDEX(U:U,ROW()-3):U995))</f>
        <v/>
      </c>
      <c r="AE995" s="4" t="str">
        <f>IF(B995&lt;&gt;"r04","",COUNT(INDEX(V:V,ROW()-3):V995))</f>
        <v/>
      </c>
    </row>
    <row r="996" spans="1:31">
      <c r="A996">
        <v>1443</v>
      </c>
      <c r="B996" t="s">
        <v>1861</v>
      </c>
      <c r="C996" t="s">
        <v>1862</v>
      </c>
      <c r="D996">
        <v>3550605</v>
      </c>
      <c r="E996">
        <v>92</v>
      </c>
      <c r="F996" t="s">
        <v>1849</v>
      </c>
      <c r="G996" s="1">
        <v>46209.982152777775</v>
      </c>
      <c r="H996">
        <v>75</v>
      </c>
      <c r="I996" t="s">
        <v>1849</v>
      </c>
      <c r="J996" s="1">
        <v>46209.982418981483</v>
      </c>
      <c r="K996">
        <v>1</v>
      </c>
      <c r="L996">
        <v>1</v>
      </c>
      <c r="M996" t="s">
        <v>1850</v>
      </c>
      <c r="N996" t="s">
        <v>1851</v>
      </c>
      <c r="O996" s="1">
        <v>46209.982025462959</v>
      </c>
      <c r="P996" s="1">
        <v>46209.982418981483</v>
      </c>
      <c r="Q996" s="1" t="str">
        <f t="shared" si="120"/>
        <v>3550605|r03</v>
      </c>
      <c r="R996" s="1" t="str">
        <f>VLOOKUP(D996,Base_Amostral!$A:$G,5,FALSE)</f>
        <v>São Roque</v>
      </c>
      <c r="S996" s="1" t="str">
        <f>VLOOKUP(D996,Base_Amostral!$A:$G,3,FALSE)</f>
        <v>São Paulo</v>
      </c>
      <c r="T996" s="1" t="str">
        <f>VLOOKUP(D996,Base_Amostral!$A:$G,6,FALSE)</f>
        <v>Sudeste</v>
      </c>
      <c r="U996" s="4">
        <f t="shared" si="121"/>
        <v>9.1999999999999993</v>
      </c>
      <c r="V996" s="4">
        <f t="shared" si="122"/>
        <v>7.5</v>
      </c>
      <c r="W996" s="4">
        <f t="shared" si="123"/>
        <v>1.6999999999999993</v>
      </c>
      <c r="X996" s="4">
        <f t="shared" si="124"/>
        <v>8.35</v>
      </c>
      <c r="Y996" s="4">
        <f t="shared" si="125"/>
        <v>1</v>
      </c>
      <c r="Z996" s="4">
        <f t="shared" si="126"/>
        <v>0</v>
      </c>
      <c r="AA996" s="4">
        <f t="shared" si="127"/>
        <v>0</v>
      </c>
      <c r="AB996" s="4" t="str">
        <f>IF(B996&lt;&gt;"r04","",IF(COUNT(INDEX(U:U,ROW()-3):U996)&lt;2,"",MAX(INDEX(U:U,ROW()-3):U996)-MIN(INDEX(U:U,ROW()-3):U996)))</f>
        <v/>
      </c>
      <c r="AC996" s="4" t="str">
        <f>IF(B996&lt;&gt;"r04","",IF(COUNT(INDEX(V:V,ROW()-3):V996)&lt;2,"",MAX(INDEX(V:V,ROW()-3):V996)-MIN(INDEX(V:V,ROW()-3):V996)))</f>
        <v/>
      </c>
      <c r="AD996" s="4" t="str">
        <f>IF(B996&lt;&gt;"r04","",COUNT(INDEX(U:U,ROW()-3):U996))</f>
        <v/>
      </c>
      <c r="AE996" s="4" t="str">
        <f>IF(B996&lt;&gt;"r04","",COUNT(INDEX(V:V,ROW()-3):V996))</f>
        <v/>
      </c>
    </row>
    <row r="997" spans="1:31">
      <c r="A997">
        <v>1805</v>
      </c>
      <c r="B997" t="s">
        <v>1863</v>
      </c>
      <c r="C997" t="s">
        <v>1864</v>
      </c>
      <c r="D997">
        <v>3550605</v>
      </c>
      <c r="E997">
        <v>96</v>
      </c>
      <c r="F997" t="s">
        <v>1849</v>
      </c>
      <c r="G997" s="1">
        <v>46216.952835648146</v>
      </c>
      <c r="H997">
        <v>76</v>
      </c>
      <c r="I997" t="s">
        <v>1849</v>
      </c>
      <c r="J997" s="1">
        <v>46216.953113425923</v>
      </c>
      <c r="K997">
        <v>1</v>
      </c>
      <c r="L997">
        <v>1</v>
      </c>
      <c r="M997" t="s">
        <v>1850</v>
      </c>
      <c r="N997" t="s">
        <v>1851</v>
      </c>
      <c r="O997" s="1">
        <v>46216.952673611115</v>
      </c>
      <c r="P997" s="1">
        <v>46216.953113425923</v>
      </c>
      <c r="Q997" s="1" t="str">
        <f t="shared" si="120"/>
        <v>3550605|r04</v>
      </c>
      <c r="R997" s="1" t="str">
        <f>VLOOKUP(D997,Base_Amostral!$A:$G,5,FALSE)</f>
        <v>São Roque</v>
      </c>
      <c r="S997" s="1" t="str">
        <f>VLOOKUP(D997,Base_Amostral!$A:$G,3,FALSE)</f>
        <v>São Paulo</v>
      </c>
      <c r="T997" s="1" t="str">
        <f>VLOOKUP(D997,Base_Amostral!$A:$G,6,FALSE)</f>
        <v>Sudeste</v>
      </c>
      <c r="U997" s="4">
        <f t="shared" si="121"/>
        <v>9.6</v>
      </c>
      <c r="V997" s="4">
        <f t="shared" si="122"/>
        <v>7.6</v>
      </c>
      <c r="W997" s="4">
        <f t="shared" si="123"/>
        <v>2</v>
      </c>
      <c r="X997" s="4">
        <f t="shared" si="124"/>
        <v>8.6</v>
      </c>
      <c r="Y997" s="4">
        <f t="shared" si="125"/>
        <v>1</v>
      </c>
      <c r="Z997" s="4">
        <f t="shared" si="126"/>
        <v>0.40000000000000036</v>
      </c>
      <c r="AA997" s="4">
        <f t="shared" si="127"/>
        <v>9.9999999999999645E-2</v>
      </c>
      <c r="AB997" s="4">
        <f ca="1">IF(B997&lt;&gt;"r04","",IF(COUNT(INDEX(U:U,ROW()-3):U997)&lt;2,"",MAX(INDEX(U:U,ROW()-3):U997)-MIN(INDEX(U:U,ROW()-3):U997)))</f>
        <v>0.40000000000000036</v>
      </c>
      <c r="AC997" s="4">
        <f ca="1">IF(B997&lt;&gt;"r04","",IF(COUNT(INDEX(V:V,ROW()-3):V997)&lt;2,"",MAX(INDEX(V:V,ROW()-3):V997)-MIN(INDEX(V:V,ROW()-3):V997)))</f>
        <v>9.9999999999999645E-2</v>
      </c>
      <c r="AD997" s="4">
        <f ca="1">IF(B997&lt;&gt;"r04","",COUNT(INDEX(U:U,ROW()-3):U997))</f>
        <v>4</v>
      </c>
      <c r="AE997" s="4">
        <f ca="1">IF(B997&lt;&gt;"r04","",COUNT(INDEX(V:V,ROW()-3):V997))</f>
        <v>4</v>
      </c>
    </row>
    <row r="998" spans="1:31">
      <c r="A998">
        <v>710</v>
      </c>
      <c r="B998" t="s">
        <v>1857</v>
      </c>
      <c r="C998" t="s">
        <v>1858</v>
      </c>
      <c r="D998">
        <v>3552007</v>
      </c>
      <c r="E998">
        <v>59</v>
      </c>
      <c r="F998" t="s">
        <v>1849</v>
      </c>
      <c r="G998" s="1">
        <v>46196.10491898148</v>
      </c>
      <c r="H998">
        <v>59</v>
      </c>
      <c r="I998" t="s">
        <v>1849</v>
      </c>
      <c r="J998" s="1">
        <v>46196.105185185188</v>
      </c>
      <c r="K998">
        <v>1</v>
      </c>
      <c r="L998">
        <v>1</v>
      </c>
      <c r="M998" t="s">
        <v>1850</v>
      </c>
      <c r="N998" t="s">
        <v>1851</v>
      </c>
      <c r="O998" s="1">
        <v>46196.104097222225</v>
      </c>
      <c r="P998" s="1">
        <v>46196.105185185188</v>
      </c>
      <c r="Q998" s="1" t="str">
        <f t="shared" si="120"/>
        <v>3552007|r01</v>
      </c>
      <c r="R998" s="1" t="str">
        <f>VLOOKUP(D998,Base_Amostral!$A:$G,5,FALSE)</f>
        <v>Silveiras</v>
      </c>
      <c r="S998" s="1" t="str">
        <f>VLOOKUP(D998,Base_Amostral!$A:$G,3,FALSE)</f>
        <v>São Paulo</v>
      </c>
      <c r="T998" s="1" t="str">
        <f>VLOOKUP(D998,Base_Amostral!$A:$G,6,FALSE)</f>
        <v>Sudeste</v>
      </c>
      <c r="U998" s="4">
        <f t="shared" si="121"/>
        <v>5.9</v>
      </c>
      <c r="V998" s="4">
        <f t="shared" si="122"/>
        <v>5.9</v>
      </c>
      <c r="W998" s="4">
        <f t="shared" si="123"/>
        <v>0</v>
      </c>
      <c r="X998" s="4">
        <f t="shared" si="124"/>
        <v>5.9</v>
      </c>
      <c r="Y998" s="4">
        <f t="shared" si="125"/>
        <v>1</v>
      </c>
      <c r="Z998" s="4" t="str">
        <f t="shared" si="126"/>
        <v/>
      </c>
      <c r="AA998" s="4" t="str">
        <f t="shared" si="127"/>
        <v/>
      </c>
      <c r="AB998" s="4" t="str">
        <f>IF(B998&lt;&gt;"r04","",IF(COUNT(INDEX(U:U,ROW()-3):U998)&lt;2,"",MAX(INDEX(U:U,ROW()-3):U998)-MIN(INDEX(U:U,ROW()-3):U998)))</f>
        <v/>
      </c>
      <c r="AC998" s="4" t="str">
        <f>IF(B998&lt;&gt;"r04","",IF(COUNT(INDEX(V:V,ROW()-3):V998)&lt;2,"",MAX(INDEX(V:V,ROW()-3):V998)-MIN(INDEX(V:V,ROW()-3):V998)))</f>
        <v/>
      </c>
      <c r="AD998" s="4" t="str">
        <f>IF(B998&lt;&gt;"r04","",COUNT(INDEX(U:U,ROW()-3):U998))</f>
        <v/>
      </c>
      <c r="AE998" s="4" t="str">
        <f>IF(B998&lt;&gt;"r04","",COUNT(INDEX(V:V,ROW()-3):V998))</f>
        <v/>
      </c>
    </row>
    <row r="999" spans="1:31">
      <c r="A999">
        <v>1082</v>
      </c>
      <c r="B999" t="s">
        <v>1859</v>
      </c>
      <c r="C999" t="s">
        <v>1860</v>
      </c>
      <c r="D999">
        <v>3552007</v>
      </c>
      <c r="E999">
        <v>59</v>
      </c>
      <c r="F999" t="s">
        <v>1849</v>
      </c>
      <c r="G999" s="1">
        <v>46203.941701388889</v>
      </c>
      <c r="H999">
        <v>59</v>
      </c>
      <c r="I999" t="s">
        <v>1849</v>
      </c>
      <c r="J999" s="1">
        <v>46203.941967592589</v>
      </c>
      <c r="K999">
        <v>1</v>
      </c>
      <c r="L999">
        <v>1</v>
      </c>
      <c r="M999" t="s">
        <v>1850</v>
      </c>
      <c r="N999" t="s">
        <v>1851</v>
      </c>
      <c r="O999" s="1">
        <v>46203.941377314812</v>
      </c>
      <c r="P999" s="1">
        <v>46203.941967592589</v>
      </c>
      <c r="Q999" s="1" t="str">
        <f t="shared" si="120"/>
        <v>3552007|r02</v>
      </c>
      <c r="R999" s="1" t="str">
        <f>VLOOKUP(D999,Base_Amostral!$A:$G,5,FALSE)</f>
        <v>Silveiras</v>
      </c>
      <c r="S999" s="1" t="str">
        <f>VLOOKUP(D999,Base_Amostral!$A:$G,3,FALSE)</f>
        <v>São Paulo</v>
      </c>
      <c r="T999" s="1" t="str">
        <f>VLOOKUP(D999,Base_Amostral!$A:$G,6,FALSE)</f>
        <v>Sudeste</v>
      </c>
      <c r="U999" s="4">
        <f t="shared" si="121"/>
        <v>5.9</v>
      </c>
      <c r="V999" s="4">
        <f t="shared" si="122"/>
        <v>5.9</v>
      </c>
      <c r="W999" s="4">
        <f t="shared" si="123"/>
        <v>0</v>
      </c>
      <c r="X999" s="4">
        <f t="shared" si="124"/>
        <v>5.9</v>
      </c>
      <c r="Y999" s="4">
        <f t="shared" si="125"/>
        <v>1</v>
      </c>
      <c r="Z999" s="4">
        <f t="shared" si="126"/>
        <v>0</v>
      </c>
      <c r="AA999" s="4">
        <f t="shared" si="127"/>
        <v>0</v>
      </c>
      <c r="AB999" s="4" t="str">
        <f>IF(B999&lt;&gt;"r04","",IF(COUNT(INDEX(U:U,ROW()-3):U999)&lt;2,"",MAX(INDEX(U:U,ROW()-3):U999)-MIN(INDEX(U:U,ROW()-3):U999)))</f>
        <v/>
      </c>
      <c r="AC999" s="4" t="str">
        <f>IF(B999&lt;&gt;"r04","",IF(COUNT(INDEX(V:V,ROW()-3):V999)&lt;2,"",MAX(INDEX(V:V,ROW()-3):V999)-MIN(INDEX(V:V,ROW()-3):V999)))</f>
        <v/>
      </c>
      <c r="AD999" s="4" t="str">
        <f>IF(B999&lt;&gt;"r04","",COUNT(INDEX(U:U,ROW()-3):U999))</f>
        <v/>
      </c>
      <c r="AE999" s="4" t="str">
        <f>IF(B999&lt;&gt;"r04","",COUNT(INDEX(V:V,ROW()-3):V999))</f>
        <v/>
      </c>
    </row>
    <row r="1000" spans="1:31">
      <c r="A1000">
        <v>1444</v>
      </c>
      <c r="B1000" t="s">
        <v>1861</v>
      </c>
      <c r="C1000" t="s">
        <v>1862</v>
      </c>
      <c r="D1000">
        <v>3552007</v>
      </c>
      <c r="E1000">
        <v>59</v>
      </c>
      <c r="F1000" t="s">
        <v>1849</v>
      </c>
      <c r="G1000" s="1">
        <v>46209.982754629629</v>
      </c>
      <c r="H1000">
        <v>59</v>
      </c>
      <c r="I1000" t="s">
        <v>1849</v>
      </c>
      <c r="J1000" s="1">
        <v>46209.983020833337</v>
      </c>
      <c r="K1000">
        <v>1</v>
      </c>
      <c r="L1000">
        <v>1</v>
      </c>
      <c r="M1000" t="s">
        <v>1850</v>
      </c>
      <c r="N1000" t="s">
        <v>1851</v>
      </c>
      <c r="O1000" s="1">
        <v>46209.982453703706</v>
      </c>
      <c r="P1000" s="1">
        <v>46209.983020833337</v>
      </c>
      <c r="Q1000" s="1" t="str">
        <f t="shared" si="120"/>
        <v>3552007|r03</v>
      </c>
      <c r="R1000" s="1" t="str">
        <f>VLOOKUP(D1000,Base_Amostral!$A:$G,5,FALSE)</f>
        <v>Silveiras</v>
      </c>
      <c r="S1000" s="1" t="str">
        <f>VLOOKUP(D1000,Base_Amostral!$A:$G,3,FALSE)</f>
        <v>São Paulo</v>
      </c>
      <c r="T1000" s="1" t="str">
        <f>VLOOKUP(D1000,Base_Amostral!$A:$G,6,FALSE)</f>
        <v>Sudeste</v>
      </c>
      <c r="U1000" s="4">
        <f t="shared" si="121"/>
        <v>5.9</v>
      </c>
      <c r="V1000" s="4">
        <f t="shared" si="122"/>
        <v>5.9</v>
      </c>
      <c r="W1000" s="4">
        <f t="shared" si="123"/>
        <v>0</v>
      </c>
      <c r="X1000" s="4">
        <f t="shared" si="124"/>
        <v>5.9</v>
      </c>
      <c r="Y1000" s="4">
        <f t="shared" si="125"/>
        <v>1</v>
      </c>
      <c r="Z1000" s="4">
        <f t="shared" si="126"/>
        <v>0</v>
      </c>
      <c r="AA1000" s="4">
        <f t="shared" si="127"/>
        <v>0</v>
      </c>
      <c r="AB1000" s="4" t="str">
        <f>IF(B1000&lt;&gt;"r04","",IF(COUNT(INDEX(U:U,ROW()-3):U1000)&lt;2,"",MAX(INDEX(U:U,ROW()-3):U1000)-MIN(INDEX(U:U,ROW()-3):U1000)))</f>
        <v/>
      </c>
      <c r="AC1000" s="4" t="str">
        <f>IF(B1000&lt;&gt;"r04","",IF(COUNT(INDEX(V:V,ROW()-3):V1000)&lt;2,"",MAX(INDEX(V:V,ROW()-3):V1000)-MIN(INDEX(V:V,ROW()-3):V1000)))</f>
        <v/>
      </c>
      <c r="AD1000" s="4" t="str">
        <f>IF(B1000&lt;&gt;"r04","",COUNT(INDEX(U:U,ROW()-3):U1000))</f>
        <v/>
      </c>
      <c r="AE1000" s="4" t="str">
        <f>IF(B1000&lt;&gt;"r04","",COUNT(INDEX(V:V,ROW()-3):V1000))</f>
        <v/>
      </c>
    </row>
    <row r="1001" spans="1:31">
      <c r="A1001">
        <v>1806</v>
      </c>
      <c r="B1001" t="s">
        <v>1863</v>
      </c>
      <c r="C1001" t="s">
        <v>1864</v>
      </c>
      <c r="D1001">
        <v>3552007</v>
      </c>
      <c r="E1001">
        <v>66</v>
      </c>
      <c r="F1001" t="s">
        <v>1849</v>
      </c>
      <c r="G1001" s="1">
        <v>46216.953460648147</v>
      </c>
      <c r="H1001">
        <v>59</v>
      </c>
      <c r="I1001" t="s">
        <v>1849</v>
      </c>
      <c r="J1001" s="1">
        <v>46216.953750000001</v>
      </c>
      <c r="K1001">
        <v>1</v>
      </c>
      <c r="L1001">
        <v>1</v>
      </c>
      <c r="M1001" t="s">
        <v>1850</v>
      </c>
      <c r="N1001" t="s">
        <v>1851</v>
      </c>
      <c r="O1001" s="1">
        <v>46216.953148148146</v>
      </c>
      <c r="P1001" s="1">
        <v>46216.953750000001</v>
      </c>
      <c r="Q1001" s="1" t="str">
        <f t="shared" si="120"/>
        <v>3552007|r04</v>
      </c>
      <c r="R1001" s="1" t="str">
        <f>VLOOKUP(D1001,Base_Amostral!$A:$G,5,FALSE)</f>
        <v>Silveiras</v>
      </c>
      <c r="S1001" s="1" t="str">
        <f>VLOOKUP(D1001,Base_Amostral!$A:$G,3,FALSE)</f>
        <v>São Paulo</v>
      </c>
      <c r="T1001" s="1" t="str">
        <f>VLOOKUP(D1001,Base_Amostral!$A:$G,6,FALSE)</f>
        <v>Sudeste</v>
      </c>
      <c r="U1001" s="4">
        <f t="shared" si="121"/>
        <v>6.6</v>
      </c>
      <c r="V1001" s="4">
        <f t="shared" si="122"/>
        <v>5.9</v>
      </c>
      <c r="W1001" s="4">
        <f t="shared" si="123"/>
        <v>0.69999999999999929</v>
      </c>
      <c r="X1001" s="4">
        <f t="shared" si="124"/>
        <v>6.25</v>
      </c>
      <c r="Y1001" s="4">
        <f t="shared" si="125"/>
        <v>1</v>
      </c>
      <c r="Z1001" s="4">
        <f t="shared" si="126"/>
        <v>0.69999999999999929</v>
      </c>
      <c r="AA1001" s="4">
        <f t="shared" si="127"/>
        <v>0</v>
      </c>
      <c r="AB1001" s="4">
        <f ca="1">IF(B1001&lt;&gt;"r04","",IF(COUNT(INDEX(U:U,ROW()-3):U1001)&lt;2,"",MAX(INDEX(U:U,ROW()-3):U1001)-MIN(INDEX(U:U,ROW()-3):U1001)))</f>
        <v>0.69999999999999929</v>
      </c>
      <c r="AC1001" s="4">
        <f ca="1">IF(B1001&lt;&gt;"r04","",IF(COUNT(INDEX(V:V,ROW()-3):V1001)&lt;2,"",MAX(INDEX(V:V,ROW()-3):V1001)-MIN(INDEX(V:V,ROW()-3):V1001)))</f>
        <v>0</v>
      </c>
      <c r="AD1001" s="4">
        <f ca="1">IF(B1001&lt;&gt;"r04","",COUNT(INDEX(U:U,ROW()-3):U1001))</f>
        <v>4</v>
      </c>
      <c r="AE1001" s="4">
        <f ca="1">IF(B1001&lt;&gt;"r04","",COUNT(INDEX(V:V,ROW()-3):V1001))</f>
        <v>4</v>
      </c>
    </row>
    <row r="1002" spans="1:31">
      <c r="A1002">
        <v>712</v>
      </c>
      <c r="B1002" t="s">
        <v>1857</v>
      </c>
      <c r="C1002" t="s">
        <v>1858</v>
      </c>
      <c r="D1002">
        <v>3553401</v>
      </c>
      <c r="E1002">
        <v>92</v>
      </c>
      <c r="F1002" t="s">
        <v>1849</v>
      </c>
      <c r="G1002" s="1">
        <v>46196.110243055555</v>
      </c>
      <c r="H1002">
        <v>59</v>
      </c>
      <c r="I1002" t="s">
        <v>1849</v>
      </c>
      <c r="J1002" s="1">
        <v>46196.110439814816</v>
      </c>
      <c r="K1002">
        <v>1</v>
      </c>
      <c r="L1002">
        <v>1</v>
      </c>
      <c r="M1002" t="s">
        <v>1850</v>
      </c>
      <c r="N1002" t="s">
        <v>1851</v>
      </c>
      <c r="O1002" s="1">
        <v>46196.105254629627</v>
      </c>
      <c r="P1002" s="1">
        <v>46196.110439814816</v>
      </c>
      <c r="Q1002" s="1" t="str">
        <f t="shared" si="120"/>
        <v>3553401|r01</v>
      </c>
      <c r="R1002" s="1" t="str">
        <f>VLOOKUP(D1002,Base_Amostral!$A:$G,5,FALSE)</f>
        <v>Tanabi</v>
      </c>
      <c r="S1002" s="1" t="str">
        <f>VLOOKUP(D1002,Base_Amostral!$A:$G,3,FALSE)</f>
        <v>São Paulo</v>
      </c>
      <c r="T1002" s="1" t="str">
        <f>VLOOKUP(D1002,Base_Amostral!$A:$G,6,FALSE)</f>
        <v>Sudeste</v>
      </c>
      <c r="U1002" s="4">
        <f t="shared" si="121"/>
        <v>9.1999999999999993</v>
      </c>
      <c r="V1002" s="4">
        <f t="shared" si="122"/>
        <v>5.9</v>
      </c>
      <c r="W1002" s="4">
        <f t="shared" si="123"/>
        <v>3.2999999999999989</v>
      </c>
      <c r="X1002" s="4">
        <f t="shared" si="124"/>
        <v>7.55</v>
      </c>
      <c r="Y1002" s="4">
        <f t="shared" si="125"/>
        <v>1</v>
      </c>
      <c r="Z1002" s="4" t="str">
        <f t="shared" si="126"/>
        <v/>
      </c>
      <c r="AA1002" s="4" t="str">
        <f t="shared" si="127"/>
        <v/>
      </c>
      <c r="AB1002" s="4" t="str">
        <f>IF(B1002&lt;&gt;"r04","",IF(COUNT(INDEX(U:U,ROW()-3):U1002)&lt;2,"",MAX(INDEX(U:U,ROW()-3):U1002)-MIN(INDEX(U:U,ROW()-3):U1002)))</f>
        <v/>
      </c>
      <c r="AC1002" s="4" t="str">
        <f>IF(B1002&lt;&gt;"r04","",IF(COUNT(INDEX(V:V,ROW()-3):V1002)&lt;2,"",MAX(INDEX(V:V,ROW()-3):V1002)-MIN(INDEX(V:V,ROW()-3):V1002)))</f>
        <v/>
      </c>
      <c r="AD1002" s="4" t="str">
        <f>IF(B1002&lt;&gt;"r04","",COUNT(INDEX(U:U,ROW()-3):U1002))</f>
        <v/>
      </c>
      <c r="AE1002" s="4" t="str">
        <f>IF(B1002&lt;&gt;"r04","",COUNT(INDEX(V:V,ROW()-3):V1002))</f>
        <v/>
      </c>
    </row>
    <row r="1003" spans="1:31">
      <c r="A1003">
        <v>1083</v>
      </c>
      <c r="B1003" t="s">
        <v>1859</v>
      </c>
      <c r="C1003" t="s">
        <v>1860</v>
      </c>
      <c r="D1003">
        <v>3553401</v>
      </c>
      <c r="E1003">
        <v>92</v>
      </c>
      <c r="F1003" t="s">
        <v>1849</v>
      </c>
      <c r="G1003" s="1">
        <v>46203.942141203705</v>
      </c>
      <c r="H1003">
        <v>59</v>
      </c>
      <c r="I1003" t="s">
        <v>1849</v>
      </c>
      <c r="J1003" s="1">
        <v>46203.942326388889</v>
      </c>
      <c r="K1003">
        <v>1</v>
      </c>
      <c r="L1003">
        <v>1</v>
      </c>
      <c r="M1003" t="s">
        <v>1850</v>
      </c>
      <c r="N1003" t="s">
        <v>1851</v>
      </c>
      <c r="O1003" s="1">
        <v>46203.942002314812</v>
      </c>
      <c r="P1003" s="1">
        <v>46203.942326388889</v>
      </c>
      <c r="Q1003" s="1" t="str">
        <f t="shared" si="120"/>
        <v>3553401|r02</v>
      </c>
      <c r="R1003" s="1" t="str">
        <f>VLOOKUP(D1003,Base_Amostral!$A:$G,5,FALSE)</f>
        <v>Tanabi</v>
      </c>
      <c r="S1003" s="1" t="str">
        <f>VLOOKUP(D1003,Base_Amostral!$A:$G,3,FALSE)</f>
        <v>São Paulo</v>
      </c>
      <c r="T1003" s="1" t="str">
        <f>VLOOKUP(D1003,Base_Amostral!$A:$G,6,FALSE)</f>
        <v>Sudeste</v>
      </c>
      <c r="U1003" s="4">
        <f t="shared" si="121"/>
        <v>9.1999999999999993</v>
      </c>
      <c r="V1003" s="4">
        <f t="shared" si="122"/>
        <v>5.9</v>
      </c>
      <c r="W1003" s="4">
        <f t="shared" si="123"/>
        <v>3.2999999999999989</v>
      </c>
      <c r="X1003" s="4">
        <f t="shared" si="124"/>
        <v>7.55</v>
      </c>
      <c r="Y1003" s="4">
        <f t="shared" si="125"/>
        <v>1</v>
      </c>
      <c r="Z1003" s="4">
        <f t="shared" si="126"/>
        <v>0</v>
      </c>
      <c r="AA1003" s="4">
        <f t="shared" si="127"/>
        <v>0</v>
      </c>
      <c r="AB1003" s="4" t="str">
        <f>IF(B1003&lt;&gt;"r04","",IF(COUNT(INDEX(U:U,ROW()-3):U1003)&lt;2,"",MAX(INDEX(U:U,ROW()-3):U1003)-MIN(INDEX(U:U,ROW()-3):U1003)))</f>
        <v/>
      </c>
      <c r="AC1003" s="4" t="str">
        <f>IF(B1003&lt;&gt;"r04","",IF(COUNT(INDEX(V:V,ROW()-3):V1003)&lt;2,"",MAX(INDEX(V:V,ROW()-3):V1003)-MIN(INDEX(V:V,ROW()-3):V1003)))</f>
        <v/>
      </c>
      <c r="AD1003" s="4" t="str">
        <f>IF(B1003&lt;&gt;"r04","",COUNT(INDEX(U:U,ROW()-3):U1003))</f>
        <v/>
      </c>
      <c r="AE1003" s="4" t="str">
        <f>IF(B1003&lt;&gt;"r04","",COUNT(INDEX(V:V,ROW()-3):V1003))</f>
        <v/>
      </c>
    </row>
    <row r="1004" spans="1:31">
      <c r="A1004">
        <v>1445</v>
      </c>
      <c r="B1004" t="s">
        <v>1861</v>
      </c>
      <c r="C1004" t="s">
        <v>1862</v>
      </c>
      <c r="D1004">
        <v>3553401</v>
      </c>
      <c r="E1004">
        <v>92</v>
      </c>
      <c r="F1004" t="s">
        <v>1849</v>
      </c>
      <c r="G1004" s="1">
        <v>46209.985543981478</v>
      </c>
      <c r="H1004">
        <v>59</v>
      </c>
      <c r="I1004" t="s">
        <v>1849</v>
      </c>
      <c r="J1004" s="1">
        <v>46209.985763888886</v>
      </c>
      <c r="K1004">
        <v>1</v>
      </c>
      <c r="L1004">
        <v>1</v>
      </c>
      <c r="M1004" t="s">
        <v>1850</v>
      </c>
      <c r="N1004" t="s">
        <v>1851</v>
      </c>
      <c r="O1004" s="1">
        <v>46209.983055555553</v>
      </c>
      <c r="P1004" s="1">
        <v>46209.985763888886</v>
      </c>
      <c r="Q1004" s="1" t="str">
        <f t="shared" si="120"/>
        <v>3553401|r03</v>
      </c>
      <c r="R1004" s="1" t="str">
        <f>VLOOKUP(D1004,Base_Amostral!$A:$G,5,FALSE)</f>
        <v>Tanabi</v>
      </c>
      <c r="S1004" s="1" t="str">
        <f>VLOOKUP(D1004,Base_Amostral!$A:$G,3,FALSE)</f>
        <v>São Paulo</v>
      </c>
      <c r="T1004" s="1" t="str">
        <f>VLOOKUP(D1004,Base_Amostral!$A:$G,6,FALSE)</f>
        <v>Sudeste</v>
      </c>
      <c r="U1004" s="4">
        <f t="shared" si="121"/>
        <v>9.1999999999999993</v>
      </c>
      <c r="V1004" s="4">
        <f t="shared" si="122"/>
        <v>5.9</v>
      </c>
      <c r="W1004" s="4">
        <f t="shared" si="123"/>
        <v>3.2999999999999989</v>
      </c>
      <c r="X1004" s="4">
        <f t="shared" si="124"/>
        <v>7.55</v>
      </c>
      <c r="Y1004" s="4">
        <f t="shared" si="125"/>
        <v>1</v>
      </c>
      <c r="Z1004" s="4">
        <f t="shared" si="126"/>
        <v>0</v>
      </c>
      <c r="AA1004" s="4">
        <f t="shared" si="127"/>
        <v>0</v>
      </c>
      <c r="AB1004" s="4" t="str">
        <f>IF(B1004&lt;&gt;"r04","",IF(COUNT(INDEX(U:U,ROW()-3):U1004)&lt;2,"",MAX(INDEX(U:U,ROW()-3):U1004)-MIN(INDEX(U:U,ROW()-3):U1004)))</f>
        <v/>
      </c>
      <c r="AC1004" s="4" t="str">
        <f>IF(B1004&lt;&gt;"r04","",IF(COUNT(INDEX(V:V,ROW()-3):V1004)&lt;2,"",MAX(INDEX(V:V,ROW()-3):V1004)-MIN(INDEX(V:V,ROW()-3):V1004)))</f>
        <v/>
      </c>
      <c r="AD1004" s="4" t="str">
        <f>IF(B1004&lt;&gt;"r04","",COUNT(INDEX(U:U,ROW()-3):U1004))</f>
        <v/>
      </c>
      <c r="AE1004" s="4" t="str">
        <f>IF(B1004&lt;&gt;"r04","",COUNT(INDEX(V:V,ROW()-3):V1004))</f>
        <v/>
      </c>
    </row>
    <row r="1005" spans="1:31">
      <c r="A1005">
        <v>1807</v>
      </c>
      <c r="B1005" t="s">
        <v>1863</v>
      </c>
      <c r="C1005" t="s">
        <v>1864</v>
      </c>
      <c r="D1005">
        <v>3553401</v>
      </c>
      <c r="E1005">
        <v>96</v>
      </c>
      <c r="F1005" t="s">
        <v>1849</v>
      </c>
      <c r="G1005" s="1">
        <v>46216.953935185185</v>
      </c>
      <c r="H1005">
        <v>59</v>
      </c>
      <c r="I1005" t="s">
        <v>1849</v>
      </c>
      <c r="J1005" s="1">
        <v>46216.95412037037</v>
      </c>
      <c r="K1005">
        <v>1</v>
      </c>
      <c r="L1005">
        <v>1</v>
      </c>
      <c r="M1005" t="s">
        <v>1850</v>
      </c>
      <c r="N1005" t="s">
        <v>1851</v>
      </c>
      <c r="O1005" s="1">
        <v>46216.953796296293</v>
      </c>
      <c r="P1005" s="1">
        <v>46216.95412037037</v>
      </c>
      <c r="Q1005" s="1" t="str">
        <f t="shared" si="120"/>
        <v>3553401|r04</v>
      </c>
      <c r="R1005" s="1" t="str">
        <f>VLOOKUP(D1005,Base_Amostral!$A:$G,5,FALSE)</f>
        <v>Tanabi</v>
      </c>
      <c r="S1005" s="1" t="str">
        <f>VLOOKUP(D1005,Base_Amostral!$A:$G,3,FALSE)</f>
        <v>São Paulo</v>
      </c>
      <c r="T1005" s="1" t="str">
        <f>VLOOKUP(D1005,Base_Amostral!$A:$G,6,FALSE)</f>
        <v>Sudeste</v>
      </c>
      <c r="U1005" s="4">
        <f t="shared" si="121"/>
        <v>9.6</v>
      </c>
      <c r="V1005" s="4">
        <f t="shared" si="122"/>
        <v>5.9</v>
      </c>
      <c r="W1005" s="4">
        <f t="shared" si="123"/>
        <v>3.6999999999999993</v>
      </c>
      <c r="X1005" s="4">
        <f t="shared" si="124"/>
        <v>7.75</v>
      </c>
      <c r="Y1005" s="4">
        <f t="shared" si="125"/>
        <v>1</v>
      </c>
      <c r="Z1005" s="4">
        <f t="shared" si="126"/>
        <v>0.40000000000000036</v>
      </c>
      <c r="AA1005" s="4">
        <f t="shared" si="127"/>
        <v>0</v>
      </c>
      <c r="AB1005" s="4">
        <f ca="1">IF(B1005&lt;&gt;"r04","",IF(COUNT(INDEX(U:U,ROW()-3):U1005)&lt;2,"",MAX(INDEX(U:U,ROW()-3):U1005)-MIN(INDEX(U:U,ROW()-3):U1005)))</f>
        <v>0.40000000000000036</v>
      </c>
      <c r="AC1005" s="4">
        <f ca="1">IF(B1005&lt;&gt;"r04","",IF(COUNT(INDEX(V:V,ROW()-3):V1005)&lt;2,"",MAX(INDEX(V:V,ROW()-3):V1005)-MIN(INDEX(V:V,ROW()-3):V1005)))</f>
        <v>0</v>
      </c>
      <c r="AD1005" s="4">
        <f ca="1">IF(B1005&lt;&gt;"r04","",COUNT(INDEX(U:U,ROW()-3):U1005))</f>
        <v>4</v>
      </c>
      <c r="AE1005" s="4">
        <f ca="1">IF(B1005&lt;&gt;"r04","",COUNT(INDEX(V:V,ROW()-3):V1005))</f>
        <v>4</v>
      </c>
    </row>
    <row r="1006" spans="1:31">
      <c r="A1006">
        <v>717</v>
      </c>
      <c r="B1006" t="s">
        <v>1857</v>
      </c>
      <c r="C1006" t="s">
        <v>1858</v>
      </c>
      <c r="D1006">
        <v>3553906</v>
      </c>
      <c r="E1006">
        <v>88</v>
      </c>
      <c r="F1006" t="s">
        <v>1849</v>
      </c>
      <c r="G1006" s="1">
        <v>46196.110752314817</v>
      </c>
      <c r="H1006">
        <v>90</v>
      </c>
      <c r="I1006" t="s">
        <v>1849</v>
      </c>
      <c r="J1006" s="1">
        <v>46196.110972222225</v>
      </c>
      <c r="K1006">
        <v>1</v>
      </c>
      <c r="L1006">
        <v>1</v>
      </c>
      <c r="M1006" t="s">
        <v>1850</v>
      </c>
      <c r="N1006" t="s">
        <v>1851</v>
      </c>
      <c r="O1006" s="1">
        <v>46196.110474537039</v>
      </c>
      <c r="P1006" s="1">
        <v>46196.110972222225</v>
      </c>
      <c r="Q1006" s="1" t="str">
        <f t="shared" si="120"/>
        <v>3553906|r01</v>
      </c>
      <c r="R1006" s="1" t="str">
        <f>VLOOKUP(D1006,Base_Amostral!$A:$G,5,FALSE)</f>
        <v>Tarabai</v>
      </c>
      <c r="S1006" s="1" t="str">
        <f>VLOOKUP(D1006,Base_Amostral!$A:$G,3,FALSE)</f>
        <v>São Paulo</v>
      </c>
      <c r="T1006" s="1" t="str">
        <f>VLOOKUP(D1006,Base_Amostral!$A:$G,6,FALSE)</f>
        <v>Sudeste</v>
      </c>
      <c r="U1006" s="4">
        <f t="shared" si="121"/>
        <v>8.8000000000000007</v>
      </c>
      <c r="V1006" s="4">
        <f t="shared" si="122"/>
        <v>9</v>
      </c>
      <c r="W1006" s="4">
        <f t="shared" si="123"/>
        <v>-0.19999999999999929</v>
      </c>
      <c r="X1006" s="4">
        <f t="shared" si="124"/>
        <v>8.9</v>
      </c>
      <c r="Y1006" s="4">
        <f t="shared" si="125"/>
        <v>1</v>
      </c>
      <c r="Z1006" s="4" t="str">
        <f t="shared" si="126"/>
        <v/>
      </c>
      <c r="AA1006" s="4" t="str">
        <f t="shared" si="127"/>
        <v/>
      </c>
      <c r="AB1006" s="4" t="str">
        <f>IF(B1006&lt;&gt;"r04","",IF(COUNT(INDEX(U:U,ROW()-3):U1006)&lt;2,"",MAX(INDEX(U:U,ROW()-3):U1006)-MIN(INDEX(U:U,ROW()-3):U1006)))</f>
        <v/>
      </c>
      <c r="AC1006" s="4" t="str">
        <f>IF(B1006&lt;&gt;"r04","",IF(COUNT(INDEX(V:V,ROW()-3):V1006)&lt;2,"",MAX(INDEX(V:V,ROW()-3):V1006)-MIN(INDEX(V:V,ROW()-3):V1006)))</f>
        <v/>
      </c>
      <c r="AD1006" s="4" t="str">
        <f>IF(B1006&lt;&gt;"r04","",COUNT(INDEX(U:U,ROW()-3):U1006))</f>
        <v/>
      </c>
      <c r="AE1006" s="4" t="str">
        <f>IF(B1006&lt;&gt;"r04","",COUNT(INDEX(V:V,ROW()-3):V1006))</f>
        <v/>
      </c>
    </row>
    <row r="1007" spans="1:31">
      <c r="A1007">
        <v>1084</v>
      </c>
      <c r="B1007" t="s">
        <v>1859</v>
      </c>
      <c r="C1007" t="s">
        <v>1860</v>
      </c>
      <c r="D1007">
        <v>3553906</v>
      </c>
      <c r="E1007">
        <v>88</v>
      </c>
      <c r="F1007" t="s">
        <v>1849</v>
      </c>
      <c r="G1007" s="1">
        <v>46203.942569444444</v>
      </c>
      <c r="H1007">
        <v>90</v>
      </c>
      <c r="I1007" t="s">
        <v>1849</v>
      </c>
      <c r="J1007" s="1">
        <v>46203.942800925928</v>
      </c>
      <c r="K1007">
        <v>1</v>
      </c>
      <c r="L1007">
        <v>1</v>
      </c>
      <c r="M1007" t="s">
        <v>1850</v>
      </c>
      <c r="N1007" t="s">
        <v>1851</v>
      </c>
      <c r="O1007" s="1">
        <v>46203.942361111112</v>
      </c>
      <c r="P1007" s="1">
        <v>46203.942800925928</v>
      </c>
      <c r="Q1007" s="1" t="str">
        <f t="shared" si="120"/>
        <v>3553906|r02</v>
      </c>
      <c r="R1007" s="1" t="str">
        <f>VLOOKUP(D1007,Base_Amostral!$A:$G,5,FALSE)</f>
        <v>Tarabai</v>
      </c>
      <c r="S1007" s="1" t="str">
        <f>VLOOKUP(D1007,Base_Amostral!$A:$G,3,FALSE)</f>
        <v>São Paulo</v>
      </c>
      <c r="T1007" s="1" t="str">
        <f>VLOOKUP(D1007,Base_Amostral!$A:$G,6,FALSE)</f>
        <v>Sudeste</v>
      </c>
      <c r="U1007" s="4">
        <f t="shared" si="121"/>
        <v>8.8000000000000007</v>
      </c>
      <c r="V1007" s="4">
        <f t="shared" si="122"/>
        <v>9</v>
      </c>
      <c r="W1007" s="4">
        <f t="shared" si="123"/>
        <v>-0.19999999999999929</v>
      </c>
      <c r="X1007" s="4">
        <f t="shared" si="124"/>
        <v>8.9</v>
      </c>
      <c r="Y1007" s="4">
        <f t="shared" si="125"/>
        <v>1</v>
      </c>
      <c r="Z1007" s="4">
        <f t="shared" si="126"/>
        <v>0</v>
      </c>
      <c r="AA1007" s="4">
        <f t="shared" si="127"/>
        <v>0</v>
      </c>
      <c r="AB1007" s="4" t="str">
        <f>IF(B1007&lt;&gt;"r04","",IF(COUNT(INDEX(U:U,ROW()-3):U1007)&lt;2,"",MAX(INDEX(U:U,ROW()-3):U1007)-MIN(INDEX(U:U,ROW()-3):U1007)))</f>
        <v/>
      </c>
      <c r="AC1007" s="4" t="str">
        <f>IF(B1007&lt;&gt;"r04","",IF(COUNT(INDEX(V:V,ROW()-3):V1007)&lt;2,"",MAX(INDEX(V:V,ROW()-3):V1007)-MIN(INDEX(V:V,ROW()-3):V1007)))</f>
        <v/>
      </c>
      <c r="AD1007" s="4" t="str">
        <f>IF(B1007&lt;&gt;"r04","",COUNT(INDEX(U:U,ROW()-3):U1007))</f>
        <v/>
      </c>
      <c r="AE1007" s="4" t="str">
        <f>IF(B1007&lt;&gt;"r04","",COUNT(INDEX(V:V,ROW()-3):V1007))</f>
        <v/>
      </c>
    </row>
    <row r="1008" spans="1:31">
      <c r="A1008">
        <v>1446</v>
      </c>
      <c r="B1008" t="s">
        <v>1861</v>
      </c>
      <c r="C1008" t="s">
        <v>1862</v>
      </c>
      <c r="D1008">
        <v>3553906</v>
      </c>
      <c r="E1008">
        <v>88</v>
      </c>
      <c r="F1008" t="s">
        <v>1849</v>
      </c>
      <c r="G1008" s="1">
        <v>46209.986018518517</v>
      </c>
      <c r="H1008">
        <v>90</v>
      </c>
      <c r="I1008" t="s">
        <v>1849</v>
      </c>
      <c r="J1008" s="1">
        <v>46209.986226851855</v>
      </c>
      <c r="K1008">
        <v>1</v>
      </c>
      <c r="L1008">
        <v>1</v>
      </c>
      <c r="M1008" t="s">
        <v>1850</v>
      </c>
      <c r="N1008" t="s">
        <v>1851</v>
      </c>
      <c r="O1008" s="1">
        <v>46209.985798611109</v>
      </c>
      <c r="P1008" s="1">
        <v>46209.986226851855</v>
      </c>
      <c r="Q1008" s="1" t="str">
        <f t="shared" si="120"/>
        <v>3553906|r03</v>
      </c>
      <c r="R1008" s="1" t="str">
        <f>VLOOKUP(D1008,Base_Amostral!$A:$G,5,FALSE)</f>
        <v>Tarabai</v>
      </c>
      <c r="S1008" s="1" t="str">
        <f>VLOOKUP(D1008,Base_Amostral!$A:$G,3,FALSE)</f>
        <v>São Paulo</v>
      </c>
      <c r="T1008" s="1" t="str">
        <f>VLOOKUP(D1008,Base_Amostral!$A:$G,6,FALSE)</f>
        <v>Sudeste</v>
      </c>
      <c r="U1008" s="4">
        <f t="shared" si="121"/>
        <v>8.8000000000000007</v>
      </c>
      <c r="V1008" s="4">
        <f t="shared" si="122"/>
        <v>9</v>
      </c>
      <c r="W1008" s="4">
        <f t="shared" si="123"/>
        <v>-0.19999999999999929</v>
      </c>
      <c r="X1008" s="4">
        <f t="shared" si="124"/>
        <v>8.9</v>
      </c>
      <c r="Y1008" s="4">
        <f t="shared" si="125"/>
        <v>1</v>
      </c>
      <c r="Z1008" s="4">
        <f t="shared" si="126"/>
        <v>0</v>
      </c>
      <c r="AA1008" s="4">
        <f t="shared" si="127"/>
        <v>0</v>
      </c>
      <c r="AB1008" s="4" t="str">
        <f>IF(B1008&lt;&gt;"r04","",IF(COUNT(INDEX(U:U,ROW()-3):U1008)&lt;2,"",MAX(INDEX(U:U,ROW()-3):U1008)-MIN(INDEX(U:U,ROW()-3):U1008)))</f>
        <v/>
      </c>
      <c r="AC1008" s="4" t="str">
        <f>IF(B1008&lt;&gt;"r04","",IF(COUNT(INDEX(V:V,ROW()-3):V1008)&lt;2,"",MAX(INDEX(V:V,ROW()-3):V1008)-MIN(INDEX(V:V,ROW()-3):V1008)))</f>
        <v/>
      </c>
      <c r="AD1008" s="4" t="str">
        <f>IF(B1008&lt;&gt;"r04","",COUNT(INDEX(U:U,ROW()-3):U1008))</f>
        <v/>
      </c>
      <c r="AE1008" s="4" t="str">
        <f>IF(B1008&lt;&gt;"r04","",COUNT(INDEX(V:V,ROW()-3):V1008))</f>
        <v/>
      </c>
    </row>
    <row r="1009" spans="1:31">
      <c r="A1009">
        <v>1808</v>
      </c>
      <c r="B1009" t="s">
        <v>1863</v>
      </c>
      <c r="C1009" t="s">
        <v>1864</v>
      </c>
      <c r="D1009">
        <v>3553906</v>
      </c>
      <c r="E1009">
        <v>92</v>
      </c>
      <c r="F1009" t="s">
        <v>1849</v>
      </c>
      <c r="G1009" s="1">
        <v>46216.954398148147</v>
      </c>
      <c r="H1009">
        <v>90</v>
      </c>
      <c r="I1009" t="s">
        <v>1849</v>
      </c>
      <c r="J1009" s="1">
        <v>46216.954606481479</v>
      </c>
      <c r="K1009">
        <v>1</v>
      </c>
      <c r="L1009">
        <v>1</v>
      </c>
      <c r="M1009" t="s">
        <v>1850</v>
      </c>
      <c r="N1009" t="s">
        <v>1851</v>
      </c>
      <c r="O1009" s="1">
        <v>46216.954155092593</v>
      </c>
      <c r="P1009" s="1">
        <v>46216.954606481479</v>
      </c>
      <c r="Q1009" s="1" t="str">
        <f t="shared" si="120"/>
        <v>3553906|r04</v>
      </c>
      <c r="R1009" s="1" t="str">
        <f>VLOOKUP(D1009,Base_Amostral!$A:$G,5,FALSE)</f>
        <v>Tarabai</v>
      </c>
      <c r="S1009" s="1" t="str">
        <f>VLOOKUP(D1009,Base_Amostral!$A:$G,3,FALSE)</f>
        <v>São Paulo</v>
      </c>
      <c r="T1009" s="1" t="str">
        <f>VLOOKUP(D1009,Base_Amostral!$A:$G,6,FALSE)</f>
        <v>Sudeste</v>
      </c>
      <c r="U1009" s="4">
        <f t="shared" si="121"/>
        <v>9.1999999999999993</v>
      </c>
      <c r="V1009" s="4">
        <f t="shared" si="122"/>
        <v>9</v>
      </c>
      <c r="W1009" s="4">
        <f t="shared" si="123"/>
        <v>0.19999999999999929</v>
      </c>
      <c r="X1009" s="4">
        <f t="shared" si="124"/>
        <v>9.1</v>
      </c>
      <c r="Y1009" s="4">
        <f t="shared" si="125"/>
        <v>1</v>
      </c>
      <c r="Z1009" s="4">
        <f t="shared" si="126"/>
        <v>0.39999999999999858</v>
      </c>
      <c r="AA1009" s="4">
        <f t="shared" si="127"/>
        <v>0</v>
      </c>
      <c r="AB1009" s="4">
        <f ca="1">IF(B1009&lt;&gt;"r04","",IF(COUNT(INDEX(U:U,ROW()-3):U1009)&lt;2,"",MAX(INDEX(U:U,ROW()-3):U1009)-MIN(INDEX(U:U,ROW()-3):U1009)))</f>
        <v>0.39999999999999858</v>
      </c>
      <c r="AC1009" s="4">
        <f ca="1">IF(B1009&lt;&gt;"r04","",IF(COUNT(INDEX(V:V,ROW()-3):V1009)&lt;2,"",MAX(INDEX(V:V,ROW()-3):V1009)-MIN(INDEX(V:V,ROW()-3):V1009)))</f>
        <v>0</v>
      </c>
      <c r="AD1009" s="4">
        <f ca="1">IF(B1009&lt;&gt;"r04","",COUNT(INDEX(U:U,ROW()-3):U1009))</f>
        <v>4</v>
      </c>
      <c r="AE1009" s="4">
        <f ca="1">IF(B1009&lt;&gt;"r04","",COUNT(INDEX(V:V,ROW()-3):V1009))</f>
        <v>4</v>
      </c>
    </row>
    <row r="1010" spans="1:31">
      <c r="A1010">
        <v>718</v>
      </c>
      <c r="B1010" t="s">
        <v>1857</v>
      </c>
      <c r="C1010" t="s">
        <v>1858</v>
      </c>
      <c r="D1010">
        <v>3554409</v>
      </c>
      <c r="E1010">
        <v>82</v>
      </c>
      <c r="F1010" t="s">
        <v>1849</v>
      </c>
      <c r="G1010" s="1">
        <v>46196.111481481479</v>
      </c>
      <c r="H1010">
        <v>79</v>
      </c>
      <c r="I1010" t="s">
        <v>1849</v>
      </c>
      <c r="J1010" s="1">
        <v>46196.111817129633</v>
      </c>
      <c r="K1010">
        <v>1</v>
      </c>
      <c r="L1010">
        <v>1</v>
      </c>
      <c r="M1010" t="s">
        <v>1850</v>
      </c>
      <c r="N1010" t="s">
        <v>1851</v>
      </c>
      <c r="O1010" s="1">
        <v>46196.111006944448</v>
      </c>
      <c r="P1010" s="1">
        <v>46196.111817129633</v>
      </c>
      <c r="Q1010" s="1" t="str">
        <f t="shared" si="120"/>
        <v>3554409|r01</v>
      </c>
      <c r="R1010" s="1" t="str">
        <f>VLOOKUP(D1010,Base_Amostral!$A:$G,5,FALSE)</f>
        <v>Terra Roxa</v>
      </c>
      <c r="S1010" s="1" t="str">
        <f>VLOOKUP(D1010,Base_Amostral!$A:$G,3,FALSE)</f>
        <v>São Paulo</v>
      </c>
      <c r="T1010" s="1" t="str">
        <f>VLOOKUP(D1010,Base_Amostral!$A:$G,6,FALSE)</f>
        <v>Sudeste</v>
      </c>
      <c r="U1010" s="4">
        <f t="shared" si="121"/>
        <v>8.1999999999999993</v>
      </c>
      <c r="V1010" s="4">
        <f t="shared" si="122"/>
        <v>7.9</v>
      </c>
      <c r="W1010" s="4">
        <f t="shared" si="123"/>
        <v>0.29999999999999893</v>
      </c>
      <c r="X1010" s="4">
        <f t="shared" si="124"/>
        <v>8.0500000000000007</v>
      </c>
      <c r="Y1010" s="4">
        <f t="shared" si="125"/>
        <v>1</v>
      </c>
      <c r="Z1010" s="4" t="str">
        <f t="shared" si="126"/>
        <v/>
      </c>
      <c r="AA1010" s="4" t="str">
        <f t="shared" si="127"/>
        <v/>
      </c>
      <c r="AB1010" s="4" t="str">
        <f>IF(B1010&lt;&gt;"r04","",IF(COUNT(INDEX(U:U,ROW()-3):U1010)&lt;2,"",MAX(INDEX(U:U,ROW()-3):U1010)-MIN(INDEX(U:U,ROW()-3):U1010)))</f>
        <v/>
      </c>
      <c r="AC1010" s="4" t="str">
        <f>IF(B1010&lt;&gt;"r04","",IF(COUNT(INDEX(V:V,ROW()-3):V1010)&lt;2,"",MAX(INDEX(V:V,ROW()-3):V1010)-MIN(INDEX(V:V,ROW()-3):V1010)))</f>
        <v/>
      </c>
      <c r="AD1010" s="4" t="str">
        <f>IF(B1010&lt;&gt;"r04","",COUNT(INDEX(U:U,ROW()-3):U1010))</f>
        <v/>
      </c>
      <c r="AE1010" s="4" t="str">
        <f>IF(B1010&lt;&gt;"r04","",COUNT(INDEX(V:V,ROW()-3):V1010))</f>
        <v/>
      </c>
    </row>
    <row r="1011" spans="1:31">
      <c r="A1011">
        <v>1085</v>
      </c>
      <c r="B1011" t="s">
        <v>1859</v>
      </c>
      <c r="C1011" t="s">
        <v>1860</v>
      </c>
      <c r="D1011">
        <v>3554409</v>
      </c>
      <c r="E1011">
        <v>82</v>
      </c>
      <c r="F1011" t="s">
        <v>1849</v>
      </c>
      <c r="G1011" s="1">
        <v>46203.943287037036</v>
      </c>
      <c r="H1011">
        <v>79</v>
      </c>
      <c r="I1011" t="s">
        <v>1849</v>
      </c>
      <c r="J1011" s="1">
        <v>46203.943599537037</v>
      </c>
      <c r="K1011">
        <v>1</v>
      </c>
      <c r="L1011">
        <v>1</v>
      </c>
      <c r="M1011" t="s">
        <v>1850</v>
      </c>
      <c r="N1011" t="s">
        <v>1851</v>
      </c>
      <c r="O1011" s="1">
        <v>46203.942835648151</v>
      </c>
      <c r="P1011" s="1">
        <v>46203.943599537037</v>
      </c>
      <c r="Q1011" s="1" t="str">
        <f t="shared" si="120"/>
        <v>3554409|r02</v>
      </c>
      <c r="R1011" s="1" t="str">
        <f>VLOOKUP(D1011,Base_Amostral!$A:$G,5,FALSE)</f>
        <v>Terra Roxa</v>
      </c>
      <c r="S1011" s="1" t="str">
        <f>VLOOKUP(D1011,Base_Amostral!$A:$G,3,FALSE)</f>
        <v>São Paulo</v>
      </c>
      <c r="T1011" s="1" t="str">
        <f>VLOOKUP(D1011,Base_Amostral!$A:$G,6,FALSE)</f>
        <v>Sudeste</v>
      </c>
      <c r="U1011" s="4">
        <f t="shared" si="121"/>
        <v>8.1999999999999993</v>
      </c>
      <c r="V1011" s="4">
        <f t="shared" si="122"/>
        <v>7.9</v>
      </c>
      <c r="W1011" s="4">
        <f t="shared" si="123"/>
        <v>0.29999999999999893</v>
      </c>
      <c r="X1011" s="4">
        <f t="shared" si="124"/>
        <v>8.0500000000000007</v>
      </c>
      <c r="Y1011" s="4">
        <f t="shared" si="125"/>
        <v>1</v>
      </c>
      <c r="Z1011" s="4">
        <f t="shared" si="126"/>
        <v>0</v>
      </c>
      <c r="AA1011" s="4">
        <f t="shared" si="127"/>
        <v>0</v>
      </c>
      <c r="AB1011" s="4" t="str">
        <f>IF(B1011&lt;&gt;"r04","",IF(COUNT(INDEX(U:U,ROW()-3):U1011)&lt;2,"",MAX(INDEX(U:U,ROW()-3):U1011)-MIN(INDEX(U:U,ROW()-3):U1011)))</f>
        <v/>
      </c>
      <c r="AC1011" s="4" t="str">
        <f>IF(B1011&lt;&gt;"r04","",IF(COUNT(INDEX(V:V,ROW()-3):V1011)&lt;2,"",MAX(INDEX(V:V,ROW()-3):V1011)-MIN(INDEX(V:V,ROW()-3):V1011)))</f>
        <v/>
      </c>
      <c r="AD1011" s="4" t="str">
        <f>IF(B1011&lt;&gt;"r04","",COUNT(INDEX(U:U,ROW()-3):U1011))</f>
        <v/>
      </c>
      <c r="AE1011" s="4" t="str">
        <f>IF(B1011&lt;&gt;"r04","",COUNT(INDEX(V:V,ROW()-3):V1011))</f>
        <v/>
      </c>
    </row>
    <row r="1012" spans="1:31">
      <c r="A1012">
        <v>1447</v>
      </c>
      <c r="B1012" t="s">
        <v>1861</v>
      </c>
      <c r="C1012" t="s">
        <v>1862</v>
      </c>
      <c r="D1012">
        <v>3554409</v>
      </c>
      <c r="E1012">
        <v>82</v>
      </c>
      <c r="F1012" t="s">
        <v>1849</v>
      </c>
      <c r="G1012" s="1">
        <v>46209.986747685187</v>
      </c>
      <c r="H1012">
        <v>79</v>
      </c>
      <c r="I1012" t="s">
        <v>1849</v>
      </c>
      <c r="J1012" s="1">
        <v>46209.987083333333</v>
      </c>
      <c r="K1012">
        <v>1</v>
      </c>
      <c r="L1012">
        <v>1</v>
      </c>
      <c r="M1012" t="s">
        <v>1850</v>
      </c>
      <c r="N1012" t="s">
        <v>1851</v>
      </c>
      <c r="O1012" s="1">
        <v>46209.986261574071</v>
      </c>
      <c r="P1012" s="1">
        <v>46209.987083333333</v>
      </c>
      <c r="Q1012" s="1" t="str">
        <f t="shared" si="120"/>
        <v>3554409|r03</v>
      </c>
      <c r="R1012" s="1" t="str">
        <f>VLOOKUP(D1012,Base_Amostral!$A:$G,5,FALSE)</f>
        <v>Terra Roxa</v>
      </c>
      <c r="S1012" s="1" t="str">
        <f>VLOOKUP(D1012,Base_Amostral!$A:$G,3,FALSE)</f>
        <v>São Paulo</v>
      </c>
      <c r="T1012" s="1" t="str">
        <f>VLOOKUP(D1012,Base_Amostral!$A:$G,6,FALSE)</f>
        <v>Sudeste</v>
      </c>
      <c r="U1012" s="4">
        <f t="shared" si="121"/>
        <v>8.1999999999999993</v>
      </c>
      <c r="V1012" s="4">
        <f t="shared" si="122"/>
        <v>7.9</v>
      </c>
      <c r="W1012" s="4">
        <f t="shared" si="123"/>
        <v>0.29999999999999893</v>
      </c>
      <c r="X1012" s="4">
        <f t="shared" si="124"/>
        <v>8.0500000000000007</v>
      </c>
      <c r="Y1012" s="4">
        <f t="shared" si="125"/>
        <v>1</v>
      </c>
      <c r="Z1012" s="4">
        <f t="shared" si="126"/>
        <v>0</v>
      </c>
      <c r="AA1012" s="4">
        <f t="shared" si="127"/>
        <v>0</v>
      </c>
      <c r="AB1012" s="4" t="str">
        <f>IF(B1012&lt;&gt;"r04","",IF(COUNT(INDEX(U:U,ROW()-3):U1012)&lt;2,"",MAX(INDEX(U:U,ROW()-3):U1012)-MIN(INDEX(U:U,ROW()-3):U1012)))</f>
        <v/>
      </c>
      <c r="AC1012" s="4" t="str">
        <f>IF(B1012&lt;&gt;"r04","",IF(COUNT(INDEX(V:V,ROW()-3):V1012)&lt;2,"",MAX(INDEX(V:V,ROW()-3):V1012)-MIN(INDEX(V:V,ROW()-3):V1012)))</f>
        <v/>
      </c>
      <c r="AD1012" s="4" t="str">
        <f>IF(B1012&lt;&gt;"r04","",COUNT(INDEX(U:U,ROW()-3):U1012))</f>
        <v/>
      </c>
      <c r="AE1012" s="4" t="str">
        <f>IF(B1012&lt;&gt;"r04","",COUNT(INDEX(V:V,ROW()-3):V1012))</f>
        <v/>
      </c>
    </row>
    <row r="1013" spans="1:31">
      <c r="A1013">
        <v>1809</v>
      </c>
      <c r="B1013" t="s">
        <v>1863</v>
      </c>
      <c r="C1013" t="s">
        <v>1864</v>
      </c>
      <c r="D1013">
        <v>3554409</v>
      </c>
      <c r="E1013">
        <v>86</v>
      </c>
      <c r="F1013" t="s">
        <v>1849</v>
      </c>
      <c r="G1013" s="1">
        <v>46216.955196759256</v>
      </c>
      <c r="H1013">
        <v>79</v>
      </c>
      <c r="I1013" t="s">
        <v>1849</v>
      </c>
      <c r="J1013" s="1">
        <v>46216.955520833333</v>
      </c>
      <c r="K1013">
        <v>1</v>
      </c>
      <c r="L1013">
        <v>1</v>
      </c>
      <c r="M1013" t="s">
        <v>1850</v>
      </c>
      <c r="N1013" t="s">
        <v>1851</v>
      </c>
      <c r="O1013" s="1">
        <v>46216.954652777778</v>
      </c>
      <c r="P1013" s="1">
        <v>46216.955520833333</v>
      </c>
      <c r="Q1013" s="1" t="str">
        <f t="shared" si="120"/>
        <v>3554409|r04</v>
      </c>
      <c r="R1013" s="1" t="str">
        <f>VLOOKUP(D1013,Base_Amostral!$A:$G,5,FALSE)</f>
        <v>Terra Roxa</v>
      </c>
      <c r="S1013" s="1" t="str">
        <f>VLOOKUP(D1013,Base_Amostral!$A:$G,3,FALSE)</f>
        <v>São Paulo</v>
      </c>
      <c r="T1013" s="1" t="str">
        <f>VLOOKUP(D1013,Base_Amostral!$A:$G,6,FALSE)</f>
        <v>Sudeste</v>
      </c>
      <c r="U1013" s="4">
        <f t="shared" si="121"/>
        <v>8.6</v>
      </c>
      <c r="V1013" s="4">
        <f t="shared" si="122"/>
        <v>7.9</v>
      </c>
      <c r="W1013" s="4">
        <f t="shared" si="123"/>
        <v>0.69999999999999929</v>
      </c>
      <c r="X1013" s="4">
        <f t="shared" si="124"/>
        <v>8.25</v>
      </c>
      <c r="Y1013" s="4">
        <f t="shared" si="125"/>
        <v>1</v>
      </c>
      <c r="Z1013" s="4">
        <f t="shared" si="126"/>
        <v>0.40000000000000036</v>
      </c>
      <c r="AA1013" s="4">
        <f t="shared" si="127"/>
        <v>0</v>
      </c>
      <c r="AB1013" s="4">
        <f ca="1">IF(B1013&lt;&gt;"r04","",IF(COUNT(INDEX(U:U,ROW()-3):U1013)&lt;2,"",MAX(INDEX(U:U,ROW()-3):U1013)-MIN(INDEX(U:U,ROW()-3):U1013)))</f>
        <v>0.40000000000000036</v>
      </c>
      <c r="AC1013" s="4">
        <f ca="1">IF(B1013&lt;&gt;"r04","",IF(COUNT(INDEX(V:V,ROW()-3):V1013)&lt;2,"",MAX(INDEX(V:V,ROW()-3):V1013)-MIN(INDEX(V:V,ROW()-3):V1013)))</f>
        <v>0</v>
      </c>
      <c r="AD1013" s="4">
        <f ca="1">IF(B1013&lt;&gt;"r04","",COUNT(INDEX(U:U,ROW()-3):U1013))</f>
        <v>4</v>
      </c>
      <c r="AE1013" s="4">
        <f ca="1">IF(B1013&lt;&gt;"r04","",COUNT(INDEX(V:V,ROW()-3):V1013))</f>
        <v>4</v>
      </c>
    </row>
    <row r="1014" spans="1:31">
      <c r="A1014">
        <v>720</v>
      </c>
      <c r="B1014" t="s">
        <v>1857</v>
      </c>
      <c r="C1014" t="s">
        <v>1858</v>
      </c>
      <c r="D1014">
        <v>3555604</v>
      </c>
      <c r="E1014">
        <v>62</v>
      </c>
      <c r="F1014" t="s">
        <v>1849</v>
      </c>
      <c r="G1014" s="1">
        <v>46196.11210648148</v>
      </c>
      <c r="H1014">
        <v>66</v>
      </c>
      <c r="I1014" t="s">
        <v>1849</v>
      </c>
      <c r="J1014" s="1">
        <v>46196.112361111111</v>
      </c>
      <c r="K1014">
        <v>1</v>
      </c>
      <c r="L1014">
        <v>1</v>
      </c>
      <c r="M1014" t="s">
        <v>1850</v>
      </c>
      <c r="N1014" t="s">
        <v>1851</v>
      </c>
      <c r="O1014" s="1">
        <v>46196.111863425926</v>
      </c>
      <c r="P1014" s="1">
        <v>46196.112361111111</v>
      </c>
      <c r="Q1014" s="1" t="str">
        <f t="shared" si="120"/>
        <v>3555604|r01</v>
      </c>
      <c r="R1014" s="1" t="str">
        <f>VLOOKUP(D1014,Base_Amostral!$A:$G,5,FALSE)</f>
        <v>Uchoa</v>
      </c>
      <c r="S1014" s="1" t="str">
        <f>VLOOKUP(D1014,Base_Amostral!$A:$G,3,FALSE)</f>
        <v>São Paulo</v>
      </c>
      <c r="T1014" s="1" t="str">
        <f>VLOOKUP(D1014,Base_Amostral!$A:$G,6,FALSE)</f>
        <v>Sudeste</v>
      </c>
      <c r="U1014" s="4">
        <f t="shared" si="121"/>
        <v>6.2</v>
      </c>
      <c r="V1014" s="4">
        <f t="shared" si="122"/>
        <v>6.6</v>
      </c>
      <c r="W1014" s="4">
        <f t="shared" si="123"/>
        <v>-0.39999999999999947</v>
      </c>
      <c r="X1014" s="4">
        <f t="shared" si="124"/>
        <v>6.4</v>
      </c>
      <c r="Y1014" s="4">
        <f t="shared" si="125"/>
        <v>1</v>
      </c>
      <c r="Z1014" s="4" t="str">
        <f t="shared" si="126"/>
        <v/>
      </c>
      <c r="AA1014" s="4" t="str">
        <f t="shared" si="127"/>
        <v/>
      </c>
      <c r="AB1014" s="4" t="str">
        <f>IF(B1014&lt;&gt;"r04","",IF(COUNT(INDEX(U:U,ROW()-3):U1014)&lt;2,"",MAX(INDEX(U:U,ROW()-3):U1014)-MIN(INDEX(U:U,ROW()-3):U1014)))</f>
        <v/>
      </c>
      <c r="AC1014" s="4" t="str">
        <f>IF(B1014&lt;&gt;"r04","",IF(COUNT(INDEX(V:V,ROW()-3):V1014)&lt;2,"",MAX(INDEX(V:V,ROW()-3):V1014)-MIN(INDEX(V:V,ROW()-3):V1014)))</f>
        <v/>
      </c>
      <c r="AD1014" s="4" t="str">
        <f>IF(B1014&lt;&gt;"r04","",COUNT(INDEX(U:U,ROW()-3):U1014))</f>
        <v/>
      </c>
      <c r="AE1014" s="4" t="str">
        <f>IF(B1014&lt;&gt;"r04","",COUNT(INDEX(V:V,ROW()-3):V1014))</f>
        <v/>
      </c>
    </row>
    <row r="1015" spans="1:31">
      <c r="A1015">
        <v>1086</v>
      </c>
      <c r="B1015" t="s">
        <v>1859</v>
      </c>
      <c r="C1015" t="s">
        <v>1860</v>
      </c>
      <c r="D1015">
        <v>3555604</v>
      </c>
      <c r="E1015">
        <v>62</v>
      </c>
      <c r="F1015" t="s">
        <v>1849</v>
      </c>
      <c r="G1015" s="1">
        <v>46203.94390046296</v>
      </c>
      <c r="H1015">
        <v>66</v>
      </c>
      <c r="I1015" t="s">
        <v>1849</v>
      </c>
      <c r="J1015" s="1">
        <v>46203.944131944445</v>
      </c>
      <c r="K1015">
        <v>1</v>
      </c>
      <c r="L1015">
        <v>1</v>
      </c>
      <c r="M1015" t="s">
        <v>1850</v>
      </c>
      <c r="N1015" t="s">
        <v>1851</v>
      </c>
      <c r="O1015" s="1">
        <v>46203.94363425926</v>
      </c>
      <c r="P1015" s="1">
        <v>46203.944131944445</v>
      </c>
      <c r="Q1015" s="1" t="str">
        <f t="shared" si="120"/>
        <v>3555604|r02</v>
      </c>
      <c r="R1015" s="1" t="str">
        <f>VLOOKUP(D1015,Base_Amostral!$A:$G,5,FALSE)</f>
        <v>Uchoa</v>
      </c>
      <c r="S1015" s="1" t="str">
        <f>VLOOKUP(D1015,Base_Amostral!$A:$G,3,FALSE)</f>
        <v>São Paulo</v>
      </c>
      <c r="T1015" s="1" t="str">
        <f>VLOOKUP(D1015,Base_Amostral!$A:$G,6,FALSE)</f>
        <v>Sudeste</v>
      </c>
      <c r="U1015" s="4">
        <f t="shared" si="121"/>
        <v>6.2</v>
      </c>
      <c r="V1015" s="4">
        <f t="shared" si="122"/>
        <v>6.6</v>
      </c>
      <c r="W1015" s="4">
        <f t="shared" si="123"/>
        <v>-0.39999999999999947</v>
      </c>
      <c r="X1015" s="4">
        <f t="shared" si="124"/>
        <v>6.4</v>
      </c>
      <c r="Y1015" s="4">
        <f t="shared" si="125"/>
        <v>1</v>
      </c>
      <c r="Z1015" s="4">
        <f t="shared" si="126"/>
        <v>0</v>
      </c>
      <c r="AA1015" s="4">
        <f t="shared" si="127"/>
        <v>0</v>
      </c>
      <c r="AB1015" s="4" t="str">
        <f>IF(B1015&lt;&gt;"r04","",IF(COUNT(INDEX(U:U,ROW()-3):U1015)&lt;2,"",MAX(INDEX(U:U,ROW()-3):U1015)-MIN(INDEX(U:U,ROW()-3):U1015)))</f>
        <v/>
      </c>
      <c r="AC1015" s="4" t="str">
        <f>IF(B1015&lt;&gt;"r04","",IF(COUNT(INDEX(V:V,ROW()-3):V1015)&lt;2,"",MAX(INDEX(V:V,ROW()-3):V1015)-MIN(INDEX(V:V,ROW()-3):V1015)))</f>
        <v/>
      </c>
      <c r="AD1015" s="4" t="str">
        <f>IF(B1015&lt;&gt;"r04","",COUNT(INDEX(U:U,ROW()-3):U1015))</f>
        <v/>
      </c>
      <c r="AE1015" s="4" t="str">
        <f>IF(B1015&lt;&gt;"r04","",COUNT(INDEX(V:V,ROW()-3):V1015))</f>
        <v/>
      </c>
    </row>
    <row r="1016" spans="1:31">
      <c r="A1016">
        <v>1448</v>
      </c>
      <c r="B1016" t="s">
        <v>1861</v>
      </c>
      <c r="C1016" t="s">
        <v>1862</v>
      </c>
      <c r="D1016">
        <v>3555604</v>
      </c>
      <c r="E1016">
        <v>62</v>
      </c>
      <c r="F1016" t="s">
        <v>1849</v>
      </c>
      <c r="G1016" s="1">
        <v>46209.987372685187</v>
      </c>
      <c r="H1016">
        <v>66</v>
      </c>
      <c r="I1016" t="s">
        <v>1849</v>
      </c>
      <c r="J1016" s="1">
        <v>46209.987615740742</v>
      </c>
      <c r="K1016">
        <v>1</v>
      </c>
      <c r="L1016">
        <v>1</v>
      </c>
      <c r="M1016" t="s">
        <v>1850</v>
      </c>
      <c r="N1016" t="s">
        <v>1851</v>
      </c>
      <c r="O1016" s="1">
        <v>46209.987118055556</v>
      </c>
      <c r="P1016" s="1">
        <v>46209.987615740742</v>
      </c>
      <c r="Q1016" s="1" t="str">
        <f t="shared" si="120"/>
        <v>3555604|r03</v>
      </c>
      <c r="R1016" s="1" t="str">
        <f>VLOOKUP(D1016,Base_Amostral!$A:$G,5,FALSE)</f>
        <v>Uchoa</v>
      </c>
      <c r="S1016" s="1" t="str">
        <f>VLOOKUP(D1016,Base_Amostral!$A:$G,3,FALSE)</f>
        <v>São Paulo</v>
      </c>
      <c r="T1016" s="1" t="str">
        <f>VLOOKUP(D1016,Base_Amostral!$A:$G,6,FALSE)</f>
        <v>Sudeste</v>
      </c>
      <c r="U1016" s="4">
        <f t="shared" si="121"/>
        <v>6.2</v>
      </c>
      <c r="V1016" s="4">
        <f t="shared" si="122"/>
        <v>6.6</v>
      </c>
      <c r="W1016" s="4">
        <f t="shared" si="123"/>
        <v>-0.39999999999999947</v>
      </c>
      <c r="X1016" s="4">
        <f t="shared" si="124"/>
        <v>6.4</v>
      </c>
      <c r="Y1016" s="4">
        <f t="shared" si="125"/>
        <v>1</v>
      </c>
      <c r="Z1016" s="4">
        <f t="shared" si="126"/>
        <v>0</v>
      </c>
      <c r="AA1016" s="4">
        <f t="shared" si="127"/>
        <v>0</v>
      </c>
      <c r="AB1016" s="4" t="str">
        <f>IF(B1016&lt;&gt;"r04","",IF(COUNT(INDEX(U:U,ROW()-3):U1016)&lt;2,"",MAX(INDEX(U:U,ROW()-3):U1016)-MIN(INDEX(U:U,ROW()-3):U1016)))</f>
        <v/>
      </c>
      <c r="AC1016" s="4" t="str">
        <f>IF(B1016&lt;&gt;"r04","",IF(COUNT(INDEX(V:V,ROW()-3):V1016)&lt;2,"",MAX(INDEX(V:V,ROW()-3):V1016)-MIN(INDEX(V:V,ROW()-3):V1016)))</f>
        <v/>
      </c>
      <c r="AD1016" s="4" t="str">
        <f>IF(B1016&lt;&gt;"r04","",COUNT(INDEX(U:U,ROW()-3):U1016))</f>
        <v/>
      </c>
      <c r="AE1016" s="4" t="str">
        <f>IF(B1016&lt;&gt;"r04","",COUNT(INDEX(V:V,ROW()-3):V1016))</f>
        <v/>
      </c>
    </row>
    <row r="1017" spans="1:31">
      <c r="A1017">
        <v>1810</v>
      </c>
      <c r="B1017" t="s">
        <v>1863</v>
      </c>
      <c r="C1017" t="s">
        <v>1864</v>
      </c>
      <c r="D1017">
        <v>3555604</v>
      </c>
      <c r="E1017">
        <v>72</v>
      </c>
      <c r="F1017" t="s">
        <v>1849</v>
      </c>
      <c r="G1017" s="1">
        <v>46216.955821759257</v>
      </c>
      <c r="H1017">
        <v>65</v>
      </c>
      <c r="I1017" t="s">
        <v>1849</v>
      </c>
      <c r="J1017" s="1">
        <v>46216.956064814818</v>
      </c>
      <c r="K1017">
        <v>1</v>
      </c>
      <c r="L1017">
        <v>1</v>
      </c>
      <c r="M1017" t="s">
        <v>1850</v>
      </c>
      <c r="N1017" t="s">
        <v>1851</v>
      </c>
      <c r="O1017" s="1">
        <v>46216.955555555556</v>
      </c>
      <c r="P1017" s="1">
        <v>46216.956064814818</v>
      </c>
      <c r="Q1017" s="1" t="str">
        <f t="shared" si="120"/>
        <v>3555604|r04</v>
      </c>
      <c r="R1017" s="1" t="str">
        <f>VLOOKUP(D1017,Base_Amostral!$A:$G,5,FALSE)</f>
        <v>Uchoa</v>
      </c>
      <c r="S1017" s="1" t="str">
        <f>VLOOKUP(D1017,Base_Amostral!$A:$G,3,FALSE)</f>
        <v>São Paulo</v>
      </c>
      <c r="T1017" s="1" t="str">
        <f>VLOOKUP(D1017,Base_Amostral!$A:$G,6,FALSE)</f>
        <v>Sudeste</v>
      </c>
      <c r="U1017" s="4">
        <f t="shared" si="121"/>
        <v>7.2</v>
      </c>
      <c r="V1017" s="4">
        <f t="shared" si="122"/>
        <v>6.5</v>
      </c>
      <c r="W1017" s="4">
        <f t="shared" si="123"/>
        <v>0.70000000000000018</v>
      </c>
      <c r="X1017" s="4">
        <f t="shared" si="124"/>
        <v>6.85</v>
      </c>
      <c r="Y1017" s="4">
        <f t="shared" si="125"/>
        <v>1</v>
      </c>
      <c r="Z1017" s="4">
        <f t="shared" si="126"/>
        <v>1</v>
      </c>
      <c r="AA1017" s="4">
        <f t="shared" si="127"/>
        <v>-9.9999999999999645E-2</v>
      </c>
      <c r="AB1017" s="4">
        <f ca="1">IF(B1017&lt;&gt;"r04","",IF(COUNT(INDEX(U:U,ROW()-3):U1017)&lt;2,"",MAX(INDEX(U:U,ROW()-3):U1017)-MIN(INDEX(U:U,ROW()-3):U1017)))</f>
        <v>1</v>
      </c>
      <c r="AC1017" s="4">
        <f ca="1">IF(B1017&lt;&gt;"r04","",IF(COUNT(INDEX(V:V,ROW()-3):V1017)&lt;2,"",MAX(INDEX(V:V,ROW()-3):V1017)-MIN(INDEX(V:V,ROW()-3):V1017)))</f>
        <v>9.9999999999999645E-2</v>
      </c>
      <c r="AD1017" s="4">
        <f ca="1">IF(B1017&lt;&gt;"r04","",COUNT(INDEX(U:U,ROW()-3):U1017))</f>
        <v>4</v>
      </c>
      <c r="AE1017" s="4">
        <f ca="1">IF(B1017&lt;&gt;"r04","",COUNT(INDEX(V:V,ROW()-3):V1017))</f>
        <v>4</v>
      </c>
    </row>
    <row r="1018" spans="1:31">
      <c r="A1018">
        <v>483</v>
      </c>
      <c r="B1018" t="s">
        <v>1857</v>
      </c>
      <c r="C1018" t="s">
        <v>1858</v>
      </c>
      <c r="D1018">
        <v>4101101</v>
      </c>
      <c r="E1018">
        <v>62</v>
      </c>
      <c r="F1018" t="s">
        <v>1849</v>
      </c>
      <c r="G1018" s="1">
        <v>46196.014930555553</v>
      </c>
      <c r="H1018">
        <v>67</v>
      </c>
      <c r="I1018" t="s">
        <v>1849</v>
      </c>
      <c r="J1018" s="1">
        <v>46196.015138888892</v>
      </c>
      <c r="K1018">
        <v>1</v>
      </c>
      <c r="L1018">
        <v>1</v>
      </c>
      <c r="M1018" t="s">
        <v>1850</v>
      </c>
      <c r="N1018" t="s">
        <v>1851</v>
      </c>
      <c r="O1018" s="1">
        <v>46196.014745370368</v>
      </c>
      <c r="P1018" s="1">
        <v>46196.015138888892</v>
      </c>
      <c r="Q1018" s="1" t="str">
        <f t="shared" si="120"/>
        <v>4101101|r01</v>
      </c>
      <c r="R1018" s="1" t="str">
        <f>VLOOKUP(D1018,Base_Amostral!$A:$G,5,FALSE)</f>
        <v>Andirá</v>
      </c>
      <c r="S1018" s="1" t="str">
        <f>VLOOKUP(D1018,Base_Amostral!$A:$G,3,FALSE)</f>
        <v>Paraná</v>
      </c>
      <c r="T1018" s="1" t="str">
        <f>VLOOKUP(D1018,Base_Amostral!$A:$G,6,FALSE)</f>
        <v>Sul</v>
      </c>
      <c r="U1018" s="4">
        <f t="shared" si="121"/>
        <v>6.2</v>
      </c>
      <c r="V1018" s="4">
        <f t="shared" si="122"/>
        <v>6.7</v>
      </c>
      <c r="W1018" s="4">
        <f t="shared" si="123"/>
        <v>-0.5</v>
      </c>
      <c r="X1018" s="4">
        <f t="shared" si="124"/>
        <v>6.45</v>
      </c>
      <c r="Y1018" s="4">
        <f t="shared" si="125"/>
        <v>1</v>
      </c>
      <c r="Z1018" s="4" t="str">
        <f t="shared" si="126"/>
        <v/>
      </c>
      <c r="AA1018" s="4" t="str">
        <f t="shared" si="127"/>
        <v/>
      </c>
      <c r="AB1018" s="4" t="str">
        <f>IF(B1018&lt;&gt;"r04","",IF(COUNT(INDEX(U:U,ROW()-3):U1018)&lt;2,"",MAX(INDEX(U:U,ROW()-3):U1018)-MIN(INDEX(U:U,ROW()-3):U1018)))</f>
        <v/>
      </c>
      <c r="AC1018" s="4" t="str">
        <f>IF(B1018&lt;&gt;"r04","",IF(COUNT(INDEX(V:V,ROW()-3):V1018)&lt;2,"",MAX(INDEX(V:V,ROW()-3):V1018)-MIN(INDEX(V:V,ROW()-3):V1018)))</f>
        <v/>
      </c>
      <c r="AD1018" s="4" t="str">
        <f>IF(B1018&lt;&gt;"r04","",COUNT(INDEX(U:U,ROW()-3):U1018))</f>
        <v/>
      </c>
      <c r="AE1018" s="4" t="str">
        <f>IF(B1018&lt;&gt;"r04","",COUNT(INDEX(V:V,ROW()-3):V1018))</f>
        <v/>
      </c>
    </row>
    <row r="1019" spans="1:31">
      <c r="A1019">
        <v>832</v>
      </c>
      <c r="B1019" t="s">
        <v>1859</v>
      </c>
      <c r="C1019" t="s">
        <v>1860</v>
      </c>
      <c r="D1019">
        <v>4101101</v>
      </c>
      <c r="E1019">
        <v>62</v>
      </c>
      <c r="F1019" t="s">
        <v>1849</v>
      </c>
      <c r="G1019" s="1">
        <v>46203.814976851849</v>
      </c>
      <c r="H1019">
        <v>67</v>
      </c>
      <c r="I1019" t="s">
        <v>1849</v>
      </c>
      <c r="J1019" s="1">
        <v>46203.815196759257</v>
      </c>
      <c r="K1019">
        <v>1</v>
      </c>
      <c r="L1019">
        <v>1</v>
      </c>
      <c r="M1019" t="s">
        <v>1850</v>
      </c>
      <c r="N1019" t="s">
        <v>1851</v>
      </c>
      <c r="O1019" s="1">
        <v>46203.814131944448</v>
      </c>
      <c r="P1019" s="1">
        <v>46203.815196759257</v>
      </c>
      <c r="Q1019" s="1" t="str">
        <f t="shared" si="120"/>
        <v>4101101|r02</v>
      </c>
      <c r="R1019" s="1" t="str">
        <f>VLOOKUP(D1019,Base_Amostral!$A:$G,5,FALSE)</f>
        <v>Andirá</v>
      </c>
      <c r="S1019" s="1" t="str">
        <f>VLOOKUP(D1019,Base_Amostral!$A:$G,3,FALSE)</f>
        <v>Paraná</v>
      </c>
      <c r="T1019" s="1" t="str">
        <f>VLOOKUP(D1019,Base_Amostral!$A:$G,6,FALSE)</f>
        <v>Sul</v>
      </c>
      <c r="U1019" s="4">
        <f t="shared" si="121"/>
        <v>6.2</v>
      </c>
      <c r="V1019" s="4">
        <f t="shared" si="122"/>
        <v>6.7</v>
      </c>
      <c r="W1019" s="4">
        <f t="shared" si="123"/>
        <v>-0.5</v>
      </c>
      <c r="X1019" s="4">
        <f t="shared" si="124"/>
        <v>6.45</v>
      </c>
      <c r="Y1019" s="4">
        <f t="shared" si="125"/>
        <v>1</v>
      </c>
      <c r="Z1019" s="4">
        <f t="shared" si="126"/>
        <v>0</v>
      </c>
      <c r="AA1019" s="4">
        <f t="shared" si="127"/>
        <v>0</v>
      </c>
      <c r="AB1019" s="4" t="str">
        <f>IF(B1019&lt;&gt;"r04","",IF(COUNT(INDEX(U:U,ROW()-3):U1019)&lt;2,"",MAX(INDEX(U:U,ROW()-3):U1019)-MIN(INDEX(U:U,ROW()-3):U1019)))</f>
        <v/>
      </c>
      <c r="AC1019" s="4" t="str">
        <f>IF(B1019&lt;&gt;"r04","",IF(COUNT(INDEX(V:V,ROW()-3):V1019)&lt;2,"",MAX(INDEX(V:V,ROW()-3):V1019)-MIN(INDEX(V:V,ROW()-3):V1019)))</f>
        <v/>
      </c>
      <c r="AD1019" s="4" t="str">
        <f>IF(B1019&lt;&gt;"r04","",COUNT(INDEX(U:U,ROW()-3):U1019))</f>
        <v/>
      </c>
      <c r="AE1019" s="4" t="str">
        <f>IF(B1019&lt;&gt;"r04","",COUNT(INDEX(V:V,ROW()-3):V1019))</f>
        <v/>
      </c>
    </row>
    <row r="1020" spans="1:31">
      <c r="A1020">
        <v>1185</v>
      </c>
      <c r="B1020" t="s">
        <v>1861</v>
      </c>
      <c r="C1020" t="s">
        <v>1862</v>
      </c>
      <c r="D1020">
        <v>4101101</v>
      </c>
      <c r="E1020">
        <v>62</v>
      </c>
      <c r="F1020" t="s">
        <v>1849</v>
      </c>
      <c r="G1020" s="1">
        <v>46209.855752314812</v>
      </c>
      <c r="H1020">
        <v>67</v>
      </c>
      <c r="I1020" t="s">
        <v>1849</v>
      </c>
      <c r="J1020" s="1">
        <v>46209.855949074074</v>
      </c>
      <c r="K1020">
        <v>1</v>
      </c>
      <c r="L1020">
        <v>1</v>
      </c>
      <c r="M1020" t="s">
        <v>1850</v>
      </c>
      <c r="N1020" t="s">
        <v>1851</v>
      </c>
      <c r="O1020" s="1">
        <v>46209.854895833334</v>
      </c>
      <c r="P1020" s="1">
        <v>46209.855949074074</v>
      </c>
      <c r="Q1020" s="1" t="str">
        <f t="shared" si="120"/>
        <v>4101101|r03</v>
      </c>
      <c r="R1020" s="1" t="str">
        <f>VLOOKUP(D1020,Base_Amostral!$A:$G,5,FALSE)</f>
        <v>Andirá</v>
      </c>
      <c r="S1020" s="1" t="str">
        <f>VLOOKUP(D1020,Base_Amostral!$A:$G,3,FALSE)</f>
        <v>Paraná</v>
      </c>
      <c r="T1020" s="1" t="str">
        <f>VLOOKUP(D1020,Base_Amostral!$A:$G,6,FALSE)</f>
        <v>Sul</v>
      </c>
      <c r="U1020" s="4">
        <f t="shared" si="121"/>
        <v>6.2</v>
      </c>
      <c r="V1020" s="4">
        <f t="shared" si="122"/>
        <v>6.7</v>
      </c>
      <c r="W1020" s="4">
        <f t="shared" si="123"/>
        <v>-0.5</v>
      </c>
      <c r="X1020" s="4">
        <f t="shared" si="124"/>
        <v>6.45</v>
      </c>
      <c r="Y1020" s="4">
        <f t="shared" si="125"/>
        <v>1</v>
      </c>
      <c r="Z1020" s="4">
        <f t="shared" si="126"/>
        <v>0</v>
      </c>
      <c r="AA1020" s="4">
        <f t="shared" si="127"/>
        <v>0</v>
      </c>
      <c r="AB1020" s="4" t="str">
        <f>IF(B1020&lt;&gt;"r04","",IF(COUNT(INDEX(U:U,ROW()-3):U1020)&lt;2,"",MAX(INDEX(U:U,ROW()-3):U1020)-MIN(INDEX(U:U,ROW()-3):U1020)))</f>
        <v/>
      </c>
      <c r="AC1020" s="4" t="str">
        <f>IF(B1020&lt;&gt;"r04","",IF(COUNT(INDEX(V:V,ROW()-3):V1020)&lt;2,"",MAX(INDEX(V:V,ROW()-3):V1020)-MIN(INDEX(V:V,ROW()-3):V1020)))</f>
        <v/>
      </c>
      <c r="AD1020" s="4" t="str">
        <f>IF(B1020&lt;&gt;"r04","",COUNT(INDEX(U:U,ROW()-3):U1020))</f>
        <v/>
      </c>
      <c r="AE1020" s="4" t="str">
        <f>IF(B1020&lt;&gt;"r04","",COUNT(INDEX(V:V,ROW()-3):V1020))</f>
        <v/>
      </c>
    </row>
    <row r="1021" spans="1:31">
      <c r="A1021">
        <v>1546</v>
      </c>
      <c r="B1021" t="s">
        <v>1863</v>
      </c>
      <c r="C1021" t="s">
        <v>1864</v>
      </c>
      <c r="D1021">
        <v>4101101</v>
      </c>
      <c r="E1021">
        <v>72</v>
      </c>
      <c r="F1021" t="s">
        <v>1849</v>
      </c>
      <c r="G1021" s="1">
        <v>46216.83185185185</v>
      </c>
      <c r="H1021">
        <v>67</v>
      </c>
      <c r="I1021" t="s">
        <v>1849</v>
      </c>
      <c r="J1021" s="1">
        <v>46216.832083333335</v>
      </c>
      <c r="K1021">
        <v>1</v>
      </c>
      <c r="L1021">
        <v>1</v>
      </c>
      <c r="M1021" t="s">
        <v>1850</v>
      </c>
      <c r="N1021" t="s">
        <v>1851</v>
      </c>
      <c r="O1021" s="1">
        <v>46216.831284722219</v>
      </c>
      <c r="P1021" s="1">
        <v>46216.832083333335</v>
      </c>
      <c r="Q1021" s="1" t="str">
        <f t="shared" si="120"/>
        <v>4101101|r04</v>
      </c>
      <c r="R1021" s="1" t="str">
        <f>VLOOKUP(D1021,Base_Amostral!$A:$G,5,FALSE)</f>
        <v>Andirá</v>
      </c>
      <c r="S1021" s="1" t="str">
        <f>VLOOKUP(D1021,Base_Amostral!$A:$G,3,FALSE)</f>
        <v>Paraná</v>
      </c>
      <c r="T1021" s="1" t="str">
        <f>VLOOKUP(D1021,Base_Amostral!$A:$G,6,FALSE)</f>
        <v>Sul</v>
      </c>
      <c r="U1021" s="4">
        <f t="shared" si="121"/>
        <v>7.2</v>
      </c>
      <c r="V1021" s="4">
        <f t="shared" si="122"/>
        <v>6.7</v>
      </c>
      <c r="W1021" s="4">
        <f t="shared" si="123"/>
        <v>0.5</v>
      </c>
      <c r="X1021" s="4">
        <f t="shared" si="124"/>
        <v>6.95</v>
      </c>
      <c r="Y1021" s="4">
        <f t="shared" si="125"/>
        <v>1</v>
      </c>
      <c r="Z1021" s="4">
        <f t="shared" si="126"/>
        <v>1</v>
      </c>
      <c r="AA1021" s="4">
        <f t="shared" si="127"/>
        <v>0</v>
      </c>
      <c r="AB1021" s="4">
        <f ca="1">IF(B1021&lt;&gt;"r04","",IF(COUNT(INDEX(U:U,ROW()-3):U1021)&lt;2,"",MAX(INDEX(U:U,ROW()-3):U1021)-MIN(INDEX(U:U,ROW()-3):U1021)))</f>
        <v>1</v>
      </c>
      <c r="AC1021" s="4">
        <f ca="1">IF(B1021&lt;&gt;"r04","",IF(COUNT(INDEX(V:V,ROW()-3):V1021)&lt;2,"",MAX(INDEX(V:V,ROW()-3):V1021)-MIN(INDEX(V:V,ROW()-3):V1021)))</f>
        <v>0</v>
      </c>
      <c r="AD1021" s="4">
        <f ca="1">IF(B1021&lt;&gt;"r04","",COUNT(INDEX(U:U,ROW()-3):U1021))</f>
        <v>4</v>
      </c>
      <c r="AE1021" s="4">
        <f ca="1">IF(B1021&lt;&gt;"r04","",COUNT(INDEX(V:V,ROW()-3):V1021))</f>
        <v>4</v>
      </c>
    </row>
    <row r="1022" spans="1:31">
      <c r="A1022">
        <v>485</v>
      </c>
      <c r="B1022" t="s">
        <v>1857</v>
      </c>
      <c r="C1022" t="s">
        <v>1858</v>
      </c>
      <c r="D1022">
        <v>4101655</v>
      </c>
      <c r="E1022">
        <v>68</v>
      </c>
      <c r="F1022" t="s">
        <v>1849</v>
      </c>
      <c r="G1022" s="1">
        <v>46196.015694444446</v>
      </c>
      <c r="H1022">
        <v>69</v>
      </c>
      <c r="I1022" t="s">
        <v>1849</v>
      </c>
      <c r="J1022" s="1">
        <v>46196.0159375</v>
      </c>
      <c r="K1022">
        <v>1</v>
      </c>
      <c r="L1022">
        <v>1</v>
      </c>
      <c r="M1022" t="s">
        <v>1850</v>
      </c>
      <c r="N1022" t="s">
        <v>1851</v>
      </c>
      <c r="O1022" s="1">
        <v>46196.015185185184</v>
      </c>
      <c r="P1022" s="1">
        <v>46196.0159375</v>
      </c>
      <c r="Q1022" s="1" t="str">
        <f t="shared" si="120"/>
        <v>4101655|r01</v>
      </c>
      <c r="R1022" s="1" t="str">
        <f>VLOOKUP(D1022,Base_Amostral!$A:$G,5,FALSE)</f>
        <v>Arapuã</v>
      </c>
      <c r="S1022" s="1" t="str">
        <f>VLOOKUP(D1022,Base_Amostral!$A:$G,3,FALSE)</f>
        <v>Paraná</v>
      </c>
      <c r="T1022" s="1" t="str">
        <f>VLOOKUP(D1022,Base_Amostral!$A:$G,6,FALSE)</f>
        <v>Sul</v>
      </c>
      <c r="U1022" s="4">
        <f t="shared" si="121"/>
        <v>6.8</v>
      </c>
      <c r="V1022" s="4">
        <f t="shared" si="122"/>
        <v>6.9</v>
      </c>
      <c r="W1022" s="4">
        <f t="shared" si="123"/>
        <v>-0.10000000000000053</v>
      </c>
      <c r="X1022" s="4">
        <f t="shared" si="124"/>
        <v>6.85</v>
      </c>
      <c r="Y1022" s="4">
        <f t="shared" si="125"/>
        <v>1</v>
      </c>
      <c r="Z1022" s="4" t="str">
        <f t="shared" si="126"/>
        <v/>
      </c>
      <c r="AA1022" s="4" t="str">
        <f t="shared" si="127"/>
        <v/>
      </c>
      <c r="AB1022" s="4" t="str">
        <f>IF(B1022&lt;&gt;"r04","",IF(COUNT(INDEX(U:U,ROW()-3):U1022)&lt;2,"",MAX(INDEX(U:U,ROW()-3):U1022)-MIN(INDEX(U:U,ROW()-3):U1022)))</f>
        <v/>
      </c>
      <c r="AC1022" s="4" t="str">
        <f>IF(B1022&lt;&gt;"r04","",IF(COUNT(INDEX(V:V,ROW()-3):V1022)&lt;2,"",MAX(INDEX(V:V,ROW()-3):V1022)-MIN(INDEX(V:V,ROW()-3):V1022)))</f>
        <v/>
      </c>
      <c r="AD1022" s="4" t="str">
        <f>IF(B1022&lt;&gt;"r04","",COUNT(INDEX(U:U,ROW()-3):U1022))</f>
        <v/>
      </c>
      <c r="AE1022" s="4" t="str">
        <f>IF(B1022&lt;&gt;"r04","",COUNT(INDEX(V:V,ROW()-3):V1022))</f>
        <v/>
      </c>
    </row>
    <row r="1023" spans="1:31">
      <c r="A1023">
        <v>837</v>
      </c>
      <c r="B1023" t="s">
        <v>1859</v>
      </c>
      <c r="C1023" t="s">
        <v>1860</v>
      </c>
      <c r="D1023">
        <v>4101655</v>
      </c>
      <c r="E1023">
        <v>68</v>
      </c>
      <c r="F1023" t="s">
        <v>1849</v>
      </c>
      <c r="G1023" s="1">
        <v>46203.815659722219</v>
      </c>
      <c r="H1023">
        <v>69</v>
      </c>
      <c r="I1023" t="s">
        <v>1849</v>
      </c>
      <c r="J1023" s="1">
        <v>46203.81590277778</v>
      </c>
      <c r="K1023">
        <v>1</v>
      </c>
      <c r="L1023">
        <v>1</v>
      </c>
      <c r="M1023" t="s">
        <v>1850</v>
      </c>
      <c r="N1023" t="s">
        <v>1851</v>
      </c>
      <c r="O1023" s="1">
        <v>46203.815243055556</v>
      </c>
      <c r="P1023" s="1">
        <v>46203.81590277778</v>
      </c>
      <c r="Q1023" s="1" t="str">
        <f t="shared" si="120"/>
        <v>4101655|r02</v>
      </c>
      <c r="R1023" s="1" t="str">
        <f>VLOOKUP(D1023,Base_Amostral!$A:$G,5,FALSE)</f>
        <v>Arapuã</v>
      </c>
      <c r="S1023" s="1" t="str">
        <f>VLOOKUP(D1023,Base_Amostral!$A:$G,3,FALSE)</f>
        <v>Paraná</v>
      </c>
      <c r="T1023" s="1" t="str">
        <f>VLOOKUP(D1023,Base_Amostral!$A:$G,6,FALSE)</f>
        <v>Sul</v>
      </c>
      <c r="U1023" s="4">
        <f t="shared" si="121"/>
        <v>6.8</v>
      </c>
      <c r="V1023" s="4">
        <f t="shared" si="122"/>
        <v>6.9</v>
      </c>
      <c r="W1023" s="4">
        <f t="shared" si="123"/>
        <v>-0.10000000000000053</v>
      </c>
      <c r="X1023" s="4">
        <f t="shared" si="124"/>
        <v>6.85</v>
      </c>
      <c r="Y1023" s="4">
        <f t="shared" si="125"/>
        <v>1</v>
      </c>
      <c r="Z1023" s="4">
        <f t="shared" si="126"/>
        <v>0</v>
      </c>
      <c r="AA1023" s="4">
        <f t="shared" si="127"/>
        <v>0</v>
      </c>
      <c r="AB1023" s="4" t="str">
        <f>IF(B1023&lt;&gt;"r04","",IF(COUNT(INDEX(U:U,ROW()-3):U1023)&lt;2,"",MAX(INDEX(U:U,ROW()-3):U1023)-MIN(INDEX(U:U,ROW()-3):U1023)))</f>
        <v/>
      </c>
      <c r="AC1023" s="4" t="str">
        <f>IF(B1023&lt;&gt;"r04","",IF(COUNT(INDEX(V:V,ROW()-3):V1023)&lt;2,"",MAX(INDEX(V:V,ROW()-3):V1023)-MIN(INDEX(V:V,ROW()-3):V1023)))</f>
        <v/>
      </c>
      <c r="AD1023" s="4" t="str">
        <f>IF(B1023&lt;&gt;"r04","",COUNT(INDEX(U:U,ROW()-3):U1023))</f>
        <v/>
      </c>
      <c r="AE1023" s="4" t="str">
        <f>IF(B1023&lt;&gt;"r04","",COUNT(INDEX(V:V,ROW()-3):V1023))</f>
        <v/>
      </c>
    </row>
    <row r="1024" spans="1:31">
      <c r="A1024">
        <v>1190</v>
      </c>
      <c r="B1024" t="s">
        <v>1861</v>
      </c>
      <c r="C1024" t="s">
        <v>1862</v>
      </c>
      <c r="D1024">
        <v>4101655</v>
      </c>
      <c r="E1024">
        <v>68</v>
      </c>
      <c r="F1024" t="s">
        <v>1849</v>
      </c>
      <c r="G1024" s="1">
        <v>46209.856365740743</v>
      </c>
      <c r="H1024">
        <v>69</v>
      </c>
      <c r="I1024" t="s">
        <v>1849</v>
      </c>
      <c r="J1024" s="1">
        <v>46209.856608796297</v>
      </c>
      <c r="K1024">
        <v>1</v>
      </c>
      <c r="L1024">
        <v>1</v>
      </c>
      <c r="M1024" t="s">
        <v>1850</v>
      </c>
      <c r="N1024" t="s">
        <v>1851</v>
      </c>
      <c r="O1024" s="1">
        <v>46209.855995370373</v>
      </c>
      <c r="P1024" s="1">
        <v>46209.856608796297</v>
      </c>
      <c r="Q1024" s="1" t="str">
        <f t="shared" si="120"/>
        <v>4101655|r03</v>
      </c>
      <c r="R1024" s="1" t="str">
        <f>VLOOKUP(D1024,Base_Amostral!$A:$G,5,FALSE)</f>
        <v>Arapuã</v>
      </c>
      <c r="S1024" s="1" t="str">
        <f>VLOOKUP(D1024,Base_Amostral!$A:$G,3,FALSE)</f>
        <v>Paraná</v>
      </c>
      <c r="T1024" s="1" t="str">
        <f>VLOOKUP(D1024,Base_Amostral!$A:$G,6,FALSE)</f>
        <v>Sul</v>
      </c>
      <c r="U1024" s="4">
        <f t="shared" si="121"/>
        <v>6.8</v>
      </c>
      <c r="V1024" s="4">
        <f t="shared" si="122"/>
        <v>6.9</v>
      </c>
      <c r="W1024" s="4">
        <f t="shared" si="123"/>
        <v>-0.10000000000000053</v>
      </c>
      <c r="X1024" s="4">
        <f t="shared" si="124"/>
        <v>6.85</v>
      </c>
      <c r="Y1024" s="4">
        <f t="shared" si="125"/>
        <v>1</v>
      </c>
      <c r="Z1024" s="4">
        <f t="shared" si="126"/>
        <v>0</v>
      </c>
      <c r="AA1024" s="4">
        <f t="shared" si="127"/>
        <v>0</v>
      </c>
      <c r="AB1024" s="4" t="str">
        <f>IF(B1024&lt;&gt;"r04","",IF(COUNT(INDEX(U:U,ROW()-3):U1024)&lt;2,"",MAX(INDEX(U:U,ROW()-3):U1024)-MIN(INDEX(U:U,ROW()-3):U1024)))</f>
        <v/>
      </c>
      <c r="AC1024" s="4" t="str">
        <f>IF(B1024&lt;&gt;"r04","",IF(COUNT(INDEX(V:V,ROW()-3):V1024)&lt;2,"",MAX(INDEX(V:V,ROW()-3):V1024)-MIN(INDEX(V:V,ROW()-3):V1024)))</f>
        <v/>
      </c>
      <c r="AD1024" s="4" t="str">
        <f>IF(B1024&lt;&gt;"r04","",COUNT(INDEX(U:U,ROW()-3):U1024))</f>
        <v/>
      </c>
      <c r="AE1024" s="4" t="str">
        <f>IF(B1024&lt;&gt;"r04","",COUNT(INDEX(V:V,ROW()-3):V1024))</f>
        <v/>
      </c>
    </row>
    <row r="1025" spans="1:31">
      <c r="A1025">
        <v>1548</v>
      </c>
      <c r="B1025" t="s">
        <v>1863</v>
      </c>
      <c r="C1025" t="s">
        <v>1864</v>
      </c>
      <c r="D1025">
        <v>4101655</v>
      </c>
      <c r="E1025">
        <v>79</v>
      </c>
      <c r="F1025" t="s">
        <v>1849</v>
      </c>
      <c r="G1025" s="1">
        <v>46216.832546296297</v>
      </c>
      <c r="H1025">
        <v>69</v>
      </c>
      <c r="I1025" t="s">
        <v>1849</v>
      </c>
      <c r="J1025" s="1">
        <v>46216.832777777781</v>
      </c>
      <c r="K1025">
        <v>1</v>
      </c>
      <c r="L1025">
        <v>1</v>
      </c>
      <c r="M1025" t="s">
        <v>1850</v>
      </c>
      <c r="N1025" t="s">
        <v>1851</v>
      </c>
      <c r="O1025" s="1">
        <v>46216.832118055558</v>
      </c>
      <c r="P1025" s="1">
        <v>46216.832777777781</v>
      </c>
      <c r="Q1025" s="1" t="str">
        <f t="shared" si="120"/>
        <v>4101655|r04</v>
      </c>
      <c r="R1025" s="1" t="str">
        <f>VLOOKUP(D1025,Base_Amostral!$A:$G,5,FALSE)</f>
        <v>Arapuã</v>
      </c>
      <c r="S1025" s="1" t="str">
        <f>VLOOKUP(D1025,Base_Amostral!$A:$G,3,FALSE)</f>
        <v>Paraná</v>
      </c>
      <c r="T1025" s="1" t="str">
        <f>VLOOKUP(D1025,Base_Amostral!$A:$G,6,FALSE)</f>
        <v>Sul</v>
      </c>
      <c r="U1025" s="4">
        <f t="shared" si="121"/>
        <v>7.9</v>
      </c>
      <c r="V1025" s="4">
        <f t="shared" si="122"/>
        <v>6.9</v>
      </c>
      <c r="W1025" s="4">
        <f t="shared" si="123"/>
        <v>1</v>
      </c>
      <c r="X1025" s="4">
        <f t="shared" si="124"/>
        <v>7.4</v>
      </c>
      <c r="Y1025" s="4">
        <f t="shared" si="125"/>
        <v>1</v>
      </c>
      <c r="Z1025" s="4">
        <f t="shared" si="126"/>
        <v>1.1000000000000005</v>
      </c>
      <c r="AA1025" s="4">
        <f t="shared" si="127"/>
        <v>0</v>
      </c>
      <c r="AB1025" s="4">
        <f ca="1">IF(B1025&lt;&gt;"r04","",IF(COUNT(INDEX(U:U,ROW()-3):U1025)&lt;2,"",MAX(INDEX(U:U,ROW()-3):U1025)-MIN(INDEX(U:U,ROW()-3):U1025)))</f>
        <v>1.1000000000000005</v>
      </c>
      <c r="AC1025" s="4">
        <f ca="1">IF(B1025&lt;&gt;"r04","",IF(COUNT(INDEX(V:V,ROW()-3):V1025)&lt;2,"",MAX(INDEX(V:V,ROW()-3):V1025)-MIN(INDEX(V:V,ROW()-3):V1025)))</f>
        <v>0</v>
      </c>
      <c r="AD1025" s="4">
        <f ca="1">IF(B1025&lt;&gt;"r04","",COUNT(INDEX(U:U,ROW()-3):U1025))</f>
        <v>4</v>
      </c>
      <c r="AE1025" s="4">
        <f ca="1">IF(B1025&lt;&gt;"r04","",COUNT(INDEX(V:V,ROW()-3):V1025))</f>
        <v>4</v>
      </c>
    </row>
    <row r="1026" spans="1:31">
      <c r="A1026">
        <v>488</v>
      </c>
      <c r="B1026" t="s">
        <v>1857</v>
      </c>
      <c r="C1026" t="s">
        <v>1858</v>
      </c>
      <c r="D1026">
        <v>4102901</v>
      </c>
      <c r="E1026">
        <v>92</v>
      </c>
      <c r="F1026" t="s">
        <v>1849</v>
      </c>
      <c r="G1026" s="1">
        <v>46196.019479166665</v>
      </c>
      <c r="H1026">
        <v>66</v>
      </c>
      <c r="I1026" t="s">
        <v>1849</v>
      </c>
      <c r="J1026" s="1">
        <v>46196.019803240742</v>
      </c>
      <c r="K1026">
        <v>1</v>
      </c>
      <c r="L1026">
        <v>1</v>
      </c>
      <c r="M1026" t="s">
        <v>1850</v>
      </c>
      <c r="N1026" t="s">
        <v>1851</v>
      </c>
      <c r="O1026" s="1">
        <v>46196.01599537037</v>
      </c>
      <c r="P1026" s="1">
        <v>46196.019803240742</v>
      </c>
      <c r="Q1026" s="1" t="str">
        <f t="shared" ref="Q1026:Q1089" si="128">D1026&amp;"|"&amp;B1026</f>
        <v>4102901|r01</v>
      </c>
      <c r="R1026" s="1" t="str">
        <f>VLOOKUP(D1026,Base_Amostral!$A:$G,5,FALSE)</f>
        <v>Bituruna</v>
      </c>
      <c r="S1026" s="1" t="str">
        <f>VLOOKUP(D1026,Base_Amostral!$A:$G,3,FALSE)</f>
        <v>Paraná</v>
      </c>
      <c r="T1026" s="1" t="str">
        <f>VLOOKUP(D1026,Base_Amostral!$A:$G,6,FALSE)</f>
        <v>Sul</v>
      </c>
      <c r="U1026" s="4">
        <f t="shared" ref="U1026:U1089" si="129">IF(E1026="","",E1026/10)</f>
        <v>9.1999999999999993</v>
      </c>
      <c r="V1026" s="4">
        <f t="shared" ref="V1026:V1089" si="130">IF(H1026="","",H1026/10)</f>
        <v>6.6</v>
      </c>
      <c r="W1026" s="4">
        <f t="shared" ref="W1026:W1089" si="131">IF(OR(U1026="",V1026=""),"",U1026-V1026)</f>
        <v>2.5999999999999996</v>
      </c>
      <c r="X1026" s="4">
        <f t="shared" ref="X1026:X1089" si="132">IF(OR(U1026="",V1026=""),"",AVERAGE(U1026:V1026))</f>
        <v>7.8999999999999995</v>
      </c>
      <c r="Y1026" s="4">
        <f t="shared" ref="Y1026:Y1089" si="133">IF(AND(U1026&lt;&gt;"",V1026&lt;&gt;""),1,0)</f>
        <v>1</v>
      </c>
      <c r="Z1026" s="4" t="str">
        <f t="shared" ref="Z1026:Z1089" si="134">IF(D1026&lt;&gt;D1025,"",IF(OR(U1026="",U1025=""),"",U1026-U1025))</f>
        <v/>
      </c>
      <c r="AA1026" s="4" t="str">
        <f t="shared" ref="AA1026:AA1089" si="135">IF(D1026&lt;&gt;D1025,"",IF(OR(V1026="",V1025=""),"",V1026-V1025))</f>
        <v/>
      </c>
      <c r="AB1026" s="4" t="str">
        <f>IF(B1026&lt;&gt;"r04","",IF(COUNT(INDEX(U:U,ROW()-3):U1026)&lt;2,"",MAX(INDEX(U:U,ROW()-3):U1026)-MIN(INDEX(U:U,ROW()-3):U1026)))</f>
        <v/>
      </c>
      <c r="AC1026" s="4" t="str">
        <f>IF(B1026&lt;&gt;"r04","",IF(COUNT(INDEX(V:V,ROW()-3):V1026)&lt;2,"",MAX(INDEX(V:V,ROW()-3):V1026)-MIN(INDEX(V:V,ROW()-3):V1026)))</f>
        <v/>
      </c>
      <c r="AD1026" s="4" t="str">
        <f>IF(B1026&lt;&gt;"r04","",COUNT(INDEX(U:U,ROW()-3):U1026))</f>
        <v/>
      </c>
      <c r="AE1026" s="4" t="str">
        <f>IF(B1026&lt;&gt;"r04","",COUNT(INDEX(V:V,ROW()-3):V1026))</f>
        <v/>
      </c>
    </row>
    <row r="1027" spans="1:31">
      <c r="A1027">
        <v>840</v>
      </c>
      <c r="B1027" t="s">
        <v>1859</v>
      </c>
      <c r="C1027" t="s">
        <v>1860</v>
      </c>
      <c r="D1027">
        <v>4102901</v>
      </c>
      <c r="E1027">
        <v>92</v>
      </c>
      <c r="F1027" t="s">
        <v>1849</v>
      </c>
      <c r="G1027" s="1">
        <v>46203.816145833334</v>
      </c>
      <c r="H1027">
        <v>66</v>
      </c>
      <c r="I1027" t="s">
        <v>1849</v>
      </c>
      <c r="J1027" s="1">
        <v>46203.816458333335</v>
      </c>
      <c r="K1027">
        <v>1</v>
      </c>
      <c r="L1027">
        <v>1</v>
      </c>
      <c r="M1027" t="s">
        <v>1850</v>
      </c>
      <c r="N1027" t="s">
        <v>1851</v>
      </c>
      <c r="O1027" s="1">
        <v>46203.815960648149</v>
      </c>
      <c r="P1027" s="1">
        <v>46203.816458333335</v>
      </c>
      <c r="Q1027" s="1" t="str">
        <f t="shared" si="128"/>
        <v>4102901|r02</v>
      </c>
      <c r="R1027" s="1" t="str">
        <f>VLOOKUP(D1027,Base_Amostral!$A:$G,5,FALSE)</f>
        <v>Bituruna</v>
      </c>
      <c r="S1027" s="1" t="str">
        <f>VLOOKUP(D1027,Base_Amostral!$A:$G,3,FALSE)</f>
        <v>Paraná</v>
      </c>
      <c r="T1027" s="1" t="str">
        <f>VLOOKUP(D1027,Base_Amostral!$A:$G,6,FALSE)</f>
        <v>Sul</v>
      </c>
      <c r="U1027" s="4">
        <f t="shared" si="129"/>
        <v>9.1999999999999993</v>
      </c>
      <c r="V1027" s="4">
        <f t="shared" si="130"/>
        <v>6.6</v>
      </c>
      <c r="W1027" s="4">
        <f t="shared" si="131"/>
        <v>2.5999999999999996</v>
      </c>
      <c r="X1027" s="4">
        <f t="shared" si="132"/>
        <v>7.8999999999999995</v>
      </c>
      <c r="Y1027" s="4">
        <f t="shared" si="133"/>
        <v>1</v>
      </c>
      <c r="Z1027" s="4">
        <f t="shared" si="134"/>
        <v>0</v>
      </c>
      <c r="AA1027" s="4">
        <f t="shared" si="135"/>
        <v>0</v>
      </c>
      <c r="AB1027" s="4" t="str">
        <f>IF(B1027&lt;&gt;"r04","",IF(COUNT(INDEX(U:U,ROW()-3):U1027)&lt;2,"",MAX(INDEX(U:U,ROW()-3):U1027)-MIN(INDEX(U:U,ROW()-3):U1027)))</f>
        <v/>
      </c>
      <c r="AC1027" s="4" t="str">
        <f>IF(B1027&lt;&gt;"r04","",IF(COUNT(INDEX(V:V,ROW()-3):V1027)&lt;2,"",MAX(INDEX(V:V,ROW()-3):V1027)-MIN(INDEX(V:V,ROW()-3):V1027)))</f>
        <v/>
      </c>
      <c r="AD1027" s="4" t="str">
        <f>IF(B1027&lt;&gt;"r04","",COUNT(INDEX(U:U,ROW()-3):U1027))</f>
        <v/>
      </c>
      <c r="AE1027" s="4" t="str">
        <f>IF(B1027&lt;&gt;"r04","",COUNT(INDEX(V:V,ROW()-3):V1027))</f>
        <v/>
      </c>
    </row>
    <row r="1028" spans="1:31">
      <c r="A1028">
        <v>1194</v>
      </c>
      <c r="B1028" t="s">
        <v>1861</v>
      </c>
      <c r="C1028" t="s">
        <v>1862</v>
      </c>
      <c r="D1028">
        <v>4102901</v>
      </c>
      <c r="E1028">
        <v>92</v>
      </c>
      <c r="F1028" t="s">
        <v>1849</v>
      </c>
      <c r="G1028" s="1">
        <v>46209.859166666669</v>
      </c>
      <c r="H1028">
        <v>66</v>
      </c>
      <c r="I1028" t="s">
        <v>1849</v>
      </c>
      <c r="J1028" s="1">
        <v>46209.859432870369</v>
      </c>
      <c r="K1028">
        <v>1</v>
      </c>
      <c r="L1028">
        <v>1</v>
      </c>
      <c r="M1028" t="s">
        <v>1850</v>
      </c>
      <c r="N1028" t="s">
        <v>1851</v>
      </c>
      <c r="O1028" s="1">
        <v>46209.856666666667</v>
      </c>
      <c r="P1028" s="1">
        <v>46209.859432870369</v>
      </c>
      <c r="Q1028" s="1" t="str">
        <f t="shared" si="128"/>
        <v>4102901|r03</v>
      </c>
      <c r="R1028" s="1" t="str">
        <f>VLOOKUP(D1028,Base_Amostral!$A:$G,5,FALSE)</f>
        <v>Bituruna</v>
      </c>
      <c r="S1028" s="1" t="str">
        <f>VLOOKUP(D1028,Base_Amostral!$A:$G,3,FALSE)</f>
        <v>Paraná</v>
      </c>
      <c r="T1028" s="1" t="str">
        <f>VLOOKUP(D1028,Base_Amostral!$A:$G,6,FALSE)</f>
        <v>Sul</v>
      </c>
      <c r="U1028" s="4">
        <f t="shared" si="129"/>
        <v>9.1999999999999993</v>
      </c>
      <c r="V1028" s="4">
        <f t="shared" si="130"/>
        <v>6.6</v>
      </c>
      <c r="W1028" s="4">
        <f t="shared" si="131"/>
        <v>2.5999999999999996</v>
      </c>
      <c r="X1028" s="4">
        <f t="shared" si="132"/>
        <v>7.8999999999999995</v>
      </c>
      <c r="Y1028" s="4">
        <f t="shared" si="133"/>
        <v>1</v>
      </c>
      <c r="Z1028" s="4">
        <f t="shared" si="134"/>
        <v>0</v>
      </c>
      <c r="AA1028" s="4">
        <f t="shared" si="135"/>
        <v>0</v>
      </c>
      <c r="AB1028" s="4" t="str">
        <f>IF(B1028&lt;&gt;"r04","",IF(COUNT(INDEX(U:U,ROW()-3):U1028)&lt;2,"",MAX(INDEX(U:U,ROW()-3):U1028)-MIN(INDEX(U:U,ROW()-3):U1028)))</f>
        <v/>
      </c>
      <c r="AC1028" s="4" t="str">
        <f>IF(B1028&lt;&gt;"r04","",IF(COUNT(INDEX(V:V,ROW()-3):V1028)&lt;2,"",MAX(INDEX(V:V,ROW()-3):V1028)-MIN(INDEX(V:V,ROW()-3):V1028)))</f>
        <v/>
      </c>
      <c r="AD1028" s="4" t="str">
        <f>IF(B1028&lt;&gt;"r04","",COUNT(INDEX(U:U,ROW()-3):U1028))</f>
        <v/>
      </c>
      <c r="AE1028" s="4" t="str">
        <f>IF(B1028&lt;&gt;"r04","",COUNT(INDEX(V:V,ROW()-3):V1028))</f>
        <v/>
      </c>
    </row>
    <row r="1029" spans="1:31">
      <c r="A1029">
        <v>1550</v>
      </c>
      <c r="B1029" t="s">
        <v>1863</v>
      </c>
      <c r="C1029" t="s">
        <v>1864</v>
      </c>
      <c r="D1029">
        <v>4102901</v>
      </c>
      <c r="E1029">
        <v>96</v>
      </c>
      <c r="F1029" t="s">
        <v>1849</v>
      </c>
      <c r="G1029" s="1">
        <v>46216.836377314816</v>
      </c>
      <c r="H1029">
        <v>66</v>
      </c>
      <c r="I1029" t="s">
        <v>1849</v>
      </c>
      <c r="J1029" s="1">
        <v>46216.836655092593</v>
      </c>
      <c r="K1029">
        <v>1</v>
      </c>
      <c r="L1029">
        <v>1</v>
      </c>
      <c r="M1029" t="s">
        <v>1850</v>
      </c>
      <c r="N1029" t="s">
        <v>1851</v>
      </c>
      <c r="O1029" s="1">
        <v>46216.832812499997</v>
      </c>
      <c r="P1029" s="1">
        <v>46216.836655092593</v>
      </c>
      <c r="Q1029" s="1" t="str">
        <f t="shared" si="128"/>
        <v>4102901|r04</v>
      </c>
      <c r="R1029" s="1" t="str">
        <f>VLOOKUP(D1029,Base_Amostral!$A:$G,5,FALSE)</f>
        <v>Bituruna</v>
      </c>
      <c r="S1029" s="1" t="str">
        <f>VLOOKUP(D1029,Base_Amostral!$A:$G,3,FALSE)</f>
        <v>Paraná</v>
      </c>
      <c r="T1029" s="1" t="str">
        <f>VLOOKUP(D1029,Base_Amostral!$A:$G,6,FALSE)</f>
        <v>Sul</v>
      </c>
      <c r="U1029" s="4">
        <f t="shared" si="129"/>
        <v>9.6</v>
      </c>
      <c r="V1029" s="4">
        <f t="shared" si="130"/>
        <v>6.6</v>
      </c>
      <c r="W1029" s="4">
        <f t="shared" si="131"/>
        <v>3</v>
      </c>
      <c r="X1029" s="4">
        <f t="shared" si="132"/>
        <v>8.1</v>
      </c>
      <c r="Y1029" s="4">
        <f t="shared" si="133"/>
        <v>1</v>
      </c>
      <c r="Z1029" s="4">
        <f t="shared" si="134"/>
        <v>0.40000000000000036</v>
      </c>
      <c r="AA1029" s="4">
        <f t="shared" si="135"/>
        <v>0</v>
      </c>
      <c r="AB1029" s="4">
        <f ca="1">IF(B1029&lt;&gt;"r04","",IF(COUNT(INDEX(U:U,ROW()-3):U1029)&lt;2,"",MAX(INDEX(U:U,ROW()-3):U1029)-MIN(INDEX(U:U,ROW()-3):U1029)))</f>
        <v>0.40000000000000036</v>
      </c>
      <c r="AC1029" s="4">
        <f ca="1">IF(B1029&lt;&gt;"r04","",IF(COUNT(INDEX(V:V,ROW()-3):V1029)&lt;2,"",MAX(INDEX(V:V,ROW()-3):V1029)-MIN(INDEX(V:V,ROW()-3):V1029)))</f>
        <v>0</v>
      </c>
      <c r="AD1029" s="4">
        <f ca="1">IF(B1029&lt;&gt;"r04","",COUNT(INDEX(U:U,ROW()-3):U1029))</f>
        <v>4</v>
      </c>
      <c r="AE1029" s="4">
        <f ca="1">IF(B1029&lt;&gt;"r04","",COUNT(INDEX(V:V,ROW()-3):V1029))</f>
        <v>4</v>
      </c>
    </row>
    <row r="1030" spans="1:31">
      <c r="A1030">
        <v>494</v>
      </c>
      <c r="B1030" t="s">
        <v>1857</v>
      </c>
      <c r="C1030" t="s">
        <v>1858</v>
      </c>
      <c r="D1030">
        <v>4103107</v>
      </c>
      <c r="E1030">
        <v>61</v>
      </c>
      <c r="F1030" t="s">
        <v>1849</v>
      </c>
      <c r="G1030" s="1">
        <v>46196.020208333335</v>
      </c>
      <c r="H1030">
        <v>66</v>
      </c>
      <c r="I1030" t="s">
        <v>1849</v>
      </c>
      <c r="J1030" s="1">
        <v>46196.020497685182</v>
      </c>
      <c r="K1030">
        <v>1</v>
      </c>
      <c r="L1030">
        <v>1</v>
      </c>
      <c r="M1030" t="s">
        <v>1850</v>
      </c>
      <c r="N1030" t="s">
        <v>1851</v>
      </c>
      <c r="O1030" s="1">
        <v>46196.019837962966</v>
      </c>
      <c r="P1030" s="1">
        <v>46196.020497685182</v>
      </c>
      <c r="Q1030" s="1" t="str">
        <f t="shared" si="128"/>
        <v>4103107|r01</v>
      </c>
      <c r="R1030" s="1" t="str">
        <f>VLOOKUP(D1030,Base_Amostral!$A:$G,5,FALSE)</f>
        <v>Bocaiúva do Sul</v>
      </c>
      <c r="S1030" s="1" t="str">
        <f>VLOOKUP(D1030,Base_Amostral!$A:$G,3,FALSE)</f>
        <v>Paraná</v>
      </c>
      <c r="T1030" s="1" t="str">
        <f>VLOOKUP(D1030,Base_Amostral!$A:$G,6,FALSE)</f>
        <v>Sul</v>
      </c>
      <c r="U1030" s="4">
        <f t="shared" si="129"/>
        <v>6.1</v>
      </c>
      <c r="V1030" s="4">
        <f t="shared" si="130"/>
        <v>6.6</v>
      </c>
      <c r="W1030" s="4">
        <f t="shared" si="131"/>
        <v>-0.5</v>
      </c>
      <c r="X1030" s="4">
        <f t="shared" si="132"/>
        <v>6.35</v>
      </c>
      <c r="Y1030" s="4">
        <f t="shared" si="133"/>
        <v>1</v>
      </c>
      <c r="Z1030" s="4" t="str">
        <f t="shared" si="134"/>
        <v/>
      </c>
      <c r="AA1030" s="4" t="str">
        <f t="shared" si="135"/>
        <v/>
      </c>
      <c r="AB1030" s="4" t="str">
        <f>IF(B1030&lt;&gt;"r04","",IF(COUNT(INDEX(U:U,ROW()-3):U1030)&lt;2,"",MAX(INDEX(U:U,ROW()-3):U1030)-MIN(INDEX(U:U,ROW()-3):U1030)))</f>
        <v/>
      </c>
      <c r="AC1030" s="4" t="str">
        <f>IF(B1030&lt;&gt;"r04","",IF(COUNT(INDEX(V:V,ROW()-3):V1030)&lt;2,"",MAX(INDEX(V:V,ROW()-3):V1030)-MIN(INDEX(V:V,ROW()-3):V1030)))</f>
        <v/>
      </c>
      <c r="AD1030" s="4" t="str">
        <f>IF(B1030&lt;&gt;"r04","",COUNT(INDEX(U:U,ROW()-3):U1030))</f>
        <v/>
      </c>
      <c r="AE1030" s="4" t="str">
        <f>IF(B1030&lt;&gt;"r04","",COUNT(INDEX(V:V,ROW()-3):V1030))</f>
        <v/>
      </c>
    </row>
    <row r="1031" spans="1:31">
      <c r="A1031">
        <v>843</v>
      </c>
      <c r="B1031" t="s">
        <v>1859</v>
      </c>
      <c r="C1031" t="s">
        <v>1860</v>
      </c>
      <c r="D1031">
        <v>4103107</v>
      </c>
      <c r="E1031">
        <v>63</v>
      </c>
      <c r="F1031" t="s">
        <v>1849</v>
      </c>
      <c r="G1031" s="1">
        <v>46203.816921296297</v>
      </c>
      <c r="H1031">
        <v>69</v>
      </c>
      <c r="I1031" t="s">
        <v>1849</v>
      </c>
      <c r="J1031" s="1">
        <v>46203.817175925928</v>
      </c>
      <c r="K1031">
        <v>1</v>
      </c>
      <c r="L1031">
        <v>1</v>
      </c>
      <c r="M1031" t="s">
        <v>1850</v>
      </c>
      <c r="N1031" t="s">
        <v>1851</v>
      </c>
      <c r="O1031" s="1">
        <v>46203.816493055558</v>
      </c>
      <c r="P1031" s="1">
        <v>46203.817175925928</v>
      </c>
      <c r="Q1031" s="1" t="str">
        <f t="shared" si="128"/>
        <v>4103107|r02</v>
      </c>
      <c r="R1031" s="1" t="str">
        <f>VLOOKUP(D1031,Base_Amostral!$A:$G,5,FALSE)</f>
        <v>Bocaiúva do Sul</v>
      </c>
      <c r="S1031" s="1" t="str">
        <f>VLOOKUP(D1031,Base_Amostral!$A:$G,3,FALSE)</f>
        <v>Paraná</v>
      </c>
      <c r="T1031" s="1" t="str">
        <f>VLOOKUP(D1031,Base_Amostral!$A:$G,6,FALSE)</f>
        <v>Sul</v>
      </c>
      <c r="U1031" s="4">
        <f t="shared" si="129"/>
        <v>6.3</v>
      </c>
      <c r="V1031" s="4">
        <f t="shared" si="130"/>
        <v>6.9</v>
      </c>
      <c r="W1031" s="4">
        <f t="shared" si="131"/>
        <v>-0.60000000000000053</v>
      </c>
      <c r="X1031" s="4">
        <f t="shared" si="132"/>
        <v>6.6</v>
      </c>
      <c r="Y1031" s="4">
        <f t="shared" si="133"/>
        <v>1</v>
      </c>
      <c r="Z1031" s="4">
        <f t="shared" si="134"/>
        <v>0.20000000000000018</v>
      </c>
      <c r="AA1031" s="4">
        <f t="shared" si="135"/>
        <v>0.30000000000000071</v>
      </c>
      <c r="AB1031" s="4" t="str">
        <f>IF(B1031&lt;&gt;"r04","",IF(COUNT(INDEX(U:U,ROW()-3):U1031)&lt;2,"",MAX(INDEX(U:U,ROW()-3):U1031)-MIN(INDEX(U:U,ROW()-3):U1031)))</f>
        <v/>
      </c>
      <c r="AC1031" s="4" t="str">
        <f>IF(B1031&lt;&gt;"r04","",IF(COUNT(INDEX(V:V,ROW()-3):V1031)&lt;2,"",MAX(INDEX(V:V,ROW()-3):V1031)-MIN(INDEX(V:V,ROW()-3):V1031)))</f>
        <v/>
      </c>
      <c r="AD1031" s="4" t="str">
        <f>IF(B1031&lt;&gt;"r04","",COUNT(INDEX(U:U,ROW()-3):U1031))</f>
        <v/>
      </c>
      <c r="AE1031" s="4" t="str">
        <f>IF(B1031&lt;&gt;"r04","",COUNT(INDEX(V:V,ROW()-3):V1031))</f>
        <v/>
      </c>
    </row>
    <row r="1032" spans="1:31">
      <c r="A1032">
        <v>1199</v>
      </c>
      <c r="B1032" t="s">
        <v>1861</v>
      </c>
      <c r="C1032" t="s">
        <v>1862</v>
      </c>
      <c r="D1032">
        <v>4103107</v>
      </c>
      <c r="E1032">
        <v>63</v>
      </c>
      <c r="F1032" t="s">
        <v>1849</v>
      </c>
      <c r="G1032" s="1">
        <v>46209.859814814816</v>
      </c>
      <c r="H1032">
        <v>69</v>
      </c>
      <c r="I1032" t="s">
        <v>1849</v>
      </c>
      <c r="J1032" s="1">
        <v>46209.860092592593</v>
      </c>
      <c r="K1032">
        <v>1</v>
      </c>
      <c r="L1032">
        <v>1</v>
      </c>
      <c r="M1032" t="s">
        <v>1850</v>
      </c>
      <c r="N1032" t="s">
        <v>1851</v>
      </c>
      <c r="O1032" s="1">
        <v>46209.859479166669</v>
      </c>
      <c r="P1032" s="1">
        <v>46209.860092592593</v>
      </c>
      <c r="Q1032" s="1" t="str">
        <f t="shared" si="128"/>
        <v>4103107|r03</v>
      </c>
      <c r="R1032" s="1" t="str">
        <f>VLOOKUP(D1032,Base_Amostral!$A:$G,5,FALSE)</f>
        <v>Bocaiúva do Sul</v>
      </c>
      <c r="S1032" s="1" t="str">
        <f>VLOOKUP(D1032,Base_Amostral!$A:$G,3,FALSE)</f>
        <v>Paraná</v>
      </c>
      <c r="T1032" s="1" t="str">
        <f>VLOOKUP(D1032,Base_Amostral!$A:$G,6,FALSE)</f>
        <v>Sul</v>
      </c>
      <c r="U1032" s="4">
        <f t="shared" si="129"/>
        <v>6.3</v>
      </c>
      <c r="V1032" s="4">
        <f t="shared" si="130"/>
        <v>6.9</v>
      </c>
      <c r="W1032" s="4">
        <f t="shared" si="131"/>
        <v>-0.60000000000000053</v>
      </c>
      <c r="X1032" s="4">
        <f t="shared" si="132"/>
        <v>6.6</v>
      </c>
      <c r="Y1032" s="4">
        <f t="shared" si="133"/>
        <v>1</v>
      </c>
      <c r="Z1032" s="4">
        <f t="shared" si="134"/>
        <v>0</v>
      </c>
      <c r="AA1032" s="4">
        <f t="shared" si="135"/>
        <v>0</v>
      </c>
      <c r="AB1032" s="4" t="str">
        <f>IF(B1032&lt;&gt;"r04","",IF(COUNT(INDEX(U:U,ROW()-3):U1032)&lt;2,"",MAX(INDEX(U:U,ROW()-3):U1032)-MIN(INDEX(U:U,ROW()-3):U1032)))</f>
        <v/>
      </c>
      <c r="AC1032" s="4" t="str">
        <f>IF(B1032&lt;&gt;"r04","",IF(COUNT(INDEX(V:V,ROW()-3):V1032)&lt;2,"",MAX(INDEX(V:V,ROW()-3):V1032)-MIN(INDEX(V:V,ROW()-3):V1032)))</f>
        <v/>
      </c>
      <c r="AD1032" s="4" t="str">
        <f>IF(B1032&lt;&gt;"r04","",COUNT(INDEX(U:U,ROW()-3):U1032))</f>
        <v/>
      </c>
      <c r="AE1032" s="4" t="str">
        <f>IF(B1032&lt;&gt;"r04","",COUNT(INDEX(V:V,ROW()-3):V1032))</f>
        <v/>
      </c>
    </row>
    <row r="1033" spans="1:31">
      <c r="A1033">
        <v>1562</v>
      </c>
      <c r="B1033" t="s">
        <v>1863</v>
      </c>
      <c r="C1033" t="s">
        <v>1864</v>
      </c>
      <c r="D1033">
        <v>4103107</v>
      </c>
      <c r="E1033">
        <v>73</v>
      </c>
      <c r="F1033" t="s">
        <v>1849</v>
      </c>
      <c r="G1033" s="1">
        <v>46216.837118055555</v>
      </c>
      <c r="H1033">
        <v>69</v>
      </c>
      <c r="I1033" t="s">
        <v>1849</v>
      </c>
      <c r="J1033" s="1">
        <v>46216.837372685186</v>
      </c>
      <c r="K1033">
        <v>1</v>
      </c>
      <c r="L1033">
        <v>1</v>
      </c>
      <c r="M1033" t="s">
        <v>1850</v>
      </c>
      <c r="N1033" t="s">
        <v>1851</v>
      </c>
      <c r="O1033" s="1">
        <v>46216.836701388886</v>
      </c>
      <c r="P1033" s="1">
        <v>46216.837372685186</v>
      </c>
      <c r="Q1033" s="1" t="str">
        <f t="shared" si="128"/>
        <v>4103107|r04</v>
      </c>
      <c r="R1033" s="1" t="str">
        <f>VLOOKUP(D1033,Base_Amostral!$A:$G,5,FALSE)</f>
        <v>Bocaiúva do Sul</v>
      </c>
      <c r="S1033" s="1" t="str">
        <f>VLOOKUP(D1033,Base_Amostral!$A:$G,3,FALSE)</f>
        <v>Paraná</v>
      </c>
      <c r="T1033" s="1" t="str">
        <f>VLOOKUP(D1033,Base_Amostral!$A:$G,6,FALSE)</f>
        <v>Sul</v>
      </c>
      <c r="U1033" s="4">
        <f t="shared" si="129"/>
        <v>7.3</v>
      </c>
      <c r="V1033" s="4">
        <f t="shared" si="130"/>
        <v>6.9</v>
      </c>
      <c r="W1033" s="4">
        <f t="shared" si="131"/>
        <v>0.39999999999999947</v>
      </c>
      <c r="X1033" s="4">
        <f t="shared" si="132"/>
        <v>7.1</v>
      </c>
      <c r="Y1033" s="4">
        <f t="shared" si="133"/>
        <v>1</v>
      </c>
      <c r="Z1033" s="4">
        <f t="shared" si="134"/>
        <v>1</v>
      </c>
      <c r="AA1033" s="4">
        <f t="shared" si="135"/>
        <v>0</v>
      </c>
      <c r="AB1033" s="4">
        <f ca="1">IF(B1033&lt;&gt;"r04","",IF(COUNT(INDEX(U:U,ROW()-3):U1033)&lt;2,"",MAX(INDEX(U:U,ROW()-3):U1033)-MIN(INDEX(U:U,ROW()-3):U1033)))</f>
        <v>1.2000000000000002</v>
      </c>
      <c r="AC1033" s="4">
        <f ca="1">IF(B1033&lt;&gt;"r04","",IF(COUNT(INDEX(V:V,ROW()-3):V1033)&lt;2,"",MAX(INDEX(V:V,ROW()-3):V1033)-MIN(INDEX(V:V,ROW()-3):V1033)))</f>
        <v>0.30000000000000071</v>
      </c>
      <c r="AD1033" s="4">
        <f ca="1">IF(B1033&lt;&gt;"r04","",COUNT(INDEX(U:U,ROW()-3):U1033))</f>
        <v>4</v>
      </c>
      <c r="AE1033" s="4">
        <f ca="1">IF(B1033&lt;&gt;"r04","",COUNT(INDEX(V:V,ROW()-3):V1033))</f>
        <v>4</v>
      </c>
    </row>
    <row r="1034" spans="1:31">
      <c r="A1034">
        <v>497</v>
      </c>
      <c r="B1034" t="s">
        <v>1857</v>
      </c>
      <c r="C1034" t="s">
        <v>1858</v>
      </c>
      <c r="D1034">
        <v>4103404</v>
      </c>
      <c r="E1034">
        <v>49</v>
      </c>
      <c r="F1034" t="s">
        <v>1849</v>
      </c>
      <c r="G1034" s="1">
        <v>46196.020972222221</v>
      </c>
      <c r="H1034">
        <v>56</v>
      </c>
      <c r="I1034" t="s">
        <v>1849</v>
      </c>
      <c r="J1034" s="1">
        <v>46196.021261574075</v>
      </c>
      <c r="K1034">
        <v>1</v>
      </c>
      <c r="L1034">
        <v>1</v>
      </c>
      <c r="M1034" t="s">
        <v>1850</v>
      </c>
      <c r="N1034" t="s">
        <v>1851</v>
      </c>
      <c r="O1034" s="1">
        <v>46196.020555555559</v>
      </c>
      <c r="P1034" s="1">
        <v>46196.021261574075</v>
      </c>
      <c r="Q1034" s="1" t="str">
        <f t="shared" si="128"/>
        <v>4103404|r01</v>
      </c>
      <c r="R1034" s="1" t="str">
        <f>VLOOKUP(D1034,Base_Amostral!$A:$G,5,FALSE)</f>
        <v>Cafeara</v>
      </c>
      <c r="S1034" s="1" t="str">
        <f>VLOOKUP(D1034,Base_Amostral!$A:$G,3,FALSE)</f>
        <v>Paraná</v>
      </c>
      <c r="T1034" s="1" t="str">
        <f>VLOOKUP(D1034,Base_Amostral!$A:$G,6,FALSE)</f>
        <v>Sul</v>
      </c>
      <c r="U1034" s="4">
        <f t="shared" si="129"/>
        <v>4.9000000000000004</v>
      </c>
      <c r="V1034" s="4">
        <f t="shared" si="130"/>
        <v>5.6</v>
      </c>
      <c r="W1034" s="4">
        <f t="shared" si="131"/>
        <v>-0.69999999999999929</v>
      </c>
      <c r="X1034" s="4">
        <f t="shared" si="132"/>
        <v>5.25</v>
      </c>
      <c r="Y1034" s="4">
        <f t="shared" si="133"/>
        <v>1</v>
      </c>
      <c r="Z1034" s="4" t="str">
        <f t="shared" si="134"/>
        <v/>
      </c>
      <c r="AA1034" s="4" t="str">
        <f t="shared" si="135"/>
        <v/>
      </c>
      <c r="AB1034" s="4" t="str">
        <f>IF(B1034&lt;&gt;"r04","",IF(COUNT(INDEX(U:U,ROW()-3):U1034)&lt;2,"",MAX(INDEX(U:U,ROW()-3):U1034)-MIN(INDEX(U:U,ROW()-3):U1034)))</f>
        <v/>
      </c>
      <c r="AC1034" s="4" t="str">
        <f>IF(B1034&lt;&gt;"r04","",IF(COUNT(INDEX(V:V,ROW()-3):V1034)&lt;2,"",MAX(INDEX(V:V,ROW()-3):V1034)-MIN(INDEX(V:V,ROW()-3):V1034)))</f>
        <v/>
      </c>
      <c r="AD1034" s="4" t="str">
        <f>IF(B1034&lt;&gt;"r04","",COUNT(INDEX(U:U,ROW()-3):U1034))</f>
        <v/>
      </c>
      <c r="AE1034" s="4" t="str">
        <f>IF(B1034&lt;&gt;"r04","",COUNT(INDEX(V:V,ROW()-3):V1034))</f>
        <v/>
      </c>
    </row>
    <row r="1035" spans="1:31">
      <c r="A1035">
        <v>845</v>
      </c>
      <c r="B1035" t="s">
        <v>1859</v>
      </c>
      <c r="C1035" t="s">
        <v>1860</v>
      </c>
      <c r="D1035">
        <v>4103404</v>
      </c>
      <c r="E1035">
        <v>49</v>
      </c>
      <c r="F1035" t="s">
        <v>1849</v>
      </c>
      <c r="G1035" s="1">
        <v>46203.81763888889</v>
      </c>
      <c r="H1035">
        <v>56</v>
      </c>
      <c r="I1035" t="s">
        <v>1849</v>
      </c>
      <c r="J1035" s="1">
        <v>46203.817916666667</v>
      </c>
      <c r="K1035">
        <v>1</v>
      </c>
      <c r="L1035">
        <v>1</v>
      </c>
      <c r="M1035" t="s">
        <v>1850</v>
      </c>
      <c r="N1035" t="s">
        <v>1851</v>
      </c>
      <c r="O1035" s="1">
        <v>46203.81722222222</v>
      </c>
      <c r="P1035" s="1">
        <v>46203.817916666667</v>
      </c>
      <c r="Q1035" s="1" t="str">
        <f t="shared" si="128"/>
        <v>4103404|r02</v>
      </c>
      <c r="R1035" s="1" t="str">
        <f>VLOOKUP(D1035,Base_Amostral!$A:$G,5,FALSE)</f>
        <v>Cafeara</v>
      </c>
      <c r="S1035" s="1" t="str">
        <f>VLOOKUP(D1035,Base_Amostral!$A:$G,3,FALSE)</f>
        <v>Paraná</v>
      </c>
      <c r="T1035" s="1" t="str">
        <f>VLOOKUP(D1035,Base_Amostral!$A:$G,6,FALSE)</f>
        <v>Sul</v>
      </c>
      <c r="U1035" s="4">
        <f t="shared" si="129"/>
        <v>4.9000000000000004</v>
      </c>
      <c r="V1035" s="4">
        <f t="shared" si="130"/>
        <v>5.6</v>
      </c>
      <c r="W1035" s="4">
        <f t="shared" si="131"/>
        <v>-0.69999999999999929</v>
      </c>
      <c r="X1035" s="4">
        <f t="shared" si="132"/>
        <v>5.25</v>
      </c>
      <c r="Y1035" s="4">
        <f t="shared" si="133"/>
        <v>1</v>
      </c>
      <c r="Z1035" s="4">
        <f t="shared" si="134"/>
        <v>0</v>
      </c>
      <c r="AA1035" s="4">
        <f t="shared" si="135"/>
        <v>0</v>
      </c>
      <c r="AB1035" s="4" t="str">
        <f>IF(B1035&lt;&gt;"r04","",IF(COUNT(INDEX(U:U,ROW()-3):U1035)&lt;2,"",MAX(INDEX(U:U,ROW()-3):U1035)-MIN(INDEX(U:U,ROW()-3):U1035)))</f>
        <v/>
      </c>
      <c r="AC1035" s="4" t="str">
        <f>IF(B1035&lt;&gt;"r04","",IF(COUNT(INDEX(V:V,ROW()-3):V1035)&lt;2,"",MAX(INDEX(V:V,ROW()-3):V1035)-MIN(INDEX(V:V,ROW()-3):V1035)))</f>
        <v/>
      </c>
      <c r="AD1035" s="4" t="str">
        <f>IF(B1035&lt;&gt;"r04","",COUNT(INDEX(U:U,ROW()-3):U1035))</f>
        <v/>
      </c>
      <c r="AE1035" s="4" t="str">
        <f>IF(B1035&lt;&gt;"r04","",COUNT(INDEX(V:V,ROW()-3):V1035))</f>
        <v/>
      </c>
    </row>
    <row r="1036" spans="1:31">
      <c r="A1036">
        <v>1200</v>
      </c>
      <c r="B1036" t="s">
        <v>1861</v>
      </c>
      <c r="C1036" t="s">
        <v>1862</v>
      </c>
      <c r="D1036">
        <v>4103404</v>
      </c>
      <c r="E1036">
        <v>49</v>
      </c>
      <c r="F1036" t="s">
        <v>1849</v>
      </c>
      <c r="G1036" s="1">
        <v>46209.861168981479</v>
      </c>
      <c r="H1036">
        <v>56</v>
      </c>
      <c r="I1036" t="s">
        <v>1849</v>
      </c>
      <c r="J1036" s="1">
        <v>46209.861446759256</v>
      </c>
      <c r="K1036">
        <v>1</v>
      </c>
      <c r="L1036">
        <v>1</v>
      </c>
      <c r="M1036" t="s">
        <v>1850</v>
      </c>
      <c r="N1036" t="s">
        <v>1851</v>
      </c>
      <c r="O1036" s="1">
        <v>46209.860138888886</v>
      </c>
      <c r="P1036" s="1">
        <v>46209.861446759256</v>
      </c>
      <c r="Q1036" s="1" t="str">
        <f t="shared" si="128"/>
        <v>4103404|r03</v>
      </c>
      <c r="R1036" s="1" t="str">
        <f>VLOOKUP(D1036,Base_Amostral!$A:$G,5,FALSE)</f>
        <v>Cafeara</v>
      </c>
      <c r="S1036" s="1" t="str">
        <f>VLOOKUP(D1036,Base_Amostral!$A:$G,3,FALSE)</f>
        <v>Paraná</v>
      </c>
      <c r="T1036" s="1" t="str">
        <f>VLOOKUP(D1036,Base_Amostral!$A:$G,6,FALSE)</f>
        <v>Sul</v>
      </c>
      <c r="U1036" s="4">
        <f t="shared" si="129"/>
        <v>4.9000000000000004</v>
      </c>
      <c r="V1036" s="4">
        <f t="shared" si="130"/>
        <v>5.6</v>
      </c>
      <c r="W1036" s="4">
        <f t="shared" si="131"/>
        <v>-0.69999999999999929</v>
      </c>
      <c r="X1036" s="4">
        <f t="shared" si="132"/>
        <v>5.25</v>
      </c>
      <c r="Y1036" s="4">
        <f t="shared" si="133"/>
        <v>1</v>
      </c>
      <c r="Z1036" s="4">
        <f t="shared" si="134"/>
        <v>0</v>
      </c>
      <c r="AA1036" s="4">
        <f t="shared" si="135"/>
        <v>0</v>
      </c>
      <c r="AB1036" s="4" t="str">
        <f>IF(B1036&lt;&gt;"r04","",IF(COUNT(INDEX(U:U,ROW()-3):U1036)&lt;2,"",MAX(INDEX(U:U,ROW()-3):U1036)-MIN(INDEX(U:U,ROW()-3):U1036)))</f>
        <v/>
      </c>
      <c r="AC1036" s="4" t="str">
        <f>IF(B1036&lt;&gt;"r04","",IF(COUNT(INDEX(V:V,ROW()-3):V1036)&lt;2,"",MAX(INDEX(V:V,ROW()-3):V1036)-MIN(INDEX(V:V,ROW()-3):V1036)))</f>
        <v/>
      </c>
      <c r="AD1036" s="4" t="str">
        <f>IF(B1036&lt;&gt;"r04","",COUNT(INDEX(U:U,ROW()-3):U1036))</f>
        <v/>
      </c>
      <c r="AE1036" s="4" t="str">
        <f>IF(B1036&lt;&gt;"r04","",COUNT(INDEX(V:V,ROW()-3):V1036))</f>
        <v/>
      </c>
    </row>
    <row r="1037" spans="1:31">
      <c r="A1037">
        <v>1564</v>
      </c>
      <c r="B1037" t="s">
        <v>1863</v>
      </c>
      <c r="C1037" t="s">
        <v>1864</v>
      </c>
      <c r="D1037">
        <v>4103404</v>
      </c>
      <c r="E1037">
        <v>61</v>
      </c>
      <c r="F1037" t="s">
        <v>1849</v>
      </c>
      <c r="G1037" s="1">
        <v>46216.83792824074</v>
      </c>
      <c r="H1037">
        <v>51</v>
      </c>
      <c r="I1037" t="s">
        <v>1849</v>
      </c>
      <c r="J1037" s="1">
        <v>46216.838217592594</v>
      </c>
      <c r="K1037">
        <v>1</v>
      </c>
      <c r="L1037">
        <v>1</v>
      </c>
      <c r="M1037" t="s">
        <v>1850</v>
      </c>
      <c r="N1037" t="s">
        <v>1851</v>
      </c>
      <c r="O1037" s="1">
        <v>46216.837418981479</v>
      </c>
      <c r="P1037" s="1">
        <v>46216.838217592594</v>
      </c>
      <c r="Q1037" s="1" t="str">
        <f t="shared" si="128"/>
        <v>4103404|r04</v>
      </c>
      <c r="R1037" s="1" t="str">
        <f>VLOOKUP(D1037,Base_Amostral!$A:$G,5,FALSE)</f>
        <v>Cafeara</v>
      </c>
      <c r="S1037" s="1" t="str">
        <f>VLOOKUP(D1037,Base_Amostral!$A:$G,3,FALSE)</f>
        <v>Paraná</v>
      </c>
      <c r="T1037" s="1" t="str">
        <f>VLOOKUP(D1037,Base_Amostral!$A:$G,6,FALSE)</f>
        <v>Sul</v>
      </c>
      <c r="U1037" s="4">
        <f t="shared" si="129"/>
        <v>6.1</v>
      </c>
      <c r="V1037" s="4">
        <f t="shared" si="130"/>
        <v>5.0999999999999996</v>
      </c>
      <c r="W1037" s="4">
        <f t="shared" si="131"/>
        <v>1</v>
      </c>
      <c r="X1037" s="4">
        <f t="shared" si="132"/>
        <v>5.6</v>
      </c>
      <c r="Y1037" s="4">
        <f t="shared" si="133"/>
        <v>1</v>
      </c>
      <c r="Z1037" s="4">
        <f t="shared" si="134"/>
        <v>1.1999999999999993</v>
      </c>
      <c r="AA1037" s="4">
        <f t="shared" si="135"/>
        <v>-0.5</v>
      </c>
      <c r="AB1037" s="4">
        <f ca="1">IF(B1037&lt;&gt;"r04","",IF(COUNT(INDEX(U:U,ROW()-3):U1037)&lt;2,"",MAX(INDEX(U:U,ROW()-3):U1037)-MIN(INDEX(U:U,ROW()-3):U1037)))</f>
        <v>1.1999999999999993</v>
      </c>
      <c r="AC1037" s="4">
        <f ca="1">IF(B1037&lt;&gt;"r04","",IF(COUNT(INDEX(V:V,ROW()-3):V1037)&lt;2,"",MAX(INDEX(V:V,ROW()-3):V1037)-MIN(INDEX(V:V,ROW()-3):V1037)))</f>
        <v>0.5</v>
      </c>
      <c r="AD1037" s="4">
        <f ca="1">IF(B1037&lt;&gt;"r04","",COUNT(INDEX(U:U,ROW()-3):U1037))</f>
        <v>4</v>
      </c>
      <c r="AE1037" s="4">
        <f ca="1">IF(B1037&lt;&gt;"r04","",COUNT(INDEX(V:V,ROW()-3):V1037))</f>
        <v>4</v>
      </c>
    </row>
    <row r="1038" spans="1:31">
      <c r="A1038">
        <v>498</v>
      </c>
      <c r="B1038" t="s">
        <v>1857</v>
      </c>
      <c r="C1038" t="s">
        <v>1858</v>
      </c>
      <c r="D1038">
        <v>4103453</v>
      </c>
      <c r="E1038">
        <v>57</v>
      </c>
      <c r="F1038" t="s">
        <v>1849</v>
      </c>
      <c r="G1038" s="1">
        <v>46196.021493055552</v>
      </c>
      <c r="H1038">
        <v>64</v>
      </c>
      <c r="I1038" t="s">
        <v>1849</v>
      </c>
      <c r="J1038" s="1">
        <v>46196.021689814814</v>
      </c>
      <c r="K1038">
        <v>1</v>
      </c>
      <c r="L1038">
        <v>1</v>
      </c>
      <c r="M1038" t="s">
        <v>1850</v>
      </c>
      <c r="N1038" t="s">
        <v>1851</v>
      </c>
      <c r="O1038" s="1">
        <v>46196.021296296298</v>
      </c>
      <c r="P1038" s="1">
        <v>46196.021689814814</v>
      </c>
      <c r="Q1038" s="1" t="str">
        <f t="shared" si="128"/>
        <v>4103453|r01</v>
      </c>
      <c r="R1038" s="1" t="str">
        <f>VLOOKUP(D1038,Base_Amostral!$A:$G,5,FALSE)</f>
        <v>Cafelândia</v>
      </c>
      <c r="S1038" s="1" t="str">
        <f>VLOOKUP(D1038,Base_Amostral!$A:$G,3,FALSE)</f>
        <v>Paraná</v>
      </c>
      <c r="T1038" s="1" t="str">
        <f>VLOOKUP(D1038,Base_Amostral!$A:$G,6,FALSE)</f>
        <v>Sul</v>
      </c>
      <c r="U1038" s="4">
        <f t="shared" si="129"/>
        <v>5.7</v>
      </c>
      <c r="V1038" s="4">
        <f t="shared" si="130"/>
        <v>6.4</v>
      </c>
      <c r="W1038" s="4">
        <f t="shared" si="131"/>
        <v>-0.70000000000000018</v>
      </c>
      <c r="X1038" s="4">
        <f t="shared" si="132"/>
        <v>6.0500000000000007</v>
      </c>
      <c r="Y1038" s="4">
        <f t="shared" si="133"/>
        <v>1</v>
      </c>
      <c r="Z1038" s="4" t="str">
        <f t="shared" si="134"/>
        <v/>
      </c>
      <c r="AA1038" s="4" t="str">
        <f t="shared" si="135"/>
        <v/>
      </c>
      <c r="AB1038" s="4" t="str">
        <f>IF(B1038&lt;&gt;"r04","",IF(COUNT(INDEX(U:U,ROW()-3):U1038)&lt;2,"",MAX(INDEX(U:U,ROW()-3):U1038)-MIN(INDEX(U:U,ROW()-3):U1038)))</f>
        <v/>
      </c>
      <c r="AC1038" s="4" t="str">
        <f>IF(B1038&lt;&gt;"r04","",IF(COUNT(INDEX(V:V,ROW()-3):V1038)&lt;2,"",MAX(INDEX(V:V,ROW()-3):V1038)-MIN(INDEX(V:V,ROW()-3):V1038)))</f>
        <v/>
      </c>
      <c r="AD1038" s="4" t="str">
        <f>IF(B1038&lt;&gt;"r04","",COUNT(INDEX(U:U,ROW()-3):U1038))</f>
        <v/>
      </c>
      <c r="AE1038" s="4" t="str">
        <f>IF(B1038&lt;&gt;"r04","",COUNT(INDEX(V:V,ROW()-3):V1038))</f>
        <v/>
      </c>
    </row>
    <row r="1039" spans="1:31">
      <c r="A1039">
        <v>847</v>
      </c>
      <c r="B1039" t="s">
        <v>1859</v>
      </c>
      <c r="C1039" t="s">
        <v>1860</v>
      </c>
      <c r="D1039">
        <v>4103453</v>
      </c>
      <c r="E1039">
        <v>57</v>
      </c>
      <c r="F1039" t="s">
        <v>1849</v>
      </c>
      <c r="G1039" s="1">
        <v>46203.818171296298</v>
      </c>
      <c r="H1039">
        <v>64</v>
      </c>
      <c r="I1039" t="s">
        <v>1849</v>
      </c>
      <c r="J1039" s="1">
        <v>46203.818356481483</v>
      </c>
      <c r="K1039">
        <v>1</v>
      </c>
      <c r="L1039">
        <v>1</v>
      </c>
      <c r="M1039" t="s">
        <v>1850</v>
      </c>
      <c r="N1039" t="s">
        <v>1851</v>
      </c>
      <c r="O1039" s="1">
        <v>46203.81795138889</v>
      </c>
      <c r="P1039" s="1">
        <v>46203.818356481483</v>
      </c>
      <c r="Q1039" s="1" t="str">
        <f t="shared" si="128"/>
        <v>4103453|r02</v>
      </c>
      <c r="R1039" s="1" t="str">
        <f>VLOOKUP(D1039,Base_Amostral!$A:$G,5,FALSE)</f>
        <v>Cafelândia</v>
      </c>
      <c r="S1039" s="1" t="str">
        <f>VLOOKUP(D1039,Base_Amostral!$A:$G,3,FALSE)</f>
        <v>Paraná</v>
      </c>
      <c r="T1039" s="1" t="str">
        <f>VLOOKUP(D1039,Base_Amostral!$A:$G,6,FALSE)</f>
        <v>Sul</v>
      </c>
      <c r="U1039" s="4">
        <f t="shared" si="129"/>
        <v>5.7</v>
      </c>
      <c r="V1039" s="4">
        <f t="shared" si="130"/>
        <v>6.4</v>
      </c>
      <c r="W1039" s="4">
        <f t="shared" si="131"/>
        <v>-0.70000000000000018</v>
      </c>
      <c r="X1039" s="4">
        <f t="shared" si="132"/>
        <v>6.0500000000000007</v>
      </c>
      <c r="Y1039" s="4">
        <f t="shared" si="133"/>
        <v>1</v>
      </c>
      <c r="Z1039" s="4">
        <f t="shared" si="134"/>
        <v>0</v>
      </c>
      <c r="AA1039" s="4">
        <f t="shared" si="135"/>
        <v>0</v>
      </c>
      <c r="AB1039" s="4" t="str">
        <f>IF(B1039&lt;&gt;"r04","",IF(COUNT(INDEX(U:U,ROW()-3):U1039)&lt;2,"",MAX(INDEX(U:U,ROW()-3):U1039)-MIN(INDEX(U:U,ROW()-3):U1039)))</f>
        <v/>
      </c>
      <c r="AC1039" s="4" t="str">
        <f>IF(B1039&lt;&gt;"r04","",IF(COUNT(INDEX(V:V,ROW()-3):V1039)&lt;2,"",MAX(INDEX(V:V,ROW()-3):V1039)-MIN(INDEX(V:V,ROW()-3):V1039)))</f>
        <v/>
      </c>
      <c r="AD1039" s="4" t="str">
        <f>IF(B1039&lt;&gt;"r04","",COUNT(INDEX(U:U,ROW()-3):U1039))</f>
        <v/>
      </c>
      <c r="AE1039" s="4" t="str">
        <f>IF(B1039&lt;&gt;"r04","",COUNT(INDEX(V:V,ROW()-3):V1039))</f>
        <v/>
      </c>
    </row>
    <row r="1040" spans="1:31">
      <c r="A1040">
        <v>1204</v>
      </c>
      <c r="B1040" t="s">
        <v>1861</v>
      </c>
      <c r="C1040" t="s">
        <v>1862</v>
      </c>
      <c r="D1040">
        <v>4103453</v>
      </c>
      <c r="E1040">
        <v>57</v>
      </c>
      <c r="F1040" t="s">
        <v>1849</v>
      </c>
      <c r="G1040" s="1">
        <v>46209.861747685187</v>
      </c>
      <c r="H1040">
        <v>64</v>
      </c>
      <c r="I1040" t="s">
        <v>1849</v>
      </c>
      <c r="J1040" s="1">
        <v>46209.861979166664</v>
      </c>
      <c r="K1040">
        <v>1</v>
      </c>
      <c r="L1040">
        <v>1</v>
      </c>
      <c r="M1040" t="s">
        <v>1850</v>
      </c>
      <c r="N1040" t="s">
        <v>1851</v>
      </c>
      <c r="O1040" s="1">
        <v>46209.861481481479</v>
      </c>
      <c r="P1040" s="1">
        <v>46209.861979166664</v>
      </c>
      <c r="Q1040" s="1" t="str">
        <f t="shared" si="128"/>
        <v>4103453|r03</v>
      </c>
      <c r="R1040" s="1" t="str">
        <f>VLOOKUP(D1040,Base_Amostral!$A:$G,5,FALSE)</f>
        <v>Cafelândia</v>
      </c>
      <c r="S1040" s="1" t="str">
        <f>VLOOKUP(D1040,Base_Amostral!$A:$G,3,FALSE)</f>
        <v>Paraná</v>
      </c>
      <c r="T1040" s="1" t="str">
        <f>VLOOKUP(D1040,Base_Amostral!$A:$G,6,FALSE)</f>
        <v>Sul</v>
      </c>
      <c r="U1040" s="4">
        <f t="shared" si="129"/>
        <v>5.7</v>
      </c>
      <c r="V1040" s="4">
        <f t="shared" si="130"/>
        <v>6.4</v>
      </c>
      <c r="W1040" s="4">
        <f t="shared" si="131"/>
        <v>-0.70000000000000018</v>
      </c>
      <c r="X1040" s="4">
        <f t="shared" si="132"/>
        <v>6.0500000000000007</v>
      </c>
      <c r="Y1040" s="4">
        <f t="shared" si="133"/>
        <v>1</v>
      </c>
      <c r="Z1040" s="4">
        <f t="shared" si="134"/>
        <v>0</v>
      </c>
      <c r="AA1040" s="4">
        <f t="shared" si="135"/>
        <v>0</v>
      </c>
      <c r="AB1040" s="4" t="str">
        <f>IF(B1040&lt;&gt;"r04","",IF(COUNT(INDEX(U:U,ROW()-3):U1040)&lt;2,"",MAX(INDEX(U:U,ROW()-3):U1040)-MIN(INDEX(U:U,ROW()-3):U1040)))</f>
        <v/>
      </c>
      <c r="AC1040" s="4" t="str">
        <f>IF(B1040&lt;&gt;"r04","",IF(COUNT(INDEX(V:V,ROW()-3):V1040)&lt;2,"",MAX(INDEX(V:V,ROW()-3):V1040)-MIN(INDEX(V:V,ROW()-3):V1040)))</f>
        <v/>
      </c>
      <c r="AD1040" s="4" t="str">
        <f>IF(B1040&lt;&gt;"r04","",COUNT(INDEX(U:U,ROW()-3):U1040))</f>
        <v/>
      </c>
      <c r="AE1040" s="4" t="str">
        <f>IF(B1040&lt;&gt;"r04","",COUNT(INDEX(V:V,ROW()-3):V1040))</f>
        <v/>
      </c>
    </row>
    <row r="1041" spans="1:31">
      <c r="A1041">
        <v>1568</v>
      </c>
      <c r="B1041" t="s">
        <v>1863</v>
      </c>
      <c r="C1041" t="s">
        <v>1864</v>
      </c>
      <c r="D1041">
        <v>4103453</v>
      </c>
      <c r="E1041">
        <v>69</v>
      </c>
      <c r="F1041" t="s">
        <v>1849</v>
      </c>
      <c r="G1041" s="1">
        <v>46216.838518518518</v>
      </c>
      <c r="H1041">
        <v>60</v>
      </c>
      <c r="I1041" t="s">
        <v>1849</v>
      </c>
      <c r="J1041" s="1">
        <v>46216.838738425926</v>
      </c>
      <c r="K1041">
        <v>1</v>
      </c>
      <c r="L1041">
        <v>1</v>
      </c>
      <c r="M1041" t="s">
        <v>1850</v>
      </c>
      <c r="N1041" t="s">
        <v>1851</v>
      </c>
      <c r="O1041" s="1">
        <v>46216.838275462964</v>
      </c>
      <c r="P1041" s="1">
        <v>46216.838738425926</v>
      </c>
      <c r="Q1041" s="1" t="str">
        <f t="shared" si="128"/>
        <v>4103453|r04</v>
      </c>
      <c r="R1041" s="1" t="str">
        <f>VLOOKUP(D1041,Base_Amostral!$A:$G,5,FALSE)</f>
        <v>Cafelândia</v>
      </c>
      <c r="S1041" s="1" t="str">
        <f>VLOOKUP(D1041,Base_Amostral!$A:$G,3,FALSE)</f>
        <v>Paraná</v>
      </c>
      <c r="T1041" s="1" t="str">
        <f>VLOOKUP(D1041,Base_Amostral!$A:$G,6,FALSE)</f>
        <v>Sul</v>
      </c>
      <c r="U1041" s="4">
        <f t="shared" si="129"/>
        <v>6.9</v>
      </c>
      <c r="V1041" s="4">
        <f t="shared" si="130"/>
        <v>6</v>
      </c>
      <c r="W1041" s="4">
        <f t="shared" si="131"/>
        <v>0.90000000000000036</v>
      </c>
      <c r="X1041" s="4">
        <f t="shared" si="132"/>
        <v>6.45</v>
      </c>
      <c r="Y1041" s="4">
        <f t="shared" si="133"/>
        <v>1</v>
      </c>
      <c r="Z1041" s="4">
        <f t="shared" si="134"/>
        <v>1.2000000000000002</v>
      </c>
      <c r="AA1041" s="4">
        <f t="shared" si="135"/>
        <v>-0.40000000000000036</v>
      </c>
      <c r="AB1041" s="4">
        <f ca="1">IF(B1041&lt;&gt;"r04","",IF(COUNT(INDEX(U:U,ROW()-3):U1041)&lt;2,"",MAX(INDEX(U:U,ROW()-3):U1041)-MIN(INDEX(U:U,ROW()-3):U1041)))</f>
        <v>1.2000000000000002</v>
      </c>
      <c r="AC1041" s="4">
        <f ca="1">IF(B1041&lt;&gt;"r04","",IF(COUNT(INDEX(V:V,ROW()-3):V1041)&lt;2,"",MAX(INDEX(V:V,ROW()-3):V1041)-MIN(INDEX(V:V,ROW()-3):V1041)))</f>
        <v>0.40000000000000036</v>
      </c>
      <c r="AD1041" s="4">
        <f ca="1">IF(B1041&lt;&gt;"r04","",COUNT(INDEX(U:U,ROW()-3):U1041))</f>
        <v>4</v>
      </c>
      <c r="AE1041" s="4">
        <f ca="1">IF(B1041&lt;&gt;"r04","",COUNT(INDEX(V:V,ROW()-3):V1041))</f>
        <v>4</v>
      </c>
    </row>
    <row r="1042" spans="1:31">
      <c r="A1042">
        <v>499</v>
      </c>
      <c r="B1042" t="s">
        <v>1857</v>
      </c>
      <c r="C1042" t="s">
        <v>1858</v>
      </c>
      <c r="D1042">
        <v>4104253</v>
      </c>
      <c r="E1042">
        <v>65</v>
      </c>
      <c r="F1042" t="s">
        <v>1849</v>
      </c>
      <c r="G1042" s="1">
        <v>46196.022141203706</v>
      </c>
      <c r="H1042">
        <v>67</v>
      </c>
      <c r="I1042" t="s">
        <v>1849</v>
      </c>
      <c r="J1042" s="1">
        <v>46196.022499999999</v>
      </c>
      <c r="K1042">
        <v>1</v>
      </c>
      <c r="L1042">
        <v>1</v>
      </c>
      <c r="M1042" t="s">
        <v>1850</v>
      </c>
      <c r="N1042" t="s">
        <v>1851</v>
      </c>
      <c r="O1042" s="1">
        <v>46196.021736111114</v>
      </c>
      <c r="P1042" s="1">
        <v>46196.022499999999</v>
      </c>
      <c r="Q1042" s="1" t="str">
        <f t="shared" si="128"/>
        <v>4104253|r01</v>
      </c>
      <c r="R1042" s="1" t="str">
        <f>VLOOKUP(D1042,Base_Amostral!$A:$G,5,FALSE)</f>
        <v>Campo Magro</v>
      </c>
      <c r="S1042" s="1" t="str">
        <f>VLOOKUP(D1042,Base_Amostral!$A:$G,3,FALSE)</f>
        <v>Paraná</v>
      </c>
      <c r="T1042" s="1" t="str">
        <f>VLOOKUP(D1042,Base_Amostral!$A:$G,6,FALSE)</f>
        <v>Sul</v>
      </c>
      <c r="U1042" s="4">
        <f t="shared" si="129"/>
        <v>6.5</v>
      </c>
      <c r="V1042" s="4">
        <f t="shared" si="130"/>
        <v>6.7</v>
      </c>
      <c r="W1042" s="4">
        <f t="shared" si="131"/>
        <v>-0.20000000000000018</v>
      </c>
      <c r="X1042" s="4">
        <f t="shared" si="132"/>
        <v>6.6</v>
      </c>
      <c r="Y1042" s="4">
        <f t="shared" si="133"/>
        <v>1</v>
      </c>
      <c r="Z1042" s="4" t="str">
        <f t="shared" si="134"/>
        <v/>
      </c>
      <c r="AA1042" s="4" t="str">
        <f t="shared" si="135"/>
        <v/>
      </c>
      <c r="AB1042" s="4" t="str">
        <f>IF(B1042&lt;&gt;"r04","",IF(COUNT(INDEX(U:U,ROW()-3):U1042)&lt;2,"",MAX(INDEX(U:U,ROW()-3):U1042)-MIN(INDEX(U:U,ROW()-3):U1042)))</f>
        <v/>
      </c>
      <c r="AC1042" s="4" t="str">
        <f>IF(B1042&lt;&gt;"r04","",IF(COUNT(INDEX(V:V,ROW()-3):V1042)&lt;2,"",MAX(INDEX(V:V,ROW()-3):V1042)-MIN(INDEX(V:V,ROW()-3):V1042)))</f>
        <v/>
      </c>
      <c r="AD1042" s="4" t="str">
        <f>IF(B1042&lt;&gt;"r04","",COUNT(INDEX(U:U,ROW()-3):U1042))</f>
        <v/>
      </c>
      <c r="AE1042" s="4" t="str">
        <f>IF(B1042&lt;&gt;"r04","",COUNT(INDEX(V:V,ROW()-3):V1042))</f>
        <v/>
      </c>
    </row>
    <row r="1043" spans="1:31">
      <c r="A1043">
        <v>850</v>
      </c>
      <c r="B1043" t="s">
        <v>1859</v>
      </c>
      <c r="C1043" t="s">
        <v>1860</v>
      </c>
      <c r="D1043">
        <v>4104253</v>
      </c>
      <c r="E1043">
        <v>65</v>
      </c>
      <c r="F1043" t="s">
        <v>1849</v>
      </c>
      <c r="G1043" s="1">
        <v>46203.818958333337</v>
      </c>
      <c r="H1043">
        <v>67</v>
      </c>
      <c r="I1043" t="s">
        <v>1849</v>
      </c>
      <c r="J1043" s="1">
        <v>46203.819247685184</v>
      </c>
      <c r="K1043">
        <v>1</v>
      </c>
      <c r="L1043">
        <v>1</v>
      </c>
      <c r="M1043" t="s">
        <v>1850</v>
      </c>
      <c r="N1043" t="s">
        <v>1851</v>
      </c>
      <c r="O1043" s="1">
        <v>46203.818425925929</v>
      </c>
      <c r="P1043" s="1">
        <v>46203.819247685184</v>
      </c>
      <c r="Q1043" s="1" t="str">
        <f t="shared" si="128"/>
        <v>4104253|r02</v>
      </c>
      <c r="R1043" s="1" t="str">
        <f>VLOOKUP(D1043,Base_Amostral!$A:$G,5,FALSE)</f>
        <v>Campo Magro</v>
      </c>
      <c r="S1043" s="1" t="str">
        <f>VLOOKUP(D1043,Base_Amostral!$A:$G,3,FALSE)</f>
        <v>Paraná</v>
      </c>
      <c r="T1043" s="1" t="str">
        <f>VLOOKUP(D1043,Base_Amostral!$A:$G,6,FALSE)</f>
        <v>Sul</v>
      </c>
      <c r="U1043" s="4">
        <f t="shared" si="129"/>
        <v>6.5</v>
      </c>
      <c r="V1043" s="4">
        <f t="shared" si="130"/>
        <v>6.7</v>
      </c>
      <c r="W1043" s="4">
        <f t="shared" si="131"/>
        <v>-0.20000000000000018</v>
      </c>
      <c r="X1043" s="4">
        <f t="shared" si="132"/>
        <v>6.6</v>
      </c>
      <c r="Y1043" s="4">
        <f t="shared" si="133"/>
        <v>1</v>
      </c>
      <c r="Z1043" s="4">
        <f t="shared" si="134"/>
        <v>0</v>
      </c>
      <c r="AA1043" s="4">
        <f t="shared" si="135"/>
        <v>0</v>
      </c>
      <c r="AB1043" s="4" t="str">
        <f>IF(B1043&lt;&gt;"r04","",IF(COUNT(INDEX(U:U,ROW()-3):U1043)&lt;2,"",MAX(INDEX(U:U,ROW()-3):U1043)-MIN(INDEX(U:U,ROW()-3):U1043)))</f>
        <v/>
      </c>
      <c r="AC1043" s="4" t="str">
        <f>IF(B1043&lt;&gt;"r04","",IF(COUNT(INDEX(V:V,ROW()-3):V1043)&lt;2,"",MAX(INDEX(V:V,ROW()-3):V1043)-MIN(INDEX(V:V,ROW()-3):V1043)))</f>
        <v/>
      </c>
      <c r="AD1043" s="4" t="str">
        <f>IF(B1043&lt;&gt;"r04","",COUNT(INDEX(U:U,ROW()-3):U1043))</f>
        <v/>
      </c>
      <c r="AE1043" s="4" t="str">
        <f>IF(B1043&lt;&gt;"r04","",COUNT(INDEX(V:V,ROW()-3):V1043))</f>
        <v/>
      </c>
    </row>
    <row r="1044" spans="1:31">
      <c r="A1044">
        <v>1206</v>
      </c>
      <c r="B1044" t="s">
        <v>1861</v>
      </c>
      <c r="C1044" t="s">
        <v>1862</v>
      </c>
      <c r="D1044">
        <v>4104253</v>
      </c>
      <c r="E1044">
        <v>65</v>
      </c>
      <c r="F1044" t="s">
        <v>1849</v>
      </c>
      <c r="G1044" s="1">
        <v>46209.862546296295</v>
      </c>
      <c r="H1044">
        <v>67</v>
      </c>
      <c r="I1044" t="s">
        <v>1849</v>
      </c>
      <c r="J1044" s="1">
        <v>46209.862824074073</v>
      </c>
      <c r="K1044">
        <v>1</v>
      </c>
      <c r="L1044">
        <v>1</v>
      </c>
      <c r="M1044" t="s">
        <v>1850</v>
      </c>
      <c r="N1044" t="s">
        <v>1851</v>
      </c>
      <c r="O1044" s="1">
        <v>46209.862013888887</v>
      </c>
      <c r="P1044" s="1">
        <v>46209.862824074073</v>
      </c>
      <c r="Q1044" s="1" t="str">
        <f t="shared" si="128"/>
        <v>4104253|r03</v>
      </c>
      <c r="R1044" s="1" t="str">
        <f>VLOOKUP(D1044,Base_Amostral!$A:$G,5,FALSE)</f>
        <v>Campo Magro</v>
      </c>
      <c r="S1044" s="1" t="str">
        <f>VLOOKUP(D1044,Base_Amostral!$A:$G,3,FALSE)</f>
        <v>Paraná</v>
      </c>
      <c r="T1044" s="1" t="str">
        <f>VLOOKUP(D1044,Base_Amostral!$A:$G,6,FALSE)</f>
        <v>Sul</v>
      </c>
      <c r="U1044" s="4">
        <f t="shared" si="129"/>
        <v>6.5</v>
      </c>
      <c r="V1044" s="4">
        <f t="shared" si="130"/>
        <v>6.7</v>
      </c>
      <c r="W1044" s="4">
        <f t="shared" si="131"/>
        <v>-0.20000000000000018</v>
      </c>
      <c r="X1044" s="4">
        <f t="shared" si="132"/>
        <v>6.6</v>
      </c>
      <c r="Y1044" s="4">
        <f t="shared" si="133"/>
        <v>1</v>
      </c>
      <c r="Z1044" s="4">
        <f t="shared" si="134"/>
        <v>0</v>
      </c>
      <c r="AA1044" s="4">
        <f t="shared" si="135"/>
        <v>0</v>
      </c>
      <c r="AB1044" s="4" t="str">
        <f>IF(B1044&lt;&gt;"r04","",IF(COUNT(INDEX(U:U,ROW()-3):U1044)&lt;2,"",MAX(INDEX(U:U,ROW()-3):U1044)-MIN(INDEX(U:U,ROW()-3):U1044)))</f>
        <v/>
      </c>
      <c r="AC1044" s="4" t="str">
        <f>IF(B1044&lt;&gt;"r04","",IF(COUNT(INDEX(V:V,ROW()-3):V1044)&lt;2,"",MAX(INDEX(V:V,ROW()-3):V1044)-MIN(INDEX(V:V,ROW()-3):V1044)))</f>
        <v/>
      </c>
      <c r="AD1044" s="4" t="str">
        <f>IF(B1044&lt;&gt;"r04","",COUNT(INDEX(U:U,ROW()-3):U1044))</f>
        <v/>
      </c>
      <c r="AE1044" s="4" t="str">
        <f>IF(B1044&lt;&gt;"r04","",COUNT(INDEX(V:V,ROW()-3):V1044))</f>
        <v/>
      </c>
    </row>
    <row r="1045" spans="1:31">
      <c r="A1045">
        <v>1570</v>
      </c>
      <c r="B1045" t="s">
        <v>1863</v>
      </c>
      <c r="C1045" t="s">
        <v>1864</v>
      </c>
      <c r="D1045">
        <v>4104253</v>
      </c>
      <c r="E1045">
        <v>75</v>
      </c>
      <c r="F1045" t="s">
        <v>1849</v>
      </c>
      <c r="G1045" s="1">
        <v>46216.839456018519</v>
      </c>
      <c r="H1045">
        <v>67</v>
      </c>
      <c r="I1045" t="s">
        <v>1849</v>
      </c>
      <c r="J1045" s="1">
        <v>46216.839756944442</v>
      </c>
      <c r="K1045">
        <v>1</v>
      </c>
      <c r="L1045">
        <v>1</v>
      </c>
      <c r="M1045" t="s">
        <v>1850</v>
      </c>
      <c r="N1045" t="s">
        <v>1851</v>
      </c>
      <c r="O1045" s="1">
        <v>46216.838784722226</v>
      </c>
      <c r="P1045" s="1">
        <v>46216.839756944442</v>
      </c>
      <c r="Q1045" s="1" t="str">
        <f t="shared" si="128"/>
        <v>4104253|r04</v>
      </c>
      <c r="R1045" s="1" t="str">
        <f>VLOOKUP(D1045,Base_Amostral!$A:$G,5,FALSE)</f>
        <v>Campo Magro</v>
      </c>
      <c r="S1045" s="1" t="str">
        <f>VLOOKUP(D1045,Base_Amostral!$A:$G,3,FALSE)</f>
        <v>Paraná</v>
      </c>
      <c r="T1045" s="1" t="str">
        <f>VLOOKUP(D1045,Base_Amostral!$A:$G,6,FALSE)</f>
        <v>Sul</v>
      </c>
      <c r="U1045" s="4">
        <f t="shared" si="129"/>
        <v>7.5</v>
      </c>
      <c r="V1045" s="4">
        <f t="shared" si="130"/>
        <v>6.7</v>
      </c>
      <c r="W1045" s="4">
        <f t="shared" si="131"/>
        <v>0.79999999999999982</v>
      </c>
      <c r="X1045" s="4">
        <f t="shared" si="132"/>
        <v>7.1</v>
      </c>
      <c r="Y1045" s="4">
        <f t="shared" si="133"/>
        <v>1</v>
      </c>
      <c r="Z1045" s="4">
        <f t="shared" si="134"/>
        <v>1</v>
      </c>
      <c r="AA1045" s="4">
        <f t="shared" si="135"/>
        <v>0</v>
      </c>
      <c r="AB1045" s="4">
        <f ca="1">IF(B1045&lt;&gt;"r04","",IF(COUNT(INDEX(U:U,ROW()-3):U1045)&lt;2,"",MAX(INDEX(U:U,ROW()-3):U1045)-MIN(INDEX(U:U,ROW()-3):U1045)))</f>
        <v>1</v>
      </c>
      <c r="AC1045" s="4">
        <f ca="1">IF(B1045&lt;&gt;"r04","",IF(COUNT(INDEX(V:V,ROW()-3):V1045)&lt;2,"",MAX(INDEX(V:V,ROW()-3):V1045)-MIN(INDEX(V:V,ROW()-3):V1045)))</f>
        <v>0</v>
      </c>
      <c r="AD1045" s="4">
        <f ca="1">IF(B1045&lt;&gt;"r04","",COUNT(INDEX(U:U,ROW()-3):U1045))</f>
        <v>4</v>
      </c>
      <c r="AE1045" s="4">
        <f ca="1">IF(B1045&lt;&gt;"r04","",COUNT(INDEX(V:V,ROW()-3):V1045))</f>
        <v>4</v>
      </c>
    </row>
    <row r="1046" spans="1:31">
      <c r="A1046">
        <v>502</v>
      </c>
      <c r="B1046" t="s">
        <v>1857</v>
      </c>
      <c r="C1046" t="s">
        <v>1858</v>
      </c>
      <c r="D1046">
        <v>4104303</v>
      </c>
      <c r="E1046">
        <v>81</v>
      </c>
      <c r="F1046" t="s">
        <v>1849</v>
      </c>
      <c r="G1046" s="1">
        <v>46196.022997685184</v>
      </c>
      <c r="H1046">
        <v>77</v>
      </c>
      <c r="I1046" t="s">
        <v>1849</v>
      </c>
      <c r="J1046" s="1">
        <v>46196.023275462961</v>
      </c>
      <c r="K1046">
        <v>1</v>
      </c>
      <c r="L1046">
        <v>1</v>
      </c>
      <c r="M1046" t="s">
        <v>1850</v>
      </c>
      <c r="N1046" t="s">
        <v>1851</v>
      </c>
      <c r="O1046" s="1">
        <v>46196.022534722222</v>
      </c>
      <c r="P1046" s="1">
        <v>46196.023275462961</v>
      </c>
      <c r="Q1046" s="1" t="str">
        <f t="shared" si="128"/>
        <v>4104303|r01</v>
      </c>
      <c r="R1046" s="1" t="str">
        <f>VLOOKUP(D1046,Base_Amostral!$A:$G,5,FALSE)</f>
        <v>Campo Mourão</v>
      </c>
      <c r="S1046" s="1" t="str">
        <f>VLOOKUP(D1046,Base_Amostral!$A:$G,3,FALSE)</f>
        <v>Paraná</v>
      </c>
      <c r="T1046" s="1" t="str">
        <f>VLOOKUP(D1046,Base_Amostral!$A:$G,6,FALSE)</f>
        <v>Sul</v>
      </c>
      <c r="U1046" s="4">
        <f t="shared" si="129"/>
        <v>8.1</v>
      </c>
      <c r="V1046" s="4">
        <f t="shared" si="130"/>
        <v>7.7</v>
      </c>
      <c r="W1046" s="4">
        <f t="shared" si="131"/>
        <v>0.39999999999999947</v>
      </c>
      <c r="X1046" s="4">
        <f t="shared" si="132"/>
        <v>7.9</v>
      </c>
      <c r="Y1046" s="4">
        <f t="shared" si="133"/>
        <v>1</v>
      </c>
      <c r="Z1046" s="4" t="str">
        <f t="shared" si="134"/>
        <v/>
      </c>
      <c r="AA1046" s="4" t="str">
        <f t="shared" si="135"/>
        <v/>
      </c>
      <c r="AB1046" s="4" t="str">
        <f>IF(B1046&lt;&gt;"r04","",IF(COUNT(INDEX(U:U,ROW()-3):U1046)&lt;2,"",MAX(INDEX(U:U,ROW()-3):U1046)-MIN(INDEX(U:U,ROW()-3):U1046)))</f>
        <v/>
      </c>
      <c r="AC1046" s="4" t="str">
        <f>IF(B1046&lt;&gt;"r04","",IF(COUNT(INDEX(V:V,ROW()-3):V1046)&lt;2,"",MAX(INDEX(V:V,ROW()-3):V1046)-MIN(INDEX(V:V,ROW()-3):V1046)))</f>
        <v/>
      </c>
      <c r="AD1046" s="4" t="str">
        <f>IF(B1046&lt;&gt;"r04","",COUNT(INDEX(U:U,ROW()-3):U1046))</f>
        <v/>
      </c>
      <c r="AE1046" s="4" t="str">
        <f>IF(B1046&lt;&gt;"r04","",COUNT(INDEX(V:V,ROW()-3):V1046))</f>
        <v/>
      </c>
    </row>
    <row r="1047" spans="1:31">
      <c r="A1047">
        <v>854</v>
      </c>
      <c r="B1047" t="s">
        <v>1859</v>
      </c>
      <c r="C1047" t="s">
        <v>1860</v>
      </c>
      <c r="D1047">
        <v>4104303</v>
      </c>
      <c r="E1047">
        <v>81</v>
      </c>
      <c r="F1047" t="s">
        <v>1849</v>
      </c>
      <c r="G1047" s="1">
        <v>46203.819837962961</v>
      </c>
      <c r="H1047">
        <v>77</v>
      </c>
      <c r="I1047" t="s">
        <v>1849</v>
      </c>
      <c r="J1047" s="1">
        <v>46203.820104166669</v>
      </c>
      <c r="K1047">
        <v>1</v>
      </c>
      <c r="L1047">
        <v>1</v>
      </c>
      <c r="M1047" t="s">
        <v>1850</v>
      </c>
      <c r="N1047" t="s">
        <v>1851</v>
      </c>
      <c r="O1047" s="1">
        <v>46203.819282407407</v>
      </c>
      <c r="P1047" s="1">
        <v>46203.820104166669</v>
      </c>
      <c r="Q1047" s="1" t="str">
        <f t="shared" si="128"/>
        <v>4104303|r02</v>
      </c>
      <c r="R1047" s="1" t="str">
        <f>VLOOKUP(D1047,Base_Amostral!$A:$G,5,FALSE)</f>
        <v>Campo Mourão</v>
      </c>
      <c r="S1047" s="1" t="str">
        <f>VLOOKUP(D1047,Base_Amostral!$A:$G,3,FALSE)</f>
        <v>Paraná</v>
      </c>
      <c r="T1047" s="1" t="str">
        <f>VLOOKUP(D1047,Base_Amostral!$A:$G,6,FALSE)</f>
        <v>Sul</v>
      </c>
      <c r="U1047" s="4">
        <f t="shared" si="129"/>
        <v>8.1</v>
      </c>
      <c r="V1047" s="4">
        <f t="shared" si="130"/>
        <v>7.7</v>
      </c>
      <c r="W1047" s="4">
        <f t="shared" si="131"/>
        <v>0.39999999999999947</v>
      </c>
      <c r="X1047" s="4">
        <f t="shared" si="132"/>
        <v>7.9</v>
      </c>
      <c r="Y1047" s="4">
        <f t="shared" si="133"/>
        <v>1</v>
      </c>
      <c r="Z1047" s="4">
        <f t="shared" si="134"/>
        <v>0</v>
      </c>
      <c r="AA1047" s="4">
        <f t="shared" si="135"/>
        <v>0</v>
      </c>
      <c r="AB1047" s="4" t="str">
        <f>IF(B1047&lt;&gt;"r04","",IF(COUNT(INDEX(U:U,ROW()-3):U1047)&lt;2,"",MAX(INDEX(U:U,ROW()-3):U1047)-MIN(INDEX(U:U,ROW()-3):U1047)))</f>
        <v/>
      </c>
      <c r="AC1047" s="4" t="str">
        <f>IF(B1047&lt;&gt;"r04","",IF(COUNT(INDEX(V:V,ROW()-3):V1047)&lt;2,"",MAX(INDEX(V:V,ROW()-3):V1047)-MIN(INDEX(V:V,ROW()-3):V1047)))</f>
        <v/>
      </c>
      <c r="AD1047" s="4" t="str">
        <f>IF(B1047&lt;&gt;"r04","",COUNT(INDEX(U:U,ROW()-3):U1047))</f>
        <v/>
      </c>
      <c r="AE1047" s="4" t="str">
        <f>IF(B1047&lt;&gt;"r04","",COUNT(INDEX(V:V,ROW()-3):V1047))</f>
        <v/>
      </c>
    </row>
    <row r="1048" spans="1:31">
      <c r="A1048">
        <v>1208</v>
      </c>
      <c r="B1048" t="s">
        <v>1861</v>
      </c>
      <c r="C1048" t="s">
        <v>1862</v>
      </c>
      <c r="D1048">
        <v>4104303</v>
      </c>
      <c r="E1048">
        <v>79</v>
      </c>
      <c r="F1048" t="s">
        <v>1849</v>
      </c>
      <c r="G1048" s="1">
        <v>46209.863287037035</v>
      </c>
      <c r="H1048">
        <v>77</v>
      </c>
      <c r="I1048" t="s">
        <v>1849</v>
      </c>
      <c r="J1048" s="1">
        <v>46209.863541666666</v>
      </c>
      <c r="K1048">
        <v>1</v>
      </c>
      <c r="L1048">
        <v>1</v>
      </c>
      <c r="M1048" t="s">
        <v>1850</v>
      </c>
      <c r="N1048" t="s">
        <v>1851</v>
      </c>
      <c r="O1048" s="1">
        <v>46209.862858796296</v>
      </c>
      <c r="P1048" s="1">
        <v>46209.863541666666</v>
      </c>
      <c r="Q1048" s="1" t="str">
        <f t="shared" si="128"/>
        <v>4104303|r03</v>
      </c>
      <c r="R1048" s="1" t="str">
        <f>VLOOKUP(D1048,Base_Amostral!$A:$G,5,FALSE)</f>
        <v>Campo Mourão</v>
      </c>
      <c r="S1048" s="1" t="str">
        <f>VLOOKUP(D1048,Base_Amostral!$A:$G,3,FALSE)</f>
        <v>Paraná</v>
      </c>
      <c r="T1048" s="1" t="str">
        <f>VLOOKUP(D1048,Base_Amostral!$A:$G,6,FALSE)</f>
        <v>Sul</v>
      </c>
      <c r="U1048" s="4">
        <f t="shared" si="129"/>
        <v>7.9</v>
      </c>
      <c r="V1048" s="4">
        <f t="shared" si="130"/>
        <v>7.7</v>
      </c>
      <c r="W1048" s="4">
        <f t="shared" si="131"/>
        <v>0.20000000000000018</v>
      </c>
      <c r="X1048" s="4">
        <f t="shared" si="132"/>
        <v>7.8000000000000007</v>
      </c>
      <c r="Y1048" s="4">
        <f t="shared" si="133"/>
        <v>1</v>
      </c>
      <c r="Z1048" s="4">
        <f t="shared" si="134"/>
        <v>-0.19999999999999929</v>
      </c>
      <c r="AA1048" s="4">
        <f t="shared" si="135"/>
        <v>0</v>
      </c>
      <c r="AB1048" s="4" t="str">
        <f>IF(B1048&lt;&gt;"r04","",IF(COUNT(INDEX(U:U,ROW()-3):U1048)&lt;2,"",MAX(INDEX(U:U,ROW()-3):U1048)-MIN(INDEX(U:U,ROW()-3):U1048)))</f>
        <v/>
      </c>
      <c r="AC1048" s="4" t="str">
        <f>IF(B1048&lt;&gt;"r04","",IF(COUNT(INDEX(V:V,ROW()-3):V1048)&lt;2,"",MAX(INDEX(V:V,ROW()-3):V1048)-MIN(INDEX(V:V,ROW()-3):V1048)))</f>
        <v/>
      </c>
      <c r="AD1048" s="4" t="str">
        <f>IF(B1048&lt;&gt;"r04","",COUNT(INDEX(U:U,ROW()-3):U1048))</f>
        <v/>
      </c>
      <c r="AE1048" s="4" t="str">
        <f>IF(B1048&lt;&gt;"r04","",COUNT(INDEX(V:V,ROW()-3):V1048))</f>
        <v/>
      </c>
    </row>
    <row r="1049" spans="1:31">
      <c r="A1049">
        <v>1572</v>
      </c>
      <c r="B1049" t="s">
        <v>1863</v>
      </c>
      <c r="C1049" t="s">
        <v>1864</v>
      </c>
      <c r="D1049">
        <v>4104303</v>
      </c>
      <c r="E1049">
        <v>83</v>
      </c>
      <c r="F1049" t="s">
        <v>1849</v>
      </c>
      <c r="G1049" s="1">
        <v>46216.840243055558</v>
      </c>
      <c r="H1049">
        <v>77</v>
      </c>
      <c r="I1049" t="s">
        <v>1849</v>
      </c>
      <c r="J1049" s="1">
        <v>46216.840486111112</v>
      </c>
      <c r="K1049">
        <v>1</v>
      </c>
      <c r="L1049">
        <v>1</v>
      </c>
      <c r="M1049" t="s">
        <v>1850</v>
      </c>
      <c r="N1049" t="s">
        <v>1851</v>
      </c>
      <c r="O1049" s="1">
        <v>46216.839803240742</v>
      </c>
      <c r="P1049" s="1">
        <v>46216.840486111112</v>
      </c>
      <c r="Q1049" s="1" t="str">
        <f t="shared" si="128"/>
        <v>4104303|r04</v>
      </c>
      <c r="R1049" s="1" t="str">
        <f>VLOOKUP(D1049,Base_Amostral!$A:$G,5,FALSE)</f>
        <v>Campo Mourão</v>
      </c>
      <c r="S1049" s="1" t="str">
        <f>VLOOKUP(D1049,Base_Amostral!$A:$G,3,FALSE)</f>
        <v>Paraná</v>
      </c>
      <c r="T1049" s="1" t="str">
        <f>VLOOKUP(D1049,Base_Amostral!$A:$G,6,FALSE)</f>
        <v>Sul</v>
      </c>
      <c r="U1049" s="4">
        <f t="shared" si="129"/>
        <v>8.3000000000000007</v>
      </c>
      <c r="V1049" s="4">
        <f t="shared" si="130"/>
        <v>7.7</v>
      </c>
      <c r="W1049" s="4">
        <f t="shared" si="131"/>
        <v>0.60000000000000053</v>
      </c>
      <c r="X1049" s="4">
        <f t="shared" si="132"/>
        <v>8</v>
      </c>
      <c r="Y1049" s="4">
        <f t="shared" si="133"/>
        <v>1</v>
      </c>
      <c r="Z1049" s="4">
        <f t="shared" si="134"/>
        <v>0.40000000000000036</v>
      </c>
      <c r="AA1049" s="4">
        <f t="shared" si="135"/>
        <v>0</v>
      </c>
      <c r="AB1049" s="4">
        <f ca="1">IF(B1049&lt;&gt;"r04","",IF(COUNT(INDEX(U:U,ROW()-3):U1049)&lt;2,"",MAX(INDEX(U:U,ROW()-3):U1049)-MIN(INDEX(U:U,ROW()-3):U1049)))</f>
        <v>0.40000000000000036</v>
      </c>
      <c r="AC1049" s="4">
        <f ca="1">IF(B1049&lt;&gt;"r04","",IF(COUNT(INDEX(V:V,ROW()-3):V1049)&lt;2,"",MAX(INDEX(V:V,ROW()-3):V1049)-MIN(INDEX(V:V,ROW()-3):V1049)))</f>
        <v>0</v>
      </c>
      <c r="AD1049" s="4">
        <f ca="1">IF(B1049&lt;&gt;"r04","",COUNT(INDEX(U:U,ROW()-3):U1049))</f>
        <v>4</v>
      </c>
      <c r="AE1049" s="4">
        <f ca="1">IF(B1049&lt;&gt;"r04","",COUNT(INDEX(V:V,ROW()-3):V1049))</f>
        <v>4</v>
      </c>
    </row>
    <row r="1050" spans="1:31">
      <c r="A1050">
        <v>505</v>
      </c>
      <c r="B1050" t="s">
        <v>1857</v>
      </c>
      <c r="C1050" t="s">
        <v>1858</v>
      </c>
      <c r="D1050">
        <v>4107546</v>
      </c>
      <c r="E1050">
        <v>69</v>
      </c>
      <c r="F1050" t="s">
        <v>1849</v>
      </c>
      <c r="G1050" s="1">
        <v>46196.023668981485</v>
      </c>
      <c r="H1050">
        <v>70</v>
      </c>
      <c r="I1050" t="s">
        <v>1849</v>
      </c>
      <c r="J1050" s="1">
        <v>46196.023958333331</v>
      </c>
      <c r="K1050">
        <v>1</v>
      </c>
      <c r="L1050">
        <v>1</v>
      </c>
      <c r="M1050" t="s">
        <v>1850</v>
      </c>
      <c r="N1050" t="s">
        <v>1851</v>
      </c>
      <c r="O1050" s="1">
        <v>46196.023321759261</v>
      </c>
      <c r="P1050" s="1">
        <v>46196.023958333331</v>
      </c>
      <c r="Q1050" s="1" t="str">
        <f t="shared" si="128"/>
        <v>4107546|r01</v>
      </c>
      <c r="R1050" s="1" t="str">
        <f>VLOOKUP(D1050,Base_Amostral!$A:$G,5,FALSE)</f>
        <v>Espigão Alto do Iguaçu</v>
      </c>
      <c r="S1050" s="1" t="str">
        <f>VLOOKUP(D1050,Base_Amostral!$A:$G,3,FALSE)</f>
        <v>Paraná</v>
      </c>
      <c r="T1050" s="1" t="str">
        <f>VLOOKUP(D1050,Base_Amostral!$A:$G,6,FALSE)</f>
        <v>Sul</v>
      </c>
      <c r="U1050" s="4">
        <f t="shared" si="129"/>
        <v>6.9</v>
      </c>
      <c r="V1050" s="4">
        <f t="shared" si="130"/>
        <v>7</v>
      </c>
      <c r="W1050" s="4">
        <f t="shared" si="131"/>
        <v>-9.9999999999999645E-2</v>
      </c>
      <c r="X1050" s="4">
        <f t="shared" si="132"/>
        <v>6.95</v>
      </c>
      <c r="Y1050" s="4">
        <f t="shared" si="133"/>
        <v>1</v>
      </c>
      <c r="Z1050" s="4" t="str">
        <f t="shared" si="134"/>
        <v/>
      </c>
      <c r="AA1050" s="4" t="str">
        <f t="shared" si="135"/>
        <v/>
      </c>
      <c r="AB1050" s="4" t="str">
        <f>IF(B1050&lt;&gt;"r04","",IF(COUNT(INDEX(U:U,ROW()-3):U1050)&lt;2,"",MAX(INDEX(U:U,ROW()-3):U1050)-MIN(INDEX(U:U,ROW()-3):U1050)))</f>
        <v/>
      </c>
      <c r="AC1050" s="4" t="str">
        <f>IF(B1050&lt;&gt;"r04","",IF(COUNT(INDEX(V:V,ROW()-3):V1050)&lt;2,"",MAX(INDEX(V:V,ROW()-3):V1050)-MIN(INDEX(V:V,ROW()-3):V1050)))</f>
        <v/>
      </c>
      <c r="AD1050" s="4" t="str">
        <f>IF(B1050&lt;&gt;"r04","",COUNT(INDEX(U:U,ROW()-3):U1050))</f>
        <v/>
      </c>
      <c r="AE1050" s="4" t="str">
        <f>IF(B1050&lt;&gt;"r04","",COUNT(INDEX(V:V,ROW()-3):V1050))</f>
        <v/>
      </c>
    </row>
    <row r="1051" spans="1:31">
      <c r="A1051">
        <v>857</v>
      </c>
      <c r="B1051" t="s">
        <v>1859</v>
      </c>
      <c r="C1051" t="s">
        <v>1860</v>
      </c>
      <c r="D1051">
        <v>4107546</v>
      </c>
      <c r="E1051">
        <v>69</v>
      </c>
      <c r="F1051" t="s">
        <v>1849</v>
      </c>
      <c r="G1051" s="1">
        <v>46203.820555555554</v>
      </c>
      <c r="H1051">
        <v>70</v>
      </c>
      <c r="I1051" t="s">
        <v>1849</v>
      </c>
      <c r="J1051" s="1">
        <v>46203.820833333331</v>
      </c>
      <c r="K1051">
        <v>1</v>
      </c>
      <c r="L1051">
        <v>1</v>
      </c>
      <c r="M1051" t="s">
        <v>1850</v>
      </c>
      <c r="N1051" t="s">
        <v>1851</v>
      </c>
      <c r="O1051" s="1">
        <v>46203.820150462961</v>
      </c>
      <c r="P1051" s="1">
        <v>46203.820833333331</v>
      </c>
      <c r="Q1051" s="1" t="str">
        <f t="shared" si="128"/>
        <v>4107546|r02</v>
      </c>
      <c r="R1051" s="1" t="str">
        <f>VLOOKUP(D1051,Base_Amostral!$A:$G,5,FALSE)</f>
        <v>Espigão Alto do Iguaçu</v>
      </c>
      <c r="S1051" s="1" t="str">
        <f>VLOOKUP(D1051,Base_Amostral!$A:$G,3,FALSE)</f>
        <v>Paraná</v>
      </c>
      <c r="T1051" s="1" t="str">
        <f>VLOOKUP(D1051,Base_Amostral!$A:$G,6,FALSE)</f>
        <v>Sul</v>
      </c>
      <c r="U1051" s="4">
        <f t="shared" si="129"/>
        <v>6.9</v>
      </c>
      <c r="V1051" s="4">
        <f t="shared" si="130"/>
        <v>7</v>
      </c>
      <c r="W1051" s="4">
        <f t="shared" si="131"/>
        <v>-9.9999999999999645E-2</v>
      </c>
      <c r="X1051" s="4">
        <f t="shared" si="132"/>
        <v>6.95</v>
      </c>
      <c r="Y1051" s="4">
        <f t="shared" si="133"/>
        <v>1</v>
      </c>
      <c r="Z1051" s="4">
        <f t="shared" si="134"/>
        <v>0</v>
      </c>
      <c r="AA1051" s="4">
        <f t="shared" si="135"/>
        <v>0</v>
      </c>
      <c r="AB1051" s="4" t="str">
        <f>IF(B1051&lt;&gt;"r04","",IF(COUNT(INDEX(U:U,ROW()-3):U1051)&lt;2,"",MAX(INDEX(U:U,ROW()-3):U1051)-MIN(INDEX(U:U,ROW()-3):U1051)))</f>
        <v/>
      </c>
      <c r="AC1051" s="4" t="str">
        <f>IF(B1051&lt;&gt;"r04","",IF(COUNT(INDEX(V:V,ROW()-3):V1051)&lt;2,"",MAX(INDEX(V:V,ROW()-3):V1051)-MIN(INDEX(V:V,ROW()-3):V1051)))</f>
        <v/>
      </c>
      <c r="AD1051" s="4" t="str">
        <f>IF(B1051&lt;&gt;"r04","",COUNT(INDEX(U:U,ROW()-3):U1051))</f>
        <v/>
      </c>
      <c r="AE1051" s="4" t="str">
        <f>IF(B1051&lt;&gt;"r04","",COUNT(INDEX(V:V,ROW()-3):V1051))</f>
        <v/>
      </c>
    </row>
    <row r="1052" spans="1:31">
      <c r="A1052">
        <v>1209</v>
      </c>
      <c r="B1052" t="s">
        <v>1861</v>
      </c>
      <c r="C1052" t="s">
        <v>1862</v>
      </c>
      <c r="D1052">
        <v>4107546</v>
      </c>
      <c r="E1052">
        <v>69</v>
      </c>
      <c r="F1052" t="s">
        <v>1849</v>
      </c>
      <c r="G1052" s="1">
        <v>46209.863981481481</v>
      </c>
      <c r="H1052">
        <v>70</v>
      </c>
      <c r="I1052" t="s">
        <v>1849</v>
      </c>
      <c r="J1052" s="1">
        <v>46209.864247685182</v>
      </c>
      <c r="K1052">
        <v>1</v>
      </c>
      <c r="L1052">
        <v>1</v>
      </c>
      <c r="M1052" t="s">
        <v>1850</v>
      </c>
      <c r="N1052" t="s">
        <v>1851</v>
      </c>
      <c r="O1052" s="1">
        <v>46209.863587962966</v>
      </c>
      <c r="P1052" s="1">
        <v>46209.864247685182</v>
      </c>
      <c r="Q1052" s="1" t="str">
        <f t="shared" si="128"/>
        <v>4107546|r03</v>
      </c>
      <c r="R1052" s="1" t="str">
        <f>VLOOKUP(D1052,Base_Amostral!$A:$G,5,FALSE)</f>
        <v>Espigão Alto do Iguaçu</v>
      </c>
      <c r="S1052" s="1" t="str">
        <f>VLOOKUP(D1052,Base_Amostral!$A:$G,3,FALSE)</f>
        <v>Paraná</v>
      </c>
      <c r="T1052" s="1" t="str">
        <f>VLOOKUP(D1052,Base_Amostral!$A:$G,6,FALSE)</f>
        <v>Sul</v>
      </c>
      <c r="U1052" s="4">
        <f t="shared" si="129"/>
        <v>6.9</v>
      </c>
      <c r="V1052" s="4">
        <f t="shared" si="130"/>
        <v>7</v>
      </c>
      <c r="W1052" s="4">
        <f t="shared" si="131"/>
        <v>-9.9999999999999645E-2</v>
      </c>
      <c r="X1052" s="4">
        <f t="shared" si="132"/>
        <v>6.95</v>
      </c>
      <c r="Y1052" s="4">
        <f t="shared" si="133"/>
        <v>1</v>
      </c>
      <c r="Z1052" s="4">
        <f t="shared" si="134"/>
        <v>0</v>
      </c>
      <c r="AA1052" s="4">
        <f t="shared" si="135"/>
        <v>0</v>
      </c>
      <c r="AB1052" s="4" t="str">
        <f>IF(B1052&lt;&gt;"r04","",IF(COUNT(INDEX(U:U,ROW()-3):U1052)&lt;2,"",MAX(INDEX(U:U,ROW()-3):U1052)-MIN(INDEX(U:U,ROW()-3):U1052)))</f>
        <v/>
      </c>
      <c r="AC1052" s="4" t="str">
        <f>IF(B1052&lt;&gt;"r04","",IF(COUNT(INDEX(V:V,ROW()-3):V1052)&lt;2,"",MAX(INDEX(V:V,ROW()-3):V1052)-MIN(INDEX(V:V,ROW()-3):V1052)))</f>
        <v/>
      </c>
      <c r="AD1052" s="4" t="str">
        <f>IF(B1052&lt;&gt;"r04","",COUNT(INDEX(U:U,ROW()-3):U1052))</f>
        <v/>
      </c>
      <c r="AE1052" s="4" t="str">
        <f>IF(B1052&lt;&gt;"r04","",COUNT(INDEX(V:V,ROW()-3):V1052))</f>
        <v/>
      </c>
    </row>
    <row r="1053" spans="1:31">
      <c r="A1053">
        <v>1574</v>
      </c>
      <c r="B1053" t="s">
        <v>1863</v>
      </c>
      <c r="C1053" t="s">
        <v>1864</v>
      </c>
      <c r="D1053">
        <v>4107546</v>
      </c>
      <c r="E1053">
        <v>74</v>
      </c>
      <c r="F1053" t="s">
        <v>1849</v>
      </c>
      <c r="G1053" s="1">
        <v>46216.841782407406</v>
      </c>
      <c r="H1053">
        <v>70</v>
      </c>
      <c r="I1053" t="s">
        <v>1849</v>
      </c>
      <c r="J1053" s="1">
        <v>46216.842060185183</v>
      </c>
      <c r="K1053">
        <v>1</v>
      </c>
      <c r="L1053">
        <v>1</v>
      </c>
      <c r="M1053" t="s">
        <v>1850</v>
      </c>
      <c r="N1053" t="s">
        <v>1851</v>
      </c>
      <c r="O1053" s="1">
        <v>46216.840543981481</v>
      </c>
      <c r="P1053" s="1">
        <v>46216.842060185183</v>
      </c>
      <c r="Q1053" s="1" t="str">
        <f t="shared" si="128"/>
        <v>4107546|r04</v>
      </c>
      <c r="R1053" s="1" t="str">
        <f>VLOOKUP(D1053,Base_Amostral!$A:$G,5,FALSE)</f>
        <v>Espigão Alto do Iguaçu</v>
      </c>
      <c r="S1053" s="1" t="str">
        <f>VLOOKUP(D1053,Base_Amostral!$A:$G,3,FALSE)</f>
        <v>Paraná</v>
      </c>
      <c r="T1053" s="1" t="str">
        <f>VLOOKUP(D1053,Base_Amostral!$A:$G,6,FALSE)</f>
        <v>Sul</v>
      </c>
      <c r="U1053" s="4">
        <f t="shared" si="129"/>
        <v>7.4</v>
      </c>
      <c r="V1053" s="4">
        <f t="shared" si="130"/>
        <v>7</v>
      </c>
      <c r="W1053" s="4">
        <f t="shared" si="131"/>
        <v>0.40000000000000036</v>
      </c>
      <c r="X1053" s="4">
        <f t="shared" si="132"/>
        <v>7.2</v>
      </c>
      <c r="Y1053" s="4">
        <f t="shared" si="133"/>
        <v>1</v>
      </c>
      <c r="Z1053" s="4">
        <f t="shared" si="134"/>
        <v>0.5</v>
      </c>
      <c r="AA1053" s="4">
        <f t="shared" si="135"/>
        <v>0</v>
      </c>
      <c r="AB1053" s="4">
        <f ca="1">IF(B1053&lt;&gt;"r04","",IF(COUNT(INDEX(U:U,ROW()-3):U1053)&lt;2,"",MAX(INDEX(U:U,ROW()-3):U1053)-MIN(INDEX(U:U,ROW()-3):U1053)))</f>
        <v>0.5</v>
      </c>
      <c r="AC1053" s="4">
        <f ca="1">IF(B1053&lt;&gt;"r04","",IF(COUNT(INDEX(V:V,ROW()-3):V1053)&lt;2,"",MAX(INDEX(V:V,ROW()-3):V1053)-MIN(INDEX(V:V,ROW()-3):V1053)))</f>
        <v>0</v>
      </c>
      <c r="AD1053" s="4">
        <f ca="1">IF(B1053&lt;&gt;"r04","",COUNT(INDEX(U:U,ROW()-3):U1053))</f>
        <v>4</v>
      </c>
      <c r="AE1053" s="4">
        <f ca="1">IF(B1053&lt;&gt;"r04","",COUNT(INDEX(V:V,ROW()-3):V1053))</f>
        <v>4</v>
      </c>
    </row>
    <row r="1054" spans="1:31">
      <c r="A1054">
        <v>508</v>
      </c>
      <c r="B1054" t="s">
        <v>1857</v>
      </c>
      <c r="C1054" t="s">
        <v>1858</v>
      </c>
      <c r="D1054">
        <v>4108007</v>
      </c>
      <c r="E1054">
        <v>71</v>
      </c>
      <c r="F1054" t="s">
        <v>1849</v>
      </c>
      <c r="G1054" s="1">
        <v>46196.024259259262</v>
      </c>
      <c r="H1054">
        <v>75</v>
      </c>
      <c r="I1054" t="s">
        <v>1849</v>
      </c>
      <c r="J1054" s="1">
        <v>46196.024467592593</v>
      </c>
      <c r="K1054">
        <v>1</v>
      </c>
      <c r="L1054">
        <v>1</v>
      </c>
      <c r="M1054" t="s">
        <v>1850</v>
      </c>
      <c r="N1054" t="s">
        <v>1851</v>
      </c>
      <c r="O1054" s="1">
        <v>46196.024004629631</v>
      </c>
      <c r="P1054" s="1">
        <v>46196.024467592593</v>
      </c>
      <c r="Q1054" s="1" t="str">
        <f t="shared" si="128"/>
        <v>4108007|r01</v>
      </c>
      <c r="R1054" s="1" t="str">
        <f>VLOOKUP(D1054,Base_Amostral!$A:$G,5,FALSE)</f>
        <v>Florestópolis</v>
      </c>
      <c r="S1054" s="1" t="str">
        <f>VLOOKUP(D1054,Base_Amostral!$A:$G,3,FALSE)</f>
        <v>Paraná</v>
      </c>
      <c r="T1054" s="1" t="str">
        <f>VLOOKUP(D1054,Base_Amostral!$A:$G,6,FALSE)</f>
        <v>Sul</v>
      </c>
      <c r="U1054" s="4">
        <f t="shared" si="129"/>
        <v>7.1</v>
      </c>
      <c r="V1054" s="4">
        <f t="shared" si="130"/>
        <v>7.5</v>
      </c>
      <c r="W1054" s="4">
        <f t="shared" si="131"/>
        <v>-0.40000000000000036</v>
      </c>
      <c r="X1054" s="4">
        <f t="shared" si="132"/>
        <v>7.3</v>
      </c>
      <c r="Y1054" s="4">
        <f t="shared" si="133"/>
        <v>1</v>
      </c>
      <c r="Z1054" s="4" t="str">
        <f t="shared" si="134"/>
        <v/>
      </c>
      <c r="AA1054" s="4" t="str">
        <f t="shared" si="135"/>
        <v/>
      </c>
      <c r="AB1054" s="4" t="str">
        <f>IF(B1054&lt;&gt;"r04","",IF(COUNT(INDEX(U:U,ROW()-3):U1054)&lt;2,"",MAX(INDEX(U:U,ROW()-3):U1054)-MIN(INDEX(U:U,ROW()-3):U1054)))</f>
        <v/>
      </c>
      <c r="AC1054" s="4" t="str">
        <f>IF(B1054&lt;&gt;"r04","",IF(COUNT(INDEX(V:V,ROW()-3):V1054)&lt;2,"",MAX(INDEX(V:V,ROW()-3):V1054)-MIN(INDEX(V:V,ROW()-3):V1054)))</f>
        <v/>
      </c>
      <c r="AD1054" s="4" t="str">
        <f>IF(B1054&lt;&gt;"r04","",COUNT(INDEX(U:U,ROW()-3):U1054))</f>
        <v/>
      </c>
      <c r="AE1054" s="4" t="str">
        <f>IF(B1054&lt;&gt;"r04","",COUNT(INDEX(V:V,ROW()-3):V1054))</f>
        <v/>
      </c>
    </row>
    <row r="1055" spans="1:31">
      <c r="A1055">
        <v>860</v>
      </c>
      <c r="B1055" t="s">
        <v>1859</v>
      </c>
      <c r="C1055" t="s">
        <v>1860</v>
      </c>
      <c r="D1055">
        <v>4108007</v>
      </c>
      <c r="E1055">
        <v>71</v>
      </c>
      <c r="F1055" t="s">
        <v>1849</v>
      </c>
      <c r="G1055" s="1">
        <v>46203.821099537039</v>
      </c>
      <c r="H1055">
        <v>75</v>
      </c>
      <c r="I1055" t="s">
        <v>1849</v>
      </c>
      <c r="J1055" s="1">
        <v>46203.82130787037</v>
      </c>
      <c r="K1055">
        <v>1</v>
      </c>
      <c r="L1055">
        <v>1</v>
      </c>
      <c r="M1055" t="s">
        <v>1850</v>
      </c>
      <c r="N1055" t="s">
        <v>1851</v>
      </c>
      <c r="O1055" s="1">
        <v>46203.820879629631</v>
      </c>
      <c r="P1055" s="1">
        <v>46203.82130787037</v>
      </c>
      <c r="Q1055" s="1" t="str">
        <f t="shared" si="128"/>
        <v>4108007|r02</v>
      </c>
      <c r="R1055" s="1" t="str">
        <f>VLOOKUP(D1055,Base_Amostral!$A:$G,5,FALSE)</f>
        <v>Florestópolis</v>
      </c>
      <c r="S1055" s="1" t="str">
        <f>VLOOKUP(D1055,Base_Amostral!$A:$G,3,FALSE)</f>
        <v>Paraná</v>
      </c>
      <c r="T1055" s="1" t="str">
        <f>VLOOKUP(D1055,Base_Amostral!$A:$G,6,FALSE)</f>
        <v>Sul</v>
      </c>
      <c r="U1055" s="4">
        <f t="shared" si="129"/>
        <v>7.1</v>
      </c>
      <c r="V1055" s="4">
        <f t="shared" si="130"/>
        <v>7.5</v>
      </c>
      <c r="W1055" s="4">
        <f t="shared" si="131"/>
        <v>-0.40000000000000036</v>
      </c>
      <c r="X1055" s="4">
        <f t="shared" si="132"/>
        <v>7.3</v>
      </c>
      <c r="Y1055" s="4">
        <f t="shared" si="133"/>
        <v>1</v>
      </c>
      <c r="Z1055" s="4">
        <f t="shared" si="134"/>
        <v>0</v>
      </c>
      <c r="AA1055" s="4">
        <f t="shared" si="135"/>
        <v>0</v>
      </c>
      <c r="AB1055" s="4" t="str">
        <f>IF(B1055&lt;&gt;"r04","",IF(COUNT(INDEX(U:U,ROW()-3):U1055)&lt;2,"",MAX(INDEX(U:U,ROW()-3):U1055)-MIN(INDEX(U:U,ROW()-3):U1055)))</f>
        <v/>
      </c>
      <c r="AC1055" s="4" t="str">
        <f>IF(B1055&lt;&gt;"r04","",IF(COUNT(INDEX(V:V,ROW()-3):V1055)&lt;2,"",MAX(INDEX(V:V,ROW()-3):V1055)-MIN(INDEX(V:V,ROW()-3):V1055)))</f>
        <v/>
      </c>
      <c r="AD1055" s="4" t="str">
        <f>IF(B1055&lt;&gt;"r04","",COUNT(INDEX(U:U,ROW()-3):U1055))</f>
        <v/>
      </c>
      <c r="AE1055" s="4" t="str">
        <f>IF(B1055&lt;&gt;"r04","",COUNT(INDEX(V:V,ROW()-3):V1055))</f>
        <v/>
      </c>
    </row>
    <row r="1056" spans="1:31">
      <c r="A1056">
        <v>1211</v>
      </c>
      <c r="B1056" t="s">
        <v>1861</v>
      </c>
      <c r="C1056" t="s">
        <v>1862</v>
      </c>
      <c r="D1056">
        <v>4108007</v>
      </c>
      <c r="E1056">
        <v>71</v>
      </c>
      <c r="F1056" t="s">
        <v>1849</v>
      </c>
      <c r="G1056" s="1">
        <v>46209.864490740743</v>
      </c>
      <c r="H1056">
        <v>75</v>
      </c>
      <c r="I1056" t="s">
        <v>1849</v>
      </c>
      <c r="J1056" s="1">
        <v>46209.864722222221</v>
      </c>
      <c r="K1056">
        <v>1</v>
      </c>
      <c r="L1056">
        <v>1</v>
      </c>
      <c r="M1056" t="s">
        <v>1850</v>
      </c>
      <c r="N1056" t="s">
        <v>1851</v>
      </c>
      <c r="O1056" s="1">
        <v>46209.864282407405</v>
      </c>
      <c r="P1056" s="1">
        <v>46209.864722222221</v>
      </c>
      <c r="Q1056" s="1" t="str">
        <f t="shared" si="128"/>
        <v>4108007|r03</v>
      </c>
      <c r="R1056" s="1" t="str">
        <f>VLOOKUP(D1056,Base_Amostral!$A:$G,5,FALSE)</f>
        <v>Florestópolis</v>
      </c>
      <c r="S1056" s="1" t="str">
        <f>VLOOKUP(D1056,Base_Amostral!$A:$G,3,FALSE)</f>
        <v>Paraná</v>
      </c>
      <c r="T1056" s="1" t="str">
        <f>VLOOKUP(D1056,Base_Amostral!$A:$G,6,FALSE)</f>
        <v>Sul</v>
      </c>
      <c r="U1056" s="4">
        <f t="shared" si="129"/>
        <v>7.1</v>
      </c>
      <c r="V1056" s="4">
        <f t="shared" si="130"/>
        <v>7.5</v>
      </c>
      <c r="W1056" s="4">
        <f t="shared" si="131"/>
        <v>-0.40000000000000036</v>
      </c>
      <c r="X1056" s="4">
        <f t="shared" si="132"/>
        <v>7.3</v>
      </c>
      <c r="Y1056" s="4">
        <f t="shared" si="133"/>
        <v>1</v>
      </c>
      <c r="Z1056" s="4">
        <f t="shared" si="134"/>
        <v>0</v>
      </c>
      <c r="AA1056" s="4">
        <f t="shared" si="135"/>
        <v>0</v>
      </c>
      <c r="AB1056" s="4" t="str">
        <f>IF(B1056&lt;&gt;"r04","",IF(COUNT(INDEX(U:U,ROW()-3):U1056)&lt;2,"",MAX(INDEX(U:U,ROW()-3):U1056)-MIN(INDEX(U:U,ROW()-3):U1056)))</f>
        <v/>
      </c>
      <c r="AC1056" s="4" t="str">
        <f>IF(B1056&lt;&gt;"r04","",IF(COUNT(INDEX(V:V,ROW()-3):V1056)&lt;2,"",MAX(INDEX(V:V,ROW()-3):V1056)-MIN(INDEX(V:V,ROW()-3):V1056)))</f>
        <v/>
      </c>
      <c r="AD1056" s="4" t="str">
        <f>IF(B1056&lt;&gt;"r04","",COUNT(INDEX(U:U,ROW()-3):U1056))</f>
        <v/>
      </c>
      <c r="AE1056" s="4" t="str">
        <f>IF(B1056&lt;&gt;"r04","",COUNT(INDEX(V:V,ROW()-3):V1056))</f>
        <v/>
      </c>
    </row>
    <row r="1057" spans="1:31">
      <c r="A1057">
        <v>1575</v>
      </c>
      <c r="B1057" t="s">
        <v>1863</v>
      </c>
      <c r="C1057" t="s">
        <v>1864</v>
      </c>
      <c r="D1057">
        <v>4108007</v>
      </c>
      <c r="E1057">
        <v>80</v>
      </c>
      <c r="F1057" t="s">
        <v>1849</v>
      </c>
      <c r="G1057" s="1">
        <v>46216.842349537037</v>
      </c>
      <c r="H1057">
        <v>75</v>
      </c>
      <c r="I1057" t="s">
        <v>1849</v>
      </c>
      <c r="J1057" s="1">
        <v>46216.842569444445</v>
      </c>
      <c r="K1057">
        <v>1</v>
      </c>
      <c r="L1057">
        <v>1</v>
      </c>
      <c r="M1057" t="s">
        <v>1850</v>
      </c>
      <c r="N1057" t="s">
        <v>1851</v>
      </c>
      <c r="O1057" s="1">
        <v>46216.842106481483</v>
      </c>
      <c r="P1057" s="1">
        <v>46216.842569444445</v>
      </c>
      <c r="Q1057" s="1" t="str">
        <f t="shared" si="128"/>
        <v>4108007|r04</v>
      </c>
      <c r="R1057" s="1" t="str">
        <f>VLOOKUP(D1057,Base_Amostral!$A:$G,5,FALSE)</f>
        <v>Florestópolis</v>
      </c>
      <c r="S1057" s="1" t="str">
        <f>VLOOKUP(D1057,Base_Amostral!$A:$G,3,FALSE)</f>
        <v>Paraná</v>
      </c>
      <c r="T1057" s="1" t="str">
        <f>VLOOKUP(D1057,Base_Amostral!$A:$G,6,FALSE)</f>
        <v>Sul</v>
      </c>
      <c r="U1057" s="4">
        <f t="shared" si="129"/>
        <v>8</v>
      </c>
      <c r="V1057" s="4">
        <f t="shared" si="130"/>
        <v>7.5</v>
      </c>
      <c r="W1057" s="4">
        <f t="shared" si="131"/>
        <v>0.5</v>
      </c>
      <c r="X1057" s="4">
        <f t="shared" si="132"/>
        <v>7.75</v>
      </c>
      <c r="Y1057" s="4">
        <f t="shared" si="133"/>
        <v>1</v>
      </c>
      <c r="Z1057" s="4">
        <f t="shared" si="134"/>
        <v>0.90000000000000036</v>
      </c>
      <c r="AA1057" s="4">
        <f t="shared" si="135"/>
        <v>0</v>
      </c>
      <c r="AB1057" s="4">
        <f ca="1">IF(B1057&lt;&gt;"r04","",IF(COUNT(INDEX(U:U,ROW()-3):U1057)&lt;2,"",MAX(INDEX(U:U,ROW()-3):U1057)-MIN(INDEX(U:U,ROW()-3):U1057)))</f>
        <v>0.90000000000000036</v>
      </c>
      <c r="AC1057" s="4">
        <f ca="1">IF(B1057&lt;&gt;"r04","",IF(COUNT(INDEX(V:V,ROW()-3):V1057)&lt;2,"",MAX(INDEX(V:V,ROW()-3):V1057)-MIN(INDEX(V:V,ROW()-3):V1057)))</f>
        <v>0</v>
      </c>
      <c r="AD1057" s="4">
        <f ca="1">IF(B1057&lt;&gt;"r04","",COUNT(INDEX(U:U,ROW()-3):U1057))</f>
        <v>4</v>
      </c>
      <c r="AE1057" s="4">
        <f ca="1">IF(B1057&lt;&gt;"r04","",COUNT(INDEX(V:V,ROW()-3):V1057))</f>
        <v>4</v>
      </c>
    </row>
    <row r="1058" spans="1:31">
      <c r="A1058">
        <v>510</v>
      </c>
      <c r="B1058" t="s">
        <v>1857</v>
      </c>
      <c r="C1058" t="s">
        <v>1858</v>
      </c>
      <c r="D1058">
        <v>4108106</v>
      </c>
      <c r="E1058">
        <v>58</v>
      </c>
      <c r="F1058" t="s">
        <v>1849</v>
      </c>
      <c r="G1058" s="1">
        <v>46196.024780092594</v>
      </c>
      <c r="H1058">
        <v>55</v>
      </c>
      <c r="I1058" t="s">
        <v>1849</v>
      </c>
      <c r="J1058" s="1">
        <v>46196.025034722225</v>
      </c>
      <c r="K1058">
        <v>1</v>
      </c>
      <c r="L1058">
        <v>1</v>
      </c>
      <c r="M1058" t="s">
        <v>1850</v>
      </c>
      <c r="N1058" t="s">
        <v>1851</v>
      </c>
      <c r="O1058" s="1">
        <v>46196.024502314816</v>
      </c>
      <c r="P1058" s="1">
        <v>46196.025034722225</v>
      </c>
      <c r="Q1058" s="1" t="str">
        <f t="shared" si="128"/>
        <v>4108106|r01</v>
      </c>
      <c r="R1058" s="1" t="str">
        <f>VLOOKUP(D1058,Base_Amostral!$A:$G,5,FALSE)</f>
        <v>Flórida</v>
      </c>
      <c r="S1058" s="1" t="str">
        <f>VLOOKUP(D1058,Base_Amostral!$A:$G,3,FALSE)</f>
        <v>Paraná</v>
      </c>
      <c r="T1058" s="1" t="str">
        <f>VLOOKUP(D1058,Base_Amostral!$A:$G,6,FALSE)</f>
        <v>Sul</v>
      </c>
      <c r="U1058" s="4">
        <f t="shared" si="129"/>
        <v>5.8</v>
      </c>
      <c r="V1058" s="4">
        <f t="shared" si="130"/>
        <v>5.5</v>
      </c>
      <c r="W1058" s="4">
        <f t="shared" si="131"/>
        <v>0.29999999999999982</v>
      </c>
      <c r="X1058" s="4">
        <f t="shared" si="132"/>
        <v>5.65</v>
      </c>
      <c r="Y1058" s="4">
        <f t="shared" si="133"/>
        <v>1</v>
      </c>
      <c r="Z1058" s="4" t="str">
        <f t="shared" si="134"/>
        <v/>
      </c>
      <c r="AA1058" s="4" t="str">
        <f t="shared" si="135"/>
        <v/>
      </c>
      <c r="AB1058" s="4" t="str">
        <f>IF(B1058&lt;&gt;"r04","",IF(COUNT(INDEX(U:U,ROW()-3):U1058)&lt;2,"",MAX(INDEX(U:U,ROW()-3):U1058)-MIN(INDEX(U:U,ROW()-3):U1058)))</f>
        <v/>
      </c>
      <c r="AC1058" s="4" t="str">
        <f>IF(B1058&lt;&gt;"r04","",IF(COUNT(INDEX(V:V,ROW()-3):V1058)&lt;2,"",MAX(INDEX(V:V,ROW()-3):V1058)-MIN(INDEX(V:V,ROW()-3):V1058)))</f>
        <v/>
      </c>
      <c r="AD1058" s="4" t="str">
        <f>IF(B1058&lt;&gt;"r04","",COUNT(INDEX(U:U,ROW()-3):U1058))</f>
        <v/>
      </c>
      <c r="AE1058" s="4" t="str">
        <f>IF(B1058&lt;&gt;"r04","",COUNT(INDEX(V:V,ROW()-3):V1058))</f>
        <v/>
      </c>
    </row>
    <row r="1059" spans="1:31">
      <c r="A1059">
        <v>862</v>
      </c>
      <c r="B1059" t="s">
        <v>1859</v>
      </c>
      <c r="C1059" t="s">
        <v>1860</v>
      </c>
      <c r="D1059">
        <v>4108106</v>
      </c>
      <c r="E1059">
        <v>56</v>
      </c>
      <c r="F1059" t="s">
        <v>1849</v>
      </c>
      <c r="G1059" s="1">
        <v>46203.821689814817</v>
      </c>
      <c r="H1059">
        <v>55</v>
      </c>
      <c r="I1059" t="s">
        <v>1849</v>
      </c>
      <c r="J1059" s="1">
        <v>46203.821956018517</v>
      </c>
      <c r="K1059">
        <v>1</v>
      </c>
      <c r="L1059">
        <v>1</v>
      </c>
      <c r="M1059" t="s">
        <v>1850</v>
      </c>
      <c r="N1059" t="s">
        <v>1851</v>
      </c>
      <c r="O1059" s="1">
        <v>46203.821342592593</v>
      </c>
      <c r="P1059" s="1">
        <v>46203.821956018517</v>
      </c>
      <c r="Q1059" s="1" t="str">
        <f t="shared" si="128"/>
        <v>4108106|r02</v>
      </c>
      <c r="R1059" s="1" t="str">
        <f>VLOOKUP(D1059,Base_Amostral!$A:$G,5,FALSE)</f>
        <v>Flórida</v>
      </c>
      <c r="S1059" s="1" t="str">
        <f>VLOOKUP(D1059,Base_Amostral!$A:$G,3,FALSE)</f>
        <v>Paraná</v>
      </c>
      <c r="T1059" s="1" t="str">
        <f>VLOOKUP(D1059,Base_Amostral!$A:$G,6,FALSE)</f>
        <v>Sul</v>
      </c>
      <c r="U1059" s="4">
        <f t="shared" si="129"/>
        <v>5.6</v>
      </c>
      <c r="V1059" s="4">
        <f t="shared" si="130"/>
        <v>5.5</v>
      </c>
      <c r="W1059" s="4">
        <f t="shared" si="131"/>
        <v>9.9999999999999645E-2</v>
      </c>
      <c r="X1059" s="4">
        <f t="shared" si="132"/>
        <v>5.55</v>
      </c>
      <c r="Y1059" s="4">
        <f t="shared" si="133"/>
        <v>1</v>
      </c>
      <c r="Z1059" s="4">
        <f t="shared" si="134"/>
        <v>-0.20000000000000018</v>
      </c>
      <c r="AA1059" s="4">
        <f t="shared" si="135"/>
        <v>0</v>
      </c>
      <c r="AB1059" s="4" t="str">
        <f>IF(B1059&lt;&gt;"r04","",IF(COUNT(INDEX(U:U,ROW()-3):U1059)&lt;2,"",MAX(INDEX(U:U,ROW()-3):U1059)-MIN(INDEX(U:U,ROW()-3):U1059)))</f>
        <v/>
      </c>
      <c r="AC1059" s="4" t="str">
        <f>IF(B1059&lt;&gt;"r04","",IF(COUNT(INDEX(V:V,ROW()-3):V1059)&lt;2,"",MAX(INDEX(V:V,ROW()-3):V1059)-MIN(INDEX(V:V,ROW()-3):V1059)))</f>
        <v/>
      </c>
      <c r="AD1059" s="4" t="str">
        <f>IF(B1059&lt;&gt;"r04","",COUNT(INDEX(U:U,ROW()-3):U1059))</f>
        <v/>
      </c>
      <c r="AE1059" s="4" t="str">
        <f>IF(B1059&lt;&gt;"r04","",COUNT(INDEX(V:V,ROW()-3):V1059))</f>
        <v/>
      </c>
    </row>
    <row r="1060" spans="1:31">
      <c r="A1060">
        <v>1212</v>
      </c>
      <c r="B1060" t="s">
        <v>1861</v>
      </c>
      <c r="C1060" t="s">
        <v>1862</v>
      </c>
      <c r="D1060">
        <v>4108106</v>
      </c>
      <c r="E1060">
        <v>56</v>
      </c>
      <c r="F1060" t="s">
        <v>1849</v>
      </c>
      <c r="G1060" s="1">
        <v>46209.865069444444</v>
      </c>
      <c r="H1060">
        <v>55</v>
      </c>
      <c r="I1060" t="s">
        <v>1849</v>
      </c>
      <c r="J1060" s="1">
        <v>46209.865335648145</v>
      </c>
      <c r="K1060">
        <v>1</v>
      </c>
      <c r="L1060">
        <v>1</v>
      </c>
      <c r="M1060" t="s">
        <v>1850</v>
      </c>
      <c r="N1060" t="s">
        <v>1851</v>
      </c>
      <c r="O1060" s="1">
        <v>46209.864756944444</v>
      </c>
      <c r="P1060" s="1">
        <v>46209.865335648145</v>
      </c>
      <c r="Q1060" s="1" t="str">
        <f t="shared" si="128"/>
        <v>4108106|r03</v>
      </c>
      <c r="R1060" s="1" t="str">
        <f>VLOOKUP(D1060,Base_Amostral!$A:$G,5,FALSE)</f>
        <v>Flórida</v>
      </c>
      <c r="S1060" s="1" t="str">
        <f>VLOOKUP(D1060,Base_Amostral!$A:$G,3,FALSE)</f>
        <v>Paraná</v>
      </c>
      <c r="T1060" s="1" t="str">
        <f>VLOOKUP(D1060,Base_Amostral!$A:$G,6,FALSE)</f>
        <v>Sul</v>
      </c>
      <c r="U1060" s="4">
        <f t="shared" si="129"/>
        <v>5.6</v>
      </c>
      <c r="V1060" s="4">
        <f t="shared" si="130"/>
        <v>5.5</v>
      </c>
      <c r="W1060" s="4">
        <f t="shared" si="131"/>
        <v>9.9999999999999645E-2</v>
      </c>
      <c r="X1060" s="4">
        <f t="shared" si="132"/>
        <v>5.55</v>
      </c>
      <c r="Y1060" s="4">
        <f t="shared" si="133"/>
        <v>1</v>
      </c>
      <c r="Z1060" s="4">
        <f t="shared" si="134"/>
        <v>0</v>
      </c>
      <c r="AA1060" s="4">
        <f t="shared" si="135"/>
        <v>0</v>
      </c>
      <c r="AB1060" s="4" t="str">
        <f>IF(B1060&lt;&gt;"r04","",IF(COUNT(INDEX(U:U,ROW()-3):U1060)&lt;2,"",MAX(INDEX(U:U,ROW()-3):U1060)-MIN(INDEX(U:U,ROW()-3):U1060)))</f>
        <v/>
      </c>
      <c r="AC1060" s="4" t="str">
        <f>IF(B1060&lt;&gt;"r04","",IF(COUNT(INDEX(V:V,ROW()-3):V1060)&lt;2,"",MAX(INDEX(V:V,ROW()-3):V1060)-MIN(INDEX(V:V,ROW()-3):V1060)))</f>
        <v/>
      </c>
      <c r="AD1060" s="4" t="str">
        <f>IF(B1060&lt;&gt;"r04","",COUNT(INDEX(U:U,ROW()-3):U1060))</f>
        <v/>
      </c>
      <c r="AE1060" s="4" t="str">
        <f>IF(B1060&lt;&gt;"r04","",COUNT(INDEX(V:V,ROW()-3):V1060))</f>
        <v/>
      </c>
    </row>
    <row r="1061" spans="1:31">
      <c r="A1061">
        <v>1577</v>
      </c>
      <c r="B1061" t="s">
        <v>1863</v>
      </c>
      <c r="C1061" t="s">
        <v>1864</v>
      </c>
      <c r="D1061">
        <v>4108106</v>
      </c>
      <c r="E1061">
        <v>64</v>
      </c>
      <c r="F1061" t="s">
        <v>1849</v>
      </c>
      <c r="G1061" s="1">
        <v>46216.844143518516</v>
      </c>
      <c r="H1061">
        <v>55</v>
      </c>
      <c r="I1061" t="s">
        <v>1849</v>
      </c>
      <c r="J1061" s="1">
        <v>46216.84443287037</v>
      </c>
      <c r="K1061">
        <v>1</v>
      </c>
      <c r="L1061">
        <v>1</v>
      </c>
      <c r="M1061" t="s">
        <v>1850</v>
      </c>
      <c r="N1061" t="s">
        <v>1851</v>
      </c>
      <c r="O1061" s="1">
        <v>46216.842604166668</v>
      </c>
      <c r="P1061" s="1">
        <v>46216.84443287037</v>
      </c>
      <c r="Q1061" s="1" t="str">
        <f t="shared" si="128"/>
        <v>4108106|r04</v>
      </c>
      <c r="R1061" s="1" t="str">
        <f>VLOOKUP(D1061,Base_Amostral!$A:$G,5,FALSE)</f>
        <v>Flórida</v>
      </c>
      <c r="S1061" s="1" t="str">
        <f>VLOOKUP(D1061,Base_Amostral!$A:$G,3,FALSE)</f>
        <v>Paraná</v>
      </c>
      <c r="T1061" s="1" t="str">
        <f>VLOOKUP(D1061,Base_Amostral!$A:$G,6,FALSE)</f>
        <v>Sul</v>
      </c>
      <c r="U1061" s="4">
        <f t="shared" si="129"/>
        <v>6.4</v>
      </c>
      <c r="V1061" s="4">
        <f t="shared" si="130"/>
        <v>5.5</v>
      </c>
      <c r="W1061" s="4">
        <f t="shared" si="131"/>
        <v>0.90000000000000036</v>
      </c>
      <c r="X1061" s="4">
        <f t="shared" si="132"/>
        <v>5.95</v>
      </c>
      <c r="Y1061" s="4">
        <f t="shared" si="133"/>
        <v>1</v>
      </c>
      <c r="Z1061" s="4">
        <f t="shared" si="134"/>
        <v>0.80000000000000071</v>
      </c>
      <c r="AA1061" s="4">
        <f t="shared" si="135"/>
        <v>0</v>
      </c>
      <c r="AB1061" s="4">
        <f ca="1">IF(B1061&lt;&gt;"r04","",IF(COUNT(INDEX(U:U,ROW()-3):U1061)&lt;2,"",MAX(INDEX(U:U,ROW()-3):U1061)-MIN(INDEX(U:U,ROW()-3):U1061)))</f>
        <v>0.80000000000000071</v>
      </c>
      <c r="AC1061" s="4">
        <f ca="1">IF(B1061&lt;&gt;"r04","",IF(COUNT(INDEX(V:V,ROW()-3):V1061)&lt;2,"",MAX(INDEX(V:V,ROW()-3):V1061)-MIN(INDEX(V:V,ROW()-3):V1061)))</f>
        <v>0</v>
      </c>
      <c r="AD1061" s="4">
        <f ca="1">IF(B1061&lt;&gt;"r04","",COUNT(INDEX(U:U,ROW()-3):U1061))</f>
        <v>4</v>
      </c>
      <c r="AE1061" s="4">
        <f ca="1">IF(B1061&lt;&gt;"r04","",COUNT(INDEX(V:V,ROW()-3):V1061))</f>
        <v>4</v>
      </c>
    </row>
    <row r="1062" spans="1:31">
      <c r="A1062">
        <v>513</v>
      </c>
      <c r="B1062" t="s">
        <v>1857</v>
      </c>
      <c r="C1062" t="s">
        <v>1858</v>
      </c>
      <c r="D1062">
        <v>4108809</v>
      </c>
      <c r="E1062">
        <v>58</v>
      </c>
      <c r="F1062" t="s">
        <v>1849</v>
      </c>
      <c r="G1062" s="1">
        <v>46196.026504629626</v>
      </c>
      <c r="H1062">
        <v>64</v>
      </c>
      <c r="I1062" t="s">
        <v>1849</v>
      </c>
      <c r="J1062" s="1">
        <v>46196.026759259257</v>
      </c>
      <c r="K1062">
        <v>1</v>
      </c>
      <c r="L1062">
        <v>1</v>
      </c>
      <c r="M1062" t="s">
        <v>1850</v>
      </c>
      <c r="N1062" t="s">
        <v>1851</v>
      </c>
      <c r="O1062" s="1">
        <v>46196.025081018517</v>
      </c>
      <c r="P1062" s="1">
        <v>46196.026770833334</v>
      </c>
      <c r="Q1062" s="1" t="str">
        <f t="shared" si="128"/>
        <v>4108809|r01</v>
      </c>
      <c r="R1062" s="1" t="str">
        <f>VLOOKUP(D1062,Base_Amostral!$A:$G,5,FALSE)</f>
        <v>Guaíra</v>
      </c>
      <c r="S1062" s="1" t="str">
        <f>VLOOKUP(D1062,Base_Amostral!$A:$G,3,FALSE)</f>
        <v>Paraná</v>
      </c>
      <c r="T1062" s="1" t="str">
        <f>VLOOKUP(D1062,Base_Amostral!$A:$G,6,FALSE)</f>
        <v>Sul</v>
      </c>
      <c r="U1062" s="4">
        <f t="shared" si="129"/>
        <v>5.8</v>
      </c>
      <c r="V1062" s="4">
        <f t="shared" si="130"/>
        <v>6.4</v>
      </c>
      <c r="W1062" s="4">
        <f t="shared" si="131"/>
        <v>-0.60000000000000053</v>
      </c>
      <c r="X1062" s="4">
        <f t="shared" si="132"/>
        <v>6.1</v>
      </c>
      <c r="Y1062" s="4">
        <f t="shared" si="133"/>
        <v>1</v>
      </c>
      <c r="Z1062" s="4" t="str">
        <f t="shared" si="134"/>
        <v/>
      </c>
      <c r="AA1062" s="4" t="str">
        <f t="shared" si="135"/>
        <v/>
      </c>
      <c r="AB1062" s="4" t="str">
        <f>IF(B1062&lt;&gt;"r04","",IF(COUNT(INDEX(U:U,ROW()-3):U1062)&lt;2,"",MAX(INDEX(U:U,ROW()-3):U1062)-MIN(INDEX(U:U,ROW()-3):U1062)))</f>
        <v/>
      </c>
      <c r="AC1062" s="4" t="str">
        <f>IF(B1062&lt;&gt;"r04","",IF(COUNT(INDEX(V:V,ROW()-3):V1062)&lt;2,"",MAX(INDEX(V:V,ROW()-3):V1062)-MIN(INDEX(V:V,ROW()-3):V1062)))</f>
        <v/>
      </c>
      <c r="AD1062" s="4" t="str">
        <f>IF(B1062&lt;&gt;"r04","",COUNT(INDEX(U:U,ROW()-3):U1062))</f>
        <v/>
      </c>
      <c r="AE1062" s="4" t="str">
        <f>IF(B1062&lt;&gt;"r04","",COUNT(INDEX(V:V,ROW()-3):V1062))</f>
        <v/>
      </c>
    </row>
    <row r="1063" spans="1:31">
      <c r="A1063">
        <v>866</v>
      </c>
      <c r="B1063" t="s">
        <v>1859</v>
      </c>
      <c r="C1063" t="s">
        <v>1860</v>
      </c>
      <c r="D1063">
        <v>4108809</v>
      </c>
      <c r="E1063">
        <v>58</v>
      </c>
      <c r="F1063" t="s">
        <v>1849</v>
      </c>
      <c r="G1063" s="1">
        <v>46203.822453703702</v>
      </c>
      <c r="H1063">
        <v>60</v>
      </c>
      <c r="I1063" t="s">
        <v>1849</v>
      </c>
      <c r="J1063" s="1">
        <v>46203.822731481479</v>
      </c>
      <c r="K1063">
        <v>1</v>
      </c>
      <c r="L1063">
        <v>1</v>
      </c>
      <c r="M1063" t="s">
        <v>1850</v>
      </c>
      <c r="N1063" t="s">
        <v>1851</v>
      </c>
      <c r="O1063" s="1">
        <v>46203.822002314817</v>
      </c>
      <c r="P1063" s="1">
        <v>46203.822731481479</v>
      </c>
      <c r="Q1063" s="1" t="str">
        <f t="shared" si="128"/>
        <v>4108809|r02</v>
      </c>
      <c r="R1063" s="1" t="str">
        <f>VLOOKUP(D1063,Base_Amostral!$A:$G,5,FALSE)</f>
        <v>Guaíra</v>
      </c>
      <c r="S1063" s="1" t="str">
        <f>VLOOKUP(D1063,Base_Amostral!$A:$G,3,FALSE)</f>
        <v>Paraná</v>
      </c>
      <c r="T1063" s="1" t="str">
        <f>VLOOKUP(D1063,Base_Amostral!$A:$G,6,FALSE)</f>
        <v>Sul</v>
      </c>
      <c r="U1063" s="4">
        <f t="shared" si="129"/>
        <v>5.8</v>
      </c>
      <c r="V1063" s="4">
        <f t="shared" si="130"/>
        <v>6</v>
      </c>
      <c r="W1063" s="4">
        <f t="shared" si="131"/>
        <v>-0.20000000000000018</v>
      </c>
      <c r="X1063" s="4">
        <f t="shared" si="132"/>
        <v>5.9</v>
      </c>
      <c r="Y1063" s="4">
        <f t="shared" si="133"/>
        <v>1</v>
      </c>
      <c r="Z1063" s="4">
        <f t="shared" si="134"/>
        <v>0</v>
      </c>
      <c r="AA1063" s="4">
        <f t="shared" si="135"/>
        <v>-0.40000000000000036</v>
      </c>
      <c r="AB1063" s="4" t="str">
        <f>IF(B1063&lt;&gt;"r04","",IF(COUNT(INDEX(U:U,ROW()-3):U1063)&lt;2,"",MAX(INDEX(U:U,ROW()-3):U1063)-MIN(INDEX(U:U,ROW()-3):U1063)))</f>
        <v/>
      </c>
      <c r="AC1063" s="4" t="str">
        <f>IF(B1063&lt;&gt;"r04","",IF(COUNT(INDEX(V:V,ROW()-3):V1063)&lt;2,"",MAX(INDEX(V:V,ROW()-3):V1063)-MIN(INDEX(V:V,ROW()-3):V1063)))</f>
        <v/>
      </c>
      <c r="AD1063" s="4" t="str">
        <f>IF(B1063&lt;&gt;"r04","",COUNT(INDEX(U:U,ROW()-3):U1063))</f>
        <v/>
      </c>
      <c r="AE1063" s="4" t="str">
        <f>IF(B1063&lt;&gt;"r04","",COUNT(INDEX(V:V,ROW()-3):V1063))</f>
        <v/>
      </c>
    </row>
    <row r="1064" spans="1:31">
      <c r="A1064">
        <v>1215</v>
      </c>
      <c r="B1064" t="s">
        <v>1861</v>
      </c>
      <c r="C1064" t="s">
        <v>1862</v>
      </c>
      <c r="D1064">
        <v>4108809</v>
      </c>
      <c r="E1064">
        <v>58</v>
      </c>
      <c r="F1064" t="s">
        <v>1849</v>
      </c>
      <c r="G1064" s="1">
        <v>46209.869143518517</v>
      </c>
      <c r="H1064">
        <v>63</v>
      </c>
      <c r="I1064" t="s">
        <v>1849</v>
      </c>
      <c r="J1064" s="1">
        <v>46209.869409722225</v>
      </c>
      <c r="K1064">
        <v>1</v>
      </c>
      <c r="L1064">
        <v>1</v>
      </c>
      <c r="M1064" t="s">
        <v>1850</v>
      </c>
      <c r="N1064" t="s">
        <v>1851</v>
      </c>
      <c r="O1064" s="1">
        <v>46209.865381944444</v>
      </c>
      <c r="P1064" s="1">
        <v>46209.869409722225</v>
      </c>
      <c r="Q1064" s="1" t="str">
        <f t="shared" si="128"/>
        <v>4108809|r03</v>
      </c>
      <c r="R1064" s="1" t="str">
        <f>VLOOKUP(D1064,Base_Amostral!$A:$G,5,FALSE)</f>
        <v>Guaíra</v>
      </c>
      <c r="S1064" s="1" t="str">
        <f>VLOOKUP(D1064,Base_Amostral!$A:$G,3,FALSE)</f>
        <v>Paraná</v>
      </c>
      <c r="T1064" s="1" t="str">
        <f>VLOOKUP(D1064,Base_Amostral!$A:$G,6,FALSE)</f>
        <v>Sul</v>
      </c>
      <c r="U1064" s="4">
        <f t="shared" si="129"/>
        <v>5.8</v>
      </c>
      <c r="V1064" s="4">
        <f t="shared" si="130"/>
        <v>6.3</v>
      </c>
      <c r="W1064" s="4">
        <f t="shared" si="131"/>
        <v>-0.5</v>
      </c>
      <c r="X1064" s="4">
        <f t="shared" si="132"/>
        <v>6.05</v>
      </c>
      <c r="Y1064" s="4">
        <f t="shared" si="133"/>
        <v>1</v>
      </c>
      <c r="Z1064" s="4">
        <f t="shared" si="134"/>
        <v>0</v>
      </c>
      <c r="AA1064" s="4">
        <f t="shared" si="135"/>
        <v>0.29999999999999982</v>
      </c>
      <c r="AB1064" s="4" t="str">
        <f>IF(B1064&lt;&gt;"r04","",IF(COUNT(INDEX(U:U,ROW()-3):U1064)&lt;2,"",MAX(INDEX(U:U,ROW()-3):U1064)-MIN(INDEX(U:U,ROW()-3):U1064)))</f>
        <v/>
      </c>
      <c r="AC1064" s="4" t="str">
        <f>IF(B1064&lt;&gt;"r04","",IF(COUNT(INDEX(V:V,ROW()-3):V1064)&lt;2,"",MAX(INDEX(V:V,ROW()-3):V1064)-MIN(INDEX(V:V,ROW()-3):V1064)))</f>
        <v/>
      </c>
      <c r="AD1064" s="4" t="str">
        <f>IF(B1064&lt;&gt;"r04","",COUNT(INDEX(U:U,ROW()-3):U1064))</f>
        <v/>
      </c>
      <c r="AE1064" s="4" t="str">
        <f>IF(B1064&lt;&gt;"r04","",COUNT(INDEX(V:V,ROW()-3):V1064))</f>
        <v/>
      </c>
    </row>
    <row r="1065" spans="1:31">
      <c r="A1065">
        <v>1580</v>
      </c>
      <c r="B1065" t="s">
        <v>1863</v>
      </c>
      <c r="C1065" t="s">
        <v>1864</v>
      </c>
      <c r="D1065">
        <v>4108809</v>
      </c>
      <c r="E1065">
        <v>68</v>
      </c>
      <c r="F1065" t="s">
        <v>1849</v>
      </c>
      <c r="G1065" s="1">
        <v>46216.845312500001</v>
      </c>
      <c r="H1065">
        <v>63</v>
      </c>
      <c r="I1065" t="s">
        <v>1849</v>
      </c>
      <c r="J1065" s="1">
        <v>46216.845590277779</v>
      </c>
      <c r="K1065">
        <v>1</v>
      </c>
      <c r="L1065">
        <v>1</v>
      </c>
      <c r="M1065" t="s">
        <v>1850</v>
      </c>
      <c r="N1065" t="s">
        <v>1851</v>
      </c>
      <c r="O1065" s="1">
        <v>46216.844467592593</v>
      </c>
      <c r="P1065" s="1">
        <v>46216.845590277779</v>
      </c>
      <c r="Q1065" s="1" t="str">
        <f t="shared" si="128"/>
        <v>4108809|r04</v>
      </c>
      <c r="R1065" s="1" t="str">
        <f>VLOOKUP(D1065,Base_Amostral!$A:$G,5,FALSE)</f>
        <v>Guaíra</v>
      </c>
      <c r="S1065" s="1" t="str">
        <f>VLOOKUP(D1065,Base_Amostral!$A:$G,3,FALSE)</f>
        <v>Paraná</v>
      </c>
      <c r="T1065" s="1" t="str">
        <f>VLOOKUP(D1065,Base_Amostral!$A:$G,6,FALSE)</f>
        <v>Sul</v>
      </c>
      <c r="U1065" s="4">
        <f t="shared" si="129"/>
        <v>6.8</v>
      </c>
      <c r="V1065" s="4">
        <f t="shared" si="130"/>
        <v>6.3</v>
      </c>
      <c r="W1065" s="4">
        <f t="shared" si="131"/>
        <v>0.5</v>
      </c>
      <c r="X1065" s="4">
        <f t="shared" si="132"/>
        <v>6.55</v>
      </c>
      <c r="Y1065" s="4">
        <f t="shared" si="133"/>
        <v>1</v>
      </c>
      <c r="Z1065" s="4">
        <f t="shared" si="134"/>
        <v>1</v>
      </c>
      <c r="AA1065" s="4">
        <f t="shared" si="135"/>
        <v>0</v>
      </c>
      <c r="AB1065" s="4">
        <f ca="1">IF(B1065&lt;&gt;"r04","",IF(COUNT(INDEX(U:U,ROW()-3):U1065)&lt;2,"",MAX(INDEX(U:U,ROW()-3):U1065)-MIN(INDEX(U:U,ROW()-3):U1065)))</f>
        <v>1</v>
      </c>
      <c r="AC1065" s="4">
        <f ca="1">IF(B1065&lt;&gt;"r04","",IF(COUNT(INDEX(V:V,ROW()-3):V1065)&lt;2,"",MAX(INDEX(V:V,ROW()-3):V1065)-MIN(INDEX(V:V,ROW()-3):V1065)))</f>
        <v>0.40000000000000036</v>
      </c>
      <c r="AD1065" s="4">
        <f ca="1">IF(B1065&lt;&gt;"r04","",COUNT(INDEX(U:U,ROW()-3):U1065))</f>
        <v>4</v>
      </c>
      <c r="AE1065" s="4">
        <f ca="1">IF(B1065&lt;&gt;"r04","",COUNT(INDEX(V:V,ROW()-3):V1065))</f>
        <v>4</v>
      </c>
    </row>
    <row r="1066" spans="1:31">
      <c r="A1066">
        <v>517</v>
      </c>
      <c r="B1066" t="s">
        <v>1857</v>
      </c>
      <c r="C1066" t="s">
        <v>1858</v>
      </c>
      <c r="D1066">
        <v>4109203</v>
      </c>
      <c r="E1066">
        <v>79</v>
      </c>
      <c r="F1066" t="s">
        <v>1849</v>
      </c>
      <c r="G1066" s="1">
        <v>46196.027094907404</v>
      </c>
      <c r="H1066">
        <v>76</v>
      </c>
      <c r="I1066" t="s">
        <v>1849</v>
      </c>
      <c r="J1066" s="1">
        <v>46196.027349537035</v>
      </c>
      <c r="K1066">
        <v>1</v>
      </c>
      <c r="L1066">
        <v>1</v>
      </c>
      <c r="M1066" t="s">
        <v>1850</v>
      </c>
      <c r="N1066" t="s">
        <v>1851</v>
      </c>
      <c r="O1066" s="1">
        <v>46196.026817129627</v>
      </c>
      <c r="P1066" s="1">
        <v>46196.027349537035</v>
      </c>
      <c r="Q1066" s="1" t="str">
        <f t="shared" si="128"/>
        <v>4109203|r01</v>
      </c>
      <c r="R1066" s="1" t="str">
        <f>VLOOKUP(D1066,Base_Amostral!$A:$G,5,FALSE)</f>
        <v>Guaraci</v>
      </c>
      <c r="S1066" s="1" t="str">
        <f>VLOOKUP(D1066,Base_Amostral!$A:$G,3,FALSE)</f>
        <v>Paraná</v>
      </c>
      <c r="T1066" s="1" t="str">
        <f>VLOOKUP(D1066,Base_Amostral!$A:$G,6,FALSE)</f>
        <v>Sul</v>
      </c>
      <c r="U1066" s="4">
        <f t="shared" si="129"/>
        <v>7.9</v>
      </c>
      <c r="V1066" s="4">
        <f t="shared" si="130"/>
        <v>7.6</v>
      </c>
      <c r="W1066" s="4">
        <f t="shared" si="131"/>
        <v>0.30000000000000071</v>
      </c>
      <c r="X1066" s="4">
        <f t="shared" si="132"/>
        <v>7.75</v>
      </c>
      <c r="Y1066" s="4">
        <f t="shared" si="133"/>
        <v>1</v>
      </c>
      <c r="Z1066" s="4" t="str">
        <f t="shared" si="134"/>
        <v/>
      </c>
      <c r="AA1066" s="4" t="str">
        <f t="shared" si="135"/>
        <v/>
      </c>
      <c r="AB1066" s="4" t="str">
        <f>IF(B1066&lt;&gt;"r04","",IF(COUNT(INDEX(U:U,ROW()-3):U1066)&lt;2,"",MAX(INDEX(U:U,ROW()-3):U1066)-MIN(INDEX(U:U,ROW()-3):U1066)))</f>
        <v/>
      </c>
      <c r="AC1066" s="4" t="str">
        <f>IF(B1066&lt;&gt;"r04","",IF(COUNT(INDEX(V:V,ROW()-3):V1066)&lt;2,"",MAX(INDEX(V:V,ROW()-3):V1066)-MIN(INDEX(V:V,ROW()-3):V1066)))</f>
        <v/>
      </c>
      <c r="AD1066" s="4" t="str">
        <f>IF(B1066&lt;&gt;"r04","",COUNT(INDEX(U:U,ROW()-3):U1066))</f>
        <v/>
      </c>
      <c r="AE1066" s="4" t="str">
        <f>IF(B1066&lt;&gt;"r04","",COUNT(INDEX(V:V,ROW()-3):V1066))</f>
        <v/>
      </c>
    </row>
    <row r="1067" spans="1:31">
      <c r="A1067">
        <v>867</v>
      </c>
      <c r="B1067" t="s">
        <v>1859</v>
      </c>
      <c r="C1067" t="s">
        <v>1860</v>
      </c>
      <c r="D1067">
        <v>4109203</v>
      </c>
      <c r="E1067">
        <v>72</v>
      </c>
      <c r="F1067" t="s">
        <v>1849</v>
      </c>
      <c r="G1067" s="1">
        <v>46203.82303240741</v>
      </c>
      <c r="H1067">
        <v>73</v>
      </c>
      <c r="I1067" t="s">
        <v>1849</v>
      </c>
      <c r="J1067" s="1">
        <v>46203.823298611111</v>
      </c>
      <c r="K1067">
        <v>1</v>
      </c>
      <c r="L1067">
        <v>1</v>
      </c>
      <c r="M1067" t="s">
        <v>1850</v>
      </c>
      <c r="N1067" t="s">
        <v>1851</v>
      </c>
      <c r="O1067" s="1">
        <v>46203.822766203702</v>
      </c>
      <c r="P1067" s="1">
        <v>46203.823298611111</v>
      </c>
      <c r="Q1067" s="1" t="str">
        <f t="shared" si="128"/>
        <v>4109203|r02</v>
      </c>
      <c r="R1067" s="1" t="str">
        <f>VLOOKUP(D1067,Base_Amostral!$A:$G,5,FALSE)</f>
        <v>Guaraci</v>
      </c>
      <c r="S1067" s="1" t="str">
        <f>VLOOKUP(D1067,Base_Amostral!$A:$G,3,FALSE)</f>
        <v>Paraná</v>
      </c>
      <c r="T1067" s="1" t="str">
        <f>VLOOKUP(D1067,Base_Amostral!$A:$G,6,FALSE)</f>
        <v>Sul</v>
      </c>
      <c r="U1067" s="4">
        <f t="shared" si="129"/>
        <v>7.2</v>
      </c>
      <c r="V1067" s="4">
        <f t="shared" si="130"/>
        <v>7.3</v>
      </c>
      <c r="W1067" s="4">
        <f t="shared" si="131"/>
        <v>-9.9999999999999645E-2</v>
      </c>
      <c r="X1067" s="4">
        <f t="shared" si="132"/>
        <v>7.25</v>
      </c>
      <c r="Y1067" s="4">
        <f t="shared" si="133"/>
        <v>1</v>
      </c>
      <c r="Z1067" s="4">
        <f t="shared" si="134"/>
        <v>-0.70000000000000018</v>
      </c>
      <c r="AA1067" s="4">
        <f t="shared" si="135"/>
        <v>-0.29999999999999982</v>
      </c>
      <c r="AB1067" s="4" t="str">
        <f>IF(B1067&lt;&gt;"r04","",IF(COUNT(INDEX(U:U,ROW()-3):U1067)&lt;2,"",MAX(INDEX(U:U,ROW()-3):U1067)-MIN(INDEX(U:U,ROW()-3):U1067)))</f>
        <v/>
      </c>
      <c r="AC1067" s="4" t="str">
        <f>IF(B1067&lt;&gt;"r04","",IF(COUNT(INDEX(V:V,ROW()-3):V1067)&lt;2,"",MAX(INDEX(V:V,ROW()-3):V1067)-MIN(INDEX(V:V,ROW()-3):V1067)))</f>
        <v/>
      </c>
      <c r="AD1067" s="4" t="str">
        <f>IF(B1067&lt;&gt;"r04","",COUNT(INDEX(U:U,ROW()-3):U1067))</f>
        <v/>
      </c>
      <c r="AE1067" s="4" t="str">
        <f>IF(B1067&lt;&gt;"r04","",COUNT(INDEX(V:V,ROW()-3):V1067))</f>
        <v/>
      </c>
    </row>
    <row r="1068" spans="1:31">
      <c r="A1068">
        <v>1221</v>
      </c>
      <c r="B1068" t="s">
        <v>1861</v>
      </c>
      <c r="C1068" t="s">
        <v>1862</v>
      </c>
      <c r="D1068">
        <v>4109203</v>
      </c>
      <c r="E1068">
        <v>72</v>
      </c>
      <c r="F1068" t="s">
        <v>1849</v>
      </c>
      <c r="G1068" s="1">
        <v>46209.869756944441</v>
      </c>
      <c r="H1068">
        <v>73</v>
      </c>
      <c r="I1068" t="s">
        <v>1849</v>
      </c>
      <c r="J1068" s="1">
        <v>46209.870023148149</v>
      </c>
      <c r="K1068">
        <v>1</v>
      </c>
      <c r="L1068">
        <v>1</v>
      </c>
      <c r="M1068" t="s">
        <v>1850</v>
      </c>
      <c r="N1068" t="s">
        <v>1851</v>
      </c>
      <c r="O1068" s="1">
        <v>46209.869444444441</v>
      </c>
      <c r="P1068" s="1">
        <v>46209.870023148149</v>
      </c>
      <c r="Q1068" s="1" t="str">
        <f t="shared" si="128"/>
        <v>4109203|r03</v>
      </c>
      <c r="R1068" s="1" t="str">
        <f>VLOOKUP(D1068,Base_Amostral!$A:$G,5,FALSE)</f>
        <v>Guaraci</v>
      </c>
      <c r="S1068" s="1" t="str">
        <f>VLOOKUP(D1068,Base_Amostral!$A:$G,3,FALSE)</f>
        <v>Paraná</v>
      </c>
      <c r="T1068" s="1" t="str">
        <f>VLOOKUP(D1068,Base_Amostral!$A:$G,6,FALSE)</f>
        <v>Sul</v>
      </c>
      <c r="U1068" s="4">
        <f t="shared" si="129"/>
        <v>7.2</v>
      </c>
      <c r="V1068" s="4">
        <f t="shared" si="130"/>
        <v>7.3</v>
      </c>
      <c r="W1068" s="4">
        <f t="shared" si="131"/>
        <v>-9.9999999999999645E-2</v>
      </c>
      <c r="X1068" s="4">
        <f t="shared" si="132"/>
        <v>7.25</v>
      </c>
      <c r="Y1068" s="4">
        <f t="shared" si="133"/>
        <v>1</v>
      </c>
      <c r="Z1068" s="4">
        <f t="shared" si="134"/>
        <v>0</v>
      </c>
      <c r="AA1068" s="4">
        <f t="shared" si="135"/>
        <v>0</v>
      </c>
      <c r="AB1068" s="4" t="str">
        <f>IF(B1068&lt;&gt;"r04","",IF(COUNT(INDEX(U:U,ROW()-3):U1068)&lt;2,"",MAX(INDEX(U:U,ROW()-3):U1068)-MIN(INDEX(U:U,ROW()-3):U1068)))</f>
        <v/>
      </c>
      <c r="AC1068" s="4" t="str">
        <f>IF(B1068&lt;&gt;"r04","",IF(COUNT(INDEX(V:V,ROW()-3):V1068)&lt;2,"",MAX(INDEX(V:V,ROW()-3):V1068)-MIN(INDEX(V:V,ROW()-3):V1068)))</f>
        <v/>
      </c>
      <c r="AD1068" s="4" t="str">
        <f>IF(B1068&lt;&gt;"r04","",COUNT(INDEX(U:U,ROW()-3):U1068))</f>
        <v/>
      </c>
      <c r="AE1068" s="4" t="str">
        <f>IF(B1068&lt;&gt;"r04","",COUNT(INDEX(V:V,ROW()-3):V1068))</f>
        <v/>
      </c>
    </row>
    <row r="1069" spans="1:31">
      <c r="A1069">
        <v>1582</v>
      </c>
      <c r="B1069" t="s">
        <v>1863</v>
      </c>
      <c r="C1069" t="s">
        <v>1864</v>
      </c>
      <c r="D1069">
        <v>4109203</v>
      </c>
      <c r="E1069">
        <v>80</v>
      </c>
      <c r="F1069" t="s">
        <v>1849</v>
      </c>
      <c r="G1069" s="1">
        <v>46216.846250000002</v>
      </c>
      <c r="H1069">
        <v>73</v>
      </c>
      <c r="I1069" t="s">
        <v>1849</v>
      </c>
      <c r="J1069" s="1">
        <v>46216.846504629626</v>
      </c>
      <c r="K1069">
        <v>1</v>
      </c>
      <c r="L1069">
        <v>1</v>
      </c>
      <c r="M1069" t="s">
        <v>1850</v>
      </c>
      <c r="N1069" t="s">
        <v>1851</v>
      </c>
      <c r="O1069" s="1">
        <v>46216.845636574071</v>
      </c>
      <c r="P1069" s="1">
        <v>46216.846504629626</v>
      </c>
      <c r="Q1069" s="1" t="str">
        <f t="shared" si="128"/>
        <v>4109203|r04</v>
      </c>
      <c r="R1069" s="1" t="str">
        <f>VLOOKUP(D1069,Base_Amostral!$A:$G,5,FALSE)</f>
        <v>Guaraci</v>
      </c>
      <c r="S1069" s="1" t="str">
        <f>VLOOKUP(D1069,Base_Amostral!$A:$G,3,FALSE)</f>
        <v>Paraná</v>
      </c>
      <c r="T1069" s="1" t="str">
        <f>VLOOKUP(D1069,Base_Amostral!$A:$G,6,FALSE)</f>
        <v>Sul</v>
      </c>
      <c r="U1069" s="4">
        <f t="shared" si="129"/>
        <v>8</v>
      </c>
      <c r="V1069" s="4">
        <f t="shared" si="130"/>
        <v>7.3</v>
      </c>
      <c r="W1069" s="4">
        <f t="shared" si="131"/>
        <v>0.70000000000000018</v>
      </c>
      <c r="X1069" s="4">
        <f t="shared" si="132"/>
        <v>7.65</v>
      </c>
      <c r="Y1069" s="4">
        <f t="shared" si="133"/>
        <v>1</v>
      </c>
      <c r="Z1069" s="4">
        <f t="shared" si="134"/>
        <v>0.79999999999999982</v>
      </c>
      <c r="AA1069" s="4">
        <f t="shared" si="135"/>
        <v>0</v>
      </c>
      <c r="AB1069" s="4">
        <f ca="1">IF(B1069&lt;&gt;"r04","",IF(COUNT(INDEX(U:U,ROW()-3):U1069)&lt;2,"",MAX(INDEX(U:U,ROW()-3):U1069)-MIN(INDEX(U:U,ROW()-3):U1069)))</f>
        <v>0.79999999999999982</v>
      </c>
      <c r="AC1069" s="4">
        <f ca="1">IF(B1069&lt;&gt;"r04","",IF(COUNT(INDEX(V:V,ROW()-3):V1069)&lt;2,"",MAX(INDEX(V:V,ROW()-3):V1069)-MIN(INDEX(V:V,ROW()-3):V1069)))</f>
        <v>0.29999999999999982</v>
      </c>
      <c r="AD1069" s="4">
        <f ca="1">IF(B1069&lt;&gt;"r04","",COUNT(INDEX(U:U,ROW()-3):U1069))</f>
        <v>4</v>
      </c>
      <c r="AE1069" s="4">
        <f ca="1">IF(B1069&lt;&gt;"r04","",COUNT(INDEX(V:V,ROW()-3):V1069))</f>
        <v>4</v>
      </c>
    </row>
    <row r="1070" spans="1:31">
      <c r="A1070">
        <v>520</v>
      </c>
      <c r="B1070" t="s">
        <v>1857</v>
      </c>
      <c r="C1070" t="s">
        <v>1858</v>
      </c>
      <c r="D1070">
        <v>4109401</v>
      </c>
      <c r="E1070">
        <v>92</v>
      </c>
      <c r="F1070" t="s">
        <v>1849</v>
      </c>
      <c r="G1070" s="1">
        <v>46196.027569444443</v>
      </c>
      <c r="H1070">
        <v>73</v>
      </c>
      <c r="I1070" t="s">
        <v>1849</v>
      </c>
      <c r="J1070" s="1">
        <v>46196.027743055558</v>
      </c>
      <c r="K1070">
        <v>1</v>
      </c>
      <c r="L1070">
        <v>1</v>
      </c>
      <c r="M1070" t="s">
        <v>1850</v>
      </c>
      <c r="N1070" t="s">
        <v>1851</v>
      </c>
      <c r="O1070" s="1">
        <v>46196.027384259258</v>
      </c>
      <c r="P1070" s="1">
        <v>46196.027743055558</v>
      </c>
      <c r="Q1070" s="1" t="str">
        <f t="shared" si="128"/>
        <v>4109401|r01</v>
      </c>
      <c r="R1070" s="1" t="str">
        <f>VLOOKUP(D1070,Base_Amostral!$A:$G,5,FALSE)</f>
        <v>Guarapuava</v>
      </c>
      <c r="S1070" s="1" t="str">
        <f>VLOOKUP(D1070,Base_Amostral!$A:$G,3,FALSE)</f>
        <v>Paraná</v>
      </c>
      <c r="T1070" s="1" t="str">
        <f>VLOOKUP(D1070,Base_Amostral!$A:$G,6,FALSE)</f>
        <v>Sul</v>
      </c>
      <c r="U1070" s="4">
        <f t="shared" si="129"/>
        <v>9.1999999999999993</v>
      </c>
      <c r="V1070" s="4">
        <f t="shared" si="130"/>
        <v>7.3</v>
      </c>
      <c r="W1070" s="4">
        <f t="shared" si="131"/>
        <v>1.8999999999999995</v>
      </c>
      <c r="X1070" s="4">
        <f t="shared" si="132"/>
        <v>8.25</v>
      </c>
      <c r="Y1070" s="4">
        <f t="shared" si="133"/>
        <v>1</v>
      </c>
      <c r="Z1070" s="4" t="str">
        <f t="shared" si="134"/>
        <v/>
      </c>
      <c r="AA1070" s="4" t="str">
        <f t="shared" si="135"/>
        <v/>
      </c>
      <c r="AB1070" s="4" t="str">
        <f>IF(B1070&lt;&gt;"r04","",IF(COUNT(INDEX(U:U,ROW()-3):U1070)&lt;2,"",MAX(INDEX(U:U,ROW()-3):U1070)-MIN(INDEX(U:U,ROW()-3):U1070)))</f>
        <v/>
      </c>
      <c r="AC1070" s="4" t="str">
        <f>IF(B1070&lt;&gt;"r04","",IF(COUNT(INDEX(V:V,ROW()-3):V1070)&lt;2,"",MAX(INDEX(V:V,ROW()-3):V1070)-MIN(INDEX(V:V,ROW()-3):V1070)))</f>
        <v/>
      </c>
      <c r="AD1070" s="4" t="str">
        <f>IF(B1070&lt;&gt;"r04","",COUNT(INDEX(U:U,ROW()-3):U1070))</f>
        <v/>
      </c>
      <c r="AE1070" s="4" t="str">
        <f>IF(B1070&lt;&gt;"r04","",COUNT(INDEX(V:V,ROW()-3):V1070))</f>
        <v/>
      </c>
    </row>
    <row r="1071" spans="1:31">
      <c r="A1071">
        <v>869</v>
      </c>
      <c r="B1071" t="s">
        <v>1859</v>
      </c>
      <c r="C1071" t="s">
        <v>1860</v>
      </c>
      <c r="D1071">
        <v>4109401</v>
      </c>
      <c r="F1071" t="s">
        <v>1854</v>
      </c>
      <c r="G1071" s="1">
        <v>46203.830335648148</v>
      </c>
      <c r="H1071">
        <v>73</v>
      </c>
      <c r="I1071" t="s">
        <v>1849</v>
      </c>
      <c r="J1071" s="1">
        <v>46203.830520833333</v>
      </c>
      <c r="K1071">
        <v>0</v>
      </c>
      <c r="L1071">
        <v>1</v>
      </c>
      <c r="M1071" t="s">
        <v>1853</v>
      </c>
      <c r="N1071" t="s">
        <v>1851</v>
      </c>
      <c r="O1071" s="1">
        <v>46203.823333333334</v>
      </c>
      <c r="P1071" s="1">
        <v>46203.830520833333</v>
      </c>
      <c r="Q1071" s="1" t="str">
        <f t="shared" si="128"/>
        <v>4109401|r02</v>
      </c>
      <c r="R1071" s="1" t="str">
        <f>VLOOKUP(D1071,Base_Amostral!$A:$G,5,FALSE)</f>
        <v>Guarapuava</v>
      </c>
      <c r="S1071" s="1" t="str">
        <f>VLOOKUP(D1071,Base_Amostral!$A:$G,3,FALSE)</f>
        <v>Paraná</v>
      </c>
      <c r="T1071" s="1" t="str">
        <f>VLOOKUP(D1071,Base_Amostral!$A:$G,6,FALSE)</f>
        <v>Sul</v>
      </c>
      <c r="U1071" s="4" t="str">
        <f t="shared" si="129"/>
        <v/>
      </c>
      <c r="V1071" s="4">
        <f t="shared" si="130"/>
        <v>7.3</v>
      </c>
      <c r="W1071" s="4" t="str">
        <f t="shared" si="131"/>
        <v/>
      </c>
      <c r="X1071" s="4" t="str">
        <f t="shared" si="132"/>
        <v/>
      </c>
      <c r="Y1071" s="4">
        <f t="shared" si="133"/>
        <v>0</v>
      </c>
      <c r="Z1071" s="4" t="str">
        <f t="shared" si="134"/>
        <v/>
      </c>
      <c r="AA1071" s="4">
        <f t="shared" si="135"/>
        <v>0</v>
      </c>
      <c r="AB1071" s="4" t="str">
        <f>IF(B1071&lt;&gt;"r04","",IF(COUNT(INDEX(U:U,ROW()-3):U1071)&lt;2,"",MAX(INDEX(U:U,ROW()-3):U1071)-MIN(INDEX(U:U,ROW()-3):U1071)))</f>
        <v/>
      </c>
      <c r="AC1071" s="4" t="str">
        <f>IF(B1071&lt;&gt;"r04","",IF(COUNT(INDEX(V:V,ROW()-3):V1071)&lt;2,"",MAX(INDEX(V:V,ROW()-3):V1071)-MIN(INDEX(V:V,ROW()-3):V1071)))</f>
        <v/>
      </c>
      <c r="AD1071" s="4" t="str">
        <f>IF(B1071&lt;&gt;"r04","",COUNT(INDEX(U:U,ROW()-3):U1071))</f>
        <v/>
      </c>
      <c r="AE1071" s="4" t="str">
        <f>IF(B1071&lt;&gt;"r04","",COUNT(INDEX(V:V,ROW()-3):V1071))</f>
        <v/>
      </c>
    </row>
    <row r="1072" spans="1:31">
      <c r="A1072">
        <v>1223</v>
      </c>
      <c r="B1072" t="s">
        <v>1861</v>
      </c>
      <c r="C1072" t="s">
        <v>1862</v>
      </c>
      <c r="D1072">
        <v>4109401</v>
      </c>
      <c r="E1072">
        <v>92</v>
      </c>
      <c r="F1072" t="s">
        <v>1849</v>
      </c>
      <c r="G1072" s="1">
        <v>46209.872534722221</v>
      </c>
      <c r="H1072">
        <v>73</v>
      </c>
      <c r="I1072" t="s">
        <v>1849</v>
      </c>
      <c r="J1072" s="1">
        <v>46209.872719907406</v>
      </c>
      <c r="K1072">
        <v>1</v>
      </c>
      <c r="L1072">
        <v>1</v>
      </c>
      <c r="M1072" t="s">
        <v>1850</v>
      </c>
      <c r="N1072" t="s">
        <v>1851</v>
      </c>
      <c r="O1072" s="1">
        <v>46209.870057870372</v>
      </c>
      <c r="P1072" s="1">
        <v>46209.872719907406</v>
      </c>
      <c r="Q1072" s="1" t="str">
        <f t="shared" si="128"/>
        <v>4109401|r03</v>
      </c>
      <c r="R1072" s="1" t="str">
        <f>VLOOKUP(D1072,Base_Amostral!$A:$G,5,FALSE)</f>
        <v>Guarapuava</v>
      </c>
      <c r="S1072" s="1" t="str">
        <f>VLOOKUP(D1072,Base_Amostral!$A:$G,3,FALSE)</f>
        <v>Paraná</v>
      </c>
      <c r="T1072" s="1" t="str">
        <f>VLOOKUP(D1072,Base_Amostral!$A:$G,6,FALSE)</f>
        <v>Sul</v>
      </c>
      <c r="U1072" s="4">
        <f t="shared" si="129"/>
        <v>9.1999999999999993</v>
      </c>
      <c r="V1072" s="4">
        <f t="shared" si="130"/>
        <v>7.3</v>
      </c>
      <c r="W1072" s="4">
        <f t="shared" si="131"/>
        <v>1.8999999999999995</v>
      </c>
      <c r="X1072" s="4">
        <f t="shared" si="132"/>
        <v>8.25</v>
      </c>
      <c r="Y1072" s="4">
        <f t="shared" si="133"/>
        <v>1</v>
      </c>
      <c r="Z1072" s="4" t="str">
        <f t="shared" si="134"/>
        <v/>
      </c>
      <c r="AA1072" s="4">
        <f t="shared" si="135"/>
        <v>0</v>
      </c>
      <c r="AB1072" s="4" t="str">
        <f>IF(B1072&lt;&gt;"r04","",IF(COUNT(INDEX(U:U,ROW()-3):U1072)&lt;2,"",MAX(INDEX(U:U,ROW()-3):U1072)-MIN(INDEX(U:U,ROW()-3):U1072)))</f>
        <v/>
      </c>
      <c r="AC1072" s="4" t="str">
        <f>IF(B1072&lt;&gt;"r04","",IF(COUNT(INDEX(V:V,ROW()-3):V1072)&lt;2,"",MAX(INDEX(V:V,ROW()-3):V1072)-MIN(INDEX(V:V,ROW()-3):V1072)))</f>
        <v/>
      </c>
      <c r="AD1072" s="4" t="str">
        <f>IF(B1072&lt;&gt;"r04","",COUNT(INDEX(U:U,ROW()-3):U1072))</f>
        <v/>
      </c>
      <c r="AE1072" s="4" t="str">
        <f>IF(B1072&lt;&gt;"r04","",COUNT(INDEX(V:V,ROW()-3):V1072))</f>
        <v/>
      </c>
    </row>
    <row r="1073" spans="1:31">
      <c r="A1073">
        <v>1586</v>
      </c>
      <c r="B1073" t="s">
        <v>1863</v>
      </c>
      <c r="C1073" t="s">
        <v>1864</v>
      </c>
      <c r="D1073">
        <v>4109401</v>
      </c>
      <c r="E1073">
        <v>96</v>
      </c>
      <c r="F1073" t="s">
        <v>1849</v>
      </c>
      <c r="G1073" s="1">
        <v>46216.8515625</v>
      </c>
      <c r="H1073">
        <v>73</v>
      </c>
      <c r="I1073" t="s">
        <v>1849</v>
      </c>
      <c r="J1073" s="1">
        <v>46216.851770833331</v>
      </c>
      <c r="K1073">
        <v>1</v>
      </c>
      <c r="L1073">
        <v>1</v>
      </c>
      <c r="M1073" t="s">
        <v>1850</v>
      </c>
      <c r="N1073" t="s">
        <v>1851</v>
      </c>
      <c r="O1073" s="1">
        <v>46216.846562500003</v>
      </c>
      <c r="P1073" s="1">
        <v>46216.851770833331</v>
      </c>
      <c r="Q1073" s="1" t="str">
        <f t="shared" si="128"/>
        <v>4109401|r04</v>
      </c>
      <c r="R1073" s="1" t="str">
        <f>VLOOKUP(D1073,Base_Amostral!$A:$G,5,FALSE)</f>
        <v>Guarapuava</v>
      </c>
      <c r="S1073" s="1" t="str">
        <f>VLOOKUP(D1073,Base_Amostral!$A:$G,3,FALSE)</f>
        <v>Paraná</v>
      </c>
      <c r="T1073" s="1" t="str">
        <f>VLOOKUP(D1073,Base_Amostral!$A:$G,6,FALSE)</f>
        <v>Sul</v>
      </c>
      <c r="U1073" s="4">
        <f t="shared" si="129"/>
        <v>9.6</v>
      </c>
      <c r="V1073" s="4">
        <f t="shared" si="130"/>
        <v>7.3</v>
      </c>
      <c r="W1073" s="4">
        <f t="shared" si="131"/>
        <v>2.2999999999999998</v>
      </c>
      <c r="X1073" s="4">
        <f t="shared" si="132"/>
        <v>8.4499999999999993</v>
      </c>
      <c r="Y1073" s="4">
        <f t="shared" si="133"/>
        <v>1</v>
      </c>
      <c r="Z1073" s="4">
        <f t="shared" si="134"/>
        <v>0.40000000000000036</v>
      </c>
      <c r="AA1073" s="4">
        <f t="shared" si="135"/>
        <v>0</v>
      </c>
      <c r="AB1073" s="4">
        <f ca="1">IF(B1073&lt;&gt;"r04","",IF(COUNT(INDEX(U:U,ROW()-3):U1073)&lt;2,"",MAX(INDEX(U:U,ROW()-3):U1073)-MIN(INDEX(U:U,ROW()-3):U1073)))</f>
        <v>0.40000000000000036</v>
      </c>
      <c r="AC1073" s="4">
        <f ca="1">IF(B1073&lt;&gt;"r04","",IF(COUNT(INDEX(V:V,ROW()-3):V1073)&lt;2,"",MAX(INDEX(V:V,ROW()-3):V1073)-MIN(INDEX(V:V,ROW()-3):V1073)))</f>
        <v>0</v>
      </c>
      <c r="AD1073" s="4">
        <f ca="1">IF(B1073&lt;&gt;"r04","",COUNT(INDEX(U:U,ROW()-3):U1073))</f>
        <v>3</v>
      </c>
      <c r="AE1073" s="4">
        <f ca="1">IF(B1073&lt;&gt;"r04","",COUNT(INDEX(V:V,ROW()-3):V1073))</f>
        <v>4</v>
      </c>
    </row>
    <row r="1074" spans="1:31">
      <c r="A1074">
        <v>522</v>
      </c>
      <c r="B1074" t="s">
        <v>1857</v>
      </c>
      <c r="C1074" t="s">
        <v>1858</v>
      </c>
      <c r="D1074">
        <v>4109708</v>
      </c>
      <c r="E1074">
        <v>39</v>
      </c>
      <c r="F1074" t="s">
        <v>1849</v>
      </c>
      <c r="G1074" s="1">
        <v>46196.028460648151</v>
      </c>
      <c r="H1074">
        <v>45</v>
      </c>
      <c r="I1074" t="s">
        <v>1849</v>
      </c>
      <c r="J1074" s="1">
        <v>46196.028761574074</v>
      </c>
      <c r="K1074">
        <v>1</v>
      </c>
      <c r="L1074">
        <v>1</v>
      </c>
      <c r="M1074" t="s">
        <v>1850</v>
      </c>
      <c r="N1074" t="s">
        <v>1851</v>
      </c>
      <c r="O1074" s="1">
        <v>46196.027789351851</v>
      </c>
      <c r="P1074" s="1">
        <v>46196.028761574074</v>
      </c>
      <c r="Q1074" s="1" t="str">
        <f t="shared" si="128"/>
        <v>4109708|r01</v>
      </c>
      <c r="R1074" s="1" t="str">
        <f>VLOOKUP(D1074,Base_Amostral!$A:$G,5,FALSE)</f>
        <v>Ibaiti</v>
      </c>
      <c r="S1074" s="1" t="str">
        <f>VLOOKUP(D1074,Base_Amostral!$A:$G,3,FALSE)</f>
        <v>Paraná</v>
      </c>
      <c r="T1074" s="1" t="str">
        <f>VLOOKUP(D1074,Base_Amostral!$A:$G,6,FALSE)</f>
        <v>Sul</v>
      </c>
      <c r="U1074" s="4">
        <f t="shared" si="129"/>
        <v>3.9</v>
      </c>
      <c r="V1074" s="4">
        <f t="shared" si="130"/>
        <v>4.5</v>
      </c>
      <c r="W1074" s="4">
        <f t="shared" si="131"/>
        <v>-0.60000000000000009</v>
      </c>
      <c r="X1074" s="4">
        <f t="shared" si="132"/>
        <v>4.2</v>
      </c>
      <c r="Y1074" s="4">
        <f t="shared" si="133"/>
        <v>1</v>
      </c>
      <c r="Z1074" s="4" t="str">
        <f t="shared" si="134"/>
        <v/>
      </c>
      <c r="AA1074" s="4" t="str">
        <f t="shared" si="135"/>
        <v/>
      </c>
      <c r="AB1074" s="4" t="str">
        <f>IF(B1074&lt;&gt;"r04","",IF(COUNT(INDEX(U:U,ROW()-3):U1074)&lt;2,"",MAX(INDEX(U:U,ROW()-3):U1074)-MIN(INDEX(U:U,ROW()-3):U1074)))</f>
        <v/>
      </c>
      <c r="AC1074" s="4" t="str">
        <f>IF(B1074&lt;&gt;"r04","",IF(COUNT(INDEX(V:V,ROW()-3):V1074)&lt;2,"",MAX(INDEX(V:V,ROW()-3):V1074)-MIN(INDEX(V:V,ROW()-3):V1074)))</f>
        <v/>
      </c>
      <c r="AD1074" s="4" t="str">
        <f>IF(B1074&lt;&gt;"r04","",COUNT(INDEX(U:U,ROW()-3):U1074))</f>
        <v/>
      </c>
      <c r="AE1074" s="4" t="str">
        <f>IF(B1074&lt;&gt;"r04","",COUNT(INDEX(V:V,ROW()-3):V1074))</f>
        <v/>
      </c>
    </row>
    <row r="1075" spans="1:31">
      <c r="A1075">
        <v>877</v>
      </c>
      <c r="B1075" t="s">
        <v>1859</v>
      </c>
      <c r="C1075" t="s">
        <v>1860</v>
      </c>
      <c r="D1075">
        <v>4109708</v>
      </c>
      <c r="E1075">
        <v>36</v>
      </c>
      <c r="F1075" t="s">
        <v>1849</v>
      </c>
      <c r="G1075" s="1">
        <v>46203.831261574072</v>
      </c>
      <c r="H1075">
        <v>45</v>
      </c>
      <c r="I1075" t="s">
        <v>1849</v>
      </c>
      <c r="J1075" s="1">
        <v>46203.831550925926</v>
      </c>
      <c r="K1075">
        <v>1</v>
      </c>
      <c r="L1075">
        <v>1</v>
      </c>
      <c r="M1075" t="s">
        <v>1850</v>
      </c>
      <c r="N1075" t="s">
        <v>1851</v>
      </c>
      <c r="O1075" s="1">
        <v>46203.830567129633</v>
      </c>
      <c r="P1075" s="1">
        <v>46203.831550925926</v>
      </c>
      <c r="Q1075" s="1" t="str">
        <f t="shared" si="128"/>
        <v>4109708|r02</v>
      </c>
      <c r="R1075" s="1" t="str">
        <f>VLOOKUP(D1075,Base_Amostral!$A:$G,5,FALSE)</f>
        <v>Ibaiti</v>
      </c>
      <c r="S1075" s="1" t="str">
        <f>VLOOKUP(D1075,Base_Amostral!$A:$G,3,FALSE)</f>
        <v>Paraná</v>
      </c>
      <c r="T1075" s="1" t="str">
        <f>VLOOKUP(D1075,Base_Amostral!$A:$G,6,FALSE)</f>
        <v>Sul</v>
      </c>
      <c r="U1075" s="4">
        <f t="shared" si="129"/>
        <v>3.6</v>
      </c>
      <c r="V1075" s="4">
        <f t="shared" si="130"/>
        <v>4.5</v>
      </c>
      <c r="W1075" s="4">
        <f t="shared" si="131"/>
        <v>-0.89999999999999991</v>
      </c>
      <c r="X1075" s="4">
        <f t="shared" si="132"/>
        <v>4.05</v>
      </c>
      <c r="Y1075" s="4">
        <f t="shared" si="133"/>
        <v>1</v>
      </c>
      <c r="Z1075" s="4">
        <f t="shared" si="134"/>
        <v>-0.29999999999999982</v>
      </c>
      <c r="AA1075" s="4">
        <f t="shared" si="135"/>
        <v>0</v>
      </c>
      <c r="AB1075" s="4" t="str">
        <f>IF(B1075&lt;&gt;"r04","",IF(COUNT(INDEX(U:U,ROW()-3):U1075)&lt;2,"",MAX(INDEX(U:U,ROW()-3):U1075)-MIN(INDEX(U:U,ROW()-3):U1075)))</f>
        <v/>
      </c>
      <c r="AC1075" s="4" t="str">
        <f>IF(B1075&lt;&gt;"r04","",IF(COUNT(INDEX(V:V,ROW()-3):V1075)&lt;2,"",MAX(INDEX(V:V,ROW()-3):V1075)-MIN(INDEX(V:V,ROW()-3):V1075)))</f>
        <v/>
      </c>
      <c r="AD1075" s="4" t="str">
        <f>IF(B1075&lt;&gt;"r04","",COUNT(INDEX(U:U,ROW()-3):U1075))</f>
        <v/>
      </c>
      <c r="AE1075" s="4" t="str">
        <f>IF(B1075&lt;&gt;"r04","",COUNT(INDEX(V:V,ROW()-3):V1075))</f>
        <v/>
      </c>
    </row>
    <row r="1076" spans="1:31">
      <c r="A1076">
        <v>1229</v>
      </c>
      <c r="B1076" t="s">
        <v>1861</v>
      </c>
      <c r="C1076" t="s">
        <v>1862</v>
      </c>
      <c r="D1076">
        <v>4109708</v>
      </c>
      <c r="E1076">
        <v>39</v>
      </c>
      <c r="F1076" t="s">
        <v>1849</v>
      </c>
      <c r="G1076" s="1">
        <v>46209.873657407406</v>
      </c>
      <c r="H1076">
        <v>45</v>
      </c>
      <c r="I1076" t="s">
        <v>1849</v>
      </c>
      <c r="J1076" s="1">
        <v>46209.873935185184</v>
      </c>
      <c r="K1076">
        <v>1</v>
      </c>
      <c r="L1076">
        <v>1</v>
      </c>
      <c r="M1076" t="s">
        <v>1850</v>
      </c>
      <c r="N1076" t="s">
        <v>1851</v>
      </c>
      <c r="O1076" s="1">
        <v>46209.872777777775</v>
      </c>
      <c r="P1076" s="1">
        <v>46209.873935185184</v>
      </c>
      <c r="Q1076" s="1" t="str">
        <f t="shared" si="128"/>
        <v>4109708|r03</v>
      </c>
      <c r="R1076" s="1" t="str">
        <f>VLOOKUP(D1076,Base_Amostral!$A:$G,5,FALSE)</f>
        <v>Ibaiti</v>
      </c>
      <c r="S1076" s="1" t="str">
        <f>VLOOKUP(D1076,Base_Amostral!$A:$G,3,FALSE)</f>
        <v>Paraná</v>
      </c>
      <c r="T1076" s="1" t="str">
        <f>VLOOKUP(D1076,Base_Amostral!$A:$G,6,FALSE)</f>
        <v>Sul</v>
      </c>
      <c r="U1076" s="4">
        <f t="shared" si="129"/>
        <v>3.9</v>
      </c>
      <c r="V1076" s="4">
        <f t="shared" si="130"/>
        <v>4.5</v>
      </c>
      <c r="W1076" s="4">
        <f t="shared" si="131"/>
        <v>-0.60000000000000009</v>
      </c>
      <c r="X1076" s="4">
        <f t="shared" si="132"/>
        <v>4.2</v>
      </c>
      <c r="Y1076" s="4">
        <f t="shared" si="133"/>
        <v>1</v>
      </c>
      <c r="Z1076" s="4">
        <f t="shared" si="134"/>
        <v>0.29999999999999982</v>
      </c>
      <c r="AA1076" s="4">
        <f t="shared" si="135"/>
        <v>0</v>
      </c>
      <c r="AB1076" s="4" t="str">
        <f>IF(B1076&lt;&gt;"r04","",IF(COUNT(INDEX(U:U,ROW()-3):U1076)&lt;2,"",MAX(INDEX(U:U,ROW()-3):U1076)-MIN(INDEX(U:U,ROW()-3):U1076)))</f>
        <v/>
      </c>
      <c r="AC1076" s="4" t="str">
        <f>IF(B1076&lt;&gt;"r04","",IF(COUNT(INDEX(V:V,ROW()-3):V1076)&lt;2,"",MAX(INDEX(V:V,ROW()-3):V1076)-MIN(INDEX(V:V,ROW()-3):V1076)))</f>
        <v/>
      </c>
      <c r="AD1076" s="4" t="str">
        <f>IF(B1076&lt;&gt;"r04","",COUNT(INDEX(U:U,ROW()-3):U1076))</f>
        <v/>
      </c>
      <c r="AE1076" s="4" t="str">
        <f>IF(B1076&lt;&gt;"r04","",COUNT(INDEX(V:V,ROW()-3):V1076))</f>
        <v/>
      </c>
    </row>
    <row r="1077" spans="1:31">
      <c r="A1077">
        <v>1597</v>
      </c>
      <c r="B1077" t="s">
        <v>1863</v>
      </c>
      <c r="C1077" t="s">
        <v>1864</v>
      </c>
      <c r="D1077">
        <v>4109708</v>
      </c>
      <c r="E1077">
        <v>49</v>
      </c>
      <c r="F1077" t="s">
        <v>1849</v>
      </c>
      <c r="G1077" s="1">
        <v>46216.853229166663</v>
      </c>
      <c r="H1077">
        <v>45</v>
      </c>
      <c r="I1077" t="s">
        <v>1849</v>
      </c>
      <c r="J1077" s="1">
        <v>46216.853506944448</v>
      </c>
      <c r="K1077">
        <v>1</v>
      </c>
      <c r="L1077">
        <v>1</v>
      </c>
      <c r="M1077" t="s">
        <v>1850</v>
      </c>
      <c r="N1077" t="s">
        <v>1851</v>
      </c>
      <c r="O1077" s="1">
        <v>46216.8518287037</v>
      </c>
      <c r="P1077" s="1">
        <v>46216.853506944448</v>
      </c>
      <c r="Q1077" s="1" t="str">
        <f t="shared" si="128"/>
        <v>4109708|r04</v>
      </c>
      <c r="R1077" s="1" t="str">
        <f>VLOOKUP(D1077,Base_Amostral!$A:$G,5,FALSE)</f>
        <v>Ibaiti</v>
      </c>
      <c r="S1077" s="1" t="str">
        <f>VLOOKUP(D1077,Base_Amostral!$A:$G,3,FALSE)</f>
        <v>Paraná</v>
      </c>
      <c r="T1077" s="1" t="str">
        <f>VLOOKUP(D1077,Base_Amostral!$A:$G,6,FALSE)</f>
        <v>Sul</v>
      </c>
      <c r="U1077" s="4">
        <f t="shared" si="129"/>
        <v>4.9000000000000004</v>
      </c>
      <c r="V1077" s="4">
        <f t="shared" si="130"/>
        <v>4.5</v>
      </c>
      <c r="W1077" s="4">
        <f t="shared" si="131"/>
        <v>0.40000000000000036</v>
      </c>
      <c r="X1077" s="4">
        <f t="shared" si="132"/>
        <v>4.7</v>
      </c>
      <c r="Y1077" s="4">
        <f t="shared" si="133"/>
        <v>1</v>
      </c>
      <c r="Z1077" s="4">
        <f t="shared" si="134"/>
        <v>1.0000000000000004</v>
      </c>
      <c r="AA1077" s="4">
        <f t="shared" si="135"/>
        <v>0</v>
      </c>
      <c r="AB1077" s="4">
        <f ca="1">IF(B1077&lt;&gt;"r04","",IF(COUNT(INDEX(U:U,ROW()-3):U1077)&lt;2,"",MAX(INDEX(U:U,ROW()-3):U1077)-MIN(INDEX(U:U,ROW()-3):U1077)))</f>
        <v>1.3000000000000003</v>
      </c>
      <c r="AC1077" s="4">
        <f ca="1">IF(B1077&lt;&gt;"r04","",IF(COUNT(INDEX(V:V,ROW()-3):V1077)&lt;2,"",MAX(INDEX(V:V,ROW()-3):V1077)-MIN(INDEX(V:V,ROW()-3):V1077)))</f>
        <v>0</v>
      </c>
      <c r="AD1077" s="4">
        <f ca="1">IF(B1077&lt;&gt;"r04","",COUNT(INDEX(U:U,ROW()-3):U1077))</f>
        <v>4</v>
      </c>
      <c r="AE1077" s="4">
        <f ca="1">IF(B1077&lt;&gt;"r04","",COUNT(INDEX(V:V,ROW()-3):V1077))</f>
        <v>4</v>
      </c>
    </row>
    <row r="1078" spans="1:31">
      <c r="A1078">
        <v>525</v>
      </c>
      <c r="B1078" t="s">
        <v>1857</v>
      </c>
      <c r="C1078" t="s">
        <v>1858</v>
      </c>
      <c r="D1078">
        <v>4111209</v>
      </c>
      <c r="E1078">
        <v>72</v>
      </c>
      <c r="F1078" t="s">
        <v>1849</v>
      </c>
      <c r="G1078" s="1">
        <v>46196.031365740739</v>
      </c>
      <c r="H1078">
        <v>70</v>
      </c>
      <c r="I1078" t="s">
        <v>1849</v>
      </c>
      <c r="J1078" s="1">
        <v>46196.031608796293</v>
      </c>
      <c r="K1078">
        <v>1</v>
      </c>
      <c r="L1078">
        <v>1</v>
      </c>
      <c r="M1078" t="s">
        <v>1850</v>
      </c>
      <c r="N1078" t="s">
        <v>1851</v>
      </c>
      <c r="O1078" s="1">
        <v>46196.028796296298</v>
      </c>
      <c r="P1078" s="1">
        <v>46196.031608796293</v>
      </c>
      <c r="Q1078" s="1" t="str">
        <f t="shared" si="128"/>
        <v>4111209|r01</v>
      </c>
      <c r="R1078" s="1" t="str">
        <f>VLOOKUP(D1078,Base_Amostral!$A:$G,5,FALSE)</f>
        <v>Itapejara d'Oeste</v>
      </c>
      <c r="S1078" s="1" t="str">
        <f>VLOOKUP(D1078,Base_Amostral!$A:$G,3,FALSE)</f>
        <v>Paraná</v>
      </c>
      <c r="T1078" s="1" t="str">
        <f>VLOOKUP(D1078,Base_Amostral!$A:$G,6,FALSE)</f>
        <v>Sul</v>
      </c>
      <c r="U1078" s="4">
        <f t="shared" si="129"/>
        <v>7.2</v>
      </c>
      <c r="V1078" s="4">
        <f t="shared" si="130"/>
        <v>7</v>
      </c>
      <c r="W1078" s="4">
        <f t="shared" si="131"/>
        <v>0.20000000000000018</v>
      </c>
      <c r="X1078" s="4">
        <f t="shared" si="132"/>
        <v>7.1</v>
      </c>
      <c r="Y1078" s="4">
        <f t="shared" si="133"/>
        <v>1</v>
      </c>
      <c r="Z1078" s="4" t="str">
        <f t="shared" si="134"/>
        <v/>
      </c>
      <c r="AA1078" s="4" t="str">
        <f t="shared" si="135"/>
        <v/>
      </c>
      <c r="AB1078" s="4" t="str">
        <f>IF(B1078&lt;&gt;"r04","",IF(COUNT(INDEX(U:U,ROW()-3):U1078)&lt;2,"",MAX(INDEX(U:U,ROW()-3):U1078)-MIN(INDEX(U:U,ROW()-3):U1078)))</f>
        <v/>
      </c>
      <c r="AC1078" s="4" t="str">
        <f>IF(B1078&lt;&gt;"r04","",IF(COUNT(INDEX(V:V,ROW()-3):V1078)&lt;2,"",MAX(INDEX(V:V,ROW()-3):V1078)-MIN(INDEX(V:V,ROW()-3):V1078)))</f>
        <v/>
      </c>
      <c r="AD1078" s="4" t="str">
        <f>IF(B1078&lt;&gt;"r04","",COUNT(INDEX(U:U,ROW()-3):U1078))</f>
        <v/>
      </c>
      <c r="AE1078" s="4" t="str">
        <f>IF(B1078&lt;&gt;"r04","",COUNT(INDEX(V:V,ROW()-3):V1078))</f>
        <v/>
      </c>
    </row>
    <row r="1079" spans="1:31">
      <c r="A1079">
        <v>878</v>
      </c>
      <c r="B1079" t="s">
        <v>1859</v>
      </c>
      <c r="C1079" t="s">
        <v>1860</v>
      </c>
      <c r="D1079">
        <v>4111209</v>
      </c>
      <c r="E1079">
        <v>72</v>
      </c>
      <c r="F1079" t="s">
        <v>1849</v>
      </c>
      <c r="G1079" s="1">
        <v>46203.832199074073</v>
      </c>
      <c r="H1079">
        <v>70</v>
      </c>
      <c r="I1079" t="s">
        <v>1849</v>
      </c>
      <c r="J1079" s="1">
        <v>46203.832453703704</v>
      </c>
      <c r="K1079">
        <v>1</v>
      </c>
      <c r="L1079">
        <v>1</v>
      </c>
      <c r="M1079" t="s">
        <v>1850</v>
      </c>
      <c r="N1079" t="s">
        <v>1851</v>
      </c>
      <c r="O1079" s="1">
        <v>46203.831585648149</v>
      </c>
      <c r="P1079" s="1">
        <v>46203.832453703704</v>
      </c>
      <c r="Q1079" s="1" t="str">
        <f t="shared" si="128"/>
        <v>4111209|r02</v>
      </c>
      <c r="R1079" s="1" t="str">
        <f>VLOOKUP(D1079,Base_Amostral!$A:$G,5,FALSE)</f>
        <v>Itapejara d'Oeste</v>
      </c>
      <c r="S1079" s="1" t="str">
        <f>VLOOKUP(D1079,Base_Amostral!$A:$G,3,FALSE)</f>
        <v>Paraná</v>
      </c>
      <c r="T1079" s="1" t="str">
        <f>VLOOKUP(D1079,Base_Amostral!$A:$G,6,FALSE)</f>
        <v>Sul</v>
      </c>
      <c r="U1079" s="4">
        <f t="shared" si="129"/>
        <v>7.2</v>
      </c>
      <c r="V1079" s="4">
        <f t="shared" si="130"/>
        <v>7</v>
      </c>
      <c r="W1079" s="4">
        <f t="shared" si="131"/>
        <v>0.20000000000000018</v>
      </c>
      <c r="X1079" s="4">
        <f t="shared" si="132"/>
        <v>7.1</v>
      </c>
      <c r="Y1079" s="4">
        <f t="shared" si="133"/>
        <v>1</v>
      </c>
      <c r="Z1079" s="4">
        <f t="shared" si="134"/>
        <v>0</v>
      </c>
      <c r="AA1079" s="4">
        <f t="shared" si="135"/>
        <v>0</v>
      </c>
      <c r="AB1079" s="4" t="str">
        <f>IF(B1079&lt;&gt;"r04","",IF(COUNT(INDEX(U:U,ROW()-3):U1079)&lt;2,"",MAX(INDEX(U:U,ROW()-3):U1079)-MIN(INDEX(U:U,ROW()-3):U1079)))</f>
        <v/>
      </c>
      <c r="AC1079" s="4" t="str">
        <f>IF(B1079&lt;&gt;"r04","",IF(COUNT(INDEX(V:V,ROW()-3):V1079)&lt;2,"",MAX(INDEX(V:V,ROW()-3):V1079)-MIN(INDEX(V:V,ROW()-3):V1079)))</f>
        <v/>
      </c>
      <c r="AD1079" s="4" t="str">
        <f>IF(B1079&lt;&gt;"r04","",COUNT(INDEX(U:U,ROW()-3):U1079))</f>
        <v/>
      </c>
      <c r="AE1079" s="4" t="str">
        <f>IF(B1079&lt;&gt;"r04","",COUNT(INDEX(V:V,ROW()-3):V1079))</f>
        <v/>
      </c>
    </row>
    <row r="1080" spans="1:31">
      <c r="A1080">
        <v>1235</v>
      </c>
      <c r="B1080" t="s">
        <v>1861</v>
      </c>
      <c r="C1080" t="s">
        <v>1862</v>
      </c>
      <c r="D1080">
        <v>4111209</v>
      </c>
      <c r="E1080">
        <v>72</v>
      </c>
      <c r="F1080" t="s">
        <v>1849</v>
      </c>
      <c r="G1080" s="1">
        <v>46209.874444444446</v>
      </c>
      <c r="H1080">
        <v>70</v>
      </c>
      <c r="I1080" t="s">
        <v>1849</v>
      </c>
      <c r="J1080" s="1">
        <v>46209.874745370369</v>
      </c>
      <c r="K1080">
        <v>1</v>
      </c>
      <c r="L1080">
        <v>1</v>
      </c>
      <c r="M1080" t="s">
        <v>1850</v>
      </c>
      <c r="N1080" t="s">
        <v>1851</v>
      </c>
      <c r="O1080" s="1">
        <v>46209.873981481483</v>
      </c>
      <c r="P1080" s="1">
        <v>46209.874745370369</v>
      </c>
      <c r="Q1080" s="1" t="str">
        <f t="shared" si="128"/>
        <v>4111209|r03</v>
      </c>
      <c r="R1080" s="1" t="str">
        <f>VLOOKUP(D1080,Base_Amostral!$A:$G,5,FALSE)</f>
        <v>Itapejara d'Oeste</v>
      </c>
      <c r="S1080" s="1" t="str">
        <f>VLOOKUP(D1080,Base_Amostral!$A:$G,3,FALSE)</f>
        <v>Paraná</v>
      </c>
      <c r="T1080" s="1" t="str">
        <f>VLOOKUP(D1080,Base_Amostral!$A:$G,6,FALSE)</f>
        <v>Sul</v>
      </c>
      <c r="U1080" s="4">
        <f t="shared" si="129"/>
        <v>7.2</v>
      </c>
      <c r="V1080" s="4">
        <f t="shared" si="130"/>
        <v>7</v>
      </c>
      <c r="W1080" s="4">
        <f t="shared" si="131"/>
        <v>0.20000000000000018</v>
      </c>
      <c r="X1080" s="4">
        <f t="shared" si="132"/>
        <v>7.1</v>
      </c>
      <c r="Y1080" s="4">
        <f t="shared" si="133"/>
        <v>1</v>
      </c>
      <c r="Z1080" s="4">
        <f t="shared" si="134"/>
        <v>0</v>
      </c>
      <c r="AA1080" s="4">
        <f t="shared" si="135"/>
        <v>0</v>
      </c>
      <c r="AB1080" s="4" t="str">
        <f>IF(B1080&lt;&gt;"r04","",IF(COUNT(INDEX(U:U,ROW()-3):U1080)&lt;2,"",MAX(INDEX(U:U,ROW()-3):U1080)-MIN(INDEX(U:U,ROW()-3):U1080)))</f>
        <v/>
      </c>
      <c r="AC1080" s="4" t="str">
        <f>IF(B1080&lt;&gt;"r04","",IF(COUNT(INDEX(V:V,ROW()-3):V1080)&lt;2,"",MAX(INDEX(V:V,ROW()-3):V1080)-MIN(INDEX(V:V,ROW()-3):V1080)))</f>
        <v/>
      </c>
      <c r="AD1080" s="4" t="str">
        <f>IF(B1080&lt;&gt;"r04","",COUNT(INDEX(U:U,ROW()-3):U1080))</f>
        <v/>
      </c>
      <c r="AE1080" s="4" t="str">
        <f>IF(B1080&lt;&gt;"r04","",COUNT(INDEX(V:V,ROW()-3):V1080))</f>
        <v/>
      </c>
    </row>
    <row r="1081" spans="1:31">
      <c r="A1081">
        <v>1599</v>
      </c>
      <c r="B1081" t="s">
        <v>1863</v>
      </c>
      <c r="C1081" t="s">
        <v>1864</v>
      </c>
      <c r="D1081">
        <v>4111209</v>
      </c>
      <c r="E1081">
        <v>82</v>
      </c>
      <c r="F1081" t="s">
        <v>1849</v>
      </c>
      <c r="G1081" s="1">
        <v>46216.856134259258</v>
      </c>
      <c r="H1081">
        <v>70</v>
      </c>
      <c r="I1081" t="s">
        <v>1849</v>
      </c>
      <c r="J1081" s="1">
        <v>46216.856446759259</v>
      </c>
      <c r="K1081">
        <v>1</v>
      </c>
      <c r="L1081">
        <v>1</v>
      </c>
      <c r="M1081" t="s">
        <v>1850</v>
      </c>
      <c r="N1081" t="s">
        <v>1851</v>
      </c>
      <c r="O1081" s="1">
        <v>46216.853541666664</v>
      </c>
      <c r="P1081" s="1">
        <v>46216.856446759259</v>
      </c>
      <c r="Q1081" s="1" t="str">
        <f t="shared" si="128"/>
        <v>4111209|r04</v>
      </c>
      <c r="R1081" s="1" t="str">
        <f>VLOOKUP(D1081,Base_Amostral!$A:$G,5,FALSE)</f>
        <v>Itapejara d'Oeste</v>
      </c>
      <c r="S1081" s="1" t="str">
        <f>VLOOKUP(D1081,Base_Amostral!$A:$G,3,FALSE)</f>
        <v>Paraná</v>
      </c>
      <c r="T1081" s="1" t="str">
        <f>VLOOKUP(D1081,Base_Amostral!$A:$G,6,FALSE)</f>
        <v>Sul</v>
      </c>
      <c r="U1081" s="4">
        <f t="shared" si="129"/>
        <v>8.1999999999999993</v>
      </c>
      <c r="V1081" s="4">
        <f t="shared" si="130"/>
        <v>7</v>
      </c>
      <c r="W1081" s="4">
        <f t="shared" si="131"/>
        <v>1.1999999999999993</v>
      </c>
      <c r="X1081" s="4">
        <f t="shared" si="132"/>
        <v>7.6</v>
      </c>
      <c r="Y1081" s="4">
        <f t="shared" si="133"/>
        <v>1</v>
      </c>
      <c r="Z1081" s="4">
        <f t="shared" si="134"/>
        <v>0.99999999999999911</v>
      </c>
      <c r="AA1081" s="4">
        <f t="shared" si="135"/>
        <v>0</v>
      </c>
      <c r="AB1081" s="4">
        <f ca="1">IF(B1081&lt;&gt;"r04","",IF(COUNT(INDEX(U:U,ROW()-3):U1081)&lt;2,"",MAX(INDEX(U:U,ROW()-3):U1081)-MIN(INDEX(U:U,ROW()-3):U1081)))</f>
        <v>0.99999999999999911</v>
      </c>
      <c r="AC1081" s="4">
        <f ca="1">IF(B1081&lt;&gt;"r04","",IF(COUNT(INDEX(V:V,ROW()-3):V1081)&lt;2,"",MAX(INDEX(V:V,ROW()-3):V1081)-MIN(INDEX(V:V,ROW()-3):V1081)))</f>
        <v>0</v>
      </c>
      <c r="AD1081" s="4">
        <f ca="1">IF(B1081&lt;&gt;"r04","",COUNT(INDEX(U:U,ROW()-3):U1081))</f>
        <v>4</v>
      </c>
      <c r="AE1081" s="4">
        <f ca="1">IF(B1081&lt;&gt;"r04","",COUNT(INDEX(V:V,ROW()-3):V1081))</f>
        <v>4</v>
      </c>
    </row>
    <row r="1082" spans="1:31">
      <c r="A1082">
        <v>530</v>
      </c>
      <c r="B1082" t="s">
        <v>1857</v>
      </c>
      <c r="C1082" t="s">
        <v>1858</v>
      </c>
      <c r="D1082">
        <v>4111258</v>
      </c>
      <c r="E1082">
        <v>66</v>
      </c>
      <c r="F1082" t="s">
        <v>1849</v>
      </c>
      <c r="G1082" s="1">
        <v>46196.032118055555</v>
      </c>
      <c r="H1082">
        <v>67</v>
      </c>
      <c r="I1082" t="s">
        <v>1849</v>
      </c>
      <c r="J1082" s="1">
        <v>46196.032430555555</v>
      </c>
      <c r="K1082">
        <v>1</v>
      </c>
      <c r="L1082">
        <v>1</v>
      </c>
      <c r="M1082" t="s">
        <v>1850</v>
      </c>
      <c r="N1082" t="s">
        <v>1851</v>
      </c>
      <c r="O1082" s="1">
        <v>46196.031655092593</v>
      </c>
      <c r="P1082" s="1">
        <v>46196.032430555555</v>
      </c>
      <c r="Q1082" s="1" t="str">
        <f t="shared" si="128"/>
        <v>4111258|r01</v>
      </c>
      <c r="R1082" s="1" t="str">
        <f>VLOOKUP(D1082,Base_Amostral!$A:$G,5,FALSE)</f>
        <v>Itaperuçu</v>
      </c>
      <c r="S1082" s="1" t="str">
        <f>VLOOKUP(D1082,Base_Amostral!$A:$G,3,FALSE)</f>
        <v>Paraná</v>
      </c>
      <c r="T1082" s="1" t="str">
        <f>VLOOKUP(D1082,Base_Amostral!$A:$G,6,FALSE)</f>
        <v>Sul</v>
      </c>
      <c r="U1082" s="4">
        <f t="shared" si="129"/>
        <v>6.6</v>
      </c>
      <c r="V1082" s="4">
        <f t="shared" si="130"/>
        <v>6.7</v>
      </c>
      <c r="W1082" s="4">
        <f t="shared" si="131"/>
        <v>-0.10000000000000053</v>
      </c>
      <c r="X1082" s="4">
        <f t="shared" si="132"/>
        <v>6.65</v>
      </c>
      <c r="Y1082" s="4">
        <f t="shared" si="133"/>
        <v>1</v>
      </c>
      <c r="Z1082" s="4" t="str">
        <f t="shared" si="134"/>
        <v/>
      </c>
      <c r="AA1082" s="4" t="str">
        <f t="shared" si="135"/>
        <v/>
      </c>
      <c r="AB1082" s="4" t="str">
        <f>IF(B1082&lt;&gt;"r04","",IF(COUNT(INDEX(U:U,ROW()-3):U1082)&lt;2,"",MAX(INDEX(U:U,ROW()-3):U1082)-MIN(INDEX(U:U,ROW()-3):U1082)))</f>
        <v/>
      </c>
      <c r="AC1082" s="4" t="str">
        <f>IF(B1082&lt;&gt;"r04","",IF(COUNT(INDEX(V:V,ROW()-3):V1082)&lt;2,"",MAX(INDEX(V:V,ROW()-3):V1082)-MIN(INDEX(V:V,ROW()-3):V1082)))</f>
        <v/>
      </c>
      <c r="AD1082" s="4" t="str">
        <f>IF(B1082&lt;&gt;"r04","",COUNT(INDEX(U:U,ROW()-3):U1082))</f>
        <v/>
      </c>
      <c r="AE1082" s="4" t="str">
        <f>IF(B1082&lt;&gt;"r04","",COUNT(INDEX(V:V,ROW()-3):V1082))</f>
        <v/>
      </c>
    </row>
    <row r="1083" spans="1:31">
      <c r="A1083">
        <v>880</v>
      </c>
      <c r="B1083" t="s">
        <v>1859</v>
      </c>
      <c r="C1083" t="s">
        <v>1860</v>
      </c>
      <c r="D1083">
        <v>4111258</v>
      </c>
      <c r="E1083">
        <v>67</v>
      </c>
      <c r="F1083" t="s">
        <v>1849</v>
      </c>
      <c r="G1083" s="1">
        <v>46203.833101851851</v>
      </c>
      <c r="H1083">
        <v>67</v>
      </c>
      <c r="I1083" t="s">
        <v>1849</v>
      </c>
      <c r="J1083" s="1">
        <v>46203.833425925928</v>
      </c>
      <c r="K1083">
        <v>1</v>
      </c>
      <c r="L1083">
        <v>1</v>
      </c>
      <c r="M1083" t="s">
        <v>1850</v>
      </c>
      <c r="N1083" t="s">
        <v>1851</v>
      </c>
      <c r="O1083" s="1">
        <v>46203.832488425927</v>
      </c>
      <c r="P1083" s="1">
        <v>46203.833425925928</v>
      </c>
      <c r="Q1083" s="1" t="str">
        <f t="shared" si="128"/>
        <v>4111258|r02</v>
      </c>
      <c r="R1083" s="1" t="str">
        <f>VLOOKUP(D1083,Base_Amostral!$A:$G,5,FALSE)</f>
        <v>Itaperuçu</v>
      </c>
      <c r="S1083" s="1" t="str">
        <f>VLOOKUP(D1083,Base_Amostral!$A:$G,3,FALSE)</f>
        <v>Paraná</v>
      </c>
      <c r="T1083" s="1" t="str">
        <f>VLOOKUP(D1083,Base_Amostral!$A:$G,6,FALSE)</f>
        <v>Sul</v>
      </c>
      <c r="U1083" s="4">
        <f t="shared" si="129"/>
        <v>6.7</v>
      </c>
      <c r="V1083" s="4">
        <f t="shared" si="130"/>
        <v>6.7</v>
      </c>
      <c r="W1083" s="4">
        <f t="shared" si="131"/>
        <v>0</v>
      </c>
      <c r="X1083" s="4">
        <f t="shared" si="132"/>
        <v>6.7</v>
      </c>
      <c r="Y1083" s="4">
        <f t="shared" si="133"/>
        <v>1</v>
      </c>
      <c r="Z1083" s="4">
        <f t="shared" si="134"/>
        <v>0.10000000000000053</v>
      </c>
      <c r="AA1083" s="4">
        <f t="shared" si="135"/>
        <v>0</v>
      </c>
      <c r="AB1083" s="4" t="str">
        <f>IF(B1083&lt;&gt;"r04","",IF(COUNT(INDEX(U:U,ROW()-3):U1083)&lt;2,"",MAX(INDEX(U:U,ROW()-3):U1083)-MIN(INDEX(U:U,ROW()-3):U1083)))</f>
        <v/>
      </c>
      <c r="AC1083" s="4" t="str">
        <f>IF(B1083&lt;&gt;"r04","",IF(COUNT(INDEX(V:V,ROW()-3):V1083)&lt;2,"",MAX(INDEX(V:V,ROW()-3):V1083)-MIN(INDEX(V:V,ROW()-3):V1083)))</f>
        <v/>
      </c>
      <c r="AD1083" s="4" t="str">
        <f>IF(B1083&lt;&gt;"r04","",COUNT(INDEX(U:U,ROW()-3):U1083))</f>
        <v/>
      </c>
      <c r="AE1083" s="4" t="str">
        <f>IF(B1083&lt;&gt;"r04","",COUNT(INDEX(V:V,ROW()-3):V1083))</f>
        <v/>
      </c>
    </row>
    <row r="1084" spans="1:31">
      <c r="A1084">
        <v>1238</v>
      </c>
      <c r="B1084" t="s">
        <v>1861</v>
      </c>
      <c r="C1084" t="s">
        <v>1862</v>
      </c>
      <c r="D1084">
        <v>4111258</v>
      </c>
      <c r="E1084">
        <v>67</v>
      </c>
      <c r="F1084" t="s">
        <v>1849</v>
      </c>
      <c r="G1084" s="1">
        <v>46209.875381944446</v>
      </c>
      <c r="H1084">
        <v>67</v>
      </c>
      <c r="I1084" t="s">
        <v>1849</v>
      </c>
      <c r="J1084" s="1">
        <v>46209.875694444447</v>
      </c>
      <c r="K1084">
        <v>1</v>
      </c>
      <c r="L1084">
        <v>1</v>
      </c>
      <c r="M1084" t="s">
        <v>1850</v>
      </c>
      <c r="N1084" t="s">
        <v>1851</v>
      </c>
      <c r="O1084" s="1">
        <v>46209.874780092592</v>
      </c>
      <c r="P1084" s="1">
        <v>46209.875694444447</v>
      </c>
      <c r="Q1084" s="1" t="str">
        <f t="shared" si="128"/>
        <v>4111258|r03</v>
      </c>
      <c r="R1084" s="1" t="str">
        <f>VLOOKUP(D1084,Base_Amostral!$A:$G,5,FALSE)</f>
        <v>Itaperuçu</v>
      </c>
      <c r="S1084" s="1" t="str">
        <f>VLOOKUP(D1084,Base_Amostral!$A:$G,3,FALSE)</f>
        <v>Paraná</v>
      </c>
      <c r="T1084" s="1" t="str">
        <f>VLOOKUP(D1084,Base_Amostral!$A:$G,6,FALSE)</f>
        <v>Sul</v>
      </c>
      <c r="U1084" s="4">
        <f t="shared" si="129"/>
        <v>6.7</v>
      </c>
      <c r="V1084" s="4">
        <f t="shared" si="130"/>
        <v>6.7</v>
      </c>
      <c r="W1084" s="4">
        <f t="shared" si="131"/>
        <v>0</v>
      </c>
      <c r="X1084" s="4">
        <f t="shared" si="132"/>
        <v>6.7</v>
      </c>
      <c r="Y1084" s="4">
        <f t="shared" si="133"/>
        <v>1</v>
      </c>
      <c r="Z1084" s="4">
        <f t="shared" si="134"/>
        <v>0</v>
      </c>
      <c r="AA1084" s="4">
        <f t="shared" si="135"/>
        <v>0</v>
      </c>
      <c r="AB1084" s="4" t="str">
        <f>IF(B1084&lt;&gt;"r04","",IF(COUNT(INDEX(U:U,ROW()-3):U1084)&lt;2,"",MAX(INDEX(U:U,ROW()-3):U1084)-MIN(INDEX(U:U,ROW()-3):U1084)))</f>
        <v/>
      </c>
      <c r="AC1084" s="4" t="str">
        <f>IF(B1084&lt;&gt;"r04","",IF(COUNT(INDEX(V:V,ROW()-3):V1084)&lt;2,"",MAX(INDEX(V:V,ROW()-3):V1084)-MIN(INDEX(V:V,ROW()-3):V1084)))</f>
        <v/>
      </c>
      <c r="AD1084" s="4" t="str">
        <f>IF(B1084&lt;&gt;"r04","",COUNT(INDEX(U:U,ROW()-3):U1084))</f>
        <v/>
      </c>
      <c r="AE1084" s="4" t="str">
        <f>IF(B1084&lt;&gt;"r04","",COUNT(INDEX(V:V,ROW()-3):V1084))</f>
        <v/>
      </c>
    </row>
    <row r="1085" spans="1:31">
      <c r="A1085">
        <v>1609</v>
      </c>
      <c r="B1085" t="s">
        <v>1863</v>
      </c>
      <c r="C1085" t="s">
        <v>1864</v>
      </c>
      <c r="D1085">
        <v>4111258</v>
      </c>
      <c r="E1085">
        <v>74</v>
      </c>
      <c r="F1085" t="s">
        <v>1849</v>
      </c>
      <c r="G1085" s="1">
        <v>46216.856990740744</v>
      </c>
      <c r="H1085">
        <v>67</v>
      </c>
      <c r="I1085" t="s">
        <v>1849</v>
      </c>
      <c r="J1085" s="1">
        <v>46216.857314814813</v>
      </c>
      <c r="K1085">
        <v>1</v>
      </c>
      <c r="L1085">
        <v>1</v>
      </c>
      <c r="M1085" t="s">
        <v>1850</v>
      </c>
      <c r="N1085" t="s">
        <v>1851</v>
      </c>
      <c r="O1085" s="1">
        <v>46216.856481481482</v>
      </c>
      <c r="P1085" s="1">
        <v>46216.857314814813</v>
      </c>
      <c r="Q1085" s="1" t="str">
        <f t="shared" si="128"/>
        <v>4111258|r04</v>
      </c>
      <c r="R1085" s="1" t="str">
        <f>VLOOKUP(D1085,Base_Amostral!$A:$G,5,FALSE)</f>
        <v>Itaperuçu</v>
      </c>
      <c r="S1085" s="1" t="str">
        <f>VLOOKUP(D1085,Base_Amostral!$A:$G,3,FALSE)</f>
        <v>Paraná</v>
      </c>
      <c r="T1085" s="1" t="str">
        <f>VLOOKUP(D1085,Base_Amostral!$A:$G,6,FALSE)</f>
        <v>Sul</v>
      </c>
      <c r="U1085" s="4">
        <f t="shared" si="129"/>
        <v>7.4</v>
      </c>
      <c r="V1085" s="4">
        <f t="shared" si="130"/>
        <v>6.7</v>
      </c>
      <c r="W1085" s="4">
        <f t="shared" si="131"/>
        <v>0.70000000000000018</v>
      </c>
      <c r="X1085" s="4">
        <f t="shared" si="132"/>
        <v>7.0500000000000007</v>
      </c>
      <c r="Y1085" s="4">
        <f t="shared" si="133"/>
        <v>1</v>
      </c>
      <c r="Z1085" s="4">
        <f t="shared" si="134"/>
        <v>0.70000000000000018</v>
      </c>
      <c r="AA1085" s="4">
        <f t="shared" si="135"/>
        <v>0</v>
      </c>
      <c r="AB1085" s="4">
        <f ca="1">IF(B1085&lt;&gt;"r04","",IF(COUNT(INDEX(U:U,ROW()-3):U1085)&lt;2,"",MAX(INDEX(U:U,ROW()-3):U1085)-MIN(INDEX(U:U,ROW()-3):U1085)))</f>
        <v>0.80000000000000071</v>
      </c>
      <c r="AC1085" s="4">
        <f ca="1">IF(B1085&lt;&gt;"r04","",IF(COUNT(INDEX(V:V,ROW()-3):V1085)&lt;2,"",MAX(INDEX(V:V,ROW()-3):V1085)-MIN(INDEX(V:V,ROW()-3):V1085)))</f>
        <v>0</v>
      </c>
      <c r="AD1085" s="4">
        <f ca="1">IF(B1085&lt;&gt;"r04","",COUNT(INDEX(U:U,ROW()-3):U1085))</f>
        <v>4</v>
      </c>
      <c r="AE1085" s="4">
        <f ca="1">IF(B1085&lt;&gt;"r04","",COUNT(INDEX(V:V,ROW()-3):V1085))</f>
        <v>4</v>
      </c>
    </row>
    <row r="1086" spans="1:31">
      <c r="A1086">
        <v>533</v>
      </c>
      <c r="B1086" t="s">
        <v>1857</v>
      </c>
      <c r="C1086" t="s">
        <v>1858</v>
      </c>
      <c r="D1086">
        <v>4111704</v>
      </c>
      <c r="E1086">
        <v>65</v>
      </c>
      <c r="F1086" t="s">
        <v>1849</v>
      </c>
      <c r="G1086" s="1">
        <v>46196.032870370371</v>
      </c>
      <c r="H1086">
        <v>68</v>
      </c>
      <c r="I1086" t="s">
        <v>1849</v>
      </c>
      <c r="J1086" s="1">
        <v>46196.033194444448</v>
      </c>
      <c r="K1086">
        <v>1</v>
      </c>
      <c r="L1086">
        <v>1</v>
      </c>
      <c r="M1086" t="s">
        <v>1850</v>
      </c>
      <c r="N1086" t="s">
        <v>1851</v>
      </c>
      <c r="O1086" s="1">
        <v>46196.032465277778</v>
      </c>
      <c r="P1086" s="1">
        <v>46196.033194444448</v>
      </c>
      <c r="Q1086" s="1" t="str">
        <f t="shared" si="128"/>
        <v>4111704|r01</v>
      </c>
      <c r="R1086" s="1" t="str">
        <f>VLOOKUP(D1086,Base_Amostral!$A:$G,5,FALSE)</f>
        <v>Jaboti</v>
      </c>
      <c r="S1086" s="1" t="str">
        <f>VLOOKUP(D1086,Base_Amostral!$A:$G,3,FALSE)</f>
        <v>Paraná</v>
      </c>
      <c r="T1086" s="1" t="str">
        <f>VLOOKUP(D1086,Base_Amostral!$A:$G,6,FALSE)</f>
        <v>Sul</v>
      </c>
      <c r="U1086" s="4">
        <f t="shared" si="129"/>
        <v>6.5</v>
      </c>
      <c r="V1086" s="4">
        <f t="shared" si="130"/>
        <v>6.8</v>
      </c>
      <c r="W1086" s="4">
        <f t="shared" si="131"/>
        <v>-0.29999999999999982</v>
      </c>
      <c r="X1086" s="4">
        <f t="shared" si="132"/>
        <v>6.65</v>
      </c>
      <c r="Y1086" s="4">
        <f t="shared" si="133"/>
        <v>1</v>
      </c>
      <c r="Z1086" s="4" t="str">
        <f t="shared" si="134"/>
        <v/>
      </c>
      <c r="AA1086" s="4" t="str">
        <f t="shared" si="135"/>
        <v/>
      </c>
      <c r="AB1086" s="4" t="str">
        <f>IF(B1086&lt;&gt;"r04","",IF(COUNT(INDEX(U:U,ROW()-3):U1086)&lt;2,"",MAX(INDEX(U:U,ROW()-3):U1086)-MIN(INDEX(U:U,ROW()-3):U1086)))</f>
        <v/>
      </c>
      <c r="AC1086" s="4" t="str">
        <f>IF(B1086&lt;&gt;"r04","",IF(COUNT(INDEX(V:V,ROW()-3):V1086)&lt;2,"",MAX(INDEX(V:V,ROW()-3):V1086)-MIN(INDEX(V:V,ROW()-3):V1086)))</f>
        <v/>
      </c>
      <c r="AD1086" s="4" t="str">
        <f>IF(B1086&lt;&gt;"r04","",COUNT(INDEX(U:U,ROW()-3):U1086))</f>
        <v/>
      </c>
      <c r="AE1086" s="4" t="str">
        <f>IF(B1086&lt;&gt;"r04","",COUNT(INDEX(V:V,ROW()-3):V1086))</f>
        <v/>
      </c>
    </row>
    <row r="1087" spans="1:31">
      <c r="A1087">
        <v>883</v>
      </c>
      <c r="B1087" t="s">
        <v>1859</v>
      </c>
      <c r="C1087" t="s">
        <v>1860</v>
      </c>
      <c r="D1087">
        <v>4111704</v>
      </c>
      <c r="E1087">
        <v>65</v>
      </c>
      <c r="F1087" t="s">
        <v>1849</v>
      </c>
      <c r="G1087" s="1">
        <v>46203.833865740744</v>
      </c>
      <c r="H1087">
        <v>68</v>
      </c>
      <c r="I1087" t="s">
        <v>1849</v>
      </c>
      <c r="J1087" s="1">
        <v>46203.834155092591</v>
      </c>
      <c r="K1087">
        <v>1</v>
      </c>
      <c r="L1087">
        <v>1</v>
      </c>
      <c r="M1087" t="s">
        <v>1850</v>
      </c>
      <c r="N1087" t="s">
        <v>1851</v>
      </c>
      <c r="O1087" s="1">
        <v>46203.833460648151</v>
      </c>
      <c r="P1087" s="1">
        <v>46203.834155092591</v>
      </c>
      <c r="Q1087" s="1" t="str">
        <f t="shared" si="128"/>
        <v>4111704|r02</v>
      </c>
      <c r="R1087" s="1" t="str">
        <f>VLOOKUP(D1087,Base_Amostral!$A:$G,5,FALSE)</f>
        <v>Jaboti</v>
      </c>
      <c r="S1087" s="1" t="str">
        <f>VLOOKUP(D1087,Base_Amostral!$A:$G,3,FALSE)</f>
        <v>Paraná</v>
      </c>
      <c r="T1087" s="1" t="str">
        <f>VLOOKUP(D1087,Base_Amostral!$A:$G,6,FALSE)</f>
        <v>Sul</v>
      </c>
      <c r="U1087" s="4">
        <f t="shared" si="129"/>
        <v>6.5</v>
      </c>
      <c r="V1087" s="4">
        <f t="shared" si="130"/>
        <v>6.8</v>
      </c>
      <c r="W1087" s="4">
        <f t="shared" si="131"/>
        <v>-0.29999999999999982</v>
      </c>
      <c r="X1087" s="4">
        <f t="shared" si="132"/>
        <v>6.65</v>
      </c>
      <c r="Y1087" s="4">
        <f t="shared" si="133"/>
        <v>1</v>
      </c>
      <c r="Z1087" s="4">
        <f t="shared" si="134"/>
        <v>0</v>
      </c>
      <c r="AA1087" s="4">
        <f t="shared" si="135"/>
        <v>0</v>
      </c>
      <c r="AB1087" s="4" t="str">
        <f>IF(B1087&lt;&gt;"r04","",IF(COUNT(INDEX(U:U,ROW()-3):U1087)&lt;2,"",MAX(INDEX(U:U,ROW()-3):U1087)-MIN(INDEX(U:U,ROW()-3):U1087)))</f>
        <v/>
      </c>
      <c r="AC1087" s="4" t="str">
        <f>IF(B1087&lt;&gt;"r04","",IF(COUNT(INDEX(V:V,ROW()-3):V1087)&lt;2,"",MAX(INDEX(V:V,ROW()-3):V1087)-MIN(INDEX(V:V,ROW()-3):V1087)))</f>
        <v/>
      </c>
      <c r="AD1087" s="4" t="str">
        <f>IF(B1087&lt;&gt;"r04","",COUNT(INDEX(U:U,ROW()-3):U1087))</f>
        <v/>
      </c>
      <c r="AE1087" s="4" t="str">
        <f>IF(B1087&lt;&gt;"r04","",COUNT(INDEX(V:V,ROW()-3):V1087))</f>
        <v/>
      </c>
    </row>
    <row r="1088" spans="1:31">
      <c r="A1088">
        <v>1240</v>
      </c>
      <c r="B1088" t="s">
        <v>1861</v>
      </c>
      <c r="C1088" t="s">
        <v>1862</v>
      </c>
      <c r="D1088">
        <v>4111704</v>
      </c>
      <c r="E1088">
        <v>65</v>
      </c>
      <c r="F1088" t="s">
        <v>1849</v>
      </c>
      <c r="G1088" s="1">
        <v>46209.878472222219</v>
      </c>
      <c r="H1088">
        <v>68</v>
      </c>
      <c r="I1088" t="s">
        <v>1849</v>
      </c>
      <c r="J1088" s="1">
        <v>46209.878761574073</v>
      </c>
      <c r="K1088">
        <v>1</v>
      </c>
      <c r="L1088">
        <v>1</v>
      </c>
      <c r="M1088" t="s">
        <v>1850</v>
      </c>
      <c r="N1088" t="s">
        <v>1851</v>
      </c>
      <c r="O1088" s="1">
        <v>46209.875740740739</v>
      </c>
      <c r="P1088" s="1">
        <v>46209.878761574073</v>
      </c>
      <c r="Q1088" s="1" t="str">
        <f t="shared" si="128"/>
        <v>4111704|r03</v>
      </c>
      <c r="R1088" s="1" t="str">
        <f>VLOOKUP(D1088,Base_Amostral!$A:$G,5,FALSE)</f>
        <v>Jaboti</v>
      </c>
      <c r="S1088" s="1" t="str">
        <f>VLOOKUP(D1088,Base_Amostral!$A:$G,3,FALSE)</f>
        <v>Paraná</v>
      </c>
      <c r="T1088" s="1" t="str">
        <f>VLOOKUP(D1088,Base_Amostral!$A:$G,6,FALSE)</f>
        <v>Sul</v>
      </c>
      <c r="U1088" s="4">
        <f t="shared" si="129"/>
        <v>6.5</v>
      </c>
      <c r="V1088" s="4">
        <f t="shared" si="130"/>
        <v>6.8</v>
      </c>
      <c r="W1088" s="4">
        <f t="shared" si="131"/>
        <v>-0.29999999999999982</v>
      </c>
      <c r="X1088" s="4">
        <f t="shared" si="132"/>
        <v>6.65</v>
      </c>
      <c r="Y1088" s="4">
        <f t="shared" si="133"/>
        <v>1</v>
      </c>
      <c r="Z1088" s="4">
        <f t="shared" si="134"/>
        <v>0</v>
      </c>
      <c r="AA1088" s="4">
        <f t="shared" si="135"/>
        <v>0</v>
      </c>
      <c r="AB1088" s="4" t="str">
        <f>IF(B1088&lt;&gt;"r04","",IF(COUNT(INDEX(U:U,ROW()-3):U1088)&lt;2,"",MAX(INDEX(U:U,ROW()-3):U1088)-MIN(INDEX(U:U,ROW()-3):U1088)))</f>
        <v/>
      </c>
      <c r="AC1088" s="4" t="str">
        <f>IF(B1088&lt;&gt;"r04","",IF(COUNT(INDEX(V:V,ROW()-3):V1088)&lt;2,"",MAX(INDEX(V:V,ROW()-3):V1088)-MIN(INDEX(V:V,ROW()-3):V1088)))</f>
        <v/>
      </c>
      <c r="AD1088" s="4" t="str">
        <f>IF(B1088&lt;&gt;"r04","",COUNT(INDEX(U:U,ROW()-3):U1088))</f>
        <v/>
      </c>
      <c r="AE1088" s="4" t="str">
        <f>IF(B1088&lt;&gt;"r04","",COUNT(INDEX(V:V,ROW()-3):V1088))</f>
        <v/>
      </c>
    </row>
    <row r="1089" spans="1:31">
      <c r="A1089">
        <v>1612</v>
      </c>
      <c r="B1089" t="s">
        <v>1863</v>
      </c>
      <c r="C1089" t="s">
        <v>1864</v>
      </c>
      <c r="D1089">
        <v>4111704</v>
      </c>
      <c r="E1089">
        <v>75</v>
      </c>
      <c r="F1089" t="s">
        <v>1849</v>
      </c>
      <c r="G1089" s="1">
        <v>46216.858067129629</v>
      </c>
      <c r="H1089">
        <v>68</v>
      </c>
      <c r="I1089" t="s">
        <v>1849</v>
      </c>
      <c r="J1089" s="1">
        <v>46216.858368055553</v>
      </c>
      <c r="K1089">
        <v>1</v>
      </c>
      <c r="L1089">
        <v>1</v>
      </c>
      <c r="M1089" t="s">
        <v>1850</v>
      </c>
      <c r="N1089" t="s">
        <v>1851</v>
      </c>
      <c r="O1089" s="1">
        <v>46216.857349537036</v>
      </c>
      <c r="P1089" s="1">
        <v>46216.858368055553</v>
      </c>
      <c r="Q1089" s="1" t="str">
        <f t="shared" si="128"/>
        <v>4111704|r04</v>
      </c>
      <c r="R1089" s="1" t="str">
        <f>VLOOKUP(D1089,Base_Amostral!$A:$G,5,FALSE)</f>
        <v>Jaboti</v>
      </c>
      <c r="S1089" s="1" t="str">
        <f>VLOOKUP(D1089,Base_Amostral!$A:$G,3,FALSE)</f>
        <v>Paraná</v>
      </c>
      <c r="T1089" s="1" t="str">
        <f>VLOOKUP(D1089,Base_Amostral!$A:$G,6,FALSE)</f>
        <v>Sul</v>
      </c>
      <c r="U1089" s="4">
        <f t="shared" si="129"/>
        <v>7.5</v>
      </c>
      <c r="V1089" s="4">
        <f t="shared" si="130"/>
        <v>6.8</v>
      </c>
      <c r="W1089" s="4">
        <f t="shared" si="131"/>
        <v>0.70000000000000018</v>
      </c>
      <c r="X1089" s="4">
        <f t="shared" si="132"/>
        <v>7.15</v>
      </c>
      <c r="Y1089" s="4">
        <f t="shared" si="133"/>
        <v>1</v>
      </c>
      <c r="Z1089" s="4">
        <f t="shared" si="134"/>
        <v>1</v>
      </c>
      <c r="AA1089" s="4">
        <f t="shared" si="135"/>
        <v>0</v>
      </c>
      <c r="AB1089" s="4">
        <f ca="1">IF(B1089&lt;&gt;"r04","",IF(COUNT(INDEX(U:U,ROW()-3):U1089)&lt;2,"",MAX(INDEX(U:U,ROW()-3):U1089)-MIN(INDEX(U:U,ROW()-3):U1089)))</f>
        <v>1</v>
      </c>
      <c r="AC1089" s="4">
        <f ca="1">IF(B1089&lt;&gt;"r04","",IF(COUNT(INDEX(V:V,ROW()-3):V1089)&lt;2,"",MAX(INDEX(V:V,ROW()-3):V1089)-MIN(INDEX(V:V,ROW()-3):V1089)))</f>
        <v>0</v>
      </c>
      <c r="AD1089" s="4">
        <f ca="1">IF(B1089&lt;&gt;"r04","",COUNT(INDEX(U:U,ROW()-3):U1089))</f>
        <v>4</v>
      </c>
      <c r="AE1089" s="4">
        <f ca="1">IF(B1089&lt;&gt;"r04","",COUNT(INDEX(V:V,ROW()-3):V1089))</f>
        <v>4</v>
      </c>
    </row>
    <row r="1090" spans="1:31">
      <c r="A1090">
        <v>537</v>
      </c>
      <c r="B1090" t="s">
        <v>1857</v>
      </c>
      <c r="C1090" t="s">
        <v>1858</v>
      </c>
      <c r="D1090">
        <v>4115408</v>
      </c>
      <c r="E1090">
        <v>76</v>
      </c>
      <c r="F1090" t="s">
        <v>1849</v>
      </c>
      <c r="G1090" s="1">
        <v>46196.03361111111</v>
      </c>
      <c r="H1090">
        <v>70</v>
      </c>
      <c r="I1090" t="s">
        <v>1849</v>
      </c>
      <c r="J1090" s="1">
        <v>46196.033900462964</v>
      </c>
      <c r="K1090">
        <v>1</v>
      </c>
      <c r="L1090">
        <v>1</v>
      </c>
      <c r="M1090" t="s">
        <v>1850</v>
      </c>
      <c r="N1090" t="s">
        <v>1851</v>
      </c>
      <c r="O1090" s="1">
        <v>46196.033263888887</v>
      </c>
      <c r="P1090" s="1">
        <v>46196.033900462964</v>
      </c>
      <c r="Q1090" s="1" t="str">
        <f t="shared" ref="Q1090:Q1153" si="136">D1090&amp;"|"&amp;B1090</f>
        <v>4115408|r01</v>
      </c>
      <c r="R1090" s="1" t="str">
        <f>VLOOKUP(D1090,Base_Amostral!$A:$G,5,FALSE)</f>
        <v>Marmeleiro</v>
      </c>
      <c r="S1090" s="1" t="str">
        <f>VLOOKUP(D1090,Base_Amostral!$A:$G,3,FALSE)</f>
        <v>Paraná</v>
      </c>
      <c r="T1090" s="1" t="str">
        <f>VLOOKUP(D1090,Base_Amostral!$A:$G,6,FALSE)</f>
        <v>Sul</v>
      </c>
      <c r="U1090" s="4">
        <f t="shared" ref="U1090:U1153" si="137">IF(E1090="","",E1090/10)</f>
        <v>7.6</v>
      </c>
      <c r="V1090" s="4">
        <f t="shared" ref="V1090:V1153" si="138">IF(H1090="","",H1090/10)</f>
        <v>7</v>
      </c>
      <c r="W1090" s="4">
        <f t="shared" ref="W1090:W1153" si="139">IF(OR(U1090="",V1090=""),"",U1090-V1090)</f>
        <v>0.59999999999999964</v>
      </c>
      <c r="X1090" s="4">
        <f t="shared" ref="X1090:X1153" si="140">IF(OR(U1090="",V1090=""),"",AVERAGE(U1090:V1090))</f>
        <v>7.3</v>
      </c>
      <c r="Y1090" s="4">
        <f t="shared" ref="Y1090:Y1153" si="141">IF(AND(U1090&lt;&gt;"",V1090&lt;&gt;""),1,0)</f>
        <v>1</v>
      </c>
      <c r="Z1090" s="4" t="str">
        <f t="shared" ref="Z1090:Z1153" si="142">IF(D1090&lt;&gt;D1089,"",IF(OR(U1090="",U1089=""),"",U1090-U1089))</f>
        <v/>
      </c>
      <c r="AA1090" s="4" t="str">
        <f t="shared" ref="AA1090:AA1153" si="143">IF(D1090&lt;&gt;D1089,"",IF(OR(V1090="",V1089=""),"",V1090-V1089))</f>
        <v/>
      </c>
      <c r="AB1090" s="4" t="str">
        <f>IF(B1090&lt;&gt;"r04","",IF(COUNT(INDEX(U:U,ROW()-3):U1090)&lt;2,"",MAX(INDEX(U:U,ROW()-3):U1090)-MIN(INDEX(U:U,ROW()-3):U1090)))</f>
        <v/>
      </c>
      <c r="AC1090" s="4" t="str">
        <f>IF(B1090&lt;&gt;"r04","",IF(COUNT(INDEX(V:V,ROW()-3):V1090)&lt;2,"",MAX(INDEX(V:V,ROW()-3):V1090)-MIN(INDEX(V:V,ROW()-3):V1090)))</f>
        <v/>
      </c>
      <c r="AD1090" s="4" t="str">
        <f>IF(B1090&lt;&gt;"r04","",COUNT(INDEX(U:U,ROW()-3):U1090))</f>
        <v/>
      </c>
      <c r="AE1090" s="4" t="str">
        <f>IF(B1090&lt;&gt;"r04","",COUNT(INDEX(V:V,ROW()-3):V1090))</f>
        <v/>
      </c>
    </row>
    <row r="1091" spans="1:31">
      <c r="A1091">
        <v>887</v>
      </c>
      <c r="B1091" t="s">
        <v>1859</v>
      </c>
      <c r="C1091" t="s">
        <v>1860</v>
      </c>
      <c r="D1091">
        <v>4115408</v>
      </c>
      <c r="E1091">
        <v>76</v>
      </c>
      <c r="F1091" t="s">
        <v>1849</v>
      </c>
      <c r="G1091" s="1">
        <v>46203.834652777776</v>
      </c>
      <c r="H1091">
        <v>70</v>
      </c>
      <c r="I1091" t="s">
        <v>1849</v>
      </c>
      <c r="J1091" s="1">
        <v>46203.834918981483</v>
      </c>
      <c r="K1091">
        <v>1</v>
      </c>
      <c r="L1091">
        <v>1</v>
      </c>
      <c r="M1091" t="s">
        <v>1850</v>
      </c>
      <c r="N1091" t="s">
        <v>1851</v>
      </c>
      <c r="O1091" s="1">
        <v>46203.834270833337</v>
      </c>
      <c r="P1091" s="1">
        <v>46203.834918981483</v>
      </c>
      <c r="Q1091" s="1" t="str">
        <f t="shared" si="136"/>
        <v>4115408|r02</v>
      </c>
      <c r="R1091" s="1" t="str">
        <f>VLOOKUP(D1091,Base_Amostral!$A:$G,5,FALSE)</f>
        <v>Marmeleiro</v>
      </c>
      <c r="S1091" s="1" t="str">
        <f>VLOOKUP(D1091,Base_Amostral!$A:$G,3,FALSE)</f>
        <v>Paraná</v>
      </c>
      <c r="T1091" s="1" t="str">
        <f>VLOOKUP(D1091,Base_Amostral!$A:$G,6,FALSE)</f>
        <v>Sul</v>
      </c>
      <c r="U1091" s="4">
        <f t="shared" si="137"/>
        <v>7.6</v>
      </c>
      <c r="V1091" s="4">
        <f t="shared" si="138"/>
        <v>7</v>
      </c>
      <c r="W1091" s="4">
        <f t="shared" si="139"/>
        <v>0.59999999999999964</v>
      </c>
      <c r="X1091" s="4">
        <f t="shared" si="140"/>
        <v>7.3</v>
      </c>
      <c r="Y1091" s="4">
        <f t="shared" si="141"/>
        <v>1</v>
      </c>
      <c r="Z1091" s="4">
        <f t="shared" si="142"/>
        <v>0</v>
      </c>
      <c r="AA1091" s="4">
        <f t="shared" si="143"/>
        <v>0</v>
      </c>
      <c r="AB1091" s="4" t="str">
        <f>IF(B1091&lt;&gt;"r04","",IF(COUNT(INDEX(U:U,ROW()-3):U1091)&lt;2,"",MAX(INDEX(U:U,ROW()-3):U1091)-MIN(INDEX(U:U,ROW()-3):U1091)))</f>
        <v/>
      </c>
      <c r="AC1091" s="4" t="str">
        <f>IF(B1091&lt;&gt;"r04","",IF(COUNT(INDEX(V:V,ROW()-3):V1091)&lt;2,"",MAX(INDEX(V:V,ROW()-3):V1091)-MIN(INDEX(V:V,ROW()-3):V1091)))</f>
        <v/>
      </c>
      <c r="AD1091" s="4" t="str">
        <f>IF(B1091&lt;&gt;"r04","",COUNT(INDEX(U:U,ROW()-3):U1091))</f>
        <v/>
      </c>
      <c r="AE1091" s="4" t="str">
        <f>IF(B1091&lt;&gt;"r04","",COUNT(INDEX(V:V,ROW()-3):V1091))</f>
        <v/>
      </c>
    </row>
    <row r="1092" spans="1:31">
      <c r="A1092">
        <v>1245</v>
      </c>
      <c r="B1092" t="s">
        <v>1861</v>
      </c>
      <c r="C1092" t="s">
        <v>1862</v>
      </c>
      <c r="D1092">
        <v>4115408</v>
      </c>
      <c r="E1092">
        <v>76</v>
      </c>
      <c r="F1092" t="s">
        <v>1849</v>
      </c>
      <c r="G1092" s="1">
        <v>46209.87908564815</v>
      </c>
      <c r="H1092">
        <v>70</v>
      </c>
      <c r="I1092" t="s">
        <v>1849</v>
      </c>
      <c r="J1092" s="1">
        <v>46209.879340277781</v>
      </c>
      <c r="K1092">
        <v>1</v>
      </c>
      <c r="L1092">
        <v>1</v>
      </c>
      <c r="M1092" t="s">
        <v>1850</v>
      </c>
      <c r="N1092" t="s">
        <v>1851</v>
      </c>
      <c r="O1092" s="1">
        <v>46209.878807870373</v>
      </c>
      <c r="P1092" s="1">
        <v>46209.879340277781</v>
      </c>
      <c r="Q1092" s="1" t="str">
        <f t="shared" si="136"/>
        <v>4115408|r03</v>
      </c>
      <c r="R1092" s="1" t="str">
        <f>VLOOKUP(D1092,Base_Amostral!$A:$G,5,FALSE)</f>
        <v>Marmeleiro</v>
      </c>
      <c r="S1092" s="1" t="str">
        <f>VLOOKUP(D1092,Base_Amostral!$A:$G,3,FALSE)</f>
        <v>Paraná</v>
      </c>
      <c r="T1092" s="1" t="str">
        <f>VLOOKUP(D1092,Base_Amostral!$A:$G,6,FALSE)</f>
        <v>Sul</v>
      </c>
      <c r="U1092" s="4">
        <f t="shared" si="137"/>
        <v>7.6</v>
      </c>
      <c r="V1092" s="4">
        <f t="shared" si="138"/>
        <v>7</v>
      </c>
      <c r="W1092" s="4">
        <f t="shared" si="139"/>
        <v>0.59999999999999964</v>
      </c>
      <c r="X1092" s="4">
        <f t="shared" si="140"/>
        <v>7.3</v>
      </c>
      <c r="Y1092" s="4">
        <f t="shared" si="141"/>
        <v>1</v>
      </c>
      <c r="Z1092" s="4">
        <f t="shared" si="142"/>
        <v>0</v>
      </c>
      <c r="AA1092" s="4">
        <f t="shared" si="143"/>
        <v>0</v>
      </c>
      <c r="AB1092" s="4" t="str">
        <f>IF(B1092&lt;&gt;"r04","",IF(COUNT(INDEX(U:U,ROW()-3):U1092)&lt;2,"",MAX(INDEX(U:U,ROW()-3):U1092)-MIN(INDEX(U:U,ROW()-3):U1092)))</f>
        <v/>
      </c>
      <c r="AC1092" s="4" t="str">
        <f>IF(B1092&lt;&gt;"r04","",IF(COUNT(INDEX(V:V,ROW()-3):V1092)&lt;2,"",MAX(INDEX(V:V,ROW()-3):V1092)-MIN(INDEX(V:V,ROW()-3):V1092)))</f>
        <v/>
      </c>
      <c r="AD1092" s="4" t="str">
        <f>IF(B1092&lt;&gt;"r04","",COUNT(INDEX(U:U,ROW()-3):U1092))</f>
        <v/>
      </c>
      <c r="AE1092" s="4" t="str">
        <f>IF(B1092&lt;&gt;"r04","",COUNT(INDEX(V:V,ROW()-3):V1092))</f>
        <v/>
      </c>
    </row>
    <row r="1093" spans="1:31">
      <c r="A1093">
        <v>1616</v>
      </c>
      <c r="B1093" t="s">
        <v>1863</v>
      </c>
      <c r="C1093" t="s">
        <v>1864</v>
      </c>
      <c r="D1093">
        <v>4115408</v>
      </c>
      <c r="E1093">
        <v>83</v>
      </c>
      <c r="F1093" t="s">
        <v>1849</v>
      </c>
      <c r="G1093" s="1">
        <v>46216.858726851853</v>
      </c>
      <c r="H1093">
        <v>70</v>
      </c>
      <c r="I1093" t="s">
        <v>1849</v>
      </c>
      <c r="J1093" s="1">
        <v>46216.858981481484</v>
      </c>
      <c r="K1093">
        <v>1</v>
      </c>
      <c r="L1093">
        <v>1</v>
      </c>
      <c r="M1093" t="s">
        <v>1850</v>
      </c>
      <c r="N1093" t="s">
        <v>1851</v>
      </c>
      <c r="O1093" s="1">
        <v>46216.858402777776</v>
      </c>
      <c r="P1093" s="1">
        <v>46216.858981481484</v>
      </c>
      <c r="Q1093" s="1" t="str">
        <f t="shared" si="136"/>
        <v>4115408|r04</v>
      </c>
      <c r="R1093" s="1" t="str">
        <f>VLOOKUP(D1093,Base_Amostral!$A:$G,5,FALSE)</f>
        <v>Marmeleiro</v>
      </c>
      <c r="S1093" s="1" t="str">
        <f>VLOOKUP(D1093,Base_Amostral!$A:$G,3,FALSE)</f>
        <v>Paraná</v>
      </c>
      <c r="T1093" s="1" t="str">
        <f>VLOOKUP(D1093,Base_Amostral!$A:$G,6,FALSE)</f>
        <v>Sul</v>
      </c>
      <c r="U1093" s="4">
        <f t="shared" si="137"/>
        <v>8.3000000000000007</v>
      </c>
      <c r="V1093" s="4">
        <f t="shared" si="138"/>
        <v>7</v>
      </c>
      <c r="W1093" s="4">
        <f t="shared" si="139"/>
        <v>1.3000000000000007</v>
      </c>
      <c r="X1093" s="4">
        <f t="shared" si="140"/>
        <v>7.65</v>
      </c>
      <c r="Y1093" s="4">
        <f t="shared" si="141"/>
        <v>1</v>
      </c>
      <c r="Z1093" s="4">
        <f t="shared" si="142"/>
        <v>0.70000000000000107</v>
      </c>
      <c r="AA1093" s="4">
        <f t="shared" si="143"/>
        <v>0</v>
      </c>
      <c r="AB1093" s="4">
        <f ca="1">IF(B1093&lt;&gt;"r04","",IF(COUNT(INDEX(U:U,ROW()-3):U1093)&lt;2,"",MAX(INDEX(U:U,ROW()-3):U1093)-MIN(INDEX(U:U,ROW()-3):U1093)))</f>
        <v>0.70000000000000107</v>
      </c>
      <c r="AC1093" s="4">
        <f ca="1">IF(B1093&lt;&gt;"r04","",IF(COUNT(INDEX(V:V,ROW()-3):V1093)&lt;2,"",MAX(INDEX(V:V,ROW()-3):V1093)-MIN(INDEX(V:V,ROW()-3):V1093)))</f>
        <v>0</v>
      </c>
      <c r="AD1093" s="4">
        <f ca="1">IF(B1093&lt;&gt;"r04","",COUNT(INDEX(U:U,ROW()-3):U1093))</f>
        <v>4</v>
      </c>
      <c r="AE1093" s="4">
        <f ca="1">IF(B1093&lt;&gt;"r04","",COUNT(INDEX(V:V,ROW()-3):V1093))</f>
        <v>4</v>
      </c>
    </row>
    <row r="1094" spans="1:31">
      <c r="A1094">
        <v>540</v>
      </c>
      <c r="B1094" t="s">
        <v>1857</v>
      </c>
      <c r="C1094" t="s">
        <v>1858</v>
      </c>
      <c r="D1094">
        <v>4115754</v>
      </c>
      <c r="E1094">
        <v>71</v>
      </c>
      <c r="F1094" t="s">
        <v>1849</v>
      </c>
      <c r="G1094" s="1">
        <v>46196.034212962964</v>
      </c>
      <c r="H1094">
        <v>72</v>
      </c>
      <c r="I1094" t="s">
        <v>1849</v>
      </c>
      <c r="J1094" s="1">
        <v>46196.034479166665</v>
      </c>
      <c r="K1094">
        <v>1</v>
      </c>
      <c r="L1094">
        <v>1</v>
      </c>
      <c r="M1094" t="s">
        <v>1850</v>
      </c>
      <c r="N1094" t="s">
        <v>1851</v>
      </c>
      <c r="O1094" s="1">
        <v>46196.033958333333</v>
      </c>
      <c r="P1094" s="1">
        <v>46196.034479166665</v>
      </c>
      <c r="Q1094" s="1" t="str">
        <f t="shared" si="136"/>
        <v>4115754|r01</v>
      </c>
      <c r="R1094" s="1" t="str">
        <f>VLOOKUP(D1094,Base_Amostral!$A:$G,5,FALSE)</f>
        <v>Mauá da Serra</v>
      </c>
      <c r="S1094" s="1" t="str">
        <f>VLOOKUP(D1094,Base_Amostral!$A:$G,3,FALSE)</f>
        <v>Paraná</v>
      </c>
      <c r="T1094" s="1" t="str">
        <f>VLOOKUP(D1094,Base_Amostral!$A:$G,6,FALSE)</f>
        <v>Sul</v>
      </c>
      <c r="U1094" s="4">
        <f t="shared" si="137"/>
        <v>7.1</v>
      </c>
      <c r="V1094" s="4">
        <f t="shared" si="138"/>
        <v>7.2</v>
      </c>
      <c r="W1094" s="4">
        <f t="shared" si="139"/>
        <v>-0.10000000000000053</v>
      </c>
      <c r="X1094" s="4">
        <f t="shared" si="140"/>
        <v>7.15</v>
      </c>
      <c r="Y1094" s="4">
        <f t="shared" si="141"/>
        <v>1</v>
      </c>
      <c r="Z1094" s="4" t="str">
        <f t="shared" si="142"/>
        <v/>
      </c>
      <c r="AA1094" s="4" t="str">
        <f t="shared" si="143"/>
        <v/>
      </c>
      <c r="AB1094" s="4" t="str">
        <f>IF(B1094&lt;&gt;"r04","",IF(COUNT(INDEX(U:U,ROW()-3):U1094)&lt;2,"",MAX(INDEX(U:U,ROW()-3):U1094)-MIN(INDEX(U:U,ROW()-3):U1094)))</f>
        <v/>
      </c>
      <c r="AC1094" s="4" t="str">
        <f>IF(B1094&lt;&gt;"r04","",IF(COUNT(INDEX(V:V,ROW()-3):V1094)&lt;2,"",MAX(INDEX(V:V,ROW()-3):V1094)-MIN(INDEX(V:V,ROW()-3):V1094)))</f>
        <v/>
      </c>
      <c r="AD1094" s="4" t="str">
        <f>IF(B1094&lt;&gt;"r04","",COUNT(INDEX(U:U,ROW()-3):U1094))</f>
        <v/>
      </c>
      <c r="AE1094" s="4" t="str">
        <f>IF(B1094&lt;&gt;"r04","",COUNT(INDEX(V:V,ROW()-3):V1094))</f>
        <v/>
      </c>
    </row>
    <row r="1095" spans="1:31">
      <c r="A1095">
        <v>890</v>
      </c>
      <c r="B1095" t="s">
        <v>1859</v>
      </c>
      <c r="C1095" t="s">
        <v>1860</v>
      </c>
      <c r="D1095">
        <v>4115754</v>
      </c>
      <c r="E1095">
        <v>71</v>
      </c>
      <c r="F1095" t="s">
        <v>1849</v>
      </c>
      <c r="G1095" s="1">
        <v>46203.835277777776</v>
      </c>
      <c r="H1095">
        <v>72</v>
      </c>
      <c r="I1095" t="s">
        <v>1849</v>
      </c>
      <c r="J1095" s="1">
        <v>46203.835543981484</v>
      </c>
      <c r="K1095">
        <v>1</v>
      </c>
      <c r="L1095">
        <v>1</v>
      </c>
      <c r="M1095" t="s">
        <v>1850</v>
      </c>
      <c r="N1095" t="s">
        <v>1851</v>
      </c>
      <c r="O1095" s="1">
        <v>46203.834976851853</v>
      </c>
      <c r="P1095" s="1">
        <v>46203.835543981484</v>
      </c>
      <c r="Q1095" s="1" t="str">
        <f t="shared" si="136"/>
        <v>4115754|r02</v>
      </c>
      <c r="R1095" s="1" t="str">
        <f>VLOOKUP(D1095,Base_Amostral!$A:$G,5,FALSE)</f>
        <v>Mauá da Serra</v>
      </c>
      <c r="S1095" s="1" t="str">
        <f>VLOOKUP(D1095,Base_Amostral!$A:$G,3,FALSE)</f>
        <v>Paraná</v>
      </c>
      <c r="T1095" s="1" t="str">
        <f>VLOOKUP(D1095,Base_Amostral!$A:$G,6,FALSE)</f>
        <v>Sul</v>
      </c>
      <c r="U1095" s="4">
        <f t="shared" si="137"/>
        <v>7.1</v>
      </c>
      <c r="V1095" s="4">
        <f t="shared" si="138"/>
        <v>7.2</v>
      </c>
      <c r="W1095" s="4">
        <f t="shared" si="139"/>
        <v>-0.10000000000000053</v>
      </c>
      <c r="X1095" s="4">
        <f t="shared" si="140"/>
        <v>7.15</v>
      </c>
      <c r="Y1095" s="4">
        <f t="shared" si="141"/>
        <v>1</v>
      </c>
      <c r="Z1095" s="4">
        <f t="shared" si="142"/>
        <v>0</v>
      </c>
      <c r="AA1095" s="4">
        <f t="shared" si="143"/>
        <v>0</v>
      </c>
      <c r="AB1095" s="4" t="str">
        <f>IF(B1095&lt;&gt;"r04","",IF(COUNT(INDEX(U:U,ROW()-3):U1095)&lt;2,"",MAX(INDEX(U:U,ROW()-3):U1095)-MIN(INDEX(U:U,ROW()-3):U1095)))</f>
        <v/>
      </c>
      <c r="AC1095" s="4" t="str">
        <f>IF(B1095&lt;&gt;"r04","",IF(COUNT(INDEX(V:V,ROW()-3):V1095)&lt;2,"",MAX(INDEX(V:V,ROW()-3):V1095)-MIN(INDEX(V:V,ROW()-3):V1095)))</f>
        <v/>
      </c>
      <c r="AD1095" s="4" t="str">
        <f>IF(B1095&lt;&gt;"r04","",COUNT(INDEX(U:U,ROW()-3):U1095))</f>
        <v/>
      </c>
      <c r="AE1095" s="4" t="str">
        <f>IF(B1095&lt;&gt;"r04","",COUNT(INDEX(V:V,ROW()-3):V1095))</f>
        <v/>
      </c>
    </row>
    <row r="1096" spans="1:31">
      <c r="A1096">
        <v>1247</v>
      </c>
      <c r="B1096" t="s">
        <v>1861</v>
      </c>
      <c r="C1096" t="s">
        <v>1862</v>
      </c>
      <c r="D1096">
        <v>4115754</v>
      </c>
      <c r="E1096">
        <v>68</v>
      </c>
      <c r="F1096" t="s">
        <v>1849</v>
      </c>
      <c r="G1096" s="1">
        <v>46209.879872685182</v>
      </c>
      <c r="H1096">
        <v>72</v>
      </c>
      <c r="I1096" t="s">
        <v>1849</v>
      </c>
      <c r="J1096" s="1">
        <v>46209.880127314813</v>
      </c>
      <c r="K1096">
        <v>1</v>
      </c>
      <c r="L1096">
        <v>1</v>
      </c>
      <c r="M1096" t="s">
        <v>1850</v>
      </c>
      <c r="N1096" t="s">
        <v>1851</v>
      </c>
      <c r="O1096" s="1">
        <v>46209.879374999997</v>
      </c>
      <c r="P1096" s="1">
        <v>46209.880127314813</v>
      </c>
      <c r="Q1096" s="1" t="str">
        <f t="shared" si="136"/>
        <v>4115754|r03</v>
      </c>
      <c r="R1096" s="1" t="str">
        <f>VLOOKUP(D1096,Base_Amostral!$A:$G,5,FALSE)</f>
        <v>Mauá da Serra</v>
      </c>
      <c r="S1096" s="1" t="str">
        <f>VLOOKUP(D1096,Base_Amostral!$A:$G,3,FALSE)</f>
        <v>Paraná</v>
      </c>
      <c r="T1096" s="1" t="str">
        <f>VLOOKUP(D1096,Base_Amostral!$A:$G,6,FALSE)</f>
        <v>Sul</v>
      </c>
      <c r="U1096" s="4">
        <f t="shared" si="137"/>
        <v>6.8</v>
      </c>
      <c r="V1096" s="4">
        <f t="shared" si="138"/>
        <v>7.2</v>
      </c>
      <c r="W1096" s="4">
        <f t="shared" si="139"/>
        <v>-0.40000000000000036</v>
      </c>
      <c r="X1096" s="4">
        <f t="shared" si="140"/>
        <v>7</v>
      </c>
      <c r="Y1096" s="4">
        <f t="shared" si="141"/>
        <v>1</v>
      </c>
      <c r="Z1096" s="4">
        <f t="shared" si="142"/>
        <v>-0.29999999999999982</v>
      </c>
      <c r="AA1096" s="4">
        <f t="shared" si="143"/>
        <v>0</v>
      </c>
      <c r="AB1096" s="4" t="str">
        <f>IF(B1096&lt;&gt;"r04","",IF(COUNT(INDEX(U:U,ROW()-3):U1096)&lt;2,"",MAX(INDEX(U:U,ROW()-3):U1096)-MIN(INDEX(U:U,ROW()-3):U1096)))</f>
        <v/>
      </c>
      <c r="AC1096" s="4" t="str">
        <f>IF(B1096&lt;&gt;"r04","",IF(COUNT(INDEX(V:V,ROW()-3):V1096)&lt;2,"",MAX(INDEX(V:V,ROW()-3):V1096)-MIN(INDEX(V:V,ROW()-3):V1096)))</f>
        <v/>
      </c>
      <c r="AD1096" s="4" t="str">
        <f>IF(B1096&lt;&gt;"r04","",COUNT(INDEX(U:U,ROW()-3):U1096))</f>
        <v/>
      </c>
      <c r="AE1096" s="4" t="str">
        <f>IF(B1096&lt;&gt;"r04","",COUNT(INDEX(V:V,ROW()-3):V1096))</f>
        <v/>
      </c>
    </row>
    <row r="1097" spans="1:31">
      <c r="A1097">
        <v>1619</v>
      </c>
      <c r="B1097" t="s">
        <v>1863</v>
      </c>
      <c r="C1097" t="s">
        <v>1864</v>
      </c>
      <c r="D1097">
        <v>4115754</v>
      </c>
      <c r="E1097">
        <v>79</v>
      </c>
      <c r="F1097" t="s">
        <v>1849</v>
      </c>
      <c r="G1097" s="1">
        <v>46216.859305555554</v>
      </c>
      <c r="H1097">
        <v>73</v>
      </c>
      <c r="I1097" t="s">
        <v>1849</v>
      </c>
      <c r="J1097" s="1">
        <v>46216.859548611108</v>
      </c>
      <c r="K1097">
        <v>1</v>
      </c>
      <c r="L1097">
        <v>1</v>
      </c>
      <c r="M1097" t="s">
        <v>1850</v>
      </c>
      <c r="N1097" t="s">
        <v>1851</v>
      </c>
      <c r="O1097" s="1">
        <v>46216.859027777777</v>
      </c>
      <c r="P1097" s="1">
        <v>46216.859548611108</v>
      </c>
      <c r="Q1097" s="1" t="str">
        <f t="shared" si="136"/>
        <v>4115754|r04</v>
      </c>
      <c r="R1097" s="1" t="str">
        <f>VLOOKUP(D1097,Base_Amostral!$A:$G,5,FALSE)</f>
        <v>Mauá da Serra</v>
      </c>
      <c r="S1097" s="1" t="str">
        <f>VLOOKUP(D1097,Base_Amostral!$A:$G,3,FALSE)</f>
        <v>Paraná</v>
      </c>
      <c r="T1097" s="1" t="str">
        <f>VLOOKUP(D1097,Base_Amostral!$A:$G,6,FALSE)</f>
        <v>Sul</v>
      </c>
      <c r="U1097" s="4">
        <f t="shared" si="137"/>
        <v>7.9</v>
      </c>
      <c r="V1097" s="4">
        <f t="shared" si="138"/>
        <v>7.3</v>
      </c>
      <c r="W1097" s="4">
        <f t="shared" si="139"/>
        <v>0.60000000000000053</v>
      </c>
      <c r="X1097" s="4">
        <f t="shared" si="140"/>
        <v>7.6</v>
      </c>
      <c r="Y1097" s="4">
        <f t="shared" si="141"/>
        <v>1</v>
      </c>
      <c r="Z1097" s="4">
        <f t="shared" si="142"/>
        <v>1.1000000000000005</v>
      </c>
      <c r="AA1097" s="4">
        <f t="shared" si="143"/>
        <v>9.9999999999999645E-2</v>
      </c>
      <c r="AB1097" s="4">
        <f ca="1">IF(B1097&lt;&gt;"r04","",IF(COUNT(INDEX(U:U,ROW()-3):U1097)&lt;2,"",MAX(INDEX(U:U,ROW()-3):U1097)-MIN(INDEX(U:U,ROW()-3):U1097)))</f>
        <v>1.1000000000000005</v>
      </c>
      <c r="AC1097" s="4">
        <f ca="1">IF(B1097&lt;&gt;"r04","",IF(COUNT(INDEX(V:V,ROW()-3):V1097)&lt;2,"",MAX(INDEX(V:V,ROW()-3):V1097)-MIN(INDEX(V:V,ROW()-3):V1097)))</f>
        <v>9.9999999999999645E-2</v>
      </c>
      <c r="AD1097" s="4">
        <f ca="1">IF(B1097&lt;&gt;"r04","",COUNT(INDEX(U:U,ROW()-3):U1097))</f>
        <v>4</v>
      </c>
      <c r="AE1097" s="4">
        <f ca="1">IF(B1097&lt;&gt;"r04","",COUNT(INDEX(V:V,ROW()-3):V1097))</f>
        <v>4</v>
      </c>
    </row>
    <row r="1098" spans="1:31">
      <c r="A1098">
        <v>542</v>
      </c>
      <c r="B1098" t="s">
        <v>1857</v>
      </c>
      <c r="C1098" t="s">
        <v>1858</v>
      </c>
      <c r="D1098">
        <v>4118451</v>
      </c>
      <c r="E1098">
        <v>81</v>
      </c>
      <c r="F1098" t="s">
        <v>1849</v>
      </c>
      <c r="G1098" s="1">
        <v>46196.03497685185</v>
      </c>
      <c r="H1098">
        <v>77</v>
      </c>
      <c r="I1098" t="s">
        <v>1849</v>
      </c>
      <c r="J1098" s="1">
        <v>46196.035243055558</v>
      </c>
      <c r="K1098">
        <v>1</v>
      </c>
      <c r="L1098">
        <v>1</v>
      </c>
      <c r="M1098" t="s">
        <v>1850</v>
      </c>
      <c r="N1098" t="s">
        <v>1851</v>
      </c>
      <c r="O1098" s="1">
        <v>46196.034513888888</v>
      </c>
      <c r="P1098" s="1">
        <v>46196.035243055558</v>
      </c>
      <c r="Q1098" s="1" t="str">
        <f t="shared" si="136"/>
        <v>4118451|r01</v>
      </c>
      <c r="R1098" s="1" t="str">
        <f>VLOOKUP(D1098,Base_Amostral!$A:$G,5,FALSE)</f>
        <v>Pato Bragado</v>
      </c>
      <c r="S1098" s="1" t="str">
        <f>VLOOKUP(D1098,Base_Amostral!$A:$G,3,FALSE)</f>
        <v>Paraná</v>
      </c>
      <c r="T1098" s="1" t="str">
        <f>VLOOKUP(D1098,Base_Amostral!$A:$G,6,FALSE)</f>
        <v>Sul</v>
      </c>
      <c r="U1098" s="4">
        <f t="shared" si="137"/>
        <v>8.1</v>
      </c>
      <c r="V1098" s="4">
        <f t="shared" si="138"/>
        <v>7.7</v>
      </c>
      <c r="W1098" s="4">
        <f t="shared" si="139"/>
        <v>0.39999999999999947</v>
      </c>
      <c r="X1098" s="4">
        <f t="shared" si="140"/>
        <v>7.9</v>
      </c>
      <c r="Y1098" s="4">
        <f t="shared" si="141"/>
        <v>1</v>
      </c>
      <c r="Z1098" s="4" t="str">
        <f t="shared" si="142"/>
        <v/>
      </c>
      <c r="AA1098" s="4" t="str">
        <f t="shared" si="143"/>
        <v/>
      </c>
      <c r="AB1098" s="4" t="str">
        <f>IF(B1098&lt;&gt;"r04","",IF(COUNT(INDEX(U:U,ROW()-3):U1098)&lt;2,"",MAX(INDEX(U:U,ROW()-3):U1098)-MIN(INDEX(U:U,ROW()-3):U1098)))</f>
        <v/>
      </c>
      <c r="AC1098" s="4" t="str">
        <f>IF(B1098&lt;&gt;"r04","",IF(COUNT(INDEX(V:V,ROW()-3):V1098)&lt;2,"",MAX(INDEX(V:V,ROW()-3):V1098)-MIN(INDEX(V:V,ROW()-3):V1098)))</f>
        <v/>
      </c>
      <c r="AD1098" s="4" t="str">
        <f>IF(B1098&lt;&gt;"r04","",COUNT(INDEX(U:U,ROW()-3):U1098))</f>
        <v/>
      </c>
      <c r="AE1098" s="4" t="str">
        <f>IF(B1098&lt;&gt;"r04","",COUNT(INDEX(V:V,ROW()-3):V1098))</f>
        <v/>
      </c>
    </row>
    <row r="1099" spans="1:31">
      <c r="A1099">
        <v>892</v>
      </c>
      <c r="B1099" t="s">
        <v>1859</v>
      </c>
      <c r="C1099" t="s">
        <v>1860</v>
      </c>
      <c r="D1099">
        <v>4118451</v>
      </c>
      <c r="E1099">
        <v>81</v>
      </c>
      <c r="F1099" t="s">
        <v>1849</v>
      </c>
      <c r="G1099" s="1">
        <v>46203.836006944446</v>
      </c>
      <c r="H1099">
        <v>77</v>
      </c>
      <c r="I1099" t="s">
        <v>1849</v>
      </c>
      <c r="J1099" s="1">
        <v>46203.83625</v>
      </c>
      <c r="K1099">
        <v>1</v>
      </c>
      <c r="L1099">
        <v>1</v>
      </c>
      <c r="M1099" t="s">
        <v>1850</v>
      </c>
      <c r="N1099" t="s">
        <v>1851</v>
      </c>
      <c r="O1099" s="1">
        <v>46203.835578703707</v>
      </c>
      <c r="P1099" s="1">
        <v>46203.83625</v>
      </c>
      <c r="Q1099" s="1" t="str">
        <f t="shared" si="136"/>
        <v>4118451|r02</v>
      </c>
      <c r="R1099" s="1" t="str">
        <f>VLOOKUP(D1099,Base_Amostral!$A:$G,5,FALSE)</f>
        <v>Pato Bragado</v>
      </c>
      <c r="S1099" s="1" t="str">
        <f>VLOOKUP(D1099,Base_Amostral!$A:$G,3,FALSE)</f>
        <v>Paraná</v>
      </c>
      <c r="T1099" s="1" t="str">
        <f>VLOOKUP(D1099,Base_Amostral!$A:$G,6,FALSE)</f>
        <v>Sul</v>
      </c>
      <c r="U1099" s="4">
        <f t="shared" si="137"/>
        <v>8.1</v>
      </c>
      <c r="V1099" s="4">
        <f t="shared" si="138"/>
        <v>7.7</v>
      </c>
      <c r="W1099" s="4">
        <f t="shared" si="139"/>
        <v>0.39999999999999947</v>
      </c>
      <c r="X1099" s="4">
        <f t="shared" si="140"/>
        <v>7.9</v>
      </c>
      <c r="Y1099" s="4">
        <f t="shared" si="141"/>
        <v>1</v>
      </c>
      <c r="Z1099" s="4">
        <f t="shared" si="142"/>
        <v>0</v>
      </c>
      <c r="AA1099" s="4">
        <f t="shared" si="143"/>
        <v>0</v>
      </c>
      <c r="AB1099" s="4" t="str">
        <f>IF(B1099&lt;&gt;"r04","",IF(COUNT(INDEX(U:U,ROW()-3):U1099)&lt;2,"",MAX(INDEX(U:U,ROW()-3):U1099)-MIN(INDEX(U:U,ROW()-3):U1099)))</f>
        <v/>
      </c>
      <c r="AC1099" s="4" t="str">
        <f>IF(B1099&lt;&gt;"r04","",IF(COUNT(INDEX(V:V,ROW()-3):V1099)&lt;2,"",MAX(INDEX(V:V,ROW()-3):V1099)-MIN(INDEX(V:V,ROW()-3):V1099)))</f>
        <v/>
      </c>
      <c r="AD1099" s="4" t="str">
        <f>IF(B1099&lt;&gt;"r04","",COUNT(INDEX(U:U,ROW()-3):U1099))</f>
        <v/>
      </c>
      <c r="AE1099" s="4" t="str">
        <f>IF(B1099&lt;&gt;"r04","",COUNT(INDEX(V:V,ROW()-3):V1099))</f>
        <v/>
      </c>
    </row>
    <row r="1100" spans="1:31">
      <c r="A1100">
        <v>1249</v>
      </c>
      <c r="B1100" t="s">
        <v>1861</v>
      </c>
      <c r="C1100" t="s">
        <v>1862</v>
      </c>
      <c r="D1100">
        <v>4118451</v>
      </c>
      <c r="E1100">
        <v>79</v>
      </c>
      <c r="F1100" t="s">
        <v>1849</v>
      </c>
      <c r="G1100" s="1">
        <v>46209.880555555559</v>
      </c>
      <c r="H1100">
        <v>77</v>
      </c>
      <c r="I1100" t="s">
        <v>1849</v>
      </c>
      <c r="J1100" s="1">
        <v>46209.880798611113</v>
      </c>
      <c r="K1100">
        <v>1</v>
      </c>
      <c r="L1100">
        <v>1</v>
      </c>
      <c r="M1100" t="s">
        <v>1850</v>
      </c>
      <c r="N1100" t="s">
        <v>1851</v>
      </c>
      <c r="O1100" s="1">
        <v>46209.880173611113</v>
      </c>
      <c r="P1100" s="1">
        <v>46209.880798611113</v>
      </c>
      <c r="Q1100" s="1" t="str">
        <f t="shared" si="136"/>
        <v>4118451|r03</v>
      </c>
      <c r="R1100" s="1" t="str">
        <f>VLOOKUP(D1100,Base_Amostral!$A:$G,5,FALSE)</f>
        <v>Pato Bragado</v>
      </c>
      <c r="S1100" s="1" t="str">
        <f>VLOOKUP(D1100,Base_Amostral!$A:$G,3,FALSE)</f>
        <v>Paraná</v>
      </c>
      <c r="T1100" s="1" t="str">
        <f>VLOOKUP(D1100,Base_Amostral!$A:$G,6,FALSE)</f>
        <v>Sul</v>
      </c>
      <c r="U1100" s="4">
        <f t="shared" si="137"/>
        <v>7.9</v>
      </c>
      <c r="V1100" s="4">
        <f t="shared" si="138"/>
        <v>7.7</v>
      </c>
      <c r="W1100" s="4">
        <f t="shared" si="139"/>
        <v>0.20000000000000018</v>
      </c>
      <c r="X1100" s="4">
        <f t="shared" si="140"/>
        <v>7.8000000000000007</v>
      </c>
      <c r="Y1100" s="4">
        <f t="shared" si="141"/>
        <v>1</v>
      </c>
      <c r="Z1100" s="4">
        <f t="shared" si="142"/>
        <v>-0.19999999999999929</v>
      </c>
      <c r="AA1100" s="4">
        <f t="shared" si="143"/>
        <v>0</v>
      </c>
      <c r="AB1100" s="4" t="str">
        <f>IF(B1100&lt;&gt;"r04","",IF(COUNT(INDEX(U:U,ROW()-3):U1100)&lt;2,"",MAX(INDEX(U:U,ROW()-3):U1100)-MIN(INDEX(U:U,ROW()-3):U1100)))</f>
        <v/>
      </c>
      <c r="AC1100" s="4" t="str">
        <f>IF(B1100&lt;&gt;"r04","",IF(COUNT(INDEX(V:V,ROW()-3):V1100)&lt;2,"",MAX(INDEX(V:V,ROW()-3):V1100)-MIN(INDEX(V:V,ROW()-3):V1100)))</f>
        <v/>
      </c>
      <c r="AD1100" s="4" t="str">
        <f>IF(B1100&lt;&gt;"r04","",COUNT(INDEX(U:U,ROW()-3):U1100))</f>
        <v/>
      </c>
      <c r="AE1100" s="4" t="str">
        <f>IF(B1100&lt;&gt;"r04","",COUNT(INDEX(V:V,ROW()-3):V1100))</f>
        <v/>
      </c>
    </row>
    <row r="1101" spans="1:31">
      <c r="A1101">
        <v>1622</v>
      </c>
      <c r="B1101" t="s">
        <v>1863</v>
      </c>
      <c r="C1101" t="s">
        <v>1864</v>
      </c>
      <c r="D1101">
        <v>4118451</v>
      </c>
      <c r="E1101">
        <v>83</v>
      </c>
      <c r="F1101" t="s">
        <v>1849</v>
      </c>
      <c r="G1101" s="1">
        <v>46216.86</v>
      </c>
      <c r="H1101">
        <v>77</v>
      </c>
      <c r="I1101" t="s">
        <v>1849</v>
      </c>
      <c r="J1101" s="1">
        <v>46216.860243055555</v>
      </c>
      <c r="K1101">
        <v>1</v>
      </c>
      <c r="L1101">
        <v>1</v>
      </c>
      <c r="M1101" t="s">
        <v>1850</v>
      </c>
      <c r="N1101" t="s">
        <v>1851</v>
      </c>
      <c r="O1101" s="1">
        <v>46216.859629629631</v>
      </c>
      <c r="P1101" s="1">
        <v>46216.860243055555</v>
      </c>
      <c r="Q1101" s="1" t="str">
        <f t="shared" si="136"/>
        <v>4118451|r04</v>
      </c>
      <c r="R1101" s="1" t="str">
        <f>VLOOKUP(D1101,Base_Amostral!$A:$G,5,FALSE)</f>
        <v>Pato Bragado</v>
      </c>
      <c r="S1101" s="1" t="str">
        <f>VLOOKUP(D1101,Base_Amostral!$A:$G,3,FALSE)</f>
        <v>Paraná</v>
      </c>
      <c r="T1101" s="1" t="str">
        <f>VLOOKUP(D1101,Base_Amostral!$A:$G,6,FALSE)</f>
        <v>Sul</v>
      </c>
      <c r="U1101" s="4">
        <f t="shared" si="137"/>
        <v>8.3000000000000007</v>
      </c>
      <c r="V1101" s="4">
        <f t="shared" si="138"/>
        <v>7.7</v>
      </c>
      <c r="W1101" s="4">
        <f t="shared" si="139"/>
        <v>0.60000000000000053</v>
      </c>
      <c r="X1101" s="4">
        <f t="shared" si="140"/>
        <v>8</v>
      </c>
      <c r="Y1101" s="4">
        <f t="shared" si="141"/>
        <v>1</v>
      </c>
      <c r="Z1101" s="4">
        <f t="shared" si="142"/>
        <v>0.40000000000000036</v>
      </c>
      <c r="AA1101" s="4">
        <f t="shared" si="143"/>
        <v>0</v>
      </c>
      <c r="AB1101" s="4">
        <f ca="1">IF(B1101&lt;&gt;"r04","",IF(COUNT(INDEX(U:U,ROW()-3):U1101)&lt;2,"",MAX(INDEX(U:U,ROW()-3):U1101)-MIN(INDEX(U:U,ROW()-3):U1101)))</f>
        <v>0.40000000000000036</v>
      </c>
      <c r="AC1101" s="4">
        <f ca="1">IF(B1101&lt;&gt;"r04","",IF(COUNT(INDEX(V:V,ROW()-3):V1101)&lt;2,"",MAX(INDEX(V:V,ROW()-3):V1101)-MIN(INDEX(V:V,ROW()-3):V1101)))</f>
        <v>0</v>
      </c>
      <c r="AD1101" s="4">
        <f ca="1">IF(B1101&lt;&gt;"r04","",COUNT(INDEX(U:U,ROW()-3):U1101))</f>
        <v>4</v>
      </c>
      <c r="AE1101" s="4">
        <f ca="1">IF(B1101&lt;&gt;"r04","",COUNT(INDEX(V:V,ROW()-3):V1101))</f>
        <v>4</v>
      </c>
    </row>
    <row r="1102" spans="1:31">
      <c r="A1102">
        <v>545</v>
      </c>
      <c r="B1102" t="s">
        <v>1857</v>
      </c>
      <c r="C1102" t="s">
        <v>1858</v>
      </c>
      <c r="D1102">
        <v>4119806</v>
      </c>
      <c r="E1102">
        <v>92</v>
      </c>
      <c r="F1102" t="s">
        <v>1849</v>
      </c>
      <c r="G1102" s="1">
        <v>46196.035439814812</v>
      </c>
      <c r="H1102">
        <v>56</v>
      </c>
      <c r="I1102" t="s">
        <v>1849</v>
      </c>
      <c r="J1102" s="1">
        <v>46196.035694444443</v>
      </c>
      <c r="K1102">
        <v>1</v>
      </c>
      <c r="L1102">
        <v>1</v>
      </c>
      <c r="M1102" t="s">
        <v>1850</v>
      </c>
      <c r="N1102" t="s">
        <v>1851</v>
      </c>
      <c r="O1102" s="1">
        <v>46196.035277777781</v>
      </c>
      <c r="P1102" s="1">
        <v>46196.035694444443</v>
      </c>
      <c r="Q1102" s="1" t="str">
        <f t="shared" si="136"/>
        <v>4119806|r01</v>
      </c>
      <c r="R1102" s="1" t="str">
        <f>VLOOKUP(D1102,Base_Amostral!$A:$G,5,FALSE)</f>
        <v>Planalto</v>
      </c>
      <c r="S1102" s="1" t="str">
        <f>VLOOKUP(D1102,Base_Amostral!$A:$G,3,FALSE)</f>
        <v>Paraná</v>
      </c>
      <c r="T1102" s="1" t="str">
        <f>VLOOKUP(D1102,Base_Amostral!$A:$G,6,FALSE)</f>
        <v>Sul</v>
      </c>
      <c r="U1102" s="4">
        <f t="shared" si="137"/>
        <v>9.1999999999999993</v>
      </c>
      <c r="V1102" s="4">
        <f t="shared" si="138"/>
        <v>5.6</v>
      </c>
      <c r="W1102" s="4">
        <f t="shared" si="139"/>
        <v>3.5999999999999996</v>
      </c>
      <c r="X1102" s="4">
        <f t="shared" si="140"/>
        <v>7.3999999999999995</v>
      </c>
      <c r="Y1102" s="4">
        <f t="shared" si="141"/>
        <v>1</v>
      </c>
      <c r="Z1102" s="4" t="str">
        <f t="shared" si="142"/>
        <v/>
      </c>
      <c r="AA1102" s="4" t="str">
        <f t="shared" si="143"/>
        <v/>
      </c>
      <c r="AB1102" s="4" t="str">
        <f>IF(B1102&lt;&gt;"r04","",IF(COUNT(INDEX(U:U,ROW()-3):U1102)&lt;2,"",MAX(INDEX(U:U,ROW()-3):U1102)-MIN(INDEX(U:U,ROW()-3):U1102)))</f>
        <v/>
      </c>
      <c r="AC1102" s="4" t="str">
        <f>IF(B1102&lt;&gt;"r04","",IF(COUNT(INDEX(V:V,ROW()-3):V1102)&lt;2,"",MAX(INDEX(V:V,ROW()-3):V1102)-MIN(INDEX(V:V,ROW()-3):V1102)))</f>
        <v/>
      </c>
      <c r="AD1102" s="4" t="str">
        <f>IF(B1102&lt;&gt;"r04","",COUNT(INDEX(U:U,ROW()-3):U1102))</f>
        <v/>
      </c>
      <c r="AE1102" s="4" t="str">
        <f>IF(B1102&lt;&gt;"r04","",COUNT(INDEX(V:V,ROW()-3):V1102))</f>
        <v/>
      </c>
    </row>
    <row r="1103" spans="1:31">
      <c r="A1103">
        <v>895</v>
      </c>
      <c r="B1103" t="s">
        <v>1859</v>
      </c>
      <c r="C1103" t="s">
        <v>1860</v>
      </c>
      <c r="D1103">
        <v>4119806</v>
      </c>
      <c r="E1103">
        <v>92</v>
      </c>
      <c r="F1103" t="s">
        <v>1849</v>
      </c>
      <c r="G1103" s="1">
        <v>46203.838842592595</v>
      </c>
      <c r="H1103">
        <v>56</v>
      </c>
      <c r="I1103" t="s">
        <v>1849</v>
      </c>
      <c r="J1103" s="1">
        <v>46203.839108796295</v>
      </c>
      <c r="K1103">
        <v>1</v>
      </c>
      <c r="L1103">
        <v>1</v>
      </c>
      <c r="M1103" t="s">
        <v>1850</v>
      </c>
      <c r="N1103" t="s">
        <v>1851</v>
      </c>
      <c r="O1103" s="1">
        <v>46203.836319444446</v>
      </c>
      <c r="P1103" s="1">
        <v>46203.839108796295</v>
      </c>
      <c r="Q1103" s="1" t="str">
        <f t="shared" si="136"/>
        <v>4119806|r02</v>
      </c>
      <c r="R1103" s="1" t="str">
        <f>VLOOKUP(D1103,Base_Amostral!$A:$G,5,FALSE)</f>
        <v>Planalto</v>
      </c>
      <c r="S1103" s="1" t="str">
        <f>VLOOKUP(D1103,Base_Amostral!$A:$G,3,FALSE)</f>
        <v>Paraná</v>
      </c>
      <c r="T1103" s="1" t="str">
        <f>VLOOKUP(D1103,Base_Amostral!$A:$G,6,FALSE)</f>
        <v>Sul</v>
      </c>
      <c r="U1103" s="4">
        <f t="shared" si="137"/>
        <v>9.1999999999999993</v>
      </c>
      <c r="V1103" s="4">
        <f t="shared" si="138"/>
        <v>5.6</v>
      </c>
      <c r="W1103" s="4">
        <f t="shared" si="139"/>
        <v>3.5999999999999996</v>
      </c>
      <c r="X1103" s="4">
        <f t="shared" si="140"/>
        <v>7.3999999999999995</v>
      </c>
      <c r="Y1103" s="4">
        <f t="shared" si="141"/>
        <v>1</v>
      </c>
      <c r="Z1103" s="4">
        <f t="shared" si="142"/>
        <v>0</v>
      </c>
      <c r="AA1103" s="4">
        <f t="shared" si="143"/>
        <v>0</v>
      </c>
      <c r="AB1103" s="4" t="str">
        <f>IF(B1103&lt;&gt;"r04","",IF(COUNT(INDEX(U:U,ROW()-3):U1103)&lt;2,"",MAX(INDEX(U:U,ROW()-3):U1103)-MIN(INDEX(U:U,ROW()-3):U1103)))</f>
        <v/>
      </c>
      <c r="AC1103" s="4" t="str">
        <f>IF(B1103&lt;&gt;"r04","",IF(COUNT(INDEX(V:V,ROW()-3):V1103)&lt;2,"",MAX(INDEX(V:V,ROW()-3):V1103)-MIN(INDEX(V:V,ROW()-3):V1103)))</f>
        <v/>
      </c>
      <c r="AD1103" s="4" t="str">
        <f>IF(B1103&lt;&gt;"r04","",COUNT(INDEX(U:U,ROW()-3):U1103))</f>
        <v/>
      </c>
      <c r="AE1103" s="4" t="str">
        <f>IF(B1103&lt;&gt;"r04","",COUNT(INDEX(V:V,ROW()-3):V1103))</f>
        <v/>
      </c>
    </row>
    <row r="1104" spans="1:31">
      <c r="A1104">
        <v>1252</v>
      </c>
      <c r="B1104" t="s">
        <v>1861</v>
      </c>
      <c r="C1104" t="s">
        <v>1862</v>
      </c>
      <c r="D1104">
        <v>4119806</v>
      </c>
      <c r="E1104">
        <v>92</v>
      </c>
      <c r="F1104" t="s">
        <v>1849</v>
      </c>
      <c r="G1104" s="1">
        <v>46209.880983796298</v>
      </c>
      <c r="H1104">
        <v>56</v>
      </c>
      <c r="I1104" t="s">
        <v>1849</v>
      </c>
      <c r="J1104" s="1">
        <v>46209.881238425929</v>
      </c>
      <c r="K1104">
        <v>1</v>
      </c>
      <c r="L1104">
        <v>1</v>
      </c>
      <c r="M1104" t="s">
        <v>1850</v>
      </c>
      <c r="N1104" t="s">
        <v>1851</v>
      </c>
      <c r="O1104" s="1">
        <v>46209.880844907406</v>
      </c>
      <c r="P1104" s="1">
        <v>46209.881238425929</v>
      </c>
      <c r="Q1104" s="1" t="str">
        <f t="shared" si="136"/>
        <v>4119806|r03</v>
      </c>
      <c r="R1104" s="1" t="str">
        <f>VLOOKUP(D1104,Base_Amostral!$A:$G,5,FALSE)</f>
        <v>Planalto</v>
      </c>
      <c r="S1104" s="1" t="str">
        <f>VLOOKUP(D1104,Base_Amostral!$A:$G,3,FALSE)</f>
        <v>Paraná</v>
      </c>
      <c r="T1104" s="1" t="str">
        <f>VLOOKUP(D1104,Base_Amostral!$A:$G,6,FALSE)</f>
        <v>Sul</v>
      </c>
      <c r="U1104" s="4">
        <f t="shared" si="137"/>
        <v>9.1999999999999993</v>
      </c>
      <c r="V1104" s="4">
        <f t="shared" si="138"/>
        <v>5.6</v>
      </c>
      <c r="W1104" s="4">
        <f t="shared" si="139"/>
        <v>3.5999999999999996</v>
      </c>
      <c r="X1104" s="4">
        <f t="shared" si="140"/>
        <v>7.3999999999999995</v>
      </c>
      <c r="Y1104" s="4">
        <f t="shared" si="141"/>
        <v>1</v>
      </c>
      <c r="Z1104" s="4">
        <f t="shared" si="142"/>
        <v>0</v>
      </c>
      <c r="AA1104" s="4">
        <f t="shared" si="143"/>
        <v>0</v>
      </c>
      <c r="AB1104" s="4" t="str">
        <f>IF(B1104&lt;&gt;"r04","",IF(COUNT(INDEX(U:U,ROW()-3):U1104)&lt;2,"",MAX(INDEX(U:U,ROW()-3):U1104)-MIN(INDEX(U:U,ROW()-3):U1104)))</f>
        <v/>
      </c>
      <c r="AC1104" s="4" t="str">
        <f>IF(B1104&lt;&gt;"r04","",IF(COUNT(INDEX(V:V,ROW()-3):V1104)&lt;2,"",MAX(INDEX(V:V,ROW()-3):V1104)-MIN(INDEX(V:V,ROW()-3):V1104)))</f>
        <v/>
      </c>
      <c r="AD1104" s="4" t="str">
        <f>IF(B1104&lt;&gt;"r04","",COUNT(INDEX(U:U,ROW()-3):U1104))</f>
        <v/>
      </c>
      <c r="AE1104" s="4" t="str">
        <f>IF(B1104&lt;&gt;"r04","",COUNT(INDEX(V:V,ROW()-3):V1104))</f>
        <v/>
      </c>
    </row>
    <row r="1105" spans="1:31">
      <c r="A1105">
        <v>1625</v>
      </c>
      <c r="B1105" t="s">
        <v>1863</v>
      </c>
      <c r="C1105" t="s">
        <v>1864</v>
      </c>
      <c r="D1105">
        <v>4119806</v>
      </c>
      <c r="E1105">
        <v>96</v>
      </c>
      <c r="F1105" t="s">
        <v>1849</v>
      </c>
      <c r="G1105" s="1">
        <v>46216.86278935185</v>
      </c>
      <c r="H1105">
        <v>56</v>
      </c>
      <c r="I1105" t="s">
        <v>1849</v>
      </c>
      <c r="J1105" s="1">
        <v>46216.863043981481</v>
      </c>
      <c r="K1105">
        <v>1</v>
      </c>
      <c r="L1105">
        <v>1</v>
      </c>
      <c r="M1105" t="s">
        <v>1850</v>
      </c>
      <c r="N1105" t="s">
        <v>1851</v>
      </c>
      <c r="O1105" s="1">
        <v>46216.860312500001</v>
      </c>
      <c r="P1105" s="1">
        <v>46216.863043981481</v>
      </c>
      <c r="Q1105" s="1" t="str">
        <f t="shared" si="136"/>
        <v>4119806|r04</v>
      </c>
      <c r="R1105" s="1" t="str">
        <f>VLOOKUP(D1105,Base_Amostral!$A:$G,5,FALSE)</f>
        <v>Planalto</v>
      </c>
      <c r="S1105" s="1" t="str">
        <f>VLOOKUP(D1105,Base_Amostral!$A:$G,3,FALSE)</f>
        <v>Paraná</v>
      </c>
      <c r="T1105" s="1" t="str">
        <f>VLOOKUP(D1105,Base_Amostral!$A:$G,6,FALSE)</f>
        <v>Sul</v>
      </c>
      <c r="U1105" s="4">
        <f t="shared" si="137"/>
        <v>9.6</v>
      </c>
      <c r="V1105" s="4">
        <f t="shared" si="138"/>
        <v>5.6</v>
      </c>
      <c r="W1105" s="4">
        <f t="shared" si="139"/>
        <v>4</v>
      </c>
      <c r="X1105" s="4">
        <f t="shared" si="140"/>
        <v>7.6</v>
      </c>
      <c r="Y1105" s="4">
        <f t="shared" si="141"/>
        <v>1</v>
      </c>
      <c r="Z1105" s="4">
        <f t="shared" si="142"/>
        <v>0.40000000000000036</v>
      </c>
      <c r="AA1105" s="4">
        <f t="shared" si="143"/>
        <v>0</v>
      </c>
      <c r="AB1105" s="4">
        <f ca="1">IF(B1105&lt;&gt;"r04","",IF(COUNT(INDEX(U:U,ROW()-3):U1105)&lt;2,"",MAX(INDEX(U:U,ROW()-3):U1105)-MIN(INDEX(U:U,ROW()-3):U1105)))</f>
        <v>0.40000000000000036</v>
      </c>
      <c r="AC1105" s="4">
        <f ca="1">IF(B1105&lt;&gt;"r04","",IF(COUNT(INDEX(V:V,ROW()-3):V1105)&lt;2,"",MAX(INDEX(V:V,ROW()-3):V1105)-MIN(INDEX(V:V,ROW()-3):V1105)))</f>
        <v>0</v>
      </c>
      <c r="AD1105" s="4">
        <f ca="1">IF(B1105&lt;&gt;"r04","",COUNT(INDEX(U:U,ROW()-3):U1105))</f>
        <v>4</v>
      </c>
      <c r="AE1105" s="4">
        <f ca="1">IF(B1105&lt;&gt;"r04","",COUNT(INDEX(V:V,ROW()-3):V1105))</f>
        <v>4</v>
      </c>
    </row>
    <row r="1106" spans="1:31">
      <c r="A1106">
        <v>548</v>
      </c>
      <c r="B1106" t="s">
        <v>1857</v>
      </c>
      <c r="C1106" t="s">
        <v>1858</v>
      </c>
      <c r="D1106">
        <v>4120655</v>
      </c>
      <c r="E1106">
        <v>49</v>
      </c>
      <c r="F1106" t="s">
        <v>1849</v>
      </c>
      <c r="G1106" s="1">
        <v>46196.036122685182</v>
      </c>
      <c r="H1106">
        <v>55</v>
      </c>
      <c r="I1106" t="s">
        <v>1849</v>
      </c>
      <c r="J1106" s="1">
        <v>46196.036423611113</v>
      </c>
      <c r="K1106">
        <v>1</v>
      </c>
      <c r="L1106">
        <v>1</v>
      </c>
      <c r="M1106" t="s">
        <v>1850</v>
      </c>
      <c r="N1106" t="s">
        <v>1851</v>
      </c>
      <c r="O1106" s="1">
        <v>46196.035740740743</v>
      </c>
      <c r="P1106" s="1">
        <v>46196.036423611113</v>
      </c>
      <c r="Q1106" s="1" t="str">
        <f t="shared" si="136"/>
        <v>4120655|r01</v>
      </c>
      <c r="R1106" s="1" t="str">
        <f>VLOOKUP(D1106,Base_Amostral!$A:$G,5,FALSE)</f>
        <v>Quarto Centenário</v>
      </c>
      <c r="S1106" s="1" t="str">
        <f>VLOOKUP(D1106,Base_Amostral!$A:$G,3,FALSE)</f>
        <v>Paraná</v>
      </c>
      <c r="T1106" s="1" t="str">
        <f>VLOOKUP(D1106,Base_Amostral!$A:$G,6,FALSE)</f>
        <v>Sul</v>
      </c>
      <c r="U1106" s="4">
        <f t="shared" si="137"/>
        <v>4.9000000000000004</v>
      </c>
      <c r="V1106" s="4">
        <f t="shared" si="138"/>
        <v>5.5</v>
      </c>
      <c r="W1106" s="4">
        <f t="shared" si="139"/>
        <v>-0.59999999999999964</v>
      </c>
      <c r="X1106" s="4">
        <f t="shared" si="140"/>
        <v>5.2</v>
      </c>
      <c r="Y1106" s="4">
        <f t="shared" si="141"/>
        <v>1</v>
      </c>
      <c r="Z1106" s="4" t="str">
        <f t="shared" si="142"/>
        <v/>
      </c>
      <c r="AA1106" s="4" t="str">
        <f t="shared" si="143"/>
        <v/>
      </c>
      <c r="AB1106" s="4" t="str">
        <f>IF(B1106&lt;&gt;"r04","",IF(COUNT(INDEX(U:U,ROW()-3):U1106)&lt;2,"",MAX(INDEX(U:U,ROW()-3):U1106)-MIN(INDEX(U:U,ROW()-3):U1106)))</f>
        <v/>
      </c>
      <c r="AC1106" s="4" t="str">
        <f>IF(B1106&lt;&gt;"r04","",IF(COUNT(INDEX(V:V,ROW()-3):V1106)&lt;2,"",MAX(INDEX(V:V,ROW()-3):V1106)-MIN(INDEX(V:V,ROW()-3):V1106)))</f>
        <v/>
      </c>
      <c r="AD1106" s="4" t="str">
        <f>IF(B1106&lt;&gt;"r04","",COUNT(INDEX(U:U,ROW()-3):U1106))</f>
        <v/>
      </c>
      <c r="AE1106" s="4" t="str">
        <f>IF(B1106&lt;&gt;"r04","",COUNT(INDEX(V:V,ROW()-3):V1106))</f>
        <v/>
      </c>
    </row>
    <row r="1107" spans="1:31">
      <c r="A1107">
        <v>904</v>
      </c>
      <c r="B1107" t="s">
        <v>1859</v>
      </c>
      <c r="C1107" t="s">
        <v>1860</v>
      </c>
      <c r="D1107">
        <v>4120655</v>
      </c>
      <c r="E1107">
        <v>49</v>
      </c>
      <c r="F1107" t="s">
        <v>1849</v>
      </c>
      <c r="G1107" s="1">
        <v>46203.839537037034</v>
      </c>
      <c r="H1107">
        <v>55</v>
      </c>
      <c r="I1107" t="s">
        <v>1849</v>
      </c>
      <c r="J1107" s="1">
        <v>46203.839803240742</v>
      </c>
      <c r="K1107">
        <v>1</v>
      </c>
      <c r="L1107">
        <v>1</v>
      </c>
      <c r="M1107" t="s">
        <v>1850</v>
      </c>
      <c r="N1107" t="s">
        <v>1851</v>
      </c>
      <c r="O1107" s="1">
        <v>46203.839155092595</v>
      </c>
      <c r="P1107" s="1">
        <v>46203.839803240742</v>
      </c>
      <c r="Q1107" s="1" t="str">
        <f t="shared" si="136"/>
        <v>4120655|r02</v>
      </c>
      <c r="R1107" s="1" t="str">
        <f>VLOOKUP(D1107,Base_Amostral!$A:$G,5,FALSE)</f>
        <v>Quarto Centenário</v>
      </c>
      <c r="S1107" s="1" t="str">
        <f>VLOOKUP(D1107,Base_Amostral!$A:$G,3,FALSE)</f>
        <v>Paraná</v>
      </c>
      <c r="T1107" s="1" t="str">
        <f>VLOOKUP(D1107,Base_Amostral!$A:$G,6,FALSE)</f>
        <v>Sul</v>
      </c>
      <c r="U1107" s="4">
        <f t="shared" si="137"/>
        <v>4.9000000000000004</v>
      </c>
      <c r="V1107" s="4">
        <f t="shared" si="138"/>
        <v>5.5</v>
      </c>
      <c r="W1107" s="4">
        <f t="shared" si="139"/>
        <v>-0.59999999999999964</v>
      </c>
      <c r="X1107" s="4">
        <f t="shared" si="140"/>
        <v>5.2</v>
      </c>
      <c r="Y1107" s="4">
        <f t="shared" si="141"/>
        <v>1</v>
      </c>
      <c r="Z1107" s="4">
        <f t="shared" si="142"/>
        <v>0</v>
      </c>
      <c r="AA1107" s="4">
        <f t="shared" si="143"/>
        <v>0</v>
      </c>
      <c r="AB1107" s="4" t="str">
        <f>IF(B1107&lt;&gt;"r04","",IF(COUNT(INDEX(U:U,ROW()-3):U1107)&lt;2,"",MAX(INDEX(U:U,ROW()-3):U1107)-MIN(INDEX(U:U,ROW()-3):U1107)))</f>
        <v/>
      </c>
      <c r="AC1107" s="4" t="str">
        <f>IF(B1107&lt;&gt;"r04","",IF(COUNT(INDEX(V:V,ROW()-3):V1107)&lt;2,"",MAX(INDEX(V:V,ROW()-3):V1107)-MIN(INDEX(V:V,ROW()-3):V1107)))</f>
        <v/>
      </c>
      <c r="AD1107" s="4" t="str">
        <f>IF(B1107&lt;&gt;"r04","",COUNT(INDEX(U:U,ROW()-3):U1107))</f>
        <v/>
      </c>
      <c r="AE1107" s="4" t="str">
        <f>IF(B1107&lt;&gt;"r04","",COUNT(INDEX(V:V,ROW()-3):V1107))</f>
        <v/>
      </c>
    </row>
    <row r="1108" spans="1:31">
      <c r="A1108">
        <v>1254</v>
      </c>
      <c r="B1108" t="s">
        <v>1861</v>
      </c>
      <c r="C1108" t="s">
        <v>1862</v>
      </c>
      <c r="D1108">
        <v>4120655</v>
      </c>
      <c r="E1108">
        <v>51</v>
      </c>
      <c r="F1108" t="s">
        <v>1849</v>
      </c>
      <c r="G1108" s="1">
        <v>46209.881736111114</v>
      </c>
      <c r="H1108">
        <v>56</v>
      </c>
      <c r="I1108" t="s">
        <v>1849</v>
      </c>
      <c r="J1108" s="1">
        <v>46209.881990740738</v>
      </c>
      <c r="K1108">
        <v>1</v>
      </c>
      <c r="L1108">
        <v>1</v>
      </c>
      <c r="M1108" t="s">
        <v>1850</v>
      </c>
      <c r="N1108" t="s">
        <v>1851</v>
      </c>
      <c r="O1108" s="1">
        <v>46209.881284722222</v>
      </c>
      <c r="P1108" s="1">
        <v>46209.881990740738</v>
      </c>
      <c r="Q1108" s="1" t="str">
        <f t="shared" si="136"/>
        <v>4120655|r03</v>
      </c>
      <c r="R1108" s="1" t="str">
        <f>VLOOKUP(D1108,Base_Amostral!$A:$G,5,FALSE)</f>
        <v>Quarto Centenário</v>
      </c>
      <c r="S1108" s="1" t="str">
        <f>VLOOKUP(D1108,Base_Amostral!$A:$G,3,FALSE)</f>
        <v>Paraná</v>
      </c>
      <c r="T1108" s="1" t="str">
        <f>VLOOKUP(D1108,Base_Amostral!$A:$G,6,FALSE)</f>
        <v>Sul</v>
      </c>
      <c r="U1108" s="4">
        <f t="shared" si="137"/>
        <v>5.0999999999999996</v>
      </c>
      <c r="V1108" s="4">
        <f t="shared" si="138"/>
        <v>5.6</v>
      </c>
      <c r="W1108" s="4">
        <f t="shared" si="139"/>
        <v>-0.5</v>
      </c>
      <c r="X1108" s="4">
        <f t="shared" si="140"/>
        <v>5.35</v>
      </c>
      <c r="Y1108" s="4">
        <f t="shared" si="141"/>
        <v>1</v>
      </c>
      <c r="Z1108" s="4">
        <f t="shared" si="142"/>
        <v>0.19999999999999929</v>
      </c>
      <c r="AA1108" s="4">
        <f t="shared" si="143"/>
        <v>9.9999999999999645E-2</v>
      </c>
      <c r="AB1108" s="4" t="str">
        <f>IF(B1108&lt;&gt;"r04","",IF(COUNT(INDEX(U:U,ROW()-3):U1108)&lt;2,"",MAX(INDEX(U:U,ROW()-3):U1108)-MIN(INDEX(U:U,ROW()-3):U1108)))</f>
        <v/>
      </c>
      <c r="AC1108" s="4" t="str">
        <f>IF(B1108&lt;&gt;"r04","",IF(COUNT(INDEX(V:V,ROW()-3):V1108)&lt;2,"",MAX(INDEX(V:V,ROW()-3):V1108)-MIN(INDEX(V:V,ROW()-3):V1108)))</f>
        <v/>
      </c>
      <c r="AD1108" s="4" t="str">
        <f>IF(B1108&lt;&gt;"r04","",COUNT(INDEX(U:U,ROW()-3):U1108))</f>
        <v/>
      </c>
      <c r="AE1108" s="4" t="str">
        <f>IF(B1108&lt;&gt;"r04","",COUNT(INDEX(V:V,ROW()-3):V1108))</f>
        <v/>
      </c>
    </row>
    <row r="1109" spans="1:31">
      <c r="A1109">
        <v>1630</v>
      </c>
      <c r="B1109" t="s">
        <v>1863</v>
      </c>
      <c r="C1109" t="s">
        <v>1864</v>
      </c>
      <c r="D1109">
        <v>4120655</v>
      </c>
      <c r="E1109">
        <v>63</v>
      </c>
      <c r="F1109" t="s">
        <v>1849</v>
      </c>
      <c r="G1109" s="1">
        <v>46216.863900462966</v>
      </c>
      <c r="H1109">
        <v>56</v>
      </c>
      <c r="I1109" t="s">
        <v>1849</v>
      </c>
      <c r="J1109" s="1">
        <v>46216.864178240743</v>
      </c>
      <c r="K1109">
        <v>1</v>
      </c>
      <c r="L1109">
        <v>1</v>
      </c>
      <c r="M1109" t="s">
        <v>1850</v>
      </c>
      <c r="N1109" t="s">
        <v>1851</v>
      </c>
      <c r="O1109" s="1">
        <v>46216.863078703704</v>
      </c>
      <c r="P1109" s="1">
        <v>46216.864178240743</v>
      </c>
      <c r="Q1109" s="1" t="str">
        <f t="shared" si="136"/>
        <v>4120655|r04</v>
      </c>
      <c r="R1109" s="1" t="str">
        <f>VLOOKUP(D1109,Base_Amostral!$A:$G,5,FALSE)</f>
        <v>Quarto Centenário</v>
      </c>
      <c r="S1109" s="1" t="str">
        <f>VLOOKUP(D1109,Base_Amostral!$A:$G,3,FALSE)</f>
        <v>Paraná</v>
      </c>
      <c r="T1109" s="1" t="str">
        <f>VLOOKUP(D1109,Base_Amostral!$A:$G,6,FALSE)</f>
        <v>Sul</v>
      </c>
      <c r="U1109" s="4">
        <f t="shared" si="137"/>
        <v>6.3</v>
      </c>
      <c r="V1109" s="4">
        <f t="shared" si="138"/>
        <v>5.6</v>
      </c>
      <c r="W1109" s="4">
        <f t="shared" si="139"/>
        <v>0.70000000000000018</v>
      </c>
      <c r="X1109" s="4">
        <f t="shared" si="140"/>
        <v>5.9499999999999993</v>
      </c>
      <c r="Y1109" s="4">
        <f t="shared" si="141"/>
        <v>1</v>
      </c>
      <c r="Z1109" s="4">
        <f t="shared" si="142"/>
        <v>1.2000000000000002</v>
      </c>
      <c r="AA1109" s="4">
        <f t="shared" si="143"/>
        <v>0</v>
      </c>
      <c r="AB1109" s="4">
        <f ca="1">IF(B1109&lt;&gt;"r04","",IF(COUNT(INDEX(U:U,ROW()-3):U1109)&lt;2,"",MAX(INDEX(U:U,ROW()-3):U1109)-MIN(INDEX(U:U,ROW()-3):U1109)))</f>
        <v>1.3999999999999995</v>
      </c>
      <c r="AC1109" s="4">
        <f ca="1">IF(B1109&lt;&gt;"r04","",IF(COUNT(INDEX(V:V,ROW()-3):V1109)&lt;2,"",MAX(INDEX(V:V,ROW()-3):V1109)-MIN(INDEX(V:V,ROW()-3):V1109)))</f>
        <v>9.9999999999999645E-2</v>
      </c>
      <c r="AD1109" s="4">
        <f ca="1">IF(B1109&lt;&gt;"r04","",COUNT(INDEX(U:U,ROW()-3):U1109))</f>
        <v>4</v>
      </c>
      <c r="AE1109" s="4">
        <f ca="1">IF(B1109&lt;&gt;"r04","",COUNT(INDEX(V:V,ROW()-3):V1109))</f>
        <v>4</v>
      </c>
    </row>
    <row r="1110" spans="1:31">
      <c r="A1110">
        <v>549</v>
      </c>
      <c r="B1110" t="s">
        <v>1857</v>
      </c>
      <c r="C1110" t="s">
        <v>1858</v>
      </c>
      <c r="D1110">
        <v>4120903</v>
      </c>
      <c r="E1110">
        <v>58</v>
      </c>
      <c r="F1110" t="s">
        <v>1849</v>
      </c>
      <c r="G1110" s="1">
        <v>46196.036736111113</v>
      </c>
      <c r="H1110">
        <v>61</v>
      </c>
      <c r="I1110" t="s">
        <v>1849</v>
      </c>
      <c r="J1110" s="1">
        <v>46196.03701388889</v>
      </c>
      <c r="K1110">
        <v>1</v>
      </c>
      <c r="L1110">
        <v>1</v>
      </c>
      <c r="M1110" t="s">
        <v>1850</v>
      </c>
      <c r="N1110" t="s">
        <v>1851</v>
      </c>
      <c r="O1110" s="1">
        <v>46196.036469907405</v>
      </c>
      <c r="P1110" s="1">
        <v>46196.03701388889</v>
      </c>
      <c r="Q1110" s="1" t="str">
        <f t="shared" si="136"/>
        <v>4120903|r01</v>
      </c>
      <c r="R1110" s="1" t="str">
        <f>VLOOKUP(D1110,Base_Amostral!$A:$G,5,FALSE)</f>
        <v>Quedas do Iguaçu</v>
      </c>
      <c r="S1110" s="1" t="str">
        <f>VLOOKUP(D1110,Base_Amostral!$A:$G,3,FALSE)</f>
        <v>Paraná</v>
      </c>
      <c r="T1110" s="1" t="str">
        <f>VLOOKUP(D1110,Base_Amostral!$A:$G,6,FALSE)</f>
        <v>Sul</v>
      </c>
      <c r="U1110" s="4">
        <f t="shared" si="137"/>
        <v>5.8</v>
      </c>
      <c r="V1110" s="4">
        <f t="shared" si="138"/>
        <v>6.1</v>
      </c>
      <c r="W1110" s="4">
        <f t="shared" si="139"/>
        <v>-0.29999999999999982</v>
      </c>
      <c r="X1110" s="4">
        <f t="shared" si="140"/>
        <v>5.9499999999999993</v>
      </c>
      <c r="Y1110" s="4">
        <f t="shared" si="141"/>
        <v>1</v>
      </c>
      <c r="Z1110" s="4" t="str">
        <f t="shared" si="142"/>
        <v/>
      </c>
      <c r="AA1110" s="4" t="str">
        <f t="shared" si="143"/>
        <v/>
      </c>
      <c r="AB1110" s="4" t="str">
        <f>IF(B1110&lt;&gt;"r04","",IF(COUNT(INDEX(U:U,ROW()-3):U1110)&lt;2,"",MAX(INDEX(U:U,ROW()-3):U1110)-MIN(INDEX(U:U,ROW()-3):U1110)))</f>
        <v/>
      </c>
      <c r="AC1110" s="4" t="str">
        <f>IF(B1110&lt;&gt;"r04","",IF(COUNT(INDEX(V:V,ROW()-3):V1110)&lt;2,"",MAX(INDEX(V:V,ROW()-3):V1110)-MIN(INDEX(V:V,ROW()-3):V1110)))</f>
        <v/>
      </c>
      <c r="AD1110" s="4" t="str">
        <f>IF(B1110&lt;&gt;"r04","",COUNT(INDEX(U:U,ROW()-3):U1110))</f>
        <v/>
      </c>
      <c r="AE1110" s="4" t="str">
        <f>IF(B1110&lt;&gt;"r04","",COUNT(INDEX(V:V,ROW()-3):V1110))</f>
        <v/>
      </c>
    </row>
    <row r="1111" spans="1:31">
      <c r="A1111">
        <v>905</v>
      </c>
      <c r="B1111" t="s">
        <v>1859</v>
      </c>
      <c r="C1111" t="s">
        <v>1860</v>
      </c>
      <c r="D1111">
        <v>4120903</v>
      </c>
      <c r="E1111">
        <v>58</v>
      </c>
      <c r="F1111" t="s">
        <v>1849</v>
      </c>
      <c r="G1111" s="1">
        <v>46203.840115740742</v>
      </c>
      <c r="H1111">
        <v>61</v>
      </c>
      <c r="I1111" t="s">
        <v>1849</v>
      </c>
      <c r="J1111" s="1">
        <v>46203.84039351852</v>
      </c>
      <c r="K1111">
        <v>1</v>
      </c>
      <c r="L1111">
        <v>1</v>
      </c>
      <c r="M1111" t="s">
        <v>1850</v>
      </c>
      <c r="N1111" t="s">
        <v>1851</v>
      </c>
      <c r="O1111" s="1">
        <v>46203.839837962965</v>
      </c>
      <c r="P1111" s="1">
        <v>46203.84039351852</v>
      </c>
      <c r="Q1111" s="1" t="str">
        <f t="shared" si="136"/>
        <v>4120903|r02</v>
      </c>
      <c r="R1111" s="1" t="str">
        <f>VLOOKUP(D1111,Base_Amostral!$A:$G,5,FALSE)</f>
        <v>Quedas do Iguaçu</v>
      </c>
      <c r="S1111" s="1" t="str">
        <f>VLOOKUP(D1111,Base_Amostral!$A:$G,3,FALSE)</f>
        <v>Paraná</v>
      </c>
      <c r="T1111" s="1" t="str">
        <f>VLOOKUP(D1111,Base_Amostral!$A:$G,6,FALSE)</f>
        <v>Sul</v>
      </c>
      <c r="U1111" s="4">
        <f t="shared" si="137"/>
        <v>5.8</v>
      </c>
      <c r="V1111" s="4">
        <f t="shared" si="138"/>
        <v>6.1</v>
      </c>
      <c r="W1111" s="4">
        <f t="shared" si="139"/>
        <v>-0.29999999999999982</v>
      </c>
      <c r="X1111" s="4">
        <f t="shared" si="140"/>
        <v>5.9499999999999993</v>
      </c>
      <c r="Y1111" s="4">
        <f t="shared" si="141"/>
        <v>1</v>
      </c>
      <c r="Z1111" s="4">
        <f t="shared" si="142"/>
        <v>0</v>
      </c>
      <c r="AA1111" s="4">
        <f t="shared" si="143"/>
        <v>0</v>
      </c>
      <c r="AB1111" s="4" t="str">
        <f>IF(B1111&lt;&gt;"r04","",IF(COUNT(INDEX(U:U,ROW()-3):U1111)&lt;2,"",MAX(INDEX(U:U,ROW()-3):U1111)-MIN(INDEX(U:U,ROW()-3):U1111)))</f>
        <v/>
      </c>
      <c r="AC1111" s="4" t="str">
        <f>IF(B1111&lt;&gt;"r04","",IF(COUNT(INDEX(V:V,ROW()-3):V1111)&lt;2,"",MAX(INDEX(V:V,ROW()-3):V1111)-MIN(INDEX(V:V,ROW()-3):V1111)))</f>
        <v/>
      </c>
      <c r="AD1111" s="4" t="str">
        <f>IF(B1111&lt;&gt;"r04","",COUNT(INDEX(U:U,ROW()-3):U1111))</f>
        <v/>
      </c>
      <c r="AE1111" s="4" t="str">
        <f>IF(B1111&lt;&gt;"r04","",COUNT(INDEX(V:V,ROW()-3):V1111))</f>
        <v/>
      </c>
    </row>
    <row r="1112" spans="1:31">
      <c r="A1112">
        <v>1256</v>
      </c>
      <c r="B1112" t="s">
        <v>1861</v>
      </c>
      <c r="C1112" t="s">
        <v>1862</v>
      </c>
      <c r="D1112">
        <v>4120903</v>
      </c>
      <c r="E1112">
        <v>58</v>
      </c>
      <c r="F1112" t="s">
        <v>1849</v>
      </c>
      <c r="G1112" s="1">
        <v>46209.882303240738</v>
      </c>
      <c r="H1112">
        <v>61</v>
      </c>
      <c r="I1112" t="s">
        <v>1849</v>
      </c>
      <c r="J1112" s="1">
        <v>46209.882557870369</v>
      </c>
      <c r="K1112">
        <v>1</v>
      </c>
      <c r="L1112">
        <v>1</v>
      </c>
      <c r="M1112" t="s">
        <v>1850</v>
      </c>
      <c r="N1112" t="s">
        <v>1851</v>
      </c>
      <c r="O1112" s="1">
        <v>46209.882025462961</v>
      </c>
      <c r="P1112" s="1">
        <v>46209.882557870369</v>
      </c>
      <c r="Q1112" s="1" t="str">
        <f t="shared" si="136"/>
        <v>4120903|r03</v>
      </c>
      <c r="R1112" s="1" t="str">
        <f>VLOOKUP(D1112,Base_Amostral!$A:$G,5,FALSE)</f>
        <v>Quedas do Iguaçu</v>
      </c>
      <c r="S1112" s="1" t="str">
        <f>VLOOKUP(D1112,Base_Amostral!$A:$G,3,FALSE)</f>
        <v>Paraná</v>
      </c>
      <c r="T1112" s="1" t="str">
        <f>VLOOKUP(D1112,Base_Amostral!$A:$G,6,FALSE)</f>
        <v>Sul</v>
      </c>
      <c r="U1112" s="4">
        <f t="shared" si="137"/>
        <v>5.8</v>
      </c>
      <c r="V1112" s="4">
        <f t="shared" si="138"/>
        <v>6.1</v>
      </c>
      <c r="W1112" s="4">
        <f t="shared" si="139"/>
        <v>-0.29999999999999982</v>
      </c>
      <c r="X1112" s="4">
        <f t="shared" si="140"/>
        <v>5.9499999999999993</v>
      </c>
      <c r="Y1112" s="4">
        <f t="shared" si="141"/>
        <v>1</v>
      </c>
      <c r="Z1112" s="4">
        <f t="shared" si="142"/>
        <v>0</v>
      </c>
      <c r="AA1112" s="4">
        <f t="shared" si="143"/>
        <v>0</v>
      </c>
      <c r="AB1112" s="4" t="str">
        <f>IF(B1112&lt;&gt;"r04","",IF(COUNT(INDEX(U:U,ROW()-3):U1112)&lt;2,"",MAX(INDEX(U:U,ROW()-3):U1112)-MIN(INDEX(U:U,ROW()-3):U1112)))</f>
        <v/>
      </c>
      <c r="AC1112" s="4" t="str">
        <f>IF(B1112&lt;&gt;"r04","",IF(COUNT(INDEX(V:V,ROW()-3):V1112)&lt;2,"",MAX(INDEX(V:V,ROW()-3):V1112)-MIN(INDEX(V:V,ROW()-3):V1112)))</f>
        <v/>
      </c>
      <c r="AD1112" s="4" t="str">
        <f>IF(B1112&lt;&gt;"r04","",COUNT(INDEX(U:U,ROW()-3):U1112))</f>
        <v/>
      </c>
      <c r="AE1112" s="4" t="str">
        <f>IF(B1112&lt;&gt;"r04","",COUNT(INDEX(V:V,ROW()-3):V1112))</f>
        <v/>
      </c>
    </row>
    <row r="1113" spans="1:31">
      <c r="A1113">
        <v>1632</v>
      </c>
      <c r="B1113" t="s">
        <v>1863</v>
      </c>
      <c r="C1113" t="s">
        <v>1864</v>
      </c>
      <c r="D1113">
        <v>4120903</v>
      </c>
      <c r="E1113">
        <v>70</v>
      </c>
      <c r="F1113" t="s">
        <v>1849</v>
      </c>
      <c r="G1113" s="1">
        <v>46216.866388888891</v>
      </c>
      <c r="H1113">
        <v>61</v>
      </c>
      <c r="I1113" t="s">
        <v>1849</v>
      </c>
      <c r="J1113" s="1">
        <v>46216.866655092592</v>
      </c>
      <c r="K1113">
        <v>1</v>
      </c>
      <c r="L1113">
        <v>1</v>
      </c>
      <c r="M1113" t="s">
        <v>1850</v>
      </c>
      <c r="N1113" t="s">
        <v>1851</v>
      </c>
      <c r="O1113" s="1">
        <v>46216.864212962966</v>
      </c>
      <c r="P1113" s="1">
        <v>46216.866655092592</v>
      </c>
      <c r="Q1113" s="1" t="str">
        <f t="shared" si="136"/>
        <v>4120903|r04</v>
      </c>
      <c r="R1113" s="1" t="str">
        <f>VLOOKUP(D1113,Base_Amostral!$A:$G,5,FALSE)</f>
        <v>Quedas do Iguaçu</v>
      </c>
      <c r="S1113" s="1" t="str">
        <f>VLOOKUP(D1113,Base_Amostral!$A:$G,3,FALSE)</f>
        <v>Paraná</v>
      </c>
      <c r="T1113" s="1" t="str">
        <f>VLOOKUP(D1113,Base_Amostral!$A:$G,6,FALSE)</f>
        <v>Sul</v>
      </c>
      <c r="U1113" s="4">
        <f t="shared" si="137"/>
        <v>7</v>
      </c>
      <c r="V1113" s="4">
        <f t="shared" si="138"/>
        <v>6.1</v>
      </c>
      <c r="W1113" s="4">
        <f t="shared" si="139"/>
        <v>0.90000000000000036</v>
      </c>
      <c r="X1113" s="4">
        <f t="shared" si="140"/>
        <v>6.55</v>
      </c>
      <c r="Y1113" s="4">
        <f t="shared" si="141"/>
        <v>1</v>
      </c>
      <c r="Z1113" s="4">
        <f t="shared" si="142"/>
        <v>1.2000000000000002</v>
      </c>
      <c r="AA1113" s="4">
        <f t="shared" si="143"/>
        <v>0</v>
      </c>
      <c r="AB1113" s="4">
        <f ca="1">IF(B1113&lt;&gt;"r04","",IF(COUNT(INDEX(U:U,ROW()-3):U1113)&lt;2,"",MAX(INDEX(U:U,ROW()-3):U1113)-MIN(INDEX(U:U,ROW()-3):U1113)))</f>
        <v>1.2000000000000002</v>
      </c>
      <c r="AC1113" s="4">
        <f ca="1">IF(B1113&lt;&gt;"r04","",IF(COUNT(INDEX(V:V,ROW()-3):V1113)&lt;2,"",MAX(INDEX(V:V,ROW()-3):V1113)-MIN(INDEX(V:V,ROW()-3):V1113)))</f>
        <v>0</v>
      </c>
      <c r="AD1113" s="4">
        <f ca="1">IF(B1113&lt;&gt;"r04","",COUNT(INDEX(U:U,ROW()-3):U1113))</f>
        <v>4</v>
      </c>
      <c r="AE1113" s="4">
        <f ca="1">IF(B1113&lt;&gt;"r04","",COUNT(INDEX(V:V,ROW()-3):V1113))</f>
        <v>4</v>
      </c>
    </row>
    <row r="1114" spans="1:31">
      <c r="A1114">
        <v>550</v>
      </c>
      <c r="B1114" t="s">
        <v>1857</v>
      </c>
      <c r="C1114" t="s">
        <v>1858</v>
      </c>
      <c r="D1114">
        <v>4121901</v>
      </c>
      <c r="E1114">
        <v>67</v>
      </c>
      <c r="F1114" t="s">
        <v>1849</v>
      </c>
      <c r="G1114" s="1">
        <v>46196.037430555552</v>
      </c>
      <c r="H1114">
        <v>69</v>
      </c>
      <c r="I1114" t="s">
        <v>1849</v>
      </c>
      <c r="J1114" s="1">
        <v>46196.037719907406</v>
      </c>
      <c r="K1114">
        <v>1</v>
      </c>
      <c r="L1114">
        <v>1</v>
      </c>
      <c r="M1114" t="s">
        <v>1850</v>
      </c>
      <c r="N1114" t="s">
        <v>1851</v>
      </c>
      <c r="O1114" s="1">
        <v>46196.037060185183</v>
      </c>
      <c r="P1114" s="1">
        <v>46196.037719907406</v>
      </c>
      <c r="Q1114" s="1" t="str">
        <f t="shared" si="136"/>
        <v>4121901|r01</v>
      </c>
      <c r="R1114" s="1" t="str">
        <f>VLOOKUP(D1114,Base_Amostral!$A:$G,5,FALSE)</f>
        <v>Ribeirão do Pinhal</v>
      </c>
      <c r="S1114" s="1" t="str">
        <f>VLOOKUP(D1114,Base_Amostral!$A:$G,3,FALSE)</f>
        <v>Paraná</v>
      </c>
      <c r="T1114" s="1" t="str">
        <f>VLOOKUP(D1114,Base_Amostral!$A:$G,6,FALSE)</f>
        <v>Sul</v>
      </c>
      <c r="U1114" s="4">
        <f t="shared" si="137"/>
        <v>6.7</v>
      </c>
      <c r="V1114" s="4">
        <f t="shared" si="138"/>
        <v>6.9</v>
      </c>
      <c r="W1114" s="4">
        <f t="shared" si="139"/>
        <v>-0.20000000000000018</v>
      </c>
      <c r="X1114" s="4">
        <f t="shared" si="140"/>
        <v>6.8000000000000007</v>
      </c>
      <c r="Y1114" s="4">
        <f t="shared" si="141"/>
        <v>1</v>
      </c>
      <c r="Z1114" s="4" t="str">
        <f t="shared" si="142"/>
        <v/>
      </c>
      <c r="AA1114" s="4" t="str">
        <f t="shared" si="143"/>
        <v/>
      </c>
      <c r="AB1114" s="4" t="str">
        <f>IF(B1114&lt;&gt;"r04","",IF(COUNT(INDEX(U:U,ROW()-3):U1114)&lt;2,"",MAX(INDEX(U:U,ROW()-3):U1114)-MIN(INDEX(U:U,ROW()-3):U1114)))</f>
        <v/>
      </c>
      <c r="AC1114" s="4" t="str">
        <f>IF(B1114&lt;&gt;"r04","",IF(COUNT(INDEX(V:V,ROW()-3):V1114)&lt;2,"",MAX(INDEX(V:V,ROW()-3):V1114)-MIN(INDEX(V:V,ROW()-3):V1114)))</f>
        <v/>
      </c>
      <c r="AD1114" s="4" t="str">
        <f>IF(B1114&lt;&gt;"r04","",COUNT(INDEX(U:U,ROW()-3):U1114))</f>
        <v/>
      </c>
      <c r="AE1114" s="4" t="str">
        <f>IF(B1114&lt;&gt;"r04","",COUNT(INDEX(V:V,ROW()-3):V1114))</f>
        <v/>
      </c>
    </row>
    <row r="1115" spans="1:31">
      <c r="A1115">
        <v>908</v>
      </c>
      <c r="B1115" t="s">
        <v>1859</v>
      </c>
      <c r="C1115" t="s">
        <v>1860</v>
      </c>
      <c r="D1115">
        <v>4121901</v>
      </c>
      <c r="E1115">
        <v>62</v>
      </c>
      <c r="F1115" t="s">
        <v>1849</v>
      </c>
      <c r="G1115" s="1">
        <v>46203.840821759259</v>
      </c>
      <c r="H1115">
        <v>66</v>
      </c>
      <c r="I1115" t="s">
        <v>1849</v>
      </c>
      <c r="J1115" s="1">
        <v>46203.841099537036</v>
      </c>
      <c r="K1115">
        <v>1</v>
      </c>
      <c r="L1115">
        <v>1</v>
      </c>
      <c r="M1115" t="s">
        <v>1850</v>
      </c>
      <c r="N1115" t="s">
        <v>1851</v>
      </c>
      <c r="O1115" s="1">
        <v>46203.840451388889</v>
      </c>
      <c r="P1115" s="1">
        <v>46203.841099537036</v>
      </c>
      <c r="Q1115" s="1" t="str">
        <f t="shared" si="136"/>
        <v>4121901|r02</v>
      </c>
      <c r="R1115" s="1" t="str">
        <f>VLOOKUP(D1115,Base_Amostral!$A:$G,5,FALSE)</f>
        <v>Ribeirão do Pinhal</v>
      </c>
      <c r="S1115" s="1" t="str">
        <f>VLOOKUP(D1115,Base_Amostral!$A:$G,3,FALSE)</f>
        <v>Paraná</v>
      </c>
      <c r="T1115" s="1" t="str">
        <f>VLOOKUP(D1115,Base_Amostral!$A:$G,6,FALSE)</f>
        <v>Sul</v>
      </c>
      <c r="U1115" s="4">
        <f t="shared" si="137"/>
        <v>6.2</v>
      </c>
      <c r="V1115" s="4">
        <f t="shared" si="138"/>
        <v>6.6</v>
      </c>
      <c r="W1115" s="4">
        <f t="shared" si="139"/>
        <v>-0.39999999999999947</v>
      </c>
      <c r="X1115" s="4">
        <f t="shared" si="140"/>
        <v>6.4</v>
      </c>
      <c r="Y1115" s="4">
        <f t="shared" si="141"/>
        <v>1</v>
      </c>
      <c r="Z1115" s="4">
        <f t="shared" si="142"/>
        <v>-0.5</v>
      </c>
      <c r="AA1115" s="4">
        <f t="shared" si="143"/>
        <v>-0.30000000000000071</v>
      </c>
      <c r="AB1115" s="4" t="str">
        <f>IF(B1115&lt;&gt;"r04","",IF(COUNT(INDEX(U:U,ROW()-3):U1115)&lt;2,"",MAX(INDEX(U:U,ROW()-3):U1115)-MIN(INDEX(U:U,ROW()-3):U1115)))</f>
        <v/>
      </c>
      <c r="AC1115" s="4" t="str">
        <f>IF(B1115&lt;&gt;"r04","",IF(COUNT(INDEX(V:V,ROW()-3):V1115)&lt;2,"",MAX(INDEX(V:V,ROW()-3):V1115)-MIN(INDEX(V:V,ROW()-3):V1115)))</f>
        <v/>
      </c>
      <c r="AD1115" s="4" t="str">
        <f>IF(B1115&lt;&gt;"r04","",COUNT(INDEX(U:U,ROW()-3):U1115))</f>
        <v/>
      </c>
      <c r="AE1115" s="4" t="str">
        <f>IF(B1115&lt;&gt;"r04","",COUNT(INDEX(V:V,ROW()-3):V1115))</f>
        <v/>
      </c>
    </row>
    <row r="1116" spans="1:31">
      <c r="A1116">
        <v>1258</v>
      </c>
      <c r="B1116" t="s">
        <v>1861</v>
      </c>
      <c r="C1116" t="s">
        <v>1862</v>
      </c>
      <c r="D1116">
        <v>4121901</v>
      </c>
      <c r="E1116">
        <v>71</v>
      </c>
      <c r="F1116" t="s">
        <v>1849</v>
      </c>
      <c r="G1116" s="1">
        <v>46209.882905092592</v>
      </c>
      <c r="H1116">
        <v>75</v>
      </c>
      <c r="I1116" t="s">
        <v>1849</v>
      </c>
      <c r="J1116" s="1">
        <v>46209.883194444446</v>
      </c>
      <c r="K1116">
        <v>1</v>
      </c>
      <c r="L1116">
        <v>1</v>
      </c>
      <c r="M1116" t="s">
        <v>1850</v>
      </c>
      <c r="N1116" t="s">
        <v>1851</v>
      </c>
      <c r="O1116" s="1">
        <v>46209.882604166669</v>
      </c>
      <c r="P1116" s="1">
        <v>46209.883194444446</v>
      </c>
      <c r="Q1116" s="1" t="str">
        <f t="shared" si="136"/>
        <v>4121901|r03</v>
      </c>
      <c r="R1116" s="1" t="str">
        <f>VLOOKUP(D1116,Base_Amostral!$A:$G,5,FALSE)</f>
        <v>Ribeirão do Pinhal</v>
      </c>
      <c r="S1116" s="1" t="str">
        <f>VLOOKUP(D1116,Base_Amostral!$A:$G,3,FALSE)</f>
        <v>Paraná</v>
      </c>
      <c r="T1116" s="1" t="str">
        <f>VLOOKUP(D1116,Base_Amostral!$A:$G,6,FALSE)</f>
        <v>Sul</v>
      </c>
      <c r="U1116" s="4">
        <f t="shared" si="137"/>
        <v>7.1</v>
      </c>
      <c r="V1116" s="4">
        <f t="shared" si="138"/>
        <v>7.5</v>
      </c>
      <c r="W1116" s="4">
        <f t="shared" si="139"/>
        <v>-0.40000000000000036</v>
      </c>
      <c r="X1116" s="4">
        <f t="shared" si="140"/>
        <v>7.3</v>
      </c>
      <c r="Y1116" s="4">
        <f t="shared" si="141"/>
        <v>1</v>
      </c>
      <c r="Z1116" s="4">
        <f t="shared" si="142"/>
        <v>0.89999999999999947</v>
      </c>
      <c r="AA1116" s="4">
        <f t="shared" si="143"/>
        <v>0.90000000000000036</v>
      </c>
      <c r="AB1116" s="4" t="str">
        <f>IF(B1116&lt;&gt;"r04","",IF(COUNT(INDEX(U:U,ROW()-3):U1116)&lt;2,"",MAX(INDEX(U:U,ROW()-3):U1116)-MIN(INDEX(U:U,ROW()-3):U1116)))</f>
        <v/>
      </c>
      <c r="AC1116" s="4" t="str">
        <f>IF(B1116&lt;&gt;"r04","",IF(COUNT(INDEX(V:V,ROW()-3):V1116)&lt;2,"",MAX(INDEX(V:V,ROW()-3):V1116)-MIN(INDEX(V:V,ROW()-3):V1116)))</f>
        <v/>
      </c>
      <c r="AD1116" s="4" t="str">
        <f>IF(B1116&lt;&gt;"r04","",COUNT(INDEX(U:U,ROW()-3):U1116))</f>
        <v/>
      </c>
      <c r="AE1116" s="4" t="str">
        <f>IF(B1116&lt;&gt;"r04","",COUNT(INDEX(V:V,ROW()-3):V1116))</f>
        <v/>
      </c>
    </row>
    <row r="1117" spans="1:31">
      <c r="A1117">
        <v>1638</v>
      </c>
      <c r="B1117" t="s">
        <v>1863</v>
      </c>
      <c r="C1117" t="s">
        <v>1864</v>
      </c>
      <c r="D1117">
        <v>4121901</v>
      </c>
      <c r="E1117">
        <v>78</v>
      </c>
      <c r="F1117" t="s">
        <v>1849</v>
      </c>
      <c r="G1117" s="1">
        <v>46216.866967592592</v>
      </c>
      <c r="H1117">
        <v>75</v>
      </c>
      <c r="I1117" t="s">
        <v>1849</v>
      </c>
      <c r="J1117" s="1">
        <v>46216.8672337963</v>
      </c>
      <c r="K1117">
        <v>1</v>
      </c>
      <c r="L1117">
        <v>1</v>
      </c>
      <c r="M1117" t="s">
        <v>1850</v>
      </c>
      <c r="N1117" t="s">
        <v>1851</v>
      </c>
      <c r="O1117" s="1">
        <v>46216.866701388892</v>
      </c>
      <c r="P1117" s="1">
        <v>46216.8672337963</v>
      </c>
      <c r="Q1117" s="1" t="str">
        <f t="shared" si="136"/>
        <v>4121901|r04</v>
      </c>
      <c r="R1117" s="1" t="str">
        <f>VLOOKUP(D1117,Base_Amostral!$A:$G,5,FALSE)</f>
        <v>Ribeirão do Pinhal</v>
      </c>
      <c r="S1117" s="1" t="str">
        <f>VLOOKUP(D1117,Base_Amostral!$A:$G,3,FALSE)</f>
        <v>Paraná</v>
      </c>
      <c r="T1117" s="1" t="str">
        <f>VLOOKUP(D1117,Base_Amostral!$A:$G,6,FALSE)</f>
        <v>Sul</v>
      </c>
      <c r="U1117" s="4">
        <f t="shared" si="137"/>
        <v>7.8</v>
      </c>
      <c r="V1117" s="4">
        <f t="shared" si="138"/>
        <v>7.5</v>
      </c>
      <c r="W1117" s="4">
        <f t="shared" si="139"/>
        <v>0.29999999999999982</v>
      </c>
      <c r="X1117" s="4">
        <f t="shared" si="140"/>
        <v>7.65</v>
      </c>
      <c r="Y1117" s="4">
        <f t="shared" si="141"/>
        <v>1</v>
      </c>
      <c r="Z1117" s="4">
        <f t="shared" si="142"/>
        <v>0.70000000000000018</v>
      </c>
      <c r="AA1117" s="4">
        <f t="shared" si="143"/>
        <v>0</v>
      </c>
      <c r="AB1117" s="4">
        <f ca="1">IF(B1117&lt;&gt;"r04","",IF(COUNT(INDEX(U:U,ROW()-3):U1117)&lt;2,"",MAX(INDEX(U:U,ROW()-3):U1117)-MIN(INDEX(U:U,ROW()-3):U1117)))</f>
        <v>1.5999999999999996</v>
      </c>
      <c r="AC1117" s="4">
        <f ca="1">IF(B1117&lt;&gt;"r04","",IF(COUNT(INDEX(V:V,ROW()-3):V1117)&lt;2,"",MAX(INDEX(V:V,ROW()-3):V1117)-MIN(INDEX(V:V,ROW()-3):V1117)))</f>
        <v>0.90000000000000036</v>
      </c>
      <c r="AD1117" s="4">
        <f ca="1">IF(B1117&lt;&gt;"r04","",COUNT(INDEX(U:U,ROW()-3):U1117))</f>
        <v>4</v>
      </c>
      <c r="AE1117" s="4">
        <f ca="1">IF(B1117&lt;&gt;"r04","",COUNT(INDEX(V:V,ROW()-3):V1117))</f>
        <v>4</v>
      </c>
    </row>
    <row r="1118" spans="1:31">
      <c r="A1118">
        <v>553</v>
      </c>
      <c r="B1118" t="s">
        <v>1857</v>
      </c>
      <c r="C1118" t="s">
        <v>1858</v>
      </c>
      <c r="D1118">
        <v>4123006</v>
      </c>
      <c r="E1118">
        <v>92</v>
      </c>
      <c r="F1118" t="s">
        <v>1849</v>
      </c>
      <c r="G1118" s="1">
        <v>46196.037939814814</v>
      </c>
      <c r="H1118">
        <v>53</v>
      </c>
      <c r="I1118" t="s">
        <v>1849</v>
      </c>
      <c r="J1118" s="1">
        <v>46196.038298611114</v>
      </c>
      <c r="K1118">
        <v>1</v>
      </c>
      <c r="L1118">
        <v>1</v>
      </c>
      <c r="M1118" t="s">
        <v>1850</v>
      </c>
      <c r="N1118" t="s">
        <v>1851</v>
      </c>
      <c r="O1118" s="1">
        <v>46196.037777777776</v>
      </c>
      <c r="P1118" s="1">
        <v>46196.038298611114</v>
      </c>
      <c r="Q1118" s="1" t="str">
        <f t="shared" si="136"/>
        <v>4123006|r01</v>
      </c>
      <c r="R1118" s="1" t="str">
        <f>VLOOKUP(D1118,Base_Amostral!$A:$G,5,FALSE)</f>
        <v>Salto do Lontra</v>
      </c>
      <c r="S1118" s="1" t="str">
        <f>VLOOKUP(D1118,Base_Amostral!$A:$G,3,FALSE)</f>
        <v>Paraná</v>
      </c>
      <c r="T1118" s="1" t="str">
        <f>VLOOKUP(D1118,Base_Amostral!$A:$G,6,FALSE)</f>
        <v>Sul</v>
      </c>
      <c r="U1118" s="4">
        <f t="shared" si="137"/>
        <v>9.1999999999999993</v>
      </c>
      <c r="V1118" s="4">
        <f t="shared" si="138"/>
        <v>5.3</v>
      </c>
      <c r="W1118" s="4">
        <f t="shared" si="139"/>
        <v>3.8999999999999995</v>
      </c>
      <c r="X1118" s="4">
        <f t="shared" si="140"/>
        <v>7.25</v>
      </c>
      <c r="Y1118" s="4">
        <f t="shared" si="141"/>
        <v>1</v>
      </c>
      <c r="Z1118" s="4" t="str">
        <f t="shared" si="142"/>
        <v/>
      </c>
      <c r="AA1118" s="4" t="str">
        <f t="shared" si="143"/>
        <v/>
      </c>
      <c r="AB1118" s="4" t="str">
        <f>IF(B1118&lt;&gt;"r04","",IF(COUNT(INDEX(U:U,ROW()-3):U1118)&lt;2,"",MAX(INDEX(U:U,ROW()-3):U1118)-MIN(INDEX(U:U,ROW()-3):U1118)))</f>
        <v/>
      </c>
      <c r="AC1118" s="4" t="str">
        <f>IF(B1118&lt;&gt;"r04","",IF(COUNT(INDEX(V:V,ROW()-3):V1118)&lt;2,"",MAX(INDEX(V:V,ROW()-3):V1118)-MIN(INDEX(V:V,ROW()-3):V1118)))</f>
        <v/>
      </c>
      <c r="AD1118" s="4" t="str">
        <f>IF(B1118&lt;&gt;"r04","",COUNT(INDEX(U:U,ROW()-3):U1118))</f>
        <v/>
      </c>
      <c r="AE1118" s="4" t="str">
        <f>IF(B1118&lt;&gt;"r04","",COUNT(INDEX(V:V,ROW()-3):V1118))</f>
        <v/>
      </c>
    </row>
    <row r="1119" spans="1:31">
      <c r="A1119">
        <v>910</v>
      </c>
      <c r="B1119" t="s">
        <v>1859</v>
      </c>
      <c r="C1119" t="s">
        <v>1860</v>
      </c>
      <c r="D1119">
        <v>4123006</v>
      </c>
      <c r="E1119">
        <v>92</v>
      </c>
      <c r="F1119" t="s">
        <v>1849</v>
      </c>
      <c r="G1119" s="1">
        <v>46203.84474537037</v>
      </c>
      <c r="H1119">
        <v>53</v>
      </c>
      <c r="I1119" t="s">
        <v>1849</v>
      </c>
      <c r="J1119" s="1">
        <v>46203.844965277778</v>
      </c>
      <c r="K1119">
        <v>1</v>
      </c>
      <c r="L1119">
        <v>1</v>
      </c>
      <c r="M1119" t="s">
        <v>1850</v>
      </c>
      <c r="N1119" t="s">
        <v>1851</v>
      </c>
      <c r="O1119" s="1">
        <v>46203.841145833336</v>
      </c>
      <c r="P1119" s="1">
        <v>46203.844965277778</v>
      </c>
      <c r="Q1119" s="1" t="str">
        <f t="shared" si="136"/>
        <v>4123006|r02</v>
      </c>
      <c r="R1119" s="1" t="str">
        <f>VLOOKUP(D1119,Base_Amostral!$A:$G,5,FALSE)</f>
        <v>Salto do Lontra</v>
      </c>
      <c r="S1119" s="1" t="str">
        <f>VLOOKUP(D1119,Base_Amostral!$A:$G,3,FALSE)</f>
        <v>Paraná</v>
      </c>
      <c r="T1119" s="1" t="str">
        <f>VLOOKUP(D1119,Base_Amostral!$A:$G,6,FALSE)</f>
        <v>Sul</v>
      </c>
      <c r="U1119" s="4">
        <f t="shared" si="137"/>
        <v>9.1999999999999993</v>
      </c>
      <c r="V1119" s="4">
        <f t="shared" si="138"/>
        <v>5.3</v>
      </c>
      <c r="W1119" s="4">
        <f t="shared" si="139"/>
        <v>3.8999999999999995</v>
      </c>
      <c r="X1119" s="4">
        <f t="shared" si="140"/>
        <v>7.25</v>
      </c>
      <c r="Y1119" s="4">
        <f t="shared" si="141"/>
        <v>1</v>
      </c>
      <c r="Z1119" s="4">
        <f t="shared" si="142"/>
        <v>0</v>
      </c>
      <c r="AA1119" s="4">
        <f t="shared" si="143"/>
        <v>0</v>
      </c>
      <c r="AB1119" s="4" t="str">
        <f>IF(B1119&lt;&gt;"r04","",IF(COUNT(INDEX(U:U,ROW()-3):U1119)&lt;2,"",MAX(INDEX(U:U,ROW()-3):U1119)-MIN(INDEX(U:U,ROW()-3):U1119)))</f>
        <v/>
      </c>
      <c r="AC1119" s="4" t="str">
        <f>IF(B1119&lt;&gt;"r04","",IF(COUNT(INDEX(V:V,ROW()-3):V1119)&lt;2,"",MAX(INDEX(V:V,ROW()-3):V1119)-MIN(INDEX(V:V,ROW()-3):V1119)))</f>
        <v/>
      </c>
      <c r="AD1119" s="4" t="str">
        <f>IF(B1119&lt;&gt;"r04","",COUNT(INDEX(U:U,ROW()-3):U1119))</f>
        <v/>
      </c>
      <c r="AE1119" s="4" t="str">
        <f>IF(B1119&lt;&gt;"r04","",COUNT(INDEX(V:V,ROW()-3):V1119))</f>
        <v/>
      </c>
    </row>
    <row r="1120" spans="1:31">
      <c r="A1120">
        <v>1260</v>
      </c>
      <c r="B1120" t="s">
        <v>1861</v>
      </c>
      <c r="C1120" t="s">
        <v>1862</v>
      </c>
      <c r="D1120">
        <v>4123006</v>
      </c>
      <c r="E1120">
        <v>92</v>
      </c>
      <c r="F1120" t="s">
        <v>1849</v>
      </c>
      <c r="G1120" s="1">
        <v>46209.884351851855</v>
      </c>
      <c r="H1120">
        <v>53</v>
      </c>
      <c r="I1120" t="s">
        <v>1849</v>
      </c>
      <c r="J1120" s="1">
        <v>46209.884560185186</v>
      </c>
      <c r="K1120">
        <v>1</v>
      </c>
      <c r="L1120">
        <v>1</v>
      </c>
      <c r="M1120" t="s">
        <v>1850</v>
      </c>
      <c r="N1120" t="s">
        <v>1851</v>
      </c>
      <c r="O1120" s="1">
        <v>46209.883229166669</v>
      </c>
      <c r="P1120" s="1">
        <v>46209.884560185186</v>
      </c>
      <c r="Q1120" s="1" t="str">
        <f t="shared" si="136"/>
        <v>4123006|r03</v>
      </c>
      <c r="R1120" s="1" t="str">
        <f>VLOOKUP(D1120,Base_Amostral!$A:$G,5,FALSE)</f>
        <v>Salto do Lontra</v>
      </c>
      <c r="S1120" s="1" t="str">
        <f>VLOOKUP(D1120,Base_Amostral!$A:$G,3,FALSE)</f>
        <v>Paraná</v>
      </c>
      <c r="T1120" s="1" t="str">
        <f>VLOOKUP(D1120,Base_Amostral!$A:$G,6,FALSE)</f>
        <v>Sul</v>
      </c>
      <c r="U1120" s="4">
        <f t="shared" si="137"/>
        <v>9.1999999999999993</v>
      </c>
      <c r="V1120" s="4">
        <f t="shared" si="138"/>
        <v>5.3</v>
      </c>
      <c r="W1120" s="4">
        <f t="shared" si="139"/>
        <v>3.8999999999999995</v>
      </c>
      <c r="X1120" s="4">
        <f t="shared" si="140"/>
        <v>7.25</v>
      </c>
      <c r="Y1120" s="4">
        <f t="shared" si="141"/>
        <v>1</v>
      </c>
      <c r="Z1120" s="4">
        <f t="shared" si="142"/>
        <v>0</v>
      </c>
      <c r="AA1120" s="4">
        <f t="shared" si="143"/>
        <v>0</v>
      </c>
      <c r="AB1120" s="4" t="str">
        <f>IF(B1120&lt;&gt;"r04","",IF(COUNT(INDEX(U:U,ROW()-3):U1120)&lt;2,"",MAX(INDEX(U:U,ROW()-3):U1120)-MIN(INDEX(U:U,ROW()-3):U1120)))</f>
        <v/>
      </c>
      <c r="AC1120" s="4" t="str">
        <f>IF(B1120&lt;&gt;"r04","",IF(COUNT(INDEX(V:V,ROW()-3):V1120)&lt;2,"",MAX(INDEX(V:V,ROW()-3):V1120)-MIN(INDEX(V:V,ROW()-3):V1120)))</f>
        <v/>
      </c>
      <c r="AD1120" s="4" t="str">
        <f>IF(B1120&lt;&gt;"r04","",COUNT(INDEX(U:U,ROW()-3):U1120))</f>
        <v/>
      </c>
      <c r="AE1120" s="4" t="str">
        <f>IF(B1120&lt;&gt;"r04","",COUNT(INDEX(V:V,ROW()-3):V1120))</f>
        <v/>
      </c>
    </row>
    <row r="1121" spans="1:31">
      <c r="A1121">
        <v>1640</v>
      </c>
      <c r="B1121" t="s">
        <v>1863</v>
      </c>
      <c r="C1121" t="s">
        <v>1864</v>
      </c>
      <c r="D1121">
        <v>4123006</v>
      </c>
      <c r="E1121">
        <v>96</v>
      </c>
      <c r="F1121" t="s">
        <v>1849</v>
      </c>
      <c r="G1121" s="1">
        <v>46216.869675925926</v>
      </c>
      <c r="H1121">
        <v>53</v>
      </c>
      <c r="I1121" t="s">
        <v>1849</v>
      </c>
      <c r="J1121" s="1">
        <v>46216.869884259257</v>
      </c>
      <c r="K1121">
        <v>1</v>
      </c>
      <c r="L1121">
        <v>1</v>
      </c>
      <c r="M1121" t="s">
        <v>1850</v>
      </c>
      <c r="N1121" t="s">
        <v>1851</v>
      </c>
      <c r="O1121" s="1">
        <v>46216.867268518516</v>
      </c>
      <c r="P1121" s="1">
        <v>46216.869884259257</v>
      </c>
      <c r="Q1121" s="1" t="str">
        <f t="shared" si="136"/>
        <v>4123006|r04</v>
      </c>
      <c r="R1121" s="1" t="str">
        <f>VLOOKUP(D1121,Base_Amostral!$A:$G,5,FALSE)</f>
        <v>Salto do Lontra</v>
      </c>
      <c r="S1121" s="1" t="str">
        <f>VLOOKUP(D1121,Base_Amostral!$A:$G,3,FALSE)</f>
        <v>Paraná</v>
      </c>
      <c r="T1121" s="1" t="str">
        <f>VLOOKUP(D1121,Base_Amostral!$A:$G,6,FALSE)</f>
        <v>Sul</v>
      </c>
      <c r="U1121" s="4">
        <f t="shared" si="137"/>
        <v>9.6</v>
      </c>
      <c r="V1121" s="4">
        <f t="shared" si="138"/>
        <v>5.3</v>
      </c>
      <c r="W1121" s="4">
        <f t="shared" si="139"/>
        <v>4.3</v>
      </c>
      <c r="X1121" s="4">
        <f t="shared" si="140"/>
        <v>7.4499999999999993</v>
      </c>
      <c r="Y1121" s="4">
        <f t="shared" si="141"/>
        <v>1</v>
      </c>
      <c r="Z1121" s="4">
        <f t="shared" si="142"/>
        <v>0.40000000000000036</v>
      </c>
      <c r="AA1121" s="4">
        <f t="shared" si="143"/>
        <v>0</v>
      </c>
      <c r="AB1121" s="4">
        <f ca="1">IF(B1121&lt;&gt;"r04","",IF(COUNT(INDEX(U:U,ROW()-3):U1121)&lt;2,"",MAX(INDEX(U:U,ROW()-3):U1121)-MIN(INDEX(U:U,ROW()-3):U1121)))</f>
        <v>0.40000000000000036</v>
      </c>
      <c r="AC1121" s="4">
        <f ca="1">IF(B1121&lt;&gt;"r04","",IF(COUNT(INDEX(V:V,ROW()-3):V1121)&lt;2,"",MAX(INDEX(V:V,ROW()-3):V1121)-MIN(INDEX(V:V,ROW()-3):V1121)))</f>
        <v>0</v>
      </c>
      <c r="AD1121" s="4">
        <f ca="1">IF(B1121&lt;&gt;"r04","",COUNT(INDEX(U:U,ROW()-3):U1121))</f>
        <v>4</v>
      </c>
      <c r="AE1121" s="4">
        <f ca="1">IF(B1121&lt;&gt;"r04","",COUNT(INDEX(V:V,ROW()-3):V1121))</f>
        <v>4</v>
      </c>
    </row>
    <row r="1122" spans="1:31">
      <c r="A1122">
        <v>556</v>
      </c>
      <c r="B1122" t="s">
        <v>1857</v>
      </c>
      <c r="C1122" t="s">
        <v>1858</v>
      </c>
      <c r="D1122">
        <v>4123204</v>
      </c>
      <c r="E1122">
        <v>63</v>
      </c>
      <c r="F1122" t="s">
        <v>1849</v>
      </c>
      <c r="G1122" s="1">
        <v>46196.038576388892</v>
      </c>
      <c r="H1122">
        <v>66</v>
      </c>
      <c r="I1122" t="s">
        <v>1849</v>
      </c>
      <c r="J1122" s="1">
        <v>46196.038784722223</v>
      </c>
      <c r="K1122">
        <v>1</v>
      </c>
      <c r="L1122">
        <v>1</v>
      </c>
      <c r="M1122" t="s">
        <v>1850</v>
      </c>
      <c r="N1122" t="s">
        <v>1851</v>
      </c>
      <c r="O1122" s="1">
        <v>46196.038356481484</v>
      </c>
      <c r="P1122" s="1">
        <v>46196.038784722223</v>
      </c>
      <c r="Q1122" s="1" t="str">
        <f t="shared" si="136"/>
        <v>4123204|r01</v>
      </c>
      <c r="R1122" s="1" t="str">
        <f>VLOOKUP(D1122,Base_Amostral!$A:$G,5,FALSE)</f>
        <v>Santa Cecília do Pavão</v>
      </c>
      <c r="S1122" s="1" t="str">
        <f>VLOOKUP(D1122,Base_Amostral!$A:$G,3,FALSE)</f>
        <v>Paraná</v>
      </c>
      <c r="T1122" s="1" t="str">
        <f>VLOOKUP(D1122,Base_Amostral!$A:$G,6,FALSE)</f>
        <v>Sul</v>
      </c>
      <c r="U1122" s="4">
        <f t="shared" si="137"/>
        <v>6.3</v>
      </c>
      <c r="V1122" s="4">
        <f t="shared" si="138"/>
        <v>6.6</v>
      </c>
      <c r="W1122" s="4">
        <f t="shared" si="139"/>
        <v>-0.29999999999999982</v>
      </c>
      <c r="X1122" s="4">
        <f t="shared" si="140"/>
        <v>6.4499999999999993</v>
      </c>
      <c r="Y1122" s="4">
        <f t="shared" si="141"/>
        <v>1</v>
      </c>
      <c r="Z1122" s="4" t="str">
        <f t="shared" si="142"/>
        <v/>
      </c>
      <c r="AA1122" s="4" t="str">
        <f t="shared" si="143"/>
        <v/>
      </c>
      <c r="AB1122" s="4" t="str">
        <f>IF(B1122&lt;&gt;"r04","",IF(COUNT(INDEX(U:U,ROW()-3):U1122)&lt;2,"",MAX(INDEX(U:U,ROW()-3):U1122)-MIN(INDEX(U:U,ROW()-3):U1122)))</f>
        <v/>
      </c>
      <c r="AC1122" s="4" t="str">
        <f>IF(B1122&lt;&gt;"r04","",IF(COUNT(INDEX(V:V,ROW()-3):V1122)&lt;2,"",MAX(INDEX(V:V,ROW()-3):V1122)-MIN(INDEX(V:V,ROW()-3):V1122)))</f>
        <v/>
      </c>
      <c r="AD1122" s="4" t="str">
        <f>IF(B1122&lt;&gt;"r04","",COUNT(INDEX(U:U,ROW()-3):U1122))</f>
        <v/>
      </c>
      <c r="AE1122" s="4" t="str">
        <f>IF(B1122&lt;&gt;"r04","",COUNT(INDEX(V:V,ROW()-3):V1122))</f>
        <v/>
      </c>
    </row>
    <row r="1123" spans="1:31">
      <c r="A1123">
        <v>917</v>
      </c>
      <c r="B1123" t="s">
        <v>1859</v>
      </c>
      <c r="C1123" t="s">
        <v>1860</v>
      </c>
      <c r="D1123">
        <v>4123204</v>
      </c>
      <c r="E1123">
        <v>63</v>
      </c>
      <c r="F1123" t="s">
        <v>1849</v>
      </c>
      <c r="G1123" s="1">
        <v>46203.845196759263</v>
      </c>
      <c r="H1123">
        <v>66</v>
      </c>
      <c r="I1123" t="s">
        <v>1849</v>
      </c>
      <c r="J1123" s="1">
        <v>46203.845416666663</v>
      </c>
      <c r="K1123">
        <v>1</v>
      </c>
      <c r="L1123">
        <v>1</v>
      </c>
      <c r="M1123" t="s">
        <v>1850</v>
      </c>
      <c r="N1123" t="s">
        <v>1851</v>
      </c>
      <c r="O1123" s="1">
        <v>46203.845011574071</v>
      </c>
      <c r="P1123" s="1">
        <v>46203.845416666663</v>
      </c>
      <c r="Q1123" s="1" t="str">
        <f t="shared" si="136"/>
        <v>4123204|r02</v>
      </c>
      <c r="R1123" s="1" t="str">
        <f>VLOOKUP(D1123,Base_Amostral!$A:$G,5,FALSE)</f>
        <v>Santa Cecília do Pavão</v>
      </c>
      <c r="S1123" s="1" t="str">
        <f>VLOOKUP(D1123,Base_Amostral!$A:$G,3,FALSE)</f>
        <v>Paraná</v>
      </c>
      <c r="T1123" s="1" t="str">
        <f>VLOOKUP(D1123,Base_Amostral!$A:$G,6,FALSE)</f>
        <v>Sul</v>
      </c>
      <c r="U1123" s="4">
        <f t="shared" si="137"/>
        <v>6.3</v>
      </c>
      <c r="V1123" s="4">
        <f t="shared" si="138"/>
        <v>6.6</v>
      </c>
      <c r="W1123" s="4">
        <f t="shared" si="139"/>
        <v>-0.29999999999999982</v>
      </c>
      <c r="X1123" s="4">
        <f t="shared" si="140"/>
        <v>6.4499999999999993</v>
      </c>
      <c r="Y1123" s="4">
        <f t="shared" si="141"/>
        <v>1</v>
      </c>
      <c r="Z1123" s="4">
        <f t="shared" si="142"/>
        <v>0</v>
      </c>
      <c r="AA1123" s="4">
        <f t="shared" si="143"/>
        <v>0</v>
      </c>
      <c r="AB1123" s="4" t="str">
        <f>IF(B1123&lt;&gt;"r04","",IF(COUNT(INDEX(U:U,ROW()-3):U1123)&lt;2,"",MAX(INDEX(U:U,ROW()-3):U1123)-MIN(INDEX(U:U,ROW()-3):U1123)))</f>
        <v/>
      </c>
      <c r="AC1123" s="4" t="str">
        <f>IF(B1123&lt;&gt;"r04","",IF(COUNT(INDEX(V:V,ROW()-3):V1123)&lt;2,"",MAX(INDEX(V:V,ROW()-3):V1123)-MIN(INDEX(V:V,ROW()-3):V1123)))</f>
        <v/>
      </c>
      <c r="AD1123" s="4" t="str">
        <f>IF(B1123&lt;&gt;"r04","",COUNT(INDEX(U:U,ROW()-3):U1123))</f>
        <v/>
      </c>
      <c r="AE1123" s="4" t="str">
        <f>IF(B1123&lt;&gt;"r04","",COUNT(INDEX(V:V,ROW()-3):V1123))</f>
        <v/>
      </c>
    </row>
    <row r="1124" spans="1:31">
      <c r="A1124">
        <v>1261</v>
      </c>
      <c r="B1124" t="s">
        <v>1861</v>
      </c>
      <c r="C1124" t="s">
        <v>1862</v>
      </c>
      <c r="D1124">
        <v>4123204</v>
      </c>
      <c r="E1124">
        <v>63</v>
      </c>
      <c r="F1124" t="s">
        <v>1849</v>
      </c>
      <c r="G1124" s="1">
        <v>46209.884780092594</v>
      </c>
      <c r="H1124">
        <v>66</v>
      </c>
      <c r="I1124" t="s">
        <v>1849</v>
      </c>
      <c r="J1124" s="1">
        <v>46209.884988425925</v>
      </c>
      <c r="K1124">
        <v>1</v>
      </c>
      <c r="L1124">
        <v>1</v>
      </c>
      <c r="M1124" t="s">
        <v>1850</v>
      </c>
      <c r="N1124" t="s">
        <v>1851</v>
      </c>
      <c r="O1124" s="1">
        <v>46209.884594907409</v>
      </c>
      <c r="P1124" s="1">
        <v>46209.884988425925</v>
      </c>
      <c r="Q1124" s="1" t="str">
        <f t="shared" si="136"/>
        <v>4123204|r03</v>
      </c>
      <c r="R1124" s="1" t="str">
        <f>VLOOKUP(D1124,Base_Amostral!$A:$G,5,FALSE)</f>
        <v>Santa Cecília do Pavão</v>
      </c>
      <c r="S1124" s="1" t="str">
        <f>VLOOKUP(D1124,Base_Amostral!$A:$G,3,FALSE)</f>
        <v>Paraná</v>
      </c>
      <c r="T1124" s="1" t="str">
        <f>VLOOKUP(D1124,Base_Amostral!$A:$G,6,FALSE)</f>
        <v>Sul</v>
      </c>
      <c r="U1124" s="4">
        <f t="shared" si="137"/>
        <v>6.3</v>
      </c>
      <c r="V1124" s="4">
        <f t="shared" si="138"/>
        <v>6.6</v>
      </c>
      <c r="W1124" s="4">
        <f t="shared" si="139"/>
        <v>-0.29999999999999982</v>
      </c>
      <c r="X1124" s="4">
        <f t="shared" si="140"/>
        <v>6.4499999999999993</v>
      </c>
      <c r="Y1124" s="4">
        <f t="shared" si="141"/>
        <v>1</v>
      </c>
      <c r="Z1124" s="4">
        <f t="shared" si="142"/>
        <v>0</v>
      </c>
      <c r="AA1124" s="4">
        <f t="shared" si="143"/>
        <v>0</v>
      </c>
      <c r="AB1124" s="4" t="str">
        <f>IF(B1124&lt;&gt;"r04","",IF(COUNT(INDEX(U:U,ROW()-3):U1124)&lt;2,"",MAX(INDEX(U:U,ROW()-3):U1124)-MIN(INDEX(U:U,ROW()-3):U1124)))</f>
        <v/>
      </c>
      <c r="AC1124" s="4" t="str">
        <f>IF(B1124&lt;&gt;"r04","",IF(COUNT(INDEX(V:V,ROW()-3):V1124)&lt;2,"",MAX(INDEX(V:V,ROW()-3):V1124)-MIN(INDEX(V:V,ROW()-3):V1124)))</f>
        <v/>
      </c>
      <c r="AD1124" s="4" t="str">
        <f>IF(B1124&lt;&gt;"r04","",COUNT(INDEX(U:U,ROW()-3):U1124))</f>
        <v/>
      </c>
      <c r="AE1124" s="4" t="str">
        <f>IF(B1124&lt;&gt;"r04","",COUNT(INDEX(V:V,ROW()-3):V1124))</f>
        <v/>
      </c>
    </row>
    <row r="1125" spans="1:31">
      <c r="A1125">
        <v>1641</v>
      </c>
      <c r="B1125" t="s">
        <v>1863</v>
      </c>
      <c r="C1125" t="s">
        <v>1864</v>
      </c>
      <c r="D1125">
        <v>4123204</v>
      </c>
      <c r="E1125">
        <v>72</v>
      </c>
      <c r="F1125" t="s">
        <v>1849</v>
      </c>
      <c r="G1125" s="1">
        <v>46216.870092592595</v>
      </c>
      <c r="H1125">
        <v>66</v>
      </c>
      <c r="I1125" t="s">
        <v>1849</v>
      </c>
      <c r="J1125" s="1">
        <v>46216.870300925926</v>
      </c>
      <c r="K1125">
        <v>1</v>
      </c>
      <c r="L1125">
        <v>1</v>
      </c>
      <c r="M1125" t="s">
        <v>1850</v>
      </c>
      <c r="N1125" t="s">
        <v>1851</v>
      </c>
      <c r="O1125" s="1">
        <v>46216.86991898148</v>
      </c>
      <c r="P1125" s="1">
        <v>46216.870300925926</v>
      </c>
      <c r="Q1125" s="1" t="str">
        <f t="shared" si="136"/>
        <v>4123204|r04</v>
      </c>
      <c r="R1125" s="1" t="str">
        <f>VLOOKUP(D1125,Base_Amostral!$A:$G,5,FALSE)</f>
        <v>Santa Cecília do Pavão</v>
      </c>
      <c r="S1125" s="1" t="str">
        <f>VLOOKUP(D1125,Base_Amostral!$A:$G,3,FALSE)</f>
        <v>Paraná</v>
      </c>
      <c r="T1125" s="1" t="str">
        <f>VLOOKUP(D1125,Base_Amostral!$A:$G,6,FALSE)</f>
        <v>Sul</v>
      </c>
      <c r="U1125" s="4">
        <f t="shared" si="137"/>
        <v>7.2</v>
      </c>
      <c r="V1125" s="4">
        <f t="shared" si="138"/>
        <v>6.6</v>
      </c>
      <c r="W1125" s="4">
        <f t="shared" si="139"/>
        <v>0.60000000000000053</v>
      </c>
      <c r="X1125" s="4">
        <f t="shared" si="140"/>
        <v>6.9</v>
      </c>
      <c r="Y1125" s="4">
        <f t="shared" si="141"/>
        <v>1</v>
      </c>
      <c r="Z1125" s="4">
        <f t="shared" si="142"/>
        <v>0.90000000000000036</v>
      </c>
      <c r="AA1125" s="4">
        <f t="shared" si="143"/>
        <v>0</v>
      </c>
      <c r="AB1125" s="4">
        <f ca="1">IF(B1125&lt;&gt;"r04","",IF(COUNT(INDEX(U:U,ROW()-3):U1125)&lt;2,"",MAX(INDEX(U:U,ROW()-3):U1125)-MIN(INDEX(U:U,ROW()-3):U1125)))</f>
        <v>0.90000000000000036</v>
      </c>
      <c r="AC1125" s="4">
        <f ca="1">IF(B1125&lt;&gt;"r04","",IF(COUNT(INDEX(V:V,ROW()-3):V1125)&lt;2,"",MAX(INDEX(V:V,ROW()-3):V1125)-MIN(INDEX(V:V,ROW()-3):V1125)))</f>
        <v>0</v>
      </c>
      <c r="AD1125" s="4">
        <f ca="1">IF(B1125&lt;&gt;"r04","",COUNT(INDEX(U:U,ROW()-3):U1125))</f>
        <v>4</v>
      </c>
      <c r="AE1125" s="4">
        <f ca="1">IF(B1125&lt;&gt;"r04","",COUNT(INDEX(V:V,ROW()-3):V1125))</f>
        <v>4</v>
      </c>
    </row>
    <row r="1126" spans="1:31">
      <c r="A1126">
        <v>557</v>
      </c>
      <c r="B1126" t="s">
        <v>1857</v>
      </c>
      <c r="C1126" t="s">
        <v>1858</v>
      </c>
      <c r="D1126">
        <v>4125001</v>
      </c>
      <c r="E1126">
        <v>55</v>
      </c>
      <c r="F1126" t="s">
        <v>1849</v>
      </c>
      <c r="G1126" s="1">
        <v>46196.039178240739</v>
      </c>
      <c r="H1126">
        <v>62</v>
      </c>
      <c r="I1126" t="s">
        <v>1849</v>
      </c>
      <c r="J1126" s="1">
        <v>46196.039398148147</v>
      </c>
      <c r="K1126">
        <v>1</v>
      </c>
      <c r="L1126">
        <v>1</v>
      </c>
      <c r="M1126" t="s">
        <v>1850</v>
      </c>
      <c r="N1126" t="s">
        <v>1851</v>
      </c>
      <c r="O1126" s="1">
        <v>46196.038831018515</v>
      </c>
      <c r="P1126" s="1">
        <v>46196.039398148147</v>
      </c>
      <c r="Q1126" s="1" t="str">
        <f t="shared" si="136"/>
        <v>4125001|r01</v>
      </c>
      <c r="R1126" s="1" t="str">
        <f>VLOOKUP(D1126,Base_Amostral!$A:$G,5,FALSE)</f>
        <v>São João do Ivaí</v>
      </c>
      <c r="S1126" s="1" t="str">
        <f>VLOOKUP(D1126,Base_Amostral!$A:$G,3,FALSE)</f>
        <v>Paraná</v>
      </c>
      <c r="T1126" s="1" t="str">
        <f>VLOOKUP(D1126,Base_Amostral!$A:$G,6,FALSE)</f>
        <v>Sul</v>
      </c>
      <c r="U1126" s="4">
        <f t="shared" si="137"/>
        <v>5.5</v>
      </c>
      <c r="V1126" s="4">
        <f t="shared" si="138"/>
        <v>6.2</v>
      </c>
      <c r="W1126" s="4">
        <f t="shared" si="139"/>
        <v>-0.70000000000000018</v>
      </c>
      <c r="X1126" s="4">
        <f t="shared" si="140"/>
        <v>5.85</v>
      </c>
      <c r="Y1126" s="4">
        <f t="shared" si="141"/>
        <v>1</v>
      </c>
      <c r="Z1126" s="4" t="str">
        <f t="shared" si="142"/>
        <v/>
      </c>
      <c r="AA1126" s="4" t="str">
        <f t="shared" si="143"/>
        <v/>
      </c>
      <c r="AB1126" s="4" t="str">
        <f>IF(B1126&lt;&gt;"r04","",IF(COUNT(INDEX(U:U,ROW()-3):U1126)&lt;2,"",MAX(INDEX(U:U,ROW()-3):U1126)-MIN(INDEX(U:U,ROW()-3):U1126)))</f>
        <v/>
      </c>
      <c r="AC1126" s="4" t="str">
        <f>IF(B1126&lt;&gt;"r04","",IF(COUNT(INDEX(V:V,ROW()-3):V1126)&lt;2,"",MAX(INDEX(V:V,ROW()-3):V1126)-MIN(INDEX(V:V,ROW()-3):V1126)))</f>
        <v/>
      </c>
      <c r="AD1126" s="4" t="str">
        <f>IF(B1126&lt;&gt;"r04","",COUNT(INDEX(U:U,ROW()-3):U1126))</f>
        <v/>
      </c>
      <c r="AE1126" s="4" t="str">
        <f>IF(B1126&lt;&gt;"r04","",COUNT(INDEX(V:V,ROW()-3):V1126))</f>
        <v/>
      </c>
    </row>
    <row r="1127" spans="1:31">
      <c r="A1127">
        <v>918</v>
      </c>
      <c r="B1127" t="s">
        <v>1859</v>
      </c>
      <c r="C1127" t="s">
        <v>1860</v>
      </c>
      <c r="D1127">
        <v>4125001</v>
      </c>
      <c r="E1127">
        <v>55</v>
      </c>
      <c r="F1127" t="s">
        <v>1849</v>
      </c>
      <c r="G1127" s="1">
        <v>46203.847280092596</v>
      </c>
      <c r="H1127">
        <v>62</v>
      </c>
      <c r="I1127" t="s">
        <v>1849</v>
      </c>
      <c r="J1127" s="1">
        <v>46203.84746527778</v>
      </c>
      <c r="K1127">
        <v>1</v>
      </c>
      <c r="L1127">
        <v>1</v>
      </c>
      <c r="M1127" t="s">
        <v>1850</v>
      </c>
      <c r="N1127" t="s">
        <v>1851</v>
      </c>
      <c r="O1127" s="1">
        <v>46203.845451388886</v>
      </c>
      <c r="P1127" s="1">
        <v>46203.84746527778</v>
      </c>
      <c r="Q1127" s="1" t="str">
        <f t="shared" si="136"/>
        <v>4125001|r02</v>
      </c>
      <c r="R1127" s="1" t="str">
        <f>VLOOKUP(D1127,Base_Amostral!$A:$G,5,FALSE)</f>
        <v>São João do Ivaí</v>
      </c>
      <c r="S1127" s="1" t="str">
        <f>VLOOKUP(D1127,Base_Amostral!$A:$G,3,FALSE)</f>
        <v>Paraná</v>
      </c>
      <c r="T1127" s="1" t="str">
        <f>VLOOKUP(D1127,Base_Amostral!$A:$G,6,FALSE)</f>
        <v>Sul</v>
      </c>
      <c r="U1127" s="4">
        <f t="shared" si="137"/>
        <v>5.5</v>
      </c>
      <c r="V1127" s="4">
        <f t="shared" si="138"/>
        <v>6.2</v>
      </c>
      <c r="W1127" s="4">
        <f t="shared" si="139"/>
        <v>-0.70000000000000018</v>
      </c>
      <c r="X1127" s="4">
        <f t="shared" si="140"/>
        <v>5.85</v>
      </c>
      <c r="Y1127" s="4">
        <f t="shared" si="141"/>
        <v>1</v>
      </c>
      <c r="Z1127" s="4">
        <f t="shared" si="142"/>
        <v>0</v>
      </c>
      <c r="AA1127" s="4">
        <f t="shared" si="143"/>
        <v>0</v>
      </c>
      <c r="AB1127" s="4" t="str">
        <f>IF(B1127&lt;&gt;"r04","",IF(COUNT(INDEX(U:U,ROW()-3):U1127)&lt;2,"",MAX(INDEX(U:U,ROW()-3):U1127)-MIN(INDEX(U:U,ROW()-3):U1127)))</f>
        <v/>
      </c>
      <c r="AC1127" s="4" t="str">
        <f>IF(B1127&lt;&gt;"r04","",IF(COUNT(INDEX(V:V,ROW()-3):V1127)&lt;2,"",MAX(INDEX(V:V,ROW()-3):V1127)-MIN(INDEX(V:V,ROW()-3):V1127)))</f>
        <v/>
      </c>
      <c r="AD1127" s="4" t="str">
        <f>IF(B1127&lt;&gt;"r04","",COUNT(INDEX(U:U,ROW()-3):U1127))</f>
        <v/>
      </c>
      <c r="AE1127" s="4" t="str">
        <f>IF(B1127&lt;&gt;"r04","",COUNT(INDEX(V:V,ROW()-3):V1127))</f>
        <v/>
      </c>
    </row>
    <row r="1128" spans="1:31">
      <c r="A1128">
        <v>1264</v>
      </c>
      <c r="B1128" t="s">
        <v>1861</v>
      </c>
      <c r="C1128" t="s">
        <v>1862</v>
      </c>
      <c r="D1128">
        <v>4125001</v>
      </c>
      <c r="E1128">
        <v>56</v>
      </c>
      <c r="F1128" t="s">
        <v>1849</v>
      </c>
      <c r="G1128" s="1">
        <v>46209.885243055556</v>
      </c>
      <c r="H1128">
        <v>62</v>
      </c>
      <c r="I1128" t="s">
        <v>1849</v>
      </c>
      <c r="J1128" s="1">
        <v>46209.885439814818</v>
      </c>
      <c r="K1128">
        <v>1</v>
      </c>
      <c r="L1128">
        <v>1</v>
      </c>
      <c r="M1128" t="s">
        <v>1850</v>
      </c>
      <c r="N1128" t="s">
        <v>1851</v>
      </c>
      <c r="O1128" s="1">
        <v>46209.885034722225</v>
      </c>
      <c r="P1128" s="1">
        <v>46209.885439814818</v>
      </c>
      <c r="Q1128" s="1" t="str">
        <f t="shared" si="136"/>
        <v>4125001|r03</v>
      </c>
      <c r="R1128" s="1" t="str">
        <f>VLOOKUP(D1128,Base_Amostral!$A:$G,5,FALSE)</f>
        <v>São João do Ivaí</v>
      </c>
      <c r="S1128" s="1" t="str">
        <f>VLOOKUP(D1128,Base_Amostral!$A:$G,3,FALSE)</f>
        <v>Paraná</v>
      </c>
      <c r="T1128" s="1" t="str">
        <f>VLOOKUP(D1128,Base_Amostral!$A:$G,6,FALSE)</f>
        <v>Sul</v>
      </c>
      <c r="U1128" s="4">
        <f t="shared" si="137"/>
        <v>5.6</v>
      </c>
      <c r="V1128" s="4">
        <f t="shared" si="138"/>
        <v>6.2</v>
      </c>
      <c r="W1128" s="4">
        <f t="shared" si="139"/>
        <v>-0.60000000000000053</v>
      </c>
      <c r="X1128" s="4">
        <f t="shared" si="140"/>
        <v>5.9</v>
      </c>
      <c r="Y1128" s="4">
        <f t="shared" si="141"/>
        <v>1</v>
      </c>
      <c r="Z1128" s="4">
        <f t="shared" si="142"/>
        <v>9.9999999999999645E-2</v>
      </c>
      <c r="AA1128" s="4">
        <f t="shared" si="143"/>
        <v>0</v>
      </c>
      <c r="AB1128" s="4" t="str">
        <f>IF(B1128&lt;&gt;"r04","",IF(COUNT(INDEX(U:U,ROW()-3):U1128)&lt;2,"",MAX(INDEX(U:U,ROW()-3):U1128)-MIN(INDEX(U:U,ROW()-3):U1128)))</f>
        <v/>
      </c>
      <c r="AC1128" s="4" t="str">
        <f>IF(B1128&lt;&gt;"r04","",IF(COUNT(INDEX(V:V,ROW()-3):V1128)&lt;2,"",MAX(INDEX(V:V,ROW()-3):V1128)-MIN(INDEX(V:V,ROW()-3):V1128)))</f>
        <v/>
      </c>
      <c r="AD1128" s="4" t="str">
        <f>IF(B1128&lt;&gt;"r04","",COUNT(INDEX(U:U,ROW()-3):U1128))</f>
        <v/>
      </c>
      <c r="AE1128" s="4" t="str">
        <f>IF(B1128&lt;&gt;"r04","",COUNT(INDEX(V:V,ROW()-3):V1128))</f>
        <v/>
      </c>
    </row>
    <row r="1129" spans="1:31">
      <c r="A1129">
        <v>1643</v>
      </c>
      <c r="B1129" t="s">
        <v>1863</v>
      </c>
      <c r="C1129" t="s">
        <v>1864</v>
      </c>
      <c r="D1129">
        <v>4125001</v>
      </c>
      <c r="E1129">
        <v>66</v>
      </c>
      <c r="F1129" t="s">
        <v>1849</v>
      </c>
      <c r="G1129" s="1">
        <v>46216.870578703703</v>
      </c>
      <c r="H1129">
        <v>62</v>
      </c>
      <c r="I1129" t="s">
        <v>1849</v>
      </c>
      <c r="J1129" s="1">
        <v>46216.870787037034</v>
      </c>
      <c r="K1129">
        <v>1</v>
      </c>
      <c r="L1129">
        <v>1</v>
      </c>
      <c r="M1129" t="s">
        <v>1850</v>
      </c>
      <c r="N1129" t="s">
        <v>1851</v>
      </c>
      <c r="O1129" s="1">
        <v>46216.870347222219</v>
      </c>
      <c r="P1129" s="1">
        <v>46216.870787037034</v>
      </c>
      <c r="Q1129" s="1" t="str">
        <f t="shared" si="136"/>
        <v>4125001|r04</v>
      </c>
      <c r="R1129" s="1" t="str">
        <f>VLOOKUP(D1129,Base_Amostral!$A:$G,5,FALSE)</f>
        <v>São João do Ivaí</v>
      </c>
      <c r="S1129" s="1" t="str">
        <f>VLOOKUP(D1129,Base_Amostral!$A:$G,3,FALSE)</f>
        <v>Paraná</v>
      </c>
      <c r="T1129" s="1" t="str">
        <f>VLOOKUP(D1129,Base_Amostral!$A:$G,6,FALSE)</f>
        <v>Sul</v>
      </c>
      <c r="U1129" s="4">
        <f t="shared" si="137"/>
        <v>6.6</v>
      </c>
      <c r="V1129" s="4">
        <f t="shared" si="138"/>
        <v>6.2</v>
      </c>
      <c r="W1129" s="4">
        <f t="shared" si="139"/>
        <v>0.39999999999999947</v>
      </c>
      <c r="X1129" s="4">
        <f t="shared" si="140"/>
        <v>6.4</v>
      </c>
      <c r="Y1129" s="4">
        <f t="shared" si="141"/>
        <v>1</v>
      </c>
      <c r="Z1129" s="4">
        <f t="shared" si="142"/>
        <v>1</v>
      </c>
      <c r="AA1129" s="4">
        <f t="shared" si="143"/>
        <v>0</v>
      </c>
      <c r="AB1129" s="4">
        <f ca="1">IF(B1129&lt;&gt;"r04","",IF(COUNT(INDEX(U:U,ROW()-3):U1129)&lt;2,"",MAX(INDEX(U:U,ROW()-3):U1129)-MIN(INDEX(U:U,ROW()-3):U1129)))</f>
        <v>1.0999999999999996</v>
      </c>
      <c r="AC1129" s="4">
        <f ca="1">IF(B1129&lt;&gt;"r04","",IF(COUNT(INDEX(V:V,ROW()-3):V1129)&lt;2,"",MAX(INDEX(V:V,ROW()-3):V1129)-MIN(INDEX(V:V,ROW()-3):V1129)))</f>
        <v>0</v>
      </c>
      <c r="AD1129" s="4">
        <f ca="1">IF(B1129&lt;&gt;"r04","",COUNT(INDEX(U:U,ROW()-3):U1129))</f>
        <v>4</v>
      </c>
      <c r="AE1129" s="4">
        <f ca="1">IF(B1129&lt;&gt;"r04","",COUNT(INDEX(V:V,ROW()-3):V1129))</f>
        <v>4</v>
      </c>
    </row>
    <row r="1130" spans="1:31">
      <c r="A1130">
        <v>560</v>
      </c>
      <c r="B1130" t="s">
        <v>1857</v>
      </c>
      <c r="C1130" t="s">
        <v>1858</v>
      </c>
      <c r="D1130">
        <v>4126207</v>
      </c>
      <c r="E1130">
        <v>65</v>
      </c>
      <c r="F1130" t="s">
        <v>1849</v>
      </c>
      <c r="G1130" s="1">
        <v>46196.04005787037</v>
      </c>
      <c r="H1130">
        <v>69</v>
      </c>
      <c r="I1130" t="s">
        <v>1849</v>
      </c>
      <c r="J1130" s="1">
        <v>46196.040358796294</v>
      </c>
      <c r="K1130">
        <v>1</v>
      </c>
      <c r="L1130">
        <v>1</v>
      </c>
      <c r="M1130" t="s">
        <v>1850</v>
      </c>
      <c r="N1130" t="s">
        <v>1851</v>
      </c>
      <c r="O1130" s="1">
        <v>46196.039444444446</v>
      </c>
      <c r="P1130" s="1">
        <v>46196.040358796294</v>
      </c>
      <c r="Q1130" s="1" t="str">
        <f t="shared" si="136"/>
        <v>4126207|r01</v>
      </c>
      <c r="R1130" s="1" t="str">
        <f>VLOOKUP(D1130,Base_Amostral!$A:$G,5,FALSE)</f>
        <v>Sapopema</v>
      </c>
      <c r="S1130" s="1" t="str">
        <f>VLOOKUP(D1130,Base_Amostral!$A:$G,3,FALSE)</f>
        <v>Paraná</v>
      </c>
      <c r="T1130" s="1" t="str">
        <f>VLOOKUP(D1130,Base_Amostral!$A:$G,6,FALSE)</f>
        <v>Sul</v>
      </c>
      <c r="U1130" s="4">
        <f t="shared" si="137"/>
        <v>6.5</v>
      </c>
      <c r="V1130" s="4">
        <f t="shared" si="138"/>
        <v>6.9</v>
      </c>
      <c r="W1130" s="4">
        <f t="shared" si="139"/>
        <v>-0.40000000000000036</v>
      </c>
      <c r="X1130" s="4">
        <f t="shared" si="140"/>
        <v>6.7</v>
      </c>
      <c r="Y1130" s="4">
        <f t="shared" si="141"/>
        <v>1</v>
      </c>
      <c r="Z1130" s="4" t="str">
        <f t="shared" si="142"/>
        <v/>
      </c>
      <c r="AA1130" s="4" t="str">
        <f t="shared" si="143"/>
        <v/>
      </c>
      <c r="AB1130" s="4" t="str">
        <f>IF(B1130&lt;&gt;"r04","",IF(COUNT(INDEX(U:U,ROW()-3):U1130)&lt;2,"",MAX(INDEX(U:U,ROW()-3):U1130)-MIN(INDEX(U:U,ROW()-3):U1130)))</f>
        <v/>
      </c>
      <c r="AC1130" s="4" t="str">
        <f>IF(B1130&lt;&gt;"r04","",IF(COUNT(INDEX(V:V,ROW()-3):V1130)&lt;2,"",MAX(INDEX(V:V,ROW()-3):V1130)-MIN(INDEX(V:V,ROW()-3):V1130)))</f>
        <v/>
      </c>
      <c r="AD1130" s="4" t="str">
        <f>IF(B1130&lt;&gt;"r04","",COUNT(INDEX(U:U,ROW()-3):U1130))</f>
        <v/>
      </c>
      <c r="AE1130" s="4" t="str">
        <f>IF(B1130&lt;&gt;"r04","",COUNT(INDEX(V:V,ROW()-3):V1130))</f>
        <v/>
      </c>
    </row>
    <row r="1131" spans="1:31">
      <c r="A1131">
        <v>919</v>
      </c>
      <c r="B1131" t="s">
        <v>1859</v>
      </c>
      <c r="C1131" t="s">
        <v>1860</v>
      </c>
      <c r="D1131">
        <v>4126207</v>
      </c>
      <c r="E1131">
        <v>65</v>
      </c>
      <c r="F1131" t="s">
        <v>1849</v>
      </c>
      <c r="G1131" s="1">
        <v>46203.848101851851</v>
      </c>
      <c r="H1131">
        <v>66</v>
      </c>
      <c r="I1131" t="s">
        <v>1849</v>
      </c>
      <c r="J1131" s="1">
        <v>46203.848402777781</v>
      </c>
      <c r="K1131">
        <v>1</v>
      </c>
      <c r="L1131">
        <v>1</v>
      </c>
      <c r="M1131" t="s">
        <v>1850</v>
      </c>
      <c r="N1131" t="s">
        <v>1851</v>
      </c>
      <c r="O1131" s="1">
        <v>46203.847500000003</v>
      </c>
      <c r="P1131" s="1">
        <v>46203.848402777781</v>
      </c>
      <c r="Q1131" s="1" t="str">
        <f t="shared" si="136"/>
        <v>4126207|r02</v>
      </c>
      <c r="R1131" s="1" t="str">
        <f>VLOOKUP(D1131,Base_Amostral!$A:$G,5,FALSE)</f>
        <v>Sapopema</v>
      </c>
      <c r="S1131" s="1" t="str">
        <f>VLOOKUP(D1131,Base_Amostral!$A:$G,3,FALSE)</f>
        <v>Paraná</v>
      </c>
      <c r="T1131" s="1" t="str">
        <f>VLOOKUP(D1131,Base_Amostral!$A:$G,6,FALSE)</f>
        <v>Sul</v>
      </c>
      <c r="U1131" s="4">
        <f t="shared" si="137"/>
        <v>6.5</v>
      </c>
      <c r="V1131" s="4">
        <f t="shared" si="138"/>
        <v>6.6</v>
      </c>
      <c r="W1131" s="4">
        <f t="shared" si="139"/>
        <v>-9.9999999999999645E-2</v>
      </c>
      <c r="X1131" s="4">
        <f t="shared" si="140"/>
        <v>6.55</v>
      </c>
      <c r="Y1131" s="4">
        <f t="shared" si="141"/>
        <v>1</v>
      </c>
      <c r="Z1131" s="4">
        <f t="shared" si="142"/>
        <v>0</v>
      </c>
      <c r="AA1131" s="4">
        <f t="shared" si="143"/>
        <v>-0.30000000000000071</v>
      </c>
      <c r="AB1131" s="4" t="str">
        <f>IF(B1131&lt;&gt;"r04","",IF(COUNT(INDEX(U:U,ROW()-3):U1131)&lt;2,"",MAX(INDEX(U:U,ROW()-3):U1131)-MIN(INDEX(U:U,ROW()-3):U1131)))</f>
        <v/>
      </c>
      <c r="AC1131" s="4" t="str">
        <f>IF(B1131&lt;&gt;"r04","",IF(COUNT(INDEX(V:V,ROW()-3):V1131)&lt;2,"",MAX(INDEX(V:V,ROW()-3):V1131)-MIN(INDEX(V:V,ROW()-3):V1131)))</f>
        <v/>
      </c>
      <c r="AD1131" s="4" t="str">
        <f>IF(B1131&lt;&gt;"r04","",COUNT(INDEX(U:U,ROW()-3):U1131))</f>
        <v/>
      </c>
      <c r="AE1131" s="4" t="str">
        <f>IF(B1131&lt;&gt;"r04","",COUNT(INDEX(V:V,ROW()-3):V1131))</f>
        <v/>
      </c>
    </row>
    <row r="1132" spans="1:31">
      <c r="A1132">
        <v>1265</v>
      </c>
      <c r="B1132" t="s">
        <v>1861</v>
      </c>
      <c r="C1132" t="s">
        <v>1862</v>
      </c>
      <c r="D1132">
        <v>4126207</v>
      </c>
      <c r="E1132">
        <v>65</v>
      </c>
      <c r="F1132" t="s">
        <v>1849</v>
      </c>
      <c r="G1132" s="1">
        <v>46209.886064814818</v>
      </c>
      <c r="H1132">
        <v>69</v>
      </c>
      <c r="I1132" t="s">
        <v>1849</v>
      </c>
      <c r="J1132" s="1">
        <v>46209.886388888888</v>
      </c>
      <c r="K1132">
        <v>1</v>
      </c>
      <c r="L1132">
        <v>1</v>
      </c>
      <c r="M1132" t="s">
        <v>1850</v>
      </c>
      <c r="N1132" t="s">
        <v>1851</v>
      </c>
      <c r="O1132" s="1">
        <v>46209.885474537034</v>
      </c>
      <c r="P1132" s="1">
        <v>46209.886388888888</v>
      </c>
      <c r="Q1132" s="1" t="str">
        <f t="shared" si="136"/>
        <v>4126207|r03</v>
      </c>
      <c r="R1132" s="1" t="str">
        <f>VLOOKUP(D1132,Base_Amostral!$A:$G,5,FALSE)</f>
        <v>Sapopema</v>
      </c>
      <c r="S1132" s="1" t="str">
        <f>VLOOKUP(D1132,Base_Amostral!$A:$G,3,FALSE)</f>
        <v>Paraná</v>
      </c>
      <c r="T1132" s="1" t="str">
        <f>VLOOKUP(D1132,Base_Amostral!$A:$G,6,FALSE)</f>
        <v>Sul</v>
      </c>
      <c r="U1132" s="4">
        <f t="shared" si="137"/>
        <v>6.5</v>
      </c>
      <c r="V1132" s="4">
        <f t="shared" si="138"/>
        <v>6.9</v>
      </c>
      <c r="W1132" s="4">
        <f t="shared" si="139"/>
        <v>-0.40000000000000036</v>
      </c>
      <c r="X1132" s="4">
        <f t="shared" si="140"/>
        <v>6.7</v>
      </c>
      <c r="Y1132" s="4">
        <f t="shared" si="141"/>
        <v>1</v>
      </c>
      <c r="Z1132" s="4">
        <f t="shared" si="142"/>
        <v>0</v>
      </c>
      <c r="AA1132" s="4">
        <f t="shared" si="143"/>
        <v>0.30000000000000071</v>
      </c>
      <c r="AB1132" s="4" t="str">
        <f>IF(B1132&lt;&gt;"r04","",IF(COUNT(INDEX(U:U,ROW()-3):U1132)&lt;2,"",MAX(INDEX(U:U,ROW()-3):U1132)-MIN(INDEX(U:U,ROW()-3):U1132)))</f>
        <v/>
      </c>
      <c r="AC1132" s="4" t="str">
        <f>IF(B1132&lt;&gt;"r04","",IF(COUNT(INDEX(V:V,ROW()-3):V1132)&lt;2,"",MAX(INDEX(V:V,ROW()-3):V1132)-MIN(INDEX(V:V,ROW()-3):V1132)))</f>
        <v/>
      </c>
      <c r="AD1132" s="4" t="str">
        <f>IF(B1132&lt;&gt;"r04","",COUNT(INDEX(U:U,ROW()-3):U1132))</f>
        <v/>
      </c>
      <c r="AE1132" s="4" t="str">
        <f>IF(B1132&lt;&gt;"r04","",COUNT(INDEX(V:V,ROW()-3):V1132))</f>
        <v/>
      </c>
    </row>
    <row r="1133" spans="1:31">
      <c r="A1133">
        <v>1645</v>
      </c>
      <c r="B1133" t="s">
        <v>1863</v>
      </c>
      <c r="C1133" t="s">
        <v>1864</v>
      </c>
      <c r="D1133">
        <v>4126207</v>
      </c>
      <c r="E1133">
        <v>73</v>
      </c>
      <c r="F1133" t="s">
        <v>1849</v>
      </c>
      <c r="G1133" s="1">
        <v>46216.871493055558</v>
      </c>
      <c r="H1133">
        <v>69</v>
      </c>
      <c r="I1133" t="s">
        <v>1849</v>
      </c>
      <c r="J1133" s="1">
        <v>46216.871782407405</v>
      </c>
      <c r="K1133">
        <v>1</v>
      </c>
      <c r="L1133">
        <v>1</v>
      </c>
      <c r="M1133" t="s">
        <v>1850</v>
      </c>
      <c r="N1133" t="s">
        <v>1851</v>
      </c>
      <c r="O1133" s="1">
        <v>46216.870821759258</v>
      </c>
      <c r="P1133" s="1">
        <v>46216.871782407405</v>
      </c>
      <c r="Q1133" s="1" t="str">
        <f t="shared" si="136"/>
        <v>4126207|r04</v>
      </c>
      <c r="R1133" s="1" t="str">
        <f>VLOOKUP(D1133,Base_Amostral!$A:$G,5,FALSE)</f>
        <v>Sapopema</v>
      </c>
      <c r="S1133" s="1" t="str">
        <f>VLOOKUP(D1133,Base_Amostral!$A:$G,3,FALSE)</f>
        <v>Paraná</v>
      </c>
      <c r="T1133" s="1" t="str">
        <f>VLOOKUP(D1133,Base_Amostral!$A:$G,6,FALSE)</f>
        <v>Sul</v>
      </c>
      <c r="U1133" s="4">
        <f t="shared" si="137"/>
        <v>7.3</v>
      </c>
      <c r="V1133" s="4">
        <f t="shared" si="138"/>
        <v>6.9</v>
      </c>
      <c r="W1133" s="4">
        <f t="shared" si="139"/>
        <v>0.39999999999999947</v>
      </c>
      <c r="X1133" s="4">
        <f t="shared" si="140"/>
        <v>7.1</v>
      </c>
      <c r="Y1133" s="4">
        <f t="shared" si="141"/>
        <v>1</v>
      </c>
      <c r="Z1133" s="4">
        <f t="shared" si="142"/>
        <v>0.79999999999999982</v>
      </c>
      <c r="AA1133" s="4">
        <f t="shared" si="143"/>
        <v>0</v>
      </c>
      <c r="AB1133" s="4">
        <f ca="1">IF(B1133&lt;&gt;"r04","",IF(COUNT(INDEX(U:U,ROW()-3):U1133)&lt;2,"",MAX(INDEX(U:U,ROW()-3):U1133)-MIN(INDEX(U:U,ROW()-3):U1133)))</f>
        <v>0.79999999999999982</v>
      </c>
      <c r="AC1133" s="4">
        <f ca="1">IF(B1133&lt;&gt;"r04","",IF(COUNT(INDEX(V:V,ROW()-3):V1133)&lt;2,"",MAX(INDEX(V:V,ROW()-3):V1133)-MIN(INDEX(V:V,ROW()-3):V1133)))</f>
        <v>0.30000000000000071</v>
      </c>
      <c r="AD1133" s="4">
        <f ca="1">IF(B1133&lt;&gt;"r04","",COUNT(INDEX(U:U,ROW()-3):U1133))</f>
        <v>4</v>
      </c>
      <c r="AE1133" s="4">
        <f ca="1">IF(B1133&lt;&gt;"r04","",COUNT(INDEX(V:V,ROW()-3):V1133))</f>
        <v>4</v>
      </c>
    </row>
    <row r="1134" spans="1:31">
      <c r="A1134">
        <v>564</v>
      </c>
      <c r="B1134" t="s">
        <v>1857</v>
      </c>
      <c r="C1134" t="s">
        <v>1858</v>
      </c>
      <c r="D1134">
        <v>4126504</v>
      </c>
      <c r="E1134">
        <v>64</v>
      </c>
      <c r="F1134" t="s">
        <v>1849</v>
      </c>
      <c r="G1134" s="1">
        <v>46196.040763888886</v>
      </c>
      <c r="H1134">
        <v>64</v>
      </c>
      <c r="I1134" t="s">
        <v>1849</v>
      </c>
      <c r="J1134" s="1">
        <v>46196.041087962964</v>
      </c>
      <c r="K1134">
        <v>1</v>
      </c>
      <c r="L1134">
        <v>1</v>
      </c>
      <c r="M1134" t="s">
        <v>1850</v>
      </c>
      <c r="N1134" t="s">
        <v>1851</v>
      </c>
      <c r="O1134" s="1">
        <v>46196.040405092594</v>
      </c>
      <c r="P1134" s="1">
        <v>46196.041087962964</v>
      </c>
      <c r="Q1134" s="1" t="str">
        <f t="shared" si="136"/>
        <v>4126504|r01</v>
      </c>
      <c r="R1134" s="1" t="str">
        <f>VLOOKUP(D1134,Base_Amostral!$A:$G,5,FALSE)</f>
        <v>Sertanópolis</v>
      </c>
      <c r="S1134" s="1" t="str">
        <f>VLOOKUP(D1134,Base_Amostral!$A:$G,3,FALSE)</f>
        <v>Paraná</v>
      </c>
      <c r="T1134" s="1" t="str">
        <f>VLOOKUP(D1134,Base_Amostral!$A:$G,6,FALSE)</f>
        <v>Sul</v>
      </c>
      <c r="U1134" s="4">
        <f t="shared" si="137"/>
        <v>6.4</v>
      </c>
      <c r="V1134" s="4">
        <f t="shared" si="138"/>
        <v>6.4</v>
      </c>
      <c r="W1134" s="4">
        <f t="shared" si="139"/>
        <v>0</v>
      </c>
      <c r="X1134" s="4">
        <f t="shared" si="140"/>
        <v>6.4</v>
      </c>
      <c r="Y1134" s="4">
        <f t="shared" si="141"/>
        <v>1</v>
      </c>
      <c r="Z1134" s="4" t="str">
        <f t="shared" si="142"/>
        <v/>
      </c>
      <c r="AA1134" s="4" t="str">
        <f t="shared" si="143"/>
        <v/>
      </c>
      <c r="AB1134" s="4" t="str">
        <f>IF(B1134&lt;&gt;"r04","",IF(COUNT(INDEX(U:U,ROW()-3):U1134)&lt;2,"",MAX(INDEX(U:U,ROW()-3):U1134)-MIN(INDEX(U:U,ROW()-3):U1134)))</f>
        <v/>
      </c>
      <c r="AC1134" s="4" t="str">
        <f>IF(B1134&lt;&gt;"r04","",IF(COUNT(INDEX(V:V,ROW()-3):V1134)&lt;2,"",MAX(INDEX(V:V,ROW()-3):V1134)-MIN(INDEX(V:V,ROW()-3):V1134)))</f>
        <v/>
      </c>
      <c r="AD1134" s="4" t="str">
        <f>IF(B1134&lt;&gt;"r04","",COUNT(INDEX(U:U,ROW()-3):U1134))</f>
        <v/>
      </c>
      <c r="AE1134" s="4" t="str">
        <f>IF(B1134&lt;&gt;"r04","",COUNT(INDEX(V:V,ROW()-3):V1134))</f>
        <v/>
      </c>
    </row>
    <row r="1135" spans="1:31">
      <c r="A1135">
        <v>920</v>
      </c>
      <c r="B1135" t="s">
        <v>1859</v>
      </c>
      <c r="C1135" t="s">
        <v>1860</v>
      </c>
      <c r="D1135">
        <v>4126504</v>
      </c>
      <c r="E1135">
        <v>64</v>
      </c>
      <c r="F1135" t="s">
        <v>1849</v>
      </c>
      <c r="G1135" s="1">
        <v>46203.851145833331</v>
      </c>
      <c r="H1135">
        <v>64</v>
      </c>
      <c r="I1135" t="s">
        <v>1849</v>
      </c>
      <c r="J1135" s="1">
        <v>46203.851469907408</v>
      </c>
      <c r="K1135">
        <v>1</v>
      </c>
      <c r="L1135">
        <v>1</v>
      </c>
      <c r="M1135" t="s">
        <v>1850</v>
      </c>
      <c r="N1135" t="s">
        <v>1851</v>
      </c>
      <c r="O1135" s="1">
        <v>46203.848449074074</v>
      </c>
      <c r="P1135" s="1">
        <v>46203.851469907408</v>
      </c>
      <c r="Q1135" s="1" t="str">
        <f t="shared" si="136"/>
        <v>4126504|r02</v>
      </c>
      <c r="R1135" s="1" t="str">
        <f>VLOOKUP(D1135,Base_Amostral!$A:$G,5,FALSE)</f>
        <v>Sertanópolis</v>
      </c>
      <c r="S1135" s="1" t="str">
        <f>VLOOKUP(D1135,Base_Amostral!$A:$G,3,FALSE)</f>
        <v>Paraná</v>
      </c>
      <c r="T1135" s="1" t="str">
        <f>VLOOKUP(D1135,Base_Amostral!$A:$G,6,FALSE)</f>
        <v>Sul</v>
      </c>
      <c r="U1135" s="4">
        <f t="shared" si="137"/>
        <v>6.4</v>
      </c>
      <c r="V1135" s="4">
        <f t="shared" si="138"/>
        <v>6.4</v>
      </c>
      <c r="W1135" s="4">
        <f t="shared" si="139"/>
        <v>0</v>
      </c>
      <c r="X1135" s="4">
        <f t="shared" si="140"/>
        <v>6.4</v>
      </c>
      <c r="Y1135" s="4">
        <f t="shared" si="141"/>
        <v>1</v>
      </c>
      <c r="Z1135" s="4">
        <f t="shared" si="142"/>
        <v>0</v>
      </c>
      <c r="AA1135" s="4">
        <f t="shared" si="143"/>
        <v>0</v>
      </c>
      <c r="AB1135" s="4" t="str">
        <f>IF(B1135&lt;&gt;"r04","",IF(COUNT(INDEX(U:U,ROW()-3):U1135)&lt;2,"",MAX(INDEX(U:U,ROW()-3):U1135)-MIN(INDEX(U:U,ROW()-3):U1135)))</f>
        <v/>
      </c>
      <c r="AC1135" s="4" t="str">
        <f>IF(B1135&lt;&gt;"r04","",IF(COUNT(INDEX(V:V,ROW()-3):V1135)&lt;2,"",MAX(INDEX(V:V,ROW()-3):V1135)-MIN(INDEX(V:V,ROW()-3):V1135)))</f>
        <v/>
      </c>
      <c r="AD1135" s="4" t="str">
        <f>IF(B1135&lt;&gt;"r04","",COUNT(INDEX(U:U,ROW()-3):U1135))</f>
        <v/>
      </c>
      <c r="AE1135" s="4" t="str">
        <f>IF(B1135&lt;&gt;"r04","",COUNT(INDEX(V:V,ROW()-3):V1135))</f>
        <v/>
      </c>
    </row>
    <row r="1136" spans="1:31">
      <c r="A1136">
        <v>1270</v>
      </c>
      <c r="B1136" t="s">
        <v>1861</v>
      </c>
      <c r="C1136" t="s">
        <v>1862</v>
      </c>
      <c r="D1136">
        <v>4126504</v>
      </c>
      <c r="E1136">
        <v>64</v>
      </c>
      <c r="F1136" t="s">
        <v>1849</v>
      </c>
      <c r="G1136" s="1">
        <v>46209.88685185185</v>
      </c>
      <c r="H1136">
        <v>64</v>
      </c>
      <c r="I1136" t="s">
        <v>1849</v>
      </c>
      <c r="J1136" s="1">
        <v>46209.887187499997</v>
      </c>
      <c r="K1136">
        <v>1</v>
      </c>
      <c r="L1136">
        <v>1</v>
      </c>
      <c r="M1136" t="s">
        <v>1850</v>
      </c>
      <c r="N1136" t="s">
        <v>1851</v>
      </c>
      <c r="O1136" s="1">
        <v>46209.886423611111</v>
      </c>
      <c r="P1136" s="1">
        <v>46209.887187499997</v>
      </c>
      <c r="Q1136" s="1" t="str">
        <f t="shared" si="136"/>
        <v>4126504|r03</v>
      </c>
      <c r="R1136" s="1" t="str">
        <f>VLOOKUP(D1136,Base_Amostral!$A:$G,5,FALSE)</f>
        <v>Sertanópolis</v>
      </c>
      <c r="S1136" s="1" t="str">
        <f>VLOOKUP(D1136,Base_Amostral!$A:$G,3,FALSE)</f>
        <v>Paraná</v>
      </c>
      <c r="T1136" s="1" t="str">
        <f>VLOOKUP(D1136,Base_Amostral!$A:$G,6,FALSE)</f>
        <v>Sul</v>
      </c>
      <c r="U1136" s="4">
        <f t="shared" si="137"/>
        <v>6.4</v>
      </c>
      <c r="V1136" s="4">
        <f t="shared" si="138"/>
        <v>6.4</v>
      </c>
      <c r="W1136" s="4">
        <f t="shared" si="139"/>
        <v>0</v>
      </c>
      <c r="X1136" s="4">
        <f t="shared" si="140"/>
        <v>6.4</v>
      </c>
      <c r="Y1136" s="4">
        <f t="shared" si="141"/>
        <v>1</v>
      </c>
      <c r="Z1136" s="4">
        <f t="shared" si="142"/>
        <v>0</v>
      </c>
      <c r="AA1136" s="4">
        <f t="shared" si="143"/>
        <v>0</v>
      </c>
      <c r="AB1136" s="4" t="str">
        <f>IF(B1136&lt;&gt;"r04","",IF(COUNT(INDEX(U:U,ROW()-3):U1136)&lt;2,"",MAX(INDEX(U:U,ROW()-3):U1136)-MIN(INDEX(U:U,ROW()-3):U1136)))</f>
        <v/>
      </c>
      <c r="AC1136" s="4" t="str">
        <f>IF(B1136&lt;&gt;"r04","",IF(COUNT(INDEX(V:V,ROW()-3):V1136)&lt;2,"",MAX(INDEX(V:V,ROW()-3):V1136)-MIN(INDEX(V:V,ROW()-3):V1136)))</f>
        <v/>
      </c>
      <c r="AD1136" s="4" t="str">
        <f>IF(B1136&lt;&gt;"r04","",COUNT(INDEX(U:U,ROW()-3):U1136))</f>
        <v/>
      </c>
      <c r="AE1136" s="4" t="str">
        <f>IF(B1136&lt;&gt;"r04","",COUNT(INDEX(V:V,ROW()-3):V1136))</f>
        <v/>
      </c>
    </row>
    <row r="1137" spans="1:31">
      <c r="A1137">
        <v>1647</v>
      </c>
      <c r="B1137" t="s">
        <v>1863</v>
      </c>
      <c r="C1137" t="s">
        <v>1864</v>
      </c>
      <c r="D1137">
        <v>4126504</v>
      </c>
      <c r="E1137">
        <v>71</v>
      </c>
      <c r="F1137" t="s">
        <v>1849</v>
      </c>
      <c r="G1137" s="1">
        <v>46216.872175925928</v>
      </c>
      <c r="H1137">
        <v>64</v>
      </c>
      <c r="I1137" t="s">
        <v>1849</v>
      </c>
      <c r="J1137" s="1">
        <v>46216.872499999998</v>
      </c>
      <c r="K1137">
        <v>1</v>
      </c>
      <c r="L1137">
        <v>1</v>
      </c>
      <c r="M1137" t="s">
        <v>1850</v>
      </c>
      <c r="N1137" t="s">
        <v>1851</v>
      </c>
      <c r="O1137" s="1">
        <v>46216.871828703705</v>
      </c>
      <c r="P1137" s="1">
        <v>46216.872499999998</v>
      </c>
      <c r="Q1137" s="1" t="str">
        <f t="shared" si="136"/>
        <v>4126504|r04</v>
      </c>
      <c r="R1137" s="1" t="str">
        <f>VLOOKUP(D1137,Base_Amostral!$A:$G,5,FALSE)</f>
        <v>Sertanópolis</v>
      </c>
      <c r="S1137" s="1" t="str">
        <f>VLOOKUP(D1137,Base_Amostral!$A:$G,3,FALSE)</f>
        <v>Paraná</v>
      </c>
      <c r="T1137" s="1" t="str">
        <f>VLOOKUP(D1137,Base_Amostral!$A:$G,6,FALSE)</f>
        <v>Sul</v>
      </c>
      <c r="U1137" s="4">
        <f t="shared" si="137"/>
        <v>7.1</v>
      </c>
      <c r="V1137" s="4">
        <f t="shared" si="138"/>
        <v>6.4</v>
      </c>
      <c r="W1137" s="4">
        <f t="shared" si="139"/>
        <v>0.69999999999999929</v>
      </c>
      <c r="X1137" s="4">
        <f t="shared" si="140"/>
        <v>6.75</v>
      </c>
      <c r="Y1137" s="4">
        <f t="shared" si="141"/>
        <v>1</v>
      </c>
      <c r="Z1137" s="4">
        <f t="shared" si="142"/>
        <v>0.69999999999999929</v>
      </c>
      <c r="AA1137" s="4">
        <f t="shared" si="143"/>
        <v>0</v>
      </c>
      <c r="AB1137" s="4">
        <f ca="1">IF(B1137&lt;&gt;"r04","",IF(COUNT(INDEX(U:U,ROW()-3):U1137)&lt;2,"",MAX(INDEX(U:U,ROW()-3):U1137)-MIN(INDEX(U:U,ROW()-3):U1137)))</f>
        <v>0.69999999999999929</v>
      </c>
      <c r="AC1137" s="4">
        <f ca="1">IF(B1137&lt;&gt;"r04","",IF(COUNT(INDEX(V:V,ROW()-3):V1137)&lt;2,"",MAX(INDEX(V:V,ROW()-3):V1137)-MIN(INDEX(V:V,ROW()-3):V1137)))</f>
        <v>0</v>
      </c>
      <c r="AD1137" s="4">
        <f ca="1">IF(B1137&lt;&gt;"r04","",COUNT(INDEX(U:U,ROW()-3):U1137))</f>
        <v>4</v>
      </c>
      <c r="AE1137" s="4">
        <f ca="1">IF(B1137&lt;&gt;"r04","",COUNT(INDEX(V:V,ROW()-3):V1137))</f>
        <v>4</v>
      </c>
    </row>
    <row r="1138" spans="1:31">
      <c r="A1138">
        <v>567</v>
      </c>
      <c r="B1138" t="s">
        <v>1857</v>
      </c>
      <c r="C1138" t="s">
        <v>1858</v>
      </c>
      <c r="D1138">
        <v>4126603</v>
      </c>
      <c r="E1138">
        <v>57</v>
      </c>
      <c r="F1138" t="s">
        <v>1849</v>
      </c>
      <c r="G1138" s="1">
        <v>46196.041956018518</v>
      </c>
      <c r="H1138">
        <v>66</v>
      </c>
      <c r="I1138" t="s">
        <v>1849</v>
      </c>
      <c r="J1138" s="1">
        <v>46196.042245370372</v>
      </c>
      <c r="K1138">
        <v>1</v>
      </c>
      <c r="L1138">
        <v>1</v>
      </c>
      <c r="M1138" t="s">
        <v>1850</v>
      </c>
      <c r="N1138" t="s">
        <v>1851</v>
      </c>
      <c r="O1138" s="1">
        <v>46196.041122685187</v>
      </c>
      <c r="P1138" s="1">
        <v>46196.042245370372</v>
      </c>
      <c r="Q1138" s="1" t="str">
        <f t="shared" si="136"/>
        <v>4126603|r01</v>
      </c>
      <c r="R1138" s="1" t="str">
        <f>VLOOKUP(D1138,Base_Amostral!$A:$G,5,FALSE)</f>
        <v>Siqueira Campos</v>
      </c>
      <c r="S1138" s="1" t="str">
        <f>VLOOKUP(D1138,Base_Amostral!$A:$G,3,FALSE)</f>
        <v>Paraná</v>
      </c>
      <c r="T1138" s="1" t="str">
        <f>VLOOKUP(D1138,Base_Amostral!$A:$G,6,FALSE)</f>
        <v>Sul</v>
      </c>
      <c r="U1138" s="4">
        <f t="shared" si="137"/>
        <v>5.7</v>
      </c>
      <c r="V1138" s="4">
        <f t="shared" si="138"/>
        <v>6.6</v>
      </c>
      <c r="W1138" s="4">
        <f t="shared" si="139"/>
        <v>-0.89999999999999947</v>
      </c>
      <c r="X1138" s="4">
        <f t="shared" si="140"/>
        <v>6.15</v>
      </c>
      <c r="Y1138" s="4">
        <f t="shared" si="141"/>
        <v>1</v>
      </c>
      <c r="Z1138" s="4" t="str">
        <f t="shared" si="142"/>
        <v/>
      </c>
      <c r="AA1138" s="4" t="str">
        <f t="shared" si="143"/>
        <v/>
      </c>
      <c r="AB1138" s="4" t="str">
        <f>IF(B1138&lt;&gt;"r04","",IF(COUNT(INDEX(U:U,ROW()-3):U1138)&lt;2,"",MAX(INDEX(U:U,ROW()-3):U1138)-MIN(INDEX(U:U,ROW()-3):U1138)))</f>
        <v/>
      </c>
      <c r="AC1138" s="4" t="str">
        <f>IF(B1138&lt;&gt;"r04","",IF(COUNT(INDEX(V:V,ROW()-3):V1138)&lt;2,"",MAX(INDEX(V:V,ROW()-3):V1138)-MIN(INDEX(V:V,ROW()-3):V1138)))</f>
        <v/>
      </c>
      <c r="AD1138" s="4" t="str">
        <f>IF(B1138&lt;&gt;"r04","",COUNT(INDEX(U:U,ROW()-3):U1138))</f>
        <v/>
      </c>
      <c r="AE1138" s="4" t="str">
        <f>IF(B1138&lt;&gt;"r04","",COUNT(INDEX(V:V,ROW()-3):V1138))</f>
        <v/>
      </c>
    </row>
    <row r="1139" spans="1:31">
      <c r="A1139">
        <v>923</v>
      </c>
      <c r="B1139" t="s">
        <v>1859</v>
      </c>
      <c r="C1139" t="s">
        <v>1860</v>
      </c>
      <c r="D1139">
        <v>4126603</v>
      </c>
      <c r="E1139">
        <v>57</v>
      </c>
      <c r="F1139" t="s">
        <v>1849</v>
      </c>
      <c r="G1139" s="1">
        <v>46203.852349537039</v>
      </c>
      <c r="H1139">
        <v>66</v>
      </c>
      <c r="I1139" t="s">
        <v>1849</v>
      </c>
      <c r="J1139" s="1">
        <v>46203.852673611109</v>
      </c>
      <c r="K1139">
        <v>1</v>
      </c>
      <c r="L1139">
        <v>1</v>
      </c>
      <c r="M1139" t="s">
        <v>1850</v>
      </c>
      <c r="N1139" t="s">
        <v>1851</v>
      </c>
      <c r="O1139" s="1">
        <v>46203.851504629631</v>
      </c>
      <c r="P1139" s="1">
        <v>46203.852673611109</v>
      </c>
      <c r="Q1139" s="1" t="str">
        <f t="shared" si="136"/>
        <v>4126603|r02</v>
      </c>
      <c r="R1139" s="1" t="str">
        <f>VLOOKUP(D1139,Base_Amostral!$A:$G,5,FALSE)</f>
        <v>Siqueira Campos</v>
      </c>
      <c r="S1139" s="1" t="str">
        <f>VLOOKUP(D1139,Base_Amostral!$A:$G,3,FALSE)</f>
        <v>Paraná</v>
      </c>
      <c r="T1139" s="1" t="str">
        <f>VLOOKUP(D1139,Base_Amostral!$A:$G,6,FALSE)</f>
        <v>Sul</v>
      </c>
      <c r="U1139" s="4">
        <f t="shared" si="137"/>
        <v>5.7</v>
      </c>
      <c r="V1139" s="4">
        <f t="shared" si="138"/>
        <v>6.6</v>
      </c>
      <c r="W1139" s="4">
        <f t="shared" si="139"/>
        <v>-0.89999999999999947</v>
      </c>
      <c r="X1139" s="4">
        <f t="shared" si="140"/>
        <v>6.15</v>
      </c>
      <c r="Y1139" s="4">
        <f t="shared" si="141"/>
        <v>1</v>
      </c>
      <c r="Z1139" s="4">
        <f t="shared" si="142"/>
        <v>0</v>
      </c>
      <c r="AA1139" s="4">
        <f t="shared" si="143"/>
        <v>0</v>
      </c>
      <c r="AB1139" s="4" t="str">
        <f>IF(B1139&lt;&gt;"r04","",IF(COUNT(INDEX(U:U,ROW()-3):U1139)&lt;2,"",MAX(INDEX(U:U,ROW()-3):U1139)-MIN(INDEX(U:U,ROW()-3):U1139)))</f>
        <v/>
      </c>
      <c r="AC1139" s="4" t="str">
        <f>IF(B1139&lt;&gt;"r04","",IF(COUNT(INDEX(V:V,ROW()-3):V1139)&lt;2,"",MAX(INDEX(V:V,ROW()-3):V1139)-MIN(INDEX(V:V,ROW()-3):V1139)))</f>
        <v/>
      </c>
      <c r="AD1139" s="4" t="str">
        <f>IF(B1139&lt;&gt;"r04","",COUNT(INDEX(U:U,ROW()-3):U1139))</f>
        <v/>
      </c>
      <c r="AE1139" s="4" t="str">
        <f>IF(B1139&lt;&gt;"r04","",COUNT(INDEX(V:V,ROW()-3):V1139))</f>
        <v/>
      </c>
    </row>
    <row r="1140" spans="1:31">
      <c r="A1140">
        <v>1273</v>
      </c>
      <c r="B1140" t="s">
        <v>1861</v>
      </c>
      <c r="C1140" t="s">
        <v>1862</v>
      </c>
      <c r="D1140">
        <v>4126603</v>
      </c>
      <c r="E1140">
        <v>57</v>
      </c>
      <c r="F1140" t="s">
        <v>1849</v>
      </c>
      <c r="G1140" s="1">
        <v>46209.887939814813</v>
      </c>
      <c r="H1140">
        <v>66</v>
      </c>
      <c r="I1140" t="s">
        <v>1849</v>
      </c>
      <c r="J1140" s="1">
        <v>46209.888229166667</v>
      </c>
      <c r="K1140">
        <v>1</v>
      </c>
      <c r="L1140">
        <v>1</v>
      </c>
      <c r="M1140" t="s">
        <v>1850</v>
      </c>
      <c r="N1140" t="s">
        <v>1851</v>
      </c>
      <c r="O1140" s="1">
        <v>46209.88722222222</v>
      </c>
      <c r="P1140" s="1">
        <v>46209.888229166667</v>
      </c>
      <c r="Q1140" s="1" t="str">
        <f t="shared" si="136"/>
        <v>4126603|r03</v>
      </c>
      <c r="R1140" s="1" t="str">
        <f>VLOOKUP(D1140,Base_Amostral!$A:$G,5,FALSE)</f>
        <v>Siqueira Campos</v>
      </c>
      <c r="S1140" s="1" t="str">
        <f>VLOOKUP(D1140,Base_Amostral!$A:$G,3,FALSE)</f>
        <v>Paraná</v>
      </c>
      <c r="T1140" s="1" t="str">
        <f>VLOOKUP(D1140,Base_Amostral!$A:$G,6,FALSE)</f>
        <v>Sul</v>
      </c>
      <c r="U1140" s="4">
        <f t="shared" si="137"/>
        <v>5.7</v>
      </c>
      <c r="V1140" s="4">
        <f t="shared" si="138"/>
        <v>6.6</v>
      </c>
      <c r="W1140" s="4">
        <f t="shared" si="139"/>
        <v>-0.89999999999999947</v>
      </c>
      <c r="X1140" s="4">
        <f t="shared" si="140"/>
        <v>6.15</v>
      </c>
      <c r="Y1140" s="4">
        <f t="shared" si="141"/>
        <v>1</v>
      </c>
      <c r="Z1140" s="4">
        <f t="shared" si="142"/>
        <v>0</v>
      </c>
      <c r="AA1140" s="4">
        <f t="shared" si="143"/>
        <v>0</v>
      </c>
      <c r="AB1140" s="4" t="str">
        <f>IF(B1140&lt;&gt;"r04","",IF(COUNT(INDEX(U:U,ROW()-3):U1140)&lt;2,"",MAX(INDEX(U:U,ROW()-3):U1140)-MIN(INDEX(U:U,ROW()-3):U1140)))</f>
        <v/>
      </c>
      <c r="AC1140" s="4" t="str">
        <f>IF(B1140&lt;&gt;"r04","",IF(COUNT(INDEX(V:V,ROW()-3):V1140)&lt;2,"",MAX(INDEX(V:V,ROW()-3):V1140)-MIN(INDEX(V:V,ROW()-3):V1140)))</f>
        <v/>
      </c>
      <c r="AD1140" s="4" t="str">
        <f>IF(B1140&lt;&gt;"r04","",COUNT(INDEX(U:U,ROW()-3):U1140))</f>
        <v/>
      </c>
      <c r="AE1140" s="4" t="str">
        <f>IF(B1140&lt;&gt;"r04","",COUNT(INDEX(V:V,ROW()-3):V1140))</f>
        <v/>
      </c>
    </row>
    <row r="1141" spans="1:31">
      <c r="A1141">
        <v>1649</v>
      </c>
      <c r="B1141" t="s">
        <v>1863</v>
      </c>
      <c r="C1141" t="s">
        <v>1864</v>
      </c>
      <c r="D1141">
        <v>4126603</v>
      </c>
      <c r="E1141">
        <v>68</v>
      </c>
      <c r="F1141" t="s">
        <v>1849</v>
      </c>
      <c r="G1141" s="1">
        <v>46216.873368055552</v>
      </c>
      <c r="H1141">
        <v>66</v>
      </c>
      <c r="I1141" t="s">
        <v>1849</v>
      </c>
      <c r="J1141" s="1">
        <v>46216.873657407406</v>
      </c>
      <c r="K1141">
        <v>1</v>
      </c>
      <c r="L1141">
        <v>1</v>
      </c>
      <c r="M1141" t="s">
        <v>1850</v>
      </c>
      <c r="N1141" t="s">
        <v>1851</v>
      </c>
      <c r="O1141" s="1">
        <v>46216.872534722221</v>
      </c>
      <c r="P1141" s="1">
        <v>46216.873657407406</v>
      </c>
      <c r="Q1141" s="1" t="str">
        <f t="shared" si="136"/>
        <v>4126603|r04</v>
      </c>
      <c r="R1141" s="1" t="str">
        <f>VLOOKUP(D1141,Base_Amostral!$A:$G,5,FALSE)</f>
        <v>Siqueira Campos</v>
      </c>
      <c r="S1141" s="1" t="str">
        <f>VLOOKUP(D1141,Base_Amostral!$A:$G,3,FALSE)</f>
        <v>Paraná</v>
      </c>
      <c r="T1141" s="1" t="str">
        <f>VLOOKUP(D1141,Base_Amostral!$A:$G,6,FALSE)</f>
        <v>Sul</v>
      </c>
      <c r="U1141" s="4">
        <f t="shared" si="137"/>
        <v>6.8</v>
      </c>
      <c r="V1141" s="4">
        <f t="shared" si="138"/>
        <v>6.6</v>
      </c>
      <c r="W1141" s="4">
        <f t="shared" si="139"/>
        <v>0.20000000000000018</v>
      </c>
      <c r="X1141" s="4">
        <f t="shared" si="140"/>
        <v>6.6999999999999993</v>
      </c>
      <c r="Y1141" s="4">
        <f t="shared" si="141"/>
        <v>1</v>
      </c>
      <c r="Z1141" s="4">
        <f t="shared" si="142"/>
        <v>1.0999999999999996</v>
      </c>
      <c r="AA1141" s="4">
        <f t="shared" si="143"/>
        <v>0</v>
      </c>
      <c r="AB1141" s="4">
        <f ca="1">IF(B1141&lt;&gt;"r04","",IF(COUNT(INDEX(U:U,ROW()-3):U1141)&lt;2,"",MAX(INDEX(U:U,ROW()-3):U1141)-MIN(INDEX(U:U,ROW()-3):U1141)))</f>
        <v>1.0999999999999996</v>
      </c>
      <c r="AC1141" s="4">
        <f ca="1">IF(B1141&lt;&gt;"r04","",IF(COUNT(INDEX(V:V,ROW()-3):V1141)&lt;2,"",MAX(INDEX(V:V,ROW()-3):V1141)-MIN(INDEX(V:V,ROW()-3):V1141)))</f>
        <v>0</v>
      </c>
      <c r="AD1141" s="4">
        <f ca="1">IF(B1141&lt;&gt;"r04","",COUNT(INDEX(U:U,ROW()-3):U1141))</f>
        <v>4</v>
      </c>
      <c r="AE1141" s="4">
        <f ca="1">IF(B1141&lt;&gt;"r04","",COUNT(INDEX(V:V,ROW()-3):V1141))</f>
        <v>4</v>
      </c>
    </row>
    <row r="1142" spans="1:31">
      <c r="A1142">
        <v>569</v>
      </c>
      <c r="B1142" t="s">
        <v>1857</v>
      </c>
      <c r="C1142" t="s">
        <v>1858</v>
      </c>
      <c r="D1142">
        <v>4128534</v>
      </c>
      <c r="E1142">
        <v>42</v>
      </c>
      <c r="F1142" t="s">
        <v>1849</v>
      </c>
      <c r="G1142" s="1">
        <v>46196.044386574074</v>
      </c>
      <c r="H1142">
        <v>43</v>
      </c>
      <c r="I1142" t="s">
        <v>1849</v>
      </c>
      <c r="J1142" s="1">
        <v>46196.044664351852</v>
      </c>
      <c r="K1142">
        <v>1</v>
      </c>
      <c r="L1142">
        <v>1</v>
      </c>
      <c r="M1142" t="s">
        <v>1850</v>
      </c>
      <c r="N1142" t="s">
        <v>1851</v>
      </c>
      <c r="O1142" s="1">
        <v>46196.042291666665</v>
      </c>
      <c r="P1142" s="1">
        <v>46196.044664351852</v>
      </c>
      <c r="Q1142" s="1" t="str">
        <f t="shared" si="136"/>
        <v>4128534|r01</v>
      </c>
      <c r="R1142" s="1" t="str">
        <f>VLOOKUP(D1142,Base_Amostral!$A:$G,5,FALSE)</f>
        <v>Ventania</v>
      </c>
      <c r="S1142" s="1" t="str">
        <f>VLOOKUP(D1142,Base_Amostral!$A:$G,3,FALSE)</f>
        <v>Paraná</v>
      </c>
      <c r="T1142" s="1" t="str">
        <f>VLOOKUP(D1142,Base_Amostral!$A:$G,6,FALSE)</f>
        <v>Sul</v>
      </c>
      <c r="U1142" s="4">
        <f t="shared" si="137"/>
        <v>4.2</v>
      </c>
      <c r="V1142" s="4">
        <f t="shared" si="138"/>
        <v>4.3</v>
      </c>
      <c r="W1142" s="4">
        <f t="shared" si="139"/>
        <v>-9.9999999999999645E-2</v>
      </c>
      <c r="X1142" s="4">
        <f t="shared" si="140"/>
        <v>4.25</v>
      </c>
      <c r="Y1142" s="4">
        <f t="shared" si="141"/>
        <v>1</v>
      </c>
      <c r="Z1142" s="4" t="str">
        <f t="shared" si="142"/>
        <v/>
      </c>
      <c r="AA1142" s="4" t="str">
        <f t="shared" si="143"/>
        <v/>
      </c>
      <c r="AB1142" s="4" t="str">
        <f>IF(B1142&lt;&gt;"r04","",IF(COUNT(INDEX(U:U,ROW()-3):U1142)&lt;2,"",MAX(INDEX(U:U,ROW()-3):U1142)-MIN(INDEX(U:U,ROW()-3):U1142)))</f>
        <v/>
      </c>
      <c r="AC1142" s="4" t="str">
        <f>IF(B1142&lt;&gt;"r04","",IF(COUNT(INDEX(V:V,ROW()-3):V1142)&lt;2,"",MAX(INDEX(V:V,ROW()-3):V1142)-MIN(INDEX(V:V,ROW()-3):V1142)))</f>
        <v/>
      </c>
      <c r="AD1142" s="4" t="str">
        <f>IF(B1142&lt;&gt;"r04","",COUNT(INDEX(U:U,ROW()-3):U1142))</f>
        <v/>
      </c>
      <c r="AE1142" s="4" t="str">
        <f>IF(B1142&lt;&gt;"r04","",COUNT(INDEX(V:V,ROW()-3):V1142))</f>
        <v/>
      </c>
    </row>
    <row r="1143" spans="1:31">
      <c r="A1143">
        <v>926</v>
      </c>
      <c r="B1143" t="s">
        <v>1859</v>
      </c>
      <c r="C1143" t="s">
        <v>1860</v>
      </c>
      <c r="D1143">
        <v>4128534</v>
      </c>
      <c r="E1143">
        <v>42</v>
      </c>
      <c r="F1143" t="s">
        <v>1849</v>
      </c>
      <c r="G1143" s="1">
        <v>46203.853136574071</v>
      </c>
      <c r="H1143">
        <v>43</v>
      </c>
      <c r="I1143" t="s">
        <v>1849</v>
      </c>
      <c r="J1143" s="1">
        <v>46203.853402777779</v>
      </c>
      <c r="K1143">
        <v>1</v>
      </c>
      <c r="L1143">
        <v>1</v>
      </c>
      <c r="M1143" t="s">
        <v>1850</v>
      </c>
      <c r="N1143" t="s">
        <v>1851</v>
      </c>
      <c r="O1143" s="1">
        <v>46203.852731481478</v>
      </c>
      <c r="P1143" s="1">
        <v>46203.853402777779</v>
      </c>
      <c r="Q1143" s="1" t="str">
        <f t="shared" si="136"/>
        <v>4128534|r02</v>
      </c>
      <c r="R1143" s="1" t="str">
        <f>VLOOKUP(D1143,Base_Amostral!$A:$G,5,FALSE)</f>
        <v>Ventania</v>
      </c>
      <c r="S1143" s="1" t="str">
        <f>VLOOKUP(D1143,Base_Amostral!$A:$G,3,FALSE)</f>
        <v>Paraná</v>
      </c>
      <c r="T1143" s="1" t="str">
        <f>VLOOKUP(D1143,Base_Amostral!$A:$G,6,FALSE)</f>
        <v>Sul</v>
      </c>
      <c r="U1143" s="4">
        <f t="shared" si="137"/>
        <v>4.2</v>
      </c>
      <c r="V1143" s="4">
        <f t="shared" si="138"/>
        <v>4.3</v>
      </c>
      <c r="W1143" s="4">
        <f t="shared" si="139"/>
        <v>-9.9999999999999645E-2</v>
      </c>
      <c r="X1143" s="4">
        <f t="shared" si="140"/>
        <v>4.25</v>
      </c>
      <c r="Y1143" s="4">
        <f t="shared" si="141"/>
        <v>1</v>
      </c>
      <c r="Z1143" s="4">
        <f t="shared" si="142"/>
        <v>0</v>
      </c>
      <c r="AA1143" s="4">
        <f t="shared" si="143"/>
        <v>0</v>
      </c>
      <c r="AB1143" s="4" t="str">
        <f>IF(B1143&lt;&gt;"r04","",IF(COUNT(INDEX(U:U,ROW()-3):U1143)&lt;2,"",MAX(INDEX(U:U,ROW()-3):U1143)-MIN(INDEX(U:U,ROW()-3):U1143)))</f>
        <v/>
      </c>
      <c r="AC1143" s="4" t="str">
        <f>IF(B1143&lt;&gt;"r04","",IF(COUNT(INDEX(V:V,ROW()-3):V1143)&lt;2,"",MAX(INDEX(V:V,ROW()-3):V1143)-MIN(INDEX(V:V,ROW()-3):V1143)))</f>
        <v/>
      </c>
      <c r="AD1143" s="4" t="str">
        <f>IF(B1143&lt;&gt;"r04","",COUNT(INDEX(U:U,ROW()-3):U1143))</f>
        <v/>
      </c>
      <c r="AE1143" s="4" t="str">
        <f>IF(B1143&lt;&gt;"r04","",COUNT(INDEX(V:V,ROW()-3):V1143))</f>
        <v/>
      </c>
    </row>
    <row r="1144" spans="1:31">
      <c r="A1144">
        <v>1276</v>
      </c>
      <c r="B1144" t="s">
        <v>1861</v>
      </c>
      <c r="C1144" t="s">
        <v>1862</v>
      </c>
      <c r="D1144">
        <v>4128534</v>
      </c>
      <c r="E1144">
        <v>42</v>
      </c>
      <c r="F1144" t="s">
        <v>1849</v>
      </c>
      <c r="G1144" s="1">
        <v>46209.890983796293</v>
      </c>
      <c r="H1144">
        <v>43</v>
      </c>
      <c r="I1144" t="s">
        <v>1849</v>
      </c>
      <c r="J1144" s="1">
        <v>46209.891273148147</v>
      </c>
      <c r="K1144">
        <v>1</v>
      </c>
      <c r="L1144">
        <v>1</v>
      </c>
      <c r="M1144" t="s">
        <v>1850</v>
      </c>
      <c r="N1144" t="s">
        <v>1851</v>
      </c>
      <c r="O1144" s="1">
        <v>46209.88826388889</v>
      </c>
      <c r="P1144" s="1">
        <v>46209.891273148147</v>
      </c>
      <c r="Q1144" s="1" t="str">
        <f t="shared" si="136"/>
        <v>4128534|r03</v>
      </c>
      <c r="R1144" s="1" t="str">
        <f>VLOOKUP(D1144,Base_Amostral!$A:$G,5,FALSE)</f>
        <v>Ventania</v>
      </c>
      <c r="S1144" s="1" t="str">
        <f>VLOOKUP(D1144,Base_Amostral!$A:$G,3,FALSE)</f>
        <v>Paraná</v>
      </c>
      <c r="T1144" s="1" t="str">
        <f>VLOOKUP(D1144,Base_Amostral!$A:$G,6,FALSE)</f>
        <v>Sul</v>
      </c>
      <c r="U1144" s="4">
        <f t="shared" si="137"/>
        <v>4.2</v>
      </c>
      <c r="V1144" s="4">
        <f t="shared" si="138"/>
        <v>4.3</v>
      </c>
      <c r="W1144" s="4">
        <f t="shared" si="139"/>
        <v>-9.9999999999999645E-2</v>
      </c>
      <c r="X1144" s="4">
        <f t="shared" si="140"/>
        <v>4.25</v>
      </c>
      <c r="Y1144" s="4">
        <f t="shared" si="141"/>
        <v>1</v>
      </c>
      <c r="Z1144" s="4">
        <f t="shared" si="142"/>
        <v>0</v>
      </c>
      <c r="AA1144" s="4">
        <f t="shared" si="143"/>
        <v>0</v>
      </c>
      <c r="AB1144" s="4" t="str">
        <f>IF(B1144&lt;&gt;"r04","",IF(COUNT(INDEX(U:U,ROW()-3):U1144)&lt;2,"",MAX(INDEX(U:U,ROW()-3):U1144)-MIN(INDEX(U:U,ROW()-3):U1144)))</f>
        <v/>
      </c>
      <c r="AC1144" s="4" t="str">
        <f>IF(B1144&lt;&gt;"r04","",IF(COUNT(INDEX(V:V,ROW()-3):V1144)&lt;2,"",MAX(INDEX(V:V,ROW()-3):V1144)-MIN(INDEX(V:V,ROW()-3):V1144)))</f>
        <v/>
      </c>
      <c r="AD1144" s="4" t="str">
        <f>IF(B1144&lt;&gt;"r04","",COUNT(INDEX(U:U,ROW()-3):U1144))</f>
        <v/>
      </c>
      <c r="AE1144" s="4" t="str">
        <f>IF(B1144&lt;&gt;"r04","",COUNT(INDEX(V:V,ROW()-3):V1144))</f>
        <v/>
      </c>
    </row>
    <row r="1145" spans="1:31">
      <c r="A1145">
        <v>1652</v>
      </c>
      <c r="B1145" t="s">
        <v>1863</v>
      </c>
      <c r="C1145" t="s">
        <v>1864</v>
      </c>
      <c r="D1145">
        <v>4128534</v>
      </c>
      <c r="E1145">
        <v>51</v>
      </c>
      <c r="F1145" t="s">
        <v>1849</v>
      </c>
      <c r="G1145" s="1">
        <v>46216.874120370368</v>
      </c>
      <c r="H1145">
        <v>43</v>
      </c>
      <c r="I1145" t="s">
        <v>1849</v>
      </c>
      <c r="J1145" s="1">
        <v>46216.874398148146</v>
      </c>
      <c r="K1145">
        <v>1</v>
      </c>
      <c r="L1145">
        <v>1</v>
      </c>
      <c r="M1145" t="s">
        <v>1850</v>
      </c>
      <c r="N1145" t="s">
        <v>1851</v>
      </c>
      <c r="O1145" s="1">
        <v>46216.873692129629</v>
      </c>
      <c r="P1145" s="1">
        <v>46216.874398148146</v>
      </c>
      <c r="Q1145" s="1" t="str">
        <f t="shared" si="136"/>
        <v>4128534|r04</v>
      </c>
      <c r="R1145" s="1" t="str">
        <f>VLOOKUP(D1145,Base_Amostral!$A:$G,5,FALSE)</f>
        <v>Ventania</v>
      </c>
      <c r="S1145" s="1" t="str">
        <f>VLOOKUP(D1145,Base_Amostral!$A:$G,3,FALSE)</f>
        <v>Paraná</v>
      </c>
      <c r="T1145" s="1" t="str">
        <f>VLOOKUP(D1145,Base_Amostral!$A:$G,6,FALSE)</f>
        <v>Sul</v>
      </c>
      <c r="U1145" s="4">
        <f t="shared" si="137"/>
        <v>5.0999999999999996</v>
      </c>
      <c r="V1145" s="4">
        <f t="shared" si="138"/>
        <v>4.3</v>
      </c>
      <c r="W1145" s="4">
        <f t="shared" si="139"/>
        <v>0.79999999999999982</v>
      </c>
      <c r="X1145" s="4">
        <f t="shared" si="140"/>
        <v>4.6999999999999993</v>
      </c>
      <c r="Y1145" s="4">
        <f t="shared" si="141"/>
        <v>1</v>
      </c>
      <c r="Z1145" s="4">
        <f t="shared" si="142"/>
        <v>0.89999999999999947</v>
      </c>
      <c r="AA1145" s="4">
        <f t="shared" si="143"/>
        <v>0</v>
      </c>
      <c r="AB1145" s="4">
        <f ca="1">IF(B1145&lt;&gt;"r04","",IF(COUNT(INDEX(U:U,ROW()-3):U1145)&lt;2,"",MAX(INDEX(U:U,ROW()-3):U1145)-MIN(INDEX(U:U,ROW()-3):U1145)))</f>
        <v>0.89999999999999947</v>
      </c>
      <c r="AC1145" s="4">
        <f ca="1">IF(B1145&lt;&gt;"r04","",IF(COUNT(INDEX(V:V,ROW()-3):V1145)&lt;2,"",MAX(INDEX(V:V,ROW()-3):V1145)-MIN(INDEX(V:V,ROW()-3):V1145)))</f>
        <v>0</v>
      </c>
      <c r="AD1145" s="4">
        <f ca="1">IF(B1145&lt;&gt;"r04","",COUNT(INDEX(U:U,ROW()-3):U1145))</f>
        <v>4</v>
      </c>
      <c r="AE1145" s="4">
        <f ca="1">IF(B1145&lt;&gt;"r04","",COUNT(INDEX(V:V,ROW()-3):V1145))</f>
        <v>4</v>
      </c>
    </row>
    <row r="1146" spans="1:31">
      <c r="A1146">
        <v>575</v>
      </c>
      <c r="B1146" t="s">
        <v>1857</v>
      </c>
      <c r="C1146" t="s">
        <v>1858</v>
      </c>
      <c r="D1146">
        <v>4128658</v>
      </c>
      <c r="E1146">
        <v>72</v>
      </c>
      <c r="F1146" t="s">
        <v>1849</v>
      </c>
      <c r="G1146" s="1">
        <v>46196.044918981483</v>
      </c>
      <c r="H1146">
        <v>69</v>
      </c>
      <c r="I1146" t="s">
        <v>1849</v>
      </c>
      <c r="J1146" s="1">
        <v>46196.045173611114</v>
      </c>
      <c r="K1146">
        <v>1</v>
      </c>
      <c r="L1146">
        <v>1</v>
      </c>
      <c r="M1146" t="s">
        <v>1850</v>
      </c>
      <c r="N1146" t="s">
        <v>1851</v>
      </c>
      <c r="O1146" s="1">
        <v>46196.044710648152</v>
      </c>
      <c r="P1146" s="1">
        <v>46196.045173611114</v>
      </c>
      <c r="Q1146" s="1" t="str">
        <f t="shared" si="136"/>
        <v>4128658|r01</v>
      </c>
      <c r="R1146" s="1" t="str">
        <f>VLOOKUP(D1146,Base_Amostral!$A:$G,5,FALSE)</f>
        <v>Virmond</v>
      </c>
      <c r="S1146" s="1" t="str">
        <f>VLOOKUP(D1146,Base_Amostral!$A:$G,3,FALSE)</f>
        <v>Paraná</v>
      </c>
      <c r="T1146" s="1" t="str">
        <f>VLOOKUP(D1146,Base_Amostral!$A:$G,6,FALSE)</f>
        <v>Sul</v>
      </c>
      <c r="U1146" s="4">
        <f t="shared" si="137"/>
        <v>7.2</v>
      </c>
      <c r="V1146" s="4">
        <f t="shared" si="138"/>
        <v>6.9</v>
      </c>
      <c r="W1146" s="4">
        <f t="shared" si="139"/>
        <v>0.29999999999999982</v>
      </c>
      <c r="X1146" s="4">
        <f t="shared" si="140"/>
        <v>7.0500000000000007</v>
      </c>
      <c r="Y1146" s="4">
        <f t="shared" si="141"/>
        <v>1</v>
      </c>
      <c r="Z1146" s="4" t="str">
        <f t="shared" si="142"/>
        <v/>
      </c>
      <c r="AA1146" s="4" t="str">
        <f t="shared" si="143"/>
        <v/>
      </c>
      <c r="AB1146" s="4" t="str">
        <f>IF(B1146&lt;&gt;"r04","",IF(COUNT(INDEX(U:U,ROW()-3):U1146)&lt;2,"",MAX(INDEX(U:U,ROW()-3):U1146)-MIN(INDEX(U:U,ROW()-3):U1146)))</f>
        <v/>
      </c>
      <c r="AC1146" s="4" t="str">
        <f>IF(B1146&lt;&gt;"r04","",IF(COUNT(INDEX(V:V,ROW()-3):V1146)&lt;2,"",MAX(INDEX(V:V,ROW()-3):V1146)-MIN(INDEX(V:V,ROW()-3):V1146)))</f>
        <v/>
      </c>
      <c r="AD1146" s="4" t="str">
        <f>IF(B1146&lt;&gt;"r04","",COUNT(INDEX(U:U,ROW()-3):U1146))</f>
        <v/>
      </c>
      <c r="AE1146" s="4" t="str">
        <f>IF(B1146&lt;&gt;"r04","",COUNT(INDEX(V:V,ROW()-3):V1146))</f>
        <v/>
      </c>
    </row>
    <row r="1147" spans="1:31">
      <c r="A1147">
        <v>928</v>
      </c>
      <c r="B1147" t="s">
        <v>1859</v>
      </c>
      <c r="C1147" t="s">
        <v>1860</v>
      </c>
      <c r="D1147">
        <v>4128658</v>
      </c>
      <c r="E1147">
        <v>72</v>
      </c>
      <c r="F1147" t="s">
        <v>1849</v>
      </c>
      <c r="G1147" s="1">
        <v>46203.853634259256</v>
      </c>
      <c r="H1147">
        <v>69</v>
      </c>
      <c r="I1147" t="s">
        <v>1849</v>
      </c>
      <c r="J1147" s="1">
        <v>46203.853865740741</v>
      </c>
      <c r="K1147">
        <v>1</v>
      </c>
      <c r="L1147">
        <v>1</v>
      </c>
      <c r="M1147" t="s">
        <v>1850</v>
      </c>
      <c r="N1147" t="s">
        <v>1851</v>
      </c>
      <c r="O1147" s="1">
        <v>46203.853437500002</v>
      </c>
      <c r="P1147" s="1">
        <v>46203.853865740741</v>
      </c>
      <c r="Q1147" s="1" t="str">
        <f t="shared" si="136"/>
        <v>4128658|r02</v>
      </c>
      <c r="R1147" s="1" t="str">
        <f>VLOOKUP(D1147,Base_Amostral!$A:$G,5,FALSE)</f>
        <v>Virmond</v>
      </c>
      <c r="S1147" s="1" t="str">
        <f>VLOOKUP(D1147,Base_Amostral!$A:$G,3,FALSE)</f>
        <v>Paraná</v>
      </c>
      <c r="T1147" s="1" t="str">
        <f>VLOOKUP(D1147,Base_Amostral!$A:$G,6,FALSE)</f>
        <v>Sul</v>
      </c>
      <c r="U1147" s="4">
        <f t="shared" si="137"/>
        <v>7.2</v>
      </c>
      <c r="V1147" s="4">
        <f t="shared" si="138"/>
        <v>6.9</v>
      </c>
      <c r="W1147" s="4">
        <f t="shared" si="139"/>
        <v>0.29999999999999982</v>
      </c>
      <c r="X1147" s="4">
        <f t="shared" si="140"/>
        <v>7.0500000000000007</v>
      </c>
      <c r="Y1147" s="4">
        <f t="shared" si="141"/>
        <v>1</v>
      </c>
      <c r="Z1147" s="4">
        <f t="shared" si="142"/>
        <v>0</v>
      </c>
      <c r="AA1147" s="4">
        <f t="shared" si="143"/>
        <v>0</v>
      </c>
      <c r="AB1147" s="4" t="str">
        <f>IF(B1147&lt;&gt;"r04","",IF(COUNT(INDEX(U:U,ROW()-3):U1147)&lt;2,"",MAX(INDEX(U:U,ROW()-3):U1147)-MIN(INDEX(U:U,ROW()-3):U1147)))</f>
        <v/>
      </c>
      <c r="AC1147" s="4" t="str">
        <f>IF(B1147&lt;&gt;"r04","",IF(COUNT(INDEX(V:V,ROW()-3):V1147)&lt;2,"",MAX(INDEX(V:V,ROW()-3):V1147)-MIN(INDEX(V:V,ROW()-3):V1147)))</f>
        <v/>
      </c>
      <c r="AD1147" s="4" t="str">
        <f>IF(B1147&lt;&gt;"r04","",COUNT(INDEX(U:U,ROW()-3):U1147))</f>
        <v/>
      </c>
      <c r="AE1147" s="4" t="str">
        <f>IF(B1147&lt;&gt;"r04","",COUNT(INDEX(V:V,ROW()-3):V1147))</f>
        <v/>
      </c>
    </row>
    <row r="1148" spans="1:31">
      <c r="A1148">
        <v>1284</v>
      </c>
      <c r="B1148" t="s">
        <v>1861</v>
      </c>
      <c r="C1148" t="s">
        <v>1862</v>
      </c>
      <c r="D1148">
        <v>4128658</v>
      </c>
      <c r="E1148">
        <v>72</v>
      </c>
      <c r="F1148" t="s">
        <v>1849</v>
      </c>
      <c r="G1148" s="1">
        <v>46209.891539351855</v>
      </c>
      <c r="H1148">
        <v>69</v>
      </c>
      <c r="I1148" t="s">
        <v>1849</v>
      </c>
      <c r="J1148" s="1">
        <v>46209.891782407409</v>
      </c>
      <c r="K1148">
        <v>1</v>
      </c>
      <c r="L1148">
        <v>1</v>
      </c>
      <c r="M1148" t="s">
        <v>1850</v>
      </c>
      <c r="N1148" t="s">
        <v>1851</v>
      </c>
      <c r="O1148" s="1">
        <v>46209.89130787037</v>
      </c>
      <c r="P1148" s="1">
        <v>46209.891782407409</v>
      </c>
      <c r="Q1148" s="1" t="str">
        <f t="shared" si="136"/>
        <v>4128658|r03</v>
      </c>
      <c r="R1148" s="1" t="str">
        <f>VLOOKUP(D1148,Base_Amostral!$A:$G,5,FALSE)</f>
        <v>Virmond</v>
      </c>
      <c r="S1148" s="1" t="str">
        <f>VLOOKUP(D1148,Base_Amostral!$A:$G,3,FALSE)</f>
        <v>Paraná</v>
      </c>
      <c r="T1148" s="1" t="str">
        <f>VLOOKUP(D1148,Base_Amostral!$A:$G,6,FALSE)</f>
        <v>Sul</v>
      </c>
      <c r="U1148" s="4">
        <f t="shared" si="137"/>
        <v>7.2</v>
      </c>
      <c r="V1148" s="4">
        <f t="shared" si="138"/>
        <v>6.9</v>
      </c>
      <c r="W1148" s="4">
        <f t="shared" si="139"/>
        <v>0.29999999999999982</v>
      </c>
      <c r="X1148" s="4">
        <f t="shared" si="140"/>
        <v>7.0500000000000007</v>
      </c>
      <c r="Y1148" s="4">
        <f t="shared" si="141"/>
        <v>1</v>
      </c>
      <c r="Z1148" s="4">
        <f t="shared" si="142"/>
        <v>0</v>
      </c>
      <c r="AA1148" s="4">
        <f t="shared" si="143"/>
        <v>0</v>
      </c>
      <c r="AB1148" s="4" t="str">
        <f>IF(B1148&lt;&gt;"r04","",IF(COUNT(INDEX(U:U,ROW()-3):U1148)&lt;2,"",MAX(INDEX(U:U,ROW()-3):U1148)-MIN(INDEX(U:U,ROW()-3):U1148)))</f>
        <v/>
      </c>
      <c r="AC1148" s="4" t="str">
        <f>IF(B1148&lt;&gt;"r04","",IF(COUNT(INDEX(V:V,ROW()-3):V1148)&lt;2,"",MAX(INDEX(V:V,ROW()-3):V1148)-MIN(INDEX(V:V,ROW()-3):V1148)))</f>
        <v/>
      </c>
      <c r="AD1148" s="4" t="str">
        <f>IF(B1148&lt;&gt;"r04","",COUNT(INDEX(U:U,ROW()-3):U1148))</f>
        <v/>
      </c>
      <c r="AE1148" s="4" t="str">
        <f>IF(B1148&lt;&gt;"r04","",COUNT(INDEX(V:V,ROW()-3):V1148))</f>
        <v/>
      </c>
    </row>
    <row r="1149" spans="1:31">
      <c r="A1149">
        <v>1654</v>
      </c>
      <c r="B1149" t="s">
        <v>1863</v>
      </c>
      <c r="C1149" t="s">
        <v>1864</v>
      </c>
      <c r="D1149">
        <v>4128658</v>
      </c>
      <c r="E1149">
        <v>81</v>
      </c>
      <c r="F1149" t="s">
        <v>1849</v>
      </c>
      <c r="G1149" s="1">
        <v>46216.87462962963</v>
      </c>
      <c r="H1149">
        <v>69</v>
      </c>
      <c r="I1149" t="s">
        <v>1849</v>
      </c>
      <c r="J1149" s="1">
        <v>46216.874872685185</v>
      </c>
      <c r="K1149">
        <v>1</v>
      </c>
      <c r="L1149">
        <v>1</v>
      </c>
      <c r="M1149" t="s">
        <v>1850</v>
      </c>
      <c r="N1149" t="s">
        <v>1851</v>
      </c>
      <c r="O1149" s="1">
        <v>46216.874432870369</v>
      </c>
      <c r="P1149" s="1">
        <v>46216.874872685185</v>
      </c>
      <c r="Q1149" s="1" t="str">
        <f t="shared" si="136"/>
        <v>4128658|r04</v>
      </c>
      <c r="R1149" s="1" t="str">
        <f>VLOOKUP(D1149,Base_Amostral!$A:$G,5,FALSE)</f>
        <v>Virmond</v>
      </c>
      <c r="S1149" s="1" t="str">
        <f>VLOOKUP(D1149,Base_Amostral!$A:$G,3,FALSE)</f>
        <v>Paraná</v>
      </c>
      <c r="T1149" s="1" t="str">
        <f>VLOOKUP(D1149,Base_Amostral!$A:$G,6,FALSE)</f>
        <v>Sul</v>
      </c>
      <c r="U1149" s="4">
        <f t="shared" si="137"/>
        <v>8.1</v>
      </c>
      <c r="V1149" s="4">
        <f t="shared" si="138"/>
        <v>6.9</v>
      </c>
      <c r="W1149" s="4">
        <f t="shared" si="139"/>
        <v>1.1999999999999993</v>
      </c>
      <c r="X1149" s="4">
        <f t="shared" si="140"/>
        <v>7.5</v>
      </c>
      <c r="Y1149" s="4">
        <f t="shared" si="141"/>
        <v>1</v>
      </c>
      <c r="Z1149" s="4">
        <f t="shared" si="142"/>
        <v>0.89999999999999947</v>
      </c>
      <c r="AA1149" s="4">
        <f t="shared" si="143"/>
        <v>0</v>
      </c>
      <c r="AB1149" s="4">
        <f ca="1">IF(B1149&lt;&gt;"r04","",IF(COUNT(INDEX(U:U,ROW()-3):U1149)&lt;2,"",MAX(INDEX(U:U,ROW()-3):U1149)-MIN(INDEX(U:U,ROW()-3):U1149)))</f>
        <v>0.89999999999999947</v>
      </c>
      <c r="AC1149" s="4">
        <f ca="1">IF(B1149&lt;&gt;"r04","",IF(COUNT(INDEX(V:V,ROW()-3):V1149)&lt;2,"",MAX(INDEX(V:V,ROW()-3):V1149)-MIN(INDEX(V:V,ROW()-3):V1149)))</f>
        <v>0</v>
      </c>
      <c r="AD1149" s="4">
        <f ca="1">IF(B1149&lt;&gt;"r04","",COUNT(INDEX(U:U,ROW()-3):U1149))</f>
        <v>4</v>
      </c>
      <c r="AE1149" s="4">
        <f ca="1">IF(B1149&lt;&gt;"r04","",COUNT(INDEX(V:V,ROW()-3):V1149))</f>
        <v>4</v>
      </c>
    </row>
    <row r="1150" spans="1:31">
      <c r="A1150">
        <v>644</v>
      </c>
      <c r="B1150" t="s">
        <v>1857</v>
      </c>
      <c r="C1150" t="s">
        <v>1858</v>
      </c>
      <c r="D1150">
        <v>4200606</v>
      </c>
      <c r="E1150">
        <v>64</v>
      </c>
      <c r="F1150" t="s">
        <v>1849</v>
      </c>
      <c r="G1150" s="1">
        <v>46196.073055555556</v>
      </c>
      <c r="H1150">
        <v>68</v>
      </c>
      <c r="I1150" t="s">
        <v>1849</v>
      </c>
      <c r="J1150" s="1">
        <v>46196.073310185187</v>
      </c>
      <c r="K1150">
        <v>1</v>
      </c>
      <c r="L1150">
        <v>1</v>
      </c>
      <c r="M1150" t="s">
        <v>1850</v>
      </c>
      <c r="N1150" t="s">
        <v>1851</v>
      </c>
      <c r="O1150" s="1">
        <v>46196.072766203702</v>
      </c>
      <c r="P1150" s="1">
        <v>46196.073310185187</v>
      </c>
      <c r="Q1150" s="1" t="str">
        <f t="shared" si="136"/>
        <v>4200606|r01</v>
      </c>
      <c r="R1150" s="1" t="str">
        <f>VLOOKUP(D1150,Base_Amostral!$A:$G,5,FALSE)</f>
        <v>Águas Mornas</v>
      </c>
      <c r="S1150" s="1" t="str">
        <f>VLOOKUP(D1150,Base_Amostral!$A:$G,3,FALSE)</f>
        <v>Santa Catarina</v>
      </c>
      <c r="T1150" s="1" t="str">
        <f>VLOOKUP(D1150,Base_Amostral!$A:$G,6,FALSE)</f>
        <v>Sul</v>
      </c>
      <c r="U1150" s="4">
        <f t="shared" si="137"/>
        <v>6.4</v>
      </c>
      <c r="V1150" s="4">
        <f t="shared" si="138"/>
        <v>6.8</v>
      </c>
      <c r="W1150" s="4">
        <f t="shared" si="139"/>
        <v>-0.39999999999999947</v>
      </c>
      <c r="X1150" s="4">
        <f t="shared" si="140"/>
        <v>6.6</v>
      </c>
      <c r="Y1150" s="4">
        <f t="shared" si="141"/>
        <v>1</v>
      </c>
      <c r="Z1150" s="4" t="str">
        <f t="shared" si="142"/>
        <v/>
      </c>
      <c r="AA1150" s="4" t="str">
        <f t="shared" si="143"/>
        <v/>
      </c>
      <c r="AB1150" s="4" t="str">
        <f>IF(B1150&lt;&gt;"r04","",IF(COUNT(INDEX(U:U,ROW()-3):U1150)&lt;2,"",MAX(INDEX(U:U,ROW()-3):U1150)-MIN(INDEX(U:U,ROW()-3):U1150)))</f>
        <v/>
      </c>
      <c r="AC1150" s="4" t="str">
        <f>IF(B1150&lt;&gt;"r04","",IF(COUNT(INDEX(V:V,ROW()-3):V1150)&lt;2,"",MAX(INDEX(V:V,ROW()-3):V1150)-MIN(INDEX(V:V,ROW()-3):V1150)))</f>
        <v/>
      </c>
      <c r="AD1150" s="4" t="str">
        <f>IF(B1150&lt;&gt;"r04","",COUNT(INDEX(U:U,ROW()-3):U1150))</f>
        <v/>
      </c>
      <c r="AE1150" s="4" t="str">
        <f>IF(B1150&lt;&gt;"r04","",COUNT(INDEX(V:V,ROW()-3):V1150))</f>
        <v/>
      </c>
    </row>
    <row r="1151" spans="1:31">
      <c r="A1151">
        <v>1009</v>
      </c>
      <c r="B1151" t="s">
        <v>1859</v>
      </c>
      <c r="C1151" t="s">
        <v>1860</v>
      </c>
      <c r="D1151">
        <v>4200606</v>
      </c>
      <c r="E1151">
        <v>64</v>
      </c>
      <c r="F1151" t="s">
        <v>1849</v>
      </c>
      <c r="G1151" s="1">
        <v>46203.881493055553</v>
      </c>
      <c r="H1151">
        <v>68</v>
      </c>
      <c r="I1151" t="s">
        <v>1849</v>
      </c>
      <c r="J1151" s="1">
        <v>46203.88175925926</v>
      </c>
      <c r="K1151">
        <v>1</v>
      </c>
      <c r="L1151">
        <v>1</v>
      </c>
      <c r="M1151" t="s">
        <v>1850</v>
      </c>
      <c r="N1151" t="s">
        <v>1851</v>
      </c>
      <c r="O1151" s="1">
        <v>46203.881168981483</v>
      </c>
      <c r="P1151" s="1">
        <v>46203.88175925926</v>
      </c>
      <c r="Q1151" s="1" t="str">
        <f t="shared" si="136"/>
        <v>4200606|r02</v>
      </c>
      <c r="R1151" s="1" t="str">
        <f>VLOOKUP(D1151,Base_Amostral!$A:$G,5,FALSE)</f>
        <v>Águas Mornas</v>
      </c>
      <c r="S1151" s="1" t="str">
        <f>VLOOKUP(D1151,Base_Amostral!$A:$G,3,FALSE)</f>
        <v>Santa Catarina</v>
      </c>
      <c r="T1151" s="1" t="str">
        <f>VLOOKUP(D1151,Base_Amostral!$A:$G,6,FALSE)</f>
        <v>Sul</v>
      </c>
      <c r="U1151" s="4">
        <f t="shared" si="137"/>
        <v>6.4</v>
      </c>
      <c r="V1151" s="4">
        <f t="shared" si="138"/>
        <v>6.8</v>
      </c>
      <c r="W1151" s="4">
        <f t="shared" si="139"/>
        <v>-0.39999999999999947</v>
      </c>
      <c r="X1151" s="4">
        <f t="shared" si="140"/>
        <v>6.6</v>
      </c>
      <c r="Y1151" s="4">
        <f t="shared" si="141"/>
        <v>1</v>
      </c>
      <c r="Z1151" s="4">
        <f t="shared" si="142"/>
        <v>0</v>
      </c>
      <c r="AA1151" s="4">
        <f t="shared" si="143"/>
        <v>0</v>
      </c>
      <c r="AB1151" s="4" t="str">
        <f>IF(B1151&lt;&gt;"r04","",IF(COUNT(INDEX(U:U,ROW()-3):U1151)&lt;2,"",MAX(INDEX(U:U,ROW()-3):U1151)-MIN(INDEX(U:U,ROW()-3):U1151)))</f>
        <v/>
      </c>
      <c r="AC1151" s="4" t="str">
        <f>IF(B1151&lt;&gt;"r04","",IF(COUNT(INDEX(V:V,ROW()-3):V1151)&lt;2,"",MAX(INDEX(V:V,ROW()-3):V1151)-MIN(INDEX(V:V,ROW()-3):V1151)))</f>
        <v/>
      </c>
      <c r="AD1151" s="4" t="str">
        <f>IF(B1151&lt;&gt;"r04","",COUNT(INDEX(U:U,ROW()-3):U1151))</f>
        <v/>
      </c>
      <c r="AE1151" s="4" t="str">
        <f>IF(B1151&lt;&gt;"r04","",COUNT(INDEX(V:V,ROW()-3):V1151))</f>
        <v/>
      </c>
    </row>
    <row r="1152" spans="1:31">
      <c r="A1152">
        <v>1370</v>
      </c>
      <c r="B1152" t="s">
        <v>1861</v>
      </c>
      <c r="C1152" t="s">
        <v>1862</v>
      </c>
      <c r="D1152">
        <v>4200606</v>
      </c>
      <c r="E1152">
        <v>64</v>
      </c>
      <c r="F1152" t="s">
        <v>1849</v>
      </c>
      <c r="G1152" s="1">
        <v>46209.91982638889</v>
      </c>
      <c r="H1152">
        <v>68</v>
      </c>
      <c r="I1152" t="s">
        <v>1849</v>
      </c>
      <c r="J1152" s="1">
        <v>46209.920081018521</v>
      </c>
      <c r="K1152">
        <v>1</v>
      </c>
      <c r="L1152">
        <v>1</v>
      </c>
      <c r="M1152" t="s">
        <v>1850</v>
      </c>
      <c r="N1152" t="s">
        <v>1851</v>
      </c>
      <c r="O1152" s="1">
        <v>46209.919502314813</v>
      </c>
      <c r="P1152" s="1">
        <v>46209.920081018521</v>
      </c>
      <c r="Q1152" s="1" t="str">
        <f t="shared" si="136"/>
        <v>4200606|r03</v>
      </c>
      <c r="R1152" s="1" t="str">
        <f>VLOOKUP(D1152,Base_Amostral!$A:$G,5,FALSE)</f>
        <v>Águas Mornas</v>
      </c>
      <c r="S1152" s="1" t="str">
        <f>VLOOKUP(D1152,Base_Amostral!$A:$G,3,FALSE)</f>
        <v>Santa Catarina</v>
      </c>
      <c r="T1152" s="1" t="str">
        <f>VLOOKUP(D1152,Base_Amostral!$A:$G,6,FALSE)</f>
        <v>Sul</v>
      </c>
      <c r="U1152" s="4">
        <f t="shared" si="137"/>
        <v>6.4</v>
      </c>
      <c r="V1152" s="4">
        <f t="shared" si="138"/>
        <v>6.8</v>
      </c>
      <c r="W1152" s="4">
        <f t="shared" si="139"/>
        <v>-0.39999999999999947</v>
      </c>
      <c r="X1152" s="4">
        <f t="shared" si="140"/>
        <v>6.6</v>
      </c>
      <c r="Y1152" s="4">
        <f t="shared" si="141"/>
        <v>1</v>
      </c>
      <c r="Z1152" s="4">
        <f t="shared" si="142"/>
        <v>0</v>
      </c>
      <c r="AA1152" s="4">
        <f t="shared" si="143"/>
        <v>0</v>
      </c>
      <c r="AB1152" s="4" t="str">
        <f>IF(B1152&lt;&gt;"r04","",IF(COUNT(INDEX(U:U,ROW()-3):U1152)&lt;2,"",MAX(INDEX(U:U,ROW()-3):U1152)-MIN(INDEX(U:U,ROW()-3):U1152)))</f>
        <v/>
      </c>
      <c r="AC1152" s="4" t="str">
        <f>IF(B1152&lt;&gt;"r04","",IF(COUNT(INDEX(V:V,ROW()-3):V1152)&lt;2,"",MAX(INDEX(V:V,ROW()-3):V1152)-MIN(INDEX(V:V,ROW()-3):V1152)))</f>
        <v/>
      </c>
      <c r="AD1152" s="4" t="str">
        <f>IF(B1152&lt;&gt;"r04","",COUNT(INDEX(U:U,ROW()-3):U1152))</f>
        <v/>
      </c>
      <c r="AE1152" s="4" t="str">
        <f>IF(B1152&lt;&gt;"r04","",COUNT(INDEX(V:V,ROW()-3):V1152))</f>
        <v/>
      </c>
    </row>
    <row r="1153" spans="1:31">
      <c r="A1153">
        <v>1749</v>
      </c>
      <c r="B1153" t="s">
        <v>1863</v>
      </c>
      <c r="C1153" t="s">
        <v>1864</v>
      </c>
      <c r="D1153">
        <v>4200606</v>
      </c>
      <c r="E1153">
        <v>74</v>
      </c>
      <c r="F1153" t="s">
        <v>1849</v>
      </c>
      <c r="G1153" s="1">
        <v>46216.912291666667</v>
      </c>
      <c r="H1153">
        <v>68</v>
      </c>
      <c r="I1153" t="s">
        <v>1849</v>
      </c>
      <c r="J1153" s="1">
        <v>46216.912534722222</v>
      </c>
      <c r="K1153">
        <v>1</v>
      </c>
      <c r="L1153">
        <v>1</v>
      </c>
      <c r="M1153" t="s">
        <v>1850</v>
      </c>
      <c r="N1153" t="s">
        <v>1851</v>
      </c>
      <c r="O1153" s="1">
        <v>46216.911956018521</v>
      </c>
      <c r="P1153" s="1">
        <v>46216.912534722222</v>
      </c>
      <c r="Q1153" s="1" t="str">
        <f t="shared" si="136"/>
        <v>4200606|r04</v>
      </c>
      <c r="R1153" s="1" t="str">
        <f>VLOOKUP(D1153,Base_Amostral!$A:$G,5,FALSE)</f>
        <v>Águas Mornas</v>
      </c>
      <c r="S1153" s="1" t="str">
        <f>VLOOKUP(D1153,Base_Amostral!$A:$G,3,FALSE)</f>
        <v>Santa Catarina</v>
      </c>
      <c r="T1153" s="1" t="str">
        <f>VLOOKUP(D1153,Base_Amostral!$A:$G,6,FALSE)</f>
        <v>Sul</v>
      </c>
      <c r="U1153" s="4">
        <f t="shared" si="137"/>
        <v>7.4</v>
      </c>
      <c r="V1153" s="4">
        <f t="shared" si="138"/>
        <v>6.8</v>
      </c>
      <c r="W1153" s="4">
        <f t="shared" si="139"/>
        <v>0.60000000000000053</v>
      </c>
      <c r="X1153" s="4">
        <f t="shared" si="140"/>
        <v>7.1</v>
      </c>
      <c r="Y1153" s="4">
        <f t="shared" si="141"/>
        <v>1</v>
      </c>
      <c r="Z1153" s="4">
        <f t="shared" si="142"/>
        <v>1</v>
      </c>
      <c r="AA1153" s="4">
        <f t="shared" si="143"/>
        <v>0</v>
      </c>
      <c r="AB1153" s="4">
        <f ca="1">IF(B1153&lt;&gt;"r04","",IF(COUNT(INDEX(U:U,ROW()-3):U1153)&lt;2,"",MAX(INDEX(U:U,ROW()-3):U1153)-MIN(INDEX(U:U,ROW()-3):U1153)))</f>
        <v>1</v>
      </c>
      <c r="AC1153" s="4">
        <f ca="1">IF(B1153&lt;&gt;"r04","",IF(COUNT(INDEX(V:V,ROW()-3):V1153)&lt;2,"",MAX(INDEX(V:V,ROW()-3):V1153)-MIN(INDEX(V:V,ROW()-3):V1153)))</f>
        <v>0</v>
      </c>
      <c r="AD1153" s="4">
        <f ca="1">IF(B1153&lt;&gt;"r04","",COUNT(INDEX(U:U,ROW()-3):U1153))</f>
        <v>4</v>
      </c>
      <c r="AE1153" s="4">
        <f ca="1">IF(B1153&lt;&gt;"r04","",COUNT(INDEX(V:V,ROW()-3):V1153))</f>
        <v>4</v>
      </c>
    </row>
    <row r="1154" spans="1:31">
      <c r="A1154">
        <v>645</v>
      </c>
      <c r="B1154" t="s">
        <v>1857</v>
      </c>
      <c r="C1154" t="s">
        <v>1858</v>
      </c>
      <c r="D1154">
        <v>4203204</v>
      </c>
      <c r="E1154">
        <v>76</v>
      </c>
      <c r="F1154" t="s">
        <v>1849</v>
      </c>
      <c r="G1154" s="1">
        <v>46196.074074074073</v>
      </c>
      <c r="H1154">
        <v>78</v>
      </c>
      <c r="I1154" t="s">
        <v>1849</v>
      </c>
      <c r="J1154" s="1">
        <v>46196.074548611112</v>
      </c>
      <c r="K1154">
        <v>1</v>
      </c>
      <c r="L1154">
        <v>1</v>
      </c>
      <c r="M1154" t="s">
        <v>1850</v>
      </c>
      <c r="N1154" t="s">
        <v>1851</v>
      </c>
      <c r="O1154" s="1">
        <v>46196.073344907411</v>
      </c>
      <c r="P1154" s="1">
        <v>46196.074548611112</v>
      </c>
      <c r="Q1154" s="1" t="str">
        <f t="shared" ref="Q1154:Q1217" si="144">D1154&amp;"|"&amp;B1154</f>
        <v>4203204|r01</v>
      </c>
      <c r="R1154" s="1" t="str">
        <f>VLOOKUP(D1154,Base_Amostral!$A:$G,5,FALSE)</f>
        <v>Camboriú</v>
      </c>
      <c r="S1154" s="1" t="str">
        <f>VLOOKUP(D1154,Base_Amostral!$A:$G,3,FALSE)</f>
        <v>Santa Catarina</v>
      </c>
      <c r="T1154" s="1" t="str">
        <f>VLOOKUP(D1154,Base_Amostral!$A:$G,6,FALSE)</f>
        <v>Sul</v>
      </c>
      <c r="U1154" s="4">
        <f t="shared" ref="U1154:U1217" si="145">IF(E1154="","",E1154/10)</f>
        <v>7.6</v>
      </c>
      <c r="V1154" s="4">
        <f t="shared" ref="V1154:V1217" si="146">IF(H1154="","",H1154/10)</f>
        <v>7.8</v>
      </c>
      <c r="W1154" s="4">
        <f t="shared" ref="W1154:W1217" si="147">IF(OR(U1154="",V1154=""),"",U1154-V1154)</f>
        <v>-0.20000000000000018</v>
      </c>
      <c r="X1154" s="4">
        <f t="shared" ref="X1154:X1217" si="148">IF(OR(U1154="",V1154=""),"",AVERAGE(U1154:V1154))</f>
        <v>7.6999999999999993</v>
      </c>
      <c r="Y1154" s="4">
        <f t="shared" ref="Y1154:Y1217" si="149">IF(AND(U1154&lt;&gt;"",V1154&lt;&gt;""),1,0)</f>
        <v>1</v>
      </c>
      <c r="Z1154" s="4" t="str">
        <f t="shared" ref="Z1154:Z1217" si="150">IF(D1154&lt;&gt;D1153,"",IF(OR(U1154="",U1153=""),"",U1154-U1153))</f>
        <v/>
      </c>
      <c r="AA1154" s="4" t="str">
        <f t="shared" ref="AA1154:AA1217" si="151">IF(D1154&lt;&gt;D1153,"",IF(OR(V1154="",V1153=""),"",V1154-V1153))</f>
        <v/>
      </c>
      <c r="AB1154" s="4" t="str">
        <f>IF(B1154&lt;&gt;"r04","",IF(COUNT(INDEX(U:U,ROW()-3):U1154)&lt;2,"",MAX(INDEX(U:U,ROW()-3):U1154)-MIN(INDEX(U:U,ROW()-3):U1154)))</f>
        <v/>
      </c>
      <c r="AC1154" s="4" t="str">
        <f>IF(B1154&lt;&gt;"r04","",IF(COUNT(INDEX(V:V,ROW()-3):V1154)&lt;2,"",MAX(INDEX(V:V,ROW()-3):V1154)-MIN(INDEX(V:V,ROW()-3):V1154)))</f>
        <v/>
      </c>
      <c r="AD1154" s="4" t="str">
        <f>IF(B1154&lt;&gt;"r04","",COUNT(INDEX(U:U,ROW()-3):U1154))</f>
        <v/>
      </c>
      <c r="AE1154" s="4" t="str">
        <f>IF(B1154&lt;&gt;"r04","",COUNT(INDEX(V:V,ROW()-3):V1154))</f>
        <v/>
      </c>
    </row>
    <row r="1155" spans="1:31">
      <c r="A1155">
        <v>1011</v>
      </c>
      <c r="B1155" t="s">
        <v>1859</v>
      </c>
      <c r="C1155" t="s">
        <v>1860</v>
      </c>
      <c r="D1155">
        <v>4203204</v>
      </c>
      <c r="E1155">
        <v>76</v>
      </c>
      <c r="F1155" t="s">
        <v>1849</v>
      </c>
      <c r="G1155" s="1">
        <v>46203.882349537038</v>
      </c>
      <c r="H1155">
        <v>78</v>
      </c>
      <c r="I1155" t="s">
        <v>1849</v>
      </c>
      <c r="J1155" s="1">
        <v>46203.882604166669</v>
      </c>
      <c r="K1155">
        <v>1</v>
      </c>
      <c r="L1155">
        <v>1</v>
      </c>
      <c r="M1155" t="s">
        <v>1850</v>
      </c>
      <c r="N1155" t="s">
        <v>1851</v>
      </c>
      <c r="O1155" s="1">
        <v>46203.881793981483</v>
      </c>
      <c r="P1155" s="1">
        <v>46203.882604166669</v>
      </c>
      <c r="Q1155" s="1" t="str">
        <f t="shared" si="144"/>
        <v>4203204|r02</v>
      </c>
      <c r="R1155" s="1" t="str">
        <f>VLOOKUP(D1155,Base_Amostral!$A:$G,5,FALSE)</f>
        <v>Camboriú</v>
      </c>
      <c r="S1155" s="1" t="str">
        <f>VLOOKUP(D1155,Base_Amostral!$A:$G,3,FALSE)</f>
        <v>Santa Catarina</v>
      </c>
      <c r="T1155" s="1" t="str">
        <f>VLOOKUP(D1155,Base_Amostral!$A:$G,6,FALSE)</f>
        <v>Sul</v>
      </c>
      <c r="U1155" s="4">
        <f t="shared" si="145"/>
        <v>7.6</v>
      </c>
      <c r="V1155" s="4">
        <f t="shared" si="146"/>
        <v>7.8</v>
      </c>
      <c r="W1155" s="4">
        <f t="shared" si="147"/>
        <v>-0.20000000000000018</v>
      </c>
      <c r="X1155" s="4">
        <f t="shared" si="148"/>
        <v>7.6999999999999993</v>
      </c>
      <c r="Y1155" s="4">
        <f t="shared" si="149"/>
        <v>1</v>
      </c>
      <c r="Z1155" s="4">
        <f t="shared" si="150"/>
        <v>0</v>
      </c>
      <c r="AA1155" s="4">
        <f t="shared" si="151"/>
        <v>0</v>
      </c>
      <c r="AB1155" s="4" t="str">
        <f>IF(B1155&lt;&gt;"r04","",IF(COUNT(INDEX(U:U,ROW()-3):U1155)&lt;2,"",MAX(INDEX(U:U,ROW()-3):U1155)-MIN(INDEX(U:U,ROW()-3):U1155)))</f>
        <v/>
      </c>
      <c r="AC1155" s="4" t="str">
        <f>IF(B1155&lt;&gt;"r04","",IF(COUNT(INDEX(V:V,ROW()-3):V1155)&lt;2,"",MAX(INDEX(V:V,ROW()-3):V1155)-MIN(INDEX(V:V,ROW()-3):V1155)))</f>
        <v/>
      </c>
      <c r="AD1155" s="4" t="str">
        <f>IF(B1155&lt;&gt;"r04","",COUNT(INDEX(U:U,ROW()-3):U1155))</f>
        <v/>
      </c>
      <c r="AE1155" s="4" t="str">
        <f>IF(B1155&lt;&gt;"r04","",COUNT(INDEX(V:V,ROW()-3):V1155))</f>
        <v/>
      </c>
    </row>
    <row r="1156" spans="1:31">
      <c r="A1156">
        <v>1373</v>
      </c>
      <c r="B1156" t="s">
        <v>1861</v>
      </c>
      <c r="C1156" t="s">
        <v>1862</v>
      </c>
      <c r="D1156">
        <v>4203204</v>
      </c>
      <c r="E1156">
        <v>65</v>
      </c>
      <c r="F1156" t="s">
        <v>1849</v>
      </c>
      <c r="G1156" s="1">
        <v>46209.920960648145</v>
      </c>
      <c r="H1156">
        <v>64</v>
      </c>
      <c r="I1156" t="s">
        <v>1849</v>
      </c>
      <c r="J1156" s="1">
        <v>46209.921840277777</v>
      </c>
      <c r="K1156">
        <v>1</v>
      </c>
      <c r="L1156">
        <v>1</v>
      </c>
      <c r="M1156" t="s">
        <v>1850</v>
      </c>
      <c r="N1156" t="s">
        <v>1851</v>
      </c>
      <c r="O1156" s="1">
        <v>46209.920127314814</v>
      </c>
      <c r="P1156" s="1">
        <v>46209.921840277777</v>
      </c>
      <c r="Q1156" s="1" t="str">
        <f t="shared" si="144"/>
        <v>4203204|r03</v>
      </c>
      <c r="R1156" s="1" t="str">
        <f>VLOOKUP(D1156,Base_Amostral!$A:$G,5,FALSE)</f>
        <v>Camboriú</v>
      </c>
      <c r="S1156" s="1" t="str">
        <f>VLOOKUP(D1156,Base_Amostral!$A:$G,3,FALSE)</f>
        <v>Santa Catarina</v>
      </c>
      <c r="T1156" s="1" t="str">
        <f>VLOOKUP(D1156,Base_Amostral!$A:$G,6,FALSE)</f>
        <v>Sul</v>
      </c>
      <c r="U1156" s="4">
        <f t="shared" si="145"/>
        <v>6.5</v>
      </c>
      <c r="V1156" s="4">
        <f t="shared" si="146"/>
        <v>6.4</v>
      </c>
      <c r="W1156" s="4">
        <f t="shared" si="147"/>
        <v>9.9999999999999645E-2</v>
      </c>
      <c r="X1156" s="4">
        <f t="shared" si="148"/>
        <v>6.45</v>
      </c>
      <c r="Y1156" s="4">
        <f t="shared" si="149"/>
        <v>1</v>
      </c>
      <c r="Z1156" s="4">
        <f t="shared" si="150"/>
        <v>-1.0999999999999996</v>
      </c>
      <c r="AA1156" s="4">
        <f t="shared" si="151"/>
        <v>-1.3999999999999995</v>
      </c>
      <c r="AB1156" s="4" t="str">
        <f>IF(B1156&lt;&gt;"r04","",IF(COUNT(INDEX(U:U,ROW()-3):U1156)&lt;2,"",MAX(INDEX(U:U,ROW()-3):U1156)-MIN(INDEX(U:U,ROW()-3):U1156)))</f>
        <v/>
      </c>
      <c r="AC1156" s="4" t="str">
        <f>IF(B1156&lt;&gt;"r04","",IF(COUNT(INDEX(V:V,ROW()-3):V1156)&lt;2,"",MAX(INDEX(V:V,ROW()-3):V1156)-MIN(INDEX(V:V,ROW()-3):V1156)))</f>
        <v/>
      </c>
      <c r="AD1156" s="4" t="str">
        <f>IF(B1156&lt;&gt;"r04","",COUNT(INDEX(U:U,ROW()-3):U1156))</f>
        <v/>
      </c>
      <c r="AE1156" s="4" t="str">
        <f>IF(B1156&lt;&gt;"r04","",COUNT(INDEX(V:V,ROW()-3):V1156))</f>
        <v/>
      </c>
    </row>
    <row r="1157" spans="1:31">
      <c r="A1157">
        <v>1750</v>
      </c>
      <c r="B1157" t="s">
        <v>1863</v>
      </c>
      <c r="C1157" t="s">
        <v>1864</v>
      </c>
      <c r="D1157">
        <v>4203204</v>
      </c>
      <c r="E1157">
        <v>81</v>
      </c>
      <c r="F1157" t="s">
        <v>1849</v>
      </c>
      <c r="G1157" s="1">
        <v>46216.913877314815</v>
      </c>
      <c r="H1157">
        <v>75</v>
      </c>
      <c r="I1157" t="s">
        <v>1849</v>
      </c>
      <c r="J1157" s="1">
        <v>46216.914386574077</v>
      </c>
      <c r="K1157">
        <v>1</v>
      </c>
      <c r="L1157">
        <v>1</v>
      </c>
      <c r="M1157" t="s">
        <v>1850</v>
      </c>
      <c r="N1157" t="s">
        <v>1851</v>
      </c>
      <c r="O1157" s="1">
        <v>46216.912604166668</v>
      </c>
      <c r="P1157" s="1">
        <v>46216.914386574077</v>
      </c>
      <c r="Q1157" s="1" t="str">
        <f t="shared" si="144"/>
        <v>4203204|r04</v>
      </c>
      <c r="R1157" s="1" t="str">
        <f>VLOOKUP(D1157,Base_Amostral!$A:$G,5,FALSE)</f>
        <v>Camboriú</v>
      </c>
      <c r="S1157" s="1" t="str">
        <f>VLOOKUP(D1157,Base_Amostral!$A:$G,3,FALSE)</f>
        <v>Santa Catarina</v>
      </c>
      <c r="T1157" s="1" t="str">
        <f>VLOOKUP(D1157,Base_Amostral!$A:$G,6,FALSE)</f>
        <v>Sul</v>
      </c>
      <c r="U1157" s="4">
        <f t="shared" si="145"/>
        <v>8.1</v>
      </c>
      <c r="V1157" s="4">
        <f t="shared" si="146"/>
        <v>7.5</v>
      </c>
      <c r="W1157" s="4">
        <f t="shared" si="147"/>
        <v>0.59999999999999964</v>
      </c>
      <c r="X1157" s="4">
        <f t="shared" si="148"/>
        <v>7.8</v>
      </c>
      <c r="Y1157" s="4">
        <f t="shared" si="149"/>
        <v>1</v>
      </c>
      <c r="Z1157" s="4">
        <f t="shared" si="150"/>
        <v>1.5999999999999996</v>
      </c>
      <c r="AA1157" s="4">
        <f t="shared" si="151"/>
        <v>1.0999999999999996</v>
      </c>
      <c r="AB1157" s="4">
        <f ca="1">IF(B1157&lt;&gt;"r04","",IF(COUNT(INDEX(U:U,ROW()-3):U1157)&lt;2,"",MAX(INDEX(U:U,ROW()-3):U1157)-MIN(INDEX(U:U,ROW()-3):U1157)))</f>
        <v>1.5999999999999996</v>
      </c>
      <c r="AC1157" s="4">
        <f ca="1">IF(B1157&lt;&gt;"r04","",IF(COUNT(INDEX(V:V,ROW()-3):V1157)&lt;2,"",MAX(INDEX(V:V,ROW()-3):V1157)-MIN(INDEX(V:V,ROW()-3):V1157)))</f>
        <v>1.3999999999999995</v>
      </c>
      <c r="AD1157" s="4">
        <f ca="1">IF(B1157&lt;&gt;"r04","",COUNT(INDEX(U:U,ROW()-3):U1157))</f>
        <v>4</v>
      </c>
      <c r="AE1157" s="4">
        <f ca="1">IF(B1157&lt;&gt;"r04","",COUNT(INDEX(V:V,ROW()-3):V1157))</f>
        <v>4</v>
      </c>
    </row>
    <row r="1158" spans="1:31">
      <c r="A1158">
        <v>648</v>
      </c>
      <c r="B1158" t="s">
        <v>1857</v>
      </c>
      <c r="C1158" t="s">
        <v>1858</v>
      </c>
      <c r="D1158">
        <v>4205357</v>
      </c>
      <c r="E1158">
        <v>56</v>
      </c>
      <c r="F1158" t="s">
        <v>1849</v>
      </c>
      <c r="G1158" s="1">
        <v>46196.074976851851</v>
      </c>
      <c r="H1158">
        <v>61</v>
      </c>
      <c r="I1158" t="s">
        <v>1849</v>
      </c>
      <c r="J1158" s="1">
        <v>46196.075254629628</v>
      </c>
      <c r="K1158">
        <v>1</v>
      </c>
      <c r="L1158">
        <v>1</v>
      </c>
      <c r="M1158" t="s">
        <v>1850</v>
      </c>
      <c r="N1158" t="s">
        <v>1851</v>
      </c>
      <c r="O1158" s="1">
        <v>46196.074594907404</v>
      </c>
      <c r="P1158" s="1">
        <v>46196.075254629628</v>
      </c>
      <c r="Q1158" s="1" t="str">
        <f t="shared" si="144"/>
        <v>4205357|r01</v>
      </c>
      <c r="R1158" s="1" t="str">
        <f>VLOOKUP(D1158,Base_Amostral!$A:$G,5,FALSE)</f>
        <v>Flor do Sertão</v>
      </c>
      <c r="S1158" s="1" t="str">
        <f>VLOOKUP(D1158,Base_Amostral!$A:$G,3,FALSE)</f>
        <v>Santa Catarina</v>
      </c>
      <c r="T1158" s="1" t="str">
        <f>VLOOKUP(D1158,Base_Amostral!$A:$G,6,FALSE)</f>
        <v>Sul</v>
      </c>
      <c r="U1158" s="4">
        <f t="shared" si="145"/>
        <v>5.6</v>
      </c>
      <c r="V1158" s="4">
        <f t="shared" si="146"/>
        <v>6.1</v>
      </c>
      <c r="W1158" s="4">
        <f t="shared" si="147"/>
        <v>-0.5</v>
      </c>
      <c r="X1158" s="4">
        <f t="shared" si="148"/>
        <v>5.85</v>
      </c>
      <c r="Y1158" s="4">
        <f t="shared" si="149"/>
        <v>1</v>
      </c>
      <c r="Z1158" s="4" t="str">
        <f t="shared" si="150"/>
        <v/>
      </c>
      <c r="AA1158" s="4" t="str">
        <f t="shared" si="151"/>
        <v/>
      </c>
      <c r="AB1158" s="4" t="str">
        <f>IF(B1158&lt;&gt;"r04","",IF(COUNT(INDEX(U:U,ROW()-3):U1158)&lt;2,"",MAX(INDEX(U:U,ROW()-3):U1158)-MIN(INDEX(U:U,ROW()-3):U1158)))</f>
        <v/>
      </c>
      <c r="AC1158" s="4" t="str">
        <f>IF(B1158&lt;&gt;"r04","",IF(COUNT(INDEX(V:V,ROW()-3):V1158)&lt;2,"",MAX(INDEX(V:V,ROW()-3):V1158)-MIN(INDEX(V:V,ROW()-3):V1158)))</f>
        <v/>
      </c>
      <c r="AD1158" s="4" t="str">
        <f>IF(B1158&lt;&gt;"r04","",COUNT(INDEX(U:U,ROW()-3):U1158))</f>
        <v/>
      </c>
      <c r="AE1158" s="4" t="str">
        <f>IF(B1158&lt;&gt;"r04","",COUNT(INDEX(V:V,ROW()-3):V1158))</f>
        <v/>
      </c>
    </row>
    <row r="1159" spans="1:31">
      <c r="A1159">
        <v>1013</v>
      </c>
      <c r="B1159" t="s">
        <v>1859</v>
      </c>
      <c r="C1159" t="s">
        <v>1860</v>
      </c>
      <c r="D1159">
        <v>4205357</v>
      </c>
      <c r="E1159">
        <v>56</v>
      </c>
      <c r="F1159" t="s">
        <v>1849</v>
      </c>
      <c r="G1159" s="1">
        <v>46203.883090277777</v>
      </c>
      <c r="H1159">
        <v>61</v>
      </c>
      <c r="I1159" t="s">
        <v>1849</v>
      </c>
      <c r="J1159" s="1">
        <v>46203.883368055554</v>
      </c>
      <c r="K1159">
        <v>1</v>
      </c>
      <c r="L1159">
        <v>1</v>
      </c>
      <c r="M1159" t="s">
        <v>1850</v>
      </c>
      <c r="N1159" t="s">
        <v>1851</v>
      </c>
      <c r="O1159" s="1">
        <v>46203.882650462961</v>
      </c>
      <c r="P1159" s="1">
        <v>46203.883368055554</v>
      </c>
      <c r="Q1159" s="1" t="str">
        <f t="shared" si="144"/>
        <v>4205357|r02</v>
      </c>
      <c r="R1159" s="1" t="str">
        <f>VLOOKUP(D1159,Base_Amostral!$A:$G,5,FALSE)</f>
        <v>Flor do Sertão</v>
      </c>
      <c r="S1159" s="1" t="str">
        <f>VLOOKUP(D1159,Base_Amostral!$A:$G,3,FALSE)</f>
        <v>Santa Catarina</v>
      </c>
      <c r="T1159" s="1" t="str">
        <f>VLOOKUP(D1159,Base_Amostral!$A:$G,6,FALSE)</f>
        <v>Sul</v>
      </c>
      <c r="U1159" s="4">
        <f t="shared" si="145"/>
        <v>5.6</v>
      </c>
      <c r="V1159" s="4">
        <f t="shared" si="146"/>
        <v>6.1</v>
      </c>
      <c r="W1159" s="4">
        <f t="shared" si="147"/>
        <v>-0.5</v>
      </c>
      <c r="X1159" s="4">
        <f t="shared" si="148"/>
        <v>5.85</v>
      </c>
      <c r="Y1159" s="4">
        <f t="shared" si="149"/>
        <v>1</v>
      </c>
      <c r="Z1159" s="4">
        <f t="shared" si="150"/>
        <v>0</v>
      </c>
      <c r="AA1159" s="4">
        <f t="shared" si="151"/>
        <v>0</v>
      </c>
      <c r="AB1159" s="4" t="str">
        <f>IF(B1159&lt;&gt;"r04","",IF(COUNT(INDEX(U:U,ROW()-3):U1159)&lt;2,"",MAX(INDEX(U:U,ROW()-3):U1159)-MIN(INDEX(U:U,ROW()-3):U1159)))</f>
        <v/>
      </c>
      <c r="AC1159" s="4" t="str">
        <f>IF(B1159&lt;&gt;"r04","",IF(COUNT(INDEX(V:V,ROW()-3):V1159)&lt;2,"",MAX(INDEX(V:V,ROW()-3):V1159)-MIN(INDEX(V:V,ROW()-3):V1159)))</f>
        <v/>
      </c>
      <c r="AD1159" s="4" t="str">
        <f>IF(B1159&lt;&gt;"r04","",COUNT(INDEX(U:U,ROW()-3):U1159))</f>
        <v/>
      </c>
      <c r="AE1159" s="4" t="str">
        <f>IF(B1159&lt;&gt;"r04","",COUNT(INDEX(V:V,ROW()-3):V1159))</f>
        <v/>
      </c>
    </row>
    <row r="1160" spans="1:31">
      <c r="A1160">
        <v>1377</v>
      </c>
      <c r="B1160" t="s">
        <v>1861</v>
      </c>
      <c r="C1160" t="s">
        <v>1862</v>
      </c>
      <c r="D1160">
        <v>4205357</v>
      </c>
      <c r="E1160">
        <v>56</v>
      </c>
      <c r="F1160" t="s">
        <v>1849</v>
      </c>
      <c r="G1160" s="1">
        <v>46209.92224537037</v>
      </c>
      <c r="H1160">
        <v>62</v>
      </c>
      <c r="I1160" t="s">
        <v>1849</v>
      </c>
      <c r="J1160" s="1">
        <v>46209.922511574077</v>
      </c>
      <c r="K1160">
        <v>1</v>
      </c>
      <c r="L1160">
        <v>1</v>
      </c>
      <c r="M1160" t="s">
        <v>1850</v>
      </c>
      <c r="N1160" t="s">
        <v>1851</v>
      </c>
      <c r="O1160" s="1">
        <v>46209.921875</v>
      </c>
      <c r="P1160" s="1">
        <v>46209.922511574077</v>
      </c>
      <c r="Q1160" s="1" t="str">
        <f t="shared" si="144"/>
        <v>4205357|r03</v>
      </c>
      <c r="R1160" s="1" t="str">
        <f>VLOOKUP(D1160,Base_Amostral!$A:$G,5,FALSE)</f>
        <v>Flor do Sertão</v>
      </c>
      <c r="S1160" s="1" t="str">
        <f>VLOOKUP(D1160,Base_Amostral!$A:$G,3,FALSE)</f>
        <v>Santa Catarina</v>
      </c>
      <c r="T1160" s="1" t="str">
        <f>VLOOKUP(D1160,Base_Amostral!$A:$G,6,FALSE)</f>
        <v>Sul</v>
      </c>
      <c r="U1160" s="4">
        <f t="shared" si="145"/>
        <v>5.6</v>
      </c>
      <c r="V1160" s="4">
        <f t="shared" si="146"/>
        <v>6.2</v>
      </c>
      <c r="W1160" s="4">
        <f t="shared" si="147"/>
        <v>-0.60000000000000053</v>
      </c>
      <c r="X1160" s="4">
        <f t="shared" si="148"/>
        <v>5.9</v>
      </c>
      <c r="Y1160" s="4">
        <f t="shared" si="149"/>
        <v>1</v>
      </c>
      <c r="Z1160" s="4">
        <f t="shared" si="150"/>
        <v>0</v>
      </c>
      <c r="AA1160" s="4">
        <f t="shared" si="151"/>
        <v>0.10000000000000053</v>
      </c>
      <c r="AB1160" s="4" t="str">
        <f>IF(B1160&lt;&gt;"r04","",IF(COUNT(INDEX(U:U,ROW()-3):U1160)&lt;2,"",MAX(INDEX(U:U,ROW()-3):U1160)-MIN(INDEX(U:U,ROW()-3):U1160)))</f>
        <v/>
      </c>
      <c r="AC1160" s="4" t="str">
        <f>IF(B1160&lt;&gt;"r04","",IF(COUNT(INDEX(V:V,ROW()-3):V1160)&lt;2,"",MAX(INDEX(V:V,ROW()-3):V1160)-MIN(INDEX(V:V,ROW()-3):V1160)))</f>
        <v/>
      </c>
      <c r="AD1160" s="4" t="str">
        <f>IF(B1160&lt;&gt;"r04","",COUNT(INDEX(U:U,ROW()-3):U1160))</f>
        <v/>
      </c>
      <c r="AE1160" s="4" t="str">
        <f>IF(B1160&lt;&gt;"r04","",COUNT(INDEX(V:V,ROW()-3):V1160))</f>
        <v/>
      </c>
    </row>
    <row r="1161" spans="1:31">
      <c r="A1161">
        <v>1756</v>
      </c>
      <c r="B1161" t="s">
        <v>1863</v>
      </c>
      <c r="C1161" t="s">
        <v>1864</v>
      </c>
      <c r="D1161">
        <v>4205357</v>
      </c>
      <c r="E1161">
        <v>66</v>
      </c>
      <c r="F1161" t="s">
        <v>1849</v>
      </c>
      <c r="G1161" s="1">
        <v>46216.91479166667</v>
      </c>
      <c r="H1161">
        <v>62</v>
      </c>
      <c r="I1161" t="s">
        <v>1849</v>
      </c>
      <c r="J1161" s="1">
        <v>46216.915069444447</v>
      </c>
      <c r="K1161">
        <v>1</v>
      </c>
      <c r="L1161">
        <v>1</v>
      </c>
      <c r="M1161" t="s">
        <v>1850</v>
      </c>
      <c r="N1161" t="s">
        <v>1851</v>
      </c>
      <c r="O1161" s="1">
        <v>46216.914421296293</v>
      </c>
      <c r="P1161" s="1">
        <v>46216.915069444447</v>
      </c>
      <c r="Q1161" s="1" t="str">
        <f t="shared" si="144"/>
        <v>4205357|r04</v>
      </c>
      <c r="R1161" s="1" t="str">
        <f>VLOOKUP(D1161,Base_Amostral!$A:$G,5,FALSE)</f>
        <v>Flor do Sertão</v>
      </c>
      <c r="S1161" s="1" t="str">
        <f>VLOOKUP(D1161,Base_Amostral!$A:$G,3,FALSE)</f>
        <v>Santa Catarina</v>
      </c>
      <c r="T1161" s="1" t="str">
        <f>VLOOKUP(D1161,Base_Amostral!$A:$G,6,FALSE)</f>
        <v>Sul</v>
      </c>
      <c r="U1161" s="4">
        <f t="shared" si="145"/>
        <v>6.6</v>
      </c>
      <c r="V1161" s="4">
        <f t="shared" si="146"/>
        <v>6.2</v>
      </c>
      <c r="W1161" s="4">
        <f t="shared" si="147"/>
        <v>0.39999999999999947</v>
      </c>
      <c r="X1161" s="4">
        <f t="shared" si="148"/>
        <v>6.4</v>
      </c>
      <c r="Y1161" s="4">
        <f t="shared" si="149"/>
        <v>1</v>
      </c>
      <c r="Z1161" s="4">
        <f t="shared" si="150"/>
        <v>1</v>
      </c>
      <c r="AA1161" s="4">
        <f t="shared" si="151"/>
        <v>0</v>
      </c>
      <c r="AB1161" s="4">
        <f ca="1">IF(B1161&lt;&gt;"r04","",IF(COUNT(INDEX(U:U,ROW()-3):U1161)&lt;2,"",MAX(INDEX(U:U,ROW()-3):U1161)-MIN(INDEX(U:U,ROW()-3):U1161)))</f>
        <v>1</v>
      </c>
      <c r="AC1161" s="4">
        <f ca="1">IF(B1161&lt;&gt;"r04","",IF(COUNT(INDEX(V:V,ROW()-3):V1161)&lt;2,"",MAX(INDEX(V:V,ROW()-3):V1161)-MIN(INDEX(V:V,ROW()-3):V1161)))</f>
        <v>0.10000000000000053</v>
      </c>
      <c r="AD1161" s="4">
        <f ca="1">IF(B1161&lt;&gt;"r04","",COUNT(INDEX(U:U,ROW()-3):U1161))</f>
        <v>4</v>
      </c>
      <c r="AE1161" s="4">
        <f ca="1">IF(B1161&lt;&gt;"r04","",COUNT(INDEX(V:V,ROW()-3):V1161))</f>
        <v>4</v>
      </c>
    </row>
    <row r="1162" spans="1:31">
      <c r="A1162">
        <v>651</v>
      </c>
      <c r="B1162" t="s">
        <v>1857</v>
      </c>
      <c r="C1162" t="s">
        <v>1858</v>
      </c>
      <c r="D1162">
        <v>4209300</v>
      </c>
      <c r="E1162">
        <v>54</v>
      </c>
      <c r="F1162" t="s">
        <v>1849</v>
      </c>
      <c r="G1162" s="1">
        <v>46196.075671296298</v>
      </c>
      <c r="H1162">
        <v>60</v>
      </c>
      <c r="I1162" t="s">
        <v>1849</v>
      </c>
      <c r="J1162" s="1">
        <v>46196.075856481482</v>
      </c>
      <c r="K1162">
        <v>1</v>
      </c>
      <c r="L1162">
        <v>1</v>
      </c>
      <c r="M1162" t="s">
        <v>1850</v>
      </c>
      <c r="N1162" t="s">
        <v>1851</v>
      </c>
      <c r="O1162" s="1">
        <v>46196.075300925928</v>
      </c>
      <c r="P1162" s="1">
        <v>46196.075856481482</v>
      </c>
      <c r="Q1162" s="1" t="str">
        <f t="shared" si="144"/>
        <v>4209300|r01</v>
      </c>
      <c r="R1162" s="1" t="str">
        <f>VLOOKUP(D1162,Base_Amostral!$A:$G,5,FALSE)</f>
        <v>Lages</v>
      </c>
      <c r="S1162" s="1" t="str">
        <f>VLOOKUP(D1162,Base_Amostral!$A:$G,3,FALSE)</f>
        <v>Santa Catarina</v>
      </c>
      <c r="T1162" s="1" t="str">
        <f>VLOOKUP(D1162,Base_Amostral!$A:$G,6,FALSE)</f>
        <v>Sul</v>
      </c>
      <c r="U1162" s="4">
        <f t="shared" si="145"/>
        <v>5.4</v>
      </c>
      <c r="V1162" s="4">
        <f t="shared" si="146"/>
        <v>6</v>
      </c>
      <c r="W1162" s="4">
        <f t="shared" si="147"/>
        <v>-0.59999999999999964</v>
      </c>
      <c r="X1162" s="4">
        <f t="shared" si="148"/>
        <v>5.7</v>
      </c>
      <c r="Y1162" s="4">
        <f t="shared" si="149"/>
        <v>1</v>
      </c>
      <c r="Z1162" s="4" t="str">
        <f t="shared" si="150"/>
        <v/>
      </c>
      <c r="AA1162" s="4" t="str">
        <f t="shared" si="151"/>
        <v/>
      </c>
      <c r="AB1162" s="4" t="str">
        <f>IF(B1162&lt;&gt;"r04","",IF(COUNT(INDEX(U:U,ROW()-3):U1162)&lt;2,"",MAX(INDEX(U:U,ROW()-3):U1162)-MIN(INDEX(U:U,ROW()-3):U1162)))</f>
        <v/>
      </c>
      <c r="AC1162" s="4" t="str">
        <f>IF(B1162&lt;&gt;"r04","",IF(COUNT(INDEX(V:V,ROW()-3):V1162)&lt;2,"",MAX(INDEX(V:V,ROW()-3):V1162)-MIN(INDEX(V:V,ROW()-3):V1162)))</f>
        <v/>
      </c>
      <c r="AD1162" s="4" t="str">
        <f>IF(B1162&lt;&gt;"r04","",COUNT(INDEX(U:U,ROW()-3):U1162))</f>
        <v/>
      </c>
      <c r="AE1162" s="4" t="str">
        <f>IF(B1162&lt;&gt;"r04","",COUNT(INDEX(V:V,ROW()-3):V1162))</f>
        <v/>
      </c>
    </row>
    <row r="1163" spans="1:31">
      <c r="A1163">
        <v>1017</v>
      </c>
      <c r="B1163" t="s">
        <v>1859</v>
      </c>
      <c r="C1163" t="s">
        <v>1860</v>
      </c>
      <c r="D1163">
        <v>4209300</v>
      </c>
      <c r="E1163">
        <v>54</v>
      </c>
      <c r="F1163" t="s">
        <v>1849</v>
      </c>
      <c r="G1163" s="1">
        <v>46203.883715277778</v>
      </c>
      <c r="H1163">
        <v>60</v>
      </c>
      <c r="I1163" t="s">
        <v>1849</v>
      </c>
      <c r="J1163" s="1">
        <v>46203.883935185186</v>
      </c>
      <c r="K1163">
        <v>1</v>
      </c>
      <c r="L1163">
        <v>1</v>
      </c>
      <c r="M1163" t="s">
        <v>1850</v>
      </c>
      <c r="N1163" t="s">
        <v>1851</v>
      </c>
      <c r="O1163" s="1">
        <v>46203.883414351854</v>
      </c>
      <c r="P1163" s="1">
        <v>46203.883935185186</v>
      </c>
      <c r="Q1163" s="1" t="str">
        <f t="shared" si="144"/>
        <v>4209300|r02</v>
      </c>
      <c r="R1163" s="1" t="str">
        <f>VLOOKUP(D1163,Base_Amostral!$A:$G,5,FALSE)</f>
        <v>Lages</v>
      </c>
      <c r="S1163" s="1" t="str">
        <f>VLOOKUP(D1163,Base_Amostral!$A:$G,3,FALSE)</f>
        <v>Santa Catarina</v>
      </c>
      <c r="T1163" s="1" t="str">
        <f>VLOOKUP(D1163,Base_Amostral!$A:$G,6,FALSE)</f>
        <v>Sul</v>
      </c>
      <c r="U1163" s="4">
        <f t="shared" si="145"/>
        <v>5.4</v>
      </c>
      <c r="V1163" s="4">
        <f t="shared" si="146"/>
        <v>6</v>
      </c>
      <c r="W1163" s="4">
        <f t="shared" si="147"/>
        <v>-0.59999999999999964</v>
      </c>
      <c r="X1163" s="4">
        <f t="shared" si="148"/>
        <v>5.7</v>
      </c>
      <c r="Y1163" s="4">
        <f t="shared" si="149"/>
        <v>1</v>
      </c>
      <c r="Z1163" s="4">
        <f t="shared" si="150"/>
        <v>0</v>
      </c>
      <c r="AA1163" s="4">
        <f t="shared" si="151"/>
        <v>0</v>
      </c>
      <c r="AB1163" s="4" t="str">
        <f>IF(B1163&lt;&gt;"r04","",IF(COUNT(INDEX(U:U,ROW()-3):U1163)&lt;2,"",MAX(INDEX(U:U,ROW()-3):U1163)-MIN(INDEX(U:U,ROW()-3):U1163)))</f>
        <v/>
      </c>
      <c r="AC1163" s="4" t="str">
        <f>IF(B1163&lt;&gt;"r04","",IF(COUNT(INDEX(V:V,ROW()-3):V1163)&lt;2,"",MAX(INDEX(V:V,ROW()-3):V1163)-MIN(INDEX(V:V,ROW()-3):V1163)))</f>
        <v/>
      </c>
      <c r="AD1163" s="4" t="str">
        <f>IF(B1163&lt;&gt;"r04","",COUNT(INDEX(U:U,ROW()-3):U1163))</f>
        <v/>
      </c>
      <c r="AE1163" s="4" t="str">
        <f>IF(B1163&lt;&gt;"r04","",COUNT(INDEX(V:V,ROW()-3):V1163))</f>
        <v/>
      </c>
    </row>
    <row r="1164" spans="1:31">
      <c r="A1164">
        <v>1378</v>
      </c>
      <c r="B1164" t="s">
        <v>1861</v>
      </c>
      <c r="C1164" t="s">
        <v>1862</v>
      </c>
      <c r="D1164">
        <v>4209300</v>
      </c>
      <c r="E1164">
        <v>54</v>
      </c>
      <c r="F1164" t="s">
        <v>1849</v>
      </c>
      <c r="G1164" s="1">
        <v>46209.922847222224</v>
      </c>
      <c r="H1164">
        <v>60</v>
      </c>
      <c r="I1164" t="s">
        <v>1849</v>
      </c>
      <c r="J1164" s="1">
        <v>46209.923043981478</v>
      </c>
      <c r="K1164">
        <v>1</v>
      </c>
      <c r="L1164">
        <v>1</v>
      </c>
      <c r="M1164" t="s">
        <v>1850</v>
      </c>
      <c r="N1164" t="s">
        <v>1851</v>
      </c>
      <c r="O1164" s="1">
        <v>46209.922546296293</v>
      </c>
      <c r="P1164" s="1">
        <v>46209.923043981478</v>
      </c>
      <c r="Q1164" s="1" t="str">
        <f t="shared" si="144"/>
        <v>4209300|r03</v>
      </c>
      <c r="R1164" s="1" t="str">
        <f>VLOOKUP(D1164,Base_Amostral!$A:$G,5,FALSE)</f>
        <v>Lages</v>
      </c>
      <c r="S1164" s="1" t="str">
        <f>VLOOKUP(D1164,Base_Amostral!$A:$G,3,FALSE)</f>
        <v>Santa Catarina</v>
      </c>
      <c r="T1164" s="1" t="str">
        <f>VLOOKUP(D1164,Base_Amostral!$A:$G,6,FALSE)</f>
        <v>Sul</v>
      </c>
      <c r="U1164" s="4">
        <f t="shared" si="145"/>
        <v>5.4</v>
      </c>
      <c r="V1164" s="4">
        <f t="shared" si="146"/>
        <v>6</v>
      </c>
      <c r="W1164" s="4">
        <f t="shared" si="147"/>
        <v>-0.59999999999999964</v>
      </c>
      <c r="X1164" s="4">
        <f t="shared" si="148"/>
        <v>5.7</v>
      </c>
      <c r="Y1164" s="4">
        <f t="shared" si="149"/>
        <v>1</v>
      </c>
      <c r="Z1164" s="4">
        <f t="shared" si="150"/>
        <v>0</v>
      </c>
      <c r="AA1164" s="4">
        <f t="shared" si="151"/>
        <v>0</v>
      </c>
      <c r="AB1164" s="4" t="str">
        <f>IF(B1164&lt;&gt;"r04","",IF(COUNT(INDEX(U:U,ROW()-3):U1164)&lt;2,"",MAX(INDEX(U:U,ROW()-3):U1164)-MIN(INDEX(U:U,ROW()-3):U1164)))</f>
        <v/>
      </c>
      <c r="AC1164" s="4" t="str">
        <f>IF(B1164&lt;&gt;"r04","",IF(COUNT(INDEX(V:V,ROW()-3):V1164)&lt;2,"",MAX(INDEX(V:V,ROW()-3):V1164)-MIN(INDEX(V:V,ROW()-3):V1164)))</f>
        <v/>
      </c>
      <c r="AD1164" s="4" t="str">
        <f>IF(B1164&lt;&gt;"r04","",COUNT(INDEX(U:U,ROW()-3):U1164))</f>
        <v/>
      </c>
      <c r="AE1164" s="4" t="str">
        <f>IF(B1164&lt;&gt;"r04","",COUNT(INDEX(V:V,ROW()-3):V1164))</f>
        <v/>
      </c>
    </row>
    <row r="1165" spans="1:31">
      <c r="A1165">
        <v>1758</v>
      </c>
      <c r="B1165" t="s">
        <v>1863</v>
      </c>
      <c r="C1165" t="s">
        <v>1864</v>
      </c>
      <c r="D1165">
        <v>4209300</v>
      </c>
      <c r="E1165">
        <v>61</v>
      </c>
      <c r="F1165" t="s">
        <v>1849</v>
      </c>
      <c r="G1165" s="1">
        <v>46216.915509259263</v>
      </c>
      <c r="H1165">
        <v>60</v>
      </c>
      <c r="I1165" t="s">
        <v>1849</v>
      </c>
      <c r="J1165" s="1">
        <v>46216.915729166663</v>
      </c>
      <c r="K1165">
        <v>1</v>
      </c>
      <c r="L1165">
        <v>1</v>
      </c>
      <c r="M1165" t="s">
        <v>1850</v>
      </c>
      <c r="N1165" t="s">
        <v>1851</v>
      </c>
      <c r="O1165" s="1">
        <v>46216.91511574074</v>
      </c>
      <c r="P1165" s="1">
        <v>46216.915729166663</v>
      </c>
      <c r="Q1165" s="1" t="str">
        <f t="shared" si="144"/>
        <v>4209300|r04</v>
      </c>
      <c r="R1165" s="1" t="str">
        <f>VLOOKUP(D1165,Base_Amostral!$A:$G,5,FALSE)</f>
        <v>Lages</v>
      </c>
      <c r="S1165" s="1" t="str">
        <f>VLOOKUP(D1165,Base_Amostral!$A:$G,3,FALSE)</f>
        <v>Santa Catarina</v>
      </c>
      <c r="T1165" s="1" t="str">
        <f>VLOOKUP(D1165,Base_Amostral!$A:$G,6,FALSE)</f>
        <v>Sul</v>
      </c>
      <c r="U1165" s="4">
        <f t="shared" si="145"/>
        <v>6.1</v>
      </c>
      <c r="V1165" s="4">
        <f t="shared" si="146"/>
        <v>6</v>
      </c>
      <c r="W1165" s="4">
        <f t="shared" si="147"/>
        <v>9.9999999999999645E-2</v>
      </c>
      <c r="X1165" s="4">
        <f t="shared" si="148"/>
        <v>6.05</v>
      </c>
      <c r="Y1165" s="4">
        <f t="shared" si="149"/>
        <v>1</v>
      </c>
      <c r="Z1165" s="4">
        <f t="shared" si="150"/>
        <v>0.69999999999999929</v>
      </c>
      <c r="AA1165" s="4">
        <f t="shared" si="151"/>
        <v>0</v>
      </c>
      <c r="AB1165" s="4">
        <f ca="1">IF(B1165&lt;&gt;"r04","",IF(COUNT(INDEX(U:U,ROW()-3):U1165)&lt;2,"",MAX(INDEX(U:U,ROW()-3):U1165)-MIN(INDEX(U:U,ROW()-3):U1165)))</f>
        <v>0.69999999999999929</v>
      </c>
      <c r="AC1165" s="4">
        <f ca="1">IF(B1165&lt;&gt;"r04","",IF(COUNT(INDEX(V:V,ROW()-3):V1165)&lt;2,"",MAX(INDEX(V:V,ROW()-3):V1165)-MIN(INDEX(V:V,ROW()-3):V1165)))</f>
        <v>0</v>
      </c>
      <c r="AD1165" s="4">
        <f ca="1">IF(B1165&lt;&gt;"r04","",COUNT(INDEX(U:U,ROW()-3):U1165))</f>
        <v>4</v>
      </c>
      <c r="AE1165" s="4">
        <f ca="1">IF(B1165&lt;&gt;"r04","",COUNT(INDEX(V:V,ROW()-3):V1165))</f>
        <v>4</v>
      </c>
    </row>
    <row r="1166" spans="1:31">
      <c r="A1166">
        <v>652</v>
      </c>
      <c r="B1166" t="s">
        <v>1857</v>
      </c>
      <c r="C1166" t="s">
        <v>1858</v>
      </c>
      <c r="D1166">
        <v>4209805</v>
      </c>
      <c r="E1166">
        <v>66</v>
      </c>
      <c r="F1166" t="s">
        <v>1849</v>
      </c>
      <c r="G1166" s="1">
        <v>46196.076377314814</v>
      </c>
      <c r="H1166">
        <v>67</v>
      </c>
      <c r="I1166" t="s">
        <v>1849</v>
      </c>
      <c r="J1166" s="1">
        <v>46196.076655092591</v>
      </c>
      <c r="K1166">
        <v>1</v>
      </c>
      <c r="L1166">
        <v>1</v>
      </c>
      <c r="M1166" t="s">
        <v>1850</v>
      </c>
      <c r="N1166" t="s">
        <v>1851</v>
      </c>
      <c r="O1166" s="1">
        <v>46196.075891203705</v>
      </c>
      <c r="P1166" s="1">
        <v>46196.076666666668</v>
      </c>
      <c r="Q1166" s="1" t="str">
        <f t="shared" si="144"/>
        <v>4209805|r01</v>
      </c>
      <c r="R1166" s="1" t="str">
        <f>VLOOKUP(D1166,Base_Amostral!$A:$G,5,FALSE)</f>
        <v>Leoberto Leal</v>
      </c>
      <c r="S1166" s="1" t="str">
        <f>VLOOKUP(D1166,Base_Amostral!$A:$G,3,FALSE)</f>
        <v>Santa Catarina</v>
      </c>
      <c r="T1166" s="1" t="str">
        <f>VLOOKUP(D1166,Base_Amostral!$A:$G,6,FALSE)</f>
        <v>Sul</v>
      </c>
      <c r="U1166" s="4">
        <f t="shared" si="145"/>
        <v>6.6</v>
      </c>
      <c r="V1166" s="4">
        <f t="shared" si="146"/>
        <v>6.7</v>
      </c>
      <c r="W1166" s="4">
        <f t="shared" si="147"/>
        <v>-0.10000000000000053</v>
      </c>
      <c r="X1166" s="4">
        <f t="shared" si="148"/>
        <v>6.65</v>
      </c>
      <c r="Y1166" s="4">
        <f t="shared" si="149"/>
        <v>1</v>
      </c>
      <c r="Z1166" s="4" t="str">
        <f t="shared" si="150"/>
        <v/>
      </c>
      <c r="AA1166" s="4" t="str">
        <f t="shared" si="151"/>
        <v/>
      </c>
      <c r="AB1166" s="4" t="str">
        <f>IF(B1166&lt;&gt;"r04","",IF(COUNT(INDEX(U:U,ROW()-3):U1166)&lt;2,"",MAX(INDEX(U:U,ROW()-3):U1166)-MIN(INDEX(U:U,ROW()-3):U1166)))</f>
        <v/>
      </c>
      <c r="AC1166" s="4" t="str">
        <f>IF(B1166&lt;&gt;"r04","",IF(COUNT(INDEX(V:V,ROW()-3):V1166)&lt;2,"",MAX(INDEX(V:V,ROW()-3):V1166)-MIN(INDEX(V:V,ROW()-3):V1166)))</f>
        <v/>
      </c>
      <c r="AD1166" s="4" t="str">
        <f>IF(B1166&lt;&gt;"r04","",COUNT(INDEX(U:U,ROW()-3):U1166))</f>
        <v/>
      </c>
      <c r="AE1166" s="4" t="str">
        <f>IF(B1166&lt;&gt;"r04","",COUNT(INDEX(V:V,ROW()-3):V1166))</f>
        <v/>
      </c>
    </row>
    <row r="1167" spans="1:31">
      <c r="A1167">
        <v>1020</v>
      </c>
      <c r="B1167" t="s">
        <v>1859</v>
      </c>
      <c r="C1167" t="s">
        <v>1860</v>
      </c>
      <c r="D1167">
        <v>4209805</v>
      </c>
      <c r="E1167">
        <v>66</v>
      </c>
      <c r="F1167" t="s">
        <v>1849</v>
      </c>
      <c r="G1167" s="1">
        <v>46203.884398148148</v>
      </c>
      <c r="H1167">
        <v>67</v>
      </c>
      <c r="I1167" t="s">
        <v>1849</v>
      </c>
      <c r="J1167" s="1">
        <v>46203.884664351855</v>
      </c>
      <c r="K1167">
        <v>1</v>
      </c>
      <c r="L1167">
        <v>1</v>
      </c>
      <c r="M1167" t="s">
        <v>1850</v>
      </c>
      <c r="N1167" t="s">
        <v>1851</v>
      </c>
      <c r="O1167" s="1">
        <v>46203.883993055555</v>
      </c>
      <c r="P1167" s="1">
        <v>46203.884664351855</v>
      </c>
      <c r="Q1167" s="1" t="str">
        <f t="shared" si="144"/>
        <v>4209805|r02</v>
      </c>
      <c r="R1167" s="1" t="str">
        <f>VLOOKUP(D1167,Base_Amostral!$A:$G,5,FALSE)</f>
        <v>Leoberto Leal</v>
      </c>
      <c r="S1167" s="1" t="str">
        <f>VLOOKUP(D1167,Base_Amostral!$A:$G,3,FALSE)</f>
        <v>Santa Catarina</v>
      </c>
      <c r="T1167" s="1" t="str">
        <f>VLOOKUP(D1167,Base_Amostral!$A:$G,6,FALSE)</f>
        <v>Sul</v>
      </c>
      <c r="U1167" s="4">
        <f t="shared" si="145"/>
        <v>6.6</v>
      </c>
      <c r="V1167" s="4">
        <f t="shared" si="146"/>
        <v>6.7</v>
      </c>
      <c r="W1167" s="4">
        <f t="shared" si="147"/>
        <v>-0.10000000000000053</v>
      </c>
      <c r="X1167" s="4">
        <f t="shared" si="148"/>
        <v>6.65</v>
      </c>
      <c r="Y1167" s="4">
        <f t="shared" si="149"/>
        <v>1</v>
      </c>
      <c r="Z1167" s="4">
        <f t="shared" si="150"/>
        <v>0</v>
      </c>
      <c r="AA1167" s="4">
        <f t="shared" si="151"/>
        <v>0</v>
      </c>
      <c r="AB1167" s="4" t="str">
        <f>IF(B1167&lt;&gt;"r04","",IF(COUNT(INDEX(U:U,ROW()-3):U1167)&lt;2,"",MAX(INDEX(U:U,ROW()-3):U1167)-MIN(INDEX(U:U,ROW()-3):U1167)))</f>
        <v/>
      </c>
      <c r="AC1167" s="4" t="str">
        <f>IF(B1167&lt;&gt;"r04","",IF(COUNT(INDEX(V:V,ROW()-3):V1167)&lt;2,"",MAX(INDEX(V:V,ROW()-3):V1167)-MIN(INDEX(V:V,ROW()-3):V1167)))</f>
        <v/>
      </c>
      <c r="AD1167" s="4" t="str">
        <f>IF(B1167&lt;&gt;"r04","",COUNT(INDEX(U:U,ROW()-3):U1167))</f>
        <v/>
      </c>
      <c r="AE1167" s="4" t="str">
        <f>IF(B1167&lt;&gt;"r04","",COUNT(INDEX(V:V,ROW()-3):V1167))</f>
        <v/>
      </c>
    </row>
    <row r="1168" spans="1:31">
      <c r="A1168">
        <v>1381</v>
      </c>
      <c r="B1168" t="s">
        <v>1861</v>
      </c>
      <c r="C1168" t="s">
        <v>1862</v>
      </c>
      <c r="D1168">
        <v>4209805</v>
      </c>
      <c r="E1168">
        <v>66</v>
      </c>
      <c r="F1168" t="s">
        <v>1849</v>
      </c>
      <c r="G1168" s="1">
        <v>46209.923634259256</v>
      </c>
      <c r="H1168">
        <v>67</v>
      </c>
      <c r="I1168" t="s">
        <v>1849</v>
      </c>
      <c r="J1168" s="1">
        <v>46209.923900462964</v>
      </c>
      <c r="K1168">
        <v>1</v>
      </c>
      <c r="L1168">
        <v>1</v>
      </c>
      <c r="M1168" t="s">
        <v>1850</v>
      </c>
      <c r="N1168" t="s">
        <v>1851</v>
      </c>
      <c r="O1168" s="1">
        <v>46209.923078703701</v>
      </c>
      <c r="P1168" s="1">
        <v>46209.923900462964</v>
      </c>
      <c r="Q1168" s="1" t="str">
        <f t="shared" si="144"/>
        <v>4209805|r03</v>
      </c>
      <c r="R1168" s="1" t="str">
        <f>VLOOKUP(D1168,Base_Amostral!$A:$G,5,FALSE)</f>
        <v>Leoberto Leal</v>
      </c>
      <c r="S1168" s="1" t="str">
        <f>VLOOKUP(D1168,Base_Amostral!$A:$G,3,FALSE)</f>
        <v>Santa Catarina</v>
      </c>
      <c r="T1168" s="1" t="str">
        <f>VLOOKUP(D1168,Base_Amostral!$A:$G,6,FALSE)</f>
        <v>Sul</v>
      </c>
      <c r="U1168" s="4">
        <f t="shared" si="145"/>
        <v>6.6</v>
      </c>
      <c r="V1168" s="4">
        <f t="shared" si="146"/>
        <v>6.7</v>
      </c>
      <c r="W1168" s="4">
        <f t="shared" si="147"/>
        <v>-0.10000000000000053</v>
      </c>
      <c r="X1168" s="4">
        <f t="shared" si="148"/>
        <v>6.65</v>
      </c>
      <c r="Y1168" s="4">
        <f t="shared" si="149"/>
        <v>1</v>
      </c>
      <c r="Z1168" s="4">
        <f t="shared" si="150"/>
        <v>0</v>
      </c>
      <c r="AA1168" s="4">
        <f t="shared" si="151"/>
        <v>0</v>
      </c>
      <c r="AB1168" s="4" t="str">
        <f>IF(B1168&lt;&gt;"r04","",IF(COUNT(INDEX(U:U,ROW()-3):U1168)&lt;2,"",MAX(INDEX(U:U,ROW()-3):U1168)-MIN(INDEX(U:U,ROW()-3):U1168)))</f>
        <v/>
      </c>
      <c r="AC1168" s="4" t="str">
        <f>IF(B1168&lt;&gt;"r04","",IF(COUNT(INDEX(V:V,ROW()-3):V1168)&lt;2,"",MAX(INDEX(V:V,ROW()-3):V1168)-MIN(INDEX(V:V,ROW()-3):V1168)))</f>
        <v/>
      </c>
      <c r="AD1168" s="4" t="str">
        <f>IF(B1168&lt;&gt;"r04","",COUNT(INDEX(U:U,ROW()-3):U1168))</f>
        <v/>
      </c>
      <c r="AE1168" s="4" t="str">
        <f>IF(B1168&lt;&gt;"r04","",COUNT(INDEX(V:V,ROW()-3):V1168))</f>
        <v/>
      </c>
    </row>
    <row r="1169" spans="1:31">
      <c r="A1169">
        <v>1760</v>
      </c>
      <c r="B1169" t="s">
        <v>1863</v>
      </c>
      <c r="C1169" t="s">
        <v>1864</v>
      </c>
      <c r="D1169">
        <v>4209805</v>
      </c>
      <c r="E1169">
        <v>75</v>
      </c>
      <c r="F1169" t="s">
        <v>1849</v>
      </c>
      <c r="G1169" s="1">
        <v>46216.916203703702</v>
      </c>
      <c r="H1169">
        <v>67</v>
      </c>
      <c r="I1169" t="s">
        <v>1849</v>
      </c>
      <c r="J1169" s="1">
        <v>46216.91646990741</v>
      </c>
      <c r="K1169">
        <v>1</v>
      </c>
      <c r="L1169">
        <v>1</v>
      </c>
      <c r="M1169" t="s">
        <v>1850</v>
      </c>
      <c r="N1169" t="s">
        <v>1851</v>
      </c>
      <c r="O1169" s="1">
        <v>46216.915763888886</v>
      </c>
      <c r="P1169" s="1">
        <v>46216.91646990741</v>
      </c>
      <c r="Q1169" s="1" t="str">
        <f t="shared" si="144"/>
        <v>4209805|r04</v>
      </c>
      <c r="R1169" s="1" t="str">
        <f>VLOOKUP(D1169,Base_Amostral!$A:$G,5,FALSE)</f>
        <v>Leoberto Leal</v>
      </c>
      <c r="S1169" s="1" t="str">
        <f>VLOOKUP(D1169,Base_Amostral!$A:$G,3,FALSE)</f>
        <v>Santa Catarina</v>
      </c>
      <c r="T1169" s="1" t="str">
        <f>VLOOKUP(D1169,Base_Amostral!$A:$G,6,FALSE)</f>
        <v>Sul</v>
      </c>
      <c r="U1169" s="4">
        <f t="shared" si="145"/>
        <v>7.5</v>
      </c>
      <c r="V1169" s="4">
        <f t="shared" si="146"/>
        <v>6.7</v>
      </c>
      <c r="W1169" s="4">
        <f t="shared" si="147"/>
        <v>0.79999999999999982</v>
      </c>
      <c r="X1169" s="4">
        <f t="shared" si="148"/>
        <v>7.1</v>
      </c>
      <c r="Y1169" s="4">
        <f t="shared" si="149"/>
        <v>1</v>
      </c>
      <c r="Z1169" s="4">
        <f t="shared" si="150"/>
        <v>0.90000000000000036</v>
      </c>
      <c r="AA1169" s="4">
        <f t="shared" si="151"/>
        <v>0</v>
      </c>
      <c r="AB1169" s="4">
        <f ca="1">IF(B1169&lt;&gt;"r04","",IF(COUNT(INDEX(U:U,ROW()-3):U1169)&lt;2,"",MAX(INDEX(U:U,ROW()-3):U1169)-MIN(INDEX(U:U,ROW()-3):U1169)))</f>
        <v>0.90000000000000036</v>
      </c>
      <c r="AC1169" s="4">
        <f ca="1">IF(B1169&lt;&gt;"r04","",IF(COUNT(INDEX(V:V,ROW()-3):V1169)&lt;2,"",MAX(INDEX(V:V,ROW()-3):V1169)-MIN(INDEX(V:V,ROW()-3):V1169)))</f>
        <v>0</v>
      </c>
      <c r="AD1169" s="4">
        <f ca="1">IF(B1169&lt;&gt;"r04","",COUNT(INDEX(U:U,ROW()-3):U1169))</f>
        <v>4</v>
      </c>
      <c r="AE1169" s="4">
        <f ca="1">IF(B1169&lt;&gt;"r04","",COUNT(INDEX(V:V,ROW()-3):V1169))</f>
        <v>4</v>
      </c>
    </row>
    <row r="1170" spans="1:31">
      <c r="A1170">
        <v>656</v>
      </c>
      <c r="B1170" t="s">
        <v>1857</v>
      </c>
      <c r="C1170" t="s">
        <v>1858</v>
      </c>
      <c r="D1170">
        <v>4210209</v>
      </c>
      <c r="E1170">
        <v>61</v>
      </c>
      <c r="F1170" t="s">
        <v>1849</v>
      </c>
      <c r="G1170" s="1">
        <v>46196.076990740738</v>
      </c>
      <c r="H1170">
        <v>68</v>
      </c>
      <c r="I1170" t="s">
        <v>1849</v>
      </c>
      <c r="J1170" s="1">
        <v>46196.077268518522</v>
      </c>
      <c r="K1170">
        <v>1</v>
      </c>
      <c r="L1170">
        <v>1</v>
      </c>
      <c r="M1170" t="s">
        <v>1850</v>
      </c>
      <c r="N1170" t="s">
        <v>1851</v>
      </c>
      <c r="O1170" s="1">
        <v>46196.07671296296</v>
      </c>
      <c r="P1170" s="1">
        <v>46196.077268518522</v>
      </c>
      <c r="Q1170" s="1" t="str">
        <f t="shared" si="144"/>
        <v>4210209|r01</v>
      </c>
      <c r="R1170" s="1" t="str">
        <f>VLOOKUP(D1170,Base_Amostral!$A:$G,5,FALSE)</f>
        <v>Major Gercino</v>
      </c>
      <c r="S1170" s="1" t="str">
        <f>VLOOKUP(D1170,Base_Amostral!$A:$G,3,FALSE)</f>
        <v>Santa Catarina</v>
      </c>
      <c r="T1170" s="1" t="str">
        <f>VLOOKUP(D1170,Base_Amostral!$A:$G,6,FALSE)</f>
        <v>Sul</v>
      </c>
      <c r="U1170" s="4">
        <f t="shared" si="145"/>
        <v>6.1</v>
      </c>
      <c r="V1170" s="4">
        <f t="shared" si="146"/>
        <v>6.8</v>
      </c>
      <c r="W1170" s="4">
        <f t="shared" si="147"/>
        <v>-0.70000000000000018</v>
      </c>
      <c r="X1170" s="4">
        <f t="shared" si="148"/>
        <v>6.4499999999999993</v>
      </c>
      <c r="Y1170" s="4">
        <f t="shared" si="149"/>
        <v>1</v>
      </c>
      <c r="Z1170" s="4" t="str">
        <f t="shared" si="150"/>
        <v/>
      </c>
      <c r="AA1170" s="4" t="str">
        <f t="shared" si="151"/>
        <v/>
      </c>
      <c r="AB1170" s="4" t="str">
        <f>IF(B1170&lt;&gt;"r04","",IF(COUNT(INDEX(U:U,ROW()-3):U1170)&lt;2,"",MAX(INDEX(U:U,ROW()-3):U1170)-MIN(INDEX(U:U,ROW()-3):U1170)))</f>
        <v/>
      </c>
      <c r="AC1170" s="4" t="str">
        <f>IF(B1170&lt;&gt;"r04","",IF(COUNT(INDEX(V:V,ROW()-3):V1170)&lt;2,"",MAX(INDEX(V:V,ROW()-3):V1170)-MIN(INDEX(V:V,ROW()-3):V1170)))</f>
        <v/>
      </c>
      <c r="AD1170" s="4" t="str">
        <f>IF(B1170&lt;&gt;"r04","",COUNT(INDEX(U:U,ROW()-3):U1170))</f>
        <v/>
      </c>
      <c r="AE1170" s="4" t="str">
        <f>IF(B1170&lt;&gt;"r04","",COUNT(INDEX(V:V,ROW()-3):V1170))</f>
        <v/>
      </c>
    </row>
    <row r="1171" spans="1:31">
      <c r="A1171">
        <v>1023</v>
      </c>
      <c r="B1171" t="s">
        <v>1859</v>
      </c>
      <c r="C1171" t="s">
        <v>1860</v>
      </c>
      <c r="D1171">
        <v>4210209</v>
      </c>
      <c r="E1171">
        <v>61</v>
      </c>
      <c r="F1171" t="s">
        <v>1849</v>
      </c>
      <c r="G1171" s="1">
        <v>46203.885034722225</v>
      </c>
      <c r="H1171">
        <v>68</v>
      </c>
      <c r="I1171" t="s">
        <v>1849</v>
      </c>
      <c r="J1171" s="1">
        <v>46203.885300925926</v>
      </c>
      <c r="K1171">
        <v>1</v>
      </c>
      <c r="L1171">
        <v>1</v>
      </c>
      <c r="M1171" t="s">
        <v>1850</v>
      </c>
      <c r="N1171" t="s">
        <v>1851</v>
      </c>
      <c r="O1171" s="1">
        <v>46203.884710648148</v>
      </c>
      <c r="P1171" s="1">
        <v>46203.885300925926</v>
      </c>
      <c r="Q1171" s="1" t="str">
        <f t="shared" si="144"/>
        <v>4210209|r02</v>
      </c>
      <c r="R1171" s="1" t="str">
        <f>VLOOKUP(D1171,Base_Amostral!$A:$G,5,FALSE)</f>
        <v>Major Gercino</v>
      </c>
      <c r="S1171" s="1" t="str">
        <f>VLOOKUP(D1171,Base_Amostral!$A:$G,3,FALSE)</f>
        <v>Santa Catarina</v>
      </c>
      <c r="T1171" s="1" t="str">
        <f>VLOOKUP(D1171,Base_Amostral!$A:$G,6,FALSE)</f>
        <v>Sul</v>
      </c>
      <c r="U1171" s="4">
        <f t="shared" si="145"/>
        <v>6.1</v>
      </c>
      <c r="V1171" s="4">
        <f t="shared" si="146"/>
        <v>6.8</v>
      </c>
      <c r="W1171" s="4">
        <f t="shared" si="147"/>
        <v>-0.70000000000000018</v>
      </c>
      <c r="X1171" s="4">
        <f t="shared" si="148"/>
        <v>6.4499999999999993</v>
      </c>
      <c r="Y1171" s="4">
        <f t="shared" si="149"/>
        <v>1</v>
      </c>
      <c r="Z1171" s="4">
        <f t="shared" si="150"/>
        <v>0</v>
      </c>
      <c r="AA1171" s="4">
        <f t="shared" si="151"/>
        <v>0</v>
      </c>
      <c r="AB1171" s="4" t="str">
        <f>IF(B1171&lt;&gt;"r04","",IF(COUNT(INDEX(U:U,ROW()-3):U1171)&lt;2,"",MAX(INDEX(U:U,ROW()-3):U1171)-MIN(INDEX(U:U,ROW()-3):U1171)))</f>
        <v/>
      </c>
      <c r="AC1171" s="4" t="str">
        <f>IF(B1171&lt;&gt;"r04","",IF(COUNT(INDEX(V:V,ROW()-3):V1171)&lt;2,"",MAX(INDEX(V:V,ROW()-3):V1171)-MIN(INDEX(V:V,ROW()-3):V1171)))</f>
        <v/>
      </c>
      <c r="AD1171" s="4" t="str">
        <f>IF(B1171&lt;&gt;"r04","",COUNT(INDEX(U:U,ROW()-3):U1171))</f>
        <v/>
      </c>
      <c r="AE1171" s="4" t="str">
        <f>IF(B1171&lt;&gt;"r04","",COUNT(INDEX(V:V,ROW()-3):V1171))</f>
        <v/>
      </c>
    </row>
    <row r="1172" spans="1:31">
      <c r="A1172">
        <v>1384</v>
      </c>
      <c r="B1172" t="s">
        <v>1861</v>
      </c>
      <c r="C1172" t="s">
        <v>1862</v>
      </c>
      <c r="D1172">
        <v>4210209</v>
      </c>
      <c r="E1172">
        <v>61</v>
      </c>
      <c r="F1172" t="s">
        <v>1849</v>
      </c>
      <c r="G1172" s="1">
        <v>46209.924444444441</v>
      </c>
      <c r="H1172">
        <v>68</v>
      </c>
      <c r="I1172" t="s">
        <v>1849</v>
      </c>
      <c r="J1172" s="1">
        <v>46209.924710648149</v>
      </c>
      <c r="K1172">
        <v>1</v>
      </c>
      <c r="L1172">
        <v>1</v>
      </c>
      <c r="M1172" t="s">
        <v>1850</v>
      </c>
      <c r="N1172" t="s">
        <v>1851</v>
      </c>
      <c r="O1172" s="1">
        <v>46209.923946759256</v>
      </c>
      <c r="P1172" s="1">
        <v>46209.924710648149</v>
      </c>
      <c r="Q1172" s="1" t="str">
        <f t="shared" si="144"/>
        <v>4210209|r03</v>
      </c>
      <c r="R1172" s="1" t="str">
        <f>VLOOKUP(D1172,Base_Amostral!$A:$G,5,FALSE)</f>
        <v>Major Gercino</v>
      </c>
      <c r="S1172" s="1" t="str">
        <f>VLOOKUP(D1172,Base_Amostral!$A:$G,3,FALSE)</f>
        <v>Santa Catarina</v>
      </c>
      <c r="T1172" s="1" t="str">
        <f>VLOOKUP(D1172,Base_Amostral!$A:$G,6,FALSE)</f>
        <v>Sul</v>
      </c>
      <c r="U1172" s="4">
        <f t="shared" si="145"/>
        <v>6.1</v>
      </c>
      <c r="V1172" s="4">
        <f t="shared" si="146"/>
        <v>6.8</v>
      </c>
      <c r="W1172" s="4">
        <f t="shared" si="147"/>
        <v>-0.70000000000000018</v>
      </c>
      <c r="X1172" s="4">
        <f t="shared" si="148"/>
        <v>6.4499999999999993</v>
      </c>
      <c r="Y1172" s="4">
        <f t="shared" si="149"/>
        <v>1</v>
      </c>
      <c r="Z1172" s="4">
        <f t="shared" si="150"/>
        <v>0</v>
      </c>
      <c r="AA1172" s="4">
        <f t="shared" si="151"/>
        <v>0</v>
      </c>
      <c r="AB1172" s="4" t="str">
        <f>IF(B1172&lt;&gt;"r04","",IF(COUNT(INDEX(U:U,ROW()-3):U1172)&lt;2,"",MAX(INDEX(U:U,ROW()-3):U1172)-MIN(INDEX(U:U,ROW()-3):U1172)))</f>
        <v/>
      </c>
      <c r="AC1172" s="4" t="str">
        <f>IF(B1172&lt;&gt;"r04","",IF(COUNT(INDEX(V:V,ROW()-3):V1172)&lt;2,"",MAX(INDEX(V:V,ROW()-3):V1172)-MIN(INDEX(V:V,ROW()-3):V1172)))</f>
        <v/>
      </c>
      <c r="AD1172" s="4" t="str">
        <f>IF(B1172&lt;&gt;"r04","",COUNT(INDEX(U:U,ROW()-3):U1172))</f>
        <v/>
      </c>
      <c r="AE1172" s="4" t="str">
        <f>IF(B1172&lt;&gt;"r04","",COUNT(INDEX(V:V,ROW()-3):V1172))</f>
        <v/>
      </c>
    </row>
    <row r="1173" spans="1:31">
      <c r="A1173">
        <v>1763</v>
      </c>
      <c r="B1173" t="s">
        <v>1863</v>
      </c>
      <c r="C1173" t="s">
        <v>1864</v>
      </c>
      <c r="D1173">
        <v>4210209</v>
      </c>
      <c r="E1173">
        <v>72</v>
      </c>
      <c r="F1173" t="s">
        <v>1849</v>
      </c>
      <c r="G1173" s="1">
        <v>46216.916909722226</v>
      </c>
      <c r="H1173">
        <v>68</v>
      </c>
      <c r="I1173" t="s">
        <v>1849</v>
      </c>
      <c r="J1173" s="1">
        <v>46216.917175925926</v>
      </c>
      <c r="K1173">
        <v>1</v>
      </c>
      <c r="L1173">
        <v>1</v>
      </c>
      <c r="M1173" t="s">
        <v>1850</v>
      </c>
      <c r="N1173" t="s">
        <v>1851</v>
      </c>
      <c r="O1173" s="1">
        <v>46216.916504629633</v>
      </c>
      <c r="P1173" s="1">
        <v>46216.917175925926</v>
      </c>
      <c r="Q1173" s="1" t="str">
        <f t="shared" si="144"/>
        <v>4210209|r04</v>
      </c>
      <c r="R1173" s="1" t="str">
        <f>VLOOKUP(D1173,Base_Amostral!$A:$G,5,FALSE)</f>
        <v>Major Gercino</v>
      </c>
      <c r="S1173" s="1" t="str">
        <f>VLOOKUP(D1173,Base_Amostral!$A:$G,3,FALSE)</f>
        <v>Santa Catarina</v>
      </c>
      <c r="T1173" s="1" t="str">
        <f>VLOOKUP(D1173,Base_Amostral!$A:$G,6,FALSE)</f>
        <v>Sul</v>
      </c>
      <c r="U1173" s="4">
        <f t="shared" si="145"/>
        <v>7.2</v>
      </c>
      <c r="V1173" s="4">
        <f t="shared" si="146"/>
        <v>6.8</v>
      </c>
      <c r="W1173" s="4">
        <f t="shared" si="147"/>
        <v>0.40000000000000036</v>
      </c>
      <c r="X1173" s="4">
        <f t="shared" si="148"/>
        <v>7</v>
      </c>
      <c r="Y1173" s="4">
        <f t="shared" si="149"/>
        <v>1</v>
      </c>
      <c r="Z1173" s="4">
        <f t="shared" si="150"/>
        <v>1.1000000000000005</v>
      </c>
      <c r="AA1173" s="4">
        <f t="shared" si="151"/>
        <v>0</v>
      </c>
      <c r="AB1173" s="4">
        <f ca="1">IF(B1173&lt;&gt;"r04","",IF(COUNT(INDEX(U:U,ROW()-3):U1173)&lt;2,"",MAX(INDEX(U:U,ROW()-3):U1173)-MIN(INDEX(U:U,ROW()-3):U1173)))</f>
        <v>1.1000000000000005</v>
      </c>
      <c r="AC1173" s="4">
        <f ca="1">IF(B1173&lt;&gt;"r04","",IF(COUNT(INDEX(V:V,ROW()-3):V1173)&lt;2,"",MAX(INDEX(V:V,ROW()-3):V1173)-MIN(INDEX(V:V,ROW()-3):V1173)))</f>
        <v>0</v>
      </c>
      <c r="AD1173" s="4">
        <f ca="1">IF(B1173&lt;&gt;"r04","",COUNT(INDEX(U:U,ROW()-3):U1173))</f>
        <v>4</v>
      </c>
      <c r="AE1173" s="4">
        <f ca="1">IF(B1173&lt;&gt;"r04","",COUNT(INDEX(V:V,ROW()-3):V1173))</f>
        <v>4</v>
      </c>
    </row>
    <row r="1174" spans="1:31">
      <c r="A1174">
        <v>659</v>
      </c>
      <c r="B1174" t="s">
        <v>1857</v>
      </c>
      <c r="C1174" t="s">
        <v>1858</v>
      </c>
      <c r="D1174">
        <v>4210308</v>
      </c>
      <c r="E1174">
        <v>63</v>
      </c>
      <c r="F1174" t="s">
        <v>1849</v>
      </c>
      <c r="G1174" s="1">
        <v>46196.077777777777</v>
      </c>
      <c r="H1174">
        <v>67</v>
      </c>
      <c r="I1174" t="s">
        <v>1849</v>
      </c>
      <c r="J1174" s="1">
        <v>46196.078067129631</v>
      </c>
      <c r="K1174">
        <v>1</v>
      </c>
      <c r="L1174">
        <v>1</v>
      </c>
      <c r="M1174" t="s">
        <v>1850</v>
      </c>
      <c r="N1174" t="s">
        <v>1851</v>
      </c>
      <c r="O1174" s="1">
        <v>46196.077326388891</v>
      </c>
      <c r="P1174" s="1">
        <v>46196.078067129631</v>
      </c>
      <c r="Q1174" s="1" t="str">
        <f t="shared" si="144"/>
        <v>4210308|r01</v>
      </c>
      <c r="R1174" s="1" t="str">
        <f>VLOOKUP(D1174,Base_Amostral!$A:$G,5,FALSE)</f>
        <v>Major Vieira</v>
      </c>
      <c r="S1174" s="1" t="str">
        <f>VLOOKUP(D1174,Base_Amostral!$A:$G,3,FALSE)</f>
        <v>Santa Catarina</v>
      </c>
      <c r="T1174" s="1" t="str">
        <f>VLOOKUP(D1174,Base_Amostral!$A:$G,6,FALSE)</f>
        <v>Sul</v>
      </c>
      <c r="U1174" s="4">
        <f t="shared" si="145"/>
        <v>6.3</v>
      </c>
      <c r="V1174" s="4">
        <f t="shared" si="146"/>
        <v>6.7</v>
      </c>
      <c r="W1174" s="4">
        <f t="shared" si="147"/>
        <v>-0.40000000000000036</v>
      </c>
      <c r="X1174" s="4">
        <f t="shared" si="148"/>
        <v>6.5</v>
      </c>
      <c r="Y1174" s="4">
        <f t="shared" si="149"/>
        <v>1</v>
      </c>
      <c r="Z1174" s="4" t="str">
        <f t="shared" si="150"/>
        <v/>
      </c>
      <c r="AA1174" s="4" t="str">
        <f t="shared" si="151"/>
        <v/>
      </c>
      <c r="AB1174" s="4" t="str">
        <f>IF(B1174&lt;&gt;"r04","",IF(COUNT(INDEX(U:U,ROW()-3):U1174)&lt;2,"",MAX(INDEX(U:U,ROW()-3):U1174)-MIN(INDEX(U:U,ROW()-3):U1174)))</f>
        <v/>
      </c>
      <c r="AC1174" s="4" t="str">
        <f>IF(B1174&lt;&gt;"r04","",IF(COUNT(INDEX(V:V,ROW()-3):V1174)&lt;2,"",MAX(INDEX(V:V,ROW()-3):V1174)-MIN(INDEX(V:V,ROW()-3):V1174)))</f>
        <v/>
      </c>
      <c r="AD1174" s="4" t="str">
        <f>IF(B1174&lt;&gt;"r04","",COUNT(INDEX(U:U,ROW()-3):U1174))</f>
        <v/>
      </c>
      <c r="AE1174" s="4" t="str">
        <f>IF(B1174&lt;&gt;"r04","",COUNT(INDEX(V:V,ROW()-3):V1174))</f>
        <v/>
      </c>
    </row>
    <row r="1175" spans="1:31">
      <c r="A1175">
        <v>1025</v>
      </c>
      <c r="B1175" t="s">
        <v>1859</v>
      </c>
      <c r="C1175" t="s">
        <v>1860</v>
      </c>
      <c r="D1175">
        <v>4210308</v>
      </c>
      <c r="E1175">
        <v>62</v>
      </c>
      <c r="F1175" t="s">
        <v>1849</v>
      </c>
      <c r="G1175" s="1">
        <v>46203.885787037034</v>
      </c>
      <c r="H1175">
        <v>67</v>
      </c>
      <c r="I1175" t="s">
        <v>1849</v>
      </c>
      <c r="J1175" s="1">
        <v>46203.886076388888</v>
      </c>
      <c r="K1175">
        <v>1</v>
      </c>
      <c r="L1175">
        <v>1</v>
      </c>
      <c r="M1175" t="s">
        <v>1850</v>
      </c>
      <c r="N1175" t="s">
        <v>1851</v>
      </c>
      <c r="O1175" s="1">
        <v>46203.885358796295</v>
      </c>
      <c r="P1175" s="1">
        <v>46203.886076388888</v>
      </c>
      <c r="Q1175" s="1" t="str">
        <f t="shared" si="144"/>
        <v>4210308|r02</v>
      </c>
      <c r="R1175" s="1" t="str">
        <f>VLOOKUP(D1175,Base_Amostral!$A:$G,5,FALSE)</f>
        <v>Major Vieira</v>
      </c>
      <c r="S1175" s="1" t="str">
        <f>VLOOKUP(D1175,Base_Amostral!$A:$G,3,FALSE)</f>
        <v>Santa Catarina</v>
      </c>
      <c r="T1175" s="1" t="str">
        <f>VLOOKUP(D1175,Base_Amostral!$A:$G,6,FALSE)</f>
        <v>Sul</v>
      </c>
      <c r="U1175" s="4">
        <f t="shared" si="145"/>
        <v>6.2</v>
      </c>
      <c r="V1175" s="4">
        <f t="shared" si="146"/>
        <v>6.7</v>
      </c>
      <c r="W1175" s="4">
        <f t="shared" si="147"/>
        <v>-0.5</v>
      </c>
      <c r="X1175" s="4">
        <f t="shared" si="148"/>
        <v>6.45</v>
      </c>
      <c r="Y1175" s="4">
        <f t="shared" si="149"/>
        <v>1</v>
      </c>
      <c r="Z1175" s="4">
        <f t="shared" si="150"/>
        <v>-9.9999999999999645E-2</v>
      </c>
      <c r="AA1175" s="4">
        <f t="shared" si="151"/>
        <v>0</v>
      </c>
      <c r="AB1175" s="4" t="str">
        <f>IF(B1175&lt;&gt;"r04","",IF(COUNT(INDEX(U:U,ROW()-3):U1175)&lt;2,"",MAX(INDEX(U:U,ROW()-3):U1175)-MIN(INDEX(U:U,ROW()-3):U1175)))</f>
        <v/>
      </c>
      <c r="AC1175" s="4" t="str">
        <f>IF(B1175&lt;&gt;"r04","",IF(COUNT(INDEX(V:V,ROW()-3):V1175)&lt;2,"",MAX(INDEX(V:V,ROW()-3):V1175)-MIN(INDEX(V:V,ROW()-3):V1175)))</f>
        <v/>
      </c>
      <c r="AD1175" s="4" t="str">
        <f>IF(B1175&lt;&gt;"r04","",COUNT(INDEX(U:U,ROW()-3):U1175))</f>
        <v/>
      </c>
      <c r="AE1175" s="4" t="str">
        <f>IF(B1175&lt;&gt;"r04","",COUNT(INDEX(V:V,ROW()-3):V1175))</f>
        <v/>
      </c>
    </row>
    <row r="1176" spans="1:31">
      <c r="A1176">
        <v>1387</v>
      </c>
      <c r="B1176" t="s">
        <v>1861</v>
      </c>
      <c r="C1176" t="s">
        <v>1862</v>
      </c>
      <c r="D1176">
        <v>4210308</v>
      </c>
      <c r="E1176">
        <v>62</v>
      </c>
      <c r="F1176" t="s">
        <v>1849</v>
      </c>
      <c r="G1176" s="1">
        <v>46209.925185185188</v>
      </c>
      <c r="H1176">
        <v>67</v>
      </c>
      <c r="I1176" t="s">
        <v>1849</v>
      </c>
      <c r="J1176" s="1">
        <v>46209.925462962965</v>
      </c>
      <c r="K1176">
        <v>1</v>
      </c>
      <c r="L1176">
        <v>1</v>
      </c>
      <c r="M1176" t="s">
        <v>1850</v>
      </c>
      <c r="N1176" t="s">
        <v>1851</v>
      </c>
      <c r="O1176" s="1">
        <v>46209.924756944441</v>
      </c>
      <c r="P1176" s="1">
        <v>46209.925462962965</v>
      </c>
      <c r="Q1176" s="1" t="str">
        <f t="shared" si="144"/>
        <v>4210308|r03</v>
      </c>
      <c r="R1176" s="1" t="str">
        <f>VLOOKUP(D1176,Base_Amostral!$A:$G,5,FALSE)</f>
        <v>Major Vieira</v>
      </c>
      <c r="S1176" s="1" t="str">
        <f>VLOOKUP(D1176,Base_Amostral!$A:$G,3,FALSE)</f>
        <v>Santa Catarina</v>
      </c>
      <c r="T1176" s="1" t="str">
        <f>VLOOKUP(D1176,Base_Amostral!$A:$G,6,FALSE)</f>
        <v>Sul</v>
      </c>
      <c r="U1176" s="4">
        <f t="shared" si="145"/>
        <v>6.2</v>
      </c>
      <c r="V1176" s="4">
        <f t="shared" si="146"/>
        <v>6.7</v>
      </c>
      <c r="W1176" s="4">
        <f t="shared" si="147"/>
        <v>-0.5</v>
      </c>
      <c r="X1176" s="4">
        <f t="shared" si="148"/>
        <v>6.45</v>
      </c>
      <c r="Y1176" s="4">
        <f t="shared" si="149"/>
        <v>1</v>
      </c>
      <c r="Z1176" s="4">
        <f t="shared" si="150"/>
        <v>0</v>
      </c>
      <c r="AA1176" s="4">
        <f t="shared" si="151"/>
        <v>0</v>
      </c>
      <c r="AB1176" s="4" t="str">
        <f>IF(B1176&lt;&gt;"r04","",IF(COUNT(INDEX(U:U,ROW()-3):U1176)&lt;2,"",MAX(INDEX(U:U,ROW()-3):U1176)-MIN(INDEX(U:U,ROW()-3):U1176)))</f>
        <v/>
      </c>
      <c r="AC1176" s="4" t="str">
        <f>IF(B1176&lt;&gt;"r04","",IF(COUNT(INDEX(V:V,ROW()-3):V1176)&lt;2,"",MAX(INDEX(V:V,ROW()-3):V1176)-MIN(INDEX(V:V,ROW()-3):V1176)))</f>
        <v/>
      </c>
      <c r="AD1176" s="4" t="str">
        <f>IF(B1176&lt;&gt;"r04","",COUNT(INDEX(U:U,ROW()-3):U1176))</f>
        <v/>
      </c>
      <c r="AE1176" s="4" t="str">
        <f>IF(B1176&lt;&gt;"r04","",COUNT(INDEX(V:V,ROW()-3):V1176))</f>
        <v/>
      </c>
    </row>
    <row r="1177" spans="1:31">
      <c r="A1177">
        <v>1766</v>
      </c>
      <c r="B1177" t="s">
        <v>1863</v>
      </c>
      <c r="C1177" t="s">
        <v>1864</v>
      </c>
      <c r="D1177">
        <v>4210308</v>
      </c>
      <c r="E1177">
        <v>71</v>
      </c>
      <c r="F1177" t="s">
        <v>1849</v>
      </c>
      <c r="G1177" s="1">
        <v>46216.917766203704</v>
      </c>
      <c r="H1177">
        <v>67</v>
      </c>
      <c r="I1177" t="s">
        <v>1849</v>
      </c>
      <c r="J1177" s="1">
        <v>46216.918032407404</v>
      </c>
      <c r="K1177">
        <v>1</v>
      </c>
      <c r="L1177">
        <v>1</v>
      </c>
      <c r="M1177" t="s">
        <v>1850</v>
      </c>
      <c r="N1177" t="s">
        <v>1851</v>
      </c>
      <c r="O1177" s="1">
        <v>46216.917245370372</v>
      </c>
      <c r="P1177" s="1">
        <v>46216.918032407404</v>
      </c>
      <c r="Q1177" s="1" t="str">
        <f t="shared" si="144"/>
        <v>4210308|r04</v>
      </c>
      <c r="R1177" s="1" t="str">
        <f>VLOOKUP(D1177,Base_Amostral!$A:$G,5,FALSE)</f>
        <v>Major Vieira</v>
      </c>
      <c r="S1177" s="1" t="str">
        <f>VLOOKUP(D1177,Base_Amostral!$A:$G,3,FALSE)</f>
        <v>Santa Catarina</v>
      </c>
      <c r="T1177" s="1" t="str">
        <f>VLOOKUP(D1177,Base_Amostral!$A:$G,6,FALSE)</f>
        <v>Sul</v>
      </c>
      <c r="U1177" s="4">
        <f t="shared" si="145"/>
        <v>7.1</v>
      </c>
      <c r="V1177" s="4">
        <f t="shared" si="146"/>
        <v>6.7</v>
      </c>
      <c r="W1177" s="4">
        <f t="shared" si="147"/>
        <v>0.39999999999999947</v>
      </c>
      <c r="X1177" s="4">
        <f t="shared" si="148"/>
        <v>6.9</v>
      </c>
      <c r="Y1177" s="4">
        <f t="shared" si="149"/>
        <v>1</v>
      </c>
      <c r="Z1177" s="4">
        <f t="shared" si="150"/>
        <v>0.89999999999999947</v>
      </c>
      <c r="AA1177" s="4">
        <f t="shared" si="151"/>
        <v>0</v>
      </c>
      <c r="AB1177" s="4">
        <f ca="1">IF(B1177&lt;&gt;"r04","",IF(COUNT(INDEX(U:U,ROW()-3):U1177)&lt;2,"",MAX(INDEX(U:U,ROW()-3):U1177)-MIN(INDEX(U:U,ROW()-3):U1177)))</f>
        <v>0.89999999999999947</v>
      </c>
      <c r="AC1177" s="4">
        <f ca="1">IF(B1177&lt;&gt;"r04","",IF(COUNT(INDEX(V:V,ROW()-3):V1177)&lt;2,"",MAX(INDEX(V:V,ROW()-3):V1177)-MIN(INDEX(V:V,ROW()-3):V1177)))</f>
        <v>0</v>
      </c>
      <c r="AD1177" s="4">
        <f ca="1">IF(B1177&lt;&gt;"r04","",COUNT(INDEX(U:U,ROW()-3):U1177))</f>
        <v>4</v>
      </c>
      <c r="AE1177" s="4">
        <f ca="1">IF(B1177&lt;&gt;"r04","",COUNT(INDEX(V:V,ROW()-3):V1177))</f>
        <v>4</v>
      </c>
    </row>
    <row r="1178" spans="1:31">
      <c r="A1178">
        <v>661</v>
      </c>
      <c r="B1178" t="s">
        <v>1857</v>
      </c>
      <c r="C1178" t="s">
        <v>1858</v>
      </c>
      <c r="D1178">
        <v>4211801</v>
      </c>
      <c r="E1178">
        <v>58</v>
      </c>
      <c r="F1178" t="s">
        <v>1849</v>
      </c>
      <c r="G1178" s="1">
        <v>46196.078483796293</v>
      </c>
      <c r="H1178">
        <v>61</v>
      </c>
      <c r="I1178" t="s">
        <v>1849</v>
      </c>
      <c r="J1178" s="1">
        <v>46196.078750000001</v>
      </c>
      <c r="K1178">
        <v>1</v>
      </c>
      <c r="L1178">
        <v>1</v>
      </c>
      <c r="M1178" t="s">
        <v>1850</v>
      </c>
      <c r="N1178" t="s">
        <v>1851</v>
      </c>
      <c r="O1178" s="1">
        <v>46196.078136574077</v>
      </c>
      <c r="P1178" s="1">
        <v>46196.078750000001</v>
      </c>
      <c r="Q1178" s="1" t="str">
        <f t="shared" si="144"/>
        <v>4211801|r01</v>
      </c>
      <c r="R1178" s="1" t="str">
        <f>VLOOKUP(D1178,Base_Amostral!$A:$G,5,FALSE)</f>
        <v>Ouro</v>
      </c>
      <c r="S1178" s="1" t="str">
        <f>VLOOKUP(D1178,Base_Amostral!$A:$G,3,FALSE)</f>
        <v>Santa Catarina</v>
      </c>
      <c r="T1178" s="1" t="str">
        <f>VLOOKUP(D1178,Base_Amostral!$A:$G,6,FALSE)</f>
        <v>Sul</v>
      </c>
      <c r="U1178" s="4">
        <f t="shared" si="145"/>
        <v>5.8</v>
      </c>
      <c r="V1178" s="4">
        <f t="shared" si="146"/>
        <v>6.1</v>
      </c>
      <c r="W1178" s="4">
        <f t="shared" si="147"/>
        <v>-0.29999999999999982</v>
      </c>
      <c r="X1178" s="4">
        <f t="shared" si="148"/>
        <v>5.9499999999999993</v>
      </c>
      <c r="Y1178" s="4">
        <f t="shared" si="149"/>
        <v>1</v>
      </c>
      <c r="Z1178" s="4" t="str">
        <f t="shared" si="150"/>
        <v/>
      </c>
      <c r="AA1178" s="4" t="str">
        <f t="shared" si="151"/>
        <v/>
      </c>
      <c r="AB1178" s="4" t="str">
        <f>IF(B1178&lt;&gt;"r04","",IF(COUNT(INDEX(U:U,ROW()-3):U1178)&lt;2,"",MAX(INDEX(U:U,ROW()-3):U1178)-MIN(INDEX(U:U,ROW()-3):U1178)))</f>
        <v/>
      </c>
      <c r="AC1178" s="4" t="str">
        <f>IF(B1178&lt;&gt;"r04","",IF(COUNT(INDEX(V:V,ROW()-3):V1178)&lt;2,"",MAX(INDEX(V:V,ROW()-3):V1178)-MIN(INDEX(V:V,ROW()-3):V1178)))</f>
        <v/>
      </c>
      <c r="AD1178" s="4" t="str">
        <f>IF(B1178&lt;&gt;"r04","",COUNT(INDEX(U:U,ROW()-3):U1178))</f>
        <v/>
      </c>
      <c r="AE1178" s="4" t="str">
        <f>IF(B1178&lt;&gt;"r04","",COUNT(INDEX(V:V,ROW()-3):V1178))</f>
        <v/>
      </c>
    </row>
    <row r="1179" spans="1:31">
      <c r="A1179">
        <v>1027</v>
      </c>
      <c r="B1179" t="s">
        <v>1859</v>
      </c>
      <c r="C1179" t="s">
        <v>1860</v>
      </c>
      <c r="D1179">
        <v>4211801</v>
      </c>
      <c r="E1179">
        <v>58</v>
      </c>
      <c r="F1179" t="s">
        <v>1849</v>
      </c>
      <c r="G1179" s="1">
        <v>46203.888773148145</v>
      </c>
      <c r="H1179">
        <v>61</v>
      </c>
      <c r="I1179" t="s">
        <v>1849</v>
      </c>
      <c r="J1179" s="1">
        <v>46203.889039351852</v>
      </c>
      <c r="K1179">
        <v>1</v>
      </c>
      <c r="L1179">
        <v>1</v>
      </c>
      <c r="M1179" t="s">
        <v>1850</v>
      </c>
      <c r="N1179" t="s">
        <v>1851</v>
      </c>
      <c r="O1179" s="1">
        <v>46203.886122685188</v>
      </c>
      <c r="P1179" s="1">
        <v>46203.889039351852</v>
      </c>
      <c r="Q1179" s="1" t="str">
        <f t="shared" si="144"/>
        <v>4211801|r02</v>
      </c>
      <c r="R1179" s="1" t="str">
        <f>VLOOKUP(D1179,Base_Amostral!$A:$G,5,FALSE)</f>
        <v>Ouro</v>
      </c>
      <c r="S1179" s="1" t="str">
        <f>VLOOKUP(D1179,Base_Amostral!$A:$G,3,FALSE)</f>
        <v>Santa Catarina</v>
      </c>
      <c r="T1179" s="1" t="str">
        <f>VLOOKUP(D1179,Base_Amostral!$A:$G,6,FALSE)</f>
        <v>Sul</v>
      </c>
      <c r="U1179" s="4">
        <f t="shared" si="145"/>
        <v>5.8</v>
      </c>
      <c r="V1179" s="4">
        <f t="shared" si="146"/>
        <v>6.1</v>
      </c>
      <c r="W1179" s="4">
        <f t="shared" si="147"/>
        <v>-0.29999999999999982</v>
      </c>
      <c r="X1179" s="4">
        <f t="shared" si="148"/>
        <v>5.9499999999999993</v>
      </c>
      <c r="Y1179" s="4">
        <f t="shared" si="149"/>
        <v>1</v>
      </c>
      <c r="Z1179" s="4">
        <f t="shared" si="150"/>
        <v>0</v>
      </c>
      <c r="AA1179" s="4">
        <f t="shared" si="151"/>
        <v>0</v>
      </c>
      <c r="AB1179" s="4" t="str">
        <f>IF(B1179&lt;&gt;"r04","",IF(COUNT(INDEX(U:U,ROW()-3):U1179)&lt;2,"",MAX(INDEX(U:U,ROW()-3):U1179)-MIN(INDEX(U:U,ROW()-3):U1179)))</f>
        <v/>
      </c>
      <c r="AC1179" s="4" t="str">
        <f>IF(B1179&lt;&gt;"r04","",IF(COUNT(INDEX(V:V,ROW()-3):V1179)&lt;2,"",MAX(INDEX(V:V,ROW()-3):V1179)-MIN(INDEX(V:V,ROW()-3):V1179)))</f>
        <v/>
      </c>
      <c r="AD1179" s="4" t="str">
        <f>IF(B1179&lt;&gt;"r04","",COUNT(INDEX(U:U,ROW()-3):U1179))</f>
        <v/>
      </c>
      <c r="AE1179" s="4" t="str">
        <f>IF(B1179&lt;&gt;"r04","",COUNT(INDEX(V:V,ROW()-3):V1179))</f>
        <v/>
      </c>
    </row>
    <row r="1180" spans="1:31">
      <c r="A1180">
        <v>1389</v>
      </c>
      <c r="B1180" t="s">
        <v>1861</v>
      </c>
      <c r="C1180" t="s">
        <v>1862</v>
      </c>
      <c r="D1180">
        <v>4211801</v>
      </c>
      <c r="E1180">
        <v>58</v>
      </c>
      <c r="F1180" t="s">
        <v>1849</v>
      </c>
      <c r="G1180" s="1">
        <v>46209.925879629627</v>
      </c>
      <c r="H1180">
        <v>61</v>
      </c>
      <c r="I1180" t="s">
        <v>1849</v>
      </c>
      <c r="J1180" s="1">
        <v>46209.926157407404</v>
      </c>
      <c r="K1180">
        <v>1</v>
      </c>
      <c r="L1180">
        <v>1</v>
      </c>
      <c r="M1180" t="s">
        <v>1850</v>
      </c>
      <c r="N1180" t="s">
        <v>1851</v>
      </c>
      <c r="O1180" s="1">
        <v>46209.925497685188</v>
      </c>
      <c r="P1180" s="1">
        <v>46209.926157407404</v>
      </c>
      <c r="Q1180" s="1" t="str">
        <f t="shared" si="144"/>
        <v>4211801|r03</v>
      </c>
      <c r="R1180" s="1" t="str">
        <f>VLOOKUP(D1180,Base_Amostral!$A:$G,5,FALSE)</f>
        <v>Ouro</v>
      </c>
      <c r="S1180" s="1" t="str">
        <f>VLOOKUP(D1180,Base_Amostral!$A:$G,3,FALSE)</f>
        <v>Santa Catarina</v>
      </c>
      <c r="T1180" s="1" t="str">
        <f>VLOOKUP(D1180,Base_Amostral!$A:$G,6,FALSE)</f>
        <v>Sul</v>
      </c>
      <c r="U1180" s="4">
        <f t="shared" si="145"/>
        <v>5.8</v>
      </c>
      <c r="V1180" s="4">
        <f t="shared" si="146"/>
        <v>6.1</v>
      </c>
      <c r="W1180" s="4">
        <f t="shared" si="147"/>
        <v>-0.29999999999999982</v>
      </c>
      <c r="X1180" s="4">
        <f t="shared" si="148"/>
        <v>5.9499999999999993</v>
      </c>
      <c r="Y1180" s="4">
        <f t="shared" si="149"/>
        <v>1</v>
      </c>
      <c r="Z1180" s="4">
        <f t="shared" si="150"/>
        <v>0</v>
      </c>
      <c r="AA1180" s="4">
        <f t="shared" si="151"/>
        <v>0</v>
      </c>
      <c r="AB1180" s="4" t="str">
        <f>IF(B1180&lt;&gt;"r04","",IF(COUNT(INDEX(U:U,ROW()-3):U1180)&lt;2,"",MAX(INDEX(U:U,ROW()-3):U1180)-MIN(INDEX(U:U,ROW()-3):U1180)))</f>
        <v/>
      </c>
      <c r="AC1180" s="4" t="str">
        <f>IF(B1180&lt;&gt;"r04","",IF(COUNT(INDEX(V:V,ROW()-3):V1180)&lt;2,"",MAX(INDEX(V:V,ROW()-3):V1180)-MIN(INDEX(V:V,ROW()-3):V1180)))</f>
        <v/>
      </c>
      <c r="AD1180" s="4" t="str">
        <f>IF(B1180&lt;&gt;"r04","",COUNT(INDEX(U:U,ROW()-3):U1180))</f>
        <v/>
      </c>
      <c r="AE1180" s="4" t="str">
        <f>IF(B1180&lt;&gt;"r04","",COUNT(INDEX(V:V,ROW()-3):V1180))</f>
        <v/>
      </c>
    </row>
    <row r="1181" spans="1:31">
      <c r="A1181">
        <v>1768</v>
      </c>
      <c r="B1181" t="s">
        <v>1863</v>
      </c>
      <c r="C1181" t="s">
        <v>1864</v>
      </c>
      <c r="D1181">
        <v>4211801</v>
      </c>
      <c r="E1181">
        <v>68</v>
      </c>
      <c r="F1181" t="s">
        <v>1849</v>
      </c>
      <c r="G1181" s="1">
        <v>46216.918495370373</v>
      </c>
      <c r="H1181">
        <v>61</v>
      </c>
      <c r="I1181" t="s">
        <v>1849</v>
      </c>
      <c r="J1181" s="1">
        <v>46216.918773148151</v>
      </c>
      <c r="K1181">
        <v>1</v>
      </c>
      <c r="L1181">
        <v>1</v>
      </c>
      <c r="M1181" t="s">
        <v>1850</v>
      </c>
      <c r="N1181" t="s">
        <v>1851</v>
      </c>
      <c r="O1181" s="1">
        <v>46216.918078703704</v>
      </c>
      <c r="P1181" s="1">
        <v>46216.918773148151</v>
      </c>
      <c r="Q1181" s="1" t="str">
        <f t="shared" si="144"/>
        <v>4211801|r04</v>
      </c>
      <c r="R1181" s="1" t="str">
        <f>VLOOKUP(D1181,Base_Amostral!$A:$G,5,FALSE)</f>
        <v>Ouro</v>
      </c>
      <c r="S1181" s="1" t="str">
        <f>VLOOKUP(D1181,Base_Amostral!$A:$G,3,FALSE)</f>
        <v>Santa Catarina</v>
      </c>
      <c r="T1181" s="1" t="str">
        <f>VLOOKUP(D1181,Base_Amostral!$A:$G,6,FALSE)</f>
        <v>Sul</v>
      </c>
      <c r="U1181" s="4">
        <f t="shared" si="145"/>
        <v>6.8</v>
      </c>
      <c r="V1181" s="4">
        <f t="shared" si="146"/>
        <v>6.1</v>
      </c>
      <c r="W1181" s="4">
        <f t="shared" si="147"/>
        <v>0.70000000000000018</v>
      </c>
      <c r="X1181" s="4">
        <f t="shared" si="148"/>
        <v>6.4499999999999993</v>
      </c>
      <c r="Y1181" s="4">
        <f t="shared" si="149"/>
        <v>1</v>
      </c>
      <c r="Z1181" s="4">
        <f t="shared" si="150"/>
        <v>1</v>
      </c>
      <c r="AA1181" s="4">
        <f t="shared" si="151"/>
        <v>0</v>
      </c>
      <c r="AB1181" s="4">
        <f ca="1">IF(B1181&lt;&gt;"r04","",IF(COUNT(INDEX(U:U,ROW()-3):U1181)&lt;2,"",MAX(INDEX(U:U,ROW()-3):U1181)-MIN(INDEX(U:U,ROW()-3):U1181)))</f>
        <v>1</v>
      </c>
      <c r="AC1181" s="4">
        <f ca="1">IF(B1181&lt;&gt;"r04","",IF(COUNT(INDEX(V:V,ROW()-3):V1181)&lt;2,"",MAX(INDEX(V:V,ROW()-3):V1181)-MIN(INDEX(V:V,ROW()-3):V1181)))</f>
        <v>0</v>
      </c>
      <c r="AD1181" s="4">
        <f ca="1">IF(B1181&lt;&gt;"r04","",COUNT(INDEX(U:U,ROW()-3):U1181))</f>
        <v>4</v>
      </c>
      <c r="AE1181" s="4">
        <f ca="1">IF(B1181&lt;&gt;"r04","",COUNT(INDEX(V:V,ROW()-3):V1181))</f>
        <v>4</v>
      </c>
    </row>
    <row r="1182" spans="1:31">
      <c r="A1182">
        <v>664</v>
      </c>
      <c r="B1182" t="s">
        <v>1857</v>
      </c>
      <c r="C1182" t="s">
        <v>1858</v>
      </c>
      <c r="D1182">
        <v>4212700</v>
      </c>
      <c r="E1182">
        <v>61</v>
      </c>
      <c r="F1182" t="s">
        <v>1849</v>
      </c>
      <c r="G1182" s="1">
        <v>46196.079247685186</v>
      </c>
      <c r="H1182">
        <v>65</v>
      </c>
      <c r="I1182" t="s">
        <v>1849</v>
      </c>
      <c r="J1182" s="1">
        <v>46196.079513888886</v>
      </c>
      <c r="K1182">
        <v>1</v>
      </c>
      <c r="L1182">
        <v>1</v>
      </c>
      <c r="M1182" t="s">
        <v>1850</v>
      </c>
      <c r="N1182" t="s">
        <v>1851</v>
      </c>
      <c r="O1182" s="1">
        <v>46196.078784722224</v>
      </c>
      <c r="P1182" s="1">
        <v>46196.079513888886</v>
      </c>
      <c r="Q1182" s="1" t="str">
        <f t="shared" si="144"/>
        <v>4212700|r01</v>
      </c>
      <c r="R1182" s="1" t="str">
        <f>VLOOKUP(D1182,Base_Amostral!$A:$G,5,FALSE)</f>
        <v>Petrolândia</v>
      </c>
      <c r="S1182" s="1" t="str">
        <f>VLOOKUP(D1182,Base_Amostral!$A:$G,3,FALSE)</f>
        <v>Santa Catarina</v>
      </c>
      <c r="T1182" s="1" t="str">
        <f>VLOOKUP(D1182,Base_Amostral!$A:$G,6,FALSE)</f>
        <v>Sul</v>
      </c>
      <c r="U1182" s="4">
        <f t="shared" si="145"/>
        <v>6.1</v>
      </c>
      <c r="V1182" s="4">
        <f t="shared" si="146"/>
        <v>6.5</v>
      </c>
      <c r="W1182" s="4">
        <f t="shared" si="147"/>
        <v>-0.40000000000000036</v>
      </c>
      <c r="X1182" s="4">
        <f t="shared" si="148"/>
        <v>6.3</v>
      </c>
      <c r="Y1182" s="4">
        <f t="shared" si="149"/>
        <v>1</v>
      </c>
      <c r="Z1182" s="4" t="str">
        <f t="shared" si="150"/>
        <v/>
      </c>
      <c r="AA1182" s="4" t="str">
        <f t="shared" si="151"/>
        <v/>
      </c>
      <c r="AB1182" s="4" t="str">
        <f>IF(B1182&lt;&gt;"r04","",IF(COUNT(INDEX(U:U,ROW()-3):U1182)&lt;2,"",MAX(INDEX(U:U,ROW()-3):U1182)-MIN(INDEX(U:U,ROW()-3):U1182)))</f>
        <v/>
      </c>
      <c r="AC1182" s="4" t="str">
        <f>IF(B1182&lt;&gt;"r04","",IF(COUNT(INDEX(V:V,ROW()-3):V1182)&lt;2,"",MAX(INDEX(V:V,ROW()-3):V1182)-MIN(INDEX(V:V,ROW()-3):V1182)))</f>
        <v/>
      </c>
      <c r="AD1182" s="4" t="str">
        <f>IF(B1182&lt;&gt;"r04","",COUNT(INDEX(U:U,ROW()-3):U1182))</f>
        <v/>
      </c>
      <c r="AE1182" s="4" t="str">
        <f>IF(B1182&lt;&gt;"r04","",COUNT(INDEX(V:V,ROW()-3):V1182))</f>
        <v/>
      </c>
    </row>
    <row r="1183" spans="1:31">
      <c r="A1183">
        <v>1030</v>
      </c>
      <c r="B1183" t="s">
        <v>1859</v>
      </c>
      <c r="C1183" t="s">
        <v>1860</v>
      </c>
      <c r="D1183">
        <v>4212700</v>
      </c>
      <c r="E1183">
        <v>61</v>
      </c>
      <c r="F1183" t="s">
        <v>1849</v>
      </c>
      <c r="G1183" s="1">
        <v>46203.889479166668</v>
      </c>
      <c r="H1183">
        <v>65</v>
      </c>
      <c r="I1183" t="s">
        <v>1849</v>
      </c>
      <c r="J1183" s="1">
        <v>46203.889756944445</v>
      </c>
      <c r="K1183">
        <v>1</v>
      </c>
      <c r="L1183">
        <v>1</v>
      </c>
      <c r="M1183" t="s">
        <v>1850</v>
      </c>
      <c r="N1183" t="s">
        <v>1851</v>
      </c>
      <c r="O1183" s="1">
        <v>46203.889074074075</v>
      </c>
      <c r="P1183" s="1">
        <v>46203.889756944445</v>
      </c>
      <c r="Q1183" s="1" t="str">
        <f t="shared" si="144"/>
        <v>4212700|r02</v>
      </c>
      <c r="R1183" s="1" t="str">
        <f>VLOOKUP(D1183,Base_Amostral!$A:$G,5,FALSE)</f>
        <v>Petrolândia</v>
      </c>
      <c r="S1183" s="1" t="str">
        <f>VLOOKUP(D1183,Base_Amostral!$A:$G,3,FALSE)</f>
        <v>Santa Catarina</v>
      </c>
      <c r="T1183" s="1" t="str">
        <f>VLOOKUP(D1183,Base_Amostral!$A:$G,6,FALSE)</f>
        <v>Sul</v>
      </c>
      <c r="U1183" s="4">
        <f t="shared" si="145"/>
        <v>6.1</v>
      </c>
      <c r="V1183" s="4">
        <f t="shared" si="146"/>
        <v>6.5</v>
      </c>
      <c r="W1183" s="4">
        <f t="shared" si="147"/>
        <v>-0.40000000000000036</v>
      </c>
      <c r="X1183" s="4">
        <f t="shared" si="148"/>
        <v>6.3</v>
      </c>
      <c r="Y1183" s="4">
        <f t="shared" si="149"/>
        <v>1</v>
      </c>
      <c r="Z1183" s="4">
        <f t="shared" si="150"/>
        <v>0</v>
      </c>
      <c r="AA1183" s="4">
        <f t="shared" si="151"/>
        <v>0</v>
      </c>
      <c r="AB1183" s="4" t="str">
        <f>IF(B1183&lt;&gt;"r04","",IF(COUNT(INDEX(U:U,ROW()-3):U1183)&lt;2,"",MAX(INDEX(U:U,ROW()-3):U1183)-MIN(INDEX(U:U,ROW()-3):U1183)))</f>
        <v/>
      </c>
      <c r="AC1183" s="4" t="str">
        <f>IF(B1183&lt;&gt;"r04","",IF(COUNT(INDEX(V:V,ROW()-3):V1183)&lt;2,"",MAX(INDEX(V:V,ROW()-3):V1183)-MIN(INDEX(V:V,ROW()-3):V1183)))</f>
        <v/>
      </c>
      <c r="AD1183" s="4" t="str">
        <f>IF(B1183&lt;&gt;"r04","",COUNT(INDEX(U:U,ROW()-3):U1183))</f>
        <v/>
      </c>
      <c r="AE1183" s="4" t="str">
        <f>IF(B1183&lt;&gt;"r04","",COUNT(INDEX(V:V,ROW()-3):V1183))</f>
        <v/>
      </c>
    </row>
    <row r="1184" spans="1:31">
      <c r="A1184">
        <v>1391</v>
      </c>
      <c r="B1184" t="s">
        <v>1861</v>
      </c>
      <c r="C1184" t="s">
        <v>1862</v>
      </c>
      <c r="D1184">
        <v>4212700</v>
      </c>
      <c r="E1184">
        <v>61</v>
      </c>
      <c r="F1184" t="s">
        <v>1849</v>
      </c>
      <c r="G1184" s="1">
        <v>46209.92659722222</v>
      </c>
      <c r="H1184">
        <v>65</v>
      </c>
      <c r="I1184" t="s">
        <v>1849</v>
      </c>
      <c r="J1184" s="1">
        <v>46209.926863425928</v>
      </c>
      <c r="K1184">
        <v>1</v>
      </c>
      <c r="L1184">
        <v>1</v>
      </c>
      <c r="M1184" t="s">
        <v>1850</v>
      </c>
      <c r="N1184" t="s">
        <v>1851</v>
      </c>
      <c r="O1184" s="1">
        <v>46209.926203703704</v>
      </c>
      <c r="P1184" s="1">
        <v>46209.926863425928</v>
      </c>
      <c r="Q1184" s="1" t="str">
        <f t="shared" si="144"/>
        <v>4212700|r03</v>
      </c>
      <c r="R1184" s="1" t="str">
        <f>VLOOKUP(D1184,Base_Amostral!$A:$G,5,FALSE)</f>
        <v>Petrolândia</v>
      </c>
      <c r="S1184" s="1" t="str">
        <f>VLOOKUP(D1184,Base_Amostral!$A:$G,3,FALSE)</f>
        <v>Santa Catarina</v>
      </c>
      <c r="T1184" s="1" t="str">
        <f>VLOOKUP(D1184,Base_Amostral!$A:$G,6,FALSE)</f>
        <v>Sul</v>
      </c>
      <c r="U1184" s="4">
        <f t="shared" si="145"/>
        <v>6.1</v>
      </c>
      <c r="V1184" s="4">
        <f t="shared" si="146"/>
        <v>6.5</v>
      </c>
      <c r="W1184" s="4">
        <f t="shared" si="147"/>
        <v>-0.40000000000000036</v>
      </c>
      <c r="X1184" s="4">
        <f t="shared" si="148"/>
        <v>6.3</v>
      </c>
      <c r="Y1184" s="4">
        <f t="shared" si="149"/>
        <v>1</v>
      </c>
      <c r="Z1184" s="4">
        <f t="shared" si="150"/>
        <v>0</v>
      </c>
      <c r="AA1184" s="4">
        <f t="shared" si="151"/>
        <v>0</v>
      </c>
      <c r="AB1184" s="4" t="str">
        <f>IF(B1184&lt;&gt;"r04","",IF(COUNT(INDEX(U:U,ROW()-3):U1184)&lt;2,"",MAX(INDEX(U:U,ROW()-3):U1184)-MIN(INDEX(U:U,ROW()-3):U1184)))</f>
        <v/>
      </c>
      <c r="AC1184" s="4" t="str">
        <f>IF(B1184&lt;&gt;"r04","",IF(COUNT(INDEX(V:V,ROW()-3):V1184)&lt;2,"",MAX(INDEX(V:V,ROW()-3):V1184)-MIN(INDEX(V:V,ROW()-3):V1184)))</f>
        <v/>
      </c>
      <c r="AD1184" s="4" t="str">
        <f>IF(B1184&lt;&gt;"r04","",COUNT(INDEX(U:U,ROW()-3):U1184))</f>
        <v/>
      </c>
      <c r="AE1184" s="4" t="str">
        <f>IF(B1184&lt;&gt;"r04","",COUNT(INDEX(V:V,ROW()-3):V1184))</f>
        <v/>
      </c>
    </row>
    <row r="1185" spans="1:31">
      <c r="A1185">
        <v>1772</v>
      </c>
      <c r="B1185" t="s">
        <v>1863</v>
      </c>
      <c r="C1185" t="s">
        <v>1864</v>
      </c>
      <c r="D1185">
        <v>4212700</v>
      </c>
      <c r="E1185">
        <v>72</v>
      </c>
      <c r="F1185" t="s">
        <v>1849</v>
      </c>
      <c r="G1185" s="1">
        <v>46216.919282407405</v>
      </c>
      <c r="H1185">
        <v>65</v>
      </c>
      <c r="I1185" t="s">
        <v>1849</v>
      </c>
      <c r="J1185" s="1">
        <v>46216.919571759259</v>
      </c>
      <c r="K1185">
        <v>1</v>
      </c>
      <c r="L1185">
        <v>1</v>
      </c>
      <c r="M1185" t="s">
        <v>1850</v>
      </c>
      <c r="N1185" t="s">
        <v>1851</v>
      </c>
      <c r="O1185" s="1">
        <v>46216.918819444443</v>
      </c>
      <c r="P1185" s="1">
        <v>46216.919571759259</v>
      </c>
      <c r="Q1185" s="1" t="str">
        <f t="shared" si="144"/>
        <v>4212700|r04</v>
      </c>
      <c r="R1185" s="1" t="str">
        <f>VLOOKUP(D1185,Base_Amostral!$A:$G,5,FALSE)</f>
        <v>Petrolândia</v>
      </c>
      <c r="S1185" s="1" t="str">
        <f>VLOOKUP(D1185,Base_Amostral!$A:$G,3,FALSE)</f>
        <v>Santa Catarina</v>
      </c>
      <c r="T1185" s="1" t="str">
        <f>VLOOKUP(D1185,Base_Amostral!$A:$G,6,FALSE)</f>
        <v>Sul</v>
      </c>
      <c r="U1185" s="4">
        <f t="shared" si="145"/>
        <v>7.2</v>
      </c>
      <c r="V1185" s="4">
        <f t="shared" si="146"/>
        <v>6.5</v>
      </c>
      <c r="W1185" s="4">
        <f t="shared" si="147"/>
        <v>0.70000000000000018</v>
      </c>
      <c r="X1185" s="4">
        <f t="shared" si="148"/>
        <v>6.85</v>
      </c>
      <c r="Y1185" s="4">
        <f t="shared" si="149"/>
        <v>1</v>
      </c>
      <c r="Z1185" s="4">
        <f t="shared" si="150"/>
        <v>1.1000000000000005</v>
      </c>
      <c r="AA1185" s="4">
        <f t="shared" si="151"/>
        <v>0</v>
      </c>
      <c r="AB1185" s="4">
        <f ca="1">IF(B1185&lt;&gt;"r04","",IF(COUNT(INDEX(U:U,ROW()-3):U1185)&lt;2,"",MAX(INDEX(U:U,ROW()-3):U1185)-MIN(INDEX(U:U,ROW()-3):U1185)))</f>
        <v>1.1000000000000005</v>
      </c>
      <c r="AC1185" s="4">
        <f ca="1">IF(B1185&lt;&gt;"r04","",IF(COUNT(INDEX(V:V,ROW()-3):V1185)&lt;2,"",MAX(INDEX(V:V,ROW()-3):V1185)-MIN(INDEX(V:V,ROW()-3):V1185)))</f>
        <v>0</v>
      </c>
      <c r="AD1185" s="4">
        <f ca="1">IF(B1185&lt;&gt;"r04","",COUNT(INDEX(U:U,ROW()-3):U1185))</f>
        <v>4</v>
      </c>
      <c r="AE1185" s="4">
        <f ca="1">IF(B1185&lt;&gt;"r04","",COUNT(INDEX(V:V,ROW()-3):V1185))</f>
        <v>4</v>
      </c>
    </row>
    <row r="1186" spans="1:31">
      <c r="A1186">
        <v>667</v>
      </c>
      <c r="B1186" t="s">
        <v>1857</v>
      </c>
      <c r="C1186" t="s">
        <v>1858</v>
      </c>
      <c r="D1186">
        <v>4213302</v>
      </c>
      <c r="E1186">
        <v>59</v>
      </c>
      <c r="F1186" t="s">
        <v>1849</v>
      </c>
      <c r="G1186" s="1">
        <v>46196.079907407409</v>
      </c>
      <c r="H1186">
        <v>62</v>
      </c>
      <c r="I1186" t="s">
        <v>1849</v>
      </c>
      <c r="J1186" s="1">
        <v>46196.080104166664</v>
      </c>
      <c r="K1186">
        <v>1</v>
      </c>
      <c r="L1186">
        <v>1</v>
      </c>
      <c r="M1186" t="s">
        <v>1850</v>
      </c>
      <c r="N1186" t="s">
        <v>1851</v>
      </c>
      <c r="O1186" s="1">
        <v>46196.079583333332</v>
      </c>
      <c r="P1186" s="1">
        <v>46196.080104166664</v>
      </c>
      <c r="Q1186" s="1" t="str">
        <f t="shared" si="144"/>
        <v>4213302|r01</v>
      </c>
      <c r="R1186" s="1" t="str">
        <f>VLOOKUP(D1186,Base_Amostral!$A:$G,5,FALSE)</f>
        <v>Ponte Alta</v>
      </c>
      <c r="S1186" s="1" t="str">
        <f>VLOOKUP(D1186,Base_Amostral!$A:$G,3,FALSE)</f>
        <v>Santa Catarina</v>
      </c>
      <c r="T1186" s="1" t="str">
        <f>VLOOKUP(D1186,Base_Amostral!$A:$G,6,FALSE)</f>
        <v>Sul</v>
      </c>
      <c r="U1186" s="4">
        <f t="shared" si="145"/>
        <v>5.9</v>
      </c>
      <c r="V1186" s="4">
        <f t="shared" si="146"/>
        <v>6.2</v>
      </c>
      <c r="W1186" s="4">
        <f t="shared" si="147"/>
        <v>-0.29999999999999982</v>
      </c>
      <c r="X1186" s="4">
        <f t="shared" si="148"/>
        <v>6.0500000000000007</v>
      </c>
      <c r="Y1186" s="4">
        <f t="shared" si="149"/>
        <v>1</v>
      </c>
      <c r="Z1186" s="4" t="str">
        <f t="shared" si="150"/>
        <v/>
      </c>
      <c r="AA1186" s="4" t="str">
        <f t="shared" si="151"/>
        <v/>
      </c>
      <c r="AB1186" s="4" t="str">
        <f>IF(B1186&lt;&gt;"r04","",IF(COUNT(INDEX(U:U,ROW()-3):U1186)&lt;2,"",MAX(INDEX(U:U,ROW()-3):U1186)-MIN(INDEX(U:U,ROW()-3):U1186)))</f>
        <v/>
      </c>
      <c r="AC1186" s="4" t="str">
        <f>IF(B1186&lt;&gt;"r04","",IF(COUNT(INDEX(V:V,ROW()-3):V1186)&lt;2,"",MAX(INDEX(V:V,ROW()-3):V1186)-MIN(INDEX(V:V,ROW()-3):V1186)))</f>
        <v/>
      </c>
      <c r="AD1186" s="4" t="str">
        <f>IF(B1186&lt;&gt;"r04","",COUNT(INDEX(U:U,ROW()-3):U1186))</f>
        <v/>
      </c>
      <c r="AE1186" s="4" t="str">
        <f>IF(B1186&lt;&gt;"r04","",COUNT(INDEX(V:V,ROW()-3):V1186))</f>
        <v/>
      </c>
    </row>
    <row r="1187" spans="1:31">
      <c r="A1187">
        <v>1031</v>
      </c>
      <c r="B1187" t="s">
        <v>1859</v>
      </c>
      <c r="C1187" t="s">
        <v>1860</v>
      </c>
      <c r="D1187">
        <v>4213302</v>
      </c>
      <c r="E1187">
        <v>59</v>
      </c>
      <c r="F1187" t="s">
        <v>1849</v>
      </c>
      <c r="G1187" s="1">
        <v>46203.890034722222</v>
      </c>
      <c r="H1187">
        <v>62</v>
      </c>
      <c r="I1187" t="s">
        <v>1849</v>
      </c>
      <c r="J1187" s="1">
        <v>46203.890219907407</v>
      </c>
      <c r="K1187">
        <v>1</v>
      </c>
      <c r="L1187">
        <v>1</v>
      </c>
      <c r="M1187" t="s">
        <v>1850</v>
      </c>
      <c r="N1187" t="s">
        <v>1851</v>
      </c>
      <c r="O1187" s="1">
        <v>46203.889791666668</v>
      </c>
      <c r="P1187" s="1">
        <v>46203.890219907407</v>
      </c>
      <c r="Q1187" s="1" t="str">
        <f t="shared" si="144"/>
        <v>4213302|r02</v>
      </c>
      <c r="R1187" s="1" t="str">
        <f>VLOOKUP(D1187,Base_Amostral!$A:$G,5,FALSE)</f>
        <v>Ponte Alta</v>
      </c>
      <c r="S1187" s="1" t="str">
        <f>VLOOKUP(D1187,Base_Amostral!$A:$G,3,FALSE)</f>
        <v>Santa Catarina</v>
      </c>
      <c r="T1187" s="1" t="str">
        <f>VLOOKUP(D1187,Base_Amostral!$A:$G,6,FALSE)</f>
        <v>Sul</v>
      </c>
      <c r="U1187" s="4">
        <f t="shared" si="145"/>
        <v>5.9</v>
      </c>
      <c r="V1187" s="4">
        <f t="shared" si="146"/>
        <v>6.2</v>
      </c>
      <c r="W1187" s="4">
        <f t="shared" si="147"/>
        <v>-0.29999999999999982</v>
      </c>
      <c r="X1187" s="4">
        <f t="shared" si="148"/>
        <v>6.0500000000000007</v>
      </c>
      <c r="Y1187" s="4">
        <f t="shared" si="149"/>
        <v>1</v>
      </c>
      <c r="Z1187" s="4">
        <f t="shared" si="150"/>
        <v>0</v>
      </c>
      <c r="AA1187" s="4">
        <f t="shared" si="151"/>
        <v>0</v>
      </c>
      <c r="AB1187" s="4" t="str">
        <f>IF(B1187&lt;&gt;"r04","",IF(COUNT(INDEX(U:U,ROW()-3):U1187)&lt;2,"",MAX(INDEX(U:U,ROW()-3):U1187)-MIN(INDEX(U:U,ROW()-3):U1187)))</f>
        <v/>
      </c>
      <c r="AC1187" s="4" t="str">
        <f>IF(B1187&lt;&gt;"r04","",IF(COUNT(INDEX(V:V,ROW()-3):V1187)&lt;2,"",MAX(INDEX(V:V,ROW()-3):V1187)-MIN(INDEX(V:V,ROW()-3):V1187)))</f>
        <v/>
      </c>
      <c r="AD1187" s="4" t="str">
        <f>IF(B1187&lt;&gt;"r04","",COUNT(INDEX(U:U,ROW()-3):U1187))</f>
        <v/>
      </c>
      <c r="AE1187" s="4" t="str">
        <f>IF(B1187&lt;&gt;"r04","",COUNT(INDEX(V:V,ROW()-3):V1187))</f>
        <v/>
      </c>
    </row>
    <row r="1188" spans="1:31">
      <c r="A1188">
        <v>1392</v>
      </c>
      <c r="B1188" t="s">
        <v>1861</v>
      </c>
      <c r="C1188" t="s">
        <v>1862</v>
      </c>
      <c r="D1188">
        <v>4213302</v>
      </c>
      <c r="E1188">
        <v>59</v>
      </c>
      <c r="F1188" t="s">
        <v>1849</v>
      </c>
      <c r="G1188" s="1">
        <v>46209.927152777775</v>
      </c>
      <c r="H1188">
        <v>62</v>
      </c>
      <c r="I1188" t="s">
        <v>1849</v>
      </c>
      <c r="J1188" s="1">
        <v>46209.927361111113</v>
      </c>
      <c r="K1188">
        <v>1</v>
      </c>
      <c r="L1188">
        <v>1</v>
      </c>
      <c r="M1188" t="s">
        <v>1850</v>
      </c>
      <c r="N1188" t="s">
        <v>1851</v>
      </c>
      <c r="O1188" s="1">
        <v>46209.92690972222</v>
      </c>
      <c r="P1188" s="1">
        <v>46209.927361111113</v>
      </c>
      <c r="Q1188" s="1" t="str">
        <f t="shared" si="144"/>
        <v>4213302|r03</v>
      </c>
      <c r="R1188" s="1" t="str">
        <f>VLOOKUP(D1188,Base_Amostral!$A:$G,5,FALSE)</f>
        <v>Ponte Alta</v>
      </c>
      <c r="S1188" s="1" t="str">
        <f>VLOOKUP(D1188,Base_Amostral!$A:$G,3,FALSE)</f>
        <v>Santa Catarina</v>
      </c>
      <c r="T1188" s="1" t="str">
        <f>VLOOKUP(D1188,Base_Amostral!$A:$G,6,FALSE)</f>
        <v>Sul</v>
      </c>
      <c r="U1188" s="4">
        <f t="shared" si="145"/>
        <v>5.9</v>
      </c>
      <c r="V1188" s="4">
        <f t="shared" si="146"/>
        <v>6.2</v>
      </c>
      <c r="W1188" s="4">
        <f t="shared" si="147"/>
        <v>-0.29999999999999982</v>
      </c>
      <c r="X1188" s="4">
        <f t="shared" si="148"/>
        <v>6.0500000000000007</v>
      </c>
      <c r="Y1188" s="4">
        <f t="shared" si="149"/>
        <v>1</v>
      </c>
      <c r="Z1188" s="4">
        <f t="shared" si="150"/>
        <v>0</v>
      </c>
      <c r="AA1188" s="4">
        <f t="shared" si="151"/>
        <v>0</v>
      </c>
      <c r="AB1188" s="4" t="str">
        <f>IF(B1188&lt;&gt;"r04","",IF(COUNT(INDEX(U:U,ROW()-3):U1188)&lt;2,"",MAX(INDEX(U:U,ROW()-3):U1188)-MIN(INDEX(U:U,ROW()-3):U1188)))</f>
        <v/>
      </c>
      <c r="AC1188" s="4" t="str">
        <f>IF(B1188&lt;&gt;"r04","",IF(COUNT(INDEX(V:V,ROW()-3):V1188)&lt;2,"",MAX(INDEX(V:V,ROW()-3):V1188)-MIN(INDEX(V:V,ROW()-3):V1188)))</f>
        <v/>
      </c>
      <c r="AD1188" s="4" t="str">
        <f>IF(B1188&lt;&gt;"r04","",COUNT(INDEX(U:U,ROW()-3):U1188))</f>
        <v/>
      </c>
      <c r="AE1188" s="4" t="str">
        <f>IF(B1188&lt;&gt;"r04","",COUNT(INDEX(V:V,ROW()-3):V1188))</f>
        <v/>
      </c>
    </row>
    <row r="1189" spans="1:31">
      <c r="A1189">
        <v>1775</v>
      </c>
      <c r="B1189" t="s">
        <v>1863</v>
      </c>
      <c r="C1189" t="s">
        <v>1864</v>
      </c>
      <c r="D1189">
        <v>4213302</v>
      </c>
      <c r="E1189">
        <v>70</v>
      </c>
      <c r="F1189" t="s">
        <v>1849</v>
      </c>
      <c r="G1189" s="1">
        <v>46216.922280092593</v>
      </c>
      <c r="H1189">
        <v>62</v>
      </c>
      <c r="I1189" t="s">
        <v>1849</v>
      </c>
      <c r="J1189" s="1">
        <v>46216.922488425924</v>
      </c>
      <c r="K1189">
        <v>1</v>
      </c>
      <c r="L1189">
        <v>1</v>
      </c>
      <c r="M1189" t="s">
        <v>1850</v>
      </c>
      <c r="N1189" t="s">
        <v>1851</v>
      </c>
      <c r="O1189" s="1">
        <v>46216.919606481482</v>
      </c>
      <c r="P1189" s="1">
        <v>46216.922488425924</v>
      </c>
      <c r="Q1189" s="1" t="str">
        <f t="shared" si="144"/>
        <v>4213302|r04</v>
      </c>
      <c r="R1189" s="1" t="str">
        <f>VLOOKUP(D1189,Base_Amostral!$A:$G,5,FALSE)</f>
        <v>Ponte Alta</v>
      </c>
      <c r="S1189" s="1" t="str">
        <f>VLOOKUP(D1189,Base_Amostral!$A:$G,3,FALSE)</f>
        <v>Santa Catarina</v>
      </c>
      <c r="T1189" s="1" t="str">
        <f>VLOOKUP(D1189,Base_Amostral!$A:$G,6,FALSE)</f>
        <v>Sul</v>
      </c>
      <c r="U1189" s="4">
        <f t="shared" si="145"/>
        <v>7</v>
      </c>
      <c r="V1189" s="4">
        <f t="shared" si="146"/>
        <v>6.2</v>
      </c>
      <c r="W1189" s="4">
        <f t="shared" si="147"/>
        <v>0.79999999999999982</v>
      </c>
      <c r="X1189" s="4">
        <f t="shared" si="148"/>
        <v>6.6</v>
      </c>
      <c r="Y1189" s="4">
        <f t="shared" si="149"/>
        <v>1</v>
      </c>
      <c r="Z1189" s="4">
        <f t="shared" si="150"/>
        <v>1.0999999999999996</v>
      </c>
      <c r="AA1189" s="4">
        <f t="shared" si="151"/>
        <v>0</v>
      </c>
      <c r="AB1189" s="4">
        <f ca="1">IF(B1189&lt;&gt;"r04","",IF(COUNT(INDEX(U:U,ROW()-3):U1189)&lt;2,"",MAX(INDEX(U:U,ROW()-3):U1189)-MIN(INDEX(U:U,ROW()-3):U1189)))</f>
        <v>1.0999999999999996</v>
      </c>
      <c r="AC1189" s="4">
        <f ca="1">IF(B1189&lt;&gt;"r04","",IF(COUNT(INDEX(V:V,ROW()-3):V1189)&lt;2,"",MAX(INDEX(V:V,ROW()-3):V1189)-MIN(INDEX(V:V,ROW()-3):V1189)))</f>
        <v>0</v>
      </c>
      <c r="AD1189" s="4">
        <f ca="1">IF(B1189&lt;&gt;"r04","",COUNT(INDEX(U:U,ROW()-3):U1189))</f>
        <v>4</v>
      </c>
      <c r="AE1189" s="4">
        <f ca="1">IF(B1189&lt;&gt;"r04","",COUNT(INDEX(V:V,ROW()-3):V1189))</f>
        <v>4</v>
      </c>
    </row>
    <row r="1190" spans="1:31">
      <c r="A1190">
        <v>668</v>
      </c>
      <c r="B1190" t="s">
        <v>1857</v>
      </c>
      <c r="C1190" t="s">
        <v>1858</v>
      </c>
      <c r="D1190">
        <v>4214805</v>
      </c>
      <c r="E1190">
        <v>67</v>
      </c>
      <c r="F1190" t="s">
        <v>1849</v>
      </c>
      <c r="G1190" s="1">
        <v>46196.080601851849</v>
      </c>
      <c r="H1190">
        <v>67</v>
      </c>
      <c r="I1190" t="s">
        <v>1849</v>
      </c>
      <c r="J1190" s="1">
        <v>46196.08084490741</v>
      </c>
      <c r="K1190">
        <v>1</v>
      </c>
      <c r="L1190">
        <v>1</v>
      </c>
      <c r="M1190" t="s">
        <v>1850</v>
      </c>
      <c r="N1190" t="s">
        <v>1851</v>
      </c>
      <c r="O1190" s="1">
        <v>46196.080138888887</v>
      </c>
      <c r="P1190" s="1">
        <v>46196.08084490741</v>
      </c>
      <c r="Q1190" s="1" t="str">
        <f t="shared" si="144"/>
        <v>4214805|r01</v>
      </c>
      <c r="R1190" s="1" t="str">
        <f>VLOOKUP(D1190,Base_Amostral!$A:$G,5,FALSE)</f>
        <v>Rio do Sul</v>
      </c>
      <c r="S1190" s="1" t="str">
        <f>VLOOKUP(D1190,Base_Amostral!$A:$G,3,FALSE)</f>
        <v>Santa Catarina</v>
      </c>
      <c r="T1190" s="1" t="str">
        <f>VLOOKUP(D1190,Base_Amostral!$A:$G,6,FALSE)</f>
        <v>Sul</v>
      </c>
      <c r="U1190" s="4">
        <f t="shared" si="145"/>
        <v>6.7</v>
      </c>
      <c r="V1190" s="4">
        <f t="shared" si="146"/>
        <v>6.7</v>
      </c>
      <c r="W1190" s="4">
        <f t="shared" si="147"/>
        <v>0</v>
      </c>
      <c r="X1190" s="4">
        <f t="shared" si="148"/>
        <v>6.7</v>
      </c>
      <c r="Y1190" s="4">
        <f t="shared" si="149"/>
        <v>1</v>
      </c>
      <c r="Z1190" s="4" t="str">
        <f t="shared" si="150"/>
        <v/>
      </c>
      <c r="AA1190" s="4" t="str">
        <f t="shared" si="151"/>
        <v/>
      </c>
      <c r="AB1190" s="4" t="str">
        <f>IF(B1190&lt;&gt;"r04","",IF(COUNT(INDEX(U:U,ROW()-3):U1190)&lt;2,"",MAX(INDEX(U:U,ROW()-3):U1190)-MIN(INDEX(U:U,ROW()-3):U1190)))</f>
        <v/>
      </c>
      <c r="AC1190" s="4" t="str">
        <f>IF(B1190&lt;&gt;"r04","",IF(COUNT(INDEX(V:V,ROW()-3):V1190)&lt;2,"",MAX(INDEX(V:V,ROW()-3):V1190)-MIN(INDEX(V:V,ROW()-3):V1190)))</f>
        <v/>
      </c>
      <c r="AD1190" s="4" t="str">
        <f>IF(B1190&lt;&gt;"r04","",COUNT(INDEX(U:U,ROW()-3):U1190))</f>
        <v/>
      </c>
      <c r="AE1190" s="4" t="str">
        <f>IF(B1190&lt;&gt;"r04","",COUNT(INDEX(V:V,ROW()-3):V1190))</f>
        <v/>
      </c>
    </row>
    <row r="1191" spans="1:31">
      <c r="A1191">
        <v>1032</v>
      </c>
      <c r="B1191" t="s">
        <v>1859</v>
      </c>
      <c r="C1191" t="s">
        <v>1860</v>
      </c>
      <c r="D1191">
        <v>4214805</v>
      </c>
      <c r="E1191">
        <v>67</v>
      </c>
      <c r="F1191" t="s">
        <v>1849</v>
      </c>
      <c r="G1191" s="1">
        <v>46203.890694444446</v>
      </c>
      <c r="H1191">
        <v>67</v>
      </c>
      <c r="I1191" t="s">
        <v>1849</v>
      </c>
      <c r="J1191" s="1">
        <v>46203.8909375</v>
      </c>
      <c r="K1191">
        <v>1</v>
      </c>
      <c r="L1191">
        <v>1</v>
      </c>
      <c r="M1191" t="s">
        <v>1850</v>
      </c>
      <c r="N1191" t="s">
        <v>1851</v>
      </c>
      <c r="O1191" s="1">
        <v>46203.89025462963</v>
      </c>
      <c r="P1191" s="1">
        <v>46203.8909375</v>
      </c>
      <c r="Q1191" s="1" t="str">
        <f t="shared" si="144"/>
        <v>4214805|r02</v>
      </c>
      <c r="R1191" s="1" t="str">
        <f>VLOOKUP(D1191,Base_Amostral!$A:$G,5,FALSE)</f>
        <v>Rio do Sul</v>
      </c>
      <c r="S1191" s="1" t="str">
        <f>VLOOKUP(D1191,Base_Amostral!$A:$G,3,FALSE)</f>
        <v>Santa Catarina</v>
      </c>
      <c r="T1191" s="1" t="str">
        <f>VLOOKUP(D1191,Base_Amostral!$A:$G,6,FALSE)</f>
        <v>Sul</v>
      </c>
      <c r="U1191" s="4">
        <f t="shared" si="145"/>
        <v>6.7</v>
      </c>
      <c r="V1191" s="4">
        <f t="shared" si="146"/>
        <v>6.7</v>
      </c>
      <c r="W1191" s="4">
        <f t="shared" si="147"/>
        <v>0</v>
      </c>
      <c r="X1191" s="4">
        <f t="shared" si="148"/>
        <v>6.7</v>
      </c>
      <c r="Y1191" s="4">
        <f t="shared" si="149"/>
        <v>1</v>
      </c>
      <c r="Z1191" s="4">
        <f t="shared" si="150"/>
        <v>0</v>
      </c>
      <c r="AA1191" s="4">
        <f t="shared" si="151"/>
        <v>0</v>
      </c>
      <c r="AB1191" s="4" t="str">
        <f>IF(B1191&lt;&gt;"r04","",IF(COUNT(INDEX(U:U,ROW()-3):U1191)&lt;2,"",MAX(INDEX(U:U,ROW()-3):U1191)-MIN(INDEX(U:U,ROW()-3):U1191)))</f>
        <v/>
      </c>
      <c r="AC1191" s="4" t="str">
        <f>IF(B1191&lt;&gt;"r04","",IF(COUNT(INDEX(V:V,ROW()-3):V1191)&lt;2,"",MAX(INDEX(V:V,ROW()-3):V1191)-MIN(INDEX(V:V,ROW()-3):V1191)))</f>
        <v/>
      </c>
      <c r="AD1191" s="4" t="str">
        <f>IF(B1191&lt;&gt;"r04","",COUNT(INDEX(U:U,ROW()-3):U1191))</f>
        <v/>
      </c>
      <c r="AE1191" s="4" t="str">
        <f>IF(B1191&lt;&gt;"r04","",COUNT(INDEX(V:V,ROW()-3):V1191))</f>
        <v/>
      </c>
    </row>
    <row r="1192" spans="1:31">
      <c r="A1192">
        <v>1393</v>
      </c>
      <c r="B1192" t="s">
        <v>1861</v>
      </c>
      <c r="C1192" t="s">
        <v>1862</v>
      </c>
      <c r="D1192">
        <v>4214805</v>
      </c>
      <c r="E1192">
        <v>67</v>
      </c>
      <c r="F1192" t="s">
        <v>1849</v>
      </c>
      <c r="G1192" s="1">
        <v>46209.927916666667</v>
      </c>
      <c r="H1192">
        <v>67</v>
      </c>
      <c r="I1192" t="s">
        <v>1849</v>
      </c>
      <c r="J1192" s="1">
        <v>46209.928171296298</v>
      </c>
      <c r="K1192">
        <v>1</v>
      </c>
      <c r="L1192">
        <v>1</v>
      </c>
      <c r="M1192" t="s">
        <v>1850</v>
      </c>
      <c r="N1192" t="s">
        <v>1851</v>
      </c>
      <c r="O1192" s="1">
        <v>46209.927395833336</v>
      </c>
      <c r="P1192" s="1">
        <v>46209.928171296298</v>
      </c>
      <c r="Q1192" s="1" t="str">
        <f t="shared" si="144"/>
        <v>4214805|r03</v>
      </c>
      <c r="R1192" s="1" t="str">
        <f>VLOOKUP(D1192,Base_Amostral!$A:$G,5,FALSE)</f>
        <v>Rio do Sul</v>
      </c>
      <c r="S1192" s="1" t="str">
        <f>VLOOKUP(D1192,Base_Amostral!$A:$G,3,FALSE)</f>
        <v>Santa Catarina</v>
      </c>
      <c r="T1192" s="1" t="str">
        <f>VLOOKUP(D1192,Base_Amostral!$A:$G,6,FALSE)</f>
        <v>Sul</v>
      </c>
      <c r="U1192" s="4">
        <f t="shared" si="145"/>
        <v>6.7</v>
      </c>
      <c r="V1192" s="4">
        <f t="shared" si="146"/>
        <v>6.7</v>
      </c>
      <c r="W1192" s="4">
        <f t="shared" si="147"/>
        <v>0</v>
      </c>
      <c r="X1192" s="4">
        <f t="shared" si="148"/>
        <v>6.7</v>
      </c>
      <c r="Y1192" s="4">
        <f t="shared" si="149"/>
        <v>1</v>
      </c>
      <c r="Z1192" s="4">
        <f t="shared" si="150"/>
        <v>0</v>
      </c>
      <c r="AA1192" s="4">
        <f t="shared" si="151"/>
        <v>0</v>
      </c>
      <c r="AB1192" s="4" t="str">
        <f>IF(B1192&lt;&gt;"r04","",IF(COUNT(INDEX(U:U,ROW()-3):U1192)&lt;2,"",MAX(INDEX(U:U,ROW()-3):U1192)-MIN(INDEX(U:U,ROW()-3):U1192)))</f>
        <v/>
      </c>
      <c r="AC1192" s="4" t="str">
        <f>IF(B1192&lt;&gt;"r04","",IF(COUNT(INDEX(V:V,ROW()-3):V1192)&lt;2,"",MAX(INDEX(V:V,ROW()-3):V1192)-MIN(INDEX(V:V,ROW()-3):V1192)))</f>
        <v/>
      </c>
      <c r="AD1192" s="4" t="str">
        <f>IF(B1192&lt;&gt;"r04","",COUNT(INDEX(U:U,ROW()-3):U1192))</f>
        <v/>
      </c>
      <c r="AE1192" s="4" t="str">
        <f>IF(B1192&lt;&gt;"r04","",COUNT(INDEX(V:V,ROW()-3):V1192))</f>
        <v/>
      </c>
    </row>
    <row r="1193" spans="1:31">
      <c r="A1193">
        <v>1781</v>
      </c>
      <c r="B1193" t="s">
        <v>1863</v>
      </c>
      <c r="C1193" t="s">
        <v>1864</v>
      </c>
      <c r="D1193">
        <v>4214805</v>
      </c>
      <c r="E1193">
        <v>75</v>
      </c>
      <c r="F1193" t="s">
        <v>1849</v>
      </c>
      <c r="G1193" s="1">
        <v>46216.923020833332</v>
      </c>
      <c r="H1193">
        <v>67</v>
      </c>
      <c r="I1193" t="s">
        <v>1849</v>
      </c>
      <c r="J1193" s="1">
        <v>46216.92328703704</v>
      </c>
      <c r="K1193">
        <v>1</v>
      </c>
      <c r="L1193">
        <v>1</v>
      </c>
      <c r="M1193" t="s">
        <v>1850</v>
      </c>
      <c r="N1193" t="s">
        <v>1851</v>
      </c>
      <c r="O1193" s="1">
        <v>46216.922534722224</v>
      </c>
      <c r="P1193" s="1">
        <v>46216.92328703704</v>
      </c>
      <c r="Q1193" s="1" t="str">
        <f t="shared" si="144"/>
        <v>4214805|r04</v>
      </c>
      <c r="R1193" s="1" t="str">
        <f>VLOOKUP(D1193,Base_Amostral!$A:$G,5,FALSE)</f>
        <v>Rio do Sul</v>
      </c>
      <c r="S1193" s="1" t="str">
        <f>VLOOKUP(D1193,Base_Amostral!$A:$G,3,FALSE)</f>
        <v>Santa Catarina</v>
      </c>
      <c r="T1193" s="1" t="str">
        <f>VLOOKUP(D1193,Base_Amostral!$A:$G,6,FALSE)</f>
        <v>Sul</v>
      </c>
      <c r="U1193" s="4">
        <f t="shared" si="145"/>
        <v>7.5</v>
      </c>
      <c r="V1193" s="4">
        <f t="shared" si="146"/>
        <v>6.7</v>
      </c>
      <c r="W1193" s="4">
        <f t="shared" si="147"/>
        <v>0.79999999999999982</v>
      </c>
      <c r="X1193" s="4">
        <f t="shared" si="148"/>
        <v>7.1</v>
      </c>
      <c r="Y1193" s="4">
        <f t="shared" si="149"/>
        <v>1</v>
      </c>
      <c r="Z1193" s="4">
        <f t="shared" si="150"/>
        <v>0.79999999999999982</v>
      </c>
      <c r="AA1193" s="4">
        <f t="shared" si="151"/>
        <v>0</v>
      </c>
      <c r="AB1193" s="4">
        <f ca="1">IF(B1193&lt;&gt;"r04","",IF(COUNT(INDEX(U:U,ROW()-3):U1193)&lt;2,"",MAX(INDEX(U:U,ROW()-3):U1193)-MIN(INDEX(U:U,ROW()-3):U1193)))</f>
        <v>0.79999999999999982</v>
      </c>
      <c r="AC1193" s="4">
        <f ca="1">IF(B1193&lt;&gt;"r04","",IF(COUNT(INDEX(V:V,ROW()-3):V1193)&lt;2,"",MAX(INDEX(V:V,ROW()-3):V1193)-MIN(INDEX(V:V,ROW()-3):V1193)))</f>
        <v>0</v>
      </c>
      <c r="AD1193" s="4">
        <f ca="1">IF(B1193&lt;&gt;"r04","",COUNT(INDEX(U:U,ROW()-3):U1193))</f>
        <v>4</v>
      </c>
      <c r="AE1193" s="4">
        <f ca="1">IF(B1193&lt;&gt;"r04","",COUNT(INDEX(V:V,ROW()-3):V1193))</f>
        <v>4</v>
      </c>
    </row>
    <row r="1194" spans="1:31">
      <c r="A1194">
        <v>670</v>
      </c>
      <c r="B1194" t="s">
        <v>1857</v>
      </c>
      <c r="C1194" t="s">
        <v>1858</v>
      </c>
      <c r="D1194">
        <v>4215455</v>
      </c>
      <c r="E1194">
        <v>59</v>
      </c>
      <c r="F1194" t="s">
        <v>1849</v>
      </c>
      <c r="G1194" s="1">
        <v>46196.081226851849</v>
      </c>
      <c r="H1194">
        <v>62</v>
      </c>
      <c r="I1194" t="s">
        <v>1849</v>
      </c>
      <c r="J1194" s="1">
        <v>46196.08148148148</v>
      </c>
      <c r="K1194">
        <v>1</v>
      </c>
      <c r="L1194">
        <v>1</v>
      </c>
      <c r="M1194" t="s">
        <v>1850</v>
      </c>
      <c r="N1194" t="s">
        <v>1851</v>
      </c>
      <c r="O1194" s="1">
        <v>46196.080891203703</v>
      </c>
      <c r="P1194" s="1">
        <v>46196.08148148148</v>
      </c>
      <c r="Q1194" s="1" t="str">
        <f t="shared" si="144"/>
        <v>4215455|r01</v>
      </c>
      <c r="R1194" s="1" t="str">
        <f>VLOOKUP(D1194,Base_Amostral!$A:$G,5,FALSE)</f>
        <v>Sangão</v>
      </c>
      <c r="S1194" s="1" t="str">
        <f>VLOOKUP(D1194,Base_Amostral!$A:$G,3,FALSE)</f>
        <v>Santa Catarina</v>
      </c>
      <c r="T1194" s="1" t="str">
        <f>VLOOKUP(D1194,Base_Amostral!$A:$G,6,FALSE)</f>
        <v>Sul</v>
      </c>
      <c r="U1194" s="4">
        <f t="shared" si="145"/>
        <v>5.9</v>
      </c>
      <c r="V1194" s="4">
        <f t="shared" si="146"/>
        <v>6.2</v>
      </c>
      <c r="W1194" s="4">
        <f t="shared" si="147"/>
        <v>-0.29999999999999982</v>
      </c>
      <c r="X1194" s="4">
        <f t="shared" si="148"/>
        <v>6.0500000000000007</v>
      </c>
      <c r="Y1194" s="4">
        <f t="shared" si="149"/>
        <v>1</v>
      </c>
      <c r="Z1194" s="4" t="str">
        <f t="shared" si="150"/>
        <v/>
      </c>
      <c r="AA1194" s="4" t="str">
        <f t="shared" si="151"/>
        <v/>
      </c>
      <c r="AB1194" s="4" t="str">
        <f>IF(B1194&lt;&gt;"r04","",IF(COUNT(INDEX(U:U,ROW()-3):U1194)&lt;2,"",MAX(INDEX(U:U,ROW()-3):U1194)-MIN(INDEX(U:U,ROW()-3):U1194)))</f>
        <v/>
      </c>
      <c r="AC1194" s="4" t="str">
        <f>IF(B1194&lt;&gt;"r04","",IF(COUNT(INDEX(V:V,ROW()-3):V1194)&lt;2,"",MAX(INDEX(V:V,ROW()-3):V1194)-MIN(INDEX(V:V,ROW()-3):V1194)))</f>
        <v/>
      </c>
      <c r="AD1194" s="4" t="str">
        <f>IF(B1194&lt;&gt;"r04","",COUNT(INDEX(U:U,ROW()-3):U1194))</f>
        <v/>
      </c>
      <c r="AE1194" s="4" t="str">
        <f>IF(B1194&lt;&gt;"r04","",COUNT(INDEX(V:V,ROW()-3):V1194))</f>
        <v/>
      </c>
    </row>
    <row r="1195" spans="1:31">
      <c r="A1195">
        <v>1034</v>
      </c>
      <c r="B1195" t="s">
        <v>1859</v>
      </c>
      <c r="C1195" t="s">
        <v>1860</v>
      </c>
      <c r="D1195">
        <v>4215455</v>
      </c>
      <c r="E1195">
        <v>59</v>
      </c>
      <c r="F1195" t="s">
        <v>1849</v>
      </c>
      <c r="G1195" s="1">
        <v>46203.891296296293</v>
      </c>
      <c r="H1195">
        <v>62</v>
      </c>
      <c r="I1195" t="s">
        <v>1849</v>
      </c>
      <c r="J1195" s="1">
        <v>46203.891539351855</v>
      </c>
      <c r="K1195">
        <v>1</v>
      </c>
      <c r="L1195">
        <v>1</v>
      </c>
      <c r="M1195" t="s">
        <v>1850</v>
      </c>
      <c r="N1195" t="s">
        <v>1851</v>
      </c>
      <c r="O1195" s="1">
        <v>46203.890983796293</v>
      </c>
      <c r="P1195" s="1">
        <v>46203.891539351855</v>
      </c>
      <c r="Q1195" s="1" t="str">
        <f t="shared" si="144"/>
        <v>4215455|r02</v>
      </c>
      <c r="R1195" s="1" t="str">
        <f>VLOOKUP(D1195,Base_Amostral!$A:$G,5,FALSE)</f>
        <v>Sangão</v>
      </c>
      <c r="S1195" s="1" t="str">
        <f>VLOOKUP(D1195,Base_Amostral!$A:$G,3,FALSE)</f>
        <v>Santa Catarina</v>
      </c>
      <c r="T1195" s="1" t="str">
        <f>VLOOKUP(D1195,Base_Amostral!$A:$G,6,FALSE)</f>
        <v>Sul</v>
      </c>
      <c r="U1195" s="4">
        <f t="shared" si="145"/>
        <v>5.9</v>
      </c>
      <c r="V1195" s="4">
        <f t="shared" si="146"/>
        <v>6.2</v>
      </c>
      <c r="W1195" s="4">
        <f t="shared" si="147"/>
        <v>-0.29999999999999982</v>
      </c>
      <c r="X1195" s="4">
        <f t="shared" si="148"/>
        <v>6.0500000000000007</v>
      </c>
      <c r="Y1195" s="4">
        <f t="shared" si="149"/>
        <v>1</v>
      </c>
      <c r="Z1195" s="4">
        <f t="shared" si="150"/>
        <v>0</v>
      </c>
      <c r="AA1195" s="4">
        <f t="shared" si="151"/>
        <v>0</v>
      </c>
      <c r="AB1195" s="4" t="str">
        <f>IF(B1195&lt;&gt;"r04","",IF(COUNT(INDEX(U:U,ROW()-3):U1195)&lt;2,"",MAX(INDEX(U:U,ROW()-3):U1195)-MIN(INDEX(U:U,ROW()-3):U1195)))</f>
        <v/>
      </c>
      <c r="AC1195" s="4" t="str">
        <f>IF(B1195&lt;&gt;"r04","",IF(COUNT(INDEX(V:V,ROW()-3):V1195)&lt;2,"",MAX(INDEX(V:V,ROW()-3):V1195)-MIN(INDEX(V:V,ROW()-3):V1195)))</f>
        <v/>
      </c>
      <c r="AD1195" s="4" t="str">
        <f>IF(B1195&lt;&gt;"r04","",COUNT(INDEX(U:U,ROW()-3):U1195))</f>
        <v/>
      </c>
      <c r="AE1195" s="4" t="str">
        <f>IF(B1195&lt;&gt;"r04","",COUNT(INDEX(V:V,ROW()-3):V1195))</f>
        <v/>
      </c>
    </row>
    <row r="1196" spans="1:31">
      <c r="A1196">
        <v>1394</v>
      </c>
      <c r="B1196" t="s">
        <v>1861</v>
      </c>
      <c r="C1196" t="s">
        <v>1862</v>
      </c>
      <c r="D1196">
        <v>4215455</v>
      </c>
      <c r="E1196">
        <v>60</v>
      </c>
      <c r="F1196" t="s">
        <v>1849</v>
      </c>
      <c r="G1196" s="1">
        <v>46209.930937500001</v>
      </c>
      <c r="H1196">
        <v>63</v>
      </c>
      <c r="I1196" t="s">
        <v>1849</v>
      </c>
      <c r="J1196" s="1">
        <v>46209.931203703702</v>
      </c>
      <c r="K1196">
        <v>1</v>
      </c>
      <c r="L1196">
        <v>1</v>
      </c>
      <c r="M1196" t="s">
        <v>1850</v>
      </c>
      <c r="N1196" t="s">
        <v>1851</v>
      </c>
      <c r="O1196" s="1">
        <v>46209.928217592591</v>
      </c>
      <c r="P1196" s="1">
        <v>46209.931203703702</v>
      </c>
      <c r="Q1196" s="1" t="str">
        <f t="shared" si="144"/>
        <v>4215455|r03</v>
      </c>
      <c r="R1196" s="1" t="str">
        <f>VLOOKUP(D1196,Base_Amostral!$A:$G,5,FALSE)</f>
        <v>Sangão</v>
      </c>
      <c r="S1196" s="1" t="str">
        <f>VLOOKUP(D1196,Base_Amostral!$A:$G,3,FALSE)</f>
        <v>Santa Catarina</v>
      </c>
      <c r="T1196" s="1" t="str">
        <f>VLOOKUP(D1196,Base_Amostral!$A:$G,6,FALSE)</f>
        <v>Sul</v>
      </c>
      <c r="U1196" s="4">
        <f t="shared" si="145"/>
        <v>6</v>
      </c>
      <c r="V1196" s="4">
        <f t="shared" si="146"/>
        <v>6.3</v>
      </c>
      <c r="W1196" s="4">
        <f t="shared" si="147"/>
        <v>-0.29999999999999982</v>
      </c>
      <c r="X1196" s="4">
        <f t="shared" si="148"/>
        <v>6.15</v>
      </c>
      <c r="Y1196" s="4">
        <f t="shared" si="149"/>
        <v>1</v>
      </c>
      <c r="Z1196" s="4">
        <f t="shared" si="150"/>
        <v>9.9999999999999645E-2</v>
      </c>
      <c r="AA1196" s="4">
        <f t="shared" si="151"/>
        <v>9.9999999999999645E-2</v>
      </c>
      <c r="AB1196" s="4" t="str">
        <f>IF(B1196&lt;&gt;"r04","",IF(COUNT(INDEX(U:U,ROW()-3):U1196)&lt;2,"",MAX(INDEX(U:U,ROW()-3):U1196)-MIN(INDEX(U:U,ROW()-3):U1196)))</f>
        <v/>
      </c>
      <c r="AC1196" s="4" t="str">
        <f>IF(B1196&lt;&gt;"r04","",IF(COUNT(INDEX(V:V,ROW()-3):V1196)&lt;2,"",MAX(INDEX(V:V,ROW()-3):V1196)-MIN(INDEX(V:V,ROW()-3):V1196)))</f>
        <v/>
      </c>
      <c r="AD1196" s="4" t="str">
        <f>IF(B1196&lt;&gt;"r04","",COUNT(INDEX(U:U,ROW()-3):U1196))</f>
        <v/>
      </c>
      <c r="AE1196" s="4" t="str">
        <f>IF(B1196&lt;&gt;"r04","",COUNT(INDEX(V:V,ROW()-3):V1196))</f>
        <v/>
      </c>
    </row>
    <row r="1197" spans="1:31">
      <c r="A1197">
        <v>1783</v>
      </c>
      <c r="B1197" t="s">
        <v>1863</v>
      </c>
      <c r="C1197" t="s">
        <v>1864</v>
      </c>
      <c r="D1197">
        <v>4215455</v>
      </c>
      <c r="E1197">
        <v>71</v>
      </c>
      <c r="F1197" t="s">
        <v>1849</v>
      </c>
      <c r="G1197" s="1">
        <v>46216.923784722225</v>
      </c>
      <c r="H1197">
        <v>63</v>
      </c>
      <c r="I1197" t="s">
        <v>1849</v>
      </c>
      <c r="J1197" s="1">
        <v>46216.924027777779</v>
      </c>
      <c r="K1197">
        <v>1</v>
      </c>
      <c r="L1197">
        <v>1</v>
      </c>
      <c r="M1197" t="s">
        <v>1850</v>
      </c>
      <c r="N1197" t="s">
        <v>1851</v>
      </c>
      <c r="O1197" s="1">
        <v>46216.923344907409</v>
      </c>
      <c r="P1197" s="1">
        <v>46216.924027777779</v>
      </c>
      <c r="Q1197" s="1" t="str">
        <f t="shared" si="144"/>
        <v>4215455|r04</v>
      </c>
      <c r="R1197" s="1" t="str">
        <f>VLOOKUP(D1197,Base_Amostral!$A:$G,5,FALSE)</f>
        <v>Sangão</v>
      </c>
      <c r="S1197" s="1" t="str">
        <f>VLOOKUP(D1197,Base_Amostral!$A:$G,3,FALSE)</f>
        <v>Santa Catarina</v>
      </c>
      <c r="T1197" s="1" t="str">
        <f>VLOOKUP(D1197,Base_Amostral!$A:$G,6,FALSE)</f>
        <v>Sul</v>
      </c>
      <c r="U1197" s="4">
        <f t="shared" si="145"/>
        <v>7.1</v>
      </c>
      <c r="V1197" s="4">
        <f t="shared" si="146"/>
        <v>6.3</v>
      </c>
      <c r="W1197" s="4">
        <f t="shared" si="147"/>
        <v>0.79999999999999982</v>
      </c>
      <c r="X1197" s="4">
        <f t="shared" si="148"/>
        <v>6.6999999999999993</v>
      </c>
      <c r="Y1197" s="4">
        <f t="shared" si="149"/>
        <v>1</v>
      </c>
      <c r="Z1197" s="4">
        <f t="shared" si="150"/>
        <v>1.0999999999999996</v>
      </c>
      <c r="AA1197" s="4">
        <f t="shared" si="151"/>
        <v>0</v>
      </c>
      <c r="AB1197" s="4">
        <f ca="1">IF(B1197&lt;&gt;"r04","",IF(COUNT(INDEX(U:U,ROW()-3):U1197)&lt;2,"",MAX(INDEX(U:U,ROW()-3):U1197)-MIN(INDEX(U:U,ROW()-3):U1197)))</f>
        <v>1.1999999999999993</v>
      </c>
      <c r="AC1197" s="4">
        <f ca="1">IF(B1197&lt;&gt;"r04","",IF(COUNT(INDEX(V:V,ROW()-3):V1197)&lt;2,"",MAX(INDEX(V:V,ROW()-3):V1197)-MIN(INDEX(V:V,ROW()-3):V1197)))</f>
        <v>9.9999999999999645E-2</v>
      </c>
      <c r="AD1197" s="4">
        <f ca="1">IF(B1197&lt;&gt;"r04","",COUNT(INDEX(U:U,ROW()-3):U1197))</f>
        <v>4</v>
      </c>
      <c r="AE1197" s="4">
        <f ca="1">IF(B1197&lt;&gt;"r04","",COUNT(INDEX(V:V,ROW()-3):V1197))</f>
        <v>4</v>
      </c>
    </row>
    <row r="1198" spans="1:31">
      <c r="A1198">
        <v>672</v>
      </c>
      <c r="B1198" t="s">
        <v>1857</v>
      </c>
      <c r="C1198" t="s">
        <v>1858</v>
      </c>
      <c r="D1198">
        <v>4218855</v>
      </c>
      <c r="E1198">
        <v>61</v>
      </c>
      <c r="F1198" t="s">
        <v>1849</v>
      </c>
      <c r="G1198" s="1">
        <v>46196.081909722219</v>
      </c>
      <c r="H1198">
        <v>63</v>
      </c>
      <c r="I1198" t="s">
        <v>1849</v>
      </c>
      <c r="J1198" s="1">
        <v>46196.082245370373</v>
      </c>
      <c r="K1198">
        <v>1</v>
      </c>
      <c r="L1198">
        <v>1</v>
      </c>
      <c r="M1198" t="s">
        <v>1850</v>
      </c>
      <c r="N1198" t="s">
        <v>1851</v>
      </c>
      <c r="O1198" s="1">
        <v>46196.081516203703</v>
      </c>
      <c r="P1198" s="1">
        <v>46196.082245370373</v>
      </c>
      <c r="Q1198" s="1" t="str">
        <f t="shared" si="144"/>
        <v>4218855|r01</v>
      </c>
      <c r="R1198" s="1" t="str">
        <f>VLOOKUP(D1198,Base_Amostral!$A:$G,5,FALSE)</f>
        <v>União do Oeste</v>
      </c>
      <c r="S1198" s="1" t="str">
        <f>VLOOKUP(D1198,Base_Amostral!$A:$G,3,FALSE)</f>
        <v>Santa Catarina</v>
      </c>
      <c r="T1198" s="1" t="str">
        <f>VLOOKUP(D1198,Base_Amostral!$A:$G,6,FALSE)</f>
        <v>Sul</v>
      </c>
      <c r="U1198" s="4">
        <f t="shared" si="145"/>
        <v>6.1</v>
      </c>
      <c r="V1198" s="4">
        <f t="shared" si="146"/>
        <v>6.3</v>
      </c>
      <c r="W1198" s="4">
        <f t="shared" si="147"/>
        <v>-0.20000000000000018</v>
      </c>
      <c r="X1198" s="4">
        <f t="shared" si="148"/>
        <v>6.1999999999999993</v>
      </c>
      <c r="Y1198" s="4">
        <f t="shared" si="149"/>
        <v>1</v>
      </c>
      <c r="Z1198" s="4" t="str">
        <f t="shared" si="150"/>
        <v/>
      </c>
      <c r="AA1198" s="4" t="str">
        <f t="shared" si="151"/>
        <v/>
      </c>
      <c r="AB1198" s="4" t="str">
        <f>IF(B1198&lt;&gt;"r04","",IF(COUNT(INDEX(U:U,ROW()-3):U1198)&lt;2,"",MAX(INDEX(U:U,ROW()-3):U1198)-MIN(INDEX(U:U,ROW()-3):U1198)))</f>
        <v/>
      </c>
      <c r="AC1198" s="4" t="str">
        <f>IF(B1198&lt;&gt;"r04","",IF(COUNT(INDEX(V:V,ROW()-3):V1198)&lt;2,"",MAX(INDEX(V:V,ROW()-3):V1198)-MIN(INDEX(V:V,ROW()-3):V1198)))</f>
        <v/>
      </c>
      <c r="AD1198" s="4" t="str">
        <f>IF(B1198&lt;&gt;"r04","",COUNT(INDEX(U:U,ROW()-3):U1198))</f>
        <v/>
      </c>
      <c r="AE1198" s="4" t="str">
        <f>IF(B1198&lt;&gt;"r04","",COUNT(INDEX(V:V,ROW()-3):V1198))</f>
        <v/>
      </c>
    </row>
    <row r="1199" spans="1:31">
      <c r="A1199">
        <v>1036</v>
      </c>
      <c r="B1199" t="s">
        <v>1859</v>
      </c>
      <c r="C1199" t="s">
        <v>1860</v>
      </c>
      <c r="D1199">
        <v>4218855</v>
      </c>
      <c r="E1199">
        <v>59</v>
      </c>
      <c r="F1199" t="s">
        <v>1849</v>
      </c>
      <c r="G1199" s="1">
        <v>46203.891956018517</v>
      </c>
      <c r="H1199">
        <v>63</v>
      </c>
      <c r="I1199" t="s">
        <v>1849</v>
      </c>
      <c r="J1199" s="1">
        <v>46203.892268518517</v>
      </c>
      <c r="K1199">
        <v>1</v>
      </c>
      <c r="L1199">
        <v>1</v>
      </c>
      <c r="M1199" t="s">
        <v>1850</v>
      </c>
      <c r="N1199" t="s">
        <v>1851</v>
      </c>
      <c r="O1199" s="1">
        <v>46203.891585648147</v>
      </c>
      <c r="P1199" s="1">
        <v>46203.892268518517</v>
      </c>
      <c r="Q1199" s="1" t="str">
        <f t="shared" si="144"/>
        <v>4218855|r02</v>
      </c>
      <c r="R1199" s="1" t="str">
        <f>VLOOKUP(D1199,Base_Amostral!$A:$G,5,FALSE)</f>
        <v>União do Oeste</v>
      </c>
      <c r="S1199" s="1" t="str">
        <f>VLOOKUP(D1199,Base_Amostral!$A:$G,3,FALSE)</f>
        <v>Santa Catarina</v>
      </c>
      <c r="T1199" s="1" t="str">
        <f>VLOOKUP(D1199,Base_Amostral!$A:$G,6,FALSE)</f>
        <v>Sul</v>
      </c>
      <c r="U1199" s="4">
        <f t="shared" si="145"/>
        <v>5.9</v>
      </c>
      <c r="V1199" s="4">
        <f t="shared" si="146"/>
        <v>6.3</v>
      </c>
      <c r="W1199" s="4">
        <f t="shared" si="147"/>
        <v>-0.39999999999999947</v>
      </c>
      <c r="X1199" s="4">
        <f t="shared" si="148"/>
        <v>6.1</v>
      </c>
      <c r="Y1199" s="4">
        <f t="shared" si="149"/>
        <v>1</v>
      </c>
      <c r="Z1199" s="4">
        <f t="shared" si="150"/>
        <v>-0.19999999999999929</v>
      </c>
      <c r="AA1199" s="4">
        <f t="shared" si="151"/>
        <v>0</v>
      </c>
      <c r="AB1199" s="4" t="str">
        <f>IF(B1199&lt;&gt;"r04","",IF(COUNT(INDEX(U:U,ROW()-3):U1199)&lt;2,"",MAX(INDEX(U:U,ROW()-3):U1199)-MIN(INDEX(U:U,ROW()-3):U1199)))</f>
        <v/>
      </c>
      <c r="AC1199" s="4" t="str">
        <f>IF(B1199&lt;&gt;"r04","",IF(COUNT(INDEX(V:V,ROW()-3):V1199)&lt;2,"",MAX(INDEX(V:V,ROW()-3):V1199)-MIN(INDEX(V:V,ROW()-3):V1199)))</f>
        <v/>
      </c>
      <c r="AD1199" s="4" t="str">
        <f>IF(B1199&lt;&gt;"r04","",COUNT(INDEX(U:U,ROW()-3):U1199))</f>
        <v/>
      </c>
      <c r="AE1199" s="4" t="str">
        <f>IF(B1199&lt;&gt;"r04","",COUNT(INDEX(V:V,ROW()-3):V1199))</f>
        <v/>
      </c>
    </row>
    <row r="1200" spans="1:31">
      <c r="A1200">
        <v>1395</v>
      </c>
      <c r="B1200" t="s">
        <v>1861</v>
      </c>
      <c r="C1200" t="s">
        <v>1862</v>
      </c>
      <c r="D1200">
        <v>4218855</v>
      </c>
      <c r="E1200">
        <v>61</v>
      </c>
      <c r="F1200" t="s">
        <v>1849</v>
      </c>
      <c r="G1200" s="1">
        <v>46209.931793981479</v>
      </c>
      <c r="H1200">
        <v>63</v>
      </c>
      <c r="I1200" t="s">
        <v>1849</v>
      </c>
      <c r="J1200" s="1">
        <v>46209.932141203702</v>
      </c>
      <c r="K1200">
        <v>1</v>
      </c>
      <c r="L1200">
        <v>1</v>
      </c>
      <c r="M1200" t="s">
        <v>1850</v>
      </c>
      <c r="N1200" t="s">
        <v>1851</v>
      </c>
      <c r="O1200" s="1">
        <v>46209.931238425925</v>
      </c>
      <c r="P1200" s="1">
        <v>46209.932141203702</v>
      </c>
      <c r="Q1200" s="1" t="str">
        <f t="shared" si="144"/>
        <v>4218855|r03</v>
      </c>
      <c r="R1200" s="1" t="str">
        <f>VLOOKUP(D1200,Base_Amostral!$A:$G,5,FALSE)</f>
        <v>União do Oeste</v>
      </c>
      <c r="S1200" s="1" t="str">
        <f>VLOOKUP(D1200,Base_Amostral!$A:$G,3,FALSE)</f>
        <v>Santa Catarina</v>
      </c>
      <c r="T1200" s="1" t="str">
        <f>VLOOKUP(D1200,Base_Amostral!$A:$G,6,FALSE)</f>
        <v>Sul</v>
      </c>
      <c r="U1200" s="4">
        <f t="shared" si="145"/>
        <v>6.1</v>
      </c>
      <c r="V1200" s="4">
        <f t="shared" si="146"/>
        <v>6.3</v>
      </c>
      <c r="W1200" s="4">
        <f t="shared" si="147"/>
        <v>-0.20000000000000018</v>
      </c>
      <c r="X1200" s="4">
        <f t="shared" si="148"/>
        <v>6.1999999999999993</v>
      </c>
      <c r="Y1200" s="4">
        <f t="shared" si="149"/>
        <v>1</v>
      </c>
      <c r="Z1200" s="4">
        <f t="shared" si="150"/>
        <v>0.19999999999999929</v>
      </c>
      <c r="AA1200" s="4">
        <f t="shared" si="151"/>
        <v>0</v>
      </c>
      <c r="AB1200" s="4" t="str">
        <f>IF(B1200&lt;&gt;"r04","",IF(COUNT(INDEX(U:U,ROW()-3):U1200)&lt;2,"",MAX(INDEX(U:U,ROW()-3):U1200)-MIN(INDEX(U:U,ROW()-3):U1200)))</f>
        <v/>
      </c>
      <c r="AC1200" s="4" t="str">
        <f>IF(B1200&lt;&gt;"r04","",IF(COUNT(INDEX(V:V,ROW()-3):V1200)&lt;2,"",MAX(INDEX(V:V,ROW()-3):V1200)-MIN(INDEX(V:V,ROW()-3):V1200)))</f>
        <v/>
      </c>
      <c r="AD1200" s="4" t="str">
        <f>IF(B1200&lt;&gt;"r04","",COUNT(INDEX(U:U,ROW()-3):U1200))</f>
        <v/>
      </c>
      <c r="AE1200" s="4" t="str">
        <f>IF(B1200&lt;&gt;"r04","",COUNT(INDEX(V:V,ROW()-3):V1200))</f>
        <v/>
      </c>
    </row>
    <row r="1201" spans="1:31">
      <c r="A1201">
        <v>1786</v>
      </c>
      <c r="B1201" t="s">
        <v>1863</v>
      </c>
      <c r="C1201" t="s">
        <v>1864</v>
      </c>
      <c r="D1201">
        <v>4218855</v>
      </c>
      <c r="E1201">
        <v>69</v>
      </c>
      <c r="F1201" t="s">
        <v>1849</v>
      </c>
      <c r="G1201" s="1">
        <v>46216.924502314818</v>
      </c>
      <c r="H1201">
        <v>63</v>
      </c>
      <c r="I1201" t="s">
        <v>1849</v>
      </c>
      <c r="J1201" s="1">
        <v>46216.924872685187</v>
      </c>
      <c r="K1201">
        <v>1</v>
      </c>
      <c r="L1201">
        <v>1</v>
      </c>
      <c r="M1201" t="s">
        <v>1850</v>
      </c>
      <c r="N1201" t="s">
        <v>1851</v>
      </c>
      <c r="O1201" s="1">
        <v>46216.924108796295</v>
      </c>
      <c r="P1201" s="1">
        <v>46216.924872685187</v>
      </c>
      <c r="Q1201" s="1" t="str">
        <f t="shared" si="144"/>
        <v>4218855|r04</v>
      </c>
      <c r="R1201" s="1" t="str">
        <f>VLOOKUP(D1201,Base_Amostral!$A:$G,5,FALSE)</f>
        <v>União do Oeste</v>
      </c>
      <c r="S1201" s="1" t="str">
        <f>VLOOKUP(D1201,Base_Amostral!$A:$G,3,FALSE)</f>
        <v>Santa Catarina</v>
      </c>
      <c r="T1201" s="1" t="str">
        <f>VLOOKUP(D1201,Base_Amostral!$A:$G,6,FALSE)</f>
        <v>Sul</v>
      </c>
      <c r="U1201" s="4">
        <f t="shared" si="145"/>
        <v>6.9</v>
      </c>
      <c r="V1201" s="4">
        <f t="shared" si="146"/>
        <v>6.3</v>
      </c>
      <c r="W1201" s="4">
        <f t="shared" si="147"/>
        <v>0.60000000000000053</v>
      </c>
      <c r="X1201" s="4">
        <f t="shared" si="148"/>
        <v>6.6</v>
      </c>
      <c r="Y1201" s="4">
        <f t="shared" si="149"/>
        <v>1</v>
      </c>
      <c r="Z1201" s="4">
        <f t="shared" si="150"/>
        <v>0.80000000000000071</v>
      </c>
      <c r="AA1201" s="4">
        <f t="shared" si="151"/>
        <v>0</v>
      </c>
      <c r="AB1201" s="4">
        <f ca="1">IF(B1201&lt;&gt;"r04","",IF(COUNT(INDEX(U:U,ROW()-3):U1201)&lt;2,"",MAX(INDEX(U:U,ROW()-3):U1201)-MIN(INDEX(U:U,ROW()-3):U1201)))</f>
        <v>1</v>
      </c>
      <c r="AC1201" s="4">
        <f ca="1">IF(B1201&lt;&gt;"r04","",IF(COUNT(INDEX(V:V,ROW()-3):V1201)&lt;2,"",MAX(INDEX(V:V,ROW()-3):V1201)-MIN(INDEX(V:V,ROW()-3):V1201)))</f>
        <v>0</v>
      </c>
      <c r="AD1201" s="4">
        <f ca="1">IF(B1201&lt;&gt;"r04","",COUNT(INDEX(U:U,ROW()-3):U1201))</f>
        <v>4</v>
      </c>
      <c r="AE1201" s="4">
        <f ca="1">IF(B1201&lt;&gt;"r04","",COUNT(INDEX(V:V,ROW()-3):V1201))</f>
        <v>4</v>
      </c>
    </row>
    <row r="1202" spans="1:31">
      <c r="A1202">
        <v>576</v>
      </c>
      <c r="B1202" t="s">
        <v>1857</v>
      </c>
      <c r="C1202" t="s">
        <v>1858</v>
      </c>
      <c r="D1202">
        <v>4300208</v>
      </c>
      <c r="E1202">
        <v>35</v>
      </c>
      <c r="F1202" t="s">
        <v>1849</v>
      </c>
      <c r="G1202" s="1">
        <v>46196.046782407408</v>
      </c>
      <c r="H1202">
        <v>43</v>
      </c>
      <c r="I1202" t="s">
        <v>1849</v>
      </c>
      <c r="J1202" s="1">
        <v>46196.047106481485</v>
      </c>
      <c r="K1202">
        <v>1</v>
      </c>
      <c r="L1202">
        <v>1</v>
      </c>
      <c r="M1202" t="s">
        <v>1850</v>
      </c>
      <c r="N1202" t="s">
        <v>1851</v>
      </c>
      <c r="O1202" s="1">
        <v>46196.045208333337</v>
      </c>
      <c r="P1202" s="1">
        <v>46196.047106481485</v>
      </c>
      <c r="Q1202" s="1" t="str">
        <f t="shared" si="144"/>
        <v>4300208|r01</v>
      </c>
      <c r="R1202" s="1" t="str">
        <f>VLOOKUP(D1202,Base_Amostral!$A:$G,5,FALSE)</f>
        <v>Ajuricaba</v>
      </c>
      <c r="S1202" s="1" t="str">
        <f>VLOOKUP(D1202,Base_Amostral!$A:$G,3,FALSE)</f>
        <v>Rio Grande do Sul</v>
      </c>
      <c r="T1202" s="1" t="str">
        <f>VLOOKUP(D1202,Base_Amostral!$A:$G,6,FALSE)</f>
        <v>Sul</v>
      </c>
      <c r="U1202" s="4">
        <f t="shared" si="145"/>
        <v>3.5</v>
      </c>
      <c r="V1202" s="4">
        <f t="shared" si="146"/>
        <v>4.3</v>
      </c>
      <c r="W1202" s="4">
        <f t="shared" si="147"/>
        <v>-0.79999999999999982</v>
      </c>
      <c r="X1202" s="4">
        <f t="shared" si="148"/>
        <v>3.9</v>
      </c>
      <c r="Y1202" s="4">
        <f t="shared" si="149"/>
        <v>1</v>
      </c>
      <c r="Z1202" s="4" t="str">
        <f t="shared" si="150"/>
        <v/>
      </c>
      <c r="AA1202" s="4" t="str">
        <f t="shared" si="151"/>
        <v/>
      </c>
      <c r="AB1202" s="4" t="str">
        <f>IF(B1202&lt;&gt;"r04","",IF(COUNT(INDEX(U:U,ROW()-3):U1202)&lt;2,"",MAX(INDEX(U:U,ROW()-3):U1202)-MIN(INDEX(U:U,ROW()-3):U1202)))</f>
        <v/>
      </c>
      <c r="AC1202" s="4" t="str">
        <f>IF(B1202&lt;&gt;"r04","",IF(COUNT(INDEX(V:V,ROW()-3):V1202)&lt;2,"",MAX(INDEX(V:V,ROW()-3):V1202)-MIN(INDEX(V:V,ROW()-3):V1202)))</f>
        <v/>
      </c>
      <c r="AD1202" s="4" t="str">
        <f>IF(B1202&lt;&gt;"r04","",COUNT(INDEX(U:U,ROW()-3):U1202))</f>
        <v/>
      </c>
      <c r="AE1202" s="4" t="str">
        <f>IF(B1202&lt;&gt;"r04","",COUNT(INDEX(V:V,ROW()-3):V1202))</f>
        <v/>
      </c>
    </row>
    <row r="1203" spans="1:31">
      <c r="A1203">
        <v>931</v>
      </c>
      <c r="B1203" t="s">
        <v>1859</v>
      </c>
      <c r="C1203" t="s">
        <v>1860</v>
      </c>
      <c r="D1203">
        <v>4300208</v>
      </c>
      <c r="E1203">
        <v>35</v>
      </c>
      <c r="F1203" t="s">
        <v>1849</v>
      </c>
      <c r="G1203" s="1">
        <v>46203.854780092595</v>
      </c>
      <c r="H1203">
        <v>42</v>
      </c>
      <c r="I1203" t="s">
        <v>1849</v>
      </c>
      <c r="J1203" s="1">
        <v>46203.855081018519</v>
      </c>
      <c r="K1203">
        <v>1</v>
      </c>
      <c r="L1203">
        <v>1</v>
      </c>
      <c r="M1203" t="s">
        <v>1850</v>
      </c>
      <c r="N1203" t="s">
        <v>1851</v>
      </c>
      <c r="O1203" s="1">
        <v>46203.853912037041</v>
      </c>
      <c r="P1203" s="1">
        <v>46203.855081018519</v>
      </c>
      <c r="Q1203" s="1" t="str">
        <f t="shared" si="144"/>
        <v>4300208|r02</v>
      </c>
      <c r="R1203" s="1" t="str">
        <f>VLOOKUP(D1203,Base_Amostral!$A:$G,5,FALSE)</f>
        <v>Ajuricaba</v>
      </c>
      <c r="S1203" s="1" t="str">
        <f>VLOOKUP(D1203,Base_Amostral!$A:$G,3,FALSE)</f>
        <v>Rio Grande do Sul</v>
      </c>
      <c r="T1203" s="1" t="str">
        <f>VLOOKUP(D1203,Base_Amostral!$A:$G,6,FALSE)</f>
        <v>Sul</v>
      </c>
      <c r="U1203" s="4">
        <f t="shared" si="145"/>
        <v>3.5</v>
      </c>
      <c r="V1203" s="4">
        <f t="shared" si="146"/>
        <v>4.2</v>
      </c>
      <c r="W1203" s="4">
        <f t="shared" si="147"/>
        <v>-0.70000000000000018</v>
      </c>
      <c r="X1203" s="4">
        <f t="shared" si="148"/>
        <v>3.85</v>
      </c>
      <c r="Y1203" s="4">
        <f t="shared" si="149"/>
        <v>1</v>
      </c>
      <c r="Z1203" s="4">
        <f t="shared" si="150"/>
        <v>0</v>
      </c>
      <c r="AA1203" s="4">
        <f t="shared" si="151"/>
        <v>-9.9999999999999645E-2</v>
      </c>
      <c r="AB1203" s="4" t="str">
        <f>IF(B1203&lt;&gt;"r04","",IF(COUNT(INDEX(U:U,ROW()-3):U1203)&lt;2,"",MAX(INDEX(U:U,ROW()-3):U1203)-MIN(INDEX(U:U,ROW()-3):U1203)))</f>
        <v/>
      </c>
      <c r="AC1203" s="4" t="str">
        <f>IF(B1203&lt;&gt;"r04","",IF(COUNT(INDEX(V:V,ROW()-3):V1203)&lt;2,"",MAX(INDEX(V:V,ROW()-3):V1203)-MIN(INDEX(V:V,ROW()-3):V1203)))</f>
        <v/>
      </c>
      <c r="AD1203" s="4" t="str">
        <f>IF(B1203&lt;&gt;"r04","",COUNT(INDEX(U:U,ROW()-3):U1203))</f>
        <v/>
      </c>
      <c r="AE1203" s="4" t="str">
        <f>IF(B1203&lt;&gt;"r04","",COUNT(INDEX(V:V,ROW()-3):V1203))</f>
        <v/>
      </c>
    </row>
    <row r="1204" spans="1:31">
      <c r="A1204">
        <v>1286</v>
      </c>
      <c r="B1204" t="s">
        <v>1861</v>
      </c>
      <c r="C1204" t="s">
        <v>1862</v>
      </c>
      <c r="D1204">
        <v>4300208</v>
      </c>
      <c r="E1204">
        <v>35</v>
      </c>
      <c r="F1204" t="s">
        <v>1849</v>
      </c>
      <c r="G1204" s="1">
        <v>46209.892627314817</v>
      </c>
      <c r="H1204">
        <v>43</v>
      </c>
      <c r="I1204" t="s">
        <v>1849</v>
      </c>
      <c r="J1204" s="1">
        <v>46209.892916666664</v>
      </c>
      <c r="K1204">
        <v>1</v>
      </c>
      <c r="L1204">
        <v>1</v>
      </c>
      <c r="M1204" t="s">
        <v>1850</v>
      </c>
      <c r="N1204" t="s">
        <v>1851</v>
      </c>
      <c r="O1204" s="1">
        <v>46209.891828703701</v>
      </c>
      <c r="P1204" s="1">
        <v>46209.892916666664</v>
      </c>
      <c r="Q1204" s="1" t="str">
        <f t="shared" si="144"/>
        <v>4300208|r03</v>
      </c>
      <c r="R1204" s="1" t="str">
        <f>VLOOKUP(D1204,Base_Amostral!$A:$G,5,FALSE)</f>
        <v>Ajuricaba</v>
      </c>
      <c r="S1204" s="1" t="str">
        <f>VLOOKUP(D1204,Base_Amostral!$A:$G,3,FALSE)</f>
        <v>Rio Grande do Sul</v>
      </c>
      <c r="T1204" s="1" t="str">
        <f>VLOOKUP(D1204,Base_Amostral!$A:$G,6,FALSE)</f>
        <v>Sul</v>
      </c>
      <c r="U1204" s="4">
        <f t="shared" si="145"/>
        <v>3.5</v>
      </c>
      <c r="V1204" s="4">
        <f t="shared" si="146"/>
        <v>4.3</v>
      </c>
      <c r="W1204" s="4">
        <f t="shared" si="147"/>
        <v>-0.79999999999999982</v>
      </c>
      <c r="X1204" s="4">
        <f t="shared" si="148"/>
        <v>3.9</v>
      </c>
      <c r="Y1204" s="4">
        <f t="shared" si="149"/>
        <v>1</v>
      </c>
      <c r="Z1204" s="4">
        <f t="shared" si="150"/>
        <v>0</v>
      </c>
      <c r="AA1204" s="4">
        <f t="shared" si="151"/>
        <v>9.9999999999999645E-2</v>
      </c>
      <c r="AB1204" s="4" t="str">
        <f>IF(B1204&lt;&gt;"r04","",IF(COUNT(INDEX(U:U,ROW()-3):U1204)&lt;2,"",MAX(INDEX(U:U,ROW()-3):U1204)-MIN(INDEX(U:U,ROW()-3):U1204)))</f>
        <v/>
      </c>
      <c r="AC1204" s="4" t="str">
        <f>IF(B1204&lt;&gt;"r04","",IF(COUNT(INDEX(V:V,ROW()-3):V1204)&lt;2,"",MAX(INDEX(V:V,ROW()-3):V1204)-MIN(INDEX(V:V,ROW()-3):V1204)))</f>
        <v/>
      </c>
      <c r="AD1204" s="4" t="str">
        <f>IF(B1204&lt;&gt;"r04","",COUNT(INDEX(U:U,ROW()-3):U1204))</f>
        <v/>
      </c>
      <c r="AE1204" s="4" t="str">
        <f>IF(B1204&lt;&gt;"r04","",COUNT(INDEX(V:V,ROW()-3):V1204))</f>
        <v/>
      </c>
    </row>
    <row r="1205" spans="1:31">
      <c r="A1205">
        <v>1655</v>
      </c>
      <c r="B1205" t="s">
        <v>1863</v>
      </c>
      <c r="C1205" t="s">
        <v>1864</v>
      </c>
      <c r="D1205">
        <v>4300208</v>
      </c>
      <c r="E1205">
        <v>46</v>
      </c>
      <c r="F1205" t="s">
        <v>1849</v>
      </c>
      <c r="G1205" s="1">
        <v>46216.87704861111</v>
      </c>
      <c r="H1205">
        <v>43</v>
      </c>
      <c r="I1205" t="s">
        <v>1849</v>
      </c>
      <c r="J1205" s="1">
        <v>46216.877326388887</v>
      </c>
      <c r="K1205">
        <v>1</v>
      </c>
      <c r="L1205">
        <v>1</v>
      </c>
      <c r="M1205" t="s">
        <v>1850</v>
      </c>
      <c r="N1205" t="s">
        <v>1851</v>
      </c>
      <c r="O1205" s="1">
        <v>46216.874907407408</v>
      </c>
      <c r="P1205" s="1">
        <v>46216.877326388887</v>
      </c>
      <c r="Q1205" s="1" t="str">
        <f t="shared" si="144"/>
        <v>4300208|r04</v>
      </c>
      <c r="R1205" s="1" t="str">
        <f>VLOOKUP(D1205,Base_Amostral!$A:$G,5,FALSE)</f>
        <v>Ajuricaba</v>
      </c>
      <c r="S1205" s="1" t="str">
        <f>VLOOKUP(D1205,Base_Amostral!$A:$G,3,FALSE)</f>
        <v>Rio Grande do Sul</v>
      </c>
      <c r="T1205" s="1" t="str">
        <f>VLOOKUP(D1205,Base_Amostral!$A:$G,6,FALSE)</f>
        <v>Sul</v>
      </c>
      <c r="U1205" s="4">
        <f t="shared" si="145"/>
        <v>4.5999999999999996</v>
      </c>
      <c r="V1205" s="4">
        <f t="shared" si="146"/>
        <v>4.3</v>
      </c>
      <c r="W1205" s="4">
        <f t="shared" si="147"/>
        <v>0.29999999999999982</v>
      </c>
      <c r="X1205" s="4">
        <f t="shared" si="148"/>
        <v>4.4499999999999993</v>
      </c>
      <c r="Y1205" s="4">
        <f t="shared" si="149"/>
        <v>1</v>
      </c>
      <c r="Z1205" s="4">
        <f t="shared" si="150"/>
        <v>1.0999999999999996</v>
      </c>
      <c r="AA1205" s="4">
        <f t="shared" si="151"/>
        <v>0</v>
      </c>
      <c r="AB1205" s="4">
        <f ca="1">IF(B1205&lt;&gt;"r04","",IF(COUNT(INDEX(U:U,ROW()-3):U1205)&lt;2,"",MAX(INDEX(U:U,ROW()-3):U1205)-MIN(INDEX(U:U,ROW()-3):U1205)))</f>
        <v>1.0999999999999996</v>
      </c>
      <c r="AC1205" s="4">
        <f ca="1">IF(B1205&lt;&gt;"r04","",IF(COUNT(INDEX(V:V,ROW()-3):V1205)&lt;2,"",MAX(INDEX(V:V,ROW()-3):V1205)-MIN(INDEX(V:V,ROW()-3):V1205)))</f>
        <v>9.9999999999999645E-2</v>
      </c>
      <c r="AD1205" s="4">
        <f ca="1">IF(B1205&lt;&gt;"r04","",COUNT(INDEX(U:U,ROW()-3):U1205))</f>
        <v>4</v>
      </c>
      <c r="AE1205" s="4">
        <f ca="1">IF(B1205&lt;&gt;"r04","",COUNT(INDEX(V:V,ROW()-3):V1205))</f>
        <v>4</v>
      </c>
    </row>
    <row r="1206" spans="1:31">
      <c r="A1206">
        <v>578</v>
      </c>
      <c r="B1206" t="s">
        <v>1857</v>
      </c>
      <c r="C1206" t="s">
        <v>1858</v>
      </c>
      <c r="D1206">
        <v>4300307</v>
      </c>
      <c r="E1206">
        <v>49</v>
      </c>
      <c r="F1206" t="s">
        <v>1849</v>
      </c>
      <c r="G1206" s="1">
        <v>46196.047893518517</v>
      </c>
      <c r="H1206">
        <v>50</v>
      </c>
      <c r="I1206" t="s">
        <v>1849</v>
      </c>
      <c r="J1206" s="1">
        <v>46196.048159722224</v>
      </c>
      <c r="K1206">
        <v>1</v>
      </c>
      <c r="L1206">
        <v>1</v>
      </c>
      <c r="M1206" t="s">
        <v>1850</v>
      </c>
      <c r="N1206" t="s">
        <v>1851</v>
      </c>
      <c r="O1206" s="1">
        <v>46196.0471412037</v>
      </c>
      <c r="P1206" s="1">
        <v>46196.048159722224</v>
      </c>
      <c r="Q1206" s="1" t="str">
        <f t="shared" si="144"/>
        <v>4300307|r01</v>
      </c>
      <c r="R1206" s="1" t="str">
        <f>VLOOKUP(D1206,Base_Amostral!$A:$G,5,FALSE)</f>
        <v>Alecrim</v>
      </c>
      <c r="S1206" s="1" t="str">
        <f>VLOOKUP(D1206,Base_Amostral!$A:$G,3,FALSE)</f>
        <v>Rio Grande do Sul</v>
      </c>
      <c r="T1206" s="1" t="str">
        <f>VLOOKUP(D1206,Base_Amostral!$A:$G,6,FALSE)</f>
        <v>Sul</v>
      </c>
      <c r="U1206" s="4">
        <f t="shared" si="145"/>
        <v>4.9000000000000004</v>
      </c>
      <c r="V1206" s="4">
        <f t="shared" si="146"/>
        <v>5</v>
      </c>
      <c r="W1206" s="4">
        <f t="shared" si="147"/>
        <v>-9.9999999999999645E-2</v>
      </c>
      <c r="X1206" s="4">
        <f t="shared" si="148"/>
        <v>4.95</v>
      </c>
      <c r="Y1206" s="4">
        <f t="shared" si="149"/>
        <v>1</v>
      </c>
      <c r="Z1206" s="4" t="str">
        <f t="shared" si="150"/>
        <v/>
      </c>
      <c r="AA1206" s="4" t="str">
        <f t="shared" si="151"/>
        <v/>
      </c>
      <c r="AB1206" s="4" t="str">
        <f>IF(B1206&lt;&gt;"r04","",IF(COUNT(INDEX(U:U,ROW()-3):U1206)&lt;2,"",MAX(INDEX(U:U,ROW()-3):U1206)-MIN(INDEX(U:U,ROW()-3):U1206)))</f>
        <v/>
      </c>
      <c r="AC1206" s="4" t="str">
        <f>IF(B1206&lt;&gt;"r04","",IF(COUNT(INDEX(V:V,ROW()-3):V1206)&lt;2,"",MAX(INDEX(V:V,ROW()-3):V1206)-MIN(INDEX(V:V,ROW()-3):V1206)))</f>
        <v/>
      </c>
      <c r="AD1206" s="4" t="str">
        <f>IF(B1206&lt;&gt;"r04","",COUNT(INDEX(U:U,ROW()-3):U1206))</f>
        <v/>
      </c>
      <c r="AE1206" s="4" t="str">
        <f>IF(B1206&lt;&gt;"r04","",COUNT(INDEX(V:V,ROW()-3):V1206))</f>
        <v/>
      </c>
    </row>
    <row r="1207" spans="1:31">
      <c r="A1207">
        <v>936</v>
      </c>
      <c r="B1207" t="s">
        <v>1859</v>
      </c>
      <c r="C1207" t="s">
        <v>1860</v>
      </c>
      <c r="D1207">
        <v>4300307</v>
      </c>
      <c r="E1207">
        <v>54</v>
      </c>
      <c r="F1207" t="s">
        <v>1849</v>
      </c>
      <c r="G1207" s="1">
        <v>46203.855428240742</v>
      </c>
      <c r="H1207">
        <v>54</v>
      </c>
      <c r="I1207" t="s">
        <v>1849</v>
      </c>
      <c r="J1207" s="1">
        <v>46203.855682870373</v>
      </c>
      <c r="K1207">
        <v>1</v>
      </c>
      <c r="L1207">
        <v>1</v>
      </c>
      <c r="M1207" t="s">
        <v>1850</v>
      </c>
      <c r="N1207" t="s">
        <v>1851</v>
      </c>
      <c r="O1207" s="1">
        <v>46203.855138888888</v>
      </c>
      <c r="P1207" s="1">
        <v>46203.855682870373</v>
      </c>
      <c r="Q1207" s="1" t="str">
        <f t="shared" si="144"/>
        <v>4300307|r02</v>
      </c>
      <c r="R1207" s="1" t="str">
        <f>VLOOKUP(D1207,Base_Amostral!$A:$G,5,FALSE)</f>
        <v>Alecrim</v>
      </c>
      <c r="S1207" s="1" t="str">
        <f>VLOOKUP(D1207,Base_Amostral!$A:$G,3,FALSE)</f>
        <v>Rio Grande do Sul</v>
      </c>
      <c r="T1207" s="1" t="str">
        <f>VLOOKUP(D1207,Base_Amostral!$A:$G,6,FALSE)</f>
        <v>Sul</v>
      </c>
      <c r="U1207" s="4">
        <f t="shared" si="145"/>
        <v>5.4</v>
      </c>
      <c r="V1207" s="4">
        <f t="shared" si="146"/>
        <v>5.4</v>
      </c>
      <c r="W1207" s="4">
        <f t="shared" si="147"/>
        <v>0</v>
      </c>
      <c r="X1207" s="4">
        <f t="shared" si="148"/>
        <v>5.4</v>
      </c>
      <c r="Y1207" s="4">
        <f t="shared" si="149"/>
        <v>1</v>
      </c>
      <c r="Z1207" s="4">
        <f t="shared" si="150"/>
        <v>0.5</v>
      </c>
      <c r="AA1207" s="4">
        <f t="shared" si="151"/>
        <v>0.40000000000000036</v>
      </c>
      <c r="AB1207" s="4" t="str">
        <f>IF(B1207&lt;&gt;"r04","",IF(COUNT(INDEX(U:U,ROW()-3):U1207)&lt;2,"",MAX(INDEX(U:U,ROW()-3):U1207)-MIN(INDEX(U:U,ROW()-3):U1207)))</f>
        <v/>
      </c>
      <c r="AC1207" s="4" t="str">
        <f>IF(B1207&lt;&gt;"r04","",IF(COUNT(INDEX(V:V,ROW()-3):V1207)&lt;2,"",MAX(INDEX(V:V,ROW()-3):V1207)-MIN(INDEX(V:V,ROW()-3):V1207)))</f>
        <v/>
      </c>
      <c r="AD1207" s="4" t="str">
        <f>IF(B1207&lt;&gt;"r04","",COUNT(INDEX(U:U,ROW()-3):U1207))</f>
        <v/>
      </c>
      <c r="AE1207" s="4" t="str">
        <f>IF(B1207&lt;&gt;"r04","",COUNT(INDEX(V:V,ROW()-3):V1207))</f>
        <v/>
      </c>
    </row>
    <row r="1208" spans="1:31">
      <c r="A1208">
        <v>1291</v>
      </c>
      <c r="B1208" t="s">
        <v>1861</v>
      </c>
      <c r="C1208" t="s">
        <v>1862</v>
      </c>
      <c r="D1208">
        <v>4300307</v>
      </c>
      <c r="E1208">
        <v>54</v>
      </c>
      <c r="F1208" t="s">
        <v>1849</v>
      </c>
      <c r="G1208" s="1">
        <v>46209.893333333333</v>
      </c>
      <c r="H1208">
        <v>54</v>
      </c>
      <c r="I1208" t="s">
        <v>1849</v>
      </c>
      <c r="J1208" s="1">
        <v>46209.893622685187</v>
      </c>
      <c r="K1208">
        <v>1</v>
      </c>
      <c r="L1208">
        <v>1</v>
      </c>
      <c r="M1208" t="s">
        <v>1850</v>
      </c>
      <c r="N1208" t="s">
        <v>1851</v>
      </c>
      <c r="O1208" s="1">
        <v>46209.892974537041</v>
      </c>
      <c r="P1208" s="1">
        <v>46209.893622685187</v>
      </c>
      <c r="Q1208" s="1" t="str">
        <f t="shared" si="144"/>
        <v>4300307|r03</v>
      </c>
      <c r="R1208" s="1" t="str">
        <f>VLOOKUP(D1208,Base_Amostral!$A:$G,5,FALSE)</f>
        <v>Alecrim</v>
      </c>
      <c r="S1208" s="1" t="str">
        <f>VLOOKUP(D1208,Base_Amostral!$A:$G,3,FALSE)</f>
        <v>Rio Grande do Sul</v>
      </c>
      <c r="T1208" s="1" t="str">
        <f>VLOOKUP(D1208,Base_Amostral!$A:$G,6,FALSE)</f>
        <v>Sul</v>
      </c>
      <c r="U1208" s="4">
        <f t="shared" si="145"/>
        <v>5.4</v>
      </c>
      <c r="V1208" s="4">
        <f t="shared" si="146"/>
        <v>5.4</v>
      </c>
      <c r="W1208" s="4">
        <f t="shared" si="147"/>
        <v>0</v>
      </c>
      <c r="X1208" s="4">
        <f t="shared" si="148"/>
        <v>5.4</v>
      </c>
      <c r="Y1208" s="4">
        <f t="shared" si="149"/>
        <v>1</v>
      </c>
      <c r="Z1208" s="4">
        <f t="shared" si="150"/>
        <v>0</v>
      </c>
      <c r="AA1208" s="4">
        <f t="shared" si="151"/>
        <v>0</v>
      </c>
      <c r="AB1208" s="4" t="str">
        <f>IF(B1208&lt;&gt;"r04","",IF(COUNT(INDEX(U:U,ROW()-3):U1208)&lt;2,"",MAX(INDEX(U:U,ROW()-3):U1208)-MIN(INDEX(U:U,ROW()-3):U1208)))</f>
        <v/>
      </c>
      <c r="AC1208" s="4" t="str">
        <f>IF(B1208&lt;&gt;"r04","",IF(COUNT(INDEX(V:V,ROW()-3):V1208)&lt;2,"",MAX(INDEX(V:V,ROW()-3):V1208)-MIN(INDEX(V:V,ROW()-3):V1208)))</f>
        <v/>
      </c>
      <c r="AD1208" s="4" t="str">
        <f>IF(B1208&lt;&gt;"r04","",COUNT(INDEX(U:U,ROW()-3):U1208))</f>
        <v/>
      </c>
      <c r="AE1208" s="4" t="str">
        <f>IF(B1208&lt;&gt;"r04","",COUNT(INDEX(V:V,ROW()-3):V1208))</f>
        <v/>
      </c>
    </row>
    <row r="1209" spans="1:31">
      <c r="A1209">
        <v>1659</v>
      </c>
      <c r="B1209" t="s">
        <v>1863</v>
      </c>
      <c r="C1209" t="s">
        <v>1864</v>
      </c>
      <c r="D1209">
        <v>4300307</v>
      </c>
      <c r="E1209">
        <v>68</v>
      </c>
      <c r="F1209" t="s">
        <v>1849</v>
      </c>
      <c r="G1209" s="1">
        <v>46216.877708333333</v>
      </c>
      <c r="H1209">
        <v>54</v>
      </c>
      <c r="I1209" t="s">
        <v>1849</v>
      </c>
      <c r="J1209" s="1">
        <v>46216.877962962964</v>
      </c>
      <c r="K1209">
        <v>1</v>
      </c>
      <c r="L1209">
        <v>1</v>
      </c>
      <c r="M1209" t="s">
        <v>1850</v>
      </c>
      <c r="N1209" t="s">
        <v>1851</v>
      </c>
      <c r="O1209" s="1">
        <v>46216.877372685187</v>
      </c>
      <c r="P1209" s="1">
        <v>46216.877962962964</v>
      </c>
      <c r="Q1209" s="1" t="str">
        <f t="shared" si="144"/>
        <v>4300307|r04</v>
      </c>
      <c r="R1209" s="1" t="str">
        <f>VLOOKUP(D1209,Base_Amostral!$A:$G,5,FALSE)</f>
        <v>Alecrim</v>
      </c>
      <c r="S1209" s="1" t="str">
        <f>VLOOKUP(D1209,Base_Amostral!$A:$G,3,FALSE)</f>
        <v>Rio Grande do Sul</v>
      </c>
      <c r="T1209" s="1" t="str">
        <f>VLOOKUP(D1209,Base_Amostral!$A:$G,6,FALSE)</f>
        <v>Sul</v>
      </c>
      <c r="U1209" s="4">
        <f t="shared" si="145"/>
        <v>6.8</v>
      </c>
      <c r="V1209" s="4">
        <f t="shared" si="146"/>
        <v>5.4</v>
      </c>
      <c r="W1209" s="4">
        <f t="shared" si="147"/>
        <v>1.3999999999999995</v>
      </c>
      <c r="X1209" s="4">
        <f t="shared" si="148"/>
        <v>6.1</v>
      </c>
      <c r="Y1209" s="4">
        <f t="shared" si="149"/>
        <v>1</v>
      </c>
      <c r="Z1209" s="4">
        <f t="shared" si="150"/>
        <v>1.3999999999999995</v>
      </c>
      <c r="AA1209" s="4">
        <f t="shared" si="151"/>
        <v>0</v>
      </c>
      <c r="AB1209" s="4">
        <f ca="1">IF(B1209&lt;&gt;"r04","",IF(COUNT(INDEX(U:U,ROW()-3):U1209)&lt;2,"",MAX(INDEX(U:U,ROW()-3):U1209)-MIN(INDEX(U:U,ROW()-3):U1209)))</f>
        <v>1.8999999999999995</v>
      </c>
      <c r="AC1209" s="4">
        <f ca="1">IF(B1209&lt;&gt;"r04","",IF(COUNT(INDEX(V:V,ROW()-3):V1209)&lt;2,"",MAX(INDEX(V:V,ROW()-3):V1209)-MIN(INDEX(V:V,ROW()-3):V1209)))</f>
        <v>0.40000000000000036</v>
      </c>
      <c r="AD1209" s="4">
        <f ca="1">IF(B1209&lt;&gt;"r04","",COUNT(INDEX(U:U,ROW()-3):U1209))</f>
        <v>4</v>
      </c>
      <c r="AE1209" s="4">
        <f ca="1">IF(B1209&lt;&gt;"r04","",COUNT(INDEX(V:V,ROW()-3):V1209))</f>
        <v>4</v>
      </c>
    </row>
    <row r="1210" spans="1:31">
      <c r="A1210">
        <v>580</v>
      </c>
      <c r="B1210" t="s">
        <v>1857</v>
      </c>
      <c r="C1210" t="s">
        <v>1858</v>
      </c>
      <c r="D1210">
        <v>4300455</v>
      </c>
      <c r="E1210">
        <v>69</v>
      </c>
      <c r="F1210" t="s">
        <v>1849</v>
      </c>
      <c r="G1210" s="1">
        <v>46196.048483796294</v>
      </c>
      <c r="H1210">
        <v>69</v>
      </c>
      <c r="I1210" t="s">
        <v>1849</v>
      </c>
      <c r="J1210" s="1">
        <v>46196.048738425925</v>
      </c>
      <c r="K1210">
        <v>1</v>
      </c>
      <c r="L1210">
        <v>1</v>
      </c>
      <c r="M1210" t="s">
        <v>1850</v>
      </c>
      <c r="N1210" t="s">
        <v>1851</v>
      </c>
      <c r="O1210" s="1">
        <v>46196.048206018517</v>
      </c>
      <c r="P1210" s="1">
        <v>46196.048738425925</v>
      </c>
      <c r="Q1210" s="1" t="str">
        <f t="shared" si="144"/>
        <v>4300455|r01</v>
      </c>
      <c r="R1210" s="1" t="str">
        <f>VLOOKUP(D1210,Base_Amostral!$A:$G,5,FALSE)</f>
        <v>Alegria</v>
      </c>
      <c r="S1210" s="1" t="str">
        <f>VLOOKUP(D1210,Base_Amostral!$A:$G,3,FALSE)</f>
        <v>Rio Grande do Sul</v>
      </c>
      <c r="T1210" s="1" t="str">
        <f>VLOOKUP(D1210,Base_Amostral!$A:$G,6,FALSE)</f>
        <v>Sul</v>
      </c>
      <c r="U1210" s="4">
        <f t="shared" si="145"/>
        <v>6.9</v>
      </c>
      <c r="V1210" s="4">
        <f t="shared" si="146"/>
        <v>6.9</v>
      </c>
      <c r="W1210" s="4">
        <f t="shared" si="147"/>
        <v>0</v>
      </c>
      <c r="X1210" s="4">
        <f t="shared" si="148"/>
        <v>6.9</v>
      </c>
      <c r="Y1210" s="4">
        <f t="shared" si="149"/>
        <v>1</v>
      </c>
      <c r="Z1210" s="4" t="str">
        <f t="shared" si="150"/>
        <v/>
      </c>
      <c r="AA1210" s="4" t="str">
        <f t="shared" si="151"/>
        <v/>
      </c>
      <c r="AB1210" s="4" t="str">
        <f>IF(B1210&lt;&gt;"r04","",IF(COUNT(INDEX(U:U,ROW()-3):U1210)&lt;2,"",MAX(INDEX(U:U,ROW()-3):U1210)-MIN(INDEX(U:U,ROW()-3):U1210)))</f>
        <v/>
      </c>
      <c r="AC1210" s="4" t="str">
        <f>IF(B1210&lt;&gt;"r04","",IF(COUNT(INDEX(V:V,ROW()-3):V1210)&lt;2,"",MAX(INDEX(V:V,ROW()-3):V1210)-MIN(INDEX(V:V,ROW()-3):V1210)))</f>
        <v/>
      </c>
      <c r="AD1210" s="4" t="str">
        <f>IF(B1210&lt;&gt;"r04","",COUNT(INDEX(U:U,ROW()-3):U1210))</f>
        <v/>
      </c>
      <c r="AE1210" s="4" t="str">
        <f>IF(B1210&lt;&gt;"r04","",COUNT(INDEX(V:V,ROW()-3):V1210))</f>
        <v/>
      </c>
    </row>
    <row r="1211" spans="1:31">
      <c r="A1211">
        <v>938</v>
      </c>
      <c r="B1211" t="s">
        <v>1859</v>
      </c>
      <c r="C1211" t="s">
        <v>1860</v>
      </c>
      <c r="D1211">
        <v>4300455</v>
      </c>
      <c r="E1211">
        <v>69</v>
      </c>
      <c r="F1211" t="s">
        <v>1849</v>
      </c>
      <c r="G1211" s="1">
        <v>46203.855983796297</v>
      </c>
      <c r="H1211">
        <v>69</v>
      </c>
      <c r="I1211" t="s">
        <v>1849</v>
      </c>
      <c r="J1211" s="1">
        <v>46203.856238425928</v>
      </c>
      <c r="K1211">
        <v>1</v>
      </c>
      <c r="L1211">
        <v>1</v>
      </c>
      <c r="M1211" t="s">
        <v>1850</v>
      </c>
      <c r="N1211" t="s">
        <v>1851</v>
      </c>
      <c r="O1211" s="1">
        <v>46203.855729166666</v>
      </c>
      <c r="P1211" s="1">
        <v>46203.856238425928</v>
      </c>
      <c r="Q1211" s="1" t="str">
        <f t="shared" si="144"/>
        <v>4300455|r02</v>
      </c>
      <c r="R1211" s="1" t="str">
        <f>VLOOKUP(D1211,Base_Amostral!$A:$G,5,FALSE)</f>
        <v>Alegria</v>
      </c>
      <c r="S1211" s="1" t="str">
        <f>VLOOKUP(D1211,Base_Amostral!$A:$G,3,FALSE)</f>
        <v>Rio Grande do Sul</v>
      </c>
      <c r="T1211" s="1" t="str">
        <f>VLOOKUP(D1211,Base_Amostral!$A:$G,6,FALSE)</f>
        <v>Sul</v>
      </c>
      <c r="U1211" s="4">
        <f t="shared" si="145"/>
        <v>6.9</v>
      </c>
      <c r="V1211" s="4">
        <f t="shared" si="146"/>
        <v>6.9</v>
      </c>
      <c r="W1211" s="4">
        <f t="shared" si="147"/>
        <v>0</v>
      </c>
      <c r="X1211" s="4">
        <f t="shared" si="148"/>
        <v>6.9</v>
      </c>
      <c r="Y1211" s="4">
        <f t="shared" si="149"/>
        <v>1</v>
      </c>
      <c r="Z1211" s="4">
        <f t="shared" si="150"/>
        <v>0</v>
      </c>
      <c r="AA1211" s="4">
        <f t="shared" si="151"/>
        <v>0</v>
      </c>
      <c r="AB1211" s="4" t="str">
        <f>IF(B1211&lt;&gt;"r04","",IF(COUNT(INDEX(U:U,ROW()-3):U1211)&lt;2,"",MAX(INDEX(U:U,ROW()-3):U1211)-MIN(INDEX(U:U,ROW()-3):U1211)))</f>
        <v/>
      </c>
      <c r="AC1211" s="4" t="str">
        <f>IF(B1211&lt;&gt;"r04","",IF(COUNT(INDEX(V:V,ROW()-3):V1211)&lt;2,"",MAX(INDEX(V:V,ROW()-3):V1211)-MIN(INDEX(V:V,ROW()-3):V1211)))</f>
        <v/>
      </c>
      <c r="AD1211" s="4" t="str">
        <f>IF(B1211&lt;&gt;"r04","",COUNT(INDEX(U:U,ROW()-3):U1211))</f>
        <v/>
      </c>
      <c r="AE1211" s="4" t="str">
        <f>IF(B1211&lt;&gt;"r04","",COUNT(INDEX(V:V,ROW()-3):V1211))</f>
        <v/>
      </c>
    </row>
    <row r="1212" spans="1:31">
      <c r="A1212">
        <v>1294</v>
      </c>
      <c r="B1212" t="s">
        <v>1861</v>
      </c>
      <c r="C1212" t="s">
        <v>1862</v>
      </c>
      <c r="D1212">
        <v>4300455</v>
      </c>
      <c r="E1212">
        <v>69</v>
      </c>
      <c r="F1212" t="s">
        <v>1849</v>
      </c>
      <c r="G1212" s="1">
        <v>46209.894108796296</v>
      </c>
      <c r="H1212">
        <v>69</v>
      </c>
      <c r="I1212" t="s">
        <v>1849</v>
      </c>
      <c r="J1212" s="1">
        <v>46209.89439814815</v>
      </c>
      <c r="K1212">
        <v>1</v>
      </c>
      <c r="L1212">
        <v>1</v>
      </c>
      <c r="M1212" t="s">
        <v>1850</v>
      </c>
      <c r="N1212" t="s">
        <v>1851</v>
      </c>
      <c r="O1212" s="1">
        <v>46209.893680555557</v>
      </c>
      <c r="P1212" s="1">
        <v>46209.89439814815</v>
      </c>
      <c r="Q1212" s="1" t="str">
        <f t="shared" si="144"/>
        <v>4300455|r03</v>
      </c>
      <c r="R1212" s="1" t="str">
        <f>VLOOKUP(D1212,Base_Amostral!$A:$G,5,FALSE)</f>
        <v>Alegria</v>
      </c>
      <c r="S1212" s="1" t="str">
        <f>VLOOKUP(D1212,Base_Amostral!$A:$G,3,FALSE)</f>
        <v>Rio Grande do Sul</v>
      </c>
      <c r="T1212" s="1" t="str">
        <f>VLOOKUP(D1212,Base_Amostral!$A:$G,6,FALSE)</f>
        <v>Sul</v>
      </c>
      <c r="U1212" s="4">
        <f t="shared" si="145"/>
        <v>6.9</v>
      </c>
      <c r="V1212" s="4">
        <f t="shared" si="146"/>
        <v>6.9</v>
      </c>
      <c r="W1212" s="4">
        <f t="shared" si="147"/>
        <v>0</v>
      </c>
      <c r="X1212" s="4">
        <f t="shared" si="148"/>
        <v>6.9</v>
      </c>
      <c r="Y1212" s="4">
        <f t="shared" si="149"/>
        <v>1</v>
      </c>
      <c r="Z1212" s="4">
        <f t="shared" si="150"/>
        <v>0</v>
      </c>
      <c r="AA1212" s="4">
        <f t="shared" si="151"/>
        <v>0</v>
      </c>
      <c r="AB1212" s="4" t="str">
        <f>IF(B1212&lt;&gt;"r04","",IF(COUNT(INDEX(U:U,ROW()-3):U1212)&lt;2,"",MAX(INDEX(U:U,ROW()-3):U1212)-MIN(INDEX(U:U,ROW()-3):U1212)))</f>
        <v/>
      </c>
      <c r="AC1212" s="4" t="str">
        <f>IF(B1212&lt;&gt;"r04","",IF(COUNT(INDEX(V:V,ROW()-3):V1212)&lt;2,"",MAX(INDEX(V:V,ROW()-3):V1212)-MIN(INDEX(V:V,ROW()-3):V1212)))</f>
        <v/>
      </c>
      <c r="AD1212" s="4" t="str">
        <f>IF(B1212&lt;&gt;"r04","",COUNT(INDEX(U:U,ROW()-3):U1212))</f>
        <v/>
      </c>
      <c r="AE1212" s="4" t="str">
        <f>IF(B1212&lt;&gt;"r04","",COUNT(INDEX(V:V,ROW()-3):V1212))</f>
        <v/>
      </c>
    </row>
    <row r="1213" spans="1:31">
      <c r="A1213">
        <v>1662</v>
      </c>
      <c r="B1213" t="s">
        <v>1863</v>
      </c>
      <c r="C1213" t="s">
        <v>1864</v>
      </c>
      <c r="D1213">
        <v>4300455</v>
      </c>
      <c r="E1213">
        <v>79</v>
      </c>
      <c r="F1213" t="s">
        <v>1849</v>
      </c>
      <c r="G1213" s="1">
        <v>46216.878333333334</v>
      </c>
      <c r="H1213">
        <v>69</v>
      </c>
      <c r="I1213" t="s">
        <v>1849</v>
      </c>
      <c r="J1213" s="1">
        <v>46216.878576388888</v>
      </c>
      <c r="K1213">
        <v>1</v>
      </c>
      <c r="L1213">
        <v>1</v>
      </c>
      <c r="M1213" t="s">
        <v>1850</v>
      </c>
      <c r="N1213" t="s">
        <v>1851</v>
      </c>
      <c r="O1213" s="1">
        <v>46216.878020833334</v>
      </c>
      <c r="P1213" s="1">
        <v>46216.878576388888</v>
      </c>
      <c r="Q1213" s="1" t="str">
        <f t="shared" si="144"/>
        <v>4300455|r04</v>
      </c>
      <c r="R1213" s="1" t="str">
        <f>VLOOKUP(D1213,Base_Amostral!$A:$G,5,FALSE)</f>
        <v>Alegria</v>
      </c>
      <c r="S1213" s="1" t="str">
        <f>VLOOKUP(D1213,Base_Amostral!$A:$G,3,FALSE)</f>
        <v>Rio Grande do Sul</v>
      </c>
      <c r="T1213" s="1" t="str">
        <f>VLOOKUP(D1213,Base_Amostral!$A:$G,6,FALSE)</f>
        <v>Sul</v>
      </c>
      <c r="U1213" s="4">
        <f t="shared" si="145"/>
        <v>7.9</v>
      </c>
      <c r="V1213" s="4">
        <f t="shared" si="146"/>
        <v>6.9</v>
      </c>
      <c r="W1213" s="4">
        <f t="shared" si="147"/>
        <v>1</v>
      </c>
      <c r="X1213" s="4">
        <f t="shared" si="148"/>
        <v>7.4</v>
      </c>
      <c r="Y1213" s="4">
        <f t="shared" si="149"/>
        <v>1</v>
      </c>
      <c r="Z1213" s="4">
        <f t="shared" si="150"/>
        <v>1</v>
      </c>
      <c r="AA1213" s="4">
        <f t="shared" si="151"/>
        <v>0</v>
      </c>
      <c r="AB1213" s="4">
        <f ca="1">IF(B1213&lt;&gt;"r04","",IF(COUNT(INDEX(U:U,ROW()-3):U1213)&lt;2,"",MAX(INDEX(U:U,ROW()-3):U1213)-MIN(INDEX(U:U,ROW()-3):U1213)))</f>
        <v>1</v>
      </c>
      <c r="AC1213" s="4">
        <f ca="1">IF(B1213&lt;&gt;"r04","",IF(COUNT(INDEX(V:V,ROW()-3):V1213)&lt;2,"",MAX(INDEX(V:V,ROW()-3):V1213)-MIN(INDEX(V:V,ROW()-3):V1213)))</f>
        <v>0</v>
      </c>
      <c r="AD1213" s="4">
        <f ca="1">IF(B1213&lt;&gt;"r04","",COUNT(INDEX(U:U,ROW()-3):U1213))</f>
        <v>4</v>
      </c>
      <c r="AE1213" s="4">
        <f ca="1">IF(B1213&lt;&gt;"r04","",COUNT(INDEX(V:V,ROW()-3):V1213))</f>
        <v>4</v>
      </c>
    </row>
    <row r="1214" spans="1:31">
      <c r="A1214">
        <v>582</v>
      </c>
      <c r="B1214" t="s">
        <v>1857</v>
      </c>
      <c r="C1214" t="s">
        <v>1858</v>
      </c>
      <c r="D1214">
        <v>4300570</v>
      </c>
      <c r="E1214">
        <v>70</v>
      </c>
      <c r="F1214" t="s">
        <v>1849</v>
      </c>
      <c r="G1214" s="1">
        <v>46196.048981481479</v>
      </c>
      <c r="H1214">
        <v>72</v>
      </c>
      <c r="I1214" t="s">
        <v>1849</v>
      </c>
      <c r="J1214" s="1">
        <v>46196.049189814818</v>
      </c>
      <c r="K1214">
        <v>1</v>
      </c>
      <c r="L1214">
        <v>1</v>
      </c>
      <c r="M1214" t="s">
        <v>1850</v>
      </c>
      <c r="N1214" t="s">
        <v>1851</v>
      </c>
      <c r="O1214" s="1">
        <v>46196.048796296294</v>
      </c>
      <c r="P1214" s="1">
        <v>46196.049189814818</v>
      </c>
      <c r="Q1214" s="1" t="str">
        <f t="shared" si="144"/>
        <v>4300570|r01</v>
      </c>
      <c r="R1214" s="1" t="str">
        <f>VLOOKUP(D1214,Base_Amostral!$A:$G,5,FALSE)</f>
        <v>Alto Feliz</v>
      </c>
      <c r="S1214" s="1" t="str">
        <f>VLOOKUP(D1214,Base_Amostral!$A:$G,3,FALSE)</f>
        <v>Rio Grande do Sul</v>
      </c>
      <c r="T1214" s="1" t="str">
        <f>VLOOKUP(D1214,Base_Amostral!$A:$G,6,FALSE)</f>
        <v>Sul</v>
      </c>
      <c r="U1214" s="4">
        <f t="shared" si="145"/>
        <v>7</v>
      </c>
      <c r="V1214" s="4">
        <f t="shared" si="146"/>
        <v>7.2</v>
      </c>
      <c r="W1214" s="4">
        <f t="shared" si="147"/>
        <v>-0.20000000000000018</v>
      </c>
      <c r="X1214" s="4">
        <f t="shared" si="148"/>
        <v>7.1</v>
      </c>
      <c r="Y1214" s="4">
        <f t="shared" si="149"/>
        <v>1</v>
      </c>
      <c r="Z1214" s="4" t="str">
        <f t="shared" si="150"/>
        <v/>
      </c>
      <c r="AA1214" s="4" t="str">
        <f t="shared" si="151"/>
        <v/>
      </c>
      <c r="AB1214" s="4" t="str">
        <f>IF(B1214&lt;&gt;"r04","",IF(COUNT(INDEX(U:U,ROW()-3):U1214)&lt;2,"",MAX(INDEX(U:U,ROW()-3):U1214)-MIN(INDEX(U:U,ROW()-3):U1214)))</f>
        <v/>
      </c>
      <c r="AC1214" s="4" t="str">
        <f>IF(B1214&lt;&gt;"r04","",IF(COUNT(INDEX(V:V,ROW()-3):V1214)&lt;2,"",MAX(INDEX(V:V,ROW()-3):V1214)-MIN(INDEX(V:V,ROW()-3):V1214)))</f>
        <v/>
      </c>
      <c r="AD1214" s="4" t="str">
        <f>IF(B1214&lt;&gt;"r04","",COUNT(INDEX(U:U,ROW()-3):U1214))</f>
        <v/>
      </c>
      <c r="AE1214" s="4" t="str">
        <f>IF(B1214&lt;&gt;"r04","",COUNT(INDEX(V:V,ROW()-3):V1214))</f>
        <v/>
      </c>
    </row>
    <row r="1215" spans="1:31">
      <c r="A1215">
        <v>940</v>
      </c>
      <c r="B1215" t="s">
        <v>1859</v>
      </c>
      <c r="C1215" t="s">
        <v>1860</v>
      </c>
      <c r="D1215">
        <v>4300570</v>
      </c>
      <c r="E1215">
        <v>70</v>
      </c>
      <c r="F1215" t="s">
        <v>1849</v>
      </c>
      <c r="G1215" s="1">
        <v>46203.856481481482</v>
      </c>
      <c r="H1215">
        <v>72</v>
      </c>
      <c r="I1215" t="s">
        <v>1849</v>
      </c>
      <c r="J1215" s="1">
        <v>46203.85670138889</v>
      </c>
      <c r="K1215">
        <v>1</v>
      </c>
      <c r="L1215">
        <v>1</v>
      </c>
      <c r="M1215" t="s">
        <v>1850</v>
      </c>
      <c r="N1215" t="s">
        <v>1851</v>
      </c>
      <c r="O1215" s="1">
        <v>46203.85628472222</v>
      </c>
      <c r="P1215" s="1">
        <v>46203.85670138889</v>
      </c>
      <c r="Q1215" s="1" t="str">
        <f t="shared" si="144"/>
        <v>4300570|r02</v>
      </c>
      <c r="R1215" s="1" t="str">
        <f>VLOOKUP(D1215,Base_Amostral!$A:$G,5,FALSE)</f>
        <v>Alto Feliz</v>
      </c>
      <c r="S1215" s="1" t="str">
        <f>VLOOKUP(D1215,Base_Amostral!$A:$G,3,FALSE)</f>
        <v>Rio Grande do Sul</v>
      </c>
      <c r="T1215" s="1" t="str">
        <f>VLOOKUP(D1215,Base_Amostral!$A:$G,6,FALSE)</f>
        <v>Sul</v>
      </c>
      <c r="U1215" s="4">
        <f t="shared" si="145"/>
        <v>7</v>
      </c>
      <c r="V1215" s="4">
        <f t="shared" si="146"/>
        <v>7.2</v>
      </c>
      <c r="W1215" s="4">
        <f t="shared" si="147"/>
        <v>-0.20000000000000018</v>
      </c>
      <c r="X1215" s="4">
        <f t="shared" si="148"/>
        <v>7.1</v>
      </c>
      <c r="Y1215" s="4">
        <f t="shared" si="149"/>
        <v>1</v>
      </c>
      <c r="Z1215" s="4">
        <f t="shared" si="150"/>
        <v>0</v>
      </c>
      <c r="AA1215" s="4">
        <f t="shared" si="151"/>
        <v>0</v>
      </c>
      <c r="AB1215" s="4" t="str">
        <f>IF(B1215&lt;&gt;"r04","",IF(COUNT(INDEX(U:U,ROW()-3):U1215)&lt;2,"",MAX(INDEX(U:U,ROW()-3):U1215)-MIN(INDEX(U:U,ROW()-3):U1215)))</f>
        <v/>
      </c>
      <c r="AC1215" s="4" t="str">
        <f>IF(B1215&lt;&gt;"r04","",IF(COUNT(INDEX(V:V,ROW()-3):V1215)&lt;2,"",MAX(INDEX(V:V,ROW()-3):V1215)-MIN(INDEX(V:V,ROW()-3):V1215)))</f>
        <v/>
      </c>
      <c r="AD1215" s="4" t="str">
        <f>IF(B1215&lt;&gt;"r04","",COUNT(INDEX(U:U,ROW()-3):U1215))</f>
        <v/>
      </c>
      <c r="AE1215" s="4" t="str">
        <f>IF(B1215&lt;&gt;"r04","",COUNT(INDEX(V:V,ROW()-3):V1215))</f>
        <v/>
      </c>
    </row>
    <row r="1216" spans="1:31">
      <c r="A1216">
        <v>1296</v>
      </c>
      <c r="B1216" t="s">
        <v>1861</v>
      </c>
      <c r="C1216" t="s">
        <v>1862</v>
      </c>
      <c r="D1216">
        <v>4300570</v>
      </c>
      <c r="E1216">
        <v>70</v>
      </c>
      <c r="F1216" t="s">
        <v>1849</v>
      </c>
      <c r="G1216" s="1">
        <v>46209.894641203704</v>
      </c>
      <c r="H1216">
        <v>72</v>
      </c>
      <c r="I1216" t="s">
        <v>1849</v>
      </c>
      <c r="J1216" s="1">
        <v>46209.894837962966</v>
      </c>
      <c r="K1216">
        <v>1</v>
      </c>
      <c r="L1216">
        <v>1</v>
      </c>
      <c r="M1216" t="s">
        <v>1850</v>
      </c>
      <c r="N1216" t="s">
        <v>1851</v>
      </c>
      <c r="O1216" s="1">
        <v>46209.894444444442</v>
      </c>
      <c r="P1216" s="1">
        <v>46209.894837962966</v>
      </c>
      <c r="Q1216" s="1" t="str">
        <f t="shared" si="144"/>
        <v>4300570|r03</v>
      </c>
      <c r="R1216" s="1" t="str">
        <f>VLOOKUP(D1216,Base_Amostral!$A:$G,5,FALSE)</f>
        <v>Alto Feliz</v>
      </c>
      <c r="S1216" s="1" t="str">
        <f>VLOOKUP(D1216,Base_Amostral!$A:$G,3,FALSE)</f>
        <v>Rio Grande do Sul</v>
      </c>
      <c r="T1216" s="1" t="str">
        <f>VLOOKUP(D1216,Base_Amostral!$A:$G,6,FALSE)</f>
        <v>Sul</v>
      </c>
      <c r="U1216" s="4">
        <f t="shared" si="145"/>
        <v>7</v>
      </c>
      <c r="V1216" s="4">
        <f t="shared" si="146"/>
        <v>7.2</v>
      </c>
      <c r="W1216" s="4">
        <f t="shared" si="147"/>
        <v>-0.20000000000000018</v>
      </c>
      <c r="X1216" s="4">
        <f t="shared" si="148"/>
        <v>7.1</v>
      </c>
      <c r="Y1216" s="4">
        <f t="shared" si="149"/>
        <v>1</v>
      </c>
      <c r="Z1216" s="4">
        <f t="shared" si="150"/>
        <v>0</v>
      </c>
      <c r="AA1216" s="4">
        <f t="shared" si="151"/>
        <v>0</v>
      </c>
      <c r="AB1216" s="4" t="str">
        <f>IF(B1216&lt;&gt;"r04","",IF(COUNT(INDEX(U:U,ROW()-3):U1216)&lt;2,"",MAX(INDEX(U:U,ROW()-3):U1216)-MIN(INDEX(U:U,ROW()-3):U1216)))</f>
        <v/>
      </c>
      <c r="AC1216" s="4" t="str">
        <f>IF(B1216&lt;&gt;"r04","",IF(COUNT(INDEX(V:V,ROW()-3):V1216)&lt;2,"",MAX(INDEX(V:V,ROW()-3):V1216)-MIN(INDEX(V:V,ROW()-3):V1216)))</f>
        <v/>
      </c>
      <c r="AD1216" s="4" t="str">
        <f>IF(B1216&lt;&gt;"r04","",COUNT(INDEX(U:U,ROW()-3):U1216))</f>
        <v/>
      </c>
      <c r="AE1216" s="4" t="str">
        <f>IF(B1216&lt;&gt;"r04","",COUNT(INDEX(V:V,ROW()-3):V1216))</f>
        <v/>
      </c>
    </row>
    <row r="1217" spans="1:31">
      <c r="A1217">
        <v>1664</v>
      </c>
      <c r="B1217" t="s">
        <v>1863</v>
      </c>
      <c r="C1217" t="s">
        <v>1864</v>
      </c>
      <c r="D1217">
        <v>4300570</v>
      </c>
      <c r="E1217">
        <v>78</v>
      </c>
      <c r="F1217" t="s">
        <v>1849</v>
      </c>
      <c r="G1217" s="1">
        <v>46216.878831018519</v>
      </c>
      <c r="H1217">
        <v>72</v>
      </c>
      <c r="I1217" t="s">
        <v>1849</v>
      </c>
      <c r="J1217" s="1">
        <v>46216.87903935185</v>
      </c>
      <c r="K1217">
        <v>1</v>
      </c>
      <c r="L1217">
        <v>1</v>
      </c>
      <c r="M1217" t="s">
        <v>1850</v>
      </c>
      <c r="N1217" t="s">
        <v>1851</v>
      </c>
      <c r="O1217" s="1">
        <v>46216.878622685188</v>
      </c>
      <c r="P1217" s="1">
        <v>46216.87903935185</v>
      </c>
      <c r="Q1217" s="1" t="str">
        <f t="shared" si="144"/>
        <v>4300570|r04</v>
      </c>
      <c r="R1217" s="1" t="str">
        <f>VLOOKUP(D1217,Base_Amostral!$A:$G,5,FALSE)</f>
        <v>Alto Feliz</v>
      </c>
      <c r="S1217" s="1" t="str">
        <f>VLOOKUP(D1217,Base_Amostral!$A:$G,3,FALSE)</f>
        <v>Rio Grande do Sul</v>
      </c>
      <c r="T1217" s="1" t="str">
        <f>VLOOKUP(D1217,Base_Amostral!$A:$G,6,FALSE)</f>
        <v>Sul</v>
      </c>
      <c r="U1217" s="4">
        <f t="shared" si="145"/>
        <v>7.8</v>
      </c>
      <c r="V1217" s="4">
        <f t="shared" si="146"/>
        <v>7.2</v>
      </c>
      <c r="W1217" s="4">
        <f t="shared" si="147"/>
        <v>0.59999999999999964</v>
      </c>
      <c r="X1217" s="4">
        <f t="shared" si="148"/>
        <v>7.5</v>
      </c>
      <c r="Y1217" s="4">
        <f t="shared" si="149"/>
        <v>1</v>
      </c>
      <c r="Z1217" s="4">
        <f t="shared" si="150"/>
        <v>0.79999999999999982</v>
      </c>
      <c r="AA1217" s="4">
        <f t="shared" si="151"/>
        <v>0</v>
      </c>
      <c r="AB1217" s="4">
        <f ca="1">IF(B1217&lt;&gt;"r04","",IF(COUNT(INDEX(U:U,ROW()-3):U1217)&lt;2,"",MAX(INDEX(U:U,ROW()-3):U1217)-MIN(INDEX(U:U,ROW()-3):U1217)))</f>
        <v>0.79999999999999982</v>
      </c>
      <c r="AC1217" s="4">
        <f ca="1">IF(B1217&lt;&gt;"r04","",IF(COUNT(INDEX(V:V,ROW()-3):V1217)&lt;2,"",MAX(INDEX(V:V,ROW()-3):V1217)-MIN(INDEX(V:V,ROW()-3):V1217)))</f>
        <v>0</v>
      </c>
      <c r="AD1217" s="4">
        <f ca="1">IF(B1217&lt;&gt;"r04","",COUNT(INDEX(U:U,ROW()-3):U1217))</f>
        <v>4</v>
      </c>
      <c r="AE1217" s="4">
        <f ca="1">IF(B1217&lt;&gt;"r04","",COUNT(INDEX(V:V,ROW()-3):V1217))</f>
        <v>4</v>
      </c>
    </row>
    <row r="1218" spans="1:31">
      <c r="A1218">
        <v>585</v>
      </c>
      <c r="B1218" t="s">
        <v>1857</v>
      </c>
      <c r="C1218" t="s">
        <v>1858</v>
      </c>
      <c r="D1218">
        <v>4300638</v>
      </c>
      <c r="E1218">
        <v>87</v>
      </c>
      <c r="F1218" t="s">
        <v>1849</v>
      </c>
      <c r="G1218" s="1">
        <v>46196.049479166664</v>
      </c>
      <c r="H1218">
        <v>87</v>
      </c>
      <c r="I1218" t="s">
        <v>1849</v>
      </c>
      <c r="J1218" s="1">
        <v>46196.04965277778</v>
      </c>
      <c r="K1218">
        <v>1</v>
      </c>
      <c r="L1218">
        <v>1</v>
      </c>
      <c r="M1218" t="s">
        <v>1850</v>
      </c>
      <c r="N1218" t="s">
        <v>1851</v>
      </c>
      <c r="O1218" s="1">
        <v>46196.04923611111</v>
      </c>
      <c r="P1218" s="1">
        <v>46196.04965277778</v>
      </c>
      <c r="Q1218" s="1" t="str">
        <f t="shared" ref="Q1218:Q1281" si="152">D1218&amp;"|"&amp;B1218</f>
        <v>4300638|r01</v>
      </c>
      <c r="R1218" s="1" t="str">
        <f>VLOOKUP(D1218,Base_Amostral!$A:$G,5,FALSE)</f>
        <v>Amaral Ferrador</v>
      </c>
      <c r="S1218" s="1" t="str">
        <f>VLOOKUP(D1218,Base_Amostral!$A:$G,3,FALSE)</f>
        <v>Rio Grande do Sul</v>
      </c>
      <c r="T1218" s="1" t="str">
        <f>VLOOKUP(D1218,Base_Amostral!$A:$G,6,FALSE)</f>
        <v>Sul</v>
      </c>
      <c r="U1218" s="4">
        <f t="shared" ref="U1218:U1281" si="153">IF(E1218="","",E1218/10)</f>
        <v>8.6999999999999993</v>
      </c>
      <c r="V1218" s="4">
        <f t="shared" ref="V1218:V1281" si="154">IF(H1218="","",H1218/10)</f>
        <v>8.6999999999999993</v>
      </c>
      <c r="W1218" s="4">
        <f t="shared" ref="W1218:W1281" si="155">IF(OR(U1218="",V1218=""),"",U1218-V1218)</f>
        <v>0</v>
      </c>
      <c r="X1218" s="4">
        <f t="shared" ref="X1218:X1281" si="156">IF(OR(U1218="",V1218=""),"",AVERAGE(U1218:V1218))</f>
        <v>8.6999999999999993</v>
      </c>
      <c r="Y1218" s="4">
        <f t="shared" ref="Y1218:Y1281" si="157">IF(AND(U1218&lt;&gt;"",V1218&lt;&gt;""),1,0)</f>
        <v>1</v>
      </c>
      <c r="Z1218" s="4" t="str">
        <f t="shared" ref="Z1218:Z1281" si="158">IF(D1218&lt;&gt;D1217,"",IF(OR(U1218="",U1217=""),"",U1218-U1217))</f>
        <v/>
      </c>
      <c r="AA1218" s="4" t="str">
        <f t="shared" ref="AA1218:AA1281" si="159">IF(D1218&lt;&gt;D1217,"",IF(OR(V1218="",V1217=""),"",V1218-V1217))</f>
        <v/>
      </c>
      <c r="AB1218" s="4" t="str">
        <f>IF(B1218&lt;&gt;"r04","",IF(COUNT(INDEX(U:U,ROW()-3):U1218)&lt;2,"",MAX(INDEX(U:U,ROW()-3):U1218)-MIN(INDEX(U:U,ROW()-3):U1218)))</f>
        <v/>
      </c>
      <c r="AC1218" s="4" t="str">
        <f>IF(B1218&lt;&gt;"r04","",IF(COUNT(INDEX(V:V,ROW()-3):V1218)&lt;2,"",MAX(INDEX(V:V,ROW()-3):V1218)-MIN(INDEX(V:V,ROW()-3):V1218)))</f>
        <v/>
      </c>
      <c r="AD1218" s="4" t="str">
        <f>IF(B1218&lt;&gt;"r04","",COUNT(INDEX(U:U,ROW()-3):U1218))</f>
        <v/>
      </c>
      <c r="AE1218" s="4" t="str">
        <f>IF(B1218&lt;&gt;"r04","",COUNT(INDEX(V:V,ROW()-3):V1218))</f>
        <v/>
      </c>
    </row>
    <row r="1219" spans="1:31">
      <c r="A1219">
        <v>942</v>
      </c>
      <c r="B1219" t="s">
        <v>1859</v>
      </c>
      <c r="C1219" t="s">
        <v>1860</v>
      </c>
      <c r="D1219">
        <v>4300638</v>
      </c>
      <c r="E1219">
        <v>87</v>
      </c>
      <c r="F1219" t="s">
        <v>1849</v>
      </c>
      <c r="G1219" s="1">
        <v>46203.856932870367</v>
      </c>
      <c r="H1219">
        <v>87</v>
      </c>
      <c r="I1219" t="s">
        <v>1849</v>
      </c>
      <c r="J1219" s="1">
        <v>46203.857118055559</v>
      </c>
      <c r="K1219">
        <v>1</v>
      </c>
      <c r="L1219">
        <v>1</v>
      </c>
      <c r="M1219" t="s">
        <v>1850</v>
      </c>
      <c r="N1219" t="s">
        <v>1851</v>
      </c>
      <c r="O1219" s="1">
        <v>46203.856736111113</v>
      </c>
      <c r="P1219" s="1">
        <v>46203.857118055559</v>
      </c>
      <c r="Q1219" s="1" t="str">
        <f t="shared" si="152"/>
        <v>4300638|r02</v>
      </c>
      <c r="R1219" s="1" t="str">
        <f>VLOOKUP(D1219,Base_Amostral!$A:$G,5,FALSE)</f>
        <v>Amaral Ferrador</v>
      </c>
      <c r="S1219" s="1" t="str">
        <f>VLOOKUP(D1219,Base_Amostral!$A:$G,3,FALSE)</f>
        <v>Rio Grande do Sul</v>
      </c>
      <c r="T1219" s="1" t="str">
        <f>VLOOKUP(D1219,Base_Amostral!$A:$G,6,FALSE)</f>
        <v>Sul</v>
      </c>
      <c r="U1219" s="4">
        <f t="shared" si="153"/>
        <v>8.6999999999999993</v>
      </c>
      <c r="V1219" s="4">
        <f t="shared" si="154"/>
        <v>8.6999999999999993</v>
      </c>
      <c r="W1219" s="4">
        <f t="shared" si="155"/>
        <v>0</v>
      </c>
      <c r="X1219" s="4">
        <f t="shared" si="156"/>
        <v>8.6999999999999993</v>
      </c>
      <c r="Y1219" s="4">
        <f t="shared" si="157"/>
        <v>1</v>
      </c>
      <c r="Z1219" s="4">
        <f t="shared" si="158"/>
        <v>0</v>
      </c>
      <c r="AA1219" s="4">
        <f t="shared" si="159"/>
        <v>0</v>
      </c>
      <c r="AB1219" s="4" t="str">
        <f>IF(B1219&lt;&gt;"r04","",IF(COUNT(INDEX(U:U,ROW()-3):U1219)&lt;2,"",MAX(INDEX(U:U,ROW()-3):U1219)-MIN(INDEX(U:U,ROW()-3):U1219)))</f>
        <v/>
      </c>
      <c r="AC1219" s="4" t="str">
        <f>IF(B1219&lt;&gt;"r04","",IF(COUNT(INDEX(V:V,ROW()-3):V1219)&lt;2,"",MAX(INDEX(V:V,ROW()-3):V1219)-MIN(INDEX(V:V,ROW()-3):V1219)))</f>
        <v/>
      </c>
      <c r="AD1219" s="4" t="str">
        <f>IF(B1219&lt;&gt;"r04","",COUNT(INDEX(U:U,ROW()-3):U1219))</f>
        <v/>
      </c>
      <c r="AE1219" s="4" t="str">
        <f>IF(B1219&lt;&gt;"r04","",COUNT(INDEX(V:V,ROW()-3):V1219))</f>
        <v/>
      </c>
    </row>
    <row r="1220" spans="1:31">
      <c r="A1220">
        <v>1300</v>
      </c>
      <c r="B1220" t="s">
        <v>1861</v>
      </c>
      <c r="C1220" t="s">
        <v>1862</v>
      </c>
      <c r="D1220">
        <v>4300638</v>
      </c>
      <c r="E1220">
        <v>87</v>
      </c>
      <c r="F1220" t="s">
        <v>1849</v>
      </c>
      <c r="G1220" s="1">
        <v>46209.895243055558</v>
      </c>
      <c r="H1220">
        <v>87</v>
      </c>
      <c r="I1220" t="s">
        <v>1849</v>
      </c>
      <c r="J1220" s="1">
        <v>46209.895451388889</v>
      </c>
      <c r="K1220">
        <v>1</v>
      </c>
      <c r="L1220">
        <v>1</v>
      </c>
      <c r="M1220" t="s">
        <v>1850</v>
      </c>
      <c r="N1220" t="s">
        <v>1851</v>
      </c>
      <c r="O1220" s="1">
        <v>46209.894907407404</v>
      </c>
      <c r="P1220" s="1">
        <v>46209.895451388889</v>
      </c>
      <c r="Q1220" s="1" t="str">
        <f t="shared" si="152"/>
        <v>4300638|r03</v>
      </c>
      <c r="R1220" s="1" t="str">
        <f>VLOOKUP(D1220,Base_Amostral!$A:$G,5,FALSE)</f>
        <v>Amaral Ferrador</v>
      </c>
      <c r="S1220" s="1" t="str">
        <f>VLOOKUP(D1220,Base_Amostral!$A:$G,3,FALSE)</f>
        <v>Rio Grande do Sul</v>
      </c>
      <c r="T1220" s="1" t="str">
        <f>VLOOKUP(D1220,Base_Amostral!$A:$G,6,FALSE)</f>
        <v>Sul</v>
      </c>
      <c r="U1220" s="4">
        <f t="shared" si="153"/>
        <v>8.6999999999999993</v>
      </c>
      <c r="V1220" s="4">
        <f t="shared" si="154"/>
        <v>8.6999999999999993</v>
      </c>
      <c r="W1220" s="4">
        <f t="shared" si="155"/>
        <v>0</v>
      </c>
      <c r="X1220" s="4">
        <f t="shared" si="156"/>
        <v>8.6999999999999993</v>
      </c>
      <c r="Y1220" s="4">
        <f t="shared" si="157"/>
        <v>1</v>
      </c>
      <c r="Z1220" s="4">
        <f t="shared" si="158"/>
        <v>0</v>
      </c>
      <c r="AA1220" s="4">
        <f t="shared" si="159"/>
        <v>0</v>
      </c>
      <c r="AB1220" s="4" t="str">
        <f>IF(B1220&lt;&gt;"r04","",IF(COUNT(INDEX(U:U,ROW()-3):U1220)&lt;2,"",MAX(INDEX(U:U,ROW()-3):U1220)-MIN(INDEX(U:U,ROW()-3):U1220)))</f>
        <v/>
      </c>
      <c r="AC1220" s="4" t="str">
        <f>IF(B1220&lt;&gt;"r04","",IF(COUNT(INDEX(V:V,ROW()-3):V1220)&lt;2,"",MAX(INDEX(V:V,ROW()-3):V1220)-MIN(INDEX(V:V,ROW()-3):V1220)))</f>
        <v/>
      </c>
      <c r="AD1220" s="4" t="str">
        <f>IF(B1220&lt;&gt;"r04","",COUNT(INDEX(U:U,ROW()-3):U1220))</f>
        <v/>
      </c>
      <c r="AE1220" s="4" t="str">
        <f>IF(B1220&lt;&gt;"r04","",COUNT(INDEX(V:V,ROW()-3):V1220))</f>
        <v/>
      </c>
    </row>
    <row r="1221" spans="1:31">
      <c r="A1221">
        <v>1666</v>
      </c>
      <c r="B1221" t="s">
        <v>1863</v>
      </c>
      <c r="C1221" t="s">
        <v>1864</v>
      </c>
      <c r="D1221">
        <v>4300638</v>
      </c>
      <c r="E1221">
        <v>93</v>
      </c>
      <c r="F1221" t="s">
        <v>1849</v>
      </c>
      <c r="G1221" s="1">
        <v>46216.881643518522</v>
      </c>
      <c r="H1221">
        <v>87</v>
      </c>
      <c r="I1221" t="s">
        <v>1849</v>
      </c>
      <c r="J1221" s="1">
        <v>46216.881828703707</v>
      </c>
      <c r="K1221">
        <v>1</v>
      </c>
      <c r="L1221">
        <v>1</v>
      </c>
      <c r="M1221" t="s">
        <v>1850</v>
      </c>
      <c r="N1221" t="s">
        <v>1851</v>
      </c>
      <c r="O1221" s="1">
        <v>46216.87909722222</v>
      </c>
      <c r="P1221" s="1">
        <v>46216.881828703707</v>
      </c>
      <c r="Q1221" s="1" t="str">
        <f t="shared" si="152"/>
        <v>4300638|r04</v>
      </c>
      <c r="R1221" s="1" t="str">
        <f>VLOOKUP(D1221,Base_Amostral!$A:$G,5,FALSE)</f>
        <v>Amaral Ferrador</v>
      </c>
      <c r="S1221" s="1" t="str">
        <f>VLOOKUP(D1221,Base_Amostral!$A:$G,3,FALSE)</f>
        <v>Rio Grande do Sul</v>
      </c>
      <c r="T1221" s="1" t="str">
        <f>VLOOKUP(D1221,Base_Amostral!$A:$G,6,FALSE)</f>
        <v>Sul</v>
      </c>
      <c r="U1221" s="4">
        <f t="shared" si="153"/>
        <v>9.3000000000000007</v>
      </c>
      <c r="V1221" s="4">
        <f t="shared" si="154"/>
        <v>8.6999999999999993</v>
      </c>
      <c r="W1221" s="4">
        <f t="shared" si="155"/>
        <v>0.60000000000000142</v>
      </c>
      <c r="X1221" s="4">
        <f t="shared" si="156"/>
        <v>9</v>
      </c>
      <c r="Y1221" s="4">
        <f t="shared" si="157"/>
        <v>1</v>
      </c>
      <c r="Z1221" s="4">
        <f t="shared" si="158"/>
        <v>0.60000000000000142</v>
      </c>
      <c r="AA1221" s="4">
        <f t="shared" si="159"/>
        <v>0</v>
      </c>
      <c r="AB1221" s="4">
        <f ca="1">IF(B1221&lt;&gt;"r04","",IF(COUNT(INDEX(U:U,ROW()-3):U1221)&lt;2,"",MAX(INDEX(U:U,ROW()-3):U1221)-MIN(INDEX(U:U,ROW()-3):U1221)))</f>
        <v>0.60000000000000142</v>
      </c>
      <c r="AC1221" s="4">
        <f ca="1">IF(B1221&lt;&gt;"r04","",IF(COUNT(INDEX(V:V,ROW()-3):V1221)&lt;2,"",MAX(INDEX(V:V,ROW()-3):V1221)-MIN(INDEX(V:V,ROW()-3):V1221)))</f>
        <v>0</v>
      </c>
      <c r="AD1221" s="4">
        <f ca="1">IF(B1221&lt;&gt;"r04","",COUNT(INDEX(U:U,ROW()-3):U1221))</f>
        <v>4</v>
      </c>
      <c r="AE1221" s="4">
        <f ca="1">IF(B1221&lt;&gt;"r04","",COUNT(INDEX(V:V,ROW()-3):V1221))</f>
        <v>4</v>
      </c>
    </row>
    <row r="1222" spans="1:31">
      <c r="A1222">
        <v>587</v>
      </c>
      <c r="B1222" t="s">
        <v>1857</v>
      </c>
      <c r="C1222" t="s">
        <v>1858</v>
      </c>
      <c r="D1222">
        <v>4301636</v>
      </c>
      <c r="E1222">
        <v>92</v>
      </c>
      <c r="F1222" t="s">
        <v>1849</v>
      </c>
      <c r="G1222" s="1">
        <v>46196.049837962964</v>
      </c>
      <c r="H1222">
        <v>67</v>
      </c>
      <c r="I1222" t="s">
        <v>1849</v>
      </c>
      <c r="J1222" s="1">
        <v>46196.050196759257</v>
      </c>
      <c r="K1222">
        <v>1</v>
      </c>
      <c r="L1222">
        <v>1</v>
      </c>
      <c r="M1222" t="s">
        <v>1850</v>
      </c>
      <c r="N1222" t="s">
        <v>1851</v>
      </c>
      <c r="O1222" s="1">
        <v>46196.049699074072</v>
      </c>
      <c r="P1222" s="1">
        <v>46196.050196759257</v>
      </c>
      <c r="Q1222" s="1" t="str">
        <f t="shared" si="152"/>
        <v>4301636|r01</v>
      </c>
      <c r="R1222" s="1" t="str">
        <f>VLOOKUP(D1222,Base_Amostral!$A:$G,5,FALSE)</f>
        <v>Balneário Pinhal</v>
      </c>
      <c r="S1222" s="1" t="str">
        <f>VLOOKUP(D1222,Base_Amostral!$A:$G,3,FALSE)</f>
        <v>Rio Grande do Sul</v>
      </c>
      <c r="T1222" s="1" t="str">
        <f>VLOOKUP(D1222,Base_Amostral!$A:$G,6,FALSE)</f>
        <v>Sul</v>
      </c>
      <c r="U1222" s="4">
        <f t="shared" si="153"/>
        <v>9.1999999999999993</v>
      </c>
      <c r="V1222" s="4">
        <f t="shared" si="154"/>
        <v>6.7</v>
      </c>
      <c r="W1222" s="4">
        <f t="shared" si="155"/>
        <v>2.4999999999999991</v>
      </c>
      <c r="X1222" s="4">
        <f t="shared" si="156"/>
        <v>7.9499999999999993</v>
      </c>
      <c r="Y1222" s="4">
        <f t="shared" si="157"/>
        <v>1</v>
      </c>
      <c r="Z1222" s="4" t="str">
        <f t="shared" si="158"/>
        <v/>
      </c>
      <c r="AA1222" s="4" t="str">
        <f t="shared" si="159"/>
        <v/>
      </c>
      <c r="AB1222" s="4" t="str">
        <f>IF(B1222&lt;&gt;"r04","",IF(COUNT(INDEX(U:U,ROW()-3):U1222)&lt;2,"",MAX(INDEX(U:U,ROW()-3):U1222)-MIN(INDEX(U:U,ROW()-3):U1222)))</f>
        <v/>
      </c>
      <c r="AC1222" s="4" t="str">
        <f>IF(B1222&lt;&gt;"r04","",IF(COUNT(INDEX(V:V,ROW()-3):V1222)&lt;2,"",MAX(INDEX(V:V,ROW()-3):V1222)-MIN(INDEX(V:V,ROW()-3):V1222)))</f>
        <v/>
      </c>
      <c r="AD1222" s="4" t="str">
        <f>IF(B1222&lt;&gt;"r04","",COUNT(INDEX(U:U,ROW()-3):U1222))</f>
        <v/>
      </c>
      <c r="AE1222" s="4" t="str">
        <f>IF(B1222&lt;&gt;"r04","",COUNT(INDEX(V:V,ROW()-3):V1222))</f>
        <v/>
      </c>
    </row>
    <row r="1223" spans="1:31">
      <c r="A1223">
        <v>944</v>
      </c>
      <c r="B1223" t="s">
        <v>1859</v>
      </c>
      <c r="C1223" t="s">
        <v>1860</v>
      </c>
      <c r="D1223">
        <v>4301636</v>
      </c>
      <c r="E1223">
        <v>92</v>
      </c>
      <c r="F1223" t="s">
        <v>1849</v>
      </c>
      <c r="G1223" s="1">
        <v>46203.8596412037</v>
      </c>
      <c r="H1223">
        <v>67</v>
      </c>
      <c r="I1223" t="s">
        <v>1849</v>
      </c>
      <c r="J1223" s="1">
        <v>46203.859953703701</v>
      </c>
      <c r="K1223">
        <v>1</v>
      </c>
      <c r="L1223">
        <v>1</v>
      </c>
      <c r="M1223" t="s">
        <v>1850</v>
      </c>
      <c r="N1223" t="s">
        <v>1851</v>
      </c>
      <c r="O1223" s="1">
        <v>46203.857164351852</v>
      </c>
      <c r="P1223" s="1">
        <v>46203.859953703701</v>
      </c>
      <c r="Q1223" s="1" t="str">
        <f t="shared" si="152"/>
        <v>4301636|r02</v>
      </c>
      <c r="R1223" s="1" t="str">
        <f>VLOOKUP(D1223,Base_Amostral!$A:$G,5,FALSE)</f>
        <v>Balneário Pinhal</v>
      </c>
      <c r="S1223" s="1" t="str">
        <f>VLOOKUP(D1223,Base_Amostral!$A:$G,3,FALSE)</f>
        <v>Rio Grande do Sul</v>
      </c>
      <c r="T1223" s="1" t="str">
        <f>VLOOKUP(D1223,Base_Amostral!$A:$G,6,FALSE)</f>
        <v>Sul</v>
      </c>
      <c r="U1223" s="4">
        <f t="shared" si="153"/>
        <v>9.1999999999999993</v>
      </c>
      <c r="V1223" s="4">
        <f t="shared" si="154"/>
        <v>6.7</v>
      </c>
      <c r="W1223" s="4">
        <f t="shared" si="155"/>
        <v>2.4999999999999991</v>
      </c>
      <c r="X1223" s="4">
        <f t="shared" si="156"/>
        <v>7.9499999999999993</v>
      </c>
      <c r="Y1223" s="4">
        <f t="shared" si="157"/>
        <v>1</v>
      </c>
      <c r="Z1223" s="4">
        <f t="shared" si="158"/>
        <v>0</v>
      </c>
      <c r="AA1223" s="4">
        <f t="shared" si="159"/>
        <v>0</v>
      </c>
      <c r="AB1223" s="4" t="str">
        <f>IF(B1223&lt;&gt;"r04","",IF(COUNT(INDEX(U:U,ROW()-3):U1223)&lt;2,"",MAX(INDEX(U:U,ROW()-3):U1223)-MIN(INDEX(U:U,ROW()-3):U1223)))</f>
        <v/>
      </c>
      <c r="AC1223" s="4" t="str">
        <f>IF(B1223&lt;&gt;"r04","",IF(COUNT(INDEX(V:V,ROW()-3):V1223)&lt;2,"",MAX(INDEX(V:V,ROW()-3):V1223)-MIN(INDEX(V:V,ROW()-3):V1223)))</f>
        <v/>
      </c>
      <c r="AD1223" s="4" t="str">
        <f>IF(B1223&lt;&gt;"r04","",COUNT(INDEX(U:U,ROW()-3):U1223))</f>
        <v/>
      </c>
      <c r="AE1223" s="4" t="str">
        <f>IF(B1223&lt;&gt;"r04","",COUNT(INDEX(V:V,ROW()-3):V1223))</f>
        <v/>
      </c>
    </row>
    <row r="1224" spans="1:31">
      <c r="A1224">
        <v>1302</v>
      </c>
      <c r="B1224" t="s">
        <v>1861</v>
      </c>
      <c r="C1224" t="s">
        <v>1862</v>
      </c>
      <c r="D1224">
        <v>4301636</v>
      </c>
      <c r="E1224">
        <v>92</v>
      </c>
      <c r="F1224" t="s">
        <v>1849</v>
      </c>
      <c r="G1224" s="1">
        <v>46209.895624999997</v>
      </c>
      <c r="H1224">
        <v>67</v>
      </c>
      <c r="I1224" t="s">
        <v>1849</v>
      </c>
      <c r="J1224" s="1">
        <v>46209.895914351851</v>
      </c>
      <c r="K1224">
        <v>1</v>
      </c>
      <c r="L1224">
        <v>1</v>
      </c>
      <c r="M1224" t="s">
        <v>1850</v>
      </c>
      <c r="N1224" t="s">
        <v>1851</v>
      </c>
      <c r="O1224" s="1">
        <v>46209.895497685182</v>
      </c>
      <c r="P1224" s="1">
        <v>46209.895914351851</v>
      </c>
      <c r="Q1224" s="1" t="str">
        <f t="shared" si="152"/>
        <v>4301636|r03</v>
      </c>
      <c r="R1224" s="1" t="str">
        <f>VLOOKUP(D1224,Base_Amostral!$A:$G,5,FALSE)</f>
        <v>Balneário Pinhal</v>
      </c>
      <c r="S1224" s="1" t="str">
        <f>VLOOKUP(D1224,Base_Amostral!$A:$G,3,FALSE)</f>
        <v>Rio Grande do Sul</v>
      </c>
      <c r="T1224" s="1" t="str">
        <f>VLOOKUP(D1224,Base_Amostral!$A:$G,6,FALSE)</f>
        <v>Sul</v>
      </c>
      <c r="U1224" s="4">
        <f t="shared" si="153"/>
        <v>9.1999999999999993</v>
      </c>
      <c r="V1224" s="4">
        <f t="shared" si="154"/>
        <v>6.7</v>
      </c>
      <c r="W1224" s="4">
        <f t="shared" si="155"/>
        <v>2.4999999999999991</v>
      </c>
      <c r="X1224" s="4">
        <f t="shared" si="156"/>
        <v>7.9499999999999993</v>
      </c>
      <c r="Y1224" s="4">
        <f t="shared" si="157"/>
        <v>1</v>
      </c>
      <c r="Z1224" s="4">
        <f t="shared" si="158"/>
        <v>0</v>
      </c>
      <c r="AA1224" s="4">
        <f t="shared" si="159"/>
        <v>0</v>
      </c>
      <c r="AB1224" s="4" t="str">
        <f>IF(B1224&lt;&gt;"r04","",IF(COUNT(INDEX(U:U,ROW()-3):U1224)&lt;2,"",MAX(INDEX(U:U,ROW()-3):U1224)-MIN(INDEX(U:U,ROW()-3):U1224)))</f>
        <v/>
      </c>
      <c r="AC1224" s="4" t="str">
        <f>IF(B1224&lt;&gt;"r04","",IF(COUNT(INDEX(V:V,ROW()-3):V1224)&lt;2,"",MAX(INDEX(V:V,ROW()-3):V1224)-MIN(INDEX(V:V,ROW()-3):V1224)))</f>
        <v/>
      </c>
      <c r="AD1224" s="4" t="str">
        <f>IF(B1224&lt;&gt;"r04","",COUNT(INDEX(U:U,ROW()-3):U1224))</f>
        <v/>
      </c>
      <c r="AE1224" s="4" t="str">
        <f>IF(B1224&lt;&gt;"r04","",COUNT(INDEX(V:V,ROW()-3):V1224))</f>
        <v/>
      </c>
    </row>
    <row r="1225" spans="1:31">
      <c r="A1225">
        <v>1674</v>
      </c>
      <c r="B1225" t="s">
        <v>1863</v>
      </c>
      <c r="C1225" t="s">
        <v>1864</v>
      </c>
      <c r="D1225">
        <v>4301636</v>
      </c>
      <c r="E1225">
        <v>96</v>
      </c>
      <c r="F1225" t="s">
        <v>1849</v>
      </c>
      <c r="G1225" s="1">
        <v>46216.882013888891</v>
      </c>
      <c r="H1225">
        <v>67</v>
      </c>
      <c r="I1225" t="s">
        <v>1849</v>
      </c>
      <c r="J1225" s="1">
        <v>46216.882337962961</v>
      </c>
      <c r="K1225">
        <v>1</v>
      </c>
      <c r="L1225">
        <v>1</v>
      </c>
      <c r="M1225" t="s">
        <v>1850</v>
      </c>
      <c r="N1225" t="s">
        <v>1851</v>
      </c>
      <c r="O1225" s="1">
        <v>46216.881863425922</v>
      </c>
      <c r="P1225" s="1">
        <v>46216.882337962961</v>
      </c>
      <c r="Q1225" s="1" t="str">
        <f t="shared" si="152"/>
        <v>4301636|r04</v>
      </c>
      <c r="R1225" s="1" t="str">
        <f>VLOOKUP(D1225,Base_Amostral!$A:$G,5,FALSE)</f>
        <v>Balneário Pinhal</v>
      </c>
      <c r="S1225" s="1" t="str">
        <f>VLOOKUP(D1225,Base_Amostral!$A:$G,3,FALSE)</f>
        <v>Rio Grande do Sul</v>
      </c>
      <c r="T1225" s="1" t="str">
        <f>VLOOKUP(D1225,Base_Amostral!$A:$G,6,FALSE)</f>
        <v>Sul</v>
      </c>
      <c r="U1225" s="4">
        <f t="shared" si="153"/>
        <v>9.6</v>
      </c>
      <c r="V1225" s="4">
        <f t="shared" si="154"/>
        <v>6.7</v>
      </c>
      <c r="W1225" s="4">
        <f t="shared" si="155"/>
        <v>2.8999999999999995</v>
      </c>
      <c r="X1225" s="4">
        <f t="shared" si="156"/>
        <v>8.15</v>
      </c>
      <c r="Y1225" s="4">
        <f t="shared" si="157"/>
        <v>1</v>
      </c>
      <c r="Z1225" s="4">
        <f t="shared" si="158"/>
        <v>0.40000000000000036</v>
      </c>
      <c r="AA1225" s="4">
        <f t="shared" si="159"/>
        <v>0</v>
      </c>
      <c r="AB1225" s="4">
        <f ca="1">IF(B1225&lt;&gt;"r04","",IF(COUNT(INDEX(U:U,ROW()-3):U1225)&lt;2,"",MAX(INDEX(U:U,ROW()-3):U1225)-MIN(INDEX(U:U,ROW()-3):U1225)))</f>
        <v>0.40000000000000036</v>
      </c>
      <c r="AC1225" s="4">
        <f ca="1">IF(B1225&lt;&gt;"r04","",IF(COUNT(INDEX(V:V,ROW()-3):V1225)&lt;2,"",MAX(INDEX(V:V,ROW()-3):V1225)-MIN(INDEX(V:V,ROW()-3):V1225)))</f>
        <v>0</v>
      </c>
      <c r="AD1225" s="4">
        <f ca="1">IF(B1225&lt;&gt;"r04","",COUNT(INDEX(U:U,ROW()-3):U1225))</f>
        <v>4</v>
      </c>
      <c r="AE1225" s="4">
        <f ca="1">IF(B1225&lt;&gt;"r04","",COUNT(INDEX(V:V,ROW()-3):V1225))</f>
        <v>4</v>
      </c>
    </row>
    <row r="1226" spans="1:31">
      <c r="A1226">
        <v>589</v>
      </c>
      <c r="B1226" t="s">
        <v>1857</v>
      </c>
      <c r="C1226" t="s">
        <v>1858</v>
      </c>
      <c r="D1226">
        <v>4301750</v>
      </c>
      <c r="E1226">
        <v>58</v>
      </c>
      <c r="F1226" t="s">
        <v>1849</v>
      </c>
      <c r="G1226" s="1">
        <v>46196.053090277775</v>
      </c>
      <c r="H1226">
        <v>58</v>
      </c>
      <c r="I1226" t="s">
        <v>1849</v>
      </c>
      <c r="J1226" s="1">
        <v>46196.053437499999</v>
      </c>
      <c r="K1226">
        <v>1</v>
      </c>
      <c r="L1226">
        <v>1</v>
      </c>
      <c r="M1226" t="s">
        <v>1850</v>
      </c>
      <c r="N1226" t="s">
        <v>1851</v>
      </c>
      <c r="O1226" s="1">
        <v>46196.05023148148</v>
      </c>
      <c r="P1226" s="1">
        <v>46196.053437499999</v>
      </c>
      <c r="Q1226" s="1" t="str">
        <f t="shared" si="152"/>
        <v>4301750|r01</v>
      </c>
      <c r="R1226" s="1" t="str">
        <f>VLOOKUP(D1226,Base_Amostral!$A:$G,5,FALSE)</f>
        <v>Barão do Triunfo</v>
      </c>
      <c r="S1226" s="1" t="str">
        <f>VLOOKUP(D1226,Base_Amostral!$A:$G,3,FALSE)</f>
        <v>Rio Grande do Sul</v>
      </c>
      <c r="T1226" s="1" t="str">
        <f>VLOOKUP(D1226,Base_Amostral!$A:$G,6,FALSE)</f>
        <v>Sul</v>
      </c>
      <c r="U1226" s="4">
        <f t="shared" si="153"/>
        <v>5.8</v>
      </c>
      <c r="V1226" s="4">
        <f t="shared" si="154"/>
        <v>5.8</v>
      </c>
      <c r="W1226" s="4">
        <f t="shared" si="155"/>
        <v>0</v>
      </c>
      <c r="X1226" s="4">
        <f t="shared" si="156"/>
        <v>5.8</v>
      </c>
      <c r="Y1226" s="4">
        <f t="shared" si="157"/>
        <v>1</v>
      </c>
      <c r="Z1226" s="4" t="str">
        <f t="shared" si="158"/>
        <v/>
      </c>
      <c r="AA1226" s="4" t="str">
        <f t="shared" si="159"/>
        <v/>
      </c>
      <c r="AB1226" s="4" t="str">
        <f>IF(B1226&lt;&gt;"r04","",IF(COUNT(INDEX(U:U,ROW()-3):U1226)&lt;2,"",MAX(INDEX(U:U,ROW()-3):U1226)-MIN(INDEX(U:U,ROW()-3):U1226)))</f>
        <v/>
      </c>
      <c r="AC1226" s="4" t="str">
        <f>IF(B1226&lt;&gt;"r04","",IF(COUNT(INDEX(V:V,ROW()-3):V1226)&lt;2,"",MAX(INDEX(V:V,ROW()-3):V1226)-MIN(INDEX(V:V,ROW()-3):V1226)))</f>
        <v/>
      </c>
      <c r="AD1226" s="4" t="str">
        <f>IF(B1226&lt;&gt;"r04","",COUNT(INDEX(U:U,ROW()-3):U1226))</f>
        <v/>
      </c>
      <c r="AE1226" s="4" t="str">
        <f>IF(B1226&lt;&gt;"r04","",COUNT(INDEX(V:V,ROW()-3):V1226))</f>
        <v/>
      </c>
    </row>
    <row r="1227" spans="1:31">
      <c r="A1227">
        <v>945</v>
      </c>
      <c r="B1227" t="s">
        <v>1859</v>
      </c>
      <c r="C1227" t="s">
        <v>1860</v>
      </c>
      <c r="D1227">
        <v>4301750</v>
      </c>
      <c r="E1227">
        <v>58</v>
      </c>
      <c r="F1227" t="s">
        <v>1849</v>
      </c>
      <c r="G1227" s="1">
        <v>46203.860729166663</v>
      </c>
      <c r="H1227">
        <v>58</v>
      </c>
      <c r="I1227" t="s">
        <v>1849</v>
      </c>
      <c r="J1227" s="1">
        <v>46203.861087962963</v>
      </c>
      <c r="K1227">
        <v>1</v>
      </c>
      <c r="L1227">
        <v>1</v>
      </c>
      <c r="M1227" t="s">
        <v>1850</v>
      </c>
      <c r="N1227" t="s">
        <v>1851</v>
      </c>
      <c r="O1227" s="1">
        <v>46203.859988425924</v>
      </c>
      <c r="P1227" s="1">
        <v>46203.861087962963</v>
      </c>
      <c r="Q1227" s="1" t="str">
        <f t="shared" si="152"/>
        <v>4301750|r02</v>
      </c>
      <c r="R1227" s="1" t="str">
        <f>VLOOKUP(D1227,Base_Amostral!$A:$G,5,FALSE)</f>
        <v>Barão do Triunfo</v>
      </c>
      <c r="S1227" s="1" t="str">
        <f>VLOOKUP(D1227,Base_Amostral!$A:$G,3,FALSE)</f>
        <v>Rio Grande do Sul</v>
      </c>
      <c r="T1227" s="1" t="str">
        <f>VLOOKUP(D1227,Base_Amostral!$A:$G,6,FALSE)</f>
        <v>Sul</v>
      </c>
      <c r="U1227" s="4">
        <f t="shared" si="153"/>
        <v>5.8</v>
      </c>
      <c r="V1227" s="4">
        <f t="shared" si="154"/>
        <v>5.8</v>
      </c>
      <c r="W1227" s="4">
        <f t="shared" si="155"/>
        <v>0</v>
      </c>
      <c r="X1227" s="4">
        <f t="shared" si="156"/>
        <v>5.8</v>
      </c>
      <c r="Y1227" s="4">
        <f t="shared" si="157"/>
        <v>1</v>
      </c>
      <c r="Z1227" s="4">
        <f t="shared" si="158"/>
        <v>0</v>
      </c>
      <c r="AA1227" s="4">
        <f t="shared" si="159"/>
        <v>0</v>
      </c>
      <c r="AB1227" s="4" t="str">
        <f>IF(B1227&lt;&gt;"r04","",IF(COUNT(INDEX(U:U,ROW()-3):U1227)&lt;2,"",MAX(INDEX(U:U,ROW()-3):U1227)-MIN(INDEX(U:U,ROW()-3):U1227)))</f>
        <v/>
      </c>
      <c r="AC1227" s="4" t="str">
        <f>IF(B1227&lt;&gt;"r04","",IF(COUNT(INDEX(V:V,ROW()-3):V1227)&lt;2,"",MAX(INDEX(V:V,ROW()-3):V1227)-MIN(INDEX(V:V,ROW()-3):V1227)))</f>
        <v/>
      </c>
      <c r="AD1227" s="4" t="str">
        <f>IF(B1227&lt;&gt;"r04","",COUNT(INDEX(U:U,ROW()-3):U1227))</f>
        <v/>
      </c>
      <c r="AE1227" s="4" t="str">
        <f>IF(B1227&lt;&gt;"r04","",COUNT(INDEX(V:V,ROW()-3):V1227))</f>
        <v/>
      </c>
    </row>
    <row r="1228" spans="1:31">
      <c r="A1228">
        <v>1304</v>
      </c>
      <c r="B1228" t="s">
        <v>1861</v>
      </c>
      <c r="C1228" t="s">
        <v>1862</v>
      </c>
      <c r="D1228">
        <v>4301750</v>
      </c>
      <c r="E1228">
        <v>58</v>
      </c>
      <c r="F1228" t="s">
        <v>1849</v>
      </c>
      <c r="G1228" s="1">
        <v>46209.896435185183</v>
      </c>
      <c r="H1228">
        <v>58</v>
      </c>
      <c r="I1228" t="s">
        <v>1849</v>
      </c>
      <c r="J1228" s="1">
        <v>46209.89675925926</v>
      </c>
      <c r="K1228">
        <v>1</v>
      </c>
      <c r="L1228">
        <v>1</v>
      </c>
      <c r="M1228" t="s">
        <v>1850</v>
      </c>
      <c r="N1228" t="s">
        <v>1851</v>
      </c>
      <c r="O1228" s="1">
        <v>46209.895949074074</v>
      </c>
      <c r="P1228" s="1">
        <v>46209.89675925926</v>
      </c>
      <c r="Q1228" s="1" t="str">
        <f t="shared" si="152"/>
        <v>4301750|r03</v>
      </c>
      <c r="R1228" s="1" t="str">
        <f>VLOOKUP(D1228,Base_Amostral!$A:$G,5,FALSE)</f>
        <v>Barão do Triunfo</v>
      </c>
      <c r="S1228" s="1" t="str">
        <f>VLOOKUP(D1228,Base_Amostral!$A:$G,3,FALSE)</f>
        <v>Rio Grande do Sul</v>
      </c>
      <c r="T1228" s="1" t="str">
        <f>VLOOKUP(D1228,Base_Amostral!$A:$G,6,FALSE)</f>
        <v>Sul</v>
      </c>
      <c r="U1228" s="4">
        <f t="shared" si="153"/>
        <v>5.8</v>
      </c>
      <c r="V1228" s="4">
        <f t="shared" si="154"/>
        <v>5.8</v>
      </c>
      <c r="W1228" s="4">
        <f t="shared" si="155"/>
        <v>0</v>
      </c>
      <c r="X1228" s="4">
        <f t="shared" si="156"/>
        <v>5.8</v>
      </c>
      <c r="Y1228" s="4">
        <f t="shared" si="157"/>
        <v>1</v>
      </c>
      <c r="Z1228" s="4">
        <f t="shared" si="158"/>
        <v>0</v>
      </c>
      <c r="AA1228" s="4">
        <f t="shared" si="159"/>
        <v>0</v>
      </c>
      <c r="AB1228" s="4" t="str">
        <f>IF(B1228&lt;&gt;"r04","",IF(COUNT(INDEX(U:U,ROW()-3):U1228)&lt;2,"",MAX(INDEX(U:U,ROW()-3):U1228)-MIN(INDEX(U:U,ROW()-3):U1228)))</f>
        <v/>
      </c>
      <c r="AC1228" s="4" t="str">
        <f>IF(B1228&lt;&gt;"r04","",IF(COUNT(INDEX(V:V,ROW()-3):V1228)&lt;2,"",MAX(INDEX(V:V,ROW()-3):V1228)-MIN(INDEX(V:V,ROW()-3):V1228)))</f>
        <v/>
      </c>
      <c r="AD1228" s="4" t="str">
        <f>IF(B1228&lt;&gt;"r04","",COUNT(INDEX(U:U,ROW()-3):U1228))</f>
        <v/>
      </c>
      <c r="AE1228" s="4" t="str">
        <f>IF(B1228&lt;&gt;"r04","",COUNT(INDEX(V:V,ROW()-3):V1228))</f>
        <v/>
      </c>
    </row>
    <row r="1229" spans="1:31">
      <c r="A1229">
        <v>1676</v>
      </c>
      <c r="B1229" t="s">
        <v>1863</v>
      </c>
      <c r="C1229" t="s">
        <v>1864</v>
      </c>
      <c r="D1229">
        <v>4301750</v>
      </c>
      <c r="E1229">
        <v>67</v>
      </c>
      <c r="F1229" t="s">
        <v>1849</v>
      </c>
      <c r="G1229" s="1">
        <v>46216.882905092592</v>
      </c>
      <c r="H1229">
        <v>59</v>
      </c>
      <c r="I1229" t="s">
        <v>1849</v>
      </c>
      <c r="J1229" s="1">
        <v>46216.883287037039</v>
      </c>
      <c r="K1229">
        <v>1</v>
      </c>
      <c r="L1229">
        <v>1</v>
      </c>
      <c r="M1229" t="s">
        <v>1850</v>
      </c>
      <c r="N1229" t="s">
        <v>1851</v>
      </c>
      <c r="O1229" s="1">
        <v>46216.882372685184</v>
      </c>
      <c r="P1229" s="1">
        <v>46216.883287037039</v>
      </c>
      <c r="Q1229" s="1" t="str">
        <f t="shared" si="152"/>
        <v>4301750|r04</v>
      </c>
      <c r="R1229" s="1" t="str">
        <f>VLOOKUP(D1229,Base_Amostral!$A:$G,5,FALSE)</f>
        <v>Barão do Triunfo</v>
      </c>
      <c r="S1229" s="1" t="str">
        <f>VLOOKUP(D1229,Base_Amostral!$A:$G,3,FALSE)</f>
        <v>Rio Grande do Sul</v>
      </c>
      <c r="T1229" s="1" t="str">
        <f>VLOOKUP(D1229,Base_Amostral!$A:$G,6,FALSE)</f>
        <v>Sul</v>
      </c>
      <c r="U1229" s="4">
        <f t="shared" si="153"/>
        <v>6.7</v>
      </c>
      <c r="V1229" s="4">
        <f t="shared" si="154"/>
        <v>5.9</v>
      </c>
      <c r="W1229" s="4">
        <f t="shared" si="155"/>
        <v>0.79999999999999982</v>
      </c>
      <c r="X1229" s="4">
        <f t="shared" si="156"/>
        <v>6.3000000000000007</v>
      </c>
      <c r="Y1229" s="4">
        <f t="shared" si="157"/>
        <v>1</v>
      </c>
      <c r="Z1229" s="4">
        <f t="shared" si="158"/>
        <v>0.90000000000000036</v>
      </c>
      <c r="AA1229" s="4">
        <f t="shared" si="159"/>
        <v>0.10000000000000053</v>
      </c>
      <c r="AB1229" s="4">
        <f ca="1">IF(B1229&lt;&gt;"r04","",IF(COUNT(INDEX(U:U,ROW()-3):U1229)&lt;2,"",MAX(INDEX(U:U,ROW()-3):U1229)-MIN(INDEX(U:U,ROW()-3):U1229)))</f>
        <v>0.90000000000000036</v>
      </c>
      <c r="AC1229" s="4">
        <f ca="1">IF(B1229&lt;&gt;"r04","",IF(COUNT(INDEX(V:V,ROW()-3):V1229)&lt;2,"",MAX(INDEX(V:V,ROW()-3):V1229)-MIN(INDEX(V:V,ROW()-3):V1229)))</f>
        <v>0.10000000000000053</v>
      </c>
      <c r="AD1229" s="4">
        <f ca="1">IF(B1229&lt;&gt;"r04","",COUNT(INDEX(U:U,ROW()-3):U1229))</f>
        <v>4</v>
      </c>
      <c r="AE1229" s="4">
        <f ca="1">IF(B1229&lt;&gt;"r04","",COUNT(INDEX(V:V,ROW()-3):V1229))</f>
        <v>4</v>
      </c>
    </row>
    <row r="1230" spans="1:31">
      <c r="A1230">
        <v>592</v>
      </c>
      <c r="B1230" t="s">
        <v>1857</v>
      </c>
      <c r="C1230" t="s">
        <v>1858</v>
      </c>
      <c r="D1230">
        <v>4302006</v>
      </c>
      <c r="E1230">
        <v>74</v>
      </c>
      <c r="F1230" t="s">
        <v>1849</v>
      </c>
      <c r="G1230" s="1">
        <v>46196.055208333331</v>
      </c>
      <c r="H1230">
        <v>65</v>
      </c>
      <c r="I1230" t="s">
        <v>1849</v>
      </c>
      <c r="J1230" s="1">
        <v>46196.055520833332</v>
      </c>
      <c r="K1230">
        <v>1</v>
      </c>
      <c r="L1230">
        <v>1</v>
      </c>
      <c r="M1230" t="s">
        <v>1850</v>
      </c>
      <c r="N1230" t="s">
        <v>1851</v>
      </c>
      <c r="O1230" s="1">
        <v>46196.053472222222</v>
      </c>
      <c r="P1230" s="1">
        <v>46196.055520833332</v>
      </c>
      <c r="Q1230" s="1" t="str">
        <f t="shared" si="152"/>
        <v>4302006|r01</v>
      </c>
      <c r="R1230" s="1" t="str">
        <f>VLOOKUP(D1230,Base_Amostral!$A:$G,5,FALSE)</f>
        <v>Barros Cassal</v>
      </c>
      <c r="S1230" s="1" t="str">
        <f>VLOOKUP(D1230,Base_Amostral!$A:$G,3,FALSE)</f>
        <v>Rio Grande do Sul</v>
      </c>
      <c r="T1230" s="1" t="str">
        <f>VLOOKUP(D1230,Base_Amostral!$A:$G,6,FALSE)</f>
        <v>Sul</v>
      </c>
      <c r="U1230" s="4">
        <f t="shared" si="153"/>
        <v>7.4</v>
      </c>
      <c r="V1230" s="4">
        <f t="shared" si="154"/>
        <v>6.5</v>
      </c>
      <c r="W1230" s="4">
        <f t="shared" si="155"/>
        <v>0.90000000000000036</v>
      </c>
      <c r="X1230" s="4">
        <f t="shared" si="156"/>
        <v>6.95</v>
      </c>
      <c r="Y1230" s="4">
        <f t="shared" si="157"/>
        <v>1</v>
      </c>
      <c r="Z1230" s="4" t="str">
        <f t="shared" si="158"/>
        <v/>
      </c>
      <c r="AA1230" s="4" t="str">
        <f t="shared" si="159"/>
        <v/>
      </c>
      <c r="AB1230" s="4" t="str">
        <f>IF(B1230&lt;&gt;"r04","",IF(COUNT(INDEX(U:U,ROW()-3):U1230)&lt;2,"",MAX(INDEX(U:U,ROW()-3):U1230)-MIN(INDEX(U:U,ROW()-3):U1230)))</f>
        <v/>
      </c>
      <c r="AC1230" s="4" t="str">
        <f>IF(B1230&lt;&gt;"r04","",IF(COUNT(INDEX(V:V,ROW()-3):V1230)&lt;2,"",MAX(INDEX(V:V,ROW()-3):V1230)-MIN(INDEX(V:V,ROW()-3):V1230)))</f>
        <v/>
      </c>
      <c r="AD1230" s="4" t="str">
        <f>IF(B1230&lt;&gt;"r04","",COUNT(INDEX(U:U,ROW()-3):U1230))</f>
        <v/>
      </c>
      <c r="AE1230" s="4" t="str">
        <f>IF(B1230&lt;&gt;"r04","",COUNT(INDEX(V:V,ROW()-3):V1230))</f>
        <v/>
      </c>
    </row>
    <row r="1231" spans="1:31">
      <c r="A1231">
        <v>946</v>
      </c>
      <c r="B1231" t="s">
        <v>1859</v>
      </c>
      <c r="C1231" t="s">
        <v>1860</v>
      </c>
      <c r="D1231">
        <v>4302006</v>
      </c>
      <c r="E1231">
        <v>74</v>
      </c>
      <c r="F1231" t="s">
        <v>1849</v>
      </c>
      <c r="G1231" s="1">
        <v>46203.861238425925</v>
      </c>
      <c r="H1231">
        <v>70</v>
      </c>
      <c r="I1231" t="s">
        <v>1849</v>
      </c>
      <c r="J1231" s="1">
        <v>46203.861481481479</v>
      </c>
      <c r="K1231">
        <v>1</v>
      </c>
      <c r="L1231">
        <v>1</v>
      </c>
      <c r="M1231" t="s">
        <v>1850</v>
      </c>
      <c r="N1231" t="s">
        <v>1851</v>
      </c>
      <c r="O1231" s="1">
        <v>46203.861122685186</v>
      </c>
      <c r="P1231" s="1">
        <v>46203.861481481479</v>
      </c>
      <c r="Q1231" s="1" t="str">
        <f t="shared" si="152"/>
        <v>4302006|r02</v>
      </c>
      <c r="R1231" s="1" t="str">
        <f>VLOOKUP(D1231,Base_Amostral!$A:$G,5,FALSE)</f>
        <v>Barros Cassal</v>
      </c>
      <c r="S1231" s="1" t="str">
        <f>VLOOKUP(D1231,Base_Amostral!$A:$G,3,FALSE)</f>
        <v>Rio Grande do Sul</v>
      </c>
      <c r="T1231" s="1" t="str">
        <f>VLOOKUP(D1231,Base_Amostral!$A:$G,6,FALSE)</f>
        <v>Sul</v>
      </c>
      <c r="U1231" s="4">
        <f t="shared" si="153"/>
        <v>7.4</v>
      </c>
      <c r="V1231" s="4">
        <f t="shared" si="154"/>
        <v>7</v>
      </c>
      <c r="W1231" s="4">
        <f t="shared" si="155"/>
        <v>0.40000000000000036</v>
      </c>
      <c r="X1231" s="4">
        <f t="shared" si="156"/>
        <v>7.2</v>
      </c>
      <c r="Y1231" s="4">
        <f t="shared" si="157"/>
        <v>1</v>
      </c>
      <c r="Z1231" s="4">
        <f t="shared" si="158"/>
        <v>0</v>
      </c>
      <c r="AA1231" s="4">
        <f t="shared" si="159"/>
        <v>0.5</v>
      </c>
      <c r="AB1231" s="4" t="str">
        <f>IF(B1231&lt;&gt;"r04","",IF(COUNT(INDEX(U:U,ROW()-3):U1231)&lt;2,"",MAX(INDEX(U:U,ROW()-3):U1231)-MIN(INDEX(U:U,ROW()-3):U1231)))</f>
        <v/>
      </c>
      <c r="AC1231" s="4" t="str">
        <f>IF(B1231&lt;&gt;"r04","",IF(COUNT(INDEX(V:V,ROW()-3):V1231)&lt;2,"",MAX(INDEX(V:V,ROW()-3):V1231)-MIN(INDEX(V:V,ROW()-3):V1231)))</f>
        <v/>
      </c>
      <c r="AD1231" s="4" t="str">
        <f>IF(B1231&lt;&gt;"r04","",COUNT(INDEX(U:U,ROW()-3):U1231))</f>
        <v/>
      </c>
      <c r="AE1231" s="4" t="str">
        <f>IF(B1231&lt;&gt;"r04","",COUNT(INDEX(V:V,ROW()-3):V1231))</f>
        <v/>
      </c>
    </row>
    <row r="1232" spans="1:31">
      <c r="A1232">
        <v>1307</v>
      </c>
      <c r="B1232" t="s">
        <v>1861</v>
      </c>
      <c r="C1232" t="s">
        <v>1862</v>
      </c>
      <c r="D1232">
        <v>4302006</v>
      </c>
      <c r="E1232">
        <v>74</v>
      </c>
      <c r="F1232" t="s">
        <v>1849</v>
      </c>
      <c r="G1232" s="1">
        <v>46209.896909722222</v>
      </c>
      <c r="H1232">
        <v>65</v>
      </c>
      <c r="I1232" t="s">
        <v>1849</v>
      </c>
      <c r="J1232" s="1">
        <v>46209.897199074076</v>
      </c>
      <c r="K1232">
        <v>1</v>
      </c>
      <c r="L1232">
        <v>1</v>
      </c>
      <c r="M1232" t="s">
        <v>1850</v>
      </c>
      <c r="N1232" t="s">
        <v>1851</v>
      </c>
      <c r="O1232" s="1">
        <v>46209.896805555552</v>
      </c>
      <c r="P1232" s="1">
        <v>46209.897199074076</v>
      </c>
      <c r="Q1232" s="1" t="str">
        <f t="shared" si="152"/>
        <v>4302006|r03</v>
      </c>
      <c r="R1232" s="1" t="str">
        <f>VLOOKUP(D1232,Base_Amostral!$A:$G,5,FALSE)</f>
        <v>Barros Cassal</v>
      </c>
      <c r="S1232" s="1" t="str">
        <f>VLOOKUP(D1232,Base_Amostral!$A:$G,3,FALSE)</f>
        <v>Rio Grande do Sul</v>
      </c>
      <c r="T1232" s="1" t="str">
        <f>VLOOKUP(D1232,Base_Amostral!$A:$G,6,FALSE)</f>
        <v>Sul</v>
      </c>
      <c r="U1232" s="4">
        <f t="shared" si="153"/>
        <v>7.4</v>
      </c>
      <c r="V1232" s="4">
        <f t="shared" si="154"/>
        <v>6.5</v>
      </c>
      <c r="W1232" s="4">
        <f t="shared" si="155"/>
        <v>0.90000000000000036</v>
      </c>
      <c r="X1232" s="4">
        <f t="shared" si="156"/>
        <v>6.95</v>
      </c>
      <c r="Y1232" s="4">
        <f t="shared" si="157"/>
        <v>1</v>
      </c>
      <c r="Z1232" s="4">
        <f t="shared" si="158"/>
        <v>0</v>
      </c>
      <c r="AA1232" s="4">
        <f t="shared" si="159"/>
        <v>-0.5</v>
      </c>
      <c r="AB1232" s="4" t="str">
        <f>IF(B1232&lt;&gt;"r04","",IF(COUNT(INDEX(U:U,ROW()-3):U1232)&lt;2,"",MAX(INDEX(U:U,ROW()-3):U1232)-MIN(INDEX(U:U,ROW()-3):U1232)))</f>
        <v/>
      </c>
      <c r="AC1232" s="4" t="str">
        <f>IF(B1232&lt;&gt;"r04","",IF(COUNT(INDEX(V:V,ROW()-3):V1232)&lt;2,"",MAX(INDEX(V:V,ROW()-3):V1232)-MIN(INDEX(V:V,ROW()-3):V1232)))</f>
        <v/>
      </c>
      <c r="AD1232" s="4" t="str">
        <f>IF(B1232&lt;&gt;"r04","",COUNT(INDEX(U:U,ROW()-3):U1232))</f>
        <v/>
      </c>
      <c r="AE1232" s="4" t="str">
        <f>IF(B1232&lt;&gt;"r04","",COUNT(INDEX(V:V,ROW()-3):V1232))</f>
        <v/>
      </c>
    </row>
    <row r="1233" spans="1:31">
      <c r="A1233">
        <v>1678</v>
      </c>
      <c r="B1233" t="s">
        <v>1863</v>
      </c>
      <c r="C1233" t="s">
        <v>1864</v>
      </c>
      <c r="D1233">
        <v>4302006</v>
      </c>
      <c r="E1233">
        <v>75</v>
      </c>
      <c r="F1233" t="s">
        <v>1849</v>
      </c>
      <c r="G1233" s="1">
        <v>46216.883460648147</v>
      </c>
      <c r="H1233">
        <v>70</v>
      </c>
      <c r="I1233" t="s">
        <v>1849</v>
      </c>
      <c r="J1233" s="1">
        <v>46216.883750000001</v>
      </c>
      <c r="K1233">
        <v>1</v>
      </c>
      <c r="L1233">
        <v>1</v>
      </c>
      <c r="M1233" t="s">
        <v>1850</v>
      </c>
      <c r="N1233" t="s">
        <v>1851</v>
      </c>
      <c r="O1233" s="1">
        <v>46216.883321759262</v>
      </c>
      <c r="P1233" s="1">
        <v>46216.883750000001</v>
      </c>
      <c r="Q1233" s="1" t="str">
        <f t="shared" si="152"/>
        <v>4302006|r04</v>
      </c>
      <c r="R1233" s="1" t="str">
        <f>VLOOKUP(D1233,Base_Amostral!$A:$G,5,FALSE)</f>
        <v>Barros Cassal</v>
      </c>
      <c r="S1233" s="1" t="str">
        <f>VLOOKUP(D1233,Base_Amostral!$A:$G,3,FALSE)</f>
        <v>Rio Grande do Sul</v>
      </c>
      <c r="T1233" s="1" t="str">
        <f>VLOOKUP(D1233,Base_Amostral!$A:$G,6,FALSE)</f>
        <v>Sul</v>
      </c>
      <c r="U1233" s="4">
        <f t="shared" si="153"/>
        <v>7.5</v>
      </c>
      <c r="V1233" s="4">
        <f t="shared" si="154"/>
        <v>7</v>
      </c>
      <c r="W1233" s="4">
        <f t="shared" si="155"/>
        <v>0.5</v>
      </c>
      <c r="X1233" s="4">
        <f t="shared" si="156"/>
        <v>7.25</v>
      </c>
      <c r="Y1233" s="4">
        <f t="shared" si="157"/>
        <v>1</v>
      </c>
      <c r="Z1233" s="4">
        <f t="shared" si="158"/>
        <v>9.9999999999999645E-2</v>
      </c>
      <c r="AA1233" s="4">
        <f t="shared" si="159"/>
        <v>0.5</v>
      </c>
      <c r="AB1233" s="4">
        <f ca="1">IF(B1233&lt;&gt;"r04","",IF(COUNT(INDEX(U:U,ROW()-3):U1233)&lt;2,"",MAX(INDEX(U:U,ROW()-3):U1233)-MIN(INDEX(U:U,ROW()-3):U1233)))</f>
        <v>9.9999999999999645E-2</v>
      </c>
      <c r="AC1233" s="4">
        <f ca="1">IF(B1233&lt;&gt;"r04","",IF(COUNT(INDEX(V:V,ROW()-3):V1233)&lt;2,"",MAX(INDEX(V:V,ROW()-3):V1233)-MIN(INDEX(V:V,ROW()-3):V1233)))</f>
        <v>0.5</v>
      </c>
      <c r="AD1233" s="4">
        <f ca="1">IF(B1233&lt;&gt;"r04","",COUNT(INDEX(U:U,ROW()-3):U1233))</f>
        <v>4</v>
      </c>
      <c r="AE1233" s="4">
        <f ca="1">IF(B1233&lt;&gt;"r04","",COUNT(INDEX(V:V,ROW()-3):V1233))</f>
        <v>4</v>
      </c>
    </row>
    <row r="1234" spans="1:31">
      <c r="A1234">
        <v>597</v>
      </c>
      <c r="B1234" t="s">
        <v>1857</v>
      </c>
      <c r="C1234" t="s">
        <v>1858</v>
      </c>
      <c r="D1234">
        <v>4302352</v>
      </c>
      <c r="E1234">
        <v>92</v>
      </c>
      <c r="F1234" t="s">
        <v>1849</v>
      </c>
      <c r="G1234" s="1">
        <v>46196.05572916667</v>
      </c>
      <c r="H1234">
        <v>65</v>
      </c>
      <c r="I1234" t="s">
        <v>1849</v>
      </c>
      <c r="J1234" s="1">
        <v>46196.056041666663</v>
      </c>
      <c r="K1234">
        <v>1</v>
      </c>
      <c r="L1234">
        <v>1</v>
      </c>
      <c r="M1234" t="s">
        <v>1850</v>
      </c>
      <c r="N1234" t="s">
        <v>1851</v>
      </c>
      <c r="O1234" s="1">
        <v>46196.055567129632</v>
      </c>
      <c r="P1234" s="1">
        <v>46196.056041666663</v>
      </c>
      <c r="Q1234" s="1" t="str">
        <f t="shared" si="152"/>
        <v>4302352|r01</v>
      </c>
      <c r="R1234" s="1" t="str">
        <f>VLOOKUP(D1234,Base_Amostral!$A:$G,5,FALSE)</f>
        <v>Bom Princípio</v>
      </c>
      <c r="S1234" s="1" t="str">
        <f>VLOOKUP(D1234,Base_Amostral!$A:$G,3,FALSE)</f>
        <v>Rio Grande do Sul</v>
      </c>
      <c r="T1234" s="1" t="str">
        <f>VLOOKUP(D1234,Base_Amostral!$A:$G,6,FALSE)</f>
        <v>Sul</v>
      </c>
      <c r="U1234" s="4">
        <f t="shared" si="153"/>
        <v>9.1999999999999993</v>
      </c>
      <c r="V1234" s="4">
        <f t="shared" si="154"/>
        <v>6.5</v>
      </c>
      <c r="W1234" s="4">
        <f t="shared" si="155"/>
        <v>2.6999999999999993</v>
      </c>
      <c r="X1234" s="4">
        <f t="shared" si="156"/>
        <v>7.85</v>
      </c>
      <c r="Y1234" s="4">
        <f t="shared" si="157"/>
        <v>1</v>
      </c>
      <c r="Z1234" s="4" t="str">
        <f t="shared" si="158"/>
        <v/>
      </c>
      <c r="AA1234" s="4" t="str">
        <f t="shared" si="159"/>
        <v/>
      </c>
      <c r="AB1234" s="4" t="str">
        <f>IF(B1234&lt;&gt;"r04","",IF(COUNT(INDEX(U:U,ROW()-3):U1234)&lt;2,"",MAX(INDEX(U:U,ROW()-3):U1234)-MIN(INDEX(U:U,ROW()-3):U1234)))</f>
        <v/>
      </c>
      <c r="AC1234" s="4" t="str">
        <f>IF(B1234&lt;&gt;"r04","",IF(COUNT(INDEX(V:V,ROW()-3):V1234)&lt;2,"",MAX(INDEX(V:V,ROW()-3):V1234)-MIN(INDEX(V:V,ROW()-3):V1234)))</f>
        <v/>
      </c>
      <c r="AD1234" s="4" t="str">
        <f>IF(B1234&lt;&gt;"r04","",COUNT(INDEX(U:U,ROW()-3):U1234))</f>
        <v/>
      </c>
      <c r="AE1234" s="4" t="str">
        <f>IF(B1234&lt;&gt;"r04","",COUNT(INDEX(V:V,ROW()-3):V1234))</f>
        <v/>
      </c>
    </row>
    <row r="1235" spans="1:31">
      <c r="A1235">
        <v>947</v>
      </c>
      <c r="B1235" t="s">
        <v>1859</v>
      </c>
      <c r="C1235" t="s">
        <v>1860</v>
      </c>
      <c r="D1235">
        <v>4302352</v>
      </c>
      <c r="E1235">
        <v>92</v>
      </c>
      <c r="F1235" t="s">
        <v>1849</v>
      </c>
      <c r="G1235" s="1">
        <v>46203.861655092594</v>
      </c>
      <c r="H1235">
        <v>70</v>
      </c>
      <c r="I1235" t="s">
        <v>1849</v>
      </c>
      <c r="J1235" s="1">
        <v>46203.861932870372</v>
      </c>
      <c r="K1235">
        <v>1</v>
      </c>
      <c r="L1235">
        <v>1</v>
      </c>
      <c r="M1235" t="s">
        <v>1850</v>
      </c>
      <c r="N1235" t="s">
        <v>1851</v>
      </c>
      <c r="O1235" s="1">
        <v>46203.861516203702</v>
      </c>
      <c r="P1235" s="1">
        <v>46203.861932870372</v>
      </c>
      <c r="Q1235" s="1" t="str">
        <f t="shared" si="152"/>
        <v>4302352|r02</v>
      </c>
      <c r="R1235" s="1" t="str">
        <f>VLOOKUP(D1235,Base_Amostral!$A:$G,5,FALSE)</f>
        <v>Bom Princípio</v>
      </c>
      <c r="S1235" s="1" t="str">
        <f>VLOOKUP(D1235,Base_Amostral!$A:$G,3,FALSE)</f>
        <v>Rio Grande do Sul</v>
      </c>
      <c r="T1235" s="1" t="str">
        <f>VLOOKUP(D1235,Base_Amostral!$A:$G,6,FALSE)</f>
        <v>Sul</v>
      </c>
      <c r="U1235" s="4">
        <f t="shared" si="153"/>
        <v>9.1999999999999993</v>
      </c>
      <c r="V1235" s="4">
        <f t="shared" si="154"/>
        <v>7</v>
      </c>
      <c r="W1235" s="4">
        <f t="shared" si="155"/>
        <v>2.1999999999999993</v>
      </c>
      <c r="X1235" s="4">
        <f t="shared" si="156"/>
        <v>8.1</v>
      </c>
      <c r="Y1235" s="4">
        <f t="shared" si="157"/>
        <v>1</v>
      </c>
      <c r="Z1235" s="4">
        <f t="shared" si="158"/>
        <v>0</v>
      </c>
      <c r="AA1235" s="4">
        <f t="shared" si="159"/>
        <v>0.5</v>
      </c>
      <c r="AB1235" s="4" t="str">
        <f>IF(B1235&lt;&gt;"r04","",IF(COUNT(INDEX(U:U,ROW()-3):U1235)&lt;2,"",MAX(INDEX(U:U,ROW()-3):U1235)-MIN(INDEX(U:U,ROW()-3):U1235)))</f>
        <v/>
      </c>
      <c r="AC1235" s="4" t="str">
        <f>IF(B1235&lt;&gt;"r04","",IF(COUNT(INDEX(V:V,ROW()-3):V1235)&lt;2,"",MAX(INDEX(V:V,ROW()-3):V1235)-MIN(INDEX(V:V,ROW()-3):V1235)))</f>
        <v/>
      </c>
      <c r="AD1235" s="4" t="str">
        <f>IF(B1235&lt;&gt;"r04","",COUNT(INDEX(U:U,ROW()-3):U1235))</f>
        <v/>
      </c>
      <c r="AE1235" s="4" t="str">
        <f>IF(B1235&lt;&gt;"r04","",COUNT(INDEX(V:V,ROW()-3):V1235))</f>
        <v/>
      </c>
    </row>
    <row r="1236" spans="1:31">
      <c r="A1236">
        <v>1309</v>
      </c>
      <c r="B1236" t="s">
        <v>1861</v>
      </c>
      <c r="C1236" t="s">
        <v>1862</v>
      </c>
      <c r="D1236">
        <v>4302352</v>
      </c>
      <c r="E1236">
        <v>92</v>
      </c>
      <c r="F1236" t="s">
        <v>1849</v>
      </c>
      <c r="G1236" s="1">
        <v>46209.89739583333</v>
      </c>
      <c r="H1236">
        <v>70</v>
      </c>
      <c r="I1236" t="s">
        <v>1849</v>
      </c>
      <c r="J1236" s="1">
        <v>46209.897685185184</v>
      </c>
      <c r="K1236">
        <v>1</v>
      </c>
      <c r="L1236">
        <v>1</v>
      </c>
      <c r="M1236" t="s">
        <v>1850</v>
      </c>
      <c r="N1236" t="s">
        <v>1851</v>
      </c>
      <c r="O1236" s="1">
        <v>46209.897245370368</v>
      </c>
      <c r="P1236" s="1">
        <v>46209.897685185184</v>
      </c>
      <c r="Q1236" s="1" t="str">
        <f t="shared" si="152"/>
        <v>4302352|r03</v>
      </c>
      <c r="R1236" s="1" t="str">
        <f>VLOOKUP(D1236,Base_Amostral!$A:$G,5,FALSE)</f>
        <v>Bom Princípio</v>
      </c>
      <c r="S1236" s="1" t="str">
        <f>VLOOKUP(D1236,Base_Amostral!$A:$G,3,FALSE)</f>
        <v>Rio Grande do Sul</v>
      </c>
      <c r="T1236" s="1" t="str">
        <f>VLOOKUP(D1236,Base_Amostral!$A:$G,6,FALSE)</f>
        <v>Sul</v>
      </c>
      <c r="U1236" s="4">
        <f t="shared" si="153"/>
        <v>9.1999999999999993</v>
      </c>
      <c r="V1236" s="4">
        <f t="shared" si="154"/>
        <v>7</v>
      </c>
      <c r="W1236" s="4">
        <f t="shared" si="155"/>
        <v>2.1999999999999993</v>
      </c>
      <c r="X1236" s="4">
        <f t="shared" si="156"/>
        <v>8.1</v>
      </c>
      <c r="Y1236" s="4">
        <f t="shared" si="157"/>
        <v>1</v>
      </c>
      <c r="Z1236" s="4">
        <f t="shared" si="158"/>
        <v>0</v>
      </c>
      <c r="AA1236" s="4">
        <f t="shared" si="159"/>
        <v>0</v>
      </c>
      <c r="AB1236" s="4" t="str">
        <f>IF(B1236&lt;&gt;"r04","",IF(COUNT(INDEX(U:U,ROW()-3):U1236)&lt;2,"",MAX(INDEX(U:U,ROW()-3):U1236)-MIN(INDEX(U:U,ROW()-3):U1236)))</f>
        <v/>
      </c>
      <c r="AC1236" s="4" t="str">
        <f>IF(B1236&lt;&gt;"r04","",IF(COUNT(INDEX(V:V,ROW()-3):V1236)&lt;2,"",MAX(INDEX(V:V,ROW()-3):V1236)-MIN(INDEX(V:V,ROW()-3):V1236)))</f>
        <v/>
      </c>
      <c r="AD1236" s="4" t="str">
        <f>IF(B1236&lt;&gt;"r04","",COUNT(INDEX(U:U,ROW()-3):U1236))</f>
        <v/>
      </c>
      <c r="AE1236" s="4" t="str">
        <f>IF(B1236&lt;&gt;"r04","",COUNT(INDEX(V:V,ROW()-3):V1236))</f>
        <v/>
      </c>
    </row>
    <row r="1237" spans="1:31">
      <c r="A1237">
        <v>1680</v>
      </c>
      <c r="B1237" t="s">
        <v>1863</v>
      </c>
      <c r="C1237" t="s">
        <v>1864</v>
      </c>
      <c r="D1237">
        <v>4302352</v>
      </c>
      <c r="E1237">
        <v>96</v>
      </c>
      <c r="F1237" t="s">
        <v>1849</v>
      </c>
      <c r="G1237" s="1">
        <v>46216.883946759262</v>
      </c>
      <c r="H1237">
        <v>70</v>
      </c>
      <c r="I1237" t="s">
        <v>1849</v>
      </c>
      <c r="J1237" s="1">
        <v>46216.884259259263</v>
      </c>
      <c r="K1237">
        <v>1</v>
      </c>
      <c r="L1237">
        <v>1</v>
      </c>
      <c r="M1237" t="s">
        <v>1850</v>
      </c>
      <c r="N1237" t="s">
        <v>1851</v>
      </c>
      <c r="O1237" s="1">
        <v>46216.883796296293</v>
      </c>
      <c r="P1237" s="1">
        <v>46216.884259259263</v>
      </c>
      <c r="Q1237" s="1" t="str">
        <f t="shared" si="152"/>
        <v>4302352|r04</v>
      </c>
      <c r="R1237" s="1" t="str">
        <f>VLOOKUP(D1237,Base_Amostral!$A:$G,5,FALSE)</f>
        <v>Bom Princípio</v>
      </c>
      <c r="S1237" s="1" t="str">
        <f>VLOOKUP(D1237,Base_Amostral!$A:$G,3,FALSE)</f>
        <v>Rio Grande do Sul</v>
      </c>
      <c r="T1237" s="1" t="str">
        <f>VLOOKUP(D1237,Base_Amostral!$A:$G,6,FALSE)</f>
        <v>Sul</v>
      </c>
      <c r="U1237" s="4">
        <f t="shared" si="153"/>
        <v>9.6</v>
      </c>
      <c r="V1237" s="4">
        <f t="shared" si="154"/>
        <v>7</v>
      </c>
      <c r="W1237" s="4">
        <f t="shared" si="155"/>
        <v>2.5999999999999996</v>
      </c>
      <c r="X1237" s="4">
        <f t="shared" si="156"/>
        <v>8.3000000000000007</v>
      </c>
      <c r="Y1237" s="4">
        <f t="shared" si="157"/>
        <v>1</v>
      </c>
      <c r="Z1237" s="4">
        <f t="shared" si="158"/>
        <v>0.40000000000000036</v>
      </c>
      <c r="AA1237" s="4">
        <f t="shared" si="159"/>
        <v>0</v>
      </c>
      <c r="AB1237" s="4">
        <f ca="1">IF(B1237&lt;&gt;"r04","",IF(COUNT(INDEX(U:U,ROW()-3):U1237)&lt;2,"",MAX(INDEX(U:U,ROW()-3):U1237)-MIN(INDEX(U:U,ROW()-3):U1237)))</f>
        <v>0.40000000000000036</v>
      </c>
      <c r="AC1237" s="4">
        <f ca="1">IF(B1237&lt;&gt;"r04","",IF(COUNT(INDEX(V:V,ROW()-3):V1237)&lt;2,"",MAX(INDEX(V:V,ROW()-3):V1237)-MIN(INDEX(V:V,ROW()-3):V1237)))</f>
        <v>0.5</v>
      </c>
      <c r="AD1237" s="4">
        <f ca="1">IF(B1237&lt;&gt;"r04","",COUNT(INDEX(U:U,ROW()-3):U1237))</f>
        <v>4</v>
      </c>
      <c r="AE1237" s="4">
        <f ca="1">IF(B1237&lt;&gt;"r04","",COUNT(INDEX(V:V,ROW()-3):V1237))</f>
        <v>4</v>
      </c>
    </row>
    <row r="1238" spans="1:31">
      <c r="A1238">
        <v>600</v>
      </c>
      <c r="B1238" t="s">
        <v>1857</v>
      </c>
      <c r="C1238" t="s">
        <v>1858</v>
      </c>
      <c r="D1238">
        <v>4302402</v>
      </c>
      <c r="E1238">
        <v>58</v>
      </c>
      <c r="F1238" t="s">
        <v>1849</v>
      </c>
      <c r="G1238" s="1">
        <v>46196.05636574074</v>
      </c>
      <c r="H1238">
        <v>54</v>
      </c>
      <c r="I1238" t="s">
        <v>1849</v>
      </c>
      <c r="J1238" s="1">
        <v>46196.056620370371</v>
      </c>
      <c r="K1238">
        <v>1</v>
      </c>
      <c r="L1238">
        <v>1</v>
      </c>
      <c r="M1238" t="s">
        <v>1850</v>
      </c>
      <c r="N1238" t="s">
        <v>1851</v>
      </c>
      <c r="O1238" s="1">
        <v>46196.056087962963</v>
      </c>
      <c r="P1238" s="1">
        <v>46196.056620370371</v>
      </c>
      <c r="Q1238" s="1" t="str">
        <f t="shared" si="152"/>
        <v>4302402|r01</v>
      </c>
      <c r="R1238" s="1" t="str">
        <f>VLOOKUP(D1238,Base_Amostral!$A:$G,5,FALSE)</f>
        <v>Bom Retiro do Sul</v>
      </c>
      <c r="S1238" s="1" t="str">
        <f>VLOOKUP(D1238,Base_Amostral!$A:$G,3,FALSE)</f>
        <v>Rio Grande do Sul</v>
      </c>
      <c r="T1238" s="1" t="str">
        <f>VLOOKUP(D1238,Base_Amostral!$A:$G,6,FALSE)</f>
        <v>Sul</v>
      </c>
      <c r="U1238" s="4">
        <f t="shared" si="153"/>
        <v>5.8</v>
      </c>
      <c r="V1238" s="4">
        <f t="shared" si="154"/>
        <v>5.4</v>
      </c>
      <c r="W1238" s="4">
        <f t="shared" si="155"/>
        <v>0.39999999999999947</v>
      </c>
      <c r="X1238" s="4">
        <f t="shared" si="156"/>
        <v>5.6</v>
      </c>
      <c r="Y1238" s="4">
        <f t="shared" si="157"/>
        <v>1</v>
      </c>
      <c r="Z1238" s="4" t="str">
        <f t="shared" si="158"/>
        <v/>
      </c>
      <c r="AA1238" s="4" t="str">
        <f t="shared" si="159"/>
        <v/>
      </c>
      <c r="AB1238" s="4" t="str">
        <f>IF(B1238&lt;&gt;"r04","",IF(COUNT(INDEX(U:U,ROW()-3):U1238)&lt;2,"",MAX(INDEX(U:U,ROW()-3):U1238)-MIN(INDEX(U:U,ROW()-3):U1238)))</f>
        <v/>
      </c>
      <c r="AC1238" s="4" t="str">
        <f>IF(B1238&lt;&gt;"r04","",IF(COUNT(INDEX(V:V,ROW()-3):V1238)&lt;2,"",MAX(INDEX(V:V,ROW()-3):V1238)-MIN(INDEX(V:V,ROW()-3):V1238)))</f>
        <v/>
      </c>
      <c r="AD1238" s="4" t="str">
        <f>IF(B1238&lt;&gt;"r04","",COUNT(INDEX(U:U,ROW()-3):U1238))</f>
        <v/>
      </c>
      <c r="AE1238" s="4" t="str">
        <f>IF(B1238&lt;&gt;"r04","",COUNT(INDEX(V:V,ROW()-3):V1238))</f>
        <v/>
      </c>
    </row>
    <row r="1239" spans="1:31">
      <c r="A1239">
        <v>948</v>
      </c>
      <c r="B1239" t="s">
        <v>1859</v>
      </c>
      <c r="C1239" t="s">
        <v>1860</v>
      </c>
      <c r="D1239">
        <v>4302402</v>
      </c>
      <c r="E1239">
        <v>58</v>
      </c>
      <c r="F1239" t="s">
        <v>1849</v>
      </c>
      <c r="G1239" s="1">
        <v>46203.862233796295</v>
      </c>
      <c r="H1239">
        <v>54</v>
      </c>
      <c r="I1239" t="s">
        <v>1849</v>
      </c>
      <c r="J1239" s="1">
        <v>46203.862476851849</v>
      </c>
      <c r="K1239">
        <v>1</v>
      </c>
      <c r="L1239">
        <v>1</v>
      </c>
      <c r="M1239" t="s">
        <v>1850</v>
      </c>
      <c r="N1239" t="s">
        <v>1851</v>
      </c>
      <c r="O1239" s="1">
        <v>46203.861990740741</v>
      </c>
      <c r="P1239" s="1">
        <v>46203.862476851849</v>
      </c>
      <c r="Q1239" s="1" t="str">
        <f t="shared" si="152"/>
        <v>4302402|r02</v>
      </c>
      <c r="R1239" s="1" t="str">
        <f>VLOOKUP(D1239,Base_Amostral!$A:$G,5,FALSE)</f>
        <v>Bom Retiro do Sul</v>
      </c>
      <c r="S1239" s="1" t="str">
        <f>VLOOKUP(D1239,Base_Amostral!$A:$G,3,FALSE)</f>
        <v>Rio Grande do Sul</v>
      </c>
      <c r="T1239" s="1" t="str">
        <f>VLOOKUP(D1239,Base_Amostral!$A:$G,6,FALSE)</f>
        <v>Sul</v>
      </c>
      <c r="U1239" s="4">
        <f t="shared" si="153"/>
        <v>5.8</v>
      </c>
      <c r="V1239" s="4">
        <f t="shared" si="154"/>
        <v>5.4</v>
      </c>
      <c r="W1239" s="4">
        <f t="shared" si="155"/>
        <v>0.39999999999999947</v>
      </c>
      <c r="X1239" s="4">
        <f t="shared" si="156"/>
        <v>5.6</v>
      </c>
      <c r="Y1239" s="4">
        <f t="shared" si="157"/>
        <v>1</v>
      </c>
      <c r="Z1239" s="4">
        <f t="shared" si="158"/>
        <v>0</v>
      </c>
      <c r="AA1239" s="4">
        <f t="shared" si="159"/>
        <v>0</v>
      </c>
      <c r="AB1239" s="4" t="str">
        <f>IF(B1239&lt;&gt;"r04","",IF(COUNT(INDEX(U:U,ROW()-3):U1239)&lt;2,"",MAX(INDEX(U:U,ROW()-3):U1239)-MIN(INDEX(U:U,ROW()-3):U1239)))</f>
        <v/>
      </c>
      <c r="AC1239" s="4" t="str">
        <f>IF(B1239&lt;&gt;"r04","",IF(COUNT(INDEX(V:V,ROW()-3):V1239)&lt;2,"",MAX(INDEX(V:V,ROW()-3):V1239)-MIN(INDEX(V:V,ROW()-3):V1239)))</f>
        <v/>
      </c>
      <c r="AD1239" s="4" t="str">
        <f>IF(B1239&lt;&gt;"r04","",COUNT(INDEX(U:U,ROW()-3):U1239))</f>
        <v/>
      </c>
      <c r="AE1239" s="4" t="str">
        <f>IF(B1239&lt;&gt;"r04","",COUNT(INDEX(V:V,ROW()-3):V1239))</f>
        <v/>
      </c>
    </row>
    <row r="1240" spans="1:31">
      <c r="A1240">
        <v>1311</v>
      </c>
      <c r="B1240" t="s">
        <v>1861</v>
      </c>
      <c r="C1240" t="s">
        <v>1862</v>
      </c>
      <c r="D1240">
        <v>4302402</v>
      </c>
      <c r="E1240">
        <v>58</v>
      </c>
      <c r="F1240" t="s">
        <v>1849</v>
      </c>
      <c r="G1240" s="1">
        <v>46209.897986111115</v>
      </c>
      <c r="H1240">
        <v>54</v>
      </c>
      <c r="I1240" t="s">
        <v>1849</v>
      </c>
      <c r="J1240" s="1">
        <v>46209.898229166669</v>
      </c>
      <c r="K1240">
        <v>1</v>
      </c>
      <c r="L1240">
        <v>1</v>
      </c>
      <c r="M1240" t="s">
        <v>1850</v>
      </c>
      <c r="N1240" t="s">
        <v>1851</v>
      </c>
      <c r="O1240" s="1">
        <v>46209.897719907407</v>
      </c>
      <c r="P1240" s="1">
        <v>46209.898229166669</v>
      </c>
      <c r="Q1240" s="1" t="str">
        <f t="shared" si="152"/>
        <v>4302402|r03</v>
      </c>
      <c r="R1240" s="1" t="str">
        <f>VLOOKUP(D1240,Base_Amostral!$A:$G,5,FALSE)</f>
        <v>Bom Retiro do Sul</v>
      </c>
      <c r="S1240" s="1" t="str">
        <f>VLOOKUP(D1240,Base_Amostral!$A:$G,3,FALSE)</f>
        <v>Rio Grande do Sul</v>
      </c>
      <c r="T1240" s="1" t="str">
        <f>VLOOKUP(D1240,Base_Amostral!$A:$G,6,FALSE)</f>
        <v>Sul</v>
      </c>
      <c r="U1240" s="4">
        <f t="shared" si="153"/>
        <v>5.8</v>
      </c>
      <c r="V1240" s="4">
        <f t="shared" si="154"/>
        <v>5.4</v>
      </c>
      <c r="W1240" s="4">
        <f t="shared" si="155"/>
        <v>0.39999999999999947</v>
      </c>
      <c r="X1240" s="4">
        <f t="shared" si="156"/>
        <v>5.6</v>
      </c>
      <c r="Y1240" s="4">
        <f t="shared" si="157"/>
        <v>1</v>
      </c>
      <c r="Z1240" s="4">
        <f t="shared" si="158"/>
        <v>0</v>
      </c>
      <c r="AA1240" s="4">
        <f t="shared" si="159"/>
        <v>0</v>
      </c>
      <c r="AB1240" s="4" t="str">
        <f>IF(B1240&lt;&gt;"r04","",IF(COUNT(INDEX(U:U,ROW()-3):U1240)&lt;2,"",MAX(INDEX(U:U,ROW()-3):U1240)-MIN(INDEX(U:U,ROW()-3):U1240)))</f>
        <v/>
      </c>
      <c r="AC1240" s="4" t="str">
        <f>IF(B1240&lt;&gt;"r04","",IF(COUNT(INDEX(V:V,ROW()-3):V1240)&lt;2,"",MAX(INDEX(V:V,ROW()-3):V1240)-MIN(INDEX(V:V,ROW()-3):V1240)))</f>
        <v/>
      </c>
      <c r="AD1240" s="4" t="str">
        <f>IF(B1240&lt;&gt;"r04","",COUNT(INDEX(U:U,ROW()-3):U1240))</f>
        <v/>
      </c>
      <c r="AE1240" s="4" t="str">
        <f>IF(B1240&lt;&gt;"r04","",COUNT(INDEX(V:V,ROW()-3):V1240))</f>
        <v/>
      </c>
    </row>
    <row r="1241" spans="1:31">
      <c r="A1241">
        <v>1682</v>
      </c>
      <c r="B1241" t="s">
        <v>1863</v>
      </c>
      <c r="C1241" t="s">
        <v>1864</v>
      </c>
      <c r="D1241">
        <v>4302402</v>
      </c>
      <c r="E1241">
        <v>69</v>
      </c>
      <c r="F1241" t="s">
        <v>1849</v>
      </c>
      <c r="G1241" s="1">
        <v>46216.884548611109</v>
      </c>
      <c r="H1241">
        <v>54</v>
      </c>
      <c r="I1241" t="s">
        <v>1849</v>
      </c>
      <c r="J1241" s="1">
        <v>46216.884791666664</v>
      </c>
      <c r="K1241">
        <v>1</v>
      </c>
      <c r="L1241">
        <v>1</v>
      </c>
      <c r="M1241" t="s">
        <v>1850</v>
      </c>
      <c r="N1241" t="s">
        <v>1851</v>
      </c>
      <c r="O1241" s="1">
        <v>46216.884293981479</v>
      </c>
      <c r="P1241" s="1">
        <v>46216.884791666664</v>
      </c>
      <c r="Q1241" s="1" t="str">
        <f t="shared" si="152"/>
        <v>4302402|r04</v>
      </c>
      <c r="R1241" s="1" t="str">
        <f>VLOOKUP(D1241,Base_Amostral!$A:$G,5,FALSE)</f>
        <v>Bom Retiro do Sul</v>
      </c>
      <c r="S1241" s="1" t="str">
        <f>VLOOKUP(D1241,Base_Amostral!$A:$G,3,FALSE)</f>
        <v>Rio Grande do Sul</v>
      </c>
      <c r="T1241" s="1" t="str">
        <f>VLOOKUP(D1241,Base_Amostral!$A:$G,6,FALSE)</f>
        <v>Sul</v>
      </c>
      <c r="U1241" s="4">
        <f t="shared" si="153"/>
        <v>6.9</v>
      </c>
      <c r="V1241" s="4">
        <f t="shared" si="154"/>
        <v>5.4</v>
      </c>
      <c r="W1241" s="4">
        <f t="shared" si="155"/>
        <v>1.5</v>
      </c>
      <c r="X1241" s="4">
        <f t="shared" si="156"/>
        <v>6.15</v>
      </c>
      <c r="Y1241" s="4">
        <f t="shared" si="157"/>
        <v>1</v>
      </c>
      <c r="Z1241" s="4">
        <f t="shared" si="158"/>
        <v>1.1000000000000005</v>
      </c>
      <c r="AA1241" s="4">
        <f t="shared" si="159"/>
        <v>0</v>
      </c>
      <c r="AB1241" s="4">
        <f ca="1">IF(B1241&lt;&gt;"r04","",IF(COUNT(INDEX(U:U,ROW()-3):U1241)&lt;2,"",MAX(INDEX(U:U,ROW()-3):U1241)-MIN(INDEX(U:U,ROW()-3):U1241)))</f>
        <v>1.1000000000000005</v>
      </c>
      <c r="AC1241" s="4">
        <f ca="1">IF(B1241&lt;&gt;"r04","",IF(COUNT(INDEX(V:V,ROW()-3):V1241)&lt;2,"",MAX(INDEX(V:V,ROW()-3):V1241)-MIN(INDEX(V:V,ROW()-3):V1241)))</f>
        <v>0</v>
      </c>
      <c r="AD1241" s="4">
        <f ca="1">IF(B1241&lt;&gt;"r04","",COUNT(INDEX(U:U,ROW()-3):U1241))</f>
        <v>4</v>
      </c>
      <c r="AE1241" s="4">
        <f ca="1">IF(B1241&lt;&gt;"r04","",COUNT(INDEX(V:V,ROW()-3):V1241))</f>
        <v>4</v>
      </c>
    </row>
    <row r="1242" spans="1:31">
      <c r="A1242">
        <v>603</v>
      </c>
      <c r="B1242" t="s">
        <v>1857</v>
      </c>
      <c r="C1242" t="s">
        <v>1858</v>
      </c>
      <c r="D1242">
        <v>4302709</v>
      </c>
      <c r="E1242">
        <v>70</v>
      </c>
      <c r="F1242" t="s">
        <v>1849</v>
      </c>
      <c r="G1242" s="1">
        <v>46196.057118055556</v>
      </c>
      <c r="H1242">
        <v>74</v>
      </c>
      <c r="I1242" t="s">
        <v>1849</v>
      </c>
      <c r="J1242" s="1">
        <v>46196.057372685187</v>
      </c>
      <c r="K1242">
        <v>1</v>
      </c>
      <c r="L1242">
        <v>1</v>
      </c>
      <c r="M1242" t="s">
        <v>1850</v>
      </c>
      <c r="N1242" t="s">
        <v>1851</v>
      </c>
      <c r="O1242" s="1">
        <v>46196.056666666664</v>
      </c>
      <c r="P1242" s="1">
        <v>46196.057372685187</v>
      </c>
      <c r="Q1242" s="1" t="str">
        <f t="shared" si="152"/>
        <v>4302709|r01</v>
      </c>
      <c r="R1242" s="1" t="str">
        <f>VLOOKUP(D1242,Base_Amostral!$A:$G,5,FALSE)</f>
        <v>Butiá</v>
      </c>
      <c r="S1242" s="1" t="str">
        <f>VLOOKUP(D1242,Base_Amostral!$A:$G,3,FALSE)</f>
        <v>Rio Grande do Sul</v>
      </c>
      <c r="T1242" s="1" t="str">
        <f>VLOOKUP(D1242,Base_Amostral!$A:$G,6,FALSE)</f>
        <v>Sul</v>
      </c>
      <c r="U1242" s="4">
        <f t="shared" si="153"/>
        <v>7</v>
      </c>
      <c r="V1242" s="4">
        <f t="shared" si="154"/>
        <v>7.4</v>
      </c>
      <c r="W1242" s="4">
        <f t="shared" si="155"/>
        <v>-0.40000000000000036</v>
      </c>
      <c r="X1242" s="4">
        <f t="shared" si="156"/>
        <v>7.2</v>
      </c>
      <c r="Y1242" s="4">
        <f t="shared" si="157"/>
        <v>1</v>
      </c>
      <c r="Z1242" s="4" t="str">
        <f t="shared" si="158"/>
        <v/>
      </c>
      <c r="AA1242" s="4" t="str">
        <f t="shared" si="159"/>
        <v/>
      </c>
      <c r="AB1242" s="4" t="str">
        <f>IF(B1242&lt;&gt;"r04","",IF(COUNT(INDEX(U:U,ROW()-3):U1242)&lt;2,"",MAX(INDEX(U:U,ROW()-3):U1242)-MIN(INDEX(U:U,ROW()-3):U1242)))</f>
        <v/>
      </c>
      <c r="AC1242" s="4" t="str">
        <f>IF(B1242&lt;&gt;"r04","",IF(COUNT(INDEX(V:V,ROW()-3):V1242)&lt;2,"",MAX(INDEX(V:V,ROW()-3):V1242)-MIN(INDEX(V:V,ROW()-3):V1242)))</f>
        <v/>
      </c>
      <c r="AD1242" s="4" t="str">
        <f>IF(B1242&lt;&gt;"r04","",COUNT(INDEX(U:U,ROW()-3):U1242))</f>
        <v/>
      </c>
      <c r="AE1242" s="4" t="str">
        <f>IF(B1242&lt;&gt;"r04","",COUNT(INDEX(V:V,ROW()-3):V1242))</f>
        <v/>
      </c>
    </row>
    <row r="1243" spans="1:31">
      <c r="A1243">
        <v>951</v>
      </c>
      <c r="B1243" t="s">
        <v>1859</v>
      </c>
      <c r="C1243" t="s">
        <v>1860</v>
      </c>
      <c r="D1243">
        <v>4302709</v>
      </c>
      <c r="E1243">
        <v>70</v>
      </c>
      <c r="F1243" t="s">
        <v>1849</v>
      </c>
      <c r="G1243" s="1">
        <v>46203.862986111111</v>
      </c>
      <c r="H1243">
        <v>74</v>
      </c>
      <c r="I1243" t="s">
        <v>1849</v>
      </c>
      <c r="J1243" s="1">
        <v>46203.863263888888</v>
      </c>
      <c r="K1243">
        <v>1</v>
      </c>
      <c r="L1243">
        <v>1</v>
      </c>
      <c r="M1243" t="s">
        <v>1850</v>
      </c>
      <c r="N1243" t="s">
        <v>1851</v>
      </c>
      <c r="O1243" s="1">
        <v>46203.862523148149</v>
      </c>
      <c r="P1243" s="1">
        <v>46203.863263888888</v>
      </c>
      <c r="Q1243" s="1" t="str">
        <f t="shared" si="152"/>
        <v>4302709|r02</v>
      </c>
      <c r="R1243" s="1" t="str">
        <f>VLOOKUP(D1243,Base_Amostral!$A:$G,5,FALSE)</f>
        <v>Butiá</v>
      </c>
      <c r="S1243" s="1" t="str">
        <f>VLOOKUP(D1243,Base_Amostral!$A:$G,3,FALSE)</f>
        <v>Rio Grande do Sul</v>
      </c>
      <c r="T1243" s="1" t="str">
        <f>VLOOKUP(D1243,Base_Amostral!$A:$G,6,FALSE)</f>
        <v>Sul</v>
      </c>
      <c r="U1243" s="4">
        <f t="shared" si="153"/>
        <v>7</v>
      </c>
      <c r="V1243" s="4">
        <f t="shared" si="154"/>
        <v>7.4</v>
      </c>
      <c r="W1243" s="4">
        <f t="shared" si="155"/>
        <v>-0.40000000000000036</v>
      </c>
      <c r="X1243" s="4">
        <f t="shared" si="156"/>
        <v>7.2</v>
      </c>
      <c r="Y1243" s="4">
        <f t="shared" si="157"/>
        <v>1</v>
      </c>
      <c r="Z1243" s="4">
        <f t="shared" si="158"/>
        <v>0</v>
      </c>
      <c r="AA1243" s="4">
        <f t="shared" si="159"/>
        <v>0</v>
      </c>
      <c r="AB1243" s="4" t="str">
        <f>IF(B1243&lt;&gt;"r04","",IF(COUNT(INDEX(U:U,ROW()-3):U1243)&lt;2,"",MAX(INDEX(U:U,ROW()-3):U1243)-MIN(INDEX(U:U,ROW()-3):U1243)))</f>
        <v/>
      </c>
      <c r="AC1243" s="4" t="str">
        <f>IF(B1243&lt;&gt;"r04","",IF(COUNT(INDEX(V:V,ROW()-3):V1243)&lt;2,"",MAX(INDEX(V:V,ROW()-3):V1243)-MIN(INDEX(V:V,ROW()-3):V1243)))</f>
        <v/>
      </c>
      <c r="AD1243" s="4" t="str">
        <f>IF(B1243&lt;&gt;"r04","",COUNT(INDEX(U:U,ROW()-3):U1243))</f>
        <v/>
      </c>
      <c r="AE1243" s="4" t="str">
        <f>IF(B1243&lt;&gt;"r04","",COUNT(INDEX(V:V,ROW()-3):V1243))</f>
        <v/>
      </c>
    </row>
    <row r="1244" spans="1:31">
      <c r="A1244">
        <v>1312</v>
      </c>
      <c r="B1244" t="s">
        <v>1861</v>
      </c>
      <c r="C1244" t="s">
        <v>1862</v>
      </c>
      <c r="D1244">
        <v>4302709</v>
      </c>
      <c r="E1244">
        <v>70</v>
      </c>
      <c r="F1244" t="s">
        <v>1849</v>
      </c>
      <c r="G1244" s="1">
        <v>46209.898680555554</v>
      </c>
      <c r="H1244">
        <v>74</v>
      </c>
      <c r="I1244" t="s">
        <v>1849</v>
      </c>
      <c r="J1244" s="1">
        <v>46209.898946759262</v>
      </c>
      <c r="K1244">
        <v>1</v>
      </c>
      <c r="L1244">
        <v>1</v>
      </c>
      <c r="M1244" t="s">
        <v>1850</v>
      </c>
      <c r="N1244" t="s">
        <v>1851</v>
      </c>
      <c r="O1244" s="1">
        <v>46209.898275462961</v>
      </c>
      <c r="P1244" s="1">
        <v>46209.898946759262</v>
      </c>
      <c r="Q1244" s="1" t="str">
        <f t="shared" si="152"/>
        <v>4302709|r03</v>
      </c>
      <c r="R1244" s="1" t="str">
        <f>VLOOKUP(D1244,Base_Amostral!$A:$G,5,FALSE)</f>
        <v>Butiá</v>
      </c>
      <c r="S1244" s="1" t="str">
        <f>VLOOKUP(D1244,Base_Amostral!$A:$G,3,FALSE)</f>
        <v>Rio Grande do Sul</v>
      </c>
      <c r="T1244" s="1" t="str">
        <f>VLOOKUP(D1244,Base_Amostral!$A:$G,6,FALSE)</f>
        <v>Sul</v>
      </c>
      <c r="U1244" s="4">
        <f t="shared" si="153"/>
        <v>7</v>
      </c>
      <c r="V1244" s="4">
        <f t="shared" si="154"/>
        <v>7.4</v>
      </c>
      <c r="W1244" s="4">
        <f t="shared" si="155"/>
        <v>-0.40000000000000036</v>
      </c>
      <c r="X1244" s="4">
        <f t="shared" si="156"/>
        <v>7.2</v>
      </c>
      <c r="Y1244" s="4">
        <f t="shared" si="157"/>
        <v>1</v>
      </c>
      <c r="Z1244" s="4">
        <f t="shared" si="158"/>
        <v>0</v>
      </c>
      <c r="AA1244" s="4">
        <f t="shared" si="159"/>
        <v>0</v>
      </c>
      <c r="AB1244" s="4" t="str">
        <f>IF(B1244&lt;&gt;"r04","",IF(COUNT(INDEX(U:U,ROW()-3):U1244)&lt;2,"",MAX(INDEX(U:U,ROW()-3):U1244)-MIN(INDEX(U:U,ROW()-3):U1244)))</f>
        <v/>
      </c>
      <c r="AC1244" s="4" t="str">
        <f>IF(B1244&lt;&gt;"r04","",IF(COUNT(INDEX(V:V,ROW()-3):V1244)&lt;2,"",MAX(INDEX(V:V,ROW()-3):V1244)-MIN(INDEX(V:V,ROW()-3):V1244)))</f>
        <v/>
      </c>
      <c r="AD1244" s="4" t="str">
        <f>IF(B1244&lt;&gt;"r04","",COUNT(INDEX(U:U,ROW()-3):U1244))</f>
        <v/>
      </c>
      <c r="AE1244" s="4" t="str">
        <f>IF(B1244&lt;&gt;"r04","",COUNT(INDEX(V:V,ROW()-3):V1244))</f>
        <v/>
      </c>
    </row>
    <row r="1245" spans="1:31">
      <c r="A1245">
        <v>1684</v>
      </c>
      <c r="B1245" t="s">
        <v>1863</v>
      </c>
      <c r="C1245" t="s">
        <v>1864</v>
      </c>
      <c r="D1245">
        <v>4302709</v>
      </c>
      <c r="E1245">
        <v>80</v>
      </c>
      <c r="F1245" t="s">
        <v>1849</v>
      </c>
      <c r="G1245" s="1">
        <v>46216.885277777779</v>
      </c>
      <c r="H1245">
        <v>74</v>
      </c>
      <c r="I1245" t="s">
        <v>1849</v>
      </c>
      <c r="J1245" s="1">
        <v>46216.885578703703</v>
      </c>
      <c r="K1245">
        <v>1</v>
      </c>
      <c r="L1245">
        <v>1</v>
      </c>
      <c r="M1245" t="s">
        <v>1850</v>
      </c>
      <c r="N1245" t="s">
        <v>1851</v>
      </c>
      <c r="O1245" s="1">
        <v>46216.884826388887</v>
      </c>
      <c r="P1245" s="1">
        <v>46216.885578703703</v>
      </c>
      <c r="Q1245" s="1" t="str">
        <f t="shared" si="152"/>
        <v>4302709|r04</v>
      </c>
      <c r="R1245" s="1" t="str">
        <f>VLOOKUP(D1245,Base_Amostral!$A:$G,5,FALSE)</f>
        <v>Butiá</v>
      </c>
      <c r="S1245" s="1" t="str">
        <f>VLOOKUP(D1245,Base_Amostral!$A:$G,3,FALSE)</f>
        <v>Rio Grande do Sul</v>
      </c>
      <c r="T1245" s="1" t="str">
        <f>VLOOKUP(D1245,Base_Amostral!$A:$G,6,FALSE)</f>
        <v>Sul</v>
      </c>
      <c r="U1245" s="4">
        <f t="shared" si="153"/>
        <v>8</v>
      </c>
      <c r="V1245" s="4">
        <f t="shared" si="154"/>
        <v>7.4</v>
      </c>
      <c r="W1245" s="4">
        <f t="shared" si="155"/>
        <v>0.59999999999999964</v>
      </c>
      <c r="X1245" s="4">
        <f t="shared" si="156"/>
        <v>7.7</v>
      </c>
      <c r="Y1245" s="4">
        <f t="shared" si="157"/>
        <v>1</v>
      </c>
      <c r="Z1245" s="4">
        <f t="shared" si="158"/>
        <v>1</v>
      </c>
      <c r="AA1245" s="4">
        <f t="shared" si="159"/>
        <v>0</v>
      </c>
      <c r="AB1245" s="4">
        <f ca="1">IF(B1245&lt;&gt;"r04","",IF(COUNT(INDEX(U:U,ROW()-3):U1245)&lt;2,"",MAX(INDEX(U:U,ROW()-3):U1245)-MIN(INDEX(U:U,ROW()-3):U1245)))</f>
        <v>1</v>
      </c>
      <c r="AC1245" s="4">
        <f ca="1">IF(B1245&lt;&gt;"r04","",IF(COUNT(INDEX(V:V,ROW()-3):V1245)&lt;2,"",MAX(INDEX(V:V,ROW()-3):V1245)-MIN(INDEX(V:V,ROW()-3):V1245)))</f>
        <v>0</v>
      </c>
      <c r="AD1245" s="4">
        <f ca="1">IF(B1245&lt;&gt;"r04","",COUNT(INDEX(U:U,ROW()-3):U1245))</f>
        <v>4</v>
      </c>
      <c r="AE1245" s="4">
        <f ca="1">IF(B1245&lt;&gt;"r04","",COUNT(INDEX(V:V,ROW()-3):V1245))</f>
        <v>4</v>
      </c>
    </row>
    <row r="1246" spans="1:31">
      <c r="A1246">
        <v>605</v>
      </c>
      <c r="B1246" t="s">
        <v>1857</v>
      </c>
      <c r="C1246" t="s">
        <v>1858</v>
      </c>
      <c r="D1246">
        <v>4303608</v>
      </c>
      <c r="E1246">
        <v>74</v>
      </c>
      <c r="F1246" t="s">
        <v>1849</v>
      </c>
      <c r="G1246" s="1">
        <v>46196.057523148149</v>
      </c>
      <c r="H1246">
        <v>70</v>
      </c>
      <c r="I1246" t="s">
        <v>1849</v>
      </c>
      <c r="J1246" s="1">
        <v>46196.057789351849</v>
      </c>
      <c r="K1246">
        <v>1</v>
      </c>
      <c r="L1246">
        <v>1</v>
      </c>
      <c r="M1246" t="s">
        <v>1850</v>
      </c>
      <c r="N1246" t="s">
        <v>1851</v>
      </c>
      <c r="O1246" s="1">
        <v>46196.05741898148</v>
      </c>
      <c r="P1246" s="1">
        <v>46196.057789351849</v>
      </c>
      <c r="Q1246" s="1" t="str">
        <f t="shared" si="152"/>
        <v>4303608|r01</v>
      </c>
      <c r="R1246" s="1" t="str">
        <f>VLOOKUP(D1246,Base_Amostral!$A:$G,5,FALSE)</f>
        <v>Cambará do Sul</v>
      </c>
      <c r="S1246" s="1" t="str">
        <f>VLOOKUP(D1246,Base_Amostral!$A:$G,3,FALSE)</f>
        <v>Rio Grande do Sul</v>
      </c>
      <c r="T1246" s="1" t="str">
        <f>VLOOKUP(D1246,Base_Amostral!$A:$G,6,FALSE)</f>
        <v>Sul</v>
      </c>
      <c r="U1246" s="4">
        <f t="shared" si="153"/>
        <v>7.4</v>
      </c>
      <c r="V1246" s="4">
        <f t="shared" si="154"/>
        <v>7</v>
      </c>
      <c r="W1246" s="4">
        <f t="shared" si="155"/>
        <v>0.40000000000000036</v>
      </c>
      <c r="X1246" s="4">
        <f t="shared" si="156"/>
        <v>7.2</v>
      </c>
      <c r="Y1246" s="4">
        <f t="shared" si="157"/>
        <v>1</v>
      </c>
      <c r="Z1246" s="4" t="str">
        <f t="shared" si="158"/>
        <v/>
      </c>
      <c r="AA1246" s="4" t="str">
        <f t="shared" si="159"/>
        <v/>
      </c>
      <c r="AB1246" s="4" t="str">
        <f>IF(B1246&lt;&gt;"r04","",IF(COUNT(INDEX(U:U,ROW()-3):U1246)&lt;2,"",MAX(INDEX(U:U,ROW()-3):U1246)-MIN(INDEX(U:U,ROW()-3):U1246)))</f>
        <v/>
      </c>
      <c r="AC1246" s="4" t="str">
        <f>IF(B1246&lt;&gt;"r04","",IF(COUNT(INDEX(V:V,ROW()-3):V1246)&lt;2,"",MAX(INDEX(V:V,ROW()-3):V1246)-MIN(INDEX(V:V,ROW()-3):V1246)))</f>
        <v/>
      </c>
      <c r="AD1246" s="4" t="str">
        <f>IF(B1246&lt;&gt;"r04","",COUNT(INDEX(U:U,ROW()-3):U1246))</f>
        <v/>
      </c>
      <c r="AE1246" s="4" t="str">
        <f>IF(B1246&lt;&gt;"r04","",COUNT(INDEX(V:V,ROW()-3):V1246))</f>
        <v/>
      </c>
    </row>
    <row r="1247" spans="1:31">
      <c r="A1247">
        <v>953</v>
      </c>
      <c r="B1247" t="s">
        <v>1859</v>
      </c>
      <c r="C1247" t="s">
        <v>1860</v>
      </c>
      <c r="D1247">
        <v>4303608</v>
      </c>
      <c r="E1247">
        <v>74</v>
      </c>
      <c r="F1247" t="s">
        <v>1849</v>
      </c>
      <c r="G1247" s="1">
        <v>46203.86341435185</v>
      </c>
      <c r="H1247">
        <v>65</v>
      </c>
      <c r="I1247" t="s">
        <v>1849</v>
      </c>
      <c r="J1247" s="1">
        <v>46203.863680555558</v>
      </c>
      <c r="K1247">
        <v>1</v>
      </c>
      <c r="L1247">
        <v>1</v>
      </c>
      <c r="M1247" t="s">
        <v>1850</v>
      </c>
      <c r="N1247" t="s">
        <v>1851</v>
      </c>
      <c r="O1247" s="1">
        <v>46203.863298611112</v>
      </c>
      <c r="P1247" s="1">
        <v>46203.863680555558</v>
      </c>
      <c r="Q1247" s="1" t="str">
        <f t="shared" si="152"/>
        <v>4303608|r02</v>
      </c>
      <c r="R1247" s="1" t="str">
        <f>VLOOKUP(D1247,Base_Amostral!$A:$G,5,FALSE)</f>
        <v>Cambará do Sul</v>
      </c>
      <c r="S1247" s="1" t="str">
        <f>VLOOKUP(D1247,Base_Amostral!$A:$G,3,FALSE)</f>
        <v>Rio Grande do Sul</v>
      </c>
      <c r="T1247" s="1" t="str">
        <f>VLOOKUP(D1247,Base_Amostral!$A:$G,6,FALSE)</f>
        <v>Sul</v>
      </c>
      <c r="U1247" s="4">
        <f t="shared" si="153"/>
        <v>7.4</v>
      </c>
      <c r="V1247" s="4">
        <f t="shared" si="154"/>
        <v>6.5</v>
      </c>
      <c r="W1247" s="4">
        <f t="shared" si="155"/>
        <v>0.90000000000000036</v>
      </c>
      <c r="X1247" s="4">
        <f t="shared" si="156"/>
        <v>6.95</v>
      </c>
      <c r="Y1247" s="4">
        <f t="shared" si="157"/>
        <v>1</v>
      </c>
      <c r="Z1247" s="4">
        <f t="shared" si="158"/>
        <v>0</v>
      </c>
      <c r="AA1247" s="4">
        <f t="shared" si="159"/>
        <v>-0.5</v>
      </c>
      <c r="AB1247" s="4" t="str">
        <f>IF(B1247&lt;&gt;"r04","",IF(COUNT(INDEX(U:U,ROW()-3):U1247)&lt;2,"",MAX(INDEX(U:U,ROW()-3):U1247)-MIN(INDEX(U:U,ROW()-3):U1247)))</f>
        <v/>
      </c>
      <c r="AC1247" s="4" t="str">
        <f>IF(B1247&lt;&gt;"r04","",IF(COUNT(INDEX(V:V,ROW()-3):V1247)&lt;2,"",MAX(INDEX(V:V,ROW()-3):V1247)-MIN(INDEX(V:V,ROW()-3):V1247)))</f>
        <v/>
      </c>
      <c r="AD1247" s="4" t="str">
        <f>IF(B1247&lt;&gt;"r04","",COUNT(INDEX(U:U,ROW()-3):U1247))</f>
        <v/>
      </c>
      <c r="AE1247" s="4" t="str">
        <f>IF(B1247&lt;&gt;"r04","",COUNT(INDEX(V:V,ROW()-3):V1247))</f>
        <v/>
      </c>
    </row>
    <row r="1248" spans="1:31">
      <c r="A1248">
        <v>1314</v>
      </c>
      <c r="B1248" t="s">
        <v>1861</v>
      </c>
      <c r="C1248" t="s">
        <v>1862</v>
      </c>
      <c r="D1248">
        <v>4303608</v>
      </c>
      <c r="E1248">
        <v>74</v>
      </c>
      <c r="F1248" t="s">
        <v>1849</v>
      </c>
      <c r="G1248" s="1">
        <v>46209.899108796293</v>
      </c>
      <c r="H1248">
        <v>70</v>
      </c>
      <c r="I1248" t="s">
        <v>1849</v>
      </c>
      <c r="J1248" s="1">
        <v>46209.899363425924</v>
      </c>
      <c r="K1248">
        <v>1</v>
      </c>
      <c r="L1248">
        <v>1</v>
      </c>
      <c r="M1248" t="s">
        <v>1850</v>
      </c>
      <c r="N1248" t="s">
        <v>1851</v>
      </c>
      <c r="O1248" s="1">
        <v>46209.898993055554</v>
      </c>
      <c r="P1248" s="1">
        <v>46209.899363425924</v>
      </c>
      <c r="Q1248" s="1" t="str">
        <f t="shared" si="152"/>
        <v>4303608|r03</v>
      </c>
      <c r="R1248" s="1" t="str">
        <f>VLOOKUP(D1248,Base_Amostral!$A:$G,5,FALSE)</f>
        <v>Cambará do Sul</v>
      </c>
      <c r="S1248" s="1" t="str">
        <f>VLOOKUP(D1248,Base_Amostral!$A:$G,3,FALSE)</f>
        <v>Rio Grande do Sul</v>
      </c>
      <c r="T1248" s="1" t="str">
        <f>VLOOKUP(D1248,Base_Amostral!$A:$G,6,FALSE)</f>
        <v>Sul</v>
      </c>
      <c r="U1248" s="4">
        <f t="shared" si="153"/>
        <v>7.4</v>
      </c>
      <c r="V1248" s="4">
        <f t="shared" si="154"/>
        <v>7</v>
      </c>
      <c r="W1248" s="4">
        <f t="shared" si="155"/>
        <v>0.40000000000000036</v>
      </c>
      <c r="X1248" s="4">
        <f t="shared" si="156"/>
        <v>7.2</v>
      </c>
      <c r="Y1248" s="4">
        <f t="shared" si="157"/>
        <v>1</v>
      </c>
      <c r="Z1248" s="4">
        <f t="shared" si="158"/>
        <v>0</v>
      </c>
      <c r="AA1248" s="4">
        <f t="shared" si="159"/>
        <v>0.5</v>
      </c>
      <c r="AB1248" s="4" t="str">
        <f>IF(B1248&lt;&gt;"r04","",IF(COUNT(INDEX(U:U,ROW()-3):U1248)&lt;2,"",MAX(INDEX(U:U,ROW()-3):U1248)-MIN(INDEX(U:U,ROW()-3):U1248)))</f>
        <v/>
      </c>
      <c r="AC1248" s="4" t="str">
        <f>IF(B1248&lt;&gt;"r04","",IF(COUNT(INDEX(V:V,ROW()-3):V1248)&lt;2,"",MAX(INDEX(V:V,ROW()-3):V1248)-MIN(INDEX(V:V,ROW()-3):V1248)))</f>
        <v/>
      </c>
      <c r="AD1248" s="4" t="str">
        <f>IF(B1248&lt;&gt;"r04","",COUNT(INDEX(U:U,ROW()-3):U1248))</f>
        <v/>
      </c>
      <c r="AE1248" s="4" t="str">
        <f>IF(B1248&lt;&gt;"r04","",COUNT(INDEX(V:V,ROW()-3):V1248))</f>
        <v/>
      </c>
    </row>
    <row r="1249" spans="1:31">
      <c r="A1249">
        <v>1686</v>
      </c>
      <c r="B1249" t="s">
        <v>1863</v>
      </c>
      <c r="C1249" t="s">
        <v>1864</v>
      </c>
      <c r="D1249">
        <v>4303608</v>
      </c>
      <c r="E1249">
        <v>75</v>
      </c>
      <c r="F1249" t="s">
        <v>1849</v>
      </c>
      <c r="G1249" s="1">
        <v>46216.885752314818</v>
      </c>
      <c r="H1249">
        <v>65</v>
      </c>
      <c r="I1249" t="s">
        <v>1849</v>
      </c>
      <c r="J1249" s="1">
        <v>46216.885995370372</v>
      </c>
      <c r="K1249">
        <v>1</v>
      </c>
      <c r="L1249">
        <v>1</v>
      </c>
      <c r="M1249" t="s">
        <v>1850</v>
      </c>
      <c r="N1249" t="s">
        <v>1851</v>
      </c>
      <c r="O1249" s="1">
        <v>46216.885613425926</v>
      </c>
      <c r="P1249" s="1">
        <v>46216.885995370372</v>
      </c>
      <c r="Q1249" s="1" t="str">
        <f t="shared" si="152"/>
        <v>4303608|r04</v>
      </c>
      <c r="R1249" s="1" t="str">
        <f>VLOOKUP(D1249,Base_Amostral!$A:$G,5,FALSE)</f>
        <v>Cambará do Sul</v>
      </c>
      <c r="S1249" s="1" t="str">
        <f>VLOOKUP(D1249,Base_Amostral!$A:$G,3,FALSE)</f>
        <v>Rio Grande do Sul</v>
      </c>
      <c r="T1249" s="1" t="str">
        <f>VLOOKUP(D1249,Base_Amostral!$A:$G,6,FALSE)</f>
        <v>Sul</v>
      </c>
      <c r="U1249" s="4">
        <f t="shared" si="153"/>
        <v>7.5</v>
      </c>
      <c r="V1249" s="4">
        <f t="shared" si="154"/>
        <v>6.5</v>
      </c>
      <c r="W1249" s="4">
        <f t="shared" si="155"/>
        <v>1</v>
      </c>
      <c r="X1249" s="4">
        <f t="shared" si="156"/>
        <v>7</v>
      </c>
      <c r="Y1249" s="4">
        <f t="shared" si="157"/>
        <v>1</v>
      </c>
      <c r="Z1249" s="4">
        <f t="shared" si="158"/>
        <v>9.9999999999999645E-2</v>
      </c>
      <c r="AA1249" s="4">
        <f t="shared" si="159"/>
        <v>-0.5</v>
      </c>
      <c r="AB1249" s="4">
        <f ca="1">IF(B1249&lt;&gt;"r04","",IF(COUNT(INDEX(U:U,ROW()-3):U1249)&lt;2,"",MAX(INDEX(U:U,ROW()-3):U1249)-MIN(INDEX(U:U,ROW()-3):U1249)))</f>
        <v>9.9999999999999645E-2</v>
      </c>
      <c r="AC1249" s="4">
        <f ca="1">IF(B1249&lt;&gt;"r04","",IF(COUNT(INDEX(V:V,ROW()-3):V1249)&lt;2,"",MAX(INDEX(V:V,ROW()-3):V1249)-MIN(INDEX(V:V,ROW()-3):V1249)))</f>
        <v>0.5</v>
      </c>
      <c r="AD1249" s="4">
        <f ca="1">IF(B1249&lt;&gt;"r04","",COUNT(INDEX(U:U,ROW()-3):U1249))</f>
        <v>4</v>
      </c>
      <c r="AE1249" s="4">
        <f ca="1">IF(B1249&lt;&gt;"r04","",COUNT(INDEX(V:V,ROW()-3):V1249))</f>
        <v>4</v>
      </c>
    </row>
    <row r="1250" spans="1:31">
      <c r="A1250">
        <v>606</v>
      </c>
      <c r="B1250" t="s">
        <v>1857</v>
      </c>
      <c r="C1250" t="s">
        <v>1858</v>
      </c>
      <c r="D1250">
        <v>4305306</v>
      </c>
      <c r="E1250">
        <v>92</v>
      </c>
      <c r="F1250" t="s">
        <v>1849</v>
      </c>
      <c r="G1250" s="1">
        <v>46196.057951388888</v>
      </c>
      <c r="H1250">
        <v>63</v>
      </c>
      <c r="I1250" t="s">
        <v>1849</v>
      </c>
      <c r="J1250" s="1">
        <v>46196.058217592596</v>
      </c>
      <c r="K1250">
        <v>1</v>
      </c>
      <c r="L1250">
        <v>1</v>
      </c>
      <c r="M1250" t="s">
        <v>1850</v>
      </c>
      <c r="N1250" t="s">
        <v>1851</v>
      </c>
      <c r="O1250" s="1">
        <v>46196.057824074072</v>
      </c>
      <c r="P1250" s="1">
        <v>46196.058217592596</v>
      </c>
      <c r="Q1250" s="1" t="str">
        <f t="shared" si="152"/>
        <v>4305306|r01</v>
      </c>
      <c r="R1250" s="1" t="str">
        <f>VLOOKUP(D1250,Base_Amostral!$A:$G,5,FALSE)</f>
        <v>Chapada</v>
      </c>
      <c r="S1250" s="1" t="str">
        <f>VLOOKUP(D1250,Base_Amostral!$A:$G,3,FALSE)</f>
        <v>Rio Grande do Sul</v>
      </c>
      <c r="T1250" s="1" t="str">
        <f>VLOOKUP(D1250,Base_Amostral!$A:$G,6,FALSE)</f>
        <v>Sul</v>
      </c>
      <c r="U1250" s="4">
        <f t="shared" si="153"/>
        <v>9.1999999999999993</v>
      </c>
      <c r="V1250" s="4">
        <f t="shared" si="154"/>
        <v>6.3</v>
      </c>
      <c r="W1250" s="4">
        <f t="shared" si="155"/>
        <v>2.8999999999999995</v>
      </c>
      <c r="X1250" s="4">
        <f t="shared" si="156"/>
        <v>7.75</v>
      </c>
      <c r="Y1250" s="4">
        <f t="shared" si="157"/>
        <v>1</v>
      </c>
      <c r="Z1250" s="4" t="str">
        <f t="shared" si="158"/>
        <v/>
      </c>
      <c r="AA1250" s="4" t="str">
        <f t="shared" si="159"/>
        <v/>
      </c>
      <c r="AB1250" s="4" t="str">
        <f>IF(B1250&lt;&gt;"r04","",IF(COUNT(INDEX(U:U,ROW()-3):U1250)&lt;2,"",MAX(INDEX(U:U,ROW()-3):U1250)-MIN(INDEX(U:U,ROW()-3):U1250)))</f>
        <v/>
      </c>
      <c r="AC1250" s="4" t="str">
        <f>IF(B1250&lt;&gt;"r04","",IF(COUNT(INDEX(V:V,ROW()-3):V1250)&lt;2,"",MAX(INDEX(V:V,ROW()-3):V1250)-MIN(INDEX(V:V,ROW()-3):V1250)))</f>
        <v/>
      </c>
      <c r="AD1250" s="4" t="str">
        <f>IF(B1250&lt;&gt;"r04","",COUNT(INDEX(U:U,ROW()-3):U1250))</f>
        <v/>
      </c>
      <c r="AE1250" s="4" t="str">
        <f>IF(B1250&lt;&gt;"r04","",COUNT(INDEX(V:V,ROW()-3):V1250))</f>
        <v/>
      </c>
    </row>
    <row r="1251" spans="1:31">
      <c r="A1251">
        <v>955</v>
      </c>
      <c r="B1251" t="s">
        <v>1859</v>
      </c>
      <c r="C1251" t="s">
        <v>1860</v>
      </c>
      <c r="D1251">
        <v>4305306</v>
      </c>
      <c r="E1251">
        <v>92</v>
      </c>
      <c r="F1251" t="s">
        <v>1849</v>
      </c>
      <c r="G1251" s="1">
        <v>46203.863865740743</v>
      </c>
      <c r="H1251">
        <v>63</v>
      </c>
      <c r="I1251" t="s">
        <v>1849</v>
      </c>
      <c r="J1251" s="1">
        <v>46203.864108796297</v>
      </c>
      <c r="K1251">
        <v>1</v>
      </c>
      <c r="L1251">
        <v>1</v>
      </c>
      <c r="M1251" t="s">
        <v>1850</v>
      </c>
      <c r="N1251" t="s">
        <v>1851</v>
      </c>
      <c r="O1251" s="1">
        <v>46203.863715277781</v>
      </c>
      <c r="P1251" s="1">
        <v>46203.864108796297</v>
      </c>
      <c r="Q1251" s="1" t="str">
        <f t="shared" si="152"/>
        <v>4305306|r02</v>
      </c>
      <c r="R1251" s="1" t="str">
        <f>VLOOKUP(D1251,Base_Amostral!$A:$G,5,FALSE)</f>
        <v>Chapada</v>
      </c>
      <c r="S1251" s="1" t="str">
        <f>VLOOKUP(D1251,Base_Amostral!$A:$G,3,FALSE)</f>
        <v>Rio Grande do Sul</v>
      </c>
      <c r="T1251" s="1" t="str">
        <f>VLOOKUP(D1251,Base_Amostral!$A:$G,6,FALSE)</f>
        <v>Sul</v>
      </c>
      <c r="U1251" s="4">
        <f t="shared" si="153"/>
        <v>9.1999999999999993</v>
      </c>
      <c r="V1251" s="4">
        <f t="shared" si="154"/>
        <v>6.3</v>
      </c>
      <c r="W1251" s="4">
        <f t="shared" si="155"/>
        <v>2.8999999999999995</v>
      </c>
      <c r="X1251" s="4">
        <f t="shared" si="156"/>
        <v>7.75</v>
      </c>
      <c r="Y1251" s="4">
        <f t="shared" si="157"/>
        <v>1</v>
      </c>
      <c r="Z1251" s="4">
        <f t="shared" si="158"/>
        <v>0</v>
      </c>
      <c r="AA1251" s="4">
        <f t="shared" si="159"/>
        <v>0</v>
      </c>
      <c r="AB1251" s="4" t="str">
        <f>IF(B1251&lt;&gt;"r04","",IF(COUNT(INDEX(U:U,ROW()-3):U1251)&lt;2,"",MAX(INDEX(U:U,ROW()-3):U1251)-MIN(INDEX(U:U,ROW()-3):U1251)))</f>
        <v/>
      </c>
      <c r="AC1251" s="4" t="str">
        <f>IF(B1251&lt;&gt;"r04","",IF(COUNT(INDEX(V:V,ROW()-3):V1251)&lt;2,"",MAX(INDEX(V:V,ROW()-3):V1251)-MIN(INDEX(V:V,ROW()-3):V1251)))</f>
        <v/>
      </c>
      <c r="AD1251" s="4" t="str">
        <f>IF(B1251&lt;&gt;"r04","",COUNT(INDEX(U:U,ROW()-3):U1251))</f>
        <v/>
      </c>
      <c r="AE1251" s="4" t="str">
        <f>IF(B1251&lt;&gt;"r04","",COUNT(INDEX(V:V,ROW()-3):V1251))</f>
        <v/>
      </c>
    </row>
    <row r="1252" spans="1:31">
      <c r="A1252">
        <v>1316</v>
      </c>
      <c r="B1252" t="s">
        <v>1861</v>
      </c>
      <c r="C1252" t="s">
        <v>1862</v>
      </c>
      <c r="D1252">
        <v>4305306</v>
      </c>
      <c r="E1252">
        <v>92</v>
      </c>
      <c r="F1252" t="s">
        <v>1849</v>
      </c>
      <c r="G1252" s="1">
        <v>46209.90185185185</v>
      </c>
      <c r="H1252">
        <v>63</v>
      </c>
      <c r="I1252" t="s">
        <v>1849</v>
      </c>
      <c r="J1252" s="1">
        <v>46209.902106481481</v>
      </c>
      <c r="K1252">
        <v>1</v>
      </c>
      <c r="L1252">
        <v>1</v>
      </c>
      <c r="M1252" t="s">
        <v>1850</v>
      </c>
      <c r="N1252" t="s">
        <v>1851</v>
      </c>
      <c r="O1252" s="1">
        <v>46209.899409722224</v>
      </c>
      <c r="P1252" s="1">
        <v>46209.902106481481</v>
      </c>
      <c r="Q1252" s="1" t="str">
        <f t="shared" si="152"/>
        <v>4305306|r03</v>
      </c>
      <c r="R1252" s="1" t="str">
        <f>VLOOKUP(D1252,Base_Amostral!$A:$G,5,FALSE)</f>
        <v>Chapada</v>
      </c>
      <c r="S1252" s="1" t="str">
        <f>VLOOKUP(D1252,Base_Amostral!$A:$G,3,FALSE)</f>
        <v>Rio Grande do Sul</v>
      </c>
      <c r="T1252" s="1" t="str">
        <f>VLOOKUP(D1252,Base_Amostral!$A:$G,6,FALSE)</f>
        <v>Sul</v>
      </c>
      <c r="U1252" s="4">
        <f t="shared" si="153"/>
        <v>9.1999999999999993</v>
      </c>
      <c r="V1252" s="4">
        <f t="shared" si="154"/>
        <v>6.3</v>
      </c>
      <c r="W1252" s="4">
        <f t="shared" si="155"/>
        <v>2.8999999999999995</v>
      </c>
      <c r="X1252" s="4">
        <f t="shared" si="156"/>
        <v>7.75</v>
      </c>
      <c r="Y1252" s="4">
        <f t="shared" si="157"/>
        <v>1</v>
      </c>
      <c r="Z1252" s="4">
        <f t="shared" si="158"/>
        <v>0</v>
      </c>
      <c r="AA1252" s="4">
        <f t="shared" si="159"/>
        <v>0</v>
      </c>
      <c r="AB1252" s="4" t="str">
        <f>IF(B1252&lt;&gt;"r04","",IF(COUNT(INDEX(U:U,ROW()-3):U1252)&lt;2,"",MAX(INDEX(U:U,ROW()-3):U1252)-MIN(INDEX(U:U,ROW()-3):U1252)))</f>
        <v/>
      </c>
      <c r="AC1252" s="4" t="str">
        <f>IF(B1252&lt;&gt;"r04","",IF(COUNT(INDEX(V:V,ROW()-3):V1252)&lt;2,"",MAX(INDEX(V:V,ROW()-3):V1252)-MIN(INDEX(V:V,ROW()-3):V1252)))</f>
        <v/>
      </c>
      <c r="AD1252" s="4" t="str">
        <f>IF(B1252&lt;&gt;"r04","",COUNT(INDEX(U:U,ROW()-3):U1252))</f>
        <v/>
      </c>
      <c r="AE1252" s="4" t="str">
        <f>IF(B1252&lt;&gt;"r04","",COUNT(INDEX(V:V,ROW()-3):V1252))</f>
        <v/>
      </c>
    </row>
    <row r="1253" spans="1:31">
      <c r="A1253">
        <v>1687</v>
      </c>
      <c r="B1253" t="s">
        <v>1863</v>
      </c>
      <c r="C1253" t="s">
        <v>1864</v>
      </c>
      <c r="D1253">
        <v>4305306</v>
      </c>
      <c r="E1253">
        <v>96</v>
      </c>
      <c r="F1253" t="s">
        <v>1849</v>
      </c>
      <c r="G1253" s="1">
        <v>46216.886180555557</v>
      </c>
      <c r="H1253">
        <v>63</v>
      </c>
      <c r="I1253" t="s">
        <v>1849</v>
      </c>
      <c r="J1253" s="1">
        <v>46216.886446759258</v>
      </c>
      <c r="K1253">
        <v>1</v>
      </c>
      <c r="L1253">
        <v>1</v>
      </c>
      <c r="M1253" t="s">
        <v>1850</v>
      </c>
      <c r="N1253" t="s">
        <v>1851</v>
      </c>
      <c r="O1253" s="1">
        <v>46216.886041666665</v>
      </c>
      <c r="P1253" s="1">
        <v>46216.886446759258</v>
      </c>
      <c r="Q1253" s="1" t="str">
        <f t="shared" si="152"/>
        <v>4305306|r04</v>
      </c>
      <c r="R1253" s="1" t="str">
        <f>VLOOKUP(D1253,Base_Amostral!$A:$G,5,FALSE)</f>
        <v>Chapada</v>
      </c>
      <c r="S1253" s="1" t="str">
        <f>VLOOKUP(D1253,Base_Amostral!$A:$G,3,FALSE)</f>
        <v>Rio Grande do Sul</v>
      </c>
      <c r="T1253" s="1" t="str">
        <f>VLOOKUP(D1253,Base_Amostral!$A:$G,6,FALSE)</f>
        <v>Sul</v>
      </c>
      <c r="U1253" s="4">
        <f t="shared" si="153"/>
        <v>9.6</v>
      </c>
      <c r="V1253" s="4">
        <f t="shared" si="154"/>
        <v>6.3</v>
      </c>
      <c r="W1253" s="4">
        <f t="shared" si="155"/>
        <v>3.3</v>
      </c>
      <c r="X1253" s="4">
        <f t="shared" si="156"/>
        <v>7.9499999999999993</v>
      </c>
      <c r="Y1253" s="4">
        <f t="shared" si="157"/>
        <v>1</v>
      </c>
      <c r="Z1253" s="4">
        <f t="shared" si="158"/>
        <v>0.40000000000000036</v>
      </c>
      <c r="AA1253" s="4">
        <f t="shared" si="159"/>
        <v>0</v>
      </c>
      <c r="AB1253" s="4">
        <f ca="1">IF(B1253&lt;&gt;"r04","",IF(COUNT(INDEX(U:U,ROW()-3):U1253)&lt;2,"",MAX(INDEX(U:U,ROW()-3):U1253)-MIN(INDEX(U:U,ROW()-3):U1253)))</f>
        <v>0.40000000000000036</v>
      </c>
      <c r="AC1253" s="4">
        <f ca="1">IF(B1253&lt;&gt;"r04","",IF(COUNT(INDEX(V:V,ROW()-3):V1253)&lt;2,"",MAX(INDEX(V:V,ROW()-3):V1253)-MIN(INDEX(V:V,ROW()-3):V1253)))</f>
        <v>0</v>
      </c>
      <c r="AD1253" s="4">
        <f ca="1">IF(B1253&lt;&gt;"r04","",COUNT(INDEX(U:U,ROW()-3):U1253))</f>
        <v>4</v>
      </c>
      <c r="AE1253" s="4">
        <f ca="1">IF(B1253&lt;&gt;"r04","",COUNT(INDEX(V:V,ROW()-3):V1253))</f>
        <v>4</v>
      </c>
    </row>
    <row r="1254" spans="1:31">
      <c r="A1254">
        <v>607</v>
      </c>
      <c r="B1254" t="s">
        <v>1857</v>
      </c>
      <c r="C1254" t="s">
        <v>1858</v>
      </c>
      <c r="D1254">
        <v>4307500</v>
      </c>
      <c r="E1254">
        <v>75</v>
      </c>
      <c r="F1254" t="s">
        <v>1849</v>
      </c>
      <c r="G1254" s="1">
        <v>46196.058703703704</v>
      </c>
      <c r="H1254">
        <v>77</v>
      </c>
      <c r="I1254" t="s">
        <v>1849</v>
      </c>
      <c r="J1254" s="1">
        <v>46196.059016203704</v>
      </c>
      <c r="K1254">
        <v>1</v>
      </c>
      <c r="L1254">
        <v>1</v>
      </c>
      <c r="M1254" t="s">
        <v>1850</v>
      </c>
      <c r="N1254" t="s">
        <v>1851</v>
      </c>
      <c r="O1254" s="1">
        <v>46196.058252314811</v>
      </c>
      <c r="P1254" s="1">
        <v>46196.059016203704</v>
      </c>
      <c r="Q1254" s="1" t="str">
        <f t="shared" si="152"/>
        <v>4307500|r01</v>
      </c>
      <c r="R1254" s="1" t="str">
        <f>VLOOKUP(D1254,Base_Amostral!$A:$G,5,FALSE)</f>
        <v>Espumoso</v>
      </c>
      <c r="S1254" s="1" t="str">
        <f>VLOOKUP(D1254,Base_Amostral!$A:$G,3,FALSE)</f>
        <v>Rio Grande do Sul</v>
      </c>
      <c r="T1254" s="1" t="str">
        <f>VLOOKUP(D1254,Base_Amostral!$A:$G,6,FALSE)</f>
        <v>Sul</v>
      </c>
      <c r="U1254" s="4">
        <f t="shared" si="153"/>
        <v>7.5</v>
      </c>
      <c r="V1254" s="4">
        <f t="shared" si="154"/>
        <v>7.7</v>
      </c>
      <c r="W1254" s="4">
        <f t="shared" si="155"/>
        <v>-0.20000000000000018</v>
      </c>
      <c r="X1254" s="4">
        <f t="shared" si="156"/>
        <v>7.6</v>
      </c>
      <c r="Y1254" s="4">
        <f t="shared" si="157"/>
        <v>1</v>
      </c>
      <c r="Z1254" s="4" t="str">
        <f t="shared" si="158"/>
        <v/>
      </c>
      <c r="AA1254" s="4" t="str">
        <f t="shared" si="159"/>
        <v/>
      </c>
      <c r="AB1254" s="4" t="str">
        <f>IF(B1254&lt;&gt;"r04","",IF(COUNT(INDEX(U:U,ROW()-3):U1254)&lt;2,"",MAX(INDEX(U:U,ROW()-3):U1254)-MIN(INDEX(U:U,ROW()-3):U1254)))</f>
        <v/>
      </c>
      <c r="AC1254" s="4" t="str">
        <f>IF(B1254&lt;&gt;"r04","",IF(COUNT(INDEX(V:V,ROW()-3):V1254)&lt;2,"",MAX(INDEX(V:V,ROW()-3):V1254)-MIN(INDEX(V:V,ROW()-3):V1254)))</f>
        <v/>
      </c>
      <c r="AD1254" s="4" t="str">
        <f>IF(B1254&lt;&gt;"r04","",COUNT(INDEX(U:U,ROW()-3):U1254))</f>
        <v/>
      </c>
      <c r="AE1254" s="4" t="str">
        <f>IF(B1254&lt;&gt;"r04","",COUNT(INDEX(V:V,ROW()-3):V1254))</f>
        <v/>
      </c>
    </row>
    <row r="1255" spans="1:31">
      <c r="A1255">
        <v>958</v>
      </c>
      <c r="B1255" t="s">
        <v>1859</v>
      </c>
      <c r="C1255" t="s">
        <v>1860</v>
      </c>
      <c r="D1255">
        <v>4307500</v>
      </c>
      <c r="E1255">
        <v>75</v>
      </c>
      <c r="F1255" t="s">
        <v>1849</v>
      </c>
      <c r="G1255" s="1">
        <v>46203.864444444444</v>
      </c>
      <c r="H1255">
        <v>77</v>
      </c>
      <c r="I1255" t="s">
        <v>1849</v>
      </c>
      <c r="J1255" s="1">
        <v>46203.864768518521</v>
      </c>
      <c r="K1255">
        <v>1</v>
      </c>
      <c r="L1255">
        <v>1</v>
      </c>
      <c r="M1255" t="s">
        <v>1850</v>
      </c>
      <c r="N1255" t="s">
        <v>1851</v>
      </c>
      <c r="O1255" s="1">
        <v>46203.864166666666</v>
      </c>
      <c r="P1255" s="1">
        <v>46203.864768518521</v>
      </c>
      <c r="Q1255" s="1" t="str">
        <f t="shared" si="152"/>
        <v>4307500|r02</v>
      </c>
      <c r="R1255" s="1" t="str">
        <f>VLOOKUP(D1255,Base_Amostral!$A:$G,5,FALSE)</f>
        <v>Espumoso</v>
      </c>
      <c r="S1255" s="1" t="str">
        <f>VLOOKUP(D1255,Base_Amostral!$A:$G,3,FALSE)</f>
        <v>Rio Grande do Sul</v>
      </c>
      <c r="T1255" s="1" t="str">
        <f>VLOOKUP(D1255,Base_Amostral!$A:$G,6,FALSE)</f>
        <v>Sul</v>
      </c>
      <c r="U1255" s="4">
        <f t="shared" si="153"/>
        <v>7.5</v>
      </c>
      <c r="V1255" s="4">
        <f t="shared" si="154"/>
        <v>7.7</v>
      </c>
      <c r="W1255" s="4">
        <f t="shared" si="155"/>
        <v>-0.20000000000000018</v>
      </c>
      <c r="X1255" s="4">
        <f t="shared" si="156"/>
        <v>7.6</v>
      </c>
      <c r="Y1255" s="4">
        <f t="shared" si="157"/>
        <v>1</v>
      </c>
      <c r="Z1255" s="4">
        <f t="shared" si="158"/>
        <v>0</v>
      </c>
      <c r="AA1255" s="4">
        <f t="shared" si="159"/>
        <v>0</v>
      </c>
      <c r="AB1255" s="4" t="str">
        <f>IF(B1255&lt;&gt;"r04","",IF(COUNT(INDEX(U:U,ROW()-3):U1255)&lt;2,"",MAX(INDEX(U:U,ROW()-3):U1255)-MIN(INDEX(U:U,ROW()-3):U1255)))</f>
        <v/>
      </c>
      <c r="AC1255" s="4" t="str">
        <f>IF(B1255&lt;&gt;"r04","",IF(COUNT(INDEX(V:V,ROW()-3):V1255)&lt;2,"",MAX(INDEX(V:V,ROW()-3):V1255)-MIN(INDEX(V:V,ROW()-3):V1255)))</f>
        <v/>
      </c>
      <c r="AD1255" s="4" t="str">
        <f>IF(B1255&lt;&gt;"r04","",COUNT(INDEX(U:U,ROW()-3):U1255))</f>
        <v/>
      </c>
      <c r="AE1255" s="4" t="str">
        <f>IF(B1255&lt;&gt;"r04","",COUNT(INDEX(V:V,ROW()-3):V1255))</f>
        <v/>
      </c>
    </row>
    <row r="1256" spans="1:31">
      <c r="A1256">
        <v>1320</v>
      </c>
      <c r="B1256" t="s">
        <v>1861</v>
      </c>
      <c r="C1256" t="s">
        <v>1862</v>
      </c>
      <c r="D1256">
        <v>4307500</v>
      </c>
      <c r="E1256">
        <v>75</v>
      </c>
      <c r="F1256" t="s">
        <v>1849</v>
      </c>
      <c r="G1256" s="1">
        <v>46209.902430555558</v>
      </c>
      <c r="H1256">
        <v>77</v>
      </c>
      <c r="I1256" t="s">
        <v>1849</v>
      </c>
      <c r="J1256" s="1">
        <v>46209.902754629627</v>
      </c>
      <c r="K1256">
        <v>1</v>
      </c>
      <c r="L1256">
        <v>1</v>
      </c>
      <c r="M1256" t="s">
        <v>1850</v>
      </c>
      <c r="N1256" t="s">
        <v>1851</v>
      </c>
      <c r="O1256" s="1">
        <v>46209.902141203704</v>
      </c>
      <c r="P1256" s="1">
        <v>46209.902754629627</v>
      </c>
      <c r="Q1256" s="1" t="str">
        <f t="shared" si="152"/>
        <v>4307500|r03</v>
      </c>
      <c r="R1256" s="1" t="str">
        <f>VLOOKUP(D1256,Base_Amostral!$A:$G,5,FALSE)</f>
        <v>Espumoso</v>
      </c>
      <c r="S1256" s="1" t="str">
        <f>VLOOKUP(D1256,Base_Amostral!$A:$G,3,FALSE)</f>
        <v>Rio Grande do Sul</v>
      </c>
      <c r="T1256" s="1" t="str">
        <f>VLOOKUP(D1256,Base_Amostral!$A:$G,6,FALSE)</f>
        <v>Sul</v>
      </c>
      <c r="U1256" s="4">
        <f t="shared" si="153"/>
        <v>7.5</v>
      </c>
      <c r="V1256" s="4">
        <f t="shared" si="154"/>
        <v>7.7</v>
      </c>
      <c r="W1256" s="4">
        <f t="shared" si="155"/>
        <v>-0.20000000000000018</v>
      </c>
      <c r="X1256" s="4">
        <f t="shared" si="156"/>
        <v>7.6</v>
      </c>
      <c r="Y1256" s="4">
        <f t="shared" si="157"/>
        <v>1</v>
      </c>
      <c r="Z1256" s="4">
        <f t="shared" si="158"/>
        <v>0</v>
      </c>
      <c r="AA1256" s="4">
        <f t="shared" si="159"/>
        <v>0</v>
      </c>
      <c r="AB1256" s="4" t="str">
        <f>IF(B1256&lt;&gt;"r04","",IF(COUNT(INDEX(U:U,ROW()-3):U1256)&lt;2,"",MAX(INDEX(U:U,ROW()-3):U1256)-MIN(INDEX(U:U,ROW()-3):U1256)))</f>
        <v/>
      </c>
      <c r="AC1256" s="4" t="str">
        <f>IF(B1256&lt;&gt;"r04","",IF(COUNT(INDEX(V:V,ROW()-3):V1256)&lt;2,"",MAX(INDEX(V:V,ROW()-3):V1256)-MIN(INDEX(V:V,ROW()-3):V1256)))</f>
        <v/>
      </c>
      <c r="AD1256" s="4" t="str">
        <f>IF(B1256&lt;&gt;"r04","",COUNT(INDEX(U:U,ROW()-3):U1256))</f>
        <v/>
      </c>
      <c r="AE1256" s="4" t="str">
        <f>IF(B1256&lt;&gt;"r04","",COUNT(INDEX(V:V,ROW()-3):V1256))</f>
        <v/>
      </c>
    </row>
    <row r="1257" spans="1:31">
      <c r="A1257">
        <v>1689</v>
      </c>
      <c r="B1257" t="s">
        <v>1863</v>
      </c>
      <c r="C1257" t="s">
        <v>1864</v>
      </c>
      <c r="D1257">
        <v>4307500</v>
      </c>
      <c r="E1257">
        <v>85</v>
      </c>
      <c r="F1257" t="s">
        <v>1849</v>
      </c>
      <c r="G1257" s="1">
        <v>46216.886805555558</v>
      </c>
      <c r="H1257">
        <v>77</v>
      </c>
      <c r="I1257" t="s">
        <v>1849</v>
      </c>
      <c r="J1257" s="1">
        <v>46216.887129629627</v>
      </c>
      <c r="K1257">
        <v>1</v>
      </c>
      <c r="L1257">
        <v>1</v>
      </c>
      <c r="M1257" t="s">
        <v>1850</v>
      </c>
      <c r="N1257" t="s">
        <v>1851</v>
      </c>
      <c r="O1257" s="1">
        <v>46216.886504629627</v>
      </c>
      <c r="P1257" s="1">
        <v>46216.887129629627</v>
      </c>
      <c r="Q1257" s="1" t="str">
        <f t="shared" si="152"/>
        <v>4307500|r04</v>
      </c>
      <c r="R1257" s="1" t="str">
        <f>VLOOKUP(D1257,Base_Amostral!$A:$G,5,FALSE)</f>
        <v>Espumoso</v>
      </c>
      <c r="S1257" s="1" t="str">
        <f>VLOOKUP(D1257,Base_Amostral!$A:$G,3,FALSE)</f>
        <v>Rio Grande do Sul</v>
      </c>
      <c r="T1257" s="1" t="str">
        <f>VLOOKUP(D1257,Base_Amostral!$A:$G,6,FALSE)</f>
        <v>Sul</v>
      </c>
      <c r="U1257" s="4">
        <f t="shared" si="153"/>
        <v>8.5</v>
      </c>
      <c r="V1257" s="4">
        <f t="shared" si="154"/>
        <v>7.7</v>
      </c>
      <c r="W1257" s="4">
        <f t="shared" si="155"/>
        <v>0.79999999999999982</v>
      </c>
      <c r="X1257" s="4">
        <f t="shared" si="156"/>
        <v>8.1</v>
      </c>
      <c r="Y1257" s="4">
        <f t="shared" si="157"/>
        <v>1</v>
      </c>
      <c r="Z1257" s="4">
        <f t="shared" si="158"/>
        <v>1</v>
      </c>
      <c r="AA1257" s="4">
        <f t="shared" si="159"/>
        <v>0</v>
      </c>
      <c r="AB1257" s="4">
        <f ca="1">IF(B1257&lt;&gt;"r04","",IF(COUNT(INDEX(U:U,ROW()-3):U1257)&lt;2,"",MAX(INDEX(U:U,ROW()-3):U1257)-MIN(INDEX(U:U,ROW()-3):U1257)))</f>
        <v>1</v>
      </c>
      <c r="AC1257" s="4">
        <f ca="1">IF(B1257&lt;&gt;"r04","",IF(COUNT(INDEX(V:V,ROW()-3):V1257)&lt;2,"",MAX(INDEX(V:V,ROW()-3):V1257)-MIN(INDEX(V:V,ROW()-3):V1257)))</f>
        <v>0</v>
      </c>
      <c r="AD1257" s="4">
        <f ca="1">IF(B1257&lt;&gt;"r04","",COUNT(INDEX(U:U,ROW()-3):U1257))</f>
        <v>4</v>
      </c>
      <c r="AE1257" s="4">
        <f ca="1">IF(B1257&lt;&gt;"r04","",COUNT(INDEX(V:V,ROW()-3):V1257))</f>
        <v>4</v>
      </c>
    </row>
    <row r="1258" spans="1:31">
      <c r="A1258">
        <v>609</v>
      </c>
      <c r="B1258" t="s">
        <v>1857</v>
      </c>
      <c r="C1258" t="s">
        <v>1858</v>
      </c>
      <c r="D1258">
        <v>4308078</v>
      </c>
      <c r="E1258">
        <v>92</v>
      </c>
      <c r="F1258" t="s">
        <v>1849</v>
      </c>
      <c r="G1258" s="1">
        <v>46196.059212962966</v>
      </c>
      <c r="H1258">
        <v>67</v>
      </c>
      <c r="I1258" t="s">
        <v>1849</v>
      </c>
      <c r="J1258" s="1">
        <v>46196.05940972222</v>
      </c>
      <c r="K1258">
        <v>1</v>
      </c>
      <c r="L1258">
        <v>1</v>
      </c>
      <c r="M1258" t="s">
        <v>1850</v>
      </c>
      <c r="N1258" t="s">
        <v>1851</v>
      </c>
      <c r="O1258" s="1">
        <v>46196.059062499997</v>
      </c>
      <c r="P1258" s="1">
        <v>46196.05940972222</v>
      </c>
      <c r="Q1258" s="1" t="str">
        <f t="shared" si="152"/>
        <v>4308078|r01</v>
      </c>
      <c r="R1258" s="1" t="str">
        <f>VLOOKUP(D1258,Base_Amostral!$A:$G,5,FALSE)</f>
        <v>Fazenda Vilanova</v>
      </c>
      <c r="S1258" s="1" t="str">
        <f>VLOOKUP(D1258,Base_Amostral!$A:$G,3,FALSE)</f>
        <v>Rio Grande do Sul</v>
      </c>
      <c r="T1258" s="1" t="str">
        <f>VLOOKUP(D1258,Base_Amostral!$A:$G,6,FALSE)</f>
        <v>Sul</v>
      </c>
      <c r="U1258" s="4">
        <f t="shared" si="153"/>
        <v>9.1999999999999993</v>
      </c>
      <c r="V1258" s="4">
        <f t="shared" si="154"/>
        <v>6.7</v>
      </c>
      <c r="W1258" s="4">
        <f t="shared" si="155"/>
        <v>2.4999999999999991</v>
      </c>
      <c r="X1258" s="4">
        <f t="shared" si="156"/>
        <v>7.9499999999999993</v>
      </c>
      <c r="Y1258" s="4">
        <f t="shared" si="157"/>
        <v>1</v>
      </c>
      <c r="Z1258" s="4" t="str">
        <f t="shared" si="158"/>
        <v/>
      </c>
      <c r="AA1258" s="4" t="str">
        <f t="shared" si="159"/>
        <v/>
      </c>
      <c r="AB1258" s="4" t="str">
        <f>IF(B1258&lt;&gt;"r04","",IF(COUNT(INDEX(U:U,ROW()-3):U1258)&lt;2,"",MAX(INDEX(U:U,ROW()-3):U1258)-MIN(INDEX(U:U,ROW()-3):U1258)))</f>
        <v/>
      </c>
      <c r="AC1258" s="4" t="str">
        <f>IF(B1258&lt;&gt;"r04","",IF(COUNT(INDEX(V:V,ROW()-3):V1258)&lt;2,"",MAX(INDEX(V:V,ROW()-3):V1258)-MIN(INDEX(V:V,ROW()-3):V1258)))</f>
        <v/>
      </c>
      <c r="AD1258" s="4" t="str">
        <f>IF(B1258&lt;&gt;"r04","",COUNT(INDEX(U:U,ROW()-3):U1258))</f>
        <v/>
      </c>
      <c r="AE1258" s="4" t="str">
        <f>IF(B1258&lt;&gt;"r04","",COUNT(INDEX(V:V,ROW()-3):V1258))</f>
        <v/>
      </c>
    </row>
    <row r="1259" spans="1:31">
      <c r="A1259">
        <v>961</v>
      </c>
      <c r="B1259" t="s">
        <v>1859</v>
      </c>
      <c r="C1259" t="s">
        <v>1860</v>
      </c>
      <c r="D1259">
        <v>4308078</v>
      </c>
      <c r="E1259">
        <v>92</v>
      </c>
      <c r="F1259" t="s">
        <v>1849</v>
      </c>
      <c r="G1259" s="1">
        <v>46203.864999999998</v>
      </c>
      <c r="H1259">
        <v>67</v>
      </c>
      <c r="I1259" t="s">
        <v>1849</v>
      </c>
      <c r="J1259" s="1">
        <v>46203.865208333336</v>
      </c>
      <c r="K1259">
        <v>1</v>
      </c>
      <c r="L1259">
        <v>1</v>
      </c>
      <c r="M1259" t="s">
        <v>1850</v>
      </c>
      <c r="N1259" t="s">
        <v>1851</v>
      </c>
      <c r="O1259" s="1">
        <v>46203.864803240744</v>
      </c>
      <c r="P1259" s="1">
        <v>46203.865208333336</v>
      </c>
      <c r="Q1259" s="1" t="str">
        <f t="shared" si="152"/>
        <v>4308078|r02</v>
      </c>
      <c r="R1259" s="1" t="str">
        <f>VLOOKUP(D1259,Base_Amostral!$A:$G,5,FALSE)</f>
        <v>Fazenda Vilanova</v>
      </c>
      <c r="S1259" s="1" t="str">
        <f>VLOOKUP(D1259,Base_Amostral!$A:$G,3,FALSE)</f>
        <v>Rio Grande do Sul</v>
      </c>
      <c r="T1259" s="1" t="str">
        <f>VLOOKUP(D1259,Base_Amostral!$A:$G,6,FALSE)</f>
        <v>Sul</v>
      </c>
      <c r="U1259" s="4">
        <f t="shared" si="153"/>
        <v>9.1999999999999993</v>
      </c>
      <c r="V1259" s="4">
        <f t="shared" si="154"/>
        <v>6.7</v>
      </c>
      <c r="W1259" s="4">
        <f t="shared" si="155"/>
        <v>2.4999999999999991</v>
      </c>
      <c r="X1259" s="4">
        <f t="shared" si="156"/>
        <v>7.9499999999999993</v>
      </c>
      <c r="Y1259" s="4">
        <f t="shared" si="157"/>
        <v>1</v>
      </c>
      <c r="Z1259" s="4">
        <f t="shared" si="158"/>
        <v>0</v>
      </c>
      <c r="AA1259" s="4">
        <f t="shared" si="159"/>
        <v>0</v>
      </c>
      <c r="AB1259" s="4" t="str">
        <f>IF(B1259&lt;&gt;"r04","",IF(COUNT(INDEX(U:U,ROW()-3):U1259)&lt;2,"",MAX(INDEX(U:U,ROW()-3):U1259)-MIN(INDEX(U:U,ROW()-3):U1259)))</f>
        <v/>
      </c>
      <c r="AC1259" s="4" t="str">
        <f>IF(B1259&lt;&gt;"r04","",IF(COUNT(INDEX(V:V,ROW()-3):V1259)&lt;2,"",MAX(INDEX(V:V,ROW()-3):V1259)-MIN(INDEX(V:V,ROW()-3):V1259)))</f>
        <v/>
      </c>
      <c r="AD1259" s="4" t="str">
        <f>IF(B1259&lt;&gt;"r04","",COUNT(INDEX(U:U,ROW()-3):U1259))</f>
        <v/>
      </c>
      <c r="AE1259" s="4" t="str">
        <f>IF(B1259&lt;&gt;"r04","",COUNT(INDEX(V:V,ROW()-3):V1259))</f>
        <v/>
      </c>
    </row>
    <row r="1260" spans="1:31">
      <c r="A1260">
        <v>1322</v>
      </c>
      <c r="B1260" t="s">
        <v>1861</v>
      </c>
      <c r="C1260" t="s">
        <v>1862</v>
      </c>
      <c r="D1260">
        <v>4308078</v>
      </c>
      <c r="E1260">
        <v>92</v>
      </c>
      <c r="F1260" t="s">
        <v>1849</v>
      </c>
      <c r="G1260" s="1">
        <v>46209.905219907407</v>
      </c>
      <c r="H1260">
        <v>67</v>
      </c>
      <c r="I1260" t="s">
        <v>1849</v>
      </c>
      <c r="J1260" s="1">
        <v>46209.905439814815</v>
      </c>
      <c r="K1260">
        <v>1</v>
      </c>
      <c r="L1260">
        <v>1</v>
      </c>
      <c r="M1260" t="s">
        <v>1850</v>
      </c>
      <c r="N1260" t="s">
        <v>1851</v>
      </c>
      <c r="O1260" s="1">
        <v>46209.902789351851</v>
      </c>
      <c r="P1260" s="1">
        <v>46209.905439814815</v>
      </c>
      <c r="Q1260" s="1" t="str">
        <f t="shared" si="152"/>
        <v>4308078|r03</v>
      </c>
      <c r="R1260" s="1" t="str">
        <f>VLOOKUP(D1260,Base_Amostral!$A:$G,5,FALSE)</f>
        <v>Fazenda Vilanova</v>
      </c>
      <c r="S1260" s="1" t="str">
        <f>VLOOKUP(D1260,Base_Amostral!$A:$G,3,FALSE)</f>
        <v>Rio Grande do Sul</v>
      </c>
      <c r="T1260" s="1" t="str">
        <f>VLOOKUP(D1260,Base_Amostral!$A:$G,6,FALSE)</f>
        <v>Sul</v>
      </c>
      <c r="U1260" s="4">
        <f t="shared" si="153"/>
        <v>9.1999999999999993</v>
      </c>
      <c r="V1260" s="4">
        <f t="shared" si="154"/>
        <v>6.7</v>
      </c>
      <c r="W1260" s="4">
        <f t="shared" si="155"/>
        <v>2.4999999999999991</v>
      </c>
      <c r="X1260" s="4">
        <f t="shared" si="156"/>
        <v>7.9499999999999993</v>
      </c>
      <c r="Y1260" s="4">
        <f t="shared" si="157"/>
        <v>1</v>
      </c>
      <c r="Z1260" s="4">
        <f t="shared" si="158"/>
        <v>0</v>
      </c>
      <c r="AA1260" s="4">
        <f t="shared" si="159"/>
        <v>0</v>
      </c>
      <c r="AB1260" s="4" t="str">
        <f>IF(B1260&lt;&gt;"r04","",IF(COUNT(INDEX(U:U,ROW()-3):U1260)&lt;2,"",MAX(INDEX(U:U,ROW()-3):U1260)-MIN(INDEX(U:U,ROW()-3):U1260)))</f>
        <v/>
      </c>
      <c r="AC1260" s="4" t="str">
        <f>IF(B1260&lt;&gt;"r04","",IF(COUNT(INDEX(V:V,ROW()-3):V1260)&lt;2,"",MAX(INDEX(V:V,ROW()-3):V1260)-MIN(INDEX(V:V,ROW()-3):V1260)))</f>
        <v/>
      </c>
      <c r="AD1260" s="4" t="str">
        <f>IF(B1260&lt;&gt;"r04","",COUNT(INDEX(U:U,ROW()-3):U1260))</f>
        <v/>
      </c>
      <c r="AE1260" s="4" t="str">
        <f>IF(B1260&lt;&gt;"r04","",COUNT(INDEX(V:V,ROW()-3):V1260))</f>
        <v/>
      </c>
    </row>
    <row r="1261" spans="1:31">
      <c r="A1261">
        <v>1691</v>
      </c>
      <c r="B1261" t="s">
        <v>1863</v>
      </c>
      <c r="C1261" t="s">
        <v>1864</v>
      </c>
      <c r="D1261">
        <v>4308078</v>
      </c>
      <c r="E1261">
        <v>96</v>
      </c>
      <c r="F1261" t="s">
        <v>1849</v>
      </c>
      <c r="G1261" s="1">
        <v>46216.887337962966</v>
      </c>
      <c r="H1261">
        <v>67</v>
      </c>
      <c r="I1261" t="s">
        <v>1849</v>
      </c>
      <c r="J1261" s="1">
        <v>46216.887557870374</v>
      </c>
      <c r="K1261">
        <v>1</v>
      </c>
      <c r="L1261">
        <v>1</v>
      </c>
      <c r="M1261" t="s">
        <v>1850</v>
      </c>
      <c r="N1261" t="s">
        <v>1851</v>
      </c>
      <c r="O1261" s="1">
        <v>46216.887187499997</v>
      </c>
      <c r="P1261" s="1">
        <v>46216.887557870374</v>
      </c>
      <c r="Q1261" s="1" t="str">
        <f t="shared" si="152"/>
        <v>4308078|r04</v>
      </c>
      <c r="R1261" s="1" t="str">
        <f>VLOOKUP(D1261,Base_Amostral!$A:$G,5,FALSE)</f>
        <v>Fazenda Vilanova</v>
      </c>
      <c r="S1261" s="1" t="str">
        <f>VLOOKUP(D1261,Base_Amostral!$A:$G,3,FALSE)</f>
        <v>Rio Grande do Sul</v>
      </c>
      <c r="T1261" s="1" t="str">
        <f>VLOOKUP(D1261,Base_Amostral!$A:$G,6,FALSE)</f>
        <v>Sul</v>
      </c>
      <c r="U1261" s="4">
        <f t="shared" si="153"/>
        <v>9.6</v>
      </c>
      <c r="V1261" s="4">
        <f t="shared" si="154"/>
        <v>6.7</v>
      </c>
      <c r="W1261" s="4">
        <f t="shared" si="155"/>
        <v>2.8999999999999995</v>
      </c>
      <c r="X1261" s="4">
        <f t="shared" si="156"/>
        <v>8.15</v>
      </c>
      <c r="Y1261" s="4">
        <f t="shared" si="157"/>
        <v>1</v>
      </c>
      <c r="Z1261" s="4">
        <f t="shared" si="158"/>
        <v>0.40000000000000036</v>
      </c>
      <c r="AA1261" s="4">
        <f t="shared" si="159"/>
        <v>0</v>
      </c>
      <c r="AB1261" s="4">
        <f ca="1">IF(B1261&lt;&gt;"r04","",IF(COUNT(INDEX(U:U,ROW()-3):U1261)&lt;2,"",MAX(INDEX(U:U,ROW()-3):U1261)-MIN(INDEX(U:U,ROW()-3):U1261)))</f>
        <v>0.40000000000000036</v>
      </c>
      <c r="AC1261" s="4">
        <f ca="1">IF(B1261&lt;&gt;"r04","",IF(COUNT(INDEX(V:V,ROW()-3):V1261)&lt;2,"",MAX(INDEX(V:V,ROW()-3):V1261)-MIN(INDEX(V:V,ROW()-3):V1261)))</f>
        <v>0</v>
      </c>
      <c r="AD1261" s="4">
        <f ca="1">IF(B1261&lt;&gt;"r04","",COUNT(INDEX(U:U,ROW()-3):U1261))</f>
        <v>4</v>
      </c>
      <c r="AE1261" s="4">
        <f ca="1">IF(B1261&lt;&gt;"r04","",COUNT(INDEX(V:V,ROW()-3):V1261))</f>
        <v>4</v>
      </c>
    </row>
    <row r="1262" spans="1:31">
      <c r="A1262">
        <v>611</v>
      </c>
      <c r="B1262" t="s">
        <v>1857</v>
      </c>
      <c r="C1262" t="s">
        <v>1858</v>
      </c>
      <c r="D1262">
        <v>4308904</v>
      </c>
      <c r="E1262">
        <v>63</v>
      </c>
      <c r="F1262" t="s">
        <v>1849</v>
      </c>
      <c r="G1262" s="1">
        <v>46196.05982638889</v>
      </c>
      <c r="H1262">
        <v>66</v>
      </c>
      <c r="I1262" t="s">
        <v>1849</v>
      </c>
      <c r="J1262" s="1">
        <v>46196.060057870367</v>
      </c>
      <c r="K1262">
        <v>1</v>
      </c>
      <c r="L1262">
        <v>1</v>
      </c>
      <c r="M1262" t="s">
        <v>1850</v>
      </c>
      <c r="N1262" t="s">
        <v>1851</v>
      </c>
      <c r="O1262" s="1">
        <v>46196.05945601852</v>
      </c>
      <c r="P1262" s="1">
        <v>46196.060057870367</v>
      </c>
      <c r="Q1262" s="1" t="str">
        <f t="shared" si="152"/>
        <v>4308904|r01</v>
      </c>
      <c r="R1262" s="1" t="str">
        <f>VLOOKUP(D1262,Base_Amostral!$A:$G,5,FALSE)</f>
        <v>Getúlio Vargas</v>
      </c>
      <c r="S1262" s="1" t="str">
        <f>VLOOKUP(D1262,Base_Amostral!$A:$G,3,FALSE)</f>
        <v>Rio Grande do Sul</v>
      </c>
      <c r="T1262" s="1" t="str">
        <f>VLOOKUP(D1262,Base_Amostral!$A:$G,6,FALSE)</f>
        <v>Sul</v>
      </c>
      <c r="U1262" s="4">
        <f t="shared" si="153"/>
        <v>6.3</v>
      </c>
      <c r="V1262" s="4">
        <f t="shared" si="154"/>
        <v>6.6</v>
      </c>
      <c r="W1262" s="4">
        <f t="shared" si="155"/>
        <v>-0.29999999999999982</v>
      </c>
      <c r="X1262" s="4">
        <f t="shared" si="156"/>
        <v>6.4499999999999993</v>
      </c>
      <c r="Y1262" s="4">
        <f t="shared" si="157"/>
        <v>1</v>
      </c>
      <c r="Z1262" s="4" t="str">
        <f t="shared" si="158"/>
        <v/>
      </c>
      <c r="AA1262" s="4" t="str">
        <f t="shared" si="159"/>
        <v/>
      </c>
      <c r="AB1262" s="4" t="str">
        <f>IF(B1262&lt;&gt;"r04","",IF(COUNT(INDEX(U:U,ROW()-3):U1262)&lt;2,"",MAX(INDEX(U:U,ROW()-3):U1262)-MIN(INDEX(U:U,ROW()-3):U1262)))</f>
        <v/>
      </c>
      <c r="AC1262" s="4" t="str">
        <f>IF(B1262&lt;&gt;"r04","",IF(COUNT(INDEX(V:V,ROW()-3):V1262)&lt;2,"",MAX(INDEX(V:V,ROW()-3):V1262)-MIN(INDEX(V:V,ROW()-3):V1262)))</f>
        <v/>
      </c>
      <c r="AD1262" s="4" t="str">
        <f>IF(B1262&lt;&gt;"r04","",COUNT(INDEX(U:U,ROW()-3):U1262))</f>
        <v/>
      </c>
      <c r="AE1262" s="4" t="str">
        <f>IF(B1262&lt;&gt;"r04","",COUNT(INDEX(V:V,ROW()-3):V1262))</f>
        <v/>
      </c>
    </row>
    <row r="1263" spans="1:31">
      <c r="A1263">
        <v>962</v>
      </c>
      <c r="B1263" t="s">
        <v>1859</v>
      </c>
      <c r="C1263" t="s">
        <v>1860</v>
      </c>
      <c r="D1263">
        <v>4308904</v>
      </c>
      <c r="E1263">
        <v>87</v>
      </c>
      <c r="F1263" t="s">
        <v>1849</v>
      </c>
      <c r="G1263" s="1">
        <v>46203.865543981483</v>
      </c>
      <c r="H1263">
        <v>83</v>
      </c>
      <c r="I1263" t="s">
        <v>1849</v>
      </c>
      <c r="J1263" s="1">
        <v>46203.86582175926</v>
      </c>
      <c r="K1263">
        <v>1</v>
      </c>
      <c r="L1263">
        <v>1</v>
      </c>
      <c r="M1263" t="s">
        <v>1850</v>
      </c>
      <c r="N1263" t="s">
        <v>1851</v>
      </c>
      <c r="O1263" s="1">
        <v>46203.865254629629</v>
      </c>
      <c r="P1263" s="1">
        <v>46203.86582175926</v>
      </c>
      <c r="Q1263" s="1" t="str">
        <f t="shared" si="152"/>
        <v>4308904|r02</v>
      </c>
      <c r="R1263" s="1" t="str">
        <f>VLOOKUP(D1263,Base_Amostral!$A:$G,5,FALSE)</f>
        <v>Getúlio Vargas</v>
      </c>
      <c r="S1263" s="1" t="str">
        <f>VLOOKUP(D1263,Base_Amostral!$A:$G,3,FALSE)</f>
        <v>Rio Grande do Sul</v>
      </c>
      <c r="T1263" s="1" t="str">
        <f>VLOOKUP(D1263,Base_Amostral!$A:$G,6,FALSE)</f>
        <v>Sul</v>
      </c>
      <c r="U1263" s="4">
        <f t="shared" si="153"/>
        <v>8.6999999999999993</v>
      </c>
      <c r="V1263" s="4">
        <f t="shared" si="154"/>
        <v>8.3000000000000007</v>
      </c>
      <c r="W1263" s="4">
        <f t="shared" si="155"/>
        <v>0.39999999999999858</v>
      </c>
      <c r="X1263" s="4">
        <f t="shared" si="156"/>
        <v>8.5</v>
      </c>
      <c r="Y1263" s="4">
        <f t="shared" si="157"/>
        <v>1</v>
      </c>
      <c r="Z1263" s="4">
        <f t="shared" si="158"/>
        <v>2.3999999999999995</v>
      </c>
      <c r="AA1263" s="4">
        <f t="shared" si="159"/>
        <v>1.7000000000000011</v>
      </c>
      <c r="AB1263" s="4" t="str">
        <f>IF(B1263&lt;&gt;"r04","",IF(COUNT(INDEX(U:U,ROW()-3):U1263)&lt;2,"",MAX(INDEX(U:U,ROW()-3):U1263)-MIN(INDEX(U:U,ROW()-3):U1263)))</f>
        <v/>
      </c>
      <c r="AC1263" s="4" t="str">
        <f>IF(B1263&lt;&gt;"r04","",IF(COUNT(INDEX(V:V,ROW()-3):V1263)&lt;2,"",MAX(INDEX(V:V,ROW()-3):V1263)-MIN(INDEX(V:V,ROW()-3):V1263)))</f>
        <v/>
      </c>
      <c r="AD1263" s="4" t="str">
        <f>IF(B1263&lt;&gt;"r04","",COUNT(INDEX(U:U,ROW()-3):U1263))</f>
        <v/>
      </c>
      <c r="AE1263" s="4" t="str">
        <f>IF(B1263&lt;&gt;"r04","",COUNT(INDEX(V:V,ROW()-3):V1263))</f>
        <v/>
      </c>
    </row>
    <row r="1264" spans="1:31">
      <c r="A1264">
        <v>1328</v>
      </c>
      <c r="B1264" t="s">
        <v>1861</v>
      </c>
      <c r="C1264" t="s">
        <v>1862</v>
      </c>
      <c r="D1264">
        <v>4308904</v>
      </c>
      <c r="E1264">
        <v>87</v>
      </c>
      <c r="F1264" t="s">
        <v>1849</v>
      </c>
      <c r="G1264" s="1">
        <v>46209.908043981479</v>
      </c>
      <c r="H1264">
        <v>83</v>
      </c>
      <c r="I1264" t="s">
        <v>1849</v>
      </c>
      <c r="J1264" s="1">
        <v>46209.908333333333</v>
      </c>
      <c r="K1264">
        <v>1</v>
      </c>
      <c r="L1264">
        <v>1</v>
      </c>
      <c r="M1264" t="s">
        <v>1850</v>
      </c>
      <c r="N1264" t="s">
        <v>1851</v>
      </c>
      <c r="O1264" s="1">
        <v>46209.905486111114</v>
      </c>
      <c r="P1264" s="1">
        <v>46209.908333333333</v>
      </c>
      <c r="Q1264" s="1" t="str">
        <f t="shared" si="152"/>
        <v>4308904|r03</v>
      </c>
      <c r="R1264" s="1" t="str">
        <f>VLOOKUP(D1264,Base_Amostral!$A:$G,5,FALSE)</f>
        <v>Getúlio Vargas</v>
      </c>
      <c r="S1264" s="1" t="str">
        <f>VLOOKUP(D1264,Base_Amostral!$A:$G,3,FALSE)</f>
        <v>Rio Grande do Sul</v>
      </c>
      <c r="T1264" s="1" t="str">
        <f>VLOOKUP(D1264,Base_Amostral!$A:$G,6,FALSE)</f>
        <v>Sul</v>
      </c>
      <c r="U1264" s="4">
        <f t="shared" si="153"/>
        <v>8.6999999999999993</v>
      </c>
      <c r="V1264" s="4">
        <f t="shared" si="154"/>
        <v>8.3000000000000007</v>
      </c>
      <c r="W1264" s="4">
        <f t="shared" si="155"/>
        <v>0.39999999999999858</v>
      </c>
      <c r="X1264" s="4">
        <f t="shared" si="156"/>
        <v>8.5</v>
      </c>
      <c r="Y1264" s="4">
        <f t="shared" si="157"/>
        <v>1</v>
      </c>
      <c r="Z1264" s="4">
        <f t="shared" si="158"/>
        <v>0</v>
      </c>
      <c r="AA1264" s="4">
        <f t="shared" si="159"/>
        <v>0</v>
      </c>
      <c r="AB1264" s="4" t="str">
        <f>IF(B1264&lt;&gt;"r04","",IF(COUNT(INDEX(U:U,ROW()-3):U1264)&lt;2,"",MAX(INDEX(U:U,ROW()-3):U1264)-MIN(INDEX(U:U,ROW()-3):U1264)))</f>
        <v/>
      </c>
      <c r="AC1264" s="4" t="str">
        <f>IF(B1264&lt;&gt;"r04","",IF(COUNT(INDEX(V:V,ROW()-3):V1264)&lt;2,"",MAX(INDEX(V:V,ROW()-3):V1264)-MIN(INDEX(V:V,ROW()-3):V1264)))</f>
        <v/>
      </c>
      <c r="AD1264" s="4" t="str">
        <f>IF(B1264&lt;&gt;"r04","",COUNT(INDEX(U:U,ROW()-3):U1264))</f>
        <v/>
      </c>
      <c r="AE1264" s="4" t="str">
        <f>IF(B1264&lt;&gt;"r04","",COUNT(INDEX(V:V,ROW()-3):V1264))</f>
        <v/>
      </c>
    </row>
    <row r="1265" spans="1:31">
      <c r="A1265">
        <v>1694</v>
      </c>
      <c r="B1265" t="s">
        <v>1863</v>
      </c>
      <c r="C1265" t="s">
        <v>1864</v>
      </c>
      <c r="D1265">
        <v>4308904</v>
      </c>
      <c r="F1265" t="s">
        <v>1854</v>
      </c>
      <c r="G1265" s="1">
        <v>46216.894618055558</v>
      </c>
      <c r="H1265">
        <v>83</v>
      </c>
      <c r="I1265" t="s">
        <v>1849</v>
      </c>
      <c r="J1265" s="1">
        <v>46216.894884259258</v>
      </c>
      <c r="K1265">
        <v>0</v>
      </c>
      <c r="L1265">
        <v>1</v>
      </c>
      <c r="M1265" t="s">
        <v>1853</v>
      </c>
      <c r="N1265" t="s">
        <v>1851</v>
      </c>
      <c r="O1265" s="1">
        <v>46216.887615740743</v>
      </c>
      <c r="P1265" s="1">
        <v>46216.894884259258</v>
      </c>
      <c r="Q1265" s="1" t="str">
        <f t="shared" si="152"/>
        <v>4308904|r04</v>
      </c>
      <c r="R1265" s="1" t="str">
        <f>VLOOKUP(D1265,Base_Amostral!$A:$G,5,FALSE)</f>
        <v>Getúlio Vargas</v>
      </c>
      <c r="S1265" s="1" t="str">
        <f>VLOOKUP(D1265,Base_Amostral!$A:$G,3,FALSE)</f>
        <v>Rio Grande do Sul</v>
      </c>
      <c r="T1265" s="1" t="str">
        <f>VLOOKUP(D1265,Base_Amostral!$A:$G,6,FALSE)</f>
        <v>Sul</v>
      </c>
      <c r="U1265" s="4" t="str">
        <f t="shared" si="153"/>
        <v/>
      </c>
      <c r="V1265" s="4">
        <f t="shared" si="154"/>
        <v>8.3000000000000007</v>
      </c>
      <c r="W1265" s="4" t="str">
        <f t="shared" si="155"/>
        <v/>
      </c>
      <c r="X1265" s="4" t="str">
        <f t="shared" si="156"/>
        <v/>
      </c>
      <c r="Y1265" s="4">
        <f t="shared" si="157"/>
        <v>0</v>
      </c>
      <c r="Z1265" s="4" t="str">
        <f t="shared" si="158"/>
        <v/>
      </c>
      <c r="AA1265" s="4">
        <f t="shared" si="159"/>
        <v>0</v>
      </c>
      <c r="AB1265" s="4">
        <f ca="1">IF(B1265&lt;&gt;"r04","",IF(COUNT(INDEX(U:U,ROW()-3):U1265)&lt;2,"",MAX(INDEX(U:U,ROW()-3):U1265)-MIN(INDEX(U:U,ROW()-3):U1265)))</f>
        <v>2.3999999999999995</v>
      </c>
      <c r="AC1265" s="4">
        <f ca="1">IF(B1265&lt;&gt;"r04","",IF(COUNT(INDEX(V:V,ROW()-3):V1265)&lt;2,"",MAX(INDEX(V:V,ROW()-3):V1265)-MIN(INDEX(V:V,ROW()-3):V1265)))</f>
        <v>1.7000000000000011</v>
      </c>
      <c r="AD1265" s="4">
        <f ca="1">IF(B1265&lt;&gt;"r04","",COUNT(INDEX(U:U,ROW()-3):U1265))</f>
        <v>3</v>
      </c>
      <c r="AE1265" s="4">
        <f ca="1">IF(B1265&lt;&gt;"r04","",COUNT(INDEX(V:V,ROW()-3):V1265))</f>
        <v>4</v>
      </c>
    </row>
    <row r="1266" spans="1:31">
      <c r="A1266">
        <v>613</v>
      </c>
      <c r="B1266" t="s">
        <v>1857</v>
      </c>
      <c r="C1266" t="s">
        <v>1858</v>
      </c>
      <c r="D1266">
        <v>4309050</v>
      </c>
      <c r="E1266">
        <v>66</v>
      </c>
      <c r="F1266" t="s">
        <v>1849</v>
      </c>
      <c r="G1266" s="1">
        <v>46196.060555555552</v>
      </c>
      <c r="H1266">
        <v>68</v>
      </c>
      <c r="I1266" t="s">
        <v>1849</v>
      </c>
      <c r="J1266" s="1">
        <v>46196.060983796298</v>
      </c>
      <c r="K1266">
        <v>1</v>
      </c>
      <c r="L1266">
        <v>1</v>
      </c>
      <c r="M1266" t="s">
        <v>1850</v>
      </c>
      <c r="N1266" t="s">
        <v>1851</v>
      </c>
      <c r="O1266" s="1">
        <v>46196.060104166667</v>
      </c>
      <c r="P1266" s="1">
        <v>46196.060983796298</v>
      </c>
      <c r="Q1266" s="1" t="str">
        <f t="shared" si="152"/>
        <v>4309050|r01</v>
      </c>
      <c r="R1266" s="1" t="str">
        <f>VLOOKUP(D1266,Base_Amostral!$A:$G,5,FALSE)</f>
        <v>Glorinha</v>
      </c>
      <c r="S1266" s="1" t="str">
        <f>VLOOKUP(D1266,Base_Amostral!$A:$G,3,FALSE)</f>
        <v>Rio Grande do Sul</v>
      </c>
      <c r="T1266" s="1" t="str">
        <f>VLOOKUP(D1266,Base_Amostral!$A:$G,6,FALSE)</f>
        <v>Sul</v>
      </c>
      <c r="U1266" s="4">
        <f t="shared" si="153"/>
        <v>6.6</v>
      </c>
      <c r="V1266" s="4">
        <f t="shared" si="154"/>
        <v>6.8</v>
      </c>
      <c r="W1266" s="4">
        <f t="shared" si="155"/>
        <v>-0.20000000000000018</v>
      </c>
      <c r="X1266" s="4">
        <f t="shared" si="156"/>
        <v>6.6999999999999993</v>
      </c>
      <c r="Y1266" s="4">
        <f t="shared" si="157"/>
        <v>1</v>
      </c>
      <c r="Z1266" s="4" t="str">
        <f t="shared" si="158"/>
        <v/>
      </c>
      <c r="AA1266" s="4" t="str">
        <f t="shared" si="159"/>
        <v/>
      </c>
      <c r="AB1266" s="4" t="str">
        <f>IF(B1266&lt;&gt;"r04","",IF(COUNT(INDEX(U:U,ROW()-3):U1266)&lt;2,"",MAX(INDEX(U:U,ROW()-3):U1266)-MIN(INDEX(U:U,ROW()-3):U1266)))</f>
        <v/>
      </c>
      <c r="AC1266" s="4" t="str">
        <f>IF(B1266&lt;&gt;"r04","",IF(COUNT(INDEX(V:V,ROW()-3):V1266)&lt;2,"",MAX(INDEX(V:V,ROW()-3):V1266)-MIN(INDEX(V:V,ROW()-3):V1266)))</f>
        <v/>
      </c>
      <c r="AD1266" s="4" t="str">
        <f>IF(B1266&lt;&gt;"r04","",COUNT(INDEX(U:U,ROW()-3):U1266))</f>
        <v/>
      </c>
      <c r="AE1266" s="4" t="str">
        <f>IF(B1266&lt;&gt;"r04","",COUNT(INDEX(V:V,ROW()-3):V1266))</f>
        <v/>
      </c>
    </row>
    <row r="1267" spans="1:31">
      <c r="A1267">
        <v>965</v>
      </c>
      <c r="B1267" t="s">
        <v>1859</v>
      </c>
      <c r="C1267" t="s">
        <v>1860</v>
      </c>
      <c r="D1267">
        <v>4309050</v>
      </c>
      <c r="E1267">
        <v>66</v>
      </c>
      <c r="F1267" t="s">
        <v>1849</v>
      </c>
      <c r="G1267" s="1">
        <v>46203.866562499999</v>
      </c>
      <c r="H1267">
        <v>68</v>
      </c>
      <c r="I1267" t="s">
        <v>1849</v>
      </c>
      <c r="J1267" s="1">
        <v>46203.866979166669</v>
      </c>
      <c r="K1267">
        <v>1</v>
      </c>
      <c r="L1267">
        <v>1</v>
      </c>
      <c r="M1267" t="s">
        <v>1850</v>
      </c>
      <c r="N1267" t="s">
        <v>1851</v>
      </c>
      <c r="O1267" s="1">
        <v>46203.865856481483</v>
      </c>
      <c r="P1267" s="1">
        <v>46203.866979166669</v>
      </c>
      <c r="Q1267" s="1" t="str">
        <f t="shared" si="152"/>
        <v>4309050|r02</v>
      </c>
      <c r="R1267" s="1" t="str">
        <f>VLOOKUP(D1267,Base_Amostral!$A:$G,5,FALSE)</f>
        <v>Glorinha</v>
      </c>
      <c r="S1267" s="1" t="str">
        <f>VLOOKUP(D1267,Base_Amostral!$A:$G,3,FALSE)</f>
        <v>Rio Grande do Sul</v>
      </c>
      <c r="T1267" s="1" t="str">
        <f>VLOOKUP(D1267,Base_Amostral!$A:$G,6,FALSE)</f>
        <v>Sul</v>
      </c>
      <c r="U1267" s="4">
        <f t="shared" si="153"/>
        <v>6.6</v>
      </c>
      <c r="V1267" s="4">
        <f t="shared" si="154"/>
        <v>6.8</v>
      </c>
      <c r="W1267" s="4">
        <f t="shared" si="155"/>
        <v>-0.20000000000000018</v>
      </c>
      <c r="X1267" s="4">
        <f t="shared" si="156"/>
        <v>6.6999999999999993</v>
      </c>
      <c r="Y1267" s="4">
        <f t="shared" si="157"/>
        <v>1</v>
      </c>
      <c r="Z1267" s="4">
        <f t="shared" si="158"/>
        <v>0</v>
      </c>
      <c r="AA1267" s="4">
        <f t="shared" si="159"/>
        <v>0</v>
      </c>
      <c r="AB1267" s="4" t="str">
        <f>IF(B1267&lt;&gt;"r04","",IF(COUNT(INDEX(U:U,ROW()-3):U1267)&lt;2,"",MAX(INDEX(U:U,ROW()-3):U1267)-MIN(INDEX(U:U,ROW()-3):U1267)))</f>
        <v/>
      </c>
      <c r="AC1267" s="4" t="str">
        <f>IF(B1267&lt;&gt;"r04","",IF(COUNT(INDEX(V:V,ROW()-3):V1267)&lt;2,"",MAX(INDEX(V:V,ROW()-3):V1267)-MIN(INDEX(V:V,ROW()-3):V1267)))</f>
        <v/>
      </c>
      <c r="AD1267" s="4" t="str">
        <f>IF(B1267&lt;&gt;"r04","",COUNT(INDEX(U:U,ROW()-3):U1267))</f>
        <v/>
      </c>
      <c r="AE1267" s="4" t="str">
        <f>IF(B1267&lt;&gt;"r04","",COUNT(INDEX(V:V,ROW()-3):V1267))</f>
        <v/>
      </c>
    </row>
    <row r="1268" spans="1:31">
      <c r="A1268">
        <v>1336</v>
      </c>
      <c r="B1268" t="s">
        <v>1861</v>
      </c>
      <c r="C1268" t="s">
        <v>1862</v>
      </c>
      <c r="D1268">
        <v>4309050</v>
      </c>
      <c r="E1268">
        <v>66</v>
      </c>
      <c r="F1268" t="s">
        <v>1849</v>
      </c>
      <c r="G1268" s="1">
        <v>46209.908703703702</v>
      </c>
      <c r="H1268">
        <v>68</v>
      </c>
      <c r="I1268" t="s">
        <v>1849</v>
      </c>
      <c r="J1268" s="1">
        <v>46209.908912037034</v>
      </c>
      <c r="K1268">
        <v>1</v>
      </c>
      <c r="L1268">
        <v>1</v>
      </c>
      <c r="M1268" t="s">
        <v>1850</v>
      </c>
      <c r="N1268" t="s">
        <v>1851</v>
      </c>
      <c r="O1268" s="1">
        <v>46209.908368055556</v>
      </c>
      <c r="P1268" s="1">
        <v>46209.908912037034</v>
      </c>
      <c r="Q1268" s="1" t="str">
        <f t="shared" si="152"/>
        <v>4309050|r03</v>
      </c>
      <c r="R1268" s="1" t="str">
        <f>VLOOKUP(D1268,Base_Amostral!$A:$G,5,FALSE)</f>
        <v>Glorinha</v>
      </c>
      <c r="S1268" s="1" t="str">
        <f>VLOOKUP(D1268,Base_Amostral!$A:$G,3,FALSE)</f>
        <v>Rio Grande do Sul</v>
      </c>
      <c r="T1268" s="1" t="str">
        <f>VLOOKUP(D1268,Base_Amostral!$A:$G,6,FALSE)</f>
        <v>Sul</v>
      </c>
      <c r="U1268" s="4">
        <f t="shared" si="153"/>
        <v>6.6</v>
      </c>
      <c r="V1268" s="4">
        <f t="shared" si="154"/>
        <v>6.8</v>
      </c>
      <c r="W1268" s="4">
        <f t="shared" si="155"/>
        <v>-0.20000000000000018</v>
      </c>
      <c r="X1268" s="4">
        <f t="shared" si="156"/>
        <v>6.6999999999999993</v>
      </c>
      <c r="Y1268" s="4">
        <f t="shared" si="157"/>
        <v>1</v>
      </c>
      <c r="Z1268" s="4">
        <f t="shared" si="158"/>
        <v>0</v>
      </c>
      <c r="AA1268" s="4">
        <f t="shared" si="159"/>
        <v>0</v>
      </c>
      <c r="AB1268" s="4" t="str">
        <f>IF(B1268&lt;&gt;"r04","",IF(COUNT(INDEX(U:U,ROW()-3):U1268)&lt;2,"",MAX(INDEX(U:U,ROW()-3):U1268)-MIN(INDEX(U:U,ROW()-3):U1268)))</f>
        <v/>
      </c>
      <c r="AC1268" s="4" t="str">
        <f>IF(B1268&lt;&gt;"r04","",IF(COUNT(INDEX(V:V,ROW()-3):V1268)&lt;2,"",MAX(INDEX(V:V,ROW()-3):V1268)-MIN(INDEX(V:V,ROW()-3):V1268)))</f>
        <v/>
      </c>
      <c r="AD1268" s="4" t="str">
        <f>IF(B1268&lt;&gt;"r04","",COUNT(INDEX(U:U,ROW()-3):U1268))</f>
        <v/>
      </c>
      <c r="AE1268" s="4" t="str">
        <f>IF(B1268&lt;&gt;"r04","",COUNT(INDEX(V:V,ROW()-3):V1268))</f>
        <v/>
      </c>
    </row>
    <row r="1269" spans="1:31">
      <c r="A1269">
        <v>1715</v>
      </c>
      <c r="B1269" t="s">
        <v>1863</v>
      </c>
      <c r="C1269" t="s">
        <v>1864</v>
      </c>
      <c r="D1269">
        <v>4309050</v>
      </c>
      <c r="E1269">
        <v>70</v>
      </c>
      <c r="F1269" t="s">
        <v>1849</v>
      </c>
      <c r="G1269" s="1">
        <v>46216.896377314813</v>
      </c>
      <c r="H1269">
        <v>68</v>
      </c>
      <c r="I1269" t="s">
        <v>1849</v>
      </c>
      <c r="J1269" s="1">
        <v>46216.896643518521</v>
      </c>
      <c r="K1269">
        <v>1</v>
      </c>
      <c r="L1269">
        <v>1</v>
      </c>
      <c r="M1269" t="s">
        <v>1850</v>
      </c>
      <c r="N1269" t="s">
        <v>1851</v>
      </c>
      <c r="O1269" s="1">
        <v>46216.894918981481</v>
      </c>
      <c r="P1269" s="1">
        <v>46216.896643518521</v>
      </c>
      <c r="Q1269" s="1" t="str">
        <f t="shared" si="152"/>
        <v>4309050|r04</v>
      </c>
      <c r="R1269" s="1" t="str">
        <f>VLOOKUP(D1269,Base_Amostral!$A:$G,5,FALSE)</f>
        <v>Glorinha</v>
      </c>
      <c r="S1269" s="1" t="str">
        <f>VLOOKUP(D1269,Base_Amostral!$A:$G,3,FALSE)</f>
        <v>Rio Grande do Sul</v>
      </c>
      <c r="T1269" s="1" t="str">
        <f>VLOOKUP(D1269,Base_Amostral!$A:$G,6,FALSE)</f>
        <v>Sul</v>
      </c>
      <c r="U1269" s="4">
        <f t="shared" si="153"/>
        <v>7</v>
      </c>
      <c r="V1269" s="4">
        <f t="shared" si="154"/>
        <v>6.8</v>
      </c>
      <c r="W1269" s="4">
        <f t="shared" si="155"/>
        <v>0.20000000000000018</v>
      </c>
      <c r="X1269" s="4">
        <f t="shared" si="156"/>
        <v>6.9</v>
      </c>
      <c r="Y1269" s="4">
        <f t="shared" si="157"/>
        <v>1</v>
      </c>
      <c r="Z1269" s="4">
        <f t="shared" si="158"/>
        <v>0.40000000000000036</v>
      </c>
      <c r="AA1269" s="4">
        <f t="shared" si="159"/>
        <v>0</v>
      </c>
      <c r="AB1269" s="4">
        <f ca="1">IF(B1269&lt;&gt;"r04","",IF(COUNT(INDEX(U:U,ROW()-3):U1269)&lt;2,"",MAX(INDEX(U:U,ROW()-3):U1269)-MIN(INDEX(U:U,ROW()-3):U1269)))</f>
        <v>0.40000000000000036</v>
      </c>
      <c r="AC1269" s="4">
        <f ca="1">IF(B1269&lt;&gt;"r04","",IF(COUNT(INDEX(V:V,ROW()-3):V1269)&lt;2,"",MAX(INDEX(V:V,ROW()-3):V1269)-MIN(INDEX(V:V,ROW()-3):V1269)))</f>
        <v>0</v>
      </c>
      <c r="AD1269" s="4">
        <f ca="1">IF(B1269&lt;&gt;"r04","",COUNT(INDEX(U:U,ROW()-3):U1269))</f>
        <v>4</v>
      </c>
      <c r="AE1269" s="4">
        <f ca="1">IF(B1269&lt;&gt;"r04","",COUNT(INDEX(V:V,ROW()-3):V1269))</f>
        <v>4</v>
      </c>
    </row>
    <row r="1270" spans="1:31">
      <c r="A1270">
        <v>615</v>
      </c>
      <c r="B1270" t="s">
        <v>1857</v>
      </c>
      <c r="C1270" t="s">
        <v>1858</v>
      </c>
      <c r="D1270">
        <v>4309506</v>
      </c>
      <c r="E1270">
        <v>37</v>
      </c>
      <c r="F1270" t="s">
        <v>1849</v>
      </c>
      <c r="G1270" s="1">
        <v>46196.062175925923</v>
      </c>
      <c r="H1270">
        <v>45</v>
      </c>
      <c r="I1270" t="s">
        <v>1849</v>
      </c>
      <c r="J1270" s="1">
        <v>46196.062465277777</v>
      </c>
      <c r="K1270">
        <v>1</v>
      </c>
      <c r="L1270">
        <v>1</v>
      </c>
      <c r="M1270" t="s">
        <v>1850</v>
      </c>
      <c r="N1270" t="s">
        <v>1851</v>
      </c>
      <c r="O1270" s="1">
        <v>46196.061018518521</v>
      </c>
      <c r="P1270" s="1">
        <v>46196.062465277777</v>
      </c>
      <c r="Q1270" s="1" t="str">
        <f t="shared" si="152"/>
        <v>4309506|r01</v>
      </c>
      <c r="R1270" s="1" t="str">
        <f>VLOOKUP(D1270,Base_Amostral!$A:$G,5,FALSE)</f>
        <v>Guarani das Missões</v>
      </c>
      <c r="S1270" s="1" t="str">
        <f>VLOOKUP(D1270,Base_Amostral!$A:$G,3,FALSE)</f>
        <v>Rio Grande do Sul</v>
      </c>
      <c r="T1270" s="1" t="str">
        <f>VLOOKUP(D1270,Base_Amostral!$A:$G,6,FALSE)</f>
        <v>Sul</v>
      </c>
      <c r="U1270" s="4">
        <f t="shared" si="153"/>
        <v>3.7</v>
      </c>
      <c r="V1270" s="4">
        <f t="shared" si="154"/>
        <v>4.5</v>
      </c>
      <c r="W1270" s="4">
        <f t="shared" si="155"/>
        <v>-0.79999999999999982</v>
      </c>
      <c r="X1270" s="4">
        <f t="shared" si="156"/>
        <v>4.0999999999999996</v>
      </c>
      <c r="Y1270" s="4">
        <f t="shared" si="157"/>
        <v>1</v>
      </c>
      <c r="Z1270" s="4" t="str">
        <f t="shared" si="158"/>
        <v/>
      </c>
      <c r="AA1270" s="4" t="str">
        <f t="shared" si="159"/>
        <v/>
      </c>
      <c r="AB1270" s="4" t="str">
        <f>IF(B1270&lt;&gt;"r04","",IF(COUNT(INDEX(U:U,ROW()-3):U1270)&lt;2,"",MAX(INDEX(U:U,ROW()-3):U1270)-MIN(INDEX(U:U,ROW()-3):U1270)))</f>
        <v/>
      </c>
      <c r="AC1270" s="4" t="str">
        <f>IF(B1270&lt;&gt;"r04","",IF(COUNT(INDEX(V:V,ROW()-3):V1270)&lt;2,"",MAX(INDEX(V:V,ROW()-3):V1270)-MIN(INDEX(V:V,ROW()-3):V1270)))</f>
        <v/>
      </c>
      <c r="AD1270" s="4" t="str">
        <f>IF(B1270&lt;&gt;"r04","",COUNT(INDEX(U:U,ROW()-3):U1270))</f>
        <v/>
      </c>
      <c r="AE1270" s="4" t="str">
        <f>IF(B1270&lt;&gt;"r04","",COUNT(INDEX(V:V,ROW()-3):V1270))</f>
        <v/>
      </c>
    </row>
    <row r="1271" spans="1:31">
      <c r="A1271">
        <v>971</v>
      </c>
      <c r="B1271" t="s">
        <v>1859</v>
      </c>
      <c r="C1271" t="s">
        <v>1860</v>
      </c>
      <c r="D1271">
        <v>4309506</v>
      </c>
      <c r="E1271">
        <v>36</v>
      </c>
      <c r="F1271" t="s">
        <v>1849</v>
      </c>
      <c r="G1271" s="1">
        <v>46203.867766203701</v>
      </c>
      <c r="H1271">
        <v>43</v>
      </c>
      <c r="I1271" t="s">
        <v>1849</v>
      </c>
      <c r="J1271" s="1">
        <v>46203.868078703701</v>
      </c>
      <c r="K1271">
        <v>1</v>
      </c>
      <c r="L1271">
        <v>1</v>
      </c>
      <c r="M1271" t="s">
        <v>1850</v>
      </c>
      <c r="N1271" t="s">
        <v>1851</v>
      </c>
      <c r="O1271" s="1">
        <v>46203.867025462961</v>
      </c>
      <c r="P1271" s="1">
        <v>46203.868078703701</v>
      </c>
      <c r="Q1271" s="1" t="str">
        <f t="shared" si="152"/>
        <v>4309506|r02</v>
      </c>
      <c r="R1271" s="1" t="str">
        <f>VLOOKUP(D1271,Base_Amostral!$A:$G,5,FALSE)</f>
        <v>Guarani das Missões</v>
      </c>
      <c r="S1271" s="1" t="str">
        <f>VLOOKUP(D1271,Base_Amostral!$A:$G,3,FALSE)</f>
        <v>Rio Grande do Sul</v>
      </c>
      <c r="T1271" s="1" t="str">
        <f>VLOOKUP(D1271,Base_Amostral!$A:$G,6,FALSE)</f>
        <v>Sul</v>
      </c>
      <c r="U1271" s="4">
        <f t="shared" si="153"/>
        <v>3.6</v>
      </c>
      <c r="V1271" s="4">
        <f t="shared" si="154"/>
        <v>4.3</v>
      </c>
      <c r="W1271" s="4">
        <f t="shared" si="155"/>
        <v>-0.69999999999999973</v>
      </c>
      <c r="X1271" s="4">
        <f t="shared" si="156"/>
        <v>3.95</v>
      </c>
      <c r="Y1271" s="4">
        <f t="shared" si="157"/>
        <v>1</v>
      </c>
      <c r="Z1271" s="4">
        <f t="shared" si="158"/>
        <v>-0.10000000000000009</v>
      </c>
      <c r="AA1271" s="4">
        <f t="shared" si="159"/>
        <v>-0.20000000000000018</v>
      </c>
      <c r="AB1271" s="4" t="str">
        <f>IF(B1271&lt;&gt;"r04","",IF(COUNT(INDEX(U:U,ROW()-3):U1271)&lt;2,"",MAX(INDEX(U:U,ROW()-3):U1271)-MIN(INDEX(U:U,ROW()-3):U1271)))</f>
        <v/>
      </c>
      <c r="AC1271" s="4" t="str">
        <f>IF(B1271&lt;&gt;"r04","",IF(COUNT(INDEX(V:V,ROW()-3):V1271)&lt;2,"",MAX(INDEX(V:V,ROW()-3):V1271)-MIN(INDEX(V:V,ROW()-3):V1271)))</f>
        <v/>
      </c>
      <c r="AD1271" s="4" t="str">
        <f>IF(B1271&lt;&gt;"r04","",COUNT(INDEX(U:U,ROW()-3):U1271))</f>
        <v/>
      </c>
      <c r="AE1271" s="4" t="str">
        <f>IF(B1271&lt;&gt;"r04","",COUNT(INDEX(V:V,ROW()-3):V1271))</f>
        <v/>
      </c>
    </row>
    <row r="1272" spans="1:31">
      <c r="A1272">
        <v>1339</v>
      </c>
      <c r="B1272" t="s">
        <v>1861</v>
      </c>
      <c r="C1272" t="s">
        <v>1862</v>
      </c>
      <c r="D1272">
        <v>4309506</v>
      </c>
      <c r="E1272">
        <v>36</v>
      </c>
      <c r="F1272" t="s">
        <v>1849</v>
      </c>
      <c r="G1272" s="1">
        <v>46209.909710648149</v>
      </c>
      <c r="H1272">
        <v>43</v>
      </c>
      <c r="I1272" t="s">
        <v>1849</v>
      </c>
      <c r="J1272" s="1">
        <v>46209.91</v>
      </c>
      <c r="K1272">
        <v>1</v>
      </c>
      <c r="L1272">
        <v>1</v>
      </c>
      <c r="M1272" t="s">
        <v>1850</v>
      </c>
      <c r="N1272" t="s">
        <v>1851</v>
      </c>
      <c r="O1272" s="1">
        <v>46209.908946759257</v>
      </c>
      <c r="P1272" s="1">
        <v>46209.91</v>
      </c>
      <c r="Q1272" s="1" t="str">
        <f t="shared" si="152"/>
        <v>4309506|r03</v>
      </c>
      <c r="R1272" s="1" t="str">
        <f>VLOOKUP(D1272,Base_Amostral!$A:$G,5,FALSE)</f>
        <v>Guarani das Missões</v>
      </c>
      <c r="S1272" s="1" t="str">
        <f>VLOOKUP(D1272,Base_Amostral!$A:$G,3,FALSE)</f>
        <v>Rio Grande do Sul</v>
      </c>
      <c r="T1272" s="1" t="str">
        <f>VLOOKUP(D1272,Base_Amostral!$A:$G,6,FALSE)</f>
        <v>Sul</v>
      </c>
      <c r="U1272" s="4">
        <f t="shared" si="153"/>
        <v>3.6</v>
      </c>
      <c r="V1272" s="4">
        <f t="shared" si="154"/>
        <v>4.3</v>
      </c>
      <c r="W1272" s="4">
        <f t="shared" si="155"/>
        <v>-0.69999999999999973</v>
      </c>
      <c r="X1272" s="4">
        <f t="shared" si="156"/>
        <v>3.95</v>
      </c>
      <c r="Y1272" s="4">
        <f t="shared" si="157"/>
        <v>1</v>
      </c>
      <c r="Z1272" s="4">
        <f t="shared" si="158"/>
        <v>0</v>
      </c>
      <c r="AA1272" s="4">
        <f t="shared" si="159"/>
        <v>0</v>
      </c>
      <c r="AB1272" s="4" t="str">
        <f>IF(B1272&lt;&gt;"r04","",IF(COUNT(INDEX(U:U,ROW()-3):U1272)&lt;2,"",MAX(INDEX(U:U,ROW()-3):U1272)-MIN(INDEX(U:U,ROW()-3):U1272)))</f>
        <v/>
      </c>
      <c r="AC1272" s="4" t="str">
        <f>IF(B1272&lt;&gt;"r04","",IF(COUNT(INDEX(V:V,ROW()-3):V1272)&lt;2,"",MAX(INDEX(V:V,ROW()-3):V1272)-MIN(INDEX(V:V,ROW()-3):V1272)))</f>
        <v/>
      </c>
      <c r="AD1272" s="4" t="str">
        <f>IF(B1272&lt;&gt;"r04","",COUNT(INDEX(U:U,ROW()-3):U1272))</f>
        <v/>
      </c>
      <c r="AE1272" s="4" t="str">
        <f>IF(B1272&lt;&gt;"r04","",COUNT(INDEX(V:V,ROW()-3):V1272))</f>
        <v/>
      </c>
    </row>
    <row r="1273" spans="1:31">
      <c r="A1273">
        <v>1717</v>
      </c>
      <c r="B1273" t="s">
        <v>1863</v>
      </c>
      <c r="C1273" t="s">
        <v>1864</v>
      </c>
      <c r="D1273">
        <v>4309506</v>
      </c>
      <c r="E1273">
        <v>46</v>
      </c>
      <c r="F1273" t="s">
        <v>1849</v>
      </c>
      <c r="G1273" s="1">
        <v>46216.897523148145</v>
      </c>
      <c r="H1273">
        <v>43</v>
      </c>
      <c r="I1273" t="s">
        <v>1849</v>
      </c>
      <c r="J1273" s="1">
        <v>46216.897812499999</v>
      </c>
      <c r="K1273">
        <v>1</v>
      </c>
      <c r="L1273">
        <v>1</v>
      </c>
      <c r="M1273" t="s">
        <v>1850</v>
      </c>
      <c r="N1273" t="s">
        <v>1851</v>
      </c>
      <c r="O1273" s="1">
        <v>46216.896701388891</v>
      </c>
      <c r="P1273" s="1">
        <v>46216.897812499999</v>
      </c>
      <c r="Q1273" s="1" t="str">
        <f t="shared" si="152"/>
        <v>4309506|r04</v>
      </c>
      <c r="R1273" s="1" t="str">
        <f>VLOOKUP(D1273,Base_Amostral!$A:$G,5,FALSE)</f>
        <v>Guarani das Missões</v>
      </c>
      <c r="S1273" s="1" t="str">
        <f>VLOOKUP(D1273,Base_Amostral!$A:$G,3,FALSE)</f>
        <v>Rio Grande do Sul</v>
      </c>
      <c r="T1273" s="1" t="str">
        <f>VLOOKUP(D1273,Base_Amostral!$A:$G,6,FALSE)</f>
        <v>Sul</v>
      </c>
      <c r="U1273" s="4">
        <f t="shared" si="153"/>
        <v>4.5999999999999996</v>
      </c>
      <c r="V1273" s="4">
        <f t="shared" si="154"/>
        <v>4.3</v>
      </c>
      <c r="W1273" s="4">
        <f t="shared" si="155"/>
        <v>0.29999999999999982</v>
      </c>
      <c r="X1273" s="4">
        <f t="shared" si="156"/>
        <v>4.4499999999999993</v>
      </c>
      <c r="Y1273" s="4">
        <f t="shared" si="157"/>
        <v>1</v>
      </c>
      <c r="Z1273" s="4">
        <f t="shared" si="158"/>
        <v>0.99999999999999956</v>
      </c>
      <c r="AA1273" s="4">
        <f t="shared" si="159"/>
        <v>0</v>
      </c>
      <c r="AB1273" s="4">
        <f ca="1">IF(B1273&lt;&gt;"r04","",IF(COUNT(INDEX(U:U,ROW()-3):U1273)&lt;2,"",MAX(INDEX(U:U,ROW()-3):U1273)-MIN(INDEX(U:U,ROW()-3):U1273)))</f>
        <v>0.99999999999999956</v>
      </c>
      <c r="AC1273" s="4">
        <f ca="1">IF(B1273&lt;&gt;"r04","",IF(COUNT(INDEX(V:V,ROW()-3):V1273)&lt;2,"",MAX(INDEX(V:V,ROW()-3):V1273)-MIN(INDEX(V:V,ROW()-3):V1273)))</f>
        <v>0.20000000000000018</v>
      </c>
      <c r="AD1273" s="4">
        <f ca="1">IF(B1273&lt;&gt;"r04","",COUNT(INDEX(U:U,ROW()-3):U1273))</f>
        <v>4</v>
      </c>
      <c r="AE1273" s="4">
        <f ca="1">IF(B1273&lt;&gt;"r04","",COUNT(INDEX(V:V,ROW()-3):V1273))</f>
        <v>4</v>
      </c>
    </row>
    <row r="1274" spans="1:31">
      <c r="A1274">
        <v>617</v>
      </c>
      <c r="B1274" t="s">
        <v>1857</v>
      </c>
      <c r="C1274" t="s">
        <v>1858</v>
      </c>
      <c r="D1274">
        <v>4310108</v>
      </c>
      <c r="E1274">
        <v>87</v>
      </c>
      <c r="F1274" t="s">
        <v>1849</v>
      </c>
      <c r="G1274" s="1">
        <v>46196.062731481485</v>
      </c>
      <c r="H1274">
        <v>83</v>
      </c>
      <c r="I1274" t="s">
        <v>1849</v>
      </c>
      <c r="J1274" s="1">
        <v>46196.062962962962</v>
      </c>
      <c r="K1274">
        <v>1</v>
      </c>
      <c r="L1274">
        <v>1</v>
      </c>
      <c r="M1274" t="s">
        <v>1850</v>
      </c>
      <c r="N1274" t="s">
        <v>1851</v>
      </c>
      <c r="O1274" s="1">
        <v>46196.062511574077</v>
      </c>
      <c r="P1274" s="1">
        <v>46196.062962962962</v>
      </c>
      <c r="Q1274" s="1" t="str">
        <f t="shared" si="152"/>
        <v>4310108|r01</v>
      </c>
      <c r="R1274" s="1" t="str">
        <f>VLOOKUP(D1274,Base_Amostral!$A:$G,5,FALSE)</f>
        <v>Igrejinha</v>
      </c>
      <c r="S1274" s="1" t="str">
        <f>VLOOKUP(D1274,Base_Amostral!$A:$G,3,FALSE)</f>
        <v>Rio Grande do Sul</v>
      </c>
      <c r="T1274" s="1" t="str">
        <f>VLOOKUP(D1274,Base_Amostral!$A:$G,6,FALSE)</f>
        <v>Sul</v>
      </c>
      <c r="U1274" s="4">
        <f t="shared" si="153"/>
        <v>8.6999999999999993</v>
      </c>
      <c r="V1274" s="4">
        <f t="shared" si="154"/>
        <v>8.3000000000000007</v>
      </c>
      <c r="W1274" s="4">
        <f t="shared" si="155"/>
        <v>0.39999999999999858</v>
      </c>
      <c r="X1274" s="4">
        <f t="shared" si="156"/>
        <v>8.5</v>
      </c>
      <c r="Y1274" s="4">
        <f t="shared" si="157"/>
        <v>1</v>
      </c>
      <c r="Z1274" s="4" t="str">
        <f t="shared" si="158"/>
        <v/>
      </c>
      <c r="AA1274" s="4" t="str">
        <f t="shared" si="159"/>
        <v/>
      </c>
      <c r="AB1274" s="4" t="str">
        <f>IF(B1274&lt;&gt;"r04","",IF(COUNT(INDEX(U:U,ROW()-3):U1274)&lt;2,"",MAX(INDEX(U:U,ROW()-3):U1274)-MIN(INDEX(U:U,ROW()-3):U1274)))</f>
        <v/>
      </c>
      <c r="AC1274" s="4" t="str">
        <f>IF(B1274&lt;&gt;"r04","",IF(COUNT(INDEX(V:V,ROW()-3):V1274)&lt;2,"",MAX(INDEX(V:V,ROW()-3):V1274)-MIN(INDEX(V:V,ROW()-3):V1274)))</f>
        <v/>
      </c>
      <c r="AD1274" s="4" t="str">
        <f>IF(B1274&lt;&gt;"r04","",COUNT(INDEX(U:U,ROW()-3):U1274))</f>
        <v/>
      </c>
      <c r="AE1274" s="4" t="str">
        <f>IF(B1274&lt;&gt;"r04","",COUNT(INDEX(V:V,ROW()-3):V1274))</f>
        <v/>
      </c>
    </row>
    <row r="1275" spans="1:31">
      <c r="A1275">
        <v>973</v>
      </c>
      <c r="B1275" t="s">
        <v>1859</v>
      </c>
      <c r="C1275" t="s">
        <v>1860</v>
      </c>
      <c r="D1275">
        <v>4310108</v>
      </c>
      <c r="E1275">
        <v>87</v>
      </c>
      <c r="F1275" t="s">
        <v>1849</v>
      </c>
      <c r="G1275" s="1">
        <v>46203.868379629632</v>
      </c>
      <c r="H1275">
        <v>83</v>
      </c>
      <c r="I1275" t="s">
        <v>1849</v>
      </c>
      <c r="J1275" s="1">
        <v>46203.868611111109</v>
      </c>
      <c r="K1275">
        <v>1</v>
      </c>
      <c r="L1275">
        <v>1</v>
      </c>
      <c r="M1275" t="s">
        <v>1850</v>
      </c>
      <c r="N1275" t="s">
        <v>1851</v>
      </c>
      <c r="O1275" s="1">
        <v>46203.868113425924</v>
      </c>
      <c r="P1275" s="1">
        <v>46203.868611111109</v>
      </c>
      <c r="Q1275" s="1" t="str">
        <f t="shared" si="152"/>
        <v>4310108|r02</v>
      </c>
      <c r="R1275" s="1" t="str">
        <f>VLOOKUP(D1275,Base_Amostral!$A:$G,5,FALSE)</f>
        <v>Igrejinha</v>
      </c>
      <c r="S1275" s="1" t="str">
        <f>VLOOKUP(D1275,Base_Amostral!$A:$G,3,FALSE)</f>
        <v>Rio Grande do Sul</v>
      </c>
      <c r="T1275" s="1" t="str">
        <f>VLOOKUP(D1275,Base_Amostral!$A:$G,6,FALSE)</f>
        <v>Sul</v>
      </c>
      <c r="U1275" s="4">
        <f t="shared" si="153"/>
        <v>8.6999999999999993</v>
      </c>
      <c r="V1275" s="4">
        <f t="shared" si="154"/>
        <v>8.3000000000000007</v>
      </c>
      <c r="W1275" s="4">
        <f t="shared" si="155"/>
        <v>0.39999999999999858</v>
      </c>
      <c r="X1275" s="4">
        <f t="shared" si="156"/>
        <v>8.5</v>
      </c>
      <c r="Y1275" s="4">
        <f t="shared" si="157"/>
        <v>1</v>
      </c>
      <c r="Z1275" s="4">
        <f t="shared" si="158"/>
        <v>0</v>
      </c>
      <c r="AA1275" s="4">
        <f t="shared" si="159"/>
        <v>0</v>
      </c>
      <c r="AB1275" s="4" t="str">
        <f>IF(B1275&lt;&gt;"r04","",IF(COUNT(INDEX(U:U,ROW()-3):U1275)&lt;2,"",MAX(INDEX(U:U,ROW()-3):U1275)-MIN(INDEX(U:U,ROW()-3):U1275)))</f>
        <v/>
      </c>
      <c r="AC1275" s="4" t="str">
        <f>IF(B1275&lt;&gt;"r04","",IF(COUNT(INDEX(V:V,ROW()-3):V1275)&lt;2,"",MAX(INDEX(V:V,ROW()-3):V1275)-MIN(INDEX(V:V,ROW()-3):V1275)))</f>
        <v/>
      </c>
      <c r="AD1275" s="4" t="str">
        <f>IF(B1275&lt;&gt;"r04","",COUNT(INDEX(U:U,ROW()-3):U1275))</f>
        <v/>
      </c>
      <c r="AE1275" s="4" t="str">
        <f>IF(B1275&lt;&gt;"r04","",COUNT(INDEX(V:V,ROW()-3):V1275))</f>
        <v/>
      </c>
    </row>
    <row r="1276" spans="1:31">
      <c r="A1276">
        <v>1342</v>
      </c>
      <c r="B1276" t="s">
        <v>1861</v>
      </c>
      <c r="C1276" t="s">
        <v>1862</v>
      </c>
      <c r="D1276">
        <v>4310108</v>
      </c>
      <c r="E1276">
        <v>87</v>
      </c>
      <c r="F1276" t="s">
        <v>1849</v>
      </c>
      <c r="G1276" s="1">
        <v>46209.910358796296</v>
      </c>
      <c r="H1276">
        <v>83</v>
      </c>
      <c r="I1276" t="s">
        <v>1849</v>
      </c>
      <c r="J1276" s="1">
        <v>46209.910601851851</v>
      </c>
      <c r="K1276">
        <v>1</v>
      </c>
      <c r="L1276">
        <v>1</v>
      </c>
      <c r="M1276" t="s">
        <v>1850</v>
      </c>
      <c r="N1276" t="s">
        <v>1851</v>
      </c>
      <c r="O1276" s="1">
        <v>46209.910046296296</v>
      </c>
      <c r="P1276" s="1">
        <v>46209.910601851851</v>
      </c>
      <c r="Q1276" s="1" t="str">
        <f t="shared" si="152"/>
        <v>4310108|r03</v>
      </c>
      <c r="R1276" s="1" t="str">
        <f>VLOOKUP(D1276,Base_Amostral!$A:$G,5,FALSE)</f>
        <v>Igrejinha</v>
      </c>
      <c r="S1276" s="1" t="str">
        <f>VLOOKUP(D1276,Base_Amostral!$A:$G,3,FALSE)</f>
        <v>Rio Grande do Sul</v>
      </c>
      <c r="T1276" s="1" t="str">
        <f>VLOOKUP(D1276,Base_Amostral!$A:$G,6,FALSE)</f>
        <v>Sul</v>
      </c>
      <c r="U1276" s="4">
        <f t="shared" si="153"/>
        <v>8.6999999999999993</v>
      </c>
      <c r="V1276" s="4">
        <f t="shared" si="154"/>
        <v>8.3000000000000007</v>
      </c>
      <c r="W1276" s="4">
        <f t="shared" si="155"/>
        <v>0.39999999999999858</v>
      </c>
      <c r="X1276" s="4">
        <f t="shared" si="156"/>
        <v>8.5</v>
      </c>
      <c r="Y1276" s="4">
        <f t="shared" si="157"/>
        <v>1</v>
      </c>
      <c r="Z1276" s="4">
        <f t="shared" si="158"/>
        <v>0</v>
      </c>
      <c r="AA1276" s="4">
        <f t="shared" si="159"/>
        <v>0</v>
      </c>
      <c r="AB1276" s="4" t="str">
        <f>IF(B1276&lt;&gt;"r04","",IF(COUNT(INDEX(U:U,ROW()-3):U1276)&lt;2,"",MAX(INDEX(U:U,ROW()-3):U1276)-MIN(INDEX(U:U,ROW()-3):U1276)))</f>
        <v/>
      </c>
      <c r="AC1276" s="4" t="str">
        <f>IF(B1276&lt;&gt;"r04","",IF(COUNT(INDEX(V:V,ROW()-3):V1276)&lt;2,"",MAX(INDEX(V:V,ROW()-3):V1276)-MIN(INDEX(V:V,ROW()-3):V1276)))</f>
        <v/>
      </c>
      <c r="AD1276" s="4" t="str">
        <f>IF(B1276&lt;&gt;"r04","",COUNT(INDEX(U:U,ROW()-3):U1276))</f>
        <v/>
      </c>
      <c r="AE1276" s="4" t="str">
        <f>IF(B1276&lt;&gt;"r04","",COUNT(INDEX(V:V,ROW()-3):V1276))</f>
        <v/>
      </c>
    </row>
    <row r="1277" spans="1:31">
      <c r="A1277">
        <v>1718</v>
      </c>
      <c r="B1277" t="s">
        <v>1863</v>
      </c>
      <c r="C1277" t="s">
        <v>1864</v>
      </c>
      <c r="D1277">
        <v>4310108</v>
      </c>
      <c r="E1277">
        <v>89</v>
      </c>
      <c r="F1277" t="s">
        <v>1849</v>
      </c>
      <c r="G1277" s="1">
        <v>46216.898136574076</v>
      </c>
      <c r="H1277">
        <v>83</v>
      </c>
      <c r="I1277" t="s">
        <v>1849</v>
      </c>
      <c r="J1277" s="1">
        <v>46216.898368055554</v>
      </c>
      <c r="K1277">
        <v>1</v>
      </c>
      <c r="L1277">
        <v>1</v>
      </c>
      <c r="M1277" t="s">
        <v>1850</v>
      </c>
      <c r="N1277" t="s">
        <v>1851</v>
      </c>
      <c r="O1277" s="1">
        <v>46216.897847222222</v>
      </c>
      <c r="P1277" s="1">
        <v>46216.898368055554</v>
      </c>
      <c r="Q1277" s="1" t="str">
        <f t="shared" si="152"/>
        <v>4310108|r04</v>
      </c>
      <c r="R1277" s="1" t="str">
        <f>VLOOKUP(D1277,Base_Amostral!$A:$G,5,FALSE)</f>
        <v>Igrejinha</v>
      </c>
      <c r="S1277" s="1" t="str">
        <f>VLOOKUP(D1277,Base_Amostral!$A:$G,3,FALSE)</f>
        <v>Rio Grande do Sul</v>
      </c>
      <c r="T1277" s="1" t="str">
        <f>VLOOKUP(D1277,Base_Amostral!$A:$G,6,FALSE)</f>
        <v>Sul</v>
      </c>
      <c r="U1277" s="4">
        <f t="shared" si="153"/>
        <v>8.9</v>
      </c>
      <c r="V1277" s="4">
        <f t="shared" si="154"/>
        <v>8.3000000000000007</v>
      </c>
      <c r="W1277" s="4">
        <f t="shared" si="155"/>
        <v>0.59999999999999964</v>
      </c>
      <c r="X1277" s="4">
        <f t="shared" si="156"/>
        <v>8.6000000000000014</v>
      </c>
      <c r="Y1277" s="4">
        <f t="shared" si="157"/>
        <v>1</v>
      </c>
      <c r="Z1277" s="4">
        <f t="shared" si="158"/>
        <v>0.20000000000000107</v>
      </c>
      <c r="AA1277" s="4">
        <f t="shared" si="159"/>
        <v>0</v>
      </c>
      <c r="AB1277" s="4">
        <f ca="1">IF(B1277&lt;&gt;"r04","",IF(COUNT(INDEX(U:U,ROW()-3):U1277)&lt;2,"",MAX(INDEX(U:U,ROW()-3):U1277)-MIN(INDEX(U:U,ROW()-3):U1277)))</f>
        <v>0.20000000000000107</v>
      </c>
      <c r="AC1277" s="4">
        <f ca="1">IF(B1277&lt;&gt;"r04","",IF(COUNT(INDEX(V:V,ROW()-3):V1277)&lt;2,"",MAX(INDEX(V:V,ROW()-3):V1277)-MIN(INDEX(V:V,ROW()-3):V1277)))</f>
        <v>0</v>
      </c>
      <c r="AD1277" s="4">
        <f ca="1">IF(B1277&lt;&gt;"r04","",COUNT(INDEX(U:U,ROW()-3):U1277))</f>
        <v>4</v>
      </c>
      <c r="AE1277" s="4">
        <f ca="1">IF(B1277&lt;&gt;"r04","",COUNT(INDEX(V:V,ROW()-3):V1277))</f>
        <v>4</v>
      </c>
    </row>
    <row r="1278" spans="1:31">
      <c r="A1278">
        <v>619</v>
      </c>
      <c r="B1278" t="s">
        <v>1857</v>
      </c>
      <c r="C1278" t="s">
        <v>1858</v>
      </c>
      <c r="D1278">
        <v>4310579</v>
      </c>
      <c r="E1278">
        <v>54</v>
      </c>
      <c r="F1278" t="s">
        <v>1849</v>
      </c>
      <c r="G1278" s="1">
        <v>46196.063275462962</v>
      </c>
      <c r="H1278">
        <v>53</v>
      </c>
      <c r="I1278" t="s">
        <v>1849</v>
      </c>
      <c r="J1278" s="1">
        <v>46196.06354166667</v>
      </c>
      <c r="K1278">
        <v>1</v>
      </c>
      <c r="L1278">
        <v>1</v>
      </c>
      <c r="M1278" t="s">
        <v>1850</v>
      </c>
      <c r="N1278" t="s">
        <v>1851</v>
      </c>
      <c r="O1278" s="1">
        <v>46196.063009259262</v>
      </c>
      <c r="P1278" s="1">
        <v>46196.06354166667</v>
      </c>
      <c r="Q1278" s="1" t="str">
        <f t="shared" si="152"/>
        <v>4310579|r01</v>
      </c>
      <c r="R1278" s="1" t="str">
        <f>VLOOKUP(D1278,Base_Amostral!$A:$G,5,FALSE)</f>
        <v>Itapuca</v>
      </c>
      <c r="S1278" s="1" t="str">
        <f>VLOOKUP(D1278,Base_Amostral!$A:$G,3,FALSE)</f>
        <v>Rio Grande do Sul</v>
      </c>
      <c r="T1278" s="1" t="str">
        <f>VLOOKUP(D1278,Base_Amostral!$A:$G,6,FALSE)</f>
        <v>Sul</v>
      </c>
      <c r="U1278" s="4">
        <f t="shared" si="153"/>
        <v>5.4</v>
      </c>
      <c r="V1278" s="4">
        <f t="shared" si="154"/>
        <v>5.3</v>
      </c>
      <c r="W1278" s="4">
        <f t="shared" si="155"/>
        <v>0.10000000000000053</v>
      </c>
      <c r="X1278" s="4">
        <f t="shared" si="156"/>
        <v>5.35</v>
      </c>
      <c r="Y1278" s="4">
        <f t="shared" si="157"/>
        <v>1</v>
      </c>
      <c r="Z1278" s="4" t="str">
        <f t="shared" si="158"/>
        <v/>
      </c>
      <c r="AA1278" s="4" t="str">
        <f t="shared" si="159"/>
        <v/>
      </c>
      <c r="AB1278" s="4" t="str">
        <f>IF(B1278&lt;&gt;"r04","",IF(COUNT(INDEX(U:U,ROW()-3):U1278)&lt;2,"",MAX(INDEX(U:U,ROW()-3):U1278)-MIN(INDEX(U:U,ROW()-3):U1278)))</f>
        <v/>
      </c>
      <c r="AC1278" s="4" t="str">
        <f>IF(B1278&lt;&gt;"r04","",IF(COUNT(INDEX(V:V,ROW()-3):V1278)&lt;2,"",MAX(INDEX(V:V,ROW()-3):V1278)-MIN(INDEX(V:V,ROW()-3):V1278)))</f>
        <v/>
      </c>
      <c r="AD1278" s="4" t="str">
        <f>IF(B1278&lt;&gt;"r04","",COUNT(INDEX(U:U,ROW()-3):U1278))</f>
        <v/>
      </c>
      <c r="AE1278" s="4" t="str">
        <f>IF(B1278&lt;&gt;"r04","",COUNT(INDEX(V:V,ROW()-3):V1278))</f>
        <v/>
      </c>
    </row>
    <row r="1279" spans="1:31">
      <c r="A1279">
        <v>976</v>
      </c>
      <c r="B1279" t="s">
        <v>1859</v>
      </c>
      <c r="C1279" t="s">
        <v>1860</v>
      </c>
      <c r="D1279">
        <v>4310579</v>
      </c>
      <c r="E1279">
        <v>52</v>
      </c>
      <c r="F1279" t="s">
        <v>1849</v>
      </c>
      <c r="G1279" s="1">
        <v>46203.868923611109</v>
      </c>
      <c r="H1279">
        <v>53</v>
      </c>
      <c r="I1279" t="s">
        <v>1849</v>
      </c>
      <c r="J1279" s="1">
        <v>46203.869201388887</v>
      </c>
      <c r="K1279">
        <v>1</v>
      </c>
      <c r="L1279">
        <v>1</v>
      </c>
      <c r="M1279" t="s">
        <v>1850</v>
      </c>
      <c r="N1279" t="s">
        <v>1851</v>
      </c>
      <c r="O1279" s="1">
        <v>46203.868645833332</v>
      </c>
      <c r="P1279" s="1">
        <v>46203.869201388887</v>
      </c>
      <c r="Q1279" s="1" t="str">
        <f t="shared" si="152"/>
        <v>4310579|r02</v>
      </c>
      <c r="R1279" s="1" t="str">
        <f>VLOOKUP(D1279,Base_Amostral!$A:$G,5,FALSE)</f>
        <v>Itapuca</v>
      </c>
      <c r="S1279" s="1" t="str">
        <f>VLOOKUP(D1279,Base_Amostral!$A:$G,3,FALSE)</f>
        <v>Rio Grande do Sul</v>
      </c>
      <c r="T1279" s="1" t="str">
        <f>VLOOKUP(D1279,Base_Amostral!$A:$G,6,FALSE)</f>
        <v>Sul</v>
      </c>
      <c r="U1279" s="4">
        <f t="shared" si="153"/>
        <v>5.2</v>
      </c>
      <c r="V1279" s="4">
        <f t="shared" si="154"/>
        <v>5.3</v>
      </c>
      <c r="W1279" s="4">
        <f t="shared" si="155"/>
        <v>-9.9999999999999645E-2</v>
      </c>
      <c r="X1279" s="4">
        <f t="shared" si="156"/>
        <v>5.25</v>
      </c>
      <c r="Y1279" s="4">
        <f t="shared" si="157"/>
        <v>1</v>
      </c>
      <c r="Z1279" s="4">
        <f t="shared" si="158"/>
        <v>-0.20000000000000018</v>
      </c>
      <c r="AA1279" s="4">
        <f t="shared" si="159"/>
        <v>0</v>
      </c>
      <c r="AB1279" s="4" t="str">
        <f>IF(B1279&lt;&gt;"r04","",IF(COUNT(INDEX(U:U,ROW()-3):U1279)&lt;2,"",MAX(INDEX(U:U,ROW()-3):U1279)-MIN(INDEX(U:U,ROW()-3):U1279)))</f>
        <v/>
      </c>
      <c r="AC1279" s="4" t="str">
        <f>IF(B1279&lt;&gt;"r04","",IF(COUNT(INDEX(V:V,ROW()-3):V1279)&lt;2,"",MAX(INDEX(V:V,ROW()-3):V1279)-MIN(INDEX(V:V,ROW()-3):V1279)))</f>
        <v/>
      </c>
      <c r="AD1279" s="4" t="str">
        <f>IF(B1279&lt;&gt;"r04","",COUNT(INDEX(U:U,ROW()-3):U1279))</f>
        <v/>
      </c>
      <c r="AE1279" s="4" t="str">
        <f>IF(B1279&lt;&gt;"r04","",COUNT(INDEX(V:V,ROW()-3):V1279))</f>
        <v/>
      </c>
    </row>
    <row r="1280" spans="1:31">
      <c r="A1280">
        <v>1345</v>
      </c>
      <c r="B1280" t="s">
        <v>1861</v>
      </c>
      <c r="C1280" t="s">
        <v>1862</v>
      </c>
      <c r="D1280">
        <v>4310579</v>
      </c>
      <c r="E1280">
        <v>54</v>
      </c>
      <c r="F1280" t="s">
        <v>1849</v>
      </c>
      <c r="G1280" s="1">
        <v>46209.910937499997</v>
      </c>
      <c r="H1280">
        <v>53</v>
      </c>
      <c r="I1280" t="s">
        <v>1849</v>
      </c>
      <c r="J1280" s="1">
        <v>46209.911203703705</v>
      </c>
      <c r="K1280">
        <v>1</v>
      </c>
      <c r="L1280">
        <v>1</v>
      </c>
      <c r="M1280" t="s">
        <v>1850</v>
      </c>
      <c r="N1280" t="s">
        <v>1851</v>
      </c>
      <c r="O1280" s="1">
        <v>46209.91064814815</v>
      </c>
      <c r="P1280" s="1">
        <v>46209.911203703705</v>
      </c>
      <c r="Q1280" s="1" t="str">
        <f t="shared" si="152"/>
        <v>4310579|r03</v>
      </c>
      <c r="R1280" s="1" t="str">
        <f>VLOOKUP(D1280,Base_Amostral!$A:$G,5,FALSE)</f>
        <v>Itapuca</v>
      </c>
      <c r="S1280" s="1" t="str">
        <f>VLOOKUP(D1280,Base_Amostral!$A:$G,3,FALSE)</f>
        <v>Rio Grande do Sul</v>
      </c>
      <c r="T1280" s="1" t="str">
        <f>VLOOKUP(D1280,Base_Amostral!$A:$G,6,FALSE)</f>
        <v>Sul</v>
      </c>
      <c r="U1280" s="4">
        <f t="shared" si="153"/>
        <v>5.4</v>
      </c>
      <c r="V1280" s="4">
        <f t="shared" si="154"/>
        <v>5.3</v>
      </c>
      <c r="W1280" s="4">
        <f t="shared" si="155"/>
        <v>0.10000000000000053</v>
      </c>
      <c r="X1280" s="4">
        <f t="shared" si="156"/>
        <v>5.35</v>
      </c>
      <c r="Y1280" s="4">
        <f t="shared" si="157"/>
        <v>1</v>
      </c>
      <c r="Z1280" s="4">
        <f t="shared" si="158"/>
        <v>0.20000000000000018</v>
      </c>
      <c r="AA1280" s="4">
        <f t="shared" si="159"/>
        <v>0</v>
      </c>
      <c r="AB1280" s="4" t="str">
        <f>IF(B1280&lt;&gt;"r04","",IF(COUNT(INDEX(U:U,ROW()-3):U1280)&lt;2,"",MAX(INDEX(U:U,ROW()-3):U1280)-MIN(INDEX(U:U,ROW()-3):U1280)))</f>
        <v/>
      </c>
      <c r="AC1280" s="4" t="str">
        <f>IF(B1280&lt;&gt;"r04","",IF(COUNT(INDEX(V:V,ROW()-3):V1280)&lt;2,"",MAX(INDEX(V:V,ROW()-3):V1280)-MIN(INDEX(V:V,ROW()-3):V1280)))</f>
        <v/>
      </c>
      <c r="AD1280" s="4" t="str">
        <f>IF(B1280&lt;&gt;"r04","",COUNT(INDEX(U:U,ROW()-3):U1280))</f>
        <v/>
      </c>
      <c r="AE1280" s="4" t="str">
        <f>IF(B1280&lt;&gt;"r04","",COUNT(INDEX(V:V,ROW()-3):V1280))</f>
        <v/>
      </c>
    </row>
    <row r="1281" spans="1:31">
      <c r="A1281">
        <v>1721</v>
      </c>
      <c r="B1281" t="s">
        <v>1863</v>
      </c>
      <c r="C1281" t="s">
        <v>1864</v>
      </c>
      <c r="D1281">
        <v>4310579</v>
      </c>
      <c r="E1281">
        <v>66</v>
      </c>
      <c r="F1281" t="s">
        <v>1849</v>
      </c>
      <c r="G1281" s="1">
        <v>46216.901145833333</v>
      </c>
      <c r="H1281">
        <v>53</v>
      </c>
      <c r="I1281" t="s">
        <v>1849</v>
      </c>
      <c r="J1281" s="1">
        <v>46216.901412037034</v>
      </c>
      <c r="K1281">
        <v>1</v>
      </c>
      <c r="L1281">
        <v>1</v>
      </c>
      <c r="M1281" t="s">
        <v>1850</v>
      </c>
      <c r="N1281" t="s">
        <v>1851</v>
      </c>
      <c r="O1281" s="1">
        <v>46216.898402777777</v>
      </c>
      <c r="P1281" s="1">
        <v>46216.901412037034</v>
      </c>
      <c r="Q1281" s="1" t="str">
        <f t="shared" si="152"/>
        <v>4310579|r04</v>
      </c>
      <c r="R1281" s="1" t="str">
        <f>VLOOKUP(D1281,Base_Amostral!$A:$G,5,FALSE)</f>
        <v>Itapuca</v>
      </c>
      <c r="S1281" s="1" t="str">
        <f>VLOOKUP(D1281,Base_Amostral!$A:$G,3,FALSE)</f>
        <v>Rio Grande do Sul</v>
      </c>
      <c r="T1281" s="1" t="str">
        <f>VLOOKUP(D1281,Base_Amostral!$A:$G,6,FALSE)</f>
        <v>Sul</v>
      </c>
      <c r="U1281" s="4">
        <f t="shared" si="153"/>
        <v>6.6</v>
      </c>
      <c r="V1281" s="4">
        <f t="shared" si="154"/>
        <v>5.3</v>
      </c>
      <c r="W1281" s="4">
        <f t="shared" si="155"/>
        <v>1.2999999999999998</v>
      </c>
      <c r="X1281" s="4">
        <f t="shared" si="156"/>
        <v>5.9499999999999993</v>
      </c>
      <c r="Y1281" s="4">
        <f t="shared" si="157"/>
        <v>1</v>
      </c>
      <c r="Z1281" s="4">
        <f t="shared" si="158"/>
        <v>1.1999999999999993</v>
      </c>
      <c r="AA1281" s="4">
        <f t="shared" si="159"/>
        <v>0</v>
      </c>
      <c r="AB1281" s="4">
        <f ca="1">IF(B1281&lt;&gt;"r04","",IF(COUNT(INDEX(U:U,ROW()-3):U1281)&lt;2,"",MAX(INDEX(U:U,ROW()-3):U1281)-MIN(INDEX(U:U,ROW()-3):U1281)))</f>
        <v>1.3999999999999995</v>
      </c>
      <c r="AC1281" s="4">
        <f ca="1">IF(B1281&lt;&gt;"r04","",IF(COUNT(INDEX(V:V,ROW()-3):V1281)&lt;2,"",MAX(INDEX(V:V,ROW()-3):V1281)-MIN(INDEX(V:V,ROW()-3):V1281)))</f>
        <v>0</v>
      </c>
      <c r="AD1281" s="4">
        <f ca="1">IF(B1281&lt;&gt;"r04","",COUNT(INDEX(U:U,ROW()-3):U1281))</f>
        <v>4</v>
      </c>
      <c r="AE1281" s="4">
        <f ca="1">IF(B1281&lt;&gt;"r04","",COUNT(INDEX(V:V,ROW()-3):V1281))</f>
        <v>4</v>
      </c>
    </row>
    <row r="1282" spans="1:31">
      <c r="A1282">
        <v>620</v>
      </c>
      <c r="B1282" t="s">
        <v>1857</v>
      </c>
      <c r="C1282" t="s">
        <v>1858</v>
      </c>
      <c r="D1282">
        <v>4311254</v>
      </c>
      <c r="E1282">
        <v>54</v>
      </c>
      <c r="F1282" t="s">
        <v>1849</v>
      </c>
      <c r="G1282" s="1">
        <v>46196.063773148147</v>
      </c>
      <c r="H1282">
        <v>56</v>
      </c>
      <c r="I1282" t="s">
        <v>1849</v>
      </c>
      <c r="J1282" s="1">
        <v>46196.064027777778</v>
      </c>
      <c r="K1282">
        <v>1</v>
      </c>
      <c r="L1282">
        <v>1</v>
      </c>
      <c r="M1282" t="s">
        <v>1850</v>
      </c>
      <c r="N1282" t="s">
        <v>1851</v>
      </c>
      <c r="O1282" s="1">
        <v>46196.063576388886</v>
      </c>
      <c r="P1282" s="1">
        <v>46196.064027777778</v>
      </c>
      <c r="Q1282" s="1" t="str">
        <f t="shared" ref="Q1282:Q1345" si="160">D1282&amp;"|"&amp;B1282</f>
        <v>4311254|r01</v>
      </c>
      <c r="R1282" s="1" t="str">
        <f>VLOOKUP(D1282,Base_Amostral!$A:$G,5,FALSE)</f>
        <v>Lagoão</v>
      </c>
      <c r="S1282" s="1" t="str">
        <f>VLOOKUP(D1282,Base_Amostral!$A:$G,3,FALSE)</f>
        <v>Rio Grande do Sul</v>
      </c>
      <c r="T1282" s="1" t="str">
        <f>VLOOKUP(D1282,Base_Amostral!$A:$G,6,FALSE)</f>
        <v>Sul</v>
      </c>
      <c r="U1282" s="4">
        <f t="shared" ref="U1282:U1345" si="161">IF(E1282="","",E1282/10)</f>
        <v>5.4</v>
      </c>
      <c r="V1282" s="4">
        <f t="shared" ref="V1282:V1345" si="162">IF(H1282="","",H1282/10)</f>
        <v>5.6</v>
      </c>
      <c r="W1282" s="4">
        <f t="shared" ref="W1282:W1345" si="163">IF(OR(U1282="",V1282=""),"",U1282-V1282)</f>
        <v>-0.19999999999999929</v>
      </c>
      <c r="X1282" s="4">
        <f t="shared" ref="X1282:X1345" si="164">IF(OR(U1282="",V1282=""),"",AVERAGE(U1282:V1282))</f>
        <v>5.5</v>
      </c>
      <c r="Y1282" s="4">
        <f t="shared" ref="Y1282:Y1345" si="165">IF(AND(U1282&lt;&gt;"",V1282&lt;&gt;""),1,0)</f>
        <v>1</v>
      </c>
      <c r="Z1282" s="4" t="str">
        <f t="shared" ref="Z1282:Z1345" si="166">IF(D1282&lt;&gt;D1281,"",IF(OR(U1282="",U1281=""),"",U1282-U1281))</f>
        <v/>
      </c>
      <c r="AA1282" s="4" t="str">
        <f t="shared" ref="AA1282:AA1345" si="167">IF(D1282&lt;&gt;D1281,"",IF(OR(V1282="",V1281=""),"",V1282-V1281))</f>
        <v/>
      </c>
      <c r="AB1282" s="4" t="str">
        <f>IF(B1282&lt;&gt;"r04","",IF(COUNT(INDEX(U:U,ROW()-3):U1282)&lt;2,"",MAX(INDEX(U:U,ROW()-3):U1282)-MIN(INDEX(U:U,ROW()-3):U1282)))</f>
        <v/>
      </c>
      <c r="AC1282" s="4" t="str">
        <f>IF(B1282&lt;&gt;"r04","",IF(COUNT(INDEX(V:V,ROW()-3):V1282)&lt;2,"",MAX(INDEX(V:V,ROW()-3):V1282)-MIN(INDEX(V:V,ROW()-3):V1282)))</f>
        <v/>
      </c>
      <c r="AD1282" s="4" t="str">
        <f>IF(B1282&lt;&gt;"r04","",COUNT(INDEX(U:U,ROW()-3):U1282))</f>
        <v/>
      </c>
      <c r="AE1282" s="4" t="str">
        <f>IF(B1282&lt;&gt;"r04","",COUNT(INDEX(V:V,ROW()-3):V1282))</f>
        <v/>
      </c>
    </row>
    <row r="1283" spans="1:31">
      <c r="A1283">
        <v>979</v>
      </c>
      <c r="B1283" t="s">
        <v>1859</v>
      </c>
      <c r="C1283" t="s">
        <v>1860</v>
      </c>
      <c r="D1283">
        <v>4311254</v>
      </c>
      <c r="E1283">
        <v>54</v>
      </c>
      <c r="F1283" t="s">
        <v>1849</v>
      </c>
      <c r="G1283" s="1">
        <v>46203.869479166664</v>
      </c>
      <c r="H1283">
        <v>56</v>
      </c>
      <c r="I1283" t="s">
        <v>1849</v>
      </c>
      <c r="J1283" s="1">
        <v>46203.869733796295</v>
      </c>
      <c r="K1283">
        <v>1</v>
      </c>
      <c r="L1283">
        <v>1</v>
      </c>
      <c r="M1283" t="s">
        <v>1850</v>
      </c>
      <c r="N1283" t="s">
        <v>1851</v>
      </c>
      <c r="O1283" s="1">
        <v>46203.869247685187</v>
      </c>
      <c r="P1283" s="1">
        <v>46203.869733796295</v>
      </c>
      <c r="Q1283" s="1" t="str">
        <f t="shared" si="160"/>
        <v>4311254|r02</v>
      </c>
      <c r="R1283" s="1" t="str">
        <f>VLOOKUP(D1283,Base_Amostral!$A:$G,5,FALSE)</f>
        <v>Lagoão</v>
      </c>
      <c r="S1283" s="1" t="str">
        <f>VLOOKUP(D1283,Base_Amostral!$A:$G,3,FALSE)</f>
        <v>Rio Grande do Sul</v>
      </c>
      <c r="T1283" s="1" t="str">
        <f>VLOOKUP(D1283,Base_Amostral!$A:$G,6,FALSE)</f>
        <v>Sul</v>
      </c>
      <c r="U1283" s="4">
        <f t="shared" si="161"/>
        <v>5.4</v>
      </c>
      <c r="V1283" s="4">
        <f t="shared" si="162"/>
        <v>5.6</v>
      </c>
      <c r="W1283" s="4">
        <f t="shared" si="163"/>
        <v>-0.19999999999999929</v>
      </c>
      <c r="X1283" s="4">
        <f t="shared" si="164"/>
        <v>5.5</v>
      </c>
      <c r="Y1283" s="4">
        <f t="shared" si="165"/>
        <v>1</v>
      </c>
      <c r="Z1283" s="4">
        <f t="shared" si="166"/>
        <v>0</v>
      </c>
      <c r="AA1283" s="4">
        <f t="shared" si="167"/>
        <v>0</v>
      </c>
      <c r="AB1283" s="4" t="str">
        <f>IF(B1283&lt;&gt;"r04","",IF(COUNT(INDEX(U:U,ROW()-3):U1283)&lt;2,"",MAX(INDEX(U:U,ROW()-3):U1283)-MIN(INDEX(U:U,ROW()-3):U1283)))</f>
        <v/>
      </c>
      <c r="AC1283" s="4" t="str">
        <f>IF(B1283&lt;&gt;"r04","",IF(COUNT(INDEX(V:V,ROW()-3):V1283)&lt;2,"",MAX(INDEX(V:V,ROW()-3):V1283)-MIN(INDEX(V:V,ROW()-3):V1283)))</f>
        <v/>
      </c>
      <c r="AD1283" s="4" t="str">
        <f>IF(B1283&lt;&gt;"r04","",COUNT(INDEX(U:U,ROW()-3):U1283))</f>
        <v/>
      </c>
      <c r="AE1283" s="4" t="str">
        <f>IF(B1283&lt;&gt;"r04","",COUNT(INDEX(V:V,ROW()-3):V1283))</f>
        <v/>
      </c>
    </row>
    <row r="1284" spans="1:31">
      <c r="A1284">
        <v>1347</v>
      </c>
      <c r="B1284" t="s">
        <v>1861</v>
      </c>
      <c r="C1284" t="s">
        <v>1862</v>
      </c>
      <c r="D1284">
        <v>4311254</v>
      </c>
      <c r="E1284">
        <v>54</v>
      </c>
      <c r="F1284" t="s">
        <v>1849</v>
      </c>
      <c r="G1284" s="1">
        <v>46209.911458333336</v>
      </c>
      <c r="H1284">
        <v>56</v>
      </c>
      <c r="I1284" t="s">
        <v>1849</v>
      </c>
      <c r="J1284" s="1">
        <v>46209.91170138889</v>
      </c>
      <c r="K1284">
        <v>1</v>
      </c>
      <c r="L1284">
        <v>1</v>
      </c>
      <c r="M1284" t="s">
        <v>1850</v>
      </c>
      <c r="N1284" t="s">
        <v>1851</v>
      </c>
      <c r="O1284" s="1">
        <v>46209.911261574074</v>
      </c>
      <c r="P1284" s="1">
        <v>46209.91170138889</v>
      </c>
      <c r="Q1284" s="1" t="str">
        <f t="shared" si="160"/>
        <v>4311254|r03</v>
      </c>
      <c r="R1284" s="1" t="str">
        <f>VLOOKUP(D1284,Base_Amostral!$A:$G,5,FALSE)</f>
        <v>Lagoão</v>
      </c>
      <c r="S1284" s="1" t="str">
        <f>VLOOKUP(D1284,Base_Amostral!$A:$G,3,FALSE)</f>
        <v>Rio Grande do Sul</v>
      </c>
      <c r="T1284" s="1" t="str">
        <f>VLOOKUP(D1284,Base_Amostral!$A:$G,6,FALSE)</f>
        <v>Sul</v>
      </c>
      <c r="U1284" s="4">
        <f t="shared" si="161"/>
        <v>5.4</v>
      </c>
      <c r="V1284" s="4">
        <f t="shared" si="162"/>
        <v>5.6</v>
      </c>
      <c r="W1284" s="4">
        <f t="shared" si="163"/>
        <v>-0.19999999999999929</v>
      </c>
      <c r="X1284" s="4">
        <f t="shared" si="164"/>
        <v>5.5</v>
      </c>
      <c r="Y1284" s="4">
        <f t="shared" si="165"/>
        <v>1</v>
      </c>
      <c r="Z1284" s="4">
        <f t="shared" si="166"/>
        <v>0</v>
      </c>
      <c r="AA1284" s="4">
        <f t="shared" si="167"/>
        <v>0</v>
      </c>
      <c r="AB1284" s="4" t="str">
        <f>IF(B1284&lt;&gt;"r04","",IF(COUNT(INDEX(U:U,ROW()-3):U1284)&lt;2,"",MAX(INDEX(U:U,ROW()-3):U1284)-MIN(INDEX(U:U,ROW()-3):U1284)))</f>
        <v/>
      </c>
      <c r="AC1284" s="4" t="str">
        <f>IF(B1284&lt;&gt;"r04","",IF(COUNT(INDEX(V:V,ROW()-3):V1284)&lt;2,"",MAX(INDEX(V:V,ROW()-3):V1284)-MIN(INDEX(V:V,ROW()-3):V1284)))</f>
        <v/>
      </c>
      <c r="AD1284" s="4" t="str">
        <f>IF(B1284&lt;&gt;"r04","",COUNT(INDEX(U:U,ROW()-3):U1284))</f>
        <v/>
      </c>
      <c r="AE1284" s="4" t="str">
        <f>IF(B1284&lt;&gt;"r04","",COUNT(INDEX(V:V,ROW()-3):V1284))</f>
        <v/>
      </c>
    </row>
    <row r="1285" spans="1:31">
      <c r="A1285">
        <v>1722</v>
      </c>
      <c r="B1285" t="s">
        <v>1863</v>
      </c>
      <c r="C1285" t="s">
        <v>1864</v>
      </c>
      <c r="D1285">
        <v>4311254</v>
      </c>
      <c r="E1285">
        <v>65</v>
      </c>
      <c r="F1285" t="s">
        <v>1849</v>
      </c>
      <c r="G1285" s="1">
        <v>46216.901712962965</v>
      </c>
      <c r="H1285">
        <v>56</v>
      </c>
      <c r="I1285" t="s">
        <v>1849</v>
      </c>
      <c r="J1285" s="1">
        <v>46216.901956018519</v>
      </c>
      <c r="K1285">
        <v>1</v>
      </c>
      <c r="L1285">
        <v>1</v>
      </c>
      <c r="M1285" t="s">
        <v>1850</v>
      </c>
      <c r="N1285" t="s">
        <v>1851</v>
      </c>
      <c r="O1285" s="1">
        <v>46216.901446759257</v>
      </c>
      <c r="P1285" s="1">
        <v>46216.901956018519</v>
      </c>
      <c r="Q1285" s="1" t="str">
        <f t="shared" si="160"/>
        <v>4311254|r04</v>
      </c>
      <c r="R1285" s="1" t="str">
        <f>VLOOKUP(D1285,Base_Amostral!$A:$G,5,FALSE)</f>
        <v>Lagoão</v>
      </c>
      <c r="S1285" s="1" t="str">
        <f>VLOOKUP(D1285,Base_Amostral!$A:$G,3,FALSE)</f>
        <v>Rio Grande do Sul</v>
      </c>
      <c r="T1285" s="1" t="str">
        <f>VLOOKUP(D1285,Base_Amostral!$A:$G,6,FALSE)</f>
        <v>Sul</v>
      </c>
      <c r="U1285" s="4">
        <f t="shared" si="161"/>
        <v>6.5</v>
      </c>
      <c r="V1285" s="4">
        <f t="shared" si="162"/>
        <v>5.6</v>
      </c>
      <c r="W1285" s="4">
        <f t="shared" si="163"/>
        <v>0.90000000000000036</v>
      </c>
      <c r="X1285" s="4">
        <f t="shared" si="164"/>
        <v>6.05</v>
      </c>
      <c r="Y1285" s="4">
        <f t="shared" si="165"/>
        <v>1</v>
      </c>
      <c r="Z1285" s="4">
        <f t="shared" si="166"/>
        <v>1.0999999999999996</v>
      </c>
      <c r="AA1285" s="4">
        <f t="shared" si="167"/>
        <v>0</v>
      </c>
      <c r="AB1285" s="4">
        <f ca="1">IF(B1285&lt;&gt;"r04","",IF(COUNT(INDEX(U:U,ROW()-3):U1285)&lt;2,"",MAX(INDEX(U:U,ROW()-3):U1285)-MIN(INDEX(U:U,ROW()-3):U1285)))</f>
        <v>1.0999999999999996</v>
      </c>
      <c r="AC1285" s="4">
        <f ca="1">IF(B1285&lt;&gt;"r04","",IF(COUNT(INDEX(V:V,ROW()-3):V1285)&lt;2,"",MAX(INDEX(V:V,ROW()-3):V1285)-MIN(INDEX(V:V,ROW()-3):V1285)))</f>
        <v>0</v>
      </c>
      <c r="AD1285" s="4">
        <f ca="1">IF(B1285&lt;&gt;"r04","",COUNT(INDEX(U:U,ROW()-3):U1285))</f>
        <v>4</v>
      </c>
      <c r="AE1285" s="4">
        <f ca="1">IF(B1285&lt;&gt;"r04","",COUNT(INDEX(V:V,ROW()-3):V1285))</f>
        <v>4</v>
      </c>
    </row>
    <row r="1286" spans="1:31">
      <c r="A1286">
        <v>621</v>
      </c>
      <c r="B1286" t="s">
        <v>1857</v>
      </c>
      <c r="C1286" t="s">
        <v>1858</v>
      </c>
      <c r="D1286">
        <v>4312658</v>
      </c>
      <c r="E1286">
        <v>76</v>
      </c>
      <c r="F1286" t="s">
        <v>1849</v>
      </c>
      <c r="G1286" s="1">
        <v>46196.064386574071</v>
      </c>
      <c r="H1286">
        <v>77</v>
      </c>
      <c r="I1286" t="s">
        <v>1849</v>
      </c>
      <c r="J1286" s="1">
        <v>46196.064664351848</v>
      </c>
      <c r="K1286">
        <v>1</v>
      </c>
      <c r="L1286">
        <v>1</v>
      </c>
      <c r="M1286" t="s">
        <v>1850</v>
      </c>
      <c r="N1286" t="s">
        <v>1851</v>
      </c>
      <c r="O1286" s="1">
        <v>46196.064062500001</v>
      </c>
      <c r="P1286" s="1">
        <v>46196.064664351848</v>
      </c>
      <c r="Q1286" s="1" t="str">
        <f t="shared" si="160"/>
        <v>4312658|r01</v>
      </c>
      <c r="R1286" s="1" t="str">
        <f>VLOOKUP(D1286,Base_Amostral!$A:$G,5,FALSE)</f>
        <v>Não-Me-Toque</v>
      </c>
      <c r="S1286" s="1" t="str">
        <f>VLOOKUP(D1286,Base_Amostral!$A:$G,3,FALSE)</f>
        <v>Rio Grande do Sul</v>
      </c>
      <c r="T1286" s="1" t="str">
        <f>VLOOKUP(D1286,Base_Amostral!$A:$G,6,FALSE)</f>
        <v>Sul</v>
      </c>
      <c r="U1286" s="4">
        <f t="shared" si="161"/>
        <v>7.6</v>
      </c>
      <c r="V1286" s="4">
        <f t="shared" si="162"/>
        <v>7.7</v>
      </c>
      <c r="W1286" s="4">
        <f t="shared" si="163"/>
        <v>-0.10000000000000053</v>
      </c>
      <c r="X1286" s="4">
        <f t="shared" si="164"/>
        <v>7.65</v>
      </c>
      <c r="Y1286" s="4">
        <f t="shared" si="165"/>
        <v>1</v>
      </c>
      <c r="Z1286" s="4" t="str">
        <f t="shared" si="166"/>
        <v/>
      </c>
      <c r="AA1286" s="4" t="str">
        <f t="shared" si="167"/>
        <v/>
      </c>
      <c r="AB1286" s="4" t="str">
        <f>IF(B1286&lt;&gt;"r04","",IF(COUNT(INDEX(U:U,ROW()-3):U1286)&lt;2,"",MAX(INDEX(U:U,ROW()-3):U1286)-MIN(INDEX(U:U,ROW()-3):U1286)))</f>
        <v/>
      </c>
      <c r="AC1286" s="4" t="str">
        <f>IF(B1286&lt;&gt;"r04","",IF(COUNT(INDEX(V:V,ROW()-3):V1286)&lt;2,"",MAX(INDEX(V:V,ROW()-3):V1286)-MIN(INDEX(V:V,ROW()-3):V1286)))</f>
        <v/>
      </c>
      <c r="AD1286" s="4" t="str">
        <f>IF(B1286&lt;&gt;"r04","",COUNT(INDEX(U:U,ROW()-3):U1286))</f>
        <v/>
      </c>
      <c r="AE1286" s="4" t="str">
        <f>IF(B1286&lt;&gt;"r04","",COUNT(INDEX(V:V,ROW()-3):V1286))</f>
        <v/>
      </c>
    </row>
    <row r="1287" spans="1:31">
      <c r="A1287">
        <v>980</v>
      </c>
      <c r="B1287" t="s">
        <v>1859</v>
      </c>
      <c r="C1287" t="s">
        <v>1860</v>
      </c>
      <c r="D1287">
        <v>4312658</v>
      </c>
      <c r="E1287">
        <v>76</v>
      </c>
      <c r="F1287" t="s">
        <v>1849</v>
      </c>
      <c r="G1287" s="1">
        <v>46203.870011574072</v>
      </c>
      <c r="H1287">
        <v>77</v>
      </c>
      <c r="I1287" t="s">
        <v>1849</v>
      </c>
      <c r="J1287" s="1">
        <v>46203.870324074072</v>
      </c>
      <c r="K1287">
        <v>1</v>
      </c>
      <c r="L1287">
        <v>1</v>
      </c>
      <c r="M1287" t="s">
        <v>1850</v>
      </c>
      <c r="N1287" t="s">
        <v>1851</v>
      </c>
      <c r="O1287" s="1">
        <v>46203.869768518518</v>
      </c>
      <c r="P1287" s="1">
        <v>46203.870324074072</v>
      </c>
      <c r="Q1287" s="1" t="str">
        <f t="shared" si="160"/>
        <v>4312658|r02</v>
      </c>
      <c r="R1287" s="1" t="str">
        <f>VLOOKUP(D1287,Base_Amostral!$A:$G,5,FALSE)</f>
        <v>Não-Me-Toque</v>
      </c>
      <c r="S1287" s="1" t="str">
        <f>VLOOKUP(D1287,Base_Amostral!$A:$G,3,FALSE)</f>
        <v>Rio Grande do Sul</v>
      </c>
      <c r="T1287" s="1" t="str">
        <f>VLOOKUP(D1287,Base_Amostral!$A:$G,6,FALSE)</f>
        <v>Sul</v>
      </c>
      <c r="U1287" s="4">
        <f t="shared" si="161"/>
        <v>7.6</v>
      </c>
      <c r="V1287" s="4">
        <f t="shared" si="162"/>
        <v>7.7</v>
      </c>
      <c r="W1287" s="4">
        <f t="shared" si="163"/>
        <v>-0.10000000000000053</v>
      </c>
      <c r="X1287" s="4">
        <f t="shared" si="164"/>
        <v>7.65</v>
      </c>
      <c r="Y1287" s="4">
        <f t="shared" si="165"/>
        <v>1</v>
      </c>
      <c r="Z1287" s="4">
        <f t="shared" si="166"/>
        <v>0</v>
      </c>
      <c r="AA1287" s="4">
        <f t="shared" si="167"/>
        <v>0</v>
      </c>
      <c r="AB1287" s="4" t="str">
        <f>IF(B1287&lt;&gt;"r04","",IF(COUNT(INDEX(U:U,ROW()-3):U1287)&lt;2,"",MAX(INDEX(U:U,ROW()-3):U1287)-MIN(INDEX(U:U,ROW()-3):U1287)))</f>
        <v/>
      </c>
      <c r="AC1287" s="4" t="str">
        <f>IF(B1287&lt;&gt;"r04","",IF(COUNT(INDEX(V:V,ROW()-3):V1287)&lt;2,"",MAX(INDEX(V:V,ROW()-3):V1287)-MIN(INDEX(V:V,ROW()-3):V1287)))</f>
        <v/>
      </c>
      <c r="AD1287" s="4" t="str">
        <f>IF(B1287&lt;&gt;"r04","",COUNT(INDEX(U:U,ROW()-3):U1287))</f>
        <v/>
      </c>
      <c r="AE1287" s="4" t="str">
        <f>IF(B1287&lt;&gt;"r04","",COUNT(INDEX(V:V,ROW()-3):V1287))</f>
        <v/>
      </c>
    </row>
    <row r="1288" spans="1:31">
      <c r="A1288">
        <v>1349</v>
      </c>
      <c r="B1288" t="s">
        <v>1861</v>
      </c>
      <c r="C1288" t="s">
        <v>1862</v>
      </c>
      <c r="D1288">
        <v>4312658</v>
      </c>
      <c r="E1288">
        <v>76</v>
      </c>
      <c r="F1288" t="s">
        <v>1849</v>
      </c>
      <c r="G1288" s="1">
        <v>46209.912048611113</v>
      </c>
      <c r="H1288">
        <v>77</v>
      </c>
      <c r="I1288" t="s">
        <v>1849</v>
      </c>
      <c r="J1288" s="1">
        <v>46209.912326388891</v>
      </c>
      <c r="K1288">
        <v>1</v>
      </c>
      <c r="L1288">
        <v>1</v>
      </c>
      <c r="M1288" t="s">
        <v>1850</v>
      </c>
      <c r="N1288" t="s">
        <v>1851</v>
      </c>
      <c r="O1288" s="1">
        <v>46209.911736111113</v>
      </c>
      <c r="P1288" s="1">
        <v>46209.912326388891</v>
      </c>
      <c r="Q1288" s="1" t="str">
        <f t="shared" si="160"/>
        <v>4312658|r03</v>
      </c>
      <c r="R1288" s="1" t="str">
        <f>VLOOKUP(D1288,Base_Amostral!$A:$G,5,FALSE)</f>
        <v>Não-Me-Toque</v>
      </c>
      <c r="S1288" s="1" t="str">
        <f>VLOOKUP(D1288,Base_Amostral!$A:$G,3,FALSE)</f>
        <v>Rio Grande do Sul</v>
      </c>
      <c r="T1288" s="1" t="str">
        <f>VLOOKUP(D1288,Base_Amostral!$A:$G,6,FALSE)</f>
        <v>Sul</v>
      </c>
      <c r="U1288" s="4">
        <f t="shared" si="161"/>
        <v>7.6</v>
      </c>
      <c r="V1288" s="4">
        <f t="shared" si="162"/>
        <v>7.7</v>
      </c>
      <c r="W1288" s="4">
        <f t="shared" si="163"/>
        <v>-0.10000000000000053</v>
      </c>
      <c r="X1288" s="4">
        <f t="shared" si="164"/>
        <v>7.65</v>
      </c>
      <c r="Y1288" s="4">
        <f t="shared" si="165"/>
        <v>1</v>
      </c>
      <c r="Z1288" s="4">
        <f t="shared" si="166"/>
        <v>0</v>
      </c>
      <c r="AA1288" s="4">
        <f t="shared" si="167"/>
        <v>0</v>
      </c>
      <c r="AB1288" s="4" t="str">
        <f>IF(B1288&lt;&gt;"r04","",IF(COUNT(INDEX(U:U,ROW()-3):U1288)&lt;2,"",MAX(INDEX(U:U,ROW()-3):U1288)-MIN(INDEX(U:U,ROW()-3):U1288)))</f>
        <v/>
      </c>
      <c r="AC1288" s="4" t="str">
        <f>IF(B1288&lt;&gt;"r04","",IF(COUNT(INDEX(V:V,ROW()-3):V1288)&lt;2,"",MAX(INDEX(V:V,ROW()-3):V1288)-MIN(INDEX(V:V,ROW()-3):V1288)))</f>
        <v/>
      </c>
      <c r="AD1288" s="4" t="str">
        <f>IF(B1288&lt;&gt;"r04","",COUNT(INDEX(U:U,ROW()-3):U1288))</f>
        <v/>
      </c>
      <c r="AE1288" s="4" t="str">
        <f>IF(B1288&lt;&gt;"r04","",COUNT(INDEX(V:V,ROW()-3):V1288))</f>
        <v/>
      </c>
    </row>
    <row r="1289" spans="1:31">
      <c r="A1289">
        <v>1723</v>
      </c>
      <c r="B1289" t="s">
        <v>1863</v>
      </c>
      <c r="C1289" t="s">
        <v>1864</v>
      </c>
      <c r="D1289">
        <v>4312658</v>
      </c>
      <c r="E1289">
        <v>85</v>
      </c>
      <c r="F1289" t="s">
        <v>1849</v>
      </c>
      <c r="G1289" s="1">
        <v>46216.902314814812</v>
      </c>
      <c r="H1289">
        <v>77</v>
      </c>
      <c r="I1289" t="s">
        <v>1849</v>
      </c>
      <c r="J1289" s="1">
        <v>46216.902546296296</v>
      </c>
      <c r="K1289">
        <v>1</v>
      </c>
      <c r="L1289">
        <v>1</v>
      </c>
      <c r="M1289" t="s">
        <v>1850</v>
      </c>
      <c r="N1289" t="s">
        <v>1851</v>
      </c>
      <c r="O1289" s="1">
        <v>46216.901990740742</v>
      </c>
      <c r="P1289" s="1">
        <v>46216.902546296296</v>
      </c>
      <c r="Q1289" s="1" t="str">
        <f t="shared" si="160"/>
        <v>4312658|r04</v>
      </c>
      <c r="R1289" s="1" t="str">
        <f>VLOOKUP(D1289,Base_Amostral!$A:$G,5,FALSE)</f>
        <v>Não-Me-Toque</v>
      </c>
      <c r="S1289" s="1" t="str">
        <f>VLOOKUP(D1289,Base_Amostral!$A:$G,3,FALSE)</f>
        <v>Rio Grande do Sul</v>
      </c>
      <c r="T1289" s="1" t="str">
        <f>VLOOKUP(D1289,Base_Amostral!$A:$G,6,FALSE)</f>
        <v>Sul</v>
      </c>
      <c r="U1289" s="4">
        <f t="shared" si="161"/>
        <v>8.5</v>
      </c>
      <c r="V1289" s="4">
        <f t="shared" si="162"/>
        <v>7.7</v>
      </c>
      <c r="W1289" s="4">
        <f t="shared" si="163"/>
        <v>0.79999999999999982</v>
      </c>
      <c r="X1289" s="4">
        <f t="shared" si="164"/>
        <v>8.1</v>
      </c>
      <c r="Y1289" s="4">
        <f t="shared" si="165"/>
        <v>1</v>
      </c>
      <c r="Z1289" s="4">
        <f t="shared" si="166"/>
        <v>0.90000000000000036</v>
      </c>
      <c r="AA1289" s="4">
        <f t="shared" si="167"/>
        <v>0</v>
      </c>
      <c r="AB1289" s="4">
        <f ca="1">IF(B1289&lt;&gt;"r04","",IF(COUNT(INDEX(U:U,ROW()-3):U1289)&lt;2,"",MAX(INDEX(U:U,ROW()-3):U1289)-MIN(INDEX(U:U,ROW()-3):U1289)))</f>
        <v>0.90000000000000036</v>
      </c>
      <c r="AC1289" s="4">
        <f ca="1">IF(B1289&lt;&gt;"r04","",IF(COUNT(INDEX(V:V,ROW()-3):V1289)&lt;2,"",MAX(INDEX(V:V,ROW()-3):V1289)-MIN(INDEX(V:V,ROW()-3):V1289)))</f>
        <v>0</v>
      </c>
      <c r="AD1289" s="4">
        <f ca="1">IF(B1289&lt;&gt;"r04","",COUNT(INDEX(U:U,ROW()-3):U1289))</f>
        <v>4</v>
      </c>
      <c r="AE1289" s="4">
        <f ca="1">IF(B1289&lt;&gt;"r04","",COUNT(INDEX(V:V,ROW()-3):V1289))</f>
        <v>4</v>
      </c>
    </row>
    <row r="1290" spans="1:31">
      <c r="A1290">
        <v>622</v>
      </c>
      <c r="B1290" t="s">
        <v>1857</v>
      </c>
      <c r="C1290" t="s">
        <v>1858</v>
      </c>
      <c r="D1290">
        <v>4312906</v>
      </c>
      <c r="E1290">
        <v>92</v>
      </c>
      <c r="F1290" t="s">
        <v>1849</v>
      </c>
      <c r="G1290" s="1">
        <v>46196.067164351851</v>
      </c>
      <c r="H1290">
        <v>72</v>
      </c>
      <c r="I1290" t="s">
        <v>1849</v>
      </c>
      <c r="J1290" s="1">
        <v>46196.067453703705</v>
      </c>
      <c r="K1290">
        <v>1</v>
      </c>
      <c r="L1290">
        <v>1</v>
      </c>
      <c r="M1290" t="s">
        <v>1850</v>
      </c>
      <c r="N1290" t="s">
        <v>1851</v>
      </c>
      <c r="O1290" s="1">
        <v>46196.064710648148</v>
      </c>
      <c r="P1290" s="1">
        <v>46196.067453703705</v>
      </c>
      <c r="Q1290" s="1" t="str">
        <f t="shared" si="160"/>
        <v>4312906|r01</v>
      </c>
      <c r="R1290" s="1" t="str">
        <f>VLOOKUP(D1290,Base_Amostral!$A:$G,5,FALSE)</f>
        <v>Nova Bassano</v>
      </c>
      <c r="S1290" s="1" t="str">
        <f>VLOOKUP(D1290,Base_Amostral!$A:$G,3,FALSE)</f>
        <v>Rio Grande do Sul</v>
      </c>
      <c r="T1290" s="1" t="str">
        <f>VLOOKUP(D1290,Base_Amostral!$A:$G,6,FALSE)</f>
        <v>Sul</v>
      </c>
      <c r="U1290" s="4">
        <f t="shared" si="161"/>
        <v>9.1999999999999993</v>
      </c>
      <c r="V1290" s="4">
        <f t="shared" si="162"/>
        <v>7.2</v>
      </c>
      <c r="W1290" s="4">
        <f t="shared" si="163"/>
        <v>1.9999999999999991</v>
      </c>
      <c r="X1290" s="4">
        <f t="shared" si="164"/>
        <v>8.1999999999999993</v>
      </c>
      <c r="Y1290" s="4">
        <f t="shared" si="165"/>
        <v>1</v>
      </c>
      <c r="Z1290" s="4" t="str">
        <f t="shared" si="166"/>
        <v/>
      </c>
      <c r="AA1290" s="4" t="str">
        <f t="shared" si="167"/>
        <v/>
      </c>
      <c r="AB1290" s="4" t="str">
        <f>IF(B1290&lt;&gt;"r04","",IF(COUNT(INDEX(U:U,ROW()-3):U1290)&lt;2,"",MAX(INDEX(U:U,ROW()-3):U1290)-MIN(INDEX(U:U,ROW()-3):U1290)))</f>
        <v/>
      </c>
      <c r="AC1290" s="4" t="str">
        <f>IF(B1290&lt;&gt;"r04","",IF(COUNT(INDEX(V:V,ROW()-3):V1290)&lt;2,"",MAX(INDEX(V:V,ROW()-3):V1290)-MIN(INDEX(V:V,ROW()-3):V1290)))</f>
        <v/>
      </c>
      <c r="AD1290" s="4" t="str">
        <f>IF(B1290&lt;&gt;"r04","",COUNT(INDEX(U:U,ROW()-3):U1290))</f>
        <v/>
      </c>
      <c r="AE1290" s="4" t="str">
        <f>IF(B1290&lt;&gt;"r04","",COUNT(INDEX(V:V,ROW()-3):V1290))</f>
        <v/>
      </c>
    </row>
    <row r="1291" spans="1:31">
      <c r="A1291">
        <v>982</v>
      </c>
      <c r="B1291" t="s">
        <v>1859</v>
      </c>
      <c r="C1291" t="s">
        <v>1860</v>
      </c>
      <c r="D1291">
        <v>4312906</v>
      </c>
      <c r="E1291">
        <v>92</v>
      </c>
      <c r="F1291" t="s">
        <v>1849</v>
      </c>
      <c r="G1291" s="1">
        <v>46203.870509259257</v>
      </c>
      <c r="H1291">
        <v>72</v>
      </c>
      <c r="I1291" t="s">
        <v>1849</v>
      </c>
      <c r="J1291" s="1">
        <v>46203.870787037034</v>
      </c>
      <c r="K1291">
        <v>1</v>
      </c>
      <c r="L1291">
        <v>1</v>
      </c>
      <c r="M1291" t="s">
        <v>1850</v>
      </c>
      <c r="N1291" t="s">
        <v>1851</v>
      </c>
      <c r="O1291" s="1">
        <v>46203.870358796295</v>
      </c>
      <c r="P1291" s="1">
        <v>46203.870787037034</v>
      </c>
      <c r="Q1291" s="1" t="str">
        <f t="shared" si="160"/>
        <v>4312906|r02</v>
      </c>
      <c r="R1291" s="1" t="str">
        <f>VLOOKUP(D1291,Base_Amostral!$A:$G,5,FALSE)</f>
        <v>Nova Bassano</v>
      </c>
      <c r="S1291" s="1" t="str">
        <f>VLOOKUP(D1291,Base_Amostral!$A:$G,3,FALSE)</f>
        <v>Rio Grande do Sul</v>
      </c>
      <c r="T1291" s="1" t="str">
        <f>VLOOKUP(D1291,Base_Amostral!$A:$G,6,FALSE)</f>
        <v>Sul</v>
      </c>
      <c r="U1291" s="4">
        <f t="shared" si="161"/>
        <v>9.1999999999999993</v>
      </c>
      <c r="V1291" s="4">
        <f t="shared" si="162"/>
        <v>7.2</v>
      </c>
      <c r="W1291" s="4">
        <f t="shared" si="163"/>
        <v>1.9999999999999991</v>
      </c>
      <c r="X1291" s="4">
        <f t="shared" si="164"/>
        <v>8.1999999999999993</v>
      </c>
      <c r="Y1291" s="4">
        <f t="shared" si="165"/>
        <v>1</v>
      </c>
      <c r="Z1291" s="4">
        <f t="shared" si="166"/>
        <v>0</v>
      </c>
      <c r="AA1291" s="4">
        <f t="shared" si="167"/>
        <v>0</v>
      </c>
      <c r="AB1291" s="4" t="str">
        <f>IF(B1291&lt;&gt;"r04","",IF(COUNT(INDEX(U:U,ROW()-3):U1291)&lt;2,"",MAX(INDEX(U:U,ROW()-3):U1291)-MIN(INDEX(U:U,ROW()-3):U1291)))</f>
        <v/>
      </c>
      <c r="AC1291" s="4" t="str">
        <f>IF(B1291&lt;&gt;"r04","",IF(COUNT(INDEX(V:V,ROW()-3):V1291)&lt;2,"",MAX(INDEX(V:V,ROW()-3):V1291)-MIN(INDEX(V:V,ROW()-3):V1291)))</f>
        <v/>
      </c>
      <c r="AD1291" s="4" t="str">
        <f>IF(B1291&lt;&gt;"r04","",COUNT(INDEX(U:U,ROW()-3):U1291))</f>
        <v/>
      </c>
      <c r="AE1291" s="4" t="str">
        <f>IF(B1291&lt;&gt;"r04","",COUNT(INDEX(V:V,ROW()-3):V1291))</f>
        <v/>
      </c>
    </row>
    <row r="1292" spans="1:31">
      <c r="A1292">
        <v>1351</v>
      </c>
      <c r="B1292" t="s">
        <v>1861</v>
      </c>
      <c r="C1292" t="s">
        <v>1862</v>
      </c>
      <c r="D1292">
        <v>4312906</v>
      </c>
      <c r="E1292">
        <v>92</v>
      </c>
      <c r="F1292" t="s">
        <v>1849</v>
      </c>
      <c r="G1292" s="1">
        <v>46209.912488425929</v>
      </c>
      <c r="H1292">
        <v>72</v>
      </c>
      <c r="I1292" t="s">
        <v>1849</v>
      </c>
      <c r="J1292" s="1">
        <v>46209.912766203706</v>
      </c>
      <c r="K1292">
        <v>1</v>
      </c>
      <c r="L1292">
        <v>1</v>
      </c>
      <c r="M1292" t="s">
        <v>1850</v>
      </c>
      <c r="N1292" t="s">
        <v>1851</v>
      </c>
      <c r="O1292" s="1">
        <v>46209.912361111114</v>
      </c>
      <c r="P1292" s="1">
        <v>46209.912766203706</v>
      </c>
      <c r="Q1292" s="1" t="str">
        <f t="shared" si="160"/>
        <v>4312906|r03</v>
      </c>
      <c r="R1292" s="1" t="str">
        <f>VLOOKUP(D1292,Base_Amostral!$A:$G,5,FALSE)</f>
        <v>Nova Bassano</v>
      </c>
      <c r="S1292" s="1" t="str">
        <f>VLOOKUP(D1292,Base_Amostral!$A:$G,3,FALSE)</f>
        <v>Rio Grande do Sul</v>
      </c>
      <c r="T1292" s="1" t="str">
        <f>VLOOKUP(D1292,Base_Amostral!$A:$G,6,FALSE)</f>
        <v>Sul</v>
      </c>
      <c r="U1292" s="4">
        <f t="shared" si="161"/>
        <v>9.1999999999999993</v>
      </c>
      <c r="V1292" s="4">
        <f t="shared" si="162"/>
        <v>7.2</v>
      </c>
      <c r="W1292" s="4">
        <f t="shared" si="163"/>
        <v>1.9999999999999991</v>
      </c>
      <c r="X1292" s="4">
        <f t="shared" si="164"/>
        <v>8.1999999999999993</v>
      </c>
      <c r="Y1292" s="4">
        <f t="shared" si="165"/>
        <v>1</v>
      </c>
      <c r="Z1292" s="4">
        <f t="shared" si="166"/>
        <v>0</v>
      </c>
      <c r="AA1292" s="4">
        <f t="shared" si="167"/>
        <v>0</v>
      </c>
      <c r="AB1292" s="4" t="str">
        <f>IF(B1292&lt;&gt;"r04","",IF(COUNT(INDEX(U:U,ROW()-3):U1292)&lt;2,"",MAX(INDEX(U:U,ROW()-3):U1292)-MIN(INDEX(U:U,ROW()-3):U1292)))</f>
        <v/>
      </c>
      <c r="AC1292" s="4" t="str">
        <f>IF(B1292&lt;&gt;"r04","",IF(COUNT(INDEX(V:V,ROW()-3):V1292)&lt;2,"",MAX(INDEX(V:V,ROW()-3):V1292)-MIN(INDEX(V:V,ROW()-3):V1292)))</f>
        <v/>
      </c>
      <c r="AD1292" s="4" t="str">
        <f>IF(B1292&lt;&gt;"r04","",COUNT(INDEX(U:U,ROW()-3):U1292))</f>
        <v/>
      </c>
      <c r="AE1292" s="4" t="str">
        <f>IF(B1292&lt;&gt;"r04","",COUNT(INDEX(V:V,ROW()-3):V1292))</f>
        <v/>
      </c>
    </row>
    <row r="1293" spans="1:31">
      <c r="A1293">
        <v>1725</v>
      </c>
      <c r="B1293" t="s">
        <v>1863</v>
      </c>
      <c r="C1293" t="s">
        <v>1864</v>
      </c>
      <c r="D1293">
        <v>4312906</v>
      </c>
      <c r="E1293">
        <v>96</v>
      </c>
      <c r="F1293" t="s">
        <v>1849</v>
      </c>
      <c r="G1293" s="1">
        <v>46216.902719907404</v>
      </c>
      <c r="H1293">
        <v>72</v>
      </c>
      <c r="I1293" t="s">
        <v>1849</v>
      </c>
      <c r="J1293" s="1">
        <v>46216.902974537035</v>
      </c>
      <c r="K1293">
        <v>1</v>
      </c>
      <c r="L1293">
        <v>1</v>
      </c>
      <c r="M1293" t="s">
        <v>1850</v>
      </c>
      <c r="N1293" t="s">
        <v>1851</v>
      </c>
      <c r="O1293" s="1">
        <v>46216.902592592596</v>
      </c>
      <c r="P1293" s="1">
        <v>46216.902974537035</v>
      </c>
      <c r="Q1293" s="1" t="str">
        <f t="shared" si="160"/>
        <v>4312906|r04</v>
      </c>
      <c r="R1293" s="1" t="str">
        <f>VLOOKUP(D1293,Base_Amostral!$A:$G,5,FALSE)</f>
        <v>Nova Bassano</v>
      </c>
      <c r="S1293" s="1" t="str">
        <f>VLOOKUP(D1293,Base_Amostral!$A:$G,3,FALSE)</f>
        <v>Rio Grande do Sul</v>
      </c>
      <c r="T1293" s="1" t="str">
        <f>VLOOKUP(D1293,Base_Amostral!$A:$G,6,FALSE)</f>
        <v>Sul</v>
      </c>
      <c r="U1293" s="4">
        <f t="shared" si="161"/>
        <v>9.6</v>
      </c>
      <c r="V1293" s="4">
        <f t="shared" si="162"/>
        <v>7.2</v>
      </c>
      <c r="W1293" s="4">
        <f t="shared" si="163"/>
        <v>2.3999999999999995</v>
      </c>
      <c r="X1293" s="4">
        <f t="shared" si="164"/>
        <v>8.4</v>
      </c>
      <c r="Y1293" s="4">
        <f t="shared" si="165"/>
        <v>1</v>
      </c>
      <c r="Z1293" s="4">
        <f t="shared" si="166"/>
        <v>0.40000000000000036</v>
      </c>
      <c r="AA1293" s="4">
        <f t="shared" si="167"/>
        <v>0</v>
      </c>
      <c r="AB1293" s="4">
        <f ca="1">IF(B1293&lt;&gt;"r04","",IF(COUNT(INDEX(U:U,ROW()-3):U1293)&lt;2,"",MAX(INDEX(U:U,ROW()-3):U1293)-MIN(INDEX(U:U,ROW()-3):U1293)))</f>
        <v>0.40000000000000036</v>
      </c>
      <c r="AC1293" s="4">
        <f ca="1">IF(B1293&lt;&gt;"r04","",IF(COUNT(INDEX(V:V,ROW()-3):V1293)&lt;2,"",MAX(INDEX(V:V,ROW()-3):V1293)-MIN(INDEX(V:V,ROW()-3):V1293)))</f>
        <v>0</v>
      </c>
      <c r="AD1293" s="4">
        <f ca="1">IF(B1293&lt;&gt;"r04","",COUNT(INDEX(U:U,ROW()-3):U1293))</f>
        <v>4</v>
      </c>
      <c r="AE1293" s="4">
        <f ca="1">IF(B1293&lt;&gt;"r04","",COUNT(INDEX(V:V,ROW()-3):V1293))</f>
        <v>4</v>
      </c>
    </row>
    <row r="1294" spans="1:31">
      <c r="A1294">
        <v>627</v>
      </c>
      <c r="B1294" t="s">
        <v>1857</v>
      </c>
      <c r="C1294" t="s">
        <v>1858</v>
      </c>
      <c r="D1294">
        <v>4314175</v>
      </c>
      <c r="E1294">
        <v>92</v>
      </c>
      <c r="F1294" t="s">
        <v>1849</v>
      </c>
      <c r="G1294" s="1">
        <v>46196.067615740743</v>
      </c>
      <c r="H1294">
        <v>59</v>
      </c>
      <c r="I1294" t="s">
        <v>1849</v>
      </c>
      <c r="J1294" s="1">
        <v>46196.06790509259</v>
      </c>
      <c r="K1294">
        <v>1</v>
      </c>
      <c r="L1294">
        <v>1</v>
      </c>
      <c r="M1294" t="s">
        <v>1850</v>
      </c>
      <c r="N1294" t="s">
        <v>1851</v>
      </c>
      <c r="O1294" s="1">
        <v>46196.067488425928</v>
      </c>
      <c r="P1294" s="1">
        <v>46196.06790509259</v>
      </c>
      <c r="Q1294" s="1" t="str">
        <f t="shared" si="160"/>
        <v>4314175|r01</v>
      </c>
      <c r="R1294" s="1" t="str">
        <f>VLOOKUP(D1294,Base_Amostral!$A:$G,5,FALSE)</f>
        <v>Pedras Altas</v>
      </c>
      <c r="S1294" s="1" t="str">
        <f>VLOOKUP(D1294,Base_Amostral!$A:$G,3,FALSE)</f>
        <v>Rio Grande do Sul</v>
      </c>
      <c r="T1294" s="1" t="str">
        <f>VLOOKUP(D1294,Base_Amostral!$A:$G,6,FALSE)</f>
        <v>Sul</v>
      </c>
      <c r="U1294" s="4">
        <f t="shared" si="161"/>
        <v>9.1999999999999993</v>
      </c>
      <c r="V1294" s="4">
        <f t="shared" si="162"/>
        <v>5.9</v>
      </c>
      <c r="W1294" s="4">
        <f t="shared" si="163"/>
        <v>3.2999999999999989</v>
      </c>
      <c r="X1294" s="4">
        <f t="shared" si="164"/>
        <v>7.55</v>
      </c>
      <c r="Y1294" s="4">
        <f t="shared" si="165"/>
        <v>1</v>
      </c>
      <c r="Z1294" s="4" t="str">
        <f t="shared" si="166"/>
        <v/>
      </c>
      <c r="AA1294" s="4" t="str">
        <f t="shared" si="167"/>
        <v/>
      </c>
      <c r="AB1294" s="4" t="str">
        <f>IF(B1294&lt;&gt;"r04","",IF(COUNT(INDEX(U:U,ROW()-3):U1294)&lt;2,"",MAX(INDEX(U:U,ROW()-3):U1294)-MIN(INDEX(U:U,ROW()-3):U1294)))</f>
        <v/>
      </c>
      <c r="AC1294" s="4" t="str">
        <f>IF(B1294&lt;&gt;"r04","",IF(COUNT(INDEX(V:V,ROW()-3):V1294)&lt;2,"",MAX(INDEX(V:V,ROW()-3):V1294)-MIN(INDEX(V:V,ROW()-3):V1294)))</f>
        <v/>
      </c>
      <c r="AD1294" s="4" t="str">
        <f>IF(B1294&lt;&gt;"r04","",COUNT(INDEX(U:U,ROW()-3):U1294))</f>
        <v/>
      </c>
      <c r="AE1294" s="4" t="str">
        <f>IF(B1294&lt;&gt;"r04","",COUNT(INDEX(V:V,ROW()-3):V1294))</f>
        <v/>
      </c>
    </row>
    <row r="1295" spans="1:31">
      <c r="A1295">
        <v>984</v>
      </c>
      <c r="B1295" t="s">
        <v>1859</v>
      </c>
      <c r="C1295" t="s">
        <v>1860</v>
      </c>
      <c r="D1295">
        <v>4314175</v>
      </c>
      <c r="E1295">
        <v>92</v>
      </c>
      <c r="F1295" t="s">
        <v>1849</v>
      </c>
      <c r="G1295" s="1">
        <v>46203.871006944442</v>
      </c>
      <c r="H1295">
        <v>59</v>
      </c>
      <c r="I1295" t="s">
        <v>1849</v>
      </c>
      <c r="J1295" s="1">
        <v>46203.87128472222</v>
      </c>
      <c r="K1295">
        <v>1</v>
      </c>
      <c r="L1295">
        <v>1</v>
      </c>
      <c r="M1295" t="s">
        <v>1850</v>
      </c>
      <c r="N1295" t="s">
        <v>1851</v>
      </c>
      <c r="O1295" s="1">
        <v>46203.870833333334</v>
      </c>
      <c r="P1295" s="1">
        <v>46203.87128472222</v>
      </c>
      <c r="Q1295" s="1" t="str">
        <f t="shared" si="160"/>
        <v>4314175|r02</v>
      </c>
      <c r="R1295" s="1" t="str">
        <f>VLOOKUP(D1295,Base_Amostral!$A:$G,5,FALSE)</f>
        <v>Pedras Altas</v>
      </c>
      <c r="S1295" s="1" t="str">
        <f>VLOOKUP(D1295,Base_Amostral!$A:$G,3,FALSE)</f>
        <v>Rio Grande do Sul</v>
      </c>
      <c r="T1295" s="1" t="str">
        <f>VLOOKUP(D1295,Base_Amostral!$A:$G,6,FALSE)</f>
        <v>Sul</v>
      </c>
      <c r="U1295" s="4">
        <f t="shared" si="161"/>
        <v>9.1999999999999993</v>
      </c>
      <c r="V1295" s="4">
        <f t="shared" si="162"/>
        <v>5.9</v>
      </c>
      <c r="W1295" s="4">
        <f t="shared" si="163"/>
        <v>3.2999999999999989</v>
      </c>
      <c r="X1295" s="4">
        <f t="shared" si="164"/>
        <v>7.55</v>
      </c>
      <c r="Y1295" s="4">
        <f t="shared" si="165"/>
        <v>1</v>
      </c>
      <c r="Z1295" s="4">
        <f t="shared" si="166"/>
        <v>0</v>
      </c>
      <c r="AA1295" s="4">
        <f t="shared" si="167"/>
        <v>0</v>
      </c>
      <c r="AB1295" s="4" t="str">
        <f>IF(B1295&lt;&gt;"r04","",IF(COUNT(INDEX(U:U,ROW()-3):U1295)&lt;2,"",MAX(INDEX(U:U,ROW()-3):U1295)-MIN(INDEX(U:U,ROW()-3):U1295)))</f>
        <v/>
      </c>
      <c r="AC1295" s="4" t="str">
        <f>IF(B1295&lt;&gt;"r04","",IF(COUNT(INDEX(V:V,ROW()-3):V1295)&lt;2,"",MAX(INDEX(V:V,ROW()-3):V1295)-MIN(INDEX(V:V,ROW()-3):V1295)))</f>
        <v/>
      </c>
      <c r="AD1295" s="4" t="str">
        <f>IF(B1295&lt;&gt;"r04","",COUNT(INDEX(U:U,ROW()-3):U1295))</f>
        <v/>
      </c>
      <c r="AE1295" s="4" t="str">
        <f>IF(B1295&lt;&gt;"r04","",COUNT(INDEX(V:V,ROW()-3):V1295))</f>
        <v/>
      </c>
    </row>
    <row r="1296" spans="1:31">
      <c r="A1296">
        <v>1354</v>
      </c>
      <c r="B1296" t="s">
        <v>1861</v>
      </c>
      <c r="C1296" t="s">
        <v>1862</v>
      </c>
      <c r="D1296">
        <v>4314175</v>
      </c>
      <c r="E1296">
        <v>92</v>
      </c>
      <c r="F1296" t="s">
        <v>1849</v>
      </c>
      <c r="G1296" s="1">
        <v>46209.912939814814</v>
      </c>
      <c r="H1296">
        <v>59</v>
      </c>
      <c r="I1296" t="s">
        <v>1849</v>
      </c>
      <c r="J1296" s="1">
        <v>46209.913217592592</v>
      </c>
      <c r="K1296">
        <v>1</v>
      </c>
      <c r="L1296">
        <v>1</v>
      </c>
      <c r="M1296" t="s">
        <v>1850</v>
      </c>
      <c r="N1296" t="s">
        <v>1851</v>
      </c>
      <c r="O1296" s="1">
        <v>46209.912812499999</v>
      </c>
      <c r="P1296" s="1">
        <v>46209.913217592592</v>
      </c>
      <c r="Q1296" s="1" t="str">
        <f t="shared" si="160"/>
        <v>4314175|r03</v>
      </c>
      <c r="R1296" s="1" t="str">
        <f>VLOOKUP(D1296,Base_Amostral!$A:$G,5,FALSE)</f>
        <v>Pedras Altas</v>
      </c>
      <c r="S1296" s="1" t="str">
        <f>VLOOKUP(D1296,Base_Amostral!$A:$G,3,FALSE)</f>
        <v>Rio Grande do Sul</v>
      </c>
      <c r="T1296" s="1" t="str">
        <f>VLOOKUP(D1296,Base_Amostral!$A:$G,6,FALSE)</f>
        <v>Sul</v>
      </c>
      <c r="U1296" s="4">
        <f t="shared" si="161"/>
        <v>9.1999999999999993</v>
      </c>
      <c r="V1296" s="4">
        <f t="shared" si="162"/>
        <v>5.9</v>
      </c>
      <c r="W1296" s="4">
        <f t="shared" si="163"/>
        <v>3.2999999999999989</v>
      </c>
      <c r="X1296" s="4">
        <f t="shared" si="164"/>
        <v>7.55</v>
      </c>
      <c r="Y1296" s="4">
        <f t="shared" si="165"/>
        <v>1</v>
      </c>
      <c r="Z1296" s="4">
        <f t="shared" si="166"/>
        <v>0</v>
      </c>
      <c r="AA1296" s="4">
        <f t="shared" si="167"/>
        <v>0</v>
      </c>
      <c r="AB1296" s="4" t="str">
        <f>IF(B1296&lt;&gt;"r04","",IF(COUNT(INDEX(U:U,ROW()-3):U1296)&lt;2,"",MAX(INDEX(U:U,ROW()-3):U1296)-MIN(INDEX(U:U,ROW()-3):U1296)))</f>
        <v/>
      </c>
      <c r="AC1296" s="4" t="str">
        <f>IF(B1296&lt;&gt;"r04","",IF(COUNT(INDEX(V:V,ROW()-3):V1296)&lt;2,"",MAX(INDEX(V:V,ROW()-3):V1296)-MIN(INDEX(V:V,ROW()-3):V1296)))</f>
        <v/>
      </c>
      <c r="AD1296" s="4" t="str">
        <f>IF(B1296&lt;&gt;"r04","",COUNT(INDEX(U:U,ROW()-3):U1296))</f>
        <v/>
      </c>
      <c r="AE1296" s="4" t="str">
        <f>IF(B1296&lt;&gt;"r04","",COUNT(INDEX(V:V,ROW()-3):V1296))</f>
        <v/>
      </c>
    </row>
    <row r="1297" spans="1:31">
      <c r="A1297">
        <v>1726</v>
      </c>
      <c r="B1297" t="s">
        <v>1863</v>
      </c>
      <c r="C1297" t="s">
        <v>1864</v>
      </c>
      <c r="D1297">
        <v>4314175</v>
      </c>
      <c r="E1297">
        <v>96</v>
      </c>
      <c r="F1297" t="s">
        <v>1849</v>
      </c>
      <c r="G1297" s="1">
        <v>46216.903182870374</v>
      </c>
      <c r="H1297">
        <v>59</v>
      </c>
      <c r="I1297" t="s">
        <v>1849</v>
      </c>
      <c r="J1297" s="1">
        <v>46216.903587962966</v>
      </c>
      <c r="K1297">
        <v>1</v>
      </c>
      <c r="L1297">
        <v>1</v>
      </c>
      <c r="M1297" t="s">
        <v>1850</v>
      </c>
      <c r="N1297" t="s">
        <v>1851</v>
      </c>
      <c r="O1297" s="1">
        <v>46216.903020833335</v>
      </c>
      <c r="P1297" s="1">
        <v>46216.903587962966</v>
      </c>
      <c r="Q1297" s="1" t="str">
        <f t="shared" si="160"/>
        <v>4314175|r04</v>
      </c>
      <c r="R1297" s="1" t="str">
        <f>VLOOKUP(D1297,Base_Amostral!$A:$G,5,FALSE)</f>
        <v>Pedras Altas</v>
      </c>
      <c r="S1297" s="1" t="str">
        <f>VLOOKUP(D1297,Base_Amostral!$A:$G,3,FALSE)</f>
        <v>Rio Grande do Sul</v>
      </c>
      <c r="T1297" s="1" t="str">
        <f>VLOOKUP(D1297,Base_Amostral!$A:$G,6,FALSE)</f>
        <v>Sul</v>
      </c>
      <c r="U1297" s="4">
        <f t="shared" si="161"/>
        <v>9.6</v>
      </c>
      <c r="V1297" s="4">
        <f t="shared" si="162"/>
        <v>5.9</v>
      </c>
      <c r="W1297" s="4">
        <f t="shared" si="163"/>
        <v>3.6999999999999993</v>
      </c>
      <c r="X1297" s="4">
        <f t="shared" si="164"/>
        <v>7.75</v>
      </c>
      <c r="Y1297" s="4">
        <f t="shared" si="165"/>
        <v>1</v>
      </c>
      <c r="Z1297" s="4">
        <f t="shared" si="166"/>
        <v>0.40000000000000036</v>
      </c>
      <c r="AA1297" s="4">
        <f t="shared" si="167"/>
        <v>0</v>
      </c>
      <c r="AB1297" s="4">
        <f ca="1">IF(B1297&lt;&gt;"r04","",IF(COUNT(INDEX(U:U,ROW()-3):U1297)&lt;2,"",MAX(INDEX(U:U,ROW()-3):U1297)-MIN(INDEX(U:U,ROW()-3):U1297)))</f>
        <v>0.40000000000000036</v>
      </c>
      <c r="AC1297" s="4">
        <f ca="1">IF(B1297&lt;&gt;"r04","",IF(COUNT(INDEX(V:V,ROW()-3):V1297)&lt;2,"",MAX(INDEX(V:V,ROW()-3):V1297)-MIN(INDEX(V:V,ROW()-3):V1297)))</f>
        <v>0</v>
      </c>
      <c r="AD1297" s="4">
        <f ca="1">IF(B1297&lt;&gt;"r04","",COUNT(INDEX(U:U,ROW()-3):U1297))</f>
        <v>4</v>
      </c>
      <c r="AE1297" s="4">
        <f ca="1">IF(B1297&lt;&gt;"r04","",COUNT(INDEX(V:V,ROW()-3):V1297))</f>
        <v>4</v>
      </c>
    </row>
    <row r="1298" spans="1:31">
      <c r="A1298">
        <v>629</v>
      </c>
      <c r="B1298" t="s">
        <v>1857</v>
      </c>
      <c r="C1298" t="s">
        <v>1858</v>
      </c>
      <c r="D1298">
        <v>4316451</v>
      </c>
      <c r="E1298">
        <v>92</v>
      </c>
      <c r="F1298" t="s">
        <v>1849</v>
      </c>
      <c r="G1298" s="1">
        <v>46196.068101851852</v>
      </c>
      <c r="H1298">
        <v>67</v>
      </c>
      <c r="I1298" t="s">
        <v>1849</v>
      </c>
      <c r="J1298" s="1">
        <v>46196.068483796298</v>
      </c>
      <c r="K1298">
        <v>1</v>
      </c>
      <c r="L1298">
        <v>1</v>
      </c>
      <c r="M1298" t="s">
        <v>1850</v>
      </c>
      <c r="N1298" t="s">
        <v>1851</v>
      </c>
      <c r="O1298" s="1">
        <v>46196.067939814813</v>
      </c>
      <c r="P1298" s="1">
        <v>46196.068483796298</v>
      </c>
      <c r="Q1298" s="1" t="str">
        <f t="shared" si="160"/>
        <v>4316451|r01</v>
      </c>
      <c r="R1298" s="1" t="str">
        <f>VLOOKUP(D1298,Base_Amostral!$A:$G,5,FALSE)</f>
        <v>Salto do Jacuí</v>
      </c>
      <c r="S1298" s="1" t="str">
        <f>VLOOKUP(D1298,Base_Amostral!$A:$G,3,FALSE)</f>
        <v>Rio Grande do Sul</v>
      </c>
      <c r="T1298" s="1" t="str">
        <f>VLOOKUP(D1298,Base_Amostral!$A:$G,6,FALSE)</f>
        <v>Sul</v>
      </c>
      <c r="U1298" s="4">
        <f t="shared" si="161"/>
        <v>9.1999999999999993</v>
      </c>
      <c r="V1298" s="4">
        <f t="shared" si="162"/>
        <v>6.7</v>
      </c>
      <c r="W1298" s="4">
        <f t="shared" si="163"/>
        <v>2.4999999999999991</v>
      </c>
      <c r="X1298" s="4">
        <f t="shared" si="164"/>
        <v>7.9499999999999993</v>
      </c>
      <c r="Y1298" s="4">
        <f t="shared" si="165"/>
        <v>1</v>
      </c>
      <c r="Z1298" s="4" t="str">
        <f t="shared" si="166"/>
        <v/>
      </c>
      <c r="AA1298" s="4" t="str">
        <f t="shared" si="167"/>
        <v/>
      </c>
      <c r="AB1298" s="4" t="str">
        <f>IF(B1298&lt;&gt;"r04","",IF(COUNT(INDEX(U:U,ROW()-3):U1298)&lt;2,"",MAX(INDEX(U:U,ROW()-3):U1298)-MIN(INDEX(U:U,ROW()-3):U1298)))</f>
        <v/>
      </c>
      <c r="AC1298" s="4" t="str">
        <f>IF(B1298&lt;&gt;"r04","",IF(COUNT(INDEX(V:V,ROW()-3):V1298)&lt;2,"",MAX(INDEX(V:V,ROW()-3):V1298)-MIN(INDEX(V:V,ROW()-3):V1298)))</f>
        <v/>
      </c>
      <c r="AD1298" s="4" t="str">
        <f>IF(B1298&lt;&gt;"r04","",COUNT(INDEX(U:U,ROW()-3):U1298))</f>
        <v/>
      </c>
      <c r="AE1298" s="4" t="str">
        <f>IF(B1298&lt;&gt;"r04","",COUNT(INDEX(V:V,ROW()-3):V1298))</f>
        <v/>
      </c>
    </row>
    <row r="1299" spans="1:31">
      <c r="A1299">
        <v>986</v>
      </c>
      <c r="B1299" t="s">
        <v>1859</v>
      </c>
      <c r="C1299" t="s">
        <v>1860</v>
      </c>
      <c r="D1299">
        <v>4316451</v>
      </c>
      <c r="E1299">
        <v>92</v>
      </c>
      <c r="F1299" t="s">
        <v>1849</v>
      </c>
      <c r="G1299" s="1">
        <v>46203.871469907404</v>
      </c>
      <c r="H1299">
        <v>67</v>
      </c>
      <c r="I1299" t="s">
        <v>1849</v>
      </c>
      <c r="J1299" s="1">
        <v>46203.871828703705</v>
      </c>
      <c r="K1299">
        <v>1</v>
      </c>
      <c r="L1299">
        <v>1</v>
      </c>
      <c r="M1299" t="s">
        <v>1850</v>
      </c>
      <c r="N1299" t="s">
        <v>1851</v>
      </c>
      <c r="O1299" s="1">
        <v>46203.871342592596</v>
      </c>
      <c r="P1299" s="1">
        <v>46203.871828703705</v>
      </c>
      <c r="Q1299" s="1" t="str">
        <f t="shared" si="160"/>
        <v>4316451|r02</v>
      </c>
      <c r="R1299" s="1" t="str">
        <f>VLOOKUP(D1299,Base_Amostral!$A:$G,5,FALSE)</f>
        <v>Salto do Jacuí</v>
      </c>
      <c r="S1299" s="1" t="str">
        <f>VLOOKUP(D1299,Base_Amostral!$A:$G,3,FALSE)</f>
        <v>Rio Grande do Sul</v>
      </c>
      <c r="T1299" s="1" t="str">
        <f>VLOOKUP(D1299,Base_Amostral!$A:$G,6,FALSE)</f>
        <v>Sul</v>
      </c>
      <c r="U1299" s="4">
        <f t="shared" si="161"/>
        <v>9.1999999999999993</v>
      </c>
      <c r="V1299" s="4">
        <f t="shared" si="162"/>
        <v>6.7</v>
      </c>
      <c r="W1299" s="4">
        <f t="shared" si="163"/>
        <v>2.4999999999999991</v>
      </c>
      <c r="X1299" s="4">
        <f t="shared" si="164"/>
        <v>7.9499999999999993</v>
      </c>
      <c r="Y1299" s="4">
        <f t="shared" si="165"/>
        <v>1</v>
      </c>
      <c r="Z1299" s="4">
        <f t="shared" si="166"/>
        <v>0</v>
      </c>
      <c r="AA1299" s="4">
        <f t="shared" si="167"/>
        <v>0</v>
      </c>
      <c r="AB1299" s="4" t="str">
        <f>IF(B1299&lt;&gt;"r04","",IF(COUNT(INDEX(U:U,ROW()-3):U1299)&lt;2,"",MAX(INDEX(U:U,ROW()-3):U1299)-MIN(INDEX(U:U,ROW()-3):U1299)))</f>
        <v/>
      </c>
      <c r="AC1299" s="4" t="str">
        <f>IF(B1299&lt;&gt;"r04","",IF(COUNT(INDEX(V:V,ROW()-3):V1299)&lt;2,"",MAX(INDEX(V:V,ROW()-3):V1299)-MIN(INDEX(V:V,ROW()-3):V1299)))</f>
        <v/>
      </c>
      <c r="AD1299" s="4" t="str">
        <f>IF(B1299&lt;&gt;"r04","",COUNT(INDEX(U:U,ROW()-3):U1299))</f>
        <v/>
      </c>
      <c r="AE1299" s="4" t="str">
        <f>IF(B1299&lt;&gt;"r04","",COUNT(INDEX(V:V,ROW()-3):V1299))</f>
        <v/>
      </c>
    </row>
    <row r="1300" spans="1:31">
      <c r="A1300">
        <v>1355</v>
      </c>
      <c r="B1300" t="s">
        <v>1861</v>
      </c>
      <c r="C1300" t="s">
        <v>1862</v>
      </c>
      <c r="D1300">
        <v>4316451</v>
      </c>
      <c r="E1300">
        <v>92</v>
      </c>
      <c r="F1300" t="s">
        <v>1849</v>
      </c>
      <c r="G1300" s="1">
        <v>46209.913425925923</v>
      </c>
      <c r="H1300">
        <v>67</v>
      </c>
      <c r="I1300" t="s">
        <v>1849</v>
      </c>
      <c r="J1300" s="1">
        <v>46209.913784722223</v>
      </c>
      <c r="K1300">
        <v>1</v>
      </c>
      <c r="L1300">
        <v>1</v>
      </c>
      <c r="M1300" t="s">
        <v>1850</v>
      </c>
      <c r="N1300" t="s">
        <v>1851</v>
      </c>
      <c r="O1300" s="1">
        <v>46209.913263888891</v>
      </c>
      <c r="P1300" s="1">
        <v>46209.913784722223</v>
      </c>
      <c r="Q1300" s="1" t="str">
        <f t="shared" si="160"/>
        <v>4316451|r03</v>
      </c>
      <c r="R1300" s="1" t="str">
        <f>VLOOKUP(D1300,Base_Amostral!$A:$G,5,FALSE)</f>
        <v>Salto do Jacuí</v>
      </c>
      <c r="S1300" s="1" t="str">
        <f>VLOOKUP(D1300,Base_Amostral!$A:$G,3,FALSE)</f>
        <v>Rio Grande do Sul</v>
      </c>
      <c r="T1300" s="1" t="str">
        <f>VLOOKUP(D1300,Base_Amostral!$A:$G,6,FALSE)</f>
        <v>Sul</v>
      </c>
      <c r="U1300" s="4">
        <f t="shared" si="161"/>
        <v>9.1999999999999993</v>
      </c>
      <c r="V1300" s="4">
        <f t="shared" si="162"/>
        <v>6.7</v>
      </c>
      <c r="W1300" s="4">
        <f t="shared" si="163"/>
        <v>2.4999999999999991</v>
      </c>
      <c r="X1300" s="4">
        <f t="shared" si="164"/>
        <v>7.9499999999999993</v>
      </c>
      <c r="Y1300" s="4">
        <f t="shared" si="165"/>
        <v>1</v>
      </c>
      <c r="Z1300" s="4">
        <f t="shared" si="166"/>
        <v>0</v>
      </c>
      <c r="AA1300" s="4">
        <f t="shared" si="167"/>
        <v>0</v>
      </c>
      <c r="AB1300" s="4" t="str">
        <f>IF(B1300&lt;&gt;"r04","",IF(COUNT(INDEX(U:U,ROW()-3):U1300)&lt;2,"",MAX(INDEX(U:U,ROW()-3):U1300)-MIN(INDEX(U:U,ROW()-3):U1300)))</f>
        <v/>
      </c>
      <c r="AC1300" s="4" t="str">
        <f>IF(B1300&lt;&gt;"r04","",IF(COUNT(INDEX(V:V,ROW()-3):V1300)&lt;2,"",MAX(INDEX(V:V,ROW()-3):V1300)-MIN(INDEX(V:V,ROW()-3):V1300)))</f>
        <v/>
      </c>
      <c r="AD1300" s="4" t="str">
        <f>IF(B1300&lt;&gt;"r04","",COUNT(INDEX(U:U,ROW()-3):U1300))</f>
        <v/>
      </c>
      <c r="AE1300" s="4" t="str">
        <f>IF(B1300&lt;&gt;"r04","",COUNT(INDEX(V:V,ROW()-3):V1300))</f>
        <v/>
      </c>
    </row>
    <row r="1301" spans="1:31">
      <c r="A1301">
        <v>1728</v>
      </c>
      <c r="B1301" t="s">
        <v>1863</v>
      </c>
      <c r="C1301" t="s">
        <v>1864</v>
      </c>
      <c r="D1301">
        <v>4316451</v>
      </c>
      <c r="E1301">
        <v>96</v>
      </c>
      <c r="F1301" t="s">
        <v>1849</v>
      </c>
      <c r="G1301" s="1">
        <v>46216.903761574074</v>
      </c>
      <c r="H1301">
        <v>67</v>
      </c>
      <c r="I1301" t="s">
        <v>1849</v>
      </c>
      <c r="J1301" s="1">
        <v>46216.904178240744</v>
      </c>
      <c r="K1301">
        <v>1</v>
      </c>
      <c r="L1301">
        <v>1</v>
      </c>
      <c r="M1301" t="s">
        <v>1850</v>
      </c>
      <c r="N1301" t="s">
        <v>1851</v>
      </c>
      <c r="O1301" s="1">
        <v>46216.903634259259</v>
      </c>
      <c r="P1301" s="1">
        <v>46216.904178240744</v>
      </c>
      <c r="Q1301" s="1" t="str">
        <f t="shared" si="160"/>
        <v>4316451|r04</v>
      </c>
      <c r="R1301" s="1" t="str">
        <f>VLOOKUP(D1301,Base_Amostral!$A:$G,5,FALSE)</f>
        <v>Salto do Jacuí</v>
      </c>
      <c r="S1301" s="1" t="str">
        <f>VLOOKUP(D1301,Base_Amostral!$A:$G,3,FALSE)</f>
        <v>Rio Grande do Sul</v>
      </c>
      <c r="T1301" s="1" t="str">
        <f>VLOOKUP(D1301,Base_Amostral!$A:$G,6,FALSE)</f>
        <v>Sul</v>
      </c>
      <c r="U1301" s="4">
        <f t="shared" si="161"/>
        <v>9.6</v>
      </c>
      <c r="V1301" s="4">
        <f t="shared" si="162"/>
        <v>6.7</v>
      </c>
      <c r="W1301" s="4">
        <f t="shared" si="163"/>
        <v>2.8999999999999995</v>
      </c>
      <c r="X1301" s="4">
        <f t="shared" si="164"/>
        <v>8.15</v>
      </c>
      <c r="Y1301" s="4">
        <f t="shared" si="165"/>
        <v>1</v>
      </c>
      <c r="Z1301" s="4">
        <f t="shared" si="166"/>
        <v>0.40000000000000036</v>
      </c>
      <c r="AA1301" s="4">
        <f t="shared" si="167"/>
        <v>0</v>
      </c>
      <c r="AB1301" s="4">
        <f ca="1">IF(B1301&lt;&gt;"r04","",IF(COUNT(INDEX(U:U,ROW()-3):U1301)&lt;2,"",MAX(INDEX(U:U,ROW()-3):U1301)-MIN(INDEX(U:U,ROW()-3):U1301)))</f>
        <v>0.40000000000000036</v>
      </c>
      <c r="AC1301" s="4">
        <f ca="1">IF(B1301&lt;&gt;"r04","",IF(COUNT(INDEX(V:V,ROW()-3):V1301)&lt;2,"",MAX(INDEX(V:V,ROW()-3):V1301)-MIN(INDEX(V:V,ROW()-3):V1301)))</f>
        <v>0</v>
      </c>
      <c r="AD1301" s="4">
        <f ca="1">IF(B1301&lt;&gt;"r04","",COUNT(INDEX(U:U,ROW()-3):U1301))</f>
        <v>4</v>
      </c>
      <c r="AE1301" s="4">
        <f ca="1">IF(B1301&lt;&gt;"r04","",COUNT(INDEX(V:V,ROW()-3):V1301))</f>
        <v>4</v>
      </c>
    </row>
    <row r="1302" spans="1:31">
      <c r="A1302">
        <v>631</v>
      </c>
      <c r="B1302" t="s">
        <v>1857</v>
      </c>
      <c r="C1302" t="s">
        <v>1858</v>
      </c>
      <c r="D1302">
        <v>4319109</v>
      </c>
      <c r="E1302">
        <v>58</v>
      </c>
      <c r="F1302" t="s">
        <v>1849</v>
      </c>
      <c r="G1302" s="1">
        <v>46196.068877314814</v>
      </c>
      <c r="H1302">
        <v>60</v>
      </c>
      <c r="I1302" t="s">
        <v>1849</v>
      </c>
      <c r="J1302" s="1">
        <v>46196.069120370368</v>
      </c>
      <c r="K1302">
        <v>1</v>
      </c>
      <c r="L1302">
        <v>1</v>
      </c>
      <c r="M1302" t="s">
        <v>1850</v>
      </c>
      <c r="N1302" t="s">
        <v>1851</v>
      </c>
      <c r="O1302" s="1">
        <v>46196.068553240744</v>
      </c>
      <c r="P1302" s="1">
        <v>46196.069120370368</v>
      </c>
      <c r="Q1302" s="1" t="str">
        <f t="shared" si="160"/>
        <v>4319109|r01</v>
      </c>
      <c r="R1302" s="1" t="str">
        <f>VLOOKUP(D1302,Base_Amostral!$A:$G,5,FALSE)</f>
        <v>São Martinho</v>
      </c>
      <c r="S1302" s="1" t="str">
        <f>VLOOKUP(D1302,Base_Amostral!$A:$G,3,FALSE)</f>
        <v>Rio Grande do Sul</v>
      </c>
      <c r="T1302" s="1" t="str">
        <f>VLOOKUP(D1302,Base_Amostral!$A:$G,6,FALSE)</f>
        <v>Sul</v>
      </c>
      <c r="U1302" s="4">
        <f t="shared" si="161"/>
        <v>5.8</v>
      </c>
      <c r="V1302" s="4">
        <f t="shared" si="162"/>
        <v>6</v>
      </c>
      <c r="W1302" s="4">
        <f t="shared" si="163"/>
        <v>-0.20000000000000018</v>
      </c>
      <c r="X1302" s="4">
        <f t="shared" si="164"/>
        <v>5.9</v>
      </c>
      <c r="Y1302" s="4">
        <f t="shared" si="165"/>
        <v>1</v>
      </c>
      <c r="Z1302" s="4" t="str">
        <f t="shared" si="166"/>
        <v/>
      </c>
      <c r="AA1302" s="4" t="str">
        <f t="shared" si="167"/>
        <v/>
      </c>
      <c r="AB1302" s="4" t="str">
        <f>IF(B1302&lt;&gt;"r04","",IF(COUNT(INDEX(U:U,ROW()-3):U1302)&lt;2,"",MAX(INDEX(U:U,ROW()-3):U1302)-MIN(INDEX(U:U,ROW()-3):U1302)))</f>
        <v/>
      </c>
      <c r="AC1302" s="4" t="str">
        <f>IF(B1302&lt;&gt;"r04","",IF(COUNT(INDEX(V:V,ROW()-3):V1302)&lt;2,"",MAX(INDEX(V:V,ROW()-3):V1302)-MIN(INDEX(V:V,ROW()-3):V1302)))</f>
        <v/>
      </c>
      <c r="AD1302" s="4" t="str">
        <f>IF(B1302&lt;&gt;"r04","",COUNT(INDEX(U:U,ROW()-3):U1302))</f>
        <v/>
      </c>
      <c r="AE1302" s="4" t="str">
        <f>IF(B1302&lt;&gt;"r04","",COUNT(INDEX(V:V,ROW()-3):V1302))</f>
        <v/>
      </c>
    </row>
    <row r="1303" spans="1:31">
      <c r="A1303">
        <v>989</v>
      </c>
      <c r="B1303" t="s">
        <v>1859</v>
      </c>
      <c r="C1303" t="s">
        <v>1860</v>
      </c>
      <c r="D1303">
        <v>4319109</v>
      </c>
      <c r="E1303">
        <v>58</v>
      </c>
      <c r="F1303" t="s">
        <v>1849</v>
      </c>
      <c r="G1303" s="1">
        <v>46203.872199074074</v>
      </c>
      <c r="H1303">
        <v>60</v>
      </c>
      <c r="I1303" t="s">
        <v>1849</v>
      </c>
      <c r="J1303" s="1">
        <v>46203.872442129628</v>
      </c>
      <c r="K1303">
        <v>1</v>
      </c>
      <c r="L1303">
        <v>1</v>
      </c>
      <c r="M1303" t="s">
        <v>1850</v>
      </c>
      <c r="N1303" t="s">
        <v>1851</v>
      </c>
      <c r="O1303" s="1">
        <v>46203.871874999997</v>
      </c>
      <c r="P1303" s="1">
        <v>46203.872442129628</v>
      </c>
      <c r="Q1303" s="1" t="str">
        <f t="shared" si="160"/>
        <v>4319109|r02</v>
      </c>
      <c r="R1303" s="1" t="str">
        <f>VLOOKUP(D1303,Base_Amostral!$A:$G,5,FALSE)</f>
        <v>São Martinho</v>
      </c>
      <c r="S1303" s="1" t="str">
        <f>VLOOKUP(D1303,Base_Amostral!$A:$G,3,FALSE)</f>
        <v>Rio Grande do Sul</v>
      </c>
      <c r="T1303" s="1" t="str">
        <f>VLOOKUP(D1303,Base_Amostral!$A:$G,6,FALSE)</f>
        <v>Sul</v>
      </c>
      <c r="U1303" s="4">
        <f t="shared" si="161"/>
        <v>5.8</v>
      </c>
      <c r="V1303" s="4">
        <f t="shared" si="162"/>
        <v>6</v>
      </c>
      <c r="W1303" s="4">
        <f t="shared" si="163"/>
        <v>-0.20000000000000018</v>
      </c>
      <c r="X1303" s="4">
        <f t="shared" si="164"/>
        <v>5.9</v>
      </c>
      <c r="Y1303" s="4">
        <f t="shared" si="165"/>
        <v>1</v>
      </c>
      <c r="Z1303" s="4">
        <f t="shared" si="166"/>
        <v>0</v>
      </c>
      <c r="AA1303" s="4">
        <f t="shared" si="167"/>
        <v>0</v>
      </c>
      <c r="AB1303" s="4" t="str">
        <f>IF(B1303&lt;&gt;"r04","",IF(COUNT(INDEX(U:U,ROW()-3):U1303)&lt;2,"",MAX(INDEX(U:U,ROW()-3):U1303)-MIN(INDEX(U:U,ROW()-3):U1303)))</f>
        <v/>
      </c>
      <c r="AC1303" s="4" t="str">
        <f>IF(B1303&lt;&gt;"r04","",IF(COUNT(INDEX(V:V,ROW()-3):V1303)&lt;2,"",MAX(INDEX(V:V,ROW()-3):V1303)-MIN(INDEX(V:V,ROW()-3):V1303)))</f>
        <v/>
      </c>
      <c r="AD1303" s="4" t="str">
        <f>IF(B1303&lt;&gt;"r04","",COUNT(INDEX(U:U,ROW()-3):U1303))</f>
        <v/>
      </c>
      <c r="AE1303" s="4" t="str">
        <f>IF(B1303&lt;&gt;"r04","",COUNT(INDEX(V:V,ROW()-3):V1303))</f>
        <v/>
      </c>
    </row>
    <row r="1304" spans="1:31">
      <c r="A1304">
        <v>1357</v>
      </c>
      <c r="B1304" t="s">
        <v>1861</v>
      </c>
      <c r="C1304" t="s">
        <v>1862</v>
      </c>
      <c r="D1304">
        <v>4319109</v>
      </c>
      <c r="E1304">
        <v>58</v>
      </c>
      <c r="F1304" t="s">
        <v>1849</v>
      </c>
      <c r="G1304" s="1">
        <v>46209.914131944446</v>
      </c>
      <c r="H1304">
        <v>60</v>
      </c>
      <c r="I1304" t="s">
        <v>1849</v>
      </c>
      <c r="J1304" s="1">
        <v>46209.914386574077</v>
      </c>
      <c r="K1304">
        <v>1</v>
      </c>
      <c r="L1304">
        <v>1</v>
      </c>
      <c r="M1304" t="s">
        <v>1850</v>
      </c>
      <c r="N1304" t="s">
        <v>1851</v>
      </c>
      <c r="O1304" s="1">
        <v>46209.913819444446</v>
      </c>
      <c r="P1304" s="1">
        <v>46209.914386574077</v>
      </c>
      <c r="Q1304" s="1" t="str">
        <f t="shared" si="160"/>
        <v>4319109|r03</v>
      </c>
      <c r="R1304" s="1" t="str">
        <f>VLOOKUP(D1304,Base_Amostral!$A:$G,5,FALSE)</f>
        <v>São Martinho</v>
      </c>
      <c r="S1304" s="1" t="str">
        <f>VLOOKUP(D1304,Base_Amostral!$A:$G,3,FALSE)</f>
        <v>Rio Grande do Sul</v>
      </c>
      <c r="T1304" s="1" t="str">
        <f>VLOOKUP(D1304,Base_Amostral!$A:$G,6,FALSE)</f>
        <v>Sul</v>
      </c>
      <c r="U1304" s="4">
        <f t="shared" si="161"/>
        <v>5.8</v>
      </c>
      <c r="V1304" s="4">
        <f t="shared" si="162"/>
        <v>6</v>
      </c>
      <c r="W1304" s="4">
        <f t="shared" si="163"/>
        <v>-0.20000000000000018</v>
      </c>
      <c r="X1304" s="4">
        <f t="shared" si="164"/>
        <v>5.9</v>
      </c>
      <c r="Y1304" s="4">
        <f t="shared" si="165"/>
        <v>1</v>
      </c>
      <c r="Z1304" s="4">
        <f t="shared" si="166"/>
        <v>0</v>
      </c>
      <c r="AA1304" s="4">
        <f t="shared" si="167"/>
        <v>0</v>
      </c>
      <c r="AB1304" s="4" t="str">
        <f>IF(B1304&lt;&gt;"r04","",IF(COUNT(INDEX(U:U,ROW()-3):U1304)&lt;2,"",MAX(INDEX(U:U,ROW()-3):U1304)-MIN(INDEX(U:U,ROW()-3):U1304)))</f>
        <v/>
      </c>
      <c r="AC1304" s="4" t="str">
        <f>IF(B1304&lt;&gt;"r04","",IF(COUNT(INDEX(V:V,ROW()-3):V1304)&lt;2,"",MAX(INDEX(V:V,ROW()-3):V1304)-MIN(INDEX(V:V,ROW()-3):V1304)))</f>
        <v/>
      </c>
      <c r="AD1304" s="4" t="str">
        <f>IF(B1304&lt;&gt;"r04","",COUNT(INDEX(U:U,ROW()-3):U1304))</f>
        <v/>
      </c>
      <c r="AE1304" s="4" t="str">
        <f>IF(B1304&lt;&gt;"r04","",COUNT(INDEX(V:V,ROW()-3):V1304))</f>
        <v/>
      </c>
    </row>
    <row r="1305" spans="1:31">
      <c r="A1305">
        <v>1729</v>
      </c>
      <c r="B1305" t="s">
        <v>1863</v>
      </c>
      <c r="C1305" t="s">
        <v>1864</v>
      </c>
      <c r="D1305">
        <v>4319109</v>
      </c>
      <c r="E1305">
        <v>70</v>
      </c>
      <c r="F1305" t="s">
        <v>1849</v>
      </c>
      <c r="G1305" s="1">
        <v>46216.904537037037</v>
      </c>
      <c r="H1305">
        <v>60</v>
      </c>
      <c r="I1305" t="s">
        <v>1849</v>
      </c>
      <c r="J1305" s="1">
        <v>46216.904791666668</v>
      </c>
      <c r="K1305">
        <v>1</v>
      </c>
      <c r="L1305">
        <v>1</v>
      </c>
      <c r="M1305" t="s">
        <v>1850</v>
      </c>
      <c r="N1305" t="s">
        <v>1851</v>
      </c>
      <c r="O1305" s="1">
        <v>46216.90421296296</v>
      </c>
      <c r="P1305" s="1">
        <v>46216.904791666668</v>
      </c>
      <c r="Q1305" s="1" t="str">
        <f t="shared" si="160"/>
        <v>4319109|r04</v>
      </c>
      <c r="R1305" s="1" t="str">
        <f>VLOOKUP(D1305,Base_Amostral!$A:$G,5,FALSE)</f>
        <v>São Martinho</v>
      </c>
      <c r="S1305" s="1" t="str">
        <f>VLOOKUP(D1305,Base_Amostral!$A:$G,3,FALSE)</f>
        <v>Rio Grande do Sul</v>
      </c>
      <c r="T1305" s="1" t="str">
        <f>VLOOKUP(D1305,Base_Amostral!$A:$G,6,FALSE)</f>
        <v>Sul</v>
      </c>
      <c r="U1305" s="4">
        <f t="shared" si="161"/>
        <v>7</v>
      </c>
      <c r="V1305" s="4">
        <f t="shared" si="162"/>
        <v>6</v>
      </c>
      <c r="W1305" s="4">
        <f t="shared" si="163"/>
        <v>1</v>
      </c>
      <c r="X1305" s="4">
        <f t="shared" si="164"/>
        <v>6.5</v>
      </c>
      <c r="Y1305" s="4">
        <f t="shared" si="165"/>
        <v>1</v>
      </c>
      <c r="Z1305" s="4">
        <f t="shared" si="166"/>
        <v>1.2000000000000002</v>
      </c>
      <c r="AA1305" s="4">
        <f t="shared" si="167"/>
        <v>0</v>
      </c>
      <c r="AB1305" s="4">
        <f ca="1">IF(B1305&lt;&gt;"r04","",IF(COUNT(INDEX(U:U,ROW()-3):U1305)&lt;2,"",MAX(INDEX(U:U,ROW()-3):U1305)-MIN(INDEX(U:U,ROW()-3):U1305)))</f>
        <v>1.2000000000000002</v>
      </c>
      <c r="AC1305" s="4">
        <f ca="1">IF(B1305&lt;&gt;"r04","",IF(COUNT(INDEX(V:V,ROW()-3):V1305)&lt;2,"",MAX(INDEX(V:V,ROW()-3):V1305)-MIN(INDEX(V:V,ROW()-3):V1305)))</f>
        <v>0</v>
      </c>
      <c r="AD1305" s="4">
        <f ca="1">IF(B1305&lt;&gt;"r04","",COUNT(INDEX(U:U,ROW()-3):U1305))</f>
        <v>4</v>
      </c>
      <c r="AE1305" s="4">
        <f ca="1">IF(B1305&lt;&gt;"r04","",COUNT(INDEX(V:V,ROW()-3):V1305))</f>
        <v>4</v>
      </c>
    </row>
    <row r="1306" spans="1:31">
      <c r="A1306">
        <v>633</v>
      </c>
      <c r="B1306" t="s">
        <v>1857</v>
      </c>
      <c r="C1306" t="s">
        <v>1858</v>
      </c>
      <c r="D1306">
        <v>4320206</v>
      </c>
      <c r="E1306">
        <v>44</v>
      </c>
      <c r="F1306" t="s">
        <v>1849</v>
      </c>
      <c r="G1306" s="1">
        <v>46196.069618055553</v>
      </c>
      <c r="H1306">
        <v>45</v>
      </c>
      <c r="I1306" t="s">
        <v>1849</v>
      </c>
      <c r="J1306" s="1">
        <v>46196.069826388892</v>
      </c>
      <c r="K1306">
        <v>1</v>
      </c>
      <c r="L1306">
        <v>1</v>
      </c>
      <c r="M1306" t="s">
        <v>1850</v>
      </c>
      <c r="N1306" t="s">
        <v>1851</v>
      </c>
      <c r="O1306" s="1">
        <v>46196.069166666668</v>
      </c>
      <c r="P1306" s="1">
        <v>46196.069826388892</v>
      </c>
      <c r="Q1306" s="1" t="str">
        <f t="shared" si="160"/>
        <v>4320206|r01</v>
      </c>
      <c r="R1306" s="1" t="str">
        <f>VLOOKUP(D1306,Base_Amostral!$A:$G,5,FALSE)</f>
        <v>Seberi</v>
      </c>
      <c r="S1306" s="1" t="str">
        <f>VLOOKUP(D1306,Base_Amostral!$A:$G,3,FALSE)</f>
        <v>Rio Grande do Sul</v>
      </c>
      <c r="T1306" s="1" t="str">
        <f>VLOOKUP(D1306,Base_Amostral!$A:$G,6,FALSE)</f>
        <v>Sul</v>
      </c>
      <c r="U1306" s="4">
        <f t="shared" si="161"/>
        <v>4.4000000000000004</v>
      </c>
      <c r="V1306" s="4">
        <f t="shared" si="162"/>
        <v>4.5</v>
      </c>
      <c r="W1306" s="4">
        <f t="shared" si="163"/>
        <v>-9.9999999999999645E-2</v>
      </c>
      <c r="X1306" s="4">
        <f t="shared" si="164"/>
        <v>4.45</v>
      </c>
      <c r="Y1306" s="4">
        <f t="shared" si="165"/>
        <v>1</v>
      </c>
      <c r="Z1306" s="4" t="str">
        <f t="shared" si="166"/>
        <v/>
      </c>
      <c r="AA1306" s="4" t="str">
        <f t="shared" si="167"/>
        <v/>
      </c>
      <c r="AB1306" s="4" t="str">
        <f>IF(B1306&lt;&gt;"r04","",IF(COUNT(INDEX(U:U,ROW()-3):U1306)&lt;2,"",MAX(INDEX(U:U,ROW()-3):U1306)-MIN(INDEX(U:U,ROW()-3):U1306)))</f>
        <v/>
      </c>
      <c r="AC1306" s="4" t="str">
        <f>IF(B1306&lt;&gt;"r04","",IF(COUNT(INDEX(V:V,ROW()-3):V1306)&lt;2,"",MAX(INDEX(V:V,ROW()-3):V1306)-MIN(INDEX(V:V,ROW()-3):V1306)))</f>
        <v/>
      </c>
      <c r="AD1306" s="4" t="str">
        <f>IF(B1306&lt;&gt;"r04","",COUNT(INDEX(U:U,ROW()-3):U1306))</f>
        <v/>
      </c>
      <c r="AE1306" s="4" t="str">
        <f>IF(B1306&lt;&gt;"r04","",COUNT(INDEX(V:V,ROW()-3):V1306))</f>
        <v/>
      </c>
    </row>
    <row r="1307" spans="1:31">
      <c r="A1307">
        <v>991</v>
      </c>
      <c r="B1307" t="s">
        <v>1859</v>
      </c>
      <c r="C1307" t="s">
        <v>1860</v>
      </c>
      <c r="D1307">
        <v>4320206</v>
      </c>
      <c r="E1307">
        <v>42</v>
      </c>
      <c r="F1307" t="s">
        <v>1849</v>
      </c>
      <c r="G1307" s="1">
        <v>46203.872858796298</v>
      </c>
      <c r="H1307">
        <v>45</v>
      </c>
      <c r="I1307" t="s">
        <v>1849</v>
      </c>
      <c r="J1307" s="1">
        <v>46203.873078703706</v>
      </c>
      <c r="K1307">
        <v>1</v>
      </c>
      <c r="L1307">
        <v>1</v>
      </c>
      <c r="M1307" t="s">
        <v>1850</v>
      </c>
      <c r="N1307" t="s">
        <v>1851</v>
      </c>
      <c r="O1307" s="1">
        <v>46203.872476851851</v>
      </c>
      <c r="P1307" s="1">
        <v>46203.873078703706</v>
      </c>
      <c r="Q1307" s="1" t="str">
        <f t="shared" si="160"/>
        <v>4320206|r02</v>
      </c>
      <c r="R1307" s="1" t="str">
        <f>VLOOKUP(D1307,Base_Amostral!$A:$G,5,FALSE)</f>
        <v>Seberi</v>
      </c>
      <c r="S1307" s="1" t="str">
        <f>VLOOKUP(D1307,Base_Amostral!$A:$G,3,FALSE)</f>
        <v>Rio Grande do Sul</v>
      </c>
      <c r="T1307" s="1" t="str">
        <f>VLOOKUP(D1307,Base_Amostral!$A:$G,6,FALSE)</f>
        <v>Sul</v>
      </c>
      <c r="U1307" s="4">
        <f t="shared" si="161"/>
        <v>4.2</v>
      </c>
      <c r="V1307" s="4">
        <f t="shared" si="162"/>
        <v>4.5</v>
      </c>
      <c r="W1307" s="4">
        <f t="shared" si="163"/>
        <v>-0.29999999999999982</v>
      </c>
      <c r="X1307" s="4">
        <f t="shared" si="164"/>
        <v>4.3499999999999996</v>
      </c>
      <c r="Y1307" s="4">
        <f t="shared" si="165"/>
        <v>1</v>
      </c>
      <c r="Z1307" s="4">
        <f t="shared" si="166"/>
        <v>-0.20000000000000018</v>
      </c>
      <c r="AA1307" s="4">
        <f t="shared" si="167"/>
        <v>0</v>
      </c>
      <c r="AB1307" s="4" t="str">
        <f>IF(B1307&lt;&gt;"r04","",IF(COUNT(INDEX(U:U,ROW()-3):U1307)&lt;2,"",MAX(INDEX(U:U,ROW()-3):U1307)-MIN(INDEX(U:U,ROW()-3):U1307)))</f>
        <v/>
      </c>
      <c r="AC1307" s="4" t="str">
        <f>IF(B1307&lt;&gt;"r04","",IF(COUNT(INDEX(V:V,ROW()-3):V1307)&lt;2,"",MAX(INDEX(V:V,ROW()-3):V1307)-MIN(INDEX(V:V,ROW()-3):V1307)))</f>
        <v/>
      </c>
      <c r="AD1307" s="4" t="str">
        <f>IF(B1307&lt;&gt;"r04","",COUNT(INDEX(U:U,ROW()-3):U1307))</f>
        <v/>
      </c>
      <c r="AE1307" s="4" t="str">
        <f>IF(B1307&lt;&gt;"r04","",COUNT(INDEX(V:V,ROW()-3):V1307))</f>
        <v/>
      </c>
    </row>
    <row r="1308" spans="1:31">
      <c r="A1308">
        <v>1358</v>
      </c>
      <c r="B1308" t="s">
        <v>1861</v>
      </c>
      <c r="C1308" t="s">
        <v>1862</v>
      </c>
      <c r="D1308">
        <v>4320206</v>
      </c>
      <c r="E1308">
        <v>42</v>
      </c>
      <c r="F1308" t="s">
        <v>1849</v>
      </c>
      <c r="G1308" s="1">
        <v>46209.914826388886</v>
      </c>
      <c r="H1308">
        <v>45</v>
      </c>
      <c r="I1308" t="s">
        <v>1849</v>
      </c>
      <c r="J1308" s="1">
        <v>46209.91505787037</v>
      </c>
      <c r="K1308">
        <v>1</v>
      </c>
      <c r="L1308">
        <v>1</v>
      </c>
      <c r="M1308" t="s">
        <v>1850</v>
      </c>
      <c r="N1308" t="s">
        <v>1851</v>
      </c>
      <c r="O1308" s="1">
        <v>46209.91443287037</v>
      </c>
      <c r="P1308" s="1">
        <v>46209.91505787037</v>
      </c>
      <c r="Q1308" s="1" t="str">
        <f t="shared" si="160"/>
        <v>4320206|r03</v>
      </c>
      <c r="R1308" s="1" t="str">
        <f>VLOOKUP(D1308,Base_Amostral!$A:$G,5,FALSE)</f>
        <v>Seberi</v>
      </c>
      <c r="S1308" s="1" t="str">
        <f>VLOOKUP(D1308,Base_Amostral!$A:$G,3,FALSE)</f>
        <v>Rio Grande do Sul</v>
      </c>
      <c r="T1308" s="1" t="str">
        <f>VLOOKUP(D1308,Base_Amostral!$A:$G,6,FALSE)</f>
        <v>Sul</v>
      </c>
      <c r="U1308" s="4">
        <f t="shared" si="161"/>
        <v>4.2</v>
      </c>
      <c r="V1308" s="4">
        <f t="shared" si="162"/>
        <v>4.5</v>
      </c>
      <c r="W1308" s="4">
        <f t="shared" si="163"/>
        <v>-0.29999999999999982</v>
      </c>
      <c r="X1308" s="4">
        <f t="shared" si="164"/>
        <v>4.3499999999999996</v>
      </c>
      <c r="Y1308" s="4">
        <f t="shared" si="165"/>
        <v>1</v>
      </c>
      <c r="Z1308" s="4">
        <f t="shared" si="166"/>
        <v>0</v>
      </c>
      <c r="AA1308" s="4">
        <f t="shared" si="167"/>
        <v>0</v>
      </c>
      <c r="AB1308" s="4" t="str">
        <f>IF(B1308&lt;&gt;"r04","",IF(COUNT(INDEX(U:U,ROW()-3):U1308)&lt;2,"",MAX(INDEX(U:U,ROW()-3):U1308)-MIN(INDEX(U:U,ROW()-3):U1308)))</f>
        <v/>
      </c>
      <c r="AC1308" s="4" t="str">
        <f>IF(B1308&lt;&gt;"r04","",IF(COUNT(INDEX(V:V,ROW()-3):V1308)&lt;2,"",MAX(INDEX(V:V,ROW()-3):V1308)-MIN(INDEX(V:V,ROW()-3):V1308)))</f>
        <v/>
      </c>
      <c r="AD1308" s="4" t="str">
        <f>IF(B1308&lt;&gt;"r04","",COUNT(INDEX(U:U,ROW()-3):U1308))</f>
        <v/>
      </c>
      <c r="AE1308" s="4" t="str">
        <f>IF(B1308&lt;&gt;"r04","",COUNT(INDEX(V:V,ROW()-3):V1308))</f>
        <v/>
      </c>
    </row>
    <row r="1309" spans="1:31">
      <c r="A1309">
        <v>1731</v>
      </c>
      <c r="B1309" t="s">
        <v>1863</v>
      </c>
      <c r="C1309" t="s">
        <v>1864</v>
      </c>
      <c r="D1309">
        <v>4320206</v>
      </c>
      <c r="E1309">
        <v>53</v>
      </c>
      <c r="F1309" t="s">
        <v>1849</v>
      </c>
      <c r="G1309" s="1">
        <v>46216.905266203707</v>
      </c>
      <c r="H1309">
        <v>45</v>
      </c>
      <c r="I1309" t="s">
        <v>1849</v>
      </c>
      <c r="J1309" s="1">
        <v>46216.905497685184</v>
      </c>
      <c r="K1309">
        <v>1</v>
      </c>
      <c r="L1309">
        <v>1</v>
      </c>
      <c r="M1309" t="s">
        <v>1850</v>
      </c>
      <c r="N1309" t="s">
        <v>1851</v>
      </c>
      <c r="O1309" s="1">
        <v>46216.904826388891</v>
      </c>
      <c r="P1309" s="1">
        <v>46216.905497685184</v>
      </c>
      <c r="Q1309" s="1" t="str">
        <f t="shared" si="160"/>
        <v>4320206|r04</v>
      </c>
      <c r="R1309" s="1" t="str">
        <f>VLOOKUP(D1309,Base_Amostral!$A:$G,5,FALSE)</f>
        <v>Seberi</v>
      </c>
      <c r="S1309" s="1" t="str">
        <f>VLOOKUP(D1309,Base_Amostral!$A:$G,3,FALSE)</f>
        <v>Rio Grande do Sul</v>
      </c>
      <c r="T1309" s="1" t="str">
        <f>VLOOKUP(D1309,Base_Amostral!$A:$G,6,FALSE)</f>
        <v>Sul</v>
      </c>
      <c r="U1309" s="4">
        <f t="shared" si="161"/>
        <v>5.3</v>
      </c>
      <c r="V1309" s="4">
        <f t="shared" si="162"/>
        <v>4.5</v>
      </c>
      <c r="W1309" s="4">
        <f t="shared" si="163"/>
        <v>0.79999999999999982</v>
      </c>
      <c r="X1309" s="4">
        <f t="shared" si="164"/>
        <v>4.9000000000000004</v>
      </c>
      <c r="Y1309" s="4">
        <f t="shared" si="165"/>
        <v>1</v>
      </c>
      <c r="Z1309" s="4">
        <f t="shared" si="166"/>
        <v>1.0999999999999996</v>
      </c>
      <c r="AA1309" s="4">
        <f t="shared" si="167"/>
        <v>0</v>
      </c>
      <c r="AB1309" s="4">
        <f ca="1">IF(B1309&lt;&gt;"r04","",IF(COUNT(INDEX(U:U,ROW()-3):U1309)&lt;2,"",MAX(INDEX(U:U,ROW()-3):U1309)-MIN(INDEX(U:U,ROW()-3):U1309)))</f>
        <v>1.0999999999999996</v>
      </c>
      <c r="AC1309" s="4">
        <f ca="1">IF(B1309&lt;&gt;"r04","",IF(COUNT(INDEX(V:V,ROW()-3):V1309)&lt;2,"",MAX(INDEX(V:V,ROW()-3):V1309)-MIN(INDEX(V:V,ROW()-3):V1309)))</f>
        <v>0</v>
      </c>
      <c r="AD1309" s="4">
        <f ca="1">IF(B1309&lt;&gt;"r04","",COUNT(INDEX(U:U,ROW()-3):U1309))</f>
        <v>4</v>
      </c>
      <c r="AE1309" s="4">
        <f ca="1">IF(B1309&lt;&gt;"r04","",COUNT(INDEX(V:V,ROW()-3):V1309))</f>
        <v>4</v>
      </c>
    </row>
    <row r="1310" spans="1:31">
      <c r="A1310">
        <v>636</v>
      </c>
      <c r="B1310" t="s">
        <v>1857</v>
      </c>
      <c r="C1310" t="s">
        <v>1858</v>
      </c>
      <c r="D1310">
        <v>4321436</v>
      </c>
      <c r="E1310">
        <v>92</v>
      </c>
      <c r="F1310" t="s">
        <v>1849</v>
      </c>
      <c r="G1310" s="1">
        <v>46196.070011574076</v>
      </c>
      <c r="H1310">
        <v>69</v>
      </c>
      <c r="I1310" t="s">
        <v>1849</v>
      </c>
      <c r="J1310" s="1">
        <v>46196.070370370369</v>
      </c>
      <c r="K1310">
        <v>1</v>
      </c>
      <c r="L1310">
        <v>1</v>
      </c>
      <c r="M1310" t="s">
        <v>1850</v>
      </c>
      <c r="N1310" t="s">
        <v>1851</v>
      </c>
      <c r="O1310" s="1">
        <v>46196.069861111115</v>
      </c>
      <c r="P1310" s="1">
        <v>46196.070370370369</v>
      </c>
      <c r="Q1310" s="1" t="str">
        <f t="shared" si="160"/>
        <v>4321436|r01</v>
      </c>
      <c r="R1310" s="1" t="str">
        <f>VLOOKUP(D1310,Base_Amostral!$A:$G,5,FALSE)</f>
        <v>Terra de Areia</v>
      </c>
      <c r="S1310" s="1" t="str">
        <f>VLOOKUP(D1310,Base_Amostral!$A:$G,3,FALSE)</f>
        <v>Rio Grande do Sul</v>
      </c>
      <c r="T1310" s="1" t="str">
        <f>VLOOKUP(D1310,Base_Amostral!$A:$G,6,FALSE)</f>
        <v>Sul</v>
      </c>
      <c r="U1310" s="4">
        <f t="shared" si="161"/>
        <v>9.1999999999999993</v>
      </c>
      <c r="V1310" s="4">
        <f t="shared" si="162"/>
        <v>6.9</v>
      </c>
      <c r="W1310" s="4">
        <f t="shared" si="163"/>
        <v>2.2999999999999989</v>
      </c>
      <c r="X1310" s="4">
        <f t="shared" si="164"/>
        <v>8.0500000000000007</v>
      </c>
      <c r="Y1310" s="4">
        <f t="shared" si="165"/>
        <v>1</v>
      </c>
      <c r="Z1310" s="4" t="str">
        <f t="shared" si="166"/>
        <v/>
      </c>
      <c r="AA1310" s="4" t="str">
        <f t="shared" si="167"/>
        <v/>
      </c>
      <c r="AB1310" s="4" t="str">
        <f>IF(B1310&lt;&gt;"r04","",IF(COUNT(INDEX(U:U,ROW()-3):U1310)&lt;2,"",MAX(INDEX(U:U,ROW()-3):U1310)-MIN(INDEX(U:U,ROW()-3):U1310)))</f>
        <v/>
      </c>
      <c r="AC1310" s="4" t="str">
        <f>IF(B1310&lt;&gt;"r04","",IF(COUNT(INDEX(V:V,ROW()-3):V1310)&lt;2,"",MAX(INDEX(V:V,ROW()-3):V1310)-MIN(INDEX(V:V,ROW()-3):V1310)))</f>
        <v/>
      </c>
      <c r="AD1310" s="4" t="str">
        <f>IF(B1310&lt;&gt;"r04","",COUNT(INDEX(U:U,ROW()-3):U1310))</f>
        <v/>
      </c>
      <c r="AE1310" s="4" t="str">
        <f>IF(B1310&lt;&gt;"r04","",COUNT(INDEX(V:V,ROW()-3):V1310))</f>
        <v/>
      </c>
    </row>
    <row r="1311" spans="1:31">
      <c r="A1311">
        <v>994</v>
      </c>
      <c r="B1311" t="s">
        <v>1859</v>
      </c>
      <c r="C1311" t="s">
        <v>1860</v>
      </c>
      <c r="D1311">
        <v>4321436</v>
      </c>
      <c r="E1311">
        <v>92</v>
      </c>
      <c r="F1311" t="s">
        <v>1849</v>
      </c>
      <c r="G1311" s="1">
        <v>46203.878518518519</v>
      </c>
      <c r="H1311">
        <v>69</v>
      </c>
      <c r="I1311" t="s">
        <v>1849</v>
      </c>
      <c r="J1311" s="1">
        <v>46203.878865740742</v>
      </c>
      <c r="K1311">
        <v>1</v>
      </c>
      <c r="L1311">
        <v>1</v>
      </c>
      <c r="M1311" t="s">
        <v>1850</v>
      </c>
      <c r="N1311" t="s">
        <v>1851</v>
      </c>
      <c r="O1311" s="1">
        <v>46203.873136574075</v>
      </c>
      <c r="P1311" s="1">
        <v>46203.878865740742</v>
      </c>
      <c r="Q1311" s="1" t="str">
        <f t="shared" si="160"/>
        <v>4321436|r02</v>
      </c>
      <c r="R1311" s="1" t="str">
        <f>VLOOKUP(D1311,Base_Amostral!$A:$G,5,FALSE)</f>
        <v>Terra de Areia</v>
      </c>
      <c r="S1311" s="1" t="str">
        <f>VLOOKUP(D1311,Base_Amostral!$A:$G,3,FALSE)</f>
        <v>Rio Grande do Sul</v>
      </c>
      <c r="T1311" s="1" t="str">
        <f>VLOOKUP(D1311,Base_Amostral!$A:$G,6,FALSE)</f>
        <v>Sul</v>
      </c>
      <c r="U1311" s="4">
        <f t="shared" si="161"/>
        <v>9.1999999999999993</v>
      </c>
      <c r="V1311" s="4">
        <f t="shared" si="162"/>
        <v>6.9</v>
      </c>
      <c r="W1311" s="4">
        <f t="shared" si="163"/>
        <v>2.2999999999999989</v>
      </c>
      <c r="X1311" s="4">
        <f t="shared" si="164"/>
        <v>8.0500000000000007</v>
      </c>
      <c r="Y1311" s="4">
        <f t="shared" si="165"/>
        <v>1</v>
      </c>
      <c r="Z1311" s="4">
        <f t="shared" si="166"/>
        <v>0</v>
      </c>
      <c r="AA1311" s="4">
        <f t="shared" si="167"/>
        <v>0</v>
      </c>
      <c r="AB1311" s="4" t="str">
        <f>IF(B1311&lt;&gt;"r04","",IF(COUNT(INDEX(U:U,ROW()-3):U1311)&lt;2,"",MAX(INDEX(U:U,ROW()-3):U1311)-MIN(INDEX(U:U,ROW()-3):U1311)))</f>
        <v/>
      </c>
      <c r="AC1311" s="4" t="str">
        <f>IF(B1311&lt;&gt;"r04","",IF(COUNT(INDEX(V:V,ROW()-3):V1311)&lt;2,"",MAX(INDEX(V:V,ROW()-3):V1311)-MIN(INDEX(V:V,ROW()-3):V1311)))</f>
        <v/>
      </c>
      <c r="AD1311" s="4" t="str">
        <f>IF(B1311&lt;&gt;"r04","",COUNT(INDEX(U:U,ROW()-3):U1311))</f>
        <v/>
      </c>
      <c r="AE1311" s="4" t="str">
        <f>IF(B1311&lt;&gt;"r04","",COUNT(INDEX(V:V,ROW()-3):V1311))</f>
        <v/>
      </c>
    </row>
    <row r="1312" spans="1:31">
      <c r="A1312">
        <v>1359</v>
      </c>
      <c r="B1312" t="s">
        <v>1861</v>
      </c>
      <c r="C1312" t="s">
        <v>1862</v>
      </c>
      <c r="D1312">
        <v>4321436</v>
      </c>
      <c r="E1312">
        <v>92</v>
      </c>
      <c r="F1312" t="s">
        <v>1849</v>
      </c>
      <c r="G1312" s="1">
        <v>46209.915231481478</v>
      </c>
      <c r="H1312">
        <v>69</v>
      </c>
      <c r="I1312" t="s">
        <v>1849</v>
      </c>
      <c r="J1312" s="1">
        <v>46209.915590277778</v>
      </c>
      <c r="K1312">
        <v>1</v>
      </c>
      <c r="L1312">
        <v>1</v>
      </c>
      <c r="M1312" t="s">
        <v>1850</v>
      </c>
      <c r="N1312" t="s">
        <v>1851</v>
      </c>
      <c r="O1312" s="1">
        <v>46209.91510416667</v>
      </c>
      <c r="P1312" s="1">
        <v>46209.915590277778</v>
      </c>
      <c r="Q1312" s="1" t="str">
        <f t="shared" si="160"/>
        <v>4321436|r03</v>
      </c>
      <c r="R1312" s="1" t="str">
        <f>VLOOKUP(D1312,Base_Amostral!$A:$G,5,FALSE)</f>
        <v>Terra de Areia</v>
      </c>
      <c r="S1312" s="1" t="str">
        <f>VLOOKUP(D1312,Base_Amostral!$A:$G,3,FALSE)</f>
        <v>Rio Grande do Sul</v>
      </c>
      <c r="T1312" s="1" t="str">
        <f>VLOOKUP(D1312,Base_Amostral!$A:$G,6,FALSE)</f>
        <v>Sul</v>
      </c>
      <c r="U1312" s="4">
        <f t="shared" si="161"/>
        <v>9.1999999999999993</v>
      </c>
      <c r="V1312" s="4">
        <f t="shared" si="162"/>
        <v>6.9</v>
      </c>
      <c r="W1312" s="4">
        <f t="shared" si="163"/>
        <v>2.2999999999999989</v>
      </c>
      <c r="X1312" s="4">
        <f t="shared" si="164"/>
        <v>8.0500000000000007</v>
      </c>
      <c r="Y1312" s="4">
        <f t="shared" si="165"/>
        <v>1</v>
      </c>
      <c r="Z1312" s="4">
        <f t="shared" si="166"/>
        <v>0</v>
      </c>
      <c r="AA1312" s="4">
        <f t="shared" si="167"/>
        <v>0</v>
      </c>
      <c r="AB1312" s="4" t="str">
        <f>IF(B1312&lt;&gt;"r04","",IF(COUNT(INDEX(U:U,ROW()-3):U1312)&lt;2,"",MAX(INDEX(U:U,ROW()-3):U1312)-MIN(INDEX(U:U,ROW()-3):U1312)))</f>
        <v/>
      </c>
      <c r="AC1312" s="4" t="str">
        <f>IF(B1312&lt;&gt;"r04","",IF(COUNT(INDEX(V:V,ROW()-3):V1312)&lt;2,"",MAX(INDEX(V:V,ROW()-3):V1312)-MIN(INDEX(V:V,ROW()-3):V1312)))</f>
        <v/>
      </c>
      <c r="AD1312" s="4" t="str">
        <f>IF(B1312&lt;&gt;"r04","",COUNT(INDEX(U:U,ROW()-3):U1312))</f>
        <v/>
      </c>
      <c r="AE1312" s="4" t="str">
        <f>IF(B1312&lt;&gt;"r04","",COUNT(INDEX(V:V,ROW()-3):V1312))</f>
        <v/>
      </c>
    </row>
    <row r="1313" spans="1:31">
      <c r="A1313">
        <v>1732</v>
      </c>
      <c r="B1313" t="s">
        <v>1863</v>
      </c>
      <c r="C1313" t="s">
        <v>1864</v>
      </c>
      <c r="D1313">
        <v>4321436</v>
      </c>
      <c r="E1313">
        <v>96</v>
      </c>
      <c r="F1313" t="s">
        <v>1849</v>
      </c>
      <c r="G1313" s="1">
        <v>46216.908009259256</v>
      </c>
      <c r="H1313">
        <v>69</v>
      </c>
      <c r="I1313" t="s">
        <v>1849</v>
      </c>
      <c r="J1313" s="1">
        <v>46216.908379629633</v>
      </c>
      <c r="K1313">
        <v>1</v>
      </c>
      <c r="L1313">
        <v>1</v>
      </c>
      <c r="M1313" t="s">
        <v>1850</v>
      </c>
      <c r="N1313" t="s">
        <v>1851</v>
      </c>
      <c r="O1313" s="1">
        <v>46216.905543981484</v>
      </c>
      <c r="P1313" s="1">
        <v>46216.908379629633</v>
      </c>
      <c r="Q1313" s="1" t="str">
        <f t="shared" si="160"/>
        <v>4321436|r04</v>
      </c>
      <c r="R1313" s="1" t="str">
        <f>VLOOKUP(D1313,Base_Amostral!$A:$G,5,FALSE)</f>
        <v>Terra de Areia</v>
      </c>
      <c r="S1313" s="1" t="str">
        <f>VLOOKUP(D1313,Base_Amostral!$A:$G,3,FALSE)</f>
        <v>Rio Grande do Sul</v>
      </c>
      <c r="T1313" s="1" t="str">
        <f>VLOOKUP(D1313,Base_Amostral!$A:$G,6,FALSE)</f>
        <v>Sul</v>
      </c>
      <c r="U1313" s="4">
        <f t="shared" si="161"/>
        <v>9.6</v>
      </c>
      <c r="V1313" s="4">
        <f t="shared" si="162"/>
        <v>6.9</v>
      </c>
      <c r="W1313" s="4">
        <f t="shared" si="163"/>
        <v>2.6999999999999993</v>
      </c>
      <c r="X1313" s="4">
        <f t="shared" si="164"/>
        <v>8.25</v>
      </c>
      <c r="Y1313" s="4">
        <f t="shared" si="165"/>
        <v>1</v>
      </c>
      <c r="Z1313" s="4">
        <f t="shared" si="166"/>
        <v>0.40000000000000036</v>
      </c>
      <c r="AA1313" s="4">
        <f t="shared" si="167"/>
        <v>0</v>
      </c>
      <c r="AB1313" s="4">
        <f ca="1">IF(B1313&lt;&gt;"r04","",IF(COUNT(INDEX(U:U,ROW()-3):U1313)&lt;2,"",MAX(INDEX(U:U,ROW()-3):U1313)-MIN(INDEX(U:U,ROW()-3):U1313)))</f>
        <v>0.40000000000000036</v>
      </c>
      <c r="AC1313" s="4">
        <f ca="1">IF(B1313&lt;&gt;"r04","",IF(COUNT(INDEX(V:V,ROW()-3):V1313)&lt;2,"",MAX(INDEX(V:V,ROW()-3):V1313)-MIN(INDEX(V:V,ROW()-3):V1313)))</f>
        <v>0</v>
      </c>
      <c r="AD1313" s="4">
        <f ca="1">IF(B1313&lt;&gt;"r04","",COUNT(INDEX(U:U,ROW()-3):U1313))</f>
        <v>4</v>
      </c>
      <c r="AE1313" s="4">
        <f ca="1">IF(B1313&lt;&gt;"r04","",COUNT(INDEX(V:V,ROW()-3):V1313))</f>
        <v>4</v>
      </c>
    </row>
    <row r="1314" spans="1:31">
      <c r="A1314">
        <v>638</v>
      </c>
      <c r="B1314" t="s">
        <v>1857</v>
      </c>
      <c r="C1314" t="s">
        <v>1858</v>
      </c>
      <c r="D1314">
        <v>4321634</v>
      </c>
      <c r="E1314">
        <v>74</v>
      </c>
      <c r="F1314" t="s">
        <v>1849</v>
      </c>
      <c r="G1314" s="1">
        <v>46196.071064814816</v>
      </c>
      <c r="H1314">
        <v>73</v>
      </c>
      <c r="I1314" t="s">
        <v>1849</v>
      </c>
      <c r="J1314" s="1">
        <v>46196.071319444447</v>
      </c>
      <c r="K1314">
        <v>1</v>
      </c>
      <c r="L1314">
        <v>1</v>
      </c>
      <c r="M1314" t="s">
        <v>1850</v>
      </c>
      <c r="N1314" t="s">
        <v>1851</v>
      </c>
      <c r="O1314" s="1">
        <v>46196.070428240739</v>
      </c>
      <c r="P1314" s="1">
        <v>46196.071319444447</v>
      </c>
      <c r="Q1314" s="1" t="str">
        <f t="shared" si="160"/>
        <v>4321634|r01</v>
      </c>
      <c r="R1314" s="1" t="str">
        <f>VLOOKUP(D1314,Base_Amostral!$A:$G,5,FALSE)</f>
        <v>Três Arroios</v>
      </c>
      <c r="S1314" s="1" t="str">
        <f>VLOOKUP(D1314,Base_Amostral!$A:$G,3,FALSE)</f>
        <v>Rio Grande do Sul</v>
      </c>
      <c r="T1314" s="1" t="str">
        <f>VLOOKUP(D1314,Base_Amostral!$A:$G,6,FALSE)</f>
        <v>Sul</v>
      </c>
      <c r="U1314" s="4">
        <f t="shared" si="161"/>
        <v>7.4</v>
      </c>
      <c r="V1314" s="4">
        <f t="shared" si="162"/>
        <v>7.3</v>
      </c>
      <c r="W1314" s="4">
        <f t="shared" si="163"/>
        <v>0.10000000000000053</v>
      </c>
      <c r="X1314" s="4">
        <f t="shared" si="164"/>
        <v>7.35</v>
      </c>
      <c r="Y1314" s="4">
        <f t="shared" si="165"/>
        <v>1</v>
      </c>
      <c r="Z1314" s="4" t="str">
        <f t="shared" si="166"/>
        <v/>
      </c>
      <c r="AA1314" s="4" t="str">
        <f t="shared" si="167"/>
        <v/>
      </c>
      <c r="AB1314" s="4" t="str">
        <f>IF(B1314&lt;&gt;"r04","",IF(COUNT(INDEX(U:U,ROW()-3):U1314)&lt;2,"",MAX(INDEX(U:U,ROW()-3):U1314)-MIN(INDEX(U:U,ROW()-3):U1314)))</f>
        <v/>
      </c>
      <c r="AC1314" s="4" t="str">
        <f>IF(B1314&lt;&gt;"r04","",IF(COUNT(INDEX(V:V,ROW()-3):V1314)&lt;2,"",MAX(INDEX(V:V,ROW()-3):V1314)-MIN(INDEX(V:V,ROW()-3):V1314)))</f>
        <v/>
      </c>
      <c r="AD1314" s="4" t="str">
        <f>IF(B1314&lt;&gt;"r04","",COUNT(INDEX(U:U,ROW()-3):U1314))</f>
        <v/>
      </c>
      <c r="AE1314" s="4" t="str">
        <f>IF(B1314&lt;&gt;"r04","",COUNT(INDEX(V:V,ROW()-3):V1314))</f>
        <v/>
      </c>
    </row>
    <row r="1315" spans="1:31">
      <c r="A1315">
        <v>1003</v>
      </c>
      <c r="B1315" t="s">
        <v>1859</v>
      </c>
      <c r="C1315" t="s">
        <v>1860</v>
      </c>
      <c r="D1315">
        <v>4321634</v>
      </c>
      <c r="E1315">
        <v>75</v>
      </c>
      <c r="F1315" t="s">
        <v>1849</v>
      </c>
      <c r="G1315" s="1">
        <v>46203.87939814815</v>
      </c>
      <c r="H1315">
        <v>74</v>
      </c>
      <c r="I1315" t="s">
        <v>1849</v>
      </c>
      <c r="J1315" s="1">
        <v>46203.879675925928</v>
      </c>
      <c r="K1315">
        <v>1</v>
      </c>
      <c r="L1315">
        <v>1</v>
      </c>
      <c r="M1315" t="s">
        <v>1850</v>
      </c>
      <c r="N1315" t="s">
        <v>1851</v>
      </c>
      <c r="O1315" s="1">
        <v>46203.878900462965</v>
      </c>
      <c r="P1315" s="1">
        <v>46203.879675925928</v>
      </c>
      <c r="Q1315" s="1" t="str">
        <f t="shared" si="160"/>
        <v>4321634|r02</v>
      </c>
      <c r="R1315" s="1" t="str">
        <f>VLOOKUP(D1315,Base_Amostral!$A:$G,5,FALSE)</f>
        <v>Três Arroios</v>
      </c>
      <c r="S1315" s="1" t="str">
        <f>VLOOKUP(D1315,Base_Amostral!$A:$G,3,FALSE)</f>
        <v>Rio Grande do Sul</v>
      </c>
      <c r="T1315" s="1" t="str">
        <f>VLOOKUP(D1315,Base_Amostral!$A:$G,6,FALSE)</f>
        <v>Sul</v>
      </c>
      <c r="U1315" s="4">
        <f t="shared" si="161"/>
        <v>7.5</v>
      </c>
      <c r="V1315" s="4">
        <f t="shared" si="162"/>
        <v>7.4</v>
      </c>
      <c r="W1315" s="4">
        <f t="shared" si="163"/>
        <v>9.9999999999999645E-2</v>
      </c>
      <c r="X1315" s="4">
        <f t="shared" si="164"/>
        <v>7.45</v>
      </c>
      <c r="Y1315" s="4">
        <f t="shared" si="165"/>
        <v>1</v>
      </c>
      <c r="Z1315" s="4">
        <f t="shared" si="166"/>
        <v>9.9999999999999645E-2</v>
      </c>
      <c r="AA1315" s="4">
        <f t="shared" si="167"/>
        <v>0.10000000000000053</v>
      </c>
      <c r="AB1315" s="4" t="str">
        <f>IF(B1315&lt;&gt;"r04","",IF(COUNT(INDEX(U:U,ROW()-3):U1315)&lt;2,"",MAX(INDEX(U:U,ROW()-3):U1315)-MIN(INDEX(U:U,ROW()-3):U1315)))</f>
        <v/>
      </c>
      <c r="AC1315" s="4" t="str">
        <f>IF(B1315&lt;&gt;"r04","",IF(COUNT(INDEX(V:V,ROW()-3):V1315)&lt;2,"",MAX(INDEX(V:V,ROW()-3):V1315)-MIN(INDEX(V:V,ROW()-3):V1315)))</f>
        <v/>
      </c>
      <c r="AD1315" s="4" t="str">
        <f>IF(B1315&lt;&gt;"r04","",COUNT(INDEX(U:U,ROW()-3):U1315))</f>
        <v/>
      </c>
      <c r="AE1315" s="4" t="str">
        <f>IF(B1315&lt;&gt;"r04","",COUNT(INDEX(V:V,ROW()-3):V1315))</f>
        <v/>
      </c>
    </row>
    <row r="1316" spans="1:31">
      <c r="A1316">
        <v>1361</v>
      </c>
      <c r="B1316" t="s">
        <v>1861</v>
      </c>
      <c r="C1316" t="s">
        <v>1862</v>
      </c>
      <c r="D1316">
        <v>4321634</v>
      </c>
      <c r="E1316">
        <v>75</v>
      </c>
      <c r="F1316" t="s">
        <v>1849</v>
      </c>
      <c r="G1316" s="1">
        <v>46209.916122685187</v>
      </c>
      <c r="H1316">
        <v>74</v>
      </c>
      <c r="I1316" t="s">
        <v>1849</v>
      </c>
      <c r="J1316" s="1">
        <v>46209.916412037041</v>
      </c>
      <c r="K1316">
        <v>1</v>
      </c>
      <c r="L1316">
        <v>1</v>
      </c>
      <c r="M1316" t="s">
        <v>1850</v>
      </c>
      <c r="N1316" t="s">
        <v>1851</v>
      </c>
      <c r="O1316" s="1">
        <v>46209.915625000001</v>
      </c>
      <c r="P1316" s="1">
        <v>46209.916412037041</v>
      </c>
      <c r="Q1316" s="1" t="str">
        <f t="shared" si="160"/>
        <v>4321634|r03</v>
      </c>
      <c r="R1316" s="1" t="str">
        <f>VLOOKUP(D1316,Base_Amostral!$A:$G,5,FALSE)</f>
        <v>Três Arroios</v>
      </c>
      <c r="S1316" s="1" t="str">
        <f>VLOOKUP(D1316,Base_Amostral!$A:$G,3,FALSE)</f>
        <v>Rio Grande do Sul</v>
      </c>
      <c r="T1316" s="1" t="str">
        <f>VLOOKUP(D1316,Base_Amostral!$A:$G,6,FALSE)</f>
        <v>Sul</v>
      </c>
      <c r="U1316" s="4">
        <f t="shared" si="161"/>
        <v>7.5</v>
      </c>
      <c r="V1316" s="4">
        <f t="shared" si="162"/>
        <v>7.4</v>
      </c>
      <c r="W1316" s="4">
        <f t="shared" si="163"/>
        <v>9.9999999999999645E-2</v>
      </c>
      <c r="X1316" s="4">
        <f t="shared" si="164"/>
        <v>7.45</v>
      </c>
      <c r="Y1316" s="4">
        <f t="shared" si="165"/>
        <v>1</v>
      </c>
      <c r="Z1316" s="4">
        <f t="shared" si="166"/>
        <v>0</v>
      </c>
      <c r="AA1316" s="4">
        <f t="shared" si="167"/>
        <v>0</v>
      </c>
      <c r="AB1316" s="4" t="str">
        <f>IF(B1316&lt;&gt;"r04","",IF(COUNT(INDEX(U:U,ROW()-3):U1316)&lt;2,"",MAX(INDEX(U:U,ROW()-3):U1316)-MIN(INDEX(U:U,ROW()-3):U1316)))</f>
        <v/>
      </c>
      <c r="AC1316" s="4" t="str">
        <f>IF(B1316&lt;&gt;"r04","",IF(COUNT(INDEX(V:V,ROW()-3):V1316)&lt;2,"",MAX(INDEX(V:V,ROW()-3):V1316)-MIN(INDEX(V:V,ROW()-3):V1316)))</f>
        <v/>
      </c>
      <c r="AD1316" s="4" t="str">
        <f>IF(B1316&lt;&gt;"r04","",COUNT(INDEX(U:U,ROW()-3):U1316))</f>
        <v/>
      </c>
      <c r="AE1316" s="4" t="str">
        <f>IF(B1316&lt;&gt;"r04","",COUNT(INDEX(V:V,ROW()-3):V1316))</f>
        <v/>
      </c>
    </row>
    <row r="1317" spans="1:31">
      <c r="A1317">
        <v>1739</v>
      </c>
      <c r="B1317" t="s">
        <v>1863</v>
      </c>
      <c r="C1317" t="s">
        <v>1864</v>
      </c>
      <c r="D1317">
        <v>4321634</v>
      </c>
      <c r="E1317">
        <v>96</v>
      </c>
      <c r="F1317" t="s">
        <v>1849</v>
      </c>
      <c r="G1317" s="1">
        <v>46216.910358796296</v>
      </c>
      <c r="H1317">
        <v>73</v>
      </c>
      <c r="I1317" t="s">
        <v>1849</v>
      </c>
      <c r="J1317" s="1">
        <v>46216.910624999997</v>
      </c>
      <c r="K1317">
        <v>1</v>
      </c>
      <c r="L1317">
        <v>1</v>
      </c>
      <c r="M1317" t="s">
        <v>1850</v>
      </c>
      <c r="N1317" t="s">
        <v>1851</v>
      </c>
      <c r="O1317" s="1">
        <v>46216.908414351848</v>
      </c>
      <c r="P1317" s="1">
        <v>46216.910624999997</v>
      </c>
      <c r="Q1317" s="1" t="str">
        <f t="shared" si="160"/>
        <v>4321634|r04</v>
      </c>
      <c r="R1317" s="1" t="str">
        <f>VLOOKUP(D1317,Base_Amostral!$A:$G,5,FALSE)</f>
        <v>Três Arroios</v>
      </c>
      <c r="S1317" s="1" t="str">
        <f>VLOOKUP(D1317,Base_Amostral!$A:$G,3,FALSE)</f>
        <v>Rio Grande do Sul</v>
      </c>
      <c r="T1317" s="1" t="str">
        <f>VLOOKUP(D1317,Base_Amostral!$A:$G,6,FALSE)</f>
        <v>Sul</v>
      </c>
      <c r="U1317" s="4">
        <f t="shared" si="161"/>
        <v>9.6</v>
      </c>
      <c r="V1317" s="4">
        <f t="shared" si="162"/>
        <v>7.3</v>
      </c>
      <c r="W1317" s="4">
        <f t="shared" si="163"/>
        <v>2.2999999999999998</v>
      </c>
      <c r="X1317" s="4">
        <f t="shared" si="164"/>
        <v>8.4499999999999993</v>
      </c>
      <c r="Y1317" s="4">
        <f t="shared" si="165"/>
        <v>1</v>
      </c>
      <c r="Z1317" s="4">
        <f t="shared" si="166"/>
        <v>2.0999999999999996</v>
      </c>
      <c r="AA1317" s="4">
        <f t="shared" si="167"/>
        <v>-0.10000000000000053</v>
      </c>
      <c r="AB1317" s="4">
        <f ca="1">IF(B1317&lt;&gt;"r04","",IF(COUNT(INDEX(U:U,ROW()-3):U1317)&lt;2,"",MAX(INDEX(U:U,ROW()-3):U1317)-MIN(INDEX(U:U,ROW()-3):U1317)))</f>
        <v>2.1999999999999993</v>
      </c>
      <c r="AC1317" s="4">
        <f ca="1">IF(B1317&lt;&gt;"r04","",IF(COUNT(INDEX(V:V,ROW()-3):V1317)&lt;2,"",MAX(INDEX(V:V,ROW()-3):V1317)-MIN(INDEX(V:V,ROW()-3):V1317)))</f>
        <v>0.10000000000000053</v>
      </c>
      <c r="AD1317" s="4">
        <f ca="1">IF(B1317&lt;&gt;"r04","",COUNT(INDEX(U:U,ROW()-3):U1317))</f>
        <v>4</v>
      </c>
      <c r="AE1317" s="4">
        <f ca="1">IF(B1317&lt;&gt;"r04","",COUNT(INDEX(V:V,ROW()-3):V1317))</f>
        <v>4</v>
      </c>
    </row>
    <row r="1318" spans="1:31">
      <c r="A1318">
        <v>641</v>
      </c>
      <c r="B1318" t="s">
        <v>1857</v>
      </c>
      <c r="C1318" t="s">
        <v>1858</v>
      </c>
      <c r="D1318">
        <v>4322327</v>
      </c>
      <c r="E1318">
        <v>67</v>
      </c>
      <c r="F1318" t="s">
        <v>1849</v>
      </c>
      <c r="G1318" s="1">
        <v>46196.071828703702</v>
      </c>
      <c r="H1318">
        <v>69</v>
      </c>
      <c r="I1318" t="s">
        <v>1849</v>
      </c>
      <c r="J1318" s="1">
        <v>46196.072094907409</v>
      </c>
      <c r="K1318">
        <v>1</v>
      </c>
      <c r="L1318">
        <v>1</v>
      </c>
      <c r="M1318" t="s">
        <v>1850</v>
      </c>
      <c r="N1318" t="s">
        <v>1851</v>
      </c>
      <c r="O1318" s="1">
        <v>46196.07136574074</v>
      </c>
      <c r="P1318" s="1">
        <v>46196.072094907409</v>
      </c>
      <c r="Q1318" s="1" t="str">
        <f t="shared" si="160"/>
        <v>4322327|r01</v>
      </c>
      <c r="R1318" s="1" t="str">
        <f>VLOOKUP(D1318,Base_Amostral!$A:$G,5,FALSE)</f>
        <v>Turuçu</v>
      </c>
      <c r="S1318" s="1" t="str">
        <f>VLOOKUP(D1318,Base_Amostral!$A:$G,3,FALSE)</f>
        <v>Rio Grande do Sul</v>
      </c>
      <c r="T1318" s="1" t="str">
        <f>VLOOKUP(D1318,Base_Amostral!$A:$G,6,FALSE)</f>
        <v>Sul</v>
      </c>
      <c r="U1318" s="4">
        <f t="shared" si="161"/>
        <v>6.7</v>
      </c>
      <c r="V1318" s="4">
        <f t="shared" si="162"/>
        <v>6.9</v>
      </c>
      <c r="W1318" s="4">
        <f t="shared" si="163"/>
        <v>-0.20000000000000018</v>
      </c>
      <c r="X1318" s="4">
        <f t="shared" si="164"/>
        <v>6.8000000000000007</v>
      </c>
      <c r="Y1318" s="4">
        <f t="shared" si="165"/>
        <v>1</v>
      </c>
      <c r="Z1318" s="4" t="str">
        <f t="shared" si="166"/>
        <v/>
      </c>
      <c r="AA1318" s="4" t="str">
        <f t="shared" si="167"/>
        <v/>
      </c>
      <c r="AB1318" s="4" t="str">
        <f>IF(B1318&lt;&gt;"r04","",IF(COUNT(INDEX(U:U,ROW()-3):U1318)&lt;2,"",MAX(INDEX(U:U,ROW()-3):U1318)-MIN(INDEX(U:U,ROW()-3):U1318)))</f>
        <v/>
      </c>
      <c r="AC1318" s="4" t="str">
        <f>IF(B1318&lt;&gt;"r04","",IF(COUNT(INDEX(V:V,ROW()-3):V1318)&lt;2,"",MAX(INDEX(V:V,ROW()-3):V1318)-MIN(INDEX(V:V,ROW()-3):V1318)))</f>
        <v/>
      </c>
      <c r="AD1318" s="4" t="str">
        <f>IF(B1318&lt;&gt;"r04","",COUNT(INDEX(U:U,ROW()-3):U1318))</f>
        <v/>
      </c>
      <c r="AE1318" s="4" t="str">
        <f>IF(B1318&lt;&gt;"r04","",COUNT(INDEX(V:V,ROW()-3):V1318))</f>
        <v/>
      </c>
    </row>
    <row r="1319" spans="1:31">
      <c r="A1319">
        <v>1005</v>
      </c>
      <c r="B1319" t="s">
        <v>1859</v>
      </c>
      <c r="C1319" t="s">
        <v>1860</v>
      </c>
      <c r="D1319">
        <v>4322327</v>
      </c>
      <c r="E1319">
        <v>67</v>
      </c>
      <c r="F1319" t="s">
        <v>1849</v>
      </c>
      <c r="G1319" s="1">
        <v>46203.880231481482</v>
      </c>
      <c r="H1319">
        <v>69</v>
      </c>
      <c r="I1319" t="s">
        <v>1849</v>
      </c>
      <c r="J1319" s="1">
        <v>46203.880428240744</v>
      </c>
      <c r="K1319">
        <v>1</v>
      </c>
      <c r="L1319">
        <v>1</v>
      </c>
      <c r="M1319" t="s">
        <v>1850</v>
      </c>
      <c r="N1319" t="s">
        <v>1851</v>
      </c>
      <c r="O1319" s="1">
        <v>46203.879710648151</v>
      </c>
      <c r="P1319" s="1">
        <v>46203.880428240744</v>
      </c>
      <c r="Q1319" s="1" t="str">
        <f t="shared" si="160"/>
        <v>4322327|r02</v>
      </c>
      <c r="R1319" s="1" t="str">
        <f>VLOOKUP(D1319,Base_Amostral!$A:$G,5,FALSE)</f>
        <v>Turuçu</v>
      </c>
      <c r="S1319" s="1" t="str">
        <f>VLOOKUP(D1319,Base_Amostral!$A:$G,3,FALSE)</f>
        <v>Rio Grande do Sul</v>
      </c>
      <c r="T1319" s="1" t="str">
        <f>VLOOKUP(D1319,Base_Amostral!$A:$G,6,FALSE)</f>
        <v>Sul</v>
      </c>
      <c r="U1319" s="4">
        <f t="shared" si="161"/>
        <v>6.7</v>
      </c>
      <c r="V1319" s="4">
        <f t="shared" si="162"/>
        <v>6.9</v>
      </c>
      <c r="W1319" s="4">
        <f t="shared" si="163"/>
        <v>-0.20000000000000018</v>
      </c>
      <c r="X1319" s="4">
        <f t="shared" si="164"/>
        <v>6.8000000000000007</v>
      </c>
      <c r="Y1319" s="4">
        <f t="shared" si="165"/>
        <v>1</v>
      </c>
      <c r="Z1319" s="4">
        <f t="shared" si="166"/>
        <v>0</v>
      </c>
      <c r="AA1319" s="4">
        <f t="shared" si="167"/>
        <v>0</v>
      </c>
      <c r="AB1319" s="4" t="str">
        <f>IF(B1319&lt;&gt;"r04","",IF(COUNT(INDEX(U:U,ROW()-3):U1319)&lt;2,"",MAX(INDEX(U:U,ROW()-3):U1319)-MIN(INDEX(U:U,ROW()-3):U1319)))</f>
        <v/>
      </c>
      <c r="AC1319" s="4" t="str">
        <f>IF(B1319&lt;&gt;"r04","",IF(COUNT(INDEX(V:V,ROW()-3):V1319)&lt;2,"",MAX(INDEX(V:V,ROW()-3):V1319)-MIN(INDEX(V:V,ROW()-3):V1319)))</f>
        <v/>
      </c>
      <c r="AD1319" s="4" t="str">
        <f>IF(B1319&lt;&gt;"r04","",COUNT(INDEX(U:U,ROW()-3):U1319))</f>
        <v/>
      </c>
      <c r="AE1319" s="4" t="str">
        <f>IF(B1319&lt;&gt;"r04","",COUNT(INDEX(V:V,ROW()-3):V1319))</f>
        <v/>
      </c>
    </row>
    <row r="1320" spans="1:31">
      <c r="A1320">
        <v>1363</v>
      </c>
      <c r="B1320" t="s">
        <v>1861</v>
      </c>
      <c r="C1320" t="s">
        <v>1862</v>
      </c>
      <c r="D1320">
        <v>4322327</v>
      </c>
      <c r="E1320">
        <v>67</v>
      </c>
      <c r="F1320" t="s">
        <v>1849</v>
      </c>
      <c r="G1320" s="1">
        <v>46209.916932870372</v>
      </c>
      <c r="H1320">
        <v>69</v>
      </c>
      <c r="I1320" t="s">
        <v>1849</v>
      </c>
      <c r="J1320" s="1">
        <v>46209.917245370372</v>
      </c>
      <c r="K1320">
        <v>1</v>
      </c>
      <c r="L1320">
        <v>1</v>
      </c>
      <c r="M1320" t="s">
        <v>1850</v>
      </c>
      <c r="N1320" t="s">
        <v>1851</v>
      </c>
      <c r="O1320" s="1">
        <v>46209.916458333333</v>
      </c>
      <c r="P1320" s="1">
        <v>46209.917245370372</v>
      </c>
      <c r="Q1320" s="1" t="str">
        <f t="shared" si="160"/>
        <v>4322327|r03</v>
      </c>
      <c r="R1320" s="1" t="str">
        <f>VLOOKUP(D1320,Base_Amostral!$A:$G,5,FALSE)</f>
        <v>Turuçu</v>
      </c>
      <c r="S1320" s="1" t="str">
        <f>VLOOKUP(D1320,Base_Amostral!$A:$G,3,FALSE)</f>
        <v>Rio Grande do Sul</v>
      </c>
      <c r="T1320" s="1" t="str">
        <f>VLOOKUP(D1320,Base_Amostral!$A:$G,6,FALSE)</f>
        <v>Sul</v>
      </c>
      <c r="U1320" s="4">
        <f t="shared" si="161"/>
        <v>6.7</v>
      </c>
      <c r="V1320" s="4">
        <f t="shared" si="162"/>
        <v>6.9</v>
      </c>
      <c r="W1320" s="4">
        <f t="shared" si="163"/>
        <v>-0.20000000000000018</v>
      </c>
      <c r="X1320" s="4">
        <f t="shared" si="164"/>
        <v>6.8000000000000007</v>
      </c>
      <c r="Y1320" s="4">
        <f t="shared" si="165"/>
        <v>1</v>
      </c>
      <c r="Z1320" s="4">
        <f t="shared" si="166"/>
        <v>0</v>
      </c>
      <c r="AA1320" s="4">
        <f t="shared" si="167"/>
        <v>0</v>
      </c>
      <c r="AB1320" s="4" t="str">
        <f>IF(B1320&lt;&gt;"r04","",IF(COUNT(INDEX(U:U,ROW()-3):U1320)&lt;2,"",MAX(INDEX(U:U,ROW()-3):U1320)-MIN(INDEX(U:U,ROW()-3):U1320)))</f>
        <v/>
      </c>
      <c r="AC1320" s="4" t="str">
        <f>IF(B1320&lt;&gt;"r04","",IF(COUNT(INDEX(V:V,ROW()-3):V1320)&lt;2,"",MAX(INDEX(V:V,ROW()-3):V1320)-MIN(INDEX(V:V,ROW()-3):V1320)))</f>
        <v/>
      </c>
      <c r="AD1320" s="4" t="str">
        <f>IF(B1320&lt;&gt;"r04","",COUNT(INDEX(U:U,ROW()-3):U1320))</f>
        <v/>
      </c>
      <c r="AE1320" s="4" t="str">
        <f>IF(B1320&lt;&gt;"r04","",COUNT(INDEX(V:V,ROW()-3):V1320))</f>
        <v/>
      </c>
    </row>
    <row r="1321" spans="1:31">
      <c r="A1321">
        <v>1744</v>
      </c>
      <c r="B1321" t="s">
        <v>1863</v>
      </c>
      <c r="C1321" t="s">
        <v>1864</v>
      </c>
      <c r="D1321">
        <v>4322327</v>
      </c>
      <c r="E1321">
        <v>78</v>
      </c>
      <c r="F1321" t="s">
        <v>1849</v>
      </c>
      <c r="G1321" s="1">
        <v>46216.911122685182</v>
      </c>
      <c r="H1321">
        <v>69</v>
      </c>
      <c r="I1321" t="s">
        <v>1849</v>
      </c>
      <c r="J1321" s="1">
        <v>46216.911412037036</v>
      </c>
      <c r="K1321">
        <v>1</v>
      </c>
      <c r="L1321">
        <v>1</v>
      </c>
      <c r="M1321" t="s">
        <v>1850</v>
      </c>
      <c r="N1321" t="s">
        <v>1851</v>
      </c>
      <c r="O1321" s="1">
        <v>46216.91065972222</v>
      </c>
      <c r="P1321" s="1">
        <v>46216.911412037036</v>
      </c>
      <c r="Q1321" s="1" t="str">
        <f t="shared" si="160"/>
        <v>4322327|r04</v>
      </c>
      <c r="R1321" s="1" t="str">
        <f>VLOOKUP(D1321,Base_Amostral!$A:$G,5,FALSE)</f>
        <v>Turuçu</v>
      </c>
      <c r="S1321" s="1" t="str">
        <f>VLOOKUP(D1321,Base_Amostral!$A:$G,3,FALSE)</f>
        <v>Rio Grande do Sul</v>
      </c>
      <c r="T1321" s="1" t="str">
        <f>VLOOKUP(D1321,Base_Amostral!$A:$G,6,FALSE)</f>
        <v>Sul</v>
      </c>
      <c r="U1321" s="4">
        <f t="shared" si="161"/>
        <v>7.8</v>
      </c>
      <c r="V1321" s="4">
        <f t="shared" si="162"/>
        <v>6.9</v>
      </c>
      <c r="W1321" s="4">
        <f t="shared" si="163"/>
        <v>0.89999999999999947</v>
      </c>
      <c r="X1321" s="4">
        <f t="shared" si="164"/>
        <v>7.35</v>
      </c>
      <c r="Y1321" s="4">
        <f t="shared" si="165"/>
        <v>1</v>
      </c>
      <c r="Z1321" s="4">
        <f t="shared" si="166"/>
        <v>1.0999999999999996</v>
      </c>
      <c r="AA1321" s="4">
        <f t="shared" si="167"/>
        <v>0</v>
      </c>
      <c r="AB1321" s="4">
        <f ca="1">IF(B1321&lt;&gt;"r04","",IF(COUNT(INDEX(U:U,ROW()-3):U1321)&lt;2,"",MAX(INDEX(U:U,ROW()-3):U1321)-MIN(INDEX(U:U,ROW()-3):U1321)))</f>
        <v>1.0999999999999996</v>
      </c>
      <c r="AC1321" s="4">
        <f ca="1">IF(B1321&lt;&gt;"r04","",IF(COUNT(INDEX(V:V,ROW()-3):V1321)&lt;2,"",MAX(INDEX(V:V,ROW()-3):V1321)-MIN(INDEX(V:V,ROW()-3):V1321)))</f>
        <v>0</v>
      </c>
      <c r="AD1321" s="4">
        <f ca="1">IF(B1321&lt;&gt;"r04","",COUNT(INDEX(U:U,ROW()-3):U1321))</f>
        <v>4</v>
      </c>
      <c r="AE1321" s="4">
        <f ca="1">IF(B1321&lt;&gt;"r04","",COUNT(INDEX(V:V,ROW()-3):V1321))</f>
        <v>4</v>
      </c>
    </row>
    <row r="1322" spans="1:31">
      <c r="A1322">
        <v>643</v>
      </c>
      <c r="B1322" t="s">
        <v>1857</v>
      </c>
      <c r="C1322" t="s">
        <v>1858</v>
      </c>
      <c r="D1322">
        <v>4322608</v>
      </c>
      <c r="E1322">
        <v>58</v>
      </c>
      <c r="F1322" t="s">
        <v>1849</v>
      </c>
      <c r="G1322" s="1">
        <v>46196.072337962964</v>
      </c>
      <c r="H1322">
        <v>66</v>
      </c>
      <c r="I1322" t="s">
        <v>1849</v>
      </c>
      <c r="J1322" s="1">
        <v>46196.07271990741</v>
      </c>
      <c r="K1322">
        <v>1</v>
      </c>
      <c r="L1322">
        <v>1</v>
      </c>
      <c r="M1322" t="s">
        <v>1850</v>
      </c>
      <c r="N1322" t="s">
        <v>1851</v>
      </c>
      <c r="O1322" s="1">
        <v>46196.072129629632</v>
      </c>
      <c r="P1322" s="1">
        <v>46196.072731481479</v>
      </c>
      <c r="Q1322" s="1" t="str">
        <f t="shared" si="160"/>
        <v>4322608|r01</v>
      </c>
      <c r="R1322" s="1" t="str">
        <f>VLOOKUP(D1322,Base_Amostral!$A:$G,5,FALSE)</f>
        <v>Venâncio Aires</v>
      </c>
      <c r="S1322" s="1" t="str">
        <f>VLOOKUP(D1322,Base_Amostral!$A:$G,3,FALSE)</f>
        <v>Rio Grande do Sul</v>
      </c>
      <c r="T1322" s="1" t="str">
        <f>VLOOKUP(D1322,Base_Amostral!$A:$G,6,FALSE)</f>
        <v>Sul</v>
      </c>
      <c r="U1322" s="4">
        <f t="shared" si="161"/>
        <v>5.8</v>
      </c>
      <c r="V1322" s="4">
        <f t="shared" si="162"/>
        <v>6.6</v>
      </c>
      <c r="W1322" s="4">
        <f t="shared" si="163"/>
        <v>-0.79999999999999982</v>
      </c>
      <c r="X1322" s="4">
        <f t="shared" si="164"/>
        <v>6.1999999999999993</v>
      </c>
      <c r="Y1322" s="4">
        <f t="shared" si="165"/>
        <v>1</v>
      </c>
      <c r="Z1322" s="4" t="str">
        <f t="shared" si="166"/>
        <v/>
      </c>
      <c r="AA1322" s="4" t="str">
        <f t="shared" si="167"/>
        <v/>
      </c>
      <c r="AB1322" s="4" t="str">
        <f>IF(B1322&lt;&gt;"r04","",IF(COUNT(INDEX(U:U,ROW()-3):U1322)&lt;2,"",MAX(INDEX(U:U,ROW()-3):U1322)-MIN(INDEX(U:U,ROW()-3):U1322)))</f>
        <v/>
      </c>
      <c r="AC1322" s="4" t="str">
        <f>IF(B1322&lt;&gt;"r04","",IF(COUNT(INDEX(V:V,ROW()-3):V1322)&lt;2,"",MAX(INDEX(V:V,ROW()-3):V1322)-MIN(INDEX(V:V,ROW()-3):V1322)))</f>
        <v/>
      </c>
      <c r="AD1322" s="4" t="str">
        <f>IF(B1322&lt;&gt;"r04","",COUNT(INDEX(U:U,ROW()-3):U1322))</f>
        <v/>
      </c>
      <c r="AE1322" s="4" t="str">
        <f>IF(B1322&lt;&gt;"r04","",COUNT(INDEX(V:V,ROW()-3):V1322))</f>
        <v/>
      </c>
    </row>
    <row r="1323" spans="1:31">
      <c r="A1323">
        <v>1006</v>
      </c>
      <c r="B1323" t="s">
        <v>1859</v>
      </c>
      <c r="C1323" t="s">
        <v>1860</v>
      </c>
      <c r="D1323">
        <v>4322608</v>
      </c>
      <c r="E1323">
        <v>58</v>
      </c>
      <c r="F1323" t="s">
        <v>1849</v>
      </c>
      <c r="G1323" s="1">
        <v>46203.880682870367</v>
      </c>
      <c r="H1323">
        <v>66</v>
      </c>
      <c r="I1323" t="s">
        <v>1849</v>
      </c>
      <c r="J1323" s="1">
        <v>46203.881122685183</v>
      </c>
      <c r="K1323">
        <v>1</v>
      </c>
      <c r="L1323">
        <v>1</v>
      </c>
      <c r="M1323" t="s">
        <v>1850</v>
      </c>
      <c r="N1323" t="s">
        <v>1851</v>
      </c>
      <c r="O1323" s="1">
        <v>46203.880474537036</v>
      </c>
      <c r="P1323" s="1">
        <v>46203.881122685183</v>
      </c>
      <c r="Q1323" s="1" t="str">
        <f t="shared" si="160"/>
        <v>4322608|r02</v>
      </c>
      <c r="R1323" s="1" t="str">
        <f>VLOOKUP(D1323,Base_Amostral!$A:$G,5,FALSE)</f>
        <v>Venâncio Aires</v>
      </c>
      <c r="S1323" s="1" t="str">
        <f>VLOOKUP(D1323,Base_Amostral!$A:$G,3,FALSE)</f>
        <v>Rio Grande do Sul</v>
      </c>
      <c r="T1323" s="1" t="str">
        <f>VLOOKUP(D1323,Base_Amostral!$A:$G,6,FALSE)</f>
        <v>Sul</v>
      </c>
      <c r="U1323" s="4">
        <f t="shared" si="161"/>
        <v>5.8</v>
      </c>
      <c r="V1323" s="4">
        <f t="shared" si="162"/>
        <v>6.6</v>
      </c>
      <c r="W1323" s="4">
        <f t="shared" si="163"/>
        <v>-0.79999999999999982</v>
      </c>
      <c r="X1323" s="4">
        <f t="shared" si="164"/>
        <v>6.1999999999999993</v>
      </c>
      <c r="Y1323" s="4">
        <f t="shared" si="165"/>
        <v>1</v>
      </c>
      <c r="Z1323" s="4">
        <f t="shared" si="166"/>
        <v>0</v>
      </c>
      <c r="AA1323" s="4">
        <f t="shared" si="167"/>
        <v>0</v>
      </c>
      <c r="AB1323" s="4" t="str">
        <f>IF(B1323&lt;&gt;"r04","",IF(COUNT(INDEX(U:U,ROW()-3):U1323)&lt;2,"",MAX(INDEX(U:U,ROW()-3):U1323)-MIN(INDEX(U:U,ROW()-3):U1323)))</f>
        <v/>
      </c>
      <c r="AC1323" s="4" t="str">
        <f>IF(B1323&lt;&gt;"r04","",IF(COUNT(INDEX(V:V,ROW()-3):V1323)&lt;2,"",MAX(INDEX(V:V,ROW()-3):V1323)-MIN(INDEX(V:V,ROW()-3):V1323)))</f>
        <v/>
      </c>
      <c r="AD1323" s="4" t="str">
        <f>IF(B1323&lt;&gt;"r04","",COUNT(INDEX(U:U,ROW()-3):U1323))</f>
        <v/>
      </c>
      <c r="AE1323" s="4" t="str">
        <f>IF(B1323&lt;&gt;"r04","",COUNT(INDEX(V:V,ROW()-3):V1323))</f>
        <v/>
      </c>
    </row>
    <row r="1324" spans="1:31">
      <c r="A1324">
        <v>1365</v>
      </c>
      <c r="B1324" t="s">
        <v>1861</v>
      </c>
      <c r="C1324" t="s">
        <v>1862</v>
      </c>
      <c r="D1324">
        <v>4322608</v>
      </c>
      <c r="E1324">
        <v>58</v>
      </c>
      <c r="F1324" t="s">
        <v>1849</v>
      </c>
      <c r="G1324" s="1">
        <v>46209.91920138889</v>
      </c>
      <c r="H1324">
        <v>66</v>
      </c>
      <c r="I1324" t="s">
        <v>1849</v>
      </c>
      <c r="J1324" s="1">
        <v>46209.91946759259</v>
      </c>
      <c r="K1324">
        <v>1</v>
      </c>
      <c r="L1324">
        <v>1</v>
      </c>
      <c r="M1324" t="s">
        <v>1850</v>
      </c>
      <c r="N1324" t="s">
        <v>1851</v>
      </c>
      <c r="O1324" s="1">
        <v>46209.917291666665</v>
      </c>
      <c r="P1324" s="1">
        <v>46209.91946759259</v>
      </c>
      <c r="Q1324" s="1" t="str">
        <f t="shared" si="160"/>
        <v>4322608|r03</v>
      </c>
      <c r="R1324" s="1" t="str">
        <f>VLOOKUP(D1324,Base_Amostral!$A:$G,5,FALSE)</f>
        <v>Venâncio Aires</v>
      </c>
      <c r="S1324" s="1" t="str">
        <f>VLOOKUP(D1324,Base_Amostral!$A:$G,3,FALSE)</f>
        <v>Rio Grande do Sul</v>
      </c>
      <c r="T1324" s="1" t="str">
        <f>VLOOKUP(D1324,Base_Amostral!$A:$G,6,FALSE)</f>
        <v>Sul</v>
      </c>
      <c r="U1324" s="4">
        <f t="shared" si="161"/>
        <v>5.8</v>
      </c>
      <c r="V1324" s="4">
        <f t="shared" si="162"/>
        <v>6.6</v>
      </c>
      <c r="W1324" s="4">
        <f t="shared" si="163"/>
        <v>-0.79999999999999982</v>
      </c>
      <c r="X1324" s="4">
        <f t="shared" si="164"/>
        <v>6.1999999999999993</v>
      </c>
      <c r="Y1324" s="4">
        <f t="shared" si="165"/>
        <v>1</v>
      </c>
      <c r="Z1324" s="4">
        <f t="shared" si="166"/>
        <v>0</v>
      </c>
      <c r="AA1324" s="4">
        <f t="shared" si="167"/>
        <v>0</v>
      </c>
      <c r="AB1324" s="4" t="str">
        <f>IF(B1324&lt;&gt;"r04","",IF(COUNT(INDEX(U:U,ROW()-3):U1324)&lt;2,"",MAX(INDEX(U:U,ROW()-3):U1324)-MIN(INDEX(U:U,ROW()-3):U1324)))</f>
        <v/>
      </c>
      <c r="AC1324" s="4" t="str">
        <f>IF(B1324&lt;&gt;"r04","",IF(COUNT(INDEX(V:V,ROW()-3):V1324)&lt;2,"",MAX(INDEX(V:V,ROW()-3):V1324)-MIN(INDEX(V:V,ROW()-3):V1324)))</f>
        <v/>
      </c>
      <c r="AD1324" s="4" t="str">
        <f>IF(B1324&lt;&gt;"r04","",COUNT(INDEX(U:U,ROW()-3):U1324))</f>
        <v/>
      </c>
      <c r="AE1324" s="4" t="str">
        <f>IF(B1324&lt;&gt;"r04","",COUNT(INDEX(V:V,ROW()-3):V1324))</f>
        <v/>
      </c>
    </row>
    <row r="1325" spans="1:31">
      <c r="A1325">
        <v>1746</v>
      </c>
      <c r="B1325" t="s">
        <v>1863</v>
      </c>
      <c r="C1325" t="s">
        <v>1864</v>
      </c>
      <c r="D1325">
        <v>4322608</v>
      </c>
      <c r="E1325">
        <v>70</v>
      </c>
      <c r="F1325" t="s">
        <v>1849</v>
      </c>
      <c r="G1325" s="1">
        <v>46216.91165509259</v>
      </c>
      <c r="H1325">
        <v>66</v>
      </c>
      <c r="I1325" t="s">
        <v>1849</v>
      </c>
      <c r="J1325" s="1">
        <v>46216.911909722221</v>
      </c>
      <c r="K1325">
        <v>1</v>
      </c>
      <c r="L1325">
        <v>1</v>
      </c>
      <c r="M1325" t="s">
        <v>1850</v>
      </c>
      <c r="N1325" t="s">
        <v>1851</v>
      </c>
      <c r="O1325" s="1">
        <v>46216.911446759259</v>
      </c>
      <c r="P1325" s="1">
        <v>46216.911909722221</v>
      </c>
      <c r="Q1325" s="1" t="str">
        <f t="shared" si="160"/>
        <v>4322608|r04</v>
      </c>
      <c r="R1325" s="1" t="str">
        <f>VLOOKUP(D1325,Base_Amostral!$A:$G,5,FALSE)</f>
        <v>Venâncio Aires</v>
      </c>
      <c r="S1325" s="1" t="str">
        <f>VLOOKUP(D1325,Base_Amostral!$A:$G,3,FALSE)</f>
        <v>Rio Grande do Sul</v>
      </c>
      <c r="T1325" s="1" t="str">
        <f>VLOOKUP(D1325,Base_Amostral!$A:$G,6,FALSE)</f>
        <v>Sul</v>
      </c>
      <c r="U1325" s="4">
        <f t="shared" si="161"/>
        <v>7</v>
      </c>
      <c r="V1325" s="4">
        <f t="shared" si="162"/>
        <v>6.6</v>
      </c>
      <c r="W1325" s="4">
        <f t="shared" si="163"/>
        <v>0.40000000000000036</v>
      </c>
      <c r="X1325" s="4">
        <f t="shared" si="164"/>
        <v>6.8</v>
      </c>
      <c r="Y1325" s="4">
        <f t="shared" si="165"/>
        <v>1</v>
      </c>
      <c r="Z1325" s="4">
        <f t="shared" si="166"/>
        <v>1.2000000000000002</v>
      </c>
      <c r="AA1325" s="4">
        <f t="shared" si="167"/>
        <v>0</v>
      </c>
      <c r="AB1325" s="4">
        <f ca="1">IF(B1325&lt;&gt;"r04","",IF(COUNT(INDEX(U:U,ROW()-3):U1325)&lt;2,"",MAX(INDEX(U:U,ROW()-3):U1325)-MIN(INDEX(U:U,ROW()-3):U1325)))</f>
        <v>1.2000000000000002</v>
      </c>
      <c r="AC1325" s="4">
        <f ca="1">IF(B1325&lt;&gt;"r04","",IF(COUNT(INDEX(V:V,ROW()-3):V1325)&lt;2,"",MAX(INDEX(V:V,ROW()-3):V1325)-MIN(INDEX(V:V,ROW()-3):V1325)))</f>
        <v>0</v>
      </c>
      <c r="AD1325" s="4">
        <f ca="1">IF(B1325&lt;&gt;"r04","",COUNT(INDEX(U:U,ROW()-3):U1325))</f>
        <v>4</v>
      </c>
      <c r="AE1325" s="4">
        <f ca="1">IF(B1325&lt;&gt;"r04","",COUNT(INDEX(V:V,ROW()-3):V1325))</f>
        <v>4</v>
      </c>
    </row>
    <row r="1326" spans="1:31">
      <c r="A1326">
        <v>432</v>
      </c>
      <c r="B1326" t="s">
        <v>1857</v>
      </c>
      <c r="C1326" t="s">
        <v>1858</v>
      </c>
      <c r="D1326">
        <v>5001904</v>
      </c>
      <c r="E1326">
        <v>75</v>
      </c>
      <c r="F1326" t="s">
        <v>1849</v>
      </c>
      <c r="G1326" s="1">
        <v>46195.995740740742</v>
      </c>
      <c r="H1326">
        <v>74</v>
      </c>
      <c r="I1326" t="s">
        <v>1849</v>
      </c>
      <c r="J1326" s="1">
        <v>46195.996041666665</v>
      </c>
      <c r="K1326">
        <v>1</v>
      </c>
      <c r="L1326">
        <v>1</v>
      </c>
      <c r="M1326" t="s">
        <v>1850</v>
      </c>
      <c r="N1326" t="s">
        <v>1851</v>
      </c>
      <c r="O1326" s="1">
        <v>46195.99523148148</v>
      </c>
      <c r="P1326" s="1">
        <v>46195.996041666665</v>
      </c>
      <c r="Q1326" s="1" t="str">
        <f t="shared" si="160"/>
        <v>5001904|r01</v>
      </c>
      <c r="R1326" s="1" t="str">
        <f>VLOOKUP(D1326,Base_Amostral!$A:$G,5,FALSE)</f>
        <v>Bataguassu</v>
      </c>
      <c r="S1326" s="1" t="str">
        <f>VLOOKUP(D1326,Base_Amostral!$A:$G,3,FALSE)</f>
        <v>Mato Grosso do Sul</v>
      </c>
      <c r="T1326" s="1" t="str">
        <f>VLOOKUP(D1326,Base_Amostral!$A:$G,6,FALSE)</f>
        <v>Centro-Oeste</v>
      </c>
      <c r="U1326" s="4">
        <f t="shared" si="161"/>
        <v>7.5</v>
      </c>
      <c r="V1326" s="4">
        <f t="shared" si="162"/>
        <v>7.4</v>
      </c>
      <c r="W1326" s="4">
        <f t="shared" si="163"/>
        <v>9.9999999999999645E-2</v>
      </c>
      <c r="X1326" s="4">
        <f t="shared" si="164"/>
        <v>7.45</v>
      </c>
      <c r="Y1326" s="4">
        <f t="shared" si="165"/>
        <v>1</v>
      </c>
      <c r="Z1326" s="4" t="str">
        <f t="shared" si="166"/>
        <v/>
      </c>
      <c r="AA1326" s="4" t="str">
        <f t="shared" si="167"/>
        <v/>
      </c>
      <c r="AB1326" s="4" t="str">
        <f>IF(B1326&lt;&gt;"r04","",IF(COUNT(INDEX(U:U,ROW()-3):U1326)&lt;2,"",MAX(INDEX(U:U,ROW()-3):U1326)-MIN(INDEX(U:U,ROW()-3):U1326)))</f>
        <v/>
      </c>
      <c r="AC1326" s="4" t="str">
        <f>IF(B1326&lt;&gt;"r04","",IF(COUNT(INDEX(V:V,ROW()-3):V1326)&lt;2,"",MAX(INDEX(V:V,ROW()-3):V1326)-MIN(INDEX(V:V,ROW()-3):V1326)))</f>
        <v/>
      </c>
      <c r="AD1326" s="4" t="str">
        <f>IF(B1326&lt;&gt;"r04","",COUNT(INDEX(U:U,ROW()-3):U1326))</f>
        <v/>
      </c>
      <c r="AE1326" s="4" t="str">
        <f>IF(B1326&lt;&gt;"r04","",COUNT(INDEX(V:V,ROW()-3):V1326))</f>
        <v/>
      </c>
    </row>
    <row r="1327" spans="1:31">
      <c r="A1327">
        <v>799</v>
      </c>
      <c r="B1327" t="s">
        <v>1859</v>
      </c>
      <c r="C1327" t="s">
        <v>1860</v>
      </c>
      <c r="D1327">
        <v>5001904</v>
      </c>
      <c r="E1327">
        <v>75</v>
      </c>
      <c r="F1327" t="s">
        <v>1849</v>
      </c>
      <c r="G1327" s="1">
        <v>46203.801053240742</v>
      </c>
      <c r="H1327">
        <v>74</v>
      </c>
      <c r="I1327" t="s">
        <v>1849</v>
      </c>
      <c r="J1327" s="1">
        <v>46203.801354166666</v>
      </c>
      <c r="K1327">
        <v>1</v>
      </c>
      <c r="L1327">
        <v>1</v>
      </c>
      <c r="M1327" t="s">
        <v>1850</v>
      </c>
      <c r="N1327" t="s">
        <v>1851</v>
      </c>
      <c r="O1327" s="1">
        <v>46203.800543981481</v>
      </c>
      <c r="P1327" s="1">
        <v>46203.801354166666</v>
      </c>
      <c r="Q1327" s="1" t="str">
        <f t="shared" si="160"/>
        <v>5001904|r02</v>
      </c>
      <c r="R1327" s="1" t="str">
        <f>VLOOKUP(D1327,Base_Amostral!$A:$G,5,FALSE)</f>
        <v>Bataguassu</v>
      </c>
      <c r="S1327" s="1" t="str">
        <f>VLOOKUP(D1327,Base_Amostral!$A:$G,3,FALSE)</f>
        <v>Mato Grosso do Sul</v>
      </c>
      <c r="T1327" s="1" t="str">
        <f>VLOOKUP(D1327,Base_Amostral!$A:$G,6,FALSE)</f>
        <v>Centro-Oeste</v>
      </c>
      <c r="U1327" s="4">
        <f t="shared" si="161"/>
        <v>7.5</v>
      </c>
      <c r="V1327" s="4">
        <f t="shared" si="162"/>
        <v>7.4</v>
      </c>
      <c r="W1327" s="4">
        <f t="shared" si="163"/>
        <v>9.9999999999999645E-2</v>
      </c>
      <c r="X1327" s="4">
        <f t="shared" si="164"/>
        <v>7.45</v>
      </c>
      <c r="Y1327" s="4">
        <f t="shared" si="165"/>
        <v>1</v>
      </c>
      <c r="Z1327" s="4">
        <f t="shared" si="166"/>
        <v>0</v>
      </c>
      <c r="AA1327" s="4">
        <f t="shared" si="167"/>
        <v>0</v>
      </c>
      <c r="AB1327" s="4" t="str">
        <f>IF(B1327&lt;&gt;"r04","",IF(COUNT(INDEX(U:U,ROW()-3):U1327)&lt;2,"",MAX(INDEX(U:U,ROW()-3):U1327)-MIN(INDEX(U:U,ROW()-3):U1327)))</f>
        <v/>
      </c>
      <c r="AC1327" s="4" t="str">
        <f>IF(B1327&lt;&gt;"r04","",IF(COUNT(INDEX(V:V,ROW()-3):V1327)&lt;2,"",MAX(INDEX(V:V,ROW()-3):V1327)-MIN(INDEX(V:V,ROW()-3):V1327)))</f>
        <v/>
      </c>
      <c r="AD1327" s="4" t="str">
        <f>IF(B1327&lt;&gt;"r04","",COUNT(INDEX(U:U,ROW()-3):U1327))</f>
        <v/>
      </c>
      <c r="AE1327" s="4" t="str">
        <f>IF(B1327&lt;&gt;"r04","",COUNT(INDEX(V:V,ROW()-3):V1327))</f>
        <v/>
      </c>
    </row>
    <row r="1328" spans="1:31">
      <c r="A1328">
        <v>1155</v>
      </c>
      <c r="B1328" t="s">
        <v>1861</v>
      </c>
      <c r="C1328" t="s">
        <v>1862</v>
      </c>
      <c r="D1328">
        <v>5001904</v>
      </c>
      <c r="E1328">
        <v>75</v>
      </c>
      <c r="F1328" t="s">
        <v>1849</v>
      </c>
      <c r="G1328" s="1">
        <v>46209.843449074076</v>
      </c>
      <c r="H1328">
        <v>74</v>
      </c>
      <c r="I1328" t="s">
        <v>1849</v>
      </c>
      <c r="J1328" s="1">
        <v>46209.84375</v>
      </c>
      <c r="K1328">
        <v>1</v>
      </c>
      <c r="L1328">
        <v>1</v>
      </c>
      <c r="M1328" t="s">
        <v>1850</v>
      </c>
      <c r="N1328" t="s">
        <v>1851</v>
      </c>
      <c r="O1328" s="1">
        <v>46209.842951388891</v>
      </c>
      <c r="P1328" s="1">
        <v>46209.84375</v>
      </c>
      <c r="Q1328" s="1" t="str">
        <f t="shared" si="160"/>
        <v>5001904|r03</v>
      </c>
      <c r="R1328" s="1" t="str">
        <f>VLOOKUP(D1328,Base_Amostral!$A:$G,5,FALSE)</f>
        <v>Bataguassu</v>
      </c>
      <c r="S1328" s="1" t="str">
        <f>VLOOKUP(D1328,Base_Amostral!$A:$G,3,FALSE)</f>
        <v>Mato Grosso do Sul</v>
      </c>
      <c r="T1328" s="1" t="str">
        <f>VLOOKUP(D1328,Base_Amostral!$A:$G,6,FALSE)</f>
        <v>Centro-Oeste</v>
      </c>
      <c r="U1328" s="4">
        <f t="shared" si="161"/>
        <v>7.5</v>
      </c>
      <c r="V1328" s="4">
        <f t="shared" si="162"/>
        <v>7.4</v>
      </c>
      <c r="W1328" s="4">
        <f t="shared" si="163"/>
        <v>9.9999999999999645E-2</v>
      </c>
      <c r="X1328" s="4">
        <f t="shared" si="164"/>
        <v>7.45</v>
      </c>
      <c r="Y1328" s="4">
        <f t="shared" si="165"/>
        <v>1</v>
      </c>
      <c r="Z1328" s="4">
        <f t="shared" si="166"/>
        <v>0</v>
      </c>
      <c r="AA1328" s="4">
        <f t="shared" si="167"/>
        <v>0</v>
      </c>
      <c r="AB1328" s="4" t="str">
        <f>IF(B1328&lt;&gt;"r04","",IF(COUNT(INDEX(U:U,ROW()-3):U1328)&lt;2,"",MAX(INDEX(U:U,ROW()-3):U1328)-MIN(INDEX(U:U,ROW()-3):U1328)))</f>
        <v/>
      </c>
      <c r="AC1328" s="4" t="str">
        <f>IF(B1328&lt;&gt;"r04","",IF(COUNT(INDEX(V:V,ROW()-3):V1328)&lt;2,"",MAX(INDEX(V:V,ROW()-3):V1328)-MIN(INDEX(V:V,ROW()-3):V1328)))</f>
        <v/>
      </c>
      <c r="AD1328" s="4" t="str">
        <f>IF(B1328&lt;&gt;"r04","",COUNT(INDEX(U:U,ROW()-3):U1328))</f>
        <v/>
      </c>
      <c r="AE1328" s="4" t="str">
        <f>IF(B1328&lt;&gt;"r04","",COUNT(INDEX(V:V,ROW()-3):V1328))</f>
        <v/>
      </c>
    </row>
    <row r="1329" spans="1:31">
      <c r="A1329">
        <v>1519</v>
      </c>
      <c r="B1329" t="s">
        <v>1863</v>
      </c>
      <c r="C1329" t="s">
        <v>1864</v>
      </c>
      <c r="D1329">
        <v>5001904</v>
      </c>
      <c r="E1329">
        <v>82</v>
      </c>
      <c r="F1329" t="s">
        <v>1849</v>
      </c>
      <c r="G1329" s="1">
        <v>46216.821388888886</v>
      </c>
      <c r="H1329">
        <v>74</v>
      </c>
      <c r="I1329" t="s">
        <v>1849</v>
      </c>
      <c r="J1329" s="1">
        <v>46216.821701388886</v>
      </c>
      <c r="K1329">
        <v>1</v>
      </c>
      <c r="L1329">
        <v>1</v>
      </c>
      <c r="M1329" t="s">
        <v>1850</v>
      </c>
      <c r="N1329" t="s">
        <v>1851</v>
      </c>
      <c r="O1329" s="1">
        <v>46216.820902777778</v>
      </c>
      <c r="P1329" s="1">
        <v>46216.821701388886</v>
      </c>
      <c r="Q1329" s="1" t="str">
        <f t="shared" si="160"/>
        <v>5001904|r04</v>
      </c>
      <c r="R1329" s="1" t="str">
        <f>VLOOKUP(D1329,Base_Amostral!$A:$G,5,FALSE)</f>
        <v>Bataguassu</v>
      </c>
      <c r="S1329" s="1" t="str">
        <f>VLOOKUP(D1329,Base_Amostral!$A:$G,3,FALSE)</f>
        <v>Mato Grosso do Sul</v>
      </c>
      <c r="T1329" s="1" t="str">
        <f>VLOOKUP(D1329,Base_Amostral!$A:$G,6,FALSE)</f>
        <v>Centro-Oeste</v>
      </c>
      <c r="U1329" s="4">
        <f t="shared" si="161"/>
        <v>8.1999999999999993</v>
      </c>
      <c r="V1329" s="4">
        <f t="shared" si="162"/>
        <v>7.4</v>
      </c>
      <c r="W1329" s="4">
        <f t="shared" si="163"/>
        <v>0.79999999999999893</v>
      </c>
      <c r="X1329" s="4">
        <f t="shared" si="164"/>
        <v>7.8</v>
      </c>
      <c r="Y1329" s="4">
        <f t="shared" si="165"/>
        <v>1</v>
      </c>
      <c r="Z1329" s="4">
        <f t="shared" si="166"/>
        <v>0.69999999999999929</v>
      </c>
      <c r="AA1329" s="4">
        <f t="shared" si="167"/>
        <v>0</v>
      </c>
      <c r="AB1329" s="4">
        <f ca="1">IF(B1329&lt;&gt;"r04","",IF(COUNT(INDEX(U:U,ROW()-3):U1329)&lt;2,"",MAX(INDEX(U:U,ROW()-3):U1329)-MIN(INDEX(U:U,ROW()-3):U1329)))</f>
        <v>0.69999999999999929</v>
      </c>
      <c r="AC1329" s="4">
        <f ca="1">IF(B1329&lt;&gt;"r04","",IF(COUNT(INDEX(V:V,ROW()-3):V1329)&lt;2,"",MAX(INDEX(V:V,ROW()-3):V1329)-MIN(INDEX(V:V,ROW()-3):V1329)))</f>
        <v>0</v>
      </c>
      <c r="AD1329" s="4">
        <f ca="1">IF(B1329&lt;&gt;"r04","",COUNT(INDEX(U:U,ROW()-3):U1329))</f>
        <v>4</v>
      </c>
      <c r="AE1329" s="4">
        <f ca="1">IF(B1329&lt;&gt;"r04","",COUNT(INDEX(V:V,ROW()-3):V1329))</f>
        <v>4</v>
      </c>
    </row>
    <row r="1330" spans="1:31">
      <c r="A1330">
        <v>436</v>
      </c>
      <c r="B1330" t="s">
        <v>1857</v>
      </c>
      <c r="C1330" t="s">
        <v>1858</v>
      </c>
      <c r="D1330">
        <v>5002704</v>
      </c>
      <c r="E1330">
        <v>69</v>
      </c>
      <c r="F1330" t="s">
        <v>1849</v>
      </c>
      <c r="G1330" s="1">
        <v>46195.99664351852</v>
      </c>
      <c r="H1330">
        <v>73</v>
      </c>
      <c r="I1330" t="s">
        <v>1849</v>
      </c>
      <c r="J1330" s="1">
        <v>46195.996944444443</v>
      </c>
      <c r="K1330">
        <v>1</v>
      </c>
      <c r="L1330">
        <v>1</v>
      </c>
      <c r="M1330" t="s">
        <v>1850</v>
      </c>
      <c r="N1330" t="s">
        <v>1851</v>
      </c>
      <c r="O1330" s="1">
        <v>46195.996076388888</v>
      </c>
      <c r="P1330" s="1">
        <v>46195.996944444443</v>
      </c>
      <c r="Q1330" s="1" t="str">
        <f t="shared" si="160"/>
        <v>5002704|r01</v>
      </c>
      <c r="R1330" s="1" t="str">
        <f>VLOOKUP(D1330,Base_Amostral!$A:$G,5,FALSE)</f>
        <v>Campo Grande</v>
      </c>
      <c r="S1330" s="1" t="str">
        <f>VLOOKUP(D1330,Base_Amostral!$A:$G,3,FALSE)</f>
        <v>Mato Grosso do Sul</v>
      </c>
      <c r="T1330" s="1" t="str">
        <f>VLOOKUP(D1330,Base_Amostral!$A:$G,6,FALSE)</f>
        <v>Centro-Oeste</v>
      </c>
      <c r="U1330" s="4">
        <f t="shared" si="161"/>
        <v>6.9</v>
      </c>
      <c r="V1330" s="4">
        <f t="shared" si="162"/>
        <v>7.3</v>
      </c>
      <c r="W1330" s="4">
        <f t="shared" si="163"/>
        <v>-0.39999999999999947</v>
      </c>
      <c r="X1330" s="4">
        <f t="shared" si="164"/>
        <v>7.1</v>
      </c>
      <c r="Y1330" s="4">
        <f t="shared" si="165"/>
        <v>1</v>
      </c>
      <c r="Z1330" s="4" t="str">
        <f t="shared" si="166"/>
        <v/>
      </c>
      <c r="AA1330" s="4" t="str">
        <f t="shared" si="167"/>
        <v/>
      </c>
      <c r="AB1330" s="4" t="str">
        <f>IF(B1330&lt;&gt;"r04","",IF(COUNT(INDEX(U:U,ROW()-3):U1330)&lt;2,"",MAX(INDEX(U:U,ROW()-3):U1330)-MIN(INDEX(U:U,ROW()-3):U1330)))</f>
        <v/>
      </c>
      <c r="AC1330" s="4" t="str">
        <f>IF(B1330&lt;&gt;"r04","",IF(COUNT(INDEX(V:V,ROW()-3):V1330)&lt;2,"",MAX(INDEX(V:V,ROW()-3):V1330)-MIN(INDEX(V:V,ROW()-3):V1330)))</f>
        <v/>
      </c>
      <c r="AD1330" s="4" t="str">
        <f>IF(B1330&lt;&gt;"r04","",COUNT(INDEX(U:U,ROW()-3):U1330))</f>
        <v/>
      </c>
      <c r="AE1330" s="4" t="str">
        <f>IF(B1330&lt;&gt;"r04","",COUNT(INDEX(V:V,ROW()-3):V1330))</f>
        <v/>
      </c>
    </row>
    <row r="1331" spans="1:31">
      <c r="A1331">
        <v>800</v>
      </c>
      <c r="B1331" t="s">
        <v>1859</v>
      </c>
      <c r="C1331" t="s">
        <v>1860</v>
      </c>
      <c r="D1331">
        <v>5002704</v>
      </c>
      <c r="E1331">
        <v>69</v>
      </c>
      <c r="F1331" t="s">
        <v>1849</v>
      </c>
      <c r="G1331" s="1">
        <v>46203.801770833335</v>
      </c>
      <c r="H1331">
        <v>73</v>
      </c>
      <c r="I1331" t="s">
        <v>1849</v>
      </c>
      <c r="J1331" s="1">
        <v>46203.802060185182</v>
      </c>
      <c r="K1331">
        <v>1</v>
      </c>
      <c r="L1331">
        <v>1</v>
      </c>
      <c r="M1331" t="s">
        <v>1850</v>
      </c>
      <c r="N1331" t="s">
        <v>1851</v>
      </c>
      <c r="O1331" s="1">
        <v>46203.801388888889</v>
      </c>
      <c r="P1331" s="1">
        <v>46203.802060185182</v>
      </c>
      <c r="Q1331" s="1" t="str">
        <f t="shared" si="160"/>
        <v>5002704|r02</v>
      </c>
      <c r="R1331" s="1" t="str">
        <f>VLOOKUP(D1331,Base_Amostral!$A:$G,5,FALSE)</f>
        <v>Campo Grande</v>
      </c>
      <c r="S1331" s="1" t="str">
        <f>VLOOKUP(D1331,Base_Amostral!$A:$G,3,FALSE)</f>
        <v>Mato Grosso do Sul</v>
      </c>
      <c r="T1331" s="1" t="str">
        <f>VLOOKUP(D1331,Base_Amostral!$A:$G,6,FALSE)</f>
        <v>Centro-Oeste</v>
      </c>
      <c r="U1331" s="4">
        <f t="shared" si="161"/>
        <v>6.9</v>
      </c>
      <c r="V1331" s="4">
        <f t="shared" si="162"/>
        <v>7.3</v>
      </c>
      <c r="W1331" s="4">
        <f t="shared" si="163"/>
        <v>-0.39999999999999947</v>
      </c>
      <c r="X1331" s="4">
        <f t="shared" si="164"/>
        <v>7.1</v>
      </c>
      <c r="Y1331" s="4">
        <f t="shared" si="165"/>
        <v>1</v>
      </c>
      <c r="Z1331" s="4">
        <f t="shared" si="166"/>
        <v>0</v>
      </c>
      <c r="AA1331" s="4">
        <f t="shared" si="167"/>
        <v>0</v>
      </c>
      <c r="AB1331" s="4" t="str">
        <f>IF(B1331&lt;&gt;"r04","",IF(COUNT(INDEX(U:U,ROW()-3):U1331)&lt;2,"",MAX(INDEX(U:U,ROW()-3):U1331)-MIN(INDEX(U:U,ROW()-3):U1331)))</f>
        <v/>
      </c>
      <c r="AC1331" s="4" t="str">
        <f>IF(B1331&lt;&gt;"r04","",IF(COUNT(INDEX(V:V,ROW()-3):V1331)&lt;2,"",MAX(INDEX(V:V,ROW()-3):V1331)-MIN(INDEX(V:V,ROW()-3):V1331)))</f>
        <v/>
      </c>
      <c r="AD1331" s="4" t="str">
        <f>IF(B1331&lt;&gt;"r04","",COUNT(INDEX(U:U,ROW()-3):U1331))</f>
        <v/>
      </c>
      <c r="AE1331" s="4" t="str">
        <f>IF(B1331&lt;&gt;"r04","",COUNT(INDEX(V:V,ROW()-3):V1331))</f>
        <v/>
      </c>
    </row>
    <row r="1332" spans="1:31">
      <c r="A1332">
        <v>1158</v>
      </c>
      <c r="B1332" t="s">
        <v>1861</v>
      </c>
      <c r="C1332" t="s">
        <v>1862</v>
      </c>
      <c r="D1332">
        <v>5002704</v>
      </c>
      <c r="E1332">
        <v>70</v>
      </c>
      <c r="F1332" t="s">
        <v>1849</v>
      </c>
      <c r="G1332" s="1">
        <v>46209.844618055555</v>
      </c>
      <c r="H1332">
        <v>73</v>
      </c>
      <c r="I1332" t="s">
        <v>1849</v>
      </c>
      <c r="J1332" s="1">
        <v>46209.844907407409</v>
      </c>
      <c r="K1332">
        <v>1</v>
      </c>
      <c r="L1332">
        <v>1</v>
      </c>
      <c r="M1332" t="s">
        <v>1850</v>
      </c>
      <c r="N1332" t="s">
        <v>1851</v>
      </c>
      <c r="O1332" s="1">
        <v>46209.843784722223</v>
      </c>
      <c r="P1332" s="1">
        <v>46209.844907407409</v>
      </c>
      <c r="Q1332" s="1" t="str">
        <f t="shared" si="160"/>
        <v>5002704|r03</v>
      </c>
      <c r="R1332" s="1" t="str">
        <f>VLOOKUP(D1332,Base_Amostral!$A:$G,5,FALSE)</f>
        <v>Campo Grande</v>
      </c>
      <c r="S1332" s="1" t="str">
        <f>VLOOKUP(D1332,Base_Amostral!$A:$G,3,FALSE)</f>
        <v>Mato Grosso do Sul</v>
      </c>
      <c r="T1332" s="1" t="str">
        <f>VLOOKUP(D1332,Base_Amostral!$A:$G,6,FALSE)</f>
        <v>Centro-Oeste</v>
      </c>
      <c r="U1332" s="4">
        <f t="shared" si="161"/>
        <v>7</v>
      </c>
      <c r="V1332" s="4">
        <f t="shared" si="162"/>
        <v>7.3</v>
      </c>
      <c r="W1332" s="4">
        <f t="shared" si="163"/>
        <v>-0.29999999999999982</v>
      </c>
      <c r="X1332" s="4">
        <f t="shared" si="164"/>
        <v>7.15</v>
      </c>
      <c r="Y1332" s="4">
        <f t="shared" si="165"/>
        <v>1</v>
      </c>
      <c r="Z1332" s="4">
        <f t="shared" si="166"/>
        <v>9.9999999999999645E-2</v>
      </c>
      <c r="AA1332" s="4">
        <f t="shared" si="167"/>
        <v>0</v>
      </c>
      <c r="AB1332" s="4" t="str">
        <f>IF(B1332&lt;&gt;"r04","",IF(COUNT(INDEX(U:U,ROW()-3):U1332)&lt;2,"",MAX(INDEX(U:U,ROW()-3):U1332)-MIN(INDEX(U:U,ROW()-3):U1332)))</f>
        <v/>
      </c>
      <c r="AC1332" s="4" t="str">
        <f>IF(B1332&lt;&gt;"r04","",IF(COUNT(INDEX(V:V,ROW()-3):V1332)&lt;2,"",MAX(INDEX(V:V,ROW()-3):V1332)-MIN(INDEX(V:V,ROW()-3):V1332)))</f>
        <v/>
      </c>
      <c r="AD1332" s="4" t="str">
        <f>IF(B1332&lt;&gt;"r04","",COUNT(INDEX(U:U,ROW()-3):U1332))</f>
        <v/>
      </c>
      <c r="AE1332" s="4" t="str">
        <f>IF(B1332&lt;&gt;"r04","",COUNT(INDEX(V:V,ROW()-3):V1332))</f>
        <v/>
      </c>
    </row>
    <row r="1333" spans="1:31">
      <c r="A1333">
        <v>1522</v>
      </c>
      <c r="B1333" t="s">
        <v>1863</v>
      </c>
      <c r="C1333" t="s">
        <v>1864</v>
      </c>
      <c r="D1333">
        <v>5002704</v>
      </c>
      <c r="E1333">
        <v>79</v>
      </c>
      <c r="F1333" t="s">
        <v>1849</v>
      </c>
      <c r="G1333" s="1">
        <v>46216.824560185189</v>
      </c>
      <c r="H1333">
        <v>73</v>
      </c>
      <c r="I1333" t="s">
        <v>1849</v>
      </c>
      <c r="J1333" s="1">
        <v>46216.824849537035</v>
      </c>
      <c r="K1333">
        <v>1</v>
      </c>
      <c r="L1333">
        <v>1</v>
      </c>
      <c r="M1333" t="s">
        <v>1850</v>
      </c>
      <c r="N1333" t="s">
        <v>1851</v>
      </c>
      <c r="O1333" s="1">
        <v>46216.821747685186</v>
      </c>
      <c r="P1333" s="1">
        <v>46216.824849537035</v>
      </c>
      <c r="Q1333" s="1" t="str">
        <f t="shared" si="160"/>
        <v>5002704|r04</v>
      </c>
      <c r="R1333" s="1" t="str">
        <f>VLOOKUP(D1333,Base_Amostral!$A:$G,5,FALSE)</f>
        <v>Campo Grande</v>
      </c>
      <c r="S1333" s="1" t="str">
        <f>VLOOKUP(D1333,Base_Amostral!$A:$G,3,FALSE)</f>
        <v>Mato Grosso do Sul</v>
      </c>
      <c r="T1333" s="1" t="str">
        <f>VLOOKUP(D1333,Base_Amostral!$A:$G,6,FALSE)</f>
        <v>Centro-Oeste</v>
      </c>
      <c r="U1333" s="4">
        <f t="shared" si="161"/>
        <v>7.9</v>
      </c>
      <c r="V1333" s="4">
        <f t="shared" si="162"/>
        <v>7.3</v>
      </c>
      <c r="W1333" s="4">
        <f t="shared" si="163"/>
        <v>0.60000000000000053</v>
      </c>
      <c r="X1333" s="4">
        <f t="shared" si="164"/>
        <v>7.6</v>
      </c>
      <c r="Y1333" s="4">
        <f t="shared" si="165"/>
        <v>1</v>
      </c>
      <c r="Z1333" s="4">
        <f t="shared" si="166"/>
        <v>0.90000000000000036</v>
      </c>
      <c r="AA1333" s="4">
        <f t="shared" si="167"/>
        <v>0</v>
      </c>
      <c r="AB1333" s="4">
        <f ca="1">IF(B1333&lt;&gt;"r04","",IF(COUNT(INDEX(U:U,ROW()-3):U1333)&lt;2,"",MAX(INDEX(U:U,ROW()-3):U1333)-MIN(INDEX(U:U,ROW()-3):U1333)))</f>
        <v>1</v>
      </c>
      <c r="AC1333" s="4">
        <f ca="1">IF(B1333&lt;&gt;"r04","",IF(COUNT(INDEX(V:V,ROW()-3):V1333)&lt;2,"",MAX(INDEX(V:V,ROW()-3):V1333)-MIN(INDEX(V:V,ROW()-3):V1333)))</f>
        <v>0</v>
      </c>
      <c r="AD1333" s="4">
        <f ca="1">IF(B1333&lt;&gt;"r04","",COUNT(INDEX(U:U,ROW()-3):U1333))</f>
        <v>4</v>
      </c>
      <c r="AE1333" s="4">
        <f ca="1">IF(B1333&lt;&gt;"r04","",COUNT(INDEX(V:V,ROW()-3):V1333))</f>
        <v>4</v>
      </c>
    </row>
    <row r="1334" spans="1:31">
      <c r="A1334">
        <v>440</v>
      </c>
      <c r="B1334" t="s">
        <v>1857</v>
      </c>
      <c r="C1334" t="s">
        <v>1858</v>
      </c>
      <c r="D1334">
        <v>5002902</v>
      </c>
      <c r="E1334">
        <v>92</v>
      </c>
      <c r="F1334" t="s">
        <v>1849</v>
      </c>
      <c r="G1334" s="1">
        <v>46195.997141203705</v>
      </c>
      <c r="H1334">
        <v>68</v>
      </c>
      <c r="I1334" t="s">
        <v>1849</v>
      </c>
      <c r="J1334" s="1">
        <v>46195.997395833336</v>
      </c>
      <c r="K1334">
        <v>1</v>
      </c>
      <c r="L1334">
        <v>1</v>
      </c>
      <c r="M1334" t="s">
        <v>1850</v>
      </c>
      <c r="N1334" t="s">
        <v>1851</v>
      </c>
      <c r="O1334" s="1">
        <v>46195.996990740743</v>
      </c>
      <c r="P1334" s="1">
        <v>46195.997395833336</v>
      </c>
      <c r="Q1334" s="1" t="str">
        <f t="shared" si="160"/>
        <v>5002902|r01</v>
      </c>
      <c r="R1334" s="1" t="str">
        <f>VLOOKUP(D1334,Base_Amostral!$A:$G,5,FALSE)</f>
        <v>Cassilândia</v>
      </c>
      <c r="S1334" s="1" t="str">
        <f>VLOOKUP(D1334,Base_Amostral!$A:$G,3,FALSE)</f>
        <v>Mato Grosso do Sul</v>
      </c>
      <c r="T1334" s="1" t="str">
        <f>VLOOKUP(D1334,Base_Amostral!$A:$G,6,FALSE)</f>
        <v>Centro-Oeste</v>
      </c>
      <c r="U1334" s="4">
        <f t="shared" si="161"/>
        <v>9.1999999999999993</v>
      </c>
      <c r="V1334" s="4">
        <f t="shared" si="162"/>
        <v>6.8</v>
      </c>
      <c r="W1334" s="4">
        <f t="shared" si="163"/>
        <v>2.3999999999999995</v>
      </c>
      <c r="X1334" s="4">
        <f t="shared" si="164"/>
        <v>8</v>
      </c>
      <c r="Y1334" s="4">
        <f t="shared" si="165"/>
        <v>1</v>
      </c>
      <c r="Z1334" s="4" t="str">
        <f t="shared" si="166"/>
        <v/>
      </c>
      <c r="AA1334" s="4" t="str">
        <f t="shared" si="167"/>
        <v/>
      </c>
      <c r="AB1334" s="4" t="str">
        <f>IF(B1334&lt;&gt;"r04","",IF(COUNT(INDEX(U:U,ROW()-3):U1334)&lt;2,"",MAX(INDEX(U:U,ROW()-3):U1334)-MIN(INDEX(U:U,ROW()-3):U1334)))</f>
        <v/>
      </c>
      <c r="AC1334" s="4" t="str">
        <f>IF(B1334&lt;&gt;"r04","",IF(COUNT(INDEX(V:V,ROW()-3):V1334)&lt;2,"",MAX(INDEX(V:V,ROW()-3):V1334)-MIN(INDEX(V:V,ROW()-3):V1334)))</f>
        <v/>
      </c>
      <c r="AD1334" s="4" t="str">
        <f>IF(B1334&lt;&gt;"r04","",COUNT(INDEX(U:U,ROW()-3):U1334))</f>
        <v/>
      </c>
      <c r="AE1334" s="4" t="str">
        <f>IF(B1334&lt;&gt;"r04","",COUNT(INDEX(V:V,ROW()-3):V1334))</f>
        <v/>
      </c>
    </row>
    <row r="1335" spans="1:31">
      <c r="A1335">
        <v>801</v>
      </c>
      <c r="B1335" t="s">
        <v>1859</v>
      </c>
      <c r="C1335" t="s">
        <v>1860</v>
      </c>
      <c r="D1335">
        <v>5002902</v>
      </c>
      <c r="E1335">
        <v>92</v>
      </c>
      <c r="F1335" t="s">
        <v>1849</v>
      </c>
      <c r="G1335" s="1">
        <v>46203.805648148147</v>
      </c>
      <c r="H1335">
        <v>68</v>
      </c>
      <c r="I1335" t="s">
        <v>1849</v>
      </c>
      <c r="J1335" s="1">
        <v>46203.805925925924</v>
      </c>
      <c r="K1335">
        <v>1</v>
      </c>
      <c r="L1335">
        <v>1</v>
      </c>
      <c r="M1335" t="s">
        <v>1850</v>
      </c>
      <c r="N1335" t="s">
        <v>1851</v>
      </c>
      <c r="O1335" s="1">
        <v>46203.802094907405</v>
      </c>
      <c r="P1335" s="1">
        <v>46203.805925925924</v>
      </c>
      <c r="Q1335" s="1" t="str">
        <f t="shared" si="160"/>
        <v>5002902|r02</v>
      </c>
      <c r="R1335" s="1" t="str">
        <f>VLOOKUP(D1335,Base_Amostral!$A:$G,5,FALSE)</f>
        <v>Cassilândia</v>
      </c>
      <c r="S1335" s="1" t="str">
        <f>VLOOKUP(D1335,Base_Amostral!$A:$G,3,FALSE)</f>
        <v>Mato Grosso do Sul</v>
      </c>
      <c r="T1335" s="1" t="str">
        <f>VLOOKUP(D1335,Base_Amostral!$A:$G,6,FALSE)</f>
        <v>Centro-Oeste</v>
      </c>
      <c r="U1335" s="4">
        <f t="shared" si="161"/>
        <v>9.1999999999999993</v>
      </c>
      <c r="V1335" s="4">
        <f t="shared" si="162"/>
        <v>6.8</v>
      </c>
      <c r="W1335" s="4">
        <f t="shared" si="163"/>
        <v>2.3999999999999995</v>
      </c>
      <c r="X1335" s="4">
        <f t="shared" si="164"/>
        <v>8</v>
      </c>
      <c r="Y1335" s="4">
        <f t="shared" si="165"/>
        <v>1</v>
      </c>
      <c r="Z1335" s="4">
        <f t="shared" si="166"/>
        <v>0</v>
      </c>
      <c r="AA1335" s="4">
        <f t="shared" si="167"/>
        <v>0</v>
      </c>
      <c r="AB1335" s="4" t="str">
        <f>IF(B1335&lt;&gt;"r04","",IF(COUNT(INDEX(U:U,ROW()-3):U1335)&lt;2,"",MAX(INDEX(U:U,ROW()-3):U1335)-MIN(INDEX(U:U,ROW()-3):U1335)))</f>
        <v/>
      </c>
      <c r="AC1335" s="4" t="str">
        <f>IF(B1335&lt;&gt;"r04","",IF(COUNT(INDEX(V:V,ROW()-3):V1335)&lt;2,"",MAX(INDEX(V:V,ROW()-3):V1335)-MIN(INDEX(V:V,ROW()-3):V1335)))</f>
        <v/>
      </c>
      <c r="AD1335" s="4" t="str">
        <f>IF(B1335&lt;&gt;"r04","",COUNT(INDEX(U:U,ROW()-3):U1335))</f>
        <v/>
      </c>
      <c r="AE1335" s="4" t="str">
        <f>IF(B1335&lt;&gt;"r04","",COUNT(INDEX(V:V,ROW()-3):V1335))</f>
        <v/>
      </c>
    </row>
    <row r="1336" spans="1:31">
      <c r="A1336">
        <v>1163</v>
      </c>
      <c r="B1336" t="s">
        <v>1861</v>
      </c>
      <c r="C1336" t="s">
        <v>1862</v>
      </c>
      <c r="D1336">
        <v>5002902</v>
      </c>
      <c r="E1336">
        <v>92</v>
      </c>
      <c r="F1336" t="s">
        <v>1849</v>
      </c>
      <c r="G1336" s="1">
        <v>46209.847442129627</v>
      </c>
      <c r="H1336">
        <v>68</v>
      </c>
      <c r="I1336" t="s">
        <v>1849</v>
      </c>
      <c r="J1336" s="1">
        <v>46209.847743055558</v>
      </c>
      <c r="K1336">
        <v>1</v>
      </c>
      <c r="L1336">
        <v>1</v>
      </c>
      <c r="M1336" t="s">
        <v>1850</v>
      </c>
      <c r="N1336" t="s">
        <v>1851</v>
      </c>
      <c r="O1336" s="1">
        <v>46209.844942129632</v>
      </c>
      <c r="P1336" s="1">
        <v>46209.847743055558</v>
      </c>
      <c r="Q1336" s="1" t="str">
        <f t="shared" si="160"/>
        <v>5002902|r03</v>
      </c>
      <c r="R1336" s="1" t="str">
        <f>VLOOKUP(D1336,Base_Amostral!$A:$G,5,FALSE)</f>
        <v>Cassilândia</v>
      </c>
      <c r="S1336" s="1" t="str">
        <f>VLOOKUP(D1336,Base_Amostral!$A:$G,3,FALSE)</f>
        <v>Mato Grosso do Sul</v>
      </c>
      <c r="T1336" s="1" t="str">
        <f>VLOOKUP(D1336,Base_Amostral!$A:$G,6,FALSE)</f>
        <v>Centro-Oeste</v>
      </c>
      <c r="U1336" s="4">
        <f t="shared" si="161"/>
        <v>9.1999999999999993</v>
      </c>
      <c r="V1336" s="4">
        <f t="shared" si="162"/>
        <v>6.8</v>
      </c>
      <c r="W1336" s="4">
        <f t="shared" si="163"/>
        <v>2.3999999999999995</v>
      </c>
      <c r="X1336" s="4">
        <f t="shared" si="164"/>
        <v>8</v>
      </c>
      <c r="Y1336" s="4">
        <f t="shared" si="165"/>
        <v>1</v>
      </c>
      <c r="Z1336" s="4">
        <f t="shared" si="166"/>
        <v>0</v>
      </c>
      <c r="AA1336" s="4">
        <f t="shared" si="167"/>
        <v>0</v>
      </c>
      <c r="AB1336" s="4" t="str">
        <f>IF(B1336&lt;&gt;"r04","",IF(COUNT(INDEX(U:U,ROW()-3):U1336)&lt;2,"",MAX(INDEX(U:U,ROW()-3):U1336)-MIN(INDEX(U:U,ROW()-3):U1336)))</f>
        <v/>
      </c>
      <c r="AC1336" s="4" t="str">
        <f>IF(B1336&lt;&gt;"r04","",IF(COUNT(INDEX(V:V,ROW()-3):V1336)&lt;2,"",MAX(INDEX(V:V,ROW()-3):V1336)-MIN(INDEX(V:V,ROW()-3):V1336)))</f>
        <v/>
      </c>
      <c r="AD1336" s="4" t="str">
        <f>IF(B1336&lt;&gt;"r04","",COUNT(INDEX(U:U,ROW()-3):U1336))</f>
        <v/>
      </c>
      <c r="AE1336" s="4" t="str">
        <f>IF(B1336&lt;&gt;"r04","",COUNT(INDEX(V:V,ROW()-3):V1336))</f>
        <v/>
      </c>
    </row>
    <row r="1337" spans="1:31">
      <c r="A1337">
        <v>1532</v>
      </c>
      <c r="B1337" t="s">
        <v>1863</v>
      </c>
      <c r="C1337" t="s">
        <v>1864</v>
      </c>
      <c r="D1337">
        <v>5002902</v>
      </c>
      <c r="E1337">
        <v>96</v>
      </c>
      <c r="F1337" t="s">
        <v>1849</v>
      </c>
      <c r="G1337" s="1">
        <v>46216.826388888891</v>
      </c>
      <c r="H1337">
        <v>68</v>
      </c>
      <c r="I1337" t="s">
        <v>1849</v>
      </c>
      <c r="J1337" s="1">
        <v>46216.826689814814</v>
      </c>
      <c r="K1337">
        <v>1</v>
      </c>
      <c r="L1337">
        <v>1</v>
      </c>
      <c r="M1337" t="s">
        <v>1850</v>
      </c>
      <c r="N1337" t="s">
        <v>1851</v>
      </c>
      <c r="O1337" s="1">
        <v>46216.824895833335</v>
      </c>
      <c r="P1337" s="1">
        <v>46216.826689814814</v>
      </c>
      <c r="Q1337" s="1" t="str">
        <f t="shared" si="160"/>
        <v>5002902|r04</v>
      </c>
      <c r="R1337" s="1" t="str">
        <f>VLOOKUP(D1337,Base_Amostral!$A:$G,5,FALSE)</f>
        <v>Cassilândia</v>
      </c>
      <c r="S1337" s="1" t="str">
        <f>VLOOKUP(D1337,Base_Amostral!$A:$G,3,FALSE)</f>
        <v>Mato Grosso do Sul</v>
      </c>
      <c r="T1337" s="1" t="str">
        <f>VLOOKUP(D1337,Base_Amostral!$A:$G,6,FALSE)</f>
        <v>Centro-Oeste</v>
      </c>
      <c r="U1337" s="4">
        <f t="shared" si="161"/>
        <v>9.6</v>
      </c>
      <c r="V1337" s="4">
        <f t="shared" si="162"/>
        <v>6.8</v>
      </c>
      <c r="W1337" s="4">
        <f t="shared" si="163"/>
        <v>2.8</v>
      </c>
      <c r="X1337" s="4">
        <f t="shared" si="164"/>
        <v>8.1999999999999993</v>
      </c>
      <c r="Y1337" s="4">
        <f t="shared" si="165"/>
        <v>1</v>
      </c>
      <c r="Z1337" s="4">
        <f t="shared" si="166"/>
        <v>0.40000000000000036</v>
      </c>
      <c r="AA1337" s="4">
        <f t="shared" si="167"/>
        <v>0</v>
      </c>
      <c r="AB1337" s="4">
        <f ca="1">IF(B1337&lt;&gt;"r04","",IF(COUNT(INDEX(U:U,ROW()-3):U1337)&lt;2,"",MAX(INDEX(U:U,ROW()-3):U1337)-MIN(INDEX(U:U,ROW()-3):U1337)))</f>
        <v>0.40000000000000036</v>
      </c>
      <c r="AC1337" s="4">
        <f ca="1">IF(B1337&lt;&gt;"r04","",IF(COUNT(INDEX(V:V,ROW()-3):V1337)&lt;2,"",MAX(INDEX(V:V,ROW()-3):V1337)-MIN(INDEX(V:V,ROW()-3):V1337)))</f>
        <v>0</v>
      </c>
      <c r="AD1337" s="4">
        <f ca="1">IF(B1337&lt;&gt;"r04","",COUNT(INDEX(U:U,ROW()-3):U1337))</f>
        <v>4</v>
      </c>
      <c r="AE1337" s="4">
        <f ca="1">IF(B1337&lt;&gt;"r04","",COUNT(INDEX(V:V,ROW()-3):V1337))</f>
        <v>4</v>
      </c>
    </row>
    <row r="1338" spans="1:31">
      <c r="A1338">
        <v>442</v>
      </c>
      <c r="B1338" t="s">
        <v>1857</v>
      </c>
      <c r="C1338" t="s">
        <v>1858</v>
      </c>
      <c r="D1338">
        <v>5003157</v>
      </c>
      <c r="E1338">
        <v>70</v>
      </c>
      <c r="F1338" t="s">
        <v>1849</v>
      </c>
      <c r="G1338" s="1">
        <v>46195.997708333336</v>
      </c>
      <c r="H1338">
        <v>72</v>
      </c>
      <c r="I1338" t="s">
        <v>1849</v>
      </c>
      <c r="J1338" s="1">
        <v>46195.99790509259</v>
      </c>
      <c r="K1338">
        <v>1</v>
      </c>
      <c r="L1338">
        <v>1</v>
      </c>
      <c r="M1338" t="s">
        <v>1850</v>
      </c>
      <c r="N1338" t="s">
        <v>1851</v>
      </c>
      <c r="O1338" s="1">
        <v>46195.997465277775</v>
      </c>
      <c r="P1338" s="1">
        <v>46195.99790509259</v>
      </c>
      <c r="Q1338" s="1" t="str">
        <f t="shared" si="160"/>
        <v>5003157|r01</v>
      </c>
      <c r="R1338" s="1" t="str">
        <f>VLOOKUP(D1338,Base_Amostral!$A:$G,5,FALSE)</f>
        <v>Coronel Sapucaia</v>
      </c>
      <c r="S1338" s="1" t="str">
        <f>VLOOKUP(D1338,Base_Amostral!$A:$G,3,FALSE)</f>
        <v>Mato Grosso do Sul</v>
      </c>
      <c r="T1338" s="1" t="str">
        <f>VLOOKUP(D1338,Base_Amostral!$A:$G,6,FALSE)</f>
        <v>Centro-Oeste</v>
      </c>
      <c r="U1338" s="4">
        <f t="shared" si="161"/>
        <v>7</v>
      </c>
      <c r="V1338" s="4">
        <f t="shared" si="162"/>
        <v>7.2</v>
      </c>
      <c r="W1338" s="4">
        <f t="shared" si="163"/>
        <v>-0.20000000000000018</v>
      </c>
      <c r="X1338" s="4">
        <f t="shared" si="164"/>
        <v>7.1</v>
      </c>
      <c r="Y1338" s="4">
        <f t="shared" si="165"/>
        <v>1</v>
      </c>
      <c r="Z1338" s="4" t="str">
        <f t="shared" si="166"/>
        <v/>
      </c>
      <c r="AA1338" s="4" t="str">
        <f t="shared" si="167"/>
        <v/>
      </c>
      <c r="AB1338" s="4" t="str">
        <f>IF(B1338&lt;&gt;"r04","",IF(COUNT(INDEX(U:U,ROW()-3):U1338)&lt;2,"",MAX(INDEX(U:U,ROW()-3):U1338)-MIN(INDEX(U:U,ROW()-3):U1338)))</f>
        <v/>
      </c>
      <c r="AC1338" s="4" t="str">
        <f>IF(B1338&lt;&gt;"r04","",IF(COUNT(INDEX(V:V,ROW()-3):V1338)&lt;2,"",MAX(INDEX(V:V,ROW()-3):V1338)-MIN(INDEX(V:V,ROW()-3):V1338)))</f>
        <v/>
      </c>
      <c r="AD1338" s="4" t="str">
        <f>IF(B1338&lt;&gt;"r04","",COUNT(INDEX(U:U,ROW()-3):U1338))</f>
        <v/>
      </c>
      <c r="AE1338" s="4" t="str">
        <f>IF(B1338&lt;&gt;"r04","",COUNT(INDEX(V:V,ROW()-3):V1338))</f>
        <v/>
      </c>
    </row>
    <row r="1339" spans="1:31">
      <c r="A1339">
        <v>810</v>
      </c>
      <c r="B1339" t="s">
        <v>1859</v>
      </c>
      <c r="C1339" t="s">
        <v>1860</v>
      </c>
      <c r="D1339">
        <v>5003157</v>
      </c>
      <c r="E1339">
        <v>69</v>
      </c>
      <c r="F1339" t="s">
        <v>1849</v>
      </c>
      <c r="G1339" s="1">
        <v>46203.807071759256</v>
      </c>
      <c r="H1339">
        <v>71</v>
      </c>
      <c r="I1339" t="s">
        <v>1849</v>
      </c>
      <c r="J1339" s="1">
        <v>46203.807291666664</v>
      </c>
      <c r="K1339">
        <v>1</v>
      </c>
      <c r="L1339">
        <v>1</v>
      </c>
      <c r="M1339" t="s">
        <v>1850</v>
      </c>
      <c r="N1339" t="s">
        <v>1851</v>
      </c>
      <c r="O1339" s="1">
        <v>46203.805960648147</v>
      </c>
      <c r="P1339" s="1">
        <v>46203.807291666664</v>
      </c>
      <c r="Q1339" s="1" t="str">
        <f t="shared" si="160"/>
        <v>5003157|r02</v>
      </c>
      <c r="R1339" s="1" t="str">
        <f>VLOOKUP(D1339,Base_Amostral!$A:$G,5,FALSE)</f>
        <v>Coronel Sapucaia</v>
      </c>
      <c r="S1339" s="1" t="str">
        <f>VLOOKUP(D1339,Base_Amostral!$A:$G,3,FALSE)</f>
        <v>Mato Grosso do Sul</v>
      </c>
      <c r="T1339" s="1" t="str">
        <f>VLOOKUP(D1339,Base_Amostral!$A:$G,6,FALSE)</f>
        <v>Centro-Oeste</v>
      </c>
      <c r="U1339" s="4">
        <f t="shared" si="161"/>
        <v>6.9</v>
      </c>
      <c r="V1339" s="4">
        <f t="shared" si="162"/>
        <v>7.1</v>
      </c>
      <c r="W1339" s="4">
        <f t="shared" si="163"/>
        <v>-0.19999999999999929</v>
      </c>
      <c r="X1339" s="4">
        <f t="shared" si="164"/>
        <v>7</v>
      </c>
      <c r="Y1339" s="4">
        <f t="shared" si="165"/>
        <v>1</v>
      </c>
      <c r="Z1339" s="4">
        <f t="shared" si="166"/>
        <v>-9.9999999999999645E-2</v>
      </c>
      <c r="AA1339" s="4">
        <f t="shared" si="167"/>
        <v>-0.10000000000000053</v>
      </c>
      <c r="AB1339" s="4" t="str">
        <f>IF(B1339&lt;&gt;"r04","",IF(COUNT(INDEX(U:U,ROW()-3):U1339)&lt;2,"",MAX(INDEX(U:U,ROW()-3):U1339)-MIN(INDEX(U:U,ROW()-3):U1339)))</f>
        <v/>
      </c>
      <c r="AC1339" s="4" t="str">
        <f>IF(B1339&lt;&gt;"r04","",IF(COUNT(INDEX(V:V,ROW()-3):V1339)&lt;2,"",MAX(INDEX(V:V,ROW()-3):V1339)-MIN(INDEX(V:V,ROW()-3):V1339)))</f>
        <v/>
      </c>
      <c r="AD1339" s="4" t="str">
        <f>IF(B1339&lt;&gt;"r04","",COUNT(INDEX(U:U,ROW()-3):U1339))</f>
        <v/>
      </c>
      <c r="AE1339" s="4" t="str">
        <f>IF(B1339&lt;&gt;"r04","",COUNT(INDEX(V:V,ROW()-3):V1339))</f>
        <v/>
      </c>
    </row>
    <row r="1340" spans="1:31">
      <c r="A1340">
        <v>1168</v>
      </c>
      <c r="B1340" t="s">
        <v>1861</v>
      </c>
      <c r="C1340" t="s">
        <v>1862</v>
      </c>
      <c r="D1340">
        <v>5003157</v>
      </c>
      <c r="E1340">
        <v>69</v>
      </c>
      <c r="F1340" t="s">
        <v>1849</v>
      </c>
      <c r="G1340" s="1">
        <v>46209.849120370367</v>
      </c>
      <c r="H1340">
        <v>71</v>
      </c>
      <c r="I1340" t="s">
        <v>1849</v>
      </c>
      <c r="J1340" s="1">
        <v>46209.849351851852</v>
      </c>
      <c r="K1340">
        <v>1</v>
      </c>
      <c r="L1340">
        <v>1</v>
      </c>
      <c r="M1340" t="s">
        <v>1850</v>
      </c>
      <c r="N1340" t="s">
        <v>1851</v>
      </c>
      <c r="O1340" s="1">
        <v>46209.847777777781</v>
      </c>
      <c r="P1340" s="1">
        <v>46209.849363425928</v>
      </c>
      <c r="Q1340" s="1" t="str">
        <f t="shared" si="160"/>
        <v>5003157|r03</v>
      </c>
      <c r="R1340" s="1" t="str">
        <f>VLOOKUP(D1340,Base_Amostral!$A:$G,5,FALSE)</f>
        <v>Coronel Sapucaia</v>
      </c>
      <c r="S1340" s="1" t="str">
        <f>VLOOKUP(D1340,Base_Amostral!$A:$G,3,FALSE)</f>
        <v>Mato Grosso do Sul</v>
      </c>
      <c r="T1340" s="1" t="str">
        <f>VLOOKUP(D1340,Base_Amostral!$A:$G,6,FALSE)</f>
        <v>Centro-Oeste</v>
      </c>
      <c r="U1340" s="4">
        <f t="shared" si="161"/>
        <v>6.9</v>
      </c>
      <c r="V1340" s="4">
        <f t="shared" si="162"/>
        <v>7.1</v>
      </c>
      <c r="W1340" s="4">
        <f t="shared" si="163"/>
        <v>-0.19999999999999929</v>
      </c>
      <c r="X1340" s="4">
        <f t="shared" si="164"/>
        <v>7</v>
      </c>
      <c r="Y1340" s="4">
        <f t="shared" si="165"/>
        <v>1</v>
      </c>
      <c r="Z1340" s="4">
        <f t="shared" si="166"/>
        <v>0</v>
      </c>
      <c r="AA1340" s="4">
        <f t="shared" si="167"/>
        <v>0</v>
      </c>
      <c r="AB1340" s="4" t="str">
        <f>IF(B1340&lt;&gt;"r04","",IF(COUNT(INDEX(U:U,ROW()-3):U1340)&lt;2,"",MAX(INDEX(U:U,ROW()-3):U1340)-MIN(INDEX(U:U,ROW()-3):U1340)))</f>
        <v/>
      </c>
      <c r="AC1340" s="4" t="str">
        <f>IF(B1340&lt;&gt;"r04","",IF(COUNT(INDEX(V:V,ROW()-3):V1340)&lt;2,"",MAX(INDEX(V:V,ROW()-3):V1340)-MIN(INDEX(V:V,ROW()-3):V1340)))</f>
        <v/>
      </c>
      <c r="AD1340" s="4" t="str">
        <f>IF(B1340&lt;&gt;"r04","",COUNT(INDEX(U:U,ROW()-3):U1340))</f>
        <v/>
      </c>
      <c r="AE1340" s="4" t="str">
        <f>IF(B1340&lt;&gt;"r04","",COUNT(INDEX(V:V,ROW()-3):V1340))</f>
        <v/>
      </c>
    </row>
    <row r="1341" spans="1:31">
      <c r="A1341">
        <v>1536</v>
      </c>
      <c r="B1341" t="s">
        <v>1863</v>
      </c>
      <c r="C1341" t="s">
        <v>1864</v>
      </c>
      <c r="D1341">
        <v>5003157</v>
      </c>
      <c r="E1341">
        <v>77</v>
      </c>
      <c r="F1341" t="s">
        <v>1849</v>
      </c>
      <c r="G1341" s="1">
        <v>46216.828067129631</v>
      </c>
      <c r="H1341">
        <v>71</v>
      </c>
      <c r="I1341" t="s">
        <v>1849</v>
      </c>
      <c r="J1341" s="1">
        <v>46216.828298611108</v>
      </c>
      <c r="K1341">
        <v>1</v>
      </c>
      <c r="L1341">
        <v>1</v>
      </c>
      <c r="M1341" t="s">
        <v>1850</v>
      </c>
      <c r="N1341" t="s">
        <v>1851</v>
      </c>
      <c r="O1341" s="1">
        <v>46216.826736111114</v>
      </c>
      <c r="P1341" s="1">
        <v>46216.828298611108</v>
      </c>
      <c r="Q1341" s="1" t="str">
        <f t="shared" si="160"/>
        <v>5003157|r04</v>
      </c>
      <c r="R1341" s="1" t="str">
        <f>VLOOKUP(D1341,Base_Amostral!$A:$G,5,FALSE)</f>
        <v>Coronel Sapucaia</v>
      </c>
      <c r="S1341" s="1" t="str">
        <f>VLOOKUP(D1341,Base_Amostral!$A:$G,3,FALSE)</f>
        <v>Mato Grosso do Sul</v>
      </c>
      <c r="T1341" s="1" t="str">
        <f>VLOOKUP(D1341,Base_Amostral!$A:$G,6,FALSE)</f>
        <v>Centro-Oeste</v>
      </c>
      <c r="U1341" s="4">
        <f t="shared" si="161"/>
        <v>7.7</v>
      </c>
      <c r="V1341" s="4">
        <f t="shared" si="162"/>
        <v>7.1</v>
      </c>
      <c r="W1341" s="4">
        <f t="shared" si="163"/>
        <v>0.60000000000000053</v>
      </c>
      <c r="X1341" s="4">
        <f t="shared" si="164"/>
        <v>7.4</v>
      </c>
      <c r="Y1341" s="4">
        <f t="shared" si="165"/>
        <v>1</v>
      </c>
      <c r="Z1341" s="4">
        <f t="shared" si="166"/>
        <v>0.79999999999999982</v>
      </c>
      <c r="AA1341" s="4">
        <f t="shared" si="167"/>
        <v>0</v>
      </c>
      <c r="AB1341" s="4">
        <f ca="1">IF(B1341&lt;&gt;"r04","",IF(COUNT(INDEX(U:U,ROW()-3):U1341)&lt;2,"",MAX(INDEX(U:U,ROW()-3):U1341)-MIN(INDEX(U:U,ROW()-3):U1341)))</f>
        <v>0.79999999999999982</v>
      </c>
      <c r="AC1341" s="4">
        <f ca="1">IF(B1341&lt;&gt;"r04","",IF(COUNT(INDEX(V:V,ROW()-3):V1341)&lt;2,"",MAX(INDEX(V:V,ROW()-3):V1341)-MIN(INDEX(V:V,ROW()-3):V1341)))</f>
        <v>0.10000000000000053</v>
      </c>
      <c r="AD1341" s="4">
        <f ca="1">IF(B1341&lt;&gt;"r04","",COUNT(INDEX(U:U,ROW()-3):U1341))</f>
        <v>4</v>
      </c>
      <c r="AE1341" s="4">
        <f ca="1">IF(B1341&lt;&gt;"r04","",COUNT(INDEX(V:V,ROW()-3):V1341))</f>
        <v>4</v>
      </c>
    </row>
    <row r="1342" spans="1:31">
      <c r="A1342">
        <v>444</v>
      </c>
      <c r="B1342" t="s">
        <v>1857</v>
      </c>
      <c r="C1342" t="s">
        <v>1858</v>
      </c>
      <c r="D1342">
        <v>5004106</v>
      </c>
      <c r="E1342">
        <v>59</v>
      </c>
      <c r="F1342" t="s">
        <v>1849</v>
      </c>
      <c r="G1342" s="1">
        <v>46195.998298611114</v>
      </c>
      <c r="H1342">
        <v>68</v>
      </c>
      <c r="I1342" t="s">
        <v>1849</v>
      </c>
      <c r="J1342" s="1">
        <v>46195.998506944445</v>
      </c>
      <c r="K1342">
        <v>1</v>
      </c>
      <c r="L1342">
        <v>1</v>
      </c>
      <c r="M1342" t="s">
        <v>1850</v>
      </c>
      <c r="N1342" t="s">
        <v>1851</v>
      </c>
      <c r="O1342" s="1">
        <v>46195.997939814813</v>
      </c>
      <c r="P1342" s="1">
        <v>46195.998506944445</v>
      </c>
      <c r="Q1342" s="1" t="str">
        <f t="shared" si="160"/>
        <v>5004106|r01</v>
      </c>
      <c r="R1342" s="1" t="str">
        <f>VLOOKUP(D1342,Base_Amostral!$A:$G,5,FALSE)</f>
        <v>Guia Lopes da Laguna</v>
      </c>
      <c r="S1342" s="1" t="str">
        <f>VLOOKUP(D1342,Base_Amostral!$A:$G,3,FALSE)</f>
        <v>Mato Grosso do Sul</v>
      </c>
      <c r="T1342" s="1" t="str">
        <f>VLOOKUP(D1342,Base_Amostral!$A:$G,6,FALSE)</f>
        <v>Centro-Oeste</v>
      </c>
      <c r="U1342" s="4">
        <f t="shared" si="161"/>
        <v>5.9</v>
      </c>
      <c r="V1342" s="4">
        <f t="shared" si="162"/>
        <v>6.8</v>
      </c>
      <c r="W1342" s="4">
        <f t="shared" si="163"/>
        <v>-0.89999999999999947</v>
      </c>
      <c r="X1342" s="4">
        <f t="shared" si="164"/>
        <v>6.35</v>
      </c>
      <c r="Y1342" s="4">
        <f t="shared" si="165"/>
        <v>1</v>
      </c>
      <c r="Z1342" s="4" t="str">
        <f t="shared" si="166"/>
        <v/>
      </c>
      <c r="AA1342" s="4" t="str">
        <f t="shared" si="167"/>
        <v/>
      </c>
      <c r="AB1342" s="4" t="str">
        <f>IF(B1342&lt;&gt;"r04","",IF(COUNT(INDEX(U:U,ROW()-3):U1342)&lt;2,"",MAX(INDEX(U:U,ROW()-3):U1342)-MIN(INDEX(U:U,ROW()-3):U1342)))</f>
        <v/>
      </c>
      <c r="AC1342" s="4" t="str">
        <f>IF(B1342&lt;&gt;"r04","",IF(COUNT(INDEX(V:V,ROW()-3):V1342)&lt;2,"",MAX(INDEX(V:V,ROW()-3):V1342)-MIN(INDEX(V:V,ROW()-3):V1342)))</f>
        <v/>
      </c>
      <c r="AD1342" s="4" t="str">
        <f>IF(B1342&lt;&gt;"r04","",COUNT(INDEX(U:U,ROW()-3):U1342))</f>
        <v/>
      </c>
      <c r="AE1342" s="4" t="str">
        <f>IF(B1342&lt;&gt;"r04","",COUNT(INDEX(V:V,ROW()-3):V1342))</f>
        <v/>
      </c>
    </row>
    <row r="1343" spans="1:31">
      <c r="A1343">
        <v>814</v>
      </c>
      <c r="B1343" t="s">
        <v>1859</v>
      </c>
      <c r="C1343" t="s">
        <v>1860</v>
      </c>
      <c r="D1343">
        <v>5004106</v>
      </c>
      <c r="E1343">
        <v>59</v>
      </c>
      <c r="F1343" t="s">
        <v>1849</v>
      </c>
      <c r="G1343" s="1">
        <v>46203.808263888888</v>
      </c>
      <c r="H1343">
        <v>68</v>
      </c>
      <c r="I1343" t="s">
        <v>1849</v>
      </c>
      <c r="J1343" s="1">
        <v>46203.808599537035</v>
      </c>
      <c r="K1343">
        <v>1</v>
      </c>
      <c r="L1343">
        <v>1</v>
      </c>
      <c r="M1343" t="s">
        <v>1850</v>
      </c>
      <c r="N1343" t="s">
        <v>1851</v>
      </c>
      <c r="O1343" s="1">
        <v>46203.807337962964</v>
      </c>
      <c r="P1343" s="1">
        <v>46203.808599537035</v>
      </c>
      <c r="Q1343" s="1" t="str">
        <f t="shared" si="160"/>
        <v>5004106|r02</v>
      </c>
      <c r="R1343" s="1" t="str">
        <f>VLOOKUP(D1343,Base_Amostral!$A:$G,5,FALSE)</f>
        <v>Guia Lopes da Laguna</v>
      </c>
      <c r="S1343" s="1" t="str">
        <f>VLOOKUP(D1343,Base_Amostral!$A:$G,3,FALSE)</f>
        <v>Mato Grosso do Sul</v>
      </c>
      <c r="T1343" s="1" t="str">
        <f>VLOOKUP(D1343,Base_Amostral!$A:$G,6,FALSE)</f>
        <v>Centro-Oeste</v>
      </c>
      <c r="U1343" s="4">
        <f t="shared" si="161"/>
        <v>5.9</v>
      </c>
      <c r="V1343" s="4">
        <f t="shared" si="162"/>
        <v>6.8</v>
      </c>
      <c r="W1343" s="4">
        <f t="shared" si="163"/>
        <v>-0.89999999999999947</v>
      </c>
      <c r="X1343" s="4">
        <f t="shared" si="164"/>
        <v>6.35</v>
      </c>
      <c r="Y1343" s="4">
        <f t="shared" si="165"/>
        <v>1</v>
      </c>
      <c r="Z1343" s="4">
        <f t="shared" si="166"/>
        <v>0</v>
      </c>
      <c r="AA1343" s="4">
        <f t="shared" si="167"/>
        <v>0</v>
      </c>
      <c r="AB1343" s="4" t="str">
        <f>IF(B1343&lt;&gt;"r04","",IF(COUNT(INDEX(U:U,ROW()-3):U1343)&lt;2,"",MAX(INDEX(U:U,ROW()-3):U1343)-MIN(INDEX(U:U,ROW()-3):U1343)))</f>
        <v/>
      </c>
      <c r="AC1343" s="4" t="str">
        <f>IF(B1343&lt;&gt;"r04","",IF(COUNT(INDEX(V:V,ROW()-3):V1343)&lt;2,"",MAX(INDEX(V:V,ROW()-3):V1343)-MIN(INDEX(V:V,ROW()-3):V1343)))</f>
        <v/>
      </c>
      <c r="AD1343" s="4" t="str">
        <f>IF(B1343&lt;&gt;"r04","",COUNT(INDEX(U:U,ROW()-3):U1343))</f>
        <v/>
      </c>
      <c r="AE1343" s="4" t="str">
        <f>IF(B1343&lt;&gt;"r04","",COUNT(INDEX(V:V,ROW()-3):V1343))</f>
        <v/>
      </c>
    </row>
    <row r="1344" spans="1:31">
      <c r="A1344">
        <v>1171</v>
      </c>
      <c r="B1344" t="s">
        <v>1861</v>
      </c>
      <c r="C1344" t="s">
        <v>1862</v>
      </c>
      <c r="D1344">
        <v>5004106</v>
      </c>
      <c r="E1344">
        <v>59</v>
      </c>
      <c r="F1344" t="s">
        <v>1849</v>
      </c>
      <c r="G1344" s="1">
        <v>46209.849861111114</v>
      </c>
      <c r="H1344">
        <v>68</v>
      </c>
      <c r="I1344" t="s">
        <v>1849</v>
      </c>
      <c r="J1344" s="1">
        <v>46209.850092592591</v>
      </c>
      <c r="K1344">
        <v>1</v>
      </c>
      <c r="L1344">
        <v>1</v>
      </c>
      <c r="M1344" t="s">
        <v>1850</v>
      </c>
      <c r="N1344" t="s">
        <v>1851</v>
      </c>
      <c r="O1344" s="1">
        <v>46209.849398148152</v>
      </c>
      <c r="P1344" s="1">
        <v>46209.850092592591</v>
      </c>
      <c r="Q1344" s="1" t="str">
        <f t="shared" si="160"/>
        <v>5004106|r03</v>
      </c>
      <c r="R1344" s="1" t="str">
        <f>VLOOKUP(D1344,Base_Amostral!$A:$G,5,FALSE)</f>
        <v>Guia Lopes da Laguna</v>
      </c>
      <c r="S1344" s="1" t="str">
        <f>VLOOKUP(D1344,Base_Amostral!$A:$G,3,FALSE)</f>
        <v>Mato Grosso do Sul</v>
      </c>
      <c r="T1344" s="1" t="str">
        <f>VLOOKUP(D1344,Base_Amostral!$A:$G,6,FALSE)</f>
        <v>Centro-Oeste</v>
      </c>
      <c r="U1344" s="4">
        <f t="shared" si="161"/>
        <v>5.9</v>
      </c>
      <c r="V1344" s="4">
        <f t="shared" si="162"/>
        <v>6.8</v>
      </c>
      <c r="W1344" s="4">
        <f t="shared" si="163"/>
        <v>-0.89999999999999947</v>
      </c>
      <c r="X1344" s="4">
        <f t="shared" si="164"/>
        <v>6.35</v>
      </c>
      <c r="Y1344" s="4">
        <f t="shared" si="165"/>
        <v>1</v>
      </c>
      <c r="Z1344" s="4">
        <f t="shared" si="166"/>
        <v>0</v>
      </c>
      <c r="AA1344" s="4">
        <f t="shared" si="167"/>
        <v>0</v>
      </c>
      <c r="AB1344" s="4" t="str">
        <f>IF(B1344&lt;&gt;"r04","",IF(COUNT(INDEX(U:U,ROW()-3):U1344)&lt;2,"",MAX(INDEX(U:U,ROW()-3):U1344)-MIN(INDEX(U:U,ROW()-3):U1344)))</f>
        <v/>
      </c>
      <c r="AC1344" s="4" t="str">
        <f>IF(B1344&lt;&gt;"r04","",IF(COUNT(INDEX(V:V,ROW()-3):V1344)&lt;2,"",MAX(INDEX(V:V,ROW()-3):V1344)-MIN(INDEX(V:V,ROW()-3):V1344)))</f>
        <v/>
      </c>
      <c r="AD1344" s="4" t="str">
        <f>IF(B1344&lt;&gt;"r04","",COUNT(INDEX(U:U,ROW()-3):U1344))</f>
        <v/>
      </c>
      <c r="AE1344" s="4" t="str">
        <f>IF(B1344&lt;&gt;"r04","",COUNT(INDEX(V:V,ROW()-3):V1344))</f>
        <v/>
      </c>
    </row>
    <row r="1345" spans="1:31">
      <c r="A1345">
        <v>1539</v>
      </c>
      <c r="B1345" t="s">
        <v>1863</v>
      </c>
      <c r="C1345" t="s">
        <v>1864</v>
      </c>
      <c r="D1345">
        <v>5004106</v>
      </c>
      <c r="E1345">
        <v>69</v>
      </c>
      <c r="F1345" t="s">
        <v>1849</v>
      </c>
      <c r="G1345" s="1">
        <v>46216.828935185185</v>
      </c>
      <c r="H1345">
        <v>68</v>
      </c>
      <c r="I1345" t="s">
        <v>1849</v>
      </c>
      <c r="J1345" s="1">
        <v>46216.82916666667</v>
      </c>
      <c r="K1345">
        <v>1</v>
      </c>
      <c r="L1345">
        <v>1</v>
      </c>
      <c r="M1345" t="s">
        <v>1850</v>
      </c>
      <c r="N1345" t="s">
        <v>1851</v>
      </c>
      <c r="O1345" s="1">
        <v>46216.828333333331</v>
      </c>
      <c r="P1345" s="1">
        <v>46216.82916666667</v>
      </c>
      <c r="Q1345" s="1" t="str">
        <f t="shared" si="160"/>
        <v>5004106|r04</v>
      </c>
      <c r="R1345" s="1" t="str">
        <f>VLOOKUP(D1345,Base_Amostral!$A:$G,5,FALSE)</f>
        <v>Guia Lopes da Laguna</v>
      </c>
      <c r="S1345" s="1" t="str">
        <f>VLOOKUP(D1345,Base_Amostral!$A:$G,3,FALSE)</f>
        <v>Mato Grosso do Sul</v>
      </c>
      <c r="T1345" s="1" t="str">
        <f>VLOOKUP(D1345,Base_Amostral!$A:$G,6,FALSE)</f>
        <v>Centro-Oeste</v>
      </c>
      <c r="U1345" s="4">
        <f t="shared" si="161"/>
        <v>6.9</v>
      </c>
      <c r="V1345" s="4">
        <f t="shared" si="162"/>
        <v>6.8</v>
      </c>
      <c r="W1345" s="4">
        <f t="shared" si="163"/>
        <v>0.10000000000000053</v>
      </c>
      <c r="X1345" s="4">
        <f t="shared" si="164"/>
        <v>6.85</v>
      </c>
      <c r="Y1345" s="4">
        <f t="shared" si="165"/>
        <v>1</v>
      </c>
      <c r="Z1345" s="4">
        <f t="shared" si="166"/>
        <v>1</v>
      </c>
      <c r="AA1345" s="4">
        <f t="shared" si="167"/>
        <v>0</v>
      </c>
      <c r="AB1345" s="4">
        <f ca="1">IF(B1345&lt;&gt;"r04","",IF(COUNT(INDEX(U:U,ROW()-3):U1345)&lt;2,"",MAX(INDEX(U:U,ROW()-3):U1345)-MIN(INDEX(U:U,ROW()-3):U1345)))</f>
        <v>1</v>
      </c>
      <c r="AC1345" s="4">
        <f ca="1">IF(B1345&lt;&gt;"r04","",IF(COUNT(INDEX(V:V,ROW()-3):V1345)&lt;2,"",MAX(INDEX(V:V,ROW()-3):V1345)-MIN(INDEX(V:V,ROW()-3):V1345)))</f>
        <v>0</v>
      </c>
      <c r="AD1345" s="4">
        <f ca="1">IF(B1345&lt;&gt;"r04","",COUNT(INDEX(U:U,ROW()-3):U1345))</f>
        <v>4</v>
      </c>
      <c r="AE1345" s="4">
        <f ca="1">IF(B1345&lt;&gt;"r04","",COUNT(INDEX(V:V,ROW()-3):V1345))</f>
        <v>4</v>
      </c>
    </row>
    <row r="1346" spans="1:31">
      <c r="A1346">
        <v>445</v>
      </c>
      <c r="B1346" t="s">
        <v>1857</v>
      </c>
      <c r="C1346" t="s">
        <v>1858</v>
      </c>
      <c r="D1346">
        <v>5007208</v>
      </c>
      <c r="E1346">
        <v>90</v>
      </c>
      <c r="F1346" t="s">
        <v>1849</v>
      </c>
      <c r="G1346" s="1">
        <v>46195.998796296299</v>
      </c>
      <c r="H1346">
        <v>83</v>
      </c>
      <c r="I1346" t="s">
        <v>1849</v>
      </c>
      <c r="J1346" s="1">
        <v>46195.999085648145</v>
      </c>
      <c r="K1346">
        <v>1</v>
      </c>
      <c r="L1346">
        <v>1</v>
      </c>
      <c r="M1346" t="s">
        <v>1850</v>
      </c>
      <c r="N1346" t="s">
        <v>1851</v>
      </c>
      <c r="O1346" s="1">
        <v>46195.998553240737</v>
      </c>
      <c r="P1346" s="1">
        <v>46195.999085648145</v>
      </c>
      <c r="Q1346" s="1" t="str">
        <f t="shared" ref="Q1346:Q1409" si="168">D1346&amp;"|"&amp;B1346</f>
        <v>5007208|r01</v>
      </c>
      <c r="R1346" s="1" t="str">
        <f>VLOOKUP(D1346,Base_Amostral!$A:$G,5,FALSE)</f>
        <v>Rio Brilhante</v>
      </c>
      <c r="S1346" s="1" t="str">
        <f>VLOOKUP(D1346,Base_Amostral!$A:$G,3,FALSE)</f>
        <v>Mato Grosso do Sul</v>
      </c>
      <c r="T1346" s="1" t="str">
        <f>VLOOKUP(D1346,Base_Amostral!$A:$G,6,FALSE)</f>
        <v>Centro-Oeste</v>
      </c>
      <c r="U1346" s="4">
        <f t="shared" ref="U1346:U1409" si="169">IF(E1346="","",E1346/10)</f>
        <v>9</v>
      </c>
      <c r="V1346" s="4">
        <f t="shared" ref="V1346:V1409" si="170">IF(H1346="","",H1346/10)</f>
        <v>8.3000000000000007</v>
      </c>
      <c r="W1346" s="4">
        <f t="shared" ref="W1346:W1409" si="171">IF(OR(U1346="",V1346=""),"",U1346-V1346)</f>
        <v>0.69999999999999929</v>
      </c>
      <c r="X1346" s="4">
        <f t="shared" ref="X1346:X1409" si="172">IF(OR(U1346="",V1346=""),"",AVERAGE(U1346:V1346))</f>
        <v>8.65</v>
      </c>
      <c r="Y1346" s="4">
        <f t="shared" ref="Y1346:Y1409" si="173">IF(AND(U1346&lt;&gt;"",V1346&lt;&gt;""),1,0)</f>
        <v>1</v>
      </c>
      <c r="Z1346" s="4" t="str">
        <f t="shared" ref="Z1346:Z1409" si="174">IF(D1346&lt;&gt;D1345,"",IF(OR(U1346="",U1345=""),"",U1346-U1345))</f>
        <v/>
      </c>
      <c r="AA1346" s="4" t="str">
        <f t="shared" ref="AA1346:AA1409" si="175">IF(D1346&lt;&gt;D1345,"",IF(OR(V1346="",V1345=""),"",V1346-V1345))</f>
        <v/>
      </c>
      <c r="AB1346" s="4" t="str">
        <f>IF(B1346&lt;&gt;"r04","",IF(COUNT(INDEX(U:U,ROW()-3):U1346)&lt;2,"",MAX(INDEX(U:U,ROW()-3):U1346)-MIN(INDEX(U:U,ROW()-3):U1346)))</f>
        <v/>
      </c>
      <c r="AC1346" s="4" t="str">
        <f>IF(B1346&lt;&gt;"r04","",IF(COUNT(INDEX(V:V,ROW()-3):V1346)&lt;2,"",MAX(INDEX(V:V,ROW()-3):V1346)-MIN(INDEX(V:V,ROW()-3):V1346)))</f>
        <v/>
      </c>
      <c r="AD1346" s="4" t="str">
        <f>IF(B1346&lt;&gt;"r04","",COUNT(INDEX(U:U,ROW()-3):U1346))</f>
        <v/>
      </c>
      <c r="AE1346" s="4" t="str">
        <f>IF(B1346&lt;&gt;"r04","",COUNT(INDEX(V:V,ROW()-3):V1346))</f>
        <v/>
      </c>
    </row>
    <row r="1347" spans="1:31">
      <c r="A1347">
        <v>817</v>
      </c>
      <c r="B1347" t="s">
        <v>1859</v>
      </c>
      <c r="C1347" t="s">
        <v>1860</v>
      </c>
      <c r="D1347">
        <v>5007208</v>
      </c>
      <c r="E1347">
        <v>90</v>
      </c>
      <c r="F1347" t="s">
        <v>1849</v>
      </c>
      <c r="G1347" s="1">
        <v>46203.809166666666</v>
      </c>
      <c r="H1347">
        <v>83</v>
      </c>
      <c r="I1347" t="s">
        <v>1849</v>
      </c>
      <c r="J1347" s="1">
        <v>46203.80945601852</v>
      </c>
      <c r="K1347">
        <v>1</v>
      </c>
      <c r="L1347">
        <v>1</v>
      </c>
      <c r="M1347" t="s">
        <v>1850</v>
      </c>
      <c r="N1347" t="s">
        <v>1851</v>
      </c>
      <c r="O1347" s="1">
        <v>46203.808634259258</v>
      </c>
      <c r="P1347" s="1">
        <v>46203.80945601852</v>
      </c>
      <c r="Q1347" s="1" t="str">
        <f t="shared" si="168"/>
        <v>5007208|r02</v>
      </c>
      <c r="R1347" s="1" t="str">
        <f>VLOOKUP(D1347,Base_Amostral!$A:$G,5,FALSE)</f>
        <v>Rio Brilhante</v>
      </c>
      <c r="S1347" s="1" t="str">
        <f>VLOOKUP(D1347,Base_Amostral!$A:$G,3,FALSE)</f>
        <v>Mato Grosso do Sul</v>
      </c>
      <c r="T1347" s="1" t="str">
        <f>VLOOKUP(D1347,Base_Amostral!$A:$G,6,FALSE)</f>
        <v>Centro-Oeste</v>
      </c>
      <c r="U1347" s="4">
        <f t="shared" si="169"/>
        <v>9</v>
      </c>
      <c r="V1347" s="4">
        <f t="shared" si="170"/>
        <v>8.3000000000000007</v>
      </c>
      <c r="W1347" s="4">
        <f t="shared" si="171"/>
        <v>0.69999999999999929</v>
      </c>
      <c r="X1347" s="4">
        <f t="shared" si="172"/>
        <v>8.65</v>
      </c>
      <c r="Y1347" s="4">
        <f t="shared" si="173"/>
        <v>1</v>
      </c>
      <c r="Z1347" s="4">
        <f t="shared" si="174"/>
        <v>0</v>
      </c>
      <c r="AA1347" s="4">
        <f t="shared" si="175"/>
        <v>0</v>
      </c>
      <c r="AB1347" s="4" t="str">
        <f>IF(B1347&lt;&gt;"r04","",IF(COUNT(INDEX(U:U,ROW()-3):U1347)&lt;2,"",MAX(INDEX(U:U,ROW()-3):U1347)-MIN(INDEX(U:U,ROW()-3):U1347)))</f>
        <v/>
      </c>
      <c r="AC1347" s="4" t="str">
        <f>IF(B1347&lt;&gt;"r04","",IF(COUNT(INDEX(V:V,ROW()-3):V1347)&lt;2,"",MAX(INDEX(V:V,ROW()-3):V1347)-MIN(INDEX(V:V,ROW()-3):V1347)))</f>
        <v/>
      </c>
      <c r="AD1347" s="4" t="str">
        <f>IF(B1347&lt;&gt;"r04","",COUNT(INDEX(U:U,ROW()-3):U1347))</f>
        <v/>
      </c>
      <c r="AE1347" s="4" t="str">
        <f>IF(B1347&lt;&gt;"r04","",COUNT(INDEX(V:V,ROW()-3):V1347))</f>
        <v/>
      </c>
    </row>
    <row r="1348" spans="1:31">
      <c r="A1348">
        <v>1174</v>
      </c>
      <c r="B1348" t="s">
        <v>1861</v>
      </c>
      <c r="C1348" t="s">
        <v>1862</v>
      </c>
      <c r="D1348">
        <v>5007208</v>
      </c>
      <c r="E1348">
        <v>90</v>
      </c>
      <c r="F1348" t="s">
        <v>1849</v>
      </c>
      <c r="G1348" s="1">
        <v>46209.850729166668</v>
      </c>
      <c r="H1348">
        <v>83</v>
      </c>
      <c r="I1348" t="s">
        <v>1849</v>
      </c>
      <c r="J1348" s="1">
        <v>46209.851018518515</v>
      </c>
      <c r="K1348">
        <v>1</v>
      </c>
      <c r="L1348">
        <v>1</v>
      </c>
      <c r="M1348" t="s">
        <v>1850</v>
      </c>
      <c r="N1348" t="s">
        <v>1851</v>
      </c>
      <c r="O1348" s="1">
        <v>46209.850138888891</v>
      </c>
      <c r="P1348" s="1">
        <v>46209.851018518515</v>
      </c>
      <c r="Q1348" s="1" t="str">
        <f t="shared" si="168"/>
        <v>5007208|r03</v>
      </c>
      <c r="R1348" s="1" t="str">
        <f>VLOOKUP(D1348,Base_Amostral!$A:$G,5,FALSE)</f>
        <v>Rio Brilhante</v>
      </c>
      <c r="S1348" s="1" t="str">
        <f>VLOOKUP(D1348,Base_Amostral!$A:$G,3,FALSE)</f>
        <v>Mato Grosso do Sul</v>
      </c>
      <c r="T1348" s="1" t="str">
        <f>VLOOKUP(D1348,Base_Amostral!$A:$G,6,FALSE)</f>
        <v>Centro-Oeste</v>
      </c>
      <c r="U1348" s="4">
        <f t="shared" si="169"/>
        <v>9</v>
      </c>
      <c r="V1348" s="4">
        <f t="shared" si="170"/>
        <v>8.3000000000000007</v>
      </c>
      <c r="W1348" s="4">
        <f t="shared" si="171"/>
        <v>0.69999999999999929</v>
      </c>
      <c r="X1348" s="4">
        <f t="shared" si="172"/>
        <v>8.65</v>
      </c>
      <c r="Y1348" s="4">
        <f t="shared" si="173"/>
        <v>1</v>
      </c>
      <c r="Z1348" s="4">
        <f t="shared" si="174"/>
        <v>0</v>
      </c>
      <c r="AA1348" s="4">
        <f t="shared" si="175"/>
        <v>0</v>
      </c>
      <c r="AB1348" s="4" t="str">
        <f>IF(B1348&lt;&gt;"r04","",IF(COUNT(INDEX(U:U,ROW()-3):U1348)&lt;2,"",MAX(INDEX(U:U,ROW()-3):U1348)-MIN(INDEX(U:U,ROW()-3):U1348)))</f>
        <v/>
      </c>
      <c r="AC1348" s="4" t="str">
        <f>IF(B1348&lt;&gt;"r04","",IF(COUNT(INDEX(V:V,ROW()-3):V1348)&lt;2,"",MAX(INDEX(V:V,ROW()-3):V1348)-MIN(INDEX(V:V,ROW()-3):V1348)))</f>
        <v/>
      </c>
      <c r="AD1348" s="4" t="str">
        <f>IF(B1348&lt;&gt;"r04","",COUNT(INDEX(U:U,ROW()-3):U1348))</f>
        <v/>
      </c>
      <c r="AE1348" s="4" t="str">
        <f>IF(B1348&lt;&gt;"r04","",COUNT(INDEX(V:V,ROW()-3):V1348))</f>
        <v/>
      </c>
    </row>
    <row r="1349" spans="1:31">
      <c r="A1349">
        <v>1541</v>
      </c>
      <c r="B1349" t="s">
        <v>1863</v>
      </c>
      <c r="C1349" t="s">
        <v>1864</v>
      </c>
      <c r="D1349">
        <v>5007208</v>
      </c>
      <c r="E1349">
        <v>92</v>
      </c>
      <c r="F1349" t="s">
        <v>1849</v>
      </c>
      <c r="G1349" s="1">
        <v>46216.829479166663</v>
      </c>
      <c r="H1349">
        <v>83</v>
      </c>
      <c r="I1349" t="s">
        <v>1849</v>
      </c>
      <c r="J1349" s="1">
        <v>46216.829756944448</v>
      </c>
      <c r="K1349">
        <v>1</v>
      </c>
      <c r="L1349">
        <v>1</v>
      </c>
      <c r="M1349" t="s">
        <v>1850</v>
      </c>
      <c r="N1349" t="s">
        <v>1851</v>
      </c>
      <c r="O1349" s="1">
        <v>46216.829212962963</v>
      </c>
      <c r="P1349" s="1">
        <v>46216.829756944448</v>
      </c>
      <c r="Q1349" s="1" t="str">
        <f t="shared" si="168"/>
        <v>5007208|r04</v>
      </c>
      <c r="R1349" s="1" t="str">
        <f>VLOOKUP(D1349,Base_Amostral!$A:$G,5,FALSE)</f>
        <v>Rio Brilhante</v>
      </c>
      <c r="S1349" s="1" t="str">
        <f>VLOOKUP(D1349,Base_Amostral!$A:$G,3,FALSE)</f>
        <v>Mato Grosso do Sul</v>
      </c>
      <c r="T1349" s="1" t="str">
        <f>VLOOKUP(D1349,Base_Amostral!$A:$G,6,FALSE)</f>
        <v>Centro-Oeste</v>
      </c>
      <c r="U1349" s="4">
        <f t="shared" si="169"/>
        <v>9.1999999999999993</v>
      </c>
      <c r="V1349" s="4">
        <f t="shared" si="170"/>
        <v>8.3000000000000007</v>
      </c>
      <c r="W1349" s="4">
        <f t="shared" si="171"/>
        <v>0.89999999999999858</v>
      </c>
      <c r="X1349" s="4">
        <f t="shared" si="172"/>
        <v>8.75</v>
      </c>
      <c r="Y1349" s="4">
        <f t="shared" si="173"/>
        <v>1</v>
      </c>
      <c r="Z1349" s="4">
        <f t="shared" si="174"/>
        <v>0.19999999999999929</v>
      </c>
      <c r="AA1349" s="4">
        <f t="shared" si="175"/>
        <v>0</v>
      </c>
      <c r="AB1349" s="4">
        <f ca="1">IF(B1349&lt;&gt;"r04","",IF(COUNT(INDEX(U:U,ROW()-3):U1349)&lt;2,"",MAX(INDEX(U:U,ROW()-3):U1349)-MIN(INDEX(U:U,ROW()-3):U1349)))</f>
        <v>0.19999999999999929</v>
      </c>
      <c r="AC1349" s="4">
        <f ca="1">IF(B1349&lt;&gt;"r04","",IF(COUNT(INDEX(V:V,ROW()-3):V1349)&lt;2,"",MAX(INDEX(V:V,ROW()-3):V1349)-MIN(INDEX(V:V,ROW()-3):V1349)))</f>
        <v>0</v>
      </c>
      <c r="AD1349" s="4">
        <f ca="1">IF(B1349&lt;&gt;"r04","",COUNT(INDEX(U:U,ROW()-3):U1349))</f>
        <v>4</v>
      </c>
      <c r="AE1349" s="4">
        <f ca="1">IF(B1349&lt;&gt;"r04","",COUNT(INDEX(V:V,ROW()-3):V1349))</f>
        <v>4</v>
      </c>
    </row>
    <row r="1350" spans="1:31">
      <c r="A1350">
        <v>404</v>
      </c>
      <c r="B1350" t="s">
        <v>1857</v>
      </c>
      <c r="C1350" t="s">
        <v>1858</v>
      </c>
      <c r="D1350">
        <v>5100102</v>
      </c>
      <c r="F1350" t="s">
        <v>1854</v>
      </c>
      <c r="G1350" s="1">
        <v>46195.989803240744</v>
      </c>
      <c r="H1350">
        <v>63</v>
      </c>
      <c r="I1350" t="s">
        <v>1849</v>
      </c>
      <c r="J1350" s="1">
        <v>46195.990023148152</v>
      </c>
      <c r="K1350">
        <v>0</v>
      </c>
      <c r="L1350">
        <v>1</v>
      </c>
      <c r="M1350" t="s">
        <v>1853</v>
      </c>
      <c r="N1350" t="s">
        <v>1851</v>
      </c>
      <c r="O1350" s="1">
        <v>46195.982835648145</v>
      </c>
      <c r="P1350" s="1">
        <v>46195.990023148152</v>
      </c>
      <c r="Q1350" s="1" t="str">
        <f t="shared" si="168"/>
        <v>5100102|r01</v>
      </c>
      <c r="R1350" s="1" t="str">
        <f>VLOOKUP(D1350,Base_Amostral!$A:$G,5,FALSE)</f>
        <v>Acorizal</v>
      </c>
      <c r="S1350" s="1" t="str">
        <f>VLOOKUP(D1350,Base_Amostral!$A:$G,3,FALSE)</f>
        <v>Mato Grosso</v>
      </c>
      <c r="T1350" s="1" t="str">
        <f>VLOOKUP(D1350,Base_Amostral!$A:$G,6,FALSE)</f>
        <v>Centro-Oeste</v>
      </c>
      <c r="U1350" s="4" t="str">
        <f t="shared" si="169"/>
        <v/>
      </c>
      <c r="V1350" s="4">
        <f t="shared" si="170"/>
        <v>6.3</v>
      </c>
      <c r="W1350" s="4" t="str">
        <f t="shared" si="171"/>
        <v/>
      </c>
      <c r="X1350" s="4" t="str">
        <f t="shared" si="172"/>
        <v/>
      </c>
      <c r="Y1350" s="4">
        <f t="shared" si="173"/>
        <v>0</v>
      </c>
      <c r="Z1350" s="4" t="str">
        <f t="shared" si="174"/>
        <v/>
      </c>
      <c r="AA1350" s="4" t="str">
        <f t="shared" si="175"/>
        <v/>
      </c>
      <c r="AB1350" s="4" t="str">
        <f>IF(B1350&lt;&gt;"r04","",IF(COUNT(INDEX(U:U,ROW()-3):U1350)&lt;2,"",MAX(INDEX(U:U,ROW()-3):U1350)-MIN(INDEX(U:U,ROW()-3):U1350)))</f>
        <v/>
      </c>
      <c r="AC1350" s="4" t="str">
        <f>IF(B1350&lt;&gt;"r04","",IF(COUNT(INDEX(V:V,ROW()-3):V1350)&lt;2,"",MAX(INDEX(V:V,ROW()-3):V1350)-MIN(INDEX(V:V,ROW()-3):V1350)))</f>
        <v/>
      </c>
      <c r="AD1350" s="4" t="str">
        <f>IF(B1350&lt;&gt;"r04","",COUNT(INDEX(U:U,ROW()-3):U1350))</f>
        <v/>
      </c>
      <c r="AE1350" s="4" t="str">
        <f>IF(B1350&lt;&gt;"r04","",COUNT(INDEX(V:V,ROW()-3):V1350))</f>
        <v/>
      </c>
    </row>
    <row r="1351" spans="1:31">
      <c r="A1351">
        <v>764</v>
      </c>
      <c r="B1351" t="s">
        <v>1859</v>
      </c>
      <c r="C1351" t="s">
        <v>1860</v>
      </c>
      <c r="D1351">
        <v>5100102</v>
      </c>
      <c r="F1351" t="s">
        <v>1854</v>
      </c>
      <c r="G1351" s="1">
        <v>46203.793437499997</v>
      </c>
      <c r="H1351">
        <v>63</v>
      </c>
      <c r="I1351" t="s">
        <v>1849</v>
      </c>
      <c r="J1351" s="1">
        <v>46203.793634259258</v>
      </c>
      <c r="K1351">
        <v>0</v>
      </c>
      <c r="L1351">
        <v>1</v>
      </c>
      <c r="M1351" t="s">
        <v>1853</v>
      </c>
      <c r="N1351" t="s">
        <v>1851</v>
      </c>
      <c r="O1351" s="1">
        <v>46203.786446759259</v>
      </c>
      <c r="P1351" s="1">
        <v>46203.793634259258</v>
      </c>
      <c r="Q1351" s="1" t="str">
        <f t="shared" si="168"/>
        <v>5100102|r02</v>
      </c>
      <c r="R1351" s="1" t="str">
        <f>VLOOKUP(D1351,Base_Amostral!$A:$G,5,FALSE)</f>
        <v>Acorizal</v>
      </c>
      <c r="S1351" s="1" t="str">
        <f>VLOOKUP(D1351,Base_Amostral!$A:$G,3,FALSE)</f>
        <v>Mato Grosso</v>
      </c>
      <c r="T1351" s="1" t="str">
        <f>VLOOKUP(D1351,Base_Amostral!$A:$G,6,FALSE)</f>
        <v>Centro-Oeste</v>
      </c>
      <c r="U1351" s="4" t="str">
        <f t="shared" si="169"/>
        <v/>
      </c>
      <c r="V1351" s="4">
        <f t="shared" si="170"/>
        <v>6.3</v>
      </c>
      <c r="W1351" s="4" t="str">
        <f t="shared" si="171"/>
        <v/>
      </c>
      <c r="X1351" s="4" t="str">
        <f t="shared" si="172"/>
        <v/>
      </c>
      <c r="Y1351" s="4">
        <f t="shared" si="173"/>
        <v>0</v>
      </c>
      <c r="Z1351" s="4" t="str">
        <f t="shared" si="174"/>
        <v/>
      </c>
      <c r="AA1351" s="4">
        <f t="shared" si="175"/>
        <v>0</v>
      </c>
      <c r="AB1351" s="4" t="str">
        <f>IF(B1351&lt;&gt;"r04","",IF(COUNT(INDEX(U:U,ROW()-3):U1351)&lt;2,"",MAX(INDEX(U:U,ROW()-3):U1351)-MIN(INDEX(U:U,ROW()-3):U1351)))</f>
        <v/>
      </c>
      <c r="AC1351" s="4" t="str">
        <f>IF(B1351&lt;&gt;"r04","",IF(COUNT(INDEX(V:V,ROW()-3):V1351)&lt;2,"",MAX(INDEX(V:V,ROW()-3):V1351)-MIN(INDEX(V:V,ROW()-3):V1351)))</f>
        <v/>
      </c>
      <c r="AD1351" s="4" t="str">
        <f>IF(B1351&lt;&gt;"r04","",COUNT(INDEX(U:U,ROW()-3):U1351))</f>
        <v/>
      </c>
      <c r="AE1351" s="4" t="str">
        <f>IF(B1351&lt;&gt;"r04","",COUNT(INDEX(V:V,ROW()-3):V1351))</f>
        <v/>
      </c>
    </row>
    <row r="1352" spans="1:31">
      <c r="A1352">
        <v>1116</v>
      </c>
      <c r="B1352" t="s">
        <v>1861</v>
      </c>
      <c r="C1352" t="s">
        <v>1862</v>
      </c>
      <c r="D1352">
        <v>5100102</v>
      </c>
      <c r="F1352" t="s">
        <v>1854</v>
      </c>
      <c r="G1352" s="1">
        <v>46209.828773148147</v>
      </c>
      <c r="H1352">
        <v>61</v>
      </c>
      <c r="I1352" t="s">
        <v>1849</v>
      </c>
      <c r="J1352" s="1">
        <v>46209.828993055555</v>
      </c>
      <c r="K1352">
        <v>0</v>
      </c>
      <c r="L1352">
        <v>1</v>
      </c>
      <c r="M1352" t="s">
        <v>1853</v>
      </c>
      <c r="N1352" t="s">
        <v>1851</v>
      </c>
      <c r="O1352" s="1">
        <v>46209.821863425925</v>
      </c>
      <c r="P1352" s="1">
        <v>46209.828993055555</v>
      </c>
      <c r="Q1352" s="1" t="str">
        <f t="shared" si="168"/>
        <v>5100102|r03</v>
      </c>
      <c r="R1352" s="1" t="str">
        <f>VLOOKUP(D1352,Base_Amostral!$A:$G,5,FALSE)</f>
        <v>Acorizal</v>
      </c>
      <c r="S1352" s="1" t="str">
        <f>VLOOKUP(D1352,Base_Amostral!$A:$G,3,FALSE)</f>
        <v>Mato Grosso</v>
      </c>
      <c r="T1352" s="1" t="str">
        <f>VLOOKUP(D1352,Base_Amostral!$A:$G,6,FALSE)</f>
        <v>Centro-Oeste</v>
      </c>
      <c r="U1352" s="4" t="str">
        <f t="shared" si="169"/>
        <v/>
      </c>
      <c r="V1352" s="4">
        <f t="shared" si="170"/>
        <v>6.1</v>
      </c>
      <c r="W1352" s="4" t="str">
        <f t="shared" si="171"/>
        <v/>
      </c>
      <c r="X1352" s="4" t="str">
        <f t="shared" si="172"/>
        <v/>
      </c>
      <c r="Y1352" s="4">
        <f t="shared" si="173"/>
        <v>0</v>
      </c>
      <c r="Z1352" s="4" t="str">
        <f t="shared" si="174"/>
        <v/>
      </c>
      <c r="AA1352" s="4">
        <f t="shared" si="175"/>
        <v>-0.20000000000000018</v>
      </c>
      <c r="AB1352" s="4" t="str">
        <f>IF(B1352&lt;&gt;"r04","",IF(COUNT(INDEX(U:U,ROW()-3):U1352)&lt;2,"",MAX(INDEX(U:U,ROW()-3):U1352)-MIN(INDEX(U:U,ROW()-3):U1352)))</f>
        <v/>
      </c>
      <c r="AC1352" s="4" t="str">
        <f>IF(B1352&lt;&gt;"r04","",IF(COUNT(INDEX(V:V,ROW()-3):V1352)&lt;2,"",MAX(INDEX(V:V,ROW()-3):V1352)-MIN(INDEX(V:V,ROW()-3):V1352)))</f>
        <v/>
      </c>
      <c r="AD1352" s="4" t="str">
        <f>IF(B1352&lt;&gt;"r04","",COUNT(INDEX(U:U,ROW()-3):U1352))</f>
        <v/>
      </c>
      <c r="AE1352" s="4" t="str">
        <f>IF(B1352&lt;&gt;"r04","",COUNT(INDEX(V:V,ROW()-3):V1352))</f>
        <v/>
      </c>
    </row>
    <row r="1353" spans="1:31">
      <c r="A1353">
        <v>1489</v>
      </c>
      <c r="B1353" t="s">
        <v>1863</v>
      </c>
      <c r="C1353" t="s">
        <v>1864</v>
      </c>
      <c r="D1353">
        <v>5100102</v>
      </c>
      <c r="E1353">
        <v>45</v>
      </c>
      <c r="F1353" t="s">
        <v>1849</v>
      </c>
      <c r="G1353" s="1">
        <v>46216.812476851854</v>
      </c>
      <c r="H1353">
        <v>61</v>
      </c>
      <c r="I1353" t="s">
        <v>1849</v>
      </c>
      <c r="J1353" s="1">
        <v>46216.812719907408</v>
      </c>
      <c r="K1353">
        <v>1</v>
      </c>
      <c r="L1353">
        <v>1</v>
      </c>
      <c r="M1353" t="s">
        <v>1850</v>
      </c>
      <c r="N1353" t="s">
        <v>1851</v>
      </c>
      <c r="O1353" s="1">
        <v>46216.808275462965</v>
      </c>
      <c r="P1353" s="1">
        <v>46216.812719907408</v>
      </c>
      <c r="Q1353" s="1" t="str">
        <f t="shared" si="168"/>
        <v>5100102|r04</v>
      </c>
      <c r="R1353" s="1" t="str">
        <f>VLOOKUP(D1353,Base_Amostral!$A:$G,5,FALSE)</f>
        <v>Acorizal</v>
      </c>
      <c r="S1353" s="1" t="str">
        <f>VLOOKUP(D1353,Base_Amostral!$A:$G,3,FALSE)</f>
        <v>Mato Grosso</v>
      </c>
      <c r="T1353" s="1" t="str">
        <f>VLOOKUP(D1353,Base_Amostral!$A:$G,6,FALSE)</f>
        <v>Centro-Oeste</v>
      </c>
      <c r="U1353" s="4">
        <f t="shared" si="169"/>
        <v>4.5</v>
      </c>
      <c r="V1353" s="4">
        <f t="shared" si="170"/>
        <v>6.1</v>
      </c>
      <c r="W1353" s="4">
        <f t="shared" si="171"/>
        <v>-1.5999999999999996</v>
      </c>
      <c r="X1353" s="4">
        <f t="shared" si="172"/>
        <v>5.3</v>
      </c>
      <c r="Y1353" s="4">
        <f t="shared" si="173"/>
        <v>1</v>
      </c>
      <c r="Z1353" s="4" t="str">
        <f t="shared" si="174"/>
        <v/>
      </c>
      <c r="AA1353" s="4">
        <f t="shared" si="175"/>
        <v>0</v>
      </c>
      <c r="AB1353" s="4" t="str">
        <f ca="1">IF(B1353&lt;&gt;"r04","",IF(COUNT(INDEX(U:U,ROW()-3):U1353)&lt;2,"",MAX(INDEX(U:U,ROW()-3):U1353)-MIN(INDEX(U:U,ROW()-3):U1353)))</f>
        <v/>
      </c>
      <c r="AC1353" s="4">
        <f ca="1">IF(B1353&lt;&gt;"r04","",IF(COUNT(INDEX(V:V,ROW()-3):V1353)&lt;2,"",MAX(INDEX(V:V,ROW()-3):V1353)-MIN(INDEX(V:V,ROW()-3):V1353)))</f>
        <v>0.20000000000000018</v>
      </c>
      <c r="AD1353" s="4">
        <f ca="1">IF(B1353&lt;&gt;"r04","",COUNT(INDEX(U:U,ROW()-3):U1353))</f>
        <v>1</v>
      </c>
      <c r="AE1353" s="4">
        <f ca="1">IF(B1353&lt;&gt;"r04","",COUNT(INDEX(V:V,ROW()-3):V1353))</f>
        <v>4</v>
      </c>
    </row>
    <row r="1354" spans="1:31">
      <c r="A1354">
        <v>410</v>
      </c>
      <c r="B1354" t="s">
        <v>1857</v>
      </c>
      <c r="C1354" t="s">
        <v>1858</v>
      </c>
      <c r="D1354">
        <v>5101902</v>
      </c>
      <c r="E1354">
        <v>51</v>
      </c>
      <c r="F1354" t="s">
        <v>1849</v>
      </c>
      <c r="G1354" s="1">
        <v>46195.990405092591</v>
      </c>
      <c r="H1354">
        <v>52</v>
      </c>
      <c r="I1354" t="s">
        <v>1849</v>
      </c>
      <c r="J1354" s="1">
        <v>46195.990694444445</v>
      </c>
      <c r="K1354">
        <v>1</v>
      </c>
      <c r="L1354">
        <v>1</v>
      </c>
      <c r="M1354" t="s">
        <v>1850</v>
      </c>
      <c r="N1354" t="s">
        <v>1851</v>
      </c>
      <c r="O1354" s="1">
        <v>46195.990057870367</v>
      </c>
      <c r="P1354" s="1">
        <v>46195.990694444445</v>
      </c>
      <c r="Q1354" s="1" t="str">
        <f t="shared" si="168"/>
        <v>5101902|r01</v>
      </c>
      <c r="R1354" s="1" t="str">
        <f>VLOOKUP(D1354,Base_Amostral!$A:$G,5,FALSE)</f>
        <v>Brasnorte</v>
      </c>
      <c r="S1354" s="1" t="str">
        <f>VLOOKUP(D1354,Base_Amostral!$A:$G,3,FALSE)</f>
        <v>Mato Grosso</v>
      </c>
      <c r="T1354" s="1" t="str">
        <f>VLOOKUP(D1354,Base_Amostral!$A:$G,6,FALSE)</f>
        <v>Centro-Oeste</v>
      </c>
      <c r="U1354" s="4">
        <f t="shared" si="169"/>
        <v>5.0999999999999996</v>
      </c>
      <c r="V1354" s="4">
        <f t="shared" si="170"/>
        <v>5.2</v>
      </c>
      <c r="W1354" s="4">
        <f t="shared" si="171"/>
        <v>-0.10000000000000053</v>
      </c>
      <c r="X1354" s="4">
        <f t="shared" si="172"/>
        <v>5.15</v>
      </c>
      <c r="Y1354" s="4">
        <f t="shared" si="173"/>
        <v>1</v>
      </c>
      <c r="Z1354" s="4" t="str">
        <f t="shared" si="174"/>
        <v/>
      </c>
      <c r="AA1354" s="4" t="str">
        <f t="shared" si="175"/>
        <v/>
      </c>
      <c r="AB1354" s="4" t="str">
        <f>IF(B1354&lt;&gt;"r04","",IF(COUNT(INDEX(U:U,ROW()-3):U1354)&lt;2,"",MAX(INDEX(U:U,ROW()-3):U1354)-MIN(INDEX(U:U,ROW()-3):U1354)))</f>
        <v/>
      </c>
      <c r="AC1354" s="4" t="str">
        <f>IF(B1354&lt;&gt;"r04","",IF(COUNT(INDEX(V:V,ROW()-3):V1354)&lt;2,"",MAX(INDEX(V:V,ROW()-3):V1354)-MIN(INDEX(V:V,ROW()-3):V1354)))</f>
        <v/>
      </c>
      <c r="AD1354" s="4" t="str">
        <f>IF(B1354&lt;&gt;"r04","",COUNT(INDEX(U:U,ROW()-3):U1354))</f>
        <v/>
      </c>
      <c r="AE1354" s="4" t="str">
        <f>IF(B1354&lt;&gt;"r04","",COUNT(INDEX(V:V,ROW()-3):V1354))</f>
        <v/>
      </c>
    </row>
    <row r="1355" spans="1:31">
      <c r="A1355">
        <v>776</v>
      </c>
      <c r="B1355" t="s">
        <v>1859</v>
      </c>
      <c r="C1355" t="s">
        <v>1860</v>
      </c>
      <c r="D1355">
        <v>5101902</v>
      </c>
      <c r="E1355">
        <v>51</v>
      </c>
      <c r="F1355" t="s">
        <v>1849</v>
      </c>
      <c r="G1355" s="1">
        <v>46203.794027777774</v>
      </c>
      <c r="H1355">
        <v>52</v>
      </c>
      <c r="I1355" t="s">
        <v>1849</v>
      </c>
      <c r="J1355" s="1">
        <v>46203.794305555559</v>
      </c>
      <c r="K1355">
        <v>1</v>
      </c>
      <c r="L1355">
        <v>1</v>
      </c>
      <c r="M1355" t="s">
        <v>1850</v>
      </c>
      <c r="N1355" t="s">
        <v>1851</v>
      </c>
      <c r="O1355" s="1">
        <v>46203.793680555558</v>
      </c>
      <c r="P1355" s="1">
        <v>46203.794305555559</v>
      </c>
      <c r="Q1355" s="1" t="str">
        <f t="shared" si="168"/>
        <v>5101902|r02</v>
      </c>
      <c r="R1355" s="1" t="str">
        <f>VLOOKUP(D1355,Base_Amostral!$A:$G,5,FALSE)</f>
        <v>Brasnorte</v>
      </c>
      <c r="S1355" s="1" t="str">
        <f>VLOOKUP(D1355,Base_Amostral!$A:$G,3,FALSE)</f>
        <v>Mato Grosso</v>
      </c>
      <c r="T1355" s="1" t="str">
        <f>VLOOKUP(D1355,Base_Amostral!$A:$G,6,FALSE)</f>
        <v>Centro-Oeste</v>
      </c>
      <c r="U1355" s="4">
        <f t="shared" si="169"/>
        <v>5.0999999999999996</v>
      </c>
      <c r="V1355" s="4">
        <f t="shared" si="170"/>
        <v>5.2</v>
      </c>
      <c r="W1355" s="4">
        <f t="shared" si="171"/>
        <v>-0.10000000000000053</v>
      </c>
      <c r="X1355" s="4">
        <f t="shared" si="172"/>
        <v>5.15</v>
      </c>
      <c r="Y1355" s="4">
        <f t="shared" si="173"/>
        <v>1</v>
      </c>
      <c r="Z1355" s="4">
        <f t="shared" si="174"/>
        <v>0</v>
      </c>
      <c r="AA1355" s="4">
        <f t="shared" si="175"/>
        <v>0</v>
      </c>
      <c r="AB1355" s="4" t="str">
        <f>IF(B1355&lt;&gt;"r04","",IF(COUNT(INDEX(U:U,ROW()-3):U1355)&lt;2,"",MAX(INDEX(U:U,ROW()-3):U1355)-MIN(INDEX(U:U,ROW()-3):U1355)))</f>
        <v/>
      </c>
      <c r="AC1355" s="4" t="str">
        <f>IF(B1355&lt;&gt;"r04","",IF(COUNT(INDEX(V:V,ROW()-3):V1355)&lt;2,"",MAX(INDEX(V:V,ROW()-3):V1355)-MIN(INDEX(V:V,ROW()-3):V1355)))</f>
        <v/>
      </c>
      <c r="AD1355" s="4" t="str">
        <f>IF(B1355&lt;&gt;"r04","",COUNT(INDEX(U:U,ROW()-3):U1355))</f>
        <v/>
      </c>
      <c r="AE1355" s="4" t="str">
        <f>IF(B1355&lt;&gt;"r04","",COUNT(INDEX(V:V,ROW()-3):V1355))</f>
        <v/>
      </c>
    </row>
    <row r="1356" spans="1:31">
      <c r="A1356">
        <v>1129</v>
      </c>
      <c r="B1356" t="s">
        <v>1861</v>
      </c>
      <c r="C1356" t="s">
        <v>1862</v>
      </c>
      <c r="D1356">
        <v>5101902</v>
      </c>
      <c r="E1356">
        <v>51</v>
      </c>
      <c r="F1356" t="s">
        <v>1849</v>
      </c>
      <c r="G1356" s="1">
        <v>46209.829340277778</v>
      </c>
      <c r="H1356">
        <v>52</v>
      </c>
      <c r="I1356" t="s">
        <v>1849</v>
      </c>
      <c r="J1356" s="1">
        <v>46209.829606481479</v>
      </c>
      <c r="K1356">
        <v>1</v>
      </c>
      <c r="L1356">
        <v>1</v>
      </c>
      <c r="M1356" t="s">
        <v>1850</v>
      </c>
      <c r="N1356" t="s">
        <v>1851</v>
      </c>
      <c r="O1356" s="1">
        <v>46209.829027777778</v>
      </c>
      <c r="P1356" s="1">
        <v>46209.829606481479</v>
      </c>
      <c r="Q1356" s="1" t="str">
        <f t="shared" si="168"/>
        <v>5101902|r03</v>
      </c>
      <c r="R1356" s="1" t="str">
        <f>VLOOKUP(D1356,Base_Amostral!$A:$G,5,FALSE)</f>
        <v>Brasnorte</v>
      </c>
      <c r="S1356" s="1" t="str">
        <f>VLOOKUP(D1356,Base_Amostral!$A:$G,3,FALSE)</f>
        <v>Mato Grosso</v>
      </c>
      <c r="T1356" s="1" t="str">
        <f>VLOOKUP(D1356,Base_Amostral!$A:$G,6,FALSE)</f>
        <v>Centro-Oeste</v>
      </c>
      <c r="U1356" s="4">
        <f t="shared" si="169"/>
        <v>5.0999999999999996</v>
      </c>
      <c r="V1356" s="4">
        <f t="shared" si="170"/>
        <v>5.2</v>
      </c>
      <c r="W1356" s="4">
        <f t="shared" si="171"/>
        <v>-0.10000000000000053</v>
      </c>
      <c r="X1356" s="4">
        <f t="shared" si="172"/>
        <v>5.15</v>
      </c>
      <c r="Y1356" s="4">
        <f t="shared" si="173"/>
        <v>1</v>
      </c>
      <c r="Z1356" s="4">
        <f t="shared" si="174"/>
        <v>0</v>
      </c>
      <c r="AA1356" s="4">
        <f t="shared" si="175"/>
        <v>0</v>
      </c>
      <c r="AB1356" s="4" t="str">
        <f>IF(B1356&lt;&gt;"r04","",IF(COUNT(INDEX(U:U,ROW()-3):U1356)&lt;2,"",MAX(INDEX(U:U,ROW()-3):U1356)-MIN(INDEX(U:U,ROW()-3):U1356)))</f>
        <v/>
      </c>
      <c r="AC1356" s="4" t="str">
        <f>IF(B1356&lt;&gt;"r04","",IF(COUNT(INDEX(V:V,ROW()-3):V1356)&lt;2,"",MAX(INDEX(V:V,ROW()-3):V1356)-MIN(INDEX(V:V,ROW()-3):V1356)))</f>
        <v/>
      </c>
      <c r="AD1356" s="4" t="str">
        <f>IF(B1356&lt;&gt;"r04","",COUNT(INDEX(U:U,ROW()-3):U1356))</f>
        <v/>
      </c>
      <c r="AE1356" s="4" t="str">
        <f>IF(B1356&lt;&gt;"r04","",COUNT(INDEX(V:V,ROW()-3):V1356))</f>
        <v/>
      </c>
    </row>
    <row r="1357" spans="1:31">
      <c r="A1357">
        <v>1495</v>
      </c>
      <c r="B1357" t="s">
        <v>1863</v>
      </c>
      <c r="C1357" t="s">
        <v>1864</v>
      </c>
      <c r="D1357">
        <v>5101902</v>
      </c>
      <c r="E1357">
        <v>61</v>
      </c>
      <c r="F1357" t="s">
        <v>1849</v>
      </c>
      <c r="G1357" s="1">
        <v>46216.813125000001</v>
      </c>
      <c r="H1357">
        <v>52</v>
      </c>
      <c r="I1357" t="s">
        <v>1849</v>
      </c>
      <c r="J1357" s="1">
        <v>46216.813402777778</v>
      </c>
      <c r="K1357">
        <v>1</v>
      </c>
      <c r="L1357">
        <v>1</v>
      </c>
      <c r="M1357" t="s">
        <v>1850</v>
      </c>
      <c r="N1357" t="s">
        <v>1851</v>
      </c>
      <c r="O1357" s="1">
        <v>46216.812800925924</v>
      </c>
      <c r="P1357" s="1">
        <v>46216.813402777778</v>
      </c>
      <c r="Q1357" s="1" t="str">
        <f t="shared" si="168"/>
        <v>5101902|r04</v>
      </c>
      <c r="R1357" s="1" t="str">
        <f>VLOOKUP(D1357,Base_Amostral!$A:$G,5,FALSE)</f>
        <v>Brasnorte</v>
      </c>
      <c r="S1357" s="1" t="str">
        <f>VLOOKUP(D1357,Base_Amostral!$A:$G,3,FALSE)</f>
        <v>Mato Grosso</v>
      </c>
      <c r="T1357" s="1" t="str">
        <f>VLOOKUP(D1357,Base_Amostral!$A:$G,6,FALSE)</f>
        <v>Centro-Oeste</v>
      </c>
      <c r="U1357" s="4">
        <f t="shared" si="169"/>
        <v>6.1</v>
      </c>
      <c r="V1357" s="4">
        <f t="shared" si="170"/>
        <v>5.2</v>
      </c>
      <c r="W1357" s="4">
        <f t="shared" si="171"/>
        <v>0.89999999999999947</v>
      </c>
      <c r="X1357" s="4">
        <f t="shared" si="172"/>
        <v>5.65</v>
      </c>
      <c r="Y1357" s="4">
        <f t="shared" si="173"/>
        <v>1</v>
      </c>
      <c r="Z1357" s="4">
        <f t="shared" si="174"/>
        <v>1</v>
      </c>
      <c r="AA1357" s="4">
        <f t="shared" si="175"/>
        <v>0</v>
      </c>
      <c r="AB1357" s="4">
        <f ca="1">IF(B1357&lt;&gt;"r04","",IF(COUNT(INDEX(U:U,ROW()-3):U1357)&lt;2,"",MAX(INDEX(U:U,ROW()-3):U1357)-MIN(INDEX(U:U,ROW()-3):U1357)))</f>
        <v>1</v>
      </c>
      <c r="AC1357" s="4">
        <f ca="1">IF(B1357&lt;&gt;"r04","",IF(COUNT(INDEX(V:V,ROW()-3):V1357)&lt;2,"",MAX(INDEX(V:V,ROW()-3):V1357)-MIN(INDEX(V:V,ROW()-3):V1357)))</f>
        <v>0</v>
      </c>
      <c r="AD1357" s="4">
        <f ca="1">IF(B1357&lt;&gt;"r04","",COUNT(INDEX(U:U,ROW()-3):U1357))</f>
        <v>4</v>
      </c>
      <c r="AE1357" s="4">
        <f ca="1">IF(B1357&lt;&gt;"r04","",COUNT(INDEX(V:V,ROW()-3):V1357))</f>
        <v>4</v>
      </c>
    </row>
    <row r="1358" spans="1:31">
      <c r="A1358">
        <v>411</v>
      </c>
      <c r="B1358" t="s">
        <v>1857</v>
      </c>
      <c r="C1358" t="s">
        <v>1858</v>
      </c>
      <c r="D1358">
        <v>5102504</v>
      </c>
      <c r="E1358">
        <v>66</v>
      </c>
      <c r="F1358" t="s">
        <v>1849</v>
      </c>
      <c r="G1358" s="1">
        <v>46195.99114583333</v>
      </c>
      <c r="H1358">
        <v>72</v>
      </c>
      <c r="I1358" t="s">
        <v>1849</v>
      </c>
      <c r="J1358" s="1">
        <v>46195.991435185184</v>
      </c>
      <c r="K1358">
        <v>1</v>
      </c>
      <c r="L1358">
        <v>1</v>
      </c>
      <c r="M1358" t="s">
        <v>1850</v>
      </c>
      <c r="N1358" t="s">
        <v>1851</v>
      </c>
      <c r="O1358" s="1">
        <v>46195.990740740737</v>
      </c>
      <c r="P1358" s="1">
        <v>46195.991435185184</v>
      </c>
      <c r="Q1358" s="1" t="str">
        <f t="shared" si="168"/>
        <v>5102504|r01</v>
      </c>
      <c r="R1358" s="1" t="str">
        <f>VLOOKUP(D1358,Base_Amostral!$A:$G,5,FALSE)</f>
        <v>Cáceres</v>
      </c>
      <c r="S1358" s="1" t="str">
        <f>VLOOKUP(D1358,Base_Amostral!$A:$G,3,FALSE)</f>
        <v>Mato Grosso</v>
      </c>
      <c r="T1358" s="1" t="str">
        <f>VLOOKUP(D1358,Base_Amostral!$A:$G,6,FALSE)</f>
        <v>Centro-Oeste</v>
      </c>
      <c r="U1358" s="4">
        <f t="shared" si="169"/>
        <v>6.6</v>
      </c>
      <c r="V1358" s="4">
        <f t="shared" si="170"/>
        <v>7.2</v>
      </c>
      <c r="W1358" s="4">
        <f t="shared" si="171"/>
        <v>-0.60000000000000053</v>
      </c>
      <c r="X1358" s="4">
        <f t="shared" si="172"/>
        <v>6.9</v>
      </c>
      <c r="Y1358" s="4">
        <f t="shared" si="173"/>
        <v>1</v>
      </c>
      <c r="Z1358" s="4" t="str">
        <f t="shared" si="174"/>
        <v/>
      </c>
      <c r="AA1358" s="4" t="str">
        <f t="shared" si="175"/>
        <v/>
      </c>
      <c r="AB1358" s="4" t="str">
        <f>IF(B1358&lt;&gt;"r04","",IF(COUNT(INDEX(U:U,ROW()-3):U1358)&lt;2,"",MAX(INDEX(U:U,ROW()-3):U1358)-MIN(INDEX(U:U,ROW()-3):U1358)))</f>
        <v/>
      </c>
      <c r="AC1358" s="4" t="str">
        <f>IF(B1358&lt;&gt;"r04","",IF(COUNT(INDEX(V:V,ROW()-3):V1358)&lt;2,"",MAX(INDEX(V:V,ROW()-3):V1358)-MIN(INDEX(V:V,ROW()-3):V1358)))</f>
        <v/>
      </c>
      <c r="AD1358" s="4" t="str">
        <f>IF(B1358&lt;&gt;"r04","",COUNT(INDEX(U:U,ROW()-3):U1358))</f>
        <v/>
      </c>
      <c r="AE1358" s="4" t="str">
        <f>IF(B1358&lt;&gt;"r04","",COUNT(INDEX(V:V,ROW()-3):V1358))</f>
        <v/>
      </c>
    </row>
    <row r="1359" spans="1:31">
      <c r="A1359">
        <v>778</v>
      </c>
      <c r="B1359" t="s">
        <v>1859</v>
      </c>
      <c r="C1359" t="s">
        <v>1860</v>
      </c>
      <c r="D1359">
        <v>5102504</v>
      </c>
      <c r="E1359">
        <v>73</v>
      </c>
      <c r="F1359" t="s">
        <v>1849</v>
      </c>
      <c r="G1359" s="1">
        <v>46203.795312499999</v>
      </c>
      <c r="H1359">
        <v>75</v>
      </c>
      <c r="I1359" t="s">
        <v>1849</v>
      </c>
      <c r="J1359" s="1">
        <v>46203.795775462961</v>
      </c>
      <c r="K1359">
        <v>1</v>
      </c>
      <c r="L1359">
        <v>1</v>
      </c>
      <c r="M1359" t="s">
        <v>1850</v>
      </c>
      <c r="N1359" t="s">
        <v>1851</v>
      </c>
      <c r="O1359" s="1">
        <v>46203.794363425928</v>
      </c>
      <c r="P1359" s="1">
        <v>46203.795775462961</v>
      </c>
      <c r="Q1359" s="1" t="str">
        <f t="shared" si="168"/>
        <v>5102504|r02</v>
      </c>
      <c r="R1359" s="1" t="str">
        <f>VLOOKUP(D1359,Base_Amostral!$A:$G,5,FALSE)</f>
        <v>Cáceres</v>
      </c>
      <c r="S1359" s="1" t="str">
        <f>VLOOKUP(D1359,Base_Amostral!$A:$G,3,FALSE)</f>
        <v>Mato Grosso</v>
      </c>
      <c r="T1359" s="1" t="str">
        <f>VLOOKUP(D1359,Base_Amostral!$A:$G,6,FALSE)</f>
        <v>Centro-Oeste</v>
      </c>
      <c r="U1359" s="4">
        <f t="shared" si="169"/>
        <v>7.3</v>
      </c>
      <c r="V1359" s="4">
        <f t="shared" si="170"/>
        <v>7.5</v>
      </c>
      <c r="W1359" s="4">
        <f t="shared" si="171"/>
        <v>-0.20000000000000018</v>
      </c>
      <c r="X1359" s="4">
        <f t="shared" si="172"/>
        <v>7.4</v>
      </c>
      <c r="Y1359" s="4">
        <f t="shared" si="173"/>
        <v>1</v>
      </c>
      <c r="Z1359" s="4">
        <f t="shared" si="174"/>
        <v>0.70000000000000018</v>
      </c>
      <c r="AA1359" s="4">
        <f t="shared" si="175"/>
        <v>0.29999999999999982</v>
      </c>
      <c r="AB1359" s="4" t="str">
        <f>IF(B1359&lt;&gt;"r04","",IF(COUNT(INDEX(U:U,ROW()-3):U1359)&lt;2,"",MAX(INDEX(U:U,ROW()-3):U1359)-MIN(INDEX(U:U,ROW()-3):U1359)))</f>
        <v/>
      </c>
      <c r="AC1359" s="4" t="str">
        <f>IF(B1359&lt;&gt;"r04","",IF(COUNT(INDEX(V:V,ROW()-3):V1359)&lt;2,"",MAX(INDEX(V:V,ROW()-3):V1359)-MIN(INDEX(V:V,ROW()-3):V1359)))</f>
        <v/>
      </c>
      <c r="AD1359" s="4" t="str">
        <f>IF(B1359&lt;&gt;"r04","",COUNT(INDEX(U:U,ROW()-3):U1359))</f>
        <v/>
      </c>
      <c r="AE1359" s="4" t="str">
        <f>IF(B1359&lt;&gt;"r04","",COUNT(INDEX(V:V,ROW()-3):V1359))</f>
        <v/>
      </c>
    </row>
    <row r="1360" spans="1:31">
      <c r="A1360">
        <v>1131</v>
      </c>
      <c r="B1360" t="s">
        <v>1861</v>
      </c>
      <c r="C1360" t="s">
        <v>1862</v>
      </c>
      <c r="D1360">
        <v>5102504</v>
      </c>
      <c r="E1360">
        <v>73</v>
      </c>
      <c r="F1360" t="s">
        <v>1849</v>
      </c>
      <c r="G1360" s="1">
        <v>46209.830034722225</v>
      </c>
      <c r="H1360">
        <v>75</v>
      </c>
      <c r="I1360" t="s">
        <v>1849</v>
      </c>
      <c r="J1360" s="1">
        <v>46209.830300925925</v>
      </c>
      <c r="K1360">
        <v>1</v>
      </c>
      <c r="L1360">
        <v>1</v>
      </c>
      <c r="M1360" t="s">
        <v>1850</v>
      </c>
      <c r="N1360" t="s">
        <v>1851</v>
      </c>
      <c r="O1360" s="1">
        <v>46209.829652777778</v>
      </c>
      <c r="P1360" s="1">
        <v>46209.830300925925</v>
      </c>
      <c r="Q1360" s="1" t="str">
        <f t="shared" si="168"/>
        <v>5102504|r03</v>
      </c>
      <c r="R1360" s="1" t="str">
        <f>VLOOKUP(D1360,Base_Amostral!$A:$G,5,FALSE)</f>
        <v>Cáceres</v>
      </c>
      <c r="S1360" s="1" t="str">
        <f>VLOOKUP(D1360,Base_Amostral!$A:$G,3,FALSE)</f>
        <v>Mato Grosso</v>
      </c>
      <c r="T1360" s="1" t="str">
        <f>VLOOKUP(D1360,Base_Amostral!$A:$G,6,FALSE)</f>
        <v>Centro-Oeste</v>
      </c>
      <c r="U1360" s="4">
        <f t="shared" si="169"/>
        <v>7.3</v>
      </c>
      <c r="V1360" s="4">
        <f t="shared" si="170"/>
        <v>7.5</v>
      </c>
      <c r="W1360" s="4">
        <f t="shared" si="171"/>
        <v>-0.20000000000000018</v>
      </c>
      <c r="X1360" s="4">
        <f t="shared" si="172"/>
        <v>7.4</v>
      </c>
      <c r="Y1360" s="4">
        <f t="shared" si="173"/>
        <v>1</v>
      </c>
      <c r="Z1360" s="4">
        <f t="shared" si="174"/>
        <v>0</v>
      </c>
      <c r="AA1360" s="4">
        <f t="shared" si="175"/>
        <v>0</v>
      </c>
      <c r="AB1360" s="4" t="str">
        <f>IF(B1360&lt;&gt;"r04","",IF(COUNT(INDEX(U:U,ROW()-3):U1360)&lt;2,"",MAX(INDEX(U:U,ROW()-3):U1360)-MIN(INDEX(U:U,ROW()-3):U1360)))</f>
        <v/>
      </c>
      <c r="AC1360" s="4" t="str">
        <f>IF(B1360&lt;&gt;"r04","",IF(COUNT(INDEX(V:V,ROW()-3):V1360)&lt;2,"",MAX(INDEX(V:V,ROW()-3):V1360)-MIN(INDEX(V:V,ROW()-3):V1360)))</f>
        <v/>
      </c>
      <c r="AD1360" s="4" t="str">
        <f>IF(B1360&lt;&gt;"r04","",COUNT(INDEX(U:U,ROW()-3):U1360))</f>
        <v/>
      </c>
      <c r="AE1360" s="4" t="str">
        <f>IF(B1360&lt;&gt;"r04","",COUNT(INDEX(V:V,ROW()-3):V1360))</f>
        <v/>
      </c>
    </row>
    <row r="1361" spans="1:31">
      <c r="A1361">
        <v>1497</v>
      </c>
      <c r="B1361" t="s">
        <v>1863</v>
      </c>
      <c r="C1361" t="s">
        <v>1864</v>
      </c>
      <c r="D1361">
        <v>5102504</v>
      </c>
      <c r="E1361">
        <v>80</v>
      </c>
      <c r="F1361" t="s">
        <v>1849</v>
      </c>
      <c r="G1361" s="1">
        <v>46216.81391203704</v>
      </c>
      <c r="H1361">
        <v>75</v>
      </c>
      <c r="I1361" t="s">
        <v>1849</v>
      </c>
      <c r="J1361" s="1">
        <v>46216.814189814817</v>
      </c>
      <c r="K1361">
        <v>1</v>
      </c>
      <c r="L1361">
        <v>1</v>
      </c>
      <c r="M1361" t="s">
        <v>1850</v>
      </c>
      <c r="N1361" t="s">
        <v>1851</v>
      </c>
      <c r="O1361" s="1">
        <v>46216.813449074078</v>
      </c>
      <c r="P1361" s="1">
        <v>46216.814189814817</v>
      </c>
      <c r="Q1361" s="1" t="str">
        <f t="shared" si="168"/>
        <v>5102504|r04</v>
      </c>
      <c r="R1361" s="1" t="str">
        <f>VLOOKUP(D1361,Base_Amostral!$A:$G,5,FALSE)</f>
        <v>Cáceres</v>
      </c>
      <c r="S1361" s="1" t="str">
        <f>VLOOKUP(D1361,Base_Amostral!$A:$G,3,FALSE)</f>
        <v>Mato Grosso</v>
      </c>
      <c r="T1361" s="1" t="str">
        <f>VLOOKUP(D1361,Base_Amostral!$A:$G,6,FALSE)</f>
        <v>Centro-Oeste</v>
      </c>
      <c r="U1361" s="4">
        <f t="shared" si="169"/>
        <v>8</v>
      </c>
      <c r="V1361" s="4">
        <f t="shared" si="170"/>
        <v>7.5</v>
      </c>
      <c r="W1361" s="4">
        <f t="shared" si="171"/>
        <v>0.5</v>
      </c>
      <c r="X1361" s="4">
        <f t="shared" si="172"/>
        <v>7.75</v>
      </c>
      <c r="Y1361" s="4">
        <f t="shared" si="173"/>
        <v>1</v>
      </c>
      <c r="Z1361" s="4">
        <f t="shared" si="174"/>
        <v>0.70000000000000018</v>
      </c>
      <c r="AA1361" s="4">
        <f t="shared" si="175"/>
        <v>0</v>
      </c>
      <c r="AB1361" s="4">
        <f ca="1">IF(B1361&lt;&gt;"r04","",IF(COUNT(INDEX(U:U,ROW()-3):U1361)&lt;2,"",MAX(INDEX(U:U,ROW()-3):U1361)-MIN(INDEX(U:U,ROW()-3):U1361)))</f>
        <v>1.4000000000000004</v>
      </c>
      <c r="AC1361" s="4">
        <f ca="1">IF(B1361&lt;&gt;"r04","",IF(COUNT(INDEX(V:V,ROW()-3):V1361)&lt;2,"",MAX(INDEX(V:V,ROW()-3):V1361)-MIN(INDEX(V:V,ROW()-3):V1361)))</f>
        <v>0.29999999999999982</v>
      </c>
      <c r="AD1361" s="4">
        <f ca="1">IF(B1361&lt;&gt;"r04","",COUNT(INDEX(U:U,ROW()-3):U1361))</f>
        <v>4</v>
      </c>
      <c r="AE1361" s="4">
        <f ca="1">IF(B1361&lt;&gt;"r04","",COUNT(INDEX(V:V,ROW()-3):V1361))</f>
        <v>4</v>
      </c>
    </row>
    <row r="1362" spans="1:31">
      <c r="A1362">
        <v>412</v>
      </c>
      <c r="B1362" t="s">
        <v>1857</v>
      </c>
      <c r="C1362" t="s">
        <v>1858</v>
      </c>
      <c r="D1362">
        <v>5103437</v>
      </c>
      <c r="E1362">
        <v>92</v>
      </c>
      <c r="F1362" t="s">
        <v>1849</v>
      </c>
      <c r="G1362" s="1">
        <v>46195.991585648146</v>
      </c>
      <c r="H1362">
        <v>81</v>
      </c>
      <c r="I1362" t="s">
        <v>1849</v>
      </c>
      <c r="J1362" s="1">
        <v>46195.991851851853</v>
      </c>
      <c r="K1362">
        <v>1</v>
      </c>
      <c r="L1362">
        <v>1</v>
      </c>
      <c r="M1362" t="s">
        <v>1850</v>
      </c>
      <c r="N1362" t="s">
        <v>1851</v>
      </c>
      <c r="O1362" s="1">
        <v>46195.991469907407</v>
      </c>
      <c r="P1362" s="1">
        <v>46195.991851851853</v>
      </c>
      <c r="Q1362" s="1" t="str">
        <f t="shared" si="168"/>
        <v>5103437|r01</v>
      </c>
      <c r="R1362" s="1" t="str">
        <f>VLOOKUP(D1362,Base_Amostral!$A:$G,5,FALSE)</f>
        <v>Curvelândia</v>
      </c>
      <c r="S1362" s="1" t="str">
        <f>VLOOKUP(D1362,Base_Amostral!$A:$G,3,FALSE)</f>
        <v>Mato Grosso</v>
      </c>
      <c r="T1362" s="1" t="str">
        <f>VLOOKUP(D1362,Base_Amostral!$A:$G,6,FALSE)</f>
        <v>Centro-Oeste</v>
      </c>
      <c r="U1362" s="4">
        <f t="shared" si="169"/>
        <v>9.1999999999999993</v>
      </c>
      <c r="V1362" s="4">
        <f t="shared" si="170"/>
        <v>8.1</v>
      </c>
      <c r="W1362" s="4">
        <f t="shared" si="171"/>
        <v>1.0999999999999996</v>
      </c>
      <c r="X1362" s="4">
        <f t="shared" si="172"/>
        <v>8.6499999999999986</v>
      </c>
      <c r="Y1362" s="4">
        <f t="shared" si="173"/>
        <v>1</v>
      </c>
      <c r="Z1362" s="4" t="str">
        <f t="shared" si="174"/>
        <v/>
      </c>
      <c r="AA1362" s="4" t="str">
        <f t="shared" si="175"/>
        <v/>
      </c>
      <c r="AB1362" s="4" t="str">
        <f>IF(B1362&lt;&gt;"r04","",IF(COUNT(INDEX(U:U,ROW()-3):U1362)&lt;2,"",MAX(INDEX(U:U,ROW()-3):U1362)-MIN(INDEX(U:U,ROW()-3):U1362)))</f>
        <v/>
      </c>
      <c r="AC1362" s="4" t="str">
        <f>IF(B1362&lt;&gt;"r04","",IF(COUNT(INDEX(V:V,ROW()-3):V1362)&lt;2,"",MAX(INDEX(V:V,ROW()-3):V1362)-MIN(INDEX(V:V,ROW()-3):V1362)))</f>
        <v/>
      </c>
      <c r="AD1362" s="4" t="str">
        <f>IF(B1362&lt;&gt;"r04","",COUNT(INDEX(U:U,ROW()-3):U1362))</f>
        <v/>
      </c>
      <c r="AE1362" s="4" t="str">
        <f>IF(B1362&lt;&gt;"r04","",COUNT(INDEX(V:V,ROW()-3):V1362))</f>
        <v/>
      </c>
    </row>
    <row r="1363" spans="1:31">
      <c r="A1363">
        <v>783</v>
      </c>
      <c r="B1363" t="s">
        <v>1859</v>
      </c>
      <c r="C1363" t="s">
        <v>1860</v>
      </c>
      <c r="D1363">
        <v>5103437</v>
      </c>
      <c r="E1363">
        <v>92</v>
      </c>
      <c r="F1363" t="s">
        <v>1849</v>
      </c>
      <c r="G1363" s="1">
        <v>46203.795972222222</v>
      </c>
      <c r="H1363">
        <v>81</v>
      </c>
      <c r="I1363" t="s">
        <v>1849</v>
      </c>
      <c r="J1363" s="1">
        <v>46203.796226851853</v>
      </c>
      <c r="K1363">
        <v>1</v>
      </c>
      <c r="L1363">
        <v>1</v>
      </c>
      <c r="M1363" t="s">
        <v>1850</v>
      </c>
      <c r="N1363" t="s">
        <v>1851</v>
      </c>
      <c r="O1363" s="1">
        <v>46203.795810185184</v>
      </c>
      <c r="P1363" s="1">
        <v>46203.796226851853</v>
      </c>
      <c r="Q1363" s="1" t="str">
        <f t="shared" si="168"/>
        <v>5103437|r02</v>
      </c>
      <c r="R1363" s="1" t="str">
        <f>VLOOKUP(D1363,Base_Amostral!$A:$G,5,FALSE)</f>
        <v>Curvelândia</v>
      </c>
      <c r="S1363" s="1" t="str">
        <f>VLOOKUP(D1363,Base_Amostral!$A:$G,3,FALSE)</f>
        <v>Mato Grosso</v>
      </c>
      <c r="T1363" s="1" t="str">
        <f>VLOOKUP(D1363,Base_Amostral!$A:$G,6,FALSE)</f>
        <v>Centro-Oeste</v>
      </c>
      <c r="U1363" s="4">
        <f t="shared" si="169"/>
        <v>9.1999999999999993</v>
      </c>
      <c r="V1363" s="4">
        <f t="shared" si="170"/>
        <v>8.1</v>
      </c>
      <c r="W1363" s="4">
        <f t="shared" si="171"/>
        <v>1.0999999999999996</v>
      </c>
      <c r="X1363" s="4">
        <f t="shared" si="172"/>
        <v>8.6499999999999986</v>
      </c>
      <c r="Y1363" s="4">
        <f t="shared" si="173"/>
        <v>1</v>
      </c>
      <c r="Z1363" s="4">
        <f t="shared" si="174"/>
        <v>0</v>
      </c>
      <c r="AA1363" s="4">
        <f t="shared" si="175"/>
        <v>0</v>
      </c>
      <c r="AB1363" s="4" t="str">
        <f>IF(B1363&lt;&gt;"r04","",IF(COUNT(INDEX(U:U,ROW()-3):U1363)&lt;2,"",MAX(INDEX(U:U,ROW()-3):U1363)-MIN(INDEX(U:U,ROW()-3):U1363)))</f>
        <v/>
      </c>
      <c r="AC1363" s="4" t="str">
        <f>IF(B1363&lt;&gt;"r04","",IF(COUNT(INDEX(V:V,ROW()-3):V1363)&lt;2,"",MAX(INDEX(V:V,ROW()-3):V1363)-MIN(INDEX(V:V,ROW()-3):V1363)))</f>
        <v/>
      </c>
      <c r="AD1363" s="4" t="str">
        <f>IF(B1363&lt;&gt;"r04","",COUNT(INDEX(U:U,ROW()-3):U1363))</f>
        <v/>
      </c>
      <c r="AE1363" s="4" t="str">
        <f>IF(B1363&lt;&gt;"r04","",COUNT(INDEX(V:V,ROW()-3):V1363))</f>
        <v/>
      </c>
    </row>
    <row r="1364" spans="1:31">
      <c r="A1364">
        <v>1133</v>
      </c>
      <c r="B1364" t="s">
        <v>1861</v>
      </c>
      <c r="C1364" t="s">
        <v>1862</v>
      </c>
      <c r="D1364">
        <v>5103437</v>
      </c>
      <c r="E1364">
        <v>92</v>
      </c>
      <c r="F1364" t="s">
        <v>1849</v>
      </c>
      <c r="G1364" s="1">
        <v>46209.836238425924</v>
      </c>
      <c r="H1364">
        <v>72</v>
      </c>
      <c r="I1364" t="s">
        <v>1849</v>
      </c>
      <c r="J1364" s="1">
        <v>46209.836493055554</v>
      </c>
      <c r="K1364">
        <v>1</v>
      </c>
      <c r="L1364">
        <v>1</v>
      </c>
      <c r="M1364" t="s">
        <v>1850</v>
      </c>
      <c r="N1364" t="s">
        <v>1851</v>
      </c>
      <c r="O1364" s="1">
        <v>46209.830358796295</v>
      </c>
      <c r="P1364" s="1">
        <v>46209.836493055554</v>
      </c>
      <c r="Q1364" s="1" t="str">
        <f t="shared" si="168"/>
        <v>5103437|r03</v>
      </c>
      <c r="R1364" s="1" t="str">
        <f>VLOOKUP(D1364,Base_Amostral!$A:$G,5,FALSE)</f>
        <v>Curvelândia</v>
      </c>
      <c r="S1364" s="1" t="str">
        <f>VLOOKUP(D1364,Base_Amostral!$A:$G,3,FALSE)</f>
        <v>Mato Grosso</v>
      </c>
      <c r="T1364" s="1" t="str">
        <f>VLOOKUP(D1364,Base_Amostral!$A:$G,6,FALSE)</f>
        <v>Centro-Oeste</v>
      </c>
      <c r="U1364" s="4">
        <f t="shared" si="169"/>
        <v>9.1999999999999993</v>
      </c>
      <c r="V1364" s="4">
        <f t="shared" si="170"/>
        <v>7.2</v>
      </c>
      <c r="W1364" s="4">
        <f t="shared" si="171"/>
        <v>1.9999999999999991</v>
      </c>
      <c r="X1364" s="4">
        <f t="shared" si="172"/>
        <v>8.1999999999999993</v>
      </c>
      <c r="Y1364" s="4">
        <f t="shared" si="173"/>
        <v>1</v>
      </c>
      <c r="Z1364" s="4">
        <f t="shared" si="174"/>
        <v>0</v>
      </c>
      <c r="AA1364" s="4">
        <f t="shared" si="175"/>
        <v>-0.89999999999999947</v>
      </c>
      <c r="AB1364" s="4" t="str">
        <f>IF(B1364&lt;&gt;"r04","",IF(COUNT(INDEX(U:U,ROW()-3):U1364)&lt;2,"",MAX(INDEX(U:U,ROW()-3):U1364)-MIN(INDEX(U:U,ROW()-3):U1364)))</f>
        <v/>
      </c>
      <c r="AC1364" s="4" t="str">
        <f>IF(B1364&lt;&gt;"r04","",IF(COUNT(INDEX(V:V,ROW()-3):V1364)&lt;2,"",MAX(INDEX(V:V,ROW()-3):V1364)-MIN(INDEX(V:V,ROW()-3):V1364)))</f>
        <v/>
      </c>
      <c r="AD1364" s="4" t="str">
        <f>IF(B1364&lt;&gt;"r04","",COUNT(INDEX(U:U,ROW()-3):U1364))</f>
        <v/>
      </c>
      <c r="AE1364" s="4" t="str">
        <f>IF(B1364&lt;&gt;"r04","",COUNT(INDEX(V:V,ROW()-3):V1364))</f>
        <v/>
      </c>
    </row>
    <row r="1365" spans="1:31">
      <c r="A1365">
        <v>1500</v>
      </c>
      <c r="B1365" t="s">
        <v>1863</v>
      </c>
      <c r="C1365" t="s">
        <v>1864</v>
      </c>
      <c r="D1365">
        <v>5103437</v>
      </c>
      <c r="E1365">
        <v>96</v>
      </c>
      <c r="F1365" t="s">
        <v>1849</v>
      </c>
      <c r="G1365" s="1">
        <v>46216.814375000002</v>
      </c>
      <c r="H1365">
        <v>72</v>
      </c>
      <c r="I1365" t="s">
        <v>1849</v>
      </c>
      <c r="J1365" s="1">
        <v>46216.814629629633</v>
      </c>
      <c r="K1365">
        <v>1</v>
      </c>
      <c r="L1365">
        <v>1</v>
      </c>
      <c r="M1365" t="s">
        <v>1850</v>
      </c>
      <c r="N1365" t="s">
        <v>1851</v>
      </c>
      <c r="O1365" s="1">
        <v>46216.814236111109</v>
      </c>
      <c r="P1365" s="1">
        <v>46216.814629629633</v>
      </c>
      <c r="Q1365" s="1" t="str">
        <f t="shared" si="168"/>
        <v>5103437|r04</v>
      </c>
      <c r="R1365" s="1" t="str">
        <f>VLOOKUP(D1365,Base_Amostral!$A:$G,5,FALSE)</f>
        <v>Curvelândia</v>
      </c>
      <c r="S1365" s="1" t="str">
        <f>VLOOKUP(D1365,Base_Amostral!$A:$G,3,FALSE)</f>
        <v>Mato Grosso</v>
      </c>
      <c r="T1365" s="1" t="str">
        <f>VLOOKUP(D1365,Base_Amostral!$A:$G,6,FALSE)</f>
        <v>Centro-Oeste</v>
      </c>
      <c r="U1365" s="4">
        <f t="shared" si="169"/>
        <v>9.6</v>
      </c>
      <c r="V1365" s="4">
        <f t="shared" si="170"/>
        <v>7.2</v>
      </c>
      <c r="W1365" s="4">
        <f t="shared" si="171"/>
        <v>2.3999999999999995</v>
      </c>
      <c r="X1365" s="4">
        <f t="shared" si="172"/>
        <v>8.4</v>
      </c>
      <c r="Y1365" s="4">
        <f t="shared" si="173"/>
        <v>1</v>
      </c>
      <c r="Z1365" s="4">
        <f t="shared" si="174"/>
        <v>0.40000000000000036</v>
      </c>
      <c r="AA1365" s="4">
        <f t="shared" si="175"/>
        <v>0</v>
      </c>
      <c r="AB1365" s="4">
        <f ca="1">IF(B1365&lt;&gt;"r04","",IF(COUNT(INDEX(U:U,ROW()-3):U1365)&lt;2,"",MAX(INDEX(U:U,ROW()-3):U1365)-MIN(INDEX(U:U,ROW()-3):U1365)))</f>
        <v>0.40000000000000036</v>
      </c>
      <c r="AC1365" s="4">
        <f ca="1">IF(B1365&lt;&gt;"r04","",IF(COUNT(INDEX(V:V,ROW()-3):V1365)&lt;2,"",MAX(INDEX(V:V,ROW()-3):V1365)-MIN(INDEX(V:V,ROW()-3):V1365)))</f>
        <v>0.89999999999999947</v>
      </c>
      <c r="AD1365" s="4">
        <f ca="1">IF(B1365&lt;&gt;"r04","",COUNT(INDEX(U:U,ROW()-3):U1365))</f>
        <v>4</v>
      </c>
      <c r="AE1365" s="4">
        <f ca="1">IF(B1365&lt;&gt;"r04","",COUNT(INDEX(V:V,ROW()-3):V1365))</f>
        <v>4</v>
      </c>
    </row>
    <row r="1366" spans="1:31">
      <c r="A1366">
        <v>414</v>
      </c>
      <c r="B1366" t="s">
        <v>1857</v>
      </c>
      <c r="C1366" t="s">
        <v>1858</v>
      </c>
      <c r="D1366">
        <v>5104807</v>
      </c>
      <c r="E1366">
        <v>77</v>
      </c>
      <c r="F1366" t="s">
        <v>1849</v>
      </c>
      <c r="G1366" s="1">
        <v>46195.992164351854</v>
      </c>
      <c r="H1366">
        <v>74</v>
      </c>
      <c r="I1366" t="s">
        <v>1849</v>
      </c>
      <c r="J1366" s="1">
        <v>46195.9924537037</v>
      </c>
      <c r="K1366">
        <v>1</v>
      </c>
      <c r="L1366">
        <v>1</v>
      </c>
      <c r="M1366" t="s">
        <v>1850</v>
      </c>
      <c r="N1366" t="s">
        <v>1851</v>
      </c>
      <c r="O1366" s="1">
        <v>46195.991898148146</v>
      </c>
      <c r="P1366" s="1">
        <v>46195.9924537037</v>
      </c>
      <c r="Q1366" s="1" t="str">
        <f t="shared" si="168"/>
        <v>5104807|r01</v>
      </c>
      <c r="R1366" s="1" t="str">
        <f>VLOOKUP(D1366,Base_Amostral!$A:$G,5,FALSE)</f>
        <v>Jaciara</v>
      </c>
      <c r="S1366" s="1" t="str">
        <f>VLOOKUP(D1366,Base_Amostral!$A:$G,3,FALSE)</f>
        <v>Mato Grosso</v>
      </c>
      <c r="T1366" s="1" t="str">
        <f>VLOOKUP(D1366,Base_Amostral!$A:$G,6,FALSE)</f>
        <v>Centro-Oeste</v>
      </c>
      <c r="U1366" s="4">
        <f t="shared" si="169"/>
        <v>7.7</v>
      </c>
      <c r="V1366" s="4">
        <f t="shared" si="170"/>
        <v>7.4</v>
      </c>
      <c r="W1366" s="4">
        <f t="shared" si="171"/>
        <v>0.29999999999999982</v>
      </c>
      <c r="X1366" s="4">
        <f t="shared" si="172"/>
        <v>7.5500000000000007</v>
      </c>
      <c r="Y1366" s="4">
        <f t="shared" si="173"/>
        <v>1</v>
      </c>
      <c r="Z1366" s="4" t="str">
        <f t="shared" si="174"/>
        <v/>
      </c>
      <c r="AA1366" s="4" t="str">
        <f t="shared" si="175"/>
        <v/>
      </c>
      <c r="AB1366" s="4" t="str">
        <f>IF(B1366&lt;&gt;"r04","",IF(COUNT(INDEX(U:U,ROW()-3):U1366)&lt;2,"",MAX(INDEX(U:U,ROW()-3):U1366)-MIN(INDEX(U:U,ROW()-3):U1366)))</f>
        <v/>
      </c>
      <c r="AC1366" s="4" t="str">
        <f>IF(B1366&lt;&gt;"r04","",IF(COUNT(INDEX(V:V,ROW()-3):V1366)&lt;2,"",MAX(INDEX(V:V,ROW()-3):V1366)-MIN(INDEX(V:V,ROW()-3):V1366)))</f>
        <v/>
      </c>
      <c r="AD1366" s="4" t="str">
        <f>IF(B1366&lt;&gt;"r04","",COUNT(INDEX(U:U,ROW()-3):U1366))</f>
        <v/>
      </c>
      <c r="AE1366" s="4" t="str">
        <f>IF(B1366&lt;&gt;"r04","",COUNT(INDEX(V:V,ROW()-3):V1366))</f>
        <v/>
      </c>
    </row>
    <row r="1367" spans="1:31">
      <c r="A1367">
        <v>785</v>
      </c>
      <c r="B1367" t="s">
        <v>1859</v>
      </c>
      <c r="C1367" t="s">
        <v>1860</v>
      </c>
      <c r="D1367">
        <v>5104807</v>
      </c>
      <c r="E1367">
        <v>77</v>
      </c>
      <c r="F1367" t="s">
        <v>1849</v>
      </c>
      <c r="G1367" s="1">
        <v>46203.796631944446</v>
      </c>
      <c r="H1367">
        <v>74</v>
      </c>
      <c r="I1367" t="s">
        <v>1849</v>
      </c>
      <c r="J1367" s="1">
        <v>46203.796898148146</v>
      </c>
      <c r="K1367">
        <v>1</v>
      </c>
      <c r="L1367">
        <v>1</v>
      </c>
      <c r="M1367" t="s">
        <v>1850</v>
      </c>
      <c r="N1367" t="s">
        <v>1851</v>
      </c>
      <c r="O1367" s="1">
        <v>46203.796273148146</v>
      </c>
      <c r="P1367" s="1">
        <v>46203.796898148146</v>
      </c>
      <c r="Q1367" s="1" t="str">
        <f t="shared" si="168"/>
        <v>5104807|r02</v>
      </c>
      <c r="R1367" s="1" t="str">
        <f>VLOOKUP(D1367,Base_Amostral!$A:$G,5,FALSE)</f>
        <v>Jaciara</v>
      </c>
      <c r="S1367" s="1" t="str">
        <f>VLOOKUP(D1367,Base_Amostral!$A:$G,3,FALSE)</f>
        <v>Mato Grosso</v>
      </c>
      <c r="T1367" s="1" t="str">
        <f>VLOOKUP(D1367,Base_Amostral!$A:$G,6,FALSE)</f>
        <v>Centro-Oeste</v>
      </c>
      <c r="U1367" s="4">
        <f t="shared" si="169"/>
        <v>7.7</v>
      </c>
      <c r="V1367" s="4">
        <f t="shared" si="170"/>
        <v>7.4</v>
      </c>
      <c r="W1367" s="4">
        <f t="shared" si="171"/>
        <v>0.29999999999999982</v>
      </c>
      <c r="X1367" s="4">
        <f t="shared" si="172"/>
        <v>7.5500000000000007</v>
      </c>
      <c r="Y1367" s="4">
        <f t="shared" si="173"/>
        <v>1</v>
      </c>
      <c r="Z1367" s="4">
        <f t="shared" si="174"/>
        <v>0</v>
      </c>
      <c r="AA1367" s="4">
        <f t="shared" si="175"/>
        <v>0</v>
      </c>
      <c r="AB1367" s="4" t="str">
        <f>IF(B1367&lt;&gt;"r04","",IF(COUNT(INDEX(U:U,ROW()-3):U1367)&lt;2,"",MAX(INDEX(U:U,ROW()-3):U1367)-MIN(INDEX(U:U,ROW()-3):U1367)))</f>
        <v/>
      </c>
      <c r="AC1367" s="4" t="str">
        <f>IF(B1367&lt;&gt;"r04","",IF(COUNT(INDEX(V:V,ROW()-3):V1367)&lt;2,"",MAX(INDEX(V:V,ROW()-3):V1367)-MIN(INDEX(V:V,ROW()-3):V1367)))</f>
        <v/>
      </c>
      <c r="AD1367" s="4" t="str">
        <f>IF(B1367&lt;&gt;"r04","",COUNT(INDEX(U:U,ROW()-3):U1367))</f>
        <v/>
      </c>
      <c r="AE1367" s="4" t="str">
        <f>IF(B1367&lt;&gt;"r04","",COUNT(INDEX(V:V,ROW()-3):V1367))</f>
        <v/>
      </c>
    </row>
    <row r="1368" spans="1:31">
      <c r="A1368">
        <v>1142</v>
      </c>
      <c r="B1368" t="s">
        <v>1861</v>
      </c>
      <c r="C1368" t="s">
        <v>1862</v>
      </c>
      <c r="D1368">
        <v>5104807</v>
      </c>
      <c r="E1368">
        <v>77</v>
      </c>
      <c r="F1368" t="s">
        <v>1849</v>
      </c>
      <c r="G1368" s="1">
        <v>46209.836805555555</v>
      </c>
      <c r="H1368">
        <v>74</v>
      </c>
      <c r="I1368" t="s">
        <v>1849</v>
      </c>
      <c r="J1368" s="1">
        <v>46209.837083333332</v>
      </c>
      <c r="K1368">
        <v>1</v>
      </c>
      <c r="L1368">
        <v>1</v>
      </c>
      <c r="M1368" t="s">
        <v>1850</v>
      </c>
      <c r="N1368" t="s">
        <v>1851</v>
      </c>
      <c r="O1368" s="1">
        <v>46209.836527777778</v>
      </c>
      <c r="P1368" s="1">
        <v>46209.837083333332</v>
      </c>
      <c r="Q1368" s="1" t="str">
        <f t="shared" si="168"/>
        <v>5104807|r03</v>
      </c>
      <c r="R1368" s="1" t="str">
        <f>VLOOKUP(D1368,Base_Amostral!$A:$G,5,FALSE)</f>
        <v>Jaciara</v>
      </c>
      <c r="S1368" s="1" t="str">
        <f>VLOOKUP(D1368,Base_Amostral!$A:$G,3,FALSE)</f>
        <v>Mato Grosso</v>
      </c>
      <c r="T1368" s="1" t="str">
        <f>VLOOKUP(D1368,Base_Amostral!$A:$G,6,FALSE)</f>
        <v>Centro-Oeste</v>
      </c>
      <c r="U1368" s="4">
        <f t="shared" si="169"/>
        <v>7.7</v>
      </c>
      <c r="V1368" s="4">
        <f t="shared" si="170"/>
        <v>7.4</v>
      </c>
      <c r="W1368" s="4">
        <f t="shared" si="171"/>
        <v>0.29999999999999982</v>
      </c>
      <c r="X1368" s="4">
        <f t="shared" si="172"/>
        <v>7.5500000000000007</v>
      </c>
      <c r="Y1368" s="4">
        <f t="shared" si="173"/>
        <v>1</v>
      </c>
      <c r="Z1368" s="4">
        <f t="shared" si="174"/>
        <v>0</v>
      </c>
      <c r="AA1368" s="4">
        <f t="shared" si="175"/>
        <v>0</v>
      </c>
      <c r="AB1368" s="4" t="str">
        <f>IF(B1368&lt;&gt;"r04","",IF(COUNT(INDEX(U:U,ROW()-3):U1368)&lt;2,"",MAX(INDEX(U:U,ROW()-3):U1368)-MIN(INDEX(U:U,ROW()-3):U1368)))</f>
        <v/>
      </c>
      <c r="AC1368" s="4" t="str">
        <f>IF(B1368&lt;&gt;"r04","",IF(COUNT(INDEX(V:V,ROW()-3):V1368)&lt;2,"",MAX(INDEX(V:V,ROW()-3):V1368)-MIN(INDEX(V:V,ROW()-3):V1368)))</f>
        <v/>
      </c>
      <c r="AD1368" s="4" t="str">
        <f>IF(B1368&lt;&gt;"r04","",COUNT(INDEX(U:U,ROW()-3):U1368))</f>
        <v/>
      </c>
      <c r="AE1368" s="4" t="str">
        <f>IF(B1368&lt;&gt;"r04","",COUNT(INDEX(V:V,ROW()-3):V1368))</f>
        <v/>
      </c>
    </row>
    <row r="1369" spans="1:31">
      <c r="A1369">
        <v>1502</v>
      </c>
      <c r="B1369" t="s">
        <v>1863</v>
      </c>
      <c r="C1369" t="s">
        <v>1864</v>
      </c>
      <c r="D1369">
        <v>5104807</v>
      </c>
      <c r="E1369">
        <v>82</v>
      </c>
      <c r="F1369" t="s">
        <v>1849</v>
      </c>
      <c r="G1369" s="1">
        <v>46216.815000000002</v>
      </c>
      <c r="H1369">
        <v>74</v>
      </c>
      <c r="I1369" t="s">
        <v>1849</v>
      </c>
      <c r="J1369" s="1">
        <v>46216.81527777778</v>
      </c>
      <c r="K1369">
        <v>1</v>
      </c>
      <c r="L1369">
        <v>1</v>
      </c>
      <c r="M1369" t="s">
        <v>1850</v>
      </c>
      <c r="N1369" t="s">
        <v>1851</v>
      </c>
      <c r="O1369" s="1">
        <v>46216.814675925925</v>
      </c>
      <c r="P1369" s="1">
        <v>46216.81527777778</v>
      </c>
      <c r="Q1369" s="1" t="str">
        <f t="shared" si="168"/>
        <v>5104807|r04</v>
      </c>
      <c r="R1369" s="1" t="str">
        <f>VLOOKUP(D1369,Base_Amostral!$A:$G,5,FALSE)</f>
        <v>Jaciara</v>
      </c>
      <c r="S1369" s="1" t="str">
        <f>VLOOKUP(D1369,Base_Amostral!$A:$G,3,FALSE)</f>
        <v>Mato Grosso</v>
      </c>
      <c r="T1369" s="1" t="str">
        <f>VLOOKUP(D1369,Base_Amostral!$A:$G,6,FALSE)</f>
        <v>Centro-Oeste</v>
      </c>
      <c r="U1369" s="4">
        <f t="shared" si="169"/>
        <v>8.1999999999999993</v>
      </c>
      <c r="V1369" s="4">
        <f t="shared" si="170"/>
        <v>7.4</v>
      </c>
      <c r="W1369" s="4">
        <f t="shared" si="171"/>
        <v>0.79999999999999893</v>
      </c>
      <c r="X1369" s="4">
        <f t="shared" si="172"/>
        <v>7.8</v>
      </c>
      <c r="Y1369" s="4">
        <f t="shared" si="173"/>
        <v>1</v>
      </c>
      <c r="Z1369" s="4">
        <f t="shared" si="174"/>
        <v>0.49999999999999911</v>
      </c>
      <c r="AA1369" s="4">
        <f t="shared" si="175"/>
        <v>0</v>
      </c>
      <c r="AB1369" s="4">
        <f ca="1">IF(B1369&lt;&gt;"r04","",IF(COUNT(INDEX(U:U,ROW()-3):U1369)&lt;2,"",MAX(INDEX(U:U,ROW()-3):U1369)-MIN(INDEX(U:U,ROW()-3):U1369)))</f>
        <v>0.49999999999999911</v>
      </c>
      <c r="AC1369" s="4">
        <f ca="1">IF(B1369&lt;&gt;"r04","",IF(COUNT(INDEX(V:V,ROW()-3):V1369)&lt;2,"",MAX(INDEX(V:V,ROW()-3):V1369)-MIN(INDEX(V:V,ROW()-3):V1369)))</f>
        <v>0</v>
      </c>
      <c r="AD1369" s="4">
        <f ca="1">IF(B1369&lt;&gt;"r04","",COUNT(INDEX(U:U,ROW()-3):U1369))</f>
        <v>4</v>
      </c>
      <c r="AE1369" s="4">
        <f ca="1">IF(B1369&lt;&gt;"r04","",COUNT(INDEX(V:V,ROW()-3):V1369))</f>
        <v>4</v>
      </c>
    </row>
    <row r="1370" spans="1:31">
      <c r="A1370">
        <v>417</v>
      </c>
      <c r="B1370" t="s">
        <v>1857</v>
      </c>
      <c r="C1370" t="s">
        <v>1858</v>
      </c>
      <c r="D1370">
        <v>5105580</v>
      </c>
      <c r="E1370">
        <v>44</v>
      </c>
      <c r="F1370" t="s">
        <v>1849</v>
      </c>
      <c r="G1370" s="1">
        <v>46195.992708333331</v>
      </c>
      <c r="H1370">
        <v>54</v>
      </c>
      <c r="I1370" t="s">
        <v>1849</v>
      </c>
      <c r="J1370" s="1">
        <v>46195.992974537039</v>
      </c>
      <c r="K1370">
        <v>1</v>
      </c>
      <c r="L1370">
        <v>1</v>
      </c>
      <c r="M1370" t="s">
        <v>1850</v>
      </c>
      <c r="N1370" t="s">
        <v>1851</v>
      </c>
      <c r="O1370" s="1">
        <v>46195.992488425924</v>
      </c>
      <c r="P1370" s="1">
        <v>46195.992974537039</v>
      </c>
      <c r="Q1370" s="1" t="str">
        <f t="shared" si="168"/>
        <v>5105580|r01</v>
      </c>
      <c r="R1370" s="1" t="str">
        <f>VLOOKUP(D1370,Base_Amostral!$A:$G,5,FALSE)</f>
        <v>Marcelândia</v>
      </c>
      <c r="S1370" s="1" t="str">
        <f>VLOOKUP(D1370,Base_Amostral!$A:$G,3,FALSE)</f>
        <v>Mato Grosso</v>
      </c>
      <c r="T1370" s="1" t="str">
        <f>VLOOKUP(D1370,Base_Amostral!$A:$G,6,FALSE)</f>
        <v>Centro-Oeste</v>
      </c>
      <c r="U1370" s="4">
        <f t="shared" si="169"/>
        <v>4.4000000000000004</v>
      </c>
      <c r="V1370" s="4">
        <f t="shared" si="170"/>
        <v>5.4</v>
      </c>
      <c r="W1370" s="4">
        <f t="shared" si="171"/>
        <v>-1</v>
      </c>
      <c r="X1370" s="4">
        <f t="shared" si="172"/>
        <v>4.9000000000000004</v>
      </c>
      <c r="Y1370" s="4">
        <f t="shared" si="173"/>
        <v>1</v>
      </c>
      <c r="Z1370" s="4" t="str">
        <f t="shared" si="174"/>
        <v/>
      </c>
      <c r="AA1370" s="4" t="str">
        <f t="shared" si="175"/>
        <v/>
      </c>
      <c r="AB1370" s="4" t="str">
        <f>IF(B1370&lt;&gt;"r04","",IF(COUNT(INDEX(U:U,ROW()-3):U1370)&lt;2,"",MAX(INDEX(U:U,ROW()-3):U1370)-MIN(INDEX(U:U,ROW()-3):U1370)))</f>
        <v/>
      </c>
      <c r="AC1370" s="4" t="str">
        <f>IF(B1370&lt;&gt;"r04","",IF(COUNT(INDEX(V:V,ROW()-3):V1370)&lt;2,"",MAX(INDEX(V:V,ROW()-3):V1370)-MIN(INDEX(V:V,ROW()-3):V1370)))</f>
        <v/>
      </c>
      <c r="AD1370" s="4" t="str">
        <f>IF(B1370&lt;&gt;"r04","",COUNT(INDEX(U:U,ROW()-3):U1370))</f>
        <v/>
      </c>
      <c r="AE1370" s="4" t="str">
        <f>IF(B1370&lt;&gt;"r04","",COUNT(INDEX(V:V,ROW()-3):V1370))</f>
        <v/>
      </c>
    </row>
    <row r="1371" spans="1:31">
      <c r="A1371">
        <v>787</v>
      </c>
      <c r="B1371" t="s">
        <v>1859</v>
      </c>
      <c r="C1371" t="s">
        <v>1860</v>
      </c>
      <c r="D1371">
        <v>5105580</v>
      </c>
      <c r="E1371">
        <v>44</v>
      </c>
      <c r="F1371" t="s">
        <v>1849</v>
      </c>
      <c r="G1371" s="1">
        <v>46203.797407407408</v>
      </c>
      <c r="H1371">
        <v>54</v>
      </c>
      <c r="I1371" t="s">
        <v>1849</v>
      </c>
      <c r="J1371" s="1">
        <v>46203.797858796293</v>
      </c>
      <c r="K1371">
        <v>1</v>
      </c>
      <c r="L1371">
        <v>1</v>
      </c>
      <c r="M1371" t="s">
        <v>1850</v>
      </c>
      <c r="N1371" t="s">
        <v>1851</v>
      </c>
      <c r="O1371" s="1">
        <v>46203.796944444446</v>
      </c>
      <c r="P1371" s="1">
        <v>46203.797858796293</v>
      </c>
      <c r="Q1371" s="1" t="str">
        <f t="shared" si="168"/>
        <v>5105580|r02</v>
      </c>
      <c r="R1371" s="1" t="str">
        <f>VLOOKUP(D1371,Base_Amostral!$A:$G,5,FALSE)</f>
        <v>Marcelândia</v>
      </c>
      <c r="S1371" s="1" t="str">
        <f>VLOOKUP(D1371,Base_Amostral!$A:$G,3,FALSE)</f>
        <v>Mato Grosso</v>
      </c>
      <c r="T1371" s="1" t="str">
        <f>VLOOKUP(D1371,Base_Amostral!$A:$G,6,FALSE)</f>
        <v>Centro-Oeste</v>
      </c>
      <c r="U1371" s="4">
        <f t="shared" si="169"/>
        <v>4.4000000000000004</v>
      </c>
      <c r="V1371" s="4">
        <f t="shared" si="170"/>
        <v>5.4</v>
      </c>
      <c r="W1371" s="4">
        <f t="shared" si="171"/>
        <v>-1</v>
      </c>
      <c r="X1371" s="4">
        <f t="shared" si="172"/>
        <v>4.9000000000000004</v>
      </c>
      <c r="Y1371" s="4">
        <f t="shared" si="173"/>
        <v>1</v>
      </c>
      <c r="Z1371" s="4">
        <f t="shared" si="174"/>
        <v>0</v>
      </c>
      <c r="AA1371" s="4">
        <f t="shared" si="175"/>
        <v>0</v>
      </c>
      <c r="AB1371" s="4" t="str">
        <f>IF(B1371&lt;&gt;"r04","",IF(COUNT(INDEX(U:U,ROW()-3):U1371)&lt;2,"",MAX(INDEX(U:U,ROW()-3):U1371)-MIN(INDEX(U:U,ROW()-3):U1371)))</f>
        <v/>
      </c>
      <c r="AC1371" s="4" t="str">
        <f>IF(B1371&lt;&gt;"r04","",IF(COUNT(INDEX(V:V,ROW()-3):V1371)&lt;2,"",MAX(INDEX(V:V,ROW()-3):V1371)-MIN(INDEX(V:V,ROW()-3):V1371)))</f>
        <v/>
      </c>
      <c r="AD1371" s="4" t="str">
        <f>IF(B1371&lt;&gt;"r04","",COUNT(INDEX(U:U,ROW()-3):U1371))</f>
        <v/>
      </c>
      <c r="AE1371" s="4" t="str">
        <f>IF(B1371&lt;&gt;"r04","",COUNT(INDEX(V:V,ROW()-3):V1371))</f>
        <v/>
      </c>
    </row>
    <row r="1372" spans="1:31">
      <c r="A1372">
        <v>1143</v>
      </c>
      <c r="B1372" t="s">
        <v>1861</v>
      </c>
      <c r="C1372" t="s">
        <v>1862</v>
      </c>
      <c r="D1372">
        <v>5105580</v>
      </c>
      <c r="E1372">
        <v>44</v>
      </c>
      <c r="F1372" t="s">
        <v>1849</v>
      </c>
      <c r="G1372" s="1">
        <v>46209.837372685186</v>
      </c>
      <c r="H1372">
        <v>54</v>
      </c>
      <c r="I1372" t="s">
        <v>1849</v>
      </c>
      <c r="J1372" s="1">
        <v>46209.837638888886</v>
      </c>
      <c r="K1372">
        <v>1</v>
      </c>
      <c r="L1372">
        <v>1</v>
      </c>
      <c r="M1372" t="s">
        <v>1850</v>
      </c>
      <c r="N1372" t="s">
        <v>1851</v>
      </c>
      <c r="O1372" s="1">
        <v>46209.837118055555</v>
      </c>
      <c r="P1372" s="1">
        <v>46209.837638888886</v>
      </c>
      <c r="Q1372" s="1" t="str">
        <f t="shared" si="168"/>
        <v>5105580|r03</v>
      </c>
      <c r="R1372" s="1" t="str">
        <f>VLOOKUP(D1372,Base_Amostral!$A:$G,5,FALSE)</f>
        <v>Marcelândia</v>
      </c>
      <c r="S1372" s="1" t="str">
        <f>VLOOKUP(D1372,Base_Amostral!$A:$G,3,FALSE)</f>
        <v>Mato Grosso</v>
      </c>
      <c r="T1372" s="1" t="str">
        <f>VLOOKUP(D1372,Base_Amostral!$A:$G,6,FALSE)</f>
        <v>Centro-Oeste</v>
      </c>
      <c r="U1372" s="4">
        <f t="shared" si="169"/>
        <v>4.4000000000000004</v>
      </c>
      <c r="V1372" s="4">
        <f t="shared" si="170"/>
        <v>5.4</v>
      </c>
      <c r="W1372" s="4">
        <f t="shared" si="171"/>
        <v>-1</v>
      </c>
      <c r="X1372" s="4">
        <f t="shared" si="172"/>
        <v>4.9000000000000004</v>
      </c>
      <c r="Y1372" s="4">
        <f t="shared" si="173"/>
        <v>1</v>
      </c>
      <c r="Z1372" s="4">
        <f t="shared" si="174"/>
        <v>0</v>
      </c>
      <c r="AA1372" s="4">
        <f t="shared" si="175"/>
        <v>0</v>
      </c>
      <c r="AB1372" s="4" t="str">
        <f>IF(B1372&lt;&gt;"r04","",IF(COUNT(INDEX(U:U,ROW()-3):U1372)&lt;2,"",MAX(INDEX(U:U,ROW()-3):U1372)-MIN(INDEX(U:U,ROW()-3):U1372)))</f>
        <v/>
      </c>
      <c r="AC1372" s="4" t="str">
        <f>IF(B1372&lt;&gt;"r04","",IF(COUNT(INDEX(V:V,ROW()-3):V1372)&lt;2,"",MAX(INDEX(V:V,ROW()-3):V1372)-MIN(INDEX(V:V,ROW()-3):V1372)))</f>
        <v/>
      </c>
      <c r="AD1372" s="4" t="str">
        <f>IF(B1372&lt;&gt;"r04","",COUNT(INDEX(U:U,ROW()-3):U1372))</f>
        <v/>
      </c>
      <c r="AE1372" s="4" t="str">
        <f>IF(B1372&lt;&gt;"r04","",COUNT(INDEX(V:V,ROW()-3):V1372))</f>
        <v/>
      </c>
    </row>
    <row r="1373" spans="1:31">
      <c r="A1373">
        <v>1504</v>
      </c>
      <c r="B1373" t="s">
        <v>1863</v>
      </c>
      <c r="C1373" t="s">
        <v>1864</v>
      </c>
      <c r="D1373">
        <v>5105580</v>
      </c>
      <c r="E1373">
        <v>53</v>
      </c>
      <c r="F1373" t="s">
        <v>1849</v>
      </c>
      <c r="G1373" s="1">
        <v>46216.815763888888</v>
      </c>
      <c r="H1373">
        <v>54</v>
      </c>
      <c r="I1373" t="s">
        <v>1849</v>
      </c>
      <c r="J1373" s="1">
        <v>46216.816006944442</v>
      </c>
      <c r="K1373">
        <v>1</v>
      </c>
      <c r="L1373">
        <v>1</v>
      </c>
      <c r="M1373" t="s">
        <v>1850</v>
      </c>
      <c r="N1373" t="s">
        <v>1851</v>
      </c>
      <c r="O1373" s="1">
        <v>46216.815324074072</v>
      </c>
      <c r="P1373" s="1">
        <v>46216.816006944442</v>
      </c>
      <c r="Q1373" s="1" t="str">
        <f t="shared" si="168"/>
        <v>5105580|r04</v>
      </c>
      <c r="R1373" s="1" t="str">
        <f>VLOOKUP(D1373,Base_Amostral!$A:$G,5,FALSE)</f>
        <v>Marcelândia</v>
      </c>
      <c r="S1373" s="1" t="str">
        <f>VLOOKUP(D1373,Base_Amostral!$A:$G,3,FALSE)</f>
        <v>Mato Grosso</v>
      </c>
      <c r="T1373" s="1" t="str">
        <f>VLOOKUP(D1373,Base_Amostral!$A:$G,6,FALSE)</f>
        <v>Centro-Oeste</v>
      </c>
      <c r="U1373" s="4">
        <f t="shared" si="169"/>
        <v>5.3</v>
      </c>
      <c r="V1373" s="4">
        <f t="shared" si="170"/>
        <v>5.4</v>
      </c>
      <c r="W1373" s="4">
        <f t="shared" si="171"/>
        <v>-0.10000000000000053</v>
      </c>
      <c r="X1373" s="4">
        <f t="shared" si="172"/>
        <v>5.35</v>
      </c>
      <c r="Y1373" s="4">
        <f t="shared" si="173"/>
        <v>1</v>
      </c>
      <c r="Z1373" s="4">
        <f t="shared" si="174"/>
        <v>0.89999999999999947</v>
      </c>
      <c r="AA1373" s="4">
        <f t="shared" si="175"/>
        <v>0</v>
      </c>
      <c r="AB1373" s="4">
        <f ca="1">IF(B1373&lt;&gt;"r04","",IF(COUNT(INDEX(U:U,ROW()-3):U1373)&lt;2,"",MAX(INDEX(U:U,ROW()-3):U1373)-MIN(INDEX(U:U,ROW()-3):U1373)))</f>
        <v>0.89999999999999947</v>
      </c>
      <c r="AC1373" s="4">
        <f ca="1">IF(B1373&lt;&gt;"r04","",IF(COUNT(INDEX(V:V,ROW()-3):V1373)&lt;2,"",MAX(INDEX(V:V,ROW()-3):V1373)-MIN(INDEX(V:V,ROW()-3):V1373)))</f>
        <v>0</v>
      </c>
      <c r="AD1373" s="4">
        <f ca="1">IF(B1373&lt;&gt;"r04","",COUNT(INDEX(U:U,ROW()-3):U1373))</f>
        <v>4</v>
      </c>
      <c r="AE1373" s="4">
        <f ca="1">IF(B1373&lt;&gt;"r04","",COUNT(INDEX(V:V,ROW()-3):V1373))</f>
        <v>4</v>
      </c>
    </row>
    <row r="1374" spans="1:31">
      <c r="A1374">
        <v>420</v>
      </c>
      <c r="B1374" t="s">
        <v>1857</v>
      </c>
      <c r="C1374" t="s">
        <v>1858</v>
      </c>
      <c r="D1374">
        <v>5106828</v>
      </c>
      <c r="E1374">
        <v>78</v>
      </c>
      <c r="F1374" t="s">
        <v>1849</v>
      </c>
      <c r="G1374" s="1">
        <v>46195.993356481478</v>
      </c>
      <c r="H1374">
        <v>78</v>
      </c>
      <c r="I1374" t="s">
        <v>1849</v>
      </c>
      <c r="J1374" s="1">
        <v>46195.99359953704</v>
      </c>
      <c r="K1374">
        <v>1</v>
      </c>
      <c r="L1374">
        <v>1</v>
      </c>
      <c r="M1374" t="s">
        <v>1850</v>
      </c>
      <c r="N1374" t="s">
        <v>1851</v>
      </c>
      <c r="O1374" s="1">
        <v>46195.993009259262</v>
      </c>
      <c r="P1374" s="1">
        <v>46195.99359953704</v>
      </c>
      <c r="Q1374" s="1" t="str">
        <f t="shared" si="168"/>
        <v>5106828|r01</v>
      </c>
      <c r="R1374" s="1" t="str">
        <f>VLOOKUP(D1374,Base_Amostral!$A:$G,5,FALSE)</f>
        <v>Porto Esperidião</v>
      </c>
      <c r="S1374" s="1" t="str">
        <f>VLOOKUP(D1374,Base_Amostral!$A:$G,3,FALSE)</f>
        <v>Mato Grosso</v>
      </c>
      <c r="T1374" s="1" t="str">
        <f>VLOOKUP(D1374,Base_Amostral!$A:$G,6,FALSE)</f>
        <v>Centro-Oeste</v>
      </c>
      <c r="U1374" s="4">
        <f t="shared" si="169"/>
        <v>7.8</v>
      </c>
      <c r="V1374" s="4">
        <f t="shared" si="170"/>
        <v>7.8</v>
      </c>
      <c r="W1374" s="4">
        <f t="shared" si="171"/>
        <v>0</v>
      </c>
      <c r="X1374" s="4">
        <f t="shared" si="172"/>
        <v>7.8</v>
      </c>
      <c r="Y1374" s="4">
        <f t="shared" si="173"/>
        <v>1</v>
      </c>
      <c r="Z1374" s="4" t="str">
        <f t="shared" si="174"/>
        <v/>
      </c>
      <c r="AA1374" s="4" t="str">
        <f t="shared" si="175"/>
        <v/>
      </c>
      <c r="AB1374" s="4" t="str">
        <f>IF(B1374&lt;&gt;"r04","",IF(COUNT(INDEX(U:U,ROW()-3):U1374)&lt;2,"",MAX(INDEX(U:U,ROW()-3):U1374)-MIN(INDEX(U:U,ROW()-3):U1374)))</f>
        <v/>
      </c>
      <c r="AC1374" s="4" t="str">
        <f>IF(B1374&lt;&gt;"r04","",IF(COUNT(INDEX(V:V,ROW()-3):V1374)&lt;2,"",MAX(INDEX(V:V,ROW()-3):V1374)-MIN(INDEX(V:V,ROW()-3):V1374)))</f>
        <v/>
      </c>
      <c r="AD1374" s="4" t="str">
        <f>IF(B1374&lt;&gt;"r04","",COUNT(INDEX(U:U,ROW()-3):U1374))</f>
        <v/>
      </c>
      <c r="AE1374" s="4" t="str">
        <f>IF(B1374&lt;&gt;"r04","",COUNT(INDEX(V:V,ROW()-3):V1374))</f>
        <v/>
      </c>
    </row>
    <row r="1375" spans="1:31">
      <c r="A1375">
        <v>791</v>
      </c>
      <c r="B1375" t="s">
        <v>1859</v>
      </c>
      <c r="C1375" t="s">
        <v>1860</v>
      </c>
      <c r="D1375">
        <v>5106828</v>
      </c>
      <c r="E1375">
        <v>71</v>
      </c>
      <c r="F1375" t="s">
        <v>1849</v>
      </c>
      <c r="G1375" s="1">
        <v>46203.798495370371</v>
      </c>
      <c r="H1375">
        <v>76</v>
      </c>
      <c r="I1375" t="s">
        <v>1849</v>
      </c>
      <c r="J1375" s="1">
        <v>46203.798807870371</v>
      </c>
      <c r="K1375">
        <v>1</v>
      </c>
      <c r="L1375">
        <v>1</v>
      </c>
      <c r="M1375" t="s">
        <v>1850</v>
      </c>
      <c r="N1375" t="s">
        <v>1851</v>
      </c>
      <c r="O1375" s="1">
        <v>46203.797893518517</v>
      </c>
      <c r="P1375" s="1">
        <v>46203.798807870371</v>
      </c>
      <c r="Q1375" s="1" t="str">
        <f t="shared" si="168"/>
        <v>5106828|r02</v>
      </c>
      <c r="R1375" s="1" t="str">
        <f>VLOOKUP(D1375,Base_Amostral!$A:$G,5,FALSE)</f>
        <v>Porto Esperidião</v>
      </c>
      <c r="S1375" s="1" t="str">
        <f>VLOOKUP(D1375,Base_Amostral!$A:$G,3,FALSE)</f>
        <v>Mato Grosso</v>
      </c>
      <c r="T1375" s="1" t="str">
        <f>VLOOKUP(D1375,Base_Amostral!$A:$G,6,FALSE)</f>
        <v>Centro-Oeste</v>
      </c>
      <c r="U1375" s="4">
        <f t="shared" si="169"/>
        <v>7.1</v>
      </c>
      <c r="V1375" s="4">
        <f t="shared" si="170"/>
        <v>7.6</v>
      </c>
      <c r="W1375" s="4">
        <f t="shared" si="171"/>
        <v>-0.5</v>
      </c>
      <c r="X1375" s="4">
        <f t="shared" si="172"/>
        <v>7.35</v>
      </c>
      <c r="Y1375" s="4">
        <f t="shared" si="173"/>
        <v>1</v>
      </c>
      <c r="Z1375" s="4">
        <f t="shared" si="174"/>
        <v>-0.70000000000000018</v>
      </c>
      <c r="AA1375" s="4">
        <f t="shared" si="175"/>
        <v>-0.20000000000000018</v>
      </c>
      <c r="AB1375" s="4" t="str">
        <f>IF(B1375&lt;&gt;"r04","",IF(COUNT(INDEX(U:U,ROW()-3):U1375)&lt;2,"",MAX(INDEX(U:U,ROW()-3):U1375)-MIN(INDEX(U:U,ROW()-3):U1375)))</f>
        <v/>
      </c>
      <c r="AC1375" s="4" t="str">
        <f>IF(B1375&lt;&gt;"r04","",IF(COUNT(INDEX(V:V,ROW()-3):V1375)&lt;2,"",MAX(INDEX(V:V,ROW()-3):V1375)-MIN(INDEX(V:V,ROW()-3):V1375)))</f>
        <v/>
      </c>
      <c r="AD1375" s="4" t="str">
        <f>IF(B1375&lt;&gt;"r04","",COUNT(INDEX(U:U,ROW()-3):U1375))</f>
        <v/>
      </c>
      <c r="AE1375" s="4" t="str">
        <f>IF(B1375&lt;&gt;"r04","",COUNT(INDEX(V:V,ROW()-3):V1375))</f>
        <v/>
      </c>
    </row>
    <row r="1376" spans="1:31">
      <c r="A1376">
        <v>1144</v>
      </c>
      <c r="B1376" t="s">
        <v>1861</v>
      </c>
      <c r="C1376" t="s">
        <v>1862</v>
      </c>
      <c r="D1376">
        <v>5106828</v>
      </c>
      <c r="E1376">
        <v>82</v>
      </c>
      <c r="F1376" t="s">
        <v>1849</v>
      </c>
      <c r="G1376" s="1">
        <v>46209.83866898148</v>
      </c>
      <c r="H1376">
        <v>83</v>
      </c>
      <c r="I1376" t="s">
        <v>1849</v>
      </c>
      <c r="J1376" s="1">
        <v>46209.838923611111</v>
      </c>
      <c r="K1376">
        <v>1</v>
      </c>
      <c r="L1376">
        <v>1</v>
      </c>
      <c r="M1376" t="s">
        <v>1850</v>
      </c>
      <c r="N1376" t="s">
        <v>1851</v>
      </c>
      <c r="O1376" s="1">
        <v>46209.837673611109</v>
      </c>
      <c r="P1376" s="1">
        <v>46209.838923611111</v>
      </c>
      <c r="Q1376" s="1" t="str">
        <f t="shared" si="168"/>
        <v>5106828|r03</v>
      </c>
      <c r="R1376" s="1" t="str">
        <f>VLOOKUP(D1376,Base_Amostral!$A:$G,5,FALSE)</f>
        <v>Porto Esperidião</v>
      </c>
      <c r="S1376" s="1" t="str">
        <f>VLOOKUP(D1376,Base_Amostral!$A:$G,3,FALSE)</f>
        <v>Mato Grosso</v>
      </c>
      <c r="T1376" s="1" t="str">
        <f>VLOOKUP(D1376,Base_Amostral!$A:$G,6,FALSE)</f>
        <v>Centro-Oeste</v>
      </c>
      <c r="U1376" s="4">
        <f t="shared" si="169"/>
        <v>8.1999999999999993</v>
      </c>
      <c r="V1376" s="4">
        <f t="shared" si="170"/>
        <v>8.3000000000000007</v>
      </c>
      <c r="W1376" s="4">
        <f t="shared" si="171"/>
        <v>-0.10000000000000142</v>
      </c>
      <c r="X1376" s="4">
        <f t="shared" si="172"/>
        <v>8.25</v>
      </c>
      <c r="Y1376" s="4">
        <f t="shared" si="173"/>
        <v>1</v>
      </c>
      <c r="Z1376" s="4">
        <f t="shared" si="174"/>
        <v>1.0999999999999996</v>
      </c>
      <c r="AA1376" s="4">
        <f t="shared" si="175"/>
        <v>0.70000000000000107</v>
      </c>
      <c r="AB1376" s="4" t="str">
        <f>IF(B1376&lt;&gt;"r04","",IF(COUNT(INDEX(U:U,ROW()-3):U1376)&lt;2,"",MAX(INDEX(U:U,ROW()-3):U1376)-MIN(INDEX(U:U,ROW()-3):U1376)))</f>
        <v/>
      </c>
      <c r="AC1376" s="4" t="str">
        <f>IF(B1376&lt;&gt;"r04","",IF(COUNT(INDEX(V:V,ROW()-3):V1376)&lt;2,"",MAX(INDEX(V:V,ROW()-3):V1376)-MIN(INDEX(V:V,ROW()-3):V1376)))</f>
        <v/>
      </c>
      <c r="AD1376" s="4" t="str">
        <f>IF(B1376&lt;&gt;"r04","",COUNT(INDEX(U:U,ROW()-3):U1376))</f>
        <v/>
      </c>
      <c r="AE1376" s="4" t="str">
        <f>IF(B1376&lt;&gt;"r04","",COUNT(INDEX(V:V,ROW()-3):V1376))</f>
        <v/>
      </c>
    </row>
    <row r="1377" spans="1:31">
      <c r="A1377">
        <v>1506</v>
      </c>
      <c r="B1377" t="s">
        <v>1863</v>
      </c>
      <c r="C1377" t="s">
        <v>1864</v>
      </c>
      <c r="D1377">
        <v>5106828</v>
      </c>
      <c r="E1377">
        <v>89</v>
      </c>
      <c r="F1377" t="s">
        <v>1849</v>
      </c>
      <c r="G1377" s="1">
        <v>46216.81658564815</v>
      </c>
      <c r="H1377">
        <v>83</v>
      </c>
      <c r="I1377" t="s">
        <v>1849</v>
      </c>
      <c r="J1377" s="1">
        <v>46216.816851851851</v>
      </c>
      <c r="K1377">
        <v>1</v>
      </c>
      <c r="L1377">
        <v>1</v>
      </c>
      <c r="M1377" t="s">
        <v>1850</v>
      </c>
      <c r="N1377" t="s">
        <v>1851</v>
      </c>
      <c r="O1377" s="1">
        <v>46216.816053240742</v>
      </c>
      <c r="P1377" s="1">
        <v>46216.816851851851</v>
      </c>
      <c r="Q1377" s="1" t="str">
        <f t="shared" si="168"/>
        <v>5106828|r04</v>
      </c>
      <c r="R1377" s="1" t="str">
        <f>VLOOKUP(D1377,Base_Amostral!$A:$G,5,FALSE)</f>
        <v>Porto Esperidião</v>
      </c>
      <c r="S1377" s="1" t="str">
        <f>VLOOKUP(D1377,Base_Amostral!$A:$G,3,FALSE)</f>
        <v>Mato Grosso</v>
      </c>
      <c r="T1377" s="1" t="str">
        <f>VLOOKUP(D1377,Base_Amostral!$A:$G,6,FALSE)</f>
        <v>Centro-Oeste</v>
      </c>
      <c r="U1377" s="4">
        <f t="shared" si="169"/>
        <v>8.9</v>
      </c>
      <c r="V1377" s="4">
        <f t="shared" si="170"/>
        <v>8.3000000000000007</v>
      </c>
      <c r="W1377" s="4">
        <f t="shared" si="171"/>
        <v>0.59999999999999964</v>
      </c>
      <c r="X1377" s="4">
        <f t="shared" si="172"/>
        <v>8.6000000000000014</v>
      </c>
      <c r="Y1377" s="4">
        <f t="shared" si="173"/>
        <v>1</v>
      </c>
      <c r="Z1377" s="4">
        <f t="shared" si="174"/>
        <v>0.70000000000000107</v>
      </c>
      <c r="AA1377" s="4">
        <f t="shared" si="175"/>
        <v>0</v>
      </c>
      <c r="AB1377" s="4">
        <f ca="1">IF(B1377&lt;&gt;"r04","",IF(COUNT(INDEX(U:U,ROW()-3):U1377)&lt;2,"",MAX(INDEX(U:U,ROW()-3):U1377)-MIN(INDEX(U:U,ROW()-3):U1377)))</f>
        <v>1.8000000000000007</v>
      </c>
      <c r="AC1377" s="4">
        <f ca="1">IF(B1377&lt;&gt;"r04","",IF(COUNT(INDEX(V:V,ROW()-3):V1377)&lt;2,"",MAX(INDEX(V:V,ROW()-3):V1377)-MIN(INDEX(V:V,ROW()-3):V1377)))</f>
        <v>0.70000000000000107</v>
      </c>
      <c r="AD1377" s="4">
        <f ca="1">IF(B1377&lt;&gt;"r04","",COUNT(INDEX(U:U,ROW()-3):U1377))</f>
        <v>4</v>
      </c>
      <c r="AE1377" s="4">
        <f ca="1">IF(B1377&lt;&gt;"r04","",COUNT(INDEX(V:V,ROW()-3):V1377))</f>
        <v>4</v>
      </c>
    </row>
    <row r="1378" spans="1:31">
      <c r="A1378">
        <v>423</v>
      </c>
      <c r="B1378" t="s">
        <v>1857</v>
      </c>
      <c r="C1378" t="s">
        <v>1858</v>
      </c>
      <c r="D1378">
        <v>5107107</v>
      </c>
      <c r="E1378">
        <v>63</v>
      </c>
      <c r="F1378" t="s">
        <v>1849</v>
      </c>
      <c r="G1378" s="1">
        <v>46195.99391203704</v>
      </c>
      <c r="H1378">
        <v>62</v>
      </c>
      <c r="I1378" t="s">
        <v>1849</v>
      </c>
      <c r="J1378" s="1">
        <v>46195.994097222225</v>
      </c>
      <c r="K1378">
        <v>1</v>
      </c>
      <c r="L1378">
        <v>1</v>
      </c>
      <c r="M1378" t="s">
        <v>1850</v>
      </c>
      <c r="N1378" t="s">
        <v>1851</v>
      </c>
      <c r="O1378" s="1">
        <v>46195.993634259263</v>
      </c>
      <c r="P1378" s="1">
        <v>46195.994097222225</v>
      </c>
      <c r="Q1378" s="1" t="str">
        <f t="shared" si="168"/>
        <v>5107107|r01</v>
      </c>
      <c r="R1378" s="1" t="str">
        <f>VLOOKUP(D1378,Base_Amostral!$A:$G,5,FALSE)</f>
        <v>São José dos Quatro Marcos</v>
      </c>
      <c r="S1378" s="1" t="str">
        <f>VLOOKUP(D1378,Base_Amostral!$A:$G,3,FALSE)</f>
        <v>Mato Grosso</v>
      </c>
      <c r="T1378" s="1" t="str">
        <f>VLOOKUP(D1378,Base_Amostral!$A:$G,6,FALSE)</f>
        <v>Centro-Oeste</v>
      </c>
      <c r="U1378" s="4">
        <f t="shared" si="169"/>
        <v>6.3</v>
      </c>
      <c r="V1378" s="4">
        <f t="shared" si="170"/>
        <v>6.2</v>
      </c>
      <c r="W1378" s="4">
        <f t="shared" si="171"/>
        <v>9.9999999999999645E-2</v>
      </c>
      <c r="X1378" s="4">
        <f t="shared" si="172"/>
        <v>6.25</v>
      </c>
      <c r="Y1378" s="4">
        <f t="shared" si="173"/>
        <v>1</v>
      </c>
      <c r="Z1378" s="4" t="str">
        <f t="shared" si="174"/>
        <v/>
      </c>
      <c r="AA1378" s="4" t="str">
        <f t="shared" si="175"/>
        <v/>
      </c>
      <c r="AB1378" s="4" t="str">
        <f>IF(B1378&lt;&gt;"r04","",IF(COUNT(INDEX(U:U,ROW()-3):U1378)&lt;2,"",MAX(INDEX(U:U,ROW()-3):U1378)-MIN(INDEX(U:U,ROW()-3):U1378)))</f>
        <v/>
      </c>
      <c r="AC1378" s="4" t="str">
        <f>IF(B1378&lt;&gt;"r04","",IF(COUNT(INDEX(V:V,ROW()-3):V1378)&lt;2,"",MAX(INDEX(V:V,ROW()-3):V1378)-MIN(INDEX(V:V,ROW()-3):V1378)))</f>
        <v/>
      </c>
      <c r="AD1378" s="4" t="str">
        <f>IF(B1378&lt;&gt;"r04","",COUNT(INDEX(U:U,ROW()-3):U1378))</f>
        <v/>
      </c>
      <c r="AE1378" s="4" t="str">
        <f>IF(B1378&lt;&gt;"r04","",COUNT(INDEX(V:V,ROW()-3):V1378))</f>
        <v/>
      </c>
    </row>
    <row r="1379" spans="1:31">
      <c r="A1379">
        <v>794</v>
      </c>
      <c r="B1379" t="s">
        <v>1859</v>
      </c>
      <c r="C1379" t="s">
        <v>1860</v>
      </c>
      <c r="D1379">
        <v>5107107</v>
      </c>
      <c r="E1379">
        <v>62</v>
      </c>
      <c r="F1379" t="s">
        <v>1849</v>
      </c>
      <c r="G1379" s="1">
        <v>46203.799120370371</v>
      </c>
      <c r="H1379">
        <v>62</v>
      </c>
      <c r="I1379" t="s">
        <v>1849</v>
      </c>
      <c r="J1379" s="1">
        <v>46203.799317129633</v>
      </c>
      <c r="K1379">
        <v>1</v>
      </c>
      <c r="L1379">
        <v>1</v>
      </c>
      <c r="M1379" t="s">
        <v>1850</v>
      </c>
      <c r="N1379" t="s">
        <v>1851</v>
      </c>
      <c r="O1379" s="1">
        <v>46203.798854166664</v>
      </c>
      <c r="P1379" s="1">
        <v>46203.799317129633</v>
      </c>
      <c r="Q1379" s="1" t="str">
        <f t="shared" si="168"/>
        <v>5107107|r02</v>
      </c>
      <c r="R1379" s="1" t="str">
        <f>VLOOKUP(D1379,Base_Amostral!$A:$G,5,FALSE)</f>
        <v>São José dos Quatro Marcos</v>
      </c>
      <c r="S1379" s="1" t="str">
        <f>VLOOKUP(D1379,Base_Amostral!$A:$G,3,FALSE)</f>
        <v>Mato Grosso</v>
      </c>
      <c r="T1379" s="1" t="str">
        <f>VLOOKUP(D1379,Base_Amostral!$A:$G,6,FALSE)</f>
        <v>Centro-Oeste</v>
      </c>
      <c r="U1379" s="4">
        <f t="shared" si="169"/>
        <v>6.2</v>
      </c>
      <c r="V1379" s="4">
        <f t="shared" si="170"/>
        <v>6.2</v>
      </c>
      <c r="W1379" s="4">
        <f t="shared" si="171"/>
        <v>0</v>
      </c>
      <c r="X1379" s="4">
        <f t="shared" si="172"/>
        <v>6.2</v>
      </c>
      <c r="Y1379" s="4">
        <f t="shared" si="173"/>
        <v>1</v>
      </c>
      <c r="Z1379" s="4">
        <f t="shared" si="174"/>
        <v>-9.9999999999999645E-2</v>
      </c>
      <c r="AA1379" s="4">
        <f t="shared" si="175"/>
        <v>0</v>
      </c>
      <c r="AB1379" s="4" t="str">
        <f>IF(B1379&lt;&gt;"r04","",IF(COUNT(INDEX(U:U,ROW()-3):U1379)&lt;2,"",MAX(INDEX(U:U,ROW()-3):U1379)-MIN(INDEX(U:U,ROW()-3):U1379)))</f>
        <v/>
      </c>
      <c r="AC1379" s="4" t="str">
        <f>IF(B1379&lt;&gt;"r04","",IF(COUNT(INDEX(V:V,ROW()-3):V1379)&lt;2,"",MAX(INDEX(V:V,ROW()-3):V1379)-MIN(INDEX(V:V,ROW()-3):V1379)))</f>
        <v/>
      </c>
      <c r="AD1379" s="4" t="str">
        <f>IF(B1379&lt;&gt;"r04","",COUNT(INDEX(U:U,ROW()-3):U1379))</f>
        <v/>
      </c>
      <c r="AE1379" s="4" t="str">
        <f>IF(B1379&lt;&gt;"r04","",COUNT(INDEX(V:V,ROW()-3):V1379))</f>
        <v/>
      </c>
    </row>
    <row r="1380" spans="1:31">
      <c r="A1380">
        <v>1148</v>
      </c>
      <c r="B1380" t="s">
        <v>1861</v>
      </c>
      <c r="C1380" t="s">
        <v>1862</v>
      </c>
      <c r="D1380">
        <v>5107107</v>
      </c>
      <c r="E1380">
        <v>62</v>
      </c>
      <c r="F1380" t="s">
        <v>1849</v>
      </c>
      <c r="G1380" s="1">
        <v>46209.839317129627</v>
      </c>
      <c r="H1380">
        <v>62</v>
      </c>
      <c r="I1380" t="s">
        <v>1849</v>
      </c>
      <c r="J1380" s="1">
        <v>46209.839513888888</v>
      </c>
      <c r="K1380">
        <v>1</v>
      </c>
      <c r="L1380">
        <v>1</v>
      </c>
      <c r="M1380" t="s">
        <v>1850</v>
      </c>
      <c r="N1380" t="s">
        <v>1851</v>
      </c>
      <c r="O1380" s="1">
        <v>46209.838958333334</v>
      </c>
      <c r="P1380" s="1">
        <v>46209.839513888888</v>
      </c>
      <c r="Q1380" s="1" t="str">
        <f t="shared" si="168"/>
        <v>5107107|r03</v>
      </c>
      <c r="R1380" s="1" t="str">
        <f>VLOOKUP(D1380,Base_Amostral!$A:$G,5,FALSE)</f>
        <v>São José dos Quatro Marcos</v>
      </c>
      <c r="S1380" s="1" t="str">
        <f>VLOOKUP(D1380,Base_Amostral!$A:$G,3,FALSE)</f>
        <v>Mato Grosso</v>
      </c>
      <c r="T1380" s="1" t="str">
        <f>VLOOKUP(D1380,Base_Amostral!$A:$G,6,FALSE)</f>
        <v>Centro-Oeste</v>
      </c>
      <c r="U1380" s="4">
        <f t="shared" si="169"/>
        <v>6.2</v>
      </c>
      <c r="V1380" s="4">
        <f t="shared" si="170"/>
        <v>6.2</v>
      </c>
      <c r="W1380" s="4">
        <f t="shared" si="171"/>
        <v>0</v>
      </c>
      <c r="X1380" s="4">
        <f t="shared" si="172"/>
        <v>6.2</v>
      </c>
      <c r="Y1380" s="4">
        <f t="shared" si="173"/>
        <v>1</v>
      </c>
      <c r="Z1380" s="4">
        <f t="shared" si="174"/>
        <v>0</v>
      </c>
      <c r="AA1380" s="4">
        <f t="shared" si="175"/>
        <v>0</v>
      </c>
      <c r="AB1380" s="4" t="str">
        <f>IF(B1380&lt;&gt;"r04","",IF(COUNT(INDEX(U:U,ROW()-3):U1380)&lt;2,"",MAX(INDEX(U:U,ROW()-3):U1380)-MIN(INDEX(U:U,ROW()-3):U1380)))</f>
        <v/>
      </c>
      <c r="AC1380" s="4" t="str">
        <f>IF(B1380&lt;&gt;"r04","",IF(COUNT(INDEX(V:V,ROW()-3):V1380)&lt;2,"",MAX(INDEX(V:V,ROW()-3):V1380)-MIN(INDEX(V:V,ROW()-3):V1380)))</f>
        <v/>
      </c>
      <c r="AD1380" s="4" t="str">
        <f>IF(B1380&lt;&gt;"r04","",COUNT(INDEX(U:U,ROW()-3):U1380))</f>
        <v/>
      </c>
      <c r="AE1380" s="4" t="str">
        <f>IF(B1380&lt;&gt;"r04","",COUNT(INDEX(V:V,ROW()-3):V1380))</f>
        <v/>
      </c>
    </row>
    <row r="1381" spans="1:31">
      <c r="A1381">
        <v>1509</v>
      </c>
      <c r="B1381" t="s">
        <v>1863</v>
      </c>
      <c r="C1381" t="s">
        <v>1864</v>
      </c>
      <c r="D1381">
        <v>5107107</v>
      </c>
      <c r="E1381">
        <v>74</v>
      </c>
      <c r="F1381" t="s">
        <v>1849</v>
      </c>
      <c r="G1381" s="1">
        <v>46216.81722222222</v>
      </c>
      <c r="H1381">
        <v>62</v>
      </c>
      <c r="I1381" t="s">
        <v>1849</v>
      </c>
      <c r="J1381" s="1">
        <v>46216.817407407405</v>
      </c>
      <c r="K1381">
        <v>1</v>
      </c>
      <c r="L1381">
        <v>1</v>
      </c>
      <c r="M1381" t="s">
        <v>1850</v>
      </c>
      <c r="N1381" t="s">
        <v>1851</v>
      </c>
      <c r="O1381" s="1">
        <v>46216.816886574074</v>
      </c>
      <c r="P1381" s="1">
        <v>46216.817407407405</v>
      </c>
      <c r="Q1381" s="1" t="str">
        <f t="shared" si="168"/>
        <v>5107107|r04</v>
      </c>
      <c r="R1381" s="1" t="str">
        <f>VLOOKUP(D1381,Base_Amostral!$A:$G,5,FALSE)</f>
        <v>São José dos Quatro Marcos</v>
      </c>
      <c r="S1381" s="1" t="str">
        <f>VLOOKUP(D1381,Base_Amostral!$A:$G,3,FALSE)</f>
        <v>Mato Grosso</v>
      </c>
      <c r="T1381" s="1" t="str">
        <f>VLOOKUP(D1381,Base_Amostral!$A:$G,6,FALSE)</f>
        <v>Centro-Oeste</v>
      </c>
      <c r="U1381" s="4">
        <f t="shared" si="169"/>
        <v>7.4</v>
      </c>
      <c r="V1381" s="4">
        <f t="shared" si="170"/>
        <v>6.2</v>
      </c>
      <c r="W1381" s="4">
        <f t="shared" si="171"/>
        <v>1.2000000000000002</v>
      </c>
      <c r="X1381" s="4">
        <f t="shared" si="172"/>
        <v>6.8000000000000007</v>
      </c>
      <c r="Y1381" s="4">
        <f t="shared" si="173"/>
        <v>1</v>
      </c>
      <c r="Z1381" s="4">
        <f t="shared" si="174"/>
        <v>1.2000000000000002</v>
      </c>
      <c r="AA1381" s="4">
        <f t="shared" si="175"/>
        <v>0</v>
      </c>
      <c r="AB1381" s="4">
        <f ca="1">IF(B1381&lt;&gt;"r04","",IF(COUNT(INDEX(U:U,ROW()-3):U1381)&lt;2,"",MAX(INDEX(U:U,ROW()-3):U1381)-MIN(INDEX(U:U,ROW()-3):U1381)))</f>
        <v>1.2000000000000002</v>
      </c>
      <c r="AC1381" s="4">
        <f ca="1">IF(B1381&lt;&gt;"r04","",IF(COUNT(INDEX(V:V,ROW()-3):V1381)&lt;2,"",MAX(INDEX(V:V,ROW()-3):V1381)-MIN(INDEX(V:V,ROW()-3):V1381)))</f>
        <v>0</v>
      </c>
      <c r="AD1381" s="4">
        <f ca="1">IF(B1381&lt;&gt;"r04","",COUNT(INDEX(U:U,ROW()-3):U1381))</f>
        <v>4</v>
      </c>
      <c r="AE1381" s="4">
        <f ca="1">IF(B1381&lt;&gt;"r04","",COUNT(INDEX(V:V,ROW()-3):V1381))</f>
        <v>4</v>
      </c>
    </row>
    <row r="1382" spans="1:31">
      <c r="A1382">
        <v>426</v>
      </c>
      <c r="B1382" t="s">
        <v>1857</v>
      </c>
      <c r="C1382" t="s">
        <v>1858</v>
      </c>
      <c r="D1382">
        <v>5107909</v>
      </c>
      <c r="E1382">
        <v>92</v>
      </c>
      <c r="F1382" t="s">
        <v>1849</v>
      </c>
      <c r="G1382" s="1">
        <v>46195.99428240741</v>
      </c>
      <c r="H1382">
        <v>92</v>
      </c>
      <c r="I1382" t="s">
        <v>1849</v>
      </c>
      <c r="J1382" s="1">
        <v>46195.994525462964</v>
      </c>
      <c r="K1382">
        <v>1</v>
      </c>
      <c r="L1382">
        <v>1</v>
      </c>
      <c r="M1382" t="s">
        <v>1850</v>
      </c>
      <c r="N1382" t="s">
        <v>1851</v>
      </c>
      <c r="O1382" s="1">
        <v>46195.994131944448</v>
      </c>
      <c r="P1382" s="1">
        <v>46195.994525462964</v>
      </c>
      <c r="Q1382" s="1" t="str">
        <f t="shared" si="168"/>
        <v>5107909|r01</v>
      </c>
      <c r="R1382" s="1" t="str">
        <f>VLOOKUP(D1382,Base_Amostral!$A:$G,5,FALSE)</f>
        <v>Sinop</v>
      </c>
      <c r="S1382" s="1" t="str">
        <f>VLOOKUP(D1382,Base_Amostral!$A:$G,3,FALSE)</f>
        <v>Mato Grosso</v>
      </c>
      <c r="T1382" s="1" t="str">
        <f>VLOOKUP(D1382,Base_Amostral!$A:$G,6,FALSE)</f>
        <v>Centro-Oeste</v>
      </c>
      <c r="U1382" s="4">
        <f t="shared" si="169"/>
        <v>9.1999999999999993</v>
      </c>
      <c r="V1382" s="4">
        <f t="shared" si="170"/>
        <v>9.1999999999999993</v>
      </c>
      <c r="W1382" s="4">
        <f t="shared" si="171"/>
        <v>0</v>
      </c>
      <c r="X1382" s="4">
        <f t="shared" si="172"/>
        <v>9.1999999999999993</v>
      </c>
      <c r="Y1382" s="4">
        <f t="shared" si="173"/>
        <v>1</v>
      </c>
      <c r="Z1382" s="4" t="str">
        <f t="shared" si="174"/>
        <v/>
      </c>
      <c r="AA1382" s="4" t="str">
        <f t="shared" si="175"/>
        <v/>
      </c>
      <c r="AB1382" s="4" t="str">
        <f>IF(B1382&lt;&gt;"r04","",IF(COUNT(INDEX(U:U,ROW()-3):U1382)&lt;2,"",MAX(INDEX(U:U,ROW()-3):U1382)-MIN(INDEX(U:U,ROW()-3):U1382)))</f>
        <v/>
      </c>
      <c r="AC1382" s="4" t="str">
        <f>IF(B1382&lt;&gt;"r04","",IF(COUNT(INDEX(V:V,ROW()-3):V1382)&lt;2,"",MAX(INDEX(V:V,ROW()-3):V1382)-MIN(INDEX(V:V,ROW()-3):V1382)))</f>
        <v/>
      </c>
      <c r="AD1382" s="4" t="str">
        <f>IF(B1382&lt;&gt;"r04","",COUNT(INDEX(U:U,ROW()-3):U1382))</f>
        <v/>
      </c>
      <c r="AE1382" s="4" t="str">
        <f>IF(B1382&lt;&gt;"r04","",COUNT(INDEX(V:V,ROW()-3):V1382))</f>
        <v/>
      </c>
    </row>
    <row r="1383" spans="1:31">
      <c r="A1383">
        <v>795</v>
      </c>
      <c r="B1383" t="s">
        <v>1859</v>
      </c>
      <c r="C1383" t="s">
        <v>1860</v>
      </c>
      <c r="D1383">
        <v>5107909</v>
      </c>
      <c r="E1383">
        <v>92</v>
      </c>
      <c r="F1383" t="s">
        <v>1849</v>
      </c>
      <c r="G1383" s="1">
        <v>46203.799502314818</v>
      </c>
      <c r="H1383">
        <v>92</v>
      </c>
      <c r="I1383" t="s">
        <v>1849</v>
      </c>
      <c r="J1383" s="1">
        <v>46203.799768518518</v>
      </c>
      <c r="K1383">
        <v>1</v>
      </c>
      <c r="L1383">
        <v>1</v>
      </c>
      <c r="M1383" t="s">
        <v>1850</v>
      </c>
      <c r="N1383" t="s">
        <v>1851</v>
      </c>
      <c r="O1383" s="1">
        <v>46203.799351851849</v>
      </c>
      <c r="P1383" s="1">
        <v>46203.799768518518</v>
      </c>
      <c r="Q1383" s="1" t="str">
        <f t="shared" si="168"/>
        <v>5107909|r02</v>
      </c>
      <c r="R1383" s="1" t="str">
        <f>VLOOKUP(D1383,Base_Amostral!$A:$G,5,FALSE)</f>
        <v>Sinop</v>
      </c>
      <c r="S1383" s="1" t="str">
        <f>VLOOKUP(D1383,Base_Amostral!$A:$G,3,FALSE)</f>
        <v>Mato Grosso</v>
      </c>
      <c r="T1383" s="1" t="str">
        <f>VLOOKUP(D1383,Base_Amostral!$A:$G,6,FALSE)</f>
        <v>Centro-Oeste</v>
      </c>
      <c r="U1383" s="4">
        <f t="shared" si="169"/>
        <v>9.1999999999999993</v>
      </c>
      <c r="V1383" s="4">
        <f t="shared" si="170"/>
        <v>9.1999999999999993</v>
      </c>
      <c r="W1383" s="4">
        <f t="shared" si="171"/>
        <v>0</v>
      </c>
      <c r="X1383" s="4">
        <f t="shared" si="172"/>
        <v>9.1999999999999993</v>
      </c>
      <c r="Y1383" s="4">
        <f t="shared" si="173"/>
        <v>1</v>
      </c>
      <c r="Z1383" s="4">
        <f t="shared" si="174"/>
        <v>0</v>
      </c>
      <c r="AA1383" s="4">
        <f t="shared" si="175"/>
        <v>0</v>
      </c>
      <c r="AB1383" s="4" t="str">
        <f>IF(B1383&lt;&gt;"r04","",IF(COUNT(INDEX(U:U,ROW()-3):U1383)&lt;2,"",MAX(INDEX(U:U,ROW()-3):U1383)-MIN(INDEX(U:U,ROW()-3):U1383)))</f>
        <v/>
      </c>
      <c r="AC1383" s="4" t="str">
        <f>IF(B1383&lt;&gt;"r04","",IF(COUNT(INDEX(V:V,ROW()-3):V1383)&lt;2,"",MAX(INDEX(V:V,ROW()-3):V1383)-MIN(INDEX(V:V,ROW()-3):V1383)))</f>
        <v/>
      </c>
      <c r="AD1383" s="4" t="str">
        <f>IF(B1383&lt;&gt;"r04","",COUNT(INDEX(U:U,ROW()-3):U1383))</f>
        <v/>
      </c>
      <c r="AE1383" s="4" t="str">
        <f>IF(B1383&lt;&gt;"r04","",COUNT(INDEX(V:V,ROW()-3):V1383))</f>
        <v/>
      </c>
    </row>
    <row r="1384" spans="1:31">
      <c r="A1384">
        <v>1150</v>
      </c>
      <c r="B1384" t="s">
        <v>1861</v>
      </c>
      <c r="C1384" t="s">
        <v>1862</v>
      </c>
      <c r="D1384">
        <v>5107909</v>
      </c>
      <c r="E1384">
        <v>92</v>
      </c>
      <c r="F1384" t="s">
        <v>1849</v>
      </c>
      <c r="G1384" s="1">
        <v>46209.842037037037</v>
      </c>
      <c r="H1384">
        <v>92</v>
      </c>
      <c r="I1384" t="s">
        <v>1849</v>
      </c>
      <c r="J1384" s="1">
        <v>46209.842303240737</v>
      </c>
      <c r="K1384">
        <v>1</v>
      </c>
      <c r="L1384">
        <v>1</v>
      </c>
      <c r="M1384" t="s">
        <v>1850</v>
      </c>
      <c r="N1384" t="s">
        <v>1851</v>
      </c>
      <c r="O1384" s="1">
        <v>46209.839560185188</v>
      </c>
      <c r="P1384" s="1">
        <v>46209.842303240737</v>
      </c>
      <c r="Q1384" s="1" t="str">
        <f t="shared" si="168"/>
        <v>5107909|r03</v>
      </c>
      <c r="R1384" s="1" t="str">
        <f>VLOOKUP(D1384,Base_Amostral!$A:$G,5,FALSE)</f>
        <v>Sinop</v>
      </c>
      <c r="S1384" s="1" t="str">
        <f>VLOOKUP(D1384,Base_Amostral!$A:$G,3,FALSE)</f>
        <v>Mato Grosso</v>
      </c>
      <c r="T1384" s="1" t="str">
        <f>VLOOKUP(D1384,Base_Amostral!$A:$G,6,FALSE)</f>
        <v>Centro-Oeste</v>
      </c>
      <c r="U1384" s="4">
        <f t="shared" si="169"/>
        <v>9.1999999999999993</v>
      </c>
      <c r="V1384" s="4">
        <f t="shared" si="170"/>
        <v>9.1999999999999993</v>
      </c>
      <c r="W1384" s="4">
        <f t="shared" si="171"/>
        <v>0</v>
      </c>
      <c r="X1384" s="4">
        <f t="shared" si="172"/>
        <v>9.1999999999999993</v>
      </c>
      <c r="Y1384" s="4">
        <f t="shared" si="173"/>
        <v>1</v>
      </c>
      <c r="Z1384" s="4">
        <f t="shared" si="174"/>
        <v>0</v>
      </c>
      <c r="AA1384" s="4">
        <f t="shared" si="175"/>
        <v>0</v>
      </c>
      <c r="AB1384" s="4" t="str">
        <f>IF(B1384&lt;&gt;"r04","",IF(COUNT(INDEX(U:U,ROW()-3):U1384)&lt;2,"",MAX(INDEX(U:U,ROW()-3):U1384)-MIN(INDEX(U:U,ROW()-3):U1384)))</f>
        <v/>
      </c>
      <c r="AC1384" s="4" t="str">
        <f>IF(B1384&lt;&gt;"r04","",IF(COUNT(INDEX(V:V,ROW()-3):V1384)&lt;2,"",MAX(INDEX(V:V,ROW()-3):V1384)-MIN(INDEX(V:V,ROW()-3):V1384)))</f>
        <v/>
      </c>
      <c r="AD1384" s="4" t="str">
        <f>IF(B1384&lt;&gt;"r04","",COUNT(INDEX(U:U,ROW()-3):U1384))</f>
        <v/>
      </c>
      <c r="AE1384" s="4" t="str">
        <f>IF(B1384&lt;&gt;"r04","",COUNT(INDEX(V:V,ROW()-3):V1384))</f>
        <v/>
      </c>
    </row>
    <row r="1385" spans="1:31">
      <c r="A1385">
        <v>1512</v>
      </c>
      <c r="B1385" t="s">
        <v>1863</v>
      </c>
      <c r="C1385" t="s">
        <v>1864</v>
      </c>
      <c r="D1385">
        <v>5107909</v>
      </c>
      <c r="E1385">
        <v>96</v>
      </c>
      <c r="F1385" t="s">
        <v>1849</v>
      </c>
      <c r="G1385" s="1">
        <v>46216.819953703707</v>
      </c>
      <c r="H1385">
        <v>92</v>
      </c>
      <c r="I1385" t="s">
        <v>1849</v>
      </c>
      <c r="J1385" s="1">
        <v>46216.820231481484</v>
      </c>
      <c r="K1385">
        <v>1</v>
      </c>
      <c r="L1385">
        <v>1</v>
      </c>
      <c r="M1385" t="s">
        <v>1850</v>
      </c>
      <c r="N1385" t="s">
        <v>1851</v>
      </c>
      <c r="O1385" s="1">
        <v>46216.817453703705</v>
      </c>
      <c r="P1385" s="1">
        <v>46216.820231481484</v>
      </c>
      <c r="Q1385" s="1" t="str">
        <f t="shared" si="168"/>
        <v>5107909|r04</v>
      </c>
      <c r="R1385" s="1" t="str">
        <f>VLOOKUP(D1385,Base_Amostral!$A:$G,5,FALSE)</f>
        <v>Sinop</v>
      </c>
      <c r="S1385" s="1" t="str">
        <f>VLOOKUP(D1385,Base_Amostral!$A:$G,3,FALSE)</f>
        <v>Mato Grosso</v>
      </c>
      <c r="T1385" s="1" t="str">
        <f>VLOOKUP(D1385,Base_Amostral!$A:$G,6,FALSE)</f>
        <v>Centro-Oeste</v>
      </c>
      <c r="U1385" s="4">
        <f t="shared" si="169"/>
        <v>9.6</v>
      </c>
      <c r="V1385" s="4">
        <f t="shared" si="170"/>
        <v>9.1999999999999993</v>
      </c>
      <c r="W1385" s="4">
        <f t="shared" si="171"/>
        <v>0.40000000000000036</v>
      </c>
      <c r="X1385" s="4">
        <f t="shared" si="172"/>
        <v>9.3999999999999986</v>
      </c>
      <c r="Y1385" s="4">
        <f t="shared" si="173"/>
        <v>1</v>
      </c>
      <c r="Z1385" s="4">
        <f t="shared" si="174"/>
        <v>0.40000000000000036</v>
      </c>
      <c r="AA1385" s="4">
        <f t="shared" si="175"/>
        <v>0</v>
      </c>
      <c r="AB1385" s="4">
        <f ca="1">IF(B1385&lt;&gt;"r04","",IF(COUNT(INDEX(U:U,ROW()-3):U1385)&lt;2,"",MAX(INDEX(U:U,ROW()-3):U1385)-MIN(INDEX(U:U,ROW()-3):U1385)))</f>
        <v>0.40000000000000036</v>
      </c>
      <c r="AC1385" s="4">
        <f ca="1">IF(B1385&lt;&gt;"r04","",IF(COUNT(INDEX(V:V,ROW()-3):V1385)&lt;2,"",MAX(INDEX(V:V,ROW()-3):V1385)-MIN(INDEX(V:V,ROW()-3):V1385)))</f>
        <v>0</v>
      </c>
      <c r="AD1385" s="4">
        <f ca="1">IF(B1385&lt;&gt;"r04","",COUNT(INDEX(U:U,ROW()-3):U1385))</f>
        <v>4</v>
      </c>
      <c r="AE1385" s="4">
        <f ca="1">IF(B1385&lt;&gt;"r04","",COUNT(INDEX(V:V,ROW()-3):V1385))</f>
        <v>4</v>
      </c>
    </row>
    <row r="1386" spans="1:31">
      <c r="A1386">
        <v>428</v>
      </c>
      <c r="B1386" t="s">
        <v>1857</v>
      </c>
      <c r="C1386" t="s">
        <v>1858</v>
      </c>
      <c r="D1386">
        <v>5108402</v>
      </c>
      <c r="E1386">
        <v>67</v>
      </c>
      <c r="F1386" t="s">
        <v>1849</v>
      </c>
      <c r="G1386" s="1">
        <v>46195.994895833333</v>
      </c>
      <c r="H1386">
        <v>70</v>
      </c>
      <c r="I1386" t="s">
        <v>1849</v>
      </c>
      <c r="J1386" s="1">
        <v>46195.995196759257</v>
      </c>
      <c r="K1386">
        <v>1</v>
      </c>
      <c r="L1386">
        <v>1</v>
      </c>
      <c r="M1386" t="s">
        <v>1850</v>
      </c>
      <c r="N1386" t="s">
        <v>1851</v>
      </c>
      <c r="O1386" s="1">
        <v>46195.994560185187</v>
      </c>
      <c r="P1386" s="1">
        <v>46195.995196759257</v>
      </c>
      <c r="Q1386" s="1" t="str">
        <f t="shared" si="168"/>
        <v>5108402|r01</v>
      </c>
      <c r="R1386" s="1" t="str">
        <f>VLOOKUP(D1386,Base_Amostral!$A:$G,5,FALSE)</f>
        <v>Várzea Grande</v>
      </c>
      <c r="S1386" s="1" t="str">
        <f>VLOOKUP(D1386,Base_Amostral!$A:$G,3,FALSE)</f>
        <v>Mato Grosso</v>
      </c>
      <c r="T1386" s="1" t="str">
        <f>VLOOKUP(D1386,Base_Amostral!$A:$G,6,FALSE)</f>
        <v>Centro-Oeste</v>
      </c>
      <c r="U1386" s="4">
        <f t="shared" si="169"/>
        <v>6.7</v>
      </c>
      <c r="V1386" s="4">
        <f t="shared" si="170"/>
        <v>7</v>
      </c>
      <c r="W1386" s="4">
        <f t="shared" si="171"/>
        <v>-0.29999999999999982</v>
      </c>
      <c r="X1386" s="4">
        <f t="shared" si="172"/>
        <v>6.85</v>
      </c>
      <c r="Y1386" s="4">
        <f t="shared" si="173"/>
        <v>1</v>
      </c>
      <c r="Z1386" s="4" t="str">
        <f t="shared" si="174"/>
        <v/>
      </c>
      <c r="AA1386" s="4" t="str">
        <f t="shared" si="175"/>
        <v/>
      </c>
      <c r="AB1386" s="4" t="str">
        <f>IF(B1386&lt;&gt;"r04","",IF(COUNT(INDEX(U:U,ROW()-3):U1386)&lt;2,"",MAX(INDEX(U:U,ROW()-3):U1386)-MIN(INDEX(U:U,ROW()-3):U1386)))</f>
        <v/>
      </c>
      <c r="AC1386" s="4" t="str">
        <f>IF(B1386&lt;&gt;"r04","",IF(COUNT(INDEX(V:V,ROW()-3):V1386)&lt;2,"",MAX(INDEX(V:V,ROW()-3):V1386)-MIN(INDEX(V:V,ROW()-3):V1386)))</f>
        <v/>
      </c>
      <c r="AD1386" s="4" t="str">
        <f>IF(B1386&lt;&gt;"r04","",COUNT(INDEX(U:U,ROW()-3):U1386))</f>
        <v/>
      </c>
      <c r="AE1386" s="4" t="str">
        <f>IF(B1386&lt;&gt;"r04","",COUNT(INDEX(V:V,ROW()-3):V1386))</f>
        <v/>
      </c>
    </row>
    <row r="1387" spans="1:31">
      <c r="A1387">
        <v>797</v>
      </c>
      <c r="B1387" t="s">
        <v>1859</v>
      </c>
      <c r="C1387" t="s">
        <v>1860</v>
      </c>
      <c r="D1387">
        <v>5108402</v>
      </c>
      <c r="E1387">
        <v>67</v>
      </c>
      <c r="F1387" t="s">
        <v>1849</v>
      </c>
      <c r="G1387" s="1">
        <v>46203.800208333334</v>
      </c>
      <c r="H1387">
        <v>70</v>
      </c>
      <c r="I1387" t="s">
        <v>1849</v>
      </c>
      <c r="J1387" s="1">
        <v>46203.800509259258</v>
      </c>
      <c r="K1387">
        <v>1</v>
      </c>
      <c r="L1387">
        <v>1</v>
      </c>
      <c r="M1387" t="s">
        <v>1850</v>
      </c>
      <c r="N1387" t="s">
        <v>1851</v>
      </c>
      <c r="O1387" s="1">
        <v>46203.799803240741</v>
      </c>
      <c r="P1387" s="1">
        <v>46203.800509259258</v>
      </c>
      <c r="Q1387" s="1" t="str">
        <f t="shared" si="168"/>
        <v>5108402|r02</v>
      </c>
      <c r="R1387" s="1" t="str">
        <f>VLOOKUP(D1387,Base_Amostral!$A:$G,5,FALSE)</f>
        <v>Várzea Grande</v>
      </c>
      <c r="S1387" s="1" t="str">
        <f>VLOOKUP(D1387,Base_Amostral!$A:$G,3,FALSE)</f>
        <v>Mato Grosso</v>
      </c>
      <c r="T1387" s="1" t="str">
        <f>VLOOKUP(D1387,Base_Amostral!$A:$G,6,FALSE)</f>
        <v>Centro-Oeste</v>
      </c>
      <c r="U1387" s="4">
        <f t="shared" si="169"/>
        <v>6.7</v>
      </c>
      <c r="V1387" s="4">
        <f t="shared" si="170"/>
        <v>7</v>
      </c>
      <c r="W1387" s="4">
        <f t="shared" si="171"/>
        <v>-0.29999999999999982</v>
      </c>
      <c r="X1387" s="4">
        <f t="shared" si="172"/>
        <v>6.85</v>
      </c>
      <c r="Y1387" s="4">
        <f t="shared" si="173"/>
        <v>1</v>
      </c>
      <c r="Z1387" s="4">
        <f t="shared" si="174"/>
        <v>0</v>
      </c>
      <c r="AA1387" s="4">
        <f t="shared" si="175"/>
        <v>0</v>
      </c>
      <c r="AB1387" s="4" t="str">
        <f>IF(B1387&lt;&gt;"r04","",IF(COUNT(INDEX(U:U,ROW()-3):U1387)&lt;2,"",MAX(INDEX(U:U,ROW()-3):U1387)-MIN(INDEX(U:U,ROW()-3):U1387)))</f>
        <v/>
      </c>
      <c r="AC1387" s="4" t="str">
        <f>IF(B1387&lt;&gt;"r04","",IF(COUNT(INDEX(V:V,ROW()-3):V1387)&lt;2,"",MAX(INDEX(V:V,ROW()-3):V1387)-MIN(INDEX(V:V,ROW()-3):V1387)))</f>
        <v/>
      </c>
      <c r="AD1387" s="4" t="str">
        <f>IF(B1387&lt;&gt;"r04","",COUNT(INDEX(U:U,ROW()-3):U1387))</f>
        <v/>
      </c>
      <c r="AE1387" s="4" t="str">
        <f>IF(B1387&lt;&gt;"r04","",COUNT(INDEX(V:V,ROW()-3):V1387))</f>
        <v/>
      </c>
    </row>
    <row r="1388" spans="1:31">
      <c r="A1388">
        <v>1154</v>
      </c>
      <c r="B1388" t="s">
        <v>1861</v>
      </c>
      <c r="C1388" t="s">
        <v>1862</v>
      </c>
      <c r="D1388">
        <v>5108402</v>
      </c>
      <c r="E1388">
        <v>64</v>
      </c>
      <c r="F1388" t="s">
        <v>1849</v>
      </c>
      <c r="G1388" s="1">
        <v>46209.842615740738</v>
      </c>
      <c r="H1388">
        <v>66</v>
      </c>
      <c r="I1388" t="s">
        <v>1849</v>
      </c>
      <c r="J1388" s="1">
        <v>46209.842916666668</v>
      </c>
      <c r="K1388">
        <v>1</v>
      </c>
      <c r="L1388">
        <v>1</v>
      </c>
      <c r="M1388" t="s">
        <v>1850</v>
      </c>
      <c r="N1388" t="s">
        <v>1851</v>
      </c>
      <c r="O1388" s="1">
        <v>46209.84233796296</v>
      </c>
      <c r="P1388" s="1">
        <v>46209.842916666668</v>
      </c>
      <c r="Q1388" s="1" t="str">
        <f t="shared" si="168"/>
        <v>5108402|r03</v>
      </c>
      <c r="R1388" s="1" t="str">
        <f>VLOOKUP(D1388,Base_Amostral!$A:$G,5,FALSE)</f>
        <v>Várzea Grande</v>
      </c>
      <c r="S1388" s="1" t="str">
        <f>VLOOKUP(D1388,Base_Amostral!$A:$G,3,FALSE)</f>
        <v>Mato Grosso</v>
      </c>
      <c r="T1388" s="1" t="str">
        <f>VLOOKUP(D1388,Base_Amostral!$A:$G,6,FALSE)</f>
        <v>Centro-Oeste</v>
      </c>
      <c r="U1388" s="4">
        <f t="shared" si="169"/>
        <v>6.4</v>
      </c>
      <c r="V1388" s="4">
        <f t="shared" si="170"/>
        <v>6.6</v>
      </c>
      <c r="W1388" s="4">
        <f t="shared" si="171"/>
        <v>-0.19999999999999929</v>
      </c>
      <c r="X1388" s="4">
        <f t="shared" si="172"/>
        <v>6.5</v>
      </c>
      <c r="Y1388" s="4">
        <f t="shared" si="173"/>
        <v>1</v>
      </c>
      <c r="Z1388" s="4">
        <f t="shared" si="174"/>
        <v>-0.29999999999999982</v>
      </c>
      <c r="AA1388" s="4">
        <f t="shared" si="175"/>
        <v>-0.40000000000000036</v>
      </c>
      <c r="AB1388" s="4" t="str">
        <f>IF(B1388&lt;&gt;"r04","",IF(COUNT(INDEX(U:U,ROW()-3):U1388)&lt;2,"",MAX(INDEX(U:U,ROW()-3):U1388)-MIN(INDEX(U:U,ROW()-3):U1388)))</f>
        <v/>
      </c>
      <c r="AC1388" s="4" t="str">
        <f>IF(B1388&lt;&gt;"r04","",IF(COUNT(INDEX(V:V,ROW()-3):V1388)&lt;2,"",MAX(INDEX(V:V,ROW()-3):V1388)-MIN(INDEX(V:V,ROW()-3):V1388)))</f>
        <v/>
      </c>
      <c r="AD1388" s="4" t="str">
        <f>IF(B1388&lt;&gt;"r04","",COUNT(INDEX(U:U,ROW()-3):U1388))</f>
        <v/>
      </c>
      <c r="AE1388" s="4" t="str">
        <f>IF(B1388&lt;&gt;"r04","",COUNT(INDEX(V:V,ROW()-3):V1388))</f>
        <v/>
      </c>
    </row>
    <row r="1389" spans="1:31">
      <c r="A1389">
        <v>1518</v>
      </c>
      <c r="B1389" t="s">
        <v>1863</v>
      </c>
      <c r="C1389" t="s">
        <v>1864</v>
      </c>
      <c r="D1389">
        <v>5108402</v>
      </c>
      <c r="E1389">
        <v>72</v>
      </c>
      <c r="F1389" t="s">
        <v>1849</v>
      </c>
      <c r="G1389" s="1">
        <v>46216.820590277777</v>
      </c>
      <c r="H1389">
        <v>66</v>
      </c>
      <c r="I1389" t="s">
        <v>1849</v>
      </c>
      <c r="J1389" s="1">
        <v>46216.820868055554</v>
      </c>
      <c r="K1389">
        <v>1</v>
      </c>
      <c r="L1389">
        <v>1</v>
      </c>
      <c r="M1389" t="s">
        <v>1850</v>
      </c>
      <c r="N1389" t="s">
        <v>1851</v>
      </c>
      <c r="O1389" s="1">
        <v>46216.8202662037</v>
      </c>
      <c r="P1389" s="1">
        <v>46216.820868055554</v>
      </c>
      <c r="Q1389" s="1" t="str">
        <f t="shared" si="168"/>
        <v>5108402|r04</v>
      </c>
      <c r="R1389" s="1" t="str">
        <f>VLOOKUP(D1389,Base_Amostral!$A:$G,5,FALSE)</f>
        <v>Várzea Grande</v>
      </c>
      <c r="S1389" s="1" t="str">
        <f>VLOOKUP(D1389,Base_Amostral!$A:$G,3,FALSE)</f>
        <v>Mato Grosso</v>
      </c>
      <c r="T1389" s="1" t="str">
        <f>VLOOKUP(D1389,Base_Amostral!$A:$G,6,FALSE)</f>
        <v>Centro-Oeste</v>
      </c>
      <c r="U1389" s="4">
        <f t="shared" si="169"/>
        <v>7.2</v>
      </c>
      <c r="V1389" s="4">
        <f t="shared" si="170"/>
        <v>6.6</v>
      </c>
      <c r="W1389" s="4">
        <f t="shared" si="171"/>
        <v>0.60000000000000053</v>
      </c>
      <c r="X1389" s="4">
        <f t="shared" si="172"/>
        <v>6.9</v>
      </c>
      <c r="Y1389" s="4">
        <f t="shared" si="173"/>
        <v>1</v>
      </c>
      <c r="Z1389" s="4">
        <f t="shared" si="174"/>
        <v>0.79999999999999982</v>
      </c>
      <c r="AA1389" s="4">
        <f t="shared" si="175"/>
        <v>0</v>
      </c>
      <c r="AB1389" s="4">
        <f ca="1">IF(B1389&lt;&gt;"r04","",IF(COUNT(INDEX(U:U,ROW()-3):U1389)&lt;2,"",MAX(INDEX(U:U,ROW()-3):U1389)-MIN(INDEX(U:U,ROW()-3):U1389)))</f>
        <v>0.79999999999999982</v>
      </c>
      <c r="AC1389" s="4">
        <f ca="1">IF(B1389&lt;&gt;"r04","",IF(COUNT(INDEX(V:V,ROW()-3):V1389)&lt;2,"",MAX(INDEX(V:V,ROW()-3):V1389)-MIN(INDEX(V:V,ROW()-3):V1389)))</f>
        <v>0.40000000000000036</v>
      </c>
      <c r="AD1389" s="4">
        <f ca="1">IF(B1389&lt;&gt;"r04","",COUNT(INDEX(U:U,ROW()-3):U1389))</f>
        <v>4</v>
      </c>
      <c r="AE1389" s="4">
        <f ca="1">IF(B1389&lt;&gt;"r04","",COUNT(INDEX(V:V,ROW()-3):V1389))</f>
        <v>4</v>
      </c>
    </row>
    <row r="1390" spans="1:31">
      <c r="A1390">
        <v>365</v>
      </c>
      <c r="B1390" t="s">
        <v>1857</v>
      </c>
      <c r="C1390" t="s">
        <v>1858</v>
      </c>
      <c r="D1390">
        <v>5203939</v>
      </c>
      <c r="E1390">
        <v>75</v>
      </c>
      <c r="F1390" t="s">
        <v>1849</v>
      </c>
      <c r="G1390" s="1">
        <v>46195.967268518521</v>
      </c>
      <c r="H1390">
        <v>72</v>
      </c>
      <c r="I1390" t="s">
        <v>1849</v>
      </c>
      <c r="J1390" s="1">
        <v>46195.967534722222</v>
      </c>
      <c r="K1390">
        <v>1</v>
      </c>
      <c r="L1390">
        <v>1</v>
      </c>
      <c r="M1390" t="s">
        <v>1850</v>
      </c>
      <c r="N1390" t="s">
        <v>1851</v>
      </c>
      <c r="O1390" s="1">
        <v>46195.966828703706</v>
      </c>
      <c r="P1390" s="1">
        <v>46195.967534722222</v>
      </c>
      <c r="Q1390" s="1" t="str">
        <f t="shared" si="168"/>
        <v>5203939|r01</v>
      </c>
      <c r="R1390" s="1" t="str">
        <f>VLOOKUP(D1390,Base_Amostral!$A:$G,5,FALSE)</f>
        <v>Buriti de Goiás</v>
      </c>
      <c r="S1390" s="1" t="str">
        <f>VLOOKUP(D1390,Base_Amostral!$A:$G,3,FALSE)</f>
        <v>Goiás</v>
      </c>
      <c r="T1390" s="1" t="str">
        <f>VLOOKUP(D1390,Base_Amostral!$A:$G,6,FALSE)</f>
        <v>Centro-Oeste</v>
      </c>
      <c r="U1390" s="4">
        <f t="shared" si="169"/>
        <v>7.5</v>
      </c>
      <c r="V1390" s="4">
        <f t="shared" si="170"/>
        <v>7.2</v>
      </c>
      <c r="W1390" s="4">
        <f t="shared" si="171"/>
        <v>0.29999999999999982</v>
      </c>
      <c r="X1390" s="4">
        <f t="shared" si="172"/>
        <v>7.35</v>
      </c>
      <c r="Y1390" s="4">
        <f t="shared" si="173"/>
        <v>1</v>
      </c>
      <c r="Z1390" s="4" t="str">
        <f t="shared" si="174"/>
        <v/>
      </c>
      <c r="AA1390" s="4" t="str">
        <f t="shared" si="175"/>
        <v/>
      </c>
      <c r="AB1390" s="4" t="str">
        <f>IF(B1390&lt;&gt;"r04","",IF(COUNT(INDEX(U:U,ROW()-3):U1390)&lt;2,"",MAX(INDEX(U:U,ROW()-3):U1390)-MIN(INDEX(U:U,ROW()-3):U1390)))</f>
        <v/>
      </c>
      <c r="AC1390" s="4" t="str">
        <f>IF(B1390&lt;&gt;"r04","",IF(COUNT(INDEX(V:V,ROW()-3):V1390)&lt;2,"",MAX(INDEX(V:V,ROW()-3):V1390)-MIN(INDEX(V:V,ROW()-3):V1390)))</f>
        <v/>
      </c>
      <c r="AD1390" s="4" t="str">
        <f>IF(B1390&lt;&gt;"r04","",COUNT(INDEX(U:U,ROW()-3):U1390))</f>
        <v/>
      </c>
      <c r="AE1390" s="4" t="str">
        <f>IF(B1390&lt;&gt;"r04","",COUNT(INDEX(V:V,ROW()-3):V1390))</f>
        <v/>
      </c>
    </row>
    <row r="1391" spans="1:31">
      <c r="A1391">
        <v>726</v>
      </c>
      <c r="B1391" t="s">
        <v>1859</v>
      </c>
      <c r="C1391" t="s">
        <v>1860</v>
      </c>
      <c r="D1391">
        <v>5203939</v>
      </c>
      <c r="E1391">
        <v>75</v>
      </c>
      <c r="F1391" t="s">
        <v>1849</v>
      </c>
      <c r="G1391" s="1">
        <v>46203.774398148147</v>
      </c>
      <c r="H1391">
        <v>72</v>
      </c>
      <c r="I1391" t="s">
        <v>1849</v>
      </c>
      <c r="J1391" s="1">
        <v>46203.774687500001</v>
      </c>
      <c r="K1391">
        <v>1</v>
      </c>
      <c r="L1391">
        <v>1</v>
      </c>
      <c r="M1391" t="s">
        <v>1850</v>
      </c>
      <c r="N1391" t="s">
        <v>1851</v>
      </c>
      <c r="O1391" s="1">
        <v>46203.773912037039</v>
      </c>
      <c r="P1391" s="1">
        <v>46203.774687500001</v>
      </c>
      <c r="Q1391" s="1" t="str">
        <f t="shared" si="168"/>
        <v>5203939|r02</v>
      </c>
      <c r="R1391" s="1" t="str">
        <f>VLOOKUP(D1391,Base_Amostral!$A:$G,5,FALSE)</f>
        <v>Buriti de Goiás</v>
      </c>
      <c r="S1391" s="1" t="str">
        <f>VLOOKUP(D1391,Base_Amostral!$A:$G,3,FALSE)</f>
        <v>Goiás</v>
      </c>
      <c r="T1391" s="1" t="str">
        <f>VLOOKUP(D1391,Base_Amostral!$A:$G,6,FALSE)</f>
        <v>Centro-Oeste</v>
      </c>
      <c r="U1391" s="4">
        <f t="shared" si="169"/>
        <v>7.5</v>
      </c>
      <c r="V1391" s="4">
        <f t="shared" si="170"/>
        <v>7.2</v>
      </c>
      <c r="W1391" s="4">
        <f t="shared" si="171"/>
        <v>0.29999999999999982</v>
      </c>
      <c r="X1391" s="4">
        <f t="shared" si="172"/>
        <v>7.35</v>
      </c>
      <c r="Y1391" s="4">
        <f t="shared" si="173"/>
        <v>1</v>
      </c>
      <c r="Z1391" s="4">
        <f t="shared" si="174"/>
        <v>0</v>
      </c>
      <c r="AA1391" s="4">
        <f t="shared" si="175"/>
        <v>0</v>
      </c>
      <c r="AB1391" s="4" t="str">
        <f>IF(B1391&lt;&gt;"r04","",IF(COUNT(INDEX(U:U,ROW()-3):U1391)&lt;2,"",MAX(INDEX(U:U,ROW()-3):U1391)-MIN(INDEX(U:U,ROW()-3):U1391)))</f>
        <v/>
      </c>
      <c r="AC1391" s="4" t="str">
        <f>IF(B1391&lt;&gt;"r04","",IF(COUNT(INDEX(V:V,ROW()-3):V1391)&lt;2,"",MAX(INDEX(V:V,ROW()-3):V1391)-MIN(INDEX(V:V,ROW()-3):V1391)))</f>
        <v/>
      </c>
      <c r="AD1391" s="4" t="str">
        <f>IF(B1391&lt;&gt;"r04","",COUNT(INDEX(U:U,ROW()-3):U1391))</f>
        <v/>
      </c>
      <c r="AE1391" s="4" t="str">
        <f>IF(B1391&lt;&gt;"r04","",COUNT(INDEX(V:V,ROW()-3):V1391))</f>
        <v/>
      </c>
    </row>
    <row r="1392" spans="1:31">
      <c r="A1392">
        <v>1087</v>
      </c>
      <c r="B1392" t="s">
        <v>1861</v>
      </c>
      <c r="C1392" t="s">
        <v>1862</v>
      </c>
      <c r="D1392">
        <v>5203939</v>
      </c>
      <c r="E1392">
        <v>75</v>
      </c>
      <c r="F1392" t="s">
        <v>1849</v>
      </c>
      <c r="G1392" s="1">
        <v>46209.811469907407</v>
      </c>
      <c r="H1392">
        <v>72</v>
      </c>
      <c r="I1392" t="s">
        <v>1849</v>
      </c>
      <c r="J1392" s="1">
        <v>46209.811759259261</v>
      </c>
      <c r="K1392">
        <v>1</v>
      </c>
      <c r="L1392">
        <v>1</v>
      </c>
      <c r="M1392" t="s">
        <v>1850</v>
      </c>
      <c r="N1392" t="s">
        <v>1851</v>
      </c>
      <c r="O1392" s="1">
        <v>46209.811076388891</v>
      </c>
      <c r="P1392" s="1">
        <v>46209.811759259261</v>
      </c>
      <c r="Q1392" s="1" t="str">
        <f t="shared" si="168"/>
        <v>5203939|r03</v>
      </c>
      <c r="R1392" s="1" t="str">
        <f>VLOOKUP(D1392,Base_Amostral!$A:$G,5,FALSE)</f>
        <v>Buriti de Goiás</v>
      </c>
      <c r="S1392" s="1" t="str">
        <f>VLOOKUP(D1392,Base_Amostral!$A:$G,3,FALSE)</f>
        <v>Goiás</v>
      </c>
      <c r="T1392" s="1" t="str">
        <f>VLOOKUP(D1392,Base_Amostral!$A:$G,6,FALSE)</f>
        <v>Centro-Oeste</v>
      </c>
      <c r="U1392" s="4">
        <f t="shared" si="169"/>
        <v>7.5</v>
      </c>
      <c r="V1392" s="4">
        <f t="shared" si="170"/>
        <v>7.2</v>
      </c>
      <c r="W1392" s="4">
        <f t="shared" si="171"/>
        <v>0.29999999999999982</v>
      </c>
      <c r="X1392" s="4">
        <f t="shared" si="172"/>
        <v>7.35</v>
      </c>
      <c r="Y1392" s="4">
        <f t="shared" si="173"/>
        <v>1</v>
      </c>
      <c r="Z1392" s="4">
        <f t="shared" si="174"/>
        <v>0</v>
      </c>
      <c r="AA1392" s="4">
        <f t="shared" si="175"/>
        <v>0</v>
      </c>
      <c r="AB1392" s="4" t="str">
        <f>IF(B1392&lt;&gt;"r04","",IF(COUNT(INDEX(U:U,ROW()-3):U1392)&lt;2,"",MAX(INDEX(U:U,ROW()-3):U1392)-MIN(INDEX(U:U,ROW()-3):U1392)))</f>
        <v/>
      </c>
      <c r="AC1392" s="4" t="str">
        <f>IF(B1392&lt;&gt;"r04","",IF(COUNT(INDEX(V:V,ROW()-3):V1392)&lt;2,"",MAX(INDEX(V:V,ROW()-3):V1392)-MIN(INDEX(V:V,ROW()-3):V1392)))</f>
        <v/>
      </c>
      <c r="AD1392" s="4" t="str">
        <f>IF(B1392&lt;&gt;"r04","",COUNT(INDEX(U:U,ROW()-3):U1392))</f>
        <v/>
      </c>
      <c r="AE1392" s="4" t="str">
        <f>IF(B1392&lt;&gt;"r04","",COUNT(INDEX(V:V,ROW()-3):V1392))</f>
        <v/>
      </c>
    </row>
    <row r="1393" spans="1:31">
      <c r="A1393">
        <v>1449</v>
      </c>
      <c r="B1393" t="s">
        <v>1863</v>
      </c>
      <c r="C1393" t="s">
        <v>1864</v>
      </c>
      <c r="D1393">
        <v>5203939</v>
      </c>
      <c r="E1393">
        <v>82</v>
      </c>
      <c r="F1393" t="s">
        <v>1849</v>
      </c>
      <c r="G1393" s="1">
        <v>46216.797743055555</v>
      </c>
      <c r="H1393">
        <v>72</v>
      </c>
      <c r="I1393" t="s">
        <v>1849</v>
      </c>
      <c r="J1393" s="1">
        <v>46216.798020833332</v>
      </c>
      <c r="K1393">
        <v>1</v>
      </c>
      <c r="L1393">
        <v>1</v>
      </c>
      <c r="M1393" t="s">
        <v>1850</v>
      </c>
      <c r="N1393" t="s">
        <v>1851</v>
      </c>
      <c r="O1393" s="1">
        <v>46216.797326388885</v>
      </c>
      <c r="P1393" s="1">
        <v>46216.798020833332</v>
      </c>
      <c r="Q1393" s="1" t="str">
        <f t="shared" si="168"/>
        <v>5203939|r04</v>
      </c>
      <c r="R1393" s="1" t="str">
        <f>VLOOKUP(D1393,Base_Amostral!$A:$G,5,FALSE)</f>
        <v>Buriti de Goiás</v>
      </c>
      <c r="S1393" s="1" t="str">
        <f>VLOOKUP(D1393,Base_Amostral!$A:$G,3,FALSE)</f>
        <v>Goiás</v>
      </c>
      <c r="T1393" s="1" t="str">
        <f>VLOOKUP(D1393,Base_Amostral!$A:$G,6,FALSE)</f>
        <v>Centro-Oeste</v>
      </c>
      <c r="U1393" s="4">
        <f t="shared" si="169"/>
        <v>8.1999999999999993</v>
      </c>
      <c r="V1393" s="4">
        <f t="shared" si="170"/>
        <v>7.2</v>
      </c>
      <c r="W1393" s="4">
        <f t="shared" si="171"/>
        <v>0.99999999999999911</v>
      </c>
      <c r="X1393" s="4">
        <f t="shared" si="172"/>
        <v>7.6999999999999993</v>
      </c>
      <c r="Y1393" s="4">
        <f t="shared" si="173"/>
        <v>1</v>
      </c>
      <c r="Z1393" s="4">
        <f t="shared" si="174"/>
        <v>0.69999999999999929</v>
      </c>
      <c r="AA1393" s="4">
        <f t="shared" si="175"/>
        <v>0</v>
      </c>
      <c r="AB1393" s="4">
        <f ca="1">IF(B1393&lt;&gt;"r04","",IF(COUNT(INDEX(U:U,ROW()-3):U1393)&lt;2,"",MAX(INDEX(U:U,ROW()-3):U1393)-MIN(INDEX(U:U,ROW()-3):U1393)))</f>
        <v>0.69999999999999929</v>
      </c>
      <c r="AC1393" s="4">
        <f ca="1">IF(B1393&lt;&gt;"r04","",IF(COUNT(INDEX(V:V,ROW()-3):V1393)&lt;2,"",MAX(INDEX(V:V,ROW()-3):V1393)-MIN(INDEX(V:V,ROW()-3):V1393)))</f>
        <v>0</v>
      </c>
      <c r="AD1393" s="4">
        <f ca="1">IF(B1393&lt;&gt;"r04","",COUNT(INDEX(U:U,ROW()-3):U1393))</f>
        <v>4</v>
      </c>
      <c r="AE1393" s="4">
        <f ca="1">IF(B1393&lt;&gt;"r04","",COUNT(INDEX(V:V,ROW()-3):V1393))</f>
        <v>4</v>
      </c>
    </row>
    <row r="1394" spans="1:31">
      <c r="A1394">
        <v>366</v>
      </c>
      <c r="B1394" t="s">
        <v>1857</v>
      </c>
      <c r="C1394" t="s">
        <v>1858</v>
      </c>
      <c r="D1394">
        <v>5204656</v>
      </c>
      <c r="E1394">
        <v>71</v>
      </c>
      <c r="F1394" t="s">
        <v>1849</v>
      </c>
      <c r="G1394" s="1">
        <v>46195.968391203707</v>
      </c>
      <c r="H1394">
        <v>69</v>
      </c>
      <c r="I1394" t="s">
        <v>1849</v>
      </c>
      <c r="J1394" s="1">
        <v>46195.968611111108</v>
      </c>
      <c r="K1394">
        <v>1</v>
      </c>
      <c r="L1394">
        <v>1</v>
      </c>
      <c r="M1394" t="s">
        <v>1850</v>
      </c>
      <c r="N1394" t="s">
        <v>1851</v>
      </c>
      <c r="O1394" s="1">
        <v>46195.967592592591</v>
      </c>
      <c r="P1394" s="1">
        <v>46195.968611111108</v>
      </c>
      <c r="Q1394" s="1" t="str">
        <f t="shared" si="168"/>
        <v>5204656|r01</v>
      </c>
      <c r="R1394" s="1" t="str">
        <f>VLOOKUP(D1394,Base_Amostral!$A:$G,5,FALSE)</f>
        <v>Campinaçu</v>
      </c>
      <c r="S1394" s="1" t="str">
        <f>VLOOKUP(D1394,Base_Amostral!$A:$G,3,FALSE)</f>
        <v>Goiás</v>
      </c>
      <c r="T1394" s="1" t="str">
        <f>VLOOKUP(D1394,Base_Amostral!$A:$G,6,FALSE)</f>
        <v>Centro-Oeste</v>
      </c>
      <c r="U1394" s="4">
        <f t="shared" si="169"/>
        <v>7.1</v>
      </c>
      <c r="V1394" s="4">
        <f t="shared" si="170"/>
        <v>6.9</v>
      </c>
      <c r="W1394" s="4">
        <f t="shared" si="171"/>
        <v>0.19999999999999929</v>
      </c>
      <c r="X1394" s="4">
        <f t="shared" si="172"/>
        <v>7</v>
      </c>
      <c r="Y1394" s="4">
        <f t="shared" si="173"/>
        <v>1</v>
      </c>
      <c r="Z1394" s="4" t="str">
        <f t="shared" si="174"/>
        <v/>
      </c>
      <c r="AA1394" s="4" t="str">
        <f t="shared" si="175"/>
        <v/>
      </c>
      <c r="AB1394" s="4" t="str">
        <f>IF(B1394&lt;&gt;"r04","",IF(COUNT(INDEX(U:U,ROW()-3):U1394)&lt;2,"",MAX(INDEX(U:U,ROW()-3):U1394)-MIN(INDEX(U:U,ROW()-3):U1394)))</f>
        <v/>
      </c>
      <c r="AC1394" s="4" t="str">
        <f>IF(B1394&lt;&gt;"r04","",IF(COUNT(INDEX(V:V,ROW()-3):V1394)&lt;2,"",MAX(INDEX(V:V,ROW()-3):V1394)-MIN(INDEX(V:V,ROW()-3):V1394)))</f>
        <v/>
      </c>
      <c r="AD1394" s="4" t="str">
        <f>IF(B1394&lt;&gt;"r04","",COUNT(INDEX(U:U,ROW()-3):U1394))</f>
        <v/>
      </c>
      <c r="AE1394" s="4" t="str">
        <f>IF(B1394&lt;&gt;"r04","",COUNT(INDEX(V:V,ROW()-3):V1394))</f>
        <v/>
      </c>
    </row>
    <row r="1395" spans="1:31">
      <c r="A1395">
        <v>728</v>
      </c>
      <c r="B1395" t="s">
        <v>1859</v>
      </c>
      <c r="C1395" t="s">
        <v>1860</v>
      </c>
      <c r="D1395">
        <v>5204656</v>
      </c>
      <c r="E1395">
        <v>71</v>
      </c>
      <c r="F1395" t="s">
        <v>1849</v>
      </c>
      <c r="G1395" s="1">
        <v>46203.775462962964</v>
      </c>
      <c r="H1395">
        <v>69</v>
      </c>
      <c r="I1395" t="s">
        <v>1849</v>
      </c>
      <c r="J1395" s="1">
        <v>46203.775706018518</v>
      </c>
      <c r="K1395">
        <v>1</v>
      </c>
      <c r="L1395">
        <v>1</v>
      </c>
      <c r="M1395" t="s">
        <v>1850</v>
      </c>
      <c r="N1395" t="s">
        <v>1851</v>
      </c>
      <c r="O1395" s="1">
        <v>46203.774722222224</v>
      </c>
      <c r="P1395" s="1">
        <v>46203.775706018518</v>
      </c>
      <c r="Q1395" s="1" t="str">
        <f t="shared" si="168"/>
        <v>5204656|r02</v>
      </c>
      <c r="R1395" s="1" t="str">
        <f>VLOOKUP(D1395,Base_Amostral!$A:$G,5,FALSE)</f>
        <v>Campinaçu</v>
      </c>
      <c r="S1395" s="1" t="str">
        <f>VLOOKUP(D1395,Base_Amostral!$A:$G,3,FALSE)</f>
        <v>Goiás</v>
      </c>
      <c r="T1395" s="1" t="str">
        <f>VLOOKUP(D1395,Base_Amostral!$A:$G,6,FALSE)</f>
        <v>Centro-Oeste</v>
      </c>
      <c r="U1395" s="4">
        <f t="shared" si="169"/>
        <v>7.1</v>
      </c>
      <c r="V1395" s="4">
        <f t="shared" si="170"/>
        <v>6.9</v>
      </c>
      <c r="W1395" s="4">
        <f t="shared" si="171"/>
        <v>0.19999999999999929</v>
      </c>
      <c r="X1395" s="4">
        <f t="shared" si="172"/>
        <v>7</v>
      </c>
      <c r="Y1395" s="4">
        <f t="shared" si="173"/>
        <v>1</v>
      </c>
      <c r="Z1395" s="4">
        <f t="shared" si="174"/>
        <v>0</v>
      </c>
      <c r="AA1395" s="4">
        <f t="shared" si="175"/>
        <v>0</v>
      </c>
      <c r="AB1395" s="4" t="str">
        <f>IF(B1395&lt;&gt;"r04","",IF(COUNT(INDEX(U:U,ROW()-3):U1395)&lt;2,"",MAX(INDEX(U:U,ROW()-3):U1395)-MIN(INDEX(U:U,ROW()-3):U1395)))</f>
        <v/>
      </c>
      <c r="AC1395" s="4" t="str">
        <f>IF(B1395&lt;&gt;"r04","",IF(COUNT(INDEX(V:V,ROW()-3):V1395)&lt;2,"",MAX(INDEX(V:V,ROW()-3):V1395)-MIN(INDEX(V:V,ROW()-3):V1395)))</f>
        <v/>
      </c>
      <c r="AD1395" s="4" t="str">
        <f>IF(B1395&lt;&gt;"r04","",COUNT(INDEX(U:U,ROW()-3):U1395))</f>
        <v/>
      </c>
      <c r="AE1395" s="4" t="str">
        <f>IF(B1395&lt;&gt;"r04","",COUNT(INDEX(V:V,ROW()-3):V1395))</f>
        <v/>
      </c>
    </row>
    <row r="1396" spans="1:31">
      <c r="A1396">
        <v>1090</v>
      </c>
      <c r="B1396" t="s">
        <v>1861</v>
      </c>
      <c r="C1396" t="s">
        <v>1862</v>
      </c>
      <c r="D1396">
        <v>5204656</v>
      </c>
      <c r="E1396">
        <v>69</v>
      </c>
      <c r="F1396" t="s">
        <v>1849</v>
      </c>
      <c r="G1396" s="1">
        <v>46209.812199074076</v>
      </c>
      <c r="H1396">
        <v>69</v>
      </c>
      <c r="I1396" t="s">
        <v>1849</v>
      </c>
      <c r="J1396" s="1">
        <v>46209.812418981484</v>
      </c>
      <c r="K1396">
        <v>1</v>
      </c>
      <c r="L1396">
        <v>1</v>
      </c>
      <c r="M1396" t="s">
        <v>1850</v>
      </c>
      <c r="N1396" t="s">
        <v>1851</v>
      </c>
      <c r="O1396" s="1">
        <v>46209.811793981484</v>
      </c>
      <c r="P1396" s="1">
        <v>46209.812418981484</v>
      </c>
      <c r="Q1396" s="1" t="str">
        <f t="shared" si="168"/>
        <v>5204656|r03</v>
      </c>
      <c r="R1396" s="1" t="str">
        <f>VLOOKUP(D1396,Base_Amostral!$A:$G,5,FALSE)</f>
        <v>Campinaçu</v>
      </c>
      <c r="S1396" s="1" t="str">
        <f>VLOOKUP(D1396,Base_Amostral!$A:$G,3,FALSE)</f>
        <v>Goiás</v>
      </c>
      <c r="T1396" s="1" t="str">
        <f>VLOOKUP(D1396,Base_Amostral!$A:$G,6,FALSE)</f>
        <v>Centro-Oeste</v>
      </c>
      <c r="U1396" s="4">
        <f t="shared" si="169"/>
        <v>6.9</v>
      </c>
      <c r="V1396" s="4">
        <f t="shared" si="170"/>
        <v>6.9</v>
      </c>
      <c r="W1396" s="4">
        <f t="shared" si="171"/>
        <v>0</v>
      </c>
      <c r="X1396" s="4">
        <f t="shared" si="172"/>
        <v>6.9</v>
      </c>
      <c r="Y1396" s="4">
        <f t="shared" si="173"/>
        <v>1</v>
      </c>
      <c r="Z1396" s="4">
        <f t="shared" si="174"/>
        <v>-0.19999999999999929</v>
      </c>
      <c r="AA1396" s="4">
        <f t="shared" si="175"/>
        <v>0</v>
      </c>
      <c r="AB1396" s="4" t="str">
        <f>IF(B1396&lt;&gt;"r04","",IF(COUNT(INDEX(U:U,ROW()-3):U1396)&lt;2,"",MAX(INDEX(U:U,ROW()-3):U1396)-MIN(INDEX(U:U,ROW()-3):U1396)))</f>
        <v/>
      </c>
      <c r="AC1396" s="4" t="str">
        <f>IF(B1396&lt;&gt;"r04","",IF(COUNT(INDEX(V:V,ROW()-3):V1396)&lt;2,"",MAX(INDEX(V:V,ROW()-3):V1396)-MIN(INDEX(V:V,ROW()-3):V1396)))</f>
        <v/>
      </c>
      <c r="AD1396" s="4" t="str">
        <f>IF(B1396&lt;&gt;"r04","",COUNT(INDEX(U:U,ROW()-3):U1396))</f>
        <v/>
      </c>
      <c r="AE1396" s="4" t="str">
        <f>IF(B1396&lt;&gt;"r04","",COUNT(INDEX(V:V,ROW()-3):V1396))</f>
        <v/>
      </c>
    </row>
    <row r="1397" spans="1:31">
      <c r="A1397">
        <v>1452</v>
      </c>
      <c r="B1397" t="s">
        <v>1863</v>
      </c>
      <c r="C1397" t="s">
        <v>1864</v>
      </c>
      <c r="D1397">
        <v>5204656</v>
      </c>
      <c r="E1397">
        <v>77</v>
      </c>
      <c r="F1397" t="s">
        <v>1849</v>
      </c>
      <c r="G1397" s="1">
        <v>46216.798483796294</v>
      </c>
      <c r="H1397">
        <v>69</v>
      </c>
      <c r="I1397" t="s">
        <v>1849</v>
      </c>
      <c r="J1397" s="1">
        <v>46216.798703703702</v>
      </c>
      <c r="K1397">
        <v>1</v>
      </c>
      <c r="L1397">
        <v>1</v>
      </c>
      <c r="M1397" t="s">
        <v>1850</v>
      </c>
      <c r="N1397" t="s">
        <v>1851</v>
      </c>
      <c r="O1397" s="1">
        <v>46216.798055555555</v>
      </c>
      <c r="P1397" s="1">
        <v>46216.798703703702</v>
      </c>
      <c r="Q1397" s="1" t="str">
        <f t="shared" si="168"/>
        <v>5204656|r04</v>
      </c>
      <c r="R1397" s="1" t="str">
        <f>VLOOKUP(D1397,Base_Amostral!$A:$G,5,FALSE)</f>
        <v>Campinaçu</v>
      </c>
      <c r="S1397" s="1" t="str">
        <f>VLOOKUP(D1397,Base_Amostral!$A:$G,3,FALSE)</f>
        <v>Goiás</v>
      </c>
      <c r="T1397" s="1" t="str">
        <f>VLOOKUP(D1397,Base_Amostral!$A:$G,6,FALSE)</f>
        <v>Centro-Oeste</v>
      </c>
      <c r="U1397" s="4">
        <f t="shared" si="169"/>
        <v>7.7</v>
      </c>
      <c r="V1397" s="4">
        <f t="shared" si="170"/>
        <v>6.9</v>
      </c>
      <c r="W1397" s="4">
        <f t="shared" si="171"/>
        <v>0.79999999999999982</v>
      </c>
      <c r="X1397" s="4">
        <f t="shared" si="172"/>
        <v>7.3000000000000007</v>
      </c>
      <c r="Y1397" s="4">
        <f t="shared" si="173"/>
        <v>1</v>
      </c>
      <c r="Z1397" s="4">
        <f t="shared" si="174"/>
        <v>0.79999999999999982</v>
      </c>
      <c r="AA1397" s="4">
        <f t="shared" si="175"/>
        <v>0</v>
      </c>
      <c r="AB1397" s="4">
        <f ca="1">IF(B1397&lt;&gt;"r04","",IF(COUNT(INDEX(U:U,ROW()-3):U1397)&lt;2,"",MAX(INDEX(U:U,ROW()-3):U1397)-MIN(INDEX(U:U,ROW()-3):U1397)))</f>
        <v>0.79999999999999982</v>
      </c>
      <c r="AC1397" s="4">
        <f ca="1">IF(B1397&lt;&gt;"r04","",IF(COUNT(INDEX(V:V,ROW()-3):V1397)&lt;2,"",MAX(INDEX(V:V,ROW()-3):V1397)-MIN(INDEX(V:V,ROW()-3):V1397)))</f>
        <v>0</v>
      </c>
      <c r="AD1397" s="4">
        <f ca="1">IF(B1397&lt;&gt;"r04","",COUNT(INDEX(U:U,ROW()-3):U1397))</f>
        <v>4</v>
      </c>
      <c r="AE1397" s="4">
        <f ca="1">IF(B1397&lt;&gt;"r04","",COUNT(INDEX(V:V,ROW()-3):V1397))</f>
        <v>4</v>
      </c>
    </row>
    <row r="1398" spans="1:31">
      <c r="A1398">
        <v>371</v>
      </c>
      <c r="B1398" t="s">
        <v>1857</v>
      </c>
      <c r="C1398" t="s">
        <v>1858</v>
      </c>
      <c r="D1398">
        <v>5205802</v>
      </c>
      <c r="E1398">
        <v>74</v>
      </c>
      <c r="F1398" t="s">
        <v>1849</v>
      </c>
      <c r="G1398" s="1">
        <v>46195.968993055554</v>
      </c>
      <c r="H1398">
        <v>74</v>
      </c>
      <c r="I1398" t="s">
        <v>1849</v>
      </c>
      <c r="J1398" s="1">
        <v>46195.969201388885</v>
      </c>
      <c r="K1398">
        <v>1</v>
      </c>
      <c r="L1398">
        <v>1</v>
      </c>
      <c r="M1398" t="s">
        <v>1850</v>
      </c>
      <c r="N1398" t="s">
        <v>1851</v>
      </c>
      <c r="O1398" s="1">
        <v>46195.968657407408</v>
      </c>
      <c r="P1398" s="1">
        <v>46195.969201388885</v>
      </c>
      <c r="Q1398" s="1" t="str">
        <f t="shared" si="168"/>
        <v>5205802|r01</v>
      </c>
      <c r="R1398" s="1" t="str">
        <f>VLOOKUP(D1398,Base_Amostral!$A:$G,5,FALSE)</f>
        <v>Corumbá de Goiás</v>
      </c>
      <c r="S1398" s="1" t="str">
        <f>VLOOKUP(D1398,Base_Amostral!$A:$G,3,FALSE)</f>
        <v>Goiás</v>
      </c>
      <c r="T1398" s="1" t="str">
        <f>VLOOKUP(D1398,Base_Amostral!$A:$G,6,FALSE)</f>
        <v>Centro-Oeste</v>
      </c>
      <c r="U1398" s="4">
        <f t="shared" si="169"/>
        <v>7.4</v>
      </c>
      <c r="V1398" s="4">
        <f t="shared" si="170"/>
        <v>7.4</v>
      </c>
      <c r="W1398" s="4">
        <f t="shared" si="171"/>
        <v>0</v>
      </c>
      <c r="X1398" s="4">
        <f t="shared" si="172"/>
        <v>7.4</v>
      </c>
      <c r="Y1398" s="4">
        <f t="shared" si="173"/>
        <v>1</v>
      </c>
      <c r="Z1398" s="4" t="str">
        <f t="shared" si="174"/>
        <v/>
      </c>
      <c r="AA1398" s="4" t="str">
        <f t="shared" si="175"/>
        <v/>
      </c>
      <c r="AB1398" s="4" t="str">
        <f>IF(B1398&lt;&gt;"r04","",IF(COUNT(INDEX(U:U,ROW()-3):U1398)&lt;2,"",MAX(INDEX(U:U,ROW()-3):U1398)-MIN(INDEX(U:U,ROW()-3):U1398)))</f>
        <v/>
      </c>
      <c r="AC1398" s="4" t="str">
        <f>IF(B1398&lt;&gt;"r04","",IF(COUNT(INDEX(V:V,ROW()-3):V1398)&lt;2,"",MAX(INDEX(V:V,ROW()-3):V1398)-MIN(INDEX(V:V,ROW()-3):V1398)))</f>
        <v/>
      </c>
      <c r="AD1398" s="4" t="str">
        <f>IF(B1398&lt;&gt;"r04","",COUNT(INDEX(U:U,ROW()-3):U1398))</f>
        <v/>
      </c>
      <c r="AE1398" s="4" t="str">
        <f>IF(B1398&lt;&gt;"r04","",COUNT(INDEX(V:V,ROW()-3):V1398))</f>
        <v/>
      </c>
    </row>
    <row r="1399" spans="1:31">
      <c r="A1399">
        <v>730</v>
      </c>
      <c r="B1399" t="s">
        <v>1859</v>
      </c>
      <c r="C1399" t="s">
        <v>1860</v>
      </c>
      <c r="D1399">
        <v>5205802</v>
      </c>
      <c r="E1399">
        <v>74</v>
      </c>
      <c r="F1399" t="s">
        <v>1849</v>
      </c>
      <c r="G1399" s="1">
        <v>46203.776296296295</v>
      </c>
      <c r="H1399">
        <v>74</v>
      </c>
      <c r="I1399" t="s">
        <v>1849</v>
      </c>
      <c r="J1399" s="1">
        <v>46203.776493055557</v>
      </c>
      <c r="K1399">
        <v>1</v>
      </c>
      <c r="L1399">
        <v>1</v>
      </c>
      <c r="M1399" t="s">
        <v>1850</v>
      </c>
      <c r="N1399" t="s">
        <v>1851</v>
      </c>
      <c r="O1399" s="1">
        <v>46203.775740740741</v>
      </c>
      <c r="P1399" s="1">
        <v>46203.776493055557</v>
      </c>
      <c r="Q1399" s="1" t="str">
        <f t="shared" si="168"/>
        <v>5205802|r02</v>
      </c>
      <c r="R1399" s="1" t="str">
        <f>VLOOKUP(D1399,Base_Amostral!$A:$G,5,FALSE)</f>
        <v>Corumbá de Goiás</v>
      </c>
      <c r="S1399" s="1" t="str">
        <f>VLOOKUP(D1399,Base_Amostral!$A:$G,3,FALSE)</f>
        <v>Goiás</v>
      </c>
      <c r="T1399" s="1" t="str">
        <f>VLOOKUP(D1399,Base_Amostral!$A:$G,6,FALSE)</f>
        <v>Centro-Oeste</v>
      </c>
      <c r="U1399" s="4">
        <f t="shared" si="169"/>
        <v>7.4</v>
      </c>
      <c r="V1399" s="4">
        <f t="shared" si="170"/>
        <v>7.4</v>
      </c>
      <c r="W1399" s="4">
        <f t="shared" si="171"/>
        <v>0</v>
      </c>
      <c r="X1399" s="4">
        <f t="shared" si="172"/>
        <v>7.4</v>
      </c>
      <c r="Y1399" s="4">
        <f t="shared" si="173"/>
        <v>1</v>
      </c>
      <c r="Z1399" s="4">
        <f t="shared" si="174"/>
        <v>0</v>
      </c>
      <c r="AA1399" s="4">
        <f t="shared" si="175"/>
        <v>0</v>
      </c>
      <c r="AB1399" s="4" t="str">
        <f>IF(B1399&lt;&gt;"r04","",IF(COUNT(INDEX(U:U,ROW()-3):U1399)&lt;2,"",MAX(INDEX(U:U,ROW()-3):U1399)-MIN(INDEX(U:U,ROW()-3):U1399)))</f>
        <v/>
      </c>
      <c r="AC1399" s="4" t="str">
        <f>IF(B1399&lt;&gt;"r04","",IF(COUNT(INDEX(V:V,ROW()-3):V1399)&lt;2,"",MAX(INDEX(V:V,ROW()-3):V1399)-MIN(INDEX(V:V,ROW()-3):V1399)))</f>
        <v/>
      </c>
      <c r="AD1399" s="4" t="str">
        <f>IF(B1399&lt;&gt;"r04","",COUNT(INDEX(U:U,ROW()-3):U1399))</f>
        <v/>
      </c>
      <c r="AE1399" s="4" t="str">
        <f>IF(B1399&lt;&gt;"r04","",COUNT(INDEX(V:V,ROW()-3):V1399))</f>
        <v/>
      </c>
    </row>
    <row r="1400" spans="1:31">
      <c r="A1400">
        <v>1091</v>
      </c>
      <c r="B1400" t="s">
        <v>1861</v>
      </c>
      <c r="C1400" t="s">
        <v>1862</v>
      </c>
      <c r="D1400">
        <v>5205802</v>
      </c>
      <c r="E1400">
        <v>74</v>
      </c>
      <c r="F1400" t="s">
        <v>1849</v>
      </c>
      <c r="G1400" s="1">
        <v>46209.8127662037</v>
      </c>
      <c r="H1400">
        <v>74</v>
      </c>
      <c r="I1400" t="s">
        <v>1849</v>
      </c>
      <c r="J1400" s="1">
        <v>46209.812962962962</v>
      </c>
      <c r="K1400">
        <v>1</v>
      </c>
      <c r="L1400">
        <v>1</v>
      </c>
      <c r="M1400" t="s">
        <v>1850</v>
      </c>
      <c r="N1400" t="s">
        <v>1851</v>
      </c>
      <c r="O1400" s="1">
        <v>46209.8124537037</v>
      </c>
      <c r="P1400" s="1">
        <v>46209.812962962962</v>
      </c>
      <c r="Q1400" s="1" t="str">
        <f t="shared" si="168"/>
        <v>5205802|r03</v>
      </c>
      <c r="R1400" s="1" t="str">
        <f>VLOOKUP(D1400,Base_Amostral!$A:$G,5,FALSE)</f>
        <v>Corumbá de Goiás</v>
      </c>
      <c r="S1400" s="1" t="str">
        <f>VLOOKUP(D1400,Base_Amostral!$A:$G,3,FALSE)</f>
        <v>Goiás</v>
      </c>
      <c r="T1400" s="1" t="str">
        <f>VLOOKUP(D1400,Base_Amostral!$A:$G,6,FALSE)</f>
        <v>Centro-Oeste</v>
      </c>
      <c r="U1400" s="4">
        <f t="shared" si="169"/>
        <v>7.4</v>
      </c>
      <c r="V1400" s="4">
        <f t="shared" si="170"/>
        <v>7.4</v>
      </c>
      <c r="W1400" s="4">
        <f t="shared" si="171"/>
        <v>0</v>
      </c>
      <c r="X1400" s="4">
        <f t="shared" si="172"/>
        <v>7.4</v>
      </c>
      <c r="Y1400" s="4">
        <f t="shared" si="173"/>
        <v>1</v>
      </c>
      <c r="Z1400" s="4">
        <f t="shared" si="174"/>
        <v>0</v>
      </c>
      <c r="AA1400" s="4">
        <f t="shared" si="175"/>
        <v>0</v>
      </c>
      <c r="AB1400" s="4" t="str">
        <f>IF(B1400&lt;&gt;"r04","",IF(COUNT(INDEX(U:U,ROW()-3):U1400)&lt;2,"",MAX(INDEX(U:U,ROW()-3):U1400)-MIN(INDEX(U:U,ROW()-3):U1400)))</f>
        <v/>
      </c>
      <c r="AC1400" s="4" t="str">
        <f>IF(B1400&lt;&gt;"r04","",IF(COUNT(INDEX(V:V,ROW()-3):V1400)&lt;2,"",MAX(INDEX(V:V,ROW()-3):V1400)-MIN(INDEX(V:V,ROW()-3):V1400)))</f>
        <v/>
      </c>
      <c r="AD1400" s="4" t="str">
        <f>IF(B1400&lt;&gt;"r04","",COUNT(INDEX(U:U,ROW()-3):U1400))</f>
        <v/>
      </c>
      <c r="AE1400" s="4" t="str">
        <f>IF(B1400&lt;&gt;"r04","",COUNT(INDEX(V:V,ROW()-3):V1400))</f>
        <v/>
      </c>
    </row>
    <row r="1401" spans="1:31">
      <c r="A1401">
        <v>1455</v>
      </c>
      <c r="B1401" t="s">
        <v>1863</v>
      </c>
      <c r="C1401" t="s">
        <v>1864</v>
      </c>
      <c r="D1401">
        <v>5205802</v>
      </c>
      <c r="E1401">
        <v>82</v>
      </c>
      <c r="F1401" t="s">
        <v>1849</v>
      </c>
      <c r="G1401" s="1">
        <v>46216.799085648148</v>
      </c>
      <c r="H1401">
        <v>74</v>
      </c>
      <c r="I1401" t="s">
        <v>1849</v>
      </c>
      <c r="J1401" s="1">
        <v>46216.79928240741</v>
      </c>
      <c r="K1401">
        <v>1</v>
      </c>
      <c r="L1401">
        <v>1</v>
      </c>
      <c r="M1401" t="s">
        <v>1850</v>
      </c>
      <c r="N1401" t="s">
        <v>1851</v>
      </c>
      <c r="O1401" s="1">
        <v>46216.798750000002</v>
      </c>
      <c r="P1401" s="1">
        <v>46216.79928240741</v>
      </c>
      <c r="Q1401" s="1" t="str">
        <f t="shared" si="168"/>
        <v>5205802|r04</v>
      </c>
      <c r="R1401" s="1" t="str">
        <f>VLOOKUP(D1401,Base_Amostral!$A:$G,5,FALSE)</f>
        <v>Corumbá de Goiás</v>
      </c>
      <c r="S1401" s="1" t="str">
        <f>VLOOKUP(D1401,Base_Amostral!$A:$G,3,FALSE)</f>
        <v>Goiás</v>
      </c>
      <c r="T1401" s="1" t="str">
        <f>VLOOKUP(D1401,Base_Amostral!$A:$G,6,FALSE)</f>
        <v>Centro-Oeste</v>
      </c>
      <c r="U1401" s="4">
        <f t="shared" si="169"/>
        <v>8.1999999999999993</v>
      </c>
      <c r="V1401" s="4">
        <f t="shared" si="170"/>
        <v>7.4</v>
      </c>
      <c r="W1401" s="4">
        <f t="shared" si="171"/>
        <v>0.79999999999999893</v>
      </c>
      <c r="X1401" s="4">
        <f t="shared" si="172"/>
        <v>7.8</v>
      </c>
      <c r="Y1401" s="4">
        <f t="shared" si="173"/>
        <v>1</v>
      </c>
      <c r="Z1401" s="4">
        <f t="shared" si="174"/>
        <v>0.79999999999999893</v>
      </c>
      <c r="AA1401" s="4">
        <f t="shared" si="175"/>
        <v>0</v>
      </c>
      <c r="AB1401" s="4">
        <f ca="1">IF(B1401&lt;&gt;"r04","",IF(COUNT(INDEX(U:U,ROW()-3):U1401)&lt;2,"",MAX(INDEX(U:U,ROW()-3):U1401)-MIN(INDEX(U:U,ROW()-3):U1401)))</f>
        <v>0.79999999999999893</v>
      </c>
      <c r="AC1401" s="4">
        <f ca="1">IF(B1401&lt;&gt;"r04","",IF(COUNT(INDEX(V:V,ROW()-3):V1401)&lt;2,"",MAX(INDEX(V:V,ROW()-3):V1401)-MIN(INDEX(V:V,ROW()-3):V1401)))</f>
        <v>0</v>
      </c>
      <c r="AD1401" s="4">
        <f ca="1">IF(B1401&lt;&gt;"r04","",COUNT(INDEX(U:U,ROW()-3):U1401))</f>
        <v>4</v>
      </c>
      <c r="AE1401" s="4">
        <f ca="1">IF(B1401&lt;&gt;"r04","",COUNT(INDEX(V:V,ROW()-3):V1401))</f>
        <v>4</v>
      </c>
    </row>
    <row r="1402" spans="1:31">
      <c r="A1402">
        <v>372</v>
      </c>
      <c r="B1402" t="s">
        <v>1857</v>
      </c>
      <c r="C1402" t="s">
        <v>1858</v>
      </c>
      <c r="D1402">
        <v>5206602</v>
      </c>
      <c r="E1402">
        <v>70</v>
      </c>
      <c r="F1402" t="s">
        <v>1849</v>
      </c>
      <c r="G1402" s="1">
        <v>46195.969722222224</v>
      </c>
      <c r="H1402">
        <v>69</v>
      </c>
      <c r="I1402" t="s">
        <v>1849</v>
      </c>
      <c r="J1402" s="1">
        <v>46195.970023148147</v>
      </c>
      <c r="K1402">
        <v>1</v>
      </c>
      <c r="L1402">
        <v>1</v>
      </c>
      <c r="M1402" t="s">
        <v>1850</v>
      </c>
      <c r="N1402" t="s">
        <v>1851</v>
      </c>
      <c r="O1402" s="1">
        <v>46195.969247685185</v>
      </c>
      <c r="P1402" s="1">
        <v>46195.970023148147</v>
      </c>
      <c r="Q1402" s="1" t="str">
        <f t="shared" si="168"/>
        <v>5206602|r01</v>
      </c>
      <c r="R1402" s="1" t="str">
        <f>VLOOKUP(D1402,Base_Amostral!$A:$G,5,FALSE)</f>
        <v>Cumari</v>
      </c>
      <c r="S1402" s="1" t="str">
        <f>VLOOKUP(D1402,Base_Amostral!$A:$G,3,FALSE)</f>
        <v>Goiás</v>
      </c>
      <c r="T1402" s="1" t="str">
        <f>VLOOKUP(D1402,Base_Amostral!$A:$G,6,FALSE)</f>
        <v>Centro-Oeste</v>
      </c>
      <c r="U1402" s="4">
        <f t="shared" si="169"/>
        <v>7</v>
      </c>
      <c r="V1402" s="4">
        <f t="shared" si="170"/>
        <v>6.9</v>
      </c>
      <c r="W1402" s="4">
        <f t="shared" si="171"/>
        <v>9.9999999999999645E-2</v>
      </c>
      <c r="X1402" s="4">
        <f t="shared" si="172"/>
        <v>6.95</v>
      </c>
      <c r="Y1402" s="4">
        <f t="shared" si="173"/>
        <v>1</v>
      </c>
      <c r="Z1402" s="4" t="str">
        <f t="shared" si="174"/>
        <v/>
      </c>
      <c r="AA1402" s="4" t="str">
        <f t="shared" si="175"/>
        <v/>
      </c>
      <c r="AB1402" s="4" t="str">
        <f>IF(B1402&lt;&gt;"r04","",IF(COUNT(INDEX(U:U,ROW()-3):U1402)&lt;2,"",MAX(INDEX(U:U,ROW()-3):U1402)-MIN(INDEX(U:U,ROW()-3):U1402)))</f>
        <v/>
      </c>
      <c r="AC1402" s="4" t="str">
        <f>IF(B1402&lt;&gt;"r04","",IF(COUNT(INDEX(V:V,ROW()-3):V1402)&lt;2,"",MAX(INDEX(V:V,ROW()-3):V1402)-MIN(INDEX(V:V,ROW()-3):V1402)))</f>
        <v/>
      </c>
      <c r="AD1402" s="4" t="str">
        <f>IF(B1402&lt;&gt;"r04","",COUNT(INDEX(U:U,ROW()-3):U1402))</f>
        <v/>
      </c>
      <c r="AE1402" s="4" t="str">
        <f>IF(B1402&lt;&gt;"r04","",COUNT(INDEX(V:V,ROW()-3):V1402))</f>
        <v/>
      </c>
    </row>
    <row r="1403" spans="1:31">
      <c r="A1403">
        <v>732</v>
      </c>
      <c r="B1403" t="s">
        <v>1859</v>
      </c>
      <c r="C1403" t="s">
        <v>1860</v>
      </c>
      <c r="D1403">
        <v>5206602</v>
      </c>
      <c r="E1403">
        <v>70</v>
      </c>
      <c r="F1403" t="s">
        <v>1849</v>
      </c>
      <c r="G1403" s="1">
        <v>46203.777384259258</v>
      </c>
      <c r="H1403">
        <v>69</v>
      </c>
      <c r="I1403" t="s">
        <v>1849</v>
      </c>
      <c r="J1403" s="1">
        <v>46203.777650462966</v>
      </c>
      <c r="K1403">
        <v>1</v>
      </c>
      <c r="L1403">
        <v>1</v>
      </c>
      <c r="M1403" t="s">
        <v>1850</v>
      </c>
      <c r="N1403" t="s">
        <v>1851</v>
      </c>
      <c r="O1403" s="1">
        <v>46203.776539351849</v>
      </c>
      <c r="P1403" s="1">
        <v>46203.777650462966</v>
      </c>
      <c r="Q1403" s="1" t="str">
        <f t="shared" si="168"/>
        <v>5206602|r02</v>
      </c>
      <c r="R1403" s="1" t="str">
        <f>VLOOKUP(D1403,Base_Amostral!$A:$G,5,FALSE)</f>
        <v>Cumari</v>
      </c>
      <c r="S1403" s="1" t="str">
        <f>VLOOKUP(D1403,Base_Amostral!$A:$G,3,FALSE)</f>
        <v>Goiás</v>
      </c>
      <c r="T1403" s="1" t="str">
        <f>VLOOKUP(D1403,Base_Amostral!$A:$G,6,FALSE)</f>
        <v>Centro-Oeste</v>
      </c>
      <c r="U1403" s="4">
        <f t="shared" si="169"/>
        <v>7</v>
      </c>
      <c r="V1403" s="4">
        <f t="shared" si="170"/>
        <v>6.9</v>
      </c>
      <c r="W1403" s="4">
        <f t="shared" si="171"/>
        <v>9.9999999999999645E-2</v>
      </c>
      <c r="X1403" s="4">
        <f t="shared" si="172"/>
        <v>6.95</v>
      </c>
      <c r="Y1403" s="4">
        <f t="shared" si="173"/>
        <v>1</v>
      </c>
      <c r="Z1403" s="4">
        <f t="shared" si="174"/>
        <v>0</v>
      </c>
      <c r="AA1403" s="4">
        <f t="shared" si="175"/>
        <v>0</v>
      </c>
      <c r="AB1403" s="4" t="str">
        <f>IF(B1403&lt;&gt;"r04","",IF(COUNT(INDEX(U:U,ROW()-3):U1403)&lt;2,"",MAX(INDEX(U:U,ROW()-3):U1403)-MIN(INDEX(U:U,ROW()-3):U1403)))</f>
        <v/>
      </c>
      <c r="AC1403" s="4" t="str">
        <f>IF(B1403&lt;&gt;"r04","",IF(COUNT(INDEX(V:V,ROW()-3):V1403)&lt;2,"",MAX(INDEX(V:V,ROW()-3):V1403)-MIN(INDEX(V:V,ROW()-3):V1403)))</f>
        <v/>
      </c>
      <c r="AD1403" s="4" t="str">
        <f>IF(B1403&lt;&gt;"r04","",COUNT(INDEX(U:U,ROW()-3):U1403))</f>
        <v/>
      </c>
      <c r="AE1403" s="4" t="str">
        <f>IF(B1403&lt;&gt;"r04","",COUNT(INDEX(V:V,ROW()-3):V1403))</f>
        <v/>
      </c>
    </row>
    <row r="1404" spans="1:31">
      <c r="A1404">
        <v>1092</v>
      </c>
      <c r="B1404" t="s">
        <v>1861</v>
      </c>
      <c r="C1404" t="s">
        <v>1862</v>
      </c>
      <c r="D1404">
        <v>5206602</v>
      </c>
      <c r="E1404">
        <v>70</v>
      </c>
      <c r="F1404" t="s">
        <v>1849</v>
      </c>
      <c r="G1404" s="1">
        <v>46209.813449074078</v>
      </c>
      <c r="H1404">
        <v>69</v>
      </c>
      <c r="I1404" t="s">
        <v>1849</v>
      </c>
      <c r="J1404" s="1">
        <v>46209.813715277778</v>
      </c>
      <c r="K1404">
        <v>1</v>
      </c>
      <c r="L1404">
        <v>1</v>
      </c>
      <c r="M1404" t="s">
        <v>1850</v>
      </c>
      <c r="N1404" t="s">
        <v>1851</v>
      </c>
      <c r="O1404" s="1">
        <v>46209.813009259262</v>
      </c>
      <c r="P1404" s="1">
        <v>46209.813715277778</v>
      </c>
      <c r="Q1404" s="1" t="str">
        <f t="shared" si="168"/>
        <v>5206602|r03</v>
      </c>
      <c r="R1404" s="1" t="str">
        <f>VLOOKUP(D1404,Base_Amostral!$A:$G,5,FALSE)</f>
        <v>Cumari</v>
      </c>
      <c r="S1404" s="1" t="str">
        <f>VLOOKUP(D1404,Base_Amostral!$A:$G,3,FALSE)</f>
        <v>Goiás</v>
      </c>
      <c r="T1404" s="1" t="str">
        <f>VLOOKUP(D1404,Base_Amostral!$A:$G,6,FALSE)</f>
        <v>Centro-Oeste</v>
      </c>
      <c r="U1404" s="4">
        <f t="shared" si="169"/>
        <v>7</v>
      </c>
      <c r="V1404" s="4">
        <f t="shared" si="170"/>
        <v>6.9</v>
      </c>
      <c r="W1404" s="4">
        <f t="shared" si="171"/>
        <v>9.9999999999999645E-2</v>
      </c>
      <c r="X1404" s="4">
        <f t="shared" si="172"/>
        <v>6.95</v>
      </c>
      <c r="Y1404" s="4">
        <f t="shared" si="173"/>
        <v>1</v>
      </c>
      <c r="Z1404" s="4">
        <f t="shared" si="174"/>
        <v>0</v>
      </c>
      <c r="AA1404" s="4">
        <f t="shared" si="175"/>
        <v>0</v>
      </c>
      <c r="AB1404" s="4" t="str">
        <f>IF(B1404&lt;&gt;"r04","",IF(COUNT(INDEX(U:U,ROW()-3):U1404)&lt;2,"",MAX(INDEX(U:U,ROW()-3):U1404)-MIN(INDEX(U:U,ROW()-3):U1404)))</f>
        <v/>
      </c>
      <c r="AC1404" s="4" t="str">
        <f>IF(B1404&lt;&gt;"r04","",IF(COUNT(INDEX(V:V,ROW()-3):V1404)&lt;2,"",MAX(INDEX(V:V,ROW()-3):V1404)-MIN(INDEX(V:V,ROW()-3):V1404)))</f>
        <v/>
      </c>
      <c r="AD1404" s="4" t="str">
        <f>IF(B1404&lt;&gt;"r04","",COUNT(INDEX(U:U,ROW()-3):U1404))</f>
        <v/>
      </c>
      <c r="AE1404" s="4" t="str">
        <f>IF(B1404&lt;&gt;"r04","",COUNT(INDEX(V:V,ROW()-3):V1404))</f>
        <v/>
      </c>
    </row>
    <row r="1405" spans="1:31">
      <c r="A1405">
        <v>1458</v>
      </c>
      <c r="B1405" t="s">
        <v>1863</v>
      </c>
      <c r="C1405" t="s">
        <v>1864</v>
      </c>
      <c r="D1405">
        <v>5206602</v>
      </c>
      <c r="E1405">
        <v>78</v>
      </c>
      <c r="F1405" t="s">
        <v>1849</v>
      </c>
      <c r="G1405" s="1">
        <v>46216.799988425926</v>
      </c>
      <c r="H1405">
        <v>69</v>
      </c>
      <c r="I1405" t="s">
        <v>1849</v>
      </c>
      <c r="J1405" s="1">
        <v>46216.800254629627</v>
      </c>
      <c r="K1405">
        <v>1</v>
      </c>
      <c r="L1405">
        <v>1</v>
      </c>
      <c r="M1405" t="s">
        <v>1850</v>
      </c>
      <c r="N1405" t="s">
        <v>1851</v>
      </c>
      <c r="O1405" s="1">
        <v>46216.799340277779</v>
      </c>
      <c r="P1405" s="1">
        <v>46216.800254629627</v>
      </c>
      <c r="Q1405" s="1" t="str">
        <f t="shared" si="168"/>
        <v>5206602|r04</v>
      </c>
      <c r="R1405" s="1" t="str">
        <f>VLOOKUP(D1405,Base_Amostral!$A:$G,5,FALSE)</f>
        <v>Cumari</v>
      </c>
      <c r="S1405" s="1" t="str">
        <f>VLOOKUP(D1405,Base_Amostral!$A:$G,3,FALSE)</f>
        <v>Goiás</v>
      </c>
      <c r="T1405" s="1" t="str">
        <f>VLOOKUP(D1405,Base_Amostral!$A:$G,6,FALSE)</f>
        <v>Centro-Oeste</v>
      </c>
      <c r="U1405" s="4">
        <f t="shared" si="169"/>
        <v>7.8</v>
      </c>
      <c r="V1405" s="4">
        <f t="shared" si="170"/>
        <v>6.9</v>
      </c>
      <c r="W1405" s="4">
        <f t="shared" si="171"/>
        <v>0.89999999999999947</v>
      </c>
      <c r="X1405" s="4">
        <f t="shared" si="172"/>
        <v>7.35</v>
      </c>
      <c r="Y1405" s="4">
        <f t="shared" si="173"/>
        <v>1</v>
      </c>
      <c r="Z1405" s="4">
        <f t="shared" si="174"/>
        <v>0.79999999999999982</v>
      </c>
      <c r="AA1405" s="4">
        <f t="shared" si="175"/>
        <v>0</v>
      </c>
      <c r="AB1405" s="4">
        <f ca="1">IF(B1405&lt;&gt;"r04","",IF(COUNT(INDEX(U:U,ROW()-3):U1405)&lt;2,"",MAX(INDEX(U:U,ROW()-3):U1405)-MIN(INDEX(U:U,ROW()-3):U1405)))</f>
        <v>0.79999999999999982</v>
      </c>
      <c r="AC1405" s="4">
        <f ca="1">IF(B1405&lt;&gt;"r04","",IF(COUNT(INDEX(V:V,ROW()-3):V1405)&lt;2,"",MAX(INDEX(V:V,ROW()-3):V1405)-MIN(INDEX(V:V,ROW()-3):V1405)))</f>
        <v>0</v>
      </c>
      <c r="AD1405" s="4">
        <f ca="1">IF(B1405&lt;&gt;"r04","",COUNT(INDEX(U:U,ROW()-3):U1405))</f>
        <v>4</v>
      </c>
      <c r="AE1405" s="4">
        <f ca="1">IF(B1405&lt;&gt;"r04","",COUNT(INDEX(V:V,ROW()-3):V1405))</f>
        <v>4</v>
      </c>
    </row>
    <row r="1406" spans="1:31">
      <c r="A1406">
        <v>376</v>
      </c>
      <c r="B1406" t="s">
        <v>1857</v>
      </c>
      <c r="C1406" t="s">
        <v>1858</v>
      </c>
      <c r="D1406">
        <v>5207253</v>
      </c>
      <c r="E1406">
        <v>77</v>
      </c>
      <c r="F1406" t="s">
        <v>1849</v>
      </c>
      <c r="G1406" s="1">
        <v>46195.970543981479</v>
      </c>
      <c r="H1406">
        <v>78</v>
      </c>
      <c r="I1406" t="s">
        <v>1849</v>
      </c>
      <c r="J1406" s="1">
        <v>46195.970775462964</v>
      </c>
      <c r="K1406">
        <v>1</v>
      </c>
      <c r="L1406">
        <v>1</v>
      </c>
      <c r="M1406" t="s">
        <v>1850</v>
      </c>
      <c r="N1406" t="s">
        <v>1851</v>
      </c>
      <c r="O1406" s="1">
        <v>46195.970069444447</v>
      </c>
      <c r="P1406" s="1">
        <v>46195.970775462964</v>
      </c>
      <c r="Q1406" s="1" t="str">
        <f t="shared" si="168"/>
        <v>5207253|r01</v>
      </c>
      <c r="R1406" s="1" t="str">
        <f>VLOOKUP(D1406,Base_Amostral!$A:$G,5,FALSE)</f>
        <v>Doverlândia</v>
      </c>
      <c r="S1406" s="1" t="str">
        <f>VLOOKUP(D1406,Base_Amostral!$A:$G,3,FALSE)</f>
        <v>Goiás</v>
      </c>
      <c r="T1406" s="1" t="str">
        <f>VLOOKUP(D1406,Base_Amostral!$A:$G,6,FALSE)</f>
        <v>Centro-Oeste</v>
      </c>
      <c r="U1406" s="4">
        <f t="shared" si="169"/>
        <v>7.7</v>
      </c>
      <c r="V1406" s="4">
        <f t="shared" si="170"/>
        <v>7.8</v>
      </c>
      <c r="W1406" s="4">
        <f t="shared" si="171"/>
        <v>-9.9999999999999645E-2</v>
      </c>
      <c r="X1406" s="4">
        <f t="shared" si="172"/>
        <v>7.75</v>
      </c>
      <c r="Y1406" s="4">
        <f t="shared" si="173"/>
        <v>1</v>
      </c>
      <c r="Z1406" s="4" t="str">
        <f t="shared" si="174"/>
        <v/>
      </c>
      <c r="AA1406" s="4" t="str">
        <f t="shared" si="175"/>
        <v/>
      </c>
      <c r="AB1406" s="4" t="str">
        <f>IF(B1406&lt;&gt;"r04","",IF(COUNT(INDEX(U:U,ROW()-3):U1406)&lt;2,"",MAX(INDEX(U:U,ROW()-3):U1406)-MIN(INDEX(U:U,ROW()-3):U1406)))</f>
        <v/>
      </c>
      <c r="AC1406" s="4" t="str">
        <f>IF(B1406&lt;&gt;"r04","",IF(COUNT(INDEX(V:V,ROW()-3):V1406)&lt;2,"",MAX(INDEX(V:V,ROW()-3):V1406)-MIN(INDEX(V:V,ROW()-3):V1406)))</f>
        <v/>
      </c>
      <c r="AD1406" s="4" t="str">
        <f>IF(B1406&lt;&gt;"r04","",COUNT(INDEX(U:U,ROW()-3):U1406))</f>
        <v/>
      </c>
      <c r="AE1406" s="4" t="str">
        <f>IF(B1406&lt;&gt;"r04","",COUNT(INDEX(V:V,ROW()-3):V1406))</f>
        <v/>
      </c>
    </row>
    <row r="1407" spans="1:31">
      <c r="A1407">
        <v>734</v>
      </c>
      <c r="B1407" t="s">
        <v>1859</v>
      </c>
      <c r="C1407" t="s">
        <v>1860</v>
      </c>
      <c r="D1407">
        <v>5207253</v>
      </c>
      <c r="E1407">
        <v>77</v>
      </c>
      <c r="F1407" t="s">
        <v>1849</v>
      </c>
      <c r="G1407" s="1">
        <v>46203.778275462966</v>
      </c>
      <c r="H1407">
        <v>78</v>
      </c>
      <c r="I1407" t="s">
        <v>1849</v>
      </c>
      <c r="J1407" s="1">
        <v>46203.778495370374</v>
      </c>
      <c r="K1407">
        <v>1</v>
      </c>
      <c r="L1407">
        <v>1</v>
      </c>
      <c r="M1407" t="s">
        <v>1850</v>
      </c>
      <c r="N1407" t="s">
        <v>1851</v>
      </c>
      <c r="O1407" s="1">
        <v>46203.777696759258</v>
      </c>
      <c r="P1407" s="1">
        <v>46203.778495370374</v>
      </c>
      <c r="Q1407" s="1" t="str">
        <f t="shared" si="168"/>
        <v>5207253|r02</v>
      </c>
      <c r="R1407" s="1" t="str">
        <f>VLOOKUP(D1407,Base_Amostral!$A:$G,5,FALSE)</f>
        <v>Doverlândia</v>
      </c>
      <c r="S1407" s="1" t="str">
        <f>VLOOKUP(D1407,Base_Amostral!$A:$G,3,FALSE)</f>
        <v>Goiás</v>
      </c>
      <c r="T1407" s="1" t="str">
        <f>VLOOKUP(D1407,Base_Amostral!$A:$G,6,FALSE)</f>
        <v>Centro-Oeste</v>
      </c>
      <c r="U1407" s="4">
        <f t="shared" si="169"/>
        <v>7.7</v>
      </c>
      <c r="V1407" s="4">
        <f t="shared" si="170"/>
        <v>7.8</v>
      </c>
      <c r="W1407" s="4">
        <f t="shared" si="171"/>
        <v>-9.9999999999999645E-2</v>
      </c>
      <c r="X1407" s="4">
        <f t="shared" si="172"/>
        <v>7.75</v>
      </c>
      <c r="Y1407" s="4">
        <f t="shared" si="173"/>
        <v>1</v>
      </c>
      <c r="Z1407" s="4">
        <f t="shared" si="174"/>
        <v>0</v>
      </c>
      <c r="AA1407" s="4">
        <f t="shared" si="175"/>
        <v>0</v>
      </c>
      <c r="AB1407" s="4" t="str">
        <f>IF(B1407&lt;&gt;"r04","",IF(COUNT(INDEX(U:U,ROW()-3):U1407)&lt;2,"",MAX(INDEX(U:U,ROW()-3):U1407)-MIN(INDEX(U:U,ROW()-3):U1407)))</f>
        <v/>
      </c>
      <c r="AC1407" s="4" t="str">
        <f>IF(B1407&lt;&gt;"r04","",IF(COUNT(INDEX(V:V,ROW()-3):V1407)&lt;2,"",MAX(INDEX(V:V,ROW()-3):V1407)-MIN(INDEX(V:V,ROW()-3):V1407)))</f>
        <v/>
      </c>
      <c r="AD1407" s="4" t="str">
        <f>IF(B1407&lt;&gt;"r04","",COUNT(INDEX(U:U,ROW()-3):U1407))</f>
        <v/>
      </c>
      <c r="AE1407" s="4" t="str">
        <f>IF(B1407&lt;&gt;"r04","",COUNT(INDEX(V:V,ROW()-3):V1407))</f>
        <v/>
      </c>
    </row>
    <row r="1408" spans="1:31">
      <c r="A1408">
        <v>1093</v>
      </c>
      <c r="B1408" t="s">
        <v>1861</v>
      </c>
      <c r="C1408" t="s">
        <v>1862</v>
      </c>
      <c r="D1408">
        <v>5207253</v>
      </c>
      <c r="E1408">
        <v>77</v>
      </c>
      <c r="F1408" t="s">
        <v>1849</v>
      </c>
      <c r="G1408" s="1">
        <v>46209.814108796294</v>
      </c>
      <c r="H1408">
        <v>78</v>
      </c>
      <c r="I1408" t="s">
        <v>1849</v>
      </c>
      <c r="J1408" s="1">
        <v>46209.814305555556</v>
      </c>
      <c r="K1408">
        <v>1</v>
      </c>
      <c r="L1408">
        <v>1</v>
      </c>
      <c r="M1408" t="s">
        <v>1850</v>
      </c>
      <c r="N1408" t="s">
        <v>1851</v>
      </c>
      <c r="O1408" s="1">
        <v>46209.813761574071</v>
      </c>
      <c r="P1408" s="1">
        <v>46209.814305555556</v>
      </c>
      <c r="Q1408" s="1" t="str">
        <f t="shared" si="168"/>
        <v>5207253|r03</v>
      </c>
      <c r="R1408" s="1" t="str">
        <f>VLOOKUP(D1408,Base_Amostral!$A:$G,5,FALSE)</f>
        <v>Doverlândia</v>
      </c>
      <c r="S1408" s="1" t="str">
        <f>VLOOKUP(D1408,Base_Amostral!$A:$G,3,FALSE)</f>
        <v>Goiás</v>
      </c>
      <c r="T1408" s="1" t="str">
        <f>VLOOKUP(D1408,Base_Amostral!$A:$G,6,FALSE)</f>
        <v>Centro-Oeste</v>
      </c>
      <c r="U1408" s="4">
        <f t="shared" si="169"/>
        <v>7.7</v>
      </c>
      <c r="V1408" s="4">
        <f t="shared" si="170"/>
        <v>7.8</v>
      </c>
      <c r="W1408" s="4">
        <f t="shared" si="171"/>
        <v>-9.9999999999999645E-2</v>
      </c>
      <c r="X1408" s="4">
        <f t="shared" si="172"/>
        <v>7.75</v>
      </c>
      <c r="Y1408" s="4">
        <f t="shared" si="173"/>
        <v>1</v>
      </c>
      <c r="Z1408" s="4">
        <f t="shared" si="174"/>
        <v>0</v>
      </c>
      <c r="AA1408" s="4">
        <f t="shared" si="175"/>
        <v>0</v>
      </c>
      <c r="AB1408" s="4" t="str">
        <f>IF(B1408&lt;&gt;"r04","",IF(COUNT(INDEX(U:U,ROW()-3):U1408)&lt;2,"",MAX(INDEX(U:U,ROW()-3):U1408)-MIN(INDEX(U:U,ROW()-3):U1408)))</f>
        <v/>
      </c>
      <c r="AC1408" s="4" t="str">
        <f>IF(B1408&lt;&gt;"r04","",IF(COUNT(INDEX(V:V,ROW()-3):V1408)&lt;2,"",MAX(INDEX(V:V,ROW()-3):V1408)-MIN(INDEX(V:V,ROW()-3):V1408)))</f>
        <v/>
      </c>
      <c r="AD1408" s="4" t="str">
        <f>IF(B1408&lt;&gt;"r04","",COUNT(INDEX(U:U,ROW()-3):U1408))</f>
        <v/>
      </c>
      <c r="AE1408" s="4" t="str">
        <f>IF(B1408&lt;&gt;"r04","",COUNT(INDEX(V:V,ROW()-3):V1408))</f>
        <v/>
      </c>
    </row>
    <row r="1409" spans="1:31">
      <c r="A1409">
        <v>1460</v>
      </c>
      <c r="B1409" t="s">
        <v>1863</v>
      </c>
      <c r="C1409" t="s">
        <v>1864</v>
      </c>
      <c r="D1409">
        <v>5207253</v>
      </c>
      <c r="E1409">
        <v>84</v>
      </c>
      <c r="F1409" t="s">
        <v>1849</v>
      </c>
      <c r="G1409" s="1">
        <v>46216.800717592596</v>
      </c>
      <c r="H1409">
        <v>78</v>
      </c>
      <c r="I1409" t="s">
        <v>1849</v>
      </c>
      <c r="J1409" s="1">
        <v>46216.800937499997</v>
      </c>
      <c r="K1409">
        <v>1</v>
      </c>
      <c r="L1409">
        <v>1</v>
      </c>
      <c r="M1409" t="s">
        <v>1850</v>
      </c>
      <c r="N1409" t="s">
        <v>1851</v>
      </c>
      <c r="O1409" s="1">
        <v>46216.800300925926</v>
      </c>
      <c r="P1409" s="1">
        <v>46216.800937499997</v>
      </c>
      <c r="Q1409" s="1" t="str">
        <f t="shared" si="168"/>
        <v>5207253|r04</v>
      </c>
      <c r="R1409" s="1" t="str">
        <f>VLOOKUP(D1409,Base_Amostral!$A:$G,5,FALSE)</f>
        <v>Doverlândia</v>
      </c>
      <c r="S1409" s="1" t="str">
        <f>VLOOKUP(D1409,Base_Amostral!$A:$G,3,FALSE)</f>
        <v>Goiás</v>
      </c>
      <c r="T1409" s="1" t="str">
        <f>VLOOKUP(D1409,Base_Amostral!$A:$G,6,FALSE)</f>
        <v>Centro-Oeste</v>
      </c>
      <c r="U1409" s="4">
        <f t="shared" si="169"/>
        <v>8.4</v>
      </c>
      <c r="V1409" s="4">
        <f t="shared" si="170"/>
        <v>7.8</v>
      </c>
      <c r="W1409" s="4">
        <f t="shared" si="171"/>
        <v>0.60000000000000053</v>
      </c>
      <c r="X1409" s="4">
        <f t="shared" si="172"/>
        <v>8.1</v>
      </c>
      <c r="Y1409" s="4">
        <f t="shared" si="173"/>
        <v>1</v>
      </c>
      <c r="Z1409" s="4">
        <f t="shared" si="174"/>
        <v>0.70000000000000018</v>
      </c>
      <c r="AA1409" s="4">
        <f t="shared" si="175"/>
        <v>0</v>
      </c>
      <c r="AB1409" s="4">
        <f ca="1">IF(B1409&lt;&gt;"r04","",IF(COUNT(INDEX(U:U,ROW()-3):U1409)&lt;2,"",MAX(INDEX(U:U,ROW()-3):U1409)-MIN(INDEX(U:U,ROW()-3):U1409)))</f>
        <v>0.70000000000000018</v>
      </c>
      <c r="AC1409" s="4">
        <f ca="1">IF(B1409&lt;&gt;"r04","",IF(COUNT(INDEX(V:V,ROW()-3):V1409)&lt;2,"",MAX(INDEX(V:V,ROW()-3):V1409)-MIN(INDEX(V:V,ROW()-3):V1409)))</f>
        <v>0</v>
      </c>
      <c r="AD1409" s="4">
        <f ca="1">IF(B1409&lt;&gt;"r04","",COUNT(INDEX(U:U,ROW()-3):U1409))</f>
        <v>4</v>
      </c>
      <c r="AE1409" s="4">
        <f ca="1">IF(B1409&lt;&gt;"r04","",COUNT(INDEX(V:V,ROW()-3):V1409))</f>
        <v>4</v>
      </c>
    </row>
    <row r="1410" spans="1:31">
      <c r="A1410">
        <v>379</v>
      </c>
      <c r="B1410" t="s">
        <v>1857</v>
      </c>
      <c r="C1410" t="s">
        <v>1858</v>
      </c>
      <c r="D1410">
        <v>5208806</v>
      </c>
      <c r="E1410">
        <v>70</v>
      </c>
      <c r="F1410" t="s">
        <v>1849</v>
      </c>
      <c r="G1410" s="1">
        <v>46195.971168981479</v>
      </c>
      <c r="H1410">
        <v>72</v>
      </c>
      <c r="I1410" t="s">
        <v>1849</v>
      </c>
      <c r="J1410" s="1">
        <v>46195.971412037034</v>
      </c>
      <c r="K1410">
        <v>1</v>
      </c>
      <c r="L1410">
        <v>1</v>
      </c>
      <c r="M1410" t="s">
        <v>1850</v>
      </c>
      <c r="N1410" t="s">
        <v>1851</v>
      </c>
      <c r="O1410" s="1">
        <v>46195.970821759256</v>
      </c>
      <c r="P1410" s="1">
        <v>46195.971412037034</v>
      </c>
      <c r="Q1410" s="1" t="str">
        <f t="shared" ref="Q1410:Q1449" si="176">D1410&amp;"|"&amp;B1410</f>
        <v>5208806|r01</v>
      </c>
      <c r="R1410" s="1" t="str">
        <f>VLOOKUP(D1410,Base_Amostral!$A:$G,5,FALSE)</f>
        <v>Goianira</v>
      </c>
      <c r="S1410" s="1" t="str">
        <f>VLOOKUP(D1410,Base_Amostral!$A:$G,3,FALSE)</f>
        <v>Goiás</v>
      </c>
      <c r="T1410" s="1" t="str">
        <f>VLOOKUP(D1410,Base_Amostral!$A:$G,6,FALSE)</f>
        <v>Centro-Oeste</v>
      </c>
      <c r="U1410" s="4">
        <f t="shared" ref="U1410:U1449" si="177">IF(E1410="","",E1410/10)</f>
        <v>7</v>
      </c>
      <c r="V1410" s="4">
        <f t="shared" ref="V1410:V1449" si="178">IF(H1410="","",H1410/10)</f>
        <v>7.2</v>
      </c>
      <c r="W1410" s="4">
        <f t="shared" ref="W1410:W1449" si="179">IF(OR(U1410="",V1410=""),"",U1410-V1410)</f>
        <v>-0.20000000000000018</v>
      </c>
      <c r="X1410" s="4">
        <f t="shared" ref="X1410:X1449" si="180">IF(OR(U1410="",V1410=""),"",AVERAGE(U1410:V1410))</f>
        <v>7.1</v>
      </c>
      <c r="Y1410" s="4">
        <f t="shared" ref="Y1410:Y1449" si="181">IF(AND(U1410&lt;&gt;"",V1410&lt;&gt;""),1,0)</f>
        <v>1</v>
      </c>
      <c r="Z1410" s="4" t="str">
        <f t="shared" ref="Z1410:Z1449" si="182">IF(D1410&lt;&gt;D1409,"",IF(OR(U1410="",U1409=""),"",U1410-U1409))</f>
        <v/>
      </c>
      <c r="AA1410" s="4" t="str">
        <f t="shared" ref="AA1410:AA1449" si="183">IF(D1410&lt;&gt;D1409,"",IF(OR(V1410="",V1409=""),"",V1410-V1409))</f>
        <v/>
      </c>
      <c r="AB1410" s="4" t="str">
        <f>IF(B1410&lt;&gt;"r04","",IF(COUNT(INDEX(U:U,ROW()-3):U1410)&lt;2,"",MAX(INDEX(U:U,ROW()-3):U1410)-MIN(INDEX(U:U,ROW()-3):U1410)))</f>
        <v/>
      </c>
      <c r="AC1410" s="4" t="str">
        <f>IF(B1410&lt;&gt;"r04","",IF(COUNT(INDEX(V:V,ROW()-3):V1410)&lt;2,"",MAX(INDEX(V:V,ROW()-3):V1410)-MIN(INDEX(V:V,ROW()-3):V1410)))</f>
        <v/>
      </c>
      <c r="AD1410" s="4" t="str">
        <f>IF(B1410&lt;&gt;"r04","",COUNT(INDEX(U:U,ROW()-3):U1410))</f>
        <v/>
      </c>
      <c r="AE1410" s="4" t="str">
        <f>IF(B1410&lt;&gt;"r04","",COUNT(INDEX(V:V,ROW()-3):V1410))</f>
        <v/>
      </c>
    </row>
    <row r="1411" spans="1:31">
      <c r="A1411">
        <v>738</v>
      </c>
      <c r="B1411" t="s">
        <v>1859</v>
      </c>
      <c r="C1411" t="s">
        <v>1860</v>
      </c>
      <c r="D1411">
        <v>5208806</v>
      </c>
      <c r="E1411">
        <v>70</v>
      </c>
      <c r="F1411" t="s">
        <v>1849</v>
      </c>
      <c r="G1411" s="1">
        <v>46203.779016203705</v>
      </c>
      <c r="H1411">
        <v>72</v>
      </c>
      <c r="I1411" t="s">
        <v>1849</v>
      </c>
      <c r="J1411" s="1">
        <v>46203.779270833336</v>
      </c>
      <c r="K1411">
        <v>1</v>
      </c>
      <c r="L1411">
        <v>1</v>
      </c>
      <c r="M1411" t="s">
        <v>1850</v>
      </c>
      <c r="N1411" t="s">
        <v>1851</v>
      </c>
      <c r="O1411" s="1">
        <v>46203.778553240743</v>
      </c>
      <c r="P1411" s="1">
        <v>46203.779270833336</v>
      </c>
      <c r="Q1411" s="1" t="str">
        <f t="shared" si="176"/>
        <v>5208806|r02</v>
      </c>
      <c r="R1411" s="1" t="str">
        <f>VLOOKUP(D1411,Base_Amostral!$A:$G,5,FALSE)</f>
        <v>Goianira</v>
      </c>
      <c r="S1411" s="1" t="str">
        <f>VLOOKUP(D1411,Base_Amostral!$A:$G,3,FALSE)</f>
        <v>Goiás</v>
      </c>
      <c r="T1411" s="1" t="str">
        <f>VLOOKUP(D1411,Base_Amostral!$A:$G,6,FALSE)</f>
        <v>Centro-Oeste</v>
      </c>
      <c r="U1411" s="4">
        <f t="shared" si="177"/>
        <v>7</v>
      </c>
      <c r="V1411" s="4">
        <f t="shared" si="178"/>
        <v>7.2</v>
      </c>
      <c r="W1411" s="4">
        <f t="shared" si="179"/>
        <v>-0.20000000000000018</v>
      </c>
      <c r="X1411" s="4">
        <f t="shared" si="180"/>
        <v>7.1</v>
      </c>
      <c r="Y1411" s="4">
        <f t="shared" si="181"/>
        <v>1</v>
      </c>
      <c r="Z1411" s="4">
        <f t="shared" si="182"/>
        <v>0</v>
      </c>
      <c r="AA1411" s="4">
        <f t="shared" si="183"/>
        <v>0</v>
      </c>
      <c r="AB1411" s="4" t="str">
        <f>IF(B1411&lt;&gt;"r04","",IF(COUNT(INDEX(U:U,ROW()-3):U1411)&lt;2,"",MAX(INDEX(U:U,ROW()-3):U1411)-MIN(INDEX(U:U,ROW()-3):U1411)))</f>
        <v/>
      </c>
      <c r="AC1411" s="4" t="str">
        <f>IF(B1411&lt;&gt;"r04","",IF(COUNT(INDEX(V:V,ROW()-3):V1411)&lt;2,"",MAX(INDEX(V:V,ROW()-3):V1411)-MIN(INDEX(V:V,ROW()-3):V1411)))</f>
        <v/>
      </c>
      <c r="AD1411" s="4" t="str">
        <f>IF(B1411&lt;&gt;"r04","",COUNT(INDEX(U:U,ROW()-3):U1411))</f>
        <v/>
      </c>
      <c r="AE1411" s="4" t="str">
        <f>IF(B1411&lt;&gt;"r04","",COUNT(INDEX(V:V,ROW()-3):V1411))</f>
        <v/>
      </c>
    </row>
    <row r="1412" spans="1:31">
      <c r="A1412">
        <v>1095</v>
      </c>
      <c r="B1412" t="s">
        <v>1861</v>
      </c>
      <c r="C1412" t="s">
        <v>1862</v>
      </c>
      <c r="D1412">
        <v>5208806</v>
      </c>
      <c r="E1412">
        <v>70</v>
      </c>
      <c r="F1412" t="s">
        <v>1849</v>
      </c>
      <c r="G1412" s="1">
        <v>46209.814803240741</v>
      </c>
      <c r="H1412">
        <v>72</v>
      </c>
      <c r="I1412" t="s">
        <v>1849</v>
      </c>
      <c r="J1412" s="1">
        <v>46209.81521990741</v>
      </c>
      <c r="K1412">
        <v>1</v>
      </c>
      <c r="L1412">
        <v>1</v>
      </c>
      <c r="M1412" t="s">
        <v>1850</v>
      </c>
      <c r="N1412" t="s">
        <v>1851</v>
      </c>
      <c r="O1412" s="1">
        <v>46209.814363425925</v>
      </c>
      <c r="P1412" s="1">
        <v>46209.81521990741</v>
      </c>
      <c r="Q1412" s="1" t="str">
        <f t="shared" si="176"/>
        <v>5208806|r03</v>
      </c>
      <c r="R1412" s="1" t="str">
        <f>VLOOKUP(D1412,Base_Amostral!$A:$G,5,FALSE)</f>
        <v>Goianira</v>
      </c>
      <c r="S1412" s="1" t="str">
        <f>VLOOKUP(D1412,Base_Amostral!$A:$G,3,FALSE)</f>
        <v>Goiás</v>
      </c>
      <c r="T1412" s="1" t="str">
        <f>VLOOKUP(D1412,Base_Amostral!$A:$G,6,FALSE)</f>
        <v>Centro-Oeste</v>
      </c>
      <c r="U1412" s="4">
        <f t="shared" si="177"/>
        <v>7</v>
      </c>
      <c r="V1412" s="4">
        <f t="shared" si="178"/>
        <v>7.2</v>
      </c>
      <c r="W1412" s="4">
        <f t="shared" si="179"/>
        <v>-0.20000000000000018</v>
      </c>
      <c r="X1412" s="4">
        <f t="shared" si="180"/>
        <v>7.1</v>
      </c>
      <c r="Y1412" s="4">
        <f t="shared" si="181"/>
        <v>1</v>
      </c>
      <c r="Z1412" s="4">
        <f t="shared" si="182"/>
        <v>0</v>
      </c>
      <c r="AA1412" s="4">
        <f t="shared" si="183"/>
        <v>0</v>
      </c>
      <c r="AB1412" s="4" t="str">
        <f>IF(B1412&lt;&gt;"r04","",IF(COUNT(INDEX(U:U,ROW()-3):U1412)&lt;2,"",MAX(INDEX(U:U,ROW()-3):U1412)-MIN(INDEX(U:U,ROW()-3):U1412)))</f>
        <v/>
      </c>
      <c r="AC1412" s="4" t="str">
        <f>IF(B1412&lt;&gt;"r04","",IF(COUNT(INDEX(V:V,ROW()-3):V1412)&lt;2,"",MAX(INDEX(V:V,ROW()-3):V1412)-MIN(INDEX(V:V,ROW()-3):V1412)))</f>
        <v/>
      </c>
      <c r="AD1412" s="4" t="str">
        <f>IF(B1412&lt;&gt;"r04","",COUNT(INDEX(U:U,ROW()-3):U1412))</f>
        <v/>
      </c>
      <c r="AE1412" s="4" t="str">
        <f>IF(B1412&lt;&gt;"r04","",COUNT(INDEX(V:V,ROW()-3):V1412))</f>
        <v/>
      </c>
    </row>
    <row r="1413" spans="1:31">
      <c r="A1413">
        <v>1463</v>
      </c>
      <c r="B1413" t="s">
        <v>1863</v>
      </c>
      <c r="C1413" t="s">
        <v>1864</v>
      </c>
      <c r="D1413">
        <v>5208806</v>
      </c>
      <c r="E1413">
        <v>78</v>
      </c>
      <c r="F1413" t="s">
        <v>1849</v>
      </c>
      <c r="G1413" s="1">
        <v>46216.801412037035</v>
      </c>
      <c r="H1413">
        <v>72</v>
      </c>
      <c r="I1413" t="s">
        <v>1849</v>
      </c>
      <c r="J1413" s="1">
        <v>46216.80164351852</v>
      </c>
      <c r="K1413">
        <v>1</v>
      </c>
      <c r="L1413">
        <v>1</v>
      </c>
      <c r="M1413" t="s">
        <v>1850</v>
      </c>
      <c r="N1413" t="s">
        <v>1851</v>
      </c>
      <c r="O1413" s="1">
        <v>46216.801006944443</v>
      </c>
      <c r="P1413" s="1">
        <v>46216.80164351852</v>
      </c>
      <c r="Q1413" s="1" t="str">
        <f t="shared" si="176"/>
        <v>5208806|r04</v>
      </c>
      <c r="R1413" s="1" t="str">
        <f>VLOOKUP(D1413,Base_Amostral!$A:$G,5,FALSE)</f>
        <v>Goianira</v>
      </c>
      <c r="S1413" s="1" t="str">
        <f>VLOOKUP(D1413,Base_Amostral!$A:$G,3,FALSE)</f>
        <v>Goiás</v>
      </c>
      <c r="T1413" s="1" t="str">
        <f>VLOOKUP(D1413,Base_Amostral!$A:$G,6,FALSE)</f>
        <v>Centro-Oeste</v>
      </c>
      <c r="U1413" s="4">
        <f t="shared" si="177"/>
        <v>7.8</v>
      </c>
      <c r="V1413" s="4">
        <f t="shared" si="178"/>
        <v>7.2</v>
      </c>
      <c r="W1413" s="4">
        <f t="shared" si="179"/>
        <v>0.59999999999999964</v>
      </c>
      <c r="X1413" s="4">
        <f t="shared" si="180"/>
        <v>7.5</v>
      </c>
      <c r="Y1413" s="4">
        <f t="shared" si="181"/>
        <v>1</v>
      </c>
      <c r="Z1413" s="4">
        <f t="shared" si="182"/>
        <v>0.79999999999999982</v>
      </c>
      <c r="AA1413" s="4">
        <f t="shared" si="183"/>
        <v>0</v>
      </c>
      <c r="AB1413" s="4">
        <f ca="1">IF(B1413&lt;&gt;"r04","",IF(COUNT(INDEX(U:U,ROW()-3):U1413)&lt;2,"",MAX(INDEX(U:U,ROW()-3):U1413)-MIN(INDEX(U:U,ROW()-3):U1413)))</f>
        <v>0.79999999999999982</v>
      </c>
      <c r="AC1413" s="4">
        <f ca="1">IF(B1413&lt;&gt;"r04","",IF(COUNT(INDEX(V:V,ROW()-3):V1413)&lt;2,"",MAX(INDEX(V:V,ROW()-3):V1413)-MIN(INDEX(V:V,ROW()-3):V1413)))</f>
        <v>0</v>
      </c>
      <c r="AD1413" s="4">
        <f ca="1">IF(B1413&lt;&gt;"r04","",COUNT(INDEX(U:U,ROW()-3):U1413))</f>
        <v>4</v>
      </c>
      <c r="AE1413" s="4">
        <f ca="1">IF(B1413&lt;&gt;"r04","",COUNT(INDEX(V:V,ROW()-3):V1413))</f>
        <v>4</v>
      </c>
    </row>
    <row r="1414" spans="1:31">
      <c r="A1414">
        <v>380</v>
      </c>
      <c r="B1414" t="s">
        <v>1857</v>
      </c>
      <c r="C1414" t="s">
        <v>1858</v>
      </c>
      <c r="D1414">
        <v>5209457</v>
      </c>
      <c r="E1414">
        <v>73</v>
      </c>
      <c r="F1414" t="s">
        <v>1849</v>
      </c>
      <c r="G1414" s="1">
        <v>46195.971851851849</v>
      </c>
      <c r="H1414">
        <v>72</v>
      </c>
      <c r="I1414" t="s">
        <v>1849</v>
      </c>
      <c r="J1414" s="1">
        <v>46195.972071759257</v>
      </c>
      <c r="K1414">
        <v>1</v>
      </c>
      <c r="L1414">
        <v>1</v>
      </c>
      <c r="M1414" t="s">
        <v>1850</v>
      </c>
      <c r="N1414" t="s">
        <v>1851</v>
      </c>
      <c r="O1414" s="1">
        <v>46195.971458333333</v>
      </c>
      <c r="P1414" s="1">
        <v>46195.972071759257</v>
      </c>
      <c r="Q1414" s="1" t="str">
        <f t="shared" si="176"/>
        <v>5209457|r01</v>
      </c>
      <c r="R1414" s="1" t="str">
        <f>VLOOKUP(D1414,Base_Amostral!$A:$G,5,FALSE)</f>
        <v>Guarinos</v>
      </c>
      <c r="S1414" s="1" t="str">
        <f>VLOOKUP(D1414,Base_Amostral!$A:$G,3,FALSE)</f>
        <v>Goiás</v>
      </c>
      <c r="T1414" s="1" t="str">
        <f>VLOOKUP(D1414,Base_Amostral!$A:$G,6,FALSE)</f>
        <v>Centro-Oeste</v>
      </c>
      <c r="U1414" s="4">
        <f t="shared" si="177"/>
        <v>7.3</v>
      </c>
      <c r="V1414" s="4">
        <f t="shared" si="178"/>
        <v>7.2</v>
      </c>
      <c r="W1414" s="4">
        <f t="shared" si="179"/>
        <v>9.9999999999999645E-2</v>
      </c>
      <c r="X1414" s="4">
        <f t="shared" si="180"/>
        <v>7.25</v>
      </c>
      <c r="Y1414" s="4">
        <f t="shared" si="181"/>
        <v>1</v>
      </c>
      <c r="Z1414" s="4" t="str">
        <f t="shared" si="182"/>
        <v/>
      </c>
      <c r="AA1414" s="4" t="str">
        <f t="shared" si="183"/>
        <v/>
      </c>
      <c r="AB1414" s="4" t="str">
        <f>IF(B1414&lt;&gt;"r04","",IF(COUNT(INDEX(U:U,ROW()-3):U1414)&lt;2,"",MAX(INDEX(U:U,ROW()-3):U1414)-MIN(INDEX(U:U,ROW()-3):U1414)))</f>
        <v/>
      </c>
      <c r="AC1414" s="4" t="str">
        <f>IF(B1414&lt;&gt;"r04","",IF(COUNT(INDEX(V:V,ROW()-3):V1414)&lt;2,"",MAX(INDEX(V:V,ROW()-3):V1414)-MIN(INDEX(V:V,ROW()-3):V1414)))</f>
        <v/>
      </c>
      <c r="AD1414" s="4" t="str">
        <f>IF(B1414&lt;&gt;"r04","",COUNT(INDEX(U:U,ROW()-3):U1414))</f>
        <v/>
      </c>
      <c r="AE1414" s="4" t="str">
        <f>IF(B1414&lt;&gt;"r04","",COUNT(INDEX(V:V,ROW()-3):V1414))</f>
        <v/>
      </c>
    </row>
    <row r="1415" spans="1:31">
      <c r="A1415">
        <v>741</v>
      </c>
      <c r="B1415" t="s">
        <v>1859</v>
      </c>
      <c r="C1415" t="s">
        <v>1860</v>
      </c>
      <c r="D1415">
        <v>5209457</v>
      </c>
      <c r="E1415">
        <v>74</v>
      </c>
      <c r="F1415" t="s">
        <v>1849</v>
      </c>
      <c r="G1415" s="1">
        <v>46203.78019675926</v>
      </c>
      <c r="H1415">
        <v>72</v>
      </c>
      <c r="I1415" t="s">
        <v>1849</v>
      </c>
      <c r="J1415" s="1">
        <v>46203.780393518522</v>
      </c>
      <c r="K1415">
        <v>1</v>
      </c>
      <c r="L1415">
        <v>1</v>
      </c>
      <c r="M1415" t="s">
        <v>1850</v>
      </c>
      <c r="N1415" t="s">
        <v>1851</v>
      </c>
      <c r="O1415" s="1">
        <v>46203.779351851852</v>
      </c>
      <c r="P1415" s="1">
        <v>46203.780393518522</v>
      </c>
      <c r="Q1415" s="1" t="str">
        <f t="shared" si="176"/>
        <v>5209457|r02</v>
      </c>
      <c r="R1415" s="1" t="str">
        <f>VLOOKUP(D1415,Base_Amostral!$A:$G,5,FALSE)</f>
        <v>Guarinos</v>
      </c>
      <c r="S1415" s="1" t="str">
        <f>VLOOKUP(D1415,Base_Amostral!$A:$G,3,FALSE)</f>
        <v>Goiás</v>
      </c>
      <c r="T1415" s="1" t="str">
        <f>VLOOKUP(D1415,Base_Amostral!$A:$G,6,FALSE)</f>
        <v>Centro-Oeste</v>
      </c>
      <c r="U1415" s="4">
        <f t="shared" si="177"/>
        <v>7.4</v>
      </c>
      <c r="V1415" s="4">
        <f t="shared" si="178"/>
        <v>7.2</v>
      </c>
      <c r="W1415" s="4">
        <f t="shared" si="179"/>
        <v>0.20000000000000018</v>
      </c>
      <c r="X1415" s="4">
        <f t="shared" si="180"/>
        <v>7.3000000000000007</v>
      </c>
      <c r="Y1415" s="4">
        <f t="shared" si="181"/>
        <v>1</v>
      </c>
      <c r="Z1415" s="4">
        <f t="shared" si="182"/>
        <v>0.10000000000000053</v>
      </c>
      <c r="AA1415" s="4">
        <f t="shared" si="183"/>
        <v>0</v>
      </c>
      <c r="AB1415" s="4" t="str">
        <f>IF(B1415&lt;&gt;"r04","",IF(COUNT(INDEX(U:U,ROW()-3):U1415)&lt;2,"",MAX(INDEX(U:U,ROW()-3):U1415)-MIN(INDEX(U:U,ROW()-3):U1415)))</f>
        <v/>
      </c>
      <c r="AC1415" s="4" t="str">
        <f>IF(B1415&lt;&gt;"r04","",IF(COUNT(INDEX(V:V,ROW()-3):V1415)&lt;2,"",MAX(INDEX(V:V,ROW()-3):V1415)-MIN(INDEX(V:V,ROW()-3):V1415)))</f>
        <v/>
      </c>
      <c r="AD1415" s="4" t="str">
        <f>IF(B1415&lt;&gt;"r04","",COUNT(INDEX(U:U,ROW()-3):U1415))</f>
        <v/>
      </c>
      <c r="AE1415" s="4" t="str">
        <f>IF(B1415&lt;&gt;"r04","",COUNT(INDEX(V:V,ROW()-3):V1415))</f>
        <v/>
      </c>
    </row>
    <row r="1416" spans="1:31">
      <c r="A1416">
        <v>1098</v>
      </c>
      <c r="B1416" t="s">
        <v>1861</v>
      </c>
      <c r="C1416" t="s">
        <v>1862</v>
      </c>
      <c r="D1416">
        <v>5209457</v>
      </c>
      <c r="E1416">
        <v>73</v>
      </c>
      <c r="F1416" t="s">
        <v>1849</v>
      </c>
      <c r="G1416" s="1">
        <v>46209.815613425926</v>
      </c>
      <c r="H1416">
        <v>72</v>
      </c>
      <c r="I1416" t="s">
        <v>1849</v>
      </c>
      <c r="J1416" s="1">
        <v>46209.815833333334</v>
      </c>
      <c r="K1416">
        <v>1</v>
      </c>
      <c r="L1416">
        <v>1</v>
      </c>
      <c r="M1416" t="s">
        <v>1850</v>
      </c>
      <c r="N1416" t="s">
        <v>1851</v>
      </c>
      <c r="O1416" s="1">
        <v>46209.815266203703</v>
      </c>
      <c r="P1416" s="1">
        <v>46209.815833333334</v>
      </c>
      <c r="Q1416" s="1" t="str">
        <f t="shared" si="176"/>
        <v>5209457|r03</v>
      </c>
      <c r="R1416" s="1" t="str">
        <f>VLOOKUP(D1416,Base_Amostral!$A:$G,5,FALSE)</f>
        <v>Guarinos</v>
      </c>
      <c r="S1416" s="1" t="str">
        <f>VLOOKUP(D1416,Base_Amostral!$A:$G,3,FALSE)</f>
        <v>Goiás</v>
      </c>
      <c r="T1416" s="1" t="str">
        <f>VLOOKUP(D1416,Base_Amostral!$A:$G,6,FALSE)</f>
        <v>Centro-Oeste</v>
      </c>
      <c r="U1416" s="4">
        <f t="shared" si="177"/>
        <v>7.3</v>
      </c>
      <c r="V1416" s="4">
        <f t="shared" si="178"/>
        <v>7.2</v>
      </c>
      <c r="W1416" s="4">
        <f t="shared" si="179"/>
        <v>9.9999999999999645E-2</v>
      </c>
      <c r="X1416" s="4">
        <f t="shared" si="180"/>
        <v>7.25</v>
      </c>
      <c r="Y1416" s="4">
        <f t="shared" si="181"/>
        <v>1</v>
      </c>
      <c r="Z1416" s="4">
        <f t="shared" si="182"/>
        <v>-0.10000000000000053</v>
      </c>
      <c r="AA1416" s="4">
        <f t="shared" si="183"/>
        <v>0</v>
      </c>
      <c r="AB1416" s="4" t="str">
        <f>IF(B1416&lt;&gt;"r04","",IF(COUNT(INDEX(U:U,ROW()-3):U1416)&lt;2,"",MAX(INDEX(U:U,ROW()-3):U1416)-MIN(INDEX(U:U,ROW()-3):U1416)))</f>
        <v/>
      </c>
      <c r="AC1416" s="4" t="str">
        <f>IF(B1416&lt;&gt;"r04","",IF(COUNT(INDEX(V:V,ROW()-3):V1416)&lt;2,"",MAX(INDEX(V:V,ROW()-3):V1416)-MIN(INDEX(V:V,ROW()-3):V1416)))</f>
        <v/>
      </c>
      <c r="AD1416" s="4" t="str">
        <f>IF(B1416&lt;&gt;"r04","",COUNT(INDEX(U:U,ROW()-3):U1416))</f>
        <v/>
      </c>
      <c r="AE1416" s="4" t="str">
        <f>IF(B1416&lt;&gt;"r04","",COUNT(INDEX(V:V,ROW()-3):V1416))</f>
        <v/>
      </c>
    </row>
    <row r="1417" spans="1:31">
      <c r="A1417">
        <v>1464</v>
      </c>
      <c r="B1417" t="s">
        <v>1863</v>
      </c>
      <c r="C1417" t="s">
        <v>1864</v>
      </c>
      <c r="D1417">
        <v>5209457</v>
      </c>
      <c r="E1417">
        <v>80</v>
      </c>
      <c r="F1417" t="s">
        <v>1849</v>
      </c>
      <c r="G1417" s="1">
        <v>46216.802372685182</v>
      </c>
      <c r="H1417">
        <v>72</v>
      </c>
      <c r="I1417" t="s">
        <v>1849</v>
      </c>
      <c r="J1417" s="1">
        <v>46216.802569444444</v>
      </c>
      <c r="K1417">
        <v>1</v>
      </c>
      <c r="L1417">
        <v>1</v>
      </c>
      <c r="M1417" t="s">
        <v>1850</v>
      </c>
      <c r="N1417" t="s">
        <v>1851</v>
      </c>
      <c r="O1417" s="1">
        <v>46216.801701388889</v>
      </c>
      <c r="P1417" s="1">
        <v>46216.802569444444</v>
      </c>
      <c r="Q1417" s="1" t="str">
        <f t="shared" si="176"/>
        <v>5209457|r04</v>
      </c>
      <c r="R1417" s="1" t="str">
        <f>VLOOKUP(D1417,Base_Amostral!$A:$G,5,FALSE)</f>
        <v>Guarinos</v>
      </c>
      <c r="S1417" s="1" t="str">
        <f>VLOOKUP(D1417,Base_Amostral!$A:$G,3,FALSE)</f>
        <v>Goiás</v>
      </c>
      <c r="T1417" s="1" t="str">
        <f>VLOOKUP(D1417,Base_Amostral!$A:$G,6,FALSE)</f>
        <v>Centro-Oeste</v>
      </c>
      <c r="U1417" s="4">
        <f t="shared" si="177"/>
        <v>8</v>
      </c>
      <c r="V1417" s="4">
        <f t="shared" si="178"/>
        <v>7.2</v>
      </c>
      <c r="W1417" s="4">
        <f t="shared" si="179"/>
        <v>0.79999999999999982</v>
      </c>
      <c r="X1417" s="4">
        <f t="shared" si="180"/>
        <v>7.6</v>
      </c>
      <c r="Y1417" s="4">
        <f t="shared" si="181"/>
        <v>1</v>
      </c>
      <c r="Z1417" s="4">
        <f t="shared" si="182"/>
        <v>0.70000000000000018</v>
      </c>
      <c r="AA1417" s="4">
        <f t="shared" si="183"/>
        <v>0</v>
      </c>
      <c r="AB1417" s="4">
        <f ca="1">IF(B1417&lt;&gt;"r04","",IF(COUNT(INDEX(U:U,ROW()-3):U1417)&lt;2,"",MAX(INDEX(U:U,ROW()-3):U1417)-MIN(INDEX(U:U,ROW()-3):U1417)))</f>
        <v>0.70000000000000018</v>
      </c>
      <c r="AC1417" s="4">
        <f ca="1">IF(B1417&lt;&gt;"r04","",IF(COUNT(INDEX(V:V,ROW()-3):V1417)&lt;2,"",MAX(INDEX(V:V,ROW()-3):V1417)-MIN(INDEX(V:V,ROW()-3):V1417)))</f>
        <v>0</v>
      </c>
      <c r="AD1417" s="4">
        <f ca="1">IF(B1417&lt;&gt;"r04","",COUNT(INDEX(U:U,ROW()-3):U1417))</f>
        <v>4</v>
      </c>
      <c r="AE1417" s="4">
        <f ca="1">IF(B1417&lt;&gt;"r04","",COUNT(INDEX(V:V,ROW()-3):V1417))</f>
        <v>4</v>
      </c>
    </row>
    <row r="1418" spans="1:31">
      <c r="A1418">
        <v>384</v>
      </c>
      <c r="B1418" t="s">
        <v>1857</v>
      </c>
      <c r="C1418" t="s">
        <v>1858</v>
      </c>
      <c r="D1418">
        <v>5210802</v>
      </c>
      <c r="E1418">
        <v>63</v>
      </c>
      <c r="F1418" t="s">
        <v>1849</v>
      </c>
      <c r="G1418" s="1">
        <v>46195.97252314815</v>
      </c>
      <c r="H1418">
        <v>62</v>
      </c>
      <c r="I1418" t="s">
        <v>1849</v>
      </c>
      <c r="J1418" s="1">
        <v>46195.972743055558</v>
      </c>
      <c r="K1418">
        <v>1</v>
      </c>
      <c r="L1418">
        <v>1</v>
      </c>
      <c r="M1418" t="s">
        <v>1850</v>
      </c>
      <c r="N1418" t="s">
        <v>1851</v>
      </c>
      <c r="O1418" s="1">
        <v>46195.972118055557</v>
      </c>
      <c r="P1418" s="1">
        <v>46195.972743055558</v>
      </c>
      <c r="Q1418" s="1" t="str">
        <f t="shared" si="176"/>
        <v>5210802|r01</v>
      </c>
      <c r="R1418" s="1" t="str">
        <f>VLOOKUP(D1418,Base_Amostral!$A:$G,5,FALSE)</f>
        <v>Itajá</v>
      </c>
      <c r="S1418" s="1" t="str">
        <f>VLOOKUP(D1418,Base_Amostral!$A:$G,3,FALSE)</f>
        <v>Goiás</v>
      </c>
      <c r="T1418" s="1" t="str">
        <f>VLOOKUP(D1418,Base_Amostral!$A:$G,6,FALSE)</f>
        <v>Centro-Oeste</v>
      </c>
      <c r="U1418" s="4">
        <f t="shared" si="177"/>
        <v>6.3</v>
      </c>
      <c r="V1418" s="4">
        <f t="shared" si="178"/>
        <v>6.2</v>
      </c>
      <c r="W1418" s="4">
        <f t="shared" si="179"/>
        <v>9.9999999999999645E-2</v>
      </c>
      <c r="X1418" s="4">
        <f t="shared" si="180"/>
        <v>6.25</v>
      </c>
      <c r="Y1418" s="4">
        <f t="shared" si="181"/>
        <v>1</v>
      </c>
      <c r="Z1418" s="4" t="str">
        <f t="shared" si="182"/>
        <v/>
      </c>
      <c r="AA1418" s="4" t="str">
        <f t="shared" si="183"/>
        <v/>
      </c>
      <c r="AB1418" s="4" t="str">
        <f>IF(B1418&lt;&gt;"r04","",IF(COUNT(INDEX(U:U,ROW()-3):U1418)&lt;2,"",MAX(INDEX(U:U,ROW()-3):U1418)-MIN(INDEX(U:U,ROW()-3):U1418)))</f>
        <v/>
      </c>
      <c r="AC1418" s="4" t="str">
        <f>IF(B1418&lt;&gt;"r04","",IF(COUNT(INDEX(V:V,ROW()-3):V1418)&lt;2,"",MAX(INDEX(V:V,ROW()-3):V1418)-MIN(INDEX(V:V,ROW()-3):V1418)))</f>
        <v/>
      </c>
      <c r="AD1418" s="4" t="str">
        <f>IF(B1418&lt;&gt;"r04","",COUNT(INDEX(U:U,ROW()-3):U1418))</f>
        <v/>
      </c>
      <c r="AE1418" s="4" t="str">
        <f>IF(B1418&lt;&gt;"r04","",COUNT(INDEX(V:V,ROW()-3):V1418))</f>
        <v/>
      </c>
    </row>
    <row r="1419" spans="1:31">
      <c r="A1419">
        <v>746</v>
      </c>
      <c r="B1419" t="s">
        <v>1859</v>
      </c>
      <c r="C1419" t="s">
        <v>1860</v>
      </c>
      <c r="D1419">
        <v>5210802</v>
      </c>
      <c r="E1419">
        <v>73</v>
      </c>
      <c r="F1419" t="s">
        <v>1849</v>
      </c>
      <c r="G1419" s="1">
        <v>46203.78087962963</v>
      </c>
      <c r="H1419">
        <v>71</v>
      </c>
      <c r="I1419" t="s">
        <v>1849</v>
      </c>
      <c r="J1419" s="1">
        <v>46203.781076388892</v>
      </c>
      <c r="K1419">
        <v>1</v>
      </c>
      <c r="L1419">
        <v>1</v>
      </c>
      <c r="M1419" t="s">
        <v>1850</v>
      </c>
      <c r="N1419" t="s">
        <v>1851</v>
      </c>
      <c r="O1419" s="1">
        <v>46203.780439814815</v>
      </c>
      <c r="P1419" s="1">
        <v>46203.781076388892</v>
      </c>
      <c r="Q1419" s="1" t="str">
        <f t="shared" si="176"/>
        <v>5210802|r02</v>
      </c>
      <c r="R1419" s="1" t="str">
        <f>VLOOKUP(D1419,Base_Amostral!$A:$G,5,FALSE)</f>
        <v>Itajá</v>
      </c>
      <c r="S1419" s="1" t="str">
        <f>VLOOKUP(D1419,Base_Amostral!$A:$G,3,FALSE)</f>
        <v>Goiás</v>
      </c>
      <c r="T1419" s="1" t="str">
        <f>VLOOKUP(D1419,Base_Amostral!$A:$G,6,FALSE)</f>
        <v>Centro-Oeste</v>
      </c>
      <c r="U1419" s="4">
        <f t="shared" si="177"/>
        <v>7.3</v>
      </c>
      <c r="V1419" s="4">
        <f t="shared" si="178"/>
        <v>7.1</v>
      </c>
      <c r="W1419" s="4">
        <f t="shared" si="179"/>
        <v>0.20000000000000018</v>
      </c>
      <c r="X1419" s="4">
        <f t="shared" si="180"/>
        <v>7.1999999999999993</v>
      </c>
      <c r="Y1419" s="4">
        <f t="shared" si="181"/>
        <v>1</v>
      </c>
      <c r="Z1419" s="4">
        <f t="shared" si="182"/>
        <v>1</v>
      </c>
      <c r="AA1419" s="4">
        <f t="shared" si="183"/>
        <v>0.89999999999999947</v>
      </c>
      <c r="AB1419" s="4" t="str">
        <f>IF(B1419&lt;&gt;"r04","",IF(COUNT(INDEX(U:U,ROW()-3):U1419)&lt;2,"",MAX(INDEX(U:U,ROW()-3):U1419)-MIN(INDEX(U:U,ROW()-3):U1419)))</f>
        <v/>
      </c>
      <c r="AC1419" s="4" t="str">
        <f>IF(B1419&lt;&gt;"r04","",IF(COUNT(INDEX(V:V,ROW()-3):V1419)&lt;2,"",MAX(INDEX(V:V,ROW()-3):V1419)-MIN(INDEX(V:V,ROW()-3):V1419)))</f>
        <v/>
      </c>
      <c r="AD1419" s="4" t="str">
        <f>IF(B1419&lt;&gt;"r04","",COUNT(INDEX(U:U,ROW()-3):U1419))</f>
        <v/>
      </c>
      <c r="AE1419" s="4" t="str">
        <f>IF(B1419&lt;&gt;"r04","",COUNT(INDEX(V:V,ROW()-3):V1419))</f>
        <v/>
      </c>
    </row>
    <row r="1420" spans="1:31">
      <c r="A1420">
        <v>1100</v>
      </c>
      <c r="B1420" t="s">
        <v>1861</v>
      </c>
      <c r="C1420" t="s">
        <v>1862</v>
      </c>
      <c r="D1420">
        <v>5210802</v>
      </c>
      <c r="E1420">
        <v>73</v>
      </c>
      <c r="F1420" t="s">
        <v>1849</v>
      </c>
      <c r="G1420" s="1">
        <v>46209.816423611112</v>
      </c>
      <c r="H1420">
        <v>71</v>
      </c>
      <c r="I1420" t="s">
        <v>1849</v>
      </c>
      <c r="J1420" s="1">
        <v>46209.816620370373</v>
      </c>
      <c r="K1420">
        <v>1</v>
      </c>
      <c r="L1420">
        <v>1</v>
      </c>
      <c r="M1420" t="s">
        <v>1850</v>
      </c>
      <c r="N1420" t="s">
        <v>1851</v>
      </c>
      <c r="O1420" s="1">
        <v>46209.815868055557</v>
      </c>
      <c r="P1420" s="1">
        <v>46209.816620370373</v>
      </c>
      <c r="Q1420" s="1" t="str">
        <f t="shared" si="176"/>
        <v>5210802|r03</v>
      </c>
      <c r="R1420" s="1" t="str">
        <f>VLOOKUP(D1420,Base_Amostral!$A:$G,5,FALSE)</f>
        <v>Itajá</v>
      </c>
      <c r="S1420" s="1" t="str">
        <f>VLOOKUP(D1420,Base_Amostral!$A:$G,3,FALSE)</f>
        <v>Goiás</v>
      </c>
      <c r="T1420" s="1" t="str">
        <f>VLOOKUP(D1420,Base_Amostral!$A:$G,6,FALSE)</f>
        <v>Centro-Oeste</v>
      </c>
      <c r="U1420" s="4">
        <f t="shared" si="177"/>
        <v>7.3</v>
      </c>
      <c r="V1420" s="4">
        <f t="shared" si="178"/>
        <v>7.1</v>
      </c>
      <c r="W1420" s="4">
        <f t="shared" si="179"/>
        <v>0.20000000000000018</v>
      </c>
      <c r="X1420" s="4">
        <f t="shared" si="180"/>
        <v>7.1999999999999993</v>
      </c>
      <c r="Y1420" s="4">
        <f t="shared" si="181"/>
        <v>1</v>
      </c>
      <c r="Z1420" s="4">
        <f t="shared" si="182"/>
        <v>0</v>
      </c>
      <c r="AA1420" s="4">
        <f t="shared" si="183"/>
        <v>0</v>
      </c>
      <c r="AB1420" s="4" t="str">
        <f>IF(B1420&lt;&gt;"r04","",IF(COUNT(INDEX(U:U,ROW()-3):U1420)&lt;2,"",MAX(INDEX(U:U,ROW()-3):U1420)-MIN(INDEX(U:U,ROW()-3):U1420)))</f>
        <v/>
      </c>
      <c r="AC1420" s="4" t="str">
        <f>IF(B1420&lt;&gt;"r04","",IF(COUNT(INDEX(V:V,ROW()-3):V1420)&lt;2,"",MAX(INDEX(V:V,ROW()-3):V1420)-MIN(INDEX(V:V,ROW()-3):V1420)))</f>
        <v/>
      </c>
      <c r="AD1420" s="4" t="str">
        <f>IF(B1420&lt;&gt;"r04","",COUNT(INDEX(U:U,ROW()-3):U1420))</f>
        <v/>
      </c>
      <c r="AE1420" s="4" t="str">
        <f>IF(B1420&lt;&gt;"r04","",COUNT(INDEX(V:V,ROW()-3):V1420))</f>
        <v/>
      </c>
    </row>
    <row r="1421" spans="1:31">
      <c r="A1421">
        <v>1468</v>
      </c>
      <c r="B1421" t="s">
        <v>1863</v>
      </c>
      <c r="C1421" t="s">
        <v>1864</v>
      </c>
      <c r="D1421">
        <v>5210802</v>
      </c>
      <c r="E1421">
        <v>81</v>
      </c>
      <c r="F1421" t="s">
        <v>1849</v>
      </c>
      <c r="G1421" s="1">
        <v>46216.803020833337</v>
      </c>
      <c r="H1421">
        <v>71</v>
      </c>
      <c r="I1421" t="s">
        <v>1849</v>
      </c>
      <c r="J1421" s="1">
        <v>46216.803217592591</v>
      </c>
      <c r="K1421">
        <v>1</v>
      </c>
      <c r="L1421">
        <v>1</v>
      </c>
      <c r="M1421" t="s">
        <v>1850</v>
      </c>
      <c r="N1421" t="s">
        <v>1851</v>
      </c>
      <c r="O1421" s="1">
        <v>46216.802615740744</v>
      </c>
      <c r="P1421" s="1">
        <v>46216.803217592591</v>
      </c>
      <c r="Q1421" s="1" t="str">
        <f t="shared" si="176"/>
        <v>5210802|r04</v>
      </c>
      <c r="R1421" s="1" t="str">
        <f>VLOOKUP(D1421,Base_Amostral!$A:$G,5,FALSE)</f>
        <v>Itajá</v>
      </c>
      <c r="S1421" s="1" t="str">
        <f>VLOOKUP(D1421,Base_Amostral!$A:$G,3,FALSE)</f>
        <v>Goiás</v>
      </c>
      <c r="T1421" s="1" t="str">
        <f>VLOOKUP(D1421,Base_Amostral!$A:$G,6,FALSE)</f>
        <v>Centro-Oeste</v>
      </c>
      <c r="U1421" s="4">
        <f t="shared" si="177"/>
        <v>8.1</v>
      </c>
      <c r="V1421" s="4">
        <f t="shared" si="178"/>
        <v>7.1</v>
      </c>
      <c r="W1421" s="4">
        <f t="shared" si="179"/>
        <v>1</v>
      </c>
      <c r="X1421" s="4">
        <f t="shared" si="180"/>
        <v>7.6</v>
      </c>
      <c r="Y1421" s="4">
        <f t="shared" si="181"/>
        <v>1</v>
      </c>
      <c r="Z1421" s="4">
        <f t="shared" si="182"/>
        <v>0.79999999999999982</v>
      </c>
      <c r="AA1421" s="4">
        <f t="shared" si="183"/>
        <v>0</v>
      </c>
      <c r="AB1421" s="4">
        <f ca="1">IF(B1421&lt;&gt;"r04","",IF(COUNT(INDEX(U:U,ROW()-3):U1421)&lt;2,"",MAX(INDEX(U:U,ROW()-3):U1421)-MIN(INDEX(U:U,ROW()-3):U1421)))</f>
        <v>1.7999999999999998</v>
      </c>
      <c r="AC1421" s="4">
        <f ca="1">IF(B1421&lt;&gt;"r04","",IF(COUNT(INDEX(V:V,ROW()-3):V1421)&lt;2,"",MAX(INDEX(V:V,ROW()-3):V1421)-MIN(INDEX(V:V,ROW()-3):V1421)))</f>
        <v>0.89999999999999947</v>
      </c>
      <c r="AD1421" s="4">
        <f ca="1">IF(B1421&lt;&gt;"r04","",COUNT(INDEX(U:U,ROW()-3):U1421))</f>
        <v>4</v>
      </c>
      <c r="AE1421" s="4">
        <f ca="1">IF(B1421&lt;&gt;"r04","",COUNT(INDEX(V:V,ROW()-3):V1421))</f>
        <v>4</v>
      </c>
    </row>
    <row r="1422" spans="1:31">
      <c r="A1422">
        <v>387</v>
      </c>
      <c r="B1422" t="s">
        <v>1857</v>
      </c>
      <c r="C1422" t="s">
        <v>1858</v>
      </c>
      <c r="D1422">
        <v>5211800</v>
      </c>
      <c r="E1422">
        <v>70</v>
      </c>
      <c r="F1422" t="s">
        <v>1849</v>
      </c>
      <c r="G1422" s="1">
        <v>46195.973090277781</v>
      </c>
      <c r="H1422">
        <v>71</v>
      </c>
      <c r="I1422" t="s">
        <v>1849</v>
      </c>
      <c r="J1422" s="1">
        <v>46195.973344907405</v>
      </c>
      <c r="K1422">
        <v>1</v>
      </c>
      <c r="L1422">
        <v>1</v>
      </c>
      <c r="M1422" t="s">
        <v>1850</v>
      </c>
      <c r="N1422" t="s">
        <v>1851</v>
      </c>
      <c r="O1422" s="1">
        <v>46195.97278935185</v>
      </c>
      <c r="P1422" s="1">
        <v>46195.973344907405</v>
      </c>
      <c r="Q1422" s="1" t="str">
        <f t="shared" si="176"/>
        <v>5211800|r01</v>
      </c>
      <c r="R1422" s="1" t="str">
        <f>VLOOKUP(D1422,Base_Amostral!$A:$G,5,FALSE)</f>
        <v>Jaraguá</v>
      </c>
      <c r="S1422" s="1" t="str">
        <f>VLOOKUP(D1422,Base_Amostral!$A:$G,3,FALSE)</f>
        <v>Goiás</v>
      </c>
      <c r="T1422" s="1" t="str">
        <f>VLOOKUP(D1422,Base_Amostral!$A:$G,6,FALSE)</f>
        <v>Centro-Oeste</v>
      </c>
      <c r="U1422" s="4">
        <f t="shared" si="177"/>
        <v>7</v>
      </c>
      <c r="V1422" s="4">
        <f t="shared" si="178"/>
        <v>7.1</v>
      </c>
      <c r="W1422" s="4">
        <f t="shared" si="179"/>
        <v>-9.9999999999999645E-2</v>
      </c>
      <c r="X1422" s="4">
        <f t="shared" si="180"/>
        <v>7.05</v>
      </c>
      <c r="Y1422" s="4">
        <f t="shared" si="181"/>
        <v>1</v>
      </c>
      <c r="Z1422" s="4" t="str">
        <f t="shared" si="182"/>
        <v/>
      </c>
      <c r="AA1422" s="4" t="str">
        <f t="shared" si="183"/>
        <v/>
      </c>
      <c r="AB1422" s="4" t="str">
        <f>IF(B1422&lt;&gt;"r04","",IF(COUNT(INDEX(U:U,ROW()-3):U1422)&lt;2,"",MAX(INDEX(U:U,ROW()-3):U1422)-MIN(INDEX(U:U,ROW()-3):U1422)))</f>
        <v/>
      </c>
      <c r="AC1422" s="4" t="str">
        <f>IF(B1422&lt;&gt;"r04","",IF(COUNT(INDEX(V:V,ROW()-3):V1422)&lt;2,"",MAX(INDEX(V:V,ROW()-3):V1422)-MIN(INDEX(V:V,ROW()-3):V1422)))</f>
        <v/>
      </c>
      <c r="AD1422" s="4" t="str">
        <f>IF(B1422&lt;&gt;"r04","",COUNT(INDEX(U:U,ROW()-3):U1422))</f>
        <v/>
      </c>
      <c r="AE1422" s="4" t="str">
        <f>IF(B1422&lt;&gt;"r04","",COUNT(INDEX(V:V,ROW()-3):V1422))</f>
        <v/>
      </c>
    </row>
    <row r="1423" spans="1:31">
      <c r="A1423">
        <v>748</v>
      </c>
      <c r="B1423" t="s">
        <v>1859</v>
      </c>
      <c r="C1423" t="s">
        <v>1860</v>
      </c>
      <c r="D1423">
        <v>5211800</v>
      </c>
      <c r="E1423">
        <v>70</v>
      </c>
      <c r="F1423" t="s">
        <v>1849</v>
      </c>
      <c r="G1423" s="1">
        <v>46203.781423611108</v>
      </c>
      <c r="H1423">
        <v>71</v>
      </c>
      <c r="I1423" t="s">
        <v>1849</v>
      </c>
      <c r="J1423" s="1">
        <v>46203.781689814816</v>
      </c>
      <c r="K1423">
        <v>1</v>
      </c>
      <c r="L1423">
        <v>1</v>
      </c>
      <c r="M1423" t="s">
        <v>1850</v>
      </c>
      <c r="N1423" t="s">
        <v>1851</v>
      </c>
      <c r="O1423" s="1">
        <v>46203.781122685185</v>
      </c>
      <c r="P1423" s="1">
        <v>46203.781689814816</v>
      </c>
      <c r="Q1423" s="1" t="str">
        <f t="shared" si="176"/>
        <v>5211800|r02</v>
      </c>
      <c r="R1423" s="1" t="str">
        <f>VLOOKUP(D1423,Base_Amostral!$A:$G,5,FALSE)</f>
        <v>Jaraguá</v>
      </c>
      <c r="S1423" s="1" t="str">
        <f>VLOOKUP(D1423,Base_Amostral!$A:$G,3,FALSE)</f>
        <v>Goiás</v>
      </c>
      <c r="T1423" s="1" t="str">
        <f>VLOOKUP(D1423,Base_Amostral!$A:$G,6,FALSE)</f>
        <v>Centro-Oeste</v>
      </c>
      <c r="U1423" s="4">
        <f t="shared" si="177"/>
        <v>7</v>
      </c>
      <c r="V1423" s="4">
        <f t="shared" si="178"/>
        <v>7.1</v>
      </c>
      <c r="W1423" s="4">
        <f t="shared" si="179"/>
        <v>-9.9999999999999645E-2</v>
      </c>
      <c r="X1423" s="4">
        <f t="shared" si="180"/>
        <v>7.05</v>
      </c>
      <c r="Y1423" s="4">
        <f t="shared" si="181"/>
        <v>1</v>
      </c>
      <c r="Z1423" s="4">
        <f t="shared" si="182"/>
        <v>0</v>
      </c>
      <c r="AA1423" s="4">
        <f t="shared" si="183"/>
        <v>0</v>
      </c>
      <c r="AB1423" s="4" t="str">
        <f>IF(B1423&lt;&gt;"r04","",IF(COUNT(INDEX(U:U,ROW()-3):U1423)&lt;2,"",MAX(INDEX(U:U,ROW()-3):U1423)-MIN(INDEX(U:U,ROW()-3):U1423)))</f>
        <v/>
      </c>
      <c r="AC1423" s="4" t="str">
        <f>IF(B1423&lt;&gt;"r04","",IF(COUNT(INDEX(V:V,ROW()-3):V1423)&lt;2,"",MAX(INDEX(V:V,ROW()-3):V1423)-MIN(INDEX(V:V,ROW()-3):V1423)))</f>
        <v/>
      </c>
      <c r="AD1423" s="4" t="str">
        <f>IF(B1423&lt;&gt;"r04","",COUNT(INDEX(U:U,ROW()-3):U1423))</f>
        <v/>
      </c>
      <c r="AE1423" s="4" t="str">
        <f>IF(B1423&lt;&gt;"r04","",COUNT(INDEX(V:V,ROW()-3):V1423))</f>
        <v/>
      </c>
    </row>
    <row r="1424" spans="1:31">
      <c r="A1424">
        <v>1102</v>
      </c>
      <c r="B1424" t="s">
        <v>1861</v>
      </c>
      <c r="C1424" t="s">
        <v>1862</v>
      </c>
      <c r="D1424">
        <v>5211800</v>
      </c>
      <c r="E1424">
        <v>70</v>
      </c>
      <c r="F1424" t="s">
        <v>1849</v>
      </c>
      <c r="G1424" s="1">
        <v>46209.816979166666</v>
      </c>
      <c r="H1424">
        <v>71</v>
      </c>
      <c r="I1424" t="s">
        <v>1849</v>
      </c>
      <c r="J1424" s="1">
        <v>46209.817233796297</v>
      </c>
      <c r="K1424">
        <v>1</v>
      </c>
      <c r="L1424">
        <v>1</v>
      </c>
      <c r="M1424" t="s">
        <v>1850</v>
      </c>
      <c r="N1424" t="s">
        <v>1851</v>
      </c>
      <c r="O1424" s="1">
        <v>46209.816666666666</v>
      </c>
      <c r="P1424" s="1">
        <v>46209.817233796297</v>
      </c>
      <c r="Q1424" s="1" t="str">
        <f t="shared" si="176"/>
        <v>5211800|r03</v>
      </c>
      <c r="R1424" s="1" t="str">
        <f>VLOOKUP(D1424,Base_Amostral!$A:$G,5,FALSE)</f>
        <v>Jaraguá</v>
      </c>
      <c r="S1424" s="1" t="str">
        <f>VLOOKUP(D1424,Base_Amostral!$A:$G,3,FALSE)</f>
        <v>Goiás</v>
      </c>
      <c r="T1424" s="1" t="str">
        <f>VLOOKUP(D1424,Base_Amostral!$A:$G,6,FALSE)</f>
        <v>Centro-Oeste</v>
      </c>
      <c r="U1424" s="4">
        <f t="shared" si="177"/>
        <v>7</v>
      </c>
      <c r="V1424" s="4">
        <f t="shared" si="178"/>
        <v>7.1</v>
      </c>
      <c r="W1424" s="4">
        <f t="shared" si="179"/>
        <v>-9.9999999999999645E-2</v>
      </c>
      <c r="X1424" s="4">
        <f t="shared" si="180"/>
        <v>7.05</v>
      </c>
      <c r="Y1424" s="4">
        <f t="shared" si="181"/>
        <v>1</v>
      </c>
      <c r="Z1424" s="4">
        <f t="shared" si="182"/>
        <v>0</v>
      </c>
      <c r="AA1424" s="4">
        <f t="shared" si="183"/>
        <v>0</v>
      </c>
      <c r="AB1424" s="4" t="str">
        <f>IF(B1424&lt;&gt;"r04","",IF(COUNT(INDEX(U:U,ROW()-3):U1424)&lt;2,"",MAX(INDEX(U:U,ROW()-3):U1424)-MIN(INDEX(U:U,ROW()-3):U1424)))</f>
        <v/>
      </c>
      <c r="AC1424" s="4" t="str">
        <f>IF(B1424&lt;&gt;"r04","",IF(COUNT(INDEX(V:V,ROW()-3):V1424)&lt;2,"",MAX(INDEX(V:V,ROW()-3):V1424)-MIN(INDEX(V:V,ROW()-3):V1424)))</f>
        <v/>
      </c>
      <c r="AD1424" s="4" t="str">
        <f>IF(B1424&lt;&gt;"r04","",COUNT(INDEX(U:U,ROW()-3):U1424))</f>
        <v/>
      </c>
      <c r="AE1424" s="4" t="str">
        <f>IF(B1424&lt;&gt;"r04","",COUNT(INDEX(V:V,ROW()-3):V1424))</f>
        <v/>
      </c>
    </row>
    <row r="1425" spans="1:31">
      <c r="A1425">
        <v>1472</v>
      </c>
      <c r="B1425" t="s">
        <v>1863</v>
      </c>
      <c r="C1425" t="s">
        <v>1864</v>
      </c>
      <c r="D1425">
        <v>5211800</v>
      </c>
      <c r="E1425">
        <v>80</v>
      </c>
      <c r="F1425" t="s">
        <v>1849</v>
      </c>
      <c r="G1425" s="1">
        <v>46216.803668981483</v>
      </c>
      <c r="H1425">
        <v>71</v>
      </c>
      <c r="I1425" t="s">
        <v>1849</v>
      </c>
      <c r="J1425" s="1">
        <v>46216.803912037038</v>
      </c>
      <c r="K1425">
        <v>1</v>
      </c>
      <c r="L1425">
        <v>1</v>
      </c>
      <c r="M1425" t="s">
        <v>1850</v>
      </c>
      <c r="N1425" t="s">
        <v>1851</v>
      </c>
      <c r="O1425" s="1">
        <v>46216.803287037037</v>
      </c>
      <c r="P1425" s="1">
        <v>46216.803912037038</v>
      </c>
      <c r="Q1425" s="1" t="str">
        <f t="shared" si="176"/>
        <v>5211800|r04</v>
      </c>
      <c r="R1425" s="1" t="str">
        <f>VLOOKUP(D1425,Base_Amostral!$A:$G,5,FALSE)</f>
        <v>Jaraguá</v>
      </c>
      <c r="S1425" s="1" t="str">
        <f>VLOOKUP(D1425,Base_Amostral!$A:$G,3,FALSE)</f>
        <v>Goiás</v>
      </c>
      <c r="T1425" s="1" t="str">
        <f>VLOOKUP(D1425,Base_Amostral!$A:$G,6,FALSE)</f>
        <v>Centro-Oeste</v>
      </c>
      <c r="U1425" s="4">
        <f t="shared" si="177"/>
        <v>8</v>
      </c>
      <c r="V1425" s="4">
        <f t="shared" si="178"/>
        <v>7.1</v>
      </c>
      <c r="W1425" s="4">
        <f t="shared" si="179"/>
        <v>0.90000000000000036</v>
      </c>
      <c r="X1425" s="4">
        <f t="shared" si="180"/>
        <v>7.55</v>
      </c>
      <c r="Y1425" s="4">
        <f t="shared" si="181"/>
        <v>1</v>
      </c>
      <c r="Z1425" s="4">
        <f t="shared" si="182"/>
        <v>1</v>
      </c>
      <c r="AA1425" s="4">
        <f t="shared" si="183"/>
        <v>0</v>
      </c>
      <c r="AB1425" s="4">
        <f ca="1">IF(B1425&lt;&gt;"r04","",IF(COUNT(INDEX(U:U,ROW()-3):U1425)&lt;2,"",MAX(INDEX(U:U,ROW()-3):U1425)-MIN(INDEX(U:U,ROW()-3):U1425)))</f>
        <v>1</v>
      </c>
      <c r="AC1425" s="4">
        <f ca="1">IF(B1425&lt;&gt;"r04","",IF(COUNT(INDEX(V:V,ROW()-3):V1425)&lt;2,"",MAX(INDEX(V:V,ROW()-3):V1425)-MIN(INDEX(V:V,ROW()-3):V1425)))</f>
        <v>0</v>
      </c>
      <c r="AD1425" s="4">
        <f ca="1">IF(B1425&lt;&gt;"r04","",COUNT(INDEX(U:U,ROW()-3):U1425))</f>
        <v>4</v>
      </c>
      <c r="AE1425" s="4">
        <f ca="1">IF(B1425&lt;&gt;"r04","",COUNT(INDEX(V:V,ROW()-3):V1425))</f>
        <v>4</v>
      </c>
    </row>
    <row r="1426" spans="1:31">
      <c r="A1426">
        <v>389</v>
      </c>
      <c r="B1426" t="s">
        <v>1857</v>
      </c>
      <c r="C1426" t="s">
        <v>1858</v>
      </c>
      <c r="D1426">
        <v>5213806</v>
      </c>
      <c r="E1426">
        <v>76</v>
      </c>
      <c r="F1426" t="s">
        <v>1849</v>
      </c>
      <c r="G1426" s="1">
        <v>46195.97384259259</v>
      </c>
      <c r="H1426">
        <v>73</v>
      </c>
      <c r="I1426" t="s">
        <v>1849</v>
      </c>
      <c r="J1426" s="1">
        <v>46195.974050925928</v>
      </c>
      <c r="K1426">
        <v>1</v>
      </c>
      <c r="L1426">
        <v>1</v>
      </c>
      <c r="M1426" t="s">
        <v>1850</v>
      </c>
      <c r="N1426" t="s">
        <v>1851</v>
      </c>
      <c r="O1426" s="1">
        <v>46195.973379629628</v>
      </c>
      <c r="P1426" s="1">
        <v>46195.974050925928</v>
      </c>
      <c r="Q1426" s="1" t="str">
        <f t="shared" si="176"/>
        <v>5213806|r01</v>
      </c>
      <c r="R1426" s="1" t="str">
        <f>VLOOKUP(D1426,Base_Amostral!$A:$G,5,FALSE)</f>
        <v>Morrinhos</v>
      </c>
      <c r="S1426" s="1" t="str">
        <f>VLOOKUP(D1426,Base_Amostral!$A:$G,3,FALSE)</f>
        <v>Goiás</v>
      </c>
      <c r="T1426" s="1" t="str">
        <f>VLOOKUP(D1426,Base_Amostral!$A:$G,6,FALSE)</f>
        <v>Centro-Oeste</v>
      </c>
      <c r="U1426" s="4">
        <f t="shared" si="177"/>
        <v>7.6</v>
      </c>
      <c r="V1426" s="4">
        <f t="shared" si="178"/>
        <v>7.3</v>
      </c>
      <c r="W1426" s="4">
        <f t="shared" si="179"/>
        <v>0.29999999999999982</v>
      </c>
      <c r="X1426" s="4">
        <f t="shared" si="180"/>
        <v>7.4499999999999993</v>
      </c>
      <c r="Y1426" s="4">
        <f t="shared" si="181"/>
        <v>1</v>
      </c>
      <c r="Z1426" s="4" t="str">
        <f t="shared" si="182"/>
        <v/>
      </c>
      <c r="AA1426" s="4" t="str">
        <f t="shared" si="183"/>
        <v/>
      </c>
      <c r="AB1426" s="4" t="str">
        <f>IF(B1426&lt;&gt;"r04","",IF(COUNT(INDEX(U:U,ROW()-3):U1426)&lt;2,"",MAX(INDEX(U:U,ROW()-3):U1426)-MIN(INDEX(U:U,ROW()-3):U1426)))</f>
        <v/>
      </c>
      <c r="AC1426" s="4" t="str">
        <f>IF(B1426&lt;&gt;"r04","",IF(COUNT(INDEX(V:V,ROW()-3):V1426)&lt;2,"",MAX(INDEX(V:V,ROW()-3):V1426)-MIN(INDEX(V:V,ROW()-3):V1426)))</f>
        <v/>
      </c>
      <c r="AD1426" s="4" t="str">
        <f>IF(B1426&lt;&gt;"r04","",COUNT(INDEX(U:U,ROW()-3):U1426))</f>
        <v/>
      </c>
      <c r="AE1426" s="4" t="str">
        <f>IF(B1426&lt;&gt;"r04","",COUNT(INDEX(V:V,ROW()-3):V1426))</f>
        <v/>
      </c>
    </row>
    <row r="1427" spans="1:31">
      <c r="A1427">
        <v>751</v>
      </c>
      <c r="B1427" t="s">
        <v>1859</v>
      </c>
      <c r="C1427" t="s">
        <v>1860</v>
      </c>
      <c r="D1427">
        <v>5213806</v>
      </c>
      <c r="E1427">
        <v>76</v>
      </c>
      <c r="F1427" t="s">
        <v>1849</v>
      </c>
      <c r="G1427" s="1">
        <v>46203.782361111109</v>
      </c>
      <c r="H1427">
        <v>73</v>
      </c>
      <c r="I1427" t="s">
        <v>1849</v>
      </c>
      <c r="J1427" s="1">
        <v>46203.782581018517</v>
      </c>
      <c r="K1427">
        <v>1</v>
      </c>
      <c r="L1427">
        <v>1</v>
      </c>
      <c r="M1427" t="s">
        <v>1850</v>
      </c>
      <c r="N1427" t="s">
        <v>1851</v>
      </c>
      <c r="O1427" s="1">
        <v>46203.781747685185</v>
      </c>
      <c r="P1427" s="1">
        <v>46203.782581018517</v>
      </c>
      <c r="Q1427" s="1" t="str">
        <f t="shared" si="176"/>
        <v>5213806|r02</v>
      </c>
      <c r="R1427" s="1" t="str">
        <f>VLOOKUP(D1427,Base_Amostral!$A:$G,5,FALSE)</f>
        <v>Morrinhos</v>
      </c>
      <c r="S1427" s="1" t="str">
        <f>VLOOKUP(D1427,Base_Amostral!$A:$G,3,FALSE)</f>
        <v>Goiás</v>
      </c>
      <c r="T1427" s="1" t="str">
        <f>VLOOKUP(D1427,Base_Amostral!$A:$G,6,FALSE)</f>
        <v>Centro-Oeste</v>
      </c>
      <c r="U1427" s="4">
        <f t="shared" si="177"/>
        <v>7.6</v>
      </c>
      <c r="V1427" s="4">
        <f t="shared" si="178"/>
        <v>7.3</v>
      </c>
      <c r="W1427" s="4">
        <f t="shared" si="179"/>
        <v>0.29999999999999982</v>
      </c>
      <c r="X1427" s="4">
        <f t="shared" si="180"/>
        <v>7.4499999999999993</v>
      </c>
      <c r="Y1427" s="4">
        <f t="shared" si="181"/>
        <v>1</v>
      </c>
      <c r="Z1427" s="4">
        <f t="shared" si="182"/>
        <v>0</v>
      </c>
      <c r="AA1427" s="4">
        <f t="shared" si="183"/>
        <v>0</v>
      </c>
      <c r="AB1427" s="4" t="str">
        <f>IF(B1427&lt;&gt;"r04","",IF(COUNT(INDEX(U:U,ROW()-3):U1427)&lt;2,"",MAX(INDEX(U:U,ROW()-3):U1427)-MIN(INDEX(U:U,ROW()-3):U1427)))</f>
        <v/>
      </c>
      <c r="AC1427" s="4" t="str">
        <f>IF(B1427&lt;&gt;"r04","",IF(COUNT(INDEX(V:V,ROW()-3):V1427)&lt;2,"",MAX(INDEX(V:V,ROW()-3):V1427)-MIN(INDEX(V:V,ROW()-3):V1427)))</f>
        <v/>
      </c>
      <c r="AD1427" s="4" t="str">
        <f>IF(B1427&lt;&gt;"r04","",COUNT(INDEX(U:U,ROW()-3):U1427))</f>
        <v/>
      </c>
      <c r="AE1427" s="4" t="str">
        <f>IF(B1427&lt;&gt;"r04","",COUNT(INDEX(V:V,ROW()-3):V1427))</f>
        <v/>
      </c>
    </row>
    <row r="1428" spans="1:31">
      <c r="A1428">
        <v>1104</v>
      </c>
      <c r="B1428" t="s">
        <v>1861</v>
      </c>
      <c r="C1428" t="s">
        <v>1862</v>
      </c>
      <c r="D1428">
        <v>5213806</v>
      </c>
      <c r="E1428">
        <v>76</v>
      </c>
      <c r="F1428" t="s">
        <v>1849</v>
      </c>
      <c r="G1428" s="1">
        <v>46209.817824074074</v>
      </c>
      <c r="H1428">
        <v>73</v>
      </c>
      <c r="I1428" t="s">
        <v>1849</v>
      </c>
      <c r="J1428" s="1">
        <v>46209.818043981482</v>
      </c>
      <c r="K1428">
        <v>1</v>
      </c>
      <c r="L1428">
        <v>1</v>
      </c>
      <c r="M1428" t="s">
        <v>1850</v>
      </c>
      <c r="N1428" t="s">
        <v>1851</v>
      </c>
      <c r="O1428" s="1">
        <v>46209.817280092589</v>
      </c>
      <c r="P1428" s="1">
        <v>46209.818043981482</v>
      </c>
      <c r="Q1428" s="1" t="str">
        <f t="shared" si="176"/>
        <v>5213806|r03</v>
      </c>
      <c r="R1428" s="1" t="str">
        <f>VLOOKUP(D1428,Base_Amostral!$A:$G,5,FALSE)</f>
        <v>Morrinhos</v>
      </c>
      <c r="S1428" s="1" t="str">
        <f>VLOOKUP(D1428,Base_Amostral!$A:$G,3,FALSE)</f>
        <v>Goiás</v>
      </c>
      <c r="T1428" s="1" t="str">
        <f>VLOOKUP(D1428,Base_Amostral!$A:$G,6,FALSE)</f>
        <v>Centro-Oeste</v>
      </c>
      <c r="U1428" s="4">
        <f t="shared" si="177"/>
        <v>7.6</v>
      </c>
      <c r="V1428" s="4">
        <f t="shared" si="178"/>
        <v>7.3</v>
      </c>
      <c r="W1428" s="4">
        <f t="shared" si="179"/>
        <v>0.29999999999999982</v>
      </c>
      <c r="X1428" s="4">
        <f t="shared" si="180"/>
        <v>7.4499999999999993</v>
      </c>
      <c r="Y1428" s="4">
        <f t="shared" si="181"/>
        <v>1</v>
      </c>
      <c r="Z1428" s="4">
        <f t="shared" si="182"/>
        <v>0</v>
      </c>
      <c r="AA1428" s="4">
        <f t="shared" si="183"/>
        <v>0</v>
      </c>
      <c r="AB1428" s="4" t="str">
        <f>IF(B1428&lt;&gt;"r04","",IF(COUNT(INDEX(U:U,ROW()-3):U1428)&lt;2,"",MAX(INDEX(U:U,ROW()-3):U1428)-MIN(INDEX(U:U,ROW()-3):U1428)))</f>
        <v/>
      </c>
      <c r="AC1428" s="4" t="str">
        <f>IF(B1428&lt;&gt;"r04","",IF(COUNT(INDEX(V:V,ROW()-3):V1428)&lt;2,"",MAX(INDEX(V:V,ROW()-3):V1428)-MIN(INDEX(V:V,ROW()-3):V1428)))</f>
        <v/>
      </c>
      <c r="AD1428" s="4" t="str">
        <f>IF(B1428&lt;&gt;"r04","",COUNT(INDEX(U:U,ROW()-3):U1428))</f>
        <v/>
      </c>
      <c r="AE1428" s="4" t="str">
        <f>IF(B1428&lt;&gt;"r04","",COUNT(INDEX(V:V,ROW()-3):V1428))</f>
        <v/>
      </c>
    </row>
    <row r="1429" spans="1:31">
      <c r="A1429">
        <v>1475</v>
      </c>
      <c r="B1429" t="s">
        <v>1863</v>
      </c>
      <c r="C1429" t="s">
        <v>1864</v>
      </c>
      <c r="D1429">
        <v>5213806</v>
      </c>
      <c r="E1429">
        <v>84</v>
      </c>
      <c r="F1429" t="s">
        <v>1849</v>
      </c>
      <c r="G1429" s="1">
        <v>46216.804293981484</v>
      </c>
      <c r="H1429">
        <v>73</v>
      </c>
      <c r="I1429" t="s">
        <v>1849</v>
      </c>
      <c r="J1429" s="1">
        <v>46216.804502314815</v>
      </c>
      <c r="K1429">
        <v>1</v>
      </c>
      <c r="L1429">
        <v>1</v>
      </c>
      <c r="M1429" t="s">
        <v>1850</v>
      </c>
      <c r="N1429" t="s">
        <v>1851</v>
      </c>
      <c r="O1429" s="1">
        <v>46216.80395833333</v>
      </c>
      <c r="P1429" s="1">
        <v>46216.804502314815</v>
      </c>
      <c r="Q1429" s="1" t="str">
        <f t="shared" si="176"/>
        <v>5213806|r04</v>
      </c>
      <c r="R1429" s="1" t="str">
        <f>VLOOKUP(D1429,Base_Amostral!$A:$G,5,FALSE)</f>
        <v>Morrinhos</v>
      </c>
      <c r="S1429" s="1" t="str">
        <f>VLOOKUP(D1429,Base_Amostral!$A:$G,3,FALSE)</f>
        <v>Goiás</v>
      </c>
      <c r="T1429" s="1" t="str">
        <f>VLOOKUP(D1429,Base_Amostral!$A:$G,6,FALSE)</f>
        <v>Centro-Oeste</v>
      </c>
      <c r="U1429" s="4">
        <f t="shared" si="177"/>
        <v>8.4</v>
      </c>
      <c r="V1429" s="4">
        <f t="shared" si="178"/>
        <v>7.3</v>
      </c>
      <c r="W1429" s="4">
        <f t="shared" si="179"/>
        <v>1.1000000000000005</v>
      </c>
      <c r="X1429" s="4">
        <f t="shared" si="180"/>
        <v>7.85</v>
      </c>
      <c r="Y1429" s="4">
        <f t="shared" si="181"/>
        <v>1</v>
      </c>
      <c r="Z1429" s="4">
        <f t="shared" si="182"/>
        <v>0.80000000000000071</v>
      </c>
      <c r="AA1429" s="4">
        <f t="shared" si="183"/>
        <v>0</v>
      </c>
      <c r="AB1429" s="4">
        <f ca="1">IF(B1429&lt;&gt;"r04","",IF(COUNT(INDEX(U:U,ROW()-3):U1429)&lt;2,"",MAX(INDEX(U:U,ROW()-3):U1429)-MIN(INDEX(U:U,ROW()-3):U1429)))</f>
        <v>0.80000000000000071</v>
      </c>
      <c r="AC1429" s="4">
        <f ca="1">IF(B1429&lt;&gt;"r04","",IF(COUNT(INDEX(V:V,ROW()-3):V1429)&lt;2,"",MAX(INDEX(V:V,ROW()-3):V1429)-MIN(INDEX(V:V,ROW()-3):V1429)))</f>
        <v>0</v>
      </c>
      <c r="AD1429" s="4">
        <f ca="1">IF(B1429&lt;&gt;"r04","",COUNT(INDEX(U:U,ROW()-3):U1429))</f>
        <v>4</v>
      </c>
      <c r="AE1429" s="4">
        <f ca="1">IF(B1429&lt;&gt;"r04","",COUNT(INDEX(V:V,ROW()-3):V1429))</f>
        <v>4</v>
      </c>
    </row>
    <row r="1430" spans="1:31">
      <c r="A1430">
        <v>391</v>
      </c>
      <c r="B1430" t="s">
        <v>1857</v>
      </c>
      <c r="C1430" t="s">
        <v>1858</v>
      </c>
      <c r="D1430">
        <v>5213905</v>
      </c>
      <c r="E1430">
        <v>76</v>
      </c>
      <c r="F1430" t="s">
        <v>1849</v>
      </c>
      <c r="G1430" s="1">
        <v>46195.974479166667</v>
      </c>
      <c r="H1430">
        <v>75</v>
      </c>
      <c r="I1430" t="s">
        <v>1849</v>
      </c>
      <c r="J1430" s="1">
        <v>46195.974710648145</v>
      </c>
      <c r="K1430">
        <v>1</v>
      </c>
      <c r="L1430">
        <v>1</v>
      </c>
      <c r="M1430" t="s">
        <v>1850</v>
      </c>
      <c r="N1430" t="s">
        <v>1851</v>
      </c>
      <c r="O1430" s="1">
        <v>46195.974097222221</v>
      </c>
      <c r="P1430" s="1">
        <v>46195.974710648145</v>
      </c>
      <c r="Q1430" s="1" t="str">
        <f t="shared" si="176"/>
        <v>5213905|r01</v>
      </c>
      <c r="R1430" s="1" t="str">
        <f>VLOOKUP(D1430,Base_Amostral!$A:$G,5,FALSE)</f>
        <v>Mossâmedes</v>
      </c>
      <c r="S1430" s="1" t="str">
        <f>VLOOKUP(D1430,Base_Amostral!$A:$G,3,FALSE)</f>
        <v>Goiás</v>
      </c>
      <c r="T1430" s="1" t="str">
        <f>VLOOKUP(D1430,Base_Amostral!$A:$G,6,FALSE)</f>
        <v>Centro-Oeste</v>
      </c>
      <c r="U1430" s="4">
        <f t="shared" si="177"/>
        <v>7.6</v>
      </c>
      <c r="V1430" s="4">
        <f t="shared" si="178"/>
        <v>7.5</v>
      </c>
      <c r="W1430" s="4">
        <f t="shared" si="179"/>
        <v>9.9999999999999645E-2</v>
      </c>
      <c r="X1430" s="4">
        <f t="shared" si="180"/>
        <v>7.55</v>
      </c>
      <c r="Y1430" s="4">
        <f t="shared" si="181"/>
        <v>1</v>
      </c>
      <c r="Z1430" s="4" t="str">
        <f t="shared" si="182"/>
        <v/>
      </c>
      <c r="AA1430" s="4" t="str">
        <f t="shared" si="183"/>
        <v/>
      </c>
      <c r="AB1430" s="4" t="str">
        <f>IF(B1430&lt;&gt;"r04","",IF(COUNT(INDEX(U:U,ROW()-3):U1430)&lt;2,"",MAX(INDEX(U:U,ROW()-3):U1430)-MIN(INDEX(U:U,ROW()-3):U1430)))</f>
        <v/>
      </c>
      <c r="AC1430" s="4" t="str">
        <f>IF(B1430&lt;&gt;"r04","",IF(COUNT(INDEX(V:V,ROW()-3):V1430)&lt;2,"",MAX(INDEX(V:V,ROW()-3):V1430)-MIN(INDEX(V:V,ROW()-3):V1430)))</f>
        <v/>
      </c>
      <c r="AD1430" s="4" t="str">
        <f>IF(B1430&lt;&gt;"r04","",COUNT(INDEX(U:U,ROW()-3):U1430))</f>
        <v/>
      </c>
      <c r="AE1430" s="4" t="str">
        <f>IF(B1430&lt;&gt;"r04","",COUNT(INDEX(V:V,ROW()-3):V1430))</f>
        <v/>
      </c>
    </row>
    <row r="1431" spans="1:31">
      <c r="A1431">
        <v>754</v>
      </c>
      <c r="B1431" t="s">
        <v>1859</v>
      </c>
      <c r="C1431" t="s">
        <v>1860</v>
      </c>
      <c r="D1431">
        <v>5213905</v>
      </c>
      <c r="E1431">
        <v>76</v>
      </c>
      <c r="F1431" t="s">
        <v>1849</v>
      </c>
      <c r="G1431" s="1">
        <v>46203.782939814817</v>
      </c>
      <c r="H1431">
        <v>75</v>
      </c>
      <c r="I1431" t="s">
        <v>1849</v>
      </c>
      <c r="J1431" s="1">
        <v>46203.783159722225</v>
      </c>
      <c r="K1431">
        <v>1</v>
      </c>
      <c r="L1431">
        <v>1</v>
      </c>
      <c r="M1431" t="s">
        <v>1850</v>
      </c>
      <c r="N1431" t="s">
        <v>1851</v>
      </c>
      <c r="O1431" s="1">
        <v>46203.782627314817</v>
      </c>
      <c r="P1431" s="1">
        <v>46203.783159722225</v>
      </c>
      <c r="Q1431" s="1" t="str">
        <f t="shared" si="176"/>
        <v>5213905|r02</v>
      </c>
      <c r="R1431" s="1" t="str">
        <f>VLOOKUP(D1431,Base_Amostral!$A:$G,5,FALSE)</f>
        <v>Mossâmedes</v>
      </c>
      <c r="S1431" s="1" t="str">
        <f>VLOOKUP(D1431,Base_Amostral!$A:$G,3,FALSE)</f>
        <v>Goiás</v>
      </c>
      <c r="T1431" s="1" t="str">
        <f>VLOOKUP(D1431,Base_Amostral!$A:$G,6,FALSE)</f>
        <v>Centro-Oeste</v>
      </c>
      <c r="U1431" s="4">
        <f t="shared" si="177"/>
        <v>7.6</v>
      </c>
      <c r="V1431" s="4">
        <f t="shared" si="178"/>
        <v>7.5</v>
      </c>
      <c r="W1431" s="4">
        <f t="shared" si="179"/>
        <v>9.9999999999999645E-2</v>
      </c>
      <c r="X1431" s="4">
        <f t="shared" si="180"/>
        <v>7.55</v>
      </c>
      <c r="Y1431" s="4">
        <f t="shared" si="181"/>
        <v>1</v>
      </c>
      <c r="Z1431" s="4">
        <f t="shared" si="182"/>
        <v>0</v>
      </c>
      <c r="AA1431" s="4">
        <f t="shared" si="183"/>
        <v>0</v>
      </c>
      <c r="AB1431" s="4" t="str">
        <f>IF(B1431&lt;&gt;"r04","",IF(COUNT(INDEX(U:U,ROW()-3):U1431)&lt;2,"",MAX(INDEX(U:U,ROW()-3):U1431)-MIN(INDEX(U:U,ROW()-3):U1431)))</f>
        <v/>
      </c>
      <c r="AC1431" s="4" t="str">
        <f>IF(B1431&lt;&gt;"r04","",IF(COUNT(INDEX(V:V,ROW()-3):V1431)&lt;2,"",MAX(INDEX(V:V,ROW()-3):V1431)-MIN(INDEX(V:V,ROW()-3):V1431)))</f>
        <v/>
      </c>
      <c r="AD1431" s="4" t="str">
        <f>IF(B1431&lt;&gt;"r04","",COUNT(INDEX(U:U,ROW()-3):U1431))</f>
        <v/>
      </c>
      <c r="AE1431" s="4" t="str">
        <f>IF(B1431&lt;&gt;"r04","",COUNT(INDEX(V:V,ROW()-3):V1431))</f>
        <v/>
      </c>
    </row>
    <row r="1432" spans="1:31">
      <c r="A1432">
        <v>1106</v>
      </c>
      <c r="B1432" t="s">
        <v>1861</v>
      </c>
      <c r="C1432" t="s">
        <v>1862</v>
      </c>
      <c r="D1432">
        <v>5213905</v>
      </c>
      <c r="E1432">
        <v>73</v>
      </c>
      <c r="F1432" t="s">
        <v>1849</v>
      </c>
      <c r="G1432" s="1">
        <v>46209.818414351852</v>
      </c>
      <c r="H1432">
        <v>73</v>
      </c>
      <c r="I1432" t="s">
        <v>1849</v>
      </c>
      <c r="J1432" s="1">
        <v>46209.81863425926</v>
      </c>
      <c r="K1432">
        <v>1</v>
      </c>
      <c r="L1432">
        <v>1</v>
      </c>
      <c r="M1432" t="s">
        <v>1850</v>
      </c>
      <c r="N1432" t="s">
        <v>1851</v>
      </c>
      <c r="O1432" s="1">
        <v>46209.818090277775</v>
      </c>
      <c r="P1432" s="1">
        <v>46209.81863425926</v>
      </c>
      <c r="Q1432" s="1" t="str">
        <f t="shared" si="176"/>
        <v>5213905|r03</v>
      </c>
      <c r="R1432" s="1" t="str">
        <f>VLOOKUP(D1432,Base_Amostral!$A:$G,5,FALSE)</f>
        <v>Mossâmedes</v>
      </c>
      <c r="S1432" s="1" t="str">
        <f>VLOOKUP(D1432,Base_Amostral!$A:$G,3,FALSE)</f>
        <v>Goiás</v>
      </c>
      <c r="T1432" s="1" t="str">
        <f>VLOOKUP(D1432,Base_Amostral!$A:$G,6,FALSE)</f>
        <v>Centro-Oeste</v>
      </c>
      <c r="U1432" s="4">
        <f t="shared" si="177"/>
        <v>7.3</v>
      </c>
      <c r="V1432" s="4">
        <f t="shared" si="178"/>
        <v>7.3</v>
      </c>
      <c r="W1432" s="4">
        <f t="shared" si="179"/>
        <v>0</v>
      </c>
      <c r="X1432" s="4">
        <f t="shared" si="180"/>
        <v>7.3</v>
      </c>
      <c r="Y1432" s="4">
        <f t="shared" si="181"/>
        <v>1</v>
      </c>
      <c r="Z1432" s="4">
        <f t="shared" si="182"/>
        <v>-0.29999999999999982</v>
      </c>
      <c r="AA1432" s="4">
        <f t="shared" si="183"/>
        <v>-0.20000000000000018</v>
      </c>
      <c r="AB1432" s="4" t="str">
        <f>IF(B1432&lt;&gt;"r04","",IF(COUNT(INDEX(U:U,ROW()-3):U1432)&lt;2,"",MAX(INDEX(U:U,ROW()-3):U1432)-MIN(INDEX(U:U,ROW()-3):U1432)))</f>
        <v/>
      </c>
      <c r="AC1432" s="4" t="str">
        <f>IF(B1432&lt;&gt;"r04","",IF(COUNT(INDEX(V:V,ROW()-3):V1432)&lt;2,"",MAX(INDEX(V:V,ROW()-3):V1432)-MIN(INDEX(V:V,ROW()-3):V1432)))</f>
        <v/>
      </c>
      <c r="AD1432" s="4" t="str">
        <f>IF(B1432&lt;&gt;"r04","",COUNT(INDEX(U:U,ROW()-3):U1432))</f>
        <v/>
      </c>
      <c r="AE1432" s="4" t="str">
        <f>IF(B1432&lt;&gt;"r04","",COUNT(INDEX(V:V,ROW()-3):V1432))</f>
        <v/>
      </c>
    </row>
    <row r="1433" spans="1:31">
      <c r="A1433">
        <v>1478</v>
      </c>
      <c r="B1433" t="s">
        <v>1863</v>
      </c>
      <c r="C1433" t="s">
        <v>1864</v>
      </c>
      <c r="D1433">
        <v>5213905</v>
      </c>
      <c r="E1433">
        <v>81</v>
      </c>
      <c r="F1433" t="s">
        <v>1849</v>
      </c>
      <c r="G1433" s="1">
        <v>46216.804930555554</v>
      </c>
      <c r="H1433">
        <v>73</v>
      </c>
      <c r="I1433" t="s">
        <v>1849</v>
      </c>
      <c r="J1433" s="1">
        <v>46216.805138888885</v>
      </c>
      <c r="K1433">
        <v>1</v>
      </c>
      <c r="L1433">
        <v>1</v>
      </c>
      <c r="M1433" t="s">
        <v>1850</v>
      </c>
      <c r="N1433" t="s">
        <v>1851</v>
      </c>
      <c r="O1433" s="1">
        <v>46216.804548611108</v>
      </c>
      <c r="P1433" s="1">
        <v>46216.805138888885</v>
      </c>
      <c r="Q1433" s="1" t="str">
        <f t="shared" si="176"/>
        <v>5213905|r04</v>
      </c>
      <c r="R1433" s="1" t="str">
        <f>VLOOKUP(D1433,Base_Amostral!$A:$G,5,FALSE)</f>
        <v>Mossâmedes</v>
      </c>
      <c r="S1433" s="1" t="str">
        <f>VLOOKUP(D1433,Base_Amostral!$A:$G,3,FALSE)</f>
        <v>Goiás</v>
      </c>
      <c r="T1433" s="1" t="str">
        <f>VLOOKUP(D1433,Base_Amostral!$A:$G,6,FALSE)</f>
        <v>Centro-Oeste</v>
      </c>
      <c r="U1433" s="4">
        <f t="shared" si="177"/>
        <v>8.1</v>
      </c>
      <c r="V1433" s="4">
        <f t="shared" si="178"/>
        <v>7.3</v>
      </c>
      <c r="W1433" s="4">
        <f t="shared" si="179"/>
        <v>0.79999999999999982</v>
      </c>
      <c r="X1433" s="4">
        <f t="shared" si="180"/>
        <v>7.6999999999999993</v>
      </c>
      <c r="Y1433" s="4">
        <f t="shared" si="181"/>
        <v>1</v>
      </c>
      <c r="Z1433" s="4">
        <f t="shared" si="182"/>
        <v>0.79999999999999982</v>
      </c>
      <c r="AA1433" s="4">
        <f t="shared" si="183"/>
        <v>0</v>
      </c>
      <c r="AB1433" s="4">
        <f ca="1">IF(B1433&lt;&gt;"r04","",IF(COUNT(INDEX(U:U,ROW()-3):U1433)&lt;2,"",MAX(INDEX(U:U,ROW()-3):U1433)-MIN(INDEX(U:U,ROW()-3):U1433)))</f>
        <v>0.79999999999999982</v>
      </c>
      <c r="AC1433" s="4">
        <f ca="1">IF(B1433&lt;&gt;"r04","",IF(COUNT(INDEX(V:V,ROW()-3):V1433)&lt;2,"",MAX(INDEX(V:V,ROW()-3):V1433)-MIN(INDEX(V:V,ROW()-3):V1433)))</f>
        <v>0.20000000000000018</v>
      </c>
      <c r="AD1433" s="4">
        <f ca="1">IF(B1433&lt;&gt;"r04","",COUNT(INDEX(U:U,ROW()-3):U1433))</f>
        <v>4</v>
      </c>
      <c r="AE1433" s="4">
        <f ca="1">IF(B1433&lt;&gt;"r04","",COUNT(INDEX(V:V,ROW()-3):V1433))</f>
        <v>4</v>
      </c>
    </row>
    <row r="1434" spans="1:31">
      <c r="A1434">
        <v>394</v>
      </c>
      <c r="B1434" t="s">
        <v>1857</v>
      </c>
      <c r="C1434" t="s">
        <v>1858</v>
      </c>
      <c r="D1434">
        <v>5214838</v>
      </c>
      <c r="E1434">
        <v>69</v>
      </c>
      <c r="F1434" t="s">
        <v>1849</v>
      </c>
      <c r="G1434" s="1">
        <v>46195.975347222222</v>
      </c>
      <c r="H1434">
        <v>68</v>
      </c>
      <c r="I1434" t="s">
        <v>1849</v>
      </c>
      <c r="J1434" s="1">
        <v>46195.975636574076</v>
      </c>
      <c r="K1434">
        <v>1</v>
      </c>
      <c r="L1434">
        <v>1</v>
      </c>
      <c r="M1434" t="s">
        <v>1850</v>
      </c>
      <c r="N1434" t="s">
        <v>1851</v>
      </c>
      <c r="O1434" s="1">
        <v>46195.974768518521</v>
      </c>
      <c r="P1434" s="1">
        <v>46195.975636574076</v>
      </c>
      <c r="Q1434" s="1" t="str">
        <f t="shared" si="176"/>
        <v>5214838|r01</v>
      </c>
      <c r="R1434" s="1" t="str">
        <f>VLOOKUP(D1434,Base_Amostral!$A:$G,5,FALSE)</f>
        <v>Nova Crixás</v>
      </c>
      <c r="S1434" s="1" t="str">
        <f>VLOOKUP(D1434,Base_Amostral!$A:$G,3,FALSE)</f>
        <v>Goiás</v>
      </c>
      <c r="T1434" s="1" t="str">
        <f>VLOOKUP(D1434,Base_Amostral!$A:$G,6,FALSE)</f>
        <v>Centro-Oeste</v>
      </c>
      <c r="U1434" s="4">
        <f t="shared" si="177"/>
        <v>6.9</v>
      </c>
      <c r="V1434" s="4">
        <f t="shared" si="178"/>
        <v>6.8</v>
      </c>
      <c r="W1434" s="4">
        <f t="shared" si="179"/>
        <v>0.10000000000000053</v>
      </c>
      <c r="X1434" s="4">
        <f t="shared" si="180"/>
        <v>6.85</v>
      </c>
      <c r="Y1434" s="4">
        <f t="shared" si="181"/>
        <v>1</v>
      </c>
      <c r="Z1434" s="4" t="str">
        <f t="shared" si="182"/>
        <v/>
      </c>
      <c r="AA1434" s="4" t="str">
        <f t="shared" si="183"/>
        <v/>
      </c>
      <c r="AB1434" s="4" t="str">
        <f>IF(B1434&lt;&gt;"r04","",IF(COUNT(INDEX(U:U,ROW()-3):U1434)&lt;2,"",MAX(INDEX(U:U,ROW()-3):U1434)-MIN(INDEX(U:U,ROW()-3):U1434)))</f>
        <v/>
      </c>
      <c r="AC1434" s="4" t="str">
        <f>IF(B1434&lt;&gt;"r04","",IF(COUNT(INDEX(V:V,ROW()-3):V1434)&lt;2,"",MAX(INDEX(V:V,ROW()-3):V1434)-MIN(INDEX(V:V,ROW()-3):V1434)))</f>
        <v/>
      </c>
      <c r="AD1434" s="4" t="str">
        <f>IF(B1434&lt;&gt;"r04","",COUNT(INDEX(U:U,ROW()-3):U1434))</f>
        <v/>
      </c>
      <c r="AE1434" s="4" t="str">
        <f>IF(B1434&lt;&gt;"r04","",COUNT(INDEX(V:V,ROW()-3):V1434))</f>
        <v/>
      </c>
    </row>
    <row r="1435" spans="1:31">
      <c r="A1435">
        <v>756</v>
      </c>
      <c r="B1435" t="s">
        <v>1859</v>
      </c>
      <c r="C1435" t="s">
        <v>1860</v>
      </c>
      <c r="D1435">
        <v>5214838</v>
      </c>
      <c r="E1435">
        <v>69</v>
      </c>
      <c r="F1435" t="s">
        <v>1849</v>
      </c>
      <c r="G1435" s="1">
        <v>46203.783842592595</v>
      </c>
      <c r="H1435">
        <v>68</v>
      </c>
      <c r="I1435" t="s">
        <v>1849</v>
      </c>
      <c r="J1435" s="1">
        <v>46203.784143518518</v>
      </c>
      <c r="K1435">
        <v>1</v>
      </c>
      <c r="L1435">
        <v>1</v>
      </c>
      <c r="M1435" t="s">
        <v>1850</v>
      </c>
      <c r="N1435" t="s">
        <v>1851</v>
      </c>
      <c r="O1435" s="1">
        <v>46203.783206018517</v>
      </c>
      <c r="P1435" s="1">
        <v>46203.784143518518</v>
      </c>
      <c r="Q1435" s="1" t="str">
        <f t="shared" si="176"/>
        <v>5214838|r02</v>
      </c>
      <c r="R1435" s="1" t="str">
        <f>VLOOKUP(D1435,Base_Amostral!$A:$G,5,FALSE)</f>
        <v>Nova Crixás</v>
      </c>
      <c r="S1435" s="1" t="str">
        <f>VLOOKUP(D1435,Base_Amostral!$A:$G,3,FALSE)</f>
        <v>Goiás</v>
      </c>
      <c r="T1435" s="1" t="str">
        <f>VLOOKUP(D1435,Base_Amostral!$A:$G,6,FALSE)</f>
        <v>Centro-Oeste</v>
      </c>
      <c r="U1435" s="4">
        <f t="shared" si="177"/>
        <v>6.9</v>
      </c>
      <c r="V1435" s="4">
        <f t="shared" si="178"/>
        <v>6.8</v>
      </c>
      <c r="W1435" s="4">
        <f t="shared" si="179"/>
        <v>0.10000000000000053</v>
      </c>
      <c r="X1435" s="4">
        <f t="shared" si="180"/>
        <v>6.85</v>
      </c>
      <c r="Y1435" s="4">
        <f t="shared" si="181"/>
        <v>1</v>
      </c>
      <c r="Z1435" s="4">
        <f t="shared" si="182"/>
        <v>0</v>
      </c>
      <c r="AA1435" s="4">
        <f t="shared" si="183"/>
        <v>0</v>
      </c>
      <c r="AB1435" s="4" t="str">
        <f>IF(B1435&lt;&gt;"r04","",IF(COUNT(INDEX(U:U,ROW()-3):U1435)&lt;2,"",MAX(INDEX(U:U,ROW()-3):U1435)-MIN(INDEX(U:U,ROW()-3):U1435)))</f>
        <v/>
      </c>
      <c r="AC1435" s="4" t="str">
        <f>IF(B1435&lt;&gt;"r04","",IF(COUNT(INDEX(V:V,ROW()-3):V1435)&lt;2,"",MAX(INDEX(V:V,ROW()-3):V1435)-MIN(INDEX(V:V,ROW()-3):V1435)))</f>
        <v/>
      </c>
      <c r="AD1435" s="4" t="str">
        <f>IF(B1435&lt;&gt;"r04","",COUNT(INDEX(U:U,ROW()-3):U1435))</f>
        <v/>
      </c>
      <c r="AE1435" s="4" t="str">
        <f>IF(B1435&lt;&gt;"r04","",COUNT(INDEX(V:V,ROW()-3):V1435))</f>
        <v/>
      </c>
    </row>
    <row r="1436" spans="1:31">
      <c r="A1436">
        <v>1108</v>
      </c>
      <c r="B1436" t="s">
        <v>1861</v>
      </c>
      <c r="C1436" t="s">
        <v>1862</v>
      </c>
      <c r="D1436">
        <v>5214838</v>
      </c>
      <c r="E1436">
        <v>69</v>
      </c>
      <c r="F1436" t="s">
        <v>1849</v>
      </c>
      <c r="G1436" s="1">
        <v>46209.819351851853</v>
      </c>
      <c r="H1436">
        <v>68</v>
      </c>
      <c r="I1436" t="s">
        <v>1849</v>
      </c>
      <c r="J1436" s="1">
        <v>46209.819618055553</v>
      </c>
      <c r="K1436">
        <v>1</v>
      </c>
      <c r="L1436">
        <v>1</v>
      </c>
      <c r="M1436" t="s">
        <v>1850</v>
      </c>
      <c r="N1436" t="s">
        <v>1851</v>
      </c>
      <c r="O1436" s="1">
        <v>46209.818668981483</v>
      </c>
      <c r="P1436" s="1">
        <v>46209.819618055553</v>
      </c>
      <c r="Q1436" s="1" t="str">
        <f t="shared" si="176"/>
        <v>5214838|r03</v>
      </c>
      <c r="R1436" s="1" t="str">
        <f>VLOOKUP(D1436,Base_Amostral!$A:$G,5,FALSE)</f>
        <v>Nova Crixás</v>
      </c>
      <c r="S1436" s="1" t="str">
        <f>VLOOKUP(D1436,Base_Amostral!$A:$G,3,FALSE)</f>
        <v>Goiás</v>
      </c>
      <c r="T1436" s="1" t="str">
        <f>VLOOKUP(D1436,Base_Amostral!$A:$G,6,FALSE)</f>
        <v>Centro-Oeste</v>
      </c>
      <c r="U1436" s="4">
        <f t="shared" si="177"/>
        <v>6.9</v>
      </c>
      <c r="V1436" s="4">
        <f t="shared" si="178"/>
        <v>6.8</v>
      </c>
      <c r="W1436" s="4">
        <f t="shared" si="179"/>
        <v>0.10000000000000053</v>
      </c>
      <c r="X1436" s="4">
        <f t="shared" si="180"/>
        <v>6.85</v>
      </c>
      <c r="Y1436" s="4">
        <f t="shared" si="181"/>
        <v>1</v>
      </c>
      <c r="Z1436" s="4">
        <f t="shared" si="182"/>
        <v>0</v>
      </c>
      <c r="AA1436" s="4">
        <f t="shared" si="183"/>
        <v>0</v>
      </c>
      <c r="AB1436" s="4" t="str">
        <f>IF(B1436&lt;&gt;"r04","",IF(COUNT(INDEX(U:U,ROW()-3):U1436)&lt;2,"",MAX(INDEX(U:U,ROW()-3):U1436)-MIN(INDEX(U:U,ROW()-3):U1436)))</f>
        <v/>
      </c>
      <c r="AC1436" s="4" t="str">
        <f>IF(B1436&lt;&gt;"r04","",IF(COUNT(INDEX(V:V,ROW()-3):V1436)&lt;2,"",MAX(INDEX(V:V,ROW()-3):V1436)-MIN(INDEX(V:V,ROW()-3):V1436)))</f>
        <v/>
      </c>
      <c r="AD1436" s="4" t="str">
        <f>IF(B1436&lt;&gt;"r04","",COUNT(INDEX(U:U,ROW()-3):U1436))</f>
        <v/>
      </c>
      <c r="AE1436" s="4" t="str">
        <f>IF(B1436&lt;&gt;"r04","",COUNT(INDEX(V:V,ROW()-3):V1436))</f>
        <v/>
      </c>
    </row>
    <row r="1437" spans="1:31">
      <c r="A1437">
        <v>1480</v>
      </c>
      <c r="B1437" t="s">
        <v>1863</v>
      </c>
      <c r="C1437" t="s">
        <v>1864</v>
      </c>
      <c r="D1437">
        <v>5214838</v>
      </c>
      <c r="E1437">
        <v>77</v>
      </c>
      <c r="F1437" t="s">
        <v>1849</v>
      </c>
      <c r="G1437" s="1">
        <v>46216.805706018517</v>
      </c>
      <c r="H1437">
        <v>68</v>
      </c>
      <c r="I1437" t="s">
        <v>1849</v>
      </c>
      <c r="J1437" s="1">
        <v>46216.805995370371</v>
      </c>
      <c r="K1437">
        <v>1</v>
      </c>
      <c r="L1437">
        <v>1</v>
      </c>
      <c r="M1437" t="s">
        <v>1850</v>
      </c>
      <c r="N1437" t="s">
        <v>1851</v>
      </c>
      <c r="O1437" s="1">
        <v>46216.805185185185</v>
      </c>
      <c r="P1437" s="1">
        <v>46216.805995370371</v>
      </c>
      <c r="Q1437" s="1" t="str">
        <f t="shared" si="176"/>
        <v>5214838|r04</v>
      </c>
      <c r="R1437" s="1" t="str">
        <f>VLOOKUP(D1437,Base_Amostral!$A:$G,5,FALSE)</f>
        <v>Nova Crixás</v>
      </c>
      <c r="S1437" s="1" t="str">
        <f>VLOOKUP(D1437,Base_Amostral!$A:$G,3,FALSE)</f>
        <v>Goiás</v>
      </c>
      <c r="T1437" s="1" t="str">
        <f>VLOOKUP(D1437,Base_Amostral!$A:$G,6,FALSE)</f>
        <v>Centro-Oeste</v>
      </c>
      <c r="U1437" s="4">
        <f t="shared" si="177"/>
        <v>7.7</v>
      </c>
      <c r="V1437" s="4">
        <f t="shared" si="178"/>
        <v>6.8</v>
      </c>
      <c r="W1437" s="4">
        <f t="shared" si="179"/>
        <v>0.90000000000000036</v>
      </c>
      <c r="X1437" s="4">
        <f t="shared" si="180"/>
        <v>7.25</v>
      </c>
      <c r="Y1437" s="4">
        <f t="shared" si="181"/>
        <v>1</v>
      </c>
      <c r="Z1437" s="4">
        <f t="shared" si="182"/>
        <v>0.79999999999999982</v>
      </c>
      <c r="AA1437" s="4">
        <f t="shared" si="183"/>
        <v>0</v>
      </c>
      <c r="AB1437" s="4">
        <f ca="1">IF(B1437&lt;&gt;"r04","",IF(COUNT(INDEX(U:U,ROW()-3):U1437)&lt;2,"",MAX(INDEX(U:U,ROW()-3):U1437)-MIN(INDEX(U:U,ROW()-3):U1437)))</f>
        <v>0.79999999999999982</v>
      </c>
      <c r="AC1437" s="4">
        <f ca="1">IF(B1437&lt;&gt;"r04","",IF(COUNT(INDEX(V:V,ROW()-3):V1437)&lt;2,"",MAX(INDEX(V:V,ROW()-3):V1437)-MIN(INDEX(V:V,ROW()-3):V1437)))</f>
        <v>0</v>
      </c>
      <c r="AD1437" s="4">
        <f ca="1">IF(B1437&lt;&gt;"r04","",COUNT(INDEX(U:U,ROW()-3):U1437))</f>
        <v>4</v>
      </c>
      <c r="AE1437" s="4">
        <f ca="1">IF(B1437&lt;&gt;"r04","",COUNT(INDEX(V:V,ROW()-3):V1437))</f>
        <v>4</v>
      </c>
    </row>
    <row r="1438" spans="1:31">
      <c r="A1438">
        <v>398</v>
      </c>
      <c r="B1438" t="s">
        <v>1857</v>
      </c>
      <c r="C1438" t="s">
        <v>1858</v>
      </c>
      <c r="D1438">
        <v>5214861</v>
      </c>
      <c r="E1438">
        <v>71</v>
      </c>
      <c r="F1438" t="s">
        <v>1849</v>
      </c>
      <c r="G1438" s="1">
        <v>46195.978483796294</v>
      </c>
      <c r="H1438">
        <v>72</v>
      </c>
      <c r="I1438" t="s">
        <v>1849</v>
      </c>
      <c r="J1438" s="1">
        <v>46195.978703703702</v>
      </c>
      <c r="K1438">
        <v>1</v>
      </c>
      <c r="L1438">
        <v>1</v>
      </c>
      <c r="M1438" t="s">
        <v>1850</v>
      </c>
      <c r="N1438" t="s">
        <v>1851</v>
      </c>
      <c r="O1438" s="1">
        <v>46195.975694444445</v>
      </c>
      <c r="P1438" s="1">
        <v>46195.978703703702</v>
      </c>
      <c r="Q1438" s="1" t="str">
        <f t="shared" si="176"/>
        <v>5214861|r01</v>
      </c>
      <c r="R1438" s="1" t="str">
        <f>VLOOKUP(D1438,Base_Amostral!$A:$G,5,FALSE)</f>
        <v>Nova Glória</v>
      </c>
      <c r="S1438" s="1" t="str">
        <f>VLOOKUP(D1438,Base_Amostral!$A:$G,3,FALSE)</f>
        <v>Goiás</v>
      </c>
      <c r="T1438" s="1" t="str">
        <f>VLOOKUP(D1438,Base_Amostral!$A:$G,6,FALSE)</f>
        <v>Centro-Oeste</v>
      </c>
      <c r="U1438" s="4">
        <f t="shared" si="177"/>
        <v>7.1</v>
      </c>
      <c r="V1438" s="4">
        <f t="shared" si="178"/>
        <v>7.2</v>
      </c>
      <c r="W1438" s="4">
        <f t="shared" si="179"/>
        <v>-0.10000000000000053</v>
      </c>
      <c r="X1438" s="4">
        <f t="shared" si="180"/>
        <v>7.15</v>
      </c>
      <c r="Y1438" s="4">
        <f t="shared" si="181"/>
        <v>1</v>
      </c>
      <c r="Z1438" s="4" t="str">
        <f t="shared" si="182"/>
        <v/>
      </c>
      <c r="AA1438" s="4" t="str">
        <f t="shared" si="183"/>
        <v/>
      </c>
      <c r="AB1438" s="4" t="str">
        <f>IF(B1438&lt;&gt;"r04","",IF(COUNT(INDEX(U:U,ROW()-3):U1438)&lt;2,"",MAX(INDEX(U:U,ROW()-3):U1438)-MIN(INDEX(U:U,ROW()-3):U1438)))</f>
        <v/>
      </c>
      <c r="AC1438" s="4" t="str">
        <f>IF(B1438&lt;&gt;"r04","",IF(COUNT(INDEX(V:V,ROW()-3):V1438)&lt;2,"",MAX(INDEX(V:V,ROW()-3):V1438)-MIN(INDEX(V:V,ROW()-3):V1438)))</f>
        <v/>
      </c>
      <c r="AD1438" s="4" t="str">
        <f>IF(B1438&lt;&gt;"r04","",COUNT(INDEX(U:U,ROW()-3):U1438))</f>
        <v/>
      </c>
      <c r="AE1438" s="4" t="str">
        <f>IF(B1438&lt;&gt;"r04","",COUNT(INDEX(V:V,ROW()-3):V1438))</f>
        <v/>
      </c>
    </row>
    <row r="1439" spans="1:31">
      <c r="A1439">
        <v>759</v>
      </c>
      <c r="B1439" t="s">
        <v>1859</v>
      </c>
      <c r="C1439" t="s">
        <v>1860</v>
      </c>
      <c r="D1439">
        <v>5214861</v>
      </c>
      <c r="E1439">
        <v>71</v>
      </c>
      <c r="F1439" t="s">
        <v>1849</v>
      </c>
      <c r="G1439" s="1">
        <v>46203.784733796296</v>
      </c>
      <c r="H1439">
        <v>72</v>
      </c>
      <c r="I1439" t="s">
        <v>1849</v>
      </c>
      <c r="J1439" s="1">
        <v>46203.784942129627</v>
      </c>
      <c r="K1439">
        <v>1</v>
      </c>
      <c r="L1439">
        <v>1</v>
      </c>
      <c r="M1439" t="s">
        <v>1850</v>
      </c>
      <c r="N1439" t="s">
        <v>1851</v>
      </c>
      <c r="O1439" s="1">
        <v>46203.784178240741</v>
      </c>
      <c r="P1439" s="1">
        <v>46203.784942129627</v>
      </c>
      <c r="Q1439" s="1" t="str">
        <f t="shared" si="176"/>
        <v>5214861|r02</v>
      </c>
      <c r="R1439" s="1" t="str">
        <f>VLOOKUP(D1439,Base_Amostral!$A:$G,5,FALSE)</f>
        <v>Nova Glória</v>
      </c>
      <c r="S1439" s="1" t="str">
        <f>VLOOKUP(D1439,Base_Amostral!$A:$G,3,FALSE)</f>
        <v>Goiás</v>
      </c>
      <c r="T1439" s="1" t="str">
        <f>VLOOKUP(D1439,Base_Amostral!$A:$G,6,FALSE)</f>
        <v>Centro-Oeste</v>
      </c>
      <c r="U1439" s="4">
        <f t="shared" si="177"/>
        <v>7.1</v>
      </c>
      <c r="V1439" s="4">
        <f t="shared" si="178"/>
        <v>7.2</v>
      </c>
      <c r="W1439" s="4">
        <f t="shared" si="179"/>
        <v>-0.10000000000000053</v>
      </c>
      <c r="X1439" s="4">
        <f t="shared" si="180"/>
        <v>7.15</v>
      </c>
      <c r="Y1439" s="4">
        <f t="shared" si="181"/>
        <v>1</v>
      </c>
      <c r="Z1439" s="4">
        <f t="shared" si="182"/>
        <v>0</v>
      </c>
      <c r="AA1439" s="4">
        <f t="shared" si="183"/>
        <v>0</v>
      </c>
      <c r="AB1439" s="4" t="str">
        <f>IF(B1439&lt;&gt;"r04","",IF(COUNT(INDEX(U:U,ROW()-3):U1439)&lt;2,"",MAX(INDEX(U:U,ROW()-3):U1439)-MIN(INDEX(U:U,ROW()-3):U1439)))</f>
        <v/>
      </c>
      <c r="AC1439" s="4" t="str">
        <f>IF(B1439&lt;&gt;"r04","",IF(COUNT(INDEX(V:V,ROW()-3):V1439)&lt;2,"",MAX(INDEX(V:V,ROW()-3):V1439)-MIN(INDEX(V:V,ROW()-3):V1439)))</f>
        <v/>
      </c>
      <c r="AD1439" s="4" t="str">
        <f>IF(B1439&lt;&gt;"r04","",COUNT(INDEX(U:U,ROW()-3):U1439))</f>
        <v/>
      </c>
      <c r="AE1439" s="4" t="str">
        <f>IF(B1439&lt;&gt;"r04","",COUNT(INDEX(V:V,ROW()-3):V1439))</f>
        <v/>
      </c>
    </row>
    <row r="1440" spans="1:31">
      <c r="A1440">
        <v>1111</v>
      </c>
      <c r="B1440" t="s">
        <v>1861</v>
      </c>
      <c r="C1440" t="s">
        <v>1862</v>
      </c>
      <c r="D1440">
        <v>5214861</v>
      </c>
      <c r="E1440">
        <v>71</v>
      </c>
      <c r="F1440" t="s">
        <v>1849</v>
      </c>
      <c r="G1440" s="1">
        <v>46209.820011574076</v>
      </c>
      <c r="H1440">
        <v>72</v>
      </c>
      <c r="I1440" t="s">
        <v>1849</v>
      </c>
      <c r="J1440" s="1">
        <v>46209.820231481484</v>
      </c>
      <c r="K1440">
        <v>1</v>
      </c>
      <c r="L1440">
        <v>1</v>
      </c>
      <c r="M1440" t="s">
        <v>1850</v>
      </c>
      <c r="N1440" t="s">
        <v>1851</v>
      </c>
      <c r="O1440" s="1">
        <v>46209.819664351853</v>
      </c>
      <c r="P1440" s="1">
        <v>46209.820231481484</v>
      </c>
      <c r="Q1440" s="1" t="str">
        <f t="shared" si="176"/>
        <v>5214861|r03</v>
      </c>
      <c r="R1440" s="1" t="str">
        <f>VLOOKUP(D1440,Base_Amostral!$A:$G,5,FALSE)</f>
        <v>Nova Glória</v>
      </c>
      <c r="S1440" s="1" t="str">
        <f>VLOOKUP(D1440,Base_Amostral!$A:$G,3,FALSE)</f>
        <v>Goiás</v>
      </c>
      <c r="T1440" s="1" t="str">
        <f>VLOOKUP(D1440,Base_Amostral!$A:$G,6,FALSE)</f>
        <v>Centro-Oeste</v>
      </c>
      <c r="U1440" s="4">
        <f t="shared" si="177"/>
        <v>7.1</v>
      </c>
      <c r="V1440" s="4">
        <f t="shared" si="178"/>
        <v>7.2</v>
      </c>
      <c r="W1440" s="4">
        <f t="shared" si="179"/>
        <v>-0.10000000000000053</v>
      </c>
      <c r="X1440" s="4">
        <f t="shared" si="180"/>
        <v>7.15</v>
      </c>
      <c r="Y1440" s="4">
        <f t="shared" si="181"/>
        <v>1</v>
      </c>
      <c r="Z1440" s="4">
        <f t="shared" si="182"/>
        <v>0</v>
      </c>
      <c r="AA1440" s="4">
        <f t="shared" si="183"/>
        <v>0</v>
      </c>
      <c r="AB1440" s="4" t="str">
        <f>IF(B1440&lt;&gt;"r04","",IF(COUNT(INDEX(U:U,ROW()-3):U1440)&lt;2,"",MAX(INDEX(U:U,ROW()-3):U1440)-MIN(INDEX(U:U,ROW()-3):U1440)))</f>
        <v/>
      </c>
      <c r="AC1440" s="4" t="str">
        <f>IF(B1440&lt;&gt;"r04","",IF(COUNT(INDEX(V:V,ROW()-3):V1440)&lt;2,"",MAX(INDEX(V:V,ROW()-3):V1440)-MIN(INDEX(V:V,ROW()-3):V1440)))</f>
        <v/>
      </c>
      <c r="AD1440" s="4" t="str">
        <f>IF(B1440&lt;&gt;"r04","",COUNT(INDEX(U:U,ROW()-3):U1440))</f>
        <v/>
      </c>
      <c r="AE1440" s="4" t="str">
        <f>IF(B1440&lt;&gt;"r04","",COUNT(INDEX(V:V,ROW()-3):V1440))</f>
        <v/>
      </c>
    </row>
    <row r="1441" spans="1:31">
      <c r="A1441">
        <v>1483</v>
      </c>
      <c r="B1441" t="s">
        <v>1863</v>
      </c>
      <c r="C1441" t="s">
        <v>1864</v>
      </c>
      <c r="D1441">
        <v>5214861</v>
      </c>
      <c r="E1441">
        <v>80</v>
      </c>
      <c r="F1441" t="s">
        <v>1849</v>
      </c>
      <c r="G1441" s="1">
        <v>46216.806388888886</v>
      </c>
      <c r="H1441">
        <v>72</v>
      </c>
      <c r="I1441" t="s">
        <v>1849</v>
      </c>
      <c r="J1441" s="1">
        <v>46216.806608796294</v>
      </c>
      <c r="K1441">
        <v>1</v>
      </c>
      <c r="L1441">
        <v>1</v>
      </c>
      <c r="M1441" t="s">
        <v>1850</v>
      </c>
      <c r="N1441" t="s">
        <v>1851</v>
      </c>
      <c r="O1441" s="1">
        <v>46216.806041666663</v>
      </c>
      <c r="P1441" s="1">
        <v>46216.806608796294</v>
      </c>
      <c r="Q1441" s="1" t="str">
        <f t="shared" si="176"/>
        <v>5214861|r04</v>
      </c>
      <c r="R1441" s="1" t="str">
        <f>VLOOKUP(D1441,Base_Amostral!$A:$G,5,FALSE)</f>
        <v>Nova Glória</v>
      </c>
      <c r="S1441" s="1" t="str">
        <f>VLOOKUP(D1441,Base_Amostral!$A:$G,3,FALSE)</f>
        <v>Goiás</v>
      </c>
      <c r="T1441" s="1" t="str">
        <f>VLOOKUP(D1441,Base_Amostral!$A:$G,6,FALSE)</f>
        <v>Centro-Oeste</v>
      </c>
      <c r="U1441" s="4">
        <f t="shared" si="177"/>
        <v>8</v>
      </c>
      <c r="V1441" s="4">
        <f t="shared" si="178"/>
        <v>7.2</v>
      </c>
      <c r="W1441" s="4">
        <f t="shared" si="179"/>
        <v>0.79999999999999982</v>
      </c>
      <c r="X1441" s="4">
        <f t="shared" si="180"/>
        <v>7.6</v>
      </c>
      <c r="Y1441" s="4">
        <f t="shared" si="181"/>
        <v>1</v>
      </c>
      <c r="Z1441" s="4">
        <f t="shared" si="182"/>
        <v>0.90000000000000036</v>
      </c>
      <c r="AA1441" s="4">
        <f t="shared" si="183"/>
        <v>0</v>
      </c>
      <c r="AB1441" s="4">
        <f ca="1">IF(B1441&lt;&gt;"r04","",IF(COUNT(INDEX(U:U,ROW()-3):U1441)&lt;2,"",MAX(INDEX(U:U,ROW()-3):U1441)-MIN(INDEX(U:U,ROW()-3):U1441)))</f>
        <v>0.90000000000000036</v>
      </c>
      <c r="AC1441" s="4">
        <f ca="1">IF(B1441&lt;&gt;"r04","",IF(COUNT(INDEX(V:V,ROW()-3):V1441)&lt;2,"",MAX(INDEX(V:V,ROW()-3):V1441)-MIN(INDEX(V:V,ROW()-3):V1441)))</f>
        <v>0</v>
      </c>
      <c r="AD1441" s="4">
        <f ca="1">IF(B1441&lt;&gt;"r04","",COUNT(INDEX(U:U,ROW()-3):U1441))</f>
        <v>4</v>
      </c>
      <c r="AE1441" s="4">
        <f ca="1">IF(B1441&lt;&gt;"r04","",COUNT(INDEX(V:V,ROW()-3):V1441))</f>
        <v>4</v>
      </c>
    </row>
    <row r="1442" spans="1:31">
      <c r="A1442">
        <v>401</v>
      </c>
      <c r="B1442" t="s">
        <v>1857</v>
      </c>
      <c r="C1442" t="s">
        <v>1858</v>
      </c>
      <c r="D1442">
        <v>5216908</v>
      </c>
      <c r="E1442">
        <v>74</v>
      </c>
      <c r="F1442" t="s">
        <v>1849</v>
      </c>
      <c r="G1442" s="1">
        <v>46195.981435185182</v>
      </c>
      <c r="H1442">
        <v>72</v>
      </c>
      <c r="I1442" t="s">
        <v>1849</v>
      </c>
      <c r="J1442" s="1">
        <v>46195.98165509259</v>
      </c>
      <c r="K1442">
        <v>1</v>
      </c>
      <c r="L1442">
        <v>1</v>
      </c>
      <c r="M1442" t="s">
        <v>1850</v>
      </c>
      <c r="N1442" t="s">
        <v>1851</v>
      </c>
      <c r="O1442" s="1">
        <v>46195.978750000002</v>
      </c>
      <c r="P1442" s="1">
        <v>46195.98165509259</v>
      </c>
      <c r="Q1442" s="1" t="str">
        <f t="shared" si="176"/>
        <v>5216908|r01</v>
      </c>
      <c r="R1442" s="1" t="str">
        <f>VLOOKUP(D1442,Base_Amostral!$A:$G,5,FALSE)</f>
        <v>Pilar de Goiás</v>
      </c>
      <c r="S1442" s="1" t="str">
        <f>VLOOKUP(D1442,Base_Amostral!$A:$G,3,FALSE)</f>
        <v>Goiás</v>
      </c>
      <c r="T1442" s="1" t="str">
        <f>VLOOKUP(D1442,Base_Amostral!$A:$G,6,FALSE)</f>
        <v>Centro-Oeste</v>
      </c>
      <c r="U1442" s="4">
        <f t="shared" si="177"/>
        <v>7.4</v>
      </c>
      <c r="V1442" s="4">
        <f t="shared" si="178"/>
        <v>7.2</v>
      </c>
      <c r="W1442" s="4">
        <f t="shared" si="179"/>
        <v>0.20000000000000018</v>
      </c>
      <c r="X1442" s="4">
        <f t="shared" si="180"/>
        <v>7.3000000000000007</v>
      </c>
      <c r="Y1442" s="4">
        <f t="shared" si="181"/>
        <v>1</v>
      </c>
      <c r="Z1442" s="4" t="str">
        <f t="shared" si="182"/>
        <v/>
      </c>
      <c r="AA1442" s="4" t="str">
        <f t="shared" si="183"/>
        <v/>
      </c>
      <c r="AB1442" s="4" t="str">
        <f>IF(B1442&lt;&gt;"r04","",IF(COUNT(INDEX(U:U,ROW()-3):U1442)&lt;2,"",MAX(INDEX(U:U,ROW()-3):U1442)-MIN(INDEX(U:U,ROW()-3):U1442)))</f>
        <v/>
      </c>
      <c r="AC1442" s="4" t="str">
        <f>IF(B1442&lt;&gt;"r04","",IF(COUNT(INDEX(V:V,ROW()-3):V1442)&lt;2,"",MAX(INDEX(V:V,ROW()-3):V1442)-MIN(INDEX(V:V,ROW()-3):V1442)))</f>
        <v/>
      </c>
      <c r="AD1442" s="4" t="str">
        <f>IF(B1442&lt;&gt;"r04","",COUNT(INDEX(U:U,ROW()-3):U1442))</f>
        <v/>
      </c>
      <c r="AE1442" s="4" t="str">
        <f>IF(B1442&lt;&gt;"r04","",COUNT(INDEX(V:V,ROW()-3):V1442))</f>
        <v/>
      </c>
    </row>
    <row r="1443" spans="1:31">
      <c r="A1443">
        <v>760</v>
      </c>
      <c r="B1443" t="s">
        <v>1859</v>
      </c>
      <c r="C1443" t="s">
        <v>1860</v>
      </c>
      <c r="D1443">
        <v>5216908</v>
      </c>
      <c r="E1443">
        <v>74</v>
      </c>
      <c r="F1443" t="s">
        <v>1849</v>
      </c>
      <c r="G1443" s="1">
        <v>46203.785474537035</v>
      </c>
      <c r="H1443">
        <v>72</v>
      </c>
      <c r="I1443" t="s">
        <v>1849</v>
      </c>
      <c r="J1443" s="1">
        <v>46203.785671296297</v>
      </c>
      <c r="K1443">
        <v>1</v>
      </c>
      <c r="L1443">
        <v>1</v>
      </c>
      <c r="M1443" t="s">
        <v>1850</v>
      </c>
      <c r="N1443" t="s">
        <v>1851</v>
      </c>
      <c r="O1443" s="1">
        <v>46203.78497685185</v>
      </c>
      <c r="P1443" s="1">
        <v>46203.785671296297</v>
      </c>
      <c r="Q1443" s="1" t="str">
        <f t="shared" si="176"/>
        <v>5216908|r02</v>
      </c>
      <c r="R1443" s="1" t="str">
        <f>VLOOKUP(D1443,Base_Amostral!$A:$G,5,FALSE)</f>
        <v>Pilar de Goiás</v>
      </c>
      <c r="S1443" s="1" t="str">
        <f>VLOOKUP(D1443,Base_Amostral!$A:$G,3,FALSE)</f>
        <v>Goiás</v>
      </c>
      <c r="T1443" s="1" t="str">
        <f>VLOOKUP(D1443,Base_Amostral!$A:$G,6,FALSE)</f>
        <v>Centro-Oeste</v>
      </c>
      <c r="U1443" s="4">
        <f t="shared" si="177"/>
        <v>7.4</v>
      </c>
      <c r="V1443" s="4">
        <f t="shared" si="178"/>
        <v>7.2</v>
      </c>
      <c r="W1443" s="4">
        <f t="shared" si="179"/>
        <v>0.20000000000000018</v>
      </c>
      <c r="X1443" s="4">
        <f t="shared" si="180"/>
        <v>7.3000000000000007</v>
      </c>
      <c r="Y1443" s="4">
        <f t="shared" si="181"/>
        <v>1</v>
      </c>
      <c r="Z1443" s="4">
        <f t="shared" si="182"/>
        <v>0</v>
      </c>
      <c r="AA1443" s="4">
        <f t="shared" si="183"/>
        <v>0</v>
      </c>
      <c r="AB1443" s="4" t="str">
        <f>IF(B1443&lt;&gt;"r04","",IF(COUNT(INDEX(U:U,ROW()-3):U1443)&lt;2,"",MAX(INDEX(U:U,ROW()-3):U1443)-MIN(INDEX(U:U,ROW()-3):U1443)))</f>
        <v/>
      </c>
      <c r="AC1443" s="4" t="str">
        <f>IF(B1443&lt;&gt;"r04","",IF(COUNT(INDEX(V:V,ROW()-3):V1443)&lt;2,"",MAX(INDEX(V:V,ROW()-3):V1443)-MIN(INDEX(V:V,ROW()-3):V1443)))</f>
        <v/>
      </c>
      <c r="AD1443" s="4" t="str">
        <f>IF(B1443&lt;&gt;"r04","",COUNT(INDEX(U:U,ROW()-3):U1443))</f>
        <v/>
      </c>
      <c r="AE1443" s="4" t="str">
        <f>IF(B1443&lt;&gt;"r04","",COUNT(INDEX(V:V,ROW()-3):V1443))</f>
        <v/>
      </c>
    </row>
    <row r="1444" spans="1:31">
      <c r="A1444">
        <v>1113</v>
      </c>
      <c r="B1444" t="s">
        <v>1861</v>
      </c>
      <c r="C1444" t="s">
        <v>1862</v>
      </c>
      <c r="D1444">
        <v>5216908</v>
      </c>
      <c r="E1444">
        <v>74</v>
      </c>
      <c r="F1444" t="s">
        <v>1849</v>
      </c>
      <c r="G1444" s="1">
        <v>46209.820648148147</v>
      </c>
      <c r="H1444">
        <v>72</v>
      </c>
      <c r="I1444" t="s">
        <v>1849</v>
      </c>
      <c r="J1444" s="1">
        <v>46209.820856481485</v>
      </c>
      <c r="K1444">
        <v>1</v>
      </c>
      <c r="L1444">
        <v>1</v>
      </c>
      <c r="M1444" t="s">
        <v>1850</v>
      </c>
      <c r="N1444" t="s">
        <v>1851</v>
      </c>
      <c r="O1444" s="1">
        <v>46209.820277777777</v>
      </c>
      <c r="P1444" s="1">
        <v>46209.820856481485</v>
      </c>
      <c r="Q1444" s="1" t="str">
        <f t="shared" si="176"/>
        <v>5216908|r03</v>
      </c>
      <c r="R1444" s="1" t="str">
        <f>VLOOKUP(D1444,Base_Amostral!$A:$G,5,FALSE)</f>
        <v>Pilar de Goiás</v>
      </c>
      <c r="S1444" s="1" t="str">
        <f>VLOOKUP(D1444,Base_Amostral!$A:$G,3,FALSE)</f>
        <v>Goiás</v>
      </c>
      <c r="T1444" s="1" t="str">
        <f>VLOOKUP(D1444,Base_Amostral!$A:$G,6,FALSE)</f>
        <v>Centro-Oeste</v>
      </c>
      <c r="U1444" s="4">
        <f t="shared" si="177"/>
        <v>7.4</v>
      </c>
      <c r="V1444" s="4">
        <f t="shared" si="178"/>
        <v>7.2</v>
      </c>
      <c r="W1444" s="4">
        <f t="shared" si="179"/>
        <v>0.20000000000000018</v>
      </c>
      <c r="X1444" s="4">
        <f t="shared" si="180"/>
        <v>7.3000000000000007</v>
      </c>
      <c r="Y1444" s="4">
        <f t="shared" si="181"/>
        <v>1</v>
      </c>
      <c r="Z1444" s="4">
        <f t="shared" si="182"/>
        <v>0</v>
      </c>
      <c r="AA1444" s="4">
        <f t="shared" si="183"/>
        <v>0</v>
      </c>
      <c r="AB1444" s="4" t="str">
        <f>IF(B1444&lt;&gt;"r04","",IF(COUNT(INDEX(U:U,ROW()-3):U1444)&lt;2,"",MAX(INDEX(U:U,ROW()-3):U1444)-MIN(INDEX(U:U,ROW()-3):U1444)))</f>
        <v/>
      </c>
      <c r="AC1444" s="4" t="str">
        <f>IF(B1444&lt;&gt;"r04","",IF(COUNT(INDEX(V:V,ROW()-3):V1444)&lt;2,"",MAX(INDEX(V:V,ROW()-3):V1444)-MIN(INDEX(V:V,ROW()-3):V1444)))</f>
        <v/>
      </c>
      <c r="AD1444" s="4" t="str">
        <f>IF(B1444&lt;&gt;"r04","",COUNT(INDEX(U:U,ROW()-3):U1444))</f>
        <v/>
      </c>
      <c r="AE1444" s="4" t="str">
        <f>IF(B1444&lt;&gt;"r04","",COUNT(INDEX(V:V,ROW()-3):V1444))</f>
        <v/>
      </c>
    </row>
    <row r="1445" spans="1:31">
      <c r="A1445">
        <v>1485</v>
      </c>
      <c r="B1445" t="s">
        <v>1863</v>
      </c>
      <c r="C1445" t="s">
        <v>1864</v>
      </c>
      <c r="D1445">
        <v>5216908</v>
      </c>
      <c r="E1445">
        <v>81</v>
      </c>
      <c r="F1445" t="s">
        <v>1849</v>
      </c>
      <c r="G1445" s="1">
        <v>46216.807268518518</v>
      </c>
      <c r="H1445">
        <v>72</v>
      </c>
      <c r="I1445" t="s">
        <v>1849</v>
      </c>
      <c r="J1445" s="1">
        <v>46216.807476851849</v>
      </c>
      <c r="K1445">
        <v>1</v>
      </c>
      <c r="L1445">
        <v>1</v>
      </c>
      <c r="M1445" t="s">
        <v>1850</v>
      </c>
      <c r="N1445" t="s">
        <v>1851</v>
      </c>
      <c r="O1445" s="1">
        <v>46216.806655092594</v>
      </c>
      <c r="P1445" s="1">
        <v>46216.807476851849</v>
      </c>
      <c r="Q1445" s="1" t="str">
        <f t="shared" si="176"/>
        <v>5216908|r04</v>
      </c>
      <c r="R1445" s="1" t="str">
        <f>VLOOKUP(D1445,Base_Amostral!$A:$G,5,FALSE)</f>
        <v>Pilar de Goiás</v>
      </c>
      <c r="S1445" s="1" t="str">
        <f>VLOOKUP(D1445,Base_Amostral!$A:$G,3,FALSE)</f>
        <v>Goiás</v>
      </c>
      <c r="T1445" s="1" t="str">
        <f>VLOOKUP(D1445,Base_Amostral!$A:$G,6,FALSE)</f>
        <v>Centro-Oeste</v>
      </c>
      <c r="U1445" s="4">
        <f t="shared" si="177"/>
        <v>8.1</v>
      </c>
      <c r="V1445" s="4">
        <f t="shared" si="178"/>
        <v>7.2</v>
      </c>
      <c r="W1445" s="4">
        <f t="shared" si="179"/>
        <v>0.89999999999999947</v>
      </c>
      <c r="X1445" s="4">
        <f t="shared" si="180"/>
        <v>7.65</v>
      </c>
      <c r="Y1445" s="4">
        <f t="shared" si="181"/>
        <v>1</v>
      </c>
      <c r="Z1445" s="4">
        <f t="shared" si="182"/>
        <v>0.69999999999999929</v>
      </c>
      <c r="AA1445" s="4">
        <f t="shared" si="183"/>
        <v>0</v>
      </c>
      <c r="AB1445" s="4">
        <f ca="1">IF(B1445&lt;&gt;"r04","",IF(COUNT(INDEX(U:U,ROW()-3):U1445)&lt;2,"",MAX(INDEX(U:U,ROW()-3):U1445)-MIN(INDEX(U:U,ROW()-3):U1445)))</f>
        <v>0.69999999999999929</v>
      </c>
      <c r="AC1445" s="4">
        <f ca="1">IF(B1445&lt;&gt;"r04","",IF(COUNT(INDEX(V:V,ROW()-3):V1445)&lt;2,"",MAX(INDEX(V:V,ROW()-3):V1445)-MIN(INDEX(V:V,ROW()-3):V1445)))</f>
        <v>0</v>
      </c>
      <c r="AD1445" s="4">
        <f ca="1">IF(B1445&lt;&gt;"r04","",COUNT(INDEX(U:U,ROW()-3):U1445))</f>
        <v>4</v>
      </c>
      <c r="AE1445" s="4">
        <f ca="1">IF(B1445&lt;&gt;"r04","",COUNT(INDEX(V:V,ROW()-3):V1445))</f>
        <v>4</v>
      </c>
    </row>
    <row r="1446" spans="1:31">
      <c r="A1446">
        <v>402</v>
      </c>
      <c r="B1446" t="s">
        <v>1857</v>
      </c>
      <c r="C1446" t="s">
        <v>1858</v>
      </c>
      <c r="D1446">
        <v>5220454</v>
      </c>
      <c r="E1446">
        <v>67</v>
      </c>
      <c r="F1446" t="s">
        <v>1849</v>
      </c>
      <c r="G1446" s="1">
        <v>46195.982534722221</v>
      </c>
      <c r="H1446">
        <v>69</v>
      </c>
      <c r="I1446" t="s">
        <v>1849</v>
      </c>
      <c r="J1446" s="1">
        <v>46195.982800925929</v>
      </c>
      <c r="K1446">
        <v>1</v>
      </c>
      <c r="L1446">
        <v>1</v>
      </c>
      <c r="M1446" t="s">
        <v>1850</v>
      </c>
      <c r="N1446" t="s">
        <v>1851</v>
      </c>
      <c r="O1446" s="1">
        <v>46195.981689814813</v>
      </c>
      <c r="P1446" s="1">
        <v>46195.982800925929</v>
      </c>
      <c r="Q1446" s="1" t="str">
        <f t="shared" si="176"/>
        <v>5220454|r01</v>
      </c>
      <c r="R1446" s="1" t="str">
        <f>VLOOKUP(D1446,Base_Amostral!$A:$G,5,FALSE)</f>
        <v>Senador Canedo</v>
      </c>
      <c r="S1446" s="1" t="str">
        <f>VLOOKUP(D1446,Base_Amostral!$A:$G,3,FALSE)</f>
        <v>Goiás</v>
      </c>
      <c r="T1446" s="1" t="str">
        <f>VLOOKUP(D1446,Base_Amostral!$A:$G,6,FALSE)</f>
        <v>Centro-Oeste</v>
      </c>
      <c r="U1446" s="4">
        <f t="shared" si="177"/>
        <v>6.7</v>
      </c>
      <c r="V1446" s="4">
        <f t="shared" si="178"/>
        <v>6.9</v>
      </c>
      <c r="W1446" s="4">
        <f t="shared" si="179"/>
        <v>-0.20000000000000018</v>
      </c>
      <c r="X1446" s="4">
        <f t="shared" si="180"/>
        <v>6.8000000000000007</v>
      </c>
      <c r="Y1446" s="4">
        <f t="shared" si="181"/>
        <v>1</v>
      </c>
      <c r="Z1446" s="4" t="str">
        <f t="shared" si="182"/>
        <v/>
      </c>
      <c r="AA1446" s="4" t="str">
        <f t="shared" si="183"/>
        <v/>
      </c>
      <c r="AB1446" s="4" t="str">
        <f>IF(B1446&lt;&gt;"r04","",IF(COUNT(INDEX(U:U,ROW()-3):U1446)&lt;2,"",MAX(INDEX(U:U,ROW()-3):U1446)-MIN(INDEX(U:U,ROW()-3):U1446)))</f>
        <v/>
      </c>
      <c r="AC1446" s="4" t="str">
        <f>IF(B1446&lt;&gt;"r04","",IF(COUNT(INDEX(V:V,ROW()-3):V1446)&lt;2,"",MAX(INDEX(V:V,ROW()-3):V1446)-MIN(INDEX(V:V,ROW()-3):V1446)))</f>
        <v/>
      </c>
      <c r="AD1446" s="4" t="str">
        <f>IF(B1446&lt;&gt;"r04","",COUNT(INDEX(U:U,ROW()-3):U1446))</f>
        <v/>
      </c>
      <c r="AE1446" s="4" t="str">
        <f>IF(B1446&lt;&gt;"r04","",COUNT(INDEX(V:V,ROW()-3):V1446))</f>
        <v/>
      </c>
    </row>
    <row r="1447" spans="1:31">
      <c r="A1447">
        <v>763</v>
      </c>
      <c r="B1447" t="s">
        <v>1859</v>
      </c>
      <c r="C1447" t="s">
        <v>1860</v>
      </c>
      <c r="D1447">
        <v>5220454</v>
      </c>
      <c r="E1447">
        <v>67</v>
      </c>
      <c r="F1447" t="s">
        <v>1849</v>
      </c>
      <c r="G1447" s="1">
        <v>46203.786134259259</v>
      </c>
      <c r="H1447">
        <v>69</v>
      </c>
      <c r="I1447" t="s">
        <v>1849</v>
      </c>
      <c r="J1447" s="1">
        <v>46203.786412037036</v>
      </c>
      <c r="K1447">
        <v>1</v>
      </c>
      <c r="L1447">
        <v>1</v>
      </c>
      <c r="M1447" t="s">
        <v>1850</v>
      </c>
      <c r="N1447" t="s">
        <v>1851</v>
      </c>
      <c r="O1447" s="1">
        <v>46203.785729166666</v>
      </c>
      <c r="P1447" s="1">
        <v>46203.786412037036</v>
      </c>
      <c r="Q1447" s="1" t="str">
        <f t="shared" si="176"/>
        <v>5220454|r02</v>
      </c>
      <c r="R1447" s="1" t="str">
        <f>VLOOKUP(D1447,Base_Amostral!$A:$G,5,FALSE)</f>
        <v>Senador Canedo</v>
      </c>
      <c r="S1447" s="1" t="str">
        <f>VLOOKUP(D1447,Base_Amostral!$A:$G,3,FALSE)</f>
        <v>Goiás</v>
      </c>
      <c r="T1447" s="1" t="str">
        <f>VLOOKUP(D1447,Base_Amostral!$A:$G,6,FALSE)</f>
        <v>Centro-Oeste</v>
      </c>
      <c r="U1447" s="4">
        <f t="shared" si="177"/>
        <v>6.7</v>
      </c>
      <c r="V1447" s="4">
        <f t="shared" si="178"/>
        <v>6.9</v>
      </c>
      <c r="W1447" s="4">
        <f t="shared" si="179"/>
        <v>-0.20000000000000018</v>
      </c>
      <c r="X1447" s="4">
        <f t="shared" si="180"/>
        <v>6.8000000000000007</v>
      </c>
      <c r="Y1447" s="4">
        <f t="shared" si="181"/>
        <v>1</v>
      </c>
      <c r="Z1447" s="4">
        <f t="shared" si="182"/>
        <v>0</v>
      </c>
      <c r="AA1447" s="4">
        <f t="shared" si="183"/>
        <v>0</v>
      </c>
      <c r="AB1447" s="4" t="str">
        <f>IF(B1447&lt;&gt;"r04","",IF(COUNT(INDEX(U:U,ROW()-3):U1447)&lt;2,"",MAX(INDEX(U:U,ROW()-3):U1447)-MIN(INDEX(U:U,ROW()-3):U1447)))</f>
        <v/>
      </c>
      <c r="AC1447" s="4" t="str">
        <f>IF(B1447&lt;&gt;"r04","",IF(COUNT(INDEX(V:V,ROW()-3):V1447)&lt;2,"",MAX(INDEX(V:V,ROW()-3):V1447)-MIN(INDEX(V:V,ROW()-3):V1447)))</f>
        <v/>
      </c>
      <c r="AD1447" s="4" t="str">
        <f>IF(B1447&lt;&gt;"r04","",COUNT(INDEX(U:U,ROW()-3):U1447))</f>
        <v/>
      </c>
      <c r="AE1447" s="4" t="str">
        <f>IF(B1447&lt;&gt;"r04","",COUNT(INDEX(V:V,ROW()-3):V1447))</f>
        <v/>
      </c>
    </row>
    <row r="1448" spans="1:31">
      <c r="A1448">
        <v>1115</v>
      </c>
      <c r="B1448" t="s">
        <v>1861</v>
      </c>
      <c r="C1448" t="s">
        <v>1862</v>
      </c>
      <c r="D1448">
        <v>5220454</v>
      </c>
      <c r="E1448">
        <v>67</v>
      </c>
      <c r="F1448" t="s">
        <v>1849</v>
      </c>
      <c r="G1448" s="1">
        <v>46209.821539351855</v>
      </c>
      <c r="H1448">
        <v>69</v>
      </c>
      <c r="I1448" t="s">
        <v>1849</v>
      </c>
      <c r="J1448" s="1">
        <v>46209.821817129632</v>
      </c>
      <c r="K1448">
        <v>1</v>
      </c>
      <c r="L1448">
        <v>1</v>
      </c>
      <c r="M1448" t="s">
        <v>1850</v>
      </c>
      <c r="N1448" t="s">
        <v>1851</v>
      </c>
      <c r="O1448" s="1">
        <v>46209.820902777778</v>
      </c>
      <c r="P1448" s="1">
        <v>46209.821817129632</v>
      </c>
      <c r="Q1448" s="1" t="str">
        <f t="shared" si="176"/>
        <v>5220454|r03</v>
      </c>
      <c r="R1448" s="1" t="str">
        <f>VLOOKUP(D1448,Base_Amostral!$A:$G,5,FALSE)</f>
        <v>Senador Canedo</v>
      </c>
      <c r="S1448" s="1" t="str">
        <f>VLOOKUP(D1448,Base_Amostral!$A:$G,3,FALSE)</f>
        <v>Goiás</v>
      </c>
      <c r="T1448" s="1" t="str">
        <f>VLOOKUP(D1448,Base_Amostral!$A:$G,6,FALSE)</f>
        <v>Centro-Oeste</v>
      </c>
      <c r="U1448" s="4">
        <f t="shared" si="177"/>
        <v>6.7</v>
      </c>
      <c r="V1448" s="4">
        <f t="shared" si="178"/>
        <v>6.9</v>
      </c>
      <c r="W1448" s="4">
        <f t="shared" si="179"/>
        <v>-0.20000000000000018</v>
      </c>
      <c r="X1448" s="4">
        <f t="shared" si="180"/>
        <v>6.8000000000000007</v>
      </c>
      <c r="Y1448" s="4">
        <f t="shared" si="181"/>
        <v>1</v>
      </c>
      <c r="Z1448" s="4">
        <f t="shared" si="182"/>
        <v>0</v>
      </c>
      <c r="AA1448" s="4">
        <f t="shared" si="183"/>
        <v>0</v>
      </c>
      <c r="AB1448" s="4" t="str">
        <f>IF(B1448&lt;&gt;"r04","",IF(COUNT(INDEX(U:U,ROW()-3):U1448)&lt;2,"",MAX(INDEX(U:U,ROW()-3):U1448)-MIN(INDEX(U:U,ROW()-3):U1448)))</f>
        <v/>
      </c>
      <c r="AC1448" s="4" t="str">
        <f>IF(B1448&lt;&gt;"r04","",IF(COUNT(INDEX(V:V,ROW()-3):V1448)&lt;2,"",MAX(INDEX(V:V,ROW()-3):V1448)-MIN(INDEX(V:V,ROW()-3):V1448)))</f>
        <v/>
      </c>
      <c r="AD1448" s="4" t="str">
        <f>IF(B1448&lt;&gt;"r04","",COUNT(INDEX(U:U,ROW()-3):U1448))</f>
        <v/>
      </c>
      <c r="AE1448" s="4" t="str">
        <f>IF(B1448&lt;&gt;"r04","",COUNT(INDEX(V:V,ROW()-3):V1448))</f>
        <v/>
      </c>
    </row>
    <row r="1449" spans="1:31">
      <c r="A1449">
        <v>1487</v>
      </c>
      <c r="B1449" t="s">
        <v>1863</v>
      </c>
      <c r="C1449" t="s">
        <v>1864</v>
      </c>
      <c r="D1449">
        <v>5220454</v>
      </c>
      <c r="E1449">
        <v>78</v>
      </c>
      <c r="F1449" t="s">
        <v>1849</v>
      </c>
      <c r="G1449" s="1">
        <v>46216.807974537034</v>
      </c>
      <c r="H1449">
        <v>69</v>
      </c>
      <c r="I1449" t="s">
        <v>1849</v>
      </c>
      <c r="J1449" s="1">
        <v>46216.808229166665</v>
      </c>
      <c r="K1449">
        <v>1</v>
      </c>
      <c r="L1449">
        <v>1</v>
      </c>
      <c r="M1449" t="s">
        <v>1850</v>
      </c>
      <c r="N1449" t="s">
        <v>1851</v>
      </c>
      <c r="O1449" s="1">
        <v>46216.807511574072</v>
      </c>
      <c r="P1449" s="1">
        <v>46216.808229166665</v>
      </c>
      <c r="Q1449" s="1" t="str">
        <f t="shared" si="176"/>
        <v>5220454|r04</v>
      </c>
      <c r="R1449" s="1" t="str">
        <f>VLOOKUP(D1449,Base_Amostral!$A:$G,5,FALSE)</f>
        <v>Senador Canedo</v>
      </c>
      <c r="S1449" s="1" t="str">
        <f>VLOOKUP(D1449,Base_Amostral!$A:$G,3,FALSE)</f>
        <v>Goiás</v>
      </c>
      <c r="T1449" s="1" t="str">
        <f>VLOOKUP(D1449,Base_Amostral!$A:$G,6,FALSE)</f>
        <v>Centro-Oeste</v>
      </c>
      <c r="U1449" s="4">
        <f t="shared" si="177"/>
        <v>7.8</v>
      </c>
      <c r="V1449" s="4">
        <f t="shared" si="178"/>
        <v>6.9</v>
      </c>
      <c r="W1449" s="4">
        <f t="shared" si="179"/>
        <v>0.89999999999999947</v>
      </c>
      <c r="X1449" s="4">
        <f t="shared" si="180"/>
        <v>7.35</v>
      </c>
      <c r="Y1449" s="4">
        <f t="shared" si="181"/>
        <v>1</v>
      </c>
      <c r="Z1449" s="4">
        <f t="shared" si="182"/>
        <v>1.0999999999999996</v>
      </c>
      <c r="AA1449" s="4">
        <f t="shared" si="183"/>
        <v>0</v>
      </c>
      <c r="AB1449" s="4">
        <f ca="1">IF(B1449&lt;&gt;"r04","",IF(COUNT(INDEX(U:U,ROW()-3):U1449)&lt;2,"",MAX(INDEX(U:U,ROW()-3):U1449)-MIN(INDEX(U:U,ROW()-3):U1449)))</f>
        <v>1.0999999999999996</v>
      </c>
      <c r="AC1449" s="4">
        <f ca="1">IF(B1449&lt;&gt;"r04","",IF(COUNT(INDEX(V:V,ROW()-3):V1449)&lt;2,"",MAX(INDEX(V:V,ROW()-3):V1449)-MIN(INDEX(V:V,ROW()-3):V1449)))</f>
        <v>0</v>
      </c>
      <c r="AD1449" s="4">
        <f ca="1">IF(B1449&lt;&gt;"r04","",COUNT(INDEX(U:U,ROW()-3):U1449))</f>
        <v>4</v>
      </c>
      <c r="AE1449" s="4">
        <f ca="1">IF(B1449&lt;&gt;"r04","",COUNT(INDEX(V:V,ROW()-3):V1449))</f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1E8C-2E10-48E0-92C6-0DFCBFE6808C}">
  <dimension ref="A1:AG1449"/>
  <sheetViews>
    <sheetView topLeftCell="P1" workbookViewId="0">
      <selection activeCell="AG12" sqref="AG12"/>
    </sheetView>
  </sheetViews>
  <sheetFormatPr defaultRowHeight="15"/>
  <cols>
    <col min="1" max="1" width="11.140625" bestFit="1" customWidth="1"/>
    <col min="5" max="5" width="10.85546875" customWidth="1"/>
    <col min="6" max="6" width="12.28515625" customWidth="1"/>
    <col min="7" max="7" width="11.85546875" customWidth="1"/>
    <col min="8" max="8" width="12.28515625" customWidth="1"/>
    <col min="10" max="10" width="24.28515625" bestFit="1" customWidth="1"/>
    <col min="11" max="11" width="12.7109375" bestFit="1" customWidth="1"/>
    <col min="12" max="12" width="24.28515625" bestFit="1" customWidth="1"/>
    <col min="13" max="13" width="12" bestFit="1" customWidth="1"/>
    <col min="14" max="14" width="24.28515625" bestFit="1" customWidth="1"/>
    <col min="15" max="15" width="12.7109375" bestFit="1" customWidth="1"/>
    <col min="16" max="16" width="24.28515625" bestFit="1" customWidth="1"/>
    <col min="17" max="17" width="12.7109375" bestFit="1" customWidth="1"/>
    <col min="19" max="19" width="14.140625" bestFit="1" customWidth="1"/>
    <col min="20" max="20" width="7.85546875" bestFit="1" customWidth="1"/>
    <col min="21" max="21" width="7.42578125" customWidth="1"/>
    <col min="22" max="22" width="12.5703125" bestFit="1" customWidth="1"/>
    <col min="23" max="23" width="8.7109375" bestFit="1" customWidth="1"/>
    <col min="24" max="24" width="14.140625" bestFit="1" customWidth="1"/>
    <col min="25" max="25" width="7.7109375" bestFit="1" customWidth="1"/>
    <col min="26" max="26" width="8" bestFit="1" customWidth="1"/>
    <col min="27" max="27" width="14.42578125" bestFit="1" customWidth="1"/>
    <col min="28" max="28" width="13.28515625" bestFit="1" customWidth="1"/>
    <col min="29" max="29" width="14.28515625" bestFit="1" customWidth="1"/>
    <col min="30" max="30" width="15" bestFit="1" customWidth="1"/>
    <col min="31" max="31" width="14.5703125" bestFit="1" customWidth="1"/>
    <col min="32" max="32" width="19.28515625" bestFit="1" customWidth="1"/>
    <col min="33" max="33" width="21.85546875" bestFit="1" customWidth="1"/>
  </cols>
  <sheetData>
    <row r="1" spans="1:33">
      <c r="A1" s="3" t="s">
        <v>8896</v>
      </c>
      <c r="B1" s="3" t="s">
        <v>8897</v>
      </c>
      <c r="C1" s="3" t="s">
        <v>8898</v>
      </c>
      <c r="D1" s="3" t="s">
        <v>8899</v>
      </c>
      <c r="E1" s="3" t="s">
        <v>8900</v>
      </c>
      <c r="F1" s="3" t="s">
        <v>8901</v>
      </c>
      <c r="G1" s="3" t="s">
        <v>8902</v>
      </c>
      <c r="H1" s="3" t="s">
        <v>8903</v>
      </c>
      <c r="J1" s="84" t="s">
        <v>8904</v>
      </c>
      <c r="K1" s="84"/>
      <c r="L1" s="84"/>
      <c r="M1" s="84"/>
      <c r="N1" s="84"/>
      <c r="O1" s="84"/>
      <c r="P1" s="84"/>
      <c r="Q1" s="84"/>
      <c r="S1" t="s">
        <v>8905</v>
      </c>
      <c r="T1" t="s">
        <v>8867</v>
      </c>
      <c r="U1" t="s">
        <v>8906</v>
      </c>
      <c r="V1" t="s">
        <v>8907</v>
      </c>
      <c r="W1" t="s">
        <v>8908</v>
      </c>
      <c r="X1" t="s">
        <v>8909</v>
      </c>
      <c r="Y1" t="s">
        <v>8910</v>
      </c>
      <c r="Z1" t="s">
        <v>8911</v>
      </c>
      <c r="AA1" t="s">
        <v>8912</v>
      </c>
      <c r="AB1" t="s">
        <v>8913</v>
      </c>
      <c r="AC1" t="s">
        <v>8914</v>
      </c>
      <c r="AD1" t="s">
        <v>8915</v>
      </c>
      <c r="AE1" t="s">
        <v>8916</v>
      </c>
      <c r="AF1" t="s">
        <v>8917</v>
      </c>
      <c r="AG1" t="s">
        <v>8918</v>
      </c>
    </row>
    <row r="2" spans="1:33">
      <c r="A2" s="4" cm="1">
        <f t="array" ref="A2:A357">_xlfn._xlws.FILTER('01_Base_Analitica'!$U$2:$U$1449,('01_Base_Analitica'!$B$2:$B$1449="r01")*ISNUMBER('01_Base_Analitica'!$U$2:$U$1449))</f>
        <v>7</v>
      </c>
      <c r="B2" s="4" cm="1">
        <f t="array" ref="B2:B356">_xlfn._xlws.FILTER('01_Base_Analitica'!$U$2:$U$1449,('01_Base_Analitica'!$B$2:$B$1449="r02")*ISNUMBER('01_Base_Analitica'!$U$2:$U$1449))</f>
        <v>7</v>
      </c>
      <c r="C2" s="4" cm="1">
        <f t="array" ref="C2:C356">_xlfn._xlws.FILTER('01_Base_Analitica'!$U$2:$U$1449,('01_Base_Analitica'!$B$2:$B$1449="r03")*ISNUMBER('01_Base_Analitica'!$U$2:$U$1449))</f>
        <v>7</v>
      </c>
      <c r="D2" s="4" cm="1">
        <f t="array" ref="D2:D358">_xlfn._xlws.FILTER('01_Base_Analitica'!$U$2:$U$1449,('01_Base_Analitica'!$B$2:$B$1449="r04")*ISNUMBER('01_Base_Analitica'!$U$2:$U$1449))</f>
        <v>8</v>
      </c>
      <c r="E2" s="4" cm="1">
        <f t="array" ref="E2:E356">_xlfn._xlws.FILTER('01_Base_Analitica'!$V$2:$V$1449,('01_Base_Analitica'!$B$2:$B$1449="r01")*ISNUMBER('01_Base_Analitica'!$V$2:$V$1449))</f>
        <v>7.2</v>
      </c>
      <c r="F2" s="4" cm="1">
        <f t="array" ref="F2:F355">_xlfn._xlws.FILTER('01_Base_Analitica'!$V$2:$V$1449,('01_Base_Analitica'!$B$2:$B$1449="r02")*ISNUMBER('01_Base_Analitica'!$V$2:$V$1449))</f>
        <v>7.2</v>
      </c>
      <c r="G2" s="4" cm="1">
        <f t="array" ref="G2:G356">_xlfn._xlws.FILTER('01_Base_Analitica'!$V$2:$V$1449,('01_Base_Analitica'!$B$2:$B$1449="r03")*ISNUMBER('01_Base_Analitica'!$V$2:$V$1449))</f>
        <v>7.2</v>
      </c>
      <c r="H2" s="4" cm="1">
        <f t="array" ref="H2:H355">_xlfn._xlws.FILTER('01_Base_Analitica'!$V$2:$V$1449,('01_Base_Analitica'!$B$2:$B$1449="r04")*ISNUMBER('01_Base_Analitica'!$V$2:$V$1449))</f>
        <v>7.2</v>
      </c>
      <c r="J2" t="s">
        <v>1857</v>
      </c>
      <c r="L2" t="s">
        <v>1859</v>
      </c>
      <c r="N2" t="s">
        <v>1861</v>
      </c>
      <c r="P2" t="s">
        <v>1863</v>
      </c>
      <c r="S2" t="s">
        <v>8919</v>
      </c>
      <c r="T2" t="s">
        <v>1857</v>
      </c>
      <c r="U2">
        <f>K15</f>
        <v>356</v>
      </c>
      <c r="V2" s="10">
        <f>K3</f>
        <v>6.9893258426966316</v>
      </c>
      <c r="W2" s="12">
        <f>K5</f>
        <v>6.7</v>
      </c>
      <c r="X2" s="10">
        <f>K7</f>
        <v>1.4079847132274743</v>
      </c>
      <c r="Y2" s="12">
        <f>K12</f>
        <v>3.5</v>
      </c>
      <c r="Z2" s="12">
        <f>K13</f>
        <v>9.6999999999999993</v>
      </c>
      <c r="AA2" s="10">
        <f>K16</f>
        <v>0.1467588125069049</v>
      </c>
      <c r="AB2" s="10">
        <f>V2-AA2</f>
        <v>6.842567030189727</v>
      </c>
      <c r="AC2" s="10">
        <f>V2+AA2</f>
        <v>7.1360846552035362</v>
      </c>
      <c r="AD2" s="12">
        <f>_xlfn.QUARTILE.INC(INDEX($A$2:$H$358,0,MATCH(IF($S2="AMAWeb","AMA","Access")&amp;" "&amp;$T2,$A$1:$H$1,0)),1)</f>
        <v>6</v>
      </c>
      <c r="AE2" s="12">
        <f>_xlfn.QUARTILE.INC(INDEX($A$2:$H$358,0,MATCH(IF($S2="AMAWeb","AMA","Access")&amp;" "&amp;$T2,$A$1:$H$1,0)),3)</f>
        <v>7.9250000000000007</v>
      </c>
      <c r="AF2" s="12">
        <f>AE2-AD2</f>
        <v>1.9250000000000007</v>
      </c>
      <c r="AG2" s="13">
        <f>X2/V2</f>
        <v>0.20144785704886289</v>
      </c>
    </row>
    <row r="3" spans="1:33">
      <c r="A3" s="4">
        <v>6.5</v>
      </c>
      <c r="B3" s="4">
        <v>6.5</v>
      </c>
      <c r="C3" s="4">
        <v>6.2</v>
      </c>
      <c r="D3" s="4">
        <v>7.1</v>
      </c>
      <c r="E3" s="4">
        <v>6.7</v>
      </c>
      <c r="F3" s="4">
        <v>6.5</v>
      </c>
      <c r="G3" s="4">
        <v>6.6</v>
      </c>
      <c r="H3" s="4">
        <v>6.6</v>
      </c>
      <c r="J3" t="s">
        <v>8907</v>
      </c>
      <c r="K3">
        <v>6.9893258426966316</v>
      </c>
      <c r="L3" t="s">
        <v>8907</v>
      </c>
      <c r="M3">
        <v>7.0084507042253508</v>
      </c>
      <c r="N3" t="s">
        <v>8907</v>
      </c>
      <c r="O3">
        <v>6.990422535211267</v>
      </c>
      <c r="P3" t="s">
        <v>8907</v>
      </c>
      <c r="Q3">
        <v>7.8274509803921442</v>
      </c>
      <c r="S3" t="s">
        <v>8919</v>
      </c>
      <c r="T3" t="s">
        <v>1859</v>
      </c>
      <c r="U3">
        <f>M15</f>
        <v>355</v>
      </c>
      <c r="V3" s="10">
        <f>M3</f>
        <v>7.0084507042253508</v>
      </c>
      <c r="W3" s="12">
        <f>M5</f>
        <v>6.7</v>
      </c>
      <c r="X3" s="10">
        <f>M7</f>
        <v>1.4150469117288975</v>
      </c>
      <c r="Y3" s="12">
        <f>M12</f>
        <v>3.5</v>
      </c>
      <c r="Z3" s="12">
        <f>M13</f>
        <v>9.6999999999999993</v>
      </c>
      <c r="AA3" s="10">
        <f>M16</f>
        <v>0.14770394887371982</v>
      </c>
      <c r="AB3" s="10">
        <f t="shared" ref="AB3:AB9" si="0">V3-AA3</f>
        <v>6.8607467553516308</v>
      </c>
      <c r="AC3" s="10">
        <f t="shared" ref="AC3:AC9" si="1">V3+AA3</f>
        <v>7.1561546530990707</v>
      </c>
      <c r="AD3" s="12">
        <f t="shared" ref="AD3:AD9" si="2">_xlfn.QUARTILE.INC(INDEX($A$2:$H$358,0,MATCH(IF($S3="AMAWeb","AMA","Access")&amp;" "&amp;$T3,$A$1:$H$1,0)),1)</f>
        <v>6</v>
      </c>
      <c r="AE3" s="12">
        <f t="shared" ref="AE3:AE9" si="3">_xlfn.QUARTILE.INC(INDEX($A$2:$H$358,0,MATCH(IF($S3="AMAWeb","AMA","Access")&amp;" "&amp;$T3,$A$1:$H$1,0)),3)</f>
        <v>8.0500000000000007</v>
      </c>
      <c r="AF3" s="12">
        <f t="shared" ref="AF3:AF9" si="4">AE3-AD3</f>
        <v>2.0500000000000007</v>
      </c>
      <c r="AG3" s="13">
        <f t="shared" ref="AG3:AG9" si="5">X3/V3</f>
        <v>0.20190580935038532</v>
      </c>
    </row>
    <row r="4" spans="1:33">
      <c r="A4" s="4">
        <v>9.1999999999999993</v>
      </c>
      <c r="B4" s="4">
        <v>9.1999999999999993</v>
      </c>
      <c r="C4" s="4">
        <v>9.1999999999999993</v>
      </c>
      <c r="D4" s="4">
        <v>9.6</v>
      </c>
      <c r="E4" s="4">
        <v>7.9</v>
      </c>
      <c r="F4" s="4">
        <v>7.8</v>
      </c>
      <c r="G4" s="4">
        <v>7.8</v>
      </c>
      <c r="H4" s="4">
        <v>8.3000000000000007</v>
      </c>
      <c r="J4" t="s">
        <v>8920</v>
      </c>
      <c r="K4">
        <v>7.4623040555124281E-2</v>
      </c>
      <c r="L4" t="s">
        <v>8920</v>
      </c>
      <c r="M4">
        <v>7.5102892095500709E-2</v>
      </c>
      <c r="N4" t="s">
        <v>8920</v>
      </c>
      <c r="O4">
        <v>7.3635565589003485E-2</v>
      </c>
      <c r="P4" t="s">
        <v>8920</v>
      </c>
      <c r="Q4">
        <v>6.2536363411624232E-2</v>
      </c>
      <c r="S4" t="s">
        <v>8919</v>
      </c>
      <c r="T4" t="s">
        <v>1861</v>
      </c>
      <c r="U4">
        <f>O15</f>
        <v>355</v>
      </c>
      <c r="V4" s="10">
        <f>O3</f>
        <v>6.990422535211267</v>
      </c>
      <c r="W4" s="12">
        <f>O5</f>
        <v>6.7</v>
      </c>
      <c r="X4" s="10">
        <f>O7</f>
        <v>1.3874003619944801</v>
      </c>
      <c r="Y4" s="12">
        <f>O12</f>
        <v>3.5</v>
      </c>
      <c r="Z4" s="12">
        <f>O13</f>
        <v>9.6999999999999993</v>
      </c>
      <c r="AA4" s="10">
        <f>O16</f>
        <v>0.14481817559322982</v>
      </c>
      <c r="AB4" s="10">
        <f t="shared" si="0"/>
        <v>6.8456043596180374</v>
      </c>
      <c r="AC4" s="10">
        <f t="shared" si="1"/>
        <v>7.1352407108044966</v>
      </c>
      <c r="AD4" s="12">
        <f t="shared" si="2"/>
        <v>6</v>
      </c>
      <c r="AE4" s="12">
        <f t="shared" si="3"/>
        <v>7.8</v>
      </c>
      <c r="AF4" s="12">
        <f t="shared" si="4"/>
        <v>1.7999999999999998</v>
      </c>
      <c r="AG4" s="13">
        <f t="shared" si="5"/>
        <v>0.19847160239685707</v>
      </c>
    </row>
    <row r="5" spans="1:33">
      <c r="A5" s="4">
        <v>6.1</v>
      </c>
      <c r="B5" s="4">
        <v>6.5</v>
      </c>
      <c r="C5" s="4">
        <v>6.5</v>
      </c>
      <c r="D5" s="4">
        <v>7.3</v>
      </c>
      <c r="E5" s="4">
        <v>6.4</v>
      </c>
      <c r="F5" s="4">
        <v>6.4</v>
      </c>
      <c r="G5" s="4">
        <v>6.4</v>
      </c>
      <c r="H5" s="4">
        <v>6.4</v>
      </c>
      <c r="J5" t="s">
        <v>8908</v>
      </c>
      <c r="K5">
        <v>6.7</v>
      </c>
      <c r="L5" t="s">
        <v>8908</v>
      </c>
      <c r="M5">
        <v>6.7</v>
      </c>
      <c r="N5" t="s">
        <v>8908</v>
      </c>
      <c r="O5">
        <v>6.7</v>
      </c>
      <c r="P5" t="s">
        <v>8908</v>
      </c>
      <c r="Q5">
        <v>7.7</v>
      </c>
      <c r="S5" t="s">
        <v>8919</v>
      </c>
      <c r="T5" t="s">
        <v>1863</v>
      </c>
      <c r="U5">
        <f>Q15</f>
        <v>357</v>
      </c>
      <c r="V5" s="10">
        <f>Q3</f>
        <v>7.8274509803921442</v>
      </c>
      <c r="W5" s="12">
        <f>Q5</f>
        <v>7.7</v>
      </c>
      <c r="X5" s="10">
        <f>Q7</f>
        <v>1.1815897931617436</v>
      </c>
      <c r="Y5" s="12">
        <f>Q12</f>
        <v>4.5</v>
      </c>
      <c r="Z5" s="12">
        <f>Q13</f>
        <v>9.9</v>
      </c>
      <c r="AA5" s="10">
        <f>Q16</f>
        <v>0.12298713880404354</v>
      </c>
      <c r="AB5" s="10">
        <f t="shared" si="0"/>
        <v>7.704463841588101</v>
      </c>
      <c r="AC5" s="10">
        <f t="shared" si="1"/>
        <v>7.9504381191961873</v>
      </c>
      <c r="AD5" s="12">
        <f t="shared" si="2"/>
        <v>7.1</v>
      </c>
      <c r="AE5" s="12">
        <f t="shared" si="3"/>
        <v>8.6999999999999993</v>
      </c>
      <c r="AF5" s="12">
        <f t="shared" si="4"/>
        <v>1.5999999999999996</v>
      </c>
      <c r="AG5" s="13">
        <f t="shared" si="5"/>
        <v>0.15095460784381018</v>
      </c>
    </row>
    <row r="6" spans="1:33">
      <c r="A6" s="4">
        <v>9.1999999999999993</v>
      </c>
      <c r="B6" s="4">
        <v>9.1999999999999993</v>
      </c>
      <c r="C6" s="4">
        <v>9.1999999999999993</v>
      </c>
      <c r="D6" s="4">
        <v>9.6</v>
      </c>
      <c r="E6" s="4">
        <v>6.6</v>
      </c>
      <c r="F6" s="4">
        <v>6.6</v>
      </c>
      <c r="G6" s="4">
        <v>6.6</v>
      </c>
      <c r="H6" s="4">
        <v>6.6</v>
      </c>
      <c r="J6" t="s">
        <v>8921</v>
      </c>
      <c r="K6">
        <v>9.1999999999999993</v>
      </c>
      <c r="L6" t="s">
        <v>8921</v>
      </c>
      <c r="M6">
        <v>9.1999999999999993</v>
      </c>
      <c r="N6" t="s">
        <v>8921</v>
      </c>
      <c r="O6">
        <v>9.1999999999999993</v>
      </c>
      <c r="P6" t="s">
        <v>8921</v>
      </c>
      <c r="Q6">
        <v>9.6</v>
      </c>
      <c r="S6" t="s">
        <v>8922</v>
      </c>
      <c r="T6" t="s">
        <v>1857</v>
      </c>
      <c r="U6">
        <f>K32</f>
        <v>355</v>
      </c>
      <c r="V6" s="10">
        <f>K20</f>
        <v>6.7160563380281708</v>
      </c>
      <c r="W6" s="12">
        <f>K22</f>
        <v>6.7</v>
      </c>
      <c r="X6" s="10">
        <f>K24</f>
        <v>0.93367398778219979</v>
      </c>
      <c r="Y6" s="12">
        <f>K29</f>
        <v>4.3</v>
      </c>
      <c r="Z6" s="12">
        <f>K30</f>
        <v>10</v>
      </c>
      <c r="AA6" s="10">
        <f>K33</f>
        <v>9.7457783069262088E-2</v>
      </c>
      <c r="AB6" s="10">
        <f t="shared" si="0"/>
        <v>6.6185985549589086</v>
      </c>
      <c r="AC6" s="10">
        <f t="shared" si="1"/>
        <v>6.813514121097433</v>
      </c>
      <c r="AD6" s="12">
        <f t="shared" si="2"/>
        <v>6.2</v>
      </c>
      <c r="AE6" s="12">
        <f t="shared" si="3"/>
        <v>7.2</v>
      </c>
      <c r="AF6" s="12">
        <f t="shared" si="4"/>
        <v>1</v>
      </c>
      <c r="AG6" s="13">
        <f t="shared" si="5"/>
        <v>0.13902116670693768</v>
      </c>
    </row>
    <row r="7" spans="1:33">
      <c r="A7" s="4">
        <v>6.1</v>
      </c>
      <c r="B7" s="4">
        <v>6.1</v>
      </c>
      <c r="C7" s="4">
        <v>6.2</v>
      </c>
      <c r="D7" s="4">
        <v>7.1</v>
      </c>
      <c r="E7" s="4">
        <v>6.3</v>
      </c>
      <c r="F7" s="4">
        <v>6.3</v>
      </c>
      <c r="G7" s="4">
        <v>6.4</v>
      </c>
      <c r="H7" s="4">
        <v>6.3</v>
      </c>
      <c r="J7" t="s">
        <v>8923</v>
      </c>
      <c r="K7">
        <v>1.4079847132274743</v>
      </c>
      <c r="L7" t="s">
        <v>8923</v>
      </c>
      <c r="M7">
        <v>1.4150469117288975</v>
      </c>
      <c r="N7" t="s">
        <v>8923</v>
      </c>
      <c r="O7">
        <v>1.3874003619944801</v>
      </c>
      <c r="P7" t="s">
        <v>8923</v>
      </c>
      <c r="Q7">
        <v>1.1815897931617436</v>
      </c>
      <c r="S7" t="s">
        <v>8922</v>
      </c>
      <c r="T7" t="s">
        <v>1859</v>
      </c>
      <c r="U7">
        <f>M32</f>
        <v>354</v>
      </c>
      <c r="V7" s="10">
        <f>M20</f>
        <v>6.7367231638418099</v>
      </c>
      <c r="W7" s="12">
        <f>M22</f>
        <v>6.7</v>
      </c>
      <c r="X7" s="10">
        <f>M24</f>
        <v>0.93251403906838126</v>
      </c>
      <c r="Y7" s="12">
        <f>M29</f>
        <v>4.2</v>
      </c>
      <c r="Z7" s="12">
        <f>M30</f>
        <v>10</v>
      </c>
      <c r="AA7" s="10">
        <f>M33</f>
        <v>9.7475038034331274E-2</v>
      </c>
      <c r="AB7" s="10">
        <f t="shared" si="0"/>
        <v>6.6392481258074785</v>
      </c>
      <c r="AC7" s="10">
        <f t="shared" si="1"/>
        <v>6.8341982018761414</v>
      </c>
      <c r="AD7" s="12">
        <f t="shared" si="2"/>
        <v>6.2</v>
      </c>
      <c r="AE7" s="12">
        <f t="shared" si="3"/>
        <v>7.2</v>
      </c>
      <c r="AF7" s="12">
        <f t="shared" si="4"/>
        <v>1</v>
      </c>
      <c r="AG7" s="13">
        <f t="shared" si="5"/>
        <v>0.13842249657422295</v>
      </c>
    </row>
    <row r="8" spans="1:33">
      <c r="A8" s="4">
        <v>6.1</v>
      </c>
      <c r="B8" s="4">
        <v>6.1</v>
      </c>
      <c r="C8" s="4">
        <v>6.1</v>
      </c>
      <c r="D8" s="4">
        <v>7.1</v>
      </c>
      <c r="E8" s="4">
        <v>6.3</v>
      </c>
      <c r="F8" s="4">
        <v>6.3</v>
      </c>
      <c r="G8" s="4">
        <v>6.3</v>
      </c>
      <c r="H8" s="4">
        <v>6.3</v>
      </c>
      <c r="J8" t="s">
        <v>8924</v>
      </c>
      <c r="K8">
        <v>1.9824209526822529</v>
      </c>
      <c r="L8" t="s">
        <v>8924</v>
      </c>
      <c r="M8">
        <v>2.0023577623934901</v>
      </c>
      <c r="N8" t="s">
        <v>8924</v>
      </c>
      <c r="O8">
        <v>1.9248797644624143</v>
      </c>
      <c r="P8" t="s">
        <v>8924</v>
      </c>
      <c r="Q8">
        <v>1.396154439304012</v>
      </c>
      <c r="S8" t="s">
        <v>8922</v>
      </c>
      <c r="T8" t="s">
        <v>1861</v>
      </c>
      <c r="U8">
        <f>O32</f>
        <v>355</v>
      </c>
      <c r="V8" s="10">
        <f>O20</f>
        <v>6.7501408450704279</v>
      </c>
      <c r="W8" s="12">
        <f>O22</f>
        <v>6.7</v>
      </c>
      <c r="X8" s="10">
        <f>O24</f>
        <v>0.92309889070860773</v>
      </c>
      <c r="Y8" s="12">
        <f>O29</f>
        <v>4.3</v>
      </c>
      <c r="Z8" s="12">
        <f>O30</f>
        <v>10</v>
      </c>
      <c r="AA8" s="10">
        <f>O33</f>
        <v>9.6353944331093289E-2</v>
      </c>
      <c r="AB8" s="10">
        <f t="shared" si="0"/>
        <v>6.6537869007393349</v>
      </c>
      <c r="AC8" s="10">
        <f t="shared" si="1"/>
        <v>6.8464947894015209</v>
      </c>
      <c r="AD8" s="12">
        <f t="shared" si="2"/>
        <v>6.3</v>
      </c>
      <c r="AE8" s="12">
        <f t="shared" si="3"/>
        <v>7.3</v>
      </c>
      <c r="AF8" s="12">
        <f t="shared" si="4"/>
        <v>1</v>
      </c>
      <c r="AG8" s="13">
        <f t="shared" si="5"/>
        <v>0.13675253774634039</v>
      </c>
    </row>
    <row r="9" spans="1:33">
      <c r="A9" s="4">
        <v>9.1999999999999993</v>
      </c>
      <c r="B9" s="4">
        <v>9.1999999999999993</v>
      </c>
      <c r="C9" s="4">
        <v>9.1999999999999993</v>
      </c>
      <c r="D9" s="4">
        <v>9.6</v>
      </c>
      <c r="E9" s="4">
        <v>7.6</v>
      </c>
      <c r="F9" s="4">
        <v>7.1</v>
      </c>
      <c r="G9" s="4">
        <v>7.1</v>
      </c>
      <c r="H9" s="4">
        <v>7.1</v>
      </c>
      <c r="J9" t="s">
        <v>8925</v>
      </c>
      <c r="K9">
        <v>-0.70028939829609005</v>
      </c>
      <c r="L9" t="s">
        <v>8925</v>
      </c>
      <c r="M9">
        <v>-0.69584599871438702</v>
      </c>
      <c r="N9" t="s">
        <v>8925</v>
      </c>
      <c r="O9">
        <v>-0.60161484070948967</v>
      </c>
      <c r="P9" t="s">
        <v>8925</v>
      </c>
      <c r="Q9">
        <v>-0.33491862540659767</v>
      </c>
      <c r="S9" t="s">
        <v>8922</v>
      </c>
      <c r="T9" t="s">
        <v>1863</v>
      </c>
      <c r="U9">
        <f>Q32</f>
        <v>354</v>
      </c>
      <c r="V9" s="10">
        <f>Q20</f>
        <v>6.7536723163841863</v>
      </c>
      <c r="W9" s="12">
        <f>Q22</f>
        <v>6.7</v>
      </c>
      <c r="X9" s="10">
        <f>Q24</f>
        <v>0.93342135594273101</v>
      </c>
      <c r="Y9" s="12">
        <f>Q29</f>
        <v>4.3</v>
      </c>
      <c r="Z9" s="12">
        <f>Q30</f>
        <v>10</v>
      </c>
      <c r="AA9" s="10">
        <f>Q33</f>
        <v>9.7569879230421791E-2</v>
      </c>
      <c r="AB9" s="10">
        <f t="shared" si="0"/>
        <v>6.6561024371537645</v>
      </c>
      <c r="AC9" s="10">
        <f t="shared" si="1"/>
        <v>6.8512421956146081</v>
      </c>
      <c r="AD9" s="12">
        <f t="shared" si="2"/>
        <v>6.2</v>
      </c>
      <c r="AE9" s="12">
        <f t="shared" si="3"/>
        <v>7.3</v>
      </c>
      <c r="AF9" s="12">
        <f t="shared" si="4"/>
        <v>1.0999999999999996</v>
      </c>
      <c r="AG9" s="13">
        <f t="shared" si="5"/>
        <v>0.13820945290435274</v>
      </c>
    </row>
    <row r="10" spans="1:33">
      <c r="A10" s="4">
        <v>9.1999999999999993</v>
      </c>
      <c r="B10" s="4">
        <v>9.1999999999999993</v>
      </c>
      <c r="C10" s="4">
        <v>9.1999999999999993</v>
      </c>
      <c r="D10" s="4">
        <v>9.6</v>
      </c>
      <c r="E10" s="4">
        <v>9.6999999999999993</v>
      </c>
      <c r="F10" s="4">
        <v>9.6999999999999993</v>
      </c>
      <c r="G10" s="4">
        <v>9.6999999999999993</v>
      </c>
      <c r="H10" s="4">
        <v>9.6999999999999993</v>
      </c>
      <c r="J10" t="s">
        <v>8926</v>
      </c>
      <c r="K10">
        <v>0.26849316383641408</v>
      </c>
      <c r="L10" t="s">
        <v>8926</v>
      </c>
      <c r="M10">
        <v>0.22638970525667573</v>
      </c>
      <c r="N10" t="s">
        <v>8926</v>
      </c>
      <c r="O10">
        <v>0.25302116850111533</v>
      </c>
      <c r="P10" t="s">
        <v>8926</v>
      </c>
      <c r="Q10">
        <v>-5.1646443397074158E-2</v>
      </c>
    </row>
    <row r="11" spans="1:33">
      <c r="A11" s="4">
        <v>7.6</v>
      </c>
      <c r="B11" s="4">
        <v>7.6</v>
      </c>
      <c r="C11" s="4">
        <v>7.6</v>
      </c>
      <c r="D11" s="4">
        <v>8.1999999999999993</v>
      </c>
      <c r="E11" s="4">
        <v>7.8</v>
      </c>
      <c r="F11" s="4">
        <v>7.8</v>
      </c>
      <c r="G11" s="4">
        <v>7.8</v>
      </c>
      <c r="H11" s="4">
        <v>7.8</v>
      </c>
      <c r="J11" t="s">
        <v>8927</v>
      </c>
      <c r="K11">
        <v>6.1999999999999993</v>
      </c>
      <c r="L11" t="s">
        <v>8927</v>
      </c>
      <c r="M11">
        <v>6.1999999999999993</v>
      </c>
      <c r="N11" t="s">
        <v>8927</v>
      </c>
      <c r="O11">
        <v>6.1999999999999993</v>
      </c>
      <c r="P11" t="s">
        <v>8927</v>
      </c>
      <c r="Q11">
        <v>5.4</v>
      </c>
    </row>
    <row r="12" spans="1:33">
      <c r="A12" s="4">
        <v>6.3</v>
      </c>
      <c r="B12" s="4">
        <v>6.3</v>
      </c>
      <c r="C12" s="4">
        <v>6.3</v>
      </c>
      <c r="D12" s="4">
        <v>6.9</v>
      </c>
      <c r="E12" s="4">
        <v>6.6</v>
      </c>
      <c r="F12" s="4">
        <v>6.6</v>
      </c>
      <c r="G12" s="4">
        <v>6.6</v>
      </c>
      <c r="H12" s="4">
        <v>6.6</v>
      </c>
      <c r="J12" t="s">
        <v>8910</v>
      </c>
      <c r="K12">
        <v>3.5</v>
      </c>
      <c r="L12" t="s">
        <v>8910</v>
      </c>
      <c r="M12">
        <v>3.5</v>
      </c>
      <c r="N12" t="s">
        <v>8910</v>
      </c>
      <c r="O12">
        <v>3.5</v>
      </c>
      <c r="P12" t="s">
        <v>8910</v>
      </c>
      <c r="Q12">
        <v>4.5</v>
      </c>
    </row>
    <row r="13" spans="1:33">
      <c r="A13" s="4">
        <v>9.1999999999999993</v>
      </c>
      <c r="B13" s="4">
        <v>9.1999999999999993</v>
      </c>
      <c r="C13" s="4">
        <v>9.1999999999999993</v>
      </c>
      <c r="D13" s="4">
        <v>9.6</v>
      </c>
      <c r="E13" s="4">
        <v>5.8</v>
      </c>
      <c r="F13" s="4">
        <v>5.9</v>
      </c>
      <c r="G13" s="4">
        <v>6</v>
      </c>
      <c r="H13" s="4">
        <v>5.9</v>
      </c>
      <c r="J13" t="s">
        <v>8911</v>
      </c>
      <c r="K13">
        <v>9.6999999999999993</v>
      </c>
      <c r="L13" t="s">
        <v>8911</v>
      </c>
      <c r="M13">
        <v>9.6999999999999993</v>
      </c>
      <c r="N13" t="s">
        <v>8911</v>
      </c>
      <c r="O13">
        <v>9.6999999999999993</v>
      </c>
      <c r="P13" t="s">
        <v>8911</v>
      </c>
      <c r="Q13">
        <v>9.9</v>
      </c>
    </row>
    <row r="14" spans="1:33">
      <c r="A14" s="4">
        <v>5.8</v>
      </c>
      <c r="B14" s="4">
        <v>5.9</v>
      </c>
      <c r="C14" s="4">
        <v>6.1</v>
      </c>
      <c r="D14" s="4">
        <v>7.2</v>
      </c>
      <c r="E14" s="4">
        <v>6</v>
      </c>
      <c r="F14" s="4">
        <v>6</v>
      </c>
      <c r="G14" s="4">
        <v>6</v>
      </c>
      <c r="H14" s="4">
        <v>6</v>
      </c>
      <c r="J14" t="s">
        <v>8928</v>
      </c>
      <c r="K14">
        <v>2488.2000000000007</v>
      </c>
      <c r="L14" t="s">
        <v>8928</v>
      </c>
      <c r="M14">
        <v>2487.9999999999995</v>
      </c>
      <c r="N14" t="s">
        <v>8928</v>
      </c>
      <c r="O14">
        <v>2481.6</v>
      </c>
      <c r="P14" t="s">
        <v>8928</v>
      </c>
      <c r="Q14">
        <v>2794.3999999999955</v>
      </c>
    </row>
    <row r="15" spans="1:33">
      <c r="A15" s="4">
        <v>6.2</v>
      </c>
      <c r="B15" s="4">
        <v>9.1999999999999993</v>
      </c>
      <c r="C15" s="4">
        <v>6</v>
      </c>
      <c r="D15" s="4">
        <v>7.1</v>
      </c>
      <c r="E15" s="4">
        <v>6.4</v>
      </c>
      <c r="F15" s="4">
        <v>6.4</v>
      </c>
      <c r="G15" s="4">
        <v>6.4</v>
      </c>
      <c r="H15" s="4">
        <v>6.4</v>
      </c>
      <c r="J15" t="s">
        <v>1421</v>
      </c>
      <c r="K15">
        <v>356</v>
      </c>
      <c r="L15" t="s">
        <v>1421</v>
      </c>
      <c r="M15">
        <v>355</v>
      </c>
      <c r="N15" t="s">
        <v>1421</v>
      </c>
      <c r="O15">
        <v>355</v>
      </c>
      <c r="P15" t="s">
        <v>1421</v>
      </c>
      <c r="Q15">
        <v>357</v>
      </c>
    </row>
    <row r="16" spans="1:33" ht="15.75" thickBot="1">
      <c r="A16" s="4">
        <v>9.1999999999999993</v>
      </c>
      <c r="B16" s="4">
        <v>6.2</v>
      </c>
      <c r="C16" s="4">
        <v>6.2</v>
      </c>
      <c r="D16" s="4">
        <v>7.3</v>
      </c>
      <c r="E16" s="4">
        <v>6.1</v>
      </c>
      <c r="F16" s="4">
        <v>6.1</v>
      </c>
      <c r="G16" s="4">
        <v>6.1</v>
      </c>
      <c r="H16" s="4">
        <v>6.2</v>
      </c>
      <c r="J16" s="5" t="s">
        <v>8929</v>
      </c>
      <c r="K16" s="5">
        <v>0.1467588125069049</v>
      </c>
      <c r="L16" s="5" t="s">
        <v>8929</v>
      </c>
      <c r="M16" s="5">
        <v>0.14770394887371982</v>
      </c>
      <c r="N16" s="5" t="s">
        <v>8929</v>
      </c>
      <c r="O16" s="5">
        <v>0.14481817559322982</v>
      </c>
      <c r="P16" s="5" t="s">
        <v>8929</v>
      </c>
      <c r="Q16" s="5">
        <v>0.12298713880404354</v>
      </c>
    </row>
    <row r="17" spans="1:17" ht="15.75" thickBot="1">
      <c r="A17" s="4">
        <v>6.2</v>
      </c>
      <c r="B17" s="4">
        <v>9.1999999999999993</v>
      </c>
      <c r="C17" s="4">
        <v>6.1</v>
      </c>
      <c r="D17" s="4">
        <v>7.2</v>
      </c>
      <c r="E17" s="4">
        <v>6.2</v>
      </c>
      <c r="F17" s="4">
        <v>6.2</v>
      </c>
      <c r="G17" s="4">
        <v>6.2</v>
      </c>
      <c r="H17" s="4">
        <v>6.2</v>
      </c>
    </row>
    <row r="18" spans="1:17">
      <c r="A18" s="4">
        <v>9.1999999999999993</v>
      </c>
      <c r="B18" s="4">
        <v>6.2</v>
      </c>
      <c r="C18" s="4">
        <v>6.2</v>
      </c>
      <c r="D18" s="4">
        <v>7.1</v>
      </c>
      <c r="E18" s="4">
        <v>7.1</v>
      </c>
      <c r="F18" s="4">
        <v>7.1</v>
      </c>
      <c r="G18" s="4">
        <v>6.8</v>
      </c>
      <c r="H18" s="4">
        <v>6.8</v>
      </c>
      <c r="J18" s="84" t="s">
        <v>8922</v>
      </c>
      <c r="K18" s="84"/>
      <c r="L18" s="84"/>
      <c r="M18" s="84"/>
      <c r="N18" s="84"/>
      <c r="O18" s="84"/>
      <c r="P18" s="84"/>
      <c r="Q18" s="84"/>
    </row>
    <row r="19" spans="1:17">
      <c r="A19" s="4">
        <v>6.5</v>
      </c>
      <c r="B19" s="4">
        <v>9.1999999999999993</v>
      </c>
      <c r="C19" s="4">
        <v>7.6</v>
      </c>
      <c r="D19" s="4">
        <v>8.3000000000000007</v>
      </c>
      <c r="E19" s="4">
        <v>6.6</v>
      </c>
      <c r="F19" s="4">
        <v>6.6</v>
      </c>
      <c r="G19" s="4">
        <v>6.6</v>
      </c>
      <c r="H19" s="4">
        <v>6.6</v>
      </c>
      <c r="J19" t="s">
        <v>1857</v>
      </c>
      <c r="L19" t="s">
        <v>1859</v>
      </c>
      <c r="N19" t="s">
        <v>1861</v>
      </c>
      <c r="P19" t="s">
        <v>1863</v>
      </c>
    </row>
    <row r="20" spans="1:17">
      <c r="A20" s="4">
        <v>9.1999999999999993</v>
      </c>
      <c r="B20" s="4">
        <v>6.5</v>
      </c>
      <c r="C20" s="4">
        <v>6.5</v>
      </c>
      <c r="D20" s="4">
        <v>7.6</v>
      </c>
      <c r="E20" s="4">
        <v>6.8</v>
      </c>
      <c r="F20" s="4">
        <v>6.8</v>
      </c>
      <c r="G20" s="4">
        <v>6.8</v>
      </c>
      <c r="H20" s="4">
        <v>6.8</v>
      </c>
      <c r="J20" t="s">
        <v>8907</v>
      </c>
      <c r="K20">
        <v>6.7160563380281708</v>
      </c>
      <c r="L20" t="s">
        <v>8907</v>
      </c>
      <c r="M20">
        <v>6.7367231638418099</v>
      </c>
      <c r="N20" t="s">
        <v>8907</v>
      </c>
      <c r="O20">
        <v>6.7501408450704279</v>
      </c>
      <c r="P20" t="s">
        <v>8907</v>
      </c>
      <c r="Q20">
        <v>6.7536723163841863</v>
      </c>
    </row>
    <row r="21" spans="1:17">
      <c r="A21" s="4">
        <v>6.5</v>
      </c>
      <c r="B21" s="4">
        <v>9.1999999999999993</v>
      </c>
      <c r="C21" s="4">
        <v>6.5</v>
      </c>
      <c r="D21" s="4">
        <v>8.1999999999999993</v>
      </c>
      <c r="E21" s="4">
        <v>6.6</v>
      </c>
      <c r="F21" s="4">
        <v>6.6</v>
      </c>
      <c r="G21" s="4">
        <v>6.6</v>
      </c>
      <c r="H21" s="4">
        <v>6.6</v>
      </c>
      <c r="J21" t="s">
        <v>8920</v>
      </c>
      <c r="K21">
        <v>4.9554270021414444E-2</v>
      </c>
      <c r="L21" t="s">
        <v>8920</v>
      </c>
      <c r="M21">
        <v>4.9562561990033303E-2</v>
      </c>
      <c r="N21" t="s">
        <v>8920</v>
      </c>
      <c r="O21">
        <v>4.8993002145533877E-2</v>
      </c>
      <c r="P21" t="s">
        <v>8920</v>
      </c>
      <c r="Q21">
        <v>4.9610785337828145E-2</v>
      </c>
    </row>
    <row r="22" spans="1:17">
      <c r="A22" s="4">
        <v>5.9</v>
      </c>
      <c r="B22" s="4">
        <v>6.5</v>
      </c>
      <c r="C22" s="4">
        <v>5.9</v>
      </c>
      <c r="D22" s="4">
        <v>7.7</v>
      </c>
      <c r="E22" s="4">
        <v>6.1</v>
      </c>
      <c r="F22" s="4">
        <v>6.1</v>
      </c>
      <c r="G22" s="4">
        <v>6.1</v>
      </c>
      <c r="H22" s="4">
        <v>6.1</v>
      </c>
      <c r="J22" t="s">
        <v>8908</v>
      </c>
      <c r="K22">
        <v>6.7</v>
      </c>
      <c r="L22" t="s">
        <v>8908</v>
      </c>
      <c r="M22">
        <v>6.7</v>
      </c>
      <c r="N22" t="s">
        <v>8908</v>
      </c>
      <c r="O22">
        <v>6.7</v>
      </c>
      <c r="P22" t="s">
        <v>8908</v>
      </c>
      <c r="Q22">
        <v>6.7</v>
      </c>
    </row>
    <row r="23" spans="1:17">
      <c r="A23" s="4">
        <v>5.6</v>
      </c>
      <c r="B23" s="4">
        <v>5.9</v>
      </c>
      <c r="C23" s="4">
        <v>5.6</v>
      </c>
      <c r="D23" s="4">
        <v>7.2</v>
      </c>
      <c r="E23" s="4">
        <v>7</v>
      </c>
      <c r="F23" s="4">
        <v>7</v>
      </c>
      <c r="G23" s="4">
        <v>7</v>
      </c>
      <c r="H23" s="4">
        <v>7</v>
      </c>
      <c r="J23" t="s">
        <v>8921</v>
      </c>
      <c r="K23">
        <v>6.6</v>
      </c>
      <c r="L23" t="s">
        <v>8921</v>
      </c>
      <c r="M23">
        <v>6.6</v>
      </c>
      <c r="N23" t="s">
        <v>8921</v>
      </c>
      <c r="O23">
        <v>6.6</v>
      </c>
      <c r="P23" t="s">
        <v>8921</v>
      </c>
      <c r="Q23">
        <v>6.6</v>
      </c>
    </row>
    <row r="24" spans="1:17">
      <c r="A24" s="4">
        <v>7</v>
      </c>
      <c r="B24" s="4">
        <v>5.6</v>
      </c>
      <c r="C24" s="4">
        <v>6.8</v>
      </c>
      <c r="D24" s="4">
        <v>9.6</v>
      </c>
      <c r="E24" s="4">
        <v>6.7</v>
      </c>
      <c r="F24" s="4">
        <v>6.7</v>
      </c>
      <c r="G24" s="4">
        <v>6.7</v>
      </c>
      <c r="H24" s="4">
        <v>6.7</v>
      </c>
      <c r="J24" t="s">
        <v>8923</v>
      </c>
      <c r="K24">
        <v>0.93367398778219979</v>
      </c>
      <c r="L24" t="s">
        <v>8923</v>
      </c>
      <c r="M24">
        <v>0.93251403906838126</v>
      </c>
      <c r="N24" t="s">
        <v>8923</v>
      </c>
      <c r="O24">
        <v>0.92309889070860773</v>
      </c>
      <c r="P24" t="s">
        <v>8923</v>
      </c>
      <c r="Q24">
        <v>0.93342135594273101</v>
      </c>
    </row>
    <row r="25" spans="1:17">
      <c r="A25" s="4">
        <v>7.2</v>
      </c>
      <c r="B25" s="4">
        <v>6.8</v>
      </c>
      <c r="C25" s="4">
        <v>7.2</v>
      </c>
      <c r="D25" s="4">
        <v>7.8</v>
      </c>
      <c r="E25" s="4">
        <v>7</v>
      </c>
      <c r="F25" s="4">
        <v>7</v>
      </c>
      <c r="G25" s="4">
        <v>7</v>
      </c>
      <c r="H25" s="4">
        <v>7</v>
      </c>
      <c r="J25" t="s">
        <v>8924</v>
      </c>
      <c r="K25">
        <v>0.87174711546111538</v>
      </c>
      <c r="L25" t="s">
        <v>8924</v>
      </c>
      <c r="M25">
        <v>0.86958243305962657</v>
      </c>
      <c r="N25" t="s">
        <v>8924</v>
      </c>
      <c r="O25">
        <v>0.85211156202746219</v>
      </c>
      <c r="P25" t="s">
        <v>8924</v>
      </c>
      <c r="Q25">
        <v>0.87127542772996658</v>
      </c>
    </row>
    <row r="26" spans="1:17">
      <c r="A26" s="4">
        <v>6.9</v>
      </c>
      <c r="B26" s="4">
        <v>7.2</v>
      </c>
      <c r="C26" s="4">
        <v>6.9</v>
      </c>
      <c r="D26" s="4">
        <v>8</v>
      </c>
      <c r="E26" s="4">
        <v>6.3</v>
      </c>
      <c r="F26" s="4">
        <v>6.3</v>
      </c>
      <c r="G26" s="4">
        <v>6.3</v>
      </c>
      <c r="H26" s="4">
        <v>6.3</v>
      </c>
      <c r="J26" t="s">
        <v>8925</v>
      </c>
      <c r="K26">
        <v>0.9785134716746211</v>
      </c>
      <c r="L26" t="s">
        <v>8925</v>
      </c>
      <c r="M26">
        <v>1.0255277104531859</v>
      </c>
      <c r="N26" t="s">
        <v>8925</v>
      </c>
      <c r="O26">
        <v>1.1139928738674514</v>
      </c>
      <c r="P26" t="s">
        <v>8925</v>
      </c>
      <c r="Q26">
        <v>0.9693244882445633</v>
      </c>
    </row>
    <row r="27" spans="1:17">
      <c r="A27" s="4">
        <v>6</v>
      </c>
      <c r="B27" s="4">
        <v>6.9</v>
      </c>
      <c r="C27" s="4">
        <v>6</v>
      </c>
      <c r="D27" s="4">
        <v>7.8</v>
      </c>
      <c r="E27" s="4">
        <v>6.9</v>
      </c>
      <c r="F27" s="4">
        <v>6.9</v>
      </c>
      <c r="G27" s="4">
        <v>6.9</v>
      </c>
      <c r="H27" s="4">
        <v>6.9</v>
      </c>
      <c r="J27" t="s">
        <v>8926</v>
      </c>
      <c r="K27">
        <v>0.31255297055445963</v>
      </c>
      <c r="L27" t="s">
        <v>8926</v>
      </c>
      <c r="M27">
        <v>0.28077375502786567</v>
      </c>
      <c r="N27" t="s">
        <v>8926</v>
      </c>
      <c r="O27">
        <v>0.30675432420245019</v>
      </c>
      <c r="P27" t="s">
        <v>8926</v>
      </c>
      <c r="Q27">
        <v>0.31371973497051964</v>
      </c>
    </row>
    <row r="28" spans="1:17">
      <c r="A28" s="4">
        <v>6.9</v>
      </c>
      <c r="B28" s="4">
        <v>6</v>
      </c>
      <c r="C28" s="4">
        <v>6.9</v>
      </c>
      <c r="D28" s="4">
        <v>9.6</v>
      </c>
      <c r="E28" s="4">
        <v>7.1</v>
      </c>
      <c r="F28" s="4">
        <v>7.1</v>
      </c>
      <c r="G28" s="4">
        <v>7.1</v>
      </c>
      <c r="H28" s="4">
        <v>7.1</v>
      </c>
      <c r="J28" t="s">
        <v>8927</v>
      </c>
      <c r="K28">
        <v>5.7</v>
      </c>
      <c r="L28" t="s">
        <v>8927</v>
      </c>
      <c r="M28">
        <v>5.8</v>
      </c>
      <c r="N28" t="s">
        <v>8927</v>
      </c>
      <c r="O28">
        <v>5.7</v>
      </c>
      <c r="P28" t="s">
        <v>8927</v>
      </c>
      <c r="Q28">
        <v>5.7</v>
      </c>
    </row>
    <row r="29" spans="1:17">
      <c r="A29" s="4">
        <v>9.1999999999999993</v>
      </c>
      <c r="B29" s="4">
        <v>6.9</v>
      </c>
      <c r="C29" s="4">
        <v>9.1999999999999993</v>
      </c>
      <c r="D29" s="4">
        <v>7.7</v>
      </c>
      <c r="E29" s="4">
        <v>6.5</v>
      </c>
      <c r="F29" s="4">
        <v>6.5</v>
      </c>
      <c r="G29" s="4">
        <v>6.5</v>
      </c>
      <c r="H29" s="4">
        <v>6.5</v>
      </c>
      <c r="J29" t="s">
        <v>8910</v>
      </c>
      <c r="K29">
        <v>4.3</v>
      </c>
      <c r="L29" t="s">
        <v>8910</v>
      </c>
      <c r="M29">
        <v>4.2</v>
      </c>
      <c r="N29" t="s">
        <v>8910</v>
      </c>
      <c r="O29">
        <v>4.3</v>
      </c>
      <c r="P29" t="s">
        <v>8910</v>
      </c>
      <c r="Q29">
        <v>4.3</v>
      </c>
    </row>
    <row r="30" spans="1:17">
      <c r="A30" s="4">
        <v>9.1999999999999993</v>
      </c>
      <c r="B30" s="4">
        <v>9.1999999999999993</v>
      </c>
      <c r="C30" s="4">
        <v>9.1999999999999993</v>
      </c>
      <c r="D30" s="4">
        <v>9.6</v>
      </c>
      <c r="E30" s="4">
        <v>6.3</v>
      </c>
      <c r="F30" s="4">
        <v>6.3</v>
      </c>
      <c r="G30" s="4">
        <v>6.8</v>
      </c>
      <c r="H30" s="4">
        <v>6.3</v>
      </c>
      <c r="J30" t="s">
        <v>8911</v>
      </c>
      <c r="K30">
        <v>10</v>
      </c>
      <c r="L30" t="s">
        <v>8911</v>
      </c>
      <c r="M30">
        <v>10</v>
      </c>
      <c r="N30" t="s">
        <v>8911</v>
      </c>
      <c r="O30">
        <v>10</v>
      </c>
      <c r="P30" t="s">
        <v>8911</v>
      </c>
      <c r="Q30">
        <v>10</v>
      </c>
    </row>
    <row r="31" spans="1:17">
      <c r="A31" s="4">
        <v>6.9</v>
      </c>
      <c r="B31" s="4">
        <v>9.1999999999999993</v>
      </c>
      <c r="C31" s="4">
        <v>6.9</v>
      </c>
      <c r="D31" s="4">
        <v>9.6</v>
      </c>
      <c r="E31" s="4">
        <v>6.6</v>
      </c>
      <c r="F31" s="4">
        <v>6.6</v>
      </c>
      <c r="G31" s="4">
        <v>6.6</v>
      </c>
      <c r="H31" s="4">
        <v>6.6</v>
      </c>
      <c r="J31" t="s">
        <v>8928</v>
      </c>
      <c r="K31">
        <v>2384.2000000000007</v>
      </c>
      <c r="L31" t="s">
        <v>8928</v>
      </c>
      <c r="M31">
        <v>2384.8000000000006</v>
      </c>
      <c r="N31" t="s">
        <v>8928</v>
      </c>
      <c r="O31">
        <v>2396.300000000002</v>
      </c>
      <c r="P31" t="s">
        <v>8928</v>
      </c>
      <c r="Q31">
        <v>2390.800000000002</v>
      </c>
    </row>
    <row r="32" spans="1:17">
      <c r="A32" s="4">
        <v>7.3</v>
      </c>
      <c r="B32" s="4">
        <v>6.9</v>
      </c>
      <c r="C32" s="4">
        <v>7.3</v>
      </c>
      <c r="D32" s="4">
        <v>7.9</v>
      </c>
      <c r="E32" s="4">
        <v>8.3000000000000007</v>
      </c>
      <c r="F32" s="4">
        <v>8.3000000000000007</v>
      </c>
      <c r="G32" s="4">
        <v>8.3000000000000007</v>
      </c>
      <c r="H32" s="4">
        <v>8.3000000000000007</v>
      </c>
      <c r="J32" t="s">
        <v>1421</v>
      </c>
      <c r="K32">
        <v>355</v>
      </c>
      <c r="L32" t="s">
        <v>1421</v>
      </c>
      <c r="M32">
        <v>354</v>
      </c>
      <c r="N32" t="s">
        <v>1421</v>
      </c>
      <c r="O32">
        <v>355</v>
      </c>
      <c r="P32" t="s">
        <v>1421</v>
      </c>
      <c r="Q32">
        <v>354</v>
      </c>
    </row>
    <row r="33" spans="1:17" ht="15.75" thickBot="1">
      <c r="A33" s="4">
        <v>6.3</v>
      </c>
      <c r="B33" s="4">
        <v>6.8</v>
      </c>
      <c r="C33" s="4">
        <v>6.3</v>
      </c>
      <c r="D33" s="4">
        <v>8</v>
      </c>
      <c r="E33" s="4">
        <v>5.2</v>
      </c>
      <c r="F33" s="4">
        <v>5.3</v>
      </c>
      <c r="G33" s="4">
        <v>5.3</v>
      </c>
      <c r="H33" s="4">
        <v>5.3</v>
      </c>
      <c r="J33" s="5" t="s">
        <v>8929</v>
      </c>
      <c r="K33" s="5">
        <v>9.7457783069262088E-2</v>
      </c>
      <c r="L33" s="5" t="s">
        <v>8929</v>
      </c>
      <c r="M33" s="5">
        <v>9.7475038034331274E-2</v>
      </c>
      <c r="N33" s="5" t="s">
        <v>8929</v>
      </c>
      <c r="O33" s="5">
        <v>9.6353944331093289E-2</v>
      </c>
      <c r="P33" s="5" t="s">
        <v>8929</v>
      </c>
      <c r="Q33" s="5">
        <v>9.7569879230421791E-2</v>
      </c>
    </row>
    <row r="34" spans="1:17">
      <c r="A34" s="4">
        <v>8.4</v>
      </c>
      <c r="B34" s="4">
        <v>6.3</v>
      </c>
      <c r="C34" s="4">
        <v>8.4</v>
      </c>
      <c r="D34" s="4">
        <v>7.5</v>
      </c>
      <c r="E34" s="4">
        <v>5.3</v>
      </c>
      <c r="F34" s="4">
        <v>5.3</v>
      </c>
      <c r="G34" s="4">
        <v>5.3</v>
      </c>
      <c r="H34" s="4">
        <v>5.3</v>
      </c>
    </row>
    <row r="35" spans="1:17">
      <c r="A35" s="4">
        <v>4.4000000000000004</v>
      </c>
      <c r="B35" s="4">
        <v>8.4</v>
      </c>
      <c r="C35" s="4">
        <v>4.4000000000000004</v>
      </c>
      <c r="D35" s="4">
        <v>9</v>
      </c>
      <c r="E35" s="4">
        <v>6.5</v>
      </c>
      <c r="F35" s="4">
        <v>6.5</v>
      </c>
      <c r="G35" s="4">
        <v>6.5</v>
      </c>
      <c r="H35" s="4">
        <v>6.5</v>
      </c>
    </row>
    <row r="36" spans="1:17">
      <c r="A36" s="4">
        <v>4.5</v>
      </c>
      <c r="B36" s="4">
        <v>4.4000000000000004</v>
      </c>
      <c r="C36" s="4">
        <v>4.4000000000000004</v>
      </c>
      <c r="D36" s="4">
        <v>5.4</v>
      </c>
      <c r="E36" s="4">
        <v>7</v>
      </c>
      <c r="F36" s="4">
        <v>7</v>
      </c>
      <c r="G36" s="4">
        <v>7</v>
      </c>
      <c r="H36" s="4">
        <v>7</v>
      </c>
    </row>
    <row r="37" spans="1:17">
      <c r="A37" s="4">
        <v>6.9</v>
      </c>
      <c r="B37" s="4">
        <v>4.5</v>
      </c>
      <c r="C37" s="4">
        <v>6.9</v>
      </c>
      <c r="D37" s="4">
        <v>5.4</v>
      </c>
      <c r="E37" s="4">
        <v>6.8</v>
      </c>
      <c r="F37" s="4">
        <v>6.8</v>
      </c>
      <c r="G37" s="4">
        <v>6.8</v>
      </c>
      <c r="H37" s="4">
        <v>6.8</v>
      </c>
    </row>
    <row r="38" spans="1:17">
      <c r="A38" s="4">
        <v>7</v>
      </c>
      <c r="B38" s="4">
        <v>6.9</v>
      </c>
      <c r="C38" s="4">
        <v>7</v>
      </c>
      <c r="D38" s="4">
        <v>7.9</v>
      </c>
      <c r="E38" s="4">
        <v>6.5</v>
      </c>
      <c r="F38" s="4">
        <v>6.5</v>
      </c>
      <c r="G38" s="4">
        <v>6.5</v>
      </c>
      <c r="H38" s="4">
        <v>6.5</v>
      </c>
    </row>
    <row r="39" spans="1:17">
      <c r="A39" s="4">
        <v>6.5</v>
      </c>
      <c r="B39" s="4">
        <v>7</v>
      </c>
      <c r="C39" s="4">
        <v>6.5</v>
      </c>
      <c r="D39" s="4">
        <v>7.8</v>
      </c>
      <c r="E39" s="4">
        <v>6.6</v>
      </c>
      <c r="F39" s="4">
        <v>6.6</v>
      </c>
      <c r="G39" s="4">
        <v>6.6</v>
      </c>
      <c r="H39" s="4">
        <v>6.6</v>
      </c>
    </row>
    <row r="40" spans="1:17">
      <c r="A40" s="4">
        <v>6.9</v>
      </c>
      <c r="B40" s="4">
        <v>6.5</v>
      </c>
      <c r="C40" s="4">
        <v>6.9</v>
      </c>
      <c r="D40" s="4">
        <v>7.7</v>
      </c>
      <c r="E40" s="4">
        <v>6.3</v>
      </c>
      <c r="F40" s="4">
        <v>6.3</v>
      </c>
      <c r="G40" s="4">
        <v>6.3</v>
      </c>
      <c r="H40" s="4">
        <v>6.3</v>
      </c>
    </row>
    <row r="41" spans="1:17">
      <c r="A41" s="4">
        <v>6</v>
      </c>
      <c r="B41" s="4">
        <v>6.9</v>
      </c>
      <c r="C41" s="4">
        <v>6</v>
      </c>
      <c r="D41" s="4">
        <v>7.9</v>
      </c>
      <c r="E41" s="4">
        <v>6</v>
      </c>
      <c r="F41" s="4">
        <v>6</v>
      </c>
      <c r="G41" s="4">
        <v>6.5</v>
      </c>
      <c r="H41" s="4">
        <v>6</v>
      </c>
    </row>
    <row r="42" spans="1:17">
      <c r="A42" s="4">
        <v>6.4</v>
      </c>
      <c r="B42" s="4">
        <v>6</v>
      </c>
      <c r="C42" s="4">
        <v>6.4</v>
      </c>
      <c r="D42" s="4">
        <v>7.3</v>
      </c>
      <c r="E42" s="4">
        <v>6</v>
      </c>
      <c r="F42" s="4">
        <v>6</v>
      </c>
      <c r="G42" s="4">
        <v>6.5</v>
      </c>
      <c r="H42" s="4">
        <v>6</v>
      </c>
    </row>
    <row r="43" spans="1:17">
      <c r="A43" s="4">
        <v>6.9</v>
      </c>
      <c r="B43" s="4">
        <v>6.4</v>
      </c>
      <c r="C43" s="4">
        <v>6.9</v>
      </c>
      <c r="D43" s="4">
        <v>7.4</v>
      </c>
      <c r="E43" s="4">
        <v>6.6</v>
      </c>
      <c r="F43" s="4">
        <v>6.6</v>
      </c>
      <c r="G43" s="4">
        <v>6.6</v>
      </c>
      <c r="H43" s="4">
        <v>6.6</v>
      </c>
    </row>
    <row r="44" spans="1:17">
      <c r="A44" s="4">
        <v>6.9</v>
      </c>
      <c r="B44" s="4">
        <v>6.9</v>
      </c>
      <c r="C44" s="4">
        <v>6.9</v>
      </c>
      <c r="D44" s="4">
        <v>7.9</v>
      </c>
      <c r="E44" s="4">
        <v>5</v>
      </c>
      <c r="F44" s="4">
        <v>5</v>
      </c>
      <c r="G44" s="4">
        <v>5</v>
      </c>
      <c r="H44" s="4">
        <v>5</v>
      </c>
    </row>
    <row r="45" spans="1:17">
      <c r="A45" s="4">
        <v>6.5</v>
      </c>
      <c r="B45" s="4">
        <v>6.5</v>
      </c>
      <c r="C45" s="4">
        <v>6.5</v>
      </c>
      <c r="D45" s="4">
        <v>7.7</v>
      </c>
      <c r="E45" s="4">
        <v>8.3000000000000007</v>
      </c>
      <c r="F45" s="4">
        <v>8.3000000000000007</v>
      </c>
      <c r="G45" s="4">
        <v>8.3000000000000007</v>
      </c>
      <c r="H45" s="4">
        <v>8.3000000000000007</v>
      </c>
    </row>
    <row r="46" spans="1:17">
      <c r="A46" s="4">
        <v>4.2</v>
      </c>
      <c r="B46" s="4">
        <v>6.5</v>
      </c>
      <c r="C46" s="4">
        <v>4.2</v>
      </c>
      <c r="D46" s="4">
        <v>7.5</v>
      </c>
      <c r="E46" s="4">
        <v>7</v>
      </c>
      <c r="F46" s="4">
        <v>7</v>
      </c>
      <c r="G46" s="4">
        <v>7</v>
      </c>
      <c r="H46" s="4">
        <v>7</v>
      </c>
    </row>
    <row r="47" spans="1:17">
      <c r="A47" s="4">
        <v>8.4</v>
      </c>
      <c r="B47" s="4">
        <v>4.2</v>
      </c>
      <c r="C47" s="4">
        <v>8.4</v>
      </c>
      <c r="D47" s="4">
        <v>5.0999999999999996</v>
      </c>
      <c r="E47" s="4">
        <v>6.5</v>
      </c>
      <c r="F47" s="4">
        <v>6.5</v>
      </c>
      <c r="G47" s="4">
        <v>6.5</v>
      </c>
      <c r="H47" s="4">
        <v>7.1</v>
      </c>
    </row>
    <row r="48" spans="1:17">
      <c r="A48" s="4">
        <v>7.3</v>
      </c>
      <c r="B48" s="4">
        <v>8.4</v>
      </c>
      <c r="C48" s="4">
        <v>7.3</v>
      </c>
      <c r="D48" s="4">
        <v>8.9</v>
      </c>
      <c r="E48" s="4">
        <v>7.1</v>
      </c>
      <c r="F48" s="4">
        <v>7.1</v>
      </c>
      <c r="G48" s="4">
        <v>7.1</v>
      </c>
      <c r="H48" s="4">
        <v>8.1</v>
      </c>
    </row>
    <row r="49" spans="1:8">
      <c r="A49" s="4">
        <v>6.6</v>
      </c>
      <c r="B49" s="4">
        <v>7.3</v>
      </c>
      <c r="C49" s="4">
        <v>6.6</v>
      </c>
      <c r="D49" s="4">
        <v>8.1</v>
      </c>
      <c r="E49" s="4">
        <v>5.0999999999999996</v>
      </c>
      <c r="F49" s="4">
        <v>8.1</v>
      </c>
      <c r="G49" s="4">
        <v>8.1</v>
      </c>
      <c r="H49" s="4">
        <v>6.8</v>
      </c>
    </row>
    <row r="50" spans="1:8">
      <c r="A50" s="4">
        <v>7.3</v>
      </c>
      <c r="B50" s="4">
        <v>6.6</v>
      </c>
      <c r="C50" s="4">
        <v>7.3</v>
      </c>
      <c r="D50" s="4">
        <v>7.8</v>
      </c>
      <c r="E50" s="4">
        <v>6.8</v>
      </c>
      <c r="F50" s="4">
        <v>6.8</v>
      </c>
      <c r="G50" s="4">
        <v>6.8</v>
      </c>
      <c r="H50" s="4">
        <v>7</v>
      </c>
    </row>
    <row r="51" spans="1:8">
      <c r="A51" s="4">
        <v>9.1999999999999993</v>
      </c>
      <c r="B51" s="4">
        <v>7.3</v>
      </c>
      <c r="C51" s="4">
        <v>9.1999999999999993</v>
      </c>
      <c r="D51" s="4">
        <v>9.6</v>
      </c>
      <c r="E51" s="4">
        <v>7</v>
      </c>
      <c r="F51" s="4">
        <v>7</v>
      </c>
      <c r="G51" s="4">
        <v>7.4</v>
      </c>
      <c r="H51" s="4">
        <v>6.3</v>
      </c>
    </row>
    <row r="52" spans="1:8">
      <c r="A52" s="4">
        <v>4.7</v>
      </c>
      <c r="B52" s="4">
        <v>9.1999999999999993</v>
      </c>
      <c r="C52" s="4">
        <v>8.8000000000000007</v>
      </c>
      <c r="D52" s="4">
        <v>9.1</v>
      </c>
      <c r="E52" s="4">
        <v>6.3</v>
      </c>
      <c r="F52" s="4">
        <v>6.3</v>
      </c>
      <c r="G52" s="4">
        <v>6.3</v>
      </c>
      <c r="H52" s="4">
        <v>6.4</v>
      </c>
    </row>
    <row r="53" spans="1:8">
      <c r="A53" s="4">
        <v>7</v>
      </c>
      <c r="B53" s="4">
        <v>8.8000000000000007</v>
      </c>
      <c r="C53" s="4">
        <v>6.7</v>
      </c>
      <c r="D53" s="4">
        <v>7.9</v>
      </c>
      <c r="E53" s="4">
        <v>6.4</v>
      </c>
      <c r="F53" s="4">
        <v>6.4</v>
      </c>
      <c r="G53" s="4">
        <v>6.4</v>
      </c>
      <c r="H53" s="4">
        <v>6.5</v>
      </c>
    </row>
    <row r="54" spans="1:8">
      <c r="A54" s="4">
        <v>9.1999999999999993</v>
      </c>
      <c r="B54" s="4">
        <v>6.7</v>
      </c>
      <c r="C54" s="4">
        <v>9.1999999999999993</v>
      </c>
      <c r="D54" s="4">
        <v>9.6</v>
      </c>
      <c r="E54" s="4">
        <v>6.5</v>
      </c>
      <c r="F54" s="4">
        <v>6.5</v>
      </c>
      <c r="G54" s="4">
        <v>6.5</v>
      </c>
      <c r="H54" s="4">
        <v>7.1</v>
      </c>
    </row>
    <row r="55" spans="1:8">
      <c r="A55" s="4">
        <v>6.3</v>
      </c>
      <c r="B55" s="4">
        <v>9.1999999999999993</v>
      </c>
      <c r="C55" s="4">
        <v>6.3</v>
      </c>
      <c r="D55" s="4">
        <v>7.3</v>
      </c>
      <c r="E55" s="4">
        <v>7.1</v>
      </c>
      <c r="F55" s="4">
        <v>7.1</v>
      </c>
      <c r="G55" s="4">
        <v>7.1</v>
      </c>
      <c r="H55" s="4">
        <v>6.8</v>
      </c>
    </row>
    <row r="56" spans="1:8">
      <c r="A56" s="4">
        <v>6.6</v>
      </c>
      <c r="B56" s="4">
        <v>6.3</v>
      </c>
      <c r="C56" s="4">
        <v>6.6</v>
      </c>
      <c r="D56" s="4">
        <v>7.5</v>
      </c>
      <c r="E56" s="4">
        <v>6.8</v>
      </c>
      <c r="F56" s="4">
        <v>6.8</v>
      </c>
      <c r="G56" s="4">
        <v>6.8</v>
      </c>
      <c r="H56" s="4">
        <v>7.3</v>
      </c>
    </row>
    <row r="57" spans="1:8">
      <c r="A57" s="4">
        <v>6.6</v>
      </c>
      <c r="B57" s="4">
        <v>6.6</v>
      </c>
      <c r="C57" s="4">
        <v>6.6</v>
      </c>
      <c r="D57" s="4">
        <v>7.5</v>
      </c>
      <c r="E57" s="4">
        <v>7.3</v>
      </c>
      <c r="F57" s="4">
        <v>7.3</v>
      </c>
      <c r="G57" s="4">
        <v>7.3</v>
      </c>
      <c r="H57" s="4">
        <v>6.4</v>
      </c>
    </row>
    <row r="58" spans="1:8">
      <c r="A58" s="4">
        <v>6.8</v>
      </c>
      <c r="B58" s="4">
        <v>6.6</v>
      </c>
      <c r="C58" s="4">
        <v>6.8</v>
      </c>
      <c r="D58" s="4">
        <v>7.7</v>
      </c>
      <c r="E58" s="4">
        <v>6.4</v>
      </c>
      <c r="F58" s="4">
        <v>6.4</v>
      </c>
      <c r="G58" s="4">
        <v>6.4</v>
      </c>
      <c r="H58" s="4">
        <v>7</v>
      </c>
    </row>
    <row r="59" spans="1:8">
      <c r="A59" s="4">
        <v>6.8</v>
      </c>
      <c r="B59" s="4">
        <v>6.8</v>
      </c>
      <c r="C59" s="4">
        <v>6.8</v>
      </c>
      <c r="D59" s="4">
        <v>7.5</v>
      </c>
      <c r="E59" s="4">
        <v>7</v>
      </c>
      <c r="F59" s="4">
        <v>7</v>
      </c>
      <c r="G59" s="4">
        <v>7</v>
      </c>
      <c r="H59" s="4">
        <v>6.8</v>
      </c>
    </row>
    <row r="60" spans="1:8">
      <c r="A60" s="4">
        <v>7.6</v>
      </c>
      <c r="B60" s="4">
        <v>6.8</v>
      </c>
      <c r="C60" s="4">
        <v>7.6</v>
      </c>
      <c r="D60" s="4">
        <v>8.1</v>
      </c>
      <c r="E60" s="4">
        <v>6.8</v>
      </c>
      <c r="F60" s="4">
        <v>6.8</v>
      </c>
      <c r="G60" s="4">
        <v>6.8</v>
      </c>
      <c r="H60" s="4">
        <v>6.6</v>
      </c>
    </row>
    <row r="61" spans="1:8">
      <c r="A61" s="4">
        <v>6.6</v>
      </c>
      <c r="B61" s="4">
        <v>7.6</v>
      </c>
      <c r="C61" s="4">
        <v>6.6</v>
      </c>
      <c r="D61" s="4">
        <v>7.6</v>
      </c>
      <c r="E61" s="4">
        <v>6.6</v>
      </c>
      <c r="F61" s="4">
        <v>6.6</v>
      </c>
      <c r="G61" s="4">
        <v>6.6</v>
      </c>
      <c r="H61" s="4">
        <v>7.2</v>
      </c>
    </row>
    <row r="62" spans="1:8">
      <c r="A62" s="4">
        <v>9.1999999999999993</v>
      </c>
      <c r="B62" s="4">
        <v>6.6</v>
      </c>
      <c r="C62" s="4">
        <v>9.1999999999999993</v>
      </c>
      <c r="D62" s="4">
        <v>9.6</v>
      </c>
      <c r="E62" s="4">
        <v>7.3</v>
      </c>
      <c r="F62" s="4">
        <v>7.3</v>
      </c>
      <c r="G62" s="4">
        <v>7.3</v>
      </c>
      <c r="H62" s="4">
        <v>6.8</v>
      </c>
    </row>
    <row r="63" spans="1:8">
      <c r="A63" s="4">
        <v>6.5</v>
      </c>
      <c r="B63" s="4">
        <v>9.1999999999999993</v>
      </c>
      <c r="C63" s="4">
        <v>6.5</v>
      </c>
      <c r="D63" s="4">
        <v>7.7</v>
      </c>
      <c r="E63" s="4">
        <v>6.8</v>
      </c>
      <c r="F63" s="4">
        <v>6.8</v>
      </c>
      <c r="G63" s="4">
        <v>6.8</v>
      </c>
      <c r="H63" s="4">
        <v>6.2</v>
      </c>
    </row>
    <row r="64" spans="1:8">
      <c r="A64" s="4">
        <v>6.3</v>
      </c>
      <c r="B64" s="4">
        <v>6.5</v>
      </c>
      <c r="C64" s="4">
        <v>6.3</v>
      </c>
      <c r="D64" s="4">
        <v>7.5</v>
      </c>
      <c r="E64" s="4">
        <v>6.2</v>
      </c>
      <c r="F64" s="4">
        <v>6.2</v>
      </c>
      <c r="G64" s="4">
        <v>5.5</v>
      </c>
      <c r="H64" s="4">
        <v>6</v>
      </c>
    </row>
    <row r="65" spans="1:8">
      <c r="A65" s="4">
        <v>7.1</v>
      </c>
      <c r="B65" s="4">
        <v>6.3</v>
      </c>
      <c r="C65" s="4">
        <v>7.1</v>
      </c>
      <c r="D65" s="4">
        <v>8</v>
      </c>
      <c r="E65" s="4">
        <v>6</v>
      </c>
      <c r="F65" s="4">
        <v>6</v>
      </c>
      <c r="G65" s="4">
        <v>6</v>
      </c>
      <c r="H65" s="4">
        <v>6.6</v>
      </c>
    </row>
    <row r="66" spans="1:8">
      <c r="A66" s="4">
        <v>6.5</v>
      </c>
      <c r="B66" s="4">
        <v>7.1</v>
      </c>
      <c r="C66" s="4">
        <v>6.5</v>
      </c>
      <c r="D66" s="4">
        <v>7.7</v>
      </c>
      <c r="E66" s="4">
        <v>6.5</v>
      </c>
      <c r="F66" s="4">
        <v>6.5</v>
      </c>
      <c r="G66" s="4">
        <v>6.6</v>
      </c>
      <c r="H66" s="4">
        <v>7.3</v>
      </c>
    </row>
    <row r="67" spans="1:8">
      <c r="A67" s="4">
        <v>6.3</v>
      </c>
      <c r="B67" s="4">
        <v>6.5</v>
      </c>
      <c r="C67" s="4">
        <v>6.4</v>
      </c>
      <c r="D67" s="4">
        <v>7.3</v>
      </c>
      <c r="E67" s="4">
        <v>7</v>
      </c>
      <c r="F67" s="4">
        <v>7</v>
      </c>
      <c r="G67" s="4">
        <v>6.7</v>
      </c>
      <c r="H67" s="4">
        <v>6.6</v>
      </c>
    </row>
    <row r="68" spans="1:8">
      <c r="A68" s="4">
        <v>6.1</v>
      </c>
      <c r="B68" s="4">
        <v>6.3</v>
      </c>
      <c r="C68" s="4">
        <v>6.1</v>
      </c>
      <c r="D68" s="4">
        <v>7.3</v>
      </c>
      <c r="E68" s="4">
        <v>6.6</v>
      </c>
      <c r="F68" s="4">
        <v>6.6</v>
      </c>
      <c r="G68" s="4">
        <v>6.6</v>
      </c>
      <c r="H68" s="4">
        <v>6.6</v>
      </c>
    </row>
    <row r="69" spans="1:8">
      <c r="A69" s="4">
        <v>6</v>
      </c>
      <c r="B69" s="4">
        <v>6.1</v>
      </c>
      <c r="C69" s="4">
        <v>6</v>
      </c>
      <c r="D69" s="4">
        <v>7.3</v>
      </c>
      <c r="E69" s="4">
        <v>6.6</v>
      </c>
      <c r="F69" s="4">
        <v>6.5</v>
      </c>
      <c r="G69" s="4">
        <v>6.6</v>
      </c>
      <c r="H69" s="4">
        <v>6.6</v>
      </c>
    </row>
    <row r="70" spans="1:8">
      <c r="A70" s="4">
        <v>6.3</v>
      </c>
      <c r="B70" s="4">
        <v>6</v>
      </c>
      <c r="C70" s="4">
        <v>6</v>
      </c>
      <c r="D70" s="4">
        <v>7.5</v>
      </c>
      <c r="E70" s="4">
        <v>6.6</v>
      </c>
      <c r="F70" s="4">
        <v>6.6</v>
      </c>
      <c r="G70" s="4">
        <v>6.6</v>
      </c>
      <c r="H70" s="4">
        <v>6.5</v>
      </c>
    </row>
    <row r="71" spans="1:8">
      <c r="A71" s="4">
        <v>6.3</v>
      </c>
      <c r="B71" s="4">
        <v>6.3</v>
      </c>
      <c r="C71" s="4">
        <v>6.3</v>
      </c>
      <c r="D71" s="4">
        <v>7.5</v>
      </c>
      <c r="E71" s="4">
        <v>6.5</v>
      </c>
      <c r="F71" s="4">
        <v>6.5</v>
      </c>
      <c r="G71" s="4">
        <v>6.5</v>
      </c>
      <c r="H71" s="4">
        <v>6.9</v>
      </c>
    </row>
    <row r="72" spans="1:8">
      <c r="A72" s="4">
        <v>6.3</v>
      </c>
      <c r="B72" s="4">
        <v>6.3</v>
      </c>
      <c r="C72" s="4">
        <v>6.3</v>
      </c>
      <c r="D72" s="4">
        <v>7.5</v>
      </c>
      <c r="E72" s="4">
        <v>6.9</v>
      </c>
      <c r="F72" s="4">
        <v>6.9</v>
      </c>
      <c r="G72" s="4">
        <v>6.9</v>
      </c>
      <c r="H72" s="4">
        <v>6.6</v>
      </c>
    </row>
    <row r="73" spans="1:8">
      <c r="A73" s="4">
        <v>6.4</v>
      </c>
      <c r="B73" s="4">
        <v>6.3</v>
      </c>
      <c r="C73" s="4">
        <v>6.4</v>
      </c>
      <c r="D73" s="4">
        <v>7.5</v>
      </c>
      <c r="E73" s="4">
        <v>6.6</v>
      </c>
      <c r="F73" s="4">
        <v>6.6</v>
      </c>
      <c r="G73" s="4">
        <v>6.6</v>
      </c>
      <c r="H73" s="4">
        <v>8.1999999999999993</v>
      </c>
    </row>
    <row r="74" spans="1:8">
      <c r="A74" s="4">
        <v>6.2</v>
      </c>
      <c r="B74" s="4">
        <v>6.4</v>
      </c>
      <c r="C74" s="4">
        <v>6.2</v>
      </c>
      <c r="D74" s="4">
        <v>7.4</v>
      </c>
      <c r="E74" s="4">
        <v>5.5</v>
      </c>
      <c r="F74" s="4">
        <v>8.1999999999999993</v>
      </c>
      <c r="G74" s="4">
        <v>8.1999999999999993</v>
      </c>
      <c r="H74" s="4">
        <v>7.9</v>
      </c>
    </row>
    <row r="75" spans="1:8">
      <c r="A75" s="4">
        <v>6.9</v>
      </c>
      <c r="B75" s="4">
        <v>6.2</v>
      </c>
      <c r="C75" s="4">
        <v>6.9</v>
      </c>
      <c r="D75" s="4">
        <v>8.3000000000000007</v>
      </c>
      <c r="E75" s="4">
        <v>7.9</v>
      </c>
      <c r="F75" s="4">
        <v>7.9</v>
      </c>
      <c r="G75" s="4">
        <v>7.9</v>
      </c>
      <c r="H75" s="4">
        <v>6.6</v>
      </c>
    </row>
    <row r="76" spans="1:8">
      <c r="A76" s="4">
        <v>5.9</v>
      </c>
      <c r="B76" s="4">
        <v>6.9</v>
      </c>
      <c r="C76" s="4">
        <v>5.9</v>
      </c>
      <c r="D76" s="4">
        <v>7.7</v>
      </c>
      <c r="E76" s="4">
        <v>6.6</v>
      </c>
      <c r="F76" s="4">
        <v>6.6</v>
      </c>
      <c r="G76" s="4">
        <v>6.6</v>
      </c>
      <c r="H76" s="4">
        <v>7</v>
      </c>
    </row>
    <row r="77" spans="1:8">
      <c r="A77" s="4">
        <v>5.7</v>
      </c>
      <c r="B77" s="4">
        <v>5.9</v>
      </c>
      <c r="C77" s="4">
        <v>8.1</v>
      </c>
      <c r="D77" s="4">
        <v>7.1</v>
      </c>
      <c r="E77" s="4">
        <v>7</v>
      </c>
      <c r="F77" s="4">
        <v>7</v>
      </c>
      <c r="G77" s="4">
        <v>7</v>
      </c>
      <c r="H77" s="4">
        <v>5.9</v>
      </c>
    </row>
    <row r="78" spans="1:8">
      <c r="A78" s="4">
        <v>9.1999999999999993</v>
      </c>
      <c r="B78" s="4">
        <v>8.1</v>
      </c>
      <c r="C78" s="4">
        <v>9.1999999999999993</v>
      </c>
      <c r="D78" s="4">
        <v>8.5</v>
      </c>
      <c r="E78" s="4">
        <v>5.9</v>
      </c>
      <c r="F78" s="4">
        <v>5.9</v>
      </c>
      <c r="G78" s="4">
        <v>5.9</v>
      </c>
      <c r="H78" s="4">
        <v>6.6</v>
      </c>
    </row>
    <row r="79" spans="1:8">
      <c r="A79" s="4">
        <v>6.3</v>
      </c>
      <c r="B79" s="4">
        <v>9.1999999999999993</v>
      </c>
      <c r="C79" s="4">
        <v>6.3</v>
      </c>
      <c r="D79" s="4">
        <v>9.6</v>
      </c>
      <c r="E79" s="4">
        <v>6.6</v>
      </c>
      <c r="F79" s="4">
        <v>6.6</v>
      </c>
      <c r="G79" s="4">
        <v>6.6</v>
      </c>
      <c r="H79" s="4">
        <v>6.5</v>
      </c>
    </row>
    <row r="80" spans="1:8">
      <c r="A80" s="4">
        <v>6</v>
      </c>
      <c r="B80" s="4">
        <v>6.3</v>
      </c>
      <c r="C80" s="4">
        <v>6</v>
      </c>
      <c r="D80" s="4">
        <v>7.5</v>
      </c>
      <c r="E80" s="4">
        <v>6.5</v>
      </c>
      <c r="F80" s="4">
        <v>6.5</v>
      </c>
      <c r="G80" s="4">
        <v>6.5</v>
      </c>
      <c r="H80" s="4">
        <v>6</v>
      </c>
    </row>
    <row r="81" spans="1:8">
      <c r="A81" s="4">
        <v>5.9</v>
      </c>
      <c r="B81" s="4">
        <v>6</v>
      </c>
      <c r="C81" s="4">
        <v>5.8</v>
      </c>
      <c r="D81" s="4">
        <v>7</v>
      </c>
      <c r="E81" s="4">
        <v>6</v>
      </c>
      <c r="F81" s="4">
        <v>6</v>
      </c>
      <c r="G81" s="4">
        <v>6</v>
      </c>
      <c r="H81" s="4">
        <v>4.5</v>
      </c>
    </row>
    <row r="82" spans="1:8">
      <c r="A82" s="4">
        <v>6.3</v>
      </c>
      <c r="B82" s="4">
        <v>5.8</v>
      </c>
      <c r="C82" s="4">
        <v>6.3</v>
      </c>
      <c r="D82" s="4">
        <v>6.9</v>
      </c>
      <c r="E82" s="4">
        <v>4.5</v>
      </c>
      <c r="F82" s="4">
        <v>4.4000000000000004</v>
      </c>
      <c r="G82" s="4">
        <v>4.4000000000000004</v>
      </c>
      <c r="H82" s="4">
        <v>7.6</v>
      </c>
    </row>
    <row r="83" spans="1:8">
      <c r="A83" s="4">
        <v>6.3</v>
      </c>
      <c r="B83" s="4">
        <v>6.3</v>
      </c>
      <c r="C83" s="4">
        <v>6.3</v>
      </c>
      <c r="D83" s="4">
        <v>7.5</v>
      </c>
      <c r="E83" s="4">
        <v>7.6</v>
      </c>
      <c r="F83" s="4">
        <v>7.6</v>
      </c>
      <c r="G83" s="4">
        <v>7.6</v>
      </c>
      <c r="H83" s="4">
        <v>6.6</v>
      </c>
    </row>
    <row r="84" spans="1:8">
      <c r="A84" s="4">
        <v>5.6</v>
      </c>
      <c r="B84" s="4">
        <v>6.3</v>
      </c>
      <c r="C84" s="4">
        <v>5.5</v>
      </c>
      <c r="D84" s="4">
        <v>7.5</v>
      </c>
      <c r="E84" s="4">
        <v>6.6</v>
      </c>
      <c r="F84" s="4">
        <v>6.6</v>
      </c>
      <c r="G84" s="4">
        <v>6.6</v>
      </c>
      <c r="H84" s="4">
        <v>5.8</v>
      </c>
    </row>
    <row r="85" spans="1:8">
      <c r="A85" s="4">
        <v>3.8</v>
      </c>
      <c r="B85" s="4">
        <v>5.6</v>
      </c>
      <c r="C85" s="4">
        <v>3.6</v>
      </c>
      <c r="D85" s="4">
        <v>6.8</v>
      </c>
      <c r="E85" s="4">
        <v>5.8</v>
      </c>
      <c r="F85" s="4">
        <v>5.8</v>
      </c>
      <c r="G85" s="4">
        <v>5.8</v>
      </c>
      <c r="H85" s="4">
        <v>5.3</v>
      </c>
    </row>
    <row r="86" spans="1:8">
      <c r="A86" s="4">
        <v>6.6</v>
      </c>
      <c r="B86" s="4">
        <v>3.8</v>
      </c>
      <c r="C86" s="4">
        <v>7.6</v>
      </c>
      <c r="D86" s="4">
        <v>4.9000000000000004</v>
      </c>
      <c r="E86" s="4">
        <v>5.3</v>
      </c>
      <c r="F86" s="4">
        <v>5.3</v>
      </c>
      <c r="G86" s="4">
        <v>5.3</v>
      </c>
      <c r="H86" s="4">
        <v>6.1</v>
      </c>
    </row>
    <row r="87" spans="1:8">
      <c r="A87" s="4">
        <v>6.6</v>
      </c>
      <c r="B87" s="4">
        <v>7.8</v>
      </c>
      <c r="C87" s="4">
        <v>6.6</v>
      </c>
      <c r="D87" s="4">
        <v>7.6</v>
      </c>
      <c r="E87" s="4">
        <v>6.2</v>
      </c>
      <c r="F87" s="4">
        <v>6.1</v>
      </c>
      <c r="G87" s="4">
        <v>6.1</v>
      </c>
      <c r="H87" s="4">
        <v>6.9</v>
      </c>
    </row>
    <row r="88" spans="1:8">
      <c r="A88" s="4">
        <v>6.3</v>
      </c>
      <c r="B88" s="4">
        <v>6.6</v>
      </c>
      <c r="C88" s="4">
        <v>6.3</v>
      </c>
      <c r="D88" s="4">
        <v>7.7</v>
      </c>
      <c r="E88" s="4">
        <v>6.9</v>
      </c>
      <c r="F88" s="4">
        <v>6.9</v>
      </c>
      <c r="G88" s="4">
        <v>6.9</v>
      </c>
      <c r="H88" s="4">
        <v>7</v>
      </c>
    </row>
    <row r="89" spans="1:8">
      <c r="A89" s="4">
        <v>5.2</v>
      </c>
      <c r="B89" s="4">
        <v>6.3</v>
      </c>
      <c r="C89" s="4">
        <v>5.2</v>
      </c>
      <c r="D89" s="4">
        <v>7.4</v>
      </c>
      <c r="E89" s="4">
        <v>7</v>
      </c>
      <c r="F89" s="4">
        <v>7</v>
      </c>
      <c r="G89" s="4">
        <v>7</v>
      </c>
      <c r="H89" s="4">
        <v>5.7</v>
      </c>
    </row>
    <row r="90" spans="1:8">
      <c r="A90" s="4">
        <v>6</v>
      </c>
      <c r="B90" s="4">
        <v>5.2</v>
      </c>
      <c r="C90" s="4">
        <v>5.7</v>
      </c>
      <c r="D90" s="4">
        <v>6.3</v>
      </c>
      <c r="E90" s="4">
        <v>5.7</v>
      </c>
      <c r="F90" s="4">
        <v>5.7</v>
      </c>
      <c r="G90" s="4">
        <v>5.7</v>
      </c>
      <c r="H90" s="4">
        <v>7.5</v>
      </c>
    </row>
    <row r="91" spans="1:8">
      <c r="A91" s="4">
        <v>7</v>
      </c>
      <c r="B91" s="4">
        <v>5.7</v>
      </c>
      <c r="C91" s="4">
        <v>7</v>
      </c>
      <c r="D91" s="4">
        <v>6.9</v>
      </c>
      <c r="E91" s="4">
        <v>7.5</v>
      </c>
      <c r="F91" s="4">
        <v>7.5</v>
      </c>
      <c r="G91" s="4">
        <v>7.5</v>
      </c>
      <c r="H91" s="4">
        <v>7.5</v>
      </c>
    </row>
    <row r="92" spans="1:8">
      <c r="A92" s="4">
        <v>5.2</v>
      </c>
      <c r="B92" s="4">
        <v>7</v>
      </c>
      <c r="C92" s="4">
        <v>9.1999999999999993</v>
      </c>
      <c r="D92" s="4">
        <v>7.3</v>
      </c>
      <c r="E92" s="4">
        <v>7.5</v>
      </c>
      <c r="F92" s="4">
        <v>7.5</v>
      </c>
      <c r="G92" s="4">
        <v>7.5</v>
      </c>
      <c r="H92" s="4">
        <v>6.5</v>
      </c>
    </row>
    <row r="93" spans="1:8">
      <c r="A93" s="4">
        <v>9.1999999999999993</v>
      </c>
      <c r="B93" s="4">
        <v>9.1999999999999993</v>
      </c>
      <c r="C93" s="4">
        <v>5.2</v>
      </c>
      <c r="D93" s="4">
        <v>9.6</v>
      </c>
      <c r="E93" s="4">
        <v>6.5</v>
      </c>
      <c r="F93" s="4">
        <v>6.5</v>
      </c>
      <c r="G93" s="4">
        <v>6.5</v>
      </c>
      <c r="H93" s="4">
        <v>7</v>
      </c>
    </row>
    <row r="94" spans="1:8">
      <c r="A94" s="4">
        <v>7.7</v>
      </c>
      <c r="B94" s="4">
        <v>5.2</v>
      </c>
      <c r="C94" s="4">
        <v>9.1999999999999993</v>
      </c>
      <c r="D94" s="4">
        <v>6.5</v>
      </c>
      <c r="E94" s="4">
        <v>6.9</v>
      </c>
      <c r="F94" s="4">
        <v>6.9</v>
      </c>
      <c r="G94" s="4">
        <v>7</v>
      </c>
      <c r="H94" s="4">
        <v>6.2</v>
      </c>
    </row>
    <row r="95" spans="1:8">
      <c r="A95" s="4">
        <v>5.9</v>
      </c>
      <c r="B95" s="4">
        <v>9.1999999999999993</v>
      </c>
      <c r="C95" s="4">
        <v>7.7</v>
      </c>
      <c r="D95" s="4">
        <v>9.6</v>
      </c>
      <c r="E95" s="4">
        <v>6.5</v>
      </c>
      <c r="F95" s="4">
        <v>6.2</v>
      </c>
      <c r="G95" s="4">
        <v>6.2</v>
      </c>
      <c r="H95" s="4">
        <v>7</v>
      </c>
    </row>
    <row r="96" spans="1:8">
      <c r="A96" s="4">
        <v>6.8</v>
      </c>
      <c r="B96" s="4">
        <v>7.7</v>
      </c>
      <c r="C96" s="4">
        <v>5.9</v>
      </c>
      <c r="D96" s="4">
        <v>8.4</v>
      </c>
      <c r="E96" s="4">
        <v>7</v>
      </c>
      <c r="F96" s="4">
        <v>7</v>
      </c>
      <c r="G96" s="4">
        <v>7</v>
      </c>
      <c r="H96" s="4">
        <v>5</v>
      </c>
    </row>
    <row r="97" spans="1:8">
      <c r="A97" s="4">
        <v>7.2</v>
      </c>
      <c r="B97" s="4">
        <v>5.9</v>
      </c>
      <c r="C97" s="4">
        <v>6.8</v>
      </c>
      <c r="D97" s="4">
        <v>7.2</v>
      </c>
      <c r="E97" s="4">
        <v>5</v>
      </c>
      <c r="F97" s="4">
        <v>5</v>
      </c>
      <c r="G97" s="4">
        <v>5</v>
      </c>
      <c r="H97" s="4">
        <v>5.4</v>
      </c>
    </row>
    <row r="98" spans="1:8">
      <c r="A98" s="4">
        <v>7.1</v>
      </c>
      <c r="B98" s="4">
        <v>6.8</v>
      </c>
      <c r="C98" s="4">
        <v>7.2</v>
      </c>
      <c r="D98" s="4">
        <v>7.8</v>
      </c>
      <c r="E98" s="4">
        <v>5.4</v>
      </c>
      <c r="F98" s="4">
        <v>5.4</v>
      </c>
      <c r="G98" s="4">
        <v>5.4</v>
      </c>
      <c r="H98" s="4">
        <v>6.3</v>
      </c>
    </row>
    <row r="99" spans="1:8">
      <c r="A99" s="4">
        <v>5.0999999999999996</v>
      </c>
      <c r="B99" s="4">
        <v>7.2</v>
      </c>
      <c r="C99" s="4">
        <v>7.1</v>
      </c>
      <c r="D99" s="4">
        <v>8.1</v>
      </c>
      <c r="E99" s="4">
        <v>6.4</v>
      </c>
      <c r="F99" s="4">
        <v>6.4</v>
      </c>
      <c r="G99" s="4">
        <v>6.4</v>
      </c>
      <c r="H99" s="4">
        <v>8</v>
      </c>
    </row>
    <row r="100" spans="1:8">
      <c r="A100" s="4">
        <v>6</v>
      </c>
      <c r="B100" s="4">
        <v>7.1</v>
      </c>
      <c r="C100" s="4">
        <v>5.0999999999999996</v>
      </c>
      <c r="D100" s="4">
        <v>8.1</v>
      </c>
      <c r="E100" s="4">
        <v>8</v>
      </c>
      <c r="F100" s="4">
        <v>8</v>
      </c>
      <c r="G100" s="4">
        <v>8</v>
      </c>
      <c r="H100" s="4">
        <v>6.4</v>
      </c>
    </row>
    <row r="101" spans="1:8">
      <c r="A101" s="4">
        <v>8.3000000000000007</v>
      </c>
      <c r="B101" s="4">
        <v>5.0999999999999996</v>
      </c>
      <c r="C101" s="4">
        <v>6</v>
      </c>
      <c r="D101" s="4">
        <v>6</v>
      </c>
      <c r="E101" s="4">
        <v>6.4</v>
      </c>
      <c r="F101" s="4">
        <v>6.4</v>
      </c>
      <c r="G101" s="4">
        <v>6.4</v>
      </c>
      <c r="H101" s="4">
        <v>8.4</v>
      </c>
    </row>
    <row r="102" spans="1:8">
      <c r="A102" s="4">
        <v>6.5</v>
      </c>
      <c r="B102" s="4">
        <v>6.1</v>
      </c>
      <c r="C102" s="4">
        <v>8.3000000000000007</v>
      </c>
      <c r="D102" s="4">
        <v>7.1</v>
      </c>
      <c r="E102" s="4">
        <v>8.1</v>
      </c>
      <c r="F102" s="4">
        <v>8.1</v>
      </c>
      <c r="G102" s="4">
        <v>8.1</v>
      </c>
      <c r="H102" s="4">
        <v>6.8</v>
      </c>
    </row>
    <row r="103" spans="1:8">
      <c r="A103" s="4">
        <v>8.3000000000000007</v>
      </c>
      <c r="B103" s="4">
        <v>8.3000000000000007</v>
      </c>
      <c r="C103" s="4">
        <v>6.5</v>
      </c>
      <c r="D103" s="4">
        <v>8.6999999999999993</v>
      </c>
      <c r="E103" s="4">
        <v>6.8</v>
      </c>
      <c r="F103" s="4">
        <v>6.8</v>
      </c>
      <c r="G103" s="4">
        <v>6.8</v>
      </c>
      <c r="H103" s="4">
        <v>5.7</v>
      </c>
    </row>
    <row r="104" spans="1:8">
      <c r="A104" s="4">
        <v>6.5</v>
      </c>
      <c r="B104" s="4">
        <v>6.5</v>
      </c>
      <c r="C104" s="4">
        <v>8.3000000000000007</v>
      </c>
      <c r="D104" s="4">
        <v>7.5</v>
      </c>
      <c r="E104" s="4">
        <v>5.7</v>
      </c>
      <c r="F104" s="4">
        <v>5.7</v>
      </c>
      <c r="G104" s="4">
        <v>5.7</v>
      </c>
      <c r="H104" s="4">
        <v>6.5</v>
      </c>
    </row>
    <row r="105" spans="1:8">
      <c r="A105" s="4">
        <v>5.5</v>
      </c>
      <c r="B105" s="4">
        <v>8.3000000000000007</v>
      </c>
      <c r="C105" s="4">
        <v>6.5</v>
      </c>
      <c r="D105" s="4">
        <v>9</v>
      </c>
      <c r="E105" s="4">
        <v>6.6</v>
      </c>
      <c r="F105" s="4">
        <v>6.6</v>
      </c>
      <c r="G105" s="4">
        <v>6.5</v>
      </c>
      <c r="H105" s="4">
        <v>6.5</v>
      </c>
    </row>
    <row r="106" spans="1:8">
      <c r="A106" s="4">
        <v>6.3</v>
      </c>
      <c r="B106" s="4">
        <v>6.5</v>
      </c>
      <c r="C106" s="4">
        <v>5.5</v>
      </c>
      <c r="D106" s="4">
        <v>7.3</v>
      </c>
      <c r="E106" s="4">
        <v>6.5</v>
      </c>
      <c r="F106" s="4">
        <v>6.5</v>
      </c>
      <c r="G106" s="4">
        <v>6.5</v>
      </c>
      <c r="H106" s="4">
        <v>5.8</v>
      </c>
    </row>
    <row r="107" spans="1:8">
      <c r="A107" s="4">
        <v>6.6</v>
      </c>
      <c r="B107" s="4">
        <v>5.5</v>
      </c>
      <c r="C107" s="4">
        <v>6.3</v>
      </c>
      <c r="D107" s="4">
        <v>6.7</v>
      </c>
      <c r="E107" s="4">
        <v>5.8</v>
      </c>
      <c r="F107" s="4">
        <v>5.8</v>
      </c>
      <c r="G107" s="4">
        <v>5.8</v>
      </c>
      <c r="H107" s="4">
        <v>6.8</v>
      </c>
    </row>
    <row r="108" spans="1:8">
      <c r="A108" s="4">
        <v>5.7</v>
      </c>
      <c r="B108" s="4">
        <v>6.3</v>
      </c>
      <c r="C108" s="4">
        <v>6.6</v>
      </c>
      <c r="D108" s="4">
        <v>7.5</v>
      </c>
      <c r="E108" s="4">
        <v>6.8</v>
      </c>
      <c r="F108" s="4">
        <v>6.8</v>
      </c>
      <c r="G108" s="4">
        <v>6.8</v>
      </c>
      <c r="H108" s="4">
        <v>6.3</v>
      </c>
    </row>
    <row r="109" spans="1:8">
      <c r="A109" s="4">
        <v>5.5</v>
      </c>
      <c r="B109" s="4">
        <v>6.6</v>
      </c>
      <c r="C109" s="4">
        <v>5.7</v>
      </c>
      <c r="D109" s="4">
        <v>7.6</v>
      </c>
      <c r="E109" s="4">
        <v>6</v>
      </c>
      <c r="F109" s="4">
        <v>6.3</v>
      </c>
      <c r="G109" s="4">
        <v>6.3</v>
      </c>
      <c r="H109" s="4">
        <v>5.7</v>
      </c>
    </row>
    <row r="110" spans="1:8">
      <c r="A110" s="4">
        <v>6.7</v>
      </c>
      <c r="B110" s="4">
        <v>5.7</v>
      </c>
      <c r="C110" s="4">
        <v>5.5</v>
      </c>
      <c r="D110" s="4">
        <v>5.4</v>
      </c>
      <c r="E110" s="4">
        <v>5.7</v>
      </c>
      <c r="F110" s="4">
        <v>5.7</v>
      </c>
      <c r="G110" s="4">
        <v>5.7</v>
      </c>
      <c r="H110" s="4">
        <v>5.3</v>
      </c>
    </row>
    <row r="111" spans="1:8">
      <c r="A111" s="4">
        <v>6.4</v>
      </c>
      <c r="B111" s="4">
        <v>5.4</v>
      </c>
      <c r="C111" s="4">
        <v>6.7</v>
      </c>
      <c r="D111" s="4">
        <v>6.4</v>
      </c>
      <c r="E111" s="4">
        <v>5.3</v>
      </c>
      <c r="F111" s="4">
        <v>5.3</v>
      </c>
      <c r="G111" s="4">
        <v>5.3</v>
      </c>
      <c r="H111" s="4">
        <v>5.7</v>
      </c>
    </row>
    <row r="112" spans="1:8">
      <c r="A112" s="4">
        <v>5.8</v>
      </c>
      <c r="B112" s="4">
        <v>6.4</v>
      </c>
      <c r="C112" s="4">
        <v>5.9</v>
      </c>
      <c r="D112" s="4">
        <v>7.4</v>
      </c>
      <c r="E112" s="4">
        <v>5.7</v>
      </c>
      <c r="F112" s="4">
        <v>5.7</v>
      </c>
      <c r="G112" s="4">
        <v>5.7</v>
      </c>
      <c r="H112" s="4">
        <v>5.7</v>
      </c>
    </row>
    <row r="113" spans="1:8">
      <c r="A113" s="4">
        <v>5.2</v>
      </c>
      <c r="B113" s="4">
        <v>5.9</v>
      </c>
      <c r="C113" s="4">
        <v>5.8</v>
      </c>
      <c r="D113" s="4">
        <v>6.7</v>
      </c>
      <c r="E113" s="4">
        <v>5.7</v>
      </c>
      <c r="F113" s="4">
        <v>5.7</v>
      </c>
      <c r="G113" s="4">
        <v>5.7</v>
      </c>
      <c r="H113" s="4">
        <v>5.7</v>
      </c>
    </row>
    <row r="114" spans="1:8">
      <c r="A114" s="4">
        <v>5.7</v>
      </c>
      <c r="B114" s="4">
        <v>5.8</v>
      </c>
      <c r="C114" s="4">
        <v>5.2</v>
      </c>
      <c r="D114" s="4">
        <v>6.6</v>
      </c>
      <c r="E114" s="4">
        <v>5.5</v>
      </c>
      <c r="F114" s="4">
        <v>5.5</v>
      </c>
      <c r="G114" s="4">
        <v>5.7</v>
      </c>
      <c r="H114" s="4">
        <v>6.7</v>
      </c>
    </row>
    <row r="115" spans="1:8">
      <c r="A115" s="4">
        <v>5.7</v>
      </c>
      <c r="B115" s="4">
        <v>5.2</v>
      </c>
      <c r="C115" s="4">
        <v>5.7</v>
      </c>
      <c r="D115" s="4">
        <v>6.2</v>
      </c>
      <c r="E115" s="4">
        <v>6.1</v>
      </c>
      <c r="F115" s="4">
        <v>6.1</v>
      </c>
      <c r="G115" s="4">
        <v>6.7</v>
      </c>
      <c r="H115" s="4">
        <v>6.9</v>
      </c>
    </row>
    <row r="116" spans="1:8">
      <c r="A116" s="4">
        <v>5.4</v>
      </c>
      <c r="B116" s="4">
        <v>5.7</v>
      </c>
      <c r="C116" s="4">
        <v>5.7</v>
      </c>
      <c r="D116" s="4">
        <v>6.9</v>
      </c>
      <c r="E116" s="4">
        <v>8.1999999999999993</v>
      </c>
      <c r="F116" s="4">
        <v>6.9</v>
      </c>
      <c r="G116" s="4">
        <v>6.9</v>
      </c>
      <c r="H116" s="4">
        <v>6.3</v>
      </c>
    </row>
    <row r="117" spans="1:8">
      <c r="A117" s="4">
        <v>5.9</v>
      </c>
      <c r="B117" s="4">
        <v>5.7</v>
      </c>
      <c r="C117" s="4">
        <v>5.5</v>
      </c>
      <c r="D117" s="4">
        <v>6.9</v>
      </c>
      <c r="E117" s="4">
        <v>6.3</v>
      </c>
      <c r="F117" s="4">
        <v>6.3</v>
      </c>
      <c r="G117" s="4">
        <v>6.3</v>
      </c>
      <c r="H117" s="4">
        <v>6.6</v>
      </c>
    </row>
    <row r="118" spans="1:8">
      <c r="A118" s="4">
        <v>7.9</v>
      </c>
      <c r="B118" s="4">
        <v>5.4</v>
      </c>
      <c r="C118" s="4">
        <v>6.8</v>
      </c>
      <c r="D118" s="4">
        <v>6.5</v>
      </c>
      <c r="E118" s="4">
        <v>6.6</v>
      </c>
      <c r="F118" s="4">
        <v>6.6</v>
      </c>
      <c r="G118" s="4">
        <v>6.6</v>
      </c>
      <c r="H118" s="4">
        <v>7.9</v>
      </c>
    </row>
    <row r="119" spans="1:8">
      <c r="A119" s="4">
        <v>5.3</v>
      </c>
      <c r="B119" s="4">
        <v>5.9</v>
      </c>
      <c r="C119" s="4">
        <v>7.2</v>
      </c>
      <c r="D119" s="4">
        <v>7.8</v>
      </c>
      <c r="E119" s="4">
        <v>7.9</v>
      </c>
      <c r="F119" s="4">
        <v>7.9</v>
      </c>
      <c r="G119" s="4">
        <v>7.9</v>
      </c>
      <c r="H119" s="4">
        <v>8.3000000000000007</v>
      </c>
    </row>
    <row r="120" spans="1:8">
      <c r="A120" s="4">
        <v>6.2</v>
      </c>
      <c r="B120" s="4">
        <v>7.2</v>
      </c>
      <c r="C120" s="4">
        <v>5.5</v>
      </c>
      <c r="D120" s="4">
        <v>8.8000000000000007</v>
      </c>
      <c r="E120" s="4">
        <v>8.3000000000000007</v>
      </c>
      <c r="F120" s="4">
        <v>8.3000000000000007</v>
      </c>
      <c r="G120" s="4">
        <v>8.3000000000000007</v>
      </c>
      <c r="H120" s="4">
        <v>5.5</v>
      </c>
    </row>
    <row r="121" spans="1:8">
      <c r="A121" s="4">
        <v>7.7</v>
      </c>
      <c r="B121" s="4">
        <v>5.5</v>
      </c>
      <c r="C121" s="4">
        <v>6.3</v>
      </c>
      <c r="D121" s="4">
        <v>6.6</v>
      </c>
      <c r="E121" s="4">
        <v>5.4</v>
      </c>
      <c r="F121" s="4">
        <v>5.4</v>
      </c>
      <c r="G121" s="4">
        <v>5.7</v>
      </c>
      <c r="H121" s="4">
        <v>5.7</v>
      </c>
    </row>
    <row r="122" spans="1:8">
      <c r="A122" s="4">
        <v>8</v>
      </c>
      <c r="B122" s="4">
        <v>6.4</v>
      </c>
      <c r="C122" s="4">
        <v>7.8</v>
      </c>
      <c r="D122" s="4">
        <v>7.4</v>
      </c>
      <c r="E122" s="4">
        <v>5.7</v>
      </c>
      <c r="F122" s="4">
        <v>5.7</v>
      </c>
      <c r="G122" s="4">
        <v>5.7</v>
      </c>
      <c r="H122" s="4">
        <v>7.3</v>
      </c>
    </row>
    <row r="123" spans="1:8">
      <c r="A123" s="4">
        <v>5.3</v>
      </c>
      <c r="B123" s="4">
        <v>7.8</v>
      </c>
      <c r="C123" s="4">
        <v>7.9</v>
      </c>
      <c r="D123" s="4">
        <v>8.6999999999999993</v>
      </c>
      <c r="E123" s="4">
        <v>7.3</v>
      </c>
      <c r="F123" s="4">
        <v>7.3</v>
      </c>
      <c r="G123" s="4">
        <v>7.3</v>
      </c>
      <c r="H123" s="4">
        <v>7.7</v>
      </c>
    </row>
    <row r="124" spans="1:8">
      <c r="A124" s="4">
        <v>5</v>
      </c>
      <c r="B124" s="4">
        <v>7.9</v>
      </c>
      <c r="C124" s="4">
        <v>5.7</v>
      </c>
      <c r="D124" s="4">
        <v>8.1999999999999993</v>
      </c>
      <c r="E124" s="4">
        <v>7.7</v>
      </c>
      <c r="F124" s="4">
        <v>7.7</v>
      </c>
      <c r="G124" s="4">
        <v>7.7</v>
      </c>
      <c r="H124" s="4">
        <v>5.5</v>
      </c>
    </row>
    <row r="125" spans="1:8">
      <c r="A125" s="4">
        <v>9.1999999999999993</v>
      </c>
      <c r="B125" s="4">
        <v>5.3</v>
      </c>
      <c r="C125" s="4">
        <v>5</v>
      </c>
      <c r="D125" s="4">
        <v>6.4</v>
      </c>
      <c r="E125" s="4">
        <v>5.5</v>
      </c>
      <c r="F125" s="4">
        <v>5.5</v>
      </c>
      <c r="G125" s="4">
        <v>5.9</v>
      </c>
      <c r="H125" s="4">
        <v>5.5</v>
      </c>
    </row>
    <row r="126" spans="1:8">
      <c r="A126" s="4">
        <v>6.6</v>
      </c>
      <c r="B126" s="4">
        <v>5</v>
      </c>
      <c r="C126" s="4">
        <v>9.1999999999999993</v>
      </c>
      <c r="D126" s="4">
        <v>6.1</v>
      </c>
      <c r="E126" s="4">
        <v>5.5</v>
      </c>
      <c r="F126" s="4">
        <v>5.5</v>
      </c>
      <c r="G126" s="4">
        <v>5.5</v>
      </c>
      <c r="H126" s="4">
        <v>5.7</v>
      </c>
    </row>
    <row r="127" spans="1:8">
      <c r="A127" s="4">
        <v>5.4</v>
      </c>
      <c r="B127" s="4">
        <v>9.1999999999999993</v>
      </c>
      <c r="C127" s="4">
        <v>6.6</v>
      </c>
      <c r="D127" s="4">
        <v>7.8</v>
      </c>
      <c r="E127" s="4">
        <v>5.5</v>
      </c>
      <c r="F127" s="4">
        <v>5.5</v>
      </c>
      <c r="G127" s="4">
        <v>5.7</v>
      </c>
      <c r="H127" s="4">
        <v>5.7</v>
      </c>
    </row>
    <row r="128" spans="1:8">
      <c r="A128" s="4">
        <v>4.5</v>
      </c>
      <c r="B128" s="4">
        <v>6.6</v>
      </c>
      <c r="C128" s="4">
        <v>5.8</v>
      </c>
      <c r="D128" s="4">
        <v>9.6</v>
      </c>
      <c r="E128" s="4">
        <v>5.5</v>
      </c>
      <c r="F128" s="4">
        <v>5.5</v>
      </c>
      <c r="G128" s="4">
        <v>5.7</v>
      </c>
      <c r="H128" s="4">
        <v>5.9</v>
      </c>
    </row>
    <row r="129" spans="1:8">
      <c r="A129" s="4">
        <v>5.4</v>
      </c>
      <c r="B129" s="4">
        <v>5.4</v>
      </c>
      <c r="C129" s="4">
        <v>4.5</v>
      </c>
      <c r="D129" s="4">
        <v>8.6999999999999993</v>
      </c>
      <c r="E129" s="4">
        <v>5.8</v>
      </c>
      <c r="F129" s="4">
        <v>5.8</v>
      </c>
      <c r="G129" s="4">
        <v>5.9</v>
      </c>
      <c r="H129" s="4">
        <v>5.6</v>
      </c>
    </row>
    <row r="130" spans="1:8">
      <c r="A130" s="4">
        <v>5.4</v>
      </c>
      <c r="B130" s="4">
        <v>4.5</v>
      </c>
      <c r="C130" s="4">
        <v>5.5</v>
      </c>
      <c r="D130" s="4">
        <v>6.4</v>
      </c>
      <c r="E130" s="4">
        <v>5.6</v>
      </c>
      <c r="F130" s="4">
        <v>5.6</v>
      </c>
      <c r="G130" s="4">
        <v>5.6</v>
      </c>
      <c r="H130" s="4">
        <v>8.6</v>
      </c>
    </row>
    <row r="131" spans="1:8">
      <c r="A131" s="4">
        <v>5.6</v>
      </c>
      <c r="B131" s="4">
        <v>5.4</v>
      </c>
      <c r="C131" s="4">
        <v>5.6</v>
      </c>
      <c r="D131" s="4">
        <v>5.6</v>
      </c>
      <c r="E131" s="4">
        <v>8.6</v>
      </c>
      <c r="F131" s="4">
        <v>8.6</v>
      </c>
      <c r="G131" s="4">
        <v>8.6</v>
      </c>
      <c r="H131" s="4">
        <v>5.6</v>
      </c>
    </row>
    <row r="132" spans="1:8">
      <c r="A132" s="4">
        <v>5.2</v>
      </c>
      <c r="B132" s="4">
        <v>5.4</v>
      </c>
      <c r="C132" s="4">
        <v>5.8</v>
      </c>
      <c r="D132" s="4">
        <v>6.5</v>
      </c>
      <c r="E132" s="4">
        <v>5.5</v>
      </c>
      <c r="F132" s="4">
        <v>5.5</v>
      </c>
      <c r="G132" s="4">
        <v>5.6</v>
      </c>
      <c r="H132" s="4">
        <v>6.8</v>
      </c>
    </row>
    <row r="133" spans="1:8">
      <c r="A133" s="4">
        <v>8.1999999999999993</v>
      </c>
      <c r="B133" s="4">
        <v>5.6</v>
      </c>
      <c r="C133" s="4">
        <v>5.4</v>
      </c>
      <c r="D133" s="4">
        <v>6.5</v>
      </c>
      <c r="E133" s="4">
        <v>6.8</v>
      </c>
      <c r="F133" s="4">
        <v>6.8</v>
      </c>
      <c r="G133" s="4">
        <v>6.8</v>
      </c>
      <c r="H133" s="4">
        <v>6.1</v>
      </c>
    </row>
    <row r="134" spans="1:8">
      <c r="A134" s="4">
        <v>5.4</v>
      </c>
      <c r="B134" s="4">
        <v>5.2</v>
      </c>
      <c r="C134" s="4">
        <v>8.1999999999999993</v>
      </c>
      <c r="D134" s="4">
        <v>6.8</v>
      </c>
      <c r="E134" s="4">
        <v>6.1</v>
      </c>
      <c r="F134" s="4">
        <v>6.1</v>
      </c>
      <c r="G134" s="4">
        <v>6.1</v>
      </c>
      <c r="H134" s="4">
        <v>6.5</v>
      </c>
    </row>
    <row r="135" spans="1:8">
      <c r="A135" s="4">
        <v>6.5</v>
      </c>
      <c r="B135" s="4">
        <v>8.1999999999999993</v>
      </c>
      <c r="C135" s="4">
        <v>5.5</v>
      </c>
      <c r="D135" s="4">
        <v>6.7</v>
      </c>
      <c r="E135" s="4">
        <v>6.3</v>
      </c>
      <c r="F135" s="4">
        <v>6.3</v>
      </c>
      <c r="G135" s="4">
        <v>6.5</v>
      </c>
      <c r="H135" s="4">
        <v>8.6999999999999993</v>
      </c>
    </row>
    <row r="136" spans="1:8">
      <c r="A136" s="4">
        <v>5.0999999999999996</v>
      </c>
      <c r="B136" s="4">
        <v>5.4</v>
      </c>
      <c r="C136" s="4">
        <v>6.5</v>
      </c>
      <c r="D136" s="4">
        <v>8.9</v>
      </c>
      <c r="E136" s="4">
        <v>8.6999999999999993</v>
      </c>
      <c r="F136" s="4">
        <v>8.6999999999999993</v>
      </c>
      <c r="G136" s="4">
        <v>8.6999999999999993</v>
      </c>
      <c r="H136" s="4">
        <v>7.3</v>
      </c>
    </row>
    <row r="137" spans="1:8">
      <c r="A137" s="4">
        <v>6.1</v>
      </c>
      <c r="B137" s="4">
        <v>6.5</v>
      </c>
      <c r="C137" s="4">
        <v>5.0999999999999996</v>
      </c>
      <c r="D137" s="4">
        <v>6.5</v>
      </c>
      <c r="E137" s="4">
        <v>7.3</v>
      </c>
      <c r="F137" s="4">
        <v>7.3</v>
      </c>
      <c r="G137" s="4">
        <v>7.3</v>
      </c>
      <c r="H137" s="4">
        <v>7.1</v>
      </c>
    </row>
    <row r="138" spans="1:8">
      <c r="A138" s="4">
        <v>8</v>
      </c>
      <c r="B138" s="4">
        <v>5.0999999999999996</v>
      </c>
      <c r="C138" s="4">
        <v>6.4</v>
      </c>
      <c r="D138" s="4">
        <v>7.4</v>
      </c>
      <c r="E138" s="4">
        <v>7.1</v>
      </c>
      <c r="F138" s="4">
        <v>7.1</v>
      </c>
      <c r="G138" s="4">
        <v>7.1</v>
      </c>
      <c r="H138" s="4">
        <v>7.3</v>
      </c>
    </row>
    <row r="139" spans="1:8">
      <c r="A139" s="4">
        <v>7</v>
      </c>
      <c r="B139" s="4">
        <v>6.1</v>
      </c>
      <c r="C139" s="4">
        <v>8</v>
      </c>
      <c r="D139" s="4">
        <v>6.3</v>
      </c>
      <c r="E139" s="4">
        <v>7.5</v>
      </c>
      <c r="F139" s="4">
        <v>7.5</v>
      </c>
      <c r="G139" s="4">
        <v>7.5</v>
      </c>
      <c r="H139" s="4">
        <v>5.3</v>
      </c>
    </row>
    <row r="140" spans="1:8">
      <c r="A140" s="4">
        <v>7.6</v>
      </c>
      <c r="B140" s="4">
        <v>8</v>
      </c>
      <c r="C140" s="4">
        <v>7</v>
      </c>
      <c r="D140" s="4">
        <v>7.5</v>
      </c>
      <c r="E140" s="4">
        <v>5.3</v>
      </c>
      <c r="F140" s="4">
        <v>5.4</v>
      </c>
      <c r="G140" s="4">
        <v>5.3</v>
      </c>
      <c r="H140" s="4">
        <v>7.4</v>
      </c>
    </row>
    <row r="141" spans="1:8">
      <c r="A141" s="4">
        <v>7.3</v>
      </c>
      <c r="B141" s="4">
        <v>7</v>
      </c>
      <c r="C141" s="4">
        <v>7.6</v>
      </c>
      <c r="D141" s="4">
        <v>8.6999999999999993</v>
      </c>
      <c r="E141" s="4">
        <v>7.4</v>
      </c>
      <c r="F141" s="4">
        <v>7.4</v>
      </c>
      <c r="G141" s="4">
        <v>7.4</v>
      </c>
      <c r="H141" s="4">
        <v>6.3</v>
      </c>
    </row>
    <row r="142" spans="1:8">
      <c r="A142" s="4">
        <v>5.6</v>
      </c>
      <c r="B142" s="4">
        <v>7.6</v>
      </c>
      <c r="C142" s="4">
        <v>7.3</v>
      </c>
      <c r="D142" s="4">
        <v>7.8</v>
      </c>
      <c r="E142" s="4">
        <v>6.9</v>
      </c>
      <c r="F142" s="4">
        <v>6.9</v>
      </c>
      <c r="G142" s="4">
        <v>6.3</v>
      </c>
      <c r="H142" s="4">
        <v>7.7</v>
      </c>
    </row>
    <row r="143" spans="1:8">
      <c r="A143" s="4">
        <v>9.1999999999999993</v>
      </c>
      <c r="B143" s="4">
        <v>7.3</v>
      </c>
      <c r="C143" s="4">
        <v>5</v>
      </c>
      <c r="D143" s="4">
        <v>8.3000000000000007</v>
      </c>
      <c r="E143" s="4">
        <v>7.7</v>
      </c>
      <c r="F143" s="4">
        <v>7.7</v>
      </c>
      <c r="G143" s="4">
        <v>7.7</v>
      </c>
      <c r="H143" s="4">
        <v>6</v>
      </c>
    </row>
    <row r="144" spans="1:8">
      <c r="A144" s="4">
        <v>6.2</v>
      </c>
      <c r="B144" s="4">
        <v>5</v>
      </c>
      <c r="C144" s="4">
        <v>9.1999999999999993</v>
      </c>
      <c r="D144" s="4">
        <v>8.1</v>
      </c>
      <c r="E144" s="4">
        <v>6.1</v>
      </c>
      <c r="F144" s="4">
        <v>6.1</v>
      </c>
      <c r="G144" s="4">
        <v>6.1</v>
      </c>
      <c r="H144" s="4">
        <v>5.9</v>
      </c>
    </row>
    <row r="145" spans="1:8">
      <c r="A145" s="4">
        <v>8</v>
      </c>
      <c r="B145" s="4">
        <v>9.1999999999999993</v>
      </c>
      <c r="C145" s="4">
        <v>5.7</v>
      </c>
      <c r="D145" s="4">
        <v>5.9</v>
      </c>
      <c r="E145" s="4">
        <v>5.8</v>
      </c>
      <c r="F145" s="4">
        <v>5.8</v>
      </c>
      <c r="G145" s="4">
        <v>5.8</v>
      </c>
      <c r="H145" s="4">
        <v>8.3000000000000007</v>
      </c>
    </row>
    <row r="146" spans="1:8">
      <c r="A146" s="4">
        <v>5.9</v>
      </c>
      <c r="B146" s="4">
        <v>6.2</v>
      </c>
      <c r="C146" s="4">
        <v>7.8</v>
      </c>
      <c r="D146" s="4">
        <v>9.6</v>
      </c>
      <c r="E146" s="4">
        <v>8.3000000000000007</v>
      </c>
      <c r="F146" s="4">
        <v>8.3000000000000007</v>
      </c>
      <c r="G146" s="4">
        <v>8.3000000000000007</v>
      </c>
      <c r="H146" s="4">
        <v>7.7</v>
      </c>
    </row>
    <row r="147" spans="1:8">
      <c r="A147" s="4">
        <v>9.1999999999999993</v>
      </c>
      <c r="B147" s="4">
        <v>8.1999999999999993</v>
      </c>
      <c r="C147" s="4">
        <v>5.9</v>
      </c>
      <c r="D147" s="4">
        <v>6.7</v>
      </c>
      <c r="E147" s="4">
        <v>7.7</v>
      </c>
      <c r="F147" s="4">
        <v>7.7</v>
      </c>
      <c r="G147" s="4">
        <v>7.7</v>
      </c>
      <c r="H147" s="4">
        <v>7.4</v>
      </c>
    </row>
    <row r="148" spans="1:8">
      <c r="A148" s="4">
        <v>9.1999999999999993</v>
      </c>
      <c r="B148" s="4">
        <v>5.9</v>
      </c>
      <c r="C148" s="4">
        <v>9.1999999999999993</v>
      </c>
      <c r="D148" s="4">
        <v>8.8000000000000007</v>
      </c>
      <c r="E148" s="4">
        <v>7.4</v>
      </c>
      <c r="F148" s="4">
        <v>7.4</v>
      </c>
      <c r="G148" s="4">
        <v>7.4</v>
      </c>
      <c r="H148" s="4">
        <v>6</v>
      </c>
    </row>
    <row r="149" spans="1:8">
      <c r="A149" s="4">
        <v>9.1999999999999993</v>
      </c>
      <c r="B149" s="4">
        <v>9.1999999999999993</v>
      </c>
      <c r="C149" s="4">
        <v>9.1999999999999993</v>
      </c>
      <c r="D149" s="4">
        <v>6.7</v>
      </c>
      <c r="E149" s="4">
        <v>6</v>
      </c>
      <c r="F149" s="4">
        <v>6</v>
      </c>
      <c r="G149" s="4">
        <v>6</v>
      </c>
      <c r="H149" s="4">
        <v>6.5</v>
      </c>
    </row>
    <row r="150" spans="1:8">
      <c r="A150" s="4">
        <v>6.3</v>
      </c>
      <c r="B150" s="4">
        <v>9.1999999999999993</v>
      </c>
      <c r="C150" s="4">
        <v>9.1999999999999993</v>
      </c>
      <c r="D150" s="4">
        <v>9.6</v>
      </c>
      <c r="E150" s="4">
        <v>6.5</v>
      </c>
      <c r="F150" s="4">
        <v>6.5</v>
      </c>
      <c r="G150" s="4">
        <v>6.5</v>
      </c>
      <c r="H150" s="4">
        <v>7.2</v>
      </c>
    </row>
    <row r="151" spans="1:8">
      <c r="A151" s="4">
        <v>5.6</v>
      </c>
      <c r="B151" s="4">
        <v>9.1999999999999993</v>
      </c>
      <c r="C151" s="4">
        <v>6.3</v>
      </c>
      <c r="D151" s="4">
        <v>9.6</v>
      </c>
      <c r="E151" s="4">
        <v>7.2</v>
      </c>
      <c r="F151" s="4">
        <v>7.2</v>
      </c>
      <c r="G151" s="4">
        <v>7.2</v>
      </c>
      <c r="H151" s="4">
        <v>9.3000000000000007</v>
      </c>
    </row>
    <row r="152" spans="1:8">
      <c r="A152" s="4">
        <v>9.1999999999999993</v>
      </c>
      <c r="B152" s="4">
        <v>6.3</v>
      </c>
      <c r="C152" s="4">
        <v>5.6</v>
      </c>
      <c r="D152" s="4">
        <v>9.6</v>
      </c>
      <c r="E152" s="4">
        <v>9.3000000000000007</v>
      </c>
      <c r="F152" s="4">
        <v>9.3000000000000007</v>
      </c>
      <c r="G152" s="4">
        <v>9.3000000000000007</v>
      </c>
      <c r="H152" s="4">
        <v>8.1999999999999993</v>
      </c>
    </row>
    <row r="153" spans="1:8">
      <c r="A153" s="4">
        <v>9.1999999999999993</v>
      </c>
      <c r="B153" s="4">
        <v>5.6</v>
      </c>
      <c r="C153" s="4">
        <v>9.1999999999999993</v>
      </c>
      <c r="D153" s="4">
        <v>7.1</v>
      </c>
      <c r="E153" s="4">
        <v>8.1999999999999993</v>
      </c>
      <c r="F153" s="4">
        <v>8.1999999999999993</v>
      </c>
      <c r="G153" s="4">
        <v>8.1999999999999993</v>
      </c>
      <c r="H153" s="4">
        <v>6.1</v>
      </c>
    </row>
    <row r="154" spans="1:8">
      <c r="A154" s="4">
        <v>9.1999999999999993</v>
      </c>
      <c r="B154" s="4">
        <v>9.1999999999999993</v>
      </c>
      <c r="C154" s="4">
        <v>9.1999999999999993</v>
      </c>
      <c r="D154" s="4">
        <v>6.6</v>
      </c>
      <c r="E154" s="4">
        <v>6.1</v>
      </c>
      <c r="F154" s="4">
        <v>6.1</v>
      </c>
      <c r="G154" s="4">
        <v>6.1</v>
      </c>
      <c r="H154" s="4">
        <v>8.1</v>
      </c>
    </row>
    <row r="155" spans="1:8">
      <c r="A155" s="4">
        <v>7.8</v>
      </c>
      <c r="B155" s="4">
        <v>9.1999999999999993</v>
      </c>
      <c r="C155" s="4">
        <v>9.1999999999999993</v>
      </c>
      <c r="D155" s="4">
        <v>9.6</v>
      </c>
      <c r="E155" s="4">
        <v>8.1</v>
      </c>
      <c r="F155" s="4">
        <v>8.1</v>
      </c>
      <c r="G155" s="4">
        <v>8.1</v>
      </c>
      <c r="H155" s="4">
        <v>6.1</v>
      </c>
    </row>
    <row r="156" spans="1:8">
      <c r="A156" s="4">
        <v>6</v>
      </c>
      <c r="B156" s="4">
        <v>9.1999999999999993</v>
      </c>
      <c r="C156" s="4">
        <v>7.8</v>
      </c>
      <c r="D156" s="4">
        <v>9.6</v>
      </c>
      <c r="E156" s="4">
        <v>6.1</v>
      </c>
      <c r="F156" s="4">
        <v>6.1</v>
      </c>
      <c r="G156" s="4">
        <v>6.1</v>
      </c>
      <c r="H156" s="4">
        <v>8.9</v>
      </c>
    </row>
    <row r="157" spans="1:8">
      <c r="A157" s="4">
        <v>9.1999999999999993</v>
      </c>
      <c r="B157" s="4">
        <v>7.7</v>
      </c>
      <c r="C157" s="4">
        <v>6</v>
      </c>
      <c r="D157" s="4">
        <v>9.6</v>
      </c>
      <c r="E157" s="4">
        <v>8.9</v>
      </c>
      <c r="F157" s="4">
        <v>8.9</v>
      </c>
      <c r="G157" s="4">
        <v>8.9</v>
      </c>
      <c r="H157" s="4">
        <v>7.4</v>
      </c>
    </row>
    <row r="158" spans="1:8">
      <c r="A158" s="4">
        <v>6</v>
      </c>
      <c r="B158" s="4">
        <v>6</v>
      </c>
      <c r="C158" s="4">
        <v>9.1999999999999993</v>
      </c>
      <c r="D158" s="4">
        <v>8.4</v>
      </c>
      <c r="E158" s="4">
        <v>7.4</v>
      </c>
      <c r="F158" s="4">
        <v>7.4</v>
      </c>
      <c r="G158" s="4">
        <v>7.4</v>
      </c>
      <c r="H158" s="4">
        <v>6.4</v>
      </c>
    </row>
    <row r="159" spans="1:8">
      <c r="A159" s="4">
        <v>8.4</v>
      </c>
      <c r="B159" s="4">
        <v>9.1999999999999993</v>
      </c>
      <c r="C159" s="4">
        <v>6</v>
      </c>
      <c r="D159" s="4">
        <v>7</v>
      </c>
      <c r="E159" s="4">
        <v>6.4</v>
      </c>
      <c r="F159" s="4">
        <v>6.4</v>
      </c>
      <c r="G159" s="4">
        <v>6.4</v>
      </c>
      <c r="H159" s="4">
        <v>6.7</v>
      </c>
    </row>
    <row r="160" spans="1:8">
      <c r="A160" s="4">
        <v>9.1999999999999993</v>
      </c>
      <c r="B160" s="4">
        <v>6</v>
      </c>
      <c r="C160" s="4">
        <v>8.4</v>
      </c>
      <c r="D160" s="4">
        <v>9.6</v>
      </c>
      <c r="E160" s="4">
        <v>6.5</v>
      </c>
      <c r="F160" s="4">
        <v>6.5</v>
      </c>
      <c r="G160" s="4">
        <v>6.5</v>
      </c>
      <c r="H160" s="4">
        <v>6.5</v>
      </c>
    </row>
    <row r="161" spans="1:8">
      <c r="A161" s="4">
        <v>6</v>
      </c>
      <c r="B161" s="4">
        <v>8.4</v>
      </c>
      <c r="C161" s="4">
        <v>9.1999999999999993</v>
      </c>
      <c r="D161" s="4">
        <v>6.8</v>
      </c>
      <c r="E161" s="4">
        <v>6.5</v>
      </c>
      <c r="F161" s="4">
        <v>6.5</v>
      </c>
      <c r="G161" s="4">
        <v>6.5</v>
      </c>
      <c r="H161" s="4">
        <v>5.2</v>
      </c>
    </row>
    <row r="162" spans="1:8">
      <c r="A162" s="4">
        <v>9.1999999999999993</v>
      </c>
      <c r="B162" s="4">
        <v>9.1999999999999993</v>
      </c>
      <c r="C162" s="4">
        <v>6</v>
      </c>
      <c r="D162" s="4">
        <v>9</v>
      </c>
      <c r="E162" s="4">
        <v>5.5</v>
      </c>
      <c r="F162" s="4">
        <v>5.5</v>
      </c>
      <c r="G162" s="4">
        <v>5.5</v>
      </c>
      <c r="H162" s="4">
        <v>7.4</v>
      </c>
    </row>
    <row r="163" spans="1:8">
      <c r="A163" s="4">
        <v>5.6</v>
      </c>
      <c r="B163" s="4">
        <v>6</v>
      </c>
      <c r="C163" s="4">
        <v>9.1999999999999993</v>
      </c>
      <c r="D163" s="4">
        <v>9.6</v>
      </c>
      <c r="E163" s="4">
        <v>7.4</v>
      </c>
      <c r="F163" s="4">
        <v>7.4</v>
      </c>
      <c r="G163" s="4">
        <v>7.4</v>
      </c>
      <c r="H163" s="4">
        <v>6.9</v>
      </c>
    </row>
    <row r="164" spans="1:8">
      <c r="A164" s="4">
        <v>5.4</v>
      </c>
      <c r="B164" s="4">
        <v>9.1999999999999993</v>
      </c>
      <c r="C164" s="4">
        <v>5.6</v>
      </c>
      <c r="D164" s="4">
        <v>7</v>
      </c>
      <c r="E164" s="4">
        <v>6.9</v>
      </c>
      <c r="F164" s="4">
        <v>6.9</v>
      </c>
      <c r="G164" s="4">
        <v>6.9</v>
      </c>
      <c r="H164" s="4">
        <v>7.4</v>
      </c>
    </row>
    <row r="165" spans="1:8">
      <c r="A165" s="4">
        <v>8</v>
      </c>
      <c r="B165" s="4">
        <v>5.6</v>
      </c>
      <c r="C165" s="4">
        <v>5.4</v>
      </c>
      <c r="D165" s="4">
        <v>9.6</v>
      </c>
      <c r="E165" s="4">
        <v>7.4</v>
      </c>
      <c r="F165" s="4">
        <v>7.4</v>
      </c>
      <c r="G165" s="4">
        <v>7.4</v>
      </c>
      <c r="H165" s="4">
        <v>8.3000000000000007</v>
      </c>
    </row>
    <row r="166" spans="1:8">
      <c r="A166" s="4">
        <v>6.1</v>
      </c>
      <c r="B166" s="4">
        <v>5.4</v>
      </c>
      <c r="C166" s="4">
        <v>8</v>
      </c>
      <c r="D166" s="4">
        <v>6.5</v>
      </c>
      <c r="E166" s="4">
        <v>8.3000000000000007</v>
      </c>
      <c r="F166" s="4">
        <v>8.3000000000000007</v>
      </c>
      <c r="G166" s="4">
        <v>8.3000000000000007</v>
      </c>
      <c r="H166" s="4">
        <v>7.6</v>
      </c>
    </row>
    <row r="167" spans="1:8">
      <c r="A167" s="4">
        <v>6.5</v>
      </c>
      <c r="B167" s="4">
        <v>8</v>
      </c>
      <c r="C167" s="4">
        <v>6.2</v>
      </c>
      <c r="D167" s="4">
        <v>5.8</v>
      </c>
      <c r="E167" s="4">
        <v>7.2</v>
      </c>
      <c r="F167" s="4">
        <v>7.2</v>
      </c>
      <c r="G167" s="4">
        <v>7.2</v>
      </c>
      <c r="H167" s="4">
        <v>6.5</v>
      </c>
    </row>
    <row r="168" spans="1:8">
      <c r="A168" s="4">
        <v>9.1999999999999993</v>
      </c>
      <c r="B168" s="4">
        <v>6.2</v>
      </c>
      <c r="C168" s="4">
        <v>6.5</v>
      </c>
      <c r="D168" s="4">
        <v>8.6</v>
      </c>
      <c r="E168" s="4">
        <v>6.5</v>
      </c>
      <c r="F168" s="4">
        <v>6.5</v>
      </c>
      <c r="G168" s="4">
        <v>6.5</v>
      </c>
      <c r="H168" s="4">
        <v>4.9000000000000004</v>
      </c>
    </row>
    <row r="169" spans="1:8">
      <c r="A169" s="4">
        <v>9.1999999999999993</v>
      </c>
      <c r="B169" s="4">
        <v>6.5</v>
      </c>
      <c r="C169" s="4">
        <v>9.1999999999999993</v>
      </c>
      <c r="D169" s="4">
        <v>6.8</v>
      </c>
      <c r="E169" s="4">
        <v>4.9000000000000004</v>
      </c>
      <c r="F169" s="4">
        <v>4.9000000000000004</v>
      </c>
      <c r="G169" s="4">
        <v>4.9000000000000004</v>
      </c>
      <c r="H169" s="4">
        <v>7</v>
      </c>
    </row>
    <row r="170" spans="1:8">
      <c r="A170" s="4">
        <v>9.1999999999999993</v>
      </c>
      <c r="B170" s="4">
        <v>9.1999999999999993</v>
      </c>
      <c r="C170" s="4">
        <v>9.1999999999999993</v>
      </c>
      <c r="D170" s="4">
        <v>7.3</v>
      </c>
      <c r="E170" s="4">
        <v>7</v>
      </c>
      <c r="F170" s="4">
        <v>7</v>
      </c>
      <c r="G170" s="4">
        <v>7</v>
      </c>
      <c r="H170" s="4">
        <v>6.3</v>
      </c>
    </row>
    <row r="171" spans="1:8">
      <c r="A171" s="4">
        <v>9.1999999999999993</v>
      </c>
      <c r="B171" s="4">
        <v>9.1999999999999993</v>
      </c>
      <c r="C171" s="4">
        <v>9.1999999999999993</v>
      </c>
      <c r="D171" s="4">
        <v>9.6</v>
      </c>
      <c r="E171" s="4">
        <v>6.3</v>
      </c>
      <c r="F171" s="4">
        <v>6.3</v>
      </c>
      <c r="G171" s="4">
        <v>6.3</v>
      </c>
      <c r="H171" s="4">
        <v>7.7</v>
      </c>
    </row>
    <row r="172" spans="1:8">
      <c r="A172" s="4">
        <v>7.1</v>
      </c>
      <c r="B172" s="4">
        <v>9.1999999999999993</v>
      </c>
      <c r="C172" s="4">
        <v>9.1999999999999993</v>
      </c>
      <c r="D172" s="4">
        <v>9.6</v>
      </c>
      <c r="E172" s="4">
        <v>7.7</v>
      </c>
      <c r="F172" s="4">
        <v>7.7</v>
      </c>
      <c r="G172" s="4">
        <v>7.7</v>
      </c>
      <c r="H172" s="4">
        <v>7.4</v>
      </c>
    </row>
    <row r="173" spans="1:8">
      <c r="A173" s="4">
        <v>6.1</v>
      </c>
      <c r="B173" s="4">
        <v>7.1</v>
      </c>
      <c r="C173" s="4">
        <v>7.1</v>
      </c>
      <c r="D173" s="4">
        <v>9.6</v>
      </c>
      <c r="E173" s="4">
        <v>7.4</v>
      </c>
      <c r="F173" s="4">
        <v>7.4</v>
      </c>
      <c r="G173" s="4">
        <v>7.4</v>
      </c>
      <c r="H173" s="4">
        <v>4.8</v>
      </c>
    </row>
    <row r="174" spans="1:8">
      <c r="A174" s="4">
        <v>9.1999999999999993</v>
      </c>
      <c r="B174" s="4">
        <v>6.1</v>
      </c>
      <c r="C174" s="4">
        <v>6.1</v>
      </c>
      <c r="D174" s="4">
        <v>9.6</v>
      </c>
      <c r="E174" s="4">
        <v>4.5999999999999996</v>
      </c>
      <c r="F174" s="4">
        <v>4.5999999999999996</v>
      </c>
      <c r="G174" s="4">
        <v>4.8</v>
      </c>
      <c r="H174" s="4">
        <v>5.7</v>
      </c>
    </row>
    <row r="175" spans="1:8">
      <c r="A175" s="4">
        <v>6.8</v>
      </c>
      <c r="B175" s="4">
        <v>9.1999999999999993</v>
      </c>
      <c r="C175" s="4">
        <v>9.1999999999999993</v>
      </c>
      <c r="D175" s="4">
        <v>7.8</v>
      </c>
      <c r="E175" s="4">
        <v>5.7</v>
      </c>
      <c r="F175" s="4">
        <v>5.7</v>
      </c>
      <c r="G175" s="4">
        <v>5.7</v>
      </c>
      <c r="H175" s="4">
        <v>8</v>
      </c>
    </row>
    <row r="176" spans="1:8">
      <c r="A176" s="4">
        <v>9.1999999999999993</v>
      </c>
      <c r="B176" s="4">
        <v>6.8</v>
      </c>
      <c r="C176" s="4">
        <v>6.8</v>
      </c>
      <c r="D176" s="4">
        <v>6.9</v>
      </c>
      <c r="E176" s="4">
        <v>8</v>
      </c>
      <c r="F176" s="4">
        <v>8.1</v>
      </c>
      <c r="G176" s="4">
        <v>8.1</v>
      </c>
      <c r="H176" s="4">
        <v>6.6</v>
      </c>
    </row>
    <row r="177" spans="1:8">
      <c r="A177" s="4">
        <v>5.7</v>
      </c>
      <c r="B177" s="4">
        <v>9.1999999999999993</v>
      </c>
      <c r="C177" s="4">
        <v>9.1999999999999993</v>
      </c>
      <c r="D177" s="4">
        <v>9.6</v>
      </c>
      <c r="E177" s="4">
        <v>6.6</v>
      </c>
      <c r="F177" s="4">
        <v>6.6</v>
      </c>
      <c r="G177" s="4">
        <v>6.6</v>
      </c>
      <c r="H177" s="4">
        <v>6.3</v>
      </c>
    </row>
    <row r="178" spans="1:8">
      <c r="A178" s="4">
        <v>7.8</v>
      </c>
      <c r="B178" s="4">
        <v>5.7</v>
      </c>
      <c r="C178" s="4">
        <v>5.7</v>
      </c>
      <c r="D178" s="4">
        <v>7.8</v>
      </c>
      <c r="E178" s="4">
        <v>6.3</v>
      </c>
      <c r="F178" s="4">
        <v>6.3</v>
      </c>
      <c r="G178" s="4">
        <v>6.3</v>
      </c>
      <c r="H178" s="4">
        <v>6.4</v>
      </c>
    </row>
    <row r="179" spans="1:8">
      <c r="A179" s="4">
        <v>9.1999999999999993</v>
      </c>
      <c r="B179" s="4">
        <v>7.8</v>
      </c>
      <c r="C179" s="4">
        <v>7.8</v>
      </c>
      <c r="D179" s="4">
        <v>9.6</v>
      </c>
      <c r="E179" s="4">
        <v>6.4</v>
      </c>
      <c r="F179" s="4">
        <v>6.4</v>
      </c>
      <c r="G179" s="4">
        <v>6.4</v>
      </c>
      <c r="H179" s="4">
        <v>6.6</v>
      </c>
    </row>
    <row r="180" spans="1:8">
      <c r="A180" s="4">
        <v>5.4</v>
      </c>
      <c r="B180" s="4">
        <v>9.1999999999999993</v>
      </c>
      <c r="C180" s="4">
        <v>9.1999999999999993</v>
      </c>
      <c r="D180" s="4">
        <v>6.7</v>
      </c>
      <c r="E180" s="4">
        <v>6.7</v>
      </c>
      <c r="F180" s="4">
        <v>6.7</v>
      </c>
      <c r="G180" s="4">
        <v>6.6</v>
      </c>
      <c r="H180" s="4">
        <v>6.1</v>
      </c>
    </row>
    <row r="181" spans="1:8">
      <c r="A181" s="4">
        <v>5.0999999999999996</v>
      </c>
      <c r="B181" s="4">
        <v>5.2</v>
      </c>
      <c r="C181" s="4">
        <v>5.2</v>
      </c>
      <c r="D181" s="4">
        <v>8.8000000000000007</v>
      </c>
      <c r="E181" s="4">
        <v>6.1</v>
      </c>
      <c r="F181" s="4">
        <v>6.1</v>
      </c>
      <c r="G181" s="4">
        <v>6.1</v>
      </c>
      <c r="H181" s="4">
        <v>5.9</v>
      </c>
    </row>
    <row r="182" spans="1:8">
      <c r="A182" s="4">
        <v>5.9</v>
      </c>
      <c r="B182" s="4">
        <v>5.0999999999999996</v>
      </c>
      <c r="C182" s="4">
        <v>5.0999999999999996</v>
      </c>
      <c r="D182" s="4">
        <v>9.6</v>
      </c>
      <c r="E182" s="4">
        <v>5.9</v>
      </c>
      <c r="F182" s="4">
        <v>5.9</v>
      </c>
      <c r="G182" s="4">
        <v>5.9</v>
      </c>
      <c r="H182" s="4">
        <v>8.5</v>
      </c>
    </row>
    <row r="183" spans="1:8">
      <c r="A183" s="4">
        <v>5.8</v>
      </c>
      <c r="B183" s="4">
        <v>5.7</v>
      </c>
      <c r="C183" s="4">
        <v>5.7</v>
      </c>
      <c r="D183" s="4">
        <v>6.2</v>
      </c>
      <c r="E183" s="4">
        <v>8.5</v>
      </c>
      <c r="F183" s="4">
        <v>8.5</v>
      </c>
      <c r="G183" s="4">
        <v>8.5</v>
      </c>
      <c r="H183" s="4">
        <v>6.4</v>
      </c>
    </row>
    <row r="184" spans="1:8">
      <c r="A184" s="4">
        <v>5.6</v>
      </c>
      <c r="B184" s="4">
        <v>5.8</v>
      </c>
      <c r="C184" s="4">
        <v>5.8</v>
      </c>
      <c r="D184" s="4">
        <v>6.1</v>
      </c>
      <c r="E184" s="4">
        <v>6.4</v>
      </c>
      <c r="F184" s="4">
        <v>6.4</v>
      </c>
      <c r="G184" s="4">
        <v>6.4</v>
      </c>
      <c r="H184" s="4">
        <v>6.6</v>
      </c>
    </row>
    <row r="185" spans="1:8">
      <c r="A185" s="4">
        <v>9.1999999999999993</v>
      </c>
      <c r="B185" s="4">
        <v>5.6</v>
      </c>
      <c r="C185" s="4">
        <v>5.6</v>
      </c>
      <c r="D185" s="4">
        <v>6.4</v>
      </c>
      <c r="E185" s="4">
        <v>6.6</v>
      </c>
      <c r="F185" s="4">
        <v>6.6</v>
      </c>
      <c r="G185" s="4">
        <v>6.6</v>
      </c>
      <c r="H185" s="4">
        <v>6.7</v>
      </c>
    </row>
    <row r="186" spans="1:8">
      <c r="A186" s="4">
        <v>6</v>
      </c>
      <c r="B186" s="4">
        <v>9.1999999999999993</v>
      </c>
      <c r="C186" s="4">
        <v>9.1999999999999993</v>
      </c>
      <c r="D186" s="4">
        <v>6.8</v>
      </c>
      <c r="E186" s="4">
        <v>6.7</v>
      </c>
      <c r="F186" s="4">
        <v>6.7</v>
      </c>
      <c r="G186" s="4">
        <v>6.7</v>
      </c>
      <c r="H186" s="4">
        <v>6.8</v>
      </c>
    </row>
    <row r="187" spans="1:8">
      <c r="A187" s="4">
        <v>6.8</v>
      </c>
      <c r="B187" s="4">
        <v>6</v>
      </c>
      <c r="C187" s="4">
        <v>6</v>
      </c>
      <c r="D187" s="4">
        <v>6.5</v>
      </c>
      <c r="E187" s="4">
        <v>6.8</v>
      </c>
      <c r="F187" s="4">
        <v>6.8</v>
      </c>
      <c r="G187" s="4">
        <v>6.8</v>
      </c>
      <c r="H187" s="4">
        <v>6.5</v>
      </c>
    </row>
    <row r="188" spans="1:8">
      <c r="A188" s="4">
        <v>6</v>
      </c>
      <c r="B188" s="4">
        <v>6.8</v>
      </c>
      <c r="C188" s="4">
        <v>6.8</v>
      </c>
      <c r="D188" s="4">
        <v>9.6</v>
      </c>
      <c r="E188" s="4">
        <v>5.9</v>
      </c>
      <c r="F188" s="4">
        <v>6.5</v>
      </c>
      <c r="G188" s="4">
        <v>6.5</v>
      </c>
      <c r="H188" s="4">
        <v>6.6</v>
      </c>
    </row>
    <row r="189" spans="1:8">
      <c r="A189" s="4">
        <v>6.1</v>
      </c>
      <c r="B189" s="4">
        <v>6</v>
      </c>
      <c r="C189" s="4">
        <v>6</v>
      </c>
      <c r="D189" s="4">
        <v>7.1</v>
      </c>
      <c r="E189" s="4">
        <v>6.6</v>
      </c>
      <c r="F189" s="4">
        <v>6.6</v>
      </c>
      <c r="G189" s="4">
        <v>6.6</v>
      </c>
      <c r="H189" s="4">
        <v>7.9</v>
      </c>
    </row>
    <row r="190" spans="1:8">
      <c r="A190" s="4">
        <v>5.5</v>
      </c>
      <c r="B190" s="4">
        <v>6.1</v>
      </c>
      <c r="C190" s="4">
        <v>6.1</v>
      </c>
      <c r="D190" s="4">
        <v>7.4</v>
      </c>
      <c r="E190" s="4">
        <v>5.2</v>
      </c>
      <c r="F190" s="4">
        <v>5</v>
      </c>
      <c r="G190" s="4">
        <v>5</v>
      </c>
      <c r="H190" s="4">
        <v>6.4</v>
      </c>
    </row>
    <row r="191" spans="1:8">
      <c r="A191" s="4">
        <v>6.3</v>
      </c>
      <c r="B191" s="4">
        <v>6.5</v>
      </c>
      <c r="C191" s="4">
        <v>6.5</v>
      </c>
      <c r="D191" s="4">
        <v>7.1</v>
      </c>
      <c r="E191" s="4">
        <v>6.4</v>
      </c>
      <c r="F191" s="4">
        <v>6.4</v>
      </c>
      <c r="G191" s="4">
        <v>6.4</v>
      </c>
      <c r="H191" s="4">
        <v>7.4</v>
      </c>
    </row>
    <row r="192" spans="1:8">
      <c r="A192" s="4">
        <v>4.5999999999999996</v>
      </c>
      <c r="B192" s="4">
        <v>6.2</v>
      </c>
      <c r="C192" s="4">
        <v>6.3</v>
      </c>
      <c r="D192" s="4">
        <v>7.1</v>
      </c>
      <c r="E192" s="4">
        <v>6</v>
      </c>
      <c r="F192" s="4">
        <v>7.4</v>
      </c>
      <c r="G192" s="4">
        <v>7.4</v>
      </c>
      <c r="H192" s="4">
        <v>7.3</v>
      </c>
    </row>
    <row r="193" spans="1:8">
      <c r="A193" s="4">
        <v>6.4</v>
      </c>
      <c r="B193" s="4">
        <v>4.4000000000000004</v>
      </c>
      <c r="C193" s="4">
        <v>4.2</v>
      </c>
      <c r="D193" s="4">
        <v>7.5</v>
      </c>
      <c r="E193" s="4">
        <v>7.3</v>
      </c>
      <c r="F193" s="4">
        <v>7.3</v>
      </c>
      <c r="G193" s="4">
        <v>7.3</v>
      </c>
      <c r="H193" s="4">
        <v>7.2</v>
      </c>
    </row>
    <row r="194" spans="1:8">
      <c r="A194" s="4">
        <v>6.1</v>
      </c>
      <c r="B194" s="4">
        <v>6.1</v>
      </c>
      <c r="C194" s="4">
        <v>6.1</v>
      </c>
      <c r="D194" s="4">
        <v>7.1</v>
      </c>
      <c r="E194" s="4">
        <v>7.2</v>
      </c>
      <c r="F194" s="4">
        <v>7.2</v>
      </c>
      <c r="G194" s="4">
        <v>7.2</v>
      </c>
      <c r="H194" s="4">
        <v>5.6</v>
      </c>
    </row>
    <row r="195" spans="1:8">
      <c r="A195" s="4">
        <v>9.1999999999999993</v>
      </c>
      <c r="B195" s="4">
        <v>7.3</v>
      </c>
      <c r="C195" s="4">
        <v>7.3</v>
      </c>
      <c r="D195" s="4">
        <v>8.1999999999999993</v>
      </c>
      <c r="E195" s="4">
        <v>5.6</v>
      </c>
      <c r="F195" s="4">
        <v>5.6</v>
      </c>
      <c r="G195" s="4">
        <v>5.6</v>
      </c>
      <c r="H195" s="4">
        <v>9.4</v>
      </c>
    </row>
    <row r="196" spans="1:8">
      <c r="A196" s="4">
        <v>6.5</v>
      </c>
      <c r="B196" s="4">
        <v>9.1999999999999993</v>
      </c>
      <c r="C196" s="4">
        <v>9.1999999999999993</v>
      </c>
      <c r="D196" s="4">
        <v>7.4</v>
      </c>
      <c r="E196" s="4">
        <v>9.1999999999999993</v>
      </c>
      <c r="F196" s="4">
        <v>9.1999999999999993</v>
      </c>
      <c r="G196" s="4">
        <v>9.4</v>
      </c>
      <c r="H196" s="4">
        <v>7.3</v>
      </c>
    </row>
    <row r="197" spans="1:8">
      <c r="A197" s="4">
        <v>9.1999999999999993</v>
      </c>
      <c r="B197" s="4">
        <v>6.6</v>
      </c>
      <c r="C197" s="4">
        <v>6.5</v>
      </c>
      <c r="D197" s="4">
        <v>8.1999999999999993</v>
      </c>
      <c r="E197" s="4">
        <v>7.3</v>
      </c>
      <c r="F197" s="4">
        <v>7.3</v>
      </c>
      <c r="G197" s="4">
        <v>7.3</v>
      </c>
      <c r="H197" s="4">
        <v>6.4</v>
      </c>
    </row>
    <row r="198" spans="1:8">
      <c r="A198" s="4">
        <v>9.6999999999999993</v>
      </c>
      <c r="B198" s="4">
        <v>9.1999999999999993</v>
      </c>
      <c r="C198" s="4">
        <v>9.1999999999999993</v>
      </c>
      <c r="D198" s="4">
        <v>9.6</v>
      </c>
      <c r="E198" s="4">
        <v>6.4</v>
      </c>
      <c r="F198" s="4">
        <v>6.4</v>
      </c>
      <c r="G198" s="4">
        <v>6.4</v>
      </c>
      <c r="H198" s="4">
        <v>6.7</v>
      </c>
    </row>
    <row r="199" spans="1:8">
      <c r="A199" s="4">
        <v>7</v>
      </c>
      <c r="B199" s="4">
        <v>9.6999999999999993</v>
      </c>
      <c r="C199" s="4">
        <v>9.6999999999999993</v>
      </c>
      <c r="D199" s="4">
        <v>7.4</v>
      </c>
      <c r="E199" s="4">
        <v>6.7</v>
      </c>
      <c r="F199" s="4">
        <v>6.7</v>
      </c>
      <c r="G199" s="4">
        <v>6.7</v>
      </c>
      <c r="H199" s="4">
        <v>8</v>
      </c>
    </row>
    <row r="200" spans="1:8">
      <c r="A200" s="4">
        <v>6.2</v>
      </c>
      <c r="B200" s="4">
        <v>7</v>
      </c>
      <c r="C200" s="4">
        <v>7</v>
      </c>
      <c r="D200" s="4">
        <v>9.6</v>
      </c>
      <c r="E200" s="4">
        <v>7.6</v>
      </c>
      <c r="F200" s="4">
        <v>7.6</v>
      </c>
      <c r="G200" s="4">
        <v>7.6</v>
      </c>
      <c r="H200" s="4">
        <v>6.9</v>
      </c>
    </row>
    <row r="201" spans="1:8">
      <c r="A201" s="4">
        <v>7</v>
      </c>
      <c r="B201" s="4">
        <v>6.2</v>
      </c>
      <c r="C201" s="4">
        <v>6.3</v>
      </c>
      <c r="D201" s="4">
        <v>9.9</v>
      </c>
      <c r="E201" s="4">
        <v>6.8</v>
      </c>
      <c r="F201" s="4">
        <v>6.8</v>
      </c>
      <c r="G201" s="4">
        <v>6.8</v>
      </c>
      <c r="H201" s="4">
        <v>7.1</v>
      </c>
    </row>
    <row r="202" spans="1:8">
      <c r="A202" s="4">
        <v>9.1999999999999993</v>
      </c>
      <c r="B202" s="4">
        <v>7</v>
      </c>
      <c r="C202" s="4">
        <v>7</v>
      </c>
      <c r="D202" s="4">
        <v>8</v>
      </c>
      <c r="E202" s="4">
        <v>7.1</v>
      </c>
      <c r="F202" s="4">
        <v>7.1</v>
      </c>
      <c r="G202" s="4">
        <v>7.1</v>
      </c>
      <c r="H202" s="4">
        <v>7.5</v>
      </c>
    </row>
    <row r="203" spans="1:8">
      <c r="A203" s="4">
        <v>8.9</v>
      </c>
      <c r="B203" s="4">
        <v>9.1999999999999993</v>
      </c>
      <c r="C203" s="4">
        <v>9.1999999999999993</v>
      </c>
      <c r="D203" s="4">
        <v>7.5</v>
      </c>
      <c r="E203" s="4">
        <v>7.5</v>
      </c>
      <c r="F203" s="4">
        <v>7.5</v>
      </c>
      <c r="G203" s="4">
        <v>7.5</v>
      </c>
      <c r="H203" s="4">
        <v>6.3</v>
      </c>
    </row>
    <row r="204" spans="1:8">
      <c r="A204" s="4">
        <v>7.5</v>
      </c>
      <c r="B204" s="4">
        <v>8.9</v>
      </c>
      <c r="C204" s="4">
        <v>8.9</v>
      </c>
      <c r="D204" s="4">
        <v>7.5</v>
      </c>
      <c r="E204" s="4">
        <v>6.3</v>
      </c>
      <c r="F204" s="4">
        <v>6.3</v>
      </c>
      <c r="G204" s="4">
        <v>6.3</v>
      </c>
      <c r="H204" s="4">
        <v>7.5</v>
      </c>
    </row>
    <row r="205" spans="1:8">
      <c r="A205" s="4">
        <v>6.5</v>
      </c>
      <c r="B205" s="4">
        <v>7.5</v>
      </c>
      <c r="C205" s="4">
        <v>7.5</v>
      </c>
      <c r="D205" s="4">
        <v>9.6</v>
      </c>
      <c r="E205" s="4">
        <v>7.5</v>
      </c>
      <c r="F205" s="4">
        <v>7.5</v>
      </c>
      <c r="G205" s="4">
        <v>7.5</v>
      </c>
      <c r="H205" s="4">
        <v>5.5</v>
      </c>
    </row>
    <row r="206" spans="1:8">
      <c r="A206" s="4">
        <v>6.3</v>
      </c>
      <c r="B206" s="4">
        <v>6.5</v>
      </c>
      <c r="C206" s="4">
        <v>6.5</v>
      </c>
      <c r="D206" s="4">
        <v>9.1</v>
      </c>
      <c r="E206" s="4">
        <v>5.6</v>
      </c>
      <c r="F206" s="4">
        <v>5.5</v>
      </c>
      <c r="G206" s="4">
        <v>5.5</v>
      </c>
      <c r="H206" s="4">
        <v>5.7</v>
      </c>
    </row>
    <row r="207" spans="1:8">
      <c r="A207" s="4">
        <v>7.6</v>
      </c>
      <c r="B207" s="4">
        <v>6.3</v>
      </c>
      <c r="C207" s="4">
        <v>6.3</v>
      </c>
      <c r="D207" s="4">
        <v>8.1</v>
      </c>
      <c r="E207" s="4">
        <v>7.1</v>
      </c>
      <c r="F207" s="4">
        <v>7.1</v>
      </c>
      <c r="G207" s="4">
        <v>7.1</v>
      </c>
      <c r="H207" s="4">
        <v>7</v>
      </c>
    </row>
    <row r="208" spans="1:8">
      <c r="A208" s="4">
        <v>9.1999999999999993</v>
      </c>
      <c r="B208" s="4">
        <v>7.7</v>
      </c>
      <c r="C208" s="4">
        <v>7.6</v>
      </c>
      <c r="D208" s="4">
        <v>7.2</v>
      </c>
      <c r="E208" s="4">
        <v>7</v>
      </c>
      <c r="F208" s="4">
        <v>7</v>
      </c>
      <c r="G208" s="4">
        <v>7</v>
      </c>
      <c r="H208" s="4">
        <v>4.8</v>
      </c>
    </row>
    <row r="209" spans="1:8">
      <c r="A209" s="4">
        <v>7.3</v>
      </c>
      <c r="B209" s="4">
        <v>9.1999999999999993</v>
      </c>
      <c r="C209" s="4">
        <v>9.1999999999999993</v>
      </c>
      <c r="D209" s="4">
        <v>7.5</v>
      </c>
      <c r="E209" s="4">
        <v>4.8</v>
      </c>
      <c r="F209" s="4">
        <v>4.8</v>
      </c>
      <c r="G209" s="4">
        <v>4.8</v>
      </c>
      <c r="H209" s="4">
        <v>7.6</v>
      </c>
    </row>
    <row r="210" spans="1:8">
      <c r="A210" s="4">
        <v>7.1</v>
      </c>
      <c r="B210" s="4">
        <v>6.9</v>
      </c>
      <c r="C210" s="4">
        <v>6.9</v>
      </c>
      <c r="D210" s="4">
        <v>8.5</v>
      </c>
      <c r="E210" s="4">
        <v>7.6</v>
      </c>
      <c r="F210" s="4">
        <v>7.6</v>
      </c>
      <c r="G210" s="4">
        <v>7.6</v>
      </c>
      <c r="H210" s="4">
        <v>6.2</v>
      </c>
    </row>
    <row r="211" spans="1:8">
      <c r="A211" s="4">
        <v>9.1999999999999993</v>
      </c>
      <c r="B211" s="4">
        <v>7.1</v>
      </c>
      <c r="C211" s="4">
        <v>7.1</v>
      </c>
      <c r="D211" s="4">
        <v>9.6</v>
      </c>
      <c r="E211" s="4">
        <v>6.2</v>
      </c>
      <c r="F211" s="4">
        <v>6.2</v>
      </c>
      <c r="G211" s="4">
        <v>6.2</v>
      </c>
      <c r="H211" s="4">
        <v>7.5</v>
      </c>
    </row>
    <row r="212" spans="1:8">
      <c r="A212" s="4">
        <v>6.6</v>
      </c>
      <c r="B212" s="4">
        <v>9.1999999999999993</v>
      </c>
      <c r="C212" s="4">
        <v>6.6</v>
      </c>
      <c r="D212" s="4">
        <v>7.4</v>
      </c>
      <c r="E212" s="4">
        <v>7.5</v>
      </c>
      <c r="F212" s="4">
        <v>7.5</v>
      </c>
      <c r="G212" s="4">
        <v>7.5</v>
      </c>
      <c r="H212" s="4">
        <v>6.9</v>
      </c>
    </row>
    <row r="213" spans="1:8">
      <c r="A213" s="4">
        <v>6.3</v>
      </c>
      <c r="B213" s="4">
        <v>6.6</v>
      </c>
      <c r="C213" s="4">
        <v>6.3</v>
      </c>
      <c r="D213" s="4">
        <v>7.7</v>
      </c>
      <c r="E213" s="4">
        <v>6.9</v>
      </c>
      <c r="F213" s="4">
        <v>6.9</v>
      </c>
      <c r="G213" s="4">
        <v>6.9</v>
      </c>
      <c r="H213" s="4">
        <v>5.6</v>
      </c>
    </row>
    <row r="214" spans="1:8">
      <c r="A214" s="4">
        <v>7.5</v>
      </c>
      <c r="B214" s="4">
        <v>6.3</v>
      </c>
      <c r="C214" s="4">
        <v>7.5</v>
      </c>
      <c r="D214" s="4">
        <v>9.6</v>
      </c>
      <c r="E214" s="4">
        <v>5.6</v>
      </c>
      <c r="F214" s="4">
        <v>5.6</v>
      </c>
      <c r="G214" s="4">
        <v>5.6</v>
      </c>
      <c r="H214" s="4">
        <v>7.3</v>
      </c>
    </row>
    <row r="215" spans="1:8">
      <c r="A215" s="4">
        <v>6.9</v>
      </c>
      <c r="B215" s="4">
        <v>7.7</v>
      </c>
      <c r="C215" s="4">
        <v>6.9</v>
      </c>
      <c r="D215" s="4">
        <v>7</v>
      </c>
      <c r="E215" s="4">
        <v>7.3</v>
      </c>
      <c r="F215" s="4">
        <v>7.1</v>
      </c>
      <c r="G215" s="4">
        <v>7.1</v>
      </c>
      <c r="H215" s="4">
        <v>7.2</v>
      </c>
    </row>
    <row r="216" spans="1:8">
      <c r="A216" s="4">
        <v>5.0999999999999996</v>
      </c>
      <c r="B216" s="4">
        <v>6.9</v>
      </c>
      <c r="C216" s="4">
        <v>5.0999999999999996</v>
      </c>
      <c r="D216" s="4">
        <v>8.3000000000000007</v>
      </c>
      <c r="E216" s="4">
        <v>7.3</v>
      </c>
      <c r="F216" s="4">
        <v>7.3</v>
      </c>
      <c r="G216" s="4">
        <v>7.2</v>
      </c>
      <c r="H216" s="4">
        <v>6.8</v>
      </c>
    </row>
    <row r="217" spans="1:8">
      <c r="A217" s="4">
        <v>6.2</v>
      </c>
      <c r="B217" s="4">
        <v>5.0999999999999996</v>
      </c>
      <c r="C217" s="4">
        <v>6.1</v>
      </c>
      <c r="D217" s="4">
        <v>7.6</v>
      </c>
      <c r="E217" s="4">
        <v>6.8</v>
      </c>
      <c r="F217" s="4">
        <v>6.8</v>
      </c>
      <c r="G217" s="4">
        <v>6.8</v>
      </c>
      <c r="H217" s="4">
        <v>7.4</v>
      </c>
    </row>
    <row r="218" spans="1:8">
      <c r="A218" s="4">
        <v>6.7</v>
      </c>
      <c r="B218" s="4">
        <v>6.3</v>
      </c>
      <c r="C218" s="4">
        <v>6.7</v>
      </c>
      <c r="D218" s="4">
        <v>6.1</v>
      </c>
      <c r="E218" s="4">
        <v>7.4</v>
      </c>
      <c r="F218" s="4">
        <v>7.4</v>
      </c>
      <c r="G218" s="4">
        <v>7.4</v>
      </c>
      <c r="H218" s="4">
        <v>7.1</v>
      </c>
    </row>
    <row r="219" spans="1:8">
      <c r="A219" s="4">
        <v>9.1999999999999993</v>
      </c>
      <c r="B219" s="4">
        <v>6.5</v>
      </c>
      <c r="C219" s="4">
        <v>9.1999999999999993</v>
      </c>
      <c r="D219" s="4">
        <v>7.6</v>
      </c>
      <c r="E219" s="4">
        <v>7.1</v>
      </c>
      <c r="F219" s="4">
        <v>7.1</v>
      </c>
      <c r="G219" s="4">
        <v>7.1</v>
      </c>
      <c r="H219" s="4">
        <v>5.6</v>
      </c>
    </row>
    <row r="220" spans="1:8">
      <c r="A220" s="4">
        <v>6.9</v>
      </c>
      <c r="B220" s="4">
        <v>9.1999999999999993</v>
      </c>
      <c r="C220" s="4">
        <v>6.9</v>
      </c>
      <c r="D220" s="4">
        <v>7.7</v>
      </c>
      <c r="E220" s="4">
        <v>5.6</v>
      </c>
      <c r="F220" s="4">
        <v>5.6</v>
      </c>
      <c r="G220" s="4">
        <v>5.6</v>
      </c>
      <c r="H220" s="4">
        <v>8.1999999999999993</v>
      </c>
    </row>
    <row r="221" spans="1:8">
      <c r="A221" s="4">
        <v>6.3</v>
      </c>
      <c r="B221" s="4">
        <v>6.6</v>
      </c>
      <c r="C221" s="4">
        <v>6.3</v>
      </c>
      <c r="D221" s="4">
        <v>9.6</v>
      </c>
      <c r="E221" s="4">
        <v>8.1999999999999993</v>
      </c>
      <c r="F221" s="4">
        <v>8.1999999999999993</v>
      </c>
      <c r="G221" s="4">
        <v>8.1999999999999993</v>
      </c>
      <c r="H221" s="4">
        <v>6.9</v>
      </c>
    </row>
    <row r="222" spans="1:8">
      <c r="A222" s="4">
        <v>6</v>
      </c>
      <c r="B222" s="4">
        <v>6.3</v>
      </c>
      <c r="C222" s="4">
        <v>6</v>
      </c>
      <c r="D222" s="4">
        <v>7.7</v>
      </c>
      <c r="E222" s="4">
        <v>6.9</v>
      </c>
      <c r="F222" s="4">
        <v>6.9</v>
      </c>
      <c r="G222" s="4">
        <v>6.9</v>
      </c>
      <c r="H222" s="4">
        <v>6.6</v>
      </c>
    </row>
    <row r="223" spans="1:8">
      <c r="A223" s="4">
        <v>9.1999999999999993</v>
      </c>
      <c r="B223" s="4">
        <v>5.9</v>
      </c>
      <c r="C223" s="4">
        <v>9.1999999999999993</v>
      </c>
      <c r="D223" s="4">
        <v>7.2</v>
      </c>
      <c r="E223" s="4">
        <v>6.5</v>
      </c>
      <c r="F223" s="4">
        <v>6.6</v>
      </c>
      <c r="G223" s="4">
        <v>6.6</v>
      </c>
      <c r="H223" s="4">
        <v>9.8000000000000007</v>
      </c>
    </row>
    <row r="224" spans="1:8">
      <c r="A224" s="4">
        <v>7</v>
      </c>
      <c r="B224" s="4">
        <v>9.1999999999999993</v>
      </c>
      <c r="C224" s="4">
        <v>7</v>
      </c>
      <c r="D224" s="4">
        <v>6.9</v>
      </c>
      <c r="E224" s="4">
        <v>9.8000000000000007</v>
      </c>
      <c r="F224" s="4">
        <v>9.8000000000000007</v>
      </c>
      <c r="G224" s="4">
        <v>9.8000000000000007</v>
      </c>
      <c r="H224" s="4">
        <v>7</v>
      </c>
    </row>
    <row r="225" spans="1:8">
      <c r="A225" s="4">
        <v>9.1999999999999993</v>
      </c>
      <c r="B225" s="4">
        <v>7</v>
      </c>
      <c r="C225" s="4">
        <v>9.1999999999999993</v>
      </c>
      <c r="D225" s="4">
        <v>9.6</v>
      </c>
      <c r="E225" s="4">
        <v>6.7</v>
      </c>
      <c r="F225" s="4">
        <v>6.7</v>
      </c>
      <c r="G225" s="4">
        <v>6.7</v>
      </c>
      <c r="H225" s="4">
        <v>7.4</v>
      </c>
    </row>
    <row r="226" spans="1:8">
      <c r="A226" s="4">
        <v>9.4</v>
      </c>
      <c r="B226" s="4">
        <v>9.1999999999999993</v>
      </c>
      <c r="C226" s="4">
        <v>9.4</v>
      </c>
      <c r="D226" s="4">
        <v>7.9</v>
      </c>
      <c r="E226" s="4">
        <v>7.2</v>
      </c>
      <c r="F226" s="4">
        <v>7.2</v>
      </c>
      <c r="G226" s="4">
        <v>7.4</v>
      </c>
      <c r="H226" s="4">
        <v>6.8</v>
      </c>
    </row>
    <row r="227" spans="1:8">
      <c r="A227" s="4">
        <v>9.1999999999999993</v>
      </c>
      <c r="B227" s="4">
        <v>9.4</v>
      </c>
      <c r="C227" s="4">
        <v>9.1999999999999993</v>
      </c>
      <c r="D227" s="4">
        <v>9.6</v>
      </c>
      <c r="E227" s="4">
        <v>6.8</v>
      </c>
      <c r="F227" s="4">
        <v>6.8</v>
      </c>
      <c r="G227" s="4">
        <v>7.4</v>
      </c>
      <c r="H227" s="4">
        <v>5.9</v>
      </c>
    </row>
    <row r="228" spans="1:8">
      <c r="A228" s="4">
        <v>6.1</v>
      </c>
      <c r="B228" s="4">
        <v>9.1999999999999993</v>
      </c>
      <c r="C228" s="4">
        <v>6.3</v>
      </c>
      <c r="D228" s="4">
        <v>9.6</v>
      </c>
      <c r="E228" s="4">
        <v>5.9</v>
      </c>
      <c r="F228" s="4">
        <v>5.9</v>
      </c>
      <c r="G228" s="4">
        <v>6.9</v>
      </c>
      <c r="H228" s="4">
        <v>6.5</v>
      </c>
    </row>
    <row r="229" spans="1:8">
      <c r="A229" s="4">
        <v>9.1999999999999993</v>
      </c>
      <c r="B229" s="4">
        <v>6.1</v>
      </c>
      <c r="C229" s="4">
        <v>9.1999999999999993</v>
      </c>
      <c r="D229" s="4">
        <v>9.6</v>
      </c>
      <c r="E229" s="4">
        <v>6.2</v>
      </c>
      <c r="F229" s="4">
        <v>6.5</v>
      </c>
      <c r="G229" s="4">
        <v>6.2</v>
      </c>
      <c r="H229" s="4">
        <v>10</v>
      </c>
    </row>
    <row r="230" spans="1:8">
      <c r="A230" s="4">
        <v>9.1999999999999993</v>
      </c>
      <c r="B230" s="4">
        <v>9.1999999999999993</v>
      </c>
      <c r="C230" s="4">
        <v>9.1999999999999993</v>
      </c>
      <c r="D230" s="4">
        <v>7.6</v>
      </c>
      <c r="E230" s="4">
        <v>10</v>
      </c>
      <c r="F230" s="4">
        <v>10</v>
      </c>
      <c r="G230" s="4">
        <v>10</v>
      </c>
      <c r="H230" s="4">
        <v>9.4</v>
      </c>
    </row>
    <row r="231" spans="1:8">
      <c r="A231" s="4">
        <v>6.4</v>
      </c>
      <c r="B231" s="4">
        <v>9.1999999999999993</v>
      </c>
      <c r="C231" s="4">
        <v>6.4</v>
      </c>
      <c r="D231" s="4">
        <v>9.6</v>
      </c>
      <c r="E231" s="4">
        <v>9.4</v>
      </c>
      <c r="F231" s="4">
        <v>9.4</v>
      </c>
      <c r="G231" s="4">
        <v>9.4</v>
      </c>
      <c r="H231" s="4">
        <v>7.4</v>
      </c>
    </row>
    <row r="232" spans="1:8">
      <c r="A232" s="4">
        <v>9.6999999999999993</v>
      </c>
      <c r="B232" s="4">
        <v>6.4</v>
      </c>
      <c r="C232" s="4">
        <v>9.6999999999999993</v>
      </c>
      <c r="D232" s="4">
        <v>9.6</v>
      </c>
      <c r="E232" s="4">
        <v>7.4</v>
      </c>
      <c r="F232" s="4">
        <v>7.4</v>
      </c>
      <c r="G232" s="4">
        <v>7.4</v>
      </c>
      <c r="H232" s="4">
        <v>7.1</v>
      </c>
    </row>
    <row r="233" spans="1:8">
      <c r="A233" s="4">
        <v>9</v>
      </c>
      <c r="B233" s="4">
        <v>9.6999999999999993</v>
      </c>
      <c r="C233" s="4">
        <v>9</v>
      </c>
      <c r="D233" s="4">
        <v>7.2</v>
      </c>
      <c r="E233" s="4">
        <v>6.8</v>
      </c>
      <c r="F233" s="4">
        <v>6.8</v>
      </c>
      <c r="G233" s="4">
        <v>6.8</v>
      </c>
      <c r="H233" s="4">
        <v>4.9000000000000004</v>
      </c>
    </row>
    <row r="234" spans="1:8">
      <c r="A234" s="4">
        <v>6.9</v>
      </c>
      <c r="B234" s="4">
        <v>9</v>
      </c>
      <c r="C234" s="4">
        <v>6.9</v>
      </c>
      <c r="D234" s="4">
        <v>9.9</v>
      </c>
      <c r="E234" s="4">
        <v>4.5</v>
      </c>
      <c r="F234" s="4">
        <v>4.5999999999999996</v>
      </c>
      <c r="G234" s="4">
        <v>4.8</v>
      </c>
      <c r="H234" s="4">
        <v>7.6</v>
      </c>
    </row>
    <row r="235" spans="1:8">
      <c r="A235" s="4">
        <v>9.1999999999999993</v>
      </c>
      <c r="B235" s="4">
        <v>6.9</v>
      </c>
      <c r="C235" s="4">
        <v>9.1999999999999993</v>
      </c>
      <c r="D235" s="4">
        <v>9.5</v>
      </c>
      <c r="E235" s="4">
        <v>7.6</v>
      </c>
      <c r="F235" s="4">
        <v>7.6</v>
      </c>
      <c r="G235" s="4">
        <v>7.6</v>
      </c>
      <c r="H235" s="4">
        <v>8.1</v>
      </c>
    </row>
    <row r="236" spans="1:8">
      <c r="A236" s="4">
        <v>3.9</v>
      </c>
      <c r="B236" s="4">
        <v>9.1999999999999993</v>
      </c>
      <c r="C236" s="4">
        <v>4.0999999999999996</v>
      </c>
      <c r="D236" s="4">
        <v>7.9</v>
      </c>
      <c r="E236" s="4">
        <v>8</v>
      </c>
      <c r="F236" s="4">
        <v>8</v>
      </c>
      <c r="G236" s="4">
        <v>8</v>
      </c>
      <c r="H236" s="4">
        <v>7.1</v>
      </c>
    </row>
    <row r="237" spans="1:8">
      <c r="A237" s="4">
        <v>9.1999999999999993</v>
      </c>
      <c r="B237" s="4">
        <v>3.9</v>
      </c>
      <c r="C237" s="4">
        <v>7.3</v>
      </c>
      <c r="D237" s="4">
        <v>9.6</v>
      </c>
      <c r="E237" s="4">
        <v>7.5</v>
      </c>
      <c r="F237" s="4">
        <v>7.5</v>
      </c>
      <c r="G237" s="4">
        <v>7.5</v>
      </c>
      <c r="H237" s="4">
        <v>7.4</v>
      </c>
    </row>
    <row r="238" spans="1:8">
      <c r="A238" s="4">
        <v>7.4</v>
      </c>
      <c r="B238" s="4">
        <v>9.1999999999999993</v>
      </c>
      <c r="C238" s="4">
        <v>6.4</v>
      </c>
      <c r="D238" s="4">
        <v>5.2</v>
      </c>
      <c r="E238" s="4">
        <v>7.4</v>
      </c>
      <c r="F238" s="4">
        <v>6.1</v>
      </c>
      <c r="G238" s="4">
        <v>7.4</v>
      </c>
      <c r="H238" s="4">
        <v>6.1</v>
      </c>
    </row>
    <row r="239" spans="1:8">
      <c r="A239" s="4">
        <v>6.4</v>
      </c>
      <c r="B239" s="4">
        <v>7.3</v>
      </c>
      <c r="C239" s="4">
        <v>7.4</v>
      </c>
      <c r="D239" s="4">
        <v>9.6</v>
      </c>
      <c r="E239" s="4">
        <v>6.1</v>
      </c>
      <c r="F239" s="4">
        <v>6.5</v>
      </c>
      <c r="G239" s="4">
        <v>6.1</v>
      </c>
      <c r="H239" s="4">
        <v>6.5</v>
      </c>
    </row>
    <row r="240" spans="1:8">
      <c r="A240" s="4">
        <v>7.4</v>
      </c>
      <c r="B240" s="4">
        <v>6.4</v>
      </c>
      <c r="C240" s="4">
        <v>9.1999999999999993</v>
      </c>
      <c r="D240" s="4">
        <v>8.5</v>
      </c>
      <c r="E240" s="4">
        <v>6.5</v>
      </c>
      <c r="F240" s="4">
        <v>6.9</v>
      </c>
      <c r="G240" s="4">
        <v>6.5</v>
      </c>
      <c r="H240" s="4">
        <v>6.9</v>
      </c>
    </row>
    <row r="241" spans="1:8">
      <c r="A241" s="4">
        <v>9.1999999999999993</v>
      </c>
      <c r="B241" s="4">
        <v>9.1999999999999993</v>
      </c>
      <c r="C241" s="4">
        <v>6.4</v>
      </c>
      <c r="D241" s="4">
        <v>7.5</v>
      </c>
      <c r="E241" s="4">
        <v>6.9</v>
      </c>
      <c r="F241" s="4">
        <v>8.6</v>
      </c>
      <c r="G241" s="4">
        <v>6.9</v>
      </c>
      <c r="H241" s="4">
        <v>8.6</v>
      </c>
    </row>
    <row r="242" spans="1:8">
      <c r="A242" s="4">
        <v>6.4</v>
      </c>
      <c r="B242" s="4">
        <v>6.4</v>
      </c>
      <c r="C242" s="4">
        <v>9.1999999999999993</v>
      </c>
      <c r="D242" s="4">
        <v>8.3000000000000007</v>
      </c>
      <c r="E242" s="4">
        <v>8.6</v>
      </c>
      <c r="F242" s="4">
        <v>7.5</v>
      </c>
      <c r="G242" s="4">
        <v>8.6</v>
      </c>
      <c r="H242" s="4">
        <v>7.6</v>
      </c>
    </row>
    <row r="243" spans="1:8">
      <c r="A243" s="4">
        <v>9.1999999999999993</v>
      </c>
      <c r="B243" s="4">
        <v>9.1999999999999993</v>
      </c>
      <c r="C243" s="4">
        <v>9.1999999999999993</v>
      </c>
      <c r="D243" s="4">
        <v>9.6</v>
      </c>
      <c r="E243" s="4">
        <v>7.5</v>
      </c>
      <c r="F243" s="4">
        <v>5.9</v>
      </c>
      <c r="G243" s="4">
        <v>7.5</v>
      </c>
      <c r="H243" s="4">
        <v>5.9</v>
      </c>
    </row>
    <row r="244" spans="1:8">
      <c r="A244" s="4">
        <v>9.1999999999999993</v>
      </c>
      <c r="B244" s="4">
        <v>9.1999999999999993</v>
      </c>
      <c r="C244" s="4">
        <v>9.1999999999999993</v>
      </c>
      <c r="D244" s="4">
        <v>7.5</v>
      </c>
      <c r="E244" s="4">
        <v>5.9</v>
      </c>
      <c r="F244" s="4">
        <v>5.9</v>
      </c>
      <c r="G244" s="4">
        <v>5.9</v>
      </c>
      <c r="H244" s="4">
        <v>5.9</v>
      </c>
    </row>
    <row r="245" spans="1:8">
      <c r="A245" s="4">
        <v>9.1999999999999993</v>
      </c>
      <c r="B245" s="4">
        <v>9.1999999999999993</v>
      </c>
      <c r="C245" s="4">
        <v>5.9</v>
      </c>
      <c r="D245" s="4">
        <v>9.6</v>
      </c>
      <c r="E245" s="4">
        <v>5.9</v>
      </c>
      <c r="F245" s="4">
        <v>9</v>
      </c>
      <c r="G245" s="4">
        <v>5.9</v>
      </c>
      <c r="H245" s="4">
        <v>9</v>
      </c>
    </row>
    <row r="246" spans="1:8">
      <c r="A246" s="4">
        <v>5.9</v>
      </c>
      <c r="B246" s="4">
        <v>5.9</v>
      </c>
      <c r="C246" s="4">
        <v>9.1999999999999993</v>
      </c>
      <c r="D246" s="4">
        <v>9.6</v>
      </c>
      <c r="E246" s="4">
        <v>9</v>
      </c>
      <c r="F246" s="4">
        <v>7.9</v>
      </c>
      <c r="G246" s="4">
        <v>9</v>
      </c>
      <c r="H246" s="4">
        <v>7.9</v>
      </c>
    </row>
    <row r="247" spans="1:8">
      <c r="A247" s="4">
        <v>9.1999999999999993</v>
      </c>
      <c r="B247" s="4">
        <v>9.1999999999999993</v>
      </c>
      <c r="C247" s="4">
        <v>8.8000000000000007</v>
      </c>
      <c r="D247" s="4">
        <v>6.6</v>
      </c>
      <c r="E247" s="4">
        <v>7.9</v>
      </c>
      <c r="F247" s="4">
        <v>6.6</v>
      </c>
      <c r="G247" s="4">
        <v>7.9</v>
      </c>
      <c r="H247" s="4">
        <v>6.5</v>
      </c>
    </row>
    <row r="248" spans="1:8">
      <c r="A248" s="4">
        <v>8.8000000000000007</v>
      </c>
      <c r="B248" s="4">
        <v>8.8000000000000007</v>
      </c>
      <c r="C248" s="4">
        <v>8.1999999999999993</v>
      </c>
      <c r="D248" s="4">
        <v>9.6</v>
      </c>
      <c r="E248" s="4">
        <v>6.6</v>
      </c>
      <c r="F248" s="4">
        <v>6.7</v>
      </c>
      <c r="G248" s="4">
        <v>6.6</v>
      </c>
      <c r="H248" s="4">
        <v>6.7</v>
      </c>
    </row>
    <row r="249" spans="1:8">
      <c r="A249" s="4">
        <v>8.1999999999999993</v>
      </c>
      <c r="B249" s="4">
        <v>8.1999999999999993</v>
      </c>
      <c r="C249" s="4">
        <v>6.2</v>
      </c>
      <c r="D249" s="4">
        <v>9.1999999999999993</v>
      </c>
      <c r="E249" s="4">
        <v>6.7</v>
      </c>
      <c r="F249" s="4">
        <v>6.9</v>
      </c>
      <c r="G249" s="4">
        <v>6.7</v>
      </c>
      <c r="H249" s="4">
        <v>6.9</v>
      </c>
    </row>
    <row r="250" spans="1:8">
      <c r="A250" s="4">
        <v>6.2</v>
      </c>
      <c r="B250" s="4">
        <v>6.2</v>
      </c>
      <c r="C250" s="4">
        <v>6.2</v>
      </c>
      <c r="D250" s="4">
        <v>8.6</v>
      </c>
      <c r="E250" s="4">
        <v>6.9</v>
      </c>
      <c r="F250" s="4">
        <v>6.6</v>
      </c>
      <c r="G250" s="4">
        <v>6.9</v>
      </c>
      <c r="H250" s="4">
        <v>6.6</v>
      </c>
    </row>
    <row r="251" spans="1:8">
      <c r="A251" s="4">
        <v>6.2</v>
      </c>
      <c r="B251" s="4">
        <v>6.2</v>
      </c>
      <c r="C251" s="4">
        <v>6.8</v>
      </c>
      <c r="D251" s="4">
        <v>7.2</v>
      </c>
      <c r="E251" s="4">
        <v>6.6</v>
      </c>
      <c r="F251" s="4">
        <v>6.9</v>
      </c>
      <c r="G251" s="4">
        <v>6.6</v>
      </c>
      <c r="H251" s="4">
        <v>6.9</v>
      </c>
    </row>
    <row r="252" spans="1:8">
      <c r="A252" s="4">
        <v>6.8</v>
      </c>
      <c r="B252" s="4">
        <v>6.8</v>
      </c>
      <c r="C252" s="4">
        <v>9.1999999999999993</v>
      </c>
      <c r="D252" s="4">
        <v>7.2</v>
      </c>
      <c r="E252" s="4">
        <v>6.6</v>
      </c>
      <c r="F252" s="4">
        <v>5.6</v>
      </c>
      <c r="G252" s="4">
        <v>6.9</v>
      </c>
      <c r="H252" s="4">
        <v>5.0999999999999996</v>
      </c>
    </row>
    <row r="253" spans="1:8">
      <c r="A253" s="4">
        <v>9.1999999999999993</v>
      </c>
      <c r="B253" s="4">
        <v>9.1999999999999993</v>
      </c>
      <c r="C253" s="4">
        <v>6.3</v>
      </c>
      <c r="D253" s="4">
        <v>7.9</v>
      </c>
      <c r="E253" s="4">
        <v>5.6</v>
      </c>
      <c r="F253" s="4">
        <v>6.4</v>
      </c>
      <c r="G253" s="4">
        <v>5.6</v>
      </c>
      <c r="H253" s="4">
        <v>6</v>
      </c>
    </row>
    <row r="254" spans="1:8">
      <c r="A254" s="4">
        <v>6.1</v>
      </c>
      <c r="B254" s="4">
        <v>6.3</v>
      </c>
      <c r="C254" s="4">
        <v>4.9000000000000004</v>
      </c>
      <c r="D254" s="4">
        <v>9.6</v>
      </c>
      <c r="E254" s="4">
        <v>6.4</v>
      </c>
      <c r="F254" s="4">
        <v>6.7</v>
      </c>
      <c r="G254" s="4">
        <v>6.4</v>
      </c>
      <c r="H254" s="4">
        <v>6.7</v>
      </c>
    </row>
    <row r="255" spans="1:8">
      <c r="A255" s="4">
        <v>4.9000000000000004</v>
      </c>
      <c r="B255" s="4">
        <v>4.9000000000000004</v>
      </c>
      <c r="C255" s="4">
        <v>5.7</v>
      </c>
      <c r="D255" s="4">
        <v>7.3</v>
      </c>
      <c r="E255" s="4">
        <v>6.7</v>
      </c>
      <c r="F255" s="4">
        <v>7.7</v>
      </c>
      <c r="G255" s="4">
        <v>6.7</v>
      </c>
      <c r="H255" s="4">
        <v>7.7</v>
      </c>
    </row>
    <row r="256" spans="1:8">
      <c r="A256" s="4">
        <v>5.7</v>
      </c>
      <c r="B256" s="4">
        <v>5.7</v>
      </c>
      <c r="C256" s="4">
        <v>6.5</v>
      </c>
      <c r="D256" s="4">
        <v>6.1</v>
      </c>
      <c r="E256" s="4">
        <v>7.7</v>
      </c>
      <c r="F256" s="4">
        <v>7</v>
      </c>
      <c r="G256" s="4">
        <v>7.7</v>
      </c>
      <c r="H256" s="4">
        <v>7</v>
      </c>
    </row>
    <row r="257" spans="1:8">
      <c r="A257" s="4">
        <v>6.5</v>
      </c>
      <c r="B257" s="4">
        <v>6.5</v>
      </c>
      <c r="C257" s="4">
        <v>7.9</v>
      </c>
      <c r="D257" s="4">
        <v>6.9</v>
      </c>
      <c r="E257" s="4">
        <v>7</v>
      </c>
      <c r="F257" s="4">
        <v>7.5</v>
      </c>
      <c r="G257" s="4">
        <v>7</v>
      </c>
      <c r="H257" s="4">
        <v>7.5</v>
      </c>
    </row>
    <row r="258" spans="1:8">
      <c r="A258" s="4">
        <v>8.1</v>
      </c>
      <c r="B258" s="4">
        <v>8.1</v>
      </c>
      <c r="C258" s="4">
        <v>6.9</v>
      </c>
      <c r="D258" s="4">
        <v>7.5</v>
      </c>
      <c r="E258" s="4">
        <v>7.5</v>
      </c>
      <c r="F258" s="4">
        <v>5.5</v>
      </c>
      <c r="G258" s="4">
        <v>7.5</v>
      </c>
      <c r="H258" s="4">
        <v>5.5</v>
      </c>
    </row>
    <row r="259" spans="1:8">
      <c r="A259" s="4">
        <v>6.9</v>
      </c>
      <c r="B259" s="4">
        <v>6.9</v>
      </c>
      <c r="C259" s="4">
        <v>7.1</v>
      </c>
      <c r="D259" s="4">
        <v>8.3000000000000007</v>
      </c>
      <c r="E259" s="4">
        <v>5.5</v>
      </c>
      <c r="F259" s="4">
        <v>6</v>
      </c>
      <c r="G259" s="4">
        <v>5.5</v>
      </c>
      <c r="H259" s="4">
        <v>6.3</v>
      </c>
    </row>
    <row r="260" spans="1:8">
      <c r="A260" s="4">
        <v>7.1</v>
      </c>
      <c r="B260" s="4">
        <v>7.1</v>
      </c>
      <c r="C260" s="4">
        <v>5.6</v>
      </c>
      <c r="D260" s="4">
        <v>7.4</v>
      </c>
      <c r="E260" s="4">
        <v>6.4</v>
      </c>
      <c r="F260" s="4">
        <v>7.3</v>
      </c>
      <c r="G260" s="4">
        <v>6.3</v>
      </c>
      <c r="H260" s="4">
        <v>7.3</v>
      </c>
    </row>
    <row r="261" spans="1:8">
      <c r="A261" s="4">
        <v>5.8</v>
      </c>
      <c r="B261" s="4">
        <v>5.6</v>
      </c>
      <c r="C261" s="4">
        <v>5.8</v>
      </c>
      <c r="D261" s="4">
        <v>8</v>
      </c>
      <c r="E261" s="4">
        <v>7.6</v>
      </c>
      <c r="F261" s="4">
        <v>7.3</v>
      </c>
      <c r="G261" s="4">
        <v>7.3</v>
      </c>
      <c r="H261" s="4">
        <v>7.3</v>
      </c>
    </row>
    <row r="262" spans="1:8">
      <c r="A262" s="4">
        <v>5.8</v>
      </c>
      <c r="B262" s="4">
        <v>5.8</v>
      </c>
      <c r="C262" s="4">
        <v>7.2</v>
      </c>
      <c r="D262" s="4">
        <v>6.4</v>
      </c>
      <c r="E262" s="4">
        <v>7.3</v>
      </c>
      <c r="F262" s="4">
        <v>4.5</v>
      </c>
      <c r="G262" s="4">
        <v>7.3</v>
      </c>
      <c r="H262" s="4">
        <v>4.5</v>
      </c>
    </row>
    <row r="263" spans="1:8">
      <c r="A263" s="4">
        <v>7.9</v>
      </c>
      <c r="B263" s="4">
        <v>7.2</v>
      </c>
      <c r="C263" s="4">
        <v>9.1999999999999993</v>
      </c>
      <c r="D263" s="4">
        <v>6.8</v>
      </c>
      <c r="E263" s="4">
        <v>4.5</v>
      </c>
      <c r="F263" s="4">
        <v>7</v>
      </c>
      <c r="G263" s="4">
        <v>4.5</v>
      </c>
      <c r="H263" s="4">
        <v>7</v>
      </c>
    </row>
    <row r="264" spans="1:8">
      <c r="A264" s="4">
        <v>9.1999999999999993</v>
      </c>
      <c r="B264" s="4">
        <v>3.6</v>
      </c>
      <c r="C264" s="4">
        <v>3.9</v>
      </c>
      <c r="D264" s="4">
        <v>8</v>
      </c>
      <c r="E264" s="4">
        <v>7</v>
      </c>
      <c r="F264" s="4">
        <v>6.7</v>
      </c>
      <c r="G264" s="4">
        <v>7</v>
      </c>
      <c r="H264" s="4">
        <v>6.7</v>
      </c>
    </row>
    <row r="265" spans="1:8">
      <c r="A265" s="4">
        <v>3.9</v>
      </c>
      <c r="B265" s="4">
        <v>7.2</v>
      </c>
      <c r="C265" s="4">
        <v>7.2</v>
      </c>
      <c r="D265" s="4">
        <v>9.6</v>
      </c>
      <c r="E265" s="4">
        <v>6.7</v>
      </c>
      <c r="F265" s="4">
        <v>6.8</v>
      </c>
      <c r="G265" s="4">
        <v>6.7</v>
      </c>
      <c r="H265" s="4">
        <v>6.8</v>
      </c>
    </row>
    <row r="266" spans="1:8">
      <c r="A266" s="4">
        <v>7.2</v>
      </c>
      <c r="B266" s="4">
        <v>6.7</v>
      </c>
      <c r="C266" s="4">
        <v>6.7</v>
      </c>
      <c r="D266" s="4">
        <v>4.9000000000000004</v>
      </c>
      <c r="E266" s="4">
        <v>6.8</v>
      </c>
      <c r="F266" s="4">
        <v>7</v>
      </c>
      <c r="G266" s="4">
        <v>6.8</v>
      </c>
      <c r="H266" s="4">
        <v>7</v>
      </c>
    </row>
    <row r="267" spans="1:8">
      <c r="A267" s="4">
        <v>6.6</v>
      </c>
      <c r="B267" s="4">
        <v>6.5</v>
      </c>
      <c r="C267" s="4">
        <v>6.5</v>
      </c>
      <c r="D267" s="4">
        <v>8.1999999999999993</v>
      </c>
      <c r="E267" s="4">
        <v>7</v>
      </c>
      <c r="F267" s="4">
        <v>7.2</v>
      </c>
      <c r="G267" s="4">
        <v>7</v>
      </c>
      <c r="H267" s="4">
        <v>7.3</v>
      </c>
    </row>
    <row r="268" spans="1:8">
      <c r="A268" s="4">
        <v>6.5</v>
      </c>
      <c r="B268" s="4">
        <v>7.6</v>
      </c>
      <c r="C268" s="4">
        <v>7.6</v>
      </c>
      <c r="D268" s="4">
        <v>7.4</v>
      </c>
      <c r="E268" s="4">
        <v>7.2</v>
      </c>
      <c r="F268" s="4">
        <v>7.7</v>
      </c>
      <c r="G268" s="4">
        <v>7.2</v>
      </c>
      <c r="H268" s="4">
        <v>7.7</v>
      </c>
    </row>
    <row r="269" spans="1:8">
      <c r="A269" s="4">
        <v>7.6</v>
      </c>
      <c r="B269" s="4">
        <v>7.1</v>
      </c>
      <c r="C269" s="4">
        <v>6.8</v>
      </c>
      <c r="D269" s="4">
        <v>7.5</v>
      </c>
      <c r="E269" s="4">
        <v>7.7</v>
      </c>
      <c r="F269" s="4">
        <v>5.6</v>
      </c>
      <c r="G269" s="4">
        <v>7.7</v>
      </c>
      <c r="H269" s="4">
        <v>5.6</v>
      </c>
    </row>
    <row r="270" spans="1:8">
      <c r="A270" s="4">
        <v>7.1</v>
      </c>
      <c r="B270" s="4">
        <v>8.1</v>
      </c>
      <c r="C270" s="4">
        <v>7.9</v>
      </c>
      <c r="D270" s="4">
        <v>8.3000000000000007</v>
      </c>
      <c r="E270" s="4">
        <v>5.6</v>
      </c>
      <c r="F270" s="4">
        <v>5.5</v>
      </c>
      <c r="G270" s="4">
        <v>5.6</v>
      </c>
      <c r="H270" s="4">
        <v>5.6</v>
      </c>
    </row>
    <row r="271" spans="1:8">
      <c r="A271" s="4">
        <v>8.1</v>
      </c>
      <c r="B271" s="4">
        <v>9.1999999999999993</v>
      </c>
      <c r="C271" s="4">
        <v>9.1999999999999993</v>
      </c>
      <c r="D271" s="4">
        <v>7.9</v>
      </c>
      <c r="E271" s="4">
        <v>5.5</v>
      </c>
      <c r="F271" s="4">
        <v>6.1</v>
      </c>
      <c r="G271" s="4">
        <v>5.6</v>
      </c>
      <c r="H271" s="4">
        <v>6.1</v>
      </c>
    </row>
    <row r="272" spans="1:8">
      <c r="A272" s="4">
        <v>9.1999999999999993</v>
      </c>
      <c r="B272" s="4">
        <v>4.9000000000000004</v>
      </c>
      <c r="C272" s="4">
        <v>5.0999999999999996</v>
      </c>
      <c r="D272" s="4">
        <v>8.3000000000000007</v>
      </c>
      <c r="E272" s="4">
        <v>6.1</v>
      </c>
      <c r="F272" s="4">
        <v>6.6</v>
      </c>
      <c r="G272" s="4">
        <v>6.1</v>
      </c>
      <c r="H272" s="4">
        <v>7.5</v>
      </c>
    </row>
    <row r="273" spans="1:8">
      <c r="A273" s="4">
        <v>4.9000000000000004</v>
      </c>
      <c r="B273" s="4">
        <v>5.8</v>
      </c>
      <c r="C273" s="4">
        <v>5.8</v>
      </c>
      <c r="D273" s="4">
        <v>9.6</v>
      </c>
      <c r="E273" s="4">
        <v>6.9</v>
      </c>
      <c r="F273" s="4">
        <v>5.3</v>
      </c>
      <c r="G273" s="4">
        <v>7.5</v>
      </c>
      <c r="H273" s="4">
        <v>5.3</v>
      </c>
    </row>
    <row r="274" spans="1:8">
      <c r="A274" s="4">
        <v>5.8</v>
      </c>
      <c r="B274" s="4">
        <v>6.2</v>
      </c>
      <c r="C274" s="4">
        <v>7.1</v>
      </c>
      <c r="D274" s="4">
        <v>6.3</v>
      </c>
      <c r="E274" s="4">
        <v>5.3</v>
      </c>
      <c r="F274" s="4">
        <v>6.6</v>
      </c>
      <c r="G274" s="4">
        <v>5.3</v>
      </c>
      <c r="H274" s="4">
        <v>6.6</v>
      </c>
    </row>
    <row r="275" spans="1:8">
      <c r="A275" s="4">
        <v>6.7</v>
      </c>
      <c r="B275" s="4">
        <v>9.1999999999999993</v>
      </c>
      <c r="C275" s="4">
        <v>9.1999999999999993</v>
      </c>
      <c r="D275" s="4">
        <v>7</v>
      </c>
      <c r="E275" s="4">
        <v>6.6</v>
      </c>
      <c r="F275" s="4">
        <v>6.2</v>
      </c>
      <c r="G275" s="4">
        <v>6.6</v>
      </c>
      <c r="H275" s="4">
        <v>6.2</v>
      </c>
    </row>
    <row r="276" spans="1:8">
      <c r="A276" s="4">
        <v>9.1999999999999993</v>
      </c>
      <c r="B276" s="4">
        <v>6.3</v>
      </c>
      <c r="C276" s="4">
        <v>6.3</v>
      </c>
      <c r="D276" s="4">
        <v>7.8</v>
      </c>
      <c r="E276" s="4">
        <v>6.2</v>
      </c>
      <c r="F276" s="4">
        <v>6.6</v>
      </c>
      <c r="G276" s="4">
        <v>6.2</v>
      </c>
      <c r="H276" s="4">
        <v>6.9</v>
      </c>
    </row>
    <row r="277" spans="1:8">
      <c r="A277" s="4">
        <v>6.3</v>
      </c>
      <c r="B277" s="4">
        <v>5.5</v>
      </c>
      <c r="C277" s="4">
        <v>5.6</v>
      </c>
      <c r="D277" s="4">
        <v>9.6</v>
      </c>
      <c r="E277" s="4">
        <v>6.9</v>
      </c>
      <c r="F277" s="4">
        <v>6.4</v>
      </c>
      <c r="G277" s="4">
        <v>6.9</v>
      </c>
      <c r="H277" s="4">
        <v>6.4</v>
      </c>
    </row>
    <row r="278" spans="1:8">
      <c r="A278" s="4">
        <v>5.5</v>
      </c>
      <c r="B278" s="4">
        <v>6.5</v>
      </c>
      <c r="C278" s="4">
        <v>6.5</v>
      </c>
      <c r="D278" s="4">
        <v>7.2</v>
      </c>
      <c r="E278" s="4">
        <v>6.4</v>
      </c>
      <c r="F278" s="4">
        <v>6.6</v>
      </c>
      <c r="G278" s="4">
        <v>6.4</v>
      </c>
      <c r="H278" s="4">
        <v>6.6</v>
      </c>
    </row>
    <row r="279" spans="1:8">
      <c r="A279" s="4">
        <v>6.5</v>
      </c>
      <c r="B279" s="4">
        <v>6.4</v>
      </c>
      <c r="C279" s="4">
        <v>6.4</v>
      </c>
      <c r="D279" s="4">
        <v>6.6</v>
      </c>
      <c r="E279" s="4">
        <v>6.6</v>
      </c>
      <c r="F279" s="4">
        <v>4.3</v>
      </c>
      <c r="G279" s="4">
        <v>6.6</v>
      </c>
      <c r="H279" s="4">
        <v>4.3</v>
      </c>
    </row>
    <row r="280" spans="1:8">
      <c r="A280" s="4">
        <v>6.4</v>
      </c>
      <c r="B280" s="4">
        <v>5.7</v>
      </c>
      <c r="C280" s="4">
        <v>5.7</v>
      </c>
      <c r="D280" s="4">
        <v>7.3</v>
      </c>
      <c r="E280" s="4">
        <v>4.3</v>
      </c>
      <c r="F280" s="4">
        <v>6.9</v>
      </c>
      <c r="G280" s="4">
        <v>4.3</v>
      </c>
      <c r="H280" s="4">
        <v>6.9</v>
      </c>
    </row>
    <row r="281" spans="1:8">
      <c r="A281" s="4">
        <v>5.7</v>
      </c>
      <c r="B281" s="4">
        <v>4.2</v>
      </c>
      <c r="C281" s="4">
        <v>4.2</v>
      </c>
      <c r="D281" s="4">
        <v>7.1</v>
      </c>
      <c r="E281" s="4">
        <v>6.9</v>
      </c>
      <c r="F281" s="4">
        <v>6.8</v>
      </c>
      <c r="G281" s="4">
        <v>6.9</v>
      </c>
      <c r="H281" s="4">
        <v>6.8</v>
      </c>
    </row>
    <row r="282" spans="1:8">
      <c r="A282" s="4">
        <v>4.2</v>
      </c>
      <c r="B282" s="4">
        <v>7.2</v>
      </c>
      <c r="C282" s="4">
        <v>7.2</v>
      </c>
      <c r="D282" s="4">
        <v>6.8</v>
      </c>
      <c r="E282" s="4">
        <v>6.8</v>
      </c>
      <c r="F282" s="4">
        <v>7.8</v>
      </c>
      <c r="G282" s="4">
        <v>6.8</v>
      </c>
      <c r="H282" s="4">
        <v>7.5</v>
      </c>
    </row>
    <row r="283" spans="1:8">
      <c r="A283" s="4">
        <v>7.2</v>
      </c>
      <c r="B283" s="4">
        <v>6.4</v>
      </c>
      <c r="C283" s="4">
        <v>6.4</v>
      </c>
      <c r="D283" s="4">
        <v>5.0999999999999996</v>
      </c>
      <c r="E283" s="4">
        <v>7.8</v>
      </c>
      <c r="F283" s="4">
        <v>6.1</v>
      </c>
      <c r="G283" s="4">
        <v>6.4</v>
      </c>
      <c r="H283" s="4">
        <v>6.2</v>
      </c>
    </row>
    <row r="284" spans="1:8">
      <c r="A284" s="4">
        <v>6.4</v>
      </c>
      <c r="B284" s="4">
        <v>7.6</v>
      </c>
      <c r="C284" s="4">
        <v>6.5</v>
      </c>
      <c r="D284" s="4">
        <v>8.1</v>
      </c>
      <c r="E284" s="4">
        <v>6.1</v>
      </c>
      <c r="F284" s="4">
        <v>6</v>
      </c>
      <c r="G284" s="4">
        <v>6.2</v>
      </c>
      <c r="H284" s="4">
        <v>6</v>
      </c>
    </row>
    <row r="285" spans="1:8">
      <c r="A285" s="4">
        <v>7.6</v>
      </c>
      <c r="B285" s="4">
        <v>5.6</v>
      </c>
      <c r="C285" s="4">
        <v>5.6</v>
      </c>
      <c r="D285" s="4">
        <v>7.4</v>
      </c>
      <c r="E285" s="4">
        <v>6</v>
      </c>
      <c r="F285" s="4">
        <v>6.7</v>
      </c>
      <c r="G285" s="4">
        <v>6</v>
      </c>
      <c r="H285" s="4">
        <v>6.7</v>
      </c>
    </row>
    <row r="286" spans="1:8">
      <c r="A286" s="4">
        <v>5.6</v>
      </c>
      <c r="B286" s="4">
        <v>5.4</v>
      </c>
      <c r="C286" s="4">
        <v>5.4</v>
      </c>
      <c r="D286" s="4">
        <v>8.1</v>
      </c>
      <c r="E286" s="4">
        <v>6.7</v>
      </c>
      <c r="F286" s="4">
        <v>6.8</v>
      </c>
      <c r="G286" s="4">
        <v>6.7</v>
      </c>
      <c r="H286" s="4">
        <v>6.8</v>
      </c>
    </row>
    <row r="287" spans="1:8">
      <c r="A287" s="4">
        <v>5.4</v>
      </c>
      <c r="B287" s="4">
        <v>6.6</v>
      </c>
      <c r="C287" s="4">
        <v>6.6</v>
      </c>
      <c r="D287" s="4">
        <v>6.6</v>
      </c>
      <c r="E287" s="4">
        <v>6.8</v>
      </c>
      <c r="F287" s="4">
        <v>6.7</v>
      </c>
      <c r="G287" s="4">
        <v>6.8</v>
      </c>
      <c r="H287" s="4">
        <v>6.7</v>
      </c>
    </row>
    <row r="288" spans="1:8">
      <c r="A288" s="4">
        <v>6.6</v>
      </c>
      <c r="B288" s="4">
        <v>6.1</v>
      </c>
      <c r="C288" s="4">
        <v>6.1</v>
      </c>
      <c r="D288" s="4">
        <v>6.1</v>
      </c>
      <c r="E288" s="4">
        <v>6.7</v>
      </c>
      <c r="F288" s="4">
        <v>6.1</v>
      </c>
      <c r="G288" s="4">
        <v>6.7</v>
      </c>
      <c r="H288" s="4">
        <v>6.1</v>
      </c>
    </row>
    <row r="289" spans="1:8">
      <c r="A289" s="4">
        <v>6.1</v>
      </c>
      <c r="B289" s="4">
        <v>6.2</v>
      </c>
      <c r="C289" s="4">
        <v>6.2</v>
      </c>
      <c r="D289" s="4">
        <v>7.5</v>
      </c>
      <c r="E289" s="4">
        <v>6.1</v>
      </c>
      <c r="F289" s="4">
        <v>6.5</v>
      </c>
      <c r="G289" s="4">
        <v>6.1</v>
      </c>
      <c r="H289" s="4">
        <v>6.5</v>
      </c>
    </row>
    <row r="290" spans="1:8">
      <c r="A290" s="4">
        <v>6.3</v>
      </c>
      <c r="B290" s="4">
        <v>5.8</v>
      </c>
      <c r="C290" s="4">
        <v>5.8</v>
      </c>
      <c r="D290" s="4">
        <v>7.2</v>
      </c>
      <c r="E290" s="4">
        <v>6.5</v>
      </c>
      <c r="F290" s="4">
        <v>6.2</v>
      </c>
      <c r="G290" s="4">
        <v>6.5</v>
      </c>
      <c r="H290" s="4">
        <v>6.2</v>
      </c>
    </row>
    <row r="291" spans="1:8">
      <c r="A291" s="4">
        <v>5.8</v>
      </c>
      <c r="B291" s="4">
        <v>6.1</v>
      </c>
      <c r="C291" s="4">
        <v>6.1</v>
      </c>
      <c r="D291" s="4">
        <v>7.1</v>
      </c>
      <c r="E291" s="4">
        <v>6.2</v>
      </c>
      <c r="F291" s="4">
        <v>6.7</v>
      </c>
      <c r="G291" s="4">
        <v>6.2</v>
      </c>
      <c r="H291" s="4">
        <v>6.7</v>
      </c>
    </row>
    <row r="292" spans="1:8">
      <c r="A292" s="4">
        <v>6.1</v>
      </c>
      <c r="B292" s="4">
        <v>5.9</v>
      </c>
      <c r="C292" s="4">
        <v>5.9</v>
      </c>
      <c r="D292" s="4">
        <v>6.8</v>
      </c>
      <c r="E292" s="4">
        <v>6.7</v>
      </c>
      <c r="F292" s="4">
        <v>6.2</v>
      </c>
      <c r="G292" s="4">
        <v>6.7</v>
      </c>
      <c r="H292" s="4">
        <v>6.3</v>
      </c>
    </row>
    <row r="293" spans="1:8">
      <c r="A293" s="4">
        <v>5.9</v>
      </c>
      <c r="B293" s="4">
        <v>6.7</v>
      </c>
      <c r="C293" s="4">
        <v>6.7</v>
      </c>
      <c r="D293" s="4">
        <v>7.2</v>
      </c>
      <c r="E293" s="4">
        <v>6.2</v>
      </c>
      <c r="F293" s="4">
        <v>6.3</v>
      </c>
      <c r="G293" s="4">
        <v>6.3</v>
      </c>
      <c r="H293" s="4">
        <v>6.3</v>
      </c>
    </row>
    <row r="294" spans="1:8">
      <c r="A294" s="4">
        <v>6.7</v>
      </c>
      <c r="B294" s="4">
        <v>5.9</v>
      </c>
      <c r="C294" s="4">
        <v>6</v>
      </c>
      <c r="D294" s="4">
        <v>7</v>
      </c>
      <c r="E294" s="4">
        <v>6.3</v>
      </c>
      <c r="F294" s="4">
        <v>4.2</v>
      </c>
      <c r="G294" s="4">
        <v>6.3</v>
      </c>
      <c r="H294" s="4">
        <v>4.3</v>
      </c>
    </row>
    <row r="295" spans="1:8">
      <c r="A295" s="4">
        <v>5.9</v>
      </c>
      <c r="B295" s="4">
        <v>5.9</v>
      </c>
      <c r="C295" s="4">
        <v>6.1</v>
      </c>
      <c r="D295" s="4">
        <v>7.5</v>
      </c>
      <c r="E295" s="4">
        <v>4.3</v>
      </c>
      <c r="F295" s="4">
        <v>5.4</v>
      </c>
      <c r="G295" s="4">
        <v>4.3</v>
      </c>
      <c r="H295" s="4">
        <v>5.4</v>
      </c>
    </row>
    <row r="296" spans="1:8">
      <c r="A296" s="4">
        <v>6.1</v>
      </c>
      <c r="B296" s="4">
        <v>3.5</v>
      </c>
      <c r="C296" s="4">
        <v>3.5</v>
      </c>
      <c r="D296" s="4">
        <v>7.1</v>
      </c>
      <c r="E296" s="4">
        <v>5</v>
      </c>
      <c r="F296" s="4">
        <v>6.9</v>
      </c>
      <c r="G296" s="4">
        <v>5.4</v>
      </c>
      <c r="H296" s="4">
        <v>6.9</v>
      </c>
    </row>
    <row r="297" spans="1:8">
      <c r="A297" s="4">
        <v>3.5</v>
      </c>
      <c r="B297" s="4">
        <v>5.4</v>
      </c>
      <c r="C297" s="4">
        <v>5.4</v>
      </c>
      <c r="D297" s="4">
        <v>6.9</v>
      </c>
      <c r="E297" s="4">
        <v>6.9</v>
      </c>
      <c r="F297" s="4">
        <v>7.2</v>
      </c>
      <c r="G297" s="4">
        <v>6.9</v>
      </c>
      <c r="H297" s="4">
        <v>7.2</v>
      </c>
    </row>
    <row r="298" spans="1:8">
      <c r="A298" s="4">
        <v>4.9000000000000004</v>
      </c>
      <c r="B298" s="4">
        <v>6.9</v>
      </c>
      <c r="C298" s="4">
        <v>6.9</v>
      </c>
      <c r="D298" s="4">
        <v>4.5999999999999996</v>
      </c>
      <c r="E298" s="4">
        <v>7.2</v>
      </c>
      <c r="F298" s="4">
        <v>8.6999999999999993</v>
      </c>
      <c r="G298" s="4">
        <v>7.2</v>
      </c>
      <c r="H298" s="4">
        <v>8.6999999999999993</v>
      </c>
    </row>
    <row r="299" spans="1:8">
      <c r="A299" s="4">
        <v>6.9</v>
      </c>
      <c r="B299" s="4">
        <v>7</v>
      </c>
      <c r="C299" s="4">
        <v>7</v>
      </c>
      <c r="D299" s="4">
        <v>6.8</v>
      </c>
      <c r="E299" s="4">
        <v>8.6999999999999993</v>
      </c>
      <c r="F299" s="4">
        <v>6.7</v>
      </c>
      <c r="G299" s="4">
        <v>8.6999999999999993</v>
      </c>
      <c r="H299" s="4">
        <v>6.7</v>
      </c>
    </row>
    <row r="300" spans="1:8">
      <c r="A300" s="4">
        <v>7</v>
      </c>
      <c r="B300" s="4">
        <v>8.6999999999999993</v>
      </c>
      <c r="C300" s="4">
        <v>8.6999999999999993</v>
      </c>
      <c r="D300" s="4">
        <v>7.9</v>
      </c>
      <c r="E300" s="4">
        <v>6.7</v>
      </c>
      <c r="F300" s="4">
        <v>5.8</v>
      </c>
      <c r="G300" s="4">
        <v>6.7</v>
      </c>
      <c r="H300" s="4">
        <v>5.9</v>
      </c>
    </row>
    <row r="301" spans="1:8">
      <c r="A301" s="4">
        <v>8.6999999999999993</v>
      </c>
      <c r="B301" s="4">
        <v>9.1999999999999993</v>
      </c>
      <c r="C301" s="4">
        <v>9.1999999999999993</v>
      </c>
      <c r="D301" s="4">
        <v>7.8</v>
      </c>
      <c r="E301" s="4">
        <v>5.8</v>
      </c>
      <c r="F301" s="4">
        <v>7</v>
      </c>
      <c r="G301" s="4">
        <v>5.8</v>
      </c>
      <c r="H301" s="4">
        <v>7</v>
      </c>
    </row>
    <row r="302" spans="1:8">
      <c r="A302" s="4">
        <v>9.1999999999999993</v>
      </c>
      <c r="B302" s="4">
        <v>5.8</v>
      </c>
      <c r="C302" s="4">
        <v>5.8</v>
      </c>
      <c r="D302" s="4">
        <v>9.3000000000000007</v>
      </c>
      <c r="E302" s="4">
        <v>6.5</v>
      </c>
      <c r="F302" s="4">
        <v>7</v>
      </c>
      <c r="G302" s="4">
        <v>6.5</v>
      </c>
      <c r="H302" s="4">
        <v>7</v>
      </c>
    </row>
    <row r="303" spans="1:8">
      <c r="A303" s="4">
        <v>5.8</v>
      </c>
      <c r="B303" s="4">
        <v>7.4</v>
      </c>
      <c r="C303" s="4">
        <v>7.4</v>
      </c>
      <c r="D303" s="4">
        <v>9.6</v>
      </c>
      <c r="E303" s="4">
        <v>6.5</v>
      </c>
      <c r="F303" s="4">
        <v>5.4</v>
      </c>
      <c r="G303" s="4">
        <v>7</v>
      </c>
      <c r="H303" s="4">
        <v>5.4</v>
      </c>
    </row>
    <row r="304" spans="1:8">
      <c r="A304" s="4">
        <v>7.4</v>
      </c>
      <c r="B304" s="4">
        <v>9.1999999999999993</v>
      </c>
      <c r="C304" s="4">
        <v>9.1999999999999993</v>
      </c>
      <c r="D304" s="4">
        <v>6.7</v>
      </c>
      <c r="E304" s="4">
        <v>5.4</v>
      </c>
      <c r="F304" s="4">
        <v>7.4</v>
      </c>
      <c r="G304" s="4">
        <v>5.4</v>
      </c>
      <c r="H304" s="4">
        <v>7.4</v>
      </c>
    </row>
    <row r="305" spans="1:8">
      <c r="A305" s="4">
        <v>9.1999999999999993</v>
      </c>
      <c r="B305" s="4">
        <v>5.8</v>
      </c>
      <c r="C305" s="4">
        <v>5.8</v>
      </c>
      <c r="D305" s="4">
        <v>7.5</v>
      </c>
      <c r="E305" s="4">
        <v>7.4</v>
      </c>
      <c r="F305" s="4">
        <v>6.5</v>
      </c>
      <c r="G305" s="4">
        <v>7.4</v>
      </c>
      <c r="H305" s="4">
        <v>6.5</v>
      </c>
    </row>
    <row r="306" spans="1:8">
      <c r="A306" s="4">
        <v>5.8</v>
      </c>
      <c r="B306" s="4">
        <v>7</v>
      </c>
      <c r="C306" s="4">
        <v>7</v>
      </c>
      <c r="D306" s="4">
        <v>9.6</v>
      </c>
      <c r="E306" s="4">
        <v>7</v>
      </c>
      <c r="F306" s="4">
        <v>6.3</v>
      </c>
      <c r="G306" s="4">
        <v>7</v>
      </c>
      <c r="H306" s="4">
        <v>6.3</v>
      </c>
    </row>
    <row r="307" spans="1:8">
      <c r="A307" s="4">
        <v>7</v>
      </c>
      <c r="B307" s="4">
        <v>7.4</v>
      </c>
      <c r="C307" s="4">
        <v>7.4</v>
      </c>
      <c r="D307" s="4">
        <v>6.9</v>
      </c>
      <c r="E307" s="4">
        <v>6.3</v>
      </c>
      <c r="F307" s="4">
        <v>7.7</v>
      </c>
      <c r="G307" s="4">
        <v>6.3</v>
      </c>
      <c r="H307" s="4">
        <v>7.7</v>
      </c>
    </row>
    <row r="308" spans="1:8">
      <c r="A308" s="4">
        <v>7.4</v>
      </c>
      <c r="B308" s="4">
        <v>9.1999999999999993</v>
      </c>
      <c r="C308" s="4">
        <v>9.1999999999999993</v>
      </c>
      <c r="D308" s="4">
        <v>8</v>
      </c>
      <c r="E308" s="4">
        <v>7.7</v>
      </c>
      <c r="F308" s="4">
        <v>6.7</v>
      </c>
      <c r="G308" s="4">
        <v>7.7</v>
      </c>
      <c r="H308" s="4">
        <v>6.7</v>
      </c>
    </row>
    <row r="309" spans="1:8">
      <c r="A309" s="4">
        <v>9.1999999999999993</v>
      </c>
      <c r="B309" s="4">
        <v>7.5</v>
      </c>
      <c r="C309" s="4">
        <v>7.5</v>
      </c>
      <c r="D309" s="4">
        <v>7.5</v>
      </c>
      <c r="E309" s="4">
        <v>6.7</v>
      </c>
      <c r="F309" s="4">
        <v>8.3000000000000007</v>
      </c>
      <c r="G309" s="4">
        <v>6.7</v>
      </c>
      <c r="H309" s="4">
        <v>8.3000000000000007</v>
      </c>
    </row>
    <row r="310" spans="1:8">
      <c r="A310" s="4">
        <v>7.5</v>
      </c>
      <c r="B310" s="4">
        <v>9.1999999999999993</v>
      </c>
      <c r="C310" s="4">
        <v>9.1999999999999993</v>
      </c>
      <c r="D310" s="4">
        <v>9.6</v>
      </c>
      <c r="E310" s="4">
        <v>6.6</v>
      </c>
      <c r="F310" s="4">
        <v>6.8</v>
      </c>
      <c r="G310" s="4">
        <v>8.3000000000000007</v>
      </c>
      <c r="H310" s="4">
        <v>6.8</v>
      </c>
    </row>
    <row r="311" spans="1:8">
      <c r="A311" s="4">
        <v>9.1999999999999993</v>
      </c>
      <c r="B311" s="4">
        <v>8.6999999999999993</v>
      </c>
      <c r="C311" s="4">
        <v>8.6999999999999993</v>
      </c>
      <c r="D311" s="4">
        <v>8.5</v>
      </c>
      <c r="E311" s="4">
        <v>6.8</v>
      </c>
      <c r="F311" s="4">
        <v>4.3</v>
      </c>
      <c r="G311" s="4">
        <v>6.8</v>
      </c>
      <c r="H311" s="4">
        <v>4.3</v>
      </c>
    </row>
    <row r="312" spans="1:8">
      <c r="A312" s="4">
        <v>6.3</v>
      </c>
      <c r="B312" s="4">
        <v>6.6</v>
      </c>
      <c r="C312" s="4">
        <v>6.6</v>
      </c>
      <c r="D312" s="4">
        <v>9.6</v>
      </c>
      <c r="E312" s="4">
        <v>4.5</v>
      </c>
      <c r="F312" s="4">
        <v>8.3000000000000007</v>
      </c>
      <c r="G312" s="4">
        <v>4.3</v>
      </c>
      <c r="H312" s="4">
        <v>8.3000000000000007</v>
      </c>
    </row>
    <row r="313" spans="1:8">
      <c r="A313" s="4">
        <v>6.6</v>
      </c>
      <c r="B313" s="4">
        <v>3.6</v>
      </c>
      <c r="C313" s="4">
        <v>3.6</v>
      </c>
      <c r="D313" s="4">
        <v>7</v>
      </c>
      <c r="E313" s="4">
        <v>8.3000000000000007</v>
      </c>
      <c r="F313" s="4">
        <v>5.3</v>
      </c>
      <c r="G313" s="4">
        <v>8.3000000000000007</v>
      </c>
      <c r="H313" s="4">
        <v>5.3</v>
      </c>
    </row>
    <row r="314" spans="1:8">
      <c r="A314" s="4">
        <v>3.7</v>
      </c>
      <c r="B314" s="4">
        <v>8.6999999999999993</v>
      </c>
      <c r="C314" s="4">
        <v>8.6999999999999993</v>
      </c>
      <c r="D314" s="4">
        <v>4.5999999999999996</v>
      </c>
      <c r="E314" s="4">
        <v>5.3</v>
      </c>
      <c r="F314" s="4">
        <v>5.6</v>
      </c>
      <c r="G314" s="4">
        <v>5.3</v>
      </c>
      <c r="H314" s="4">
        <v>5.6</v>
      </c>
    </row>
    <row r="315" spans="1:8">
      <c r="A315" s="4">
        <v>8.6999999999999993</v>
      </c>
      <c r="B315" s="4">
        <v>5.2</v>
      </c>
      <c r="C315" s="4">
        <v>5.4</v>
      </c>
      <c r="D315" s="4">
        <v>8.9</v>
      </c>
      <c r="E315" s="4">
        <v>5.6</v>
      </c>
      <c r="F315" s="4">
        <v>7.7</v>
      </c>
      <c r="G315" s="4">
        <v>5.6</v>
      </c>
      <c r="H315" s="4">
        <v>7.7</v>
      </c>
    </row>
    <row r="316" spans="1:8">
      <c r="A316" s="4">
        <v>5.4</v>
      </c>
      <c r="B316" s="4">
        <v>5.4</v>
      </c>
      <c r="C316" s="4">
        <v>5.4</v>
      </c>
      <c r="D316" s="4">
        <v>6.6</v>
      </c>
      <c r="E316" s="4">
        <v>7.7</v>
      </c>
      <c r="F316" s="4">
        <v>7.2</v>
      </c>
      <c r="G316" s="4">
        <v>7.7</v>
      </c>
      <c r="H316" s="4">
        <v>7.2</v>
      </c>
    </row>
    <row r="317" spans="1:8">
      <c r="A317" s="4">
        <v>5.4</v>
      </c>
      <c r="B317" s="4">
        <v>7.6</v>
      </c>
      <c r="C317" s="4">
        <v>7.6</v>
      </c>
      <c r="D317" s="4">
        <v>6.5</v>
      </c>
      <c r="E317" s="4">
        <v>7.2</v>
      </c>
      <c r="F317" s="4">
        <v>5.9</v>
      </c>
      <c r="G317" s="4">
        <v>7.2</v>
      </c>
      <c r="H317" s="4">
        <v>5.9</v>
      </c>
    </row>
    <row r="318" spans="1:8">
      <c r="A318" s="4">
        <v>7.6</v>
      </c>
      <c r="B318" s="4">
        <v>9.1999999999999993</v>
      </c>
      <c r="C318" s="4">
        <v>9.1999999999999993</v>
      </c>
      <c r="D318" s="4">
        <v>8.5</v>
      </c>
      <c r="E318" s="4">
        <v>5.9</v>
      </c>
      <c r="F318" s="4">
        <v>6.7</v>
      </c>
      <c r="G318" s="4">
        <v>5.9</v>
      </c>
      <c r="H318" s="4">
        <v>6.7</v>
      </c>
    </row>
    <row r="319" spans="1:8">
      <c r="A319" s="4">
        <v>9.1999999999999993</v>
      </c>
      <c r="B319" s="4">
        <v>9.1999999999999993</v>
      </c>
      <c r="C319" s="4">
        <v>9.1999999999999993</v>
      </c>
      <c r="D319" s="4">
        <v>9.6</v>
      </c>
      <c r="E319" s="4">
        <v>6.7</v>
      </c>
      <c r="F319" s="4">
        <v>6</v>
      </c>
      <c r="G319" s="4">
        <v>6.7</v>
      </c>
      <c r="H319" s="4">
        <v>6</v>
      </c>
    </row>
    <row r="320" spans="1:8">
      <c r="A320" s="4">
        <v>9.1999999999999993</v>
      </c>
      <c r="B320" s="4">
        <v>9.1999999999999993</v>
      </c>
      <c r="C320" s="4">
        <v>9.1999999999999993</v>
      </c>
      <c r="D320" s="4">
        <v>9.6</v>
      </c>
      <c r="E320" s="4">
        <v>6</v>
      </c>
      <c r="F320" s="4">
        <v>4.5</v>
      </c>
      <c r="G320" s="4">
        <v>6</v>
      </c>
      <c r="H320" s="4">
        <v>4.5</v>
      </c>
    </row>
    <row r="321" spans="1:8">
      <c r="A321" s="4">
        <v>9.1999999999999993</v>
      </c>
      <c r="B321" s="4">
        <v>5.8</v>
      </c>
      <c r="C321" s="4">
        <v>5.8</v>
      </c>
      <c r="D321" s="4">
        <v>9.6</v>
      </c>
      <c r="E321" s="4">
        <v>4.5</v>
      </c>
      <c r="F321" s="4">
        <v>6.9</v>
      </c>
      <c r="G321" s="4">
        <v>4.5</v>
      </c>
      <c r="H321" s="4">
        <v>6.9</v>
      </c>
    </row>
    <row r="322" spans="1:8">
      <c r="A322" s="4">
        <v>5.8</v>
      </c>
      <c r="B322" s="4">
        <v>4.2</v>
      </c>
      <c r="C322" s="4">
        <v>4.2</v>
      </c>
      <c r="D322" s="4">
        <v>7</v>
      </c>
      <c r="E322" s="4">
        <v>6.9</v>
      </c>
      <c r="F322" s="4">
        <v>7.4</v>
      </c>
      <c r="G322" s="4">
        <v>6.9</v>
      </c>
      <c r="H322" s="4">
        <v>7.3</v>
      </c>
    </row>
    <row r="323" spans="1:8">
      <c r="A323" s="4">
        <v>4.4000000000000004</v>
      </c>
      <c r="B323" s="4">
        <v>9.1999999999999993</v>
      </c>
      <c r="C323" s="4">
        <v>9.1999999999999993</v>
      </c>
      <c r="D323" s="4">
        <v>5.3</v>
      </c>
      <c r="E323" s="4">
        <v>7.3</v>
      </c>
      <c r="F323" s="4">
        <v>6.9</v>
      </c>
      <c r="G323" s="4">
        <v>7.4</v>
      </c>
      <c r="H323" s="4">
        <v>6.9</v>
      </c>
    </row>
    <row r="324" spans="1:8">
      <c r="A324" s="4">
        <v>9.1999999999999993</v>
      </c>
      <c r="B324" s="4">
        <v>7.5</v>
      </c>
      <c r="C324" s="4">
        <v>7.5</v>
      </c>
      <c r="D324" s="4">
        <v>9.6</v>
      </c>
      <c r="E324" s="4">
        <v>6.9</v>
      </c>
      <c r="F324" s="4">
        <v>6.6</v>
      </c>
      <c r="G324" s="4">
        <v>6.9</v>
      </c>
      <c r="H324" s="4">
        <v>6.6</v>
      </c>
    </row>
    <row r="325" spans="1:8">
      <c r="A325" s="4">
        <v>7.4</v>
      </c>
      <c r="B325" s="4">
        <v>6.7</v>
      </c>
      <c r="C325" s="4">
        <v>6.7</v>
      </c>
      <c r="D325" s="4">
        <v>9.6</v>
      </c>
      <c r="E325" s="4">
        <v>6.6</v>
      </c>
      <c r="F325" s="4">
        <v>7.4</v>
      </c>
      <c r="G325" s="4">
        <v>6.6</v>
      </c>
      <c r="H325" s="4">
        <v>7.4</v>
      </c>
    </row>
    <row r="326" spans="1:8">
      <c r="A326" s="4">
        <v>6.7</v>
      </c>
      <c r="B326" s="4">
        <v>5.8</v>
      </c>
      <c r="C326" s="4">
        <v>5.8</v>
      </c>
      <c r="D326" s="4">
        <v>7.8</v>
      </c>
      <c r="E326" s="4">
        <v>7.4</v>
      </c>
      <c r="F326" s="4">
        <v>7.3</v>
      </c>
      <c r="G326" s="4">
        <v>7.4</v>
      </c>
      <c r="H326" s="4">
        <v>7.3</v>
      </c>
    </row>
    <row r="327" spans="1:8">
      <c r="A327" s="4">
        <v>5.8</v>
      </c>
      <c r="B327" s="4">
        <v>7.5</v>
      </c>
      <c r="C327" s="4">
        <v>7.5</v>
      </c>
      <c r="D327" s="4">
        <v>7</v>
      </c>
      <c r="E327" s="4">
        <v>7.3</v>
      </c>
      <c r="F327" s="4">
        <v>6.8</v>
      </c>
      <c r="G327" s="4">
        <v>7.3</v>
      </c>
      <c r="H327" s="4">
        <v>6.8</v>
      </c>
    </row>
    <row r="328" spans="1:8">
      <c r="A328" s="4">
        <v>7.5</v>
      </c>
      <c r="B328" s="4">
        <v>6.9</v>
      </c>
      <c r="C328" s="4">
        <v>7</v>
      </c>
      <c r="D328" s="4">
        <v>8.1999999999999993</v>
      </c>
      <c r="E328" s="4">
        <v>6.8</v>
      </c>
      <c r="F328" s="4">
        <v>7.1</v>
      </c>
      <c r="G328" s="4">
        <v>6.8</v>
      </c>
      <c r="H328" s="4">
        <v>7.1</v>
      </c>
    </row>
    <row r="329" spans="1:8">
      <c r="A329" s="4">
        <v>6.9</v>
      </c>
      <c r="B329" s="4">
        <v>9.1999999999999993</v>
      </c>
      <c r="C329" s="4">
        <v>9.1999999999999993</v>
      </c>
      <c r="D329" s="4">
        <v>7.9</v>
      </c>
      <c r="E329" s="4">
        <v>7.2</v>
      </c>
      <c r="F329" s="4">
        <v>6.8</v>
      </c>
      <c r="G329" s="4">
        <v>7.1</v>
      </c>
      <c r="H329" s="4">
        <v>6.8</v>
      </c>
    </row>
    <row r="330" spans="1:8">
      <c r="A330" s="4">
        <v>9.1999999999999993</v>
      </c>
      <c r="B330" s="4">
        <v>6.9</v>
      </c>
      <c r="C330" s="4">
        <v>6.9</v>
      </c>
      <c r="D330" s="4">
        <v>9.6</v>
      </c>
      <c r="E330" s="4">
        <v>6.8</v>
      </c>
      <c r="F330" s="4">
        <v>8.3000000000000007</v>
      </c>
      <c r="G330" s="4">
        <v>6.8</v>
      </c>
      <c r="H330" s="4">
        <v>8.3000000000000007</v>
      </c>
    </row>
    <row r="331" spans="1:8">
      <c r="A331" s="4">
        <v>7</v>
      </c>
      <c r="B331" s="4">
        <v>5.9</v>
      </c>
      <c r="C331" s="4">
        <v>5.9</v>
      </c>
      <c r="D331" s="4">
        <v>7.7</v>
      </c>
      <c r="E331" s="4">
        <v>8.3000000000000007</v>
      </c>
      <c r="F331" s="4">
        <v>6.3</v>
      </c>
      <c r="G331" s="4">
        <v>8.3000000000000007</v>
      </c>
      <c r="H331" s="4">
        <v>6.1</v>
      </c>
    </row>
    <row r="332" spans="1:8">
      <c r="A332" s="4">
        <v>5.9</v>
      </c>
      <c r="B332" s="4">
        <v>9</v>
      </c>
      <c r="C332" s="4">
        <v>9</v>
      </c>
      <c r="D332" s="4">
        <v>6.9</v>
      </c>
      <c r="E332" s="4">
        <v>6.3</v>
      </c>
      <c r="F332" s="4">
        <v>5.2</v>
      </c>
      <c r="G332" s="4">
        <v>6.1</v>
      </c>
      <c r="H332" s="4">
        <v>5.2</v>
      </c>
    </row>
    <row r="333" spans="1:8">
      <c r="A333" s="4">
        <v>9</v>
      </c>
      <c r="B333" s="4">
        <v>5.0999999999999996</v>
      </c>
      <c r="C333" s="4">
        <v>5.0999999999999996</v>
      </c>
      <c r="D333" s="4">
        <v>9.1999999999999993</v>
      </c>
      <c r="E333" s="4">
        <v>5.2</v>
      </c>
      <c r="F333" s="4">
        <v>7.5</v>
      </c>
      <c r="G333" s="4">
        <v>5.2</v>
      </c>
      <c r="H333" s="4">
        <v>7.5</v>
      </c>
    </row>
    <row r="334" spans="1:8">
      <c r="A334" s="4">
        <v>5.0999999999999996</v>
      </c>
      <c r="B334" s="4">
        <v>7.3</v>
      </c>
      <c r="C334" s="4">
        <v>7.3</v>
      </c>
      <c r="D334" s="4">
        <v>4.5</v>
      </c>
      <c r="E334" s="4">
        <v>7.2</v>
      </c>
      <c r="F334" s="4">
        <v>8.1</v>
      </c>
      <c r="G334" s="4">
        <v>7.5</v>
      </c>
      <c r="H334" s="4">
        <v>7.2</v>
      </c>
    </row>
    <row r="335" spans="1:8">
      <c r="A335" s="4">
        <v>6.6</v>
      </c>
      <c r="B335" s="4">
        <v>9.1999999999999993</v>
      </c>
      <c r="C335" s="4">
        <v>9.1999999999999993</v>
      </c>
      <c r="D335" s="4">
        <v>6.1</v>
      </c>
      <c r="E335" s="4">
        <v>8.1</v>
      </c>
      <c r="F335" s="4">
        <v>7.4</v>
      </c>
      <c r="G335" s="4">
        <v>7.2</v>
      </c>
      <c r="H335" s="4">
        <v>7.4</v>
      </c>
    </row>
    <row r="336" spans="1:8">
      <c r="A336" s="4">
        <v>9.1999999999999993</v>
      </c>
      <c r="B336" s="4">
        <v>7.7</v>
      </c>
      <c r="C336" s="4">
        <v>7.7</v>
      </c>
      <c r="D336" s="4">
        <v>8</v>
      </c>
      <c r="E336" s="4">
        <v>7.4</v>
      </c>
      <c r="F336" s="4">
        <v>5.4</v>
      </c>
      <c r="G336" s="4">
        <v>7.4</v>
      </c>
      <c r="H336" s="4">
        <v>5.4</v>
      </c>
    </row>
    <row r="337" spans="1:8">
      <c r="A337" s="4">
        <v>7.7</v>
      </c>
      <c r="B337" s="4">
        <v>4.4000000000000004</v>
      </c>
      <c r="C337" s="4">
        <v>4.4000000000000004</v>
      </c>
      <c r="D337" s="4">
        <v>9.6</v>
      </c>
      <c r="E337" s="4">
        <v>5.4</v>
      </c>
      <c r="F337" s="4">
        <v>7.6</v>
      </c>
      <c r="G337" s="4">
        <v>5.4</v>
      </c>
      <c r="H337" s="4">
        <v>8.3000000000000007</v>
      </c>
    </row>
    <row r="338" spans="1:8">
      <c r="A338" s="4">
        <v>4.4000000000000004</v>
      </c>
      <c r="B338" s="4">
        <v>7.1</v>
      </c>
      <c r="C338" s="4">
        <v>8.1999999999999993</v>
      </c>
      <c r="D338" s="4">
        <v>8.1999999999999993</v>
      </c>
      <c r="E338" s="4">
        <v>7.8</v>
      </c>
      <c r="F338" s="4">
        <v>6.2</v>
      </c>
      <c r="G338" s="4">
        <v>8.3000000000000007</v>
      </c>
      <c r="H338" s="4">
        <v>6.2</v>
      </c>
    </row>
    <row r="339" spans="1:8">
      <c r="A339" s="4">
        <v>7.8</v>
      </c>
      <c r="B339" s="4">
        <v>6.2</v>
      </c>
      <c r="C339" s="4">
        <v>6.2</v>
      </c>
      <c r="D339" s="4">
        <v>5.3</v>
      </c>
      <c r="E339" s="4">
        <v>6.2</v>
      </c>
      <c r="F339" s="4">
        <v>9.1999999999999993</v>
      </c>
      <c r="G339" s="4">
        <v>6.2</v>
      </c>
      <c r="H339" s="4">
        <v>9.1999999999999993</v>
      </c>
    </row>
    <row r="340" spans="1:8">
      <c r="A340" s="4">
        <v>6.3</v>
      </c>
      <c r="B340" s="4">
        <v>9.1999999999999993</v>
      </c>
      <c r="C340" s="4">
        <v>9.1999999999999993</v>
      </c>
      <c r="D340" s="4">
        <v>8.9</v>
      </c>
      <c r="E340" s="4">
        <v>9.1999999999999993</v>
      </c>
      <c r="F340" s="4">
        <v>7</v>
      </c>
      <c r="G340" s="4">
        <v>9.1999999999999993</v>
      </c>
      <c r="H340" s="4">
        <v>6.6</v>
      </c>
    </row>
    <row r="341" spans="1:8">
      <c r="A341" s="4">
        <v>9.1999999999999993</v>
      </c>
      <c r="B341" s="4">
        <v>6.7</v>
      </c>
      <c r="C341" s="4">
        <v>6.4</v>
      </c>
      <c r="D341" s="4">
        <v>7.4</v>
      </c>
      <c r="E341" s="4">
        <v>7</v>
      </c>
      <c r="F341" s="4">
        <v>7.2</v>
      </c>
      <c r="G341" s="4">
        <v>6.6</v>
      </c>
      <c r="H341" s="4">
        <v>7.2</v>
      </c>
    </row>
    <row r="342" spans="1:8">
      <c r="A342" s="4">
        <v>6.7</v>
      </c>
      <c r="B342" s="4">
        <v>7.5</v>
      </c>
      <c r="C342" s="4">
        <v>7.5</v>
      </c>
      <c r="D342" s="4">
        <v>9.6</v>
      </c>
      <c r="E342" s="4">
        <v>7.2</v>
      </c>
      <c r="F342" s="4">
        <v>6.9</v>
      </c>
      <c r="G342" s="4">
        <v>7.2</v>
      </c>
      <c r="H342" s="4">
        <v>6.9</v>
      </c>
    </row>
    <row r="343" spans="1:8">
      <c r="A343" s="4">
        <v>7.5</v>
      </c>
      <c r="B343" s="4">
        <v>7.1</v>
      </c>
      <c r="C343" s="4">
        <v>6.9</v>
      </c>
      <c r="D343" s="4">
        <v>7.2</v>
      </c>
      <c r="E343" s="4">
        <v>6.9</v>
      </c>
      <c r="F343" s="4">
        <v>7.4</v>
      </c>
      <c r="G343" s="4">
        <v>6.9</v>
      </c>
      <c r="H343" s="4">
        <v>7.4</v>
      </c>
    </row>
    <row r="344" spans="1:8">
      <c r="A344" s="4">
        <v>7.1</v>
      </c>
      <c r="B344" s="4">
        <v>7.4</v>
      </c>
      <c r="C344" s="4">
        <v>7.4</v>
      </c>
      <c r="D344" s="4">
        <v>8.1999999999999993</v>
      </c>
      <c r="E344" s="4">
        <v>7.4</v>
      </c>
      <c r="F344" s="4">
        <v>6.9</v>
      </c>
      <c r="G344" s="4">
        <v>7.4</v>
      </c>
      <c r="H344" s="4">
        <v>6.9</v>
      </c>
    </row>
    <row r="345" spans="1:8">
      <c r="A345" s="4">
        <v>7.4</v>
      </c>
      <c r="B345" s="4">
        <v>7</v>
      </c>
      <c r="C345" s="4">
        <v>7</v>
      </c>
      <c r="D345" s="4">
        <v>7.7</v>
      </c>
      <c r="E345" s="4">
        <v>6.9</v>
      </c>
      <c r="F345" s="4">
        <v>7.8</v>
      </c>
      <c r="G345" s="4">
        <v>6.9</v>
      </c>
      <c r="H345" s="4">
        <v>7.8</v>
      </c>
    </row>
    <row r="346" spans="1:8">
      <c r="A346" s="4">
        <v>7</v>
      </c>
      <c r="B346" s="4">
        <v>7.7</v>
      </c>
      <c r="C346" s="4">
        <v>7.7</v>
      </c>
      <c r="D346" s="4">
        <v>8.1999999999999993</v>
      </c>
      <c r="E346" s="4">
        <v>7.8</v>
      </c>
      <c r="F346" s="4">
        <v>7.2</v>
      </c>
      <c r="G346" s="4">
        <v>7.8</v>
      </c>
      <c r="H346" s="4">
        <v>7.2</v>
      </c>
    </row>
    <row r="347" spans="1:8">
      <c r="A347" s="4">
        <v>7.7</v>
      </c>
      <c r="B347" s="4">
        <v>7</v>
      </c>
      <c r="C347" s="4">
        <v>7</v>
      </c>
      <c r="D347" s="4">
        <v>7.8</v>
      </c>
      <c r="E347" s="4">
        <v>7.2</v>
      </c>
      <c r="F347" s="4">
        <v>7.2</v>
      </c>
      <c r="G347" s="4">
        <v>7.2</v>
      </c>
      <c r="H347" s="4">
        <v>7.2</v>
      </c>
    </row>
    <row r="348" spans="1:8">
      <c r="A348" s="4">
        <v>7</v>
      </c>
      <c r="B348" s="4">
        <v>7.4</v>
      </c>
      <c r="C348" s="4">
        <v>7.3</v>
      </c>
      <c r="D348" s="4">
        <v>8.4</v>
      </c>
      <c r="E348" s="4">
        <v>7.2</v>
      </c>
      <c r="F348" s="4">
        <v>7.1</v>
      </c>
      <c r="G348" s="4">
        <v>7.2</v>
      </c>
      <c r="H348" s="4">
        <v>7.1</v>
      </c>
    </row>
    <row r="349" spans="1:8">
      <c r="A349" s="4">
        <v>7.3</v>
      </c>
      <c r="B349" s="4">
        <v>7.3</v>
      </c>
      <c r="C349" s="4">
        <v>7.3</v>
      </c>
      <c r="D349" s="4">
        <v>7.8</v>
      </c>
      <c r="E349" s="4">
        <v>6.2</v>
      </c>
      <c r="F349" s="4">
        <v>7.1</v>
      </c>
      <c r="G349" s="4">
        <v>7.1</v>
      </c>
      <c r="H349" s="4">
        <v>7.1</v>
      </c>
    </row>
    <row r="350" spans="1:8">
      <c r="A350" s="4">
        <v>6.3</v>
      </c>
      <c r="B350" s="4">
        <v>7</v>
      </c>
      <c r="C350" s="4">
        <v>7</v>
      </c>
      <c r="D350" s="4">
        <v>8</v>
      </c>
      <c r="E350" s="4">
        <v>7.1</v>
      </c>
      <c r="F350" s="4">
        <v>7.3</v>
      </c>
      <c r="G350" s="4">
        <v>7.1</v>
      </c>
      <c r="H350" s="4">
        <v>7.3</v>
      </c>
    </row>
    <row r="351" spans="1:8">
      <c r="A351" s="4">
        <v>7</v>
      </c>
      <c r="B351" s="4">
        <v>7.6</v>
      </c>
      <c r="C351" s="4">
        <v>7.6</v>
      </c>
      <c r="D351" s="4">
        <v>8.1</v>
      </c>
      <c r="E351" s="4">
        <v>7.3</v>
      </c>
      <c r="F351" s="4">
        <v>7.5</v>
      </c>
      <c r="G351" s="4">
        <v>7.3</v>
      </c>
      <c r="H351" s="4">
        <v>7.3</v>
      </c>
    </row>
    <row r="352" spans="1:8">
      <c r="A352" s="4">
        <v>7.6</v>
      </c>
      <c r="B352" s="4">
        <v>7.6</v>
      </c>
      <c r="C352" s="4">
        <v>7.3</v>
      </c>
      <c r="D352" s="4">
        <v>8</v>
      </c>
      <c r="E352" s="4">
        <v>7.5</v>
      </c>
      <c r="F352" s="4">
        <v>6.8</v>
      </c>
      <c r="G352" s="4">
        <v>7.3</v>
      </c>
      <c r="H352" s="4">
        <v>6.8</v>
      </c>
    </row>
    <row r="353" spans="1:8">
      <c r="A353" s="4">
        <v>7.6</v>
      </c>
      <c r="B353" s="4">
        <v>6.9</v>
      </c>
      <c r="C353" s="4">
        <v>6.9</v>
      </c>
      <c r="D353" s="4">
        <v>8.4</v>
      </c>
      <c r="E353" s="4">
        <v>6.8</v>
      </c>
      <c r="F353" s="4">
        <v>7.2</v>
      </c>
      <c r="G353" s="4">
        <v>6.8</v>
      </c>
      <c r="H353" s="4">
        <v>7.2</v>
      </c>
    </row>
    <row r="354" spans="1:8">
      <c r="A354" s="4">
        <v>6.9</v>
      </c>
      <c r="B354" s="4">
        <v>7.1</v>
      </c>
      <c r="C354" s="4">
        <v>7.1</v>
      </c>
      <c r="D354" s="4">
        <v>8.1</v>
      </c>
      <c r="E354" s="4">
        <v>7.2</v>
      </c>
      <c r="F354" s="4">
        <v>7.2</v>
      </c>
      <c r="G354" s="4">
        <v>7.2</v>
      </c>
      <c r="H354" s="4">
        <v>7.2</v>
      </c>
    </row>
    <row r="355" spans="1:8">
      <c r="A355" s="4">
        <v>7.1</v>
      </c>
      <c r="B355" s="4">
        <v>7.4</v>
      </c>
      <c r="C355" s="4">
        <v>7.4</v>
      </c>
      <c r="D355" s="4">
        <v>7.7</v>
      </c>
      <c r="E355" s="4">
        <v>7.2</v>
      </c>
      <c r="F355" s="4">
        <v>6.9</v>
      </c>
      <c r="G355" s="4">
        <v>7.2</v>
      </c>
      <c r="H355" s="4">
        <v>6.9</v>
      </c>
    </row>
    <row r="356" spans="1:8">
      <c r="A356" s="4">
        <v>7.4</v>
      </c>
      <c r="B356" s="4">
        <v>6.7</v>
      </c>
      <c r="C356" s="4">
        <v>6.7</v>
      </c>
      <c r="D356" s="4">
        <v>8</v>
      </c>
      <c r="E356" s="4">
        <v>6.9</v>
      </c>
      <c r="F356" s="4"/>
      <c r="G356" s="4">
        <v>6.9</v>
      </c>
      <c r="H356" s="4"/>
    </row>
    <row r="357" spans="1:8">
      <c r="A357" s="4">
        <v>6.7</v>
      </c>
      <c r="B357" s="4"/>
      <c r="C357" s="4"/>
      <c r="D357" s="4">
        <v>8.1</v>
      </c>
      <c r="E357" s="4"/>
      <c r="F357" s="4"/>
      <c r="G357" s="4"/>
      <c r="H357" s="4"/>
    </row>
    <row r="358" spans="1:8">
      <c r="A358" s="4"/>
      <c r="B358" s="4"/>
      <c r="C358" s="4"/>
      <c r="D358" s="4">
        <v>7.8</v>
      </c>
      <c r="E358" s="4"/>
      <c r="F358" s="4"/>
      <c r="G358" s="4"/>
      <c r="H358" s="4"/>
    </row>
    <row r="359" spans="1:8">
      <c r="A359" s="4"/>
      <c r="B359" s="4"/>
      <c r="C359" s="4"/>
      <c r="D359" s="4"/>
      <c r="E359" s="4"/>
      <c r="F359" s="4"/>
      <c r="G359" s="4"/>
      <c r="H359" s="4"/>
    </row>
    <row r="360" spans="1:8">
      <c r="A360" s="4"/>
      <c r="B360" s="4"/>
      <c r="C360" s="4"/>
      <c r="D360" s="4"/>
      <c r="E360" s="4"/>
      <c r="F360" s="4"/>
      <c r="G360" s="4"/>
      <c r="H360" s="4"/>
    </row>
    <row r="361" spans="1:8">
      <c r="A361" s="4"/>
      <c r="B361" s="4"/>
      <c r="C361" s="4"/>
      <c r="D361" s="4"/>
      <c r="E361" s="4"/>
      <c r="F361" s="4"/>
      <c r="G361" s="4"/>
      <c r="H361" s="4"/>
    </row>
    <row r="362" spans="1:8">
      <c r="A362" s="4"/>
      <c r="B362" s="4"/>
      <c r="C362" s="4"/>
      <c r="D362" s="4"/>
      <c r="E362" s="4"/>
      <c r="F362" s="4"/>
      <c r="G362" s="4"/>
      <c r="H362" s="4"/>
    </row>
    <row r="363" spans="1:8">
      <c r="A363" s="4"/>
      <c r="B363" s="4"/>
      <c r="C363" s="4"/>
      <c r="D363" s="4"/>
      <c r="E363" s="4"/>
      <c r="F363" s="4"/>
      <c r="G363" s="4"/>
      <c r="H363" s="4"/>
    </row>
    <row r="364" spans="1:8">
      <c r="A364" s="4"/>
      <c r="B364" s="4"/>
      <c r="C364" s="4"/>
      <c r="D364" s="4"/>
      <c r="E364" s="4"/>
      <c r="F364" s="4"/>
      <c r="G364" s="4"/>
      <c r="H364" s="4"/>
    </row>
    <row r="365" spans="1:8">
      <c r="A365" s="4"/>
      <c r="B365" s="4"/>
      <c r="C365" s="4"/>
      <c r="D365" s="4"/>
      <c r="E365" s="4"/>
      <c r="F365" s="4"/>
      <c r="G365" s="4"/>
      <c r="H365" s="4"/>
    </row>
    <row r="366" spans="1:8">
      <c r="A366" s="4"/>
      <c r="B366" s="4"/>
      <c r="C366" s="4"/>
      <c r="D366" s="4"/>
      <c r="E366" s="4"/>
      <c r="F366" s="4"/>
      <c r="G366" s="4"/>
      <c r="H366" s="4"/>
    </row>
    <row r="367" spans="1:8">
      <c r="A367" s="4"/>
      <c r="B367" s="4"/>
      <c r="C367" s="4"/>
      <c r="D367" s="4"/>
      <c r="E367" s="4"/>
      <c r="F367" s="4"/>
      <c r="G367" s="4"/>
      <c r="H367" s="4"/>
    </row>
    <row r="368" spans="1:8">
      <c r="A368" s="4"/>
      <c r="B368" s="4"/>
      <c r="C368" s="4"/>
      <c r="D368" s="4"/>
      <c r="E368" s="4"/>
      <c r="F368" s="4"/>
      <c r="G368" s="4"/>
      <c r="H368" s="4"/>
    </row>
    <row r="369" spans="1:8">
      <c r="A369" s="4"/>
      <c r="B369" s="4"/>
      <c r="C369" s="4"/>
      <c r="D369" s="4"/>
      <c r="E369" s="4"/>
      <c r="F369" s="4"/>
      <c r="G369" s="4"/>
      <c r="H369" s="4"/>
    </row>
    <row r="370" spans="1:8">
      <c r="A370" s="4"/>
      <c r="B370" s="4"/>
      <c r="C370" s="4"/>
      <c r="D370" s="4"/>
      <c r="E370" s="4"/>
      <c r="F370" s="4"/>
      <c r="G370" s="4"/>
      <c r="H370" s="4"/>
    </row>
    <row r="371" spans="1:8">
      <c r="A371" s="4"/>
      <c r="B371" s="4"/>
      <c r="C371" s="4"/>
      <c r="D371" s="4"/>
      <c r="E371" s="4"/>
      <c r="F371" s="4"/>
      <c r="G371" s="4"/>
      <c r="H371" s="4"/>
    </row>
    <row r="372" spans="1:8">
      <c r="A372" s="4"/>
      <c r="B372" s="4"/>
      <c r="C372" s="4"/>
      <c r="D372" s="4"/>
      <c r="E372" s="4"/>
      <c r="F372" s="4"/>
      <c r="G372" s="4"/>
      <c r="H372" s="4"/>
    </row>
    <row r="373" spans="1:8">
      <c r="A373" s="4"/>
      <c r="B373" s="4"/>
      <c r="C373" s="4"/>
      <c r="D373" s="4"/>
      <c r="E373" s="4"/>
      <c r="F373" s="4"/>
      <c r="G373" s="4"/>
      <c r="H373" s="4"/>
    </row>
    <row r="374" spans="1:8">
      <c r="A374" s="4"/>
      <c r="B374" s="4"/>
      <c r="C374" s="4"/>
      <c r="D374" s="4"/>
      <c r="E374" s="4"/>
      <c r="F374" s="4"/>
      <c r="G374" s="4"/>
      <c r="H374" s="4"/>
    </row>
    <row r="375" spans="1:8">
      <c r="A375" s="4"/>
      <c r="B375" s="4"/>
      <c r="C375" s="4"/>
      <c r="D375" s="4"/>
      <c r="E375" s="4"/>
      <c r="F375" s="4"/>
      <c r="G375" s="4"/>
      <c r="H375" s="4"/>
    </row>
    <row r="376" spans="1:8">
      <c r="A376" s="4"/>
      <c r="B376" s="4"/>
      <c r="C376" s="4"/>
      <c r="D376" s="4"/>
      <c r="E376" s="4"/>
      <c r="F376" s="4"/>
      <c r="G376" s="4"/>
      <c r="H376" s="4"/>
    </row>
    <row r="377" spans="1:8">
      <c r="A377" s="4"/>
      <c r="B377" s="4"/>
      <c r="C377" s="4"/>
      <c r="D377" s="4"/>
      <c r="E377" s="4"/>
      <c r="F377" s="4"/>
      <c r="G377" s="4"/>
      <c r="H377" s="4"/>
    </row>
    <row r="378" spans="1:8">
      <c r="A378" s="4"/>
      <c r="B378" s="4"/>
      <c r="C378" s="4"/>
      <c r="D378" s="4"/>
      <c r="E378" s="4"/>
      <c r="F378" s="4"/>
      <c r="G378" s="4"/>
      <c r="H378" s="4"/>
    </row>
    <row r="379" spans="1:8">
      <c r="A379" s="4"/>
      <c r="B379" s="4"/>
      <c r="C379" s="4"/>
      <c r="D379" s="4"/>
      <c r="E379" s="4"/>
      <c r="F379" s="4"/>
      <c r="G379" s="4"/>
      <c r="H379" s="4"/>
    </row>
    <row r="380" spans="1:8">
      <c r="A380" s="4"/>
      <c r="B380" s="4"/>
      <c r="C380" s="4"/>
      <c r="D380" s="4"/>
      <c r="E380" s="4"/>
      <c r="F380" s="4"/>
      <c r="G380" s="4"/>
      <c r="H380" s="4"/>
    </row>
    <row r="381" spans="1:8">
      <c r="A381" s="4"/>
      <c r="B381" s="4"/>
      <c r="C381" s="4"/>
      <c r="D381" s="4"/>
      <c r="E381" s="4"/>
      <c r="F381" s="4"/>
      <c r="G381" s="4"/>
      <c r="H381" s="4"/>
    </row>
    <row r="382" spans="1:8">
      <c r="A382" s="4"/>
      <c r="B382" s="4"/>
      <c r="C382" s="4"/>
      <c r="D382" s="4"/>
      <c r="E382" s="4"/>
      <c r="F382" s="4"/>
      <c r="G382" s="4"/>
      <c r="H382" s="4"/>
    </row>
    <row r="383" spans="1:8">
      <c r="A383" s="4"/>
      <c r="B383" s="4"/>
      <c r="C383" s="4"/>
      <c r="D383" s="4"/>
      <c r="E383" s="4"/>
      <c r="F383" s="4"/>
      <c r="G383" s="4"/>
      <c r="H383" s="4"/>
    </row>
    <row r="384" spans="1:8">
      <c r="A384" s="4"/>
      <c r="B384" s="4"/>
      <c r="C384" s="4"/>
      <c r="D384" s="4"/>
      <c r="E384" s="4"/>
      <c r="F384" s="4"/>
      <c r="G384" s="4"/>
      <c r="H384" s="4"/>
    </row>
    <row r="385" spans="1:8">
      <c r="A385" s="4"/>
      <c r="B385" s="4"/>
      <c r="C385" s="4"/>
      <c r="D385" s="4"/>
      <c r="E385" s="4"/>
      <c r="F385" s="4"/>
      <c r="G385" s="4"/>
      <c r="H385" s="4"/>
    </row>
    <row r="386" spans="1:8">
      <c r="A386" s="4"/>
      <c r="B386" s="4"/>
      <c r="C386" s="4"/>
      <c r="D386" s="4"/>
      <c r="E386" s="4"/>
      <c r="F386" s="4"/>
      <c r="G386" s="4"/>
      <c r="H386" s="4"/>
    </row>
    <row r="387" spans="1:8">
      <c r="A387" s="4"/>
      <c r="B387" s="4"/>
      <c r="C387" s="4"/>
      <c r="D387" s="4"/>
      <c r="E387" s="4"/>
      <c r="F387" s="4"/>
      <c r="G387" s="4"/>
      <c r="H387" s="4"/>
    </row>
    <row r="388" spans="1:8">
      <c r="A388" s="4"/>
      <c r="B388" s="4"/>
      <c r="C388" s="4"/>
      <c r="D388" s="4"/>
      <c r="E388" s="4"/>
      <c r="F388" s="4"/>
      <c r="G388" s="4"/>
      <c r="H388" s="4"/>
    </row>
    <row r="389" spans="1:8">
      <c r="A389" s="4"/>
      <c r="B389" s="4"/>
      <c r="C389" s="4"/>
      <c r="D389" s="4"/>
      <c r="E389" s="4"/>
      <c r="F389" s="4"/>
      <c r="G389" s="4"/>
      <c r="H389" s="4"/>
    </row>
    <row r="390" spans="1:8">
      <c r="A390" s="4"/>
      <c r="B390" s="4"/>
      <c r="C390" s="4"/>
      <c r="D390" s="4"/>
      <c r="E390" s="4"/>
      <c r="F390" s="4"/>
      <c r="G390" s="4"/>
      <c r="H390" s="4"/>
    </row>
    <row r="391" spans="1:8">
      <c r="A391" s="4"/>
      <c r="B391" s="4"/>
      <c r="C391" s="4"/>
      <c r="D391" s="4"/>
      <c r="E391" s="4"/>
      <c r="F391" s="4"/>
      <c r="G391" s="4"/>
      <c r="H391" s="4"/>
    </row>
    <row r="392" spans="1:8">
      <c r="A392" s="4"/>
      <c r="B392" s="4"/>
      <c r="C392" s="4"/>
      <c r="D392" s="4"/>
      <c r="E392" s="4"/>
      <c r="F392" s="4"/>
      <c r="G392" s="4"/>
      <c r="H392" s="4"/>
    </row>
    <row r="393" spans="1:8">
      <c r="A393" s="4"/>
      <c r="B393" s="4"/>
      <c r="C393" s="4"/>
      <c r="D393" s="4"/>
      <c r="E393" s="4"/>
      <c r="F393" s="4"/>
      <c r="G393" s="4"/>
      <c r="H393" s="4"/>
    </row>
    <row r="394" spans="1:8">
      <c r="A394" s="4"/>
      <c r="B394" s="4"/>
      <c r="C394" s="4"/>
      <c r="D394" s="4"/>
      <c r="E394" s="4"/>
      <c r="F394" s="4"/>
      <c r="G394" s="4"/>
      <c r="H394" s="4"/>
    </row>
    <row r="395" spans="1:8">
      <c r="A395" s="4"/>
      <c r="B395" s="4"/>
      <c r="C395" s="4"/>
      <c r="D395" s="4"/>
      <c r="E395" s="4"/>
      <c r="F395" s="4"/>
      <c r="G395" s="4"/>
      <c r="H395" s="4"/>
    </row>
    <row r="396" spans="1:8">
      <c r="A396" s="4"/>
      <c r="B396" s="4"/>
      <c r="C396" s="4"/>
      <c r="D396" s="4"/>
      <c r="E396" s="4"/>
      <c r="F396" s="4"/>
      <c r="G396" s="4"/>
      <c r="H396" s="4"/>
    </row>
    <row r="397" spans="1:8">
      <c r="A397" s="4"/>
      <c r="B397" s="4"/>
      <c r="C397" s="4"/>
      <c r="D397" s="4"/>
      <c r="E397" s="4"/>
      <c r="F397" s="4"/>
      <c r="G397" s="4"/>
      <c r="H397" s="4"/>
    </row>
    <row r="398" spans="1:8">
      <c r="A398" s="4"/>
      <c r="B398" s="4"/>
      <c r="C398" s="4"/>
      <c r="D398" s="4"/>
      <c r="E398" s="4"/>
      <c r="F398" s="4"/>
      <c r="G398" s="4"/>
      <c r="H398" s="4"/>
    </row>
    <row r="399" spans="1:8">
      <c r="A399" s="4"/>
      <c r="B399" s="4"/>
      <c r="C399" s="4"/>
      <c r="D399" s="4"/>
      <c r="E399" s="4"/>
      <c r="F399" s="4"/>
      <c r="G399" s="4"/>
      <c r="H399" s="4"/>
    </row>
    <row r="400" spans="1:8">
      <c r="A400" s="4"/>
      <c r="B400" s="4"/>
      <c r="C400" s="4"/>
      <c r="D400" s="4"/>
      <c r="E400" s="4"/>
      <c r="F400" s="4"/>
      <c r="G400" s="4"/>
      <c r="H400" s="4"/>
    </row>
    <row r="401" spans="1:8">
      <c r="A401" s="4"/>
      <c r="B401" s="4"/>
      <c r="C401" s="4"/>
      <c r="D401" s="4"/>
      <c r="E401" s="4"/>
      <c r="F401" s="4"/>
      <c r="G401" s="4"/>
      <c r="H401" s="4"/>
    </row>
    <row r="402" spans="1:8">
      <c r="A402" s="4"/>
      <c r="B402" s="4"/>
      <c r="C402" s="4"/>
      <c r="D402" s="4"/>
      <c r="E402" s="4"/>
      <c r="F402" s="4"/>
      <c r="G402" s="4"/>
      <c r="H402" s="4"/>
    </row>
    <row r="403" spans="1:8">
      <c r="A403" s="4"/>
      <c r="B403" s="4"/>
      <c r="C403" s="4"/>
      <c r="D403" s="4"/>
      <c r="E403" s="4"/>
      <c r="F403" s="4"/>
      <c r="G403" s="4"/>
      <c r="H403" s="4"/>
    </row>
    <row r="404" spans="1:8">
      <c r="A404" s="4"/>
      <c r="B404" s="4"/>
      <c r="C404" s="4"/>
      <c r="D404" s="4"/>
      <c r="E404" s="4"/>
      <c r="F404" s="4"/>
      <c r="G404" s="4"/>
      <c r="H404" s="4"/>
    </row>
    <row r="405" spans="1:8">
      <c r="A405" s="4"/>
      <c r="B405" s="4"/>
      <c r="C405" s="4"/>
      <c r="D405" s="4"/>
      <c r="E405" s="4"/>
      <c r="F405" s="4"/>
      <c r="G405" s="4"/>
      <c r="H405" s="4"/>
    </row>
    <row r="406" spans="1:8">
      <c r="A406" s="4"/>
      <c r="B406" s="4"/>
      <c r="C406" s="4"/>
      <c r="D406" s="4"/>
      <c r="E406" s="4"/>
      <c r="F406" s="4"/>
      <c r="G406" s="4"/>
      <c r="H406" s="4"/>
    </row>
    <row r="407" spans="1:8">
      <c r="A407" s="4"/>
      <c r="B407" s="4"/>
      <c r="C407" s="4"/>
      <c r="D407" s="4"/>
      <c r="E407" s="4"/>
      <c r="F407" s="4"/>
      <c r="G407" s="4"/>
      <c r="H407" s="4"/>
    </row>
    <row r="408" spans="1:8">
      <c r="A408" s="4"/>
      <c r="B408" s="4"/>
      <c r="C408" s="4"/>
      <c r="D408" s="4"/>
      <c r="E408" s="4"/>
      <c r="F408" s="4"/>
      <c r="G408" s="4"/>
      <c r="H408" s="4"/>
    </row>
    <row r="409" spans="1:8">
      <c r="A409" s="4"/>
      <c r="B409" s="4"/>
      <c r="C409" s="4"/>
      <c r="D409" s="4"/>
      <c r="E409" s="4"/>
      <c r="F409" s="4"/>
      <c r="G409" s="4"/>
      <c r="H409" s="4"/>
    </row>
    <row r="410" spans="1:8">
      <c r="A410" s="4"/>
      <c r="B410" s="4"/>
      <c r="C410" s="4"/>
      <c r="D410" s="4"/>
      <c r="E410" s="4"/>
      <c r="F410" s="4"/>
      <c r="G410" s="4"/>
      <c r="H410" s="4"/>
    </row>
    <row r="411" spans="1:8">
      <c r="A411" s="4"/>
      <c r="B411" s="4"/>
      <c r="C411" s="4"/>
      <c r="D411" s="4"/>
      <c r="E411" s="4"/>
      <c r="F411" s="4"/>
      <c r="G411" s="4"/>
      <c r="H411" s="4"/>
    </row>
    <row r="412" spans="1:8">
      <c r="A412" s="4"/>
      <c r="B412" s="4"/>
      <c r="C412" s="4"/>
      <c r="D412" s="4"/>
      <c r="E412" s="4"/>
      <c r="F412" s="4"/>
      <c r="G412" s="4"/>
      <c r="H412" s="4"/>
    </row>
    <row r="413" spans="1:8">
      <c r="A413" s="4"/>
      <c r="B413" s="4"/>
      <c r="C413" s="4"/>
      <c r="D413" s="4"/>
      <c r="E413" s="4"/>
      <c r="F413" s="4"/>
      <c r="G413" s="4"/>
      <c r="H413" s="4"/>
    </row>
    <row r="414" spans="1:8">
      <c r="A414" s="4"/>
      <c r="B414" s="4"/>
      <c r="C414" s="4"/>
      <c r="D414" s="4"/>
      <c r="E414" s="4"/>
      <c r="F414" s="4"/>
      <c r="G414" s="4"/>
      <c r="H414" s="4"/>
    </row>
    <row r="415" spans="1:8">
      <c r="A415" s="4"/>
      <c r="B415" s="4"/>
      <c r="C415" s="4"/>
      <c r="D415" s="4"/>
      <c r="E415" s="4"/>
      <c r="F415" s="4"/>
      <c r="G415" s="4"/>
      <c r="H415" s="4"/>
    </row>
    <row r="416" spans="1:8">
      <c r="A416" s="4"/>
      <c r="B416" s="4"/>
      <c r="C416" s="4"/>
      <c r="D416" s="4"/>
      <c r="E416" s="4"/>
      <c r="F416" s="4"/>
      <c r="G416" s="4"/>
      <c r="H416" s="4"/>
    </row>
    <row r="417" spans="1:8">
      <c r="A417" s="4"/>
      <c r="B417" s="4"/>
      <c r="C417" s="4"/>
      <c r="D417" s="4"/>
      <c r="E417" s="4"/>
      <c r="F417" s="4"/>
      <c r="G417" s="4"/>
      <c r="H417" s="4"/>
    </row>
    <row r="418" spans="1:8">
      <c r="A418" s="4"/>
      <c r="B418" s="4"/>
      <c r="C418" s="4"/>
      <c r="D418" s="4"/>
      <c r="E418" s="4"/>
      <c r="F418" s="4"/>
      <c r="G418" s="4"/>
      <c r="H418" s="4"/>
    </row>
    <row r="419" spans="1:8">
      <c r="A419" s="4"/>
      <c r="B419" s="4"/>
      <c r="C419" s="4"/>
      <c r="D419" s="4"/>
      <c r="E419" s="4"/>
      <c r="F419" s="4"/>
      <c r="G419" s="4"/>
      <c r="H419" s="4"/>
    </row>
    <row r="420" spans="1:8">
      <c r="A420" s="4"/>
      <c r="B420" s="4"/>
      <c r="C420" s="4"/>
      <c r="D420" s="4"/>
      <c r="E420" s="4"/>
      <c r="F420" s="4"/>
      <c r="G420" s="4"/>
      <c r="H420" s="4"/>
    </row>
    <row r="421" spans="1:8">
      <c r="A421" s="4"/>
      <c r="B421" s="4"/>
      <c r="C421" s="4"/>
      <c r="D421" s="4"/>
      <c r="E421" s="4"/>
      <c r="F421" s="4"/>
      <c r="G421" s="4"/>
      <c r="H421" s="4"/>
    </row>
    <row r="422" spans="1:8">
      <c r="A422" s="4"/>
      <c r="B422" s="4"/>
      <c r="C422" s="4"/>
      <c r="D422" s="4"/>
      <c r="E422" s="4"/>
      <c r="F422" s="4"/>
      <c r="G422" s="4"/>
      <c r="H422" s="4"/>
    </row>
    <row r="423" spans="1:8">
      <c r="A423" s="4"/>
      <c r="B423" s="4"/>
      <c r="C423" s="4"/>
      <c r="D423" s="4"/>
      <c r="E423" s="4"/>
      <c r="F423" s="4"/>
      <c r="G423" s="4"/>
      <c r="H423" s="4"/>
    </row>
    <row r="424" spans="1:8">
      <c r="A424" s="4"/>
      <c r="B424" s="4"/>
      <c r="C424" s="4"/>
      <c r="D424" s="4"/>
      <c r="E424" s="4"/>
      <c r="F424" s="4"/>
      <c r="G424" s="4"/>
      <c r="H424" s="4"/>
    </row>
    <row r="425" spans="1:8">
      <c r="A425" s="4"/>
      <c r="B425" s="4"/>
      <c r="C425" s="4"/>
      <c r="D425" s="4"/>
      <c r="E425" s="4"/>
      <c r="F425" s="4"/>
      <c r="G425" s="4"/>
      <c r="H425" s="4"/>
    </row>
    <row r="426" spans="1:8">
      <c r="A426" s="4"/>
      <c r="B426" s="4"/>
      <c r="C426" s="4"/>
      <c r="D426" s="4"/>
      <c r="E426" s="4"/>
      <c r="F426" s="4"/>
      <c r="G426" s="4"/>
      <c r="H426" s="4"/>
    </row>
    <row r="427" spans="1:8">
      <c r="A427" s="4"/>
      <c r="B427" s="4"/>
      <c r="C427" s="4"/>
      <c r="D427" s="4"/>
      <c r="E427" s="4"/>
      <c r="F427" s="4"/>
      <c r="G427" s="4"/>
      <c r="H427" s="4"/>
    </row>
    <row r="428" spans="1:8">
      <c r="A428" s="4"/>
      <c r="B428" s="4"/>
      <c r="C428" s="4"/>
      <c r="D428" s="4"/>
      <c r="E428" s="4"/>
      <c r="F428" s="4"/>
      <c r="G428" s="4"/>
      <c r="H428" s="4"/>
    </row>
    <row r="429" spans="1:8">
      <c r="A429" s="4"/>
      <c r="B429" s="4"/>
      <c r="C429" s="4"/>
      <c r="D429" s="4"/>
      <c r="E429" s="4"/>
      <c r="F429" s="4"/>
      <c r="G429" s="4"/>
      <c r="H429" s="4"/>
    </row>
    <row r="430" spans="1:8">
      <c r="A430" s="4"/>
      <c r="B430" s="4"/>
      <c r="C430" s="4"/>
      <c r="D430" s="4"/>
      <c r="E430" s="4"/>
      <c r="F430" s="4"/>
      <c r="G430" s="4"/>
      <c r="H430" s="4"/>
    </row>
    <row r="431" spans="1:8">
      <c r="A431" s="4"/>
      <c r="B431" s="4"/>
      <c r="C431" s="4"/>
      <c r="D431" s="4"/>
      <c r="E431" s="4"/>
      <c r="F431" s="4"/>
      <c r="G431" s="4"/>
      <c r="H431" s="4"/>
    </row>
    <row r="432" spans="1:8">
      <c r="A432" s="4"/>
      <c r="B432" s="4"/>
      <c r="C432" s="4"/>
      <c r="D432" s="4"/>
      <c r="E432" s="4"/>
      <c r="F432" s="4"/>
      <c r="G432" s="4"/>
      <c r="H432" s="4"/>
    </row>
    <row r="433" spans="1:8">
      <c r="A433" s="4"/>
      <c r="B433" s="4"/>
      <c r="C433" s="4"/>
      <c r="D433" s="4"/>
      <c r="E433" s="4"/>
      <c r="F433" s="4"/>
      <c r="G433" s="4"/>
      <c r="H433" s="4"/>
    </row>
    <row r="434" spans="1:8">
      <c r="A434" s="4"/>
      <c r="B434" s="4"/>
      <c r="C434" s="4"/>
      <c r="D434" s="4"/>
      <c r="E434" s="4"/>
      <c r="F434" s="4"/>
      <c r="G434" s="4"/>
      <c r="H434" s="4"/>
    </row>
    <row r="435" spans="1:8">
      <c r="A435" s="4"/>
      <c r="B435" s="4"/>
      <c r="C435" s="4"/>
      <c r="D435" s="4"/>
      <c r="E435" s="4"/>
      <c r="F435" s="4"/>
      <c r="G435" s="4"/>
      <c r="H435" s="4"/>
    </row>
    <row r="436" spans="1:8">
      <c r="A436" s="4"/>
      <c r="B436" s="4"/>
      <c r="C436" s="4"/>
      <c r="D436" s="4"/>
      <c r="E436" s="4"/>
      <c r="F436" s="4"/>
      <c r="G436" s="4"/>
      <c r="H436" s="4"/>
    </row>
    <row r="437" spans="1:8">
      <c r="A437" s="4"/>
      <c r="B437" s="4"/>
      <c r="C437" s="4"/>
      <c r="D437" s="4"/>
      <c r="E437" s="4"/>
      <c r="F437" s="4"/>
      <c r="G437" s="4"/>
      <c r="H437" s="4"/>
    </row>
    <row r="438" spans="1:8">
      <c r="A438" s="4"/>
      <c r="B438" s="4"/>
      <c r="C438" s="4"/>
      <c r="D438" s="4"/>
      <c r="E438" s="4"/>
      <c r="F438" s="4"/>
      <c r="G438" s="4"/>
      <c r="H438" s="4"/>
    </row>
    <row r="439" spans="1:8">
      <c r="A439" s="4"/>
      <c r="B439" s="4"/>
      <c r="C439" s="4"/>
      <c r="D439" s="4"/>
      <c r="E439" s="4"/>
      <c r="F439" s="4"/>
      <c r="G439" s="4"/>
      <c r="H439" s="4"/>
    </row>
    <row r="440" spans="1:8">
      <c r="A440" s="4"/>
      <c r="B440" s="4"/>
      <c r="C440" s="4"/>
      <c r="D440" s="4"/>
      <c r="E440" s="4"/>
      <c r="F440" s="4"/>
      <c r="G440" s="4"/>
      <c r="H440" s="4"/>
    </row>
    <row r="441" spans="1:8">
      <c r="A441" s="4"/>
      <c r="B441" s="4"/>
      <c r="C441" s="4"/>
      <c r="D441" s="4"/>
      <c r="E441" s="4"/>
      <c r="F441" s="4"/>
      <c r="G441" s="4"/>
      <c r="H441" s="4"/>
    </row>
    <row r="442" spans="1:8">
      <c r="A442" s="4"/>
      <c r="B442" s="4"/>
      <c r="C442" s="4"/>
      <c r="D442" s="4"/>
      <c r="E442" s="4"/>
      <c r="F442" s="4"/>
      <c r="G442" s="4"/>
      <c r="H442" s="4"/>
    </row>
    <row r="443" spans="1:8">
      <c r="A443" s="4"/>
      <c r="B443" s="4"/>
      <c r="C443" s="4"/>
      <c r="D443" s="4"/>
      <c r="E443" s="4"/>
      <c r="F443" s="4"/>
      <c r="G443" s="4"/>
      <c r="H443" s="4"/>
    </row>
    <row r="444" spans="1:8">
      <c r="A444" s="4"/>
      <c r="B444" s="4"/>
      <c r="C444" s="4"/>
      <c r="D444" s="4"/>
      <c r="E444" s="4"/>
      <c r="F444" s="4"/>
      <c r="G444" s="4"/>
      <c r="H444" s="4"/>
    </row>
    <row r="445" spans="1:8">
      <c r="A445" s="4"/>
      <c r="B445" s="4"/>
      <c r="C445" s="4"/>
      <c r="D445" s="4"/>
      <c r="E445" s="4"/>
      <c r="F445" s="4"/>
      <c r="G445" s="4"/>
      <c r="H445" s="4"/>
    </row>
    <row r="446" spans="1:8">
      <c r="A446" s="4"/>
      <c r="B446" s="4"/>
      <c r="C446" s="4"/>
      <c r="D446" s="4"/>
      <c r="E446" s="4"/>
      <c r="F446" s="4"/>
      <c r="G446" s="4"/>
      <c r="H446" s="4"/>
    </row>
    <row r="447" spans="1:8">
      <c r="A447" s="4"/>
      <c r="B447" s="4"/>
      <c r="C447" s="4"/>
      <c r="D447" s="4"/>
      <c r="E447" s="4"/>
      <c r="F447" s="4"/>
      <c r="G447" s="4"/>
      <c r="H447" s="4"/>
    </row>
    <row r="448" spans="1:8">
      <c r="A448" s="4"/>
      <c r="B448" s="4"/>
      <c r="C448" s="4"/>
      <c r="D448" s="4"/>
      <c r="E448" s="4"/>
      <c r="F448" s="4"/>
      <c r="G448" s="4"/>
      <c r="H448" s="4"/>
    </row>
    <row r="449" spans="1:8">
      <c r="A449" s="4"/>
      <c r="B449" s="4"/>
      <c r="C449" s="4"/>
      <c r="D449" s="4"/>
      <c r="E449" s="4"/>
      <c r="F449" s="4"/>
      <c r="G449" s="4"/>
      <c r="H449" s="4"/>
    </row>
    <row r="450" spans="1:8">
      <c r="A450" s="4"/>
      <c r="B450" s="4"/>
      <c r="C450" s="4"/>
      <c r="D450" s="4"/>
      <c r="E450" s="4"/>
      <c r="F450" s="4"/>
      <c r="G450" s="4"/>
      <c r="H450" s="4"/>
    </row>
    <row r="451" spans="1:8">
      <c r="A451" s="4"/>
      <c r="B451" s="4"/>
      <c r="C451" s="4"/>
      <c r="D451" s="4"/>
      <c r="E451" s="4"/>
      <c r="F451" s="4"/>
      <c r="G451" s="4"/>
      <c r="H451" s="4"/>
    </row>
    <row r="452" spans="1:8">
      <c r="A452" s="4"/>
      <c r="B452" s="4"/>
      <c r="C452" s="4"/>
      <c r="D452" s="4"/>
      <c r="E452" s="4"/>
      <c r="F452" s="4"/>
      <c r="G452" s="4"/>
      <c r="H452" s="4"/>
    </row>
    <row r="453" spans="1:8">
      <c r="A453" s="4"/>
      <c r="B453" s="4"/>
      <c r="C453" s="4"/>
      <c r="D453" s="4"/>
      <c r="E453" s="4"/>
      <c r="F453" s="4"/>
      <c r="G453" s="4"/>
      <c r="H453" s="4"/>
    </row>
    <row r="454" spans="1:8">
      <c r="A454" s="4"/>
      <c r="B454" s="4"/>
      <c r="C454" s="4"/>
      <c r="D454" s="4"/>
      <c r="E454" s="4"/>
      <c r="F454" s="4"/>
      <c r="G454" s="4"/>
      <c r="H454" s="4"/>
    </row>
    <row r="455" spans="1:8">
      <c r="A455" s="4"/>
      <c r="B455" s="4"/>
      <c r="C455" s="4"/>
      <c r="D455" s="4"/>
      <c r="E455" s="4"/>
      <c r="F455" s="4"/>
      <c r="G455" s="4"/>
      <c r="H455" s="4"/>
    </row>
    <row r="456" spans="1:8">
      <c r="A456" s="4"/>
      <c r="B456" s="4"/>
      <c r="C456" s="4"/>
      <c r="D456" s="4"/>
      <c r="E456" s="4"/>
      <c r="F456" s="4"/>
      <c r="G456" s="4"/>
      <c r="H456" s="4"/>
    </row>
    <row r="457" spans="1:8">
      <c r="A457" s="4"/>
      <c r="B457" s="4"/>
      <c r="C457" s="4"/>
      <c r="D457" s="4"/>
      <c r="E457" s="4"/>
      <c r="F457" s="4"/>
      <c r="G457" s="4"/>
      <c r="H457" s="4"/>
    </row>
    <row r="458" spans="1:8">
      <c r="A458" s="4"/>
      <c r="B458" s="4"/>
      <c r="C458" s="4"/>
      <c r="D458" s="4"/>
      <c r="E458" s="4"/>
      <c r="F458" s="4"/>
      <c r="G458" s="4"/>
      <c r="H458" s="4"/>
    </row>
    <row r="459" spans="1:8">
      <c r="A459" s="4"/>
      <c r="B459" s="4"/>
      <c r="C459" s="4"/>
      <c r="D459" s="4"/>
      <c r="E459" s="4"/>
      <c r="F459" s="4"/>
      <c r="G459" s="4"/>
      <c r="H459" s="4"/>
    </row>
    <row r="460" spans="1:8">
      <c r="A460" s="4"/>
      <c r="B460" s="4"/>
      <c r="C460" s="4"/>
      <c r="D460" s="4"/>
      <c r="E460" s="4"/>
      <c r="F460" s="4"/>
      <c r="G460" s="4"/>
      <c r="H460" s="4"/>
    </row>
    <row r="461" spans="1:8">
      <c r="A461" s="4"/>
      <c r="B461" s="4"/>
      <c r="C461" s="4"/>
      <c r="D461" s="4"/>
      <c r="E461" s="4"/>
      <c r="F461" s="4"/>
      <c r="G461" s="4"/>
      <c r="H461" s="4"/>
    </row>
    <row r="462" spans="1:8">
      <c r="A462" s="4"/>
      <c r="B462" s="4"/>
      <c r="C462" s="4"/>
      <c r="D462" s="4"/>
      <c r="E462" s="4"/>
      <c r="F462" s="4"/>
      <c r="G462" s="4"/>
      <c r="H462" s="4"/>
    </row>
    <row r="463" spans="1:8">
      <c r="A463" s="4"/>
      <c r="B463" s="4"/>
      <c r="C463" s="4"/>
      <c r="D463" s="4"/>
      <c r="E463" s="4"/>
      <c r="F463" s="4"/>
      <c r="G463" s="4"/>
      <c r="H463" s="4"/>
    </row>
    <row r="464" spans="1:8">
      <c r="A464" s="4"/>
      <c r="B464" s="4"/>
      <c r="C464" s="4"/>
      <c r="D464" s="4"/>
      <c r="E464" s="4"/>
      <c r="F464" s="4"/>
      <c r="G464" s="4"/>
      <c r="H464" s="4"/>
    </row>
    <row r="465" spans="1:8">
      <c r="A465" s="4"/>
      <c r="B465" s="4"/>
      <c r="C465" s="4"/>
      <c r="D465" s="4"/>
      <c r="E465" s="4"/>
      <c r="F465" s="4"/>
      <c r="G465" s="4"/>
      <c r="H465" s="4"/>
    </row>
    <row r="466" spans="1:8">
      <c r="A466" s="4"/>
      <c r="B466" s="4"/>
      <c r="C466" s="4"/>
      <c r="D466" s="4"/>
      <c r="E466" s="4"/>
      <c r="F466" s="4"/>
      <c r="G466" s="4"/>
      <c r="H466" s="4"/>
    </row>
    <row r="467" spans="1:8">
      <c r="A467" s="4"/>
      <c r="B467" s="4"/>
      <c r="C467" s="4"/>
      <c r="D467" s="4"/>
      <c r="E467" s="4"/>
      <c r="F467" s="4"/>
      <c r="G467" s="4"/>
      <c r="H467" s="4"/>
    </row>
    <row r="468" spans="1:8">
      <c r="A468" s="4"/>
      <c r="B468" s="4"/>
      <c r="C468" s="4"/>
      <c r="D468" s="4"/>
      <c r="E468" s="4"/>
      <c r="F468" s="4"/>
      <c r="G468" s="4"/>
      <c r="H468" s="4"/>
    </row>
    <row r="469" spans="1:8">
      <c r="A469" s="4"/>
      <c r="B469" s="4"/>
      <c r="C469" s="4"/>
      <c r="D469" s="4"/>
      <c r="E469" s="4"/>
      <c r="F469" s="4"/>
      <c r="G469" s="4"/>
      <c r="H469" s="4"/>
    </row>
    <row r="470" spans="1:8">
      <c r="A470" s="4"/>
      <c r="B470" s="4"/>
      <c r="C470" s="4"/>
      <c r="D470" s="4"/>
      <c r="E470" s="4"/>
      <c r="F470" s="4"/>
      <c r="G470" s="4"/>
      <c r="H470" s="4"/>
    </row>
    <row r="471" spans="1:8">
      <c r="A471" s="4"/>
      <c r="B471" s="4"/>
      <c r="C471" s="4"/>
      <c r="D471" s="4"/>
      <c r="E471" s="4"/>
      <c r="F471" s="4"/>
      <c r="G471" s="4"/>
      <c r="H471" s="4"/>
    </row>
    <row r="472" spans="1:8">
      <c r="A472" s="4"/>
      <c r="B472" s="4"/>
      <c r="C472" s="4"/>
      <c r="D472" s="4"/>
      <c r="E472" s="4"/>
      <c r="F472" s="4"/>
      <c r="G472" s="4"/>
      <c r="H472" s="4"/>
    </row>
    <row r="473" spans="1:8">
      <c r="A473" s="4"/>
      <c r="B473" s="4"/>
      <c r="C473" s="4"/>
      <c r="D473" s="4"/>
      <c r="E473" s="4"/>
      <c r="F473" s="4"/>
      <c r="G473" s="4"/>
      <c r="H473" s="4"/>
    </row>
    <row r="474" spans="1:8">
      <c r="A474" s="4"/>
      <c r="B474" s="4"/>
      <c r="C474" s="4"/>
      <c r="D474" s="4"/>
      <c r="E474" s="4"/>
      <c r="F474" s="4"/>
      <c r="G474" s="4"/>
      <c r="H474" s="4"/>
    </row>
    <row r="475" spans="1:8">
      <c r="A475" s="4"/>
      <c r="B475" s="4"/>
      <c r="C475" s="4"/>
      <c r="D475" s="4"/>
      <c r="E475" s="4"/>
      <c r="F475" s="4"/>
      <c r="G475" s="4"/>
      <c r="H475" s="4"/>
    </row>
    <row r="476" spans="1:8">
      <c r="A476" s="4"/>
      <c r="B476" s="4"/>
      <c r="C476" s="4"/>
      <c r="D476" s="4"/>
      <c r="E476" s="4"/>
      <c r="F476" s="4"/>
      <c r="G476" s="4"/>
      <c r="H476" s="4"/>
    </row>
    <row r="477" spans="1:8">
      <c r="A477" s="4"/>
      <c r="B477" s="4"/>
      <c r="C477" s="4"/>
      <c r="D477" s="4"/>
      <c r="E477" s="4"/>
      <c r="F477" s="4"/>
      <c r="G477" s="4"/>
      <c r="H477" s="4"/>
    </row>
    <row r="478" spans="1:8">
      <c r="A478" s="4"/>
      <c r="B478" s="4"/>
      <c r="C478" s="4"/>
      <c r="D478" s="4"/>
      <c r="E478" s="4"/>
      <c r="F478" s="4"/>
      <c r="G478" s="4"/>
      <c r="H478" s="4"/>
    </row>
    <row r="479" spans="1:8">
      <c r="A479" s="4"/>
      <c r="B479" s="4"/>
      <c r="C479" s="4"/>
      <c r="D479" s="4"/>
      <c r="E479" s="4"/>
      <c r="F479" s="4"/>
      <c r="G479" s="4"/>
      <c r="H479" s="4"/>
    </row>
    <row r="480" spans="1:8">
      <c r="A480" s="4"/>
      <c r="B480" s="4"/>
      <c r="C480" s="4"/>
      <c r="D480" s="4"/>
      <c r="E480" s="4"/>
      <c r="F480" s="4"/>
      <c r="G480" s="4"/>
      <c r="H480" s="4"/>
    </row>
    <row r="481" spans="1:8">
      <c r="A481" s="4"/>
      <c r="B481" s="4"/>
      <c r="C481" s="4"/>
      <c r="D481" s="4"/>
      <c r="E481" s="4"/>
      <c r="F481" s="4"/>
      <c r="G481" s="4"/>
      <c r="H481" s="4"/>
    </row>
    <row r="482" spans="1:8">
      <c r="A482" s="4"/>
      <c r="B482" s="4"/>
      <c r="C482" s="4"/>
      <c r="D482" s="4"/>
      <c r="E482" s="4"/>
      <c r="F482" s="4"/>
      <c r="G482" s="4"/>
      <c r="H482" s="4"/>
    </row>
    <row r="483" spans="1:8">
      <c r="A483" s="4"/>
      <c r="B483" s="4"/>
      <c r="C483" s="4"/>
      <c r="D483" s="4"/>
      <c r="E483" s="4"/>
      <c r="F483" s="4"/>
      <c r="G483" s="4"/>
      <c r="H483" s="4"/>
    </row>
    <row r="484" spans="1:8">
      <c r="A484" s="4"/>
      <c r="B484" s="4"/>
      <c r="C484" s="4"/>
      <c r="D484" s="4"/>
      <c r="E484" s="4"/>
      <c r="F484" s="4"/>
      <c r="G484" s="4"/>
      <c r="H484" s="4"/>
    </row>
    <row r="485" spans="1:8">
      <c r="A485" s="4"/>
      <c r="B485" s="4"/>
      <c r="C485" s="4"/>
      <c r="D485" s="4"/>
      <c r="E485" s="4"/>
      <c r="F485" s="4"/>
      <c r="G485" s="4"/>
      <c r="H485" s="4"/>
    </row>
    <row r="486" spans="1:8">
      <c r="A486" s="4"/>
      <c r="B486" s="4"/>
      <c r="C486" s="4"/>
      <c r="D486" s="4"/>
      <c r="E486" s="4"/>
      <c r="F486" s="4"/>
      <c r="G486" s="4"/>
      <c r="H486" s="4"/>
    </row>
    <row r="487" spans="1:8">
      <c r="A487" s="4"/>
      <c r="B487" s="4"/>
      <c r="C487" s="4"/>
      <c r="D487" s="4"/>
      <c r="E487" s="4"/>
      <c r="F487" s="4"/>
      <c r="G487" s="4"/>
      <c r="H487" s="4"/>
    </row>
    <row r="488" spans="1:8">
      <c r="A488" s="4"/>
      <c r="B488" s="4"/>
      <c r="C488" s="4"/>
      <c r="D488" s="4"/>
      <c r="E488" s="4"/>
      <c r="F488" s="4"/>
      <c r="G488" s="4"/>
      <c r="H488" s="4"/>
    </row>
    <row r="489" spans="1:8">
      <c r="A489" s="4"/>
      <c r="B489" s="4"/>
      <c r="C489" s="4"/>
      <c r="D489" s="4"/>
      <c r="E489" s="4"/>
      <c r="F489" s="4"/>
      <c r="G489" s="4"/>
      <c r="H489" s="4"/>
    </row>
    <row r="490" spans="1:8">
      <c r="A490" s="4"/>
      <c r="B490" s="4"/>
      <c r="C490" s="4"/>
      <c r="D490" s="4"/>
      <c r="E490" s="4"/>
      <c r="F490" s="4"/>
      <c r="G490" s="4"/>
      <c r="H490" s="4"/>
    </row>
    <row r="491" spans="1:8">
      <c r="A491" s="4"/>
      <c r="B491" s="4"/>
      <c r="C491" s="4"/>
      <c r="D491" s="4"/>
      <c r="E491" s="4"/>
      <c r="F491" s="4"/>
      <c r="G491" s="4"/>
      <c r="H491" s="4"/>
    </row>
    <row r="492" spans="1:8">
      <c r="A492" s="4"/>
      <c r="B492" s="4"/>
      <c r="C492" s="4"/>
      <c r="D492" s="4"/>
      <c r="E492" s="4"/>
      <c r="F492" s="4"/>
      <c r="G492" s="4"/>
      <c r="H492" s="4"/>
    </row>
    <row r="493" spans="1:8">
      <c r="A493" s="4"/>
      <c r="B493" s="4"/>
      <c r="C493" s="4"/>
      <c r="D493" s="4"/>
      <c r="E493" s="4"/>
      <c r="F493" s="4"/>
      <c r="G493" s="4"/>
      <c r="H493" s="4"/>
    </row>
    <row r="494" spans="1:8">
      <c r="A494" s="4"/>
      <c r="B494" s="4"/>
      <c r="C494" s="4"/>
      <c r="D494" s="4"/>
      <c r="E494" s="4"/>
      <c r="F494" s="4"/>
      <c r="G494" s="4"/>
      <c r="H494" s="4"/>
    </row>
    <row r="495" spans="1:8">
      <c r="A495" s="4"/>
      <c r="B495" s="4"/>
      <c r="C495" s="4"/>
      <c r="D495" s="4"/>
      <c r="E495" s="4"/>
      <c r="F495" s="4"/>
      <c r="G495" s="4"/>
      <c r="H495" s="4"/>
    </row>
    <row r="496" spans="1:8">
      <c r="A496" s="4"/>
      <c r="B496" s="4"/>
      <c r="C496" s="4"/>
      <c r="D496" s="4"/>
      <c r="E496" s="4"/>
      <c r="F496" s="4"/>
      <c r="G496" s="4"/>
      <c r="H496" s="4"/>
    </row>
    <row r="497" spans="1:8">
      <c r="A497" s="4"/>
      <c r="B497" s="4"/>
      <c r="C497" s="4"/>
      <c r="D497" s="4"/>
      <c r="E497" s="4"/>
      <c r="F497" s="4"/>
      <c r="G497" s="4"/>
      <c r="H497" s="4"/>
    </row>
    <row r="498" spans="1:8">
      <c r="A498" s="4"/>
      <c r="B498" s="4"/>
      <c r="C498" s="4"/>
      <c r="D498" s="4"/>
      <c r="E498" s="4"/>
      <c r="F498" s="4"/>
      <c r="G498" s="4"/>
      <c r="H498" s="4"/>
    </row>
    <row r="499" spans="1:8">
      <c r="A499" s="4"/>
      <c r="B499" s="4"/>
      <c r="C499" s="4"/>
      <c r="D499" s="4"/>
      <c r="E499" s="4"/>
      <c r="F499" s="4"/>
      <c r="G499" s="4"/>
      <c r="H499" s="4"/>
    </row>
    <row r="500" spans="1:8">
      <c r="A500" s="4"/>
      <c r="B500" s="4"/>
      <c r="C500" s="4"/>
      <c r="D500" s="4"/>
      <c r="E500" s="4"/>
      <c r="F500" s="4"/>
      <c r="G500" s="4"/>
      <c r="H500" s="4"/>
    </row>
    <row r="501" spans="1:8">
      <c r="A501" s="4"/>
      <c r="B501" s="4"/>
      <c r="C501" s="4"/>
      <c r="D501" s="4"/>
      <c r="E501" s="4"/>
      <c r="F501" s="4"/>
      <c r="G501" s="4"/>
      <c r="H501" s="4"/>
    </row>
    <row r="502" spans="1:8">
      <c r="A502" s="4"/>
      <c r="B502" s="4"/>
      <c r="C502" s="4"/>
      <c r="D502" s="4"/>
      <c r="E502" s="4"/>
      <c r="F502" s="4"/>
      <c r="G502" s="4"/>
      <c r="H502" s="4"/>
    </row>
    <row r="503" spans="1:8">
      <c r="A503" s="4"/>
      <c r="B503" s="4"/>
      <c r="C503" s="4"/>
      <c r="D503" s="4"/>
      <c r="E503" s="4"/>
      <c r="F503" s="4"/>
      <c r="G503" s="4"/>
      <c r="H503" s="4"/>
    </row>
    <row r="504" spans="1:8">
      <c r="A504" s="4"/>
      <c r="B504" s="4"/>
      <c r="C504" s="4"/>
      <c r="D504" s="4"/>
      <c r="E504" s="4"/>
      <c r="F504" s="4"/>
      <c r="G504" s="4"/>
      <c r="H504" s="4"/>
    </row>
    <row r="505" spans="1:8">
      <c r="A505" s="4"/>
      <c r="B505" s="4"/>
      <c r="C505" s="4"/>
      <c r="D505" s="4"/>
      <c r="E505" s="4"/>
      <c r="F505" s="4"/>
      <c r="G505" s="4"/>
      <c r="H505" s="4"/>
    </row>
    <row r="506" spans="1:8">
      <c r="A506" s="4"/>
      <c r="B506" s="4"/>
      <c r="C506" s="4"/>
      <c r="D506" s="4"/>
      <c r="E506" s="4"/>
      <c r="F506" s="4"/>
      <c r="G506" s="4"/>
      <c r="H506" s="4"/>
    </row>
    <row r="507" spans="1:8">
      <c r="A507" s="4"/>
      <c r="B507" s="4"/>
      <c r="C507" s="4"/>
      <c r="D507" s="4"/>
      <c r="E507" s="4"/>
      <c r="F507" s="4"/>
      <c r="G507" s="4"/>
      <c r="H507" s="4"/>
    </row>
    <row r="508" spans="1:8">
      <c r="A508" s="4"/>
      <c r="B508" s="4"/>
      <c r="C508" s="4"/>
      <c r="D508" s="4"/>
      <c r="E508" s="4"/>
      <c r="F508" s="4"/>
      <c r="G508" s="4"/>
      <c r="H508" s="4"/>
    </row>
    <row r="509" spans="1:8">
      <c r="A509" s="4"/>
      <c r="B509" s="4"/>
      <c r="C509" s="4"/>
      <c r="D509" s="4"/>
      <c r="E509" s="4"/>
      <c r="F509" s="4"/>
      <c r="G509" s="4"/>
      <c r="H509" s="4"/>
    </row>
    <row r="510" spans="1:8">
      <c r="A510" s="4"/>
      <c r="B510" s="4"/>
      <c r="C510" s="4"/>
      <c r="D510" s="4"/>
      <c r="E510" s="4"/>
      <c r="F510" s="4"/>
      <c r="G510" s="4"/>
      <c r="H510" s="4"/>
    </row>
    <row r="511" spans="1:8">
      <c r="A511" s="4"/>
      <c r="B511" s="4"/>
      <c r="C511" s="4"/>
      <c r="D511" s="4"/>
      <c r="E511" s="4"/>
      <c r="F511" s="4"/>
      <c r="G511" s="4"/>
      <c r="H511" s="4"/>
    </row>
    <row r="512" spans="1:8">
      <c r="A512" s="4"/>
      <c r="B512" s="4"/>
      <c r="C512" s="4"/>
      <c r="D512" s="4"/>
      <c r="E512" s="4"/>
      <c r="F512" s="4"/>
      <c r="G512" s="4"/>
      <c r="H512" s="4"/>
    </row>
    <row r="513" spans="1:8">
      <c r="A513" s="4"/>
      <c r="B513" s="4"/>
      <c r="C513" s="4"/>
      <c r="D513" s="4"/>
      <c r="E513" s="4"/>
      <c r="F513" s="4"/>
      <c r="G513" s="4"/>
      <c r="H513" s="4"/>
    </row>
    <row r="514" spans="1:8">
      <c r="A514" s="4"/>
      <c r="B514" s="4"/>
      <c r="C514" s="4"/>
      <c r="D514" s="4"/>
      <c r="E514" s="4"/>
      <c r="F514" s="4"/>
      <c r="G514" s="4"/>
      <c r="H514" s="4"/>
    </row>
    <row r="515" spans="1:8">
      <c r="A515" s="4"/>
      <c r="B515" s="4"/>
      <c r="C515" s="4"/>
      <c r="D515" s="4"/>
      <c r="E515" s="4"/>
      <c r="F515" s="4"/>
      <c r="G515" s="4"/>
      <c r="H515" s="4"/>
    </row>
    <row r="516" spans="1:8">
      <c r="A516" s="4"/>
      <c r="B516" s="4"/>
      <c r="C516" s="4"/>
      <c r="D516" s="4"/>
      <c r="E516" s="4"/>
      <c r="F516" s="4"/>
      <c r="G516" s="4"/>
      <c r="H516" s="4"/>
    </row>
    <row r="517" spans="1:8">
      <c r="A517" s="4"/>
      <c r="B517" s="4"/>
      <c r="C517" s="4"/>
      <c r="D517" s="4"/>
      <c r="E517" s="4"/>
      <c r="F517" s="4"/>
      <c r="G517" s="4"/>
      <c r="H517" s="4"/>
    </row>
    <row r="518" spans="1:8">
      <c r="A518" s="4"/>
      <c r="B518" s="4"/>
      <c r="C518" s="4"/>
      <c r="D518" s="4"/>
      <c r="E518" s="4"/>
      <c r="F518" s="4"/>
      <c r="G518" s="4"/>
      <c r="H518" s="4"/>
    </row>
    <row r="519" spans="1:8">
      <c r="A519" s="4"/>
      <c r="B519" s="4"/>
      <c r="C519" s="4"/>
      <c r="D519" s="4"/>
      <c r="E519" s="4"/>
      <c r="F519" s="4"/>
      <c r="G519" s="4"/>
      <c r="H519" s="4"/>
    </row>
    <row r="520" spans="1:8">
      <c r="A520" s="4"/>
      <c r="B520" s="4"/>
      <c r="C520" s="4"/>
      <c r="D520" s="4"/>
      <c r="E520" s="4"/>
      <c r="F520" s="4"/>
      <c r="G520" s="4"/>
      <c r="H520" s="4"/>
    </row>
    <row r="521" spans="1:8">
      <c r="A521" s="4"/>
      <c r="B521" s="4"/>
      <c r="C521" s="4"/>
      <c r="D521" s="4"/>
      <c r="E521" s="4"/>
      <c r="F521" s="4"/>
      <c r="G521" s="4"/>
      <c r="H521" s="4"/>
    </row>
    <row r="522" spans="1:8">
      <c r="A522" s="4"/>
      <c r="B522" s="4"/>
      <c r="C522" s="4"/>
      <c r="D522" s="4"/>
      <c r="E522" s="4"/>
      <c r="F522" s="4"/>
      <c r="G522" s="4"/>
      <c r="H522" s="4"/>
    </row>
    <row r="523" spans="1:8">
      <c r="A523" s="4"/>
      <c r="B523" s="4"/>
      <c r="C523" s="4"/>
      <c r="D523" s="4"/>
      <c r="E523" s="4"/>
      <c r="F523" s="4"/>
      <c r="G523" s="4"/>
      <c r="H523" s="4"/>
    </row>
    <row r="524" spans="1:8">
      <c r="A524" s="4"/>
      <c r="B524" s="4"/>
      <c r="C524" s="4"/>
      <c r="D524" s="4"/>
      <c r="E524" s="4"/>
      <c r="F524" s="4"/>
      <c r="G524" s="4"/>
      <c r="H524" s="4"/>
    </row>
    <row r="525" spans="1:8">
      <c r="A525" s="4"/>
      <c r="B525" s="4"/>
      <c r="C525" s="4"/>
      <c r="D525" s="4"/>
      <c r="E525" s="4"/>
      <c r="F525" s="4"/>
      <c r="G525" s="4"/>
      <c r="H525" s="4"/>
    </row>
    <row r="526" spans="1:8">
      <c r="A526" s="4"/>
      <c r="B526" s="4"/>
      <c r="C526" s="4"/>
      <c r="D526" s="4"/>
      <c r="E526" s="4"/>
      <c r="F526" s="4"/>
      <c r="G526" s="4"/>
      <c r="H526" s="4"/>
    </row>
    <row r="527" spans="1:8">
      <c r="A527" s="4"/>
      <c r="B527" s="4"/>
      <c r="C527" s="4"/>
      <c r="D527" s="4"/>
      <c r="E527" s="4"/>
      <c r="F527" s="4"/>
      <c r="G527" s="4"/>
      <c r="H527" s="4"/>
    </row>
    <row r="528" spans="1:8">
      <c r="A528" s="4"/>
      <c r="B528" s="4"/>
      <c r="C528" s="4"/>
      <c r="D528" s="4"/>
      <c r="E528" s="4"/>
      <c r="F528" s="4"/>
      <c r="G528" s="4"/>
      <c r="H528" s="4"/>
    </row>
    <row r="529" spans="1:8">
      <c r="A529" s="4"/>
      <c r="B529" s="4"/>
      <c r="C529" s="4"/>
      <c r="D529" s="4"/>
      <c r="E529" s="4"/>
      <c r="F529" s="4"/>
      <c r="G529" s="4"/>
      <c r="H529" s="4"/>
    </row>
    <row r="530" spans="1:8">
      <c r="A530" s="4"/>
      <c r="B530" s="4"/>
      <c r="C530" s="4"/>
      <c r="D530" s="4"/>
      <c r="E530" s="4"/>
      <c r="F530" s="4"/>
      <c r="G530" s="4"/>
      <c r="H530" s="4"/>
    </row>
    <row r="531" spans="1:8">
      <c r="A531" s="4"/>
      <c r="B531" s="4"/>
      <c r="C531" s="4"/>
      <c r="D531" s="4"/>
      <c r="E531" s="4"/>
      <c r="F531" s="4"/>
      <c r="G531" s="4"/>
      <c r="H531" s="4"/>
    </row>
    <row r="532" spans="1:8">
      <c r="A532" s="4"/>
      <c r="B532" s="4"/>
      <c r="C532" s="4"/>
      <c r="D532" s="4"/>
      <c r="E532" s="4"/>
      <c r="F532" s="4"/>
      <c r="G532" s="4"/>
      <c r="H532" s="4"/>
    </row>
    <row r="533" spans="1:8">
      <c r="A533" s="4"/>
      <c r="B533" s="4"/>
      <c r="C533" s="4"/>
      <c r="D533" s="4"/>
      <c r="E533" s="4"/>
      <c r="F533" s="4"/>
      <c r="G533" s="4"/>
      <c r="H533" s="4"/>
    </row>
    <row r="534" spans="1:8">
      <c r="A534" s="4"/>
      <c r="B534" s="4"/>
      <c r="C534" s="4"/>
      <c r="D534" s="4"/>
      <c r="E534" s="4"/>
      <c r="F534" s="4"/>
      <c r="G534" s="4"/>
      <c r="H534" s="4"/>
    </row>
    <row r="535" spans="1:8">
      <c r="A535" s="4"/>
      <c r="B535" s="4"/>
      <c r="C535" s="4"/>
      <c r="D535" s="4"/>
      <c r="E535" s="4"/>
      <c r="F535" s="4"/>
      <c r="G535" s="4"/>
      <c r="H535" s="4"/>
    </row>
    <row r="536" spans="1:8">
      <c r="A536" s="4"/>
      <c r="B536" s="4"/>
      <c r="C536" s="4"/>
      <c r="D536" s="4"/>
      <c r="E536" s="4"/>
      <c r="F536" s="4"/>
      <c r="G536" s="4"/>
      <c r="H536" s="4"/>
    </row>
    <row r="537" spans="1:8">
      <c r="A537" s="4"/>
      <c r="B537" s="4"/>
      <c r="C537" s="4"/>
      <c r="D537" s="4"/>
      <c r="E537" s="4"/>
      <c r="F537" s="4"/>
      <c r="G537" s="4"/>
      <c r="H537" s="4"/>
    </row>
    <row r="538" spans="1:8">
      <c r="A538" s="4"/>
      <c r="B538" s="4"/>
      <c r="C538" s="4"/>
      <c r="D538" s="4"/>
      <c r="E538" s="4"/>
      <c r="F538" s="4"/>
      <c r="G538" s="4"/>
      <c r="H538" s="4"/>
    </row>
    <row r="539" spans="1:8">
      <c r="A539" s="4"/>
      <c r="B539" s="4"/>
      <c r="C539" s="4"/>
      <c r="D539" s="4"/>
      <c r="E539" s="4"/>
      <c r="F539" s="4"/>
      <c r="G539" s="4"/>
      <c r="H539" s="4"/>
    </row>
    <row r="540" spans="1:8">
      <c r="A540" s="4"/>
      <c r="B540" s="4"/>
      <c r="C540" s="4"/>
      <c r="D540" s="4"/>
      <c r="E540" s="4"/>
      <c r="F540" s="4"/>
      <c r="G540" s="4"/>
      <c r="H540" s="4"/>
    </row>
    <row r="541" spans="1:8">
      <c r="A541" s="4"/>
      <c r="B541" s="4"/>
      <c r="C541" s="4"/>
      <c r="D541" s="4"/>
      <c r="E541" s="4"/>
      <c r="F541" s="4"/>
      <c r="G541" s="4"/>
      <c r="H541" s="4"/>
    </row>
    <row r="542" spans="1:8">
      <c r="A542" s="4"/>
      <c r="B542" s="4"/>
      <c r="C542" s="4"/>
      <c r="D542" s="4"/>
      <c r="E542" s="4"/>
      <c r="F542" s="4"/>
      <c r="G542" s="4"/>
      <c r="H542" s="4"/>
    </row>
    <row r="543" spans="1:8">
      <c r="A543" s="4"/>
      <c r="B543" s="4"/>
      <c r="C543" s="4"/>
      <c r="D543" s="4"/>
      <c r="E543" s="4"/>
      <c r="F543" s="4"/>
      <c r="G543" s="4"/>
      <c r="H543" s="4"/>
    </row>
    <row r="544" spans="1:8">
      <c r="A544" s="4"/>
      <c r="B544" s="4"/>
      <c r="C544" s="4"/>
      <c r="D544" s="4"/>
      <c r="E544" s="4"/>
      <c r="F544" s="4"/>
      <c r="G544" s="4"/>
      <c r="H544" s="4"/>
    </row>
    <row r="545" spans="1:8">
      <c r="A545" s="4"/>
      <c r="B545" s="4"/>
      <c r="C545" s="4"/>
      <c r="D545" s="4"/>
      <c r="E545" s="4"/>
      <c r="F545" s="4"/>
      <c r="G545" s="4"/>
      <c r="H545" s="4"/>
    </row>
    <row r="546" spans="1:8">
      <c r="A546" s="4"/>
      <c r="B546" s="4"/>
      <c r="C546" s="4"/>
      <c r="D546" s="4"/>
      <c r="E546" s="4"/>
      <c r="F546" s="4"/>
      <c r="G546" s="4"/>
      <c r="H546" s="4"/>
    </row>
    <row r="547" spans="1:8">
      <c r="A547" s="4"/>
      <c r="B547" s="4"/>
      <c r="C547" s="4"/>
      <c r="D547" s="4"/>
      <c r="E547" s="4"/>
      <c r="F547" s="4"/>
      <c r="G547" s="4"/>
      <c r="H547" s="4"/>
    </row>
    <row r="548" spans="1:8">
      <c r="A548" s="4"/>
      <c r="B548" s="4"/>
      <c r="C548" s="4"/>
      <c r="D548" s="4"/>
      <c r="E548" s="4"/>
      <c r="F548" s="4"/>
      <c r="G548" s="4"/>
      <c r="H548" s="4"/>
    </row>
    <row r="549" spans="1:8">
      <c r="A549" s="4"/>
      <c r="B549" s="4"/>
      <c r="C549" s="4"/>
      <c r="D549" s="4"/>
      <c r="E549" s="4"/>
      <c r="F549" s="4"/>
      <c r="G549" s="4"/>
      <c r="H549" s="4"/>
    </row>
    <row r="550" spans="1:8">
      <c r="A550" s="4"/>
      <c r="B550" s="4"/>
      <c r="C550" s="4"/>
      <c r="D550" s="4"/>
      <c r="E550" s="4"/>
      <c r="F550" s="4"/>
      <c r="G550" s="4"/>
      <c r="H550" s="4"/>
    </row>
    <row r="551" spans="1:8">
      <c r="A551" s="4"/>
      <c r="B551" s="4"/>
      <c r="C551" s="4"/>
      <c r="D551" s="4"/>
      <c r="E551" s="4"/>
      <c r="F551" s="4"/>
      <c r="G551" s="4"/>
      <c r="H551" s="4"/>
    </row>
    <row r="552" spans="1:8">
      <c r="A552" s="4"/>
      <c r="B552" s="4"/>
      <c r="C552" s="4"/>
      <c r="D552" s="4"/>
      <c r="E552" s="4"/>
      <c r="F552" s="4"/>
      <c r="G552" s="4"/>
      <c r="H552" s="4"/>
    </row>
    <row r="553" spans="1:8">
      <c r="A553" s="4"/>
      <c r="B553" s="4"/>
      <c r="C553" s="4"/>
      <c r="D553" s="4"/>
      <c r="E553" s="4"/>
      <c r="F553" s="4"/>
      <c r="G553" s="4"/>
      <c r="H553" s="4"/>
    </row>
    <row r="554" spans="1:8">
      <c r="A554" s="4"/>
      <c r="B554" s="4"/>
      <c r="C554" s="4"/>
      <c r="D554" s="4"/>
      <c r="E554" s="4"/>
      <c r="F554" s="4"/>
      <c r="G554" s="4"/>
      <c r="H554" s="4"/>
    </row>
    <row r="555" spans="1:8">
      <c r="A555" s="4"/>
      <c r="B555" s="4"/>
      <c r="C555" s="4"/>
      <c r="D555" s="4"/>
      <c r="E555" s="4"/>
      <c r="F555" s="4"/>
      <c r="G555" s="4"/>
      <c r="H555" s="4"/>
    </row>
    <row r="556" spans="1:8">
      <c r="A556" s="4"/>
      <c r="B556" s="4"/>
      <c r="C556" s="4"/>
      <c r="D556" s="4"/>
      <c r="E556" s="4"/>
      <c r="F556" s="4"/>
      <c r="G556" s="4"/>
      <c r="H556" s="4"/>
    </row>
    <row r="557" spans="1:8">
      <c r="A557" s="4"/>
      <c r="B557" s="4"/>
      <c r="C557" s="4"/>
      <c r="D557" s="4"/>
      <c r="E557" s="4"/>
      <c r="F557" s="4"/>
      <c r="G557" s="4"/>
      <c r="H557" s="4"/>
    </row>
    <row r="558" spans="1:8">
      <c r="A558" s="4"/>
      <c r="B558" s="4"/>
      <c r="C558" s="4"/>
      <c r="D558" s="4"/>
      <c r="E558" s="4"/>
      <c r="F558" s="4"/>
      <c r="G558" s="4"/>
      <c r="H558" s="4"/>
    </row>
    <row r="559" spans="1:8">
      <c r="A559" s="4"/>
      <c r="B559" s="4"/>
      <c r="C559" s="4"/>
      <c r="D559" s="4"/>
      <c r="E559" s="4"/>
      <c r="F559" s="4"/>
      <c r="G559" s="4"/>
      <c r="H559" s="4"/>
    </row>
    <row r="560" spans="1:8">
      <c r="A560" s="4"/>
      <c r="B560" s="4"/>
      <c r="C560" s="4"/>
      <c r="D560" s="4"/>
      <c r="E560" s="4"/>
      <c r="F560" s="4"/>
      <c r="G560" s="4"/>
      <c r="H560" s="4"/>
    </row>
    <row r="561" spans="1:8">
      <c r="A561" s="4"/>
      <c r="B561" s="4"/>
      <c r="C561" s="4"/>
      <c r="D561" s="4"/>
      <c r="E561" s="4"/>
      <c r="F561" s="4"/>
      <c r="G561" s="4"/>
      <c r="H561" s="4"/>
    </row>
    <row r="562" spans="1:8">
      <c r="A562" s="4"/>
      <c r="B562" s="4"/>
      <c r="C562" s="4"/>
      <c r="D562" s="4"/>
      <c r="E562" s="4"/>
      <c r="F562" s="4"/>
      <c r="G562" s="4"/>
      <c r="H562" s="4"/>
    </row>
    <row r="563" spans="1:8">
      <c r="A563" s="4"/>
      <c r="B563" s="4"/>
      <c r="C563" s="4"/>
      <c r="D563" s="4"/>
      <c r="E563" s="4"/>
      <c r="F563" s="4"/>
      <c r="G563" s="4"/>
      <c r="H563" s="4"/>
    </row>
    <row r="564" spans="1:8">
      <c r="A564" s="4"/>
      <c r="B564" s="4"/>
      <c r="C564" s="4"/>
      <c r="D564" s="4"/>
      <c r="E564" s="4"/>
      <c r="F564" s="4"/>
      <c r="G564" s="4"/>
      <c r="H564" s="4"/>
    </row>
    <row r="565" spans="1:8">
      <c r="A565" s="4"/>
      <c r="B565" s="4"/>
      <c r="C565" s="4"/>
      <c r="D565" s="4"/>
      <c r="E565" s="4"/>
      <c r="F565" s="4"/>
      <c r="G565" s="4"/>
      <c r="H565" s="4"/>
    </row>
    <row r="566" spans="1:8">
      <c r="A566" s="4"/>
      <c r="B566" s="4"/>
      <c r="C566" s="4"/>
      <c r="D566" s="4"/>
      <c r="E566" s="4"/>
      <c r="F566" s="4"/>
      <c r="G566" s="4"/>
      <c r="H566" s="4"/>
    </row>
    <row r="567" spans="1:8">
      <c r="A567" s="4"/>
      <c r="B567" s="4"/>
      <c r="C567" s="4"/>
      <c r="D567" s="4"/>
      <c r="E567" s="4"/>
      <c r="F567" s="4"/>
      <c r="G567" s="4"/>
      <c r="H567" s="4"/>
    </row>
    <row r="568" spans="1:8">
      <c r="A568" s="4"/>
      <c r="B568" s="4"/>
      <c r="C568" s="4"/>
      <c r="D568" s="4"/>
      <c r="E568" s="4"/>
      <c r="F568" s="4"/>
      <c r="G568" s="4"/>
      <c r="H568" s="4"/>
    </row>
    <row r="569" spans="1:8">
      <c r="A569" s="4"/>
      <c r="B569" s="4"/>
      <c r="C569" s="4"/>
      <c r="D569" s="4"/>
      <c r="E569" s="4"/>
      <c r="F569" s="4"/>
      <c r="G569" s="4"/>
      <c r="H569" s="4"/>
    </row>
    <row r="570" spans="1:8">
      <c r="A570" s="4"/>
      <c r="B570" s="4"/>
      <c r="C570" s="4"/>
      <c r="D570" s="4"/>
      <c r="E570" s="4"/>
      <c r="F570" s="4"/>
      <c r="G570" s="4"/>
      <c r="H570" s="4"/>
    </row>
    <row r="571" spans="1:8">
      <c r="A571" s="4"/>
      <c r="B571" s="4"/>
      <c r="C571" s="4"/>
      <c r="D571" s="4"/>
      <c r="E571" s="4"/>
      <c r="F571" s="4"/>
      <c r="G571" s="4"/>
      <c r="H571" s="4"/>
    </row>
    <row r="572" spans="1:8">
      <c r="A572" s="4"/>
      <c r="B572" s="4"/>
      <c r="C572" s="4"/>
      <c r="D572" s="4"/>
      <c r="E572" s="4"/>
      <c r="F572" s="4"/>
      <c r="G572" s="4"/>
      <c r="H572" s="4"/>
    </row>
    <row r="573" spans="1:8">
      <c r="A573" s="4"/>
      <c r="B573" s="4"/>
      <c r="C573" s="4"/>
      <c r="D573" s="4"/>
      <c r="E573" s="4"/>
      <c r="F573" s="4"/>
      <c r="G573" s="4"/>
      <c r="H573" s="4"/>
    </row>
    <row r="574" spans="1:8">
      <c r="A574" s="4"/>
      <c r="B574" s="4"/>
      <c r="C574" s="4"/>
      <c r="D574" s="4"/>
      <c r="E574" s="4"/>
      <c r="F574" s="4"/>
      <c r="G574" s="4"/>
      <c r="H574" s="4"/>
    </row>
    <row r="575" spans="1:8">
      <c r="A575" s="4"/>
      <c r="B575" s="4"/>
      <c r="C575" s="4"/>
      <c r="D575" s="4"/>
      <c r="E575" s="4"/>
      <c r="F575" s="4"/>
      <c r="G575" s="4"/>
      <c r="H575" s="4"/>
    </row>
    <row r="576" spans="1:8">
      <c r="A576" s="4"/>
      <c r="B576" s="4"/>
      <c r="C576" s="4"/>
      <c r="D576" s="4"/>
      <c r="E576" s="4"/>
      <c r="F576" s="4"/>
      <c r="G576" s="4"/>
      <c r="H576" s="4"/>
    </row>
    <row r="577" spans="1:8">
      <c r="A577" s="4"/>
      <c r="B577" s="4"/>
      <c r="C577" s="4"/>
      <c r="D577" s="4"/>
      <c r="E577" s="4"/>
      <c r="F577" s="4"/>
      <c r="G577" s="4"/>
      <c r="H577" s="4"/>
    </row>
    <row r="578" spans="1:8">
      <c r="A578" s="4"/>
      <c r="B578" s="4"/>
      <c r="C578" s="4"/>
      <c r="D578" s="4"/>
      <c r="E578" s="4"/>
      <c r="F578" s="4"/>
      <c r="G578" s="4"/>
      <c r="H578" s="4"/>
    </row>
    <row r="579" spans="1:8">
      <c r="A579" s="4"/>
      <c r="B579" s="4"/>
      <c r="C579" s="4"/>
      <c r="D579" s="4"/>
      <c r="E579" s="4"/>
      <c r="F579" s="4"/>
      <c r="G579" s="4"/>
      <c r="H579" s="4"/>
    </row>
    <row r="580" spans="1:8">
      <c r="A580" s="4"/>
      <c r="B580" s="4"/>
      <c r="C580" s="4"/>
      <c r="D580" s="4"/>
      <c r="E580" s="4"/>
      <c r="F580" s="4"/>
      <c r="G580" s="4"/>
      <c r="H580" s="4"/>
    </row>
    <row r="581" spans="1:8">
      <c r="A581" s="4"/>
      <c r="B581" s="4"/>
      <c r="C581" s="4"/>
      <c r="D581" s="4"/>
      <c r="E581" s="4"/>
      <c r="F581" s="4"/>
      <c r="G581" s="4"/>
      <c r="H581" s="4"/>
    </row>
    <row r="582" spans="1:8">
      <c r="A582" s="4"/>
      <c r="B582" s="4"/>
      <c r="C582" s="4"/>
      <c r="D582" s="4"/>
      <c r="E582" s="4"/>
      <c r="F582" s="4"/>
      <c r="G582" s="4"/>
      <c r="H582" s="4"/>
    </row>
    <row r="583" spans="1:8">
      <c r="A583" s="4"/>
      <c r="B583" s="4"/>
      <c r="C583" s="4"/>
      <c r="D583" s="4"/>
      <c r="E583" s="4"/>
      <c r="F583" s="4"/>
      <c r="G583" s="4"/>
      <c r="H583" s="4"/>
    </row>
    <row r="584" spans="1:8">
      <c r="A584" s="4"/>
      <c r="B584" s="4"/>
      <c r="C584" s="4"/>
      <c r="D584" s="4"/>
      <c r="E584" s="4"/>
      <c r="F584" s="4"/>
      <c r="G584" s="4"/>
      <c r="H584" s="4"/>
    </row>
    <row r="585" spans="1:8">
      <c r="A585" s="4"/>
      <c r="B585" s="4"/>
      <c r="C585" s="4"/>
      <c r="D585" s="4"/>
      <c r="E585" s="4"/>
      <c r="F585" s="4"/>
      <c r="G585" s="4"/>
      <c r="H585" s="4"/>
    </row>
    <row r="586" spans="1:8">
      <c r="A586" s="4"/>
      <c r="B586" s="4"/>
      <c r="C586" s="4"/>
      <c r="D586" s="4"/>
      <c r="E586" s="4"/>
      <c r="F586" s="4"/>
      <c r="G586" s="4"/>
      <c r="H586" s="4"/>
    </row>
    <row r="587" spans="1:8">
      <c r="A587" s="4"/>
      <c r="B587" s="4"/>
      <c r="C587" s="4"/>
      <c r="D587" s="4"/>
      <c r="E587" s="4"/>
      <c r="F587" s="4"/>
      <c r="G587" s="4"/>
      <c r="H587" s="4"/>
    </row>
    <row r="588" spans="1:8">
      <c r="A588" s="4"/>
      <c r="B588" s="4"/>
      <c r="C588" s="4"/>
      <c r="D588" s="4"/>
      <c r="E588" s="4"/>
      <c r="F588" s="4"/>
      <c r="G588" s="4"/>
      <c r="H588" s="4"/>
    </row>
    <row r="589" spans="1:8">
      <c r="A589" s="4"/>
      <c r="B589" s="4"/>
      <c r="C589" s="4"/>
      <c r="D589" s="4"/>
      <c r="E589" s="4"/>
      <c r="F589" s="4"/>
      <c r="G589" s="4"/>
      <c r="H589" s="4"/>
    </row>
    <row r="590" spans="1:8">
      <c r="A590" s="4"/>
      <c r="B590" s="4"/>
      <c r="C590" s="4"/>
      <c r="D590" s="4"/>
      <c r="E590" s="4"/>
      <c r="F590" s="4"/>
      <c r="G590" s="4"/>
      <c r="H590" s="4"/>
    </row>
    <row r="591" spans="1:8">
      <c r="A591" s="4"/>
      <c r="B591" s="4"/>
      <c r="C591" s="4"/>
      <c r="D591" s="4"/>
      <c r="E591" s="4"/>
      <c r="F591" s="4"/>
      <c r="G591" s="4"/>
      <c r="H591" s="4"/>
    </row>
    <row r="592" spans="1:8">
      <c r="A592" s="4"/>
      <c r="B592" s="4"/>
      <c r="C592" s="4"/>
      <c r="D592" s="4"/>
      <c r="E592" s="4"/>
      <c r="F592" s="4"/>
      <c r="G592" s="4"/>
      <c r="H592" s="4"/>
    </row>
    <row r="593" spans="1:8">
      <c r="A593" s="4"/>
      <c r="B593" s="4"/>
      <c r="C593" s="4"/>
      <c r="D593" s="4"/>
      <c r="E593" s="4"/>
      <c r="F593" s="4"/>
      <c r="G593" s="4"/>
      <c r="H593" s="4"/>
    </row>
    <row r="594" spans="1:8">
      <c r="A594" s="4"/>
      <c r="B594" s="4"/>
      <c r="C594" s="4"/>
      <c r="D594" s="4"/>
      <c r="E594" s="4"/>
      <c r="F594" s="4"/>
      <c r="G594" s="4"/>
      <c r="H594" s="4"/>
    </row>
    <row r="595" spans="1:8">
      <c r="A595" s="4"/>
      <c r="B595" s="4"/>
      <c r="C595" s="4"/>
      <c r="D595" s="4"/>
      <c r="E595" s="4"/>
      <c r="F595" s="4"/>
      <c r="G595" s="4"/>
      <c r="H595" s="4"/>
    </row>
    <row r="596" spans="1:8">
      <c r="A596" s="4"/>
      <c r="B596" s="4"/>
      <c r="C596" s="4"/>
      <c r="D596" s="4"/>
      <c r="E596" s="4"/>
      <c r="F596" s="4"/>
      <c r="G596" s="4"/>
      <c r="H596" s="4"/>
    </row>
    <row r="597" spans="1:8">
      <c r="A597" s="4"/>
      <c r="B597" s="4"/>
      <c r="C597" s="4"/>
      <c r="D597" s="4"/>
      <c r="E597" s="4"/>
      <c r="F597" s="4"/>
      <c r="G597" s="4"/>
      <c r="H597" s="4"/>
    </row>
    <row r="598" spans="1:8">
      <c r="A598" s="4"/>
      <c r="B598" s="4"/>
      <c r="C598" s="4"/>
      <c r="D598" s="4"/>
      <c r="E598" s="4"/>
      <c r="F598" s="4"/>
      <c r="G598" s="4"/>
      <c r="H598" s="4"/>
    </row>
    <row r="599" spans="1:8">
      <c r="A599" s="4"/>
      <c r="B599" s="4"/>
      <c r="C599" s="4"/>
      <c r="D599" s="4"/>
      <c r="E599" s="4"/>
      <c r="F599" s="4"/>
      <c r="G599" s="4"/>
      <c r="H599" s="4"/>
    </row>
    <row r="600" spans="1:8">
      <c r="A600" s="4"/>
      <c r="B600" s="4"/>
      <c r="C600" s="4"/>
      <c r="D600" s="4"/>
      <c r="E600" s="4"/>
      <c r="F600" s="4"/>
      <c r="G600" s="4"/>
      <c r="H600" s="4"/>
    </row>
    <row r="601" spans="1:8">
      <c r="A601" s="4"/>
      <c r="B601" s="4"/>
      <c r="C601" s="4"/>
      <c r="D601" s="4"/>
      <c r="E601" s="4"/>
      <c r="F601" s="4"/>
      <c r="G601" s="4"/>
      <c r="H601" s="4"/>
    </row>
    <row r="602" spans="1:8">
      <c r="A602" s="4"/>
      <c r="B602" s="4"/>
      <c r="C602" s="4"/>
      <c r="D602" s="4"/>
      <c r="E602" s="4"/>
      <c r="F602" s="4"/>
      <c r="G602" s="4"/>
      <c r="H602" s="4"/>
    </row>
    <row r="603" spans="1:8">
      <c r="A603" s="4"/>
      <c r="B603" s="4"/>
      <c r="C603" s="4"/>
      <c r="D603" s="4"/>
      <c r="E603" s="4"/>
      <c r="F603" s="4"/>
      <c r="G603" s="4"/>
      <c r="H603" s="4"/>
    </row>
    <row r="604" spans="1:8">
      <c r="A604" s="4"/>
      <c r="B604" s="4"/>
      <c r="C604" s="4"/>
      <c r="D604" s="4"/>
      <c r="E604" s="4"/>
      <c r="F604" s="4"/>
      <c r="G604" s="4"/>
      <c r="H604" s="4"/>
    </row>
    <row r="605" spans="1:8">
      <c r="A605" s="4"/>
      <c r="B605" s="4"/>
      <c r="C605" s="4"/>
      <c r="D605" s="4"/>
      <c r="E605" s="4"/>
      <c r="F605" s="4"/>
      <c r="G605" s="4"/>
      <c r="H605" s="4"/>
    </row>
    <row r="606" spans="1:8">
      <c r="A606" s="4"/>
      <c r="B606" s="4"/>
      <c r="C606" s="4"/>
      <c r="D606" s="4"/>
      <c r="E606" s="4"/>
      <c r="F606" s="4"/>
      <c r="G606" s="4"/>
      <c r="H606" s="4"/>
    </row>
    <row r="607" spans="1:8">
      <c r="A607" s="4"/>
      <c r="B607" s="4"/>
      <c r="C607" s="4"/>
      <c r="D607" s="4"/>
      <c r="E607" s="4"/>
      <c r="F607" s="4"/>
      <c r="G607" s="4"/>
      <c r="H607" s="4"/>
    </row>
    <row r="608" spans="1:8">
      <c r="A608" s="4"/>
      <c r="B608" s="4"/>
      <c r="C608" s="4"/>
      <c r="D608" s="4"/>
      <c r="E608" s="4"/>
      <c r="F608" s="4"/>
      <c r="G608" s="4"/>
      <c r="H608" s="4"/>
    </row>
    <row r="609" spans="1:8">
      <c r="A609" s="4"/>
      <c r="B609" s="4"/>
      <c r="C609" s="4"/>
      <c r="D609" s="4"/>
      <c r="E609" s="4"/>
      <c r="F609" s="4"/>
      <c r="G609" s="4"/>
      <c r="H609" s="4"/>
    </row>
    <row r="610" spans="1:8">
      <c r="A610" s="4"/>
      <c r="B610" s="4"/>
      <c r="C610" s="4"/>
      <c r="D610" s="4"/>
      <c r="E610" s="4"/>
      <c r="F610" s="4"/>
      <c r="G610" s="4"/>
      <c r="H610" s="4"/>
    </row>
    <row r="611" spans="1:8">
      <c r="A611" s="4"/>
      <c r="B611" s="4"/>
      <c r="C611" s="4"/>
      <c r="D611" s="4"/>
      <c r="E611" s="4"/>
      <c r="F611" s="4"/>
      <c r="G611" s="4"/>
      <c r="H611" s="4"/>
    </row>
    <row r="612" spans="1:8">
      <c r="A612" s="4"/>
      <c r="B612" s="4"/>
      <c r="C612" s="4"/>
      <c r="D612" s="4"/>
      <c r="E612" s="4"/>
      <c r="F612" s="4"/>
      <c r="G612" s="4"/>
      <c r="H612" s="4"/>
    </row>
    <row r="613" spans="1:8">
      <c r="A613" s="4"/>
      <c r="B613" s="4"/>
      <c r="C613" s="4"/>
      <c r="D613" s="4"/>
      <c r="E613" s="4"/>
      <c r="F613" s="4"/>
      <c r="G613" s="4"/>
      <c r="H613" s="4"/>
    </row>
    <row r="614" spans="1:8">
      <c r="A614" s="4"/>
      <c r="B614" s="4"/>
      <c r="C614" s="4"/>
      <c r="D614" s="4"/>
      <c r="E614" s="4"/>
      <c r="F614" s="4"/>
      <c r="G614" s="4"/>
      <c r="H614" s="4"/>
    </row>
    <row r="615" spans="1:8">
      <c r="A615" s="4"/>
      <c r="B615" s="4"/>
      <c r="C615" s="4"/>
      <c r="D615" s="4"/>
      <c r="E615" s="4"/>
      <c r="F615" s="4"/>
      <c r="G615" s="4"/>
      <c r="H615" s="4"/>
    </row>
    <row r="616" spans="1:8">
      <c r="A616" s="4"/>
      <c r="B616" s="4"/>
      <c r="C616" s="4"/>
      <c r="D616" s="4"/>
      <c r="E616" s="4"/>
      <c r="F616" s="4"/>
      <c r="G616" s="4"/>
      <c r="H616" s="4"/>
    </row>
    <row r="617" spans="1:8">
      <c r="A617" s="4"/>
      <c r="B617" s="4"/>
      <c r="C617" s="4"/>
      <c r="D617" s="4"/>
      <c r="E617" s="4"/>
      <c r="F617" s="4"/>
      <c r="G617" s="4"/>
      <c r="H617" s="4"/>
    </row>
    <row r="618" spans="1:8">
      <c r="A618" s="4"/>
      <c r="B618" s="4"/>
      <c r="C618" s="4"/>
      <c r="D618" s="4"/>
      <c r="E618" s="4"/>
      <c r="F618" s="4"/>
      <c r="G618" s="4"/>
      <c r="H618" s="4"/>
    </row>
    <row r="619" spans="1:8">
      <c r="A619" s="4"/>
      <c r="B619" s="4"/>
      <c r="C619" s="4"/>
      <c r="D619" s="4"/>
      <c r="E619" s="4"/>
      <c r="F619" s="4"/>
      <c r="G619" s="4"/>
      <c r="H619" s="4"/>
    </row>
    <row r="620" spans="1:8">
      <c r="A620" s="4"/>
      <c r="B620" s="4"/>
      <c r="C620" s="4"/>
      <c r="D620" s="4"/>
      <c r="E620" s="4"/>
      <c r="F620" s="4"/>
      <c r="G620" s="4"/>
      <c r="H620" s="4"/>
    </row>
    <row r="621" spans="1:8">
      <c r="A621" s="4"/>
      <c r="B621" s="4"/>
      <c r="C621" s="4"/>
      <c r="D621" s="4"/>
      <c r="E621" s="4"/>
      <c r="F621" s="4"/>
      <c r="G621" s="4"/>
      <c r="H621" s="4"/>
    </row>
    <row r="622" spans="1:8">
      <c r="A622" s="4"/>
      <c r="B622" s="4"/>
      <c r="C622" s="4"/>
      <c r="D622" s="4"/>
      <c r="E622" s="4"/>
      <c r="F622" s="4"/>
      <c r="G622" s="4"/>
      <c r="H622" s="4"/>
    </row>
    <row r="623" spans="1:8">
      <c r="A623" s="4"/>
      <c r="B623" s="4"/>
      <c r="C623" s="4"/>
      <c r="D623" s="4"/>
      <c r="E623" s="4"/>
      <c r="F623" s="4"/>
      <c r="G623" s="4"/>
      <c r="H623" s="4"/>
    </row>
    <row r="624" spans="1:8">
      <c r="A624" s="4"/>
      <c r="B624" s="4"/>
      <c r="C624" s="4"/>
      <c r="D624" s="4"/>
      <c r="E624" s="4"/>
      <c r="F624" s="4"/>
      <c r="G624" s="4"/>
      <c r="H624" s="4"/>
    </row>
    <row r="625" spans="1:8">
      <c r="A625" s="4"/>
      <c r="B625" s="4"/>
      <c r="C625" s="4"/>
      <c r="D625" s="4"/>
      <c r="E625" s="4"/>
      <c r="F625" s="4"/>
      <c r="G625" s="4"/>
      <c r="H625" s="4"/>
    </row>
    <row r="626" spans="1:8">
      <c r="A626" s="4"/>
      <c r="B626" s="4"/>
      <c r="C626" s="4"/>
      <c r="D626" s="4"/>
      <c r="E626" s="4"/>
      <c r="F626" s="4"/>
      <c r="G626" s="4"/>
      <c r="H626" s="4"/>
    </row>
    <row r="627" spans="1:8">
      <c r="A627" s="4"/>
      <c r="B627" s="4"/>
      <c r="C627" s="4"/>
      <c r="D627" s="4"/>
      <c r="E627" s="4"/>
      <c r="F627" s="4"/>
      <c r="G627" s="4"/>
      <c r="H627" s="4"/>
    </row>
    <row r="628" spans="1:8">
      <c r="A628" s="4"/>
      <c r="B628" s="4"/>
      <c r="C628" s="4"/>
      <c r="D628" s="4"/>
      <c r="E628" s="4"/>
      <c r="F628" s="4"/>
      <c r="G628" s="4"/>
      <c r="H628" s="4"/>
    </row>
    <row r="629" spans="1:8">
      <c r="A629" s="4"/>
      <c r="B629" s="4"/>
      <c r="C629" s="4"/>
      <c r="D629" s="4"/>
      <c r="E629" s="4"/>
      <c r="F629" s="4"/>
      <c r="G629" s="4"/>
      <c r="H629" s="4"/>
    </row>
    <row r="630" spans="1:8">
      <c r="A630" s="4"/>
      <c r="B630" s="4"/>
      <c r="C630" s="4"/>
      <c r="D630" s="4"/>
      <c r="E630" s="4"/>
      <c r="F630" s="4"/>
      <c r="G630" s="4"/>
      <c r="H630" s="4"/>
    </row>
    <row r="631" spans="1:8">
      <c r="A631" s="4"/>
      <c r="B631" s="4"/>
      <c r="C631" s="4"/>
      <c r="D631" s="4"/>
      <c r="E631" s="4"/>
      <c r="F631" s="4"/>
      <c r="G631" s="4"/>
      <c r="H631" s="4"/>
    </row>
    <row r="632" spans="1:8">
      <c r="A632" s="4"/>
      <c r="B632" s="4"/>
      <c r="C632" s="4"/>
      <c r="D632" s="4"/>
      <c r="E632" s="4"/>
      <c r="F632" s="4"/>
      <c r="G632" s="4"/>
      <c r="H632" s="4"/>
    </row>
    <row r="633" spans="1:8">
      <c r="A633" s="4"/>
      <c r="B633" s="4"/>
      <c r="C633" s="4"/>
      <c r="D633" s="4"/>
      <c r="E633" s="4"/>
      <c r="F633" s="4"/>
      <c r="G633" s="4"/>
      <c r="H633" s="4"/>
    </row>
    <row r="634" spans="1:8">
      <c r="A634" s="4"/>
      <c r="B634" s="4"/>
      <c r="C634" s="4"/>
      <c r="D634" s="4"/>
      <c r="E634" s="4"/>
      <c r="F634" s="4"/>
      <c r="G634" s="4"/>
      <c r="H634" s="4"/>
    </row>
    <row r="635" spans="1:8">
      <c r="A635" s="4"/>
      <c r="B635" s="4"/>
      <c r="C635" s="4"/>
      <c r="D635" s="4"/>
      <c r="E635" s="4"/>
      <c r="F635" s="4"/>
      <c r="G635" s="4"/>
      <c r="H635" s="4"/>
    </row>
    <row r="636" spans="1:8">
      <c r="A636" s="4"/>
      <c r="B636" s="4"/>
      <c r="C636" s="4"/>
      <c r="D636" s="4"/>
      <c r="E636" s="4"/>
      <c r="F636" s="4"/>
      <c r="G636" s="4"/>
      <c r="H636" s="4"/>
    </row>
    <row r="637" spans="1:8">
      <c r="A637" s="4"/>
      <c r="B637" s="4"/>
      <c r="C637" s="4"/>
      <c r="D637" s="4"/>
      <c r="E637" s="4"/>
      <c r="F637" s="4"/>
      <c r="G637" s="4"/>
      <c r="H637" s="4"/>
    </row>
    <row r="638" spans="1:8">
      <c r="A638" s="4"/>
      <c r="B638" s="4"/>
      <c r="C638" s="4"/>
      <c r="D638" s="4"/>
      <c r="E638" s="4"/>
      <c r="F638" s="4"/>
      <c r="G638" s="4"/>
      <c r="H638" s="4"/>
    </row>
    <row r="639" spans="1:8">
      <c r="A639" s="4"/>
      <c r="B639" s="4"/>
      <c r="C639" s="4"/>
      <c r="D639" s="4"/>
      <c r="E639" s="4"/>
      <c r="F639" s="4"/>
      <c r="G639" s="4"/>
      <c r="H639" s="4"/>
    </row>
    <row r="640" spans="1:8">
      <c r="A640" s="4"/>
      <c r="B640" s="4"/>
      <c r="C640" s="4"/>
      <c r="D640" s="4"/>
      <c r="E640" s="4"/>
      <c r="F640" s="4"/>
      <c r="G640" s="4"/>
      <c r="H640" s="4"/>
    </row>
    <row r="641" spans="1:8">
      <c r="A641" s="4"/>
      <c r="B641" s="4"/>
      <c r="C641" s="4"/>
      <c r="D641" s="4"/>
      <c r="E641" s="4"/>
      <c r="F641" s="4"/>
      <c r="G641" s="4"/>
      <c r="H641" s="4"/>
    </row>
    <row r="642" spans="1:8">
      <c r="A642" s="4"/>
      <c r="B642" s="4"/>
      <c r="C642" s="4"/>
      <c r="D642" s="4"/>
      <c r="E642" s="4"/>
      <c r="F642" s="4"/>
      <c r="G642" s="4"/>
      <c r="H642" s="4"/>
    </row>
    <row r="643" spans="1:8">
      <c r="A643" s="4"/>
      <c r="B643" s="4"/>
      <c r="C643" s="4"/>
      <c r="D643" s="4"/>
      <c r="E643" s="4"/>
      <c r="F643" s="4"/>
      <c r="G643" s="4"/>
      <c r="H643" s="4"/>
    </row>
    <row r="644" spans="1:8">
      <c r="A644" s="4"/>
      <c r="B644" s="4"/>
      <c r="C644" s="4"/>
      <c r="D644" s="4"/>
      <c r="E644" s="4"/>
      <c r="F644" s="4"/>
      <c r="G644" s="4"/>
      <c r="H644" s="4"/>
    </row>
    <row r="645" spans="1:8">
      <c r="A645" s="4"/>
      <c r="B645" s="4"/>
      <c r="C645" s="4"/>
      <c r="D645" s="4"/>
      <c r="E645" s="4"/>
      <c r="F645" s="4"/>
      <c r="G645" s="4"/>
      <c r="H645" s="4"/>
    </row>
    <row r="646" spans="1:8">
      <c r="A646" s="4"/>
      <c r="B646" s="4"/>
      <c r="C646" s="4"/>
      <c r="D646" s="4"/>
      <c r="E646" s="4"/>
      <c r="F646" s="4"/>
      <c r="G646" s="4"/>
      <c r="H646" s="4"/>
    </row>
    <row r="647" spans="1:8">
      <c r="A647" s="4"/>
      <c r="B647" s="4"/>
      <c r="C647" s="4"/>
      <c r="D647" s="4"/>
      <c r="E647" s="4"/>
      <c r="F647" s="4"/>
      <c r="G647" s="4"/>
      <c r="H647" s="4"/>
    </row>
    <row r="648" spans="1:8">
      <c r="A648" s="4"/>
      <c r="B648" s="4"/>
      <c r="C648" s="4"/>
      <c r="D648" s="4"/>
      <c r="E648" s="4"/>
      <c r="F648" s="4"/>
      <c r="G648" s="4"/>
      <c r="H648" s="4"/>
    </row>
    <row r="649" spans="1:8">
      <c r="A649" s="4"/>
      <c r="B649" s="4"/>
      <c r="C649" s="4"/>
      <c r="D649" s="4"/>
      <c r="E649" s="4"/>
      <c r="F649" s="4"/>
      <c r="G649" s="4"/>
      <c r="H649" s="4"/>
    </row>
    <row r="650" spans="1:8">
      <c r="A650" s="4"/>
      <c r="B650" s="4"/>
      <c r="C650" s="4"/>
      <c r="D650" s="4"/>
      <c r="E650" s="4"/>
      <c r="F650" s="4"/>
      <c r="G650" s="4"/>
      <c r="H650" s="4"/>
    </row>
    <row r="651" spans="1:8">
      <c r="A651" s="4"/>
      <c r="B651" s="4"/>
      <c r="C651" s="4"/>
      <c r="D651" s="4"/>
      <c r="E651" s="4"/>
      <c r="F651" s="4"/>
      <c r="G651" s="4"/>
      <c r="H651" s="4"/>
    </row>
    <row r="652" spans="1:8">
      <c r="A652" s="4"/>
      <c r="B652" s="4"/>
      <c r="C652" s="4"/>
      <c r="D652" s="4"/>
      <c r="E652" s="4"/>
      <c r="F652" s="4"/>
      <c r="G652" s="4"/>
      <c r="H652" s="4"/>
    </row>
    <row r="653" spans="1:8">
      <c r="A653" s="4"/>
      <c r="B653" s="4"/>
      <c r="C653" s="4"/>
      <c r="D653" s="4"/>
      <c r="E653" s="4"/>
      <c r="F653" s="4"/>
      <c r="G653" s="4"/>
      <c r="H653" s="4"/>
    </row>
    <row r="654" spans="1:8">
      <c r="A654" s="4"/>
      <c r="B654" s="4"/>
      <c r="C654" s="4"/>
      <c r="D654" s="4"/>
      <c r="E654" s="4"/>
      <c r="F654" s="4"/>
      <c r="G654" s="4"/>
      <c r="H654" s="4"/>
    </row>
    <row r="655" spans="1:8">
      <c r="A655" s="4"/>
      <c r="B655" s="4"/>
      <c r="C655" s="4"/>
      <c r="D655" s="4"/>
      <c r="E655" s="4"/>
      <c r="F655" s="4"/>
      <c r="G655" s="4"/>
      <c r="H655" s="4"/>
    </row>
    <row r="656" spans="1:8">
      <c r="A656" s="4"/>
      <c r="B656" s="4"/>
      <c r="C656" s="4"/>
      <c r="D656" s="4"/>
      <c r="E656" s="4"/>
      <c r="F656" s="4"/>
      <c r="G656" s="4"/>
      <c r="H656" s="4"/>
    </row>
    <row r="657" spans="1:8">
      <c r="A657" s="4"/>
      <c r="B657" s="4"/>
      <c r="C657" s="4"/>
      <c r="D657" s="4"/>
      <c r="E657" s="4"/>
      <c r="F657" s="4"/>
      <c r="G657" s="4"/>
      <c r="H657" s="4"/>
    </row>
    <row r="658" spans="1:8">
      <c r="A658" s="4"/>
      <c r="B658" s="4"/>
      <c r="C658" s="4"/>
      <c r="D658" s="4"/>
      <c r="E658" s="4"/>
      <c r="F658" s="4"/>
      <c r="G658" s="4"/>
      <c r="H658" s="4"/>
    </row>
    <row r="659" spans="1:8">
      <c r="A659" s="4"/>
      <c r="B659" s="4"/>
      <c r="C659" s="4"/>
      <c r="D659" s="4"/>
      <c r="E659" s="4"/>
      <c r="F659" s="4"/>
      <c r="G659" s="4"/>
      <c r="H659" s="4"/>
    </row>
    <row r="660" spans="1:8">
      <c r="A660" s="4"/>
      <c r="B660" s="4"/>
      <c r="C660" s="4"/>
      <c r="D660" s="4"/>
      <c r="E660" s="4"/>
      <c r="F660" s="4"/>
      <c r="G660" s="4"/>
      <c r="H660" s="4"/>
    </row>
    <row r="661" spans="1:8">
      <c r="A661" s="4"/>
      <c r="B661" s="4"/>
      <c r="C661" s="4"/>
      <c r="D661" s="4"/>
      <c r="E661" s="4"/>
      <c r="F661" s="4"/>
      <c r="G661" s="4"/>
      <c r="H661" s="4"/>
    </row>
    <row r="662" spans="1:8">
      <c r="A662" s="4"/>
      <c r="B662" s="4"/>
      <c r="C662" s="4"/>
      <c r="D662" s="4"/>
      <c r="E662" s="4"/>
      <c r="F662" s="4"/>
      <c r="G662" s="4"/>
      <c r="H662" s="4"/>
    </row>
    <row r="663" spans="1:8">
      <c r="A663" s="4"/>
      <c r="B663" s="4"/>
      <c r="C663" s="4"/>
      <c r="D663" s="4"/>
      <c r="E663" s="4"/>
      <c r="F663" s="4"/>
      <c r="G663" s="4"/>
      <c r="H663" s="4"/>
    </row>
    <row r="664" spans="1:8">
      <c r="A664" s="4"/>
      <c r="B664" s="4"/>
      <c r="C664" s="4"/>
      <c r="D664" s="4"/>
      <c r="E664" s="4"/>
      <c r="F664" s="4"/>
      <c r="G664" s="4"/>
      <c r="H664" s="4"/>
    </row>
    <row r="665" spans="1:8">
      <c r="A665" s="4"/>
      <c r="B665" s="4"/>
      <c r="C665" s="4"/>
      <c r="D665" s="4"/>
      <c r="E665" s="4"/>
      <c r="F665" s="4"/>
      <c r="G665" s="4"/>
      <c r="H665" s="4"/>
    </row>
    <row r="666" spans="1:8">
      <c r="A666" s="4"/>
      <c r="B666" s="4"/>
      <c r="C666" s="4"/>
      <c r="D666" s="4"/>
      <c r="E666" s="4"/>
      <c r="F666" s="4"/>
      <c r="G666" s="4"/>
      <c r="H666" s="4"/>
    </row>
    <row r="667" spans="1:8">
      <c r="A667" s="4"/>
      <c r="B667" s="4"/>
      <c r="C667" s="4"/>
      <c r="D667" s="4"/>
      <c r="E667" s="4"/>
      <c r="F667" s="4"/>
      <c r="G667" s="4"/>
      <c r="H667" s="4"/>
    </row>
    <row r="668" spans="1:8">
      <c r="A668" s="4"/>
      <c r="B668" s="4"/>
      <c r="C668" s="4"/>
      <c r="D668" s="4"/>
      <c r="E668" s="4"/>
      <c r="F668" s="4"/>
      <c r="G668" s="4"/>
      <c r="H668" s="4"/>
    </row>
    <row r="669" spans="1:8">
      <c r="A669" s="4"/>
      <c r="B669" s="4"/>
      <c r="C669" s="4"/>
      <c r="D669" s="4"/>
      <c r="E669" s="4"/>
      <c r="F669" s="4"/>
      <c r="G669" s="4"/>
      <c r="H669" s="4"/>
    </row>
    <row r="670" spans="1:8">
      <c r="A670" s="4"/>
      <c r="B670" s="4"/>
      <c r="C670" s="4"/>
      <c r="D670" s="4"/>
      <c r="E670" s="4"/>
      <c r="F670" s="4"/>
      <c r="G670" s="4"/>
      <c r="H670" s="4"/>
    </row>
    <row r="671" spans="1:8">
      <c r="A671" s="4"/>
      <c r="B671" s="4"/>
      <c r="C671" s="4"/>
      <c r="D671" s="4"/>
      <c r="E671" s="4"/>
      <c r="F671" s="4"/>
      <c r="G671" s="4"/>
      <c r="H671" s="4"/>
    </row>
    <row r="672" spans="1:8">
      <c r="A672" s="4"/>
      <c r="B672" s="4"/>
      <c r="C672" s="4"/>
      <c r="D672" s="4"/>
      <c r="E672" s="4"/>
      <c r="F672" s="4"/>
      <c r="G672" s="4"/>
      <c r="H672" s="4"/>
    </row>
    <row r="673" spans="1:8">
      <c r="A673" s="4"/>
      <c r="B673" s="4"/>
      <c r="C673" s="4"/>
      <c r="D673" s="4"/>
      <c r="E673" s="4"/>
      <c r="F673" s="4"/>
      <c r="G673" s="4"/>
      <c r="H673" s="4"/>
    </row>
    <row r="674" spans="1:8">
      <c r="A674" s="4"/>
      <c r="B674" s="4"/>
      <c r="C674" s="4"/>
      <c r="D674" s="4"/>
      <c r="E674" s="4"/>
      <c r="F674" s="4"/>
      <c r="G674" s="4"/>
      <c r="H674" s="4"/>
    </row>
    <row r="675" spans="1:8">
      <c r="A675" s="4"/>
      <c r="B675" s="4"/>
      <c r="C675" s="4"/>
      <c r="D675" s="4"/>
      <c r="E675" s="4"/>
      <c r="F675" s="4"/>
      <c r="G675" s="4"/>
      <c r="H675" s="4"/>
    </row>
    <row r="676" spans="1:8">
      <c r="A676" s="4"/>
      <c r="B676" s="4"/>
      <c r="C676" s="4"/>
      <c r="D676" s="4"/>
      <c r="E676" s="4"/>
      <c r="F676" s="4"/>
      <c r="G676" s="4"/>
      <c r="H676" s="4"/>
    </row>
    <row r="677" spans="1:8">
      <c r="A677" s="4"/>
      <c r="B677" s="4"/>
      <c r="C677" s="4"/>
      <c r="D677" s="4"/>
      <c r="E677" s="4"/>
      <c r="F677" s="4"/>
      <c r="G677" s="4"/>
      <c r="H677" s="4"/>
    </row>
    <row r="678" spans="1:8">
      <c r="A678" s="4"/>
      <c r="B678" s="4"/>
      <c r="C678" s="4"/>
      <c r="D678" s="4"/>
      <c r="E678" s="4"/>
      <c r="F678" s="4"/>
      <c r="G678" s="4"/>
      <c r="H678" s="4"/>
    </row>
    <row r="679" spans="1:8">
      <c r="A679" s="4"/>
      <c r="B679" s="4"/>
      <c r="C679" s="4"/>
      <c r="D679" s="4"/>
      <c r="E679" s="4"/>
      <c r="F679" s="4"/>
      <c r="G679" s="4"/>
      <c r="H679" s="4"/>
    </row>
    <row r="680" spans="1:8">
      <c r="A680" s="4"/>
      <c r="B680" s="4"/>
      <c r="C680" s="4"/>
      <c r="D680" s="4"/>
      <c r="E680" s="4"/>
      <c r="F680" s="4"/>
      <c r="G680" s="4"/>
      <c r="H680" s="4"/>
    </row>
    <row r="681" spans="1:8">
      <c r="A681" s="4"/>
      <c r="B681" s="4"/>
      <c r="C681" s="4"/>
      <c r="D681" s="4"/>
      <c r="E681" s="4"/>
      <c r="F681" s="4"/>
      <c r="G681" s="4"/>
      <c r="H681" s="4"/>
    </row>
    <row r="682" spans="1:8">
      <c r="A682" s="4"/>
      <c r="B682" s="4"/>
      <c r="C682" s="4"/>
      <c r="D682" s="4"/>
      <c r="E682" s="4"/>
      <c r="F682" s="4"/>
      <c r="G682" s="4"/>
      <c r="H682" s="4"/>
    </row>
    <row r="683" spans="1:8">
      <c r="A683" s="4"/>
      <c r="B683" s="4"/>
      <c r="C683" s="4"/>
      <c r="D683" s="4"/>
      <c r="E683" s="4"/>
      <c r="F683" s="4"/>
      <c r="G683" s="4"/>
      <c r="H683" s="4"/>
    </row>
    <row r="684" spans="1:8">
      <c r="A684" s="4"/>
      <c r="B684" s="4"/>
      <c r="C684" s="4"/>
      <c r="D684" s="4"/>
      <c r="E684" s="4"/>
      <c r="F684" s="4"/>
      <c r="G684" s="4"/>
      <c r="H684" s="4"/>
    </row>
    <row r="685" spans="1:8">
      <c r="A685" s="4"/>
      <c r="B685" s="4"/>
      <c r="C685" s="4"/>
      <c r="D685" s="4"/>
      <c r="E685" s="4"/>
      <c r="F685" s="4"/>
      <c r="G685" s="4"/>
      <c r="H685" s="4"/>
    </row>
    <row r="686" spans="1:8">
      <c r="A686" s="4"/>
      <c r="B686" s="4"/>
      <c r="C686" s="4"/>
      <c r="D686" s="4"/>
      <c r="E686" s="4"/>
      <c r="F686" s="4"/>
      <c r="G686" s="4"/>
      <c r="H686" s="4"/>
    </row>
    <row r="687" spans="1:8">
      <c r="A687" s="4"/>
      <c r="B687" s="4"/>
      <c r="C687" s="4"/>
      <c r="D687" s="4"/>
      <c r="E687" s="4"/>
      <c r="F687" s="4"/>
      <c r="G687" s="4"/>
      <c r="H687" s="4"/>
    </row>
    <row r="688" spans="1:8">
      <c r="A688" s="4"/>
      <c r="B688" s="4"/>
      <c r="C688" s="4"/>
      <c r="D688" s="4"/>
      <c r="E688" s="4"/>
      <c r="F688" s="4"/>
      <c r="G688" s="4"/>
      <c r="H688" s="4"/>
    </row>
    <row r="689" spans="1:8">
      <c r="A689" s="4"/>
      <c r="B689" s="4"/>
      <c r="C689" s="4"/>
      <c r="D689" s="4"/>
      <c r="E689" s="4"/>
      <c r="F689" s="4"/>
      <c r="G689" s="4"/>
      <c r="H689" s="4"/>
    </row>
    <row r="690" spans="1:8">
      <c r="A690" s="4"/>
      <c r="B690" s="4"/>
      <c r="C690" s="4"/>
      <c r="D690" s="4"/>
      <c r="E690" s="4"/>
      <c r="F690" s="4"/>
      <c r="G690" s="4"/>
      <c r="H690" s="4"/>
    </row>
    <row r="691" spans="1:8">
      <c r="A691" s="4"/>
      <c r="B691" s="4"/>
      <c r="C691" s="4"/>
      <c r="D691" s="4"/>
      <c r="E691" s="4"/>
      <c r="F691" s="4"/>
      <c r="G691" s="4"/>
      <c r="H691" s="4"/>
    </row>
    <row r="692" spans="1:8">
      <c r="A692" s="4"/>
      <c r="B692" s="4"/>
      <c r="C692" s="4"/>
      <c r="D692" s="4"/>
      <c r="E692" s="4"/>
      <c r="F692" s="4"/>
      <c r="G692" s="4"/>
      <c r="H692" s="4"/>
    </row>
    <row r="693" spans="1:8">
      <c r="A693" s="4"/>
      <c r="B693" s="4"/>
      <c r="C693" s="4"/>
      <c r="D693" s="4"/>
      <c r="E693" s="4"/>
      <c r="F693" s="4"/>
      <c r="G693" s="4"/>
      <c r="H693" s="4"/>
    </row>
    <row r="694" spans="1:8">
      <c r="A694" s="4"/>
      <c r="B694" s="4"/>
      <c r="C694" s="4"/>
      <c r="D694" s="4"/>
      <c r="E694" s="4"/>
      <c r="F694" s="4"/>
      <c r="G694" s="4"/>
      <c r="H694" s="4"/>
    </row>
    <row r="695" spans="1:8">
      <c r="A695" s="4"/>
      <c r="B695" s="4"/>
      <c r="C695" s="4"/>
      <c r="D695" s="4"/>
      <c r="E695" s="4"/>
      <c r="F695" s="4"/>
      <c r="G695" s="4"/>
      <c r="H695" s="4"/>
    </row>
    <row r="696" spans="1:8">
      <c r="A696" s="4"/>
      <c r="B696" s="4"/>
      <c r="C696" s="4"/>
      <c r="D696" s="4"/>
      <c r="E696" s="4"/>
      <c r="F696" s="4"/>
      <c r="G696" s="4"/>
      <c r="H696" s="4"/>
    </row>
    <row r="697" spans="1:8">
      <c r="A697" s="4"/>
      <c r="B697" s="4"/>
      <c r="C697" s="4"/>
      <c r="D697" s="4"/>
      <c r="E697" s="4"/>
      <c r="F697" s="4"/>
      <c r="G697" s="4"/>
      <c r="H697" s="4"/>
    </row>
    <row r="698" spans="1:8">
      <c r="A698" s="4"/>
      <c r="B698" s="4"/>
      <c r="C698" s="4"/>
      <c r="D698" s="4"/>
      <c r="E698" s="4"/>
      <c r="F698" s="4"/>
      <c r="G698" s="4"/>
      <c r="H698" s="4"/>
    </row>
    <row r="699" spans="1:8">
      <c r="A699" s="4"/>
      <c r="B699" s="4"/>
      <c r="C699" s="4"/>
      <c r="D699" s="4"/>
      <c r="E699" s="4"/>
      <c r="F699" s="4"/>
      <c r="G699" s="4"/>
      <c r="H699" s="4"/>
    </row>
    <row r="700" spans="1:8">
      <c r="A700" s="4"/>
      <c r="B700" s="4"/>
      <c r="C700" s="4"/>
      <c r="D700" s="4"/>
      <c r="E700" s="4"/>
      <c r="F700" s="4"/>
      <c r="G700" s="4"/>
      <c r="H700" s="4"/>
    </row>
    <row r="701" spans="1:8">
      <c r="A701" s="4"/>
      <c r="B701" s="4"/>
      <c r="C701" s="4"/>
      <c r="D701" s="4"/>
      <c r="E701" s="4"/>
      <c r="F701" s="4"/>
      <c r="G701" s="4"/>
      <c r="H701" s="4"/>
    </row>
    <row r="702" spans="1:8">
      <c r="A702" s="4"/>
      <c r="B702" s="4"/>
      <c r="C702" s="4"/>
      <c r="D702" s="4"/>
      <c r="E702" s="4"/>
      <c r="F702" s="4"/>
      <c r="G702" s="4"/>
      <c r="H702" s="4"/>
    </row>
    <row r="703" spans="1:8">
      <c r="A703" s="4"/>
      <c r="B703" s="4"/>
      <c r="C703" s="4"/>
      <c r="D703" s="4"/>
      <c r="E703" s="4"/>
      <c r="F703" s="4"/>
      <c r="G703" s="4"/>
      <c r="H703" s="4"/>
    </row>
    <row r="704" spans="1:8">
      <c r="A704" s="4"/>
      <c r="B704" s="4"/>
      <c r="C704" s="4"/>
      <c r="D704" s="4"/>
      <c r="E704" s="4"/>
      <c r="F704" s="4"/>
      <c r="G704" s="4"/>
      <c r="H704" s="4"/>
    </row>
    <row r="705" spans="1:8">
      <c r="A705" s="4"/>
      <c r="B705" s="4"/>
      <c r="C705" s="4"/>
      <c r="D705" s="4"/>
      <c r="E705" s="4"/>
      <c r="F705" s="4"/>
      <c r="G705" s="4"/>
      <c r="H705" s="4"/>
    </row>
    <row r="706" spans="1:8">
      <c r="A706" s="4"/>
      <c r="B706" s="4"/>
      <c r="C706" s="4"/>
      <c r="D706" s="4"/>
      <c r="E706" s="4"/>
      <c r="F706" s="4"/>
      <c r="G706" s="4"/>
      <c r="H706" s="4"/>
    </row>
    <row r="707" spans="1:8">
      <c r="A707" s="4"/>
      <c r="B707" s="4"/>
      <c r="C707" s="4"/>
      <c r="D707" s="4"/>
      <c r="E707" s="4"/>
      <c r="F707" s="4"/>
      <c r="G707" s="4"/>
      <c r="H707" s="4"/>
    </row>
    <row r="708" spans="1:8">
      <c r="A708" s="4"/>
      <c r="B708" s="4"/>
      <c r="C708" s="4"/>
      <c r="D708" s="4"/>
      <c r="E708" s="4"/>
      <c r="F708" s="4"/>
      <c r="G708" s="4"/>
      <c r="H708" s="4"/>
    </row>
    <row r="709" spans="1:8">
      <c r="A709" s="4"/>
      <c r="B709" s="4"/>
      <c r="C709" s="4"/>
      <c r="D709" s="4"/>
      <c r="E709" s="4"/>
      <c r="F709" s="4"/>
      <c r="G709" s="4"/>
      <c r="H709" s="4"/>
    </row>
    <row r="710" spans="1:8">
      <c r="A710" s="4"/>
      <c r="B710" s="4"/>
      <c r="C710" s="4"/>
      <c r="D710" s="4"/>
      <c r="E710" s="4"/>
      <c r="F710" s="4"/>
      <c r="G710" s="4"/>
      <c r="H710" s="4"/>
    </row>
    <row r="711" spans="1:8">
      <c r="A711" s="4"/>
      <c r="B711" s="4"/>
      <c r="C711" s="4"/>
      <c r="D711" s="4"/>
      <c r="E711" s="4"/>
      <c r="F711" s="4"/>
      <c r="G711" s="4"/>
      <c r="H711" s="4"/>
    </row>
    <row r="712" spans="1:8">
      <c r="A712" s="4"/>
      <c r="B712" s="4"/>
      <c r="C712" s="4"/>
      <c r="D712" s="4"/>
      <c r="E712" s="4"/>
      <c r="F712" s="4"/>
      <c r="G712" s="4"/>
      <c r="H712" s="4"/>
    </row>
    <row r="713" spans="1:8">
      <c r="A713" s="4"/>
      <c r="B713" s="4"/>
      <c r="C713" s="4"/>
      <c r="D713" s="4"/>
      <c r="E713" s="4"/>
      <c r="F713" s="4"/>
      <c r="G713" s="4"/>
      <c r="H713" s="4"/>
    </row>
    <row r="714" spans="1:8">
      <c r="A714" s="4"/>
      <c r="B714" s="4"/>
      <c r="C714" s="4"/>
      <c r="D714" s="4"/>
      <c r="E714" s="4"/>
      <c r="F714" s="4"/>
      <c r="G714" s="4"/>
      <c r="H714" s="4"/>
    </row>
    <row r="715" spans="1:8">
      <c r="A715" s="4"/>
      <c r="B715" s="4"/>
      <c r="C715" s="4"/>
      <c r="D715" s="4"/>
      <c r="E715" s="4"/>
      <c r="F715" s="4"/>
      <c r="G715" s="4"/>
      <c r="H715" s="4"/>
    </row>
    <row r="716" spans="1:8">
      <c r="A716" s="4"/>
      <c r="B716" s="4"/>
      <c r="C716" s="4"/>
      <c r="D716" s="4"/>
      <c r="E716" s="4"/>
      <c r="F716" s="4"/>
      <c r="G716" s="4"/>
      <c r="H716" s="4"/>
    </row>
    <row r="717" spans="1:8">
      <c r="A717" s="4"/>
      <c r="B717" s="4"/>
      <c r="C717" s="4"/>
      <c r="D717" s="4"/>
      <c r="E717" s="4"/>
      <c r="F717" s="4"/>
      <c r="G717" s="4"/>
      <c r="H717" s="4"/>
    </row>
    <row r="718" spans="1:8">
      <c r="A718" s="4"/>
      <c r="B718" s="4"/>
      <c r="C718" s="4"/>
      <c r="D718" s="4"/>
      <c r="E718" s="4"/>
      <c r="F718" s="4"/>
      <c r="G718" s="4"/>
      <c r="H718" s="4"/>
    </row>
    <row r="719" spans="1:8">
      <c r="A719" s="4"/>
      <c r="B719" s="4"/>
      <c r="C719" s="4"/>
      <c r="D719" s="4"/>
      <c r="E719" s="4"/>
      <c r="F719" s="4"/>
      <c r="G719" s="4"/>
      <c r="H719" s="4"/>
    </row>
    <row r="720" spans="1:8">
      <c r="A720" s="4"/>
      <c r="B720" s="4"/>
      <c r="C720" s="4"/>
      <c r="D720" s="4"/>
      <c r="E720" s="4"/>
      <c r="F720" s="4"/>
      <c r="G720" s="4"/>
      <c r="H720" s="4"/>
    </row>
    <row r="721" spans="1:8">
      <c r="A721" s="4"/>
      <c r="B721" s="4"/>
      <c r="C721" s="4"/>
      <c r="D721" s="4"/>
      <c r="E721" s="4"/>
      <c r="F721" s="4"/>
      <c r="G721" s="4"/>
      <c r="H721" s="4"/>
    </row>
    <row r="722" spans="1:8">
      <c r="A722" s="4"/>
      <c r="B722" s="4"/>
      <c r="C722" s="4"/>
      <c r="D722" s="4"/>
      <c r="E722" s="4"/>
      <c r="F722" s="4"/>
      <c r="G722" s="4"/>
      <c r="H722" s="4"/>
    </row>
    <row r="723" spans="1:8">
      <c r="A723" s="4"/>
      <c r="B723" s="4"/>
      <c r="C723" s="4"/>
      <c r="D723" s="4"/>
      <c r="E723" s="4"/>
      <c r="F723" s="4"/>
      <c r="G723" s="4"/>
      <c r="H723" s="4"/>
    </row>
    <row r="724" spans="1:8">
      <c r="A724" s="4"/>
      <c r="B724" s="4"/>
      <c r="C724" s="4"/>
      <c r="D724" s="4"/>
      <c r="E724" s="4"/>
      <c r="F724" s="4"/>
      <c r="G724" s="4"/>
      <c r="H724" s="4"/>
    </row>
    <row r="725" spans="1:8">
      <c r="A725" s="4"/>
      <c r="B725" s="4"/>
      <c r="C725" s="4"/>
      <c r="D725" s="4"/>
      <c r="E725" s="4"/>
      <c r="F725" s="4"/>
      <c r="G725" s="4"/>
      <c r="H725" s="4"/>
    </row>
    <row r="726" spans="1:8">
      <c r="A726" s="4"/>
      <c r="B726" s="4"/>
      <c r="C726" s="4"/>
      <c r="D726" s="4"/>
      <c r="E726" s="4"/>
      <c r="F726" s="4"/>
      <c r="G726" s="4"/>
      <c r="H726" s="4"/>
    </row>
    <row r="727" spans="1:8">
      <c r="A727" s="4"/>
      <c r="B727" s="4"/>
      <c r="C727" s="4"/>
      <c r="D727" s="4"/>
      <c r="E727" s="4"/>
      <c r="F727" s="4"/>
      <c r="G727" s="4"/>
      <c r="H727" s="4"/>
    </row>
    <row r="728" spans="1:8">
      <c r="A728" s="4"/>
      <c r="B728" s="4"/>
      <c r="C728" s="4"/>
      <c r="D728" s="4"/>
      <c r="E728" s="4"/>
      <c r="F728" s="4"/>
      <c r="G728" s="4"/>
      <c r="H728" s="4"/>
    </row>
    <row r="729" spans="1:8">
      <c r="A729" s="4"/>
      <c r="B729" s="4"/>
      <c r="C729" s="4"/>
      <c r="D729" s="4"/>
      <c r="E729" s="4"/>
      <c r="F729" s="4"/>
      <c r="G729" s="4"/>
      <c r="H729" s="4"/>
    </row>
    <row r="730" spans="1:8">
      <c r="A730" s="4"/>
      <c r="B730" s="4"/>
      <c r="C730" s="4"/>
      <c r="D730" s="4"/>
      <c r="E730" s="4"/>
      <c r="F730" s="4"/>
      <c r="G730" s="4"/>
      <c r="H730" s="4"/>
    </row>
    <row r="731" spans="1:8">
      <c r="A731" s="4"/>
      <c r="B731" s="4"/>
      <c r="C731" s="4"/>
      <c r="D731" s="4"/>
      <c r="E731" s="4"/>
      <c r="F731" s="4"/>
      <c r="G731" s="4"/>
      <c r="H731" s="4"/>
    </row>
    <row r="732" spans="1:8">
      <c r="A732" s="4"/>
      <c r="B732" s="4"/>
      <c r="C732" s="4"/>
      <c r="D732" s="4"/>
      <c r="E732" s="4"/>
      <c r="F732" s="4"/>
      <c r="G732" s="4"/>
      <c r="H732" s="4"/>
    </row>
    <row r="733" spans="1:8">
      <c r="A733" s="4"/>
      <c r="B733" s="4"/>
      <c r="C733" s="4"/>
      <c r="D733" s="4"/>
      <c r="E733" s="4"/>
      <c r="F733" s="4"/>
      <c r="G733" s="4"/>
      <c r="H733" s="4"/>
    </row>
    <row r="734" spans="1:8">
      <c r="A734" s="4"/>
      <c r="B734" s="4"/>
      <c r="C734" s="4"/>
      <c r="D734" s="4"/>
      <c r="E734" s="4"/>
      <c r="F734" s="4"/>
      <c r="G734" s="4"/>
      <c r="H734" s="4"/>
    </row>
    <row r="735" spans="1:8">
      <c r="A735" s="4"/>
      <c r="B735" s="4"/>
      <c r="C735" s="4"/>
      <c r="D735" s="4"/>
      <c r="E735" s="4"/>
      <c r="F735" s="4"/>
      <c r="G735" s="4"/>
      <c r="H735" s="4"/>
    </row>
    <row r="736" spans="1:8">
      <c r="A736" s="4"/>
      <c r="B736" s="4"/>
      <c r="C736" s="4"/>
      <c r="D736" s="4"/>
      <c r="E736" s="4"/>
      <c r="F736" s="4"/>
      <c r="G736" s="4"/>
      <c r="H736" s="4"/>
    </row>
    <row r="737" spans="1:8">
      <c r="A737" s="4"/>
      <c r="B737" s="4"/>
      <c r="C737" s="4"/>
      <c r="D737" s="4"/>
      <c r="E737" s="4"/>
      <c r="F737" s="4"/>
      <c r="G737" s="4"/>
      <c r="H737" s="4"/>
    </row>
    <row r="738" spans="1:8">
      <c r="A738" s="4"/>
      <c r="B738" s="4"/>
      <c r="C738" s="4"/>
      <c r="D738" s="4"/>
      <c r="E738" s="4"/>
      <c r="F738" s="4"/>
      <c r="G738" s="4"/>
      <c r="H738" s="4"/>
    </row>
    <row r="739" spans="1:8">
      <c r="A739" s="4"/>
      <c r="B739" s="4"/>
      <c r="C739" s="4"/>
      <c r="D739" s="4"/>
      <c r="E739" s="4"/>
      <c r="F739" s="4"/>
      <c r="G739" s="4"/>
      <c r="H739" s="4"/>
    </row>
    <row r="740" spans="1:8">
      <c r="A740" s="4"/>
      <c r="B740" s="4"/>
      <c r="C740" s="4"/>
      <c r="D740" s="4"/>
      <c r="E740" s="4"/>
      <c r="F740" s="4"/>
      <c r="G740" s="4"/>
      <c r="H740" s="4"/>
    </row>
    <row r="741" spans="1:8">
      <c r="A741" s="4"/>
      <c r="B741" s="4"/>
      <c r="C741" s="4"/>
      <c r="D741" s="4"/>
      <c r="E741" s="4"/>
      <c r="F741" s="4"/>
      <c r="G741" s="4"/>
      <c r="H741" s="4"/>
    </row>
    <row r="742" spans="1:8">
      <c r="A742" s="4"/>
      <c r="B742" s="4"/>
      <c r="C742" s="4"/>
      <c r="D742" s="4"/>
      <c r="E742" s="4"/>
      <c r="F742" s="4"/>
      <c r="G742" s="4"/>
      <c r="H742" s="4"/>
    </row>
    <row r="743" spans="1:8">
      <c r="A743" s="4"/>
      <c r="B743" s="4"/>
      <c r="C743" s="4"/>
      <c r="D743" s="4"/>
      <c r="E743" s="4"/>
      <c r="F743" s="4"/>
      <c r="G743" s="4"/>
      <c r="H743" s="4"/>
    </row>
    <row r="744" spans="1:8">
      <c r="A744" s="4"/>
      <c r="B744" s="4"/>
      <c r="C744" s="4"/>
      <c r="D744" s="4"/>
      <c r="E744" s="4"/>
      <c r="F744" s="4"/>
      <c r="G744" s="4"/>
      <c r="H744" s="4"/>
    </row>
    <row r="745" spans="1:8">
      <c r="A745" s="4"/>
      <c r="B745" s="4"/>
      <c r="C745" s="4"/>
      <c r="D745" s="4"/>
      <c r="E745" s="4"/>
      <c r="F745" s="4"/>
      <c r="G745" s="4"/>
      <c r="H745" s="4"/>
    </row>
    <row r="746" spans="1:8">
      <c r="A746" s="4"/>
      <c r="B746" s="4"/>
      <c r="C746" s="4"/>
      <c r="D746" s="4"/>
      <c r="E746" s="4"/>
      <c r="F746" s="4"/>
      <c r="G746" s="4"/>
      <c r="H746" s="4"/>
    </row>
    <row r="747" spans="1:8">
      <c r="A747" s="4"/>
      <c r="B747" s="4"/>
      <c r="C747" s="4"/>
      <c r="D747" s="4"/>
      <c r="E747" s="4"/>
      <c r="F747" s="4"/>
      <c r="G747" s="4"/>
      <c r="H747" s="4"/>
    </row>
    <row r="748" spans="1:8">
      <c r="A748" s="4"/>
      <c r="B748" s="4"/>
      <c r="C748" s="4"/>
      <c r="D748" s="4"/>
      <c r="E748" s="4"/>
      <c r="F748" s="4"/>
      <c r="G748" s="4"/>
      <c r="H748" s="4"/>
    </row>
    <row r="749" spans="1:8">
      <c r="A749" s="4"/>
      <c r="B749" s="4"/>
      <c r="C749" s="4"/>
      <c r="D749" s="4"/>
      <c r="E749" s="4"/>
      <c r="F749" s="4"/>
      <c r="G749" s="4"/>
      <c r="H749" s="4"/>
    </row>
    <row r="750" spans="1:8">
      <c r="A750" s="4"/>
      <c r="B750" s="4"/>
      <c r="C750" s="4"/>
      <c r="D750" s="4"/>
      <c r="E750" s="4"/>
      <c r="F750" s="4"/>
      <c r="G750" s="4"/>
      <c r="H750" s="4"/>
    </row>
    <row r="751" spans="1:8">
      <c r="A751" s="4"/>
      <c r="B751" s="4"/>
      <c r="C751" s="4"/>
      <c r="D751" s="4"/>
      <c r="E751" s="4"/>
      <c r="F751" s="4"/>
      <c r="G751" s="4"/>
      <c r="H751" s="4"/>
    </row>
    <row r="752" spans="1:8">
      <c r="A752" s="4"/>
      <c r="B752" s="4"/>
      <c r="C752" s="4"/>
      <c r="D752" s="4"/>
      <c r="E752" s="4"/>
      <c r="F752" s="4"/>
      <c r="G752" s="4"/>
      <c r="H752" s="4"/>
    </row>
    <row r="753" spans="1:8">
      <c r="A753" s="4"/>
      <c r="B753" s="4"/>
      <c r="C753" s="4"/>
      <c r="D753" s="4"/>
      <c r="E753" s="4"/>
      <c r="F753" s="4"/>
      <c r="G753" s="4"/>
      <c r="H753" s="4"/>
    </row>
    <row r="754" spans="1:8">
      <c r="A754" s="4"/>
      <c r="B754" s="4"/>
      <c r="C754" s="4"/>
      <c r="D754" s="4"/>
      <c r="E754" s="4"/>
      <c r="F754" s="4"/>
      <c r="G754" s="4"/>
      <c r="H754" s="4"/>
    </row>
    <row r="755" spans="1:8">
      <c r="A755" s="4"/>
      <c r="B755" s="4"/>
      <c r="C755" s="4"/>
      <c r="D755" s="4"/>
      <c r="E755" s="4"/>
      <c r="F755" s="4"/>
      <c r="G755" s="4"/>
      <c r="H755" s="4"/>
    </row>
    <row r="756" spans="1:8">
      <c r="A756" s="4"/>
      <c r="B756" s="4"/>
      <c r="C756" s="4"/>
      <c r="D756" s="4"/>
      <c r="E756" s="4"/>
      <c r="F756" s="4"/>
      <c r="G756" s="4"/>
      <c r="H756" s="4"/>
    </row>
    <row r="757" spans="1:8">
      <c r="A757" s="4"/>
      <c r="B757" s="4"/>
      <c r="C757" s="4"/>
      <c r="D757" s="4"/>
      <c r="E757" s="4"/>
      <c r="F757" s="4"/>
      <c r="G757" s="4"/>
      <c r="H757" s="4"/>
    </row>
    <row r="758" spans="1:8">
      <c r="A758" s="4"/>
      <c r="B758" s="4"/>
      <c r="C758" s="4"/>
      <c r="D758" s="4"/>
      <c r="E758" s="4"/>
      <c r="F758" s="4"/>
      <c r="G758" s="4"/>
      <c r="H758" s="4"/>
    </row>
    <row r="759" spans="1:8">
      <c r="A759" s="4"/>
      <c r="B759" s="4"/>
      <c r="C759" s="4"/>
      <c r="D759" s="4"/>
      <c r="E759" s="4"/>
      <c r="F759" s="4"/>
      <c r="G759" s="4"/>
      <c r="H759" s="4"/>
    </row>
    <row r="760" spans="1:8">
      <c r="A760" s="4"/>
      <c r="B760" s="4"/>
      <c r="C760" s="4"/>
      <c r="D760" s="4"/>
      <c r="E760" s="4"/>
      <c r="F760" s="4"/>
      <c r="G760" s="4"/>
      <c r="H760" s="4"/>
    </row>
    <row r="761" spans="1:8">
      <c r="A761" s="4"/>
      <c r="B761" s="4"/>
      <c r="C761" s="4"/>
      <c r="D761" s="4"/>
      <c r="E761" s="4"/>
      <c r="F761" s="4"/>
      <c r="G761" s="4"/>
      <c r="H761" s="4"/>
    </row>
    <row r="762" spans="1:8">
      <c r="A762" s="4"/>
      <c r="B762" s="4"/>
      <c r="C762" s="4"/>
      <c r="D762" s="4"/>
      <c r="E762" s="4"/>
      <c r="F762" s="4"/>
      <c r="G762" s="4"/>
      <c r="H762" s="4"/>
    </row>
    <row r="763" spans="1:8">
      <c r="A763" s="4"/>
      <c r="B763" s="4"/>
      <c r="C763" s="4"/>
      <c r="D763" s="4"/>
      <c r="E763" s="4"/>
      <c r="F763" s="4"/>
      <c r="G763" s="4"/>
      <c r="H763" s="4"/>
    </row>
    <row r="764" spans="1:8">
      <c r="A764" s="4"/>
      <c r="B764" s="4"/>
      <c r="C764" s="4"/>
      <c r="D764" s="4"/>
      <c r="E764" s="4"/>
      <c r="F764" s="4"/>
      <c r="G764" s="4"/>
      <c r="H764" s="4"/>
    </row>
    <row r="765" spans="1:8">
      <c r="A765" s="4"/>
      <c r="B765" s="4"/>
      <c r="C765" s="4"/>
      <c r="D765" s="4"/>
      <c r="E765" s="4"/>
      <c r="F765" s="4"/>
      <c r="G765" s="4"/>
      <c r="H765" s="4"/>
    </row>
    <row r="766" spans="1:8">
      <c r="A766" s="4"/>
      <c r="B766" s="4"/>
      <c r="C766" s="4"/>
      <c r="D766" s="4"/>
      <c r="E766" s="4"/>
      <c r="F766" s="4"/>
      <c r="G766" s="4"/>
      <c r="H766" s="4"/>
    </row>
    <row r="767" spans="1:8">
      <c r="A767" s="4"/>
      <c r="B767" s="4"/>
      <c r="C767" s="4"/>
      <c r="D767" s="4"/>
      <c r="E767" s="4"/>
      <c r="F767" s="4"/>
      <c r="G767" s="4"/>
      <c r="H767" s="4"/>
    </row>
    <row r="768" spans="1:8">
      <c r="A768" s="4"/>
      <c r="B768" s="4"/>
      <c r="C768" s="4"/>
      <c r="D768" s="4"/>
      <c r="E768" s="4"/>
      <c r="F768" s="4"/>
      <c r="G768" s="4"/>
      <c r="H768" s="4"/>
    </row>
    <row r="769" spans="1:8">
      <c r="A769" s="4"/>
      <c r="B769" s="4"/>
      <c r="C769" s="4"/>
      <c r="D769" s="4"/>
      <c r="E769" s="4"/>
      <c r="F769" s="4"/>
      <c r="G769" s="4"/>
      <c r="H769" s="4"/>
    </row>
    <row r="770" spans="1:8">
      <c r="A770" s="4"/>
      <c r="B770" s="4"/>
      <c r="C770" s="4"/>
      <c r="D770" s="4"/>
      <c r="E770" s="4"/>
      <c r="F770" s="4"/>
      <c r="G770" s="4"/>
      <c r="H770" s="4"/>
    </row>
    <row r="771" spans="1:8">
      <c r="A771" s="4"/>
      <c r="B771" s="4"/>
      <c r="C771" s="4"/>
      <c r="D771" s="4"/>
      <c r="E771" s="4"/>
      <c r="F771" s="4"/>
      <c r="G771" s="4"/>
      <c r="H771" s="4"/>
    </row>
    <row r="772" spans="1:8">
      <c r="A772" s="4"/>
      <c r="B772" s="4"/>
      <c r="C772" s="4"/>
      <c r="D772" s="4"/>
      <c r="E772" s="4"/>
      <c r="F772" s="4"/>
      <c r="G772" s="4"/>
      <c r="H772" s="4"/>
    </row>
    <row r="773" spans="1:8">
      <c r="A773" s="4"/>
      <c r="B773" s="4"/>
      <c r="C773" s="4"/>
      <c r="D773" s="4"/>
      <c r="E773" s="4"/>
      <c r="F773" s="4"/>
      <c r="G773" s="4"/>
      <c r="H773" s="4"/>
    </row>
    <row r="774" spans="1:8">
      <c r="A774" s="4"/>
      <c r="B774" s="4"/>
      <c r="C774" s="4"/>
      <c r="D774" s="4"/>
      <c r="E774" s="4"/>
      <c r="F774" s="4"/>
      <c r="G774" s="4"/>
      <c r="H774" s="4"/>
    </row>
    <row r="775" spans="1:8">
      <c r="A775" s="4"/>
      <c r="B775" s="4"/>
      <c r="C775" s="4"/>
      <c r="D775" s="4"/>
      <c r="E775" s="4"/>
      <c r="F775" s="4"/>
      <c r="G775" s="4"/>
      <c r="H775" s="4"/>
    </row>
    <row r="776" spans="1:8">
      <c r="A776" s="4"/>
      <c r="B776" s="4"/>
      <c r="C776" s="4"/>
      <c r="D776" s="4"/>
      <c r="E776" s="4"/>
      <c r="F776" s="4"/>
      <c r="G776" s="4"/>
      <c r="H776" s="4"/>
    </row>
    <row r="777" spans="1:8">
      <c r="A777" s="4"/>
      <c r="B777" s="4"/>
      <c r="C777" s="4"/>
      <c r="D777" s="4"/>
      <c r="E777" s="4"/>
      <c r="F777" s="4"/>
      <c r="G777" s="4"/>
      <c r="H777" s="4"/>
    </row>
    <row r="778" spans="1:8">
      <c r="A778" s="4"/>
      <c r="B778" s="4"/>
      <c r="C778" s="4"/>
      <c r="D778" s="4"/>
      <c r="E778" s="4"/>
      <c r="F778" s="4"/>
      <c r="G778" s="4"/>
      <c r="H778" s="4"/>
    </row>
    <row r="779" spans="1:8">
      <c r="A779" s="4"/>
      <c r="B779" s="4"/>
      <c r="C779" s="4"/>
      <c r="D779" s="4"/>
      <c r="E779" s="4"/>
      <c r="F779" s="4"/>
      <c r="G779" s="4"/>
      <c r="H779" s="4"/>
    </row>
    <row r="780" spans="1:8">
      <c r="A780" s="4"/>
      <c r="B780" s="4"/>
      <c r="C780" s="4"/>
      <c r="D780" s="4"/>
      <c r="E780" s="4"/>
      <c r="F780" s="4"/>
      <c r="G780" s="4"/>
      <c r="H780" s="4"/>
    </row>
    <row r="781" spans="1:8">
      <c r="A781" s="4"/>
      <c r="B781" s="4"/>
      <c r="C781" s="4"/>
      <c r="D781" s="4"/>
      <c r="E781" s="4"/>
      <c r="F781" s="4"/>
      <c r="G781" s="4"/>
      <c r="H781" s="4"/>
    </row>
    <row r="782" spans="1:8">
      <c r="A782" s="4"/>
      <c r="B782" s="4"/>
      <c r="C782" s="4"/>
      <c r="D782" s="4"/>
      <c r="E782" s="4"/>
      <c r="F782" s="4"/>
      <c r="G782" s="4"/>
      <c r="H782" s="4"/>
    </row>
    <row r="783" spans="1:8">
      <c r="A783" s="4"/>
      <c r="B783" s="4"/>
      <c r="C783" s="4"/>
      <c r="D783" s="4"/>
      <c r="E783" s="4"/>
      <c r="F783" s="4"/>
      <c r="G783" s="4"/>
      <c r="H783" s="4"/>
    </row>
    <row r="784" spans="1:8">
      <c r="A784" s="4"/>
      <c r="B784" s="4"/>
      <c r="C784" s="4"/>
      <c r="D784" s="4"/>
      <c r="E784" s="4"/>
      <c r="F784" s="4"/>
      <c r="G784" s="4"/>
      <c r="H784" s="4"/>
    </row>
    <row r="785" spans="1:8">
      <c r="A785" s="4"/>
      <c r="B785" s="4"/>
      <c r="C785" s="4"/>
      <c r="D785" s="4"/>
      <c r="E785" s="4"/>
      <c r="F785" s="4"/>
      <c r="G785" s="4"/>
      <c r="H785" s="4"/>
    </row>
    <row r="786" spans="1:8">
      <c r="A786" s="4"/>
      <c r="B786" s="4"/>
      <c r="C786" s="4"/>
      <c r="D786" s="4"/>
      <c r="E786" s="4"/>
      <c r="F786" s="4"/>
      <c r="G786" s="4"/>
      <c r="H786" s="4"/>
    </row>
    <row r="787" spans="1:8">
      <c r="A787" s="4"/>
      <c r="B787" s="4"/>
      <c r="C787" s="4"/>
      <c r="D787" s="4"/>
      <c r="E787" s="4"/>
      <c r="F787" s="4"/>
      <c r="G787" s="4"/>
      <c r="H787" s="4"/>
    </row>
    <row r="788" spans="1:8">
      <c r="A788" s="4"/>
      <c r="B788" s="4"/>
      <c r="C788" s="4"/>
      <c r="D788" s="4"/>
      <c r="E788" s="4"/>
      <c r="F788" s="4"/>
      <c r="G788" s="4"/>
      <c r="H788" s="4"/>
    </row>
    <row r="789" spans="1:8">
      <c r="A789" s="4"/>
      <c r="B789" s="4"/>
      <c r="C789" s="4"/>
      <c r="D789" s="4"/>
      <c r="E789" s="4"/>
      <c r="F789" s="4"/>
      <c r="G789" s="4"/>
      <c r="H789" s="4"/>
    </row>
    <row r="790" spans="1:8">
      <c r="A790" s="4"/>
      <c r="B790" s="4"/>
      <c r="C790" s="4"/>
      <c r="D790" s="4"/>
      <c r="E790" s="4"/>
      <c r="F790" s="4"/>
      <c r="G790" s="4"/>
      <c r="H790" s="4"/>
    </row>
    <row r="791" spans="1:8">
      <c r="A791" s="4"/>
      <c r="B791" s="4"/>
      <c r="C791" s="4"/>
      <c r="D791" s="4"/>
      <c r="E791" s="4"/>
      <c r="F791" s="4"/>
      <c r="G791" s="4"/>
      <c r="H791" s="4"/>
    </row>
    <row r="792" spans="1:8">
      <c r="A792" s="4"/>
      <c r="B792" s="4"/>
      <c r="C792" s="4"/>
      <c r="D792" s="4"/>
      <c r="E792" s="4"/>
      <c r="F792" s="4"/>
      <c r="G792" s="4"/>
      <c r="H792" s="4"/>
    </row>
    <row r="793" spans="1:8">
      <c r="A793" s="4"/>
      <c r="B793" s="4"/>
      <c r="C793" s="4"/>
      <c r="D793" s="4"/>
      <c r="E793" s="4"/>
      <c r="F793" s="4"/>
      <c r="G793" s="4"/>
      <c r="H793" s="4"/>
    </row>
    <row r="794" spans="1:8">
      <c r="A794" s="4"/>
      <c r="B794" s="4"/>
      <c r="C794" s="4"/>
      <c r="D794" s="4"/>
      <c r="E794" s="4"/>
      <c r="F794" s="4"/>
      <c r="G794" s="4"/>
      <c r="H794" s="4"/>
    </row>
    <row r="795" spans="1:8">
      <c r="A795" s="4"/>
      <c r="B795" s="4"/>
      <c r="C795" s="4"/>
      <c r="D795" s="4"/>
      <c r="E795" s="4"/>
      <c r="F795" s="4"/>
      <c r="G795" s="4"/>
      <c r="H795" s="4"/>
    </row>
    <row r="796" spans="1:8">
      <c r="A796" s="4"/>
      <c r="B796" s="4"/>
      <c r="C796" s="4"/>
      <c r="D796" s="4"/>
      <c r="E796" s="4"/>
      <c r="F796" s="4"/>
      <c r="G796" s="4"/>
      <c r="H796" s="4"/>
    </row>
    <row r="797" spans="1:8">
      <c r="A797" s="4"/>
      <c r="B797" s="4"/>
      <c r="C797" s="4"/>
      <c r="D797" s="4"/>
      <c r="E797" s="4"/>
      <c r="F797" s="4"/>
      <c r="G797" s="4"/>
      <c r="H797" s="4"/>
    </row>
    <row r="798" spans="1:8">
      <c r="A798" s="4"/>
      <c r="B798" s="4"/>
      <c r="C798" s="4"/>
      <c r="D798" s="4"/>
      <c r="E798" s="4"/>
      <c r="F798" s="4"/>
      <c r="G798" s="4"/>
      <c r="H798" s="4"/>
    </row>
    <row r="799" spans="1:8">
      <c r="A799" s="4"/>
      <c r="B799" s="4"/>
      <c r="C799" s="4"/>
      <c r="D799" s="4"/>
      <c r="E799" s="4"/>
      <c r="F799" s="4"/>
      <c r="G799" s="4"/>
      <c r="H799" s="4"/>
    </row>
    <row r="800" spans="1:8">
      <c r="A800" s="4"/>
      <c r="B800" s="4"/>
      <c r="C800" s="4"/>
      <c r="D800" s="4"/>
      <c r="E800" s="4"/>
      <c r="F800" s="4"/>
      <c r="G800" s="4"/>
      <c r="H800" s="4"/>
    </row>
    <row r="801" spans="1:8">
      <c r="A801" s="4"/>
      <c r="B801" s="4"/>
      <c r="C801" s="4"/>
      <c r="D801" s="4"/>
      <c r="E801" s="4"/>
      <c r="F801" s="4"/>
      <c r="G801" s="4"/>
      <c r="H801" s="4"/>
    </row>
    <row r="802" spans="1:8">
      <c r="A802" s="4"/>
      <c r="B802" s="4"/>
      <c r="C802" s="4"/>
      <c r="D802" s="4"/>
      <c r="E802" s="4"/>
      <c r="F802" s="4"/>
      <c r="G802" s="4"/>
      <c r="H802" s="4"/>
    </row>
    <row r="803" spans="1:8">
      <c r="A803" s="4"/>
      <c r="B803" s="4"/>
      <c r="C803" s="4"/>
      <c r="D803" s="4"/>
      <c r="E803" s="4"/>
      <c r="F803" s="4"/>
      <c r="G803" s="4"/>
      <c r="H803" s="4"/>
    </row>
    <row r="804" spans="1:8">
      <c r="A804" s="4"/>
      <c r="B804" s="4"/>
      <c r="C804" s="4"/>
      <c r="D804" s="4"/>
      <c r="E804" s="4"/>
      <c r="F804" s="4"/>
      <c r="G804" s="4"/>
      <c r="H804" s="4"/>
    </row>
    <row r="805" spans="1:8">
      <c r="A805" s="4"/>
      <c r="B805" s="4"/>
      <c r="C805" s="4"/>
      <c r="D805" s="4"/>
      <c r="E805" s="4"/>
      <c r="F805" s="4"/>
      <c r="G805" s="4"/>
      <c r="H805" s="4"/>
    </row>
    <row r="806" spans="1:8">
      <c r="A806" s="4"/>
      <c r="B806" s="4"/>
      <c r="C806" s="4"/>
      <c r="D806" s="4"/>
      <c r="E806" s="4"/>
      <c r="F806" s="4"/>
      <c r="G806" s="4"/>
      <c r="H806" s="4"/>
    </row>
    <row r="807" spans="1:8">
      <c r="A807" s="4"/>
      <c r="B807" s="4"/>
      <c r="C807" s="4"/>
      <c r="D807" s="4"/>
      <c r="E807" s="4"/>
      <c r="F807" s="4"/>
      <c r="G807" s="4"/>
      <c r="H807" s="4"/>
    </row>
    <row r="808" spans="1:8">
      <c r="A808" s="4"/>
      <c r="B808" s="4"/>
      <c r="C808" s="4"/>
      <c r="D808" s="4"/>
      <c r="E808" s="4"/>
      <c r="F808" s="4"/>
      <c r="G808" s="4"/>
      <c r="H808" s="4"/>
    </row>
    <row r="809" spans="1:8">
      <c r="A809" s="4"/>
      <c r="B809" s="4"/>
      <c r="C809" s="4"/>
      <c r="D809" s="4"/>
      <c r="E809" s="4"/>
      <c r="F809" s="4"/>
      <c r="G809" s="4"/>
      <c r="H809" s="4"/>
    </row>
    <row r="810" spans="1:8">
      <c r="A810" s="4"/>
      <c r="B810" s="4"/>
      <c r="C810" s="4"/>
      <c r="D810" s="4"/>
      <c r="E810" s="4"/>
      <c r="F810" s="4"/>
      <c r="G810" s="4"/>
      <c r="H810" s="4"/>
    </row>
    <row r="811" spans="1:8">
      <c r="A811" s="4"/>
      <c r="B811" s="4"/>
      <c r="C811" s="4"/>
      <c r="D811" s="4"/>
      <c r="E811" s="4"/>
      <c r="F811" s="4"/>
      <c r="G811" s="4"/>
      <c r="H811" s="4"/>
    </row>
    <row r="812" spans="1:8">
      <c r="A812" s="4"/>
      <c r="B812" s="4"/>
      <c r="C812" s="4"/>
      <c r="D812" s="4"/>
      <c r="E812" s="4"/>
      <c r="F812" s="4"/>
      <c r="G812" s="4"/>
      <c r="H812" s="4"/>
    </row>
    <row r="813" spans="1:8">
      <c r="A813" s="4"/>
      <c r="B813" s="4"/>
      <c r="C813" s="4"/>
      <c r="D813" s="4"/>
      <c r="E813" s="4"/>
      <c r="F813" s="4"/>
      <c r="G813" s="4"/>
      <c r="H813" s="4"/>
    </row>
    <row r="814" spans="1:8">
      <c r="A814" s="4"/>
      <c r="B814" s="4"/>
      <c r="C814" s="4"/>
      <c r="D814" s="4"/>
      <c r="E814" s="4"/>
      <c r="F814" s="4"/>
      <c r="G814" s="4"/>
      <c r="H814" s="4"/>
    </row>
    <row r="815" spans="1:8">
      <c r="A815" s="4"/>
      <c r="B815" s="4"/>
      <c r="C815" s="4"/>
      <c r="D815" s="4"/>
      <c r="E815" s="4"/>
      <c r="F815" s="4"/>
      <c r="G815" s="4"/>
      <c r="H815" s="4"/>
    </row>
    <row r="816" spans="1:8">
      <c r="A816" s="4"/>
      <c r="B816" s="4"/>
      <c r="C816" s="4"/>
      <c r="D816" s="4"/>
      <c r="E816" s="4"/>
      <c r="F816" s="4"/>
      <c r="G816" s="4"/>
      <c r="H816" s="4"/>
    </row>
    <row r="817" spans="1:8">
      <c r="A817" s="4"/>
      <c r="B817" s="4"/>
      <c r="C817" s="4"/>
      <c r="D817" s="4"/>
      <c r="E817" s="4"/>
      <c r="F817" s="4"/>
      <c r="G817" s="4"/>
      <c r="H817" s="4"/>
    </row>
    <row r="818" spans="1:8">
      <c r="A818" s="4"/>
      <c r="B818" s="4"/>
      <c r="C818" s="4"/>
      <c r="D818" s="4"/>
      <c r="E818" s="4"/>
      <c r="F818" s="4"/>
      <c r="G818" s="4"/>
      <c r="H818" s="4"/>
    </row>
    <row r="819" spans="1:8">
      <c r="A819" s="4"/>
      <c r="B819" s="4"/>
      <c r="C819" s="4"/>
      <c r="D819" s="4"/>
      <c r="E819" s="4"/>
      <c r="F819" s="4"/>
      <c r="G819" s="4"/>
      <c r="H819" s="4"/>
    </row>
    <row r="820" spans="1:8">
      <c r="A820" s="4"/>
      <c r="B820" s="4"/>
      <c r="C820" s="4"/>
      <c r="D820" s="4"/>
      <c r="E820" s="4"/>
      <c r="F820" s="4"/>
      <c r="G820" s="4"/>
      <c r="H820" s="4"/>
    </row>
    <row r="821" spans="1:8">
      <c r="A821" s="4"/>
      <c r="B821" s="4"/>
      <c r="C821" s="4"/>
      <c r="D821" s="4"/>
      <c r="E821" s="4"/>
      <c r="F821" s="4"/>
      <c r="G821" s="4"/>
      <c r="H821" s="4"/>
    </row>
    <row r="822" spans="1:8">
      <c r="A822" s="4"/>
      <c r="B822" s="4"/>
      <c r="C822" s="4"/>
      <c r="D822" s="4"/>
      <c r="E822" s="4"/>
      <c r="F822" s="4"/>
      <c r="G822" s="4"/>
      <c r="H822" s="4"/>
    </row>
    <row r="823" spans="1:8">
      <c r="A823" s="4"/>
      <c r="B823" s="4"/>
      <c r="C823" s="4"/>
      <c r="D823" s="4"/>
      <c r="E823" s="4"/>
      <c r="F823" s="4"/>
      <c r="G823" s="4"/>
      <c r="H823" s="4"/>
    </row>
    <row r="824" spans="1:8">
      <c r="A824" s="4"/>
      <c r="B824" s="4"/>
      <c r="C824" s="4"/>
      <c r="D824" s="4"/>
      <c r="E824" s="4"/>
      <c r="F824" s="4"/>
      <c r="G824" s="4"/>
      <c r="H824" s="4"/>
    </row>
    <row r="825" spans="1:8">
      <c r="A825" s="4"/>
      <c r="B825" s="4"/>
      <c r="C825" s="4"/>
      <c r="D825" s="4"/>
      <c r="E825" s="4"/>
      <c r="F825" s="4"/>
      <c r="G825" s="4"/>
      <c r="H825" s="4"/>
    </row>
    <row r="826" spans="1:8">
      <c r="A826" s="4"/>
      <c r="B826" s="4"/>
      <c r="C826" s="4"/>
      <c r="D826" s="4"/>
      <c r="E826" s="4"/>
      <c r="F826" s="4"/>
      <c r="G826" s="4"/>
      <c r="H826" s="4"/>
    </row>
    <row r="827" spans="1:8">
      <c r="A827" s="4"/>
      <c r="B827" s="4"/>
      <c r="C827" s="4"/>
      <c r="D827" s="4"/>
      <c r="E827" s="4"/>
      <c r="F827" s="4"/>
      <c r="G827" s="4"/>
      <c r="H827" s="4"/>
    </row>
    <row r="828" spans="1:8">
      <c r="A828" s="4"/>
      <c r="B828" s="4"/>
      <c r="C828" s="4"/>
      <c r="D828" s="4"/>
      <c r="E828" s="4"/>
      <c r="F828" s="4"/>
      <c r="G828" s="4"/>
      <c r="H828" s="4"/>
    </row>
    <row r="829" spans="1:8">
      <c r="A829" s="4"/>
      <c r="B829" s="4"/>
      <c r="C829" s="4"/>
      <c r="D829" s="4"/>
      <c r="E829" s="4"/>
      <c r="F829" s="4"/>
      <c r="G829" s="4"/>
      <c r="H829" s="4"/>
    </row>
    <row r="830" spans="1:8">
      <c r="A830" s="4"/>
      <c r="B830" s="4"/>
      <c r="C830" s="4"/>
      <c r="D830" s="4"/>
      <c r="E830" s="4"/>
      <c r="F830" s="4"/>
      <c r="G830" s="4"/>
      <c r="H830" s="4"/>
    </row>
    <row r="831" spans="1:8">
      <c r="A831" s="4"/>
      <c r="B831" s="4"/>
      <c r="C831" s="4"/>
      <c r="D831" s="4"/>
      <c r="E831" s="4"/>
      <c r="F831" s="4"/>
      <c r="G831" s="4"/>
      <c r="H831" s="4"/>
    </row>
    <row r="832" spans="1:8">
      <c r="A832" s="4"/>
      <c r="B832" s="4"/>
      <c r="C832" s="4"/>
      <c r="D832" s="4"/>
      <c r="E832" s="4"/>
      <c r="F832" s="4"/>
      <c r="G832" s="4"/>
      <c r="H832" s="4"/>
    </row>
    <row r="833" spans="1:8">
      <c r="A833" s="4"/>
      <c r="B833" s="4"/>
      <c r="C833" s="4"/>
      <c r="D833" s="4"/>
      <c r="E833" s="4"/>
      <c r="F833" s="4"/>
      <c r="G833" s="4"/>
      <c r="H833" s="4"/>
    </row>
    <row r="834" spans="1:8">
      <c r="A834" s="4"/>
      <c r="B834" s="4"/>
      <c r="C834" s="4"/>
      <c r="D834" s="4"/>
      <c r="E834" s="4"/>
      <c r="F834" s="4"/>
      <c r="G834" s="4"/>
      <c r="H834" s="4"/>
    </row>
    <row r="835" spans="1:8">
      <c r="A835" s="4"/>
      <c r="B835" s="4"/>
      <c r="C835" s="4"/>
      <c r="D835" s="4"/>
      <c r="E835" s="4"/>
      <c r="F835" s="4"/>
      <c r="G835" s="4"/>
      <c r="H835" s="4"/>
    </row>
    <row r="836" spans="1:8">
      <c r="A836" s="4"/>
      <c r="B836" s="4"/>
      <c r="C836" s="4"/>
      <c r="D836" s="4"/>
      <c r="E836" s="4"/>
      <c r="F836" s="4"/>
      <c r="G836" s="4"/>
      <c r="H836" s="4"/>
    </row>
    <row r="837" spans="1:8">
      <c r="A837" s="4"/>
      <c r="B837" s="4"/>
      <c r="C837" s="4"/>
      <c r="D837" s="4"/>
      <c r="E837" s="4"/>
      <c r="F837" s="4"/>
      <c r="G837" s="4"/>
      <c r="H837" s="4"/>
    </row>
    <row r="838" spans="1:8">
      <c r="A838" s="4"/>
      <c r="B838" s="4"/>
      <c r="C838" s="4"/>
      <c r="D838" s="4"/>
      <c r="E838" s="4"/>
      <c r="F838" s="4"/>
      <c r="G838" s="4"/>
      <c r="H838" s="4"/>
    </row>
    <row r="839" spans="1:8">
      <c r="A839" s="4"/>
      <c r="B839" s="4"/>
      <c r="C839" s="4"/>
      <c r="D839" s="4"/>
      <c r="E839" s="4"/>
      <c r="F839" s="4"/>
      <c r="G839" s="4"/>
      <c r="H839" s="4"/>
    </row>
    <row r="840" spans="1:8">
      <c r="A840" s="4"/>
      <c r="B840" s="4"/>
      <c r="C840" s="4"/>
      <c r="D840" s="4"/>
      <c r="E840" s="4"/>
      <c r="F840" s="4"/>
      <c r="G840" s="4"/>
      <c r="H840" s="4"/>
    </row>
    <row r="841" spans="1:8">
      <c r="A841" s="4"/>
      <c r="B841" s="4"/>
      <c r="C841" s="4"/>
      <c r="D841" s="4"/>
      <c r="E841" s="4"/>
      <c r="F841" s="4"/>
      <c r="G841" s="4"/>
      <c r="H841" s="4"/>
    </row>
    <row r="842" spans="1:8">
      <c r="A842" s="4"/>
      <c r="B842" s="4"/>
      <c r="C842" s="4"/>
      <c r="D842" s="4"/>
      <c r="E842" s="4"/>
      <c r="F842" s="4"/>
      <c r="G842" s="4"/>
      <c r="H842" s="4"/>
    </row>
    <row r="843" spans="1:8">
      <c r="A843" s="4"/>
      <c r="B843" s="4"/>
      <c r="C843" s="4"/>
      <c r="D843" s="4"/>
      <c r="E843" s="4"/>
      <c r="F843" s="4"/>
      <c r="G843" s="4"/>
      <c r="H843" s="4"/>
    </row>
    <row r="844" spans="1:8">
      <c r="A844" s="4"/>
      <c r="B844" s="4"/>
      <c r="C844" s="4"/>
      <c r="D844" s="4"/>
      <c r="E844" s="4"/>
      <c r="F844" s="4"/>
      <c r="G844" s="4"/>
      <c r="H844" s="4"/>
    </row>
    <row r="845" spans="1:8">
      <c r="A845" s="4"/>
      <c r="B845" s="4"/>
      <c r="C845" s="4"/>
      <c r="D845" s="4"/>
      <c r="E845" s="4"/>
      <c r="F845" s="4"/>
      <c r="G845" s="4"/>
      <c r="H845" s="4"/>
    </row>
    <row r="846" spans="1:8">
      <c r="A846" s="4"/>
      <c r="B846" s="4"/>
      <c r="C846" s="4"/>
      <c r="D846" s="4"/>
      <c r="E846" s="4"/>
      <c r="F846" s="4"/>
      <c r="G846" s="4"/>
      <c r="H846" s="4"/>
    </row>
    <row r="847" spans="1:8">
      <c r="A847" s="4"/>
      <c r="B847" s="4"/>
      <c r="C847" s="4"/>
      <c r="D847" s="4"/>
      <c r="E847" s="4"/>
      <c r="F847" s="4"/>
      <c r="G847" s="4"/>
      <c r="H847" s="4"/>
    </row>
    <row r="848" spans="1:8">
      <c r="A848" s="4"/>
      <c r="B848" s="4"/>
      <c r="C848" s="4"/>
      <c r="D848" s="4"/>
      <c r="E848" s="4"/>
      <c r="F848" s="4"/>
      <c r="G848" s="4"/>
      <c r="H848" s="4"/>
    </row>
    <row r="849" spans="1:8">
      <c r="A849" s="4"/>
      <c r="B849" s="4"/>
      <c r="C849" s="4"/>
      <c r="D849" s="4"/>
      <c r="E849" s="4"/>
      <c r="F849" s="4"/>
      <c r="G849" s="4"/>
      <c r="H849" s="4"/>
    </row>
    <row r="850" spans="1:8">
      <c r="A850" s="4"/>
      <c r="B850" s="4"/>
      <c r="C850" s="4"/>
      <c r="D850" s="4"/>
      <c r="E850" s="4"/>
      <c r="F850" s="4"/>
      <c r="G850" s="4"/>
      <c r="H850" s="4"/>
    </row>
    <row r="851" spans="1:8">
      <c r="A851" s="4"/>
      <c r="B851" s="4"/>
      <c r="C851" s="4"/>
      <c r="D851" s="4"/>
      <c r="E851" s="4"/>
      <c r="F851" s="4"/>
      <c r="G851" s="4"/>
      <c r="H851" s="4"/>
    </row>
    <row r="852" spans="1:8">
      <c r="A852" s="4"/>
      <c r="B852" s="4"/>
      <c r="C852" s="4"/>
      <c r="D852" s="4"/>
      <c r="E852" s="4"/>
      <c r="F852" s="4"/>
      <c r="G852" s="4"/>
      <c r="H852" s="4"/>
    </row>
    <row r="853" spans="1:8">
      <c r="A853" s="4"/>
      <c r="B853" s="4"/>
      <c r="C853" s="4"/>
      <c r="D853" s="4"/>
      <c r="E853" s="4"/>
      <c r="F853" s="4"/>
      <c r="G853" s="4"/>
      <c r="H853" s="4"/>
    </row>
    <row r="854" spans="1:8">
      <c r="A854" s="4"/>
      <c r="B854" s="4"/>
      <c r="C854" s="4"/>
      <c r="D854" s="4"/>
      <c r="E854" s="4"/>
      <c r="F854" s="4"/>
      <c r="G854" s="4"/>
      <c r="H854" s="4"/>
    </row>
    <row r="855" spans="1:8">
      <c r="A855" s="4"/>
      <c r="B855" s="4"/>
      <c r="C855" s="4"/>
      <c r="D855" s="4"/>
      <c r="E855" s="4"/>
      <c r="F855" s="4"/>
      <c r="G855" s="4"/>
      <c r="H855" s="4"/>
    </row>
    <row r="856" spans="1:8">
      <c r="A856" s="4"/>
      <c r="B856" s="4"/>
      <c r="C856" s="4"/>
      <c r="D856" s="4"/>
      <c r="E856" s="4"/>
      <c r="F856" s="4"/>
      <c r="G856" s="4"/>
      <c r="H856" s="4"/>
    </row>
    <row r="857" spans="1:8">
      <c r="A857" s="4"/>
      <c r="B857" s="4"/>
      <c r="C857" s="4"/>
      <c r="D857" s="4"/>
      <c r="E857" s="4"/>
      <c r="F857" s="4"/>
      <c r="G857" s="4"/>
      <c r="H857" s="4"/>
    </row>
    <row r="858" spans="1:8">
      <c r="A858" s="4"/>
      <c r="B858" s="4"/>
      <c r="C858" s="4"/>
      <c r="D858" s="4"/>
      <c r="E858" s="4"/>
      <c r="F858" s="4"/>
      <c r="G858" s="4"/>
      <c r="H858" s="4"/>
    </row>
    <row r="859" spans="1:8">
      <c r="A859" s="4"/>
      <c r="B859" s="4"/>
      <c r="C859" s="4"/>
      <c r="D859" s="4"/>
      <c r="E859" s="4"/>
      <c r="F859" s="4"/>
      <c r="G859" s="4"/>
      <c r="H859" s="4"/>
    </row>
    <row r="860" spans="1:8">
      <c r="A860" s="4"/>
      <c r="B860" s="4"/>
      <c r="C860" s="4"/>
      <c r="D860" s="4"/>
      <c r="E860" s="4"/>
      <c r="F860" s="4"/>
      <c r="G860" s="4"/>
      <c r="H860" s="4"/>
    </row>
    <row r="861" spans="1:8">
      <c r="A861" s="4"/>
      <c r="B861" s="4"/>
      <c r="C861" s="4"/>
      <c r="D861" s="4"/>
      <c r="E861" s="4"/>
      <c r="F861" s="4"/>
      <c r="G861" s="4"/>
      <c r="H861" s="4"/>
    </row>
    <row r="862" spans="1:8">
      <c r="A862" s="4"/>
      <c r="B862" s="4"/>
      <c r="C862" s="4"/>
      <c r="D862" s="4"/>
      <c r="E862" s="4"/>
      <c r="F862" s="4"/>
      <c r="G862" s="4"/>
      <c r="H862" s="4"/>
    </row>
    <row r="863" spans="1:8">
      <c r="A863" s="4"/>
      <c r="B863" s="4"/>
      <c r="C863" s="4"/>
      <c r="D863" s="4"/>
      <c r="E863" s="4"/>
      <c r="F863" s="4"/>
      <c r="G863" s="4"/>
      <c r="H863" s="4"/>
    </row>
    <row r="864" spans="1:8">
      <c r="A864" s="4"/>
      <c r="B864" s="4"/>
      <c r="C864" s="4"/>
      <c r="D864" s="4"/>
      <c r="E864" s="4"/>
      <c r="F864" s="4"/>
      <c r="G864" s="4"/>
      <c r="H864" s="4"/>
    </row>
    <row r="865" spans="1:8">
      <c r="A865" s="4"/>
      <c r="B865" s="4"/>
      <c r="C865" s="4"/>
      <c r="D865" s="4"/>
      <c r="E865" s="4"/>
      <c r="F865" s="4"/>
      <c r="G865" s="4"/>
      <c r="H865" s="4"/>
    </row>
    <row r="866" spans="1:8">
      <c r="A866" s="4"/>
      <c r="B866" s="4"/>
      <c r="C866" s="4"/>
      <c r="D866" s="4"/>
      <c r="E866" s="4"/>
      <c r="F866" s="4"/>
      <c r="G866" s="4"/>
      <c r="H866" s="4"/>
    </row>
    <row r="867" spans="1:8">
      <c r="A867" s="4"/>
      <c r="B867" s="4"/>
      <c r="C867" s="4"/>
      <c r="D867" s="4"/>
      <c r="E867" s="4"/>
      <c r="F867" s="4"/>
      <c r="G867" s="4"/>
      <c r="H867" s="4"/>
    </row>
    <row r="868" spans="1:8">
      <c r="A868" s="4"/>
      <c r="B868" s="4"/>
      <c r="C868" s="4"/>
      <c r="D868" s="4"/>
      <c r="E868" s="4"/>
      <c r="F868" s="4"/>
      <c r="G868" s="4"/>
      <c r="H868" s="4"/>
    </row>
    <row r="869" spans="1:8">
      <c r="A869" s="4"/>
      <c r="B869" s="4"/>
      <c r="C869" s="4"/>
      <c r="D869" s="4"/>
      <c r="E869" s="4"/>
      <c r="F869" s="4"/>
      <c r="G869" s="4"/>
      <c r="H869" s="4"/>
    </row>
    <row r="870" spans="1:8">
      <c r="A870" s="4"/>
      <c r="B870" s="4"/>
      <c r="C870" s="4"/>
      <c r="D870" s="4"/>
      <c r="E870" s="4"/>
      <c r="F870" s="4"/>
      <c r="G870" s="4"/>
      <c r="H870" s="4"/>
    </row>
    <row r="871" spans="1:8">
      <c r="A871" s="4"/>
      <c r="B871" s="4"/>
      <c r="C871" s="4"/>
      <c r="D871" s="4"/>
      <c r="E871" s="4"/>
      <c r="F871" s="4"/>
      <c r="G871" s="4"/>
      <c r="H871" s="4"/>
    </row>
    <row r="872" spans="1:8">
      <c r="A872" s="4"/>
      <c r="B872" s="4"/>
      <c r="C872" s="4"/>
      <c r="D872" s="4"/>
      <c r="E872" s="4"/>
      <c r="F872" s="4"/>
      <c r="G872" s="4"/>
      <c r="H872" s="4"/>
    </row>
    <row r="873" spans="1:8">
      <c r="A873" s="4"/>
      <c r="B873" s="4"/>
      <c r="C873" s="4"/>
      <c r="D873" s="4"/>
      <c r="E873" s="4"/>
      <c r="F873" s="4"/>
      <c r="G873" s="4"/>
      <c r="H873" s="4"/>
    </row>
    <row r="874" spans="1:8">
      <c r="A874" s="4"/>
      <c r="B874" s="4"/>
      <c r="C874" s="4"/>
      <c r="D874" s="4"/>
      <c r="E874" s="4"/>
      <c r="F874" s="4"/>
      <c r="G874" s="4"/>
      <c r="H874" s="4"/>
    </row>
    <row r="875" spans="1:8">
      <c r="A875" s="4"/>
      <c r="B875" s="4"/>
      <c r="C875" s="4"/>
      <c r="D875" s="4"/>
      <c r="E875" s="4"/>
      <c r="F875" s="4"/>
      <c r="G875" s="4"/>
      <c r="H875" s="4"/>
    </row>
    <row r="876" spans="1:8">
      <c r="A876" s="4"/>
      <c r="B876" s="4"/>
      <c r="C876" s="4"/>
      <c r="D876" s="4"/>
      <c r="E876" s="4"/>
      <c r="F876" s="4"/>
      <c r="G876" s="4"/>
      <c r="H876" s="4"/>
    </row>
    <row r="877" spans="1:8">
      <c r="A877" s="4"/>
      <c r="B877" s="4"/>
      <c r="C877" s="4"/>
      <c r="D877" s="4"/>
      <c r="E877" s="4"/>
      <c r="F877" s="4"/>
      <c r="G877" s="4"/>
      <c r="H877" s="4"/>
    </row>
    <row r="878" spans="1:8">
      <c r="A878" s="4"/>
      <c r="B878" s="4"/>
      <c r="C878" s="4"/>
      <c r="D878" s="4"/>
      <c r="E878" s="4"/>
      <c r="F878" s="4"/>
      <c r="G878" s="4"/>
      <c r="H878" s="4"/>
    </row>
    <row r="879" spans="1:8">
      <c r="A879" s="4"/>
      <c r="B879" s="4"/>
      <c r="C879" s="4"/>
      <c r="D879" s="4"/>
      <c r="E879" s="4"/>
      <c r="F879" s="4"/>
      <c r="G879" s="4"/>
      <c r="H879" s="4"/>
    </row>
    <row r="880" spans="1:8">
      <c r="A880" s="4"/>
      <c r="B880" s="4"/>
      <c r="C880" s="4"/>
      <c r="D880" s="4"/>
      <c r="E880" s="4"/>
      <c r="F880" s="4"/>
      <c r="G880" s="4"/>
      <c r="H880" s="4"/>
    </row>
    <row r="881" spans="1:8">
      <c r="A881" s="4"/>
      <c r="B881" s="4"/>
      <c r="C881" s="4"/>
      <c r="D881" s="4"/>
      <c r="E881" s="4"/>
      <c r="F881" s="4"/>
      <c r="G881" s="4"/>
      <c r="H881" s="4"/>
    </row>
    <row r="882" spans="1:8">
      <c r="A882" s="4"/>
      <c r="B882" s="4"/>
      <c r="C882" s="4"/>
      <c r="D882" s="4"/>
      <c r="E882" s="4"/>
      <c r="F882" s="4"/>
      <c r="G882" s="4"/>
      <c r="H882" s="4"/>
    </row>
    <row r="883" spans="1:8">
      <c r="A883" s="4"/>
      <c r="B883" s="4"/>
      <c r="C883" s="4"/>
      <c r="D883" s="4"/>
      <c r="E883" s="4"/>
      <c r="F883" s="4"/>
      <c r="G883" s="4"/>
      <c r="H883" s="4"/>
    </row>
    <row r="884" spans="1:8">
      <c r="A884" s="4"/>
      <c r="B884" s="4"/>
      <c r="C884" s="4"/>
      <c r="D884" s="4"/>
      <c r="E884" s="4"/>
      <c r="F884" s="4"/>
      <c r="G884" s="4"/>
      <c r="H884" s="4"/>
    </row>
    <row r="885" spans="1:8">
      <c r="A885" s="4"/>
      <c r="B885" s="4"/>
      <c r="C885" s="4"/>
      <c r="D885" s="4"/>
      <c r="E885" s="4"/>
      <c r="F885" s="4"/>
      <c r="G885" s="4"/>
      <c r="H885" s="4"/>
    </row>
    <row r="886" spans="1:8">
      <c r="A886" s="4"/>
      <c r="B886" s="4"/>
      <c r="C886" s="4"/>
      <c r="D886" s="4"/>
      <c r="E886" s="4"/>
      <c r="F886" s="4"/>
      <c r="G886" s="4"/>
      <c r="H886" s="4"/>
    </row>
    <row r="887" spans="1:8">
      <c r="A887" s="4"/>
      <c r="B887" s="4"/>
      <c r="C887" s="4"/>
      <c r="D887" s="4"/>
      <c r="E887" s="4"/>
      <c r="F887" s="4"/>
      <c r="G887" s="4"/>
      <c r="H887" s="4"/>
    </row>
    <row r="888" spans="1:8">
      <c r="A888" s="4"/>
      <c r="B888" s="4"/>
      <c r="C888" s="4"/>
      <c r="D888" s="4"/>
      <c r="E888" s="4"/>
      <c r="F888" s="4"/>
      <c r="G888" s="4"/>
      <c r="H888" s="4"/>
    </row>
    <row r="889" spans="1:8">
      <c r="A889" s="4"/>
      <c r="B889" s="4"/>
      <c r="C889" s="4"/>
      <c r="D889" s="4"/>
      <c r="E889" s="4"/>
      <c r="F889" s="4"/>
      <c r="G889" s="4"/>
      <c r="H889" s="4"/>
    </row>
    <row r="890" spans="1:8">
      <c r="A890" s="4"/>
      <c r="B890" s="4"/>
      <c r="C890" s="4"/>
      <c r="D890" s="4"/>
      <c r="E890" s="4"/>
      <c r="F890" s="4"/>
      <c r="G890" s="4"/>
      <c r="H890" s="4"/>
    </row>
    <row r="891" spans="1:8">
      <c r="A891" s="4"/>
      <c r="B891" s="4"/>
      <c r="C891" s="4"/>
      <c r="D891" s="4"/>
      <c r="E891" s="4"/>
      <c r="F891" s="4"/>
      <c r="G891" s="4"/>
      <c r="H891" s="4"/>
    </row>
    <row r="892" spans="1:8">
      <c r="A892" s="4"/>
      <c r="B892" s="4"/>
      <c r="C892" s="4"/>
      <c r="D892" s="4"/>
      <c r="E892" s="4"/>
      <c r="F892" s="4"/>
      <c r="G892" s="4"/>
      <c r="H892" s="4"/>
    </row>
    <row r="893" spans="1:8">
      <c r="A893" s="4"/>
      <c r="B893" s="4"/>
      <c r="C893" s="4"/>
      <c r="D893" s="4"/>
      <c r="E893" s="4"/>
      <c r="F893" s="4"/>
      <c r="G893" s="4"/>
      <c r="H893" s="4"/>
    </row>
    <row r="894" spans="1:8">
      <c r="A894" s="4"/>
      <c r="B894" s="4"/>
      <c r="C894" s="4"/>
      <c r="D894" s="4"/>
      <c r="E894" s="4"/>
      <c r="F894" s="4"/>
      <c r="G894" s="4"/>
      <c r="H894" s="4"/>
    </row>
    <row r="895" spans="1:8">
      <c r="A895" s="4"/>
      <c r="B895" s="4"/>
      <c r="C895" s="4"/>
      <c r="D895" s="4"/>
      <c r="E895" s="4"/>
      <c r="F895" s="4"/>
      <c r="G895" s="4"/>
      <c r="H895" s="4"/>
    </row>
    <row r="896" spans="1:8">
      <c r="A896" s="4"/>
      <c r="B896" s="4"/>
      <c r="C896" s="4"/>
      <c r="D896" s="4"/>
      <c r="E896" s="4"/>
      <c r="F896" s="4"/>
      <c r="G896" s="4"/>
      <c r="H896" s="4"/>
    </row>
    <row r="897" spans="1:8">
      <c r="A897" s="4"/>
      <c r="B897" s="4"/>
      <c r="C897" s="4"/>
      <c r="D897" s="4"/>
      <c r="E897" s="4"/>
      <c r="F897" s="4"/>
      <c r="G897" s="4"/>
      <c r="H897" s="4"/>
    </row>
    <row r="898" spans="1:8">
      <c r="A898" s="4"/>
      <c r="B898" s="4"/>
      <c r="C898" s="4"/>
      <c r="D898" s="4"/>
      <c r="E898" s="4"/>
      <c r="F898" s="4"/>
      <c r="G898" s="4"/>
      <c r="H898" s="4"/>
    </row>
    <row r="899" spans="1:8">
      <c r="A899" s="4"/>
      <c r="B899" s="4"/>
      <c r="C899" s="4"/>
      <c r="D899" s="4"/>
      <c r="E899" s="4"/>
      <c r="F899" s="4"/>
      <c r="G899" s="4"/>
      <c r="H899" s="4"/>
    </row>
    <row r="900" spans="1:8">
      <c r="A900" s="4"/>
      <c r="B900" s="4"/>
      <c r="C900" s="4"/>
      <c r="D900" s="4"/>
      <c r="E900" s="4"/>
      <c r="F900" s="4"/>
      <c r="G900" s="4"/>
      <c r="H900" s="4"/>
    </row>
    <row r="901" spans="1:8">
      <c r="A901" s="4"/>
      <c r="B901" s="4"/>
      <c r="C901" s="4"/>
      <c r="D901" s="4"/>
      <c r="E901" s="4"/>
      <c r="F901" s="4"/>
      <c r="G901" s="4"/>
      <c r="H901" s="4"/>
    </row>
    <row r="902" spans="1:8">
      <c r="A902" s="4"/>
      <c r="B902" s="4"/>
      <c r="C902" s="4"/>
      <c r="D902" s="4"/>
      <c r="E902" s="4"/>
      <c r="F902" s="4"/>
      <c r="G902" s="4"/>
      <c r="H902" s="4"/>
    </row>
    <row r="903" spans="1:8">
      <c r="A903" s="4"/>
      <c r="B903" s="4"/>
      <c r="C903" s="4"/>
      <c r="D903" s="4"/>
      <c r="E903" s="4"/>
      <c r="F903" s="4"/>
      <c r="G903" s="4"/>
      <c r="H903" s="4"/>
    </row>
    <row r="904" spans="1:8">
      <c r="A904" s="4"/>
      <c r="B904" s="4"/>
      <c r="C904" s="4"/>
      <c r="D904" s="4"/>
      <c r="E904" s="4"/>
      <c r="F904" s="4"/>
      <c r="G904" s="4"/>
      <c r="H904" s="4"/>
    </row>
    <row r="905" spans="1:8">
      <c r="A905" s="4"/>
      <c r="B905" s="4"/>
      <c r="C905" s="4"/>
      <c r="D905" s="4"/>
      <c r="E905" s="4"/>
      <c r="F905" s="4"/>
      <c r="G905" s="4"/>
      <c r="H905" s="4"/>
    </row>
    <row r="906" spans="1:8">
      <c r="A906" s="4"/>
      <c r="B906" s="4"/>
      <c r="C906" s="4"/>
      <c r="D906" s="4"/>
      <c r="E906" s="4"/>
      <c r="F906" s="4"/>
      <c r="G906" s="4"/>
      <c r="H906" s="4"/>
    </row>
    <row r="907" spans="1:8">
      <c r="A907" s="4"/>
      <c r="B907" s="4"/>
      <c r="C907" s="4"/>
      <c r="D907" s="4"/>
      <c r="E907" s="4"/>
      <c r="F907" s="4"/>
      <c r="G907" s="4"/>
      <c r="H907" s="4"/>
    </row>
    <row r="908" spans="1:8">
      <c r="A908" s="4"/>
      <c r="B908" s="4"/>
      <c r="C908" s="4"/>
      <c r="D908" s="4"/>
      <c r="E908" s="4"/>
      <c r="F908" s="4"/>
      <c r="G908" s="4"/>
      <c r="H908" s="4"/>
    </row>
    <row r="909" spans="1:8">
      <c r="A909" s="4"/>
      <c r="B909" s="4"/>
      <c r="C909" s="4"/>
      <c r="D909" s="4"/>
      <c r="E909" s="4"/>
      <c r="F909" s="4"/>
      <c r="G909" s="4"/>
      <c r="H909" s="4"/>
    </row>
    <row r="910" spans="1:8">
      <c r="A910" s="4"/>
      <c r="B910" s="4"/>
      <c r="C910" s="4"/>
      <c r="D910" s="4"/>
      <c r="E910" s="4"/>
      <c r="F910" s="4"/>
      <c r="G910" s="4"/>
      <c r="H910" s="4"/>
    </row>
    <row r="911" spans="1:8">
      <c r="A911" s="4"/>
      <c r="B911" s="4"/>
      <c r="C911" s="4"/>
      <c r="D911" s="4"/>
      <c r="E911" s="4"/>
      <c r="F911" s="4"/>
      <c r="G911" s="4"/>
      <c r="H911" s="4"/>
    </row>
    <row r="912" spans="1:8">
      <c r="A912" s="4"/>
      <c r="B912" s="4"/>
      <c r="C912" s="4"/>
      <c r="D912" s="4"/>
      <c r="E912" s="4"/>
      <c r="F912" s="4"/>
      <c r="G912" s="4"/>
      <c r="H912" s="4"/>
    </row>
    <row r="913" spans="1:8">
      <c r="A913" s="4"/>
      <c r="B913" s="4"/>
      <c r="C913" s="4"/>
      <c r="D913" s="4"/>
      <c r="E913" s="4"/>
      <c r="F913" s="4"/>
      <c r="G913" s="4"/>
      <c r="H913" s="4"/>
    </row>
    <row r="914" spans="1:8">
      <c r="A914" s="4"/>
      <c r="B914" s="4"/>
      <c r="C914" s="4"/>
      <c r="D914" s="4"/>
      <c r="E914" s="4"/>
      <c r="F914" s="4"/>
      <c r="G914" s="4"/>
      <c r="H914" s="4"/>
    </row>
    <row r="915" spans="1:8">
      <c r="A915" s="4"/>
      <c r="B915" s="4"/>
      <c r="C915" s="4"/>
      <c r="D915" s="4"/>
      <c r="E915" s="4"/>
      <c r="F915" s="4"/>
      <c r="G915" s="4"/>
      <c r="H915" s="4"/>
    </row>
    <row r="916" spans="1:8">
      <c r="A916" s="4"/>
      <c r="B916" s="4"/>
      <c r="C916" s="4"/>
      <c r="D916" s="4"/>
      <c r="E916" s="4"/>
      <c r="F916" s="4"/>
      <c r="G916" s="4"/>
      <c r="H916" s="4"/>
    </row>
    <row r="917" spans="1:8">
      <c r="A917" s="4"/>
      <c r="B917" s="4"/>
      <c r="C917" s="4"/>
      <c r="D917" s="4"/>
      <c r="E917" s="4"/>
      <c r="F917" s="4"/>
      <c r="G917" s="4"/>
      <c r="H917" s="4"/>
    </row>
    <row r="918" spans="1:8">
      <c r="A918" s="4"/>
      <c r="B918" s="4"/>
      <c r="C918" s="4"/>
      <c r="D918" s="4"/>
      <c r="E918" s="4"/>
      <c r="F918" s="4"/>
      <c r="G918" s="4"/>
      <c r="H918" s="4"/>
    </row>
    <row r="919" spans="1:8">
      <c r="A919" s="4"/>
      <c r="B919" s="4"/>
      <c r="C919" s="4"/>
      <c r="D919" s="4"/>
      <c r="E919" s="4"/>
      <c r="F919" s="4"/>
      <c r="G919" s="4"/>
      <c r="H919" s="4"/>
    </row>
    <row r="920" spans="1:8">
      <c r="A920" s="4"/>
      <c r="B920" s="4"/>
      <c r="C920" s="4"/>
      <c r="D920" s="4"/>
      <c r="E920" s="4"/>
      <c r="F920" s="4"/>
      <c r="G920" s="4"/>
      <c r="H920" s="4"/>
    </row>
    <row r="921" spans="1:8">
      <c r="A921" s="4"/>
      <c r="B921" s="4"/>
      <c r="C921" s="4"/>
      <c r="D921" s="4"/>
      <c r="E921" s="4"/>
      <c r="F921" s="4"/>
      <c r="G921" s="4"/>
      <c r="H921" s="4"/>
    </row>
    <row r="922" spans="1:8">
      <c r="A922" s="4"/>
      <c r="B922" s="4"/>
      <c r="C922" s="4"/>
      <c r="D922" s="4"/>
      <c r="E922" s="4"/>
      <c r="F922" s="4"/>
      <c r="G922" s="4"/>
      <c r="H922" s="4"/>
    </row>
    <row r="923" spans="1:8">
      <c r="A923" s="4"/>
      <c r="B923" s="4"/>
      <c r="C923" s="4"/>
      <c r="D923" s="4"/>
      <c r="E923" s="4"/>
      <c r="F923" s="4"/>
      <c r="G923" s="4"/>
      <c r="H923" s="4"/>
    </row>
    <row r="924" spans="1:8">
      <c r="A924" s="4"/>
      <c r="B924" s="4"/>
      <c r="C924" s="4"/>
      <c r="D924" s="4"/>
      <c r="E924" s="4"/>
      <c r="F924" s="4"/>
      <c r="G924" s="4"/>
      <c r="H924" s="4"/>
    </row>
    <row r="925" spans="1:8">
      <c r="A925" s="4"/>
      <c r="B925" s="4"/>
      <c r="C925" s="4"/>
      <c r="D925" s="4"/>
      <c r="E925" s="4"/>
      <c r="F925" s="4"/>
      <c r="G925" s="4"/>
      <c r="H925" s="4"/>
    </row>
    <row r="926" spans="1:8">
      <c r="A926" s="4"/>
      <c r="B926" s="4"/>
      <c r="C926" s="4"/>
      <c r="D926" s="4"/>
      <c r="E926" s="4"/>
      <c r="F926" s="4"/>
      <c r="G926" s="4"/>
      <c r="H926" s="4"/>
    </row>
    <row r="927" spans="1:8">
      <c r="A927" s="4"/>
      <c r="B927" s="4"/>
      <c r="C927" s="4"/>
      <c r="D927" s="4"/>
      <c r="E927" s="4"/>
      <c r="F927" s="4"/>
      <c r="G927" s="4"/>
      <c r="H927" s="4"/>
    </row>
    <row r="928" spans="1:8">
      <c r="A928" s="4"/>
      <c r="B928" s="4"/>
      <c r="C928" s="4"/>
      <c r="D928" s="4"/>
      <c r="E928" s="4"/>
      <c r="F928" s="4"/>
      <c r="G928" s="4"/>
      <c r="H928" s="4"/>
    </row>
    <row r="929" spans="1:8">
      <c r="A929" s="4"/>
      <c r="B929" s="4"/>
      <c r="C929" s="4"/>
      <c r="D929" s="4"/>
      <c r="E929" s="4"/>
      <c r="F929" s="4"/>
      <c r="G929" s="4"/>
      <c r="H929" s="4"/>
    </row>
    <row r="930" spans="1:8">
      <c r="A930" s="4"/>
      <c r="B930" s="4"/>
      <c r="C930" s="4"/>
      <c r="D930" s="4"/>
      <c r="E930" s="4"/>
      <c r="F930" s="4"/>
      <c r="G930" s="4"/>
      <c r="H930" s="4"/>
    </row>
    <row r="931" spans="1:8">
      <c r="A931" s="4"/>
      <c r="B931" s="4"/>
      <c r="C931" s="4"/>
      <c r="D931" s="4"/>
      <c r="E931" s="4"/>
      <c r="F931" s="4"/>
      <c r="G931" s="4"/>
      <c r="H931" s="4"/>
    </row>
    <row r="932" spans="1:8">
      <c r="A932" s="4"/>
      <c r="B932" s="4"/>
      <c r="C932" s="4"/>
      <c r="D932" s="4"/>
      <c r="E932" s="4"/>
      <c r="F932" s="4"/>
      <c r="G932" s="4"/>
      <c r="H932" s="4"/>
    </row>
    <row r="933" spans="1:8">
      <c r="A933" s="4"/>
      <c r="B933" s="4"/>
      <c r="C933" s="4"/>
      <c r="D933" s="4"/>
      <c r="E933" s="4"/>
      <c r="F933" s="4"/>
      <c r="G933" s="4"/>
      <c r="H933" s="4"/>
    </row>
    <row r="934" spans="1:8">
      <c r="A934" s="4"/>
      <c r="B934" s="4"/>
      <c r="C934" s="4"/>
      <c r="D934" s="4"/>
      <c r="E934" s="4"/>
      <c r="F934" s="4"/>
      <c r="G934" s="4"/>
      <c r="H934" s="4"/>
    </row>
    <row r="935" spans="1:8">
      <c r="A935" s="4"/>
      <c r="B935" s="4"/>
      <c r="C935" s="4"/>
      <c r="D935" s="4"/>
      <c r="E935" s="4"/>
      <c r="F935" s="4"/>
      <c r="G935" s="4"/>
      <c r="H935" s="4"/>
    </row>
    <row r="936" spans="1:8">
      <c r="A936" s="4"/>
      <c r="B936" s="4"/>
      <c r="C936" s="4"/>
      <c r="D936" s="4"/>
      <c r="E936" s="4"/>
      <c r="F936" s="4"/>
      <c r="G936" s="4"/>
      <c r="H936" s="4"/>
    </row>
    <row r="937" spans="1:8">
      <c r="A937" s="4"/>
      <c r="B937" s="4"/>
      <c r="C937" s="4"/>
      <c r="D937" s="4"/>
      <c r="E937" s="4"/>
      <c r="F937" s="4"/>
      <c r="G937" s="4"/>
      <c r="H937" s="4"/>
    </row>
    <row r="938" spans="1:8">
      <c r="A938" s="4"/>
      <c r="B938" s="4"/>
      <c r="C938" s="4"/>
      <c r="D938" s="4"/>
      <c r="E938" s="4"/>
      <c r="F938" s="4"/>
      <c r="G938" s="4"/>
      <c r="H938" s="4"/>
    </row>
    <row r="939" spans="1:8">
      <c r="A939" s="4"/>
      <c r="B939" s="4"/>
      <c r="C939" s="4"/>
      <c r="D939" s="4"/>
      <c r="E939" s="4"/>
      <c r="F939" s="4"/>
      <c r="G939" s="4"/>
      <c r="H939" s="4"/>
    </row>
    <row r="940" spans="1:8">
      <c r="A940" s="4"/>
      <c r="B940" s="4"/>
      <c r="C940" s="4"/>
      <c r="D940" s="4"/>
      <c r="E940" s="4"/>
      <c r="F940" s="4"/>
      <c r="G940" s="4"/>
      <c r="H940" s="4"/>
    </row>
    <row r="941" spans="1:8">
      <c r="A941" s="4"/>
      <c r="B941" s="4"/>
      <c r="C941" s="4"/>
      <c r="D941" s="4"/>
      <c r="E941" s="4"/>
      <c r="F941" s="4"/>
      <c r="G941" s="4"/>
      <c r="H941" s="4"/>
    </row>
    <row r="942" spans="1:8">
      <c r="A942" s="4"/>
      <c r="B942" s="4"/>
      <c r="C942" s="4"/>
      <c r="D942" s="4"/>
      <c r="E942" s="4"/>
      <c r="F942" s="4"/>
      <c r="G942" s="4"/>
      <c r="H942" s="4"/>
    </row>
    <row r="943" spans="1:8">
      <c r="A943" s="4"/>
      <c r="B943" s="4"/>
      <c r="C943" s="4"/>
      <c r="D943" s="4"/>
      <c r="E943" s="4"/>
      <c r="F943" s="4"/>
      <c r="G943" s="4"/>
      <c r="H943" s="4"/>
    </row>
    <row r="944" spans="1:8">
      <c r="A944" s="4"/>
      <c r="B944" s="4"/>
      <c r="C944" s="4"/>
      <c r="D944" s="4"/>
      <c r="E944" s="4"/>
      <c r="F944" s="4"/>
      <c r="G944" s="4"/>
      <c r="H944" s="4"/>
    </row>
    <row r="945" spans="1:8">
      <c r="A945" s="4"/>
      <c r="B945" s="4"/>
      <c r="C945" s="4"/>
      <c r="D945" s="4"/>
      <c r="E945" s="4"/>
      <c r="F945" s="4"/>
      <c r="G945" s="4"/>
      <c r="H945" s="4"/>
    </row>
    <row r="946" spans="1:8">
      <c r="A946" s="4"/>
      <c r="B946" s="4"/>
      <c r="C946" s="4"/>
      <c r="D946" s="4"/>
      <c r="E946" s="4"/>
      <c r="F946" s="4"/>
      <c r="G946" s="4"/>
      <c r="H946" s="4"/>
    </row>
    <row r="947" spans="1:8">
      <c r="A947" s="4"/>
      <c r="B947" s="4"/>
      <c r="C947" s="4"/>
      <c r="D947" s="4"/>
      <c r="E947" s="4"/>
      <c r="F947" s="4"/>
      <c r="G947" s="4"/>
      <c r="H947" s="4"/>
    </row>
    <row r="948" spans="1:8">
      <c r="A948" s="4"/>
      <c r="B948" s="4"/>
      <c r="C948" s="4"/>
      <c r="D948" s="4"/>
      <c r="E948" s="4"/>
      <c r="F948" s="4"/>
      <c r="G948" s="4"/>
      <c r="H948" s="4"/>
    </row>
    <row r="949" spans="1:8">
      <c r="A949" s="4"/>
      <c r="B949" s="4"/>
      <c r="C949" s="4"/>
      <c r="D949" s="4"/>
      <c r="E949" s="4"/>
      <c r="F949" s="4"/>
      <c r="G949" s="4"/>
      <c r="H949" s="4"/>
    </row>
    <row r="950" spans="1:8">
      <c r="A950" s="4"/>
      <c r="B950" s="4"/>
      <c r="C950" s="4"/>
      <c r="D950" s="4"/>
      <c r="E950" s="4"/>
      <c r="F950" s="4"/>
      <c r="G950" s="4"/>
      <c r="H950" s="4"/>
    </row>
    <row r="951" spans="1:8">
      <c r="A951" s="4"/>
      <c r="B951" s="4"/>
      <c r="C951" s="4"/>
      <c r="D951" s="4"/>
      <c r="E951" s="4"/>
      <c r="F951" s="4"/>
      <c r="G951" s="4"/>
      <c r="H951" s="4"/>
    </row>
    <row r="952" spans="1:8">
      <c r="A952" s="4"/>
      <c r="B952" s="4"/>
      <c r="C952" s="4"/>
      <c r="D952" s="4"/>
      <c r="E952" s="4"/>
      <c r="F952" s="4"/>
      <c r="G952" s="4"/>
      <c r="H952" s="4"/>
    </row>
    <row r="953" spans="1:8">
      <c r="A953" s="4"/>
      <c r="B953" s="4"/>
      <c r="C953" s="4"/>
      <c r="D953" s="4"/>
      <c r="E953" s="4"/>
      <c r="F953" s="4"/>
      <c r="G953" s="4"/>
      <c r="H953" s="4"/>
    </row>
    <row r="954" spans="1:8">
      <c r="A954" s="4"/>
      <c r="B954" s="4"/>
      <c r="C954" s="4"/>
      <c r="D954" s="4"/>
      <c r="E954" s="4"/>
      <c r="F954" s="4"/>
      <c r="G954" s="4"/>
      <c r="H954" s="4"/>
    </row>
    <row r="955" spans="1:8">
      <c r="A955" s="4"/>
      <c r="B955" s="4"/>
      <c r="C955" s="4"/>
      <c r="D955" s="4"/>
      <c r="E955" s="4"/>
      <c r="F955" s="4"/>
      <c r="G955" s="4"/>
      <c r="H955" s="4"/>
    </row>
    <row r="956" spans="1:8">
      <c r="A956" s="4"/>
      <c r="B956" s="4"/>
      <c r="C956" s="4"/>
      <c r="D956" s="4"/>
      <c r="E956" s="4"/>
      <c r="F956" s="4"/>
      <c r="G956" s="4"/>
      <c r="H956" s="4"/>
    </row>
    <row r="957" spans="1:8">
      <c r="A957" s="4"/>
      <c r="B957" s="4"/>
      <c r="C957" s="4"/>
      <c r="D957" s="4"/>
      <c r="E957" s="4"/>
      <c r="F957" s="4"/>
      <c r="G957" s="4"/>
      <c r="H957" s="4"/>
    </row>
    <row r="958" spans="1:8">
      <c r="A958" s="4"/>
      <c r="B958" s="4"/>
      <c r="C958" s="4"/>
      <c r="D958" s="4"/>
      <c r="E958" s="4"/>
      <c r="F958" s="4"/>
      <c r="G958" s="4"/>
      <c r="H958" s="4"/>
    </row>
    <row r="959" spans="1:8">
      <c r="A959" s="4"/>
      <c r="B959" s="4"/>
      <c r="C959" s="4"/>
      <c r="D959" s="4"/>
      <c r="E959" s="4"/>
      <c r="F959" s="4"/>
      <c r="G959" s="4"/>
      <c r="H959" s="4"/>
    </row>
    <row r="960" spans="1:8">
      <c r="A960" s="4"/>
      <c r="B960" s="4"/>
      <c r="C960" s="4"/>
      <c r="D960" s="4"/>
      <c r="E960" s="4"/>
      <c r="F960" s="4"/>
      <c r="G960" s="4"/>
      <c r="H960" s="4"/>
    </row>
    <row r="961" spans="1:8">
      <c r="A961" s="4"/>
      <c r="B961" s="4"/>
      <c r="C961" s="4"/>
      <c r="D961" s="4"/>
      <c r="E961" s="4"/>
      <c r="F961" s="4"/>
      <c r="G961" s="4"/>
      <c r="H961" s="4"/>
    </row>
    <row r="962" spans="1:8">
      <c r="A962" s="4"/>
      <c r="B962" s="4"/>
      <c r="C962" s="4"/>
      <c r="D962" s="4"/>
      <c r="E962" s="4"/>
      <c r="F962" s="4"/>
      <c r="G962" s="4"/>
      <c r="H962" s="4"/>
    </row>
    <row r="963" spans="1:8">
      <c r="A963" s="4"/>
      <c r="B963" s="4"/>
      <c r="C963" s="4"/>
      <c r="D963" s="4"/>
      <c r="E963" s="4"/>
      <c r="F963" s="4"/>
      <c r="G963" s="4"/>
      <c r="H963" s="4"/>
    </row>
    <row r="964" spans="1:8">
      <c r="A964" s="4"/>
      <c r="B964" s="4"/>
      <c r="C964" s="4"/>
      <c r="D964" s="4"/>
      <c r="E964" s="4"/>
      <c r="F964" s="4"/>
      <c r="G964" s="4"/>
      <c r="H964" s="4"/>
    </row>
    <row r="965" spans="1:8">
      <c r="A965" s="4"/>
      <c r="B965" s="4"/>
      <c r="C965" s="4"/>
      <c r="D965" s="4"/>
      <c r="E965" s="4"/>
      <c r="F965" s="4"/>
      <c r="G965" s="4"/>
      <c r="H965" s="4"/>
    </row>
    <row r="966" spans="1:8">
      <c r="A966" s="4"/>
      <c r="B966" s="4"/>
      <c r="C966" s="4"/>
      <c r="D966" s="4"/>
      <c r="E966" s="4"/>
      <c r="F966" s="4"/>
      <c r="G966" s="4"/>
      <c r="H966" s="4"/>
    </row>
    <row r="967" spans="1:8">
      <c r="A967" s="4"/>
      <c r="B967" s="4"/>
      <c r="C967" s="4"/>
      <c r="D967" s="4"/>
      <c r="E967" s="4"/>
      <c r="F967" s="4"/>
      <c r="G967" s="4"/>
      <c r="H967" s="4"/>
    </row>
    <row r="968" spans="1:8">
      <c r="A968" s="4"/>
      <c r="B968" s="4"/>
      <c r="C968" s="4"/>
      <c r="D968" s="4"/>
      <c r="E968" s="4"/>
      <c r="F968" s="4"/>
      <c r="G968" s="4"/>
      <c r="H968" s="4"/>
    </row>
    <row r="969" spans="1:8">
      <c r="A969" s="4"/>
      <c r="B969" s="4"/>
      <c r="C969" s="4"/>
      <c r="D969" s="4"/>
      <c r="E969" s="4"/>
      <c r="F969" s="4"/>
      <c r="G969" s="4"/>
      <c r="H969" s="4"/>
    </row>
    <row r="970" spans="1:8">
      <c r="A970" s="4"/>
      <c r="B970" s="4"/>
      <c r="C970" s="4"/>
      <c r="D970" s="4"/>
      <c r="E970" s="4"/>
      <c r="F970" s="4"/>
      <c r="G970" s="4"/>
      <c r="H970" s="4"/>
    </row>
    <row r="971" spans="1:8">
      <c r="A971" s="4"/>
      <c r="B971" s="4"/>
      <c r="C971" s="4"/>
      <c r="D971" s="4"/>
      <c r="E971" s="4"/>
      <c r="F971" s="4"/>
      <c r="G971" s="4"/>
      <c r="H971" s="4"/>
    </row>
    <row r="972" spans="1:8">
      <c r="A972" s="4"/>
      <c r="B972" s="4"/>
      <c r="C972" s="4"/>
      <c r="D972" s="4"/>
      <c r="E972" s="4"/>
      <c r="F972" s="4"/>
      <c r="G972" s="4"/>
      <c r="H972" s="4"/>
    </row>
    <row r="973" spans="1:8">
      <c r="A973" s="4"/>
      <c r="B973" s="4"/>
      <c r="C973" s="4"/>
      <c r="D973" s="4"/>
      <c r="E973" s="4"/>
      <c r="F973" s="4"/>
      <c r="G973" s="4"/>
      <c r="H973" s="4"/>
    </row>
    <row r="974" spans="1:8">
      <c r="A974" s="4"/>
      <c r="B974" s="4"/>
      <c r="C974" s="4"/>
      <c r="D974" s="4"/>
      <c r="E974" s="4"/>
      <c r="F974" s="4"/>
      <c r="G974" s="4"/>
      <c r="H974" s="4"/>
    </row>
    <row r="975" spans="1:8">
      <c r="A975" s="4"/>
      <c r="B975" s="4"/>
      <c r="C975" s="4"/>
      <c r="D975" s="4"/>
      <c r="E975" s="4"/>
      <c r="F975" s="4"/>
      <c r="G975" s="4"/>
      <c r="H975" s="4"/>
    </row>
    <row r="976" spans="1:8">
      <c r="A976" s="4"/>
      <c r="B976" s="4"/>
      <c r="C976" s="4"/>
      <c r="D976" s="4"/>
      <c r="E976" s="4"/>
      <c r="F976" s="4"/>
      <c r="G976" s="4"/>
      <c r="H976" s="4"/>
    </row>
    <row r="977" spans="1:8">
      <c r="A977" s="4"/>
      <c r="B977" s="4"/>
      <c r="C977" s="4"/>
      <c r="D977" s="4"/>
      <c r="E977" s="4"/>
      <c r="F977" s="4"/>
      <c r="G977" s="4"/>
      <c r="H977" s="4"/>
    </row>
    <row r="978" spans="1:8">
      <c r="A978" s="4"/>
      <c r="B978" s="4"/>
      <c r="C978" s="4"/>
      <c r="D978" s="4"/>
      <c r="E978" s="4"/>
      <c r="F978" s="4"/>
      <c r="G978" s="4"/>
      <c r="H978" s="4"/>
    </row>
    <row r="979" spans="1:8">
      <c r="A979" s="4"/>
      <c r="B979" s="4"/>
      <c r="C979" s="4"/>
      <c r="D979" s="4"/>
      <c r="E979" s="4"/>
      <c r="F979" s="4"/>
      <c r="G979" s="4"/>
      <c r="H979" s="4"/>
    </row>
    <row r="980" spans="1:8">
      <c r="A980" s="4"/>
      <c r="B980" s="4"/>
      <c r="C980" s="4"/>
      <c r="D980" s="4"/>
      <c r="E980" s="4"/>
      <c r="F980" s="4"/>
      <c r="G980" s="4"/>
      <c r="H980" s="4"/>
    </row>
    <row r="981" spans="1:8">
      <c r="A981" s="4"/>
      <c r="B981" s="4"/>
      <c r="C981" s="4"/>
      <c r="D981" s="4"/>
      <c r="E981" s="4"/>
      <c r="F981" s="4"/>
      <c r="G981" s="4"/>
      <c r="H981" s="4"/>
    </row>
    <row r="982" spans="1:8">
      <c r="A982" s="4"/>
      <c r="B982" s="4"/>
      <c r="C982" s="4"/>
      <c r="D982" s="4"/>
      <c r="E982" s="4"/>
      <c r="F982" s="4"/>
      <c r="G982" s="4"/>
      <c r="H982" s="4"/>
    </row>
    <row r="983" spans="1:8">
      <c r="A983" s="4"/>
      <c r="B983" s="4"/>
      <c r="C983" s="4"/>
      <c r="D983" s="4"/>
      <c r="E983" s="4"/>
      <c r="F983" s="4"/>
      <c r="G983" s="4"/>
      <c r="H983" s="4"/>
    </row>
    <row r="984" spans="1:8">
      <c r="A984" s="4"/>
      <c r="B984" s="4"/>
      <c r="C984" s="4"/>
      <c r="D984" s="4"/>
      <c r="E984" s="4"/>
      <c r="F984" s="4"/>
      <c r="G984" s="4"/>
      <c r="H984" s="4"/>
    </row>
    <row r="985" spans="1:8">
      <c r="A985" s="4"/>
      <c r="B985" s="4"/>
      <c r="C985" s="4"/>
      <c r="D985" s="4"/>
      <c r="E985" s="4"/>
      <c r="F985" s="4"/>
      <c r="G985" s="4"/>
      <c r="H985" s="4"/>
    </row>
    <row r="986" spans="1:8">
      <c r="A986" s="4"/>
      <c r="B986" s="4"/>
      <c r="C986" s="4"/>
      <c r="D986" s="4"/>
      <c r="E986" s="4"/>
      <c r="F986" s="4"/>
      <c r="G986" s="4"/>
      <c r="H986" s="4"/>
    </row>
    <row r="987" spans="1:8">
      <c r="A987" s="4"/>
      <c r="B987" s="4"/>
      <c r="C987" s="4"/>
      <c r="D987" s="4"/>
      <c r="E987" s="4"/>
      <c r="F987" s="4"/>
      <c r="G987" s="4"/>
      <c r="H987" s="4"/>
    </row>
    <row r="988" spans="1:8">
      <c r="A988" s="4"/>
      <c r="B988" s="4"/>
      <c r="C988" s="4"/>
      <c r="D988" s="4"/>
      <c r="E988" s="4"/>
      <c r="F988" s="4"/>
      <c r="G988" s="4"/>
      <c r="H988" s="4"/>
    </row>
    <row r="989" spans="1:8">
      <c r="A989" s="4"/>
      <c r="B989" s="4"/>
      <c r="C989" s="4"/>
      <c r="D989" s="4"/>
      <c r="E989" s="4"/>
      <c r="F989" s="4"/>
      <c r="G989" s="4"/>
      <c r="H989" s="4"/>
    </row>
    <row r="990" spans="1:8">
      <c r="A990" s="4"/>
      <c r="B990" s="4"/>
      <c r="C990" s="4"/>
      <c r="D990" s="4"/>
      <c r="E990" s="4"/>
      <c r="F990" s="4"/>
      <c r="G990" s="4"/>
      <c r="H990" s="4"/>
    </row>
    <row r="991" spans="1:8">
      <c r="A991" s="4"/>
      <c r="B991" s="4"/>
      <c r="C991" s="4"/>
      <c r="D991" s="4"/>
      <c r="E991" s="4"/>
      <c r="F991" s="4"/>
      <c r="G991" s="4"/>
      <c r="H991" s="4"/>
    </row>
    <row r="992" spans="1:8">
      <c r="A992" s="4"/>
      <c r="B992" s="4"/>
      <c r="C992" s="4"/>
      <c r="D992" s="4"/>
      <c r="E992" s="4"/>
      <c r="F992" s="4"/>
      <c r="G992" s="4"/>
      <c r="H992" s="4"/>
    </row>
    <row r="993" spans="1:8">
      <c r="A993" s="4"/>
      <c r="B993" s="4"/>
      <c r="C993" s="4"/>
      <c r="D993" s="4"/>
      <c r="E993" s="4"/>
      <c r="F993" s="4"/>
      <c r="G993" s="4"/>
      <c r="H993" s="4"/>
    </row>
    <row r="994" spans="1:8">
      <c r="A994" s="4"/>
      <c r="B994" s="4"/>
      <c r="C994" s="4"/>
      <c r="D994" s="4"/>
      <c r="E994" s="4"/>
      <c r="F994" s="4"/>
      <c r="G994" s="4"/>
      <c r="H994" s="4"/>
    </row>
    <row r="995" spans="1:8">
      <c r="A995" s="4"/>
      <c r="B995" s="4"/>
      <c r="C995" s="4"/>
      <c r="D995" s="4"/>
      <c r="E995" s="4"/>
      <c r="F995" s="4"/>
      <c r="G995" s="4"/>
      <c r="H995" s="4"/>
    </row>
    <row r="996" spans="1:8">
      <c r="A996" s="4"/>
      <c r="B996" s="4"/>
      <c r="C996" s="4"/>
      <c r="D996" s="4"/>
      <c r="E996" s="4"/>
      <c r="F996" s="4"/>
      <c r="G996" s="4"/>
      <c r="H996" s="4"/>
    </row>
    <row r="997" spans="1:8">
      <c r="A997" s="4"/>
      <c r="B997" s="4"/>
      <c r="C997" s="4"/>
      <c r="D997" s="4"/>
      <c r="E997" s="4"/>
      <c r="F997" s="4"/>
      <c r="G997" s="4"/>
      <c r="H997" s="4"/>
    </row>
    <row r="998" spans="1:8">
      <c r="A998" s="4"/>
      <c r="B998" s="4"/>
      <c r="C998" s="4"/>
      <c r="D998" s="4"/>
      <c r="E998" s="4"/>
      <c r="F998" s="4"/>
      <c r="G998" s="4"/>
      <c r="H998" s="4"/>
    </row>
    <row r="999" spans="1:8">
      <c r="A999" s="4"/>
      <c r="B999" s="4"/>
      <c r="C999" s="4"/>
      <c r="D999" s="4"/>
      <c r="E999" s="4"/>
      <c r="F999" s="4"/>
      <c r="G999" s="4"/>
      <c r="H999" s="4"/>
    </row>
    <row r="1000" spans="1:8">
      <c r="A1000" s="4"/>
      <c r="B1000" s="4"/>
      <c r="C1000" s="4"/>
      <c r="D1000" s="4"/>
      <c r="E1000" s="4"/>
      <c r="F1000" s="4"/>
      <c r="G1000" s="4"/>
      <c r="H1000" s="4"/>
    </row>
    <row r="1001" spans="1:8">
      <c r="A1001" s="4"/>
      <c r="B1001" s="4"/>
      <c r="C1001" s="4"/>
      <c r="D1001" s="4"/>
      <c r="E1001" s="4"/>
      <c r="F1001" s="4"/>
      <c r="G1001" s="4"/>
      <c r="H1001" s="4"/>
    </row>
    <row r="1002" spans="1:8">
      <c r="A1002" s="4"/>
      <c r="B1002" s="4"/>
      <c r="C1002" s="4"/>
      <c r="D1002" s="4"/>
      <c r="E1002" s="4"/>
      <c r="F1002" s="4"/>
      <c r="G1002" s="4"/>
      <c r="H1002" s="4"/>
    </row>
    <row r="1003" spans="1:8">
      <c r="A1003" s="4"/>
      <c r="B1003" s="4"/>
      <c r="C1003" s="4"/>
      <c r="D1003" s="4"/>
      <c r="E1003" s="4"/>
      <c r="F1003" s="4"/>
      <c r="G1003" s="4"/>
      <c r="H1003" s="4"/>
    </row>
    <row r="1004" spans="1:8">
      <c r="A1004" s="4"/>
      <c r="B1004" s="4"/>
      <c r="C1004" s="4"/>
      <c r="D1004" s="4"/>
      <c r="E1004" s="4"/>
      <c r="F1004" s="4"/>
      <c r="G1004" s="4"/>
      <c r="H1004" s="4"/>
    </row>
    <row r="1005" spans="1:8">
      <c r="A1005" s="4"/>
      <c r="B1005" s="4"/>
      <c r="C1005" s="4"/>
      <c r="D1005" s="4"/>
      <c r="E1005" s="4"/>
      <c r="F1005" s="4"/>
      <c r="G1005" s="4"/>
      <c r="H1005" s="4"/>
    </row>
    <row r="1006" spans="1:8">
      <c r="A1006" s="4"/>
      <c r="B1006" s="4"/>
      <c r="C1006" s="4"/>
      <c r="D1006" s="4"/>
      <c r="E1006" s="4"/>
      <c r="F1006" s="4"/>
      <c r="G1006" s="4"/>
      <c r="H1006" s="4"/>
    </row>
    <row r="1007" spans="1:8">
      <c r="A1007" s="4"/>
      <c r="B1007" s="4"/>
      <c r="C1007" s="4"/>
      <c r="D1007" s="4"/>
      <c r="E1007" s="4"/>
      <c r="F1007" s="4"/>
      <c r="G1007" s="4"/>
      <c r="H1007" s="4"/>
    </row>
    <row r="1008" spans="1:8">
      <c r="A1008" s="4"/>
      <c r="B1008" s="4"/>
      <c r="C1008" s="4"/>
      <c r="D1008" s="4"/>
      <c r="E1008" s="4"/>
      <c r="F1008" s="4"/>
      <c r="G1008" s="4"/>
      <c r="H1008" s="4"/>
    </row>
    <row r="1009" spans="1:8">
      <c r="A1009" s="4"/>
      <c r="B1009" s="4"/>
      <c r="C1009" s="4"/>
      <c r="D1009" s="4"/>
      <c r="E1009" s="4"/>
      <c r="F1009" s="4"/>
      <c r="G1009" s="4"/>
      <c r="H1009" s="4"/>
    </row>
    <row r="1010" spans="1:8">
      <c r="A1010" s="4"/>
      <c r="B1010" s="4"/>
      <c r="C1010" s="4"/>
      <c r="D1010" s="4"/>
      <c r="E1010" s="4"/>
      <c r="F1010" s="4"/>
      <c r="G1010" s="4"/>
      <c r="H1010" s="4"/>
    </row>
    <row r="1011" spans="1:8">
      <c r="A1011" s="4"/>
      <c r="B1011" s="4"/>
      <c r="C1011" s="4"/>
      <c r="D1011" s="4"/>
      <c r="E1011" s="4"/>
      <c r="F1011" s="4"/>
      <c r="G1011" s="4"/>
      <c r="H1011" s="4"/>
    </row>
    <row r="1012" spans="1:8">
      <c r="A1012" s="4"/>
      <c r="B1012" s="4"/>
      <c r="C1012" s="4"/>
      <c r="D1012" s="4"/>
      <c r="E1012" s="4"/>
      <c r="F1012" s="4"/>
      <c r="G1012" s="4"/>
      <c r="H1012" s="4"/>
    </row>
    <row r="1013" spans="1:8">
      <c r="A1013" s="4"/>
      <c r="B1013" s="4"/>
      <c r="C1013" s="4"/>
      <c r="D1013" s="4"/>
      <c r="E1013" s="4"/>
      <c r="F1013" s="4"/>
      <c r="G1013" s="4"/>
      <c r="H1013" s="4"/>
    </row>
    <row r="1014" spans="1:8">
      <c r="A1014" s="4"/>
      <c r="B1014" s="4"/>
      <c r="C1014" s="4"/>
      <c r="D1014" s="4"/>
      <c r="E1014" s="4"/>
      <c r="F1014" s="4"/>
      <c r="G1014" s="4"/>
      <c r="H1014" s="4"/>
    </row>
    <row r="1015" spans="1:8">
      <c r="A1015" s="4"/>
      <c r="B1015" s="4"/>
      <c r="C1015" s="4"/>
      <c r="D1015" s="4"/>
      <c r="E1015" s="4"/>
      <c r="F1015" s="4"/>
      <c r="G1015" s="4"/>
      <c r="H1015" s="4"/>
    </row>
    <row r="1016" spans="1:8">
      <c r="A1016" s="4"/>
      <c r="B1016" s="4"/>
      <c r="C1016" s="4"/>
      <c r="D1016" s="4"/>
      <c r="E1016" s="4"/>
      <c r="F1016" s="4"/>
      <c r="G1016" s="4"/>
      <c r="H1016" s="4"/>
    </row>
    <row r="1017" spans="1:8">
      <c r="A1017" s="4"/>
      <c r="B1017" s="4"/>
      <c r="C1017" s="4"/>
      <c r="D1017" s="4"/>
      <c r="E1017" s="4"/>
      <c r="F1017" s="4"/>
      <c r="G1017" s="4"/>
      <c r="H1017" s="4"/>
    </row>
    <row r="1018" spans="1:8">
      <c r="A1018" s="4"/>
      <c r="B1018" s="4"/>
      <c r="C1018" s="4"/>
      <c r="D1018" s="4"/>
      <c r="E1018" s="4"/>
      <c r="F1018" s="4"/>
      <c r="G1018" s="4"/>
      <c r="H1018" s="4"/>
    </row>
    <row r="1019" spans="1:8">
      <c r="A1019" s="4"/>
      <c r="B1019" s="4"/>
      <c r="C1019" s="4"/>
      <c r="D1019" s="4"/>
      <c r="E1019" s="4"/>
      <c r="F1019" s="4"/>
      <c r="G1019" s="4"/>
      <c r="H1019" s="4"/>
    </row>
    <row r="1020" spans="1:8">
      <c r="A1020" s="4"/>
      <c r="B1020" s="4"/>
      <c r="C1020" s="4"/>
      <c r="D1020" s="4"/>
      <c r="E1020" s="4"/>
      <c r="F1020" s="4"/>
      <c r="G1020" s="4"/>
      <c r="H1020" s="4"/>
    </row>
    <row r="1021" spans="1:8">
      <c r="A1021" s="4"/>
      <c r="B1021" s="4"/>
      <c r="C1021" s="4"/>
      <c r="D1021" s="4"/>
      <c r="E1021" s="4"/>
      <c r="F1021" s="4"/>
      <c r="G1021" s="4"/>
      <c r="H1021" s="4"/>
    </row>
    <row r="1022" spans="1:8">
      <c r="A1022" s="4"/>
      <c r="B1022" s="4"/>
      <c r="C1022" s="4"/>
      <c r="D1022" s="4"/>
      <c r="E1022" s="4"/>
      <c r="F1022" s="4"/>
      <c r="G1022" s="4"/>
      <c r="H1022" s="4"/>
    </row>
    <row r="1023" spans="1:8">
      <c r="A1023" s="4"/>
      <c r="B1023" s="4"/>
      <c r="C1023" s="4"/>
      <c r="D1023" s="4"/>
      <c r="E1023" s="4"/>
      <c r="F1023" s="4"/>
      <c r="G1023" s="4"/>
      <c r="H1023" s="4"/>
    </row>
    <row r="1024" spans="1:8">
      <c r="A1024" s="4"/>
      <c r="B1024" s="4"/>
      <c r="C1024" s="4"/>
      <c r="D1024" s="4"/>
      <c r="E1024" s="4"/>
      <c r="F1024" s="4"/>
      <c r="G1024" s="4"/>
      <c r="H1024" s="4"/>
    </row>
    <row r="1025" spans="1:8">
      <c r="A1025" s="4"/>
      <c r="B1025" s="4"/>
      <c r="C1025" s="4"/>
      <c r="D1025" s="4"/>
      <c r="E1025" s="4"/>
      <c r="F1025" s="4"/>
      <c r="G1025" s="4"/>
      <c r="H1025" s="4"/>
    </row>
    <row r="1026" spans="1:8">
      <c r="A1026" s="4"/>
      <c r="B1026" s="4"/>
      <c r="C1026" s="4"/>
      <c r="D1026" s="4"/>
      <c r="E1026" s="4"/>
      <c r="F1026" s="4"/>
      <c r="G1026" s="4"/>
      <c r="H1026" s="4"/>
    </row>
    <row r="1027" spans="1:8">
      <c r="A1027" s="4"/>
      <c r="B1027" s="4"/>
      <c r="C1027" s="4"/>
      <c r="D1027" s="4"/>
      <c r="E1027" s="4"/>
      <c r="F1027" s="4"/>
      <c r="G1027" s="4"/>
      <c r="H1027" s="4"/>
    </row>
    <row r="1028" spans="1:8">
      <c r="A1028" s="4"/>
      <c r="B1028" s="4"/>
      <c r="C1028" s="4"/>
      <c r="D1028" s="4"/>
      <c r="E1028" s="4"/>
      <c r="F1028" s="4"/>
      <c r="G1028" s="4"/>
      <c r="H1028" s="4"/>
    </row>
    <row r="1029" spans="1:8">
      <c r="A1029" s="4"/>
      <c r="B1029" s="4"/>
      <c r="C1029" s="4"/>
      <c r="D1029" s="4"/>
      <c r="E1029" s="4"/>
      <c r="F1029" s="4"/>
      <c r="G1029" s="4"/>
      <c r="H1029" s="4"/>
    </row>
    <row r="1030" spans="1:8">
      <c r="A1030" s="4"/>
      <c r="B1030" s="4"/>
      <c r="C1030" s="4"/>
      <c r="D1030" s="4"/>
      <c r="E1030" s="4"/>
      <c r="F1030" s="4"/>
      <c r="G1030" s="4"/>
      <c r="H1030" s="4"/>
    </row>
    <row r="1031" spans="1:8">
      <c r="A1031" s="4"/>
      <c r="B1031" s="4"/>
      <c r="C1031" s="4"/>
      <c r="D1031" s="4"/>
      <c r="E1031" s="4"/>
      <c r="F1031" s="4"/>
      <c r="G1031" s="4"/>
      <c r="H1031" s="4"/>
    </row>
    <row r="1032" spans="1:8">
      <c r="A1032" s="4"/>
      <c r="B1032" s="4"/>
      <c r="C1032" s="4"/>
      <c r="D1032" s="4"/>
      <c r="E1032" s="4"/>
      <c r="F1032" s="4"/>
      <c r="G1032" s="4"/>
      <c r="H1032" s="4"/>
    </row>
    <row r="1033" spans="1:8">
      <c r="A1033" s="4"/>
      <c r="B1033" s="4"/>
      <c r="C1033" s="4"/>
      <c r="D1033" s="4"/>
      <c r="E1033" s="4"/>
      <c r="F1033" s="4"/>
      <c r="G1033" s="4"/>
      <c r="H1033" s="4"/>
    </row>
    <row r="1034" spans="1:8">
      <c r="A1034" s="4"/>
      <c r="B1034" s="4"/>
      <c r="C1034" s="4"/>
      <c r="D1034" s="4"/>
      <c r="E1034" s="4"/>
      <c r="F1034" s="4"/>
      <c r="G1034" s="4"/>
      <c r="H1034" s="4"/>
    </row>
    <row r="1035" spans="1:8">
      <c r="A1035" s="4"/>
      <c r="B1035" s="4"/>
      <c r="C1035" s="4"/>
      <c r="D1035" s="4"/>
      <c r="E1035" s="4"/>
      <c r="F1035" s="4"/>
      <c r="G1035" s="4"/>
      <c r="H1035" s="4"/>
    </row>
    <row r="1036" spans="1:8">
      <c r="A1036" s="4"/>
      <c r="B1036" s="4"/>
      <c r="C1036" s="4"/>
      <c r="D1036" s="4"/>
      <c r="E1036" s="4"/>
      <c r="F1036" s="4"/>
      <c r="G1036" s="4"/>
      <c r="H1036" s="4"/>
    </row>
    <row r="1037" spans="1:8">
      <c r="A1037" s="4"/>
      <c r="B1037" s="4"/>
      <c r="C1037" s="4"/>
      <c r="D1037" s="4"/>
      <c r="E1037" s="4"/>
      <c r="F1037" s="4"/>
      <c r="G1037" s="4"/>
      <c r="H1037" s="4"/>
    </row>
    <row r="1038" spans="1:8">
      <c r="A1038" s="4"/>
      <c r="B1038" s="4"/>
      <c r="C1038" s="4"/>
      <c r="D1038" s="4"/>
      <c r="E1038" s="4"/>
      <c r="F1038" s="4"/>
      <c r="G1038" s="4"/>
      <c r="H1038" s="4"/>
    </row>
    <row r="1039" spans="1:8">
      <c r="A1039" s="4"/>
      <c r="B1039" s="4"/>
      <c r="C1039" s="4"/>
      <c r="D1039" s="4"/>
      <c r="E1039" s="4"/>
      <c r="F1039" s="4"/>
      <c r="G1039" s="4"/>
      <c r="H1039" s="4"/>
    </row>
    <row r="1040" spans="1:8">
      <c r="A1040" s="4"/>
      <c r="B1040" s="4"/>
      <c r="C1040" s="4"/>
      <c r="D1040" s="4"/>
      <c r="E1040" s="4"/>
      <c r="F1040" s="4"/>
      <c r="G1040" s="4"/>
      <c r="H1040" s="4"/>
    </row>
    <row r="1041" spans="1:8">
      <c r="A1041" s="4"/>
      <c r="B1041" s="4"/>
      <c r="C1041" s="4"/>
      <c r="D1041" s="4"/>
      <c r="E1041" s="4"/>
      <c r="F1041" s="4"/>
      <c r="G1041" s="4"/>
      <c r="H1041" s="4"/>
    </row>
    <row r="1042" spans="1:8">
      <c r="A1042" s="4"/>
      <c r="B1042" s="4"/>
      <c r="C1042" s="4"/>
      <c r="D1042" s="4"/>
      <c r="E1042" s="4"/>
      <c r="F1042" s="4"/>
      <c r="G1042" s="4"/>
      <c r="H1042" s="4"/>
    </row>
    <row r="1043" spans="1:8">
      <c r="A1043" s="4"/>
      <c r="B1043" s="4"/>
      <c r="C1043" s="4"/>
      <c r="D1043" s="4"/>
      <c r="E1043" s="4"/>
      <c r="F1043" s="4"/>
      <c r="G1043" s="4"/>
      <c r="H1043" s="4"/>
    </row>
    <row r="1044" spans="1:8">
      <c r="A1044" s="4"/>
      <c r="B1044" s="4"/>
      <c r="C1044" s="4"/>
      <c r="D1044" s="4"/>
      <c r="E1044" s="4"/>
      <c r="F1044" s="4"/>
      <c r="G1044" s="4"/>
      <c r="H1044" s="4"/>
    </row>
    <row r="1045" spans="1:8">
      <c r="A1045" s="4"/>
      <c r="B1045" s="4"/>
      <c r="C1045" s="4"/>
      <c r="D1045" s="4"/>
      <c r="E1045" s="4"/>
      <c r="F1045" s="4"/>
      <c r="G1045" s="4"/>
      <c r="H1045" s="4"/>
    </row>
    <row r="1046" spans="1:8">
      <c r="A1046" s="4"/>
      <c r="B1046" s="4"/>
      <c r="C1046" s="4"/>
      <c r="D1046" s="4"/>
      <c r="E1046" s="4"/>
      <c r="F1046" s="4"/>
      <c r="G1046" s="4"/>
      <c r="H1046" s="4"/>
    </row>
    <row r="1047" spans="1:8">
      <c r="A1047" s="4"/>
      <c r="B1047" s="4"/>
      <c r="C1047" s="4"/>
      <c r="D1047" s="4"/>
      <c r="E1047" s="4"/>
      <c r="F1047" s="4"/>
      <c r="G1047" s="4"/>
      <c r="H1047" s="4"/>
    </row>
    <row r="1048" spans="1:8">
      <c r="A1048" s="4"/>
      <c r="B1048" s="4"/>
      <c r="C1048" s="4"/>
      <c r="D1048" s="4"/>
      <c r="E1048" s="4"/>
      <c r="F1048" s="4"/>
      <c r="G1048" s="4"/>
      <c r="H1048" s="4"/>
    </row>
    <row r="1049" spans="1:8">
      <c r="A1049" s="4"/>
      <c r="B1049" s="4"/>
      <c r="C1049" s="4"/>
      <c r="D1049" s="4"/>
      <c r="E1049" s="4"/>
      <c r="F1049" s="4"/>
      <c r="G1049" s="4"/>
      <c r="H1049" s="4"/>
    </row>
    <row r="1050" spans="1:8">
      <c r="A1050" s="4"/>
      <c r="B1050" s="4"/>
      <c r="C1050" s="4"/>
      <c r="D1050" s="4"/>
      <c r="E1050" s="4"/>
      <c r="F1050" s="4"/>
      <c r="G1050" s="4"/>
      <c r="H1050" s="4"/>
    </row>
    <row r="1051" spans="1:8">
      <c r="A1051" s="4"/>
      <c r="B1051" s="4"/>
      <c r="C1051" s="4"/>
      <c r="D1051" s="4"/>
      <c r="E1051" s="4"/>
      <c r="F1051" s="4"/>
      <c r="G1051" s="4"/>
      <c r="H1051" s="4"/>
    </row>
    <row r="1052" spans="1:8">
      <c r="A1052" s="4"/>
      <c r="B1052" s="4"/>
      <c r="C1052" s="4"/>
      <c r="D1052" s="4"/>
      <c r="E1052" s="4"/>
      <c r="F1052" s="4"/>
      <c r="G1052" s="4"/>
      <c r="H1052" s="4"/>
    </row>
    <row r="1053" spans="1:8">
      <c r="A1053" s="4"/>
      <c r="B1053" s="4"/>
      <c r="C1053" s="4"/>
      <c r="D1053" s="4"/>
      <c r="E1053" s="4"/>
      <c r="F1053" s="4"/>
      <c r="G1053" s="4"/>
      <c r="H1053" s="4"/>
    </row>
    <row r="1054" spans="1:8">
      <c r="A1054" s="4"/>
      <c r="B1054" s="4"/>
      <c r="C1054" s="4"/>
      <c r="D1054" s="4"/>
      <c r="E1054" s="4"/>
      <c r="F1054" s="4"/>
      <c r="G1054" s="4"/>
      <c r="H1054" s="4"/>
    </row>
    <row r="1055" spans="1:8">
      <c r="A1055" s="4"/>
      <c r="B1055" s="4"/>
      <c r="C1055" s="4"/>
      <c r="D1055" s="4"/>
      <c r="E1055" s="4"/>
      <c r="F1055" s="4"/>
      <c r="G1055" s="4"/>
      <c r="H1055" s="4"/>
    </row>
    <row r="1056" spans="1:8">
      <c r="A1056" s="4"/>
      <c r="B1056" s="4"/>
      <c r="C1056" s="4"/>
      <c r="D1056" s="4"/>
      <c r="E1056" s="4"/>
      <c r="F1056" s="4"/>
      <c r="G1056" s="4"/>
      <c r="H1056" s="4"/>
    </row>
    <row r="1057" spans="1:8">
      <c r="A1057" s="4"/>
      <c r="B1057" s="4"/>
      <c r="C1057" s="4"/>
      <c r="D1057" s="4"/>
      <c r="E1057" s="4"/>
      <c r="F1057" s="4"/>
      <c r="G1057" s="4"/>
      <c r="H1057" s="4"/>
    </row>
    <row r="1058" spans="1:8">
      <c r="A1058" s="4"/>
      <c r="B1058" s="4"/>
      <c r="C1058" s="4"/>
      <c r="D1058" s="4"/>
      <c r="E1058" s="4"/>
      <c r="F1058" s="4"/>
      <c r="G1058" s="4"/>
      <c r="H1058" s="4"/>
    </row>
    <row r="1059" spans="1:8">
      <c r="A1059" s="4"/>
      <c r="B1059" s="4"/>
      <c r="C1059" s="4"/>
      <c r="D1059" s="4"/>
      <c r="E1059" s="4"/>
      <c r="F1059" s="4"/>
      <c r="G1059" s="4"/>
      <c r="H1059" s="4"/>
    </row>
    <row r="1060" spans="1:8">
      <c r="A1060" s="4"/>
      <c r="B1060" s="4"/>
      <c r="C1060" s="4"/>
      <c r="D1060" s="4"/>
      <c r="E1060" s="4"/>
      <c r="F1060" s="4"/>
      <c r="G1060" s="4"/>
      <c r="H1060" s="4"/>
    </row>
    <row r="1061" spans="1:8">
      <c r="A1061" s="4"/>
      <c r="B1061" s="4"/>
      <c r="C1061" s="4"/>
      <c r="D1061" s="4"/>
      <c r="E1061" s="4"/>
      <c r="F1061" s="4"/>
      <c r="G1061" s="4"/>
      <c r="H1061" s="4"/>
    </row>
    <row r="1062" spans="1:8">
      <c r="A1062" s="4"/>
      <c r="B1062" s="4"/>
      <c r="C1062" s="4"/>
      <c r="D1062" s="4"/>
      <c r="E1062" s="4"/>
      <c r="F1062" s="4"/>
      <c r="G1062" s="4"/>
      <c r="H1062" s="4"/>
    </row>
    <row r="1063" spans="1:8">
      <c r="A1063" s="4"/>
      <c r="B1063" s="4"/>
      <c r="C1063" s="4"/>
      <c r="D1063" s="4"/>
      <c r="E1063" s="4"/>
      <c r="F1063" s="4"/>
      <c r="G1063" s="4"/>
      <c r="H1063" s="4"/>
    </row>
    <row r="1064" spans="1:8">
      <c r="A1064" s="4"/>
      <c r="B1064" s="4"/>
      <c r="C1064" s="4"/>
      <c r="D1064" s="4"/>
      <c r="E1064" s="4"/>
      <c r="F1064" s="4"/>
      <c r="G1064" s="4"/>
      <c r="H1064" s="4"/>
    </row>
    <row r="1065" spans="1:8">
      <c r="A1065" s="4"/>
      <c r="B1065" s="4"/>
      <c r="C1065" s="4"/>
      <c r="D1065" s="4"/>
      <c r="E1065" s="4"/>
      <c r="F1065" s="4"/>
      <c r="G1065" s="4"/>
      <c r="H1065" s="4"/>
    </row>
    <row r="1066" spans="1:8">
      <c r="A1066" s="4"/>
      <c r="B1066" s="4"/>
      <c r="C1066" s="4"/>
      <c r="D1066" s="4"/>
      <c r="E1066" s="4"/>
      <c r="F1066" s="4"/>
      <c r="G1066" s="4"/>
      <c r="H1066" s="4"/>
    </row>
    <row r="1067" spans="1:8">
      <c r="A1067" s="4"/>
      <c r="B1067" s="4"/>
      <c r="C1067" s="4"/>
      <c r="D1067" s="4"/>
      <c r="E1067" s="4"/>
      <c r="F1067" s="4"/>
      <c r="G1067" s="4"/>
      <c r="H1067" s="4"/>
    </row>
    <row r="1068" spans="1:8">
      <c r="A1068" s="4"/>
      <c r="B1068" s="4"/>
      <c r="C1068" s="4"/>
      <c r="D1068" s="4"/>
      <c r="E1068" s="4"/>
      <c r="F1068" s="4"/>
      <c r="G1068" s="4"/>
      <c r="H1068" s="4"/>
    </row>
    <row r="1069" spans="1:8">
      <c r="A1069" s="4"/>
      <c r="B1069" s="4"/>
      <c r="C1069" s="4"/>
      <c r="D1069" s="4"/>
      <c r="E1069" s="4"/>
      <c r="F1069" s="4"/>
      <c r="G1069" s="4"/>
      <c r="H1069" s="4"/>
    </row>
    <row r="1070" spans="1:8">
      <c r="A1070" s="4"/>
      <c r="B1070" s="4"/>
      <c r="C1070" s="4"/>
      <c r="D1070" s="4"/>
      <c r="E1070" s="4"/>
      <c r="F1070" s="4"/>
      <c r="G1070" s="4"/>
      <c r="H1070" s="4"/>
    </row>
    <row r="1071" spans="1:8">
      <c r="A1071" s="4"/>
      <c r="B1071" s="4"/>
      <c r="C1071" s="4"/>
      <c r="D1071" s="4"/>
      <c r="E1071" s="4"/>
      <c r="F1071" s="4"/>
      <c r="G1071" s="4"/>
      <c r="H1071" s="4"/>
    </row>
    <row r="1072" spans="1:8">
      <c r="A1072" s="4"/>
      <c r="B1072" s="4"/>
      <c r="C1072" s="4"/>
      <c r="D1072" s="4"/>
      <c r="E1072" s="4"/>
      <c r="F1072" s="4"/>
      <c r="G1072" s="4"/>
      <c r="H1072" s="4"/>
    </row>
    <row r="1073" spans="1:8">
      <c r="A1073" s="4"/>
      <c r="B1073" s="4"/>
      <c r="C1073" s="4"/>
      <c r="D1073" s="4"/>
      <c r="E1073" s="4"/>
      <c r="F1073" s="4"/>
      <c r="G1073" s="4"/>
      <c r="H1073" s="4"/>
    </row>
    <row r="1074" spans="1:8">
      <c r="A1074" s="4"/>
      <c r="B1074" s="4"/>
      <c r="C1074" s="4"/>
      <c r="D1074" s="4"/>
      <c r="E1074" s="4"/>
      <c r="F1074" s="4"/>
      <c r="G1074" s="4"/>
      <c r="H1074" s="4"/>
    </row>
    <row r="1075" spans="1:8">
      <c r="A1075" s="4"/>
      <c r="B1075" s="4"/>
      <c r="C1075" s="4"/>
      <c r="D1075" s="4"/>
      <c r="E1075" s="4"/>
      <c r="F1075" s="4"/>
      <c r="G1075" s="4"/>
      <c r="H1075" s="4"/>
    </row>
    <row r="1076" spans="1:8">
      <c r="A1076" s="4"/>
      <c r="B1076" s="4"/>
      <c r="C1076" s="4"/>
      <c r="D1076" s="4"/>
      <c r="E1076" s="4"/>
      <c r="F1076" s="4"/>
      <c r="G1076" s="4"/>
      <c r="H1076" s="4"/>
    </row>
    <row r="1077" spans="1:8">
      <c r="A1077" s="4"/>
      <c r="B1077" s="4"/>
      <c r="C1077" s="4"/>
      <c r="D1077" s="4"/>
      <c r="E1077" s="4"/>
      <c r="F1077" s="4"/>
      <c r="G1077" s="4"/>
      <c r="H1077" s="4"/>
    </row>
    <row r="1078" spans="1:8">
      <c r="A1078" s="4"/>
      <c r="B1078" s="4"/>
      <c r="C1078" s="4"/>
      <c r="D1078" s="4"/>
      <c r="E1078" s="4"/>
      <c r="F1078" s="4"/>
      <c r="G1078" s="4"/>
      <c r="H1078" s="4"/>
    </row>
    <row r="1079" spans="1:8">
      <c r="A1079" s="4"/>
      <c r="B1079" s="4"/>
      <c r="C1079" s="4"/>
      <c r="D1079" s="4"/>
      <c r="E1079" s="4"/>
      <c r="F1079" s="4"/>
      <c r="G1079" s="4"/>
      <c r="H1079" s="4"/>
    </row>
    <row r="1080" spans="1:8">
      <c r="A1080" s="4"/>
      <c r="B1080" s="4"/>
      <c r="C1080" s="4"/>
      <c r="D1080" s="4"/>
      <c r="E1080" s="4"/>
      <c r="F1080" s="4"/>
      <c r="G1080" s="4"/>
      <c r="H1080" s="4"/>
    </row>
    <row r="1081" spans="1:8">
      <c r="A1081" s="4"/>
      <c r="B1081" s="4"/>
      <c r="C1081" s="4"/>
      <c r="D1081" s="4"/>
      <c r="E1081" s="4"/>
      <c r="F1081" s="4"/>
      <c r="G1081" s="4"/>
      <c r="H1081" s="4"/>
    </row>
    <row r="1082" spans="1:8">
      <c r="A1082" s="4"/>
      <c r="B1082" s="4"/>
      <c r="C1082" s="4"/>
      <c r="D1082" s="4"/>
      <c r="E1082" s="4"/>
      <c r="F1082" s="4"/>
      <c r="G1082" s="4"/>
      <c r="H1082" s="4"/>
    </row>
    <row r="1083" spans="1:8">
      <c r="A1083" s="4"/>
      <c r="B1083" s="4"/>
      <c r="C1083" s="4"/>
      <c r="D1083" s="4"/>
      <c r="E1083" s="4"/>
      <c r="F1083" s="4"/>
      <c r="G1083" s="4"/>
      <c r="H1083" s="4"/>
    </row>
    <row r="1084" spans="1:8">
      <c r="A1084" s="4"/>
      <c r="B1084" s="4"/>
      <c r="C1084" s="4"/>
      <c r="D1084" s="4"/>
      <c r="E1084" s="4"/>
      <c r="F1084" s="4"/>
      <c r="G1084" s="4"/>
      <c r="H1084" s="4"/>
    </row>
    <row r="1085" spans="1:8">
      <c r="A1085" s="4"/>
      <c r="B1085" s="4"/>
      <c r="C1085" s="4"/>
      <c r="D1085" s="4"/>
      <c r="E1085" s="4"/>
      <c r="F1085" s="4"/>
      <c r="G1085" s="4"/>
      <c r="H1085" s="4"/>
    </row>
    <row r="1086" spans="1:8">
      <c r="A1086" s="4"/>
      <c r="B1086" s="4"/>
      <c r="C1086" s="4"/>
      <c r="D1086" s="4"/>
      <c r="E1086" s="4"/>
      <c r="F1086" s="4"/>
      <c r="G1086" s="4"/>
      <c r="H1086" s="4"/>
    </row>
    <row r="1087" spans="1:8">
      <c r="A1087" s="4"/>
      <c r="B1087" s="4"/>
      <c r="C1087" s="4"/>
      <c r="D1087" s="4"/>
      <c r="E1087" s="4"/>
      <c r="F1087" s="4"/>
      <c r="G1087" s="4"/>
      <c r="H1087" s="4"/>
    </row>
    <row r="1088" spans="1:8">
      <c r="A1088" s="4"/>
      <c r="B1088" s="4"/>
      <c r="C1088" s="4"/>
      <c r="D1088" s="4"/>
      <c r="E1088" s="4"/>
      <c r="F1088" s="4"/>
      <c r="G1088" s="4"/>
      <c r="H1088" s="4"/>
    </row>
    <row r="1089" spans="1:8">
      <c r="A1089" s="4"/>
      <c r="B1089" s="4"/>
      <c r="C1089" s="4"/>
      <c r="D1089" s="4"/>
      <c r="E1089" s="4"/>
      <c r="F1089" s="4"/>
      <c r="G1089" s="4"/>
      <c r="H1089" s="4"/>
    </row>
    <row r="1090" spans="1:8">
      <c r="A1090" s="4"/>
      <c r="B1090" s="4"/>
      <c r="C1090" s="4"/>
      <c r="D1090" s="4"/>
      <c r="E1090" s="4"/>
      <c r="F1090" s="4"/>
      <c r="G1090" s="4"/>
      <c r="H1090" s="4"/>
    </row>
    <row r="1091" spans="1:8">
      <c r="A1091" s="4"/>
      <c r="B1091" s="4"/>
      <c r="C1091" s="4"/>
      <c r="D1091" s="4"/>
      <c r="E1091" s="4"/>
      <c r="F1091" s="4"/>
      <c r="G1091" s="4"/>
      <c r="H1091" s="4"/>
    </row>
    <row r="1092" spans="1:8">
      <c r="A1092" s="4"/>
      <c r="B1092" s="4"/>
      <c r="C1092" s="4"/>
      <c r="D1092" s="4"/>
      <c r="E1092" s="4"/>
      <c r="F1092" s="4"/>
      <c r="G1092" s="4"/>
      <c r="H1092" s="4"/>
    </row>
    <row r="1093" spans="1:8">
      <c r="A1093" s="4"/>
      <c r="B1093" s="4"/>
      <c r="C1093" s="4"/>
      <c r="D1093" s="4"/>
      <c r="E1093" s="4"/>
      <c r="F1093" s="4"/>
      <c r="G1093" s="4"/>
      <c r="H1093" s="4"/>
    </row>
    <row r="1094" spans="1:8">
      <c r="A1094" s="4"/>
      <c r="B1094" s="4"/>
      <c r="C1094" s="4"/>
      <c r="D1094" s="4"/>
      <c r="E1094" s="4"/>
      <c r="F1094" s="4"/>
      <c r="G1094" s="4"/>
      <c r="H1094" s="4"/>
    </row>
    <row r="1095" spans="1:8">
      <c r="A1095" s="4"/>
      <c r="B1095" s="4"/>
      <c r="C1095" s="4"/>
      <c r="D1095" s="4"/>
      <c r="E1095" s="4"/>
      <c r="F1095" s="4"/>
      <c r="G1095" s="4"/>
      <c r="H1095" s="4"/>
    </row>
    <row r="1096" spans="1:8">
      <c r="A1096" s="4"/>
      <c r="B1096" s="4"/>
      <c r="C1096" s="4"/>
      <c r="D1096" s="4"/>
      <c r="E1096" s="4"/>
      <c r="F1096" s="4"/>
      <c r="G1096" s="4"/>
      <c r="H1096" s="4"/>
    </row>
    <row r="1097" spans="1:8">
      <c r="A1097" s="4"/>
      <c r="B1097" s="4"/>
      <c r="C1097" s="4"/>
      <c r="D1097" s="4"/>
      <c r="E1097" s="4"/>
      <c r="F1097" s="4"/>
      <c r="G1097" s="4"/>
      <c r="H1097" s="4"/>
    </row>
    <row r="1098" spans="1:8">
      <c r="A1098" s="4"/>
      <c r="B1098" s="4"/>
      <c r="C1098" s="4"/>
      <c r="D1098" s="4"/>
      <c r="E1098" s="4"/>
      <c r="F1098" s="4"/>
      <c r="G1098" s="4"/>
      <c r="H1098" s="4"/>
    </row>
    <row r="1099" spans="1:8">
      <c r="A1099" s="4"/>
      <c r="B1099" s="4"/>
      <c r="C1099" s="4"/>
      <c r="D1099" s="4"/>
      <c r="E1099" s="4"/>
      <c r="F1099" s="4"/>
      <c r="G1099" s="4"/>
      <c r="H1099" s="4"/>
    </row>
    <row r="1100" spans="1:8">
      <c r="A1100" s="4"/>
      <c r="B1100" s="4"/>
      <c r="C1100" s="4"/>
      <c r="D1100" s="4"/>
      <c r="E1100" s="4"/>
      <c r="F1100" s="4"/>
      <c r="G1100" s="4"/>
      <c r="H1100" s="4"/>
    </row>
    <row r="1101" spans="1:8">
      <c r="A1101" s="4"/>
      <c r="B1101" s="4"/>
      <c r="C1101" s="4"/>
      <c r="D1101" s="4"/>
      <c r="E1101" s="4"/>
      <c r="F1101" s="4"/>
      <c r="G1101" s="4"/>
      <c r="H1101" s="4"/>
    </row>
    <row r="1102" spans="1:8">
      <c r="A1102" s="4"/>
      <c r="B1102" s="4"/>
      <c r="C1102" s="4"/>
      <c r="D1102" s="4"/>
      <c r="E1102" s="4"/>
      <c r="F1102" s="4"/>
      <c r="G1102" s="4"/>
      <c r="H1102" s="4"/>
    </row>
    <row r="1103" spans="1:8">
      <c r="A1103" s="4"/>
      <c r="B1103" s="4"/>
      <c r="C1103" s="4"/>
      <c r="D1103" s="4"/>
      <c r="E1103" s="4"/>
      <c r="F1103" s="4"/>
      <c r="G1103" s="4"/>
      <c r="H1103" s="4"/>
    </row>
    <row r="1104" spans="1:8">
      <c r="A1104" s="4"/>
      <c r="B1104" s="4"/>
      <c r="C1104" s="4"/>
      <c r="D1104" s="4"/>
      <c r="E1104" s="4"/>
      <c r="F1104" s="4"/>
      <c r="G1104" s="4"/>
      <c r="H1104" s="4"/>
    </row>
    <row r="1105" spans="1:8">
      <c r="A1105" s="4"/>
      <c r="B1105" s="4"/>
      <c r="C1105" s="4"/>
      <c r="D1105" s="4"/>
      <c r="E1105" s="4"/>
      <c r="F1105" s="4"/>
      <c r="G1105" s="4"/>
      <c r="H1105" s="4"/>
    </row>
    <row r="1106" spans="1:8">
      <c r="A1106" s="4"/>
      <c r="B1106" s="4"/>
      <c r="C1106" s="4"/>
      <c r="D1106" s="4"/>
      <c r="E1106" s="4"/>
      <c r="F1106" s="4"/>
      <c r="G1106" s="4"/>
      <c r="H1106" s="4"/>
    </row>
    <row r="1107" spans="1:8">
      <c r="A1107" s="4"/>
      <c r="B1107" s="4"/>
      <c r="C1107" s="4"/>
      <c r="D1107" s="4"/>
      <c r="E1107" s="4"/>
      <c r="F1107" s="4"/>
      <c r="G1107" s="4"/>
      <c r="H1107" s="4"/>
    </row>
    <row r="1108" spans="1:8">
      <c r="A1108" s="4"/>
      <c r="B1108" s="4"/>
      <c r="C1108" s="4"/>
      <c r="D1108" s="4"/>
      <c r="E1108" s="4"/>
      <c r="F1108" s="4"/>
      <c r="G1108" s="4"/>
      <c r="H1108" s="4"/>
    </row>
    <row r="1109" spans="1:8">
      <c r="A1109" s="4"/>
      <c r="B1109" s="4"/>
      <c r="C1109" s="4"/>
      <c r="D1109" s="4"/>
      <c r="E1109" s="4"/>
      <c r="F1109" s="4"/>
      <c r="G1109" s="4"/>
      <c r="H1109" s="4"/>
    </row>
    <row r="1110" spans="1:8">
      <c r="A1110" s="4"/>
      <c r="B1110" s="4"/>
      <c r="C1110" s="4"/>
      <c r="D1110" s="4"/>
      <c r="E1110" s="4"/>
      <c r="F1110" s="4"/>
      <c r="G1110" s="4"/>
      <c r="H1110" s="4"/>
    </row>
    <row r="1111" spans="1:8">
      <c r="A1111" s="4"/>
      <c r="B1111" s="4"/>
      <c r="C1111" s="4"/>
      <c r="D1111" s="4"/>
      <c r="E1111" s="4"/>
      <c r="F1111" s="4"/>
      <c r="G1111" s="4"/>
      <c r="H1111" s="4"/>
    </row>
    <row r="1112" spans="1:8">
      <c r="A1112" s="4"/>
      <c r="B1112" s="4"/>
      <c r="C1112" s="4"/>
      <c r="D1112" s="4"/>
      <c r="E1112" s="4"/>
      <c r="F1112" s="4"/>
      <c r="G1112" s="4"/>
      <c r="H1112" s="4"/>
    </row>
    <row r="1113" spans="1:8">
      <c r="A1113" s="4"/>
      <c r="B1113" s="4"/>
      <c r="C1113" s="4"/>
      <c r="D1113" s="4"/>
      <c r="E1113" s="4"/>
      <c r="F1113" s="4"/>
      <c r="G1113" s="4"/>
      <c r="H1113" s="4"/>
    </row>
    <row r="1114" spans="1:8">
      <c r="A1114" s="4"/>
      <c r="B1114" s="4"/>
      <c r="C1114" s="4"/>
      <c r="D1114" s="4"/>
      <c r="E1114" s="4"/>
      <c r="F1114" s="4"/>
      <c r="G1114" s="4"/>
      <c r="H1114" s="4"/>
    </row>
    <row r="1115" spans="1:8">
      <c r="A1115" s="4"/>
      <c r="B1115" s="4"/>
      <c r="C1115" s="4"/>
      <c r="D1115" s="4"/>
      <c r="E1115" s="4"/>
      <c r="F1115" s="4"/>
      <c r="G1115" s="4"/>
      <c r="H1115" s="4"/>
    </row>
    <row r="1116" spans="1:8">
      <c r="A1116" s="4"/>
      <c r="B1116" s="4"/>
      <c r="C1116" s="4"/>
      <c r="D1116" s="4"/>
      <c r="E1116" s="4"/>
      <c r="F1116" s="4"/>
      <c r="G1116" s="4"/>
      <c r="H1116" s="4"/>
    </row>
    <row r="1117" spans="1:8">
      <c r="A1117" s="4"/>
      <c r="B1117" s="4"/>
      <c r="C1117" s="4"/>
      <c r="D1117" s="4"/>
      <c r="E1117" s="4"/>
      <c r="F1117" s="4"/>
      <c r="G1117" s="4"/>
      <c r="H1117" s="4"/>
    </row>
    <row r="1118" spans="1:8">
      <c r="A1118" s="4"/>
      <c r="B1118" s="4"/>
      <c r="C1118" s="4"/>
      <c r="D1118" s="4"/>
      <c r="E1118" s="4"/>
      <c r="F1118" s="4"/>
      <c r="G1118" s="4"/>
      <c r="H1118" s="4"/>
    </row>
    <row r="1119" spans="1:8">
      <c r="A1119" s="4"/>
      <c r="B1119" s="4"/>
      <c r="C1119" s="4"/>
      <c r="D1119" s="4"/>
      <c r="E1119" s="4"/>
      <c r="F1119" s="4"/>
      <c r="G1119" s="4"/>
      <c r="H1119" s="4"/>
    </row>
    <row r="1120" spans="1:8">
      <c r="A1120" s="4"/>
      <c r="B1120" s="4"/>
      <c r="C1120" s="4"/>
      <c r="D1120" s="4"/>
      <c r="E1120" s="4"/>
      <c r="F1120" s="4"/>
      <c r="G1120" s="4"/>
      <c r="H1120" s="4"/>
    </row>
    <row r="1121" spans="1:8">
      <c r="A1121" s="4"/>
      <c r="B1121" s="4"/>
      <c r="C1121" s="4"/>
      <c r="D1121" s="4"/>
      <c r="E1121" s="4"/>
      <c r="F1121" s="4"/>
      <c r="G1121" s="4"/>
      <c r="H1121" s="4"/>
    </row>
    <row r="1122" spans="1:8">
      <c r="A1122" s="4"/>
      <c r="B1122" s="4"/>
      <c r="C1122" s="4"/>
      <c r="D1122" s="4"/>
      <c r="E1122" s="4"/>
      <c r="F1122" s="4"/>
      <c r="G1122" s="4"/>
      <c r="H1122" s="4"/>
    </row>
    <row r="1123" spans="1:8">
      <c r="A1123" s="4"/>
      <c r="B1123" s="4"/>
      <c r="C1123" s="4"/>
      <c r="D1123" s="4"/>
      <c r="E1123" s="4"/>
      <c r="F1123" s="4"/>
      <c r="G1123" s="4"/>
      <c r="H1123" s="4"/>
    </row>
    <row r="1124" spans="1:8">
      <c r="A1124" s="4"/>
      <c r="B1124" s="4"/>
      <c r="C1124" s="4"/>
      <c r="D1124" s="4"/>
      <c r="E1124" s="4"/>
      <c r="F1124" s="4"/>
      <c r="G1124" s="4"/>
      <c r="H1124" s="4"/>
    </row>
    <row r="1125" spans="1:8">
      <c r="A1125" s="4"/>
      <c r="B1125" s="4"/>
      <c r="C1125" s="4"/>
      <c r="D1125" s="4"/>
      <c r="E1125" s="4"/>
      <c r="F1125" s="4"/>
      <c r="G1125" s="4"/>
      <c r="H1125" s="4"/>
    </row>
    <row r="1126" spans="1:8">
      <c r="A1126" s="4"/>
      <c r="B1126" s="4"/>
      <c r="C1126" s="4"/>
      <c r="D1126" s="4"/>
      <c r="E1126" s="4"/>
      <c r="F1126" s="4"/>
      <c r="G1126" s="4"/>
      <c r="H1126" s="4"/>
    </row>
    <row r="1127" spans="1:8">
      <c r="A1127" s="4"/>
      <c r="B1127" s="4"/>
      <c r="C1127" s="4"/>
      <c r="D1127" s="4"/>
      <c r="E1127" s="4"/>
      <c r="F1127" s="4"/>
      <c r="G1127" s="4"/>
      <c r="H1127" s="4"/>
    </row>
    <row r="1128" spans="1:8">
      <c r="A1128" s="4"/>
      <c r="B1128" s="4"/>
      <c r="C1128" s="4"/>
      <c r="D1128" s="4"/>
      <c r="E1128" s="4"/>
      <c r="F1128" s="4"/>
      <c r="G1128" s="4"/>
      <c r="H1128" s="4"/>
    </row>
    <row r="1129" spans="1:8">
      <c r="A1129" s="4"/>
      <c r="B1129" s="4"/>
      <c r="C1129" s="4"/>
      <c r="D1129" s="4"/>
      <c r="E1129" s="4"/>
      <c r="F1129" s="4"/>
      <c r="G1129" s="4"/>
      <c r="H1129" s="4"/>
    </row>
    <row r="1130" spans="1:8">
      <c r="A1130" s="4"/>
      <c r="B1130" s="4"/>
      <c r="C1130" s="4"/>
      <c r="D1130" s="4"/>
      <c r="E1130" s="4"/>
      <c r="F1130" s="4"/>
      <c r="G1130" s="4"/>
      <c r="H1130" s="4"/>
    </row>
    <row r="1131" spans="1:8">
      <c r="A1131" s="4"/>
      <c r="B1131" s="4"/>
      <c r="C1131" s="4"/>
      <c r="D1131" s="4"/>
      <c r="E1131" s="4"/>
      <c r="F1131" s="4"/>
      <c r="G1131" s="4"/>
      <c r="H1131" s="4"/>
    </row>
    <row r="1132" spans="1:8">
      <c r="A1132" s="4"/>
      <c r="B1132" s="4"/>
      <c r="C1132" s="4"/>
      <c r="D1132" s="4"/>
      <c r="E1132" s="4"/>
      <c r="F1132" s="4"/>
      <c r="G1132" s="4"/>
      <c r="H1132" s="4"/>
    </row>
    <row r="1133" spans="1:8">
      <c r="A1133" s="4"/>
      <c r="B1133" s="4"/>
      <c r="C1133" s="4"/>
      <c r="D1133" s="4"/>
      <c r="E1133" s="4"/>
      <c r="F1133" s="4"/>
      <c r="G1133" s="4"/>
      <c r="H1133" s="4"/>
    </row>
    <row r="1134" spans="1:8">
      <c r="A1134" s="4"/>
      <c r="B1134" s="4"/>
      <c r="C1134" s="4"/>
      <c r="D1134" s="4"/>
      <c r="E1134" s="4"/>
      <c r="F1134" s="4"/>
      <c r="G1134" s="4"/>
      <c r="H1134" s="4"/>
    </row>
    <row r="1135" spans="1:8">
      <c r="A1135" s="4"/>
      <c r="B1135" s="4"/>
      <c r="C1135" s="4"/>
      <c r="D1135" s="4"/>
      <c r="E1135" s="4"/>
      <c r="F1135" s="4"/>
      <c r="G1135" s="4"/>
      <c r="H1135" s="4"/>
    </row>
    <row r="1136" spans="1:8">
      <c r="A1136" s="4"/>
      <c r="B1136" s="4"/>
      <c r="C1136" s="4"/>
      <c r="D1136" s="4"/>
      <c r="E1136" s="4"/>
      <c r="F1136" s="4"/>
      <c r="G1136" s="4"/>
      <c r="H1136" s="4"/>
    </row>
    <row r="1137" spans="1:8">
      <c r="A1137" s="4"/>
      <c r="B1137" s="4"/>
      <c r="C1137" s="4"/>
      <c r="D1137" s="4"/>
      <c r="E1137" s="4"/>
      <c r="F1137" s="4"/>
      <c r="G1137" s="4"/>
      <c r="H1137" s="4"/>
    </row>
    <row r="1138" spans="1:8">
      <c r="A1138" s="4"/>
      <c r="B1138" s="4"/>
      <c r="C1138" s="4"/>
      <c r="D1138" s="4"/>
      <c r="E1138" s="4"/>
      <c r="F1138" s="4"/>
      <c r="G1138" s="4"/>
      <c r="H1138" s="4"/>
    </row>
    <row r="1139" spans="1:8">
      <c r="A1139" s="4"/>
      <c r="B1139" s="4"/>
      <c r="C1139" s="4"/>
      <c r="D1139" s="4"/>
      <c r="E1139" s="4"/>
      <c r="F1139" s="4"/>
      <c r="G1139" s="4"/>
      <c r="H1139" s="4"/>
    </row>
    <row r="1140" spans="1:8">
      <c r="A1140" s="4"/>
      <c r="B1140" s="4"/>
      <c r="C1140" s="4"/>
      <c r="D1140" s="4"/>
      <c r="E1140" s="4"/>
      <c r="F1140" s="4"/>
      <c r="G1140" s="4"/>
      <c r="H1140" s="4"/>
    </row>
    <row r="1141" spans="1:8">
      <c r="A1141" s="4"/>
      <c r="B1141" s="4"/>
      <c r="C1141" s="4"/>
      <c r="D1141" s="4"/>
      <c r="E1141" s="4"/>
      <c r="F1141" s="4"/>
      <c r="G1141" s="4"/>
      <c r="H1141" s="4"/>
    </row>
    <row r="1142" spans="1:8">
      <c r="A1142" s="4"/>
      <c r="B1142" s="4"/>
      <c r="C1142" s="4"/>
      <c r="D1142" s="4"/>
      <c r="E1142" s="4"/>
      <c r="F1142" s="4"/>
      <c r="G1142" s="4"/>
      <c r="H1142" s="4"/>
    </row>
    <row r="1143" spans="1:8">
      <c r="A1143" s="4"/>
      <c r="B1143" s="4"/>
      <c r="C1143" s="4"/>
      <c r="D1143" s="4"/>
      <c r="E1143" s="4"/>
      <c r="F1143" s="4"/>
      <c r="G1143" s="4"/>
      <c r="H1143" s="4"/>
    </row>
    <row r="1144" spans="1:8">
      <c r="A1144" s="4"/>
      <c r="B1144" s="4"/>
      <c r="C1144" s="4"/>
      <c r="D1144" s="4"/>
      <c r="E1144" s="4"/>
      <c r="F1144" s="4"/>
      <c r="G1144" s="4"/>
      <c r="H1144" s="4"/>
    </row>
    <row r="1145" spans="1:8">
      <c r="A1145" s="4"/>
      <c r="B1145" s="4"/>
      <c r="C1145" s="4"/>
      <c r="D1145" s="4"/>
      <c r="E1145" s="4"/>
      <c r="F1145" s="4"/>
      <c r="G1145" s="4"/>
      <c r="H1145" s="4"/>
    </row>
    <row r="1146" spans="1:8">
      <c r="A1146" s="4"/>
      <c r="B1146" s="4"/>
      <c r="C1146" s="4"/>
      <c r="D1146" s="4"/>
      <c r="E1146" s="4"/>
      <c r="F1146" s="4"/>
      <c r="G1146" s="4"/>
      <c r="H1146" s="4"/>
    </row>
    <row r="1147" spans="1:8">
      <c r="A1147" s="4"/>
      <c r="B1147" s="4"/>
      <c r="C1147" s="4"/>
      <c r="D1147" s="4"/>
      <c r="E1147" s="4"/>
      <c r="F1147" s="4"/>
      <c r="G1147" s="4"/>
      <c r="H1147" s="4"/>
    </row>
    <row r="1148" spans="1:8">
      <c r="A1148" s="4"/>
      <c r="B1148" s="4"/>
      <c r="C1148" s="4"/>
      <c r="D1148" s="4"/>
      <c r="E1148" s="4"/>
      <c r="F1148" s="4"/>
      <c r="G1148" s="4"/>
      <c r="H1148" s="4"/>
    </row>
    <row r="1149" spans="1:8">
      <c r="A1149" s="4"/>
      <c r="B1149" s="4"/>
      <c r="C1149" s="4"/>
      <c r="D1149" s="4"/>
      <c r="E1149" s="4"/>
      <c r="F1149" s="4"/>
      <c r="G1149" s="4"/>
      <c r="H1149" s="4"/>
    </row>
    <row r="1150" spans="1:8">
      <c r="A1150" s="4"/>
      <c r="B1150" s="4"/>
      <c r="C1150" s="4"/>
      <c r="D1150" s="4"/>
      <c r="E1150" s="4"/>
      <c r="F1150" s="4"/>
      <c r="G1150" s="4"/>
      <c r="H1150" s="4"/>
    </row>
    <row r="1151" spans="1:8">
      <c r="A1151" s="4"/>
      <c r="B1151" s="4"/>
      <c r="C1151" s="4"/>
      <c r="D1151" s="4"/>
      <c r="E1151" s="4"/>
      <c r="F1151" s="4"/>
      <c r="G1151" s="4"/>
      <c r="H1151" s="4"/>
    </row>
    <row r="1152" spans="1:8">
      <c r="A1152" s="4"/>
      <c r="B1152" s="4"/>
      <c r="C1152" s="4"/>
      <c r="D1152" s="4"/>
      <c r="E1152" s="4"/>
      <c r="F1152" s="4"/>
      <c r="G1152" s="4"/>
      <c r="H1152" s="4"/>
    </row>
    <row r="1153" spans="1:8">
      <c r="A1153" s="4"/>
      <c r="B1153" s="4"/>
      <c r="C1153" s="4"/>
      <c r="D1153" s="4"/>
      <c r="E1153" s="4"/>
      <c r="F1153" s="4"/>
      <c r="G1153" s="4"/>
      <c r="H1153" s="4"/>
    </row>
    <row r="1154" spans="1:8">
      <c r="A1154" s="4"/>
      <c r="B1154" s="4"/>
      <c r="C1154" s="4"/>
      <c r="D1154" s="4"/>
      <c r="E1154" s="4"/>
      <c r="F1154" s="4"/>
      <c r="G1154" s="4"/>
      <c r="H1154" s="4"/>
    </row>
    <row r="1155" spans="1:8">
      <c r="A1155" s="4"/>
      <c r="B1155" s="4"/>
      <c r="C1155" s="4"/>
      <c r="D1155" s="4"/>
      <c r="E1155" s="4"/>
      <c r="F1155" s="4"/>
      <c r="G1155" s="4"/>
      <c r="H1155" s="4"/>
    </row>
    <row r="1156" spans="1:8">
      <c r="A1156" s="4"/>
      <c r="B1156" s="4"/>
      <c r="C1156" s="4"/>
      <c r="D1156" s="4"/>
      <c r="E1156" s="4"/>
      <c r="F1156" s="4"/>
      <c r="G1156" s="4"/>
      <c r="H1156" s="4"/>
    </row>
    <row r="1157" spans="1:8">
      <c r="A1157" s="4"/>
      <c r="B1157" s="4"/>
      <c r="C1157" s="4"/>
      <c r="D1157" s="4"/>
      <c r="E1157" s="4"/>
      <c r="F1157" s="4"/>
      <c r="G1157" s="4"/>
      <c r="H1157" s="4"/>
    </row>
    <row r="1158" spans="1:8">
      <c r="A1158" s="4"/>
      <c r="B1158" s="4"/>
      <c r="C1158" s="4"/>
      <c r="D1158" s="4"/>
      <c r="E1158" s="4"/>
      <c r="F1158" s="4"/>
      <c r="G1158" s="4"/>
      <c r="H1158" s="4"/>
    </row>
    <row r="1159" spans="1:8">
      <c r="A1159" s="4"/>
      <c r="B1159" s="4"/>
      <c r="C1159" s="4"/>
      <c r="D1159" s="4"/>
      <c r="E1159" s="4"/>
      <c r="F1159" s="4"/>
      <c r="G1159" s="4"/>
      <c r="H1159" s="4"/>
    </row>
    <row r="1160" spans="1:8">
      <c r="A1160" s="4"/>
      <c r="B1160" s="4"/>
      <c r="C1160" s="4"/>
      <c r="D1160" s="4"/>
      <c r="E1160" s="4"/>
      <c r="F1160" s="4"/>
      <c r="G1160" s="4"/>
      <c r="H1160" s="4"/>
    </row>
    <row r="1161" spans="1:8">
      <c r="A1161" s="4"/>
      <c r="B1161" s="4"/>
      <c r="C1161" s="4"/>
      <c r="D1161" s="4"/>
      <c r="E1161" s="4"/>
      <c r="F1161" s="4"/>
      <c r="G1161" s="4"/>
      <c r="H1161" s="4"/>
    </row>
    <row r="1162" spans="1:8">
      <c r="A1162" s="4"/>
      <c r="B1162" s="4"/>
      <c r="C1162" s="4"/>
      <c r="D1162" s="4"/>
      <c r="E1162" s="4"/>
      <c r="F1162" s="4"/>
      <c r="G1162" s="4"/>
      <c r="H1162" s="4"/>
    </row>
    <row r="1163" spans="1:8">
      <c r="A1163" s="4"/>
      <c r="B1163" s="4"/>
      <c r="C1163" s="4"/>
      <c r="D1163" s="4"/>
      <c r="E1163" s="4"/>
      <c r="F1163" s="4"/>
      <c r="G1163" s="4"/>
      <c r="H1163" s="4"/>
    </row>
    <row r="1164" spans="1:8">
      <c r="A1164" s="4"/>
      <c r="B1164" s="4"/>
      <c r="C1164" s="4"/>
      <c r="D1164" s="4"/>
      <c r="E1164" s="4"/>
      <c r="F1164" s="4"/>
      <c r="G1164" s="4"/>
      <c r="H1164" s="4"/>
    </row>
    <row r="1165" spans="1:8">
      <c r="A1165" s="4"/>
      <c r="B1165" s="4"/>
      <c r="C1165" s="4"/>
      <c r="D1165" s="4"/>
      <c r="E1165" s="4"/>
      <c r="F1165" s="4"/>
      <c r="G1165" s="4"/>
      <c r="H1165" s="4"/>
    </row>
    <row r="1166" spans="1:8">
      <c r="A1166" s="4"/>
      <c r="B1166" s="4"/>
      <c r="C1166" s="4"/>
      <c r="D1166" s="4"/>
      <c r="E1166" s="4"/>
      <c r="F1166" s="4"/>
      <c r="G1166" s="4"/>
      <c r="H1166" s="4"/>
    </row>
    <row r="1167" spans="1:8">
      <c r="A1167" s="4"/>
      <c r="B1167" s="4"/>
      <c r="C1167" s="4"/>
      <c r="D1167" s="4"/>
      <c r="E1167" s="4"/>
      <c r="F1167" s="4"/>
      <c r="G1167" s="4"/>
      <c r="H1167" s="4"/>
    </row>
    <row r="1168" spans="1:8">
      <c r="A1168" s="4"/>
      <c r="B1168" s="4"/>
      <c r="C1168" s="4"/>
      <c r="D1168" s="4"/>
      <c r="E1168" s="4"/>
      <c r="F1168" s="4"/>
      <c r="G1168" s="4"/>
      <c r="H1168" s="4"/>
    </row>
    <row r="1169" spans="1:8">
      <c r="A1169" s="4"/>
      <c r="B1169" s="4"/>
      <c r="C1169" s="4"/>
      <c r="D1169" s="4"/>
      <c r="E1169" s="4"/>
      <c r="F1169" s="4"/>
      <c r="G1169" s="4"/>
      <c r="H1169" s="4"/>
    </row>
    <row r="1170" spans="1:8">
      <c r="A1170" s="4"/>
      <c r="B1170" s="4"/>
      <c r="C1170" s="4"/>
      <c r="D1170" s="4"/>
      <c r="E1170" s="4"/>
      <c r="F1170" s="4"/>
      <c r="G1170" s="4"/>
      <c r="H1170" s="4"/>
    </row>
    <row r="1171" spans="1:8">
      <c r="A1171" s="4"/>
      <c r="B1171" s="4"/>
      <c r="C1171" s="4"/>
      <c r="D1171" s="4"/>
      <c r="E1171" s="4"/>
      <c r="F1171" s="4"/>
      <c r="G1171" s="4"/>
      <c r="H1171" s="4"/>
    </row>
    <row r="1172" spans="1:8">
      <c r="A1172" s="4"/>
      <c r="B1172" s="4"/>
      <c r="C1172" s="4"/>
      <c r="D1172" s="4"/>
      <c r="E1172" s="4"/>
      <c r="F1172" s="4"/>
      <c r="G1172" s="4"/>
      <c r="H1172" s="4"/>
    </row>
    <row r="1173" spans="1:8">
      <c r="A1173" s="4"/>
      <c r="B1173" s="4"/>
      <c r="C1173" s="4"/>
      <c r="D1173" s="4"/>
      <c r="E1173" s="4"/>
      <c r="F1173" s="4"/>
      <c r="G1173" s="4"/>
      <c r="H1173" s="4"/>
    </row>
    <row r="1174" spans="1:8">
      <c r="A1174" s="4"/>
      <c r="B1174" s="4"/>
      <c r="C1174" s="4"/>
      <c r="D1174" s="4"/>
      <c r="E1174" s="4"/>
      <c r="F1174" s="4"/>
      <c r="G1174" s="4"/>
      <c r="H1174" s="4"/>
    </row>
    <row r="1175" spans="1:8">
      <c r="A1175" s="4"/>
      <c r="B1175" s="4"/>
      <c r="C1175" s="4"/>
      <c r="D1175" s="4"/>
      <c r="E1175" s="4"/>
      <c r="F1175" s="4"/>
      <c r="G1175" s="4"/>
      <c r="H1175" s="4"/>
    </row>
    <row r="1176" spans="1:8">
      <c r="A1176" s="4"/>
      <c r="B1176" s="4"/>
      <c r="C1176" s="4"/>
      <c r="D1176" s="4"/>
      <c r="E1176" s="4"/>
      <c r="F1176" s="4"/>
      <c r="G1176" s="4"/>
      <c r="H1176" s="4"/>
    </row>
    <row r="1177" spans="1:8">
      <c r="A1177" s="4"/>
      <c r="B1177" s="4"/>
      <c r="C1177" s="4"/>
      <c r="D1177" s="4"/>
      <c r="E1177" s="4"/>
      <c r="F1177" s="4"/>
      <c r="G1177" s="4"/>
      <c r="H1177" s="4"/>
    </row>
    <row r="1178" spans="1:8">
      <c r="A1178" s="4"/>
      <c r="B1178" s="4"/>
      <c r="C1178" s="4"/>
      <c r="D1178" s="4"/>
      <c r="E1178" s="4"/>
      <c r="F1178" s="4"/>
      <c r="G1178" s="4"/>
      <c r="H1178" s="4"/>
    </row>
    <row r="1179" spans="1:8">
      <c r="A1179" s="4"/>
      <c r="B1179" s="4"/>
      <c r="C1179" s="4"/>
      <c r="D1179" s="4"/>
      <c r="E1179" s="4"/>
      <c r="F1179" s="4"/>
      <c r="G1179" s="4"/>
      <c r="H1179" s="4"/>
    </row>
    <row r="1180" spans="1:8">
      <c r="A1180" s="4"/>
      <c r="B1180" s="4"/>
      <c r="C1180" s="4"/>
      <c r="D1180" s="4"/>
      <c r="E1180" s="4"/>
      <c r="F1180" s="4"/>
      <c r="G1180" s="4"/>
      <c r="H1180" s="4"/>
    </row>
    <row r="1181" spans="1:8">
      <c r="A1181" s="4"/>
      <c r="B1181" s="4"/>
      <c r="C1181" s="4"/>
      <c r="D1181" s="4"/>
      <c r="E1181" s="4"/>
      <c r="F1181" s="4"/>
      <c r="G1181" s="4"/>
      <c r="H1181" s="4"/>
    </row>
    <row r="1182" spans="1:8">
      <c r="A1182" s="4"/>
      <c r="B1182" s="4"/>
      <c r="C1182" s="4"/>
      <c r="D1182" s="4"/>
      <c r="E1182" s="4"/>
      <c r="F1182" s="4"/>
      <c r="G1182" s="4"/>
      <c r="H1182" s="4"/>
    </row>
    <row r="1183" spans="1:8">
      <c r="A1183" s="4"/>
      <c r="B1183" s="4"/>
      <c r="C1183" s="4"/>
      <c r="D1183" s="4"/>
      <c r="E1183" s="4"/>
      <c r="F1183" s="4"/>
      <c r="G1183" s="4"/>
      <c r="H1183" s="4"/>
    </row>
    <row r="1184" spans="1:8">
      <c r="A1184" s="4"/>
      <c r="B1184" s="4"/>
      <c r="C1184" s="4"/>
      <c r="D1184" s="4"/>
      <c r="E1184" s="4"/>
      <c r="F1184" s="4"/>
      <c r="G1184" s="4"/>
      <c r="H1184" s="4"/>
    </row>
    <row r="1185" spans="1:8">
      <c r="A1185" s="4"/>
      <c r="B1185" s="4"/>
      <c r="C1185" s="4"/>
      <c r="D1185" s="4"/>
      <c r="E1185" s="4"/>
      <c r="F1185" s="4"/>
      <c r="G1185" s="4"/>
      <c r="H1185" s="4"/>
    </row>
    <row r="1186" spans="1:8">
      <c r="A1186" s="4"/>
      <c r="B1186" s="4"/>
      <c r="C1186" s="4"/>
      <c r="D1186" s="4"/>
      <c r="E1186" s="4"/>
      <c r="F1186" s="4"/>
      <c r="G1186" s="4"/>
      <c r="H1186" s="4"/>
    </row>
    <row r="1187" spans="1:8">
      <c r="A1187" s="4"/>
      <c r="B1187" s="4"/>
      <c r="C1187" s="4"/>
      <c r="D1187" s="4"/>
      <c r="E1187" s="4"/>
      <c r="F1187" s="4"/>
      <c r="G1187" s="4"/>
      <c r="H1187" s="4"/>
    </row>
    <row r="1188" spans="1:8">
      <c r="A1188" s="4"/>
      <c r="B1188" s="4"/>
      <c r="C1188" s="4"/>
      <c r="D1188" s="4"/>
      <c r="E1188" s="4"/>
      <c r="F1188" s="4"/>
      <c r="G1188" s="4"/>
      <c r="H1188" s="4"/>
    </row>
    <row r="1189" spans="1:8">
      <c r="A1189" s="4"/>
      <c r="B1189" s="4"/>
      <c r="C1189" s="4"/>
      <c r="D1189" s="4"/>
      <c r="E1189" s="4"/>
      <c r="F1189" s="4"/>
      <c r="G1189" s="4"/>
      <c r="H1189" s="4"/>
    </row>
    <row r="1190" spans="1:8">
      <c r="A1190" s="4"/>
      <c r="B1190" s="4"/>
      <c r="C1190" s="4"/>
      <c r="D1190" s="4"/>
      <c r="E1190" s="4"/>
      <c r="F1190" s="4"/>
      <c r="G1190" s="4"/>
      <c r="H1190" s="4"/>
    </row>
    <row r="1191" spans="1:8">
      <c r="A1191" s="4"/>
      <c r="B1191" s="4"/>
      <c r="C1191" s="4"/>
      <c r="D1191" s="4"/>
      <c r="E1191" s="4"/>
      <c r="F1191" s="4"/>
      <c r="G1191" s="4"/>
      <c r="H1191" s="4"/>
    </row>
    <row r="1192" spans="1:8">
      <c r="A1192" s="4"/>
      <c r="B1192" s="4"/>
      <c r="C1192" s="4"/>
      <c r="D1192" s="4"/>
      <c r="E1192" s="4"/>
      <c r="F1192" s="4"/>
      <c r="G1192" s="4"/>
      <c r="H1192" s="4"/>
    </row>
    <row r="1193" spans="1:8">
      <c r="A1193" s="4"/>
      <c r="B1193" s="4"/>
      <c r="C1193" s="4"/>
      <c r="D1193" s="4"/>
      <c r="E1193" s="4"/>
      <c r="F1193" s="4"/>
      <c r="G1193" s="4"/>
      <c r="H1193" s="4"/>
    </row>
    <row r="1194" spans="1:8">
      <c r="A1194" s="4"/>
      <c r="B1194" s="4"/>
      <c r="C1194" s="4"/>
      <c r="D1194" s="4"/>
      <c r="E1194" s="4"/>
      <c r="F1194" s="4"/>
      <c r="G1194" s="4"/>
      <c r="H1194" s="4"/>
    </row>
    <row r="1195" spans="1:8">
      <c r="A1195" s="4"/>
      <c r="B1195" s="4"/>
      <c r="C1195" s="4"/>
      <c r="D1195" s="4"/>
      <c r="E1195" s="4"/>
      <c r="F1195" s="4"/>
      <c r="G1195" s="4"/>
      <c r="H1195" s="4"/>
    </row>
    <row r="1196" spans="1:8">
      <c r="A1196" s="4"/>
      <c r="B1196" s="4"/>
      <c r="C1196" s="4"/>
      <c r="D1196" s="4"/>
      <c r="E1196" s="4"/>
      <c r="F1196" s="4"/>
      <c r="G1196" s="4"/>
      <c r="H1196" s="4"/>
    </row>
    <row r="1197" spans="1:8">
      <c r="A1197" s="4"/>
      <c r="B1197" s="4"/>
      <c r="C1197" s="4"/>
      <c r="D1197" s="4"/>
      <c r="E1197" s="4"/>
      <c r="F1197" s="4"/>
      <c r="G1197" s="4"/>
      <c r="H1197" s="4"/>
    </row>
    <row r="1198" spans="1:8">
      <c r="A1198" s="4"/>
      <c r="B1198" s="4"/>
      <c r="C1198" s="4"/>
      <c r="D1198" s="4"/>
      <c r="E1198" s="4"/>
      <c r="F1198" s="4"/>
      <c r="G1198" s="4"/>
      <c r="H1198" s="4"/>
    </row>
    <row r="1199" spans="1:8">
      <c r="A1199" s="4"/>
      <c r="B1199" s="4"/>
      <c r="C1199" s="4"/>
      <c r="D1199" s="4"/>
      <c r="E1199" s="4"/>
      <c r="F1199" s="4"/>
      <c r="G1199" s="4"/>
      <c r="H1199" s="4"/>
    </row>
    <row r="1200" spans="1:8">
      <c r="A1200" s="4"/>
      <c r="B1200" s="4"/>
      <c r="C1200" s="4"/>
      <c r="D1200" s="4"/>
      <c r="E1200" s="4"/>
      <c r="F1200" s="4"/>
      <c r="G1200" s="4"/>
      <c r="H1200" s="4"/>
    </row>
    <row r="1201" spans="1:8">
      <c r="A1201" s="4"/>
      <c r="B1201" s="4"/>
      <c r="C1201" s="4"/>
      <c r="D1201" s="4"/>
      <c r="E1201" s="4"/>
      <c r="F1201" s="4"/>
      <c r="G1201" s="4"/>
      <c r="H1201" s="4"/>
    </row>
    <row r="1202" spans="1:8">
      <c r="A1202" s="4"/>
      <c r="B1202" s="4"/>
      <c r="C1202" s="4"/>
      <c r="D1202" s="4"/>
      <c r="E1202" s="4"/>
      <c r="F1202" s="4"/>
      <c r="G1202" s="4"/>
      <c r="H1202" s="4"/>
    </row>
    <row r="1203" spans="1:8">
      <c r="A1203" s="4"/>
      <c r="B1203" s="4"/>
      <c r="C1203" s="4"/>
      <c r="D1203" s="4"/>
      <c r="E1203" s="4"/>
      <c r="F1203" s="4"/>
      <c r="G1203" s="4"/>
      <c r="H1203" s="4"/>
    </row>
    <row r="1204" spans="1:8">
      <c r="A1204" s="4"/>
      <c r="B1204" s="4"/>
      <c r="C1204" s="4"/>
      <c r="D1204" s="4"/>
      <c r="E1204" s="4"/>
      <c r="F1204" s="4"/>
      <c r="G1204" s="4"/>
      <c r="H1204" s="4"/>
    </row>
    <row r="1205" spans="1:8">
      <c r="A1205" s="4"/>
      <c r="B1205" s="4"/>
      <c r="C1205" s="4"/>
      <c r="D1205" s="4"/>
      <c r="E1205" s="4"/>
      <c r="F1205" s="4"/>
      <c r="G1205" s="4"/>
      <c r="H1205" s="4"/>
    </row>
    <row r="1206" spans="1:8">
      <c r="A1206" s="4"/>
      <c r="B1206" s="4"/>
      <c r="C1206" s="4"/>
      <c r="D1206" s="4"/>
      <c r="E1206" s="4"/>
      <c r="F1206" s="4"/>
      <c r="G1206" s="4"/>
      <c r="H1206" s="4"/>
    </row>
    <row r="1207" spans="1:8">
      <c r="A1207" s="4"/>
      <c r="B1207" s="4"/>
      <c r="C1207" s="4"/>
      <c r="D1207" s="4"/>
      <c r="E1207" s="4"/>
      <c r="F1207" s="4"/>
      <c r="G1207" s="4"/>
      <c r="H1207" s="4"/>
    </row>
    <row r="1208" spans="1:8">
      <c r="A1208" s="4"/>
      <c r="B1208" s="4"/>
      <c r="C1208" s="4"/>
      <c r="D1208" s="4"/>
      <c r="E1208" s="4"/>
      <c r="F1208" s="4"/>
      <c r="G1208" s="4"/>
      <c r="H1208" s="4"/>
    </row>
    <row r="1209" spans="1:8">
      <c r="A1209" s="4"/>
      <c r="B1209" s="4"/>
      <c r="C1209" s="4"/>
      <c r="D1209" s="4"/>
      <c r="E1209" s="4"/>
      <c r="F1209" s="4"/>
      <c r="G1209" s="4"/>
      <c r="H1209" s="4"/>
    </row>
    <row r="1210" spans="1:8">
      <c r="A1210" s="4"/>
      <c r="B1210" s="4"/>
      <c r="C1210" s="4"/>
      <c r="D1210" s="4"/>
      <c r="E1210" s="4"/>
      <c r="F1210" s="4"/>
      <c r="G1210" s="4"/>
      <c r="H1210" s="4"/>
    </row>
    <row r="1211" spans="1:8">
      <c r="A1211" s="4"/>
      <c r="B1211" s="4"/>
      <c r="C1211" s="4"/>
      <c r="D1211" s="4"/>
      <c r="E1211" s="4"/>
      <c r="F1211" s="4"/>
      <c r="G1211" s="4"/>
      <c r="H1211" s="4"/>
    </row>
    <row r="1212" spans="1:8">
      <c r="A1212" s="4"/>
      <c r="B1212" s="4"/>
      <c r="C1212" s="4"/>
      <c r="D1212" s="4"/>
      <c r="E1212" s="4"/>
      <c r="F1212" s="4"/>
      <c r="G1212" s="4"/>
      <c r="H1212" s="4"/>
    </row>
    <row r="1213" spans="1:8">
      <c r="A1213" s="4"/>
      <c r="B1213" s="4"/>
      <c r="C1213" s="4"/>
      <c r="D1213" s="4"/>
      <c r="E1213" s="4"/>
      <c r="F1213" s="4"/>
      <c r="G1213" s="4"/>
      <c r="H1213" s="4"/>
    </row>
    <row r="1214" spans="1:8">
      <c r="A1214" s="4"/>
      <c r="B1214" s="4"/>
      <c r="C1214" s="4"/>
      <c r="D1214" s="4"/>
      <c r="E1214" s="4"/>
      <c r="F1214" s="4"/>
      <c r="G1214" s="4"/>
      <c r="H1214" s="4"/>
    </row>
    <row r="1215" spans="1:8">
      <c r="A1215" s="4"/>
      <c r="B1215" s="4"/>
      <c r="C1215" s="4"/>
      <c r="D1215" s="4"/>
      <c r="E1215" s="4"/>
      <c r="F1215" s="4"/>
      <c r="G1215" s="4"/>
      <c r="H1215" s="4"/>
    </row>
    <row r="1216" spans="1:8">
      <c r="A1216" s="4"/>
      <c r="B1216" s="4"/>
      <c r="C1216" s="4"/>
      <c r="D1216" s="4"/>
      <c r="E1216" s="4"/>
      <c r="F1216" s="4"/>
      <c r="G1216" s="4"/>
      <c r="H1216" s="4"/>
    </row>
    <row r="1217" spans="1:8">
      <c r="A1217" s="4"/>
      <c r="B1217" s="4"/>
      <c r="C1217" s="4"/>
      <c r="D1217" s="4"/>
      <c r="E1217" s="4"/>
      <c r="F1217" s="4"/>
      <c r="G1217" s="4"/>
      <c r="H1217" s="4"/>
    </row>
    <row r="1218" spans="1:8">
      <c r="A1218" s="4"/>
      <c r="B1218" s="4"/>
      <c r="C1218" s="4"/>
      <c r="D1218" s="4"/>
      <c r="E1218" s="4"/>
      <c r="F1218" s="4"/>
      <c r="G1218" s="4"/>
      <c r="H1218" s="4"/>
    </row>
    <row r="1219" spans="1:8">
      <c r="A1219" s="4"/>
      <c r="B1219" s="4"/>
      <c r="C1219" s="4"/>
      <c r="D1219" s="4"/>
      <c r="E1219" s="4"/>
      <c r="F1219" s="4"/>
      <c r="G1219" s="4"/>
      <c r="H1219" s="4"/>
    </row>
    <row r="1220" spans="1:8">
      <c r="A1220" s="4"/>
      <c r="B1220" s="4"/>
      <c r="C1220" s="4"/>
      <c r="D1220" s="4"/>
      <c r="E1220" s="4"/>
      <c r="F1220" s="4"/>
      <c r="G1220" s="4"/>
      <c r="H1220" s="4"/>
    </row>
    <row r="1221" spans="1:8">
      <c r="A1221" s="4"/>
      <c r="B1221" s="4"/>
      <c r="C1221" s="4"/>
      <c r="D1221" s="4"/>
      <c r="E1221" s="4"/>
      <c r="F1221" s="4"/>
      <c r="G1221" s="4"/>
      <c r="H1221" s="4"/>
    </row>
    <row r="1222" spans="1:8">
      <c r="A1222" s="4"/>
      <c r="B1222" s="4"/>
      <c r="C1222" s="4"/>
      <c r="D1222" s="4"/>
      <c r="E1222" s="4"/>
      <c r="F1222" s="4"/>
      <c r="G1222" s="4"/>
      <c r="H1222" s="4"/>
    </row>
    <row r="1223" spans="1:8">
      <c r="A1223" s="4"/>
      <c r="B1223" s="4"/>
      <c r="C1223" s="4"/>
      <c r="D1223" s="4"/>
      <c r="E1223" s="4"/>
      <c r="F1223" s="4"/>
      <c r="G1223" s="4"/>
      <c r="H1223" s="4"/>
    </row>
    <row r="1224" spans="1:8">
      <c r="A1224" s="4"/>
      <c r="B1224" s="4"/>
      <c r="C1224" s="4"/>
      <c r="D1224" s="4"/>
      <c r="E1224" s="4"/>
      <c r="F1224" s="4"/>
      <c r="G1224" s="4"/>
      <c r="H1224" s="4"/>
    </row>
    <row r="1225" spans="1:8">
      <c r="A1225" s="4"/>
      <c r="B1225" s="4"/>
      <c r="C1225" s="4"/>
      <c r="D1225" s="4"/>
      <c r="E1225" s="4"/>
      <c r="F1225" s="4"/>
      <c r="G1225" s="4"/>
      <c r="H1225" s="4"/>
    </row>
    <row r="1226" spans="1:8">
      <c r="A1226" s="4"/>
      <c r="B1226" s="4"/>
      <c r="C1226" s="4"/>
      <c r="D1226" s="4"/>
      <c r="E1226" s="4"/>
      <c r="F1226" s="4"/>
      <c r="G1226" s="4"/>
      <c r="H1226" s="4"/>
    </row>
    <row r="1227" spans="1:8">
      <c r="A1227" s="4"/>
      <c r="B1227" s="4"/>
      <c r="C1227" s="4"/>
      <c r="D1227" s="4"/>
      <c r="E1227" s="4"/>
      <c r="F1227" s="4"/>
      <c r="G1227" s="4"/>
      <c r="H1227" s="4"/>
    </row>
    <row r="1228" spans="1:8">
      <c r="A1228" s="4"/>
      <c r="B1228" s="4"/>
      <c r="C1228" s="4"/>
      <c r="D1228" s="4"/>
      <c r="E1228" s="4"/>
      <c r="F1228" s="4"/>
      <c r="G1228" s="4"/>
      <c r="H1228" s="4"/>
    </row>
    <row r="1229" spans="1:8">
      <c r="A1229" s="4"/>
      <c r="B1229" s="4"/>
      <c r="C1229" s="4"/>
      <c r="D1229" s="4"/>
      <c r="E1229" s="4"/>
      <c r="F1229" s="4"/>
      <c r="G1229" s="4"/>
      <c r="H1229" s="4"/>
    </row>
    <row r="1230" spans="1:8">
      <c r="A1230" s="4"/>
      <c r="B1230" s="4"/>
      <c r="C1230" s="4"/>
      <c r="D1230" s="4"/>
      <c r="E1230" s="4"/>
      <c r="F1230" s="4"/>
      <c r="G1230" s="4"/>
      <c r="H1230" s="4"/>
    </row>
    <row r="1231" spans="1:8">
      <c r="A1231" s="4"/>
      <c r="B1231" s="4"/>
      <c r="C1231" s="4"/>
      <c r="D1231" s="4"/>
      <c r="E1231" s="4"/>
      <c r="F1231" s="4"/>
      <c r="G1231" s="4"/>
      <c r="H1231" s="4"/>
    </row>
    <row r="1232" spans="1:8">
      <c r="A1232" s="4"/>
      <c r="B1232" s="4"/>
      <c r="C1232" s="4"/>
      <c r="D1232" s="4"/>
      <c r="E1232" s="4"/>
      <c r="F1232" s="4"/>
      <c r="G1232" s="4"/>
      <c r="H1232" s="4"/>
    </row>
    <row r="1233" spans="1:8">
      <c r="A1233" s="4"/>
      <c r="B1233" s="4"/>
      <c r="C1233" s="4"/>
      <c r="D1233" s="4"/>
      <c r="E1233" s="4"/>
      <c r="F1233" s="4"/>
      <c r="G1233" s="4"/>
      <c r="H1233" s="4"/>
    </row>
    <row r="1234" spans="1:8">
      <c r="A1234" s="4"/>
      <c r="B1234" s="4"/>
      <c r="C1234" s="4"/>
      <c r="D1234" s="4"/>
      <c r="E1234" s="4"/>
      <c r="F1234" s="4"/>
      <c r="G1234" s="4"/>
      <c r="H1234" s="4"/>
    </row>
    <row r="1235" spans="1:8">
      <c r="A1235" s="4"/>
      <c r="B1235" s="4"/>
      <c r="C1235" s="4"/>
      <c r="D1235" s="4"/>
      <c r="E1235" s="4"/>
      <c r="F1235" s="4"/>
      <c r="G1235" s="4"/>
      <c r="H1235" s="4"/>
    </row>
    <row r="1236" spans="1:8">
      <c r="A1236" s="4"/>
      <c r="B1236" s="4"/>
      <c r="C1236" s="4"/>
      <c r="D1236" s="4"/>
      <c r="E1236" s="4"/>
      <c r="F1236" s="4"/>
      <c r="G1236" s="4"/>
      <c r="H1236" s="4"/>
    </row>
    <row r="1237" spans="1:8">
      <c r="A1237" s="4"/>
      <c r="B1237" s="4"/>
      <c r="C1237" s="4"/>
      <c r="D1237" s="4"/>
      <c r="E1237" s="4"/>
      <c r="F1237" s="4"/>
      <c r="G1237" s="4"/>
      <c r="H1237" s="4"/>
    </row>
    <row r="1238" spans="1:8">
      <c r="A1238" s="4"/>
      <c r="B1238" s="4"/>
      <c r="C1238" s="4"/>
      <c r="D1238" s="4"/>
      <c r="E1238" s="4"/>
      <c r="F1238" s="4"/>
      <c r="G1238" s="4"/>
      <c r="H1238" s="4"/>
    </row>
    <row r="1239" spans="1:8">
      <c r="A1239" s="4"/>
      <c r="B1239" s="4"/>
      <c r="C1239" s="4"/>
      <c r="D1239" s="4"/>
      <c r="E1239" s="4"/>
      <c r="F1239" s="4"/>
      <c r="G1239" s="4"/>
      <c r="H1239" s="4"/>
    </row>
    <row r="1240" spans="1:8">
      <c r="A1240" s="4"/>
      <c r="B1240" s="4"/>
      <c r="C1240" s="4"/>
      <c r="D1240" s="4"/>
      <c r="E1240" s="4"/>
      <c r="F1240" s="4"/>
      <c r="G1240" s="4"/>
      <c r="H1240" s="4"/>
    </row>
    <row r="1241" spans="1:8">
      <c r="A1241" s="4"/>
      <c r="B1241" s="4"/>
      <c r="C1241" s="4"/>
      <c r="D1241" s="4"/>
      <c r="E1241" s="4"/>
      <c r="F1241" s="4"/>
      <c r="G1241" s="4"/>
      <c r="H1241" s="4"/>
    </row>
    <row r="1242" spans="1:8">
      <c r="A1242" s="4"/>
      <c r="B1242" s="4"/>
      <c r="C1242" s="4"/>
      <c r="D1242" s="4"/>
      <c r="E1242" s="4"/>
      <c r="F1242" s="4"/>
      <c r="G1242" s="4"/>
      <c r="H1242" s="4"/>
    </row>
    <row r="1243" spans="1:8">
      <c r="A1243" s="4"/>
      <c r="B1243" s="4"/>
      <c r="C1243" s="4"/>
      <c r="D1243" s="4"/>
      <c r="E1243" s="4"/>
      <c r="F1243" s="4"/>
      <c r="G1243" s="4"/>
      <c r="H1243" s="4"/>
    </row>
    <row r="1244" spans="1:8">
      <c r="A1244" s="4"/>
      <c r="B1244" s="4"/>
      <c r="C1244" s="4"/>
      <c r="D1244" s="4"/>
      <c r="E1244" s="4"/>
      <c r="F1244" s="4"/>
      <c r="G1244" s="4"/>
      <c r="H1244" s="4"/>
    </row>
    <row r="1245" spans="1:8">
      <c r="A1245" s="4"/>
      <c r="B1245" s="4"/>
      <c r="C1245" s="4"/>
      <c r="D1245" s="4"/>
      <c r="E1245" s="4"/>
      <c r="F1245" s="4"/>
      <c r="G1245" s="4"/>
      <c r="H1245" s="4"/>
    </row>
    <row r="1246" spans="1:8">
      <c r="A1246" s="4"/>
      <c r="B1246" s="4"/>
      <c r="C1246" s="4"/>
      <c r="D1246" s="4"/>
      <c r="E1246" s="4"/>
      <c r="F1246" s="4"/>
      <c r="G1246" s="4"/>
      <c r="H1246" s="4"/>
    </row>
    <row r="1247" spans="1:8">
      <c r="A1247" s="4"/>
      <c r="B1247" s="4"/>
      <c r="C1247" s="4"/>
      <c r="D1247" s="4"/>
      <c r="E1247" s="4"/>
      <c r="F1247" s="4"/>
      <c r="G1247" s="4"/>
      <c r="H1247" s="4"/>
    </row>
    <row r="1248" spans="1:8">
      <c r="A1248" s="4"/>
      <c r="B1248" s="4"/>
      <c r="C1248" s="4"/>
      <c r="D1248" s="4"/>
      <c r="E1248" s="4"/>
      <c r="F1248" s="4"/>
      <c r="G1248" s="4"/>
      <c r="H1248" s="4"/>
    </row>
    <row r="1249" spans="1:8">
      <c r="A1249" s="4"/>
      <c r="B1249" s="4"/>
      <c r="C1249" s="4"/>
      <c r="D1249" s="4"/>
      <c r="E1249" s="4"/>
      <c r="F1249" s="4"/>
      <c r="G1249" s="4"/>
      <c r="H1249" s="4"/>
    </row>
    <row r="1250" spans="1:8">
      <c r="A1250" s="4"/>
      <c r="B1250" s="4"/>
      <c r="C1250" s="4"/>
      <c r="D1250" s="4"/>
      <c r="E1250" s="4"/>
      <c r="F1250" s="4"/>
      <c r="G1250" s="4"/>
      <c r="H1250" s="4"/>
    </row>
    <row r="1251" spans="1:8">
      <c r="A1251" s="4"/>
      <c r="B1251" s="4"/>
      <c r="C1251" s="4"/>
      <c r="D1251" s="4"/>
      <c r="E1251" s="4"/>
      <c r="F1251" s="4"/>
      <c r="G1251" s="4"/>
      <c r="H1251" s="4"/>
    </row>
    <row r="1252" spans="1:8">
      <c r="A1252" s="4"/>
      <c r="B1252" s="4"/>
      <c r="C1252" s="4"/>
      <c r="D1252" s="4"/>
      <c r="E1252" s="4"/>
      <c r="F1252" s="4"/>
      <c r="G1252" s="4"/>
      <c r="H1252" s="4"/>
    </row>
    <row r="1253" spans="1:8">
      <c r="A1253" s="4"/>
      <c r="B1253" s="4"/>
      <c r="C1253" s="4"/>
      <c r="D1253" s="4"/>
      <c r="E1253" s="4"/>
      <c r="F1253" s="4"/>
      <c r="G1253" s="4"/>
      <c r="H1253" s="4"/>
    </row>
    <row r="1254" spans="1:8">
      <c r="A1254" s="4"/>
      <c r="B1254" s="4"/>
      <c r="C1254" s="4"/>
      <c r="D1254" s="4"/>
      <c r="E1254" s="4"/>
      <c r="F1254" s="4"/>
      <c r="G1254" s="4"/>
      <c r="H1254" s="4"/>
    </row>
    <row r="1255" spans="1:8">
      <c r="A1255" s="4"/>
      <c r="B1255" s="4"/>
      <c r="C1255" s="4"/>
      <c r="D1255" s="4"/>
      <c r="E1255" s="4"/>
      <c r="F1255" s="4"/>
      <c r="G1255" s="4"/>
      <c r="H1255" s="4"/>
    </row>
    <row r="1256" spans="1:8">
      <c r="A1256" s="4"/>
      <c r="B1256" s="4"/>
      <c r="C1256" s="4"/>
      <c r="D1256" s="4"/>
      <c r="E1256" s="4"/>
      <c r="F1256" s="4"/>
      <c r="G1256" s="4"/>
      <c r="H1256" s="4"/>
    </row>
    <row r="1257" spans="1:8">
      <c r="A1257" s="4"/>
      <c r="B1257" s="4"/>
      <c r="C1257" s="4"/>
      <c r="D1257" s="4"/>
      <c r="E1257" s="4"/>
      <c r="F1257" s="4"/>
      <c r="G1257" s="4"/>
      <c r="H1257" s="4"/>
    </row>
    <row r="1258" spans="1:8">
      <c r="A1258" s="4"/>
      <c r="B1258" s="4"/>
      <c r="C1258" s="4"/>
      <c r="D1258" s="4"/>
      <c r="E1258" s="4"/>
      <c r="F1258" s="4"/>
      <c r="G1258" s="4"/>
      <c r="H1258" s="4"/>
    </row>
    <row r="1259" spans="1:8">
      <c r="A1259" s="4"/>
      <c r="B1259" s="4"/>
      <c r="C1259" s="4"/>
      <c r="D1259" s="4"/>
      <c r="E1259" s="4"/>
      <c r="F1259" s="4"/>
      <c r="G1259" s="4"/>
      <c r="H1259" s="4"/>
    </row>
    <row r="1260" spans="1:8">
      <c r="A1260" s="4"/>
      <c r="B1260" s="4"/>
      <c r="C1260" s="4"/>
      <c r="D1260" s="4"/>
      <c r="E1260" s="4"/>
      <c r="F1260" s="4"/>
      <c r="G1260" s="4"/>
      <c r="H1260" s="4"/>
    </row>
    <row r="1261" spans="1:8">
      <c r="A1261" s="4"/>
      <c r="B1261" s="4"/>
      <c r="C1261" s="4"/>
      <c r="D1261" s="4"/>
      <c r="E1261" s="4"/>
      <c r="F1261" s="4"/>
      <c r="G1261" s="4"/>
      <c r="H1261" s="4"/>
    </row>
    <row r="1262" spans="1:8">
      <c r="A1262" s="4"/>
      <c r="B1262" s="4"/>
      <c r="C1262" s="4"/>
      <c r="D1262" s="4"/>
      <c r="E1262" s="4"/>
      <c r="F1262" s="4"/>
      <c r="G1262" s="4"/>
      <c r="H1262" s="4"/>
    </row>
    <row r="1263" spans="1:8">
      <c r="A1263" s="4"/>
      <c r="B1263" s="4"/>
      <c r="C1263" s="4"/>
      <c r="D1263" s="4"/>
      <c r="E1263" s="4"/>
      <c r="F1263" s="4"/>
      <c r="G1263" s="4"/>
      <c r="H1263" s="4"/>
    </row>
    <row r="1264" spans="1:8">
      <c r="A1264" s="4"/>
      <c r="B1264" s="4"/>
      <c r="C1264" s="4"/>
      <c r="D1264" s="4"/>
      <c r="E1264" s="4"/>
      <c r="F1264" s="4"/>
      <c r="G1264" s="4"/>
      <c r="H1264" s="4"/>
    </row>
    <row r="1265" spans="1:8">
      <c r="A1265" s="4"/>
      <c r="B1265" s="4"/>
      <c r="C1265" s="4"/>
      <c r="D1265" s="4"/>
      <c r="E1265" s="4"/>
      <c r="F1265" s="4"/>
      <c r="G1265" s="4"/>
      <c r="H1265" s="4"/>
    </row>
    <row r="1266" spans="1:8">
      <c r="A1266" s="4"/>
      <c r="B1266" s="4"/>
      <c r="C1266" s="4"/>
      <c r="D1266" s="4"/>
      <c r="E1266" s="4"/>
      <c r="F1266" s="4"/>
      <c r="G1266" s="4"/>
      <c r="H1266" s="4"/>
    </row>
    <row r="1267" spans="1:8">
      <c r="A1267" s="4"/>
      <c r="B1267" s="4"/>
      <c r="C1267" s="4"/>
      <c r="D1267" s="4"/>
      <c r="E1267" s="4"/>
      <c r="F1267" s="4"/>
      <c r="G1267" s="4"/>
      <c r="H1267" s="4"/>
    </row>
    <row r="1268" spans="1:8">
      <c r="A1268" s="4"/>
      <c r="B1268" s="4"/>
      <c r="C1268" s="4"/>
      <c r="D1268" s="4"/>
      <c r="E1268" s="4"/>
      <c r="F1268" s="4"/>
      <c r="G1268" s="4"/>
      <c r="H1268" s="4"/>
    </row>
    <row r="1269" spans="1:8">
      <c r="A1269" s="4"/>
      <c r="B1269" s="4"/>
      <c r="C1269" s="4"/>
      <c r="D1269" s="4"/>
      <c r="E1269" s="4"/>
      <c r="F1269" s="4"/>
      <c r="G1269" s="4"/>
      <c r="H1269" s="4"/>
    </row>
    <row r="1270" spans="1:8">
      <c r="A1270" s="4"/>
      <c r="B1270" s="4"/>
      <c r="C1270" s="4"/>
      <c r="D1270" s="4"/>
      <c r="E1270" s="4"/>
      <c r="F1270" s="4"/>
      <c r="G1270" s="4"/>
      <c r="H1270" s="4"/>
    </row>
    <row r="1271" spans="1:8">
      <c r="A1271" s="4"/>
      <c r="B1271" s="4"/>
      <c r="C1271" s="4"/>
      <c r="D1271" s="4"/>
      <c r="E1271" s="4"/>
      <c r="F1271" s="4"/>
      <c r="G1271" s="4"/>
      <c r="H1271" s="4"/>
    </row>
    <row r="1272" spans="1:8">
      <c r="A1272" s="4"/>
      <c r="B1272" s="4"/>
      <c r="C1272" s="4"/>
      <c r="D1272" s="4"/>
      <c r="E1272" s="4"/>
      <c r="F1272" s="4"/>
      <c r="G1272" s="4"/>
      <c r="H1272" s="4"/>
    </row>
    <row r="1273" spans="1:8">
      <c r="A1273" s="4"/>
      <c r="B1273" s="4"/>
      <c r="C1273" s="4"/>
      <c r="D1273" s="4"/>
      <c r="E1273" s="4"/>
      <c r="F1273" s="4"/>
      <c r="G1273" s="4"/>
      <c r="H1273" s="4"/>
    </row>
    <row r="1274" spans="1:8">
      <c r="A1274" s="4"/>
      <c r="B1274" s="4"/>
      <c r="C1274" s="4"/>
      <c r="D1274" s="4"/>
      <c r="E1274" s="4"/>
      <c r="F1274" s="4"/>
      <c r="G1274" s="4"/>
      <c r="H1274" s="4"/>
    </row>
    <row r="1275" spans="1:8">
      <c r="A1275" s="4"/>
      <c r="B1275" s="4"/>
      <c r="C1275" s="4"/>
      <c r="D1275" s="4"/>
      <c r="E1275" s="4"/>
      <c r="F1275" s="4"/>
      <c r="G1275" s="4"/>
      <c r="H1275" s="4"/>
    </row>
    <row r="1276" spans="1:8">
      <c r="A1276" s="4"/>
      <c r="B1276" s="4"/>
      <c r="C1276" s="4"/>
      <c r="D1276" s="4"/>
      <c r="E1276" s="4"/>
      <c r="F1276" s="4"/>
      <c r="G1276" s="4"/>
      <c r="H1276" s="4"/>
    </row>
    <row r="1277" spans="1:8">
      <c r="A1277" s="4"/>
      <c r="B1277" s="4"/>
      <c r="C1277" s="4"/>
      <c r="D1277" s="4"/>
      <c r="E1277" s="4"/>
      <c r="F1277" s="4"/>
      <c r="G1277" s="4"/>
      <c r="H1277" s="4"/>
    </row>
    <row r="1278" spans="1:8">
      <c r="A1278" s="4"/>
      <c r="B1278" s="4"/>
      <c r="C1278" s="4"/>
      <c r="D1278" s="4"/>
      <c r="E1278" s="4"/>
      <c r="F1278" s="4"/>
      <c r="G1278" s="4"/>
      <c r="H1278" s="4"/>
    </row>
    <row r="1279" spans="1:8">
      <c r="A1279" s="4"/>
      <c r="B1279" s="4"/>
      <c r="C1279" s="4"/>
      <c r="D1279" s="4"/>
      <c r="E1279" s="4"/>
      <c r="F1279" s="4"/>
      <c r="G1279" s="4"/>
      <c r="H1279" s="4"/>
    </row>
    <row r="1280" spans="1:8">
      <c r="A1280" s="4"/>
      <c r="B1280" s="4"/>
      <c r="C1280" s="4"/>
      <c r="D1280" s="4"/>
      <c r="E1280" s="4"/>
      <c r="F1280" s="4"/>
      <c r="G1280" s="4"/>
      <c r="H1280" s="4"/>
    </row>
    <row r="1281" spans="1:8">
      <c r="A1281" s="4"/>
      <c r="B1281" s="4"/>
      <c r="C1281" s="4"/>
      <c r="D1281" s="4"/>
      <c r="E1281" s="4"/>
      <c r="F1281" s="4"/>
      <c r="G1281" s="4"/>
      <c r="H1281" s="4"/>
    </row>
    <row r="1282" spans="1:8">
      <c r="A1282" s="4"/>
      <c r="B1282" s="4"/>
      <c r="C1282" s="4"/>
      <c r="D1282" s="4"/>
      <c r="E1282" s="4"/>
      <c r="F1282" s="4"/>
      <c r="G1282" s="4"/>
      <c r="H1282" s="4"/>
    </row>
    <row r="1283" spans="1:8">
      <c r="A1283" s="4"/>
      <c r="B1283" s="4"/>
      <c r="C1283" s="4"/>
      <c r="D1283" s="4"/>
      <c r="E1283" s="4"/>
      <c r="F1283" s="4"/>
      <c r="G1283" s="4"/>
      <c r="H1283" s="4"/>
    </row>
    <row r="1284" spans="1:8">
      <c r="A1284" s="4"/>
      <c r="B1284" s="4"/>
      <c r="C1284" s="4"/>
      <c r="D1284" s="4"/>
      <c r="E1284" s="4"/>
      <c r="F1284" s="4"/>
      <c r="G1284" s="4"/>
      <c r="H1284" s="4"/>
    </row>
    <row r="1285" spans="1:8">
      <c r="A1285" s="4"/>
      <c r="B1285" s="4"/>
      <c r="C1285" s="4"/>
      <c r="D1285" s="4"/>
      <c r="E1285" s="4"/>
      <c r="F1285" s="4"/>
      <c r="G1285" s="4"/>
      <c r="H1285" s="4"/>
    </row>
    <row r="1286" spans="1:8">
      <c r="A1286" s="4"/>
      <c r="B1286" s="4"/>
      <c r="C1286" s="4"/>
      <c r="D1286" s="4"/>
      <c r="E1286" s="4"/>
      <c r="F1286" s="4"/>
      <c r="G1286" s="4"/>
      <c r="H1286" s="4"/>
    </row>
    <row r="1287" spans="1:8">
      <c r="A1287" s="4"/>
      <c r="B1287" s="4"/>
      <c r="C1287" s="4"/>
      <c r="D1287" s="4"/>
      <c r="E1287" s="4"/>
      <c r="F1287" s="4"/>
      <c r="G1287" s="4"/>
      <c r="H1287" s="4"/>
    </row>
    <row r="1288" spans="1:8">
      <c r="A1288" s="4"/>
      <c r="B1288" s="4"/>
      <c r="C1288" s="4"/>
      <c r="D1288" s="4"/>
      <c r="E1288" s="4"/>
      <c r="F1288" s="4"/>
      <c r="G1288" s="4"/>
      <c r="H1288" s="4"/>
    </row>
    <row r="1289" spans="1:8">
      <c r="A1289" s="4"/>
      <c r="B1289" s="4"/>
      <c r="C1289" s="4"/>
      <c r="D1289" s="4"/>
      <c r="E1289" s="4"/>
      <c r="F1289" s="4"/>
      <c r="G1289" s="4"/>
      <c r="H1289" s="4"/>
    </row>
    <row r="1290" spans="1:8">
      <c r="A1290" s="4"/>
      <c r="B1290" s="4"/>
      <c r="C1290" s="4"/>
      <c r="D1290" s="4"/>
      <c r="E1290" s="4"/>
      <c r="F1290" s="4"/>
      <c r="G1290" s="4"/>
      <c r="H1290" s="4"/>
    </row>
    <row r="1291" spans="1:8">
      <c r="A1291" s="4"/>
      <c r="B1291" s="4"/>
      <c r="C1291" s="4"/>
      <c r="D1291" s="4"/>
      <c r="E1291" s="4"/>
      <c r="F1291" s="4"/>
      <c r="G1291" s="4"/>
      <c r="H1291" s="4"/>
    </row>
    <row r="1292" spans="1:8">
      <c r="A1292" s="4"/>
      <c r="B1292" s="4"/>
      <c r="C1292" s="4"/>
      <c r="D1292" s="4"/>
      <c r="E1292" s="4"/>
      <c r="F1292" s="4"/>
      <c r="G1292" s="4"/>
      <c r="H1292" s="4"/>
    </row>
    <row r="1293" spans="1:8">
      <c r="A1293" s="4"/>
      <c r="B1293" s="4"/>
      <c r="C1293" s="4"/>
      <c r="D1293" s="4"/>
      <c r="E1293" s="4"/>
      <c r="F1293" s="4"/>
      <c r="G1293" s="4"/>
      <c r="H1293" s="4"/>
    </row>
    <row r="1294" spans="1:8">
      <c r="A1294" s="4"/>
      <c r="B1294" s="4"/>
      <c r="C1294" s="4"/>
      <c r="D1294" s="4"/>
      <c r="E1294" s="4"/>
      <c r="F1294" s="4"/>
      <c r="G1294" s="4"/>
      <c r="H1294" s="4"/>
    </row>
    <row r="1295" spans="1:8">
      <c r="A1295" s="4"/>
      <c r="B1295" s="4"/>
      <c r="C1295" s="4"/>
      <c r="D1295" s="4"/>
      <c r="E1295" s="4"/>
      <c r="F1295" s="4"/>
      <c r="G1295" s="4"/>
      <c r="H1295" s="4"/>
    </row>
    <row r="1296" spans="1:8">
      <c r="A1296" s="4"/>
      <c r="B1296" s="4"/>
      <c r="C1296" s="4"/>
      <c r="D1296" s="4"/>
      <c r="E1296" s="4"/>
      <c r="F1296" s="4"/>
      <c r="G1296" s="4"/>
      <c r="H1296" s="4"/>
    </row>
    <row r="1297" spans="1:8">
      <c r="A1297" s="4"/>
      <c r="B1297" s="4"/>
      <c r="C1297" s="4"/>
      <c r="D1297" s="4"/>
      <c r="E1297" s="4"/>
      <c r="F1297" s="4"/>
      <c r="G1297" s="4"/>
      <c r="H1297" s="4"/>
    </row>
    <row r="1298" spans="1:8">
      <c r="A1298" s="4"/>
      <c r="B1298" s="4"/>
      <c r="C1298" s="4"/>
      <c r="D1298" s="4"/>
      <c r="E1298" s="4"/>
      <c r="F1298" s="4"/>
      <c r="G1298" s="4"/>
      <c r="H1298" s="4"/>
    </row>
    <row r="1299" spans="1:8">
      <c r="A1299" s="4"/>
      <c r="B1299" s="4"/>
      <c r="C1299" s="4"/>
      <c r="D1299" s="4"/>
      <c r="E1299" s="4"/>
      <c r="F1299" s="4"/>
      <c r="G1299" s="4"/>
      <c r="H1299" s="4"/>
    </row>
    <row r="1300" spans="1:8">
      <c r="A1300" s="4"/>
      <c r="B1300" s="4"/>
      <c r="C1300" s="4"/>
      <c r="D1300" s="4"/>
      <c r="E1300" s="4"/>
      <c r="F1300" s="4"/>
      <c r="G1300" s="4"/>
      <c r="H1300" s="4"/>
    </row>
    <row r="1301" spans="1:8">
      <c r="A1301" s="4"/>
      <c r="B1301" s="4"/>
      <c r="C1301" s="4"/>
      <c r="D1301" s="4"/>
      <c r="E1301" s="4"/>
      <c r="F1301" s="4"/>
      <c r="G1301" s="4"/>
      <c r="H1301" s="4"/>
    </row>
    <row r="1302" spans="1:8">
      <c r="A1302" s="4"/>
      <c r="B1302" s="4"/>
      <c r="C1302" s="4"/>
      <c r="D1302" s="4"/>
      <c r="E1302" s="4"/>
      <c r="F1302" s="4"/>
      <c r="G1302" s="4"/>
      <c r="H1302" s="4"/>
    </row>
    <row r="1303" spans="1:8">
      <c r="A1303" s="4"/>
      <c r="B1303" s="4"/>
      <c r="C1303" s="4"/>
      <c r="D1303" s="4"/>
      <c r="E1303" s="4"/>
      <c r="F1303" s="4"/>
      <c r="G1303" s="4"/>
      <c r="H1303" s="4"/>
    </row>
    <row r="1304" spans="1:8">
      <c r="A1304" s="4"/>
      <c r="B1304" s="4"/>
      <c r="C1304" s="4"/>
      <c r="D1304" s="4"/>
      <c r="E1304" s="4"/>
      <c r="F1304" s="4"/>
      <c r="G1304" s="4"/>
      <c r="H1304" s="4"/>
    </row>
    <row r="1305" spans="1:8">
      <c r="A1305" s="4"/>
      <c r="B1305" s="4"/>
      <c r="C1305" s="4"/>
      <c r="D1305" s="4"/>
      <c r="E1305" s="4"/>
      <c r="F1305" s="4"/>
      <c r="G1305" s="4"/>
      <c r="H1305" s="4"/>
    </row>
    <row r="1306" spans="1:8">
      <c r="A1306" s="4"/>
      <c r="B1306" s="4"/>
      <c r="C1306" s="4"/>
      <c r="D1306" s="4"/>
      <c r="E1306" s="4"/>
      <c r="F1306" s="4"/>
      <c r="G1306" s="4"/>
      <c r="H1306" s="4"/>
    </row>
    <row r="1307" spans="1:8">
      <c r="A1307" s="4"/>
      <c r="B1307" s="4"/>
      <c r="C1307" s="4"/>
      <c r="D1307" s="4"/>
      <c r="E1307" s="4"/>
      <c r="F1307" s="4"/>
      <c r="G1307" s="4"/>
      <c r="H1307" s="4"/>
    </row>
    <row r="1308" spans="1:8">
      <c r="A1308" s="4"/>
      <c r="B1308" s="4"/>
      <c r="C1308" s="4"/>
      <c r="D1308" s="4"/>
      <c r="E1308" s="4"/>
      <c r="F1308" s="4"/>
      <c r="G1308" s="4"/>
      <c r="H1308" s="4"/>
    </row>
    <row r="1309" spans="1:8">
      <c r="A1309" s="4"/>
      <c r="B1309" s="4"/>
      <c r="C1309" s="4"/>
      <c r="D1309" s="4"/>
      <c r="E1309" s="4"/>
      <c r="F1309" s="4"/>
      <c r="G1309" s="4"/>
      <c r="H1309" s="4"/>
    </row>
    <row r="1310" spans="1:8">
      <c r="A1310" s="4"/>
      <c r="B1310" s="4"/>
      <c r="C1310" s="4"/>
      <c r="D1310" s="4"/>
      <c r="E1310" s="4"/>
      <c r="F1310" s="4"/>
      <c r="G1310" s="4"/>
      <c r="H1310" s="4"/>
    </row>
    <row r="1311" spans="1:8">
      <c r="A1311" s="4"/>
      <c r="B1311" s="4"/>
      <c r="C1311" s="4"/>
      <c r="D1311" s="4"/>
      <c r="E1311" s="4"/>
      <c r="F1311" s="4"/>
      <c r="G1311" s="4"/>
      <c r="H1311" s="4"/>
    </row>
    <row r="1312" spans="1:8">
      <c r="A1312" s="4"/>
      <c r="B1312" s="4"/>
      <c r="C1312" s="4"/>
      <c r="D1312" s="4"/>
      <c r="E1312" s="4"/>
      <c r="F1312" s="4"/>
      <c r="G1312" s="4"/>
      <c r="H1312" s="4"/>
    </row>
    <row r="1313" spans="1:8">
      <c r="A1313" s="4"/>
      <c r="B1313" s="4"/>
      <c r="C1313" s="4"/>
      <c r="D1313" s="4"/>
      <c r="E1313" s="4"/>
      <c r="F1313" s="4"/>
      <c r="G1313" s="4"/>
      <c r="H1313" s="4"/>
    </row>
    <row r="1314" spans="1:8">
      <c r="A1314" s="4"/>
      <c r="B1314" s="4"/>
      <c r="C1314" s="4"/>
      <c r="D1314" s="4"/>
      <c r="E1314" s="4"/>
      <c r="F1314" s="4"/>
      <c r="G1314" s="4"/>
      <c r="H1314" s="4"/>
    </row>
    <row r="1315" spans="1:8">
      <c r="A1315" s="4"/>
      <c r="B1315" s="4"/>
      <c r="C1315" s="4"/>
      <c r="D1315" s="4"/>
      <c r="E1315" s="4"/>
      <c r="F1315" s="4"/>
      <c r="G1315" s="4"/>
      <c r="H1315" s="4"/>
    </row>
    <row r="1316" spans="1:8">
      <c r="A1316" s="4"/>
      <c r="B1316" s="4"/>
      <c r="C1316" s="4"/>
      <c r="D1316" s="4"/>
      <c r="E1316" s="4"/>
      <c r="F1316" s="4"/>
      <c r="G1316" s="4"/>
      <c r="H1316" s="4"/>
    </row>
    <row r="1317" spans="1:8">
      <c r="A1317" s="4"/>
      <c r="B1317" s="4"/>
      <c r="C1317" s="4"/>
      <c r="D1317" s="4"/>
      <c r="E1317" s="4"/>
      <c r="F1317" s="4"/>
      <c r="G1317" s="4"/>
      <c r="H1317" s="4"/>
    </row>
    <row r="1318" spans="1:8">
      <c r="A1318" s="4"/>
      <c r="B1318" s="4"/>
      <c r="C1318" s="4"/>
      <c r="D1318" s="4"/>
      <c r="E1318" s="4"/>
      <c r="F1318" s="4"/>
      <c r="G1318" s="4"/>
      <c r="H1318" s="4"/>
    </row>
    <row r="1319" spans="1:8">
      <c r="A1319" s="4"/>
      <c r="B1319" s="4"/>
      <c r="C1319" s="4"/>
      <c r="D1319" s="4"/>
      <c r="E1319" s="4"/>
      <c r="F1319" s="4"/>
      <c r="G1319" s="4"/>
      <c r="H1319" s="4"/>
    </row>
    <row r="1320" spans="1:8">
      <c r="A1320" s="4"/>
      <c r="B1320" s="4"/>
      <c r="C1320" s="4"/>
      <c r="D1320" s="4"/>
      <c r="E1320" s="4"/>
      <c r="F1320" s="4"/>
      <c r="G1320" s="4"/>
      <c r="H1320" s="4"/>
    </row>
    <row r="1321" spans="1:8">
      <c r="A1321" s="4"/>
      <c r="B1321" s="4"/>
      <c r="C1321" s="4"/>
      <c r="D1321" s="4"/>
      <c r="E1321" s="4"/>
      <c r="F1321" s="4"/>
      <c r="G1321" s="4"/>
      <c r="H1321" s="4"/>
    </row>
    <row r="1322" spans="1:8">
      <c r="A1322" s="4"/>
      <c r="B1322" s="4"/>
      <c r="C1322" s="4"/>
      <c r="D1322" s="4"/>
      <c r="E1322" s="4"/>
      <c r="F1322" s="4"/>
      <c r="G1322" s="4"/>
      <c r="H1322" s="4"/>
    </row>
    <row r="1323" spans="1:8">
      <c r="A1323" s="4"/>
      <c r="B1323" s="4"/>
      <c r="C1323" s="4"/>
      <c r="D1323" s="4"/>
      <c r="E1323" s="4"/>
      <c r="F1323" s="4"/>
      <c r="G1323" s="4"/>
      <c r="H1323" s="4"/>
    </row>
    <row r="1324" spans="1:8">
      <c r="A1324" s="4"/>
      <c r="B1324" s="4"/>
      <c r="C1324" s="4"/>
      <c r="D1324" s="4"/>
      <c r="E1324" s="4"/>
      <c r="F1324" s="4"/>
      <c r="G1324" s="4"/>
      <c r="H1324" s="4"/>
    </row>
    <row r="1325" spans="1:8">
      <c r="A1325" s="4"/>
      <c r="B1325" s="4"/>
      <c r="C1325" s="4"/>
      <c r="D1325" s="4"/>
      <c r="E1325" s="4"/>
      <c r="F1325" s="4"/>
      <c r="G1325" s="4"/>
      <c r="H1325" s="4"/>
    </row>
    <row r="1326" spans="1:8">
      <c r="A1326" s="4"/>
      <c r="B1326" s="4"/>
      <c r="C1326" s="4"/>
      <c r="D1326" s="4"/>
      <c r="E1326" s="4"/>
      <c r="F1326" s="4"/>
      <c r="G1326" s="4"/>
      <c r="H1326" s="4"/>
    </row>
    <row r="1327" spans="1:8">
      <c r="A1327" s="4"/>
      <c r="B1327" s="4"/>
      <c r="C1327" s="4"/>
      <c r="D1327" s="4"/>
      <c r="E1327" s="4"/>
      <c r="F1327" s="4"/>
      <c r="G1327" s="4"/>
      <c r="H1327" s="4"/>
    </row>
    <row r="1328" spans="1:8">
      <c r="A1328" s="4"/>
      <c r="B1328" s="4"/>
      <c r="C1328" s="4"/>
      <c r="D1328" s="4"/>
      <c r="E1328" s="4"/>
      <c r="F1328" s="4"/>
      <c r="G1328" s="4"/>
      <c r="H1328" s="4"/>
    </row>
    <row r="1329" spans="1:8">
      <c r="A1329" s="4"/>
      <c r="B1329" s="4"/>
      <c r="C1329" s="4"/>
      <c r="D1329" s="4"/>
      <c r="E1329" s="4"/>
      <c r="F1329" s="4"/>
      <c r="G1329" s="4"/>
      <c r="H1329" s="4"/>
    </row>
    <row r="1330" spans="1:8">
      <c r="A1330" s="4"/>
      <c r="B1330" s="4"/>
      <c r="C1330" s="4"/>
      <c r="D1330" s="4"/>
      <c r="E1330" s="4"/>
      <c r="F1330" s="4"/>
      <c r="G1330" s="4"/>
      <c r="H1330" s="4"/>
    </row>
    <row r="1331" spans="1:8">
      <c r="A1331" s="4"/>
      <c r="B1331" s="4"/>
      <c r="C1331" s="4"/>
      <c r="D1331" s="4"/>
      <c r="E1331" s="4"/>
      <c r="F1331" s="4"/>
      <c r="G1331" s="4"/>
      <c r="H1331" s="4"/>
    </row>
    <row r="1332" spans="1:8">
      <c r="A1332" s="4"/>
      <c r="B1332" s="4"/>
      <c r="C1332" s="4"/>
      <c r="D1332" s="4"/>
      <c r="E1332" s="4"/>
      <c r="F1332" s="4"/>
      <c r="G1332" s="4"/>
      <c r="H1332" s="4"/>
    </row>
    <row r="1333" spans="1:8">
      <c r="A1333" s="4"/>
      <c r="B1333" s="4"/>
      <c r="C1333" s="4"/>
      <c r="D1333" s="4"/>
      <c r="E1333" s="4"/>
      <c r="F1333" s="4"/>
      <c r="G1333" s="4"/>
      <c r="H1333" s="4"/>
    </row>
    <row r="1334" spans="1:8">
      <c r="A1334" s="4"/>
      <c r="B1334" s="4"/>
      <c r="C1334" s="4"/>
      <c r="D1334" s="4"/>
      <c r="E1334" s="4"/>
      <c r="F1334" s="4"/>
      <c r="G1334" s="4"/>
      <c r="H1334" s="4"/>
    </row>
    <row r="1335" spans="1:8">
      <c r="A1335" s="4"/>
      <c r="B1335" s="4"/>
      <c r="C1335" s="4"/>
      <c r="D1335" s="4"/>
      <c r="E1335" s="4"/>
      <c r="F1335" s="4"/>
      <c r="G1335" s="4"/>
      <c r="H1335" s="4"/>
    </row>
    <row r="1336" spans="1:8">
      <c r="A1336" s="4"/>
      <c r="B1336" s="4"/>
      <c r="C1336" s="4"/>
      <c r="D1336" s="4"/>
      <c r="E1336" s="4"/>
      <c r="F1336" s="4"/>
      <c r="G1336" s="4"/>
      <c r="H1336" s="4"/>
    </row>
    <row r="1337" spans="1:8">
      <c r="A1337" s="4"/>
      <c r="B1337" s="4"/>
      <c r="C1337" s="4"/>
      <c r="D1337" s="4"/>
      <c r="E1337" s="4"/>
      <c r="F1337" s="4"/>
      <c r="G1337" s="4"/>
      <c r="H1337" s="4"/>
    </row>
    <row r="1338" spans="1:8">
      <c r="A1338" s="4"/>
      <c r="B1338" s="4"/>
      <c r="C1338" s="4"/>
      <c r="D1338" s="4"/>
      <c r="E1338" s="4"/>
      <c r="F1338" s="4"/>
      <c r="G1338" s="4"/>
      <c r="H1338" s="4"/>
    </row>
    <row r="1339" spans="1:8">
      <c r="A1339" s="4"/>
      <c r="B1339" s="4"/>
      <c r="C1339" s="4"/>
      <c r="D1339" s="4"/>
      <c r="E1339" s="4"/>
      <c r="F1339" s="4"/>
      <c r="G1339" s="4"/>
      <c r="H1339" s="4"/>
    </row>
    <row r="1340" spans="1:8">
      <c r="A1340" s="4"/>
      <c r="B1340" s="4"/>
      <c r="C1340" s="4"/>
      <c r="D1340" s="4"/>
      <c r="E1340" s="4"/>
      <c r="F1340" s="4"/>
      <c r="G1340" s="4"/>
      <c r="H1340" s="4"/>
    </row>
    <row r="1341" spans="1:8">
      <c r="A1341" s="4"/>
      <c r="B1341" s="4"/>
      <c r="C1341" s="4"/>
      <c r="D1341" s="4"/>
      <c r="E1341" s="4"/>
      <c r="F1341" s="4"/>
      <c r="G1341" s="4"/>
      <c r="H1341" s="4"/>
    </row>
    <row r="1342" spans="1:8">
      <c r="A1342" s="4"/>
      <c r="B1342" s="4"/>
      <c r="C1342" s="4"/>
      <c r="D1342" s="4"/>
      <c r="E1342" s="4"/>
      <c r="F1342" s="4"/>
      <c r="G1342" s="4"/>
      <c r="H1342" s="4"/>
    </row>
    <row r="1343" spans="1:8">
      <c r="A1343" s="4"/>
      <c r="B1343" s="4"/>
      <c r="C1343" s="4"/>
      <c r="D1343" s="4"/>
      <c r="E1343" s="4"/>
      <c r="F1343" s="4"/>
      <c r="G1343" s="4"/>
      <c r="H1343" s="4"/>
    </row>
    <row r="1344" spans="1:8">
      <c r="A1344" s="4"/>
      <c r="B1344" s="4"/>
      <c r="C1344" s="4"/>
      <c r="D1344" s="4"/>
      <c r="E1344" s="4"/>
      <c r="F1344" s="4"/>
      <c r="G1344" s="4"/>
      <c r="H1344" s="4"/>
    </row>
    <row r="1345" spans="1:8">
      <c r="A1345" s="4"/>
      <c r="B1345" s="4"/>
      <c r="C1345" s="4"/>
      <c r="D1345" s="4"/>
      <c r="E1345" s="4"/>
      <c r="F1345" s="4"/>
      <c r="G1345" s="4"/>
      <c r="H1345" s="4"/>
    </row>
    <row r="1346" spans="1:8">
      <c r="A1346" s="4"/>
      <c r="B1346" s="4"/>
      <c r="C1346" s="4"/>
      <c r="D1346" s="4"/>
      <c r="E1346" s="4"/>
      <c r="F1346" s="4"/>
      <c r="G1346" s="4"/>
      <c r="H1346" s="4"/>
    </row>
    <row r="1347" spans="1:8">
      <c r="A1347" s="4"/>
      <c r="B1347" s="4"/>
      <c r="C1347" s="4"/>
      <c r="D1347" s="4"/>
      <c r="E1347" s="4"/>
      <c r="F1347" s="4"/>
      <c r="G1347" s="4"/>
      <c r="H1347" s="4"/>
    </row>
    <row r="1348" spans="1:8">
      <c r="A1348" s="4"/>
      <c r="B1348" s="4"/>
      <c r="C1348" s="4"/>
      <c r="D1348" s="4"/>
      <c r="E1348" s="4"/>
      <c r="F1348" s="4"/>
      <c r="G1348" s="4"/>
      <c r="H1348" s="4"/>
    </row>
    <row r="1349" spans="1:8">
      <c r="A1349" s="4"/>
      <c r="B1349" s="4"/>
      <c r="C1349" s="4"/>
      <c r="D1349" s="4"/>
      <c r="E1349" s="4"/>
      <c r="F1349" s="4"/>
      <c r="G1349" s="4"/>
      <c r="H1349" s="4"/>
    </row>
    <row r="1350" spans="1:8">
      <c r="A1350" s="4"/>
      <c r="B1350" s="4"/>
      <c r="C1350" s="4"/>
      <c r="D1350" s="4"/>
      <c r="E1350" s="4"/>
      <c r="F1350" s="4"/>
      <c r="G1350" s="4"/>
      <c r="H1350" s="4"/>
    </row>
    <row r="1351" spans="1:8">
      <c r="A1351" s="4"/>
      <c r="B1351" s="4"/>
      <c r="C1351" s="4"/>
      <c r="D1351" s="4"/>
      <c r="E1351" s="4"/>
      <c r="F1351" s="4"/>
      <c r="G1351" s="4"/>
      <c r="H1351" s="4"/>
    </row>
    <row r="1352" spans="1:8">
      <c r="A1352" s="4"/>
      <c r="B1352" s="4"/>
      <c r="C1352" s="4"/>
      <c r="D1352" s="4"/>
      <c r="E1352" s="4"/>
      <c r="F1352" s="4"/>
      <c r="G1352" s="4"/>
      <c r="H1352" s="4"/>
    </row>
    <row r="1353" spans="1:8">
      <c r="A1353" s="4"/>
      <c r="B1353" s="4"/>
      <c r="C1353" s="4"/>
      <c r="D1353" s="4"/>
      <c r="E1353" s="4"/>
      <c r="F1353" s="4"/>
      <c r="G1353" s="4"/>
      <c r="H1353" s="4"/>
    </row>
    <row r="1354" spans="1:8">
      <c r="A1354" s="4"/>
      <c r="B1354" s="4"/>
      <c r="C1354" s="4"/>
      <c r="D1354" s="4"/>
      <c r="E1354" s="4"/>
      <c r="F1354" s="4"/>
      <c r="G1354" s="4"/>
      <c r="H1354" s="4"/>
    </row>
    <row r="1355" spans="1:8">
      <c r="A1355" s="4"/>
      <c r="B1355" s="4"/>
      <c r="C1355" s="4"/>
      <c r="D1355" s="4"/>
      <c r="E1355" s="4"/>
      <c r="F1355" s="4"/>
      <c r="G1355" s="4"/>
      <c r="H1355" s="4"/>
    </row>
    <row r="1356" spans="1:8">
      <c r="A1356" s="4"/>
      <c r="B1356" s="4"/>
      <c r="C1356" s="4"/>
      <c r="D1356" s="4"/>
      <c r="E1356" s="4"/>
      <c r="F1356" s="4"/>
      <c r="G1356" s="4"/>
      <c r="H1356" s="4"/>
    </row>
    <row r="1357" spans="1:8">
      <c r="A1357" s="4"/>
      <c r="B1357" s="4"/>
      <c r="C1357" s="4"/>
      <c r="D1357" s="4"/>
      <c r="E1357" s="4"/>
      <c r="F1357" s="4"/>
      <c r="G1357" s="4"/>
      <c r="H1357" s="4"/>
    </row>
    <row r="1358" spans="1:8">
      <c r="A1358" s="4"/>
      <c r="B1358" s="4"/>
      <c r="C1358" s="4"/>
      <c r="D1358" s="4"/>
      <c r="E1358" s="4"/>
      <c r="F1358" s="4"/>
      <c r="G1358" s="4"/>
      <c r="H1358" s="4"/>
    </row>
    <row r="1359" spans="1:8">
      <c r="A1359" s="4"/>
      <c r="B1359" s="4"/>
      <c r="C1359" s="4"/>
      <c r="D1359" s="4"/>
      <c r="E1359" s="4"/>
      <c r="F1359" s="4"/>
      <c r="G1359" s="4"/>
      <c r="H1359" s="4"/>
    </row>
    <row r="1360" spans="1:8">
      <c r="A1360" s="4"/>
      <c r="B1360" s="4"/>
      <c r="C1360" s="4"/>
      <c r="D1360" s="4"/>
      <c r="E1360" s="4"/>
      <c r="F1360" s="4"/>
      <c r="G1360" s="4"/>
      <c r="H1360" s="4"/>
    </row>
    <row r="1361" spans="1:8">
      <c r="A1361" s="4"/>
      <c r="B1361" s="4"/>
      <c r="C1361" s="4"/>
      <c r="D1361" s="4"/>
      <c r="E1361" s="4"/>
      <c r="F1361" s="4"/>
      <c r="G1361" s="4"/>
      <c r="H1361" s="4"/>
    </row>
    <row r="1362" spans="1:8">
      <c r="A1362" s="4"/>
      <c r="B1362" s="4"/>
      <c r="C1362" s="4"/>
      <c r="D1362" s="4"/>
      <c r="E1362" s="4"/>
      <c r="F1362" s="4"/>
      <c r="G1362" s="4"/>
      <c r="H1362" s="4"/>
    </row>
    <row r="1363" spans="1:8">
      <c r="A1363" s="4"/>
      <c r="B1363" s="4"/>
      <c r="C1363" s="4"/>
      <c r="D1363" s="4"/>
      <c r="E1363" s="4"/>
      <c r="F1363" s="4"/>
      <c r="G1363" s="4"/>
      <c r="H1363" s="4"/>
    </row>
    <row r="1364" spans="1:8">
      <c r="A1364" s="4"/>
      <c r="B1364" s="4"/>
      <c r="C1364" s="4"/>
      <c r="D1364" s="4"/>
      <c r="E1364" s="4"/>
      <c r="F1364" s="4"/>
      <c r="G1364" s="4"/>
      <c r="H1364" s="4"/>
    </row>
    <row r="1365" spans="1:8">
      <c r="A1365" s="4"/>
      <c r="B1365" s="4"/>
      <c r="C1365" s="4"/>
      <c r="D1365" s="4"/>
      <c r="E1365" s="4"/>
      <c r="F1365" s="4"/>
      <c r="G1365" s="4"/>
      <c r="H1365" s="4"/>
    </row>
    <row r="1366" spans="1:8">
      <c r="A1366" s="4"/>
      <c r="B1366" s="4"/>
      <c r="C1366" s="4"/>
      <c r="D1366" s="4"/>
      <c r="E1366" s="4"/>
      <c r="F1366" s="4"/>
      <c r="G1366" s="4"/>
      <c r="H1366" s="4"/>
    </row>
    <row r="1367" spans="1:8">
      <c r="A1367" s="4"/>
      <c r="B1367" s="4"/>
      <c r="C1367" s="4"/>
      <c r="D1367" s="4"/>
      <c r="E1367" s="4"/>
      <c r="F1367" s="4"/>
      <c r="G1367" s="4"/>
      <c r="H1367" s="4"/>
    </row>
    <row r="1368" spans="1:8">
      <c r="A1368" s="4"/>
      <c r="B1368" s="4"/>
      <c r="C1368" s="4"/>
      <c r="D1368" s="4"/>
      <c r="E1368" s="4"/>
      <c r="F1368" s="4"/>
      <c r="G1368" s="4"/>
      <c r="H1368" s="4"/>
    </row>
    <row r="1369" spans="1:8">
      <c r="A1369" s="4"/>
      <c r="B1369" s="4"/>
      <c r="C1369" s="4"/>
      <c r="D1369" s="4"/>
      <c r="E1369" s="4"/>
      <c r="F1369" s="4"/>
      <c r="G1369" s="4"/>
      <c r="H1369" s="4"/>
    </row>
    <row r="1370" spans="1:8">
      <c r="A1370" s="4"/>
      <c r="B1370" s="4"/>
      <c r="C1370" s="4"/>
      <c r="D1370" s="4"/>
      <c r="E1370" s="4"/>
      <c r="F1370" s="4"/>
      <c r="G1370" s="4"/>
      <c r="H1370" s="4"/>
    </row>
    <row r="1371" spans="1:8">
      <c r="A1371" s="4"/>
      <c r="B1371" s="4"/>
      <c r="C1371" s="4"/>
      <c r="D1371" s="4"/>
      <c r="E1371" s="4"/>
      <c r="F1371" s="4"/>
      <c r="G1371" s="4"/>
      <c r="H1371" s="4"/>
    </row>
    <row r="1372" spans="1:8">
      <c r="A1372" s="4"/>
      <c r="B1372" s="4"/>
      <c r="C1372" s="4"/>
      <c r="D1372" s="4"/>
      <c r="E1372" s="4"/>
      <c r="F1372" s="4"/>
      <c r="G1372" s="4"/>
      <c r="H1372" s="4"/>
    </row>
    <row r="1373" spans="1:8">
      <c r="A1373" s="4"/>
      <c r="B1373" s="4"/>
      <c r="C1373" s="4"/>
      <c r="D1373" s="4"/>
      <c r="E1373" s="4"/>
      <c r="F1373" s="4"/>
      <c r="G1373" s="4"/>
      <c r="H1373" s="4"/>
    </row>
    <row r="1374" spans="1:8">
      <c r="A1374" s="4"/>
      <c r="B1374" s="4"/>
      <c r="C1374" s="4"/>
      <c r="D1374" s="4"/>
      <c r="E1374" s="4"/>
      <c r="F1374" s="4"/>
      <c r="G1374" s="4"/>
      <c r="H1374" s="4"/>
    </row>
    <row r="1375" spans="1:8">
      <c r="A1375" s="4"/>
      <c r="B1375" s="4"/>
      <c r="C1375" s="4"/>
      <c r="D1375" s="4"/>
      <c r="E1375" s="4"/>
      <c r="F1375" s="4"/>
      <c r="G1375" s="4"/>
      <c r="H1375" s="4"/>
    </row>
    <row r="1376" spans="1:8">
      <c r="A1376" s="4"/>
      <c r="B1376" s="4"/>
      <c r="C1376" s="4"/>
      <c r="D1376" s="4"/>
      <c r="E1376" s="4"/>
      <c r="F1376" s="4"/>
      <c r="G1376" s="4"/>
      <c r="H1376" s="4"/>
    </row>
    <row r="1377" spans="1:8">
      <c r="A1377" s="4"/>
      <c r="B1377" s="4"/>
      <c r="C1377" s="4"/>
      <c r="D1377" s="4"/>
      <c r="E1377" s="4"/>
      <c r="F1377" s="4"/>
      <c r="G1377" s="4"/>
      <c r="H1377" s="4"/>
    </row>
    <row r="1378" spans="1:8">
      <c r="A1378" s="4"/>
      <c r="B1378" s="4"/>
      <c r="C1378" s="4"/>
      <c r="D1378" s="4"/>
      <c r="E1378" s="4"/>
      <c r="F1378" s="4"/>
      <c r="G1378" s="4"/>
      <c r="H1378" s="4"/>
    </row>
    <row r="1379" spans="1:8">
      <c r="A1379" s="4"/>
      <c r="B1379" s="4"/>
      <c r="C1379" s="4"/>
      <c r="D1379" s="4"/>
      <c r="E1379" s="4"/>
      <c r="F1379" s="4"/>
      <c r="G1379" s="4"/>
      <c r="H1379" s="4"/>
    </row>
    <row r="1380" spans="1:8">
      <c r="A1380" s="4"/>
      <c r="B1380" s="4"/>
      <c r="C1380" s="4"/>
      <c r="D1380" s="4"/>
      <c r="E1380" s="4"/>
      <c r="F1380" s="4"/>
      <c r="G1380" s="4"/>
      <c r="H1380" s="4"/>
    </row>
    <row r="1381" spans="1:8">
      <c r="A1381" s="4"/>
      <c r="B1381" s="4"/>
      <c r="C1381" s="4"/>
      <c r="D1381" s="4"/>
      <c r="E1381" s="4"/>
      <c r="F1381" s="4"/>
      <c r="G1381" s="4"/>
      <c r="H1381" s="4"/>
    </row>
    <row r="1382" spans="1:8">
      <c r="A1382" s="4"/>
      <c r="B1382" s="4"/>
      <c r="C1382" s="4"/>
      <c r="D1382" s="4"/>
      <c r="E1382" s="4"/>
      <c r="F1382" s="4"/>
      <c r="G1382" s="4"/>
      <c r="H1382" s="4"/>
    </row>
    <row r="1383" spans="1:8">
      <c r="A1383" s="4"/>
      <c r="B1383" s="4"/>
      <c r="C1383" s="4"/>
      <c r="D1383" s="4"/>
      <c r="E1383" s="4"/>
      <c r="F1383" s="4"/>
      <c r="G1383" s="4"/>
      <c r="H1383" s="4"/>
    </row>
    <row r="1384" spans="1:8">
      <c r="A1384" s="4"/>
      <c r="B1384" s="4"/>
      <c r="C1384" s="4"/>
      <c r="D1384" s="4"/>
      <c r="E1384" s="4"/>
      <c r="F1384" s="4"/>
      <c r="G1384" s="4"/>
      <c r="H1384" s="4"/>
    </row>
    <row r="1385" spans="1:8">
      <c r="A1385" s="4"/>
      <c r="B1385" s="4"/>
      <c r="C1385" s="4"/>
      <c r="D1385" s="4"/>
      <c r="E1385" s="4"/>
      <c r="F1385" s="4"/>
      <c r="G1385" s="4"/>
      <c r="H1385" s="4"/>
    </row>
    <row r="1386" spans="1:8">
      <c r="A1386" s="4"/>
      <c r="B1386" s="4"/>
      <c r="C1386" s="4"/>
      <c r="D1386" s="4"/>
      <c r="E1386" s="4"/>
      <c r="F1386" s="4"/>
      <c r="G1386" s="4"/>
      <c r="H1386" s="4"/>
    </row>
    <row r="1387" spans="1:8">
      <c r="A1387" s="4"/>
      <c r="B1387" s="4"/>
      <c r="C1387" s="4"/>
      <c r="D1387" s="4"/>
      <c r="E1387" s="4"/>
      <c r="F1387" s="4"/>
      <c r="G1387" s="4"/>
      <c r="H1387" s="4"/>
    </row>
    <row r="1388" spans="1:8">
      <c r="A1388" s="4"/>
      <c r="B1388" s="4"/>
      <c r="C1388" s="4"/>
      <c r="D1388" s="4"/>
      <c r="E1388" s="4"/>
      <c r="F1388" s="4"/>
      <c r="G1388" s="4"/>
      <c r="H1388" s="4"/>
    </row>
    <row r="1389" spans="1:8">
      <c r="A1389" s="4"/>
      <c r="B1389" s="4"/>
      <c r="C1389" s="4"/>
      <c r="D1389" s="4"/>
      <c r="E1389" s="4"/>
      <c r="F1389" s="4"/>
      <c r="G1389" s="4"/>
      <c r="H1389" s="4"/>
    </row>
    <row r="1390" spans="1:8">
      <c r="A1390" s="4"/>
      <c r="B1390" s="4"/>
      <c r="C1390" s="4"/>
      <c r="D1390" s="4"/>
      <c r="E1390" s="4"/>
      <c r="F1390" s="4"/>
      <c r="G1390" s="4"/>
      <c r="H1390" s="4"/>
    </row>
    <row r="1391" spans="1:8">
      <c r="A1391" s="4"/>
      <c r="B1391" s="4"/>
      <c r="C1391" s="4"/>
      <c r="D1391" s="4"/>
      <c r="E1391" s="4"/>
      <c r="F1391" s="4"/>
      <c r="G1391" s="4"/>
      <c r="H1391" s="4"/>
    </row>
    <row r="1392" spans="1:8">
      <c r="A1392" s="4"/>
      <c r="B1392" s="4"/>
      <c r="C1392" s="4"/>
      <c r="D1392" s="4"/>
      <c r="E1392" s="4"/>
      <c r="F1392" s="4"/>
      <c r="G1392" s="4"/>
      <c r="H1392" s="4"/>
    </row>
    <row r="1393" spans="1:8">
      <c r="A1393" s="4"/>
      <c r="B1393" s="4"/>
      <c r="C1393" s="4"/>
      <c r="D1393" s="4"/>
      <c r="E1393" s="4"/>
      <c r="F1393" s="4"/>
      <c r="G1393" s="4"/>
      <c r="H1393" s="4"/>
    </row>
    <row r="1394" spans="1:8">
      <c r="A1394" s="4"/>
      <c r="B1394" s="4"/>
      <c r="C1394" s="4"/>
      <c r="D1394" s="4"/>
      <c r="E1394" s="4"/>
      <c r="F1394" s="4"/>
      <c r="G1394" s="4"/>
      <c r="H1394" s="4"/>
    </row>
    <row r="1395" spans="1:8">
      <c r="A1395" s="4"/>
      <c r="B1395" s="4"/>
      <c r="C1395" s="4"/>
      <c r="D1395" s="4"/>
      <c r="E1395" s="4"/>
      <c r="F1395" s="4"/>
      <c r="G1395" s="4"/>
      <c r="H1395" s="4"/>
    </row>
    <row r="1396" spans="1:8">
      <c r="A1396" s="4"/>
      <c r="B1396" s="4"/>
      <c r="C1396" s="4"/>
      <c r="D1396" s="4"/>
      <c r="E1396" s="4"/>
      <c r="F1396" s="4"/>
      <c r="G1396" s="4"/>
      <c r="H1396" s="4"/>
    </row>
    <row r="1397" spans="1:8">
      <c r="A1397" s="4"/>
      <c r="B1397" s="4"/>
      <c r="C1397" s="4"/>
      <c r="D1397" s="4"/>
      <c r="E1397" s="4"/>
      <c r="F1397" s="4"/>
      <c r="G1397" s="4"/>
      <c r="H1397" s="4"/>
    </row>
    <row r="1398" spans="1:8">
      <c r="A1398" s="4"/>
      <c r="B1398" s="4"/>
      <c r="C1398" s="4"/>
      <c r="D1398" s="4"/>
      <c r="E1398" s="4"/>
      <c r="F1398" s="4"/>
      <c r="G1398" s="4"/>
      <c r="H1398" s="4"/>
    </row>
    <row r="1399" spans="1:8">
      <c r="A1399" s="4"/>
      <c r="B1399" s="4"/>
      <c r="C1399" s="4"/>
      <c r="D1399" s="4"/>
      <c r="E1399" s="4"/>
      <c r="F1399" s="4"/>
      <c r="G1399" s="4"/>
      <c r="H1399" s="4"/>
    </row>
    <row r="1400" spans="1:8">
      <c r="A1400" s="4"/>
      <c r="B1400" s="4"/>
      <c r="C1400" s="4"/>
      <c r="D1400" s="4"/>
      <c r="E1400" s="4"/>
      <c r="F1400" s="4"/>
      <c r="G1400" s="4"/>
      <c r="H1400" s="4"/>
    </row>
    <row r="1401" spans="1:8">
      <c r="A1401" s="4"/>
      <c r="B1401" s="4"/>
      <c r="C1401" s="4"/>
      <c r="D1401" s="4"/>
      <c r="E1401" s="4"/>
      <c r="F1401" s="4"/>
      <c r="G1401" s="4"/>
      <c r="H1401" s="4"/>
    </row>
    <row r="1402" spans="1:8">
      <c r="A1402" s="4"/>
      <c r="B1402" s="4"/>
      <c r="C1402" s="4"/>
      <c r="D1402" s="4"/>
      <c r="E1402" s="4"/>
      <c r="F1402" s="4"/>
      <c r="G1402" s="4"/>
      <c r="H1402" s="4"/>
    </row>
    <row r="1403" spans="1:8">
      <c r="A1403" s="4"/>
      <c r="B1403" s="4"/>
      <c r="C1403" s="4"/>
      <c r="D1403" s="4"/>
      <c r="E1403" s="4"/>
      <c r="F1403" s="4"/>
      <c r="G1403" s="4"/>
      <c r="H1403" s="4"/>
    </row>
    <row r="1404" spans="1:8">
      <c r="A1404" s="4"/>
      <c r="B1404" s="4"/>
      <c r="C1404" s="4"/>
      <c r="D1404" s="4"/>
      <c r="E1404" s="4"/>
      <c r="F1404" s="4"/>
      <c r="G1404" s="4"/>
      <c r="H1404" s="4"/>
    </row>
    <row r="1405" spans="1:8">
      <c r="A1405" s="4"/>
      <c r="B1405" s="4"/>
      <c r="C1405" s="4"/>
      <c r="D1405" s="4"/>
      <c r="E1405" s="4"/>
      <c r="F1405" s="4"/>
      <c r="G1405" s="4"/>
      <c r="H1405" s="4"/>
    </row>
    <row r="1406" spans="1:8">
      <c r="A1406" s="4"/>
      <c r="B1406" s="4"/>
      <c r="C1406" s="4"/>
      <c r="D1406" s="4"/>
      <c r="E1406" s="4"/>
      <c r="F1406" s="4"/>
      <c r="G1406" s="4"/>
      <c r="H1406" s="4"/>
    </row>
    <row r="1407" spans="1:8">
      <c r="A1407" s="4"/>
      <c r="B1407" s="4"/>
      <c r="C1407" s="4"/>
      <c r="D1407" s="4"/>
      <c r="E1407" s="4"/>
      <c r="F1407" s="4"/>
      <c r="G1407" s="4"/>
      <c r="H1407" s="4"/>
    </row>
    <row r="1408" spans="1:8">
      <c r="A1408" s="4"/>
      <c r="B1408" s="4"/>
      <c r="C1408" s="4"/>
      <c r="D1408" s="4"/>
      <c r="E1408" s="4"/>
      <c r="F1408" s="4"/>
      <c r="G1408" s="4"/>
      <c r="H1408" s="4"/>
    </row>
    <row r="1409" spans="1:8">
      <c r="A1409" s="4"/>
      <c r="B1409" s="4"/>
      <c r="C1409" s="4"/>
      <c r="D1409" s="4"/>
      <c r="E1409" s="4"/>
      <c r="F1409" s="4"/>
      <c r="G1409" s="4"/>
      <c r="H1409" s="4"/>
    </row>
    <row r="1410" spans="1:8">
      <c r="A1410" s="4"/>
      <c r="B1410" s="4"/>
      <c r="C1410" s="4"/>
      <c r="D1410" s="4"/>
      <c r="E1410" s="4"/>
      <c r="F1410" s="4"/>
      <c r="G1410" s="4"/>
      <c r="H1410" s="4"/>
    </row>
    <row r="1411" spans="1:8">
      <c r="A1411" s="4"/>
      <c r="B1411" s="4"/>
      <c r="C1411" s="4"/>
      <c r="D1411" s="4"/>
      <c r="E1411" s="4"/>
      <c r="F1411" s="4"/>
      <c r="G1411" s="4"/>
      <c r="H1411" s="4"/>
    </row>
    <row r="1412" spans="1:8">
      <c r="A1412" s="4"/>
      <c r="B1412" s="4"/>
      <c r="C1412" s="4"/>
      <c r="D1412" s="4"/>
      <c r="E1412" s="4"/>
      <c r="F1412" s="4"/>
      <c r="G1412" s="4"/>
      <c r="H1412" s="4"/>
    </row>
    <row r="1413" spans="1:8">
      <c r="A1413" s="4"/>
      <c r="B1413" s="4"/>
      <c r="C1413" s="4"/>
      <c r="D1413" s="4"/>
      <c r="E1413" s="4"/>
      <c r="F1413" s="4"/>
      <c r="G1413" s="4"/>
      <c r="H1413" s="4"/>
    </row>
    <row r="1414" spans="1:8">
      <c r="A1414" s="4"/>
      <c r="B1414" s="4"/>
      <c r="C1414" s="4"/>
      <c r="D1414" s="4"/>
      <c r="E1414" s="4"/>
      <c r="F1414" s="4"/>
      <c r="G1414" s="4"/>
      <c r="H1414" s="4"/>
    </row>
    <row r="1415" spans="1:8">
      <c r="A1415" s="4"/>
      <c r="B1415" s="4"/>
      <c r="C1415" s="4"/>
      <c r="D1415" s="4"/>
      <c r="E1415" s="4"/>
      <c r="F1415" s="4"/>
      <c r="G1415" s="4"/>
      <c r="H1415" s="4"/>
    </row>
    <row r="1416" spans="1:8">
      <c r="A1416" s="4"/>
      <c r="B1416" s="4"/>
      <c r="C1416" s="4"/>
      <c r="D1416" s="4"/>
      <c r="E1416" s="4"/>
      <c r="F1416" s="4"/>
      <c r="G1416" s="4"/>
      <c r="H1416" s="4"/>
    </row>
    <row r="1417" spans="1:8">
      <c r="A1417" s="4"/>
      <c r="B1417" s="4"/>
      <c r="C1417" s="4"/>
      <c r="D1417" s="4"/>
      <c r="E1417" s="4"/>
      <c r="F1417" s="4"/>
      <c r="G1417" s="4"/>
      <c r="H1417" s="4"/>
    </row>
    <row r="1418" spans="1:8">
      <c r="A1418" s="4"/>
      <c r="B1418" s="4"/>
      <c r="C1418" s="4"/>
      <c r="D1418" s="4"/>
      <c r="E1418" s="4"/>
      <c r="F1418" s="4"/>
      <c r="G1418" s="4"/>
      <c r="H1418" s="4"/>
    </row>
    <row r="1419" spans="1:8">
      <c r="A1419" s="4"/>
      <c r="B1419" s="4"/>
      <c r="C1419" s="4"/>
      <c r="D1419" s="4"/>
      <c r="E1419" s="4"/>
      <c r="F1419" s="4"/>
      <c r="G1419" s="4"/>
      <c r="H1419" s="4"/>
    </row>
    <row r="1420" spans="1:8">
      <c r="A1420" s="4"/>
      <c r="B1420" s="4"/>
      <c r="C1420" s="4"/>
      <c r="D1420" s="4"/>
      <c r="E1420" s="4"/>
      <c r="F1420" s="4"/>
      <c r="G1420" s="4"/>
      <c r="H1420" s="4"/>
    </row>
    <row r="1421" spans="1:8">
      <c r="A1421" s="4"/>
      <c r="B1421" s="4"/>
      <c r="C1421" s="4"/>
      <c r="D1421" s="4"/>
      <c r="E1421" s="4"/>
      <c r="F1421" s="4"/>
      <c r="G1421" s="4"/>
      <c r="H1421" s="4"/>
    </row>
    <row r="1422" spans="1:8">
      <c r="A1422" s="4"/>
      <c r="B1422" s="4"/>
      <c r="C1422" s="4"/>
      <c r="D1422" s="4"/>
      <c r="E1422" s="4"/>
      <c r="F1422" s="4"/>
      <c r="G1422" s="4"/>
      <c r="H1422" s="4"/>
    </row>
    <row r="1423" spans="1:8">
      <c r="A1423" s="4"/>
      <c r="B1423" s="4"/>
      <c r="C1423" s="4"/>
      <c r="D1423" s="4"/>
      <c r="E1423" s="4"/>
      <c r="F1423" s="4"/>
      <c r="G1423" s="4"/>
      <c r="H1423" s="4"/>
    </row>
    <row r="1424" spans="1:8">
      <c r="A1424" s="4"/>
      <c r="B1424" s="4"/>
      <c r="C1424" s="4"/>
      <c r="D1424" s="4"/>
      <c r="E1424" s="4"/>
      <c r="F1424" s="4"/>
      <c r="G1424" s="4"/>
      <c r="H1424" s="4"/>
    </row>
    <row r="1425" spans="1:8">
      <c r="A1425" s="4"/>
      <c r="B1425" s="4"/>
      <c r="C1425" s="4"/>
      <c r="D1425" s="4"/>
      <c r="E1425" s="4"/>
      <c r="F1425" s="4"/>
      <c r="G1425" s="4"/>
      <c r="H1425" s="4"/>
    </row>
    <row r="1426" spans="1:8">
      <c r="A1426" s="4"/>
      <c r="B1426" s="4"/>
      <c r="C1426" s="4"/>
      <c r="D1426" s="4"/>
      <c r="E1426" s="4"/>
      <c r="F1426" s="4"/>
      <c r="G1426" s="4"/>
      <c r="H1426" s="4"/>
    </row>
    <row r="1427" spans="1:8">
      <c r="A1427" s="4"/>
      <c r="B1427" s="4"/>
      <c r="C1427" s="4"/>
      <c r="D1427" s="4"/>
      <c r="E1427" s="4"/>
      <c r="F1427" s="4"/>
      <c r="G1427" s="4"/>
      <c r="H1427" s="4"/>
    </row>
    <row r="1428" spans="1:8">
      <c r="A1428" s="4"/>
      <c r="B1428" s="4"/>
      <c r="C1428" s="4"/>
      <c r="D1428" s="4"/>
      <c r="E1428" s="4"/>
      <c r="F1428" s="4"/>
      <c r="G1428" s="4"/>
      <c r="H1428" s="4"/>
    </row>
    <row r="1429" spans="1:8">
      <c r="A1429" s="4"/>
      <c r="B1429" s="4"/>
      <c r="C1429" s="4"/>
      <c r="D1429" s="4"/>
      <c r="E1429" s="4"/>
      <c r="F1429" s="4"/>
      <c r="G1429" s="4"/>
      <c r="H1429" s="4"/>
    </row>
    <row r="1430" spans="1:8">
      <c r="A1430" s="4"/>
      <c r="B1430" s="4"/>
      <c r="C1430" s="4"/>
      <c r="D1430" s="4"/>
      <c r="E1430" s="4"/>
      <c r="F1430" s="4"/>
      <c r="G1430" s="4"/>
      <c r="H1430" s="4"/>
    </row>
    <row r="1431" spans="1:8">
      <c r="A1431" s="4"/>
      <c r="B1431" s="4"/>
      <c r="C1431" s="4"/>
      <c r="D1431" s="4"/>
      <c r="E1431" s="4"/>
      <c r="F1431" s="4"/>
      <c r="G1431" s="4"/>
      <c r="H1431" s="4"/>
    </row>
    <row r="1432" spans="1:8">
      <c r="A1432" s="4"/>
      <c r="B1432" s="4"/>
      <c r="C1432" s="4"/>
      <c r="D1432" s="4"/>
      <c r="E1432" s="4"/>
      <c r="F1432" s="4"/>
      <c r="G1432" s="4"/>
      <c r="H1432" s="4"/>
    </row>
    <row r="1433" spans="1:8">
      <c r="A1433" s="4"/>
      <c r="B1433" s="4"/>
      <c r="C1433" s="4"/>
      <c r="D1433" s="4"/>
      <c r="E1433" s="4"/>
      <c r="F1433" s="4"/>
      <c r="G1433" s="4"/>
      <c r="H1433" s="4"/>
    </row>
    <row r="1434" spans="1:8">
      <c r="A1434" s="4"/>
      <c r="B1434" s="4"/>
      <c r="C1434" s="4"/>
      <c r="D1434" s="4"/>
      <c r="E1434" s="4"/>
      <c r="F1434" s="4"/>
      <c r="G1434" s="4"/>
      <c r="H1434" s="4"/>
    </row>
    <row r="1435" spans="1:8">
      <c r="A1435" s="4"/>
      <c r="B1435" s="4"/>
      <c r="C1435" s="4"/>
      <c r="D1435" s="4"/>
      <c r="E1435" s="4"/>
      <c r="F1435" s="4"/>
      <c r="G1435" s="4"/>
      <c r="H1435" s="4"/>
    </row>
    <row r="1436" spans="1:8">
      <c r="A1436" s="4"/>
      <c r="B1436" s="4"/>
      <c r="C1436" s="4"/>
      <c r="D1436" s="4"/>
      <c r="E1436" s="4"/>
      <c r="F1436" s="4"/>
      <c r="G1436" s="4"/>
      <c r="H1436" s="4"/>
    </row>
    <row r="1437" spans="1:8">
      <c r="A1437" s="4"/>
      <c r="B1437" s="4"/>
      <c r="C1437" s="4"/>
      <c r="D1437" s="4"/>
      <c r="E1437" s="4"/>
      <c r="F1437" s="4"/>
      <c r="G1437" s="4"/>
      <c r="H1437" s="4"/>
    </row>
    <row r="1438" spans="1:8">
      <c r="A1438" s="4"/>
      <c r="B1438" s="4"/>
      <c r="C1438" s="4"/>
      <c r="D1438" s="4"/>
      <c r="E1438" s="4"/>
      <c r="F1438" s="4"/>
      <c r="G1438" s="4"/>
      <c r="H1438" s="4"/>
    </row>
    <row r="1439" spans="1:8">
      <c r="A1439" s="4"/>
      <c r="B1439" s="4"/>
      <c r="C1439" s="4"/>
      <c r="D1439" s="4"/>
      <c r="E1439" s="4"/>
      <c r="F1439" s="4"/>
      <c r="G1439" s="4"/>
      <c r="H1439" s="4"/>
    </row>
    <row r="1440" spans="1:8">
      <c r="A1440" s="4"/>
      <c r="B1440" s="4"/>
      <c r="C1440" s="4"/>
      <c r="D1440" s="4"/>
      <c r="E1440" s="4"/>
      <c r="F1440" s="4"/>
      <c r="G1440" s="4"/>
      <c r="H1440" s="4"/>
    </row>
    <row r="1441" spans="1:8">
      <c r="A1441" s="4"/>
      <c r="B1441" s="4"/>
      <c r="C1441" s="4"/>
      <c r="D1441" s="4"/>
      <c r="E1441" s="4"/>
      <c r="F1441" s="4"/>
      <c r="G1441" s="4"/>
      <c r="H1441" s="4"/>
    </row>
    <row r="1442" spans="1:8">
      <c r="A1442" s="4"/>
      <c r="B1442" s="4"/>
      <c r="C1442" s="4"/>
      <c r="D1442" s="4"/>
      <c r="E1442" s="4"/>
      <c r="F1442" s="4"/>
      <c r="G1442" s="4"/>
      <c r="H1442" s="4"/>
    </row>
    <row r="1443" spans="1:8">
      <c r="A1443" s="4"/>
      <c r="B1443" s="4"/>
      <c r="C1443" s="4"/>
      <c r="D1443" s="4"/>
      <c r="E1443" s="4"/>
      <c r="F1443" s="4"/>
      <c r="G1443" s="4"/>
      <c r="H1443" s="4"/>
    </row>
    <row r="1444" spans="1:8">
      <c r="A1444" s="4"/>
      <c r="B1444" s="4"/>
      <c r="C1444" s="4"/>
      <c r="D1444" s="4"/>
      <c r="E1444" s="4"/>
      <c r="F1444" s="4"/>
      <c r="G1444" s="4"/>
      <c r="H1444" s="4"/>
    </row>
    <row r="1445" spans="1:8">
      <c r="A1445" s="4"/>
      <c r="B1445" s="4"/>
      <c r="C1445" s="4"/>
      <c r="D1445" s="4"/>
      <c r="E1445" s="4"/>
      <c r="F1445" s="4"/>
      <c r="G1445" s="4"/>
      <c r="H1445" s="4"/>
    </row>
    <row r="1446" spans="1:8">
      <c r="A1446" s="4"/>
      <c r="B1446" s="4"/>
      <c r="C1446" s="4"/>
      <c r="D1446" s="4"/>
      <c r="E1446" s="4"/>
      <c r="F1446" s="4"/>
      <c r="G1446" s="4"/>
      <c r="H1446" s="4"/>
    </row>
    <row r="1447" spans="1:8">
      <c r="A1447" s="4"/>
      <c r="B1447" s="4"/>
      <c r="C1447" s="4"/>
      <c r="D1447" s="4"/>
      <c r="E1447" s="4"/>
      <c r="F1447" s="4"/>
      <c r="G1447" s="4"/>
      <c r="H1447" s="4"/>
    </row>
    <row r="1448" spans="1:8">
      <c r="A1448" s="4"/>
      <c r="B1448" s="4"/>
      <c r="C1448" s="4"/>
      <c r="D1448" s="4"/>
      <c r="E1448" s="4"/>
      <c r="F1448" s="4"/>
      <c r="G1448" s="4"/>
      <c r="H1448" s="4"/>
    </row>
    <row r="1449" spans="1:8">
      <c r="A1449" s="4"/>
      <c r="B1449" s="4"/>
      <c r="C1449" s="4"/>
      <c r="D1449" s="4"/>
      <c r="E1449" s="4"/>
      <c r="F1449" s="4"/>
      <c r="G1449" s="4"/>
      <c r="H1449" s="4"/>
    </row>
  </sheetData>
  <mergeCells count="2">
    <mergeCell ref="J1:Q1"/>
    <mergeCell ref="J18:Q1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D619-B308-4D27-8B90-DE971DDF071D}">
  <dimension ref="A1:T363"/>
  <sheetViews>
    <sheetView topLeftCell="D1" workbookViewId="0">
      <selection activeCell="L2" sqref="L2"/>
    </sheetView>
  </sheetViews>
  <sheetFormatPr defaultRowHeight="15"/>
  <cols>
    <col min="1" max="1" width="11.5703125" bestFit="1" customWidth="1"/>
    <col min="2" max="2" width="26.7109375" bestFit="1" customWidth="1"/>
    <col min="3" max="3" width="19" bestFit="1" customWidth="1"/>
    <col min="4" max="4" width="12.42578125" bestFit="1" customWidth="1"/>
    <col min="5" max="5" width="14.7109375" bestFit="1" customWidth="1"/>
    <col min="6" max="6" width="20.140625" bestFit="1" customWidth="1"/>
    <col min="7" max="7" width="20.28515625" bestFit="1" customWidth="1"/>
    <col min="8" max="8" width="22.7109375" bestFit="1" customWidth="1"/>
    <col min="9" max="9" width="14.42578125" bestFit="1" customWidth="1"/>
    <col min="10" max="10" width="16.7109375" bestFit="1" customWidth="1"/>
    <col min="11" max="11" width="28.28515625" bestFit="1" customWidth="1"/>
    <col min="12" max="12" width="10.5703125" bestFit="1" customWidth="1"/>
    <col min="13" max="13" width="13.85546875" bestFit="1" customWidth="1"/>
    <col min="14" max="14" width="22.42578125" bestFit="1" customWidth="1"/>
    <col min="15" max="15" width="16.5703125" bestFit="1" customWidth="1"/>
    <col min="16" max="16" width="16.42578125" bestFit="1" customWidth="1"/>
    <col min="18" max="18" width="31.7109375" bestFit="1" customWidth="1"/>
    <col min="19" max="19" width="8.28515625" bestFit="1" customWidth="1"/>
    <col min="20" max="20" width="19.28515625" bestFit="1" customWidth="1"/>
  </cols>
  <sheetData>
    <row r="1" spans="1:20">
      <c r="A1" t="s">
        <v>8930</v>
      </c>
      <c r="B1" t="s">
        <v>8931</v>
      </c>
      <c r="C1" t="s">
        <v>8883</v>
      </c>
      <c r="D1" t="s">
        <v>8932</v>
      </c>
      <c r="E1" t="s">
        <v>8933</v>
      </c>
      <c r="F1" t="s">
        <v>8934</v>
      </c>
      <c r="G1" t="s">
        <v>8935</v>
      </c>
      <c r="H1" t="s">
        <v>8936</v>
      </c>
      <c r="I1" t="s">
        <v>8937</v>
      </c>
      <c r="J1" t="s">
        <v>8938</v>
      </c>
      <c r="K1" t="s">
        <v>8939</v>
      </c>
      <c r="L1" t="s">
        <v>8940</v>
      </c>
      <c r="M1" t="s">
        <v>8941</v>
      </c>
      <c r="N1" t="s">
        <v>8942</v>
      </c>
      <c r="O1" t="s">
        <v>8943</v>
      </c>
      <c r="P1" t="s">
        <v>8944</v>
      </c>
      <c r="R1" s="2" t="s">
        <v>8865</v>
      </c>
      <c r="S1" s="2" t="s">
        <v>8945</v>
      </c>
      <c r="T1" s="7" t="s">
        <v>8946</v>
      </c>
    </row>
    <row r="2" spans="1:20">
      <c r="A2">
        <f>Base_Amostral!A2</f>
        <v>5107909</v>
      </c>
      <c r="B2" t="str">
        <f>Base_Amostral!E2</f>
        <v>Sinop</v>
      </c>
      <c r="C2" t="str">
        <f>Base_Amostral!C2</f>
        <v>Mato Grosso</v>
      </c>
      <c r="D2" t="str">
        <f>Base_Amostral!F2</f>
        <v>Centro-Oeste</v>
      </c>
      <c r="E2" s="12">
        <f>IFERROR(AVERAGEIF('01_Base_Analitica'!$D:$D,A2,'01_Base_Analitica'!$U:$U),"")</f>
        <v>9.2999999999999989</v>
      </c>
      <c r="F2" s="12">
        <f>IFERROR(AVERAGEIF('01_Base_Analitica'!$D:$D,A2,'01_Base_Analitica'!$V:$V),"")</f>
        <v>9.1999999999999993</v>
      </c>
      <c r="G2">
        <f>COUNTIFS('01_Base_Analitica'!$D:$D,A2,'01_Base_Analitica'!$U:$U,"&gt;="&amp;0)</f>
        <v>4</v>
      </c>
      <c r="H2">
        <f>COUNTIFS('01_Base_Analitica'!$D:$D,A2,'01_Base_Analitica'!$V:$V,"&gt;="&amp;0)</f>
        <v>4</v>
      </c>
      <c r="I2" s="12" cm="1">
        <f t="array" ref="I2">IF(G2&lt;2,"",MAX(_xlfn._xlws.FILTER('01_Base_Analitica'!$U$2:$U$1449,('01_Base_Analitica'!$D$2:$D$1449=A2)*ISNUMBER('01_Base_Analitica'!$U$2:$U$1449)))-MIN(_xlfn._xlws.FILTER('01_Base_Analitica'!$U$2:$U$1449,('01_Base_Analitica'!$D$2:$D$1449=A2)*ISNUMBER('01_Base_Analitica'!$U$2:$U$1449))))</f>
        <v>0.40000000000000036</v>
      </c>
      <c r="J2" s="12" cm="1">
        <f t="array" ref="J2">IF(H2&lt;2,"",MAX(_xlfn._xlws.FILTER('01_Base_Analitica'!$V$2:$V$1449,('01_Base_Analitica'!$D$2:$D$1449=A2)*ISNUMBER('01_Base_Analitica'!$V$2:$V$1449)))-MIN(_xlfn._xlws.FILTER('01_Base_Analitica'!$V$2:$V$1449,('01_Base_Analitica'!$D$2:$D$1449=A2)*ISNUMBER('01_Base_Analitica'!$V$2:$V$1449))))</f>
        <v>0</v>
      </c>
      <c r="K2" s="12">
        <f>IF(OR(E2="",F2=""),"",E2-F2)</f>
        <v>9.9999999999999645E-2</v>
      </c>
      <c r="R2" s="3" t="s">
        <v>8947</v>
      </c>
      <c r="S2" s="14">
        <f>COUNTA(A2:A363)</f>
        <v>362</v>
      </c>
      <c r="T2" s="6">
        <v>362</v>
      </c>
    </row>
    <row r="3" spans="1:20">
      <c r="A3">
        <f>Base_Amostral!A3</f>
        <v>5108402</v>
      </c>
      <c r="B3" t="str">
        <f>Base_Amostral!E3</f>
        <v>Várzea Grande</v>
      </c>
      <c r="C3" t="str">
        <f>Base_Amostral!C3</f>
        <v>Mato Grosso</v>
      </c>
      <c r="D3" t="str">
        <f>Base_Amostral!F3</f>
        <v>Centro-Oeste</v>
      </c>
      <c r="E3" s="12">
        <f>IFERROR(AVERAGEIF('01_Base_Analitica'!$D:$D,A3,'01_Base_Analitica'!$U:$U),"")</f>
        <v>6.75</v>
      </c>
      <c r="F3" s="12">
        <f>IFERROR(AVERAGEIF('01_Base_Analitica'!$D:$D,A3,'01_Base_Analitica'!$V:$V),"")</f>
        <v>6.8000000000000007</v>
      </c>
      <c r="G3">
        <f>COUNTIFS('01_Base_Analitica'!$D:$D,A3,'01_Base_Analitica'!$U:$U,"&gt;="&amp;0)</f>
        <v>4</v>
      </c>
      <c r="H3">
        <f>COUNTIFS('01_Base_Analitica'!$D:$D,A3,'01_Base_Analitica'!$V:$V,"&gt;="&amp;0)</f>
        <v>4</v>
      </c>
      <c r="I3" s="12" cm="1">
        <f t="array" ref="I3">IF(G3&lt;2,"",MAX(_xlfn._xlws.FILTER('01_Base_Analitica'!$U$2:$U$1449,('01_Base_Analitica'!$D$2:$D$1449=A3)*ISNUMBER('01_Base_Analitica'!$U$2:$U$1449)))-MIN(_xlfn._xlws.FILTER('01_Base_Analitica'!$U$2:$U$1449,('01_Base_Analitica'!$D$2:$D$1449=A3)*ISNUMBER('01_Base_Analitica'!$U$2:$U$1449))))</f>
        <v>0.79999999999999982</v>
      </c>
      <c r="J3" s="12" cm="1">
        <f t="array" ref="J3">IF(H3&lt;2,"",MAX(_xlfn._xlws.FILTER('01_Base_Analitica'!$V$2:$V$1449,('01_Base_Analitica'!$D$2:$D$1449=A3)*ISNUMBER('01_Base_Analitica'!$V$2:$V$1449)))-MIN(_xlfn._xlws.FILTER('01_Base_Analitica'!$V$2:$V$1449,('01_Base_Analitica'!$D$2:$D$1449=A3)*ISNUMBER('01_Base_Analitica'!$V$2:$V$1449))))</f>
        <v>0.40000000000000036</v>
      </c>
      <c r="K3" s="12">
        <f t="shared" ref="K3:K66" si="0">IF(OR(E3="",F3=""),"",E3-F3)</f>
        <v>-5.0000000000000711E-2</v>
      </c>
      <c r="R3" s="3" t="s">
        <v>8948</v>
      </c>
      <c r="S3" s="14">
        <f>COUNT(E2:E363)</f>
        <v>361</v>
      </c>
      <c r="T3" s="6">
        <v>361</v>
      </c>
    </row>
    <row r="4" spans="1:20">
      <c r="A4">
        <f>Base_Amostral!A4</f>
        <v>5206602</v>
      </c>
      <c r="B4" t="str">
        <f>Base_Amostral!E4</f>
        <v>Cumari</v>
      </c>
      <c r="C4" t="str">
        <f>Base_Amostral!C4</f>
        <v>Goiás</v>
      </c>
      <c r="D4" t="str">
        <f>Base_Amostral!F4</f>
        <v>Centro-Oeste</v>
      </c>
      <c r="E4" s="12">
        <f>IFERROR(AVERAGEIF('01_Base_Analitica'!$D:$D,A4,'01_Base_Analitica'!$U:$U),"")</f>
        <v>7.2</v>
      </c>
      <c r="F4" s="12">
        <f>IFERROR(AVERAGEIF('01_Base_Analitica'!$D:$D,A4,'01_Base_Analitica'!$V:$V),"")</f>
        <v>6.9</v>
      </c>
      <c r="G4">
        <f>COUNTIFS('01_Base_Analitica'!$D:$D,A4,'01_Base_Analitica'!$U:$U,"&gt;="&amp;0)</f>
        <v>4</v>
      </c>
      <c r="H4">
        <f>COUNTIFS('01_Base_Analitica'!$D:$D,A4,'01_Base_Analitica'!$V:$V,"&gt;="&amp;0)</f>
        <v>4</v>
      </c>
      <c r="I4" s="12" cm="1">
        <f t="array" ref="I4">IF(G4&lt;2,"",MAX(_xlfn._xlws.FILTER('01_Base_Analitica'!$U$2:$U$1449,('01_Base_Analitica'!$D$2:$D$1449=A4)*ISNUMBER('01_Base_Analitica'!$U$2:$U$1449)))-MIN(_xlfn._xlws.FILTER('01_Base_Analitica'!$U$2:$U$1449,('01_Base_Analitica'!$D$2:$D$1449=A4)*ISNUMBER('01_Base_Analitica'!$U$2:$U$1449))))</f>
        <v>0.79999999999999982</v>
      </c>
      <c r="J4" s="12" cm="1">
        <f t="array" ref="J4">IF(H4&lt;2,"",MAX(_xlfn._xlws.FILTER('01_Base_Analitica'!$V$2:$V$1449,('01_Base_Analitica'!$D$2:$D$1449=A4)*ISNUMBER('01_Base_Analitica'!$V$2:$V$1449)))-MIN(_xlfn._xlws.FILTER('01_Base_Analitica'!$V$2:$V$1449,('01_Base_Analitica'!$D$2:$D$1449=A4)*ISNUMBER('01_Base_Analitica'!$V$2:$V$1449))))</f>
        <v>0</v>
      </c>
      <c r="K4" s="12">
        <f t="shared" si="0"/>
        <v>0.29999999999999982</v>
      </c>
      <c r="R4" s="3" t="s">
        <v>8949</v>
      </c>
      <c r="S4" s="14">
        <f>COUNT(F2:F363)</f>
        <v>355</v>
      </c>
      <c r="T4" s="6">
        <v>355</v>
      </c>
    </row>
    <row r="5" spans="1:20">
      <c r="A5">
        <f>Base_Amostral!A5</f>
        <v>5220454</v>
      </c>
      <c r="B5" t="str">
        <f>Base_Amostral!E5</f>
        <v>Senador Canedo</v>
      </c>
      <c r="C5" t="str">
        <f>Base_Amostral!C5</f>
        <v>Goiás</v>
      </c>
      <c r="D5" t="str">
        <f>Base_Amostral!F5</f>
        <v>Centro-Oeste</v>
      </c>
      <c r="E5" s="12">
        <f>IFERROR(AVERAGEIF('01_Base_Analitica'!$D:$D,A5,'01_Base_Analitica'!$U:$U),"")</f>
        <v>6.9750000000000005</v>
      </c>
      <c r="F5" s="12">
        <f>IFERROR(AVERAGEIF('01_Base_Analitica'!$D:$D,A5,'01_Base_Analitica'!$V:$V),"")</f>
        <v>6.9</v>
      </c>
      <c r="G5">
        <f>COUNTIFS('01_Base_Analitica'!$D:$D,A5,'01_Base_Analitica'!$U:$U,"&gt;="&amp;0)</f>
        <v>4</v>
      </c>
      <c r="H5">
        <f>COUNTIFS('01_Base_Analitica'!$D:$D,A5,'01_Base_Analitica'!$V:$V,"&gt;="&amp;0)</f>
        <v>4</v>
      </c>
      <c r="I5" s="12" cm="1">
        <f t="array" ref="I5">IF(G5&lt;2,"",MAX(_xlfn._xlws.FILTER('01_Base_Analitica'!$U$2:$U$1449,('01_Base_Analitica'!$D$2:$D$1449=A5)*ISNUMBER('01_Base_Analitica'!$U$2:$U$1449)))-MIN(_xlfn._xlws.FILTER('01_Base_Analitica'!$U$2:$U$1449,('01_Base_Analitica'!$D$2:$D$1449=A5)*ISNUMBER('01_Base_Analitica'!$U$2:$U$1449))))</f>
        <v>1.0999999999999996</v>
      </c>
      <c r="J5" s="12" cm="1">
        <f t="array" ref="J5">IF(H5&lt;2,"",MAX(_xlfn._xlws.FILTER('01_Base_Analitica'!$V$2:$V$1449,('01_Base_Analitica'!$D$2:$D$1449=A5)*ISNUMBER('01_Base_Analitica'!$V$2:$V$1449)))-MIN(_xlfn._xlws.FILTER('01_Base_Analitica'!$V$2:$V$1449,('01_Base_Analitica'!$D$2:$D$1449=A5)*ISNUMBER('01_Base_Analitica'!$V$2:$V$1449))))</f>
        <v>0</v>
      </c>
      <c r="K5" s="12">
        <f t="shared" si="0"/>
        <v>7.5000000000000178E-2</v>
      </c>
      <c r="R5" s="3" t="s">
        <v>8950</v>
      </c>
      <c r="S5" s="14">
        <f>COUNTIF(G2:G363,4)</f>
        <v>346</v>
      </c>
      <c r="T5" s="6">
        <v>346</v>
      </c>
    </row>
    <row r="6" spans="1:20">
      <c r="A6">
        <f>Base_Amostral!A6</f>
        <v>5207253</v>
      </c>
      <c r="B6" t="str">
        <f>Base_Amostral!E6</f>
        <v>Doverlândia</v>
      </c>
      <c r="C6" t="str">
        <f>Base_Amostral!C6</f>
        <v>Goiás</v>
      </c>
      <c r="D6" t="str">
        <f>Base_Amostral!F6</f>
        <v>Centro-Oeste</v>
      </c>
      <c r="E6" s="12">
        <f>IFERROR(AVERAGEIF('01_Base_Analitica'!$D:$D,A6,'01_Base_Analitica'!$U:$U),"")</f>
        <v>7.875</v>
      </c>
      <c r="F6" s="12">
        <f>IFERROR(AVERAGEIF('01_Base_Analitica'!$D:$D,A6,'01_Base_Analitica'!$V:$V),"")</f>
        <v>7.8</v>
      </c>
      <c r="G6">
        <f>COUNTIFS('01_Base_Analitica'!$D:$D,A6,'01_Base_Analitica'!$U:$U,"&gt;="&amp;0)</f>
        <v>4</v>
      </c>
      <c r="H6">
        <f>COUNTIFS('01_Base_Analitica'!$D:$D,A6,'01_Base_Analitica'!$V:$V,"&gt;="&amp;0)</f>
        <v>4</v>
      </c>
      <c r="I6" s="12" cm="1">
        <f t="array" ref="I6">IF(G6&lt;2,"",MAX(_xlfn._xlws.FILTER('01_Base_Analitica'!$U$2:$U$1449,('01_Base_Analitica'!$D$2:$D$1449=A6)*ISNUMBER('01_Base_Analitica'!$U$2:$U$1449)))-MIN(_xlfn._xlws.FILTER('01_Base_Analitica'!$U$2:$U$1449,('01_Base_Analitica'!$D$2:$D$1449=A6)*ISNUMBER('01_Base_Analitica'!$U$2:$U$1449))))</f>
        <v>0.70000000000000018</v>
      </c>
      <c r="J6" s="12" cm="1">
        <f t="array" ref="J6">IF(H6&lt;2,"",MAX(_xlfn._xlws.FILTER('01_Base_Analitica'!$V$2:$V$1449,('01_Base_Analitica'!$D$2:$D$1449=A6)*ISNUMBER('01_Base_Analitica'!$V$2:$V$1449)))-MIN(_xlfn._xlws.FILTER('01_Base_Analitica'!$V$2:$V$1449,('01_Base_Analitica'!$D$2:$D$1449=A6)*ISNUMBER('01_Base_Analitica'!$V$2:$V$1449))))</f>
        <v>0</v>
      </c>
      <c r="K6" s="12">
        <f t="shared" si="0"/>
        <v>7.5000000000000178E-2</v>
      </c>
      <c r="R6" s="3" t="s">
        <v>8951</v>
      </c>
      <c r="S6" s="14">
        <f>COUNTIF(H2:H363,4)</f>
        <v>353</v>
      </c>
      <c r="T6" s="6">
        <v>353</v>
      </c>
    </row>
    <row r="7" spans="1:20">
      <c r="A7">
        <f>Base_Amostral!A7</f>
        <v>5103437</v>
      </c>
      <c r="B7" t="str">
        <f>Base_Amostral!E7</f>
        <v>Curvelândia</v>
      </c>
      <c r="C7" t="str">
        <f>Base_Amostral!C7</f>
        <v>Mato Grosso</v>
      </c>
      <c r="D7" t="str">
        <f>Base_Amostral!F7</f>
        <v>Centro-Oeste</v>
      </c>
      <c r="E7" s="12">
        <f>IFERROR(AVERAGEIF('01_Base_Analitica'!$D:$D,A7,'01_Base_Analitica'!$U:$U),"")</f>
        <v>9.2999999999999989</v>
      </c>
      <c r="F7" s="12">
        <f>IFERROR(AVERAGEIF('01_Base_Analitica'!$D:$D,A7,'01_Base_Analitica'!$V:$V),"")</f>
        <v>7.6499999999999995</v>
      </c>
      <c r="G7">
        <f>COUNTIFS('01_Base_Analitica'!$D:$D,A7,'01_Base_Analitica'!$U:$U,"&gt;="&amp;0)</f>
        <v>4</v>
      </c>
      <c r="H7">
        <f>COUNTIFS('01_Base_Analitica'!$D:$D,A7,'01_Base_Analitica'!$V:$V,"&gt;="&amp;0)</f>
        <v>4</v>
      </c>
      <c r="I7" s="12" cm="1">
        <f t="array" ref="I7">IF(G7&lt;2,"",MAX(_xlfn._xlws.FILTER('01_Base_Analitica'!$U$2:$U$1449,('01_Base_Analitica'!$D$2:$D$1449=A7)*ISNUMBER('01_Base_Analitica'!$U$2:$U$1449)))-MIN(_xlfn._xlws.FILTER('01_Base_Analitica'!$U$2:$U$1449,('01_Base_Analitica'!$D$2:$D$1449=A7)*ISNUMBER('01_Base_Analitica'!$U$2:$U$1449))))</f>
        <v>0.40000000000000036</v>
      </c>
      <c r="J7" s="12" cm="1">
        <f t="array" ref="J7">IF(H7&lt;2,"",MAX(_xlfn._xlws.FILTER('01_Base_Analitica'!$V$2:$V$1449,('01_Base_Analitica'!$D$2:$D$1449=A7)*ISNUMBER('01_Base_Analitica'!$V$2:$V$1449)))-MIN(_xlfn._xlws.FILTER('01_Base_Analitica'!$V$2:$V$1449,('01_Base_Analitica'!$D$2:$D$1449=A7)*ISNUMBER('01_Base_Analitica'!$V$2:$V$1449))))</f>
        <v>0.89999999999999947</v>
      </c>
      <c r="K7" s="12">
        <f t="shared" si="0"/>
        <v>1.6499999999999995</v>
      </c>
      <c r="R7" s="3" t="s">
        <v>8952</v>
      </c>
      <c r="S7" s="14" cm="1">
        <f t="array" ref="S7">SUMPRODUCT(1/COUNTIF(A2:A363,A2:A363))</f>
        <v>362</v>
      </c>
      <c r="T7" s="6">
        <v>362</v>
      </c>
    </row>
    <row r="8" spans="1:20">
      <c r="A8">
        <f>Base_Amostral!A8</f>
        <v>5204656</v>
      </c>
      <c r="B8" t="str">
        <f>Base_Amostral!E8</f>
        <v>Campinaçu</v>
      </c>
      <c r="C8" t="str">
        <f>Base_Amostral!C8</f>
        <v>Goiás</v>
      </c>
      <c r="D8" t="str">
        <f>Base_Amostral!F8</f>
        <v>Centro-Oeste</v>
      </c>
      <c r="E8" s="12">
        <f>IFERROR(AVERAGEIF('01_Base_Analitica'!$D:$D,A8,'01_Base_Analitica'!$U:$U),"")</f>
        <v>7.2</v>
      </c>
      <c r="F8" s="12">
        <f>IFERROR(AVERAGEIF('01_Base_Analitica'!$D:$D,A8,'01_Base_Analitica'!$V:$V),"")</f>
        <v>6.9</v>
      </c>
      <c r="G8">
        <f>COUNTIFS('01_Base_Analitica'!$D:$D,A8,'01_Base_Analitica'!$U:$U,"&gt;="&amp;0)</f>
        <v>4</v>
      </c>
      <c r="H8">
        <f>COUNTIFS('01_Base_Analitica'!$D:$D,A8,'01_Base_Analitica'!$V:$V,"&gt;="&amp;0)</f>
        <v>4</v>
      </c>
      <c r="I8" s="12" cm="1">
        <f t="array" ref="I8">IF(G8&lt;2,"",MAX(_xlfn._xlws.FILTER('01_Base_Analitica'!$U$2:$U$1449,('01_Base_Analitica'!$D$2:$D$1449=A8)*ISNUMBER('01_Base_Analitica'!$U$2:$U$1449)))-MIN(_xlfn._xlws.FILTER('01_Base_Analitica'!$U$2:$U$1449,('01_Base_Analitica'!$D$2:$D$1449=A8)*ISNUMBER('01_Base_Analitica'!$U$2:$U$1449))))</f>
        <v>0.79999999999999982</v>
      </c>
      <c r="J8" s="12" cm="1">
        <f t="array" ref="J8">IF(H8&lt;2,"",MAX(_xlfn._xlws.FILTER('01_Base_Analitica'!$V$2:$V$1449,('01_Base_Analitica'!$D$2:$D$1449=A8)*ISNUMBER('01_Base_Analitica'!$V$2:$V$1449)))-MIN(_xlfn._xlws.FILTER('01_Base_Analitica'!$V$2:$V$1449,('01_Base_Analitica'!$D$2:$D$1449=A8)*ISNUMBER('01_Base_Analitica'!$V$2:$V$1449))))</f>
        <v>0</v>
      </c>
      <c r="K8" s="12">
        <f t="shared" si="0"/>
        <v>0.29999999999999982</v>
      </c>
    </row>
    <row r="9" spans="1:20">
      <c r="A9">
        <f>Base_Amostral!A9</f>
        <v>5213905</v>
      </c>
      <c r="B9" t="str">
        <f>Base_Amostral!E9</f>
        <v>Mossâmedes</v>
      </c>
      <c r="C9" t="str">
        <f>Base_Amostral!C9</f>
        <v>Goiás</v>
      </c>
      <c r="D9" t="str">
        <f>Base_Amostral!F9</f>
        <v>Centro-Oeste</v>
      </c>
      <c r="E9" s="12">
        <f>IFERROR(AVERAGEIF('01_Base_Analitica'!$D:$D,A9,'01_Base_Analitica'!$U:$U),"")</f>
        <v>7.65</v>
      </c>
      <c r="F9" s="12">
        <f>IFERROR(AVERAGEIF('01_Base_Analitica'!$D:$D,A9,'01_Base_Analitica'!$V:$V),"")</f>
        <v>7.4</v>
      </c>
      <c r="G9">
        <f>COUNTIFS('01_Base_Analitica'!$D:$D,A9,'01_Base_Analitica'!$U:$U,"&gt;="&amp;0)</f>
        <v>4</v>
      </c>
      <c r="H9">
        <f>COUNTIFS('01_Base_Analitica'!$D:$D,A9,'01_Base_Analitica'!$V:$V,"&gt;="&amp;0)</f>
        <v>4</v>
      </c>
      <c r="I9" s="12" cm="1">
        <f t="array" ref="I9">IF(G9&lt;2,"",MAX(_xlfn._xlws.FILTER('01_Base_Analitica'!$U$2:$U$1449,('01_Base_Analitica'!$D$2:$D$1449=A9)*ISNUMBER('01_Base_Analitica'!$U$2:$U$1449)))-MIN(_xlfn._xlws.FILTER('01_Base_Analitica'!$U$2:$U$1449,('01_Base_Analitica'!$D$2:$D$1449=A9)*ISNUMBER('01_Base_Analitica'!$U$2:$U$1449))))</f>
        <v>0.79999999999999982</v>
      </c>
      <c r="J9" s="12" cm="1">
        <f t="array" ref="J9">IF(H9&lt;2,"",MAX(_xlfn._xlws.FILTER('01_Base_Analitica'!$V$2:$V$1449,('01_Base_Analitica'!$D$2:$D$1449=A9)*ISNUMBER('01_Base_Analitica'!$V$2:$V$1449)))-MIN(_xlfn._xlws.FILTER('01_Base_Analitica'!$V$2:$V$1449,('01_Base_Analitica'!$D$2:$D$1449=A9)*ISNUMBER('01_Base_Analitica'!$V$2:$V$1449))))</f>
        <v>0.20000000000000018</v>
      </c>
      <c r="K9" s="12">
        <f t="shared" si="0"/>
        <v>0.25</v>
      </c>
    </row>
    <row r="10" spans="1:20">
      <c r="A10">
        <f>Base_Amostral!A10</f>
        <v>5002704</v>
      </c>
      <c r="B10" t="str">
        <f>Base_Amostral!E10</f>
        <v>Campo Grande</v>
      </c>
      <c r="C10" t="str">
        <f>Base_Amostral!C10</f>
        <v>Mato Grosso do Sul</v>
      </c>
      <c r="D10" t="str">
        <f>Base_Amostral!F10</f>
        <v>Centro-Oeste</v>
      </c>
      <c r="E10" s="12">
        <f>IFERROR(AVERAGEIF('01_Base_Analitica'!$D:$D,A10,'01_Base_Analitica'!$U:$U),"")</f>
        <v>7.1750000000000007</v>
      </c>
      <c r="F10" s="12">
        <f>IFERROR(AVERAGEIF('01_Base_Analitica'!$D:$D,A10,'01_Base_Analitica'!$V:$V),"")</f>
        <v>7.3</v>
      </c>
      <c r="G10">
        <f>COUNTIFS('01_Base_Analitica'!$D:$D,A10,'01_Base_Analitica'!$U:$U,"&gt;="&amp;0)</f>
        <v>4</v>
      </c>
      <c r="H10">
        <f>COUNTIFS('01_Base_Analitica'!$D:$D,A10,'01_Base_Analitica'!$V:$V,"&gt;="&amp;0)</f>
        <v>4</v>
      </c>
      <c r="I10" s="12" cm="1">
        <f t="array" ref="I10">IF(G10&lt;2,"",MAX(_xlfn._xlws.FILTER('01_Base_Analitica'!$U$2:$U$1449,('01_Base_Analitica'!$D$2:$D$1449=A10)*ISNUMBER('01_Base_Analitica'!$U$2:$U$1449)))-MIN(_xlfn._xlws.FILTER('01_Base_Analitica'!$U$2:$U$1449,('01_Base_Analitica'!$D$2:$D$1449=A10)*ISNUMBER('01_Base_Analitica'!$U$2:$U$1449))))</f>
        <v>1</v>
      </c>
      <c r="J10" s="12" cm="1">
        <f t="array" ref="J10">IF(H10&lt;2,"",MAX(_xlfn._xlws.FILTER('01_Base_Analitica'!$V$2:$V$1449,('01_Base_Analitica'!$D$2:$D$1449=A10)*ISNUMBER('01_Base_Analitica'!$V$2:$V$1449)))-MIN(_xlfn._xlws.FILTER('01_Base_Analitica'!$V$2:$V$1449,('01_Base_Analitica'!$D$2:$D$1449=A10)*ISNUMBER('01_Base_Analitica'!$V$2:$V$1449))))</f>
        <v>0</v>
      </c>
      <c r="K10" s="12">
        <f t="shared" si="0"/>
        <v>-0.12499999999999911</v>
      </c>
    </row>
    <row r="11" spans="1:20">
      <c r="A11">
        <f>Base_Amostral!A11</f>
        <v>5210802</v>
      </c>
      <c r="B11" t="str">
        <f>Base_Amostral!E11</f>
        <v>Itajá</v>
      </c>
      <c r="C11" t="str">
        <f>Base_Amostral!C11</f>
        <v>Goiás</v>
      </c>
      <c r="D11" t="str">
        <f>Base_Amostral!F11</f>
        <v>Centro-Oeste</v>
      </c>
      <c r="E11" s="12">
        <f>IFERROR(AVERAGEIF('01_Base_Analitica'!$D:$D,A11,'01_Base_Analitica'!$U:$U),"")</f>
        <v>7.25</v>
      </c>
      <c r="F11" s="12">
        <f>IFERROR(AVERAGEIF('01_Base_Analitica'!$D:$D,A11,'01_Base_Analitica'!$V:$V),"")</f>
        <v>6.875</v>
      </c>
      <c r="G11">
        <f>COUNTIFS('01_Base_Analitica'!$D:$D,A11,'01_Base_Analitica'!$U:$U,"&gt;="&amp;0)</f>
        <v>4</v>
      </c>
      <c r="H11">
        <f>COUNTIFS('01_Base_Analitica'!$D:$D,A11,'01_Base_Analitica'!$V:$V,"&gt;="&amp;0)</f>
        <v>4</v>
      </c>
      <c r="I11" s="12" cm="1">
        <f t="array" ref="I11">IF(G11&lt;2,"",MAX(_xlfn._xlws.FILTER('01_Base_Analitica'!$U$2:$U$1449,('01_Base_Analitica'!$D$2:$D$1449=A11)*ISNUMBER('01_Base_Analitica'!$U$2:$U$1449)))-MIN(_xlfn._xlws.FILTER('01_Base_Analitica'!$U$2:$U$1449,('01_Base_Analitica'!$D$2:$D$1449=A11)*ISNUMBER('01_Base_Analitica'!$U$2:$U$1449))))</f>
        <v>1.7999999999999998</v>
      </c>
      <c r="J11" s="12" cm="1">
        <f t="array" ref="J11">IF(H11&lt;2,"",MAX(_xlfn._xlws.FILTER('01_Base_Analitica'!$V$2:$V$1449,('01_Base_Analitica'!$D$2:$D$1449=A11)*ISNUMBER('01_Base_Analitica'!$V$2:$V$1449)))-MIN(_xlfn._xlws.FILTER('01_Base_Analitica'!$V$2:$V$1449,('01_Base_Analitica'!$D$2:$D$1449=A11)*ISNUMBER('01_Base_Analitica'!$V$2:$V$1449))))</f>
        <v>0.89999999999999947</v>
      </c>
      <c r="K11" s="12">
        <f t="shared" si="0"/>
        <v>0.375</v>
      </c>
    </row>
    <row r="12" spans="1:20">
      <c r="A12">
        <f>Base_Amostral!A12</f>
        <v>5007208</v>
      </c>
      <c r="B12" t="str">
        <f>Base_Amostral!E12</f>
        <v>Rio Brilhante</v>
      </c>
      <c r="C12" t="str">
        <f>Base_Amostral!C12</f>
        <v>Mato Grosso do Sul</v>
      </c>
      <c r="D12" t="str">
        <f>Base_Amostral!F12</f>
        <v>Centro-Oeste</v>
      </c>
      <c r="E12" s="12">
        <f>IFERROR(AVERAGEIF('01_Base_Analitica'!$D:$D,A12,'01_Base_Analitica'!$U:$U),"")</f>
        <v>9.0500000000000007</v>
      </c>
      <c r="F12" s="12">
        <f>IFERROR(AVERAGEIF('01_Base_Analitica'!$D:$D,A12,'01_Base_Analitica'!$V:$V),"")</f>
        <v>8.3000000000000007</v>
      </c>
      <c r="G12">
        <f>COUNTIFS('01_Base_Analitica'!$D:$D,A12,'01_Base_Analitica'!$U:$U,"&gt;="&amp;0)</f>
        <v>4</v>
      </c>
      <c r="H12">
        <f>COUNTIFS('01_Base_Analitica'!$D:$D,A12,'01_Base_Analitica'!$V:$V,"&gt;="&amp;0)</f>
        <v>4</v>
      </c>
      <c r="I12" s="12" cm="1">
        <f t="array" ref="I12">IF(G12&lt;2,"",MAX(_xlfn._xlws.FILTER('01_Base_Analitica'!$U$2:$U$1449,('01_Base_Analitica'!$D$2:$D$1449=A12)*ISNUMBER('01_Base_Analitica'!$U$2:$U$1449)))-MIN(_xlfn._xlws.FILTER('01_Base_Analitica'!$U$2:$U$1449,('01_Base_Analitica'!$D$2:$D$1449=A12)*ISNUMBER('01_Base_Analitica'!$U$2:$U$1449))))</f>
        <v>0.19999999999999929</v>
      </c>
      <c r="J12" s="12" cm="1">
        <f t="array" ref="J12">IF(H12&lt;2,"",MAX(_xlfn._xlws.FILTER('01_Base_Analitica'!$V$2:$V$1449,('01_Base_Analitica'!$D$2:$D$1449=A12)*ISNUMBER('01_Base_Analitica'!$V$2:$V$1449)))-MIN(_xlfn._xlws.FILTER('01_Base_Analitica'!$V$2:$V$1449,('01_Base_Analitica'!$D$2:$D$1449=A12)*ISNUMBER('01_Base_Analitica'!$V$2:$V$1449))))</f>
        <v>0</v>
      </c>
      <c r="K12" s="12">
        <f t="shared" si="0"/>
        <v>0.75</v>
      </c>
    </row>
    <row r="13" spans="1:20">
      <c r="A13">
        <f>Base_Amostral!A13</f>
        <v>5214838</v>
      </c>
      <c r="B13" t="str">
        <f>Base_Amostral!E13</f>
        <v>Nova Crixás</v>
      </c>
      <c r="C13" t="str">
        <f>Base_Amostral!C13</f>
        <v>Goiás</v>
      </c>
      <c r="D13" t="str">
        <f>Base_Amostral!F13</f>
        <v>Centro-Oeste</v>
      </c>
      <c r="E13" s="12">
        <f>IFERROR(AVERAGEIF('01_Base_Analitica'!$D:$D,A13,'01_Base_Analitica'!$U:$U),"")</f>
        <v>7.1000000000000005</v>
      </c>
      <c r="F13" s="12">
        <f>IFERROR(AVERAGEIF('01_Base_Analitica'!$D:$D,A13,'01_Base_Analitica'!$V:$V),"")</f>
        <v>6.8</v>
      </c>
      <c r="G13">
        <f>COUNTIFS('01_Base_Analitica'!$D:$D,A13,'01_Base_Analitica'!$U:$U,"&gt;="&amp;0)</f>
        <v>4</v>
      </c>
      <c r="H13">
        <f>COUNTIFS('01_Base_Analitica'!$D:$D,A13,'01_Base_Analitica'!$V:$V,"&gt;="&amp;0)</f>
        <v>4</v>
      </c>
      <c r="I13" s="12" cm="1">
        <f t="array" ref="I13">IF(G13&lt;2,"",MAX(_xlfn._xlws.FILTER('01_Base_Analitica'!$U$2:$U$1449,('01_Base_Analitica'!$D$2:$D$1449=A13)*ISNUMBER('01_Base_Analitica'!$U$2:$U$1449)))-MIN(_xlfn._xlws.FILTER('01_Base_Analitica'!$U$2:$U$1449,('01_Base_Analitica'!$D$2:$D$1449=A13)*ISNUMBER('01_Base_Analitica'!$U$2:$U$1449))))</f>
        <v>0.79999999999999982</v>
      </c>
      <c r="J13" s="12" cm="1">
        <f t="array" ref="J13">IF(H13&lt;2,"",MAX(_xlfn._xlws.FILTER('01_Base_Analitica'!$V$2:$V$1449,('01_Base_Analitica'!$D$2:$D$1449=A13)*ISNUMBER('01_Base_Analitica'!$V$2:$V$1449)))-MIN(_xlfn._xlws.FILTER('01_Base_Analitica'!$V$2:$V$1449,('01_Base_Analitica'!$D$2:$D$1449=A13)*ISNUMBER('01_Base_Analitica'!$V$2:$V$1449))))</f>
        <v>0</v>
      </c>
      <c r="K13" s="12">
        <f t="shared" si="0"/>
        <v>0.30000000000000071</v>
      </c>
    </row>
    <row r="14" spans="1:20">
      <c r="A14">
        <f>Base_Amostral!A14</f>
        <v>5213806</v>
      </c>
      <c r="B14" t="str">
        <f>Base_Amostral!E14</f>
        <v>Morrinhos</v>
      </c>
      <c r="C14" t="str">
        <f>Base_Amostral!C14</f>
        <v>Goiás</v>
      </c>
      <c r="D14" t="str">
        <f>Base_Amostral!F14</f>
        <v>Centro-Oeste</v>
      </c>
      <c r="E14" s="12">
        <f>IFERROR(AVERAGEIF('01_Base_Analitica'!$D:$D,A14,'01_Base_Analitica'!$U:$U),"")</f>
        <v>7.7999999999999989</v>
      </c>
      <c r="F14" s="12">
        <f>IFERROR(AVERAGEIF('01_Base_Analitica'!$D:$D,A14,'01_Base_Analitica'!$V:$V),"")</f>
        <v>7.3</v>
      </c>
      <c r="G14">
        <f>COUNTIFS('01_Base_Analitica'!$D:$D,A14,'01_Base_Analitica'!$U:$U,"&gt;="&amp;0)</f>
        <v>4</v>
      </c>
      <c r="H14">
        <f>COUNTIFS('01_Base_Analitica'!$D:$D,A14,'01_Base_Analitica'!$V:$V,"&gt;="&amp;0)</f>
        <v>4</v>
      </c>
      <c r="I14" s="12" cm="1">
        <f t="array" ref="I14">IF(G14&lt;2,"",MAX(_xlfn._xlws.FILTER('01_Base_Analitica'!$U$2:$U$1449,('01_Base_Analitica'!$D$2:$D$1449=A14)*ISNUMBER('01_Base_Analitica'!$U$2:$U$1449)))-MIN(_xlfn._xlws.FILTER('01_Base_Analitica'!$U$2:$U$1449,('01_Base_Analitica'!$D$2:$D$1449=A14)*ISNUMBER('01_Base_Analitica'!$U$2:$U$1449))))</f>
        <v>0.80000000000000071</v>
      </c>
      <c r="J14" s="12" cm="1">
        <f t="array" ref="J14">IF(H14&lt;2,"",MAX(_xlfn._xlws.FILTER('01_Base_Analitica'!$V$2:$V$1449,('01_Base_Analitica'!$D$2:$D$1449=A14)*ISNUMBER('01_Base_Analitica'!$V$2:$V$1449)))-MIN(_xlfn._xlws.FILTER('01_Base_Analitica'!$V$2:$V$1449,('01_Base_Analitica'!$D$2:$D$1449=A14)*ISNUMBER('01_Base_Analitica'!$V$2:$V$1449))))</f>
        <v>0</v>
      </c>
      <c r="K14" s="12">
        <f t="shared" si="0"/>
        <v>0.49999999999999911</v>
      </c>
    </row>
    <row r="15" spans="1:20">
      <c r="A15">
        <f>Base_Amostral!A15</f>
        <v>5002902</v>
      </c>
      <c r="B15" t="str">
        <f>Base_Amostral!E15</f>
        <v>Cassilândia</v>
      </c>
      <c r="C15" t="str">
        <f>Base_Amostral!C15</f>
        <v>Mato Grosso do Sul</v>
      </c>
      <c r="D15" t="str">
        <f>Base_Amostral!F15</f>
        <v>Centro-Oeste</v>
      </c>
      <c r="E15" s="12">
        <f>IFERROR(AVERAGEIF('01_Base_Analitica'!$D:$D,A15,'01_Base_Analitica'!$U:$U),"")</f>
        <v>9.2999999999999989</v>
      </c>
      <c r="F15" s="12">
        <f>IFERROR(AVERAGEIF('01_Base_Analitica'!$D:$D,A15,'01_Base_Analitica'!$V:$V),"")</f>
        <v>6.8</v>
      </c>
      <c r="G15">
        <f>COUNTIFS('01_Base_Analitica'!$D:$D,A15,'01_Base_Analitica'!$U:$U,"&gt;="&amp;0)</f>
        <v>4</v>
      </c>
      <c r="H15">
        <f>COUNTIFS('01_Base_Analitica'!$D:$D,A15,'01_Base_Analitica'!$V:$V,"&gt;="&amp;0)</f>
        <v>4</v>
      </c>
      <c r="I15" s="12" cm="1">
        <f t="array" ref="I15">IF(G15&lt;2,"",MAX(_xlfn._xlws.FILTER('01_Base_Analitica'!$U$2:$U$1449,('01_Base_Analitica'!$D$2:$D$1449=A15)*ISNUMBER('01_Base_Analitica'!$U$2:$U$1449)))-MIN(_xlfn._xlws.FILTER('01_Base_Analitica'!$U$2:$U$1449,('01_Base_Analitica'!$D$2:$D$1449=A15)*ISNUMBER('01_Base_Analitica'!$U$2:$U$1449))))</f>
        <v>0.40000000000000036</v>
      </c>
      <c r="J15" s="12" cm="1">
        <f t="array" ref="J15">IF(H15&lt;2,"",MAX(_xlfn._xlws.FILTER('01_Base_Analitica'!$V$2:$V$1449,('01_Base_Analitica'!$D$2:$D$1449=A15)*ISNUMBER('01_Base_Analitica'!$V$2:$V$1449)))-MIN(_xlfn._xlws.FILTER('01_Base_Analitica'!$V$2:$V$1449,('01_Base_Analitica'!$D$2:$D$1449=A15)*ISNUMBER('01_Base_Analitica'!$V$2:$V$1449))))</f>
        <v>0</v>
      </c>
      <c r="K15" s="12">
        <f t="shared" si="0"/>
        <v>2.4999999999999991</v>
      </c>
    </row>
    <row r="16" spans="1:20">
      <c r="A16">
        <f>Base_Amostral!A16</f>
        <v>5001904</v>
      </c>
      <c r="B16" t="str">
        <f>Base_Amostral!E16</f>
        <v>Bataguassu</v>
      </c>
      <c r="C16" t="str">
        <f>Base_Amostral!C16</f>
        <v>Mato Grosso do Sul</v>
      </c>
      <c r="D16" t="str">
        <f>Base_Amostral!F16</f>
        <v>Centro-Oeste</v>
      </c>
      <c r="E16" s="12">
        <f>IFERROR(AVERAGEIF('01_Base_Analitica'!$D:$D,A16,'01_Base_Analitica'!$U:$U),"")</f>
        <v>7.6749999999999998</v>
      </c>
      <c r="F16" s="12">
        <f>IFERROR(AVERAGEIF('01_Base_Analitica'!$D:$D,A16,'01_Base_Analitica'!$V:$V),"")</f>
        <v>7.4</v>
      </c>
      <c r="G16">
        <f>COUNTIFS('01_Base_Analitica'!$D:$D,A16,'01_Base_Analitica'!$U:$U,"&gt;="&amp;0)</f>
        <v>4</v>
      </c>
      <c r="H16">
        <f>COUNTIFS('01_Base_Analitica'!$D:$D,A16,'01_Base_Analitica'!$V:$V,"&gt;="&amp;0)</f>
        <v>4</v>
      </c>
      <c r="I16" s="12" cm="1">
        <f t="array" ref="I16">IF(G16&lt;2,"",MAX(_xlfn._xlws.FILTER('01_Base_Analitica'!$U$2:$U$1449,('01_Base_Analitica'!$D$2:$D$1449=A16)*ISNUMBER('01_Base_Analitica'!$U$2:$U$1449)))-MIN(_xlfn._xlws.FILTER('01_Base_Analitica'!$U$2:$U$1449,('01_Base_Analitica'!$D$2:$D$1449=A16)*ISNUMBER('01_Base_Analitica'!$U$2:$U$1449))))</f>
        <v>0.69999999999999929</v>
      </c>
      <c r="J16" s="12" cm="1">
        <f t="array" ref="J16">IF(H16&lt;2,"",MAX(_xlfn._xlws.FILTER('01_Base_Analitica'!$V$2:$V$1449,('01_Base_Analitica'!$D$2:$D$1449=A16)*ISNUMBER('01_Base_Analitica'!$V$2:$V$1449)))-MIN(_xlfn._xlws.FILTER('01_Base_Analitica'!$V$2:$V$1449,('01_Base_Analitica'!$D$2:$D$1449=A16)*ISNUMBER('01_Base_Analitica'!$V$2:$V$1449))))</f>
        <v>0</v>
      </c>
      <c r="K16" s="12">
        <f t="shared" si="0"/>
        <v>0.27499999999999947</v>
      </c>
    </row>
    <row r="17" spans="1:11">
      <c r="A17">
        <f>Base_Amostral!A17</f>
        <v>5104807</v>
      </c>
      <c r="B17" t="str">
        <f>Base_Amostral!E17</f>
        <v>Jaciara</v>
      </c>
      <c r="C17" t="str">
        <f>Base_Amostral!C17</f>
        <v>Mato Grosso</v>
      </c>
      <c r="D17" t="str">
        <f>Base_Amostral!F17</f>
        <v>Centro-Oeste</v>
      </c>
      <c r="E17" s="12">
        <f>IFERROR(AVERAGEIF('01_Base_Analitica'!$D:$D,A17,'01_Base_Analitica'!$U:$U),"")</f>
        <v>7.8250000000000002</v>
      </c>
      <c r="F17" s="12">
        <f>IFERROR(AVERAGEIF('01_Base_Analitica'!$D:$D,A17,'01_Base_Analitica'!$V:$V),"")</f>
        <v>7.4</v>
      </c>
      <c r="G17">
        <f>COUNTIFS('01_Base_Analitica'!$D:$D,A17,'01_Base_Analitica'!$U:$U,"&gt;="&amp;0)</f>
        <v>4</v>
      </c>
      <c r="H17">
        <f>COUNTIFS('01_Base_Analitica'!$D:$D,A17,'01_Base_Analitica'!$V:$V,"&gt;="&amp;0)</f>
        <v>4</v>
      </c>
      <c r="I17" s="12" cm="1">
        <f t="array" ref="I17">IF(G17&lt;2,"",MAX(_xlfn._xlws.FILTER('01_Base_Analitica'!$U$2:$U$1449,('01_Base_Analitica'!$D$2:$D$1449=A17)*ISNUMBER('01_Base_Analitica'!$U$2:$U$1449)))-MIN(_xlfn._xlws.FILTER('01_Base_Analitica'!$U$2:$U$1449,('01_Base_Analitica'!$D$2:$D$1449=A17)*ISNUMBER('01_Base_Analitica'!$U$2:$U$1449))))</f>
        <v>0.49999999999999911</v>
      </c>
      <c r="J17" s="12" cm="1">
        <f t="array" ref="J17">IF(H17&lt;2,"",MAX(_xlfn._xlws.FILTER('01_Base_Analitica'!$V$2:$V$1449,('01_Base_Analitica'!$D$2:$D$1449=A17)*ISNUMBER('01_Base_Analitica'!$V$2:$V$1449)))-MIN(_xlfn._xlws.FILTER('01_Base_Analitica'!$V$2:$V$1449,('01_Base_Analitica'!$D$2:$D$1449=A17)*ISNUMBER('01_Base_Analitica'!$V$2:$V$1449))))</f>
        <v>0</v>
      </c>
      <c r="K17" s="12">
        <f t="shared" si="0"/>
        <v>0.42499999999999982</v>
      </c>
    </row>
    <row r="18" spans="1:11">
      <c r="A18">
        <f>Base_Amostral!A18</f>
        <v>5205802</v>
      </c>
      <c r="B18" t="str">
        <f>Base_Amostral!E18</f>
        <v>Corumbá de Goiás</v>
      </c>
      <c r="C18" t="str">
        <f>Base_Amostral!C18</f>
        <v>Goiás</v>
      </c>
      <c r="D18" t="str">
        <f>Base_Amostral!F18</f>
        <v>Centro-Oeste</v>
      </c>
      <c r="E18" s="12">
        <f>IFERROR(AVERAGEIF('01_Base_Analitica'!$D:$D,A18,'01_Base_Analitica'!$U:$U),"")</f>
        <v>7.6000000000000005</v>
      </c>
      <c r="F18" s="12">
        <f>IFERROR(AVERAGEIF('01_Base_Analitica'!$D:$D,A18,'01_Base_Analitica'!$V:$V),"")</f>
        <v>7.4</v>
      </c>
      <c r="G18">
        <f>COUNTIFS('01_Base_Analitica'!$D:$D,A18,'01_Base_Analitica'!$U:$U,"&gt;="&amp;0)</f>
        <v>4</v>
      </c>
      <c r="H18">
        <f>COUNTIFS('01_Base_Analitica'!$D:$D,A18,'01_Base_Analitica'!$V:$V,"&gt;="&amp;0)</f>
        <v>4</v>
      </c>
      <c r="I18" s="12" cm="1">
        <f t="array" ref="I18">IF(G18&lt;2,"",MAX(_xlfn._xlws.FILTER('01_Base_Analitica'!$U$2:$U$1449,('01_Base_Analitica'!$D$2:$D$1449=A18)*ISNUMBER('01_Base_Analitica'!$U$2:$U$1449)))-MIN(_xlfn._xlws.FILTER('01_Base_Analitica'!$U$2:$U$1449,('01_Base_Analitica'!$D$2:$D$1449=A18)*ISNUMBER('01_Base_Analitica'!$U$2:$U$1449))))</f>
        <v>0.79999999999999893</v>
      </c>
      <c r="J18" s="12" cm="1">
        <f t="array" ref="J18">IF(H18&lt;2,"",MAX(_xlfn._xlws.FILTER('01_Base_Analitica'!$V$2:$V$1449,('01_Base_Analitica'!$D$2:$D$1449=A18)*ISNUMBER('01_Base_Analitica'!$V$2:$V$1449)))-MIN(_xlfn._xlws.FILTER('01_Base_Analitica'!$V$2:$V$1449,('01_Base_Analitica'!$D$2:$D$1449=A18)*ISNUMBER('01_Base_Analitica'!$V$2:$V$1449))))</f>
        <v>0</v>
      </c>
      <c r="K18" s="12">
        <f t="shared" si="0"/>
        <v>0.20000000000000018</v>
      </c>
    </row>
    <row r="19" spans="1:11">
      <c r="A19">
        <f>Base_Amostral!A19</f>
        <v>5100102</v>
      </c>
      <c r="B19" t="str">
        <f>Base_Amostral!E19</f>
        <v>Acorizal</v>
      </c>
      <c r="C19" t="str">
        <f>Base_Amostral!C19</f>
        <v>Mato Grosso</v>
      </c>
      <c r="D19" t="str">
        <f>Base_Amostral!F19</f>
        <v>Centro-Oeste</v>
      </c>
      <c r="E19" s="12">
        <f>IFERROR(AVERAGEIF('01_Base_Analitica'!$D:$D,A19,'01_Base_Analitica'!$U:$U),"")</f>
        <v>4.5</v>
      </c>
      <c r="F19" s="12">
        <f>IFERROR(AVERAGEIF('01_Base_Analitica'!$D:$D,A19,'01_Base_Analitica'!$V:$V),"")</f>
        <v>6.1999999999999993</v>
      </c>
      <c r="G19">
        <f>COUNTIFS('01_Base_Analitica'!$D:$D,A19,'01_Base_Analitica'!$U:$U,"&gt;="&amp;0)</f>
        <v>1</v>
      </c>
      <c r="H19">
        <f>COUNTIFS('01_Base_Analitica'!$D:$D,A19,'01_Base_Analitica'!$V:$V,"&gt;="&amp;0)</f>
        <v>4</v>
      </c>
      <c r="I19" s="12" t="str" cm="1">
        <f t="array" ref="I19">IF(G19&lt;2,"",MAX(_xlfn._xlws.FILTER('01_Base_Analitica'!$U$2:$U$1449,('01_Base_Analitica'!$D$2:$D$1449=A19)*ISNUMBER('01_Base_Analitica'!$U$2:$U$1449)))-MIN(_xlfn._xlws.FILTER('01_Base_Analitica'!$U$2:$U$1449,('01_Base_Analitica'!$D$2:$D$1449=A19)*ISNUMBER('01_Base_Analitica'!$U$2:$U$1449))))</f>
        <v/>
      </c>
      <c r="J19" s="12" cm="1">
        <f t="array" ref="J19">IF(H19&lt;2,"",MAX(_xlfn._xlws.FILTER('01_Base_Analitica'!$V$2:$V$1449,('01_Base_Analitica'!$D$2:$D$1449=A19)*ISNUMBER('01_Base_Analitica'!$V$2:$V$1449)))-MIN(_xlfn._xlws.FILTER('01_Base_Analitica'!$V$2:$V$1449,('01_Base_Analitica'!$D$2:$D$1449=A19)*ISNUMBER('01_Base_Analitica'!$V$2:$V$1449))))</f>
        <v>0.20000000000000018</v>
      </c>
      <c r="K19" s="12">
        <f t="shared" si="0"/>
        <v>-1.6999999999999993</v>
      </c>
    </row>
    <row r="20" spans="1:11">
      <c r="A20">
        <f>Base_Amostral!A20</f>
        <v>5203939</v>
      </c>
      <c r="B20" t="str">
        <f>Base_Amostral!E20</f>
        <v>Buriti de Goiás</v>
      </c>
      <c r="C20" t="str">
        <f>Base_Amostral!C20</f>
        <v>Goiás</v>
      </c>
      <c r="D20" t="str">
        <f>Base_Amostral!F20</f>
        <v>Centro-Oeste</v>
      </c>
      <c r="E20" s="12">
        <f>IFERROR(AVERAGEIF('01_Base_Analitica'!$D:$D,A20,'01_Base_Analitica'!$U:$U),"")</f>
        <v>7.6749999999999998</v>
      </c>
      <c r="F20" s="12">
        <f>IFERROR(AVERAGEIF('01_Base_Analitica'!$D:$D,A20,'01_Base_Analitica'!$V:$V),"")</f>
        <v>7.2</v>
      </c>
      <c r="G20">
        <f>COUNTIFS('01_Base_Analitica'!$D:$D,A20,'01_Base_Analitica'!$U:$U,"&gt;="&amp;0)</f>
        <v>4</v>
      </c>
      <c r="H20">
        <f>COUNTIFS('01_Base_Analitica'!$D:$D,A20,'01_Base_Analitica'!$V:$V,"&gt;="&amp;0)</f>
        <v>4</v>
      </c>
      <c r="I20" s="12" cm="1">
        <f t="array" ref="I20">IF(G20&lt;2,"",MAX(_xlfn._xlws.FILTER('01_Base_Analitica'!$U$2:$U$1449,('01_Base_Analitica'!$D$2:$D$1449=A20)*ISNUMBER('01_Base_Analitica'!$U$2:$U$1449)))-MIN(_xlfn._xlws.FILTER('01_Base_Analitica'!$U$2:$U$1449,('01_Base_Analitica'!$D$2:$D$1449=A20)*ISNUMBER('01_Base_Analitica'!$U$2:$U$1449))))</f>
        <v>0.69999999999999929</v>
      </c>
      <c r="J20" s="12" cm="1">
        <f t="array" ref="J20">IF(H20&lt;2,"",MAX(_xlfn._xlws.FILTER('01_Base_Analitica'!$V$2:$V$1449,('01_Base_Analitica'!$D$2:$D$1449=A20)*ISNUMBER('01_Base_Analitica'!$V$2:$V$1449)))-MIN(_xlfn._xlws.FILTER('01_Base_Analitica'!$V$2:$V$1449,('01_Base_Analitica'!$D$2:$D$1449=A20)*ISNUMBER('01_Base_Analitica'!$V$2:$V$1449))))</f>
        <v>0</v>
      </c>
      <c r="K20" s="12">
        <f t="shared" si="0"/>
        <v>0.47499999999999964</v>
      </c>
    </row>
    <row r="21" spans="1:11">
      <c r="A21">
        <f>Base_Amostral!A21</f>
        <v>5211800</v>
      </c>
      <c r="B21" t="str">
        <f>Base_Amostral!E21</f>
        <v>Jaraguá</v>
      </c>
      <c r="C21" t="str">
        <f>Base_Amostral!C21</f>
        <v>Goiás</v>
      </c>
      <c r="D21" t="str">
        <f>Base_Amostral!F21</f>
        <v>Centro-Oeste</v>
      </c>
      <c r="E21" s="12">
        <f>IFERROR(AVERAGEIF('01_Base_Analitica'!$D:$D,A21,'01_Base_Analitica'!$U:$U),"")</f>
        <v>7.25</v>
      </c>
      <c r="F21" s="12">
        <f>IFERROR(AVERAGEIF('01_Base_Analitica'!$D:$D,A21,'01_Base_Analitica'!$V:$V),"")</f>
        <v>7.1</v>
      </c>
      <c r="G21">
        <f>COUNTIFS('01_Base_Analitica'!$D:$D,A21,'01_Base_Analitica'!$U:$U,"&gt;="&amp;0)</f>
        <v>4</v>
      </c>
      <c r="H21">
        <f>COUNTIFS('01_Base_Analitica'!$D:$D,A21,'01_Base_Analitica'!$V:$V,"&gt;="&amp;0)</f>
        <v>4</v>
      </c>
      <c r="I21" s="12" cm="1">
        <f t="array" ref="I21">IF(G21&lt;2,"",MAX(_xlfn._xlws.FILTER('01_Base_Analitica'!$U$2:$U$1449,('01_Base_Analitica'!$D$2:$D$1449=A21)*ISNUMBER('01_Base_Analitica'!$U$2:$U$1449)))-MIN(_xlfn._xlws.FILTER('01_Base_Analitica'!$U$2:$U$1449,('01_Base_Analitica'!$D$2:$D$1449=A21)*ISNUMBER('01_Base_Analitica'!$U$2:$U$1449))))</f>
        <v>1</v>
      </c>
      <c r="J21" s="12" cm="1">
        <f t="array" ref="J21">IF(H21&lt;2,"",MAX(_xlfn._xlws.FILTER('01_Base_Analitica'!$V$2:$V$1449,('01_Base_Analitica'!$D$2:$D$1449=A21)*ISNUMBER('01_Base_Analitica'!$V$2:$V$1449)))-MIN(_xlfn._xlws.FILTER('01_Base_Analitica'!$V$2:$V$1449,('01_Base_Analitica'!$D$2:$D$1449=A21)*ISNUMBER('01_Base_Analitica'!$V$2:$V$1449))))</f>
        <v>0</v>
      </c>
      <c r="K21" s="12">
        <f t="shared" si="0"/>
        <v>0.15000000000000036</v>
      </c>
    </row>
    <row r="22" spans="1:11">
      <c r="A22">
        <f>Base_Amostral!A22</f>
        <v>5208806</v>
      </c>
      <c r="B22" t="str">
        <f>Base_Amostral!E22</f>
        <v>Goianira</v>
      </c>
      <c r="C22" t="str">
        <f>Base_Amostral!C22</f>
        <v>Goiás</v>
      </c>
      <c r="D22" t="str">
        <f>Base_Amostral!F22</f>
        <v>Centro-Oeste</v>
      </c>
      <c r="E22" s="12">
        <f>IFERROR(AVERAGEIF('01_Base_Analitica'!$D:$D,A22,'01_Base_Analitica'!$U:$U),"")</f>
        <v>7.2</v>
      </c>
      <c r="F22" s="12">
        <f>IFERROR(AVERAGEIF('01_Base_Analitica'!$D:$D,A22,'01_Base_Analitica'!$V:$V),"")</f>
        <v>7.2</v>
      </c>
      <c r="G22">
        <f>COUNTIFS('01_Base_Analitica'!$D:$D,A22,'01_Base_Analitica'!$U:$U,"&gt;="&amp;0)</f>
        <v>4</v>
      </c>
      <c r="H22">
        <f>COUNTIFS('01_Base_Analitica'!$D:$D,A22,'01_Base_Analitica'!$V:$V,"&gt;="&amp;0)</f>
        <v>4</v>
      </c>
      <c r="I22" s="12" cm="1">
        <f t="array" ref="I22">IF(G22&lt;2,"",MAX(_xlfn._xlws.FILTER('01_Base_Analitica'!$U$2:$U$1449,('01_Base_Analitica'!$D$2:$D$1449=A22)*ISNUMBER('01_Base_Analitica'!$U$2:$U$1449)))-MIN(_xlfn._xlws.FILTER('01_Base_Analitica'!$U$2:$U$1449,('01_Base_Analitica'!$D$2:$D$1449=A22)*ISNUMBER('01_Base_Analitica'!$U$2:$U$1449))))</f>
        <v>0.79999999999999982</v>
      </c>
      <c r="J22" s="12" cm="1">
        <f t="array" ref="J22">IF(H22&lt;2,"",MAX(_xlfn._xlws.FILTER('01_Base_Analitica'!$V$2:$V$1449,('01_Base_Analitica'!$D$2:$D$1449=A22)*ISNUMBER('01_Base_Analitica'!$V$2:$V$1449)))-MIN(_xlfn._xlws.FILTER('01_Base_Analitica'!$V$2:$V$1449,('01_Base_Analitica'!$D$2:$D$1449=A22)*ISNUMBER('01_Base_Analitica'!$V$2:$V$1449))))</f>
        <v>0</v>
      </c>
      <c r="K22" s="12">
        <f t="shared" si="0"/>
        <v>0</v>
      </c>
    </row>
    <row r="23" spans="1:11">
      <c r="A23">
        <f>Base_Amostral!A23</f>
        <v>5216908</v>
      </c>
      <c r="B23" t="str">
        <f>Base_Amostral!E23</f>
        <v>Pilar de Goiás</v>
      </c>
      <c r="C23" t="str">
        <f>Base_Amostral!C23</f>
        <v>Goiás</v>
      </c>
      <c r="D23" t="str">
        <f>Base_Amostral!F23</f>
        <v>Centro-Oeste</v>
      </c>
      <c r="E23" s="12">
        <f>IFERROR(AVERAGEIF('01_Base_Analitica'!$D:$D,A23,'01_Base_Analitica'!$U:$U),"")</f>
        <v>7.5750000000000011</v>
      </c>
      <c r="F23" s="12">
        <f>IFERROR(AVERAGEIF('01_Base_Analitica'!$D:$D,A23,'01_Base_Analitica'!$V:$V),"")</f>
        <v>7.2</v>
      </c>
      <c r="G23">
        <f>COUNTIFS('01_Base_Analitica'!$D:$D,A23,'01_Base_Analitica'!$U:$U,"&gt;="&amp;0)</f>
        <v>4</v>
      </c>
      <c r="H23">
        <f>COUNTIFS('01_Base_Analitica'!$D:$D,A23,'01_Base_Analitica'!$V:$V,"&gt;="&amp;0)</f>
        <v>4</v>
      </c>
      <c r="I23" s="12" cm="1">
        <f t="array" ref="I23">IF(G23&lt;2,"",MAX(_xlfn._xlws.FILTER('01_Base_Analitica'!$U$2:$U$1449,('01_Base_Analitica'!$D$2:$D$1449=A23)*ISNUMBER('01_Base_Analitica'!$U$2:$U$1449)))-MIN(_xlfn._xlws.FILTER('01_Base_Analitica'!$U$2:$U$1449,('01_Base_Analitica'!$D$2:$D$1449=A23)*ISNUMBER('01_Base_Analitica'!$U$2:$U$1449))))</f>
        <v>0.69999999999999929</v>
      </c>
      <c r="J23" s="12" cm="1">
        <f t="array" ref="J23">IF(H23&lt;2,"",MAX(_xlfn._xlws.FILTER('01_Base_Analitica'!$V$2:$V$1449,('01_Base_Analitica'!$D$2:$D$1449=A23)*ISNUMBER('01_Base_Analitica'!$V$2:$V$1449)))-MIN(_xlfn._xlws.FILTER('01_Base_Analitica'!$V$2:$V$1449,('01_Base_Analitica'!$D$2:$D$1449=A23)*ISNUMBER('01_Base_Analitica'!$V$2:$V$1449))))</f>
        <v>0</v>
      </c>
      <c r="K23" s="12">
        <f t="shared" si="0"/>
        <v>0.37500000000000089</v>
      </c>
    </row>
    <row r="24" spans="1:11">
      <c r="A24">
        <f>Base_Amostral!A24</f>
        <v>5003157</v>
      </c>
      <c r="B24" t="str">
        <f>Base_Amostral!E24</f>
        <v>Coronel Sapucaia</v>
      </c>
      <c r="C24" t="str">
        <f>Base_Amostral!C24</f>
        <v>Mato Grosso do Sul</v>
      </c>
      <c r="D24" t="str">
        <f>Base_Amostral!F24</f>
        <v>Centro-Oeste</v>
      </c>
      <c r="E24" s="12">
        <f>IFERROR(AVERAGEIF('01_Base_Analitica'!$D:$D,A24,'01_Base_Analitica'!$U:$U),"")</f>
        <v>7.125</v>
      </c>
      <c r="F24" s="12">
        <f>IFERROR(AVERAGEIF('01_Base_Analitica'!$D:$D,A24,'01_Base_Analitica'!$V:$V),"")</f>
        <v>7.125</v>
      </c>
      <c r="G24">
        <f>COUNTIFS('01_Base_Analitica'!$D:$D,A24,'01_Base_Analitica'!$U:$U,"&gt;="&amp;0)</f>
        <v>4</v>
      </c>
      <c r="H24">
        <f>COUNTIFS('01_Base_Analitica'!$D:$D,A24,'01_Base_Analitica'!$V:$V,"&gt;="&amp;0)</f>
        <v>4</v>
      </c>
      <c r="I24" s="12" cm="1">
        <f t="array" ref="I24">IF(G24&lt;2,"",MAX(_xlfn._xlws.FILTER('01_Base_Analitica'!$U$2:$U$1449,('01_Base_Analitica'!$D$2:$D$1449=A24)*ISNUMBER('01_Base_Analitica'!$U$2:$U$1449)))-MIN(_xlfn._xlws.FILTER('01_Base_Analitica'!$U$2:$U$1449,('01_Base_Analitica'!$D$2:$D$1449=A24)*ISNUMBER('01_Base_Analitica'!$U$2:$U$1449))))</f>
        <v>0.79999999999999982</v>
      </c>
      <c r="J24" s="12" cm="1">
        <f t="array" ref="J24">IF(H24&lt;2,"",MAX(_xlfn._xlws.FILTER('01_Base_Analitica'!$V$2:$V$1449,('01_Base_Analitica'!$D$2:$D$1449=A24)*ISNUMBER('01_Base_Analitica'!$V$2:$V$1449)))-MIN(_xlfn._xlws.FILTER('01_Base_Analitica'!$V$2:$V$1449,('01_Base_Analitica'!$D$2:$D$1449=A24)*ISNUMBER('01_Base_Analitica'!$V$2:$V$1449))))</f>
        <v>0.10000000000000053</v>
      </c>
      <c r="K24" s="12">
        <f t="shared" si="0"/>
        <v>0</v>
      </c>
    </row>
    <row r="25" spans="1:11">
      <c r="A25">
        <f>Base_Amostral!A25</f>
        <v>5105580</v>
      </c>
      <c r="B25" t="str">
        <f>Base_Amostral!E25</f>
        <v>Marcelândia</v>
      </c>
      <c r="C25" t="str">
        <f>Base_Amostral!C25</f>
        <v>Mato Grosso</v>
      </c>
      <c r="D25" t="str">
        <f>Base_Amostral!F25</f>
        <v>Centro-Oeste</v>
      </c>
      <c r="E25" s="12">
        <f>IFERROR(AVERAGEIF('01_Base_Analitica'!$D:$D,A25,'01_Base_Analitica'!$U:$U),"")</f>
        <v>4.625</v>
      </c>
      <c r="F25" s="12">
        <f>IFERROR(AVERAGEIF('01_Base_Analitica'!$D:$D,A25,'01_Base_Analitica'!$V:$V),"")</f>
        <v>5.4</v>
      </c>
      <c r="G25">
        <f>COUNTIFS('01_Base_Analitica'!$D:$D,A25,'01_Base_Analitica'!$U:$U,"&gt;="&amp;0)</f>
        <v>4</v>
      </c>
      <c r="H25">
        <f>COUNTIFS('01_Base_Analitica'!$D:$D,A25,'01_Base_Analitica'!$V:$V,"&gt;="&amp;0)</f>
        <v>4</v>
      </c>
      <c r="I25" s="12" cm="1">
        <f t="array" ref="I25">IF(G25&lt;2,"",MAX(_xlfn._xlws.FILTER('01_Base_Analitica'!$U$2:$U$1449,('01_Base_Analitica'!$D$2:$D$1449=A25)*ISNUMBER('01_Base_Analitica'!$U$2:$U$1449)))-MIN(_xlfn._xlws.FILTER('01_Base_Analitica'!$U$2:$U$1449,('01_Base_Analitica'!$D$2:$D$1449=A25)*ISNUMBER('01_Base_Analitica'!$U$2:$U$1449))))</f>
        <v>0.89999999999999947</v>
      </c>
      <c r="J25" s="12" cm="1">
        <f t="array" ref="J25">IF(H25&lt;2,"",MAX(_xlfn._xlws.FILTER('01_Base_Analitica'!$V$2:$V$1449,('01_Base_Analitica'!$D$2:$D$1449=A25)*ISNUMBER('01_Base_Analitica'!$V$2:$V$1449)))-MIN(_xlfn._xlws.FILTER('01_Base_Analitica'!$V$2:$V$1449,('01_Base_Analitica'!$D$2:$D$1449=A25)*ISNUMBER('01_Base_Analitica'!$V$2:$V$1449))))</f>
        <v>0</v>
      </c>
      <c r="K25" s="12">
        <f t="shared" si="0"/>
        <v>-0.77500000000000036</v>
      </c>
    </row>
    <row r="26" spans="1:11">
      <c r="A26">
        <f>Base_Amostral!A26</f>
        <v>5106828</v>
      </c>
      <c r="B26" t="str">
        <f>Base_Amostral!E26</f>
        <v>Porto Esperidião</v>
      </c>
      <c r="C26" t="str">
        <f>Base_Amostral!C26</f>
        <v>Mato Grosso</v>
      </c>
      <c r="D26" t="str">
        <f>Base_Amostral!F26</f>
        <v>Centro-Oeste</v>
      </c>
      <c r="E26" s="12">
        <f>IFERROR(AVERAGEIF('01_Base_Analitica'!$D:$D,A26,'01_Base_Analitica'!$U:$U),"")</f>
        <v>8</v>
      </c>
      <c r="F26" s="12">
        <f>IFERROR(AVERAGEIF('01_Base_Analitica'!$D:$D,A26,'01_Base_Analitica'!$V:$V),"")</f>
        <v>8</v>
      </c>
      <c r="G26">
        <f>COUNTIFS('01_Base_Analitica'!$D:$D,A26,'01_Base_Analitica'!$U:$U,"&gt;="&amp;0)</f>
        <v>4</v>
      </c>
      <c r="H26">
        <f>COUNTIFS('01_Base_Analitica'!$D:$D,A26,'01_Base_Analitica'!$V:$V,"&gt;="&amp;0)</f>
        <v>4</v>
      </c>
      <c r="I26" s="12" cm="1">
        <f t="array" ref="I26">IF(G26&lt;2,"",MAX(_xlfn._xlws.FILTER('01_Base_Analitica'!$U$2:$U$1449,('01_Base_Analitica'!$D$2:$D$1449=A26)*ISNUMBER('01_Base_Analitica'!$U$2:$U$1449)))-MIN(_xlfn._xlws.FILTER('01_Base_Analitica'!$U$2:$U$1449,('01_Base_Analitica'!$D$2:$D$1449=A26)*ISNUMBER('01_Base_Analitica'!$U$2:$U$1449))))</f>
        <v>1.8000000000000007</v>
      </c>
      <c r="J26" s="12" cm="1">
        <f t="array" ref="J26">IF(H26&lt;2,"",MAX(_xlfn._xlws.FILTER('01_Base_Analitica'!$V$2:$V$1449,('01_Base_Analitica'!$D$2:$D$1449=A26)*ISNUMBER('01_Base_Analitica'!$V$2:$V$1449)))-MIN(_xlfn._xlws.FILTER('01_Base_Analitica'!$V$2:$V$1449,('01_Base_Analitica'!$D$2:$D$1449=A26)*ISNUMBER('01_Base_Analitica'!$V$2:$V$1449))))</f>
        <v>0.70000000000000107</v>
      </c>
      <c r="K26" s="12">
        <f t="shared" si="0"/>
        <v>0</v>
      </c>
    </row>
    <row r="27" spans="1:11">
      <c r="A27">
        <f>Base_Amostral!A27</f>
        <v>5101902</v>
      </c>
      <c r="B27" t="str">
        <f>Base_Amostral!E27</f>
        <v>Brasnorte</v>
      </c>
      <c r="C27" t="str">
        <f>Base_Amostral!C27</f>
        <v>Mato Grosso</v>
      </c>
      <c r="D27" t="str">
        <f>Base_Amostral!F27</f>
        <v>Centro-Oeste</v>
      </c>
      <c r="E27" s="12">
        <f>IFERROR(AVERAGEIF('01_Base_Analitica'!$D:$D,A27,'01_Base_Analitica'!$U:$U),"")</f>
        <v>5.35</v>
      </c>
      <c r="F27" s="12">
        <f>IFERROR(AVERAGEIF('01_Base_Analitica'!$D:$D,A27,'01_Base_Analitica'!$V:$V),"")</f>
        <v>5.2</v>
      </c>
      <c r="G27">
        <f>COUNTIFS('01_Base_Analitica'!$D:$D,A27,'01_Base_Analitica'!$U:$U,"&gt;="&amp;0)</f>
        <v>4</v>
      </c>
      <c r="H27">
        <f>COUNTIFS('01_Base_Analitica'!$D:$D,A27,'01_Base_Analitica'!$V:$V,"&gt;="&amp;0)</f>
        <v>4</v>
      </c>
      <c r="I27" s="12" cm="1">
        <f t="array" ref="I27">IF(G27&lt;2,"",MAX(_xlfn._xlws.FILTER('01_Base_Analitica'!$U$2:$U$1449,('01_Base_Analitica'!$D$2:$D$1449=A27)*ISNUMBER('01_Base_Analitica'!$U$2:$U$1449)))-MIN(_xlfn._xlws.FILTER('01_Base_Analitica'!$U$2:$U$1449,('01_Base_Analitica'!$D$2:$D$1449=A27)*ISNUMBER('01_Base_Analitica'!$U$2:$U$1449))))</f>
        <v>1</v>
      </c>
      <c r="J27" s="12" cm="1">
        <f t="array" ref="J27">IF(H27&lt;2,"",MAX(_xlfn._xlws.FILTER('01_Base_Analitica'!$V$2:$V$1449,('01_Base_Analitica'!$D$2:$D$1449=A27)*ISNUMBER('01_Base_Analitica'!$V$2:$V$1449)))-MIN(_xlfn._xlws.FILTER('01_Base_Analitica'!$V$2:$V$1449,('01_Base_Analitica'!$D$2:$D$1449=A27)*ISNUMBER('01_Base_Analitica'!$V$2:$V$1449))))</f>
        <v>0</v>
      </c>
      <c r="K27" s="12">
        <f t="shared" si="0"/>
        <v>0.14999999999999947</v>
      </c>
    </row>
    <row r="28" spans="1:11">
      <c r="A28">
        <f>Base_Amostral!A28</f>
        <v>5209457</v>
      </c>
      <c r="B28" t="str">
        <f>Base_Amostral!E28</f>
        <v>Guarinos</v>
      </c>
      <c r="C28" t="str">
        <f>Base_Amostral!C28</f>
        <v>Goiás</v>
      </c>
      <c r="D28" t="str">
        <f>Base_Amostral!F28</f>
        <v>Centro-Oeste</v>
      </c>
      <c r="E28" s="12">
        <f>IFERROR(AVERAGEIF('01_Base_Analitica'!$D:$D,A28,'01_Base_Analitica'!$U:$U),"")</f>
        <v>7.5</v>
      </c>
      <c r="F28" s="12">
        <f>IFERROR(AVERAGEIF('01_Base_Analitica'!$D:$D,A28,'01_Base_Analitica'!$V:$V),"")</f>
        <v>7.2</v>
      </c>
      <c r="G28">
        <f>COUNTIFS('01_Base_Analitica'!$D:$D,A28,'01_Base_Analitica'!$U:$U,"&gt;="&amp;0)</f>
        <v>4</v>
      </c>
      <c r="H28">
        <f>COUNTIFS('01_Base_Analitica'!$D:$D,A28,'01_Base_Analitica'!$V:$V,"&gt;="&amp;0)</f>
        <v>4</v>
      </c>
      <c r="I28" s="12" cm="1">
        <f t="array" ref="I28">IF(G28&lt;2,"",MAX(_xlfn._xlws.FILTER('01_Base_Analitica'!$U$2:$U$1449,('01_Base_Analitica'!$D$2:$D$1449=A28)*ISNUMBER('01_Base_Analitica'!$U$2:$U$1449)))-MIN(_xlfn._xlws.FILTER('01_Base_Analitica'!$U$2:$U$1449,('01_Base_Analitica'!$D$2:$D$1449=A28)*ISNUMBER('01_Base_Analitica'!$U$2:$U$1449))))</f>
        <v>0.70000000000000018</v>
      </c>
      <c r="J28" s="12" cm="1">
        <f t="array" ref="J28">IF(H28&lt;2,"",MAX(_xlfn._xlws.FILTER('01_Base_Analitica'!$V$2:$V$1449,('01_Base_Analitica'!$D$2:$D$1449=A28)*ISNUMBER('01_Base_Analitica'!$V$2:$V$1449)))-MIN(_xlfn._xlws.FILTER('01_Base_Analitica'!$V$2:$V$1449,('01_Base_Analitica'!$D$2:$D$1449=A28)*ISNUMBER('01_Base_Analitica'!$V$2:$V$1449))))</f>
        <v>0</v>
      </c>
      <c r="K28" s="12">
        <f t="shared" si="0"/>
        <v>0.29999999999999982</v>
      </c>
    </row>
    <row r="29" spans="1:11">
      <c r="A29">
        <f>Base_Amostral!A29</f>
        <v>5102504</v>
      </c>
      <c r="B29" t="str">
        <f>Base_Amostral!E29</f>
        <v>Cáceres</v>
      </c>
      <c r="C29" t="str">
        <f>Base_Amostral!C29</f>
        <v>Mato Grosso</v>
      </c>
      <c r="D29" t="str">
        <f>Base_Amostral!F29</f>
        <v>Centro-Oeste</v>
      </c>
      <c r="E29" s="12">
        <f>IFERROR(AVERAGEIF('01_Base_Analitica'!$D:$D,A29,'01_Base_Analitica'!$U:$U),"")</f>
        <v>7.3</v>
      </c>
      <c r="F29" s="12">
        <f>IFERROR(AVERAGEIF('01_Base_Analitica'!$D:$D,A29,'01_Base_Analitica'!$V:$V),"")</f>
        <v>7.4249999999999998</v>
      </c>
      <c r="G29">
        <f>COUNTIFS('01_Base_Analitica'!$D:$D,A29,'01_Base_Analitica'!$U:$U,"&gt;="&amp;0)</f>
        <v>4</v>
      </c>
      <c r="H29">
        <f>COUNTIFS('01_Base_Analitica'!$D:$D,A29,'01_Base_Analitica'!$V:$V,"&gt;="&amp;0)</f>
        <v>4</v>
      </c>
      <c r="I29" s="12" cm="1">
        <f t="array" ref="I29">IF(G29&lt;2,"",MAX(_xlfn._xlws.FILTER('01_Base_Analitica'!$U$2:$U$1449,('01_Base_Analitica'!$D$2:$D$1449=A29)*ISNUMBER('01_Base_Analitica'!$U$2:$U$1449)))-MIN(_xlfn._xlws.FILTER('01_Base_Analitica'!$U$2:$U$1449,('01_Base_Analitica'!$D$2:$D$1449=A29)*ISNUMBER('01_Base_Analitica'!$U$2:$U$1449))))</f>
        <v>1.4000000000000004</v>
      </c>
      <c r="J29" s="12" cm="1">
        <f t="array" ref="J29">IF(H29&lt;2,"",MAX(_xlfn._xlws.FILTER('01_Base_Analitica'!$V$2:$V$1449,('01_Base_Analitica'!$D$2:$D$1449=A29)*ISNUMBER('01_Base_Analitica'!$V$2:$V$1449)))-MIN(_xlfn._xlws.FILTER('01_Base_Analitica'!$V$2:$V$1449,('01_Base_Analitica'!$D$2:$D$1449=A29)*ISNUMBER('01_Base_Analitica'!$V$2:$V$1449))))</f>
        <v>0.29999999999999982</v>
      </c>
      <c r="K29" s="12">
        <f t="shared" si="0"/>
        <v>-0.125</v>
      </c>
    </row>
    <row r="30" spans="1:11">
      <c r="A30">
        <f>Base_Amostral!A30</f>
        <v>5214861</v>
      </c>
      <c r="B30" t="str">
        <f>Base_Amostral!E30</f>
        <v>Nova Glória</v>
      </c>
      <c r="C30" t="str">
        <f>Base_Amostral!C30</f>
        <v>Goiás</v>
      </c>
      <c r="D30" t="str">
        <f>Base_Amostral!F30</f>
        <v>Centro-Oeste</v>
      </c>
      <c r="E30" s="12">
        <f>IFERROR(AVERAGEIF('01_Base_Analitica'!$D:$D,A30,'01_Base_Analitica'!$U:$U),"")</f>
        <v>7.3249999999999993</v>
      </c>
      <c r="F30" s="12">
        <f>IFERROR(AVERAGEIF('01_Base_Analitica'!$D:$D,A30,'01_Base_Analitica'!$V:$V),"")</f>
        <v>7.2</v>
      </c>
      <c r="G30">
        <f>COUNTIFS('01_Base_Analitica'!$D:$D,A30,'01_Base_Analitica'!$U:$U,"&gt;="&amp;0)</f>
        <v>4</v>
      </c>
      <c r="H30">
        <f>COUNTIFS('01_Base_Analitica'!$D:$D,A30,'01_Base_Analitica'!$V:$V,"&gt;="&amp;0)</f>
        <v>4</v>
      </c>
      <c r="I30" s="12" cm="1">
        <f t="array" ref="I30">IF(G30&lt;2,"",MAX(_xlfn._xlws.FILTER('01_Base_Analitica'!$U$2:$U$1449,('01_Base_Analitica'!$D$2:$D$1449=A30)*ISNUMBER('01_Base_Analitica'!$U$2:$U$1449)))-MIN(_xlfn._xlws.FILTER('01_Base_Analitica'!$U$2:$U$1449,('01_Base_Analitica'!$D$2:$D$1449=A30)*ISNUMBER('01_Base_Analitica'!$U$2:$U$1449))))</f>
        <v>0.90000000000000036</v>
      </c>
      <c r="J30" s="12" cm="1">
        <f t="array" ref="J30">IF(H30&lt;2,"",MAX(_xlfn._xlws.FILTER('01_Base_Analitica'!$V$2:$V$1449,('01_Base_Analitica'!$D$2:$D$1449=A30)*ISNUMBER('01_Base_Analitica'!$V$2:$V$1449)))-MIN(_xlfn._xlws.FILTER('01_Base_Analitica'!$V$2:$V$1449,('01_Base_Analitica'!$D$2:$D$1449=A30)*ISNUMBER('01_Base_Analitica'!$V$2:$V$1449))))</f>
        <v>0</v>
      </c>
      <c r="K30" s="12">
        <f t="shared" si="0"/>
        <v>0.12499999999999911</v>
      </c>
    </row>
    <row r="31" spans="1:11">
      <c r="A31">
        <f>Base_Amostral!A31</f>
        <v>5107107</v>
      </c>
      <c r="B31" t="str">
        <f>Base_Amostral!E31</f>
        <v>São José dos Quatro Marcos</v>
      </c>
      <c r="C31" t="str">
        <f>Base_Amostral!C31</f>
        <v>Mato Grosso</v>
      </c>
      <c r="D31" t="str">
        <f>Base_Amostral!F31</f>
        <v>Centro-Oeste</v>
      </c>
      <c r="E31" s="12">
        <f>IFERROR(AVERAGEIF('01_Base_Analitica'!$D:$D,A31,'01_Base_Analitica'!$U:$U),"")</f>
        <v>6.5250000000000004</v>
      </c>
      <c r="F31" s="12">
        <f>IFERROR(AVERAGEIF('01_Base_Analitica'!$D:$D,A31,'01_Base_Analitica'!$V:$V),"")</f>
        <v>6.2</v>
      </c>
      <c r="G31">
        <f>COUNTIFS('01_Base_Analitica'!$D:$D,A31,'01_Base_Analitica'!$U:$U,"&gt;="&amp;0)</f>
        <v>4</v>
      </c>
      <c r="H31">
        <f>COUNTIFS('01_Base_Analitica'!$D:$D,A31,'01_Base_Analitica'!$V:$V,"&gt;="&amp;0)</f>
        <v>4</v>
      </c>
      <c r="I31" s="12" cm="1">
        <f t="array" ref="I31">IF(G31&lt;2,"",MAX(_xlfn._xlws.FILTER('01_Base_Analitica'!$U$2:$U$1449,('01_Base_Analitica'!$D$2:$D$1449=A31)*ISNUMBER('01_Base_Analitica'!$U$2:$U$1449)))-MIN(_xlfn._xlws.FILTER('01_Base_Analitica'!$U$2:$U$1449,('01_Base_Analitica'!$D$2:$D$1449=A31)*ISNUMBER('01_Base_Analitica'!$U$2:$U$1449))))</f>
        <v>1.2000000000000002</v>
      </c>
      <c r="J31" s="12" cm="1">
        <f t="array" ref="J31">IF(H31&lt;2,"",MAX(_xlfn._xlws.FILTER('01_Base_Analitica'!$V$2:$V$1449,('01_Base_Analitica'!$D$2:$D$1449=A31)*ISNUMBER('01_Base_Analitica'!$V$2:$V$1449)))-MIN(_xlfn._xlws.FILTER('01_Base_Analitica'!$V$2:$V$1449,('01_Base_Analitica'!$D$2:$D$1449=A31)*ISNUMBER('01_Base_Analitica'!$V$2:$V$1449))))</f>
        <v>0</v>
      </c>
      <c r="K31" s="12">
        <f t="shared" si="0"/>
        <v>0.32500000000000018</v>
      </c>
    </row>
    <row r="32" spans="1:11">
      <c r="A32">
        <f>Base_Amostral!A32</f>
        <v>5004106</v>
      </c>
      <c r="B32" t="str">
        <f>Base_Amostral!E32</f>
        <v>Guia Lopes da Laguna</v>
      </c>
      <c r="C32" t="str">
        <f>Base_Amostral!C32</f>
        <v>Mato Grosso do Sul</v>
      </c>
      <c r="D32" t="str">
        <f>Base_Amostral!F32</f>
        <v>Centro-Oeste</v>
      </c>
      <c r="E32" s="12">
        <f>IFERROR(AVERAGEIF('01_Base_Analitica'!$D:$D,A32,'01_Base_Analitica'!$U:$U),"")</f>
        <v>6.15</v>
      </c>
      <c r="F32" s="12">
        <f>IFERROR(AVERAGEIF('01_Base_Analitica'!$D:$D,A32,'01_Base_Analitica'!$V:$V),"")</f>
        <v>6.8</v>
      </c>
      <c r="G32">
        <f>COUNTIFS('01_Base_Analitica'!$D:$D,A32,'01_Base_Analitica'!$U:$U,"&gt;="&amp;0)</f>
        <v>4</v>
      </c>
      <c r="H32">
        <f>COUNTIFS('01_Base_Analitica'!$D:$D,A32,'01_Base_Analitica'!$V:$V,"&gt;="&amp;0)</f>
        <v>4</v>
      </c>
      <c r="I32" s="12" cm="1">
        <f t="array" ref="I32">IF(G32&lt;2,"",MAX(_xlfn._xlws.FILTER('01_Base_Analitica'!$U$2:$U$1449,('01_Base_Analitica'!$D$2:$D$1449=A32)*ISNUMBER('01_Base_Analitica'!$U$2:$U$1449)))-MIN(_xlfn._xlws.FILTER('01_Base_Analitica'!$U$2:$U$1449,('01_Base_Analitica'!$D$2:$D$1449=A32)*ISNUMBER('01_Base_Analitica'!$U$2:$U$1449))))</f>
        <v>1</v>
      </c>
      <c r="J32" s="12" cm="1">
        <f t="array" ref="J32">IF(H32&lt;2,"",MAX(_xlfn._xlws.FILTER('01_Base_Analitica'!$V$2:$V$1449,('01_Base_Analitica'!$D$2:$D$1449=A32)*ISNUMBER('01_Base_Analitica'!$V$2:$V$1449)))-MIN(_xlfn._xlws.FILTER('01_Base_Analitica'!$V$2:$V$1449,('01_Base_Analitica'!$D$2:$D$1449=A32)*ISNUMBER('01_Base_Analitica'!$V$2:$V$1449))))</f>
        <v>0</v>
      </c>
      <c r="K32" s="12">
        <f t="shared" si="0"/>
        <v>-0.64999999999999947</v>
      </c>
    </row>
    <row r="33" spans="1:11">
      <c r="A33">
        <f>Base_Amostral!A33</f>
        <v>2203305</v>
      </c>
      <c r="B33" t="str">
        <f>Base_Amostral!E33</f>
        <v>Demerval Lobão</v>
      </c>
      <c r="C33" t="str">
        <f>Base_Amostral!C33</f>
        <v>Piauí</v>
      </c>
      <c r="D33" t="str">
        <f>Base_Amostral!F33</f>
        <v>Nordeste</v>
      </c>
      <c r="E33" s="12">
        <f>IFERROR(AVERAGEIF('01_Base_Analitica'!$D:$D,A33,'01_Base_Analitica'!$U:$U),"")</f>
        <v>7.4249999999999998</v>
      </c>
      <c r="F33" s="12">
        <f>IFERROR(AVERAGEIF('01_Base_Analitica'!$D:$D,A33,'01_Base_Analitica'!$V:$V),"")</f>
        <v>7.1</v>
      </c>
      <c r="G33">
        <f>COUNTIFS('01_Base_Analitica'!$D:$D,A33,'01_Base_Analitica'!$U:$U,"&gt;="&amp;0)</f>
        <v>4</v>
      </c>
      <c r="H33">
        <f>COUNTIFS('01_Base_Analitica'!$D:$D,A33,'01_Base_Analitica'!$V:$V,"&gt;="&amp;0)</f>
        <v>4</v>
      </c>
      <c r="I33" s="12" cm="1">
        <f t="array" ref="I33">IF(G33&lt;2,"",MAX(_xlfn._xlws.FILTER('01_Base_Analitica'!$U$2:$U$1449,('01_Base_Analitica'!$D$2:$D$1449=A33)*ISNUMBER('01_Base_Analitica'!$U$2:$U$1449)))-MIN(_xlfn._xlws.FILTER('01_Base_Analitica'!$U$2:$U$1449,('01_Base_Analitica'!$D$2:$D$1449=A33)*ISNUMBER('01_Base_Analitica'!$U$2:$U$1449))))</f>
        <v>0.5</v>
      </c>
      <c r="J33" s="12" cm="1">
        <f t="array" ref="J33">IF(H33&lt;2,"",MAX(_xlfn._xlws.FILTER('01_Base_Analitica'!$V$2:$V$1449,('01_Base_Analitica'!$D$2:$D$1449=A33)*ISNUMBER('01_Base_Analitica'!$V$2:$V$1449)))-MIN(_xlfn._xlws.FILTER('01_Base_Analitica'!$V$2:$V$1449,('01_Base_Analitica'!$D$2:$D$1449=A33)*ISNUMBER('01_Base_Analitica'!$V$2:$V$1449))))</f>
        <v>0</v>
      </c>
      <c r="K33" s="12">
        <f t="shared" si="0"/>
        <v>0.32500000000000018</v>
      </c>
    </row>
    <row r="34" spans="1:11">
      <c r="A34">
        <f>Base_Amostral!A34</f>
        <v>2504405</v>
      </c>
      <c r="B34" t="str">
        <f>Base_Amostral!E34</f>
        <v>Conceição</v>
      </c>
      <c r="C34" t="str">
        <f>Base_Amostral!C34</f>
        <v>Paraíba</v>
      </c>
      <c r="D34" t="str">
        <f>Base_Amostral!F34</f>
        <v>Nordeste</v>
      </c>
      <c r="E34" s="12">
        <f>IFERROR(AVERAGEIF('01_Base_Analitica'!$D:$D,A34,'01_Base_Analitica'!$U:$U),"")</f>
        <v>6.8749999999999991</v>
      </c>
      <c r="F34" s="12">
        <f>IFERROR(AVERAGEIF('01_Base_Analitica'!$D:$D,A34,'01_Base_Analitica'!$V:$V),"")</f>
        <v>6.6</v>
      </c>
      <c r="G34">
        <f>COUNTIFS('01_Base_Analitica'!$D:$D,A34,'01_Base_Analitica'!$U:$U,"&gt;="&amp;0)</f>
        <v>4</v>
      </c>
      <c r="H34">
        <f>COUNTIFS('01_Base_Analitica'!$D:$D,A34,'01_Base_Analitica'!$V:$V,"&gt;="&amp;0)</f>
        <v>4</v>
      </c>
      <c r="I34" s="12" cm="1">
        <f t="array" ref="I34">IF(G34&lt;2,"",MAX(_xlfn._xlws.FILTER('01_Base_Analitica'!$U$2:$U$1449,('01_Base_Analitica'!$D$2:$D$1449=A34)*ISNUMBER('01_Base_Analitica'!$U$2:$U$1449)))-MIN(_xlfn._xlws.FILTER('01_Base_Analitica'!$U$2:$U$1449,('01_Base_Analitica'!$D$2:$D$1449=A34)*ISNUMBER('01_Base_Analitica'!$U$2:$U$1449))))</f>
        <v>1.1000000000000005</v>
      </c>
      <c r="J34" s="12" cm="1">
        <f t="array" ref="J34">IF(H34&lt;2,"",MAX(_xlfn._xlws.FILTER('01_Base_Analitica'!$V$2:$V$1449,('01_Base_Analitica'!$D$2:$D$1449=A34)*ISNUMBER('01_Base_Analitica'!$V$2:$V$1449)))-MIN(_xlfn._xlws.FILTER('01_Base_Analitica'!$V$2:$V$1449,('01_Base_Analitica'!$D$2:$D$1449=A34)*ISNUMBER('01_Base_Analitica'!$V$2:$V$1449))))</f>
        <v>0</v>
      </c>
      <c r="K34" s="12">
        <f t="shared" si="0"/>
        <v>0.27499999999999947</v>
      </c>
    </row>
    <row r="35" spans="1:11">
      <c r="A35">
        <f>Base_Amostral!A35</f>
        <v>2703304</v>
      </c>
      <c r="B35" t="str">
        <f>Base_Amostral!E35</f>
        <v>Inhapi</v>
      </c>
      <c r="C35" t="str">
        <f>Base_Amostral!C35</f>
        <v>Alagoas</v>
      </c>
      <c r="D35" t="str">
        <f>Base_Amostral!F35</f>
        <v>Nordeste</v>
      </c>
      <c r="E35" s="12">
        <f>IFERROR(AVERAGEIF('01_Base_Analitica'!$D:$D,A35,'01_Base_Analitica'!$U:$U),"")</f>
        <v>6.2250000000000005</v>
      </c>
      <c r="F35" s="12">
        <f>IFERROR(AVERAGEIF('01_Base_Analitica'!$D:$D,A35,'01_Base_Analitica'!$V:$V),"")</f>
        <v>6.2250000000000005</v>
      </c>
      <c r="G35">
        <f>COUNTIFS('01_Base_Analitica'!$D:$D,A35,'01_Base_Analitica'!$U:$U,"&gt;="&amp;0)</f>
        <v>4</v>
      </c>
      <c r="H35">
        <f>COUNTIFS('01_Base_Analitica'!$D:$D,A35,'01_Base_Analitica'!$V:$V,"&gt;="&amp;0)</f>
        <v>4</v>
      </c>
      <c r="I35" s="12" cm="1">
        <f t="array" ref="I35">IF(G35&lt;2,"",MAX(_xlfn._xlws.FILTER('01_Base_Analitica'!$U$2:$U$1449,('01_Base_Analitica'!$D$2:$D$1449=A35)*ISNUMBER('01_Base_Analitica'!$U$2:$U$1449)))-MIN(_xlfn._xlws.FILTER('01_Base_Analitica'!$U$2:$U$1449,('01_Base_Analitica'!$D$2:$D$1449=A35)*ISNUMBER('01_Base_Analitica'!$U$2:$U$1449))))</f>
        <v>0.79999999999999982</v>
      </c>
      <c r="J35" s="12" cm="1">
        <f t="array" ref="J35">IF(H35&lt;2,"",MAX(_xlfn._xlws.FILTER('01_Base_Analitica'!$V$2:$V$1449,('01_Base_Analitica'!$D$2:$D$1449=A35)*ISNUMBER('01_Base_Analitica'!$V$2:$V$1449)))-MIN(_xlfn._xlws.FILTER('01_Base_Analitica'!$V$2:$V$1449,('01_Base_Analitica'!$D$2:$D$1449=A35)*ISNUMBER('01_Base_Analitica'!$V$2:$V$1449))))</f>
        <v>0.29999999999999982</v>
      </c>
      <c r="K35" s="12">
        <f t="shared" si="0"/>
        <v>0</v>
      </c>
    </row>
    <row r="36" spans="1:11">
      <c r="A36">
        <f>Base_Amostral!A36</f>
        <v>2900603</v>
      </c>
      <c r="B36" t="str">
        <f>Base_Amostral!E36</f>
        <v>Aiquara</v>
      </c>
      <c r="C36" t="str">
        <f>Base_Amostral!C36</f>
        <v>Bahia</v>
      </c>
      <c r="D36" t="str">
        <f>Base_Amostral!F36</f>
        <v>Nordeste</v>
      </c>
      <c r="E36" s="12">
        <f>IFERROR(AVERAGEIF('01_Base_Analitica'!$D:$D,A36,'01_Base_Analitica'!$U:$U),"")</f>
        <v>6.6000000000000005</v>
      </c>
      <c r="F36" s="12">
        <f>IFERROR(AVERAGEIF('01_Base_Analitica'!$D:$D,A36,'01_Base_Analitica'!$V:$V),"")</f>
        <v>6.3999999999999995</v>
      </c>
      <c r="G36">
        <f>COUNTIFS('01_Base_Analitica'!$D:$D,A36,'01_Base_Analitica'!$U:$U,"&gt;="&amp;0)</f>
        <v>4</v>
      </c>
      <c r="H36">
        <f>COUNTIFS('01_Base_Analitica'!$D:$D,A36,'01_Base_Analitica'!$V:$V,"&gt;="&amp;0)</f>
        <v>4</v>
      </c>
      <c r="I36" s="12" cm="1">
        <f t="array" ref="I36">IF(G36&lt;2,"",MAX(_xlfn._xlws.FILTER('01_Base_Analitica'!$U$2:$U$1449,('01_Base_Analitica'!$D$2:$D$1449=A36)*ISNUMBER('01_Base_Analitica'!$U$2:$U$1449)))-MIN(_xlfn._xlws.FILTER('01_Base_Analitica'!$U$2:$U$1449,('01_Base_Analitica'!$D$2:$D$1449=A36)*ISNUMBER('01_Base_Analitica'!$U$2:$U$1449))))</f>
        <v>1.8999999999999995</v>
      </c>
      <c r="J36" s="12" cm="1">
        <f t="array" ref="J36">IF(H36&lt;2,"",MAX(_xlfn._xlws.FILTER('01_Base_Analitica'!$V$2:$V$1449,('01_Base_Analitica'!$D$2:$D$1449=A36)*ISNUMBER('01_Base_Analitica'!$V$2:$V$1449)))-MIN(_xlfn._xlws.FILTER('01_Base_Analitica'!$V$2:$V$1449,('01_Base_Analitica'!$D$2:$D$1449=A36)*ISNUMBER('01_Base_Analitica'!$V$2:$V$1449))))</f>
        <v>0.60000000000000053</v>
      </c>
      <c r="K36" s="12">
        <f t="shared" si="0"/>
        <v>0.20000000000000107</v>
      </c>
    </row>
    <row r="37" spans="1:11">
      <c r="A37">
        <f>Base_Amostral!A37</f>
        <v>2933000</v>
      </c>
      <c r="B37" t="str">
        <f>Base_Amostral!E37</f>
        <v>Valente</v>
      </c>
      <c r="C37" t="str">
        <f>Base_Amostral!C37</f>
        <v>Bahia</v>
      </c>
      <c r="D37" t="str">
        <f>Base_Amostral!F37</f>
        <v>Nordeste</v>
      </c>
      <c r="E37" s="12">
        <f>IFERROR(AVERAGEIF('01_Base_Analitica'!$D:$D,A37,'01_Base_Analitica'!$U:$U),"")</f>
        <v>7.5</v>
      </c>
      <c r="F37" s="12">
        <f>IFERROR(AVERAGEIF('01_Base_Analitica'!$D:$D,A37,'01_Base_Analitica'!$V:$V),"")</f>
        <v>7.45</v>
      </c>
      <c r="G37">
        <f>COUNTIFS('01_Base_Analitica'!$D:$D,A37,'01_Base_Analitica'!$U:$U,"&gt;="&amp;0)</f>
        <v>4</v>
      </c>
      <c r="H37">
        <f>COUNTIFS('01_Base_Analitica'!$D:$D,A37,'01_Base_Analitica'!$V:$V,"&gt;="&amp;0)</f>
        <v>4</v>
      </c>
      <c r="I37" s="12" cm="1">
        <f t="array" ref="I37">IF(G37&lt;2,"",MAX(_xlfn._xlws.FILTER('01_Base_Analitica'!$U$2:$U$1449,('01_Base_Analitica'!$D$2:$D$1449=A37)*ISNUMBER('01_Base_Analitica'!$U$2:$U$1449)))-MIN(_xlfn._xlws.FILTER('01_Base_Analitica'!$U$2:$U$1449,('01_Base_Analitica'!$D$2:$D$1449=A37)*ISNUMBER('01_Base_Analitica'!$U$2:$U$1449))))</f>
        <v>0.79999999999999982</v>
      </c>
      <c r="J37" s="12" cm="1">
        <f t="array" ref="J37">IF(H37&lt;2,"",MAX(_xlfn._xlws.FILTER('01_Base_Analitica'!$V$2:$V$1449,('01_Base_Analitica'!$D$2:$D$1449=A37)*ISNUMBER('01_Base_Analitica'!$V$2:$V$1449)))-MIN(_xlfn._xlws.FILTER('01_Base_Analitica'!$V$2:$V$1449,('01_Base_Analitica'!$D$2:$D$1449=A37)*ISNUMBER('01_Base_Analitica'!$V$2:$V$1449))))</f>
        <v>0.20000000000000018</v>
      </c>
      <c r="K37" s="12">
        <f t="shared" si="0"/>
        <v>4.9999999999999822E-2</v>
      </c>
    </row>
    <row r="38" spans="1:11">
      <c r="A38">
        <f>Base_Amostral!A38</f>
        <v>2413904</v>
      </c>
      <c r="B38" t="str">
        <f>Base_Amostral!E38</f>
        <v>Taipu</v>
      </c>
      <c r="C38" t="str">
        <f>Base_Amostral!C38</f>
        <v>Rio Grande do Norte</v>
      </c>
      <c r="D38" t="str">
        <f>Base_Amostral!F38</f>
        <v>Nordeste</v>
      </c>
      <c r="E38" s="12">
        <f>IFERROR(AVERAGEIF('01_Base_Analitica'!$D:$D,A38,'01_Base_Analitica'!$U:$U),"")</f>
        <v>5.875</v>
      </c>
      <c r="F38" s="12">
        <f>IFERROR(AVERAGEIF('01_Base_Analitica'!$D:$D,A38,'01_Base_Analitica'!$V:$V),"")</f>
        <v>6</v>
      </c>
      <c r="G38">
        <f>COUNTIFS('01_Base_Analitica'!$D:$D,A38,'01_Base_Analitica'!$U:$U,"&gt;="&amp;0)</f>
        <v>4</v>
      </c>
      <c r="H38">
        <f>COUNTIFS('01_Base_Analitica'!$D:$D,A38,'01_Base_Analitica'!$V:$V,"&gt;="&amp;0)</f>
        <v>4</v>
      </c>
      <c r="I38" s="12" cm="1">
        <f t="array" ref="I38">IF(G38&lt;2,"",MAX(_xlfn._xlws.FILTER('01_Base_Analitica'!$U$2:$U$1449,('01_Base_Analitica'!$D$2:$D$1449=A38)*ISNUMBER('01_Base_Analitica'!$U$2:$U$1449)))-MIN(_xlfn._xlws.FILTER('01_Base_Analitica'!$U$2:$U$1449,('01_Base_Analitica'!$D$2:$D$1449=A38)*ISNUMBER('01_Base_Analitica'!$U$2:$U$1449))))</f>
        <v>1.2999999999999998</v>
      </c>
      <c r="J38" s="12" cm="1">
        <f t="array" ref="J38">IF(H38&lt;2,"",MAX(_xlfn._xlws.FILTER('01_Base_Analitica'!$V$2:$V$1449,('01_Base_Analitica'!$D$2:$D$1449=A38)*ISNUMBER('01_Base_Analitica'!$V$2:$V$1449)))-MIN(_xlfn._xlws.FILTER('01_Base_Analitica'!$V$2:$V$1449,('01_Base_Analitica'!$D$2:$D$1449=A38)*ISNUMBER('01_Base_Analitica'!$V$2:$V$1449))))</f>
        <v>0</v>
      </c>
      <c r="K38" s="12">
        <f t="shared" si="0"/>
        <v>-0.125</v>
      </c>
    </row>
    <row r="39" spans="1:11">
      <c r="A39">
        <f>Base_Amostral!A39</f>
        <v>2913705</v>
      </c>
      <c r="B39" t="str">
        <f>Base_Amostral!E39</f>
        <v>Inhambupe</v>
      </c>
      <c r="C39" t="str">
        <f>Base_Amostral!C39</f>
        <v>Bahia</v>
      </c>
      <c r="D39" t="str">
        <f>Base_Amostral!F39</f>
        <v>Nordeste</v>
      </c>
      <c r="E39" s="12">
        <f>IFERROR(AVERAGEIF('01_Base_Analitica'!$D:$D,A39,'01_Base_Analitica'!$U:$U),"")</f>
        <v>5.2750000000000004</v>
      </c>
      <c r="F39" s="12">
        <f>IFERROR(AVERAGEIF('01_Base_Analitica'!$D:$D,A39,'01_Base_Analitica'!$V:$V),"")</f>
        <v>5.7</v>
      </c>
      <c r="G39">
        <f>COUNTIFS('01_Base_Analitica'!$D:$D,A39,'01_Base_Analitica'!$U:$U,"&gt;="&amp;0)</f>
        <v>4</v>
      </c>
      <c r="H39">
        <f>COUNTIFS('01_Base_Analitica'!$D:$D,A39,'01_Base_Analitica'!$V:$V,"&gt;="&amp;0)</f>
        <v>4</v>
      </c>
      <c r="I39" s="12" cm="1">
        <f t="array" ref="I39">IF(G39&lt;2,"",MAX(_xlfn._xlws.FILTER('01_Base_Analitica'!$U$2:$U$1449,('01_Base_Analitica'!$D$2:$D$1449=A39)*ISNUMBER('01_Base_Analitica'!$U$2:$U$1449)))-MIN(_xlfn._xlws.FILTER('01_Base_Analitica'!$U$2:$U$1449,('01_Base_Analitica'!$D$2:$D$1449=A39)*ISNUMBER('01_Base_Analitica'!$U$2:$U$1449))))</f>
        <v>1.0999999999999996</v>
      </c>
      <c r="J39" s="12" cm="1">
        <f t="array" ref="J39">IF(H39&lt;2,"",MAX(_xlfn._xlws.FILTER('01_Base_Analitica'!$V$2:$V$1449,('01_Base_Analitica'!$D$2:$D$1449=A39)*ISNUMBER('01_Base_Analitica'!$V$2:$V$1449)))-MIN(_xlfn._xlws.FILTER('01_Base_Analitica'!$V$2:$V$1449,('01_Base_Analitica'!$D$2:$D$1449=A39)*ISNUMBER('01_Base_Analitica'!$V$2:$V$1449))))</f>
        <v>0</v>
      </c>
      <c r="K39" s="12">
        <f t="shared" si="0"/>
        <v>-0.42499999999999982</v>
      </c>
    </row>
    <row r="40" spans="1:11">
      <c r="A40">
        <f>Base_Amostral!A40</f>
        <v>2922607</v>
      </c>
      <c r="B40" t="str">
        <f>Base_Amostral!E40</f>
        <v>Nilo Peçanha</v>
      </c>
      <c r="C40" t="str">
        <f>Base_Amostral!C40</f>
        <v>Bahia</v>
      </c>
      <c r="D40" t="str">
        <f>Base_Amostral!F40</f>
        <v>Nordeste</v>
      </c>
      <c r="E40" s="12">
        <f>IFERROR(AVERAGEIF('01_Base_Analitica'!$D:$D,A40,'01_Base_Analitica'!$U:$U),"")</f>
        <v>5.95</v>
      </c>
      <c r="F40" s="12">
        <f>IFERROR(AVERAGEIF('01_Base_Analitica'!$D:$D,A40,'01_Base_Analitica'!$V:$V),"")</f>
        <v>5.85</v>
      </c>
      <c r="G40">
        <f>COUNTIFS('01_Base_Analitica'!$D:$D,A40,'01_Base_Analitica'!$U:$U,"&gt;="&amp;0)</f>
        <v>4</v>
      </c>
      <c r="H40">
        <f>COUNTIFS('01_Base_Analitica'!$D:$D,A40,'01_Base_Analitica'!$V:$V,"&gt;="&amp;0)</f>
        <v>4</v>
      </c>
      <c r="I40" s="12" cm="1">
        <f t="array" ref="I40">IF(G40&lt;2,"",MAX(_xlfn._xlws.FILTER('01_Base_Analitica'!$U$2:$U$1449,('01_Base_Analitica'!$D$2:$D$1449=A40)*ISNUMBER('01_Base_Analitica'!$U$2:$U$1449)))-MIN(_xlfn._xlws.FILTER('01_Base_Analitica'!$U$2:$U$1449,('01_Base_Analitica'!$D$2:$D$1449=A40)*ISNUMBER('01_Base_Analitica'!$U$2:$U$1449))))</f>
        <v>1.2000000000000002</v>
      </c>
      <c r="J40" s="12" cm="1">
        <f t="array" ref="J40">IF(H40&lt;2,"",MAX(_xlfn._xlws.FILTER('01_Base_Analitica'!$V$2:$V$1449,('01_Base_Analitica'!$D$2:$D$1449=A40)*ISNUMBER('01_Base_Analitica'!$V$2:$V$1449)))-MIN(_xlfn._xlws.FILTER('01_Base_Analitica'!$V$2:$V$1449,('01_Base_Analitica'!$D$2:$D$1449=A40)*ISNUMBER('01_Base_Analitica'!$V$2:$V$1449))))</f>
        <v>0.10000000000000053</v>
      </c>
      <c r="K40" s="12">
        <f t="shared" si="0"/>
        <v>0.10000000000000053</v>
      </c>
    </row>
    <row r="41" spans="1:11">
      <c r="A41">
        <f>Base_Amostral!A41</f>
        <v>2933208</v>
      </c>
      <c r="B41" t="str">
        <f>Base_Amostral!E41</f>
        <v>Vera Cruz</v>
      </c>
      <c r="C41" t="str">
        <f>Base_Amostral!C41</f>
        <v>Bahia</v>
      </c>
      <c r="D41" t="str">
        <f>Base_Amostral!F41</f>
        <v>Nordeste</v>
      </c>
      <c r="E41" s="12">
        <f>IFERROR(AVERAGEIF('01_Base_Analitica'!$D:$D,A41,'01_Base_Analitica'!$U:$U),"")</f>
        <v>5.375</v>
      </c>
      <c r="F41" s="12">
        <f>IFERROR(AVERAGEIF('01_Base_Analitica'!$D:$D,A41,'01_Base_Analitica'!$V:$V),"")</f>
        <v>5.3250000000000002</v>
      </c>
      <c r="G41">
        <f>COUNTIFS('01_Base_Analitica'!$D:$D,A41,'01_Base_Analitica'!$U:$U,"&gt;="&amp;0)</f>
        <v>4</v>
      </c>
      <c r="H41">
        <f>COUNTIFS('01_Base_Analitica'!$D:$D,A41,'01_Base_Analitica'!$V:$V,"&gt;="&amp;0)</f>
        <v>4</v>
      </c>
      <c r="I41" s="12" cm="1">
        <f t="array" ref="I41">IF(G41&lt;2,"",MAX(_xlfn._xlws.FILTER('01_Base_Analitica'!$U$2:$U$1449,('01_Base_Analitica'!$D$2:$D$1449=A41)*ISNUMBER('01_Base_Analitica'!$U$2:$U$1449)))-MIN(_xlfn._xlws.FILTER('01_Base_Analitica'!$U$2:$U$1449,('01_Base_Analitica'!$D$2:$D$1449=A41)*ISNUMBER('01_Base_Analitica'!$U$2:$U$1449))))</f>
        <v>0.90000000000000036</v>
      </c>
      <c r="J41" s="12" cm="1">
        <f t="array" ref="J41">IF(H41&lt;2,"",MAX(_xlfn._xlws.FILTER('01_Base_Analitica'!$V$2:$V$1449,('01_Base_Analitica'!$D$2:$D$1449=A41)*ISNUMBER('01_Base_Analitica'!$V$2:$V$1449)))-MIN(_xlfn._xlws.FILTER('01_Base_Analitica'!$V$2:$V$1449,('01_Base_Analitica'!$D$2:$D$1449=A41)*ISNUMBER('01_Base_Analitica'!$V$2:$V$1449))))</f>
        <v>0.10000000000000053</v>
      </c>
      <c r="K41" s="12">
        <f t="shared" si="0"/>
        <v>4.9999999999999822E-2</v>
      </c>
    </row>
    <row r="42" spans="1:11">
      <c r="A42">
        <f>Base_Amostral!A42</f>
        <v>2513158</v>
      </c>
      <c r="B42" t="str">
        <f>Base_Amostral!E42</f>
        <v>Santa Cecília</v>
      </c>
      <c r="C42" t="str">
        <f>Base_Amostral!C42</f>
        <v>Paraíba</v>
      </c>
      <c r="D42" t="str">
        <f>Base_Amostral!F42</f>
        <v>Nordeste</v>
      </c>
      <c r="E42" s="12">
        <f>IFERROR(AVERAGEIF('01_Base_Analitica'!$D:$D,A42,'01_Base_Analitica'!$U:$U),"")</f>
        <v>5.5250000000000004</v>
      </c>
      <c r="F42" s="12">
        <f>IFERROR(AVERAGEIF('01_Base_Analitica'!$D:$D,A42,'01_Base_Analitica'!$V:$V),"")</f>
        <v>5.7</v>
      </c>
      <c r="G42">
        <f>COUNTIFS('01_Base_Analitica'!$D:$D,A42,'01_Base_Analitica'!$U:$U,"&gt;="&amp;0)</f>
        <v>4</v>
      </c>
      <c r="H42">
        <f>COUNTIFS('01_Base_Analitica'!$D:$D,A42,'01_Base_Analitica'!$V:$V,"&gt;="&amp;0)</f>
        <v>4</v>
      </c>
      <c r="I42" s="12" cm="1">
        <f t="array" ref="I42">IF(G42&lt;2,"",MAX(_xlfn._xlws.FILTER('01_Base_Analitica'!$U$2:$U$1449,('01_Base_Analitica'!$D$2:$D$1449=A42)*ISNUMBER('01_Base_Analitica'!$U$2:$U$1449)))-MIN(_xlfn._xlws.FILTER('01_Base_Analitica'!$U$2:$U$1449,('01_Base_Analitica'!$D$2:$D$1449=A42)*ISNUMBER('01_Base_Analitica'!$U$2:$U$1449))))</f>
        <v>1.2999999999999998</v>
      </c>
      <c r="J42" s="12" cm="1">
        <f t="array" ref="J42">IF(H42&lt;2,"",MAX(_xlfn._xlws.FILTER('01_Base_Analitica'!$V$2:$V$1449,('01_Base_Analitica'!$D$2:$D$1449=A42)*ISNUMBER('01_Base_Analitica'!$V$2:$V$1449)))-MIN(_xlfn._xlws.FILTER('01_Base_Analitica'!$V$2:$V$1449,('01_Base_Analitica'!$D$2:$D$1449=A42)*ISNUMBER('01_Base_Analitica'!$V$2:$V$1449))))</f>
        <v>0</v>
      </c>
      <c r="K42" s="12">
        <f t="shared" si="0"/>
        <v>-0.17499999999999982</v>
      </c>
    </row>
    <row r="43" spans="1:11">
      <c r="A43">
        <f>Base_Amostral!A43</f>
        <v>2614006</v>
      </c>
      <c r="B43" t="str">
        <f>Base_Amostral!E43</f>
        <v>Serrita</v>
      </c>
      <c r="C43" t="str">
        <f>Base_Amostral!C43</f>
        <v>Pernambuco</v>
      </c>
      <c r="D43" t="str">
        <f>Base_Amostral!F43</f>
        <v>Nordeste</v>
      </c>
      <c r="E43" s="12">
        <f>IFERROR(AVERAGEIF('01_Base_Analitica'!$D:$D,A43,'01_Base_Analitica'!$U:$U),"")</f>
        <v>6.6</v>
      </c>
      <c r="F43" s="12">
        <f>IFERROR(AVERAGEIF('01_Base_Analitica'!$D:$D,A43,'01_Base_Analitica'!$V:$V),"")</f>
        <v>6.55</v>
      </c>
      <c r="G43">
        <f>COUNTIFS('01_Base_Analitica'!$D:$D,A43,'01_Base_Analitica'!$U:$U,"&gt;="&amp;0)</f>
        <v>4</v>
      </c>
      <c r="H43">
        <f>COUNTIFS('01_Base_Analitica'!$D:$D,A43,'01_Base_Analitica'!$V:$V,"&gt;="&amp;0)</f>
        <v>4</v>
      </c>
      <c r="I43" s="12" cm="1">
        <f t="array" ref="I43">IF(G43&lt;2,"",MAX(_xlfn._xlws.FILTER('01_Base_Analitica'!$U$2:$U$1449,('01_Base_Analitica'!$D$2:$D$1449=A43)*ISNUMBER('01_Base_Analitica'!$U$2:$U$1449)))-MIN(_xlfn._xlws.FILTER('01_Base_Analitica'!$U$2:$U$1449,('01_Base_Analitica'!$D$2:$D$1449=A43)*ISNUMBER('01_Base_Analitica'!$U$2:$U$1449))))</f>
        <v>1.2000000000000002</v>
      </c>
      <c r="J43" s="12" cm="1">
        <f t="array" ref="J43">IF(H43&lt;2,"",MAX(_xlfn._xlws.FILTER('01_Base_Analitica'!$V$2:$V$1449,('01_Base_Analitica'!$D$2:$D$1449=A43)*ISNUMBER('01_Base_Analitica'!$V$2:$V$1449)))-MIN(_xlfn._xlws.FILTER('01_Base_Analitica'!$V$2:$V$1449,('01_Base_Analitica'!$D$2:$D$1449=A43)*ISNUMBER('01_Base_Analitica'!$V$2:$V$1449))))</f>
        <v>9.9999999999999645E-2</v>
      </c>
      <c r="K43" s="12">
        <f t="shared" si="0"/>
        <v>4.9999999999999822E-2</v>
      </c>
    </row>
    <row r="44" spans="1:11">
      <c r="A44">
        <f>Base_Amostral!A44</f>
        <v>2110906</v>
      </c>
      <c r="B44" t="str">
        <f>Base_Amostral!E44</f>
        <v>São Francisco do Maranhão</v>
      </c>
      <c r="C44" t="str">
        <f>Base_Amostral!C44</f>
        <v>Maranhão</v>
      </c>
      <c r="D44" t="str">
        <f>Base_Amostral!F44</f>
        <v>Nordeste</v>
      </c>
      <c r="E44" s="12">
        <f>IFERROR(AVERAGEIF('01_Base_Analitica'!$D:$D,A44,'01_Base_Analitica'!$U:$U),"")</f>
        <v>4.4250000000000007</v>
      </c>
      <c r="F44" s="12">
        <f>IFERROR(AVERAGEIF('01_Base_Analitica'!$D:$D,A44,'01_Base_Analitica'!$V:$V),"")</f>
        <v>5</v>
      </c>
      <c r="G44">
        <f>COUNTIFS('01_Base_Analitica'!$D:$D,A44,'01_Base_Analitica'!$U:$U,"&gt;="&amp;0)</f>
        <v>4</v>
      </c>
      <c r="H44">
        <f>COUNTIFS('01_Base_Analitica'!$D:$D,A44,'01_Base_Analitica'!$V:$V,"&gt;="&amp;0)</f>
        <v>4</v>
      </c>
      <c r="I44" s="12" cm="1">
        <f t="array" ref="I44">IF(G44&lt;2,"",MAX(_xlfn._xlws.FILTER('01_Base_Analitica'!$U$2:$U$1449,('01_Base_Analitica'!$D$2:$D$1449=A44)*ISNUMBER('01_Base_Analitica'!$U$2:$U$1449)))-MIN(_xlfn._xlws.FILTER('01_Base_Analitica'!$U$2:$U$1449,('01_Base_Analitica'!$D$2:$D$1449=A44)*ISNUMBER('01_Base_Analitica'!$U$2:$U$1449))))</f>
        <v>0.89999999999999947</v>
      </c>
      <c r="J44" s="12" cm="1">
        <f t="array" ref="J44">IF(H44&lt;2,"",MAX(_xlfn._xlws.FILTER('01_Base_Analitica'!$V$2:$V$1449,('01_Base_Analitica'!$D$2:$D$1449=A44)*ISNUMBER('01_Base_Analitica'!$V$2:$V$1449)))-MIN(_xlfn._xlws.FILTER('01_Base_Analitica'!$V$2:$V$1449,('01_Base_Analitica'!$D$2:$D$1449=A44)*ISNUMBER('01_Base_Analitica'!$V$2:$V$1449))))</f>
        <v>0</v>
      </c>
      <c r="K44" s="12">
        <f t="shared" si="0"/>
        <v>-0.57499999999999929</v>
      </c>
    </row>
    <row r="45" spans="1:11">
      <c r="A45">
        <f>Base_Amostral!A45</f>
        <v>2407500</v>
      </c>
      <c r="B45" t="str">
        <f>Base_Amostral!E45</f>
        <v>Maxaranguape</v>
      </c>
      <c r="C45" t="str">
        <f>Base_Amostral!C45</f>
        <v>Rio Grande do Norte</v>
      </c>
      <c r="D45" t="str">
        <f>Base_Amostral!F45</f>
        <v>Nordeste</v>
      </c>
      <c r="E45" s="12">
        <f>IFERROR(AVERAGEIF('01_Base_Analitica'!$D:$D,A45,'01_Base_Analitica'!$U:$U),"")</f>
        <v>6.1</v>
      </c>
      <c r="F45" s="12">
        <f>IFERROR(AVERAGEIF('01_Base_Analitica'!$D:$D,A45,'01_Base_Analitica'!$V:$V),"")</f>
        <v>5.9</v>
      </c>
      <c r="G45">
        <f>COUNTIFS('01_Base_Analitica'!$D:$D,A45,'01_Base_Analitica'!$U:$U,"&gt;="&amp;0)</f>
        <v>4</v>
      </c>
      <c r="H45">
        <f>COUNTIFS('01_Base_Analitica'!$D:$D,A45,'01_Base_Analitica'!$V:$V,"&gt;="&amp;0)</f>
        <v>4</v>
      </c>
      <c r="I45" s="12" cm="1">
        <f t="array" ref="I45">IF(G45&lt;2,"",MAX(_xlfn._xlws.FILTER('01_Base_Analitica'!$U$2:$U$1449,('01_Base_Analitica'!$D$2:$D$1449=A45)*ISNUMBER('01_Base_Analitica'!$U$2:$U$1449)))-MIN(_xlfn._xlws.FILTER('01_Base_Analitica'!$U$2:$U$1449,('01_Base_Analitica'!$D$2:$D$1449=A45)*ISNUMBER('01_Base_Analitica'!$U$2:$U$1449))))</f>
        <v>1.1000000000000005</v>
      </c>
      <c r="J45" s="12" cm="1">
        <f t="array" ref="J45">IF(H45&lt;2,"",MAX(_xlfn._xlws.FILTER('01_Base_Analitica'!$V$2:$V$1449,('01_Base_Analitica'!$D$2:$D$1449=A45)*ISNUMBER('01_Base_Analitica'!$V$2:$V$1449)))-MIN(_xlfn._xlws.FILTER('01_Base_Analitica'!$V$2:$V$1449,('01_Base_Analitica'!$D$2:$D$1449=A45)*ISNUMBER('01_Base_Analitica'!$V$2:$V$1449))))</f>
        <v>0</v>
      </c>
      <c r="K45" s="12">
        <f t="shared" si="0"/>
        <v>0.19999999999999929</v>
      </c>
    </row>
    <row r="46" spans="1:11">
      <c r="A46">
        <f>Base_Amostral!A46</f>
        <v>2209971</v>
      </c>
      <c r="B46" t="str">
        <f>Base_Amostral!E46</f>
        <v>São João do Arraial</v>
      </c>
      <c r="C46" t="str">
        <f>Base_Amostral!C46</f>
        <v>Piauí</v>
      </c>
      <c r="D46" t="str">
        <f>Base_Amostral!F46</f>
        <v>Nordeste</v>
      </c>
      <c r="E46" s="12">
        <f>IFERROR(AVERAGEIF('01_Base_Analitica'!$D:$D,A46,'01_Base_Analitica'!$U:$U),"")</f>
        <v>6.8249999999999993</v>
      </c>
      <c r="F46" s="12">
        <f>IFERROR(AVERAGEIF('01_Base_Analitica'!$D:$D,A46,'01_Base_Analitica'!$V:$V),"")</f>
        <v>6.4</v>
      </c>
      <c r="G46">
        <f>COUNTIFS('01_Base_Analitica'!$D:$D,A46,'01_Base_Analitica'!$U:$U,"&gt;="&amp;0)</f>
        <v>4</v>
      </c>
      <c r="H46">
        <f>COUNTIFS('01_Base_Analitica'!$D:$D,A46,'01_Base_Analitica'!$V:$V,"&gt;="&amp;0)</f>
        <v>4</v>
      </c>
      <c r="I46" s="12" cm="1">
        <f t="array" ref="I46">IF(G46&lt;2,"",MAX(_xlfn._xlws.FILTER('01_Base_Analitica'!$U$2:$U$1449,('01_Base_Analitica'!$D$2:$D$1449=A46)*ISNUMBER('01_Base_Analitica'!$U$2:$U$1449)))-MIN(_xlfn._xlws.FILTER('01_Base_Analitica'!$U$2:$U$1449,('01_Base_Analitica'!$D$2:$D$1449=A46)*ISNUMBER('01_Base_Analitica'!$U$2:$U$1449))))</f>
        <v>0.90000000000000036</v>
      </c>
      <c r="J46" s="12" cm="1">
        <f t="array" ref="J46">IF(H46&lt;2,"",MAX(_xlfn._xlws.FILTER('01_Base_Analitica'!$V$2:$V$1449,('01_Base_Analitica'!$D$2:$D$1449=A46)*ISNUMBER('01_Base_Analitica'!$V$2:$V$1449)))-MIN(_xlfn._xlws.FILTER('01_Base_Analitica'!$V$2:$V$1449,('01_Base_Analitica'!$D$2:$D$1449=A46)*ISNUMBER('01_Base_Analitica'!$V$2:$V$1449))))</f>
        <v>0</v>
      </c>
      <c r="K46" s="12">
        <f t="shared" si="0"/>
        <v>0.42499999999999893</v>
      </c>
    </row>
    <row r="47" spans="1:11">
      <c r="A47">
        <f>Base_Amostral!A47</f>
        <v>2103174</v>
      </c>
      <c r="B47" t="str">
        <f>Base_Amostral!E47</f>
        <v>Centro Novo do Maranhão</v>
      </c>
      <c r="C47" t="str">
        <f>Base_Amostral!C47</f>
        <v>Maranhão</v>
      </c>
      <c r="D47" t="str">
        <f>Base_Amostral!F47</f>
        <v>Nordeste</v>
      </c>
      <c r="E47" s="12">
        <f>IFERROR(AVERAGEIF('01_Base_Analitica'!$D:$D,A47,'01_Base_Analitica'!$U:$U),"")</f>
        <v>7.15</v>
      </c>
      <c r="F47" s="12">
        <f>IFERROR(AVERAGEIF('01_Base_Analitica'!$D:$D,A47,'01_Base_Analitica'!$V:$V),"")</f>
        <v>6.5</v>
      </c>
      <c r="G47">
        <f>COUNTIFS('01_Base_Analitica'!$D:$D,A47,'01_Base_Analitica'!$U:$U,"&gt;="&amp;0)</f>
        <v>4</v>
      </c>
      <c r="H47">
        <f>COUNTIFS('01_Base_Analitica'!$D:$D,A47,'01_Base_Analitica'!$V:$V,"&gt;="&amp;0)</f>
        <v>4</v>
      </c>
      <c r="I47" s="12" cm="1">
        <f t="array" ref="I47">IF(G47&lt;2,"",MAX(_xlfn._xlws.FILTER('01_Base_Analitica'!$U$2:$U$1449,('01_Base_Analitica'!$D$2:$D$1449=A47)*ISNUMBER('01_Base_Analitica'!$U$2:$U$1449)))-MIN(_xlfn._xlws.FILTER('01_Base_Analitica'!$U$2:$U$1449,('01_Base_Analitica'!$D$2:$D$1449=A47)*ISNUMBER('01_Base_Analitica'!$U$2:$U$1449))))</f>
        <v>1</v>
      </c>
      <c r="J47" s="12" cm="1">
        <f t="array" ref="J47">IF(H47&lt;2,"",MAX(_xlfn._xlws.FILTER('01_Base_Analitica'!$V$2:$V$1449,('01_Base_Analitica'!$D$2:$D$1449=A47)*ISNUMBER('01_Base_Analitica'!$V$2:$V$1449)))-MIN(_xlfn._xlws.FILTER('01_Base_Analitica'!$V$2:$V$1449,('01_Base_Analitica'!$D$2:$D$1449=A47)*ISNUMBER('01_Base_Analitica'!$V$2:$V$1449))))</f>
        <v>0</v>
      </c>
      <c r="K47" s="12">
        <f t="shared" si="0"/>
        <v>0.65000000000000036</v>
      </c>
    </row>
    <row r="48" spans="1:11">
      <c r="A48">
        <f>Base_Amostral!A48</f>
        <v>2313955</v>
      </c>
      <c r="B48" t="str">
        <f>Base_Amostral!E48</f>
        <v>Varjota</v>
      </c>
      <c r="C48" t="str">
        <f>Base_Amostral!C48</f>
        <v>Ceará</v>
      </c>
      <c r="D48" t="str">
        <f>Base_Amostral!F48</f>
        <v>Nordeste</v>
      </c>
      <c r="E48" s="12">
        <f>IFERROR(AVERAGEIF('01_Base_Analitica'!$D:$D,A48,'01_Base_Analitica'!$U:$U),"")</f>
        <v>6.5</v>
      </c>
      <c r="F48" s="12">
        <f>IFERROR(AVERAGEIF('01_Base_Analitica'!$D:$D,A48,'01_Base_Analitica'!$V:$V),"")</f>
        <v>6.5</v>
      </c>
      <c r="G48">
        <f>COUNTIFS('01_Base_Analitica'!$D:$D,A48,'01_Base_Analitica'!$U:$U,"&gt;="&amp;0)</f>
        <v>4</v>
      </c>
      <c r="H48">
        <f>COUNTIFS('01_Base_Analitica'!$D:$D,A48,'01_Base_Analitica'!$V:$V,"&gt;="&amp;0)</f>
        <v>4</v>
      </c>
      <c r="I48" s="12" cm="1">
        <f t="array" ref="I48">IF(G48&lt;2,"",MAX(_xlfn._xlws.FILTER('01_Base_Analitica'!$U$2:$U$1449,('01_Base_Analitica'!$D$2:$D$1449=A48)*ISNUMBER('01_Base_Analitica'!$U$2:$U$1449)))-MIN(_xlfn._xlws.FILTER('01_Base_Analitica'!$U$2:$U$1449,('01_Base_Analitica'!$D$2:$D$1449=A48)*ISNUMBER('01_Base_Analitica'!$U$2:$U$1449))))</f>
        <v>1.2000000000000002</v>
      </c>
      <c r="J48" s="12" cm="1">
        <f t="array" ref="J48">IF(H48&lt;2,"",MAX(_xlfn._xlws.FILTER('01_Base_Analitica'!$V$2:$V$1449,('01_Base_Analitica'!$D$2:$D$1449=A48)*ISNUMBER('01_Base_Analitica'!$V$2:$V$1449)))-MIN(_xlfn._xlws.FILTER('01_Base_Analitica'!$V$2:$V$1449,('01_Base_Analitica'!$D$2:$D$1449=A48)*ISNUMBER('01_Base_Analitica'!$V$2:$V$1449))))</f>
        <v>0</v>
      </c>
      <c r="K48" s="12">
        <f t="shared" si="0"/>
        <v>0</v>
      </c>
    </row>
    <row r="49" spans="1:11">
      <c r="A49">
        <f>Base_Amostral!A49</f>
        <v>2609006</v>
      </c>
      <c r="B49" t="str">
        <f>Base_Amostral!E49</f>
        <v>Macaparana</v>
      </c>
      <c r="C49" t="str">
        <f>Base_Amostral!C49</f>
        <v>Pernambuco</v>
      </c>
      <c r="D49" t="str">
        <f>Base_Amostral!F49</f>
        <v>Nordeste</v>
      </c>
      <c r="E49" s="12">
        <f>IFERROR(AVERAGEIF('01_Base_Analitica'!$D:$D,A49,'01_Base_Analitica'!$U:$U),"")</f>
        <v>8.4750000000000014</v>
      </c>
      <c r="F49" s="12">
        <f>IFERROR(AVERAGEIF('01_Base_Analitica'!$D:$D,A49,'01_Base_Analitica'!$V:$V),"")</f>
        <v>8.1749999999999989</v>
      </c>
      <c r="G49">
        <f>COUNTIFS('01_Base_Analitica'!$D:$D,A49,'01_Base_Analitica'!$U:$U,"&gt;="&amp;0)</f>
        <v>4</v>
      </c>
      <c r="H49">
        <f>COUNTIFS('01_Base_Analitica'!$D:$D,A49,'01_Base_Analitica'!$V:$V,"&gt;="&amp;0)</f>
        <v>4</v>
      </c>
      <c r="I49" s="12" cm="1">
        <f t="array" ref="I49">IF(G49&lt;2,"",MAX(_xlfn._xlws.FILTER('01_Base_Analitica'!$U$2:$U$1449,('01_Base_Analitica'!$D$2:$D$1449=A49)*ISNUMBER('01_Base_Analitica'!$U$2:$U$1449)))-MIN(_xlfn._xlws.FILTER('01_Base_Analitica'!$U$2:$U$1449,('01_Base_Analitica'!$D$2:$D$1449=A49)*ISNUMBER('01_Base_Analitica'!$U$2:$U$1449))))</f>
        <v>0.69999999999999929</v>
      </c>
      <c r="J49" s="12" cm="1">
        <f t="array" ref="J49">IF(H49&lt;2,"",MAX(_xlfn._xlws.FILTER('01_Base_Analitica'!$V$2:$V$1449,('01_Base_Analitica'!$D$2:$D$1449=A49)*ISNUMBER('01_Base_Analitica'!$V$2:$V$1449)))-MIN(_xlfn._xlws.FILTER('01_Base_Analitica'!$V$2:$V$1449,('01_Base_Analitica'!$D$2:$D$1449=A49)*ISNUMBER('01_Base_Analitica'!$V$2:$V$1449))))</f>
        <v>0.30000000000000071</v>
      </c>
      <c r="K49" s="12">
        <f t="shared" si="0"/>
        <v>0.30000000000000249</v>
      </c>
    </row>
    <row r="50" spans="1:11">
      <c r="A50">
        <f>Base_Amostral!A50</f>
        <v>2510659</v>
      </c>
      <c r="B50" t="str">
        <f>Base_Amostral!E50</f>
        <v>Parari</v>
      </c>
      <c r="C50" t="str">
        <f>Base_Amostral!C50</f>
        <v>Paraíba</v>
      </c>
      <c r="D50" t="str">
        <f>Base_Amostral!F50</f>
        <v>Nordeste</v>
      </c>
      <c r="E50" s="12">
        <f>IFERROR(AVERAGEIF('01_Base_Analitica'!$D:$D,A50,'01_Base_Analitica'!$U:$U),"")</f>
        <v>7.0750000000000002</v>
      </c>
      <c r="F50" s="12">
        <f>IFERROR(AVERAGEIF('01_Base_Analitica'!$D:$D,A50,'01_Base_Analitica'!$V:$V),"")</f>
        <v>6.9</v>
      </c>
      <c r="G50">
        <f>COUNTIFS('01_Base_Analitica'!$D:$D,A50,'01_Base_Analitica'!$U:$U,"&gt;="&amp;0)</f>
        <v>4</v>
      </c>
      <c r="H50">
        <f>COUNTIFS('01_Base_Analitica'!$D:$D,A50,'01_Base_Analitica'!$V:$V,"&gt;="&amp;0)</f>
        <v>4</v>
      </c>
      <c r="I50" s="12" cm="1">
        <f t="array" ref="I50">IF(G50&lt;2,"",MAX(_xlfn._xlws.FILTER('01_Base_Analitica'!$U$2:$U$1449,('01_Base_Analitica'!$D$2:$D$1449=A50)*ISNUMBER('01_Base_Analitica'!$U$2:$U$1449)))-MIN(_xlfn._xlws.FILTER('01_Base_Analitica'!$U$2:$U$1449,('01_Base_Analitica'!$D$2:$D$1449=A50)*ISNUMBER('01_Base_Analitica'!$U$2:$U$1449))))</f>
        <v>0.29999999999999982</v>
      </c>
      <c r="J50" s="12" cm="1">
        <f t="array" ref="J50">IF(H50&lt;2,"",MAX(_xlfn._xlws.FILTER('01_Base_Analitica'!$V$2:$V$1449,('01_Base_Analitica'!$D$2:$D$1449=A50)*ISNUMBER('01_Base_Analitica'!$V$2:$V$1449)))-MIN(_xlfn._xlws.FILTER('01_Base_Analitica'!$V$2:$V$1449,('01_Base_Analitica'!$D$2:$D$1449=A50)*ISNUMBER('01_Base_Analitica'!$V$2:$V$1449))))</f>
        <v>0</v>
      </c>
      <c r="K50" s="12">
        <f t="shared" si="0"/>
        <v>0.17499999999999982</v>
      </c>
    </row>
    <row r="51" spans="1:11">
      <c r="A51">
        <f>Base_Amostral!A51</f>
        <v>2303006</v>
      </c>
      <c r="B51" t="str">
        <f>Base_Amostral!E51</f>
        <v>Caridade</v>
      </c>
      <c r="C51" t="str">
        <f>Base_Amostral!C51</f>
        <v>Ceará</v>
      </c>
      <c r="D51" t="str">
        <f>Base_Amostral!F51</f>
        <v>Nordeste</v>
      </c>
      <c r="E51" s="12">
        <f>IFERROR(AVERAGEIF('01_Base_Analitica'!$D:$D,A51,'01_Base_Analitica'!$U:$U),"")</f>
        <v>6.8</v>
      </c>
      <c r="F51" s="12">
        <f>IFERROR(AVERAGEIF('01_Base_Analitica'!$D:$D,A51,'01_Base_Analitica'!$V:$V),"")</f>
        <v>6.8</v>
      </c>
      <c r="G51">
        <f>COUNTIFS('01_Base_Analitica'!$D:$D,A51,'01_Base_Analitica'!$U:$U,"&gt;="&amp;0)</f>
        <v>4</v>
      </c>
      <c r="H51">
        <f>COUNTIFS('01_Base_Analitica'!$D:$D,A51,'01_Base_Analitica'!$V:$V,"&gt;="&amp;0)</f>
        <v>4</v>
      </c>
      <c r="I51" s="12" cm="1">
        <f t="array" ref="I51">IF(G51&lt;2,"",MAX(_xlfn._xlws.FILTER('01_Base_Analitica'!$U$2:$U$1449,('01_Base_Analitica'!$D$2:$D$1449=A51)*ISNUMBER('01_Base_Analitica'!$U$2:$U$1449)))-MIN(_xlfn._xlws.FILTER('01_Base_Analitica'!$U$2:$U$1449,('01_Base_Analitica'!$D$2:$D$1449=A51)*ISNUMBER('01_Base_Analitica'!$U$2:$U$1449))))</f>
        <v>1.2000000000000002</v>
      </c>
      <c r="J51" s="12" cm="1">
        <f t="array" ref="J51">IF(H51&lt;2,"",MAX(_xlfn._xlws.FILTER('01_Base_Analitica'!$V$2:$V$1449,('01_Base_Analitica'!$D$2:$D$1449=A51)*ISNUMBER('01_Base_Analitica'!$V$2:$V$1449)))-MIN(_xlfn._xlws.FILTER('01_Base_Analitica'!$V$2:$V$1449,('01_Base_Analitica'!$D$2:$D$1449=A51)*ISNUMBER('01_Base_Analitica'!$V$2:$V$1449))))</f>
        <v>0</v>
      </c>
      <c r="K51" s="12">
        <f t="shared" si="0"/>
        <v>0</v>
      </c>
    </row>
    <row r="52" spans="1:11">
      <c r="A52">
        <f>Base_Amostral!A52</f>
        <v>2512705</v>
      </c>
      <c r="B52" t="str">
        <f>Base_Amostral!E52</f>
        <v>Remígio</v>
      </c>
      <c r="C52" t="str">
        <f>Base_Amostral!C52</f>
        <v>Paraíba</v>
      </c>
      <c r="D52" t="str">
        <f>Base_Amostral!F52</f>
        <v>Nordeste</v>
      </c>
      <c r="E52" s="12">
        <f>IFERROR(AVERAGEIF('01_Base_Analitica'!$D:$D,A52,'01_Base_Analitica'!$U:$U),"")</f>
        <v>9.3333333333333339</v>
      </c>
      <c r="F52" s="12">
        <f>IFERROR(AVERAGEIF('01_Base_Analitica'!$D:$D,A52,'01_Base_Analitica'!$V:$V),"")</f>
        <v>7</v>
      </c>
      <c r="G52">
        <f>COUNTIFS('01_Base_Analitica'!$D:$D,A52,'01_Base_Analitica'!$U:$U,"&gt;="&amp;0)</f>
        <v>3</v>
      </c>
      <c r="H52">
        <f>COUNTIFS('01_Base_Analitica'!$D:$D,A52,'01_Base_Analitica'!$V:$V,"&gt;="&amp;0)</f>
        <v>4</v>
      </c>
      <c r="I52" s="12" cm="1">
        <f t="array" ref="I52">IF(G52&lt;2,"",MAX(_xlfn._xlws.FILTER('01_Base_Analitica'!$U$2:$U$1449,('01_Base_Analitica'!$D$2:$D$1449=A52)*ISNUMBER('01_Base_Analitica'!$U$2:$U$1449)))-MIN(_xlfn._xlws.FILTER('01_Base_Analitica'!$U$2:$U$1449,('01_Base_Analitica'!$D$2:$D$1449=A52)*ISNUMBER('01_Base_Analitica'!$U$2:$U$1449))))</f>
        <v>0.40000000000000036</v>
      </c>
      <c r="J52" s="12" cm="1">
        <f t="array" ref="J52">IF(H52&lt;2,"",MAX(_xlfn._xlws.FILTER('01_Base_Analitica'!$V$2:$V$1449,('01_Base_Analitica'!$D$2:$D$1449=A52)*ISNUMBER('01_Base_Analitica'!$V$2:$V$1449)))-MIN(_xlfn._xlws.FILTER('01_Base_Analitica'!$V$2:$V$1449,('01_Base_Analitica'!$D$2:$D$1449=A52)*ISNUMBER('01_Base_Analitica'!$V$2:$V$1449))))</f>
        <v>0</v>
      </c>
      <c r="K52" s="12">
        <f t="shared" si="0"/>
        <v>2.3333333333333339</v>
      </c>
    </row>
    <row r="53" spans="1:11">
      <c r="A53">
        <f>Base_Amostral!A53</f>
        <v>2929107</v>
      </c>
      <c r="B53" t="str">
        <f>Base_Amostral!E53</f>
        <v>São Felipe</v>
      </c>
      <c r="C53" t="str">
        <f>Base_Amostral!C53</f>
        <v>Bahia</v>
      </c>
      <c r="D53" t="str">
        <f>Base_Amostral!F53</f>
        <v>Nordeste</v>
      </c>
      <c r="E53" s="12">
        <f>IFERROR(AVERAGEIF('01_Base_Analitica'!$D:$D,A53,'01_Base_Analitica'!$U:$U),"")</f>
        <v>7.7749999999999995</v>
      </c>
      <c r="F53" s="12">
        <f>IFERROR(AVERAGEIF('01_Base_Analitica'!$D:$D,A53,'01_Base_Analitica'!$V:$V),"")</f>
        <v>7.1</v>
      </c>
      <c r="G53">
        <f>COUNTIFS('01_Base_Analitica'!$D:$D,A53,'01_Base_Analitica'!$U:$U,"&gt;="&amp;0)</f>
        <v>4</v>
      </c>
      <c r="H53">
        <f>COUNTIFS('01_Base_Analitica'!$D:$D,A53,'01_Base_Analitica'!$V:$V,"&gt;="&amp;0)</f>
        <v>4</v>
      </c>
      <c r="I53" s="12" cm="1">
        <f t="array" ref="I53">IF(G53&lt;2,"",MAX(_xlfn._xlws.FILTER('01_Base_Analitica'!$U$2:$U$1449,('01_Base_Analitica'!$D$2:$D$1449=A53)*ISNUMBER('01_Base_Analitica'!$U$2:$U$1449)))-MIN(_xlfn._xlws.FILTER('01_Base_Analitica'!$U$2:$U$1449,('01_Base_Analitica'!$D$2:$D$1449=A53)*ISNUMBER('01_Base_Analitica'!$U$2:$U$1449))))</f>
        <v>0.70000000000000107</v>
      </c>
      <c r="J53" s="12" cm="1">
        <f t="array" ref="J53">IF(H53&lt;2,"",MAX(_xlfn._xlws.FILTER('01_Base_Analitica'!$V$2:$V$1449,('01_Base_Analitica'!$D$2:$D$1449=A53)*ISNUMBER('01_Base_Analitica'!$V$2:$V$1449)))-MIN(_xlfn._xlws.FILTER('01_Base_Analitica'!$V$2:$V$1449,('01_Base_Analitica'!$D$2:$D$1449=A53)*ISNUMBER('01_Base_Analitica'!$V$2:$V$1449))))</f>
        <v>0</v>
      </c>
      <c r="K53" s="12">
        <f t="shared" si="0"/>
        <v>0.67499999999999982</v>
      </c>
    </row>
    <row r="54" spans="1:11">
      <c r="A54">
        <f>Base_Amostral!A54</f>
        <v>2404408</v>
      </c>
      <c r="B54" t="str">
        <f>Base_Amostral!E54</f>
        <v>Grossos</v>
      </c>
      <c r="C54" t="str">
        <f>Base_Amostral!C54</f>
        <v>Rio Grande do Norte</v>
      </c>
      <c r="D54" t="str">
        <f>Base_Amostral!F54</f>
        <v>Nordeste</v>
      </c>
      <c r="E54" s="12">
        <f>IFERROR(AVERAGEIF('01_Base_Analitica'!$D:$D,A54,'01_Base_Analitica'!$U:$U),"")</f>
        <v>7.1000000000000005</v>
      </c>
      <c r="F54" s="12">
        <f>IFERROR(AVERAGEIF('01_Base_Analitica'!$D:$D,A54,'01_Base_Analitica'!$V:$V),"")</f>
        <v>6.9</v>
      </c>
      <c r="G54">
        <f>COUNTIFS('01_Base_Analitica'!$D:$D,A54,'01_Base_Analitica'!$U:$U,"&gt;="&amp;0)</f>
        <v>4</v>
      </c>
      <c r="H54">
        <f>COUNTIFS('01_Base_Analitica'!$D:$D,A54,'01_Base_Analitica'!$V:$V,"&gt;="&amp;0)</f>
        <v>4</v>
      </c>
      <c r="I54" s="12" cm="1">
        <f t="array" ref="I54">IF(G54&lt;2,"",MAX(_xlfn._xlws.FILTER('01_Base_Analitica'!$U$2:$U$1449,('01_Base_Analitica'!$D$2:$D$1449=A54)*ISNUMBER('01_Base_Analitica'!$U$2:$U$1449)))-MIN(_xlfn._xlws.FILTER('01_Base_Analitica'!$U$2:$U$1449,('01_Base_Analitica'!$D$2:$D$1449=A54)*ISNUMBER('01_Base_Analitica'!$U$2:$U$1449))))</f>
        <v>0.79999999999999982</v>
      </c>
      <c r="J54" s="12" cm="1">
        <f t="array" ref="J54">IF(H54&lt;2,"",MAX(_xlfn._xlws.FILTER('01_Base_Analitica'!$V$2:$V$1449,('01_Base_Analitica'!$D$2:$D$1449=A54)*ISNUMBER('01_Base_Analitica'!$V$2:$V$1449)))-MIN(_xlfn._xlws.FILTER('01_Base_Analitica'!$V$2:$V$1449,('01_Base_Analitica'!$D$2:$D$1449=A54)*ISNUMBER('01_Base_Analitica'!$V$2:$V$1449))))</f>
        <v>0</v>
      </c>
      <c r="K54" s="12">
        <f t="shared" si="0"/>
        <v>0.20000000000000018</v>
      </c>
    </row>
    <row r="55" spans="1:11">
      <c r="A55">
        <f>Base_Amostral!A55</f>
        <v>2411007</v>
      </c>
      <c r="B55" t="str">
        <f>Base_Amostral!E55</f>
        <v>Rodolfo Fernandes</v>
      </c>
      <c r="C55" t="str">
        <f>Base_Amostral!C55</f>
        <v>Rio Grande do Norte</v>
      </c>
      <c r="D55" t="str">
        <f>Base_Amostral!F55</f>
        <v>Nordeste</v>
      </c>
      <c r="E55" s="12">
        <f>IFERROR(AVERAGEIF('01_Base_Analitica'!$D:$D,A55,'01_Base_Analitica'!$U:$U),"")</f>
        <v>6.6</v>
      </c>
      <c r="F55" s="12">
        <f>IFERROR(AVERAGEIF('01_Base_Analitica'!$D:$D,A55,'01_Base_Analitica'!$V:$V),"")</f>
        <v>6.5</v>
      </c>
      <c r="G55">
        <f>COUNTIFS('01_Base_Analitica'!$D:$D,A55,'01_Base_Analitica'!$U:$U,"&gt;="&amp;0)</f>
        <v>4</v>
      </c>
      <c r="H55">
        <f>COUNTIFS('01_Base_Analitica'!$D:$D,A55,'01_Base_Analitica'!$V:$V,"&gt;="&amp;0)</f>
        <v>4</v>
      </c>
      <c r="I55" s="12" cm="1">
        <f t="array" ref="I55">IF(G55&lt;2,"",MAX(_xlfn._xlws.FILTER('01_Base_Analitica'!$U$2:$U$1449,('01_Base_Analitica'!$D$2:$D$1449=A55)*ISNUMBER('01_Base_Analitica'!$U$2:$U$1449)))-MIN(_xlfn._xlws.FILTER('01_Base_Analitica'!$U$2:$U$1449,('01_Base_Analitica'!$D$2:$D$1449=A55)*ISNUMBER('01_Base_Analitica'!$U$2:$U$1449))))</f>
        <v>1.2000000000000002</v>
      </c>
      <c r="J55" s="12" cm="1">
        <f t="array" ref="J55">IF(H55&lt;2,"",MAX(_xlfn._xlws.FILTER('01_Base_Analitica'!$V$2:$V$1449,('01_Base_Analitica'!$D$2:$D$1449=A55)*ISNUMBER('01_Base_Analitica'!$V$2:$V$1449)))-MIN(_xlfn._xlws.FILTER('01_Base_Analitica'!$V$2:$V$1449,('01_Base_Analitica'!$D$2:$D$1449=A55)*ISNUMBER('01_Base_Analitica'!$V$2:$V$1449))))</f>
        <v>0</v>
      </c>
      <c r="K55" s="12">
        <f t="shared" si="0"/>
        <v>9.9999999999999645E-2</v>
      </c>
    </row>
    <row r="56" spans="1:11">
      <c r="A56">
        <f>Base_Amostral!A56</f>
        <v>2204352</v>
      </c>
      <c r="B56" t="str">
        <f>Base_Amostral!E56</f>
        <v>Geminiano</v>
      </c>
      <c r="C56" t="str">
        <f>Base_Amostral!C56</f>
        <v>Piauí</v>
      </c>
      <c r="D56" t="str">
        <f>Base_Amostral!F56</f>
        <v>Nordeste</v>
      </c>
      <c r="E56" s="12">
        <f>IFERROR(AVERAGEIF('01_Base_Analitica'!$D:$D,A56,'01_Base_Analitica'!$U:$U),"")</f>
        <v>9.2999999999999989</v>
      </c>
      <c r="F56" s="12" t="str">
        <f>IFERROR(AVERAGEIF('01_Base_Analitica'!$D:$D,A56,'01_Base_Analitica'!$V:$V),"")</f>
        <v/>
      </c>
      <c r="G56">
        <f>COUNTIFS('01_Base_Analitica'!$D:$D,A56,'01_Base_Analitica'!$U:$U,"&gt;="&amp;0)</f>
        <v>4</v>
      </c>
      <c r="H56">
        <f>COUNTIFS('01_Base_Analitica'!$D:$D,A56,'01_Base_Analitica'!$V:$V,"&gt;="&amp;0)</f>
        <v>0</v>
      </c>
      <c r="I56" s="12" cm="1">
        <f t="array" ref="I56">IF(G56&lt;2,"",MAX(_xlfn._xlws.FILTER('01_Base_Analitica'!$U$2:$U$1449,('01_Base_Analitica'!$D$2:$D$1449=A56)*ISNUMBER('01_Base_Analitica'!$U$2:$U$1449)))-MIN(_xlfn._xlws.FILTER('01_Base_Analitica'!$U$2:$U$1449,('01_Base_Analitica'!$D$2:$D$1449=A56)*ISNUMBER('01_Base_Analitica'!$U$2:$U$1449))))</f>
        <v>0.40000000000000036</v>
      </c>
      <c r="J56" s="12" t="str" cm="1">
        <f t="array" ref="J56">IF(H56&lt;2,"",MAX(_xlfn._xlws.FILTER('01_Base_Analitica'!$V$2:$V$1449,('01_Base_Analitica'!$D$2:$D$1449=A56)*ISNUMBER('01_Base_Analitica'!$V$2:$V$1449)))-MIN(_xlfn._xlws.FILTER('01_Base_Analitica'!$V$2:$V$1449,('01_Base_Analitica'!$D$2:$D$1449=A56)*ISNUMBER('01_Base_Analitica'!$V$2:$V$1449))))</f>
        <v/>
      </c>
      <c r="K56" s="12" t="str">
        <f t="shared" si="0"/>
        <v/>
      </c>
    </row>
    <row r="57" spans="1:11">
      <c r="A57">
        <f>Base_Amostral!A57</f>
        <v>2918803</v>
      </c>
      <c r="B57" t="str">
        <f>Base_Amostral!E57</f>
        <v>Laje</v>
      </c>
      <c r="C57" t="str">
        <f>Base_Amostral!C57</f>
        <v>Bahia</v>
      </c>
      <c r="D57" t="str">
        <f>Base_Amostral!F57</f>
        <v>Nordeste</v>
      </c>
      <c r="E57" s="12">
        <f>IFERROR(AVERAGEIF('01_Base_Analitica'!$D:$D,A57,'01_Base_Analitica'!$U:$U),"")</f>
        <v>4.7750000000000004</v>
      </c>
      <c r="F57" s="12">
        <f>IFERROR(AVERAGEIF('01_Base_Analitica'!$D:$D,A57,'01_Base_Analitica'!$V:$V),"")</f>
        <v>5.5</v>
      </c>
      <c r="G57">
        <f>COUNTIFS('01_Base_Analitica'!$D:$D,A57,'01_Base_Analitica'!$U:$U,"&gt;="&amp;0)</f>
        <v>4</v>
      </c>
      <c r="H57">
        <f>COUNTIFS('01_Base_Analitica'!$D:$D,A57,'01_Base_Analitica'!$V:$V,"&gt;="&amp;0)</f>
        <v>4</v>
      </c>
      <c r="I57" s="12" cm="1">
        <f t="array" ref="I57">IF(G57&lt;2,"",MAX(_xlfn._xlws.FILTER('01_Base_Analitica'!$U$2:$U$1449,('01_Base_Analitica'!$D$2:$D$1449=A57)*ISNUMBER('01_Base_Analitica'!$U$2:$U$1449)))-MIN(_xlfn._xlws.FILTER('01_Base_Analitica'!$U$2:$U$1449,('01_Base_Analitica'!$D$2:$D$1449=A57)*ISNUMBER('01_Base_Analitica'!$U$2:$U$1449))))</f>
        <v>1.0999999999999996</v>
      </c>
      <c r="J57" s="12" cm="1">
        <f t="array" ref="J57">IF(H57&lt;2,"",MAX(_xlfn._xlws.FILTER('01_Base_Analitica'!$V$2:$V$1449,('01_Base_Analitica'!$D$2:$D$1449=A57)*ISNUMBER('01_Base_Analitica'!$V$2:$V$1449)))-MIN(_xlfn._xlws.FILTER('01_Base_Analitica'!$V$2:$V$1449,('01_Base_Analitica'!$D$2:$D$1449=A57)*ISNUMBER('01_Base_Analitica'!$V$2:$V$1449))))</f>
        <v>0</v>
      </c>
      <c r="K57" s="12">
        <f t="shared" si="0"/>
        <v>-0.72499999999999964</v>
      </c>
    </row>
    <row r="58" spans="1:11">
      <c r="A58">
        <f>Base_Amostral!A58</f>
        <v>2918555</v>
      </c>
      <c r="B58" t="str">
        <f>Base_Amostral!E58</f>
        <v>Jussari</v>
      </c>
      <c r="C58" t="str">
        <f>Base_Amostral!C58</f>
        <v>Bahia</v>
      </c>
      <c r="D58" t="str">
        <f>Base_Amostral!F58</f>
        <v>Nordeste</v>
      </c>
      <c r="E58" s="12">
        <f>IFERROR(AVERAGEIF('01_Base_Analitica'!$D:$D,A58,'01_Base_Analitica'!$U:$U),"")</f>
        <v>5.75</v>
      </c>
      <c r="F58" s="12">
        <f>IFERROR(AVERAGEIF('01_Base_Analitica'!$D:$D,A58,'01_Base_Analitica'!$V:$V),"")</f>
        <v>5.6</v>
      </c>
      <c r="G58">
        <f>COUNTIFS('01_Base_Analitica'!$D:$D,A58,'01_Base_Analitica'!$U:$U,"&gt;="&amp;0)</f>
        <v>4</v>
      </c>
      <c r="H58">
        <f>COUNTIFS('01_Base_Analitica'!$D:$D,A58,'01_Base_Analitica'!$V:$V,"&gt;="&amp;0)</f>
        <v>4</v>
      </c>
      <c r="I58" s="12" cm="1">
        <f t="array" ref="I58">IF(G58&lt;2,"",MAX(_xlfn._xlws.FILTER('01_Base_Analitica'!$U$2:$U$1449,('01_Base_Analitica'!$D$2:$D$1449=A58)*ISNUMBER('01_Base_Analitica'!$U$2:$U$1449)))-MIN(_xlfn._xlws.FILTER('01_Base_Analitica'!$U$2:$U$1449,('01_Base_Analitica'!$D$2:$D$1449=A58)*ISNUMBER('01_Base_Analitica'!$U$2:$U$1449))))</f>
        <v>1</v>
      </c>
      <c r="J58" s="12" cm="1">
        <f t="array" ref="J58">IF(H58&lt;2,"",MAX(_xlfn._xlws.FILTER('01_Base_Analitica'!$V$2:$V$1449,('01_Base_Analitica'!$D$2:$D$1449=A58)*ISNUMBER('01_Base_Analitica'!$V$2:$V$1449)))-MIN(_xlfn._xlws.FILTER('01_Base_Analitica'!$V$2:$V$1449,('01_Base_Analitica'!$D$2:$D$1449=A58)*ISNUMBER('01_Base_Analitica'!$V$2:$V$1449))))</f>
        <v>0.40000000000000036</v>
      </c>
      <c r="K58" s="12">
        <f t="shared" si="0"/>
        <v>0.15000000000000036</v>
      </c>
    </row>
    <row r="59" spans="1:11">
      <c r="A59">
        <f>Base_Amostral!A59</f>
        <v>2923704</v>
      </c>
      <c r="B59" t="str">
        <f>Base_Amostral!E59</f>
        <v>Paratinga</v>
      </c>
      <c r="C59" t="str">
        <f>Base_Amostral!C59</f>
        <v>Bahia</v>
      </c>
      <c r="D59" t="str">
        <f>Base_Amostral!F59</f>
        <v>Nordeste</v>
      </c>
      <c r="E59" s="12">
        <f>IFERROR(AVERAGEIF('01_Base_Analitica'!$D:$D,A59,'01_Base_Analitica'!$U:$U),"")</f>
        <v>8.375</v>
      </c>
      <c r="F59" s="12">
        <f>IFERROR(AVERAGEIF('01_Base_Analitica'!$D:$D,A59,'01_Base_Analitica'!$V:$V),"")</f>
        <v>8.6</v>
      </c>
      <c r="G59">
        <f>COUNTIFS('01_Base_Analitica'!$D:$D,A59,'01_Base_Analitica'!$U:$U,"&gt;="&amp;0)</f>
        <v>4</v>
      </c>
      <c r="H59">
        <f>COUNTIFS('01_Base_Analitica'!$D:$D,A59,'01_Base_Analitica'!$V:$V,"&gt;="&amp;0)</f>
        <v>4</v>
      </c>
      <c r="I59" s="12" cm="1">
        <f t="array" ref="I59">IF(G59&lt;2,"",MAX(_xlfn._xlws.FILTER('01_Base_Analitica'!$U$2:$U$1449,('01_Base_Analitica'!$D$2:$D$1449=A59)*ISNUMBER('01_Base_Analitica'!$U$2:$U$1449)))-MIN(_xlfn._xlws.FILTER('01_Base_Analitica'!$U$2:$U$1449,('01_Base_Analitica'!$D$2:$D$1449=A59)*ISNUMBER('01_Base_Analitica'!$U$2:$U$1449))))</f>
        <v>0.70000000000000107</v>
      </c>
      <c r="J59" s="12" cm="1">
        <f t="array" ref="J59">IF(H59&lt;2,"",MAX(_xlfn._xlws.FILTER('01_Base_Analitica'!$V$2:$V$1449,('01_Base_Analitica'!$D$2:$D$1449=A59)*ISNUMBER('01_Base_Analitica'!$V$2:$V$1449)))-MIN(_xlfn._xlws.FILTER('01_Base_Analitica'!$V$2:$V$1449,('01_Base_Analitica'!$D$2:$D$1449=A59)*ISNUMBER('01_Base_Analitica'!$V$2:$V$1449))))</f>
        <v>0</v>
      </c>
      <c r="K59" s="12">
        <f t="shared" si="0"/>
        <v>-0.22499999999999964</v>
      </c>
    </row>
    <row r="60" spans="1:11">
      <c r="A60">
        <f>Base_Amostral!A60</f>
        <v>2923209</v>
      </c>
      <c r="B60" t="str">
        <f>Base_Amostral!E60</f>
        <v>Oliveira dos Brejinhos</v>
      </c>
      <c r="C60" t="str">
        <f>Base_Amostral!C60</f>
        <v>Bahia</v>
      </c>
      <c r="D60" t="str">
        <f>Base_Amostral!F60</f>
        <v>Nordeste</v>
      </c>
      <c r="E60" s="12">
        <f>IFERROR(AVERAGEIF('01_Base_Analitica'!$D:$D,A60,'01_Base_Analitica'!$U:$U),"")</f>
        <v>5.625</v>
      </c>
      <c r="F60" s="12">
        <f>IFERROR(AVERAGEIF('01_Base_Analitica'!$D:$D,A60,'01_Base_Analitica'!$V:$V),"")</f>
        <v>5.6</v>
      </c>
      <c r="G60">
        <f>COUNTIFS('01_Base_Analitica'!$D:$D,A60,'01_Base_Analitica'!$U:$U,"&gt;="&amp;0)</f>
        <v>4</v>
      </c>
      <c r="H60">
        <f>COUNTIFS('01_Base_Analitica'!$D:$D,A60,'01_Base_Analitica'!$V:$V,"&gt;="&amp;0)</f>
        <v>4</v>
      </c>
      <c r="I60" s="12" cm="1">
        <f t="array" ref="I60">IF(G60&lt;2,"",MAX(_xlfn._xlws.FILTER('01_Base_Analitica'!$U$2:$U$1449,('01_Base_Analitica'!$D$2:$D$1449=A60)*ISNUMBER('01_Base_Analitica'!$U$2:$U$1449)))-MIN(_xlfn._xlws.FILTER('01_Base_Analitica'!$U$2:$U$1449,('01_Base_Analitica'!$D$2:$D$1449=A60)*ISNUMBER('01_Base_Analitica'!$U$2:$U$1449))))</f>
        <v>1.5</v>
      </c>
      <c r="J60" s="12" cm="1">
        <f t="array" ref="J60">IF(H60&lt;2,"",MAX(_xlfn._xlws.FILTER('01_Base_Analitica'!$V$2:$V$1449,('01_Base_Analitica'!$D$2:$D$1449=A60)*ISNUMBER('01_Base_Analitica'!$V$2:$V$1449)))-MIN(_xlfn._xlws.FILTER('01_Base_Analitica'!$V$2:$V$1449,('01_Base_Analitica'!$D$2:$D$1449=A60)*ISNUMBER('01_Base_Analitica'!$V$2:$V$1449))))</f>
        <v>0</v>
      </c>
      <c r="K60" s="12">
        <f t="shared" si="0"/>
        <v>2.5000000000000355E-2</v>
      </c>
    </row>
    <row r="61" spans="1:11">
      <c r="A61">
        <f>Base_Amostral!A61</f>
        <v>2919058</v>
      </c>
      <c r="B61" t="str">
        <f>Base_Amostral!E61</f>
        <v>Lajedo do Tabocal</v>
      </c>
      <c r="C61" t="str">
        <f>Base_Amostral!C61</f>
        <v>Bahia</v>
      </c>
      <c r="D61" t="str">
        <f>Base_Amostral!F61</f>
        <v>Nordeste</v>
      </c>
      <c r="E61" s="12">
        <f>IFERROR(AVERAGEIF('01_Base_Analitica'!$D:$D,A61,'01_Base_Analitica'!$U:$U),"")</f>
        <v>5.7</v>
      </c>
      <c r="F61" s="12">
        <f>IFERROR(AVERAGEIF('01_Base_Analitica'!$D:$D,A61,'01_Base_Analitica'!$V:$V),"")</f>
        <v>5.6</v>
      </c>
      <c r="G61">
        <f>COUNTIFS('01_Base_Analitica'!$D:$D,A61,'01_Base_Analitica'!$U:$U,"&gt;="&amp;0)</f>
        <v>4</v>
      </c>
      <c r="H61">
        <f>COUNTIFS('01_Base_Analitica'!$D:$D,A61,'01_Base_Analitica'!$V:$V,"&gt;="&amp;0)</f>
        <v>4</v>
      </c>
      <c r="I61" s="12" cm="1">
        <f t="array" ref="I61">IF(G61&lt;2,"",MAX(_xlfn._xlws.FILTER('01_Base_Analitica'!$U$2:$U$1449,('01_Base_Analitica'!$D$2:$D$1449=A61)*ISNUMBER('01_Base_Analitica'!$U$2:$U$1449)))-MIN(_xlfn._xlws.FILTER('01_Base_Analitica'!$U$2:$U$1449,('01_Base_Analitica'!$D$2:$D$1449=A61)*ISNUMBER('01_Base_Analitica'!$U$2:$U$1449))))</f>
        <v>1.0999999999999996</v>
      </c>
      <c r="J61" s="12" cm="1">
        <f t="array" ref="J61">IF(H61&lt;2,"",MAX(_xlfn._xlws.FILTER('01_Base_Analitica'!$V$2:$V$1449,('01_Base_Analitica'!$D$2:$D$1449=A61)*ISNUMBER('01_Base_Analitica'!$V$2:$V$1449)))-MIN(_xlfn._xlws.FILTER('01_Base_Analitica'!$V$2:$V$1449,('01_Base_Analitica'!$D$2:$D$1449=A61)*ISNUMBER('01_Base_Analitica'!$V$2:$V$1449))))</f>
        <v>0.20000000000000018</v>
      </c>
      <c r="K61" s="12">
        <f t="shared" si="0"/>
        <v>0.10000000000000053</v>
      </c>
    </row>
    <row r="62" spans="1:11">
      <c r="A62">
        <f>Base_Amostral!A62</f>
        <v>2407104</v>
      </c>
      <c r="B62" t="str">
        <f>Base_Amostral!E62</f>
        <v>Macaíba</v>
      </c>
      <c r="C62" t="str">
        <f>Base_Amostral!C62</f>
        <v>Rio Grande do Norte</v>
      </c>
      <c r="D62" t="str">
        <f>Base_Amostral!F62</f>
        <v>Nordeste</v>
      </c>
      <c r="E62" s="12">
        <f>IFERROR(AVERAGEIF('01_Base_Analitica'!$D:$D,A62,'01_Base_Analitica'!$U:$U),"")</f>
        <v>9.2999999999999989</v>
      </c>
      <c r="F62" s="12">
        <f>IFERROR(AVERAGEIF('01_Base_Analitica'!$D:$D,A62,'01_Base_Analitica'!$V:$V),"")</f>
        <v>7.9</v>
      </c>
      <c r="G62">
        <f>COUNTIFS('01_Base_Analitica'!$D:$D,A62,'01_Base_Analitica'!$U:$U,"&gt;="&amp;0)</f>
        <v>4</v>
      </c>
      <c r="H62">
        <f>COUNTIFS('01_Base_Analitica'!$D:$D,A62,'01_Base_Analitica'!$V:$V,"&gt;="&amp;0)</f>
        <v>4</v>
      </c>
      <c r="I62" s="12" cm="1">
        <f t="array" ref="I62">IF(G62&lt;2,"",MAX(_xlfn._xlws.FILTER('01_Base_Analitica'!$U$2:$U$1449,('01_Base_Analitica'!$D$2:$D$1449=A62)*ISNUMBER('01_Base_Analitica'!$U$2:$U$1449)))-MIN(_xlfn._xlws.FILTER('01_Base_Analitica'!$U$2:$U$1449,('01_Base_Analitica'!$D$2:$D$1449=A62)*ISNUMBER('01_Base_Analitica'!$U$2:$U$1449))))</f>
        <v>0.40000000000000036</v>
      </c>
      <c r="J62" s="12" cm="1">
        <f t="array" ref="J62">IF(H62&lt;2,"",MAX(_xlfn._xlws.FILTER('01_Base_Analitica'!$V$2:$V$1449,('01_Base_Analitica'!$D$2:$D$1449=A62)*ISNUMBER('01_Base_Analitica'!$V$2:$V$1449)))-MIN(_xlfn._xlws.FILTER('01_Base_Analitica'!$V$2:$V$1449,('01_Base_Analitica'!$D$2:$D$1449=A62)*ISNUMBER('01_Base_Analitica'!$V$2:$V$1449))))</f>
        <v>0</v>
      </c>
      <c r="K62" s="12">
        <f t="shared" si="0"/>
        <v>1.3999999999999986</v>
      </c>
    </row>
    <row r="63" spans="1:11">
      <c r="A63">
        <f>Base_Amostral!A63</f>
        <v>2210375</v>
      </c>
      <c r="B63" t="str">
        <f>Base_Amostral!E63</f>
        <v>São Luis do Piauí</v>
      </c>
      <c r="C63" t="str">
        <f>Base_Amostral!C63</f>
        <v>Piauí</v>
      </c>
      <c r="D63" t="str">
        <f>Base_Amostral!F63</f>
        <v>Nordeste</v>
      </c>
      <c r="E63" s="12">
        <f>IFERROR(AVERAGEIF('01_Base_Analitica'!$D:$D,A63,'01_Base_Analitica'!$U:$U),"")</f>
        <v>6.8249999999999993</v>
      </c>
      <c r="F63" s="12">
        <f>IFERROR(AVERAGEIF('01_Base_Analitica'!$D:$D,A63,'01_Base_Analitica'!$V:$V),"")</f>
        <v>6.5</v>
      </c>
      <c r="G63">
        <f>COUNTIFS('01_Base_Analitica'!$D:$D,A63,'01_Base_Analitica'!$U:$U,"&gt;="&amp;0)</f>
        <v>4</v>
      </c>
      <c r="H63">
        <f>COUNTIFS('01_Base_Analitica'!$D:$D,A63,'01_Base_Analitica'!$V:$V,"&gt;="&amp;0)</f>
        <v>4</v>
      </c>
      <c r="I63" s="12" cm="1">
        <f t="array" ref="I63">IF(G63&lt;2,"",MAX(_xlfn._xlws.FILTER('01_Base_Analitica'!$U$2:$U$1449,('01_Base_Analitica'!$D$2:$D$1449=A63)*ISNUMBER('01_Base_Analitica'!$U$2:$U$1449)))-MIN(_xlfn._xlws.FILTER('01_Base_Analitica'!$U$2:$U$1449,('01_Base_Analitica'!$D$2:$D$1449=A63)*ISNUMBER('01_Base_Analitica'!$U$2:$U$1449))))</f>
        <v>0.90000000000000036</v>
      </c>
      <c r="J63" s="12" cm="1">
        <f t="array" ref="J63">IF(H63&lt;2,"",MAX(_xlfn._xlws.FILTER('01_Base_Analitica'!$V$2:$V$1449,('01_Base_Analitica'!$D$2:$D$1449=A63)*ISNUMBER('01_Base_Analitica'!$V$2:$V$1449)))-MIN(_xlfn._xlws.FILTER('01_Base_Analitica'!$V$2:$V$1449,('01_Base_Analitica'!$D$2:$D$1449=A63)*ISNUMBER('01_Base_Analitica'!$V$2:$V$1449))))</f>
        <v>0</v>
      </c>
      <c r="K63" s="12">
        <f t="shared" si="0"/>
        <v>0.32499999999999929</v>
      </c>
    </row>
    <row r="64" spans="1:11">
      <c r="A64">
        <f>Base_Amostral!A64</f>
        <v>2202901</v>
      </c>
      <c r="B64" t="str">
        <f>Base_Amostral!E64</f>
        <v>Corrente</v>
      </c>
      <c r="C64" t="str">
        <f>Base_Amostral!C64</f>
        <v>Piauí</v>
      </c>
      <c r="D64" t="str">
        <f>Base_Amostral!F64</f>
        <v>Nordeste</v>
      </c>
      <c r="E64" s="12">
        <f>IFERROR(AVERAGEIF('01_Base_Analitica'!$D:$D,A64,'01_Base_Analitica'!$U:$U),"")</f>
        <v>6.5999999999999988</v>
      </c>
      <c r="F64" s="12">
        <f>IFERROR(AVERAGEIF('01_Base_Analitica'!$D:$D,A64,'01_Base_Analitica'!$V:$V),"")</f>
        <v>6.5</v>
      </c>
      <c r="G64">
        <f>COUNTIFS('01_Base_Analitica'!$D:$D,A64,'01_Base_Analitica'!$U:$U,"&gt;="&amp;0)</f>
        <v>3</v>
      </c>
      <c r="H64">
        <f>COUNTIFS('01_Base_Analitica'!$D:$D,A64,'01_Base_Analitica'!$V:$V,"&gt;="&amp;0)</f>
        <v>3</v>
      </c>
      <c r="I64" s="12" cm="1">
        <f t="array" ref="I64">IF(G64&lt;2,"",MAX(_xlfn._xlws.FILTER('01_Base_Analitica'!$U$2:$U$1449,('01_Base_Analitica'!$D$2:$D$1449=A64)*ISNUMBER('01_Base_Analitica'!$U$2:$U$1449)))-MIN(_xlfn._xlws.FILTER('01_Base_Analitica'!$U$2:$U$1449,('01_Base_Analitica'!$D$2:$D$1449=A64)*ISNUMBER('01_Base_Analitica'!$U$2:$U$1449))))</f>
        <v>0</v>
      </c>
      <c r="J64" s="12" cm="1">
        <f t="array" ref="J64">IF(H64&lt;2,"",MAX(_xlfn._xlws.FILTER('01_Base_Analitica'!$V$2:$V$1449,('01_Base_Analitica'!$D$2:$D$1449=A64)*ISNUMBER('01_Base_Analitica'!$V$2:$V$1449)))-MIN(_xlfn._xlws.FILTER('01_Base_Analitica'!$V$2:$V$1449,('01_Base_Analitica'!$D$2:$D$1449=A64)*ISNUMBER('01_Base_Analitica'!$V$2:$V$1449))))</f>
        <v>0</v>
      </c>
      <c r="K64" s="12">
        <f t="shared" si="0"/>
        <v>9.9999999999998757E-2</v>
      </c>
    </row>
    <row r="65" spans="1:11">
      <c r="A65">
        <f>Base_Amostral!A65</f>
        <v>2205359</v>
      </c>
      <c r="B65" t="str">
        <f>Base_Amostral!E65</f>
        <v>João Costa</v>
      </c>
      <c r="C65" t="str">
        <f>Base_Amostral!C65</f>
        <v>Piauí</v>
      </c>
      <c r="D65" t="str">
        <f>Base_Amostral!F65</f>
        <v>Nordeste</v>
      </c>
      <c r="E65" s="12">
        <f>IFERROR(AVERAGEIF('01_Base_Analitica'!$D:$D,A65,'01_Base_Analitica'!$U:$U),"")</f>
        <v>7.0749999999999993</v>
      </c>
      <c r="F65" s="12">
        <f>IFERROR(AVERAGEIF('01_Base_Analitica'!$D:$D,A65,'01_Base_Analitica'!$V:$V),"")</f>
        <v>6.8</v>
      </c>
      <c r="G65">
        <f>COUNTIFS('01_Base_Analitica'!$D:$D,A65,'01_Base_Analitica'!$U:$U,"&gt;="&amp;0)</f>
        <v>4</v>
      </c>
      <c r="H65">
        <f>COUNTIFS('01_Base_Analitica'!$D:$D,A65,'01_Base_Analitica'!$V:$V,"&gt;="&amp;0)</f>
        <v>4</v>
      </c>
      <c r="I65" s="12" cm="1">
        <f t="array" ref="I65">IF(G65&lt;2,"",MAX(_xlfn._xlws.FILTER('01_Base_Analitica'!$U$2:$U$1449,('01_Base_Analitica'!$D$2:$D$1449=A65)*ISNUMBER('01_Base_Analitica'!$U$2:$U$1449)))-MIN(_xlfn._xlws.FILTER('01_Base_Analitica'!$U$2:$U$1449,('01_Base_Analitica'!$D$2:$D$1449=A65)*ISNUMBER('01_Base_Analitica'!$U$2:$U$1449))))</f>
        <v>1.2000000000000002</v>
      </c>
      <c r="J65" s="12" cm="1">
        <f t="array" ref="J65">IF(H65&lt;2,"",MAX(_xlfn._xlws.FILTER('01_Base_Analitica'!$V$2:$V$1449,('01_Base_Analitica'!$D$2:$D$1449=A65)*ISNUMBER('01_Base_Analitica'!$V$2:$V$1449)))-MIN(_xlfn._xlws.FILTER('01_Base_Analitica'!$V$2:$V$1449,('01_Base_Analitica'!$D$2:$D$1449=A65)*ISNUMBER('01_Base_Analitica'!$V$2:$V$1449))))</f>
        <v>0</v>
      </c>
      <c r="K65" s="12">
        <f t="shared" si="0"/>
        <v>0.27499999999999947</v>
      </c>
    </row>
    <row r="66" spans="1:11">
      <c r="A66">
        <f>Base_Amostral!A66</f>
        <v>2308708</v>
      </c>
      <c r="B66" t="str">
        <f>Base_Amostral!E66</f>
        <v>Morada Nova</v>
      </c>
      <c r="C66" t="str">
        <f>Base_Amostral!C66</f>
        <v>Ceará</v>
      </c>
      <c r="D66" t="str">
        <f>Base_Amostral!F66</f>
        <v>Nordeste</v>
      </c>
      <c r="E66" s="12">
        <f>IFERROR(AVERAGEIF('01_Base_Analitica'!$D:$D,A66,'01_Base_Analitica'!$U:$U),"")</f>
        <v>6.3250000000000002</v>
      </c>
      <c r="F66" s="12">
        <f>IFERROR(AVERAGEIF('01_Base_Analitica'!$D:$D,A66,'01_Base_Analitica'!$V:$V),"")</f>
        <v>6.5500000000000007</v>
      </c>
      <c r="G66">
        <f>COUNTIFS('01_Base_Analitica'!$D:$D,A66,'01_Base_Analitica'!$U:$U,"&gt;="&amp;0)</f>
        <v>4</v>
      </c>
      <c r="H66">
        <f>COUNTIFS('01_Base_Analitica'!$D:$D,A66,'01_Base_Analitica'!$V:$V,"&gt;="&amp;0)</f>
        <v>4</v>
      </c>
      <c r="I66" s="12" cm="1">
        <f t="array" ref="I66">IF(G66&lt;2,"",MAX(_xlfn._xlws.FILTER('01_Base_Analitica'!$U$2:$U$1449,('01_Base_Analitica'!$D$2:$D$1449=A66)*ISNUMBER('01_Base_Analitica'!$U$2:$U$1449)))-MIN(_xlfn._xlws.FILTER('01_Base_Analitica'!$U$2:$U$1449,('01_Base_Analitica'!$D$2:$D$1449=A66)*ISNUMBER('01_Base_Analitica'!$U$2:$U$1449))))</f>
        <v>1.2999999999999998</v>
      </c>
      <c r="J66" s="12" cm="1">
        <f t="array" ref="J66">IF(H66&lt;2,"",MAX(_xlfn._xlws.FILTER('01_Base_Analitica'!$V$2:$V$1449,('01_Base_Analitica'!$D$2:$D$1449=A66)*ISNUMBER('01_Base_Analitica'!$V$2:$V$1449)))-MIN(_xlfn._xlws.FILTER('01_Base_Analitica'!$V$2:$V$1449,('01_Base_Analitica'!$D$2:$D$1449=A66)*ISNUMBER('01_Base_Analitica'!$V$2:$V$1449))))</f>
        <v>9.9999999999999645E-2</v>
      </c>
      <c r="K66" s="12">
        <f t="shared" si="0"/>
        <v>-0.22500000000000053</v>
      </c>
    </row>
    <row r="67" spans="1:11">
      <c r="A67">
        <f>Base_Amostral!A67</f>
        <v>2702900</v>
      </c>
      <c r="B67" t="str">
        <f>Base_Amostral!E67</f>
        <v>Girau do Ponciano</v>
      </c>
      <c r="C67" t="str">
        <f>Base_Amostral!C67</f>
        <v>Alagoas</v>
      </c>
      <c r="D67" t="str">
        <f>Base_Amostral!F67</f>
        <v>Nordeste</v>
      </c>
      <c r="E67" s="12">
        <f>IFERROR(AVERAGEIF('01_Base_Analitica'!$D:$D,A67,'01_Base_Analitica'!$U:$U),"")</f>
        <v>6.8000000000000007</v>
      </c>
      <c r="F67" s="12">
        <f>IFERROR(AVERAGEIF('01_Base_Analitica'!$D:$D,A67,'01_Base_Analitica'!$V:$V),"")</f>
        <v>6.8</v>
      </c>
      <c r="G67">
        <f>COUNTIFS('01_Base_Analitica'!$D:$D,A67,'01_Base_Analitica'!$U:$U,"&gt;="&amp;0)</f>
        <v>4</v>
      </c>
      <c r="H67">
        <f>COUNTIFS('01_Base_Analitica'!$D:$D,A67,'01_Base_Analitica'!$V:$V,"&gt;="&amp;0)</f>
        <v>4</v>
      </c>
      <c r="I67" s="12" cm="1">
        <f t="array" ref="I67">IF(G67&lt;2,"",MAX(_xlfn._xlws.FILTER('01_Base_Analitica'!$U$2:$U$1449,('01_Base_Analitica'!$D$2:$D$1449=A67)*ISNUMBER('01_Base_Analitica'!$U$2:$U$1449)))-MIN(_xlfn._xlws.FILTER('01_Base_Analitica'!$U$2:$U$1449,('01_Base_Analitica'!$D$2:$D$1449=A67)*ISNUMBER('01_Base_Analitica'!$U$2:$U$1449))))</f>
        <v>1</v>
      </c>
      <c r="J67" s="12" cm="1">
        <f t="array" ref="J67">IF(H67&lt;2,"",MAX(_xlfn._xlws.FILTER('01_Base_Analitica'!$V$2:$V$1449,('01_Base_Analitica'!$D$2:$D$1449=A67)*ISNUMBER('01_Base_Analitica'!$V$2:$V$1449)))-MIN(_xlfn._xlws.FILTER('01_Base_Analitica'!$V$2:$V$1449,('01_Base_Analitica'!$D$2:$D$1449=A67)*ISNUMBER('01_Base_Analitica'!$V$2:$V$1449))))</f>
        <v>0</v>
      </c>
      <c r="K67" s="12">
        <f t="shared" ref="K67:K130" si="1">IF(OR(E67="",F67=""),"",E67-F67)</f>
        <v>8.8817841970012523E-16</v>
      </c>
    </row>
    <row r="68" spans="1:11">
      <c r="A68">
        <f>Base_Amostral!A68</f>
        <v>2401453</v>
      </c>
      <c r="B68" t="str">
        <f>Base_Amostral!E68</f>
        <v>Baraúna</v>
      </c>
      <c r="C68" t="str">
        <f>Base_Amostral!C68</f>
        <v>Rio Grande do Norte</v>
      </c>
      <c r="D68" t="str">
        <f>Base_Amostral!F68</f>
        <v>Nordeste</v>
      </c>
      <c r="E68" s="12">
        <f>IFERROR(AVERAGEIF('01_Base_Analitica'!$D:$D,A68,'01_Base_Analitica'!$U:$U),"")</f>
        <v>8.3000000000000007</v>
      </c>
      <c r="F68" s="12" t="str">
        <f>IFERROR(AVERAGEIF('01_Base_Analitica'!$D:$D,A68,'01_Base_Analitica'!$V:$V),"")</f>
        <v/>
      </c>
      <c r="G68">
        <f>COUNTIFS('01_Base_Analitica'!$D:$D,A68,'01_Base_Analitica'!$U:$U,"&gt;="&amp;0)</f>
        <v>1</v>
      </c>
      <c r="H68">
        <f>COUNTIFS('01_Base_Analitica'!$D:$D,A68,'01_Base_Analitica'!$V:$V,"&gt;="&amp;0)</f>
        <v>0</v>
      </c>
      <c r="I68" s="12" t="str" cm="1">
        <f t="array" ref="I68">IF(G68&lt;2,"",MAX(_xlfn._xlws.FILTER('01_Base_Analitica'!$U$2:$U$1449,('01_Base_Analitica'!$D$2:$D$1449=A68)*ISNUMBER('01_Base_Analitica'!$U$2:$U$1449)))-MIN(_xlfn._xlws.FILTER('01_Base_Analitica'!$U$2:$U$1449,('01_Base_Analitica'!$D$2:$D$1449=A68)*ISNUMBER('01_Base_Analitica'!$U$2:$U$1449))))</f>
        <v/>
      </c>
      <c r="J68" s="12" t="str" cm="1">
        <f t="array" ref="J68">IF(H68&lt;2,"",MAX(_xlfn._xlws.FILTER('01_Base_Analitica'!$V$2:$V$1449,('01_Base_Analitica'!$D$2:$D$1449=A68)*ISNUMBER('01_Base_Analitica'!$V$2:$V$1449)))-MIN(_xlfn._xlws.FILTER('01_Base_Analitica'!$V$2:$V$1449,('01_Base_Analitica'!$D$2:$D$1449=A68)*ISNUMBER('01_Base_Analitica'!$V$2:$V$1449))))</f>
        <v/>
      </c>
      <c r="K68" s="12" t="str">
        <f t="shared" si="1"/>
        <v/>
      </c>
    </row>
    <row r="69" spans="1:11">
      <c r="A69">
        <f>Base_Amostral!A69</f>
        <v>2706422</v>
      </c>
      <c r="B69" t="str">
        <f>Base_Amostral!E69</f>
        <v>Pariconha</v>
      </c>
      <c r="C69" t="str">
        <f>Base_Amostral!C69</f>
        <v>Alagoas</v>
      </c>
      <c r="D69" t="str">
        <f>Base_Amostral!F69</f>
        <v>Nordeste</v>
      </c>
      <c r="E69" s="12">
        <f>IFERROR(AVERAGEIF('01_Base_Analitica'!$D:$D,A69,'01_Base_Analitica'!$U:$U),"")</f>
        <v>6</v>
      </c>
      <c r="F69" s="12">
        <f>IFERROR(AVERAGEIF('01_Base_Analitica'!$D:$D,A69,'01_Base_Analitica'!$V:$V),"")</f>
        <v>5.7</v>
      </c>
      <c r="G69">
        <f>COUNTIFS('01_Base_Analitica'!$D:$D,A69,'01_Base_Analitica'!$U:$U,"&gt;="&amp;0)</f>
        <v>4</v>
      </c>
      <c r="H69">
        <f>COUNTIFS('01_Base_Analitica'!$D:$D,A69,'01_Base_Analitica'!$V:$V,"&gt;="&amp;0)</f>
        <v>4</v>
      </c>
      <c r="I69" s="12" cm="1">
        <f t="array" ref="I69">IF(G69&lt;2,"",MAX(_xlfn._xlws.FILTER('01_Base_Analitica'!$U$2:$U$1449,('01_Base_Analitica'!$D$2:$D$1449=A69)*ISNUMBER('01_Base_Analitica'!$U$2:$U$1449)))-MIN(_xlfn._xlws.FILTER('01_Base_Analitica'!$U$2:$U$1449,('01_Base_Analitica'!$D$2:$D$1449=A69)*ISNUMBER('01_Base_Analitica'!$U$2:$U$1449))))</f>
        <v>0.79999999999999982</v>
      </c>
      <c r="J69" s="12" cm="1">
        <f t="array" ref="J69">IF(H69&lt;2,"",MAX(_xlfn._xlws.FILTER('01_Base_Analitica'!$V$2:$V$1449,('01_Base_Analitica'!$D$2:$D$1449=A69)*ISNUMBER('01_Base_Analitica'!$V$2:$V$1449)))-MIN(_xlfn._xlws.FILTER('01_Base_Analitica'!$V$2:$V$1449,('01_Base_Analitica'!$D$2:$D$1449=A69)*ISNUMBER('01_Base_Analitica'!$V$2:$V$1449))))</f>
        <v>0</v>
      </c>
      <c r="K69" s="12">
        <f t="shared" si="1"/>
        <v>0.29999999999999982</v>
      </c>
    </row>
    <row r="70" spans="1:11">
      <c r="A70">
        <f>Base_Amostral!A70</f>
        <v>2414902</v>
      </c>
      <c r="B70" t="str">
        <f>Base_Amostral!E70</f>
        <v>Viçosa</v>
      </c>
      <c r="C70" t="str">
        <f>Base_Amostral!C70</f>
        <v>Rio Grande do Norte</v>
      </c>
      <c r="D70" t="str">
        <f>Base_Amostral!F70</f>
        <v>Nordeste</v>
      </c>
      <c r="E70" s="12">
        <f>IFERROR(AVERAGEIF('01_Base_Analitica'!$D:$D,A70,'01_Base_Analitica'!$U:$U),"")</f>
        <v>4.0250000000000004</v>
      </c>
      <c r="F70" s="12">
        <f>IFERROR(AVERAGEIF('01_Base_Analitica'!$D:$D,A70,'01_Base_Analitica'!$V:$V),"")</f>
        <v>4.45</v>
      </c>
      <c r="G70">
        <f>COUNTIFS('01_Base_Analitica'!$D:$D,A70,'01_Base_Analitica'!$U:$U,"&gt;="&amp;0)</f>
        <v>4</v>
      </c>
      <c r="H70">
        <f>COUNTIFS('01_Base_Analitica'!$D:$D,A70,'01_Base_Analitica'!$V:$V,"&gt;="&amp;0)</f>
        <v>4</v>
      </c>
      <c r="I70" s="12" cm="1">
        <f t="array" ref="I70">IF(G70&lt;2,"",MAX(_xlfn._xlws.FILTER('01_Base_Analitica'!$U$2:$U$1449,('01_Base_Analitica'!$D$2:$D$1449=A70)*ISNUMBER('01_Base_Analitica'!$U$2:$U$1449)))-MIN(_xlfn._xlws.FILTER('01_Base_Analitica'!$U$2:$U$1449,('01_Base_Analitica'!$D$2:$D$1449=A70)*ISNUMBER('01_Base_Analitica'!$U$2:$U$1449))))</f>
        <v>1.3000000000000003</v>
      </c>
      <c r="J70" s="12" cm="1">
        <f t="array" ref="J70">IF(H70&lt;2,"",MAX(_xlfn._xlws.FILTER('01_Base_Analitica'!$V$2:$V$1449,('01_Base_Analitica'!$D$2:$D$1449=A70)*ISNUMBER('01_Base_Analitica'!$V$2:$V$1449)))-MIN(_xlfn._xlws.FILTER('01_Base_Analitica'!$V$2:$V$1449,('01_Base_Analitica'!$D$2:$D$1449=A70)*ISNUMBER('01_Base_Analitica'!$V$2:$V$1449))))</f>
        <v>9.9999999999999645E-2</v>
      </c>
      <c r="K70" s="12">
        <f t="shared" si="1"/>
        <v>-0.42499999999999982</v>
      </c>
    </row>
    <row r="71" spans="1:11">
      <c r="A71">
        <f>Base_Amostral!A71</f>
        <v>2405108</v>
      </c>
      <c r="B71" t="str">
        <f>Base_Amostral!E71</f>
        <v>Jandaíra</v>
      </c>
      <c r="C71" t="str">
        <f>Base_Amostral!C71</f>
        <v>Rio Grande do Norte</v>
      </c>
      <c r="D71" t="str">
        <f>Base_Amostral!F71</f>
        <v>Nordeste</v>
      </c>
      <c r="E71" s="12">
        <f>IFERROR(AVERAGEIF('01_Base_Analitica'!$D:$D,A71,'01_Base_Analitica'!$U:$U),"")</f>
        <v>6.2000000000000011</v>
      </c>
      <c r="F71" s="12">
        <f>IFERROR(AVERAGEIF('01_Base_Analitica'!$D:$D,A71,'01_Base_Analitica'!$V:$V),"")</f>
        <v>6.6</v>
      </c>
      <c r="G71">
        <f>COUNTIFS('01_Base_Analitica'!$D:$D,A71,'01_Base_Analitica'!$U:$U,"&gt;="&amp;0)</f>
        <v>4</v>
      </c>
      <c r="H71">
        <f>COUNTIFS('01_Base_Analitica'!$D:$D,A71,'01_Base_Analitica'!$V:$V,"&gt;="&amp;0)</f>
        <v>4</v>
      </c>
      <c r="I71" s="12" cm="1">
        <f t="array" ref="I71">IF(G71&lt;2,"",MAX(_xlfn._xlws.FILTER('01_Base_Analitica'!$U$2:$U$1449,('01_Base_Analitica'!$D$2:$D$1449=A71)*ISNUMBER('01_Base_Analitica'!$U$2:$U$1449)))-MIN(_xlfn._xlws.FILTER('01_Base_Analitica'!$U$2:$U$1449,('01_Base_Analitica'!$D$2:$D$1449=A71)*ISNUMBER('01_Base_Analitica'!$U$2:$U$1449))))</f>
        <v>1.1999999999999993</v>
      </c>
      <c r="J71" s="12" cm="1">
        <f t="array" ref="J71">IF(H71&lt;2,"",MAX(_xlfn._xlws.FILTER('01_Base_Analitica'!$V$2:$V$1449,('01_Base_Analitica'!$D$2:$D$1449=A71)*ISNUMBER('01_Base_Analitica'!$V$2:$V$1449)))-MIN(_xlfn._xlws.FILTER('01_Base_Analitica'!$V$2:$V$1449,('01_Base_Analitica'!$D$2:$D$1449=A71)*ISNUMBER('01_Base_Analitica'!$V$2:$V$1449))))</f>
        <v>0</v>
      </c>
      <c r="K71" s="12">
        <f t="shared" si="1"/>
        <v>-0.39999999999999858</v>
      </c>
    </row>
    <row r="72" spans="1:11">
      <c r="A72">
        <f>Base_Amostral!A72</f>
        <v>2205250</v>
      </c>
      <c r="B72" t="str">
        <f>Base_Amostral!E72</f>
        <v>Jardim do Mulato</v>
      </c>
      <c r="C72" t="str">
        <f>Base_Amostral!C72</f>
        <v>Piauí</v>
      </c>
      <c r="D72" t="str">
        <f>Base_Amostral!F72</f>
        <v>Nordeste</v>
      </c>
      <c r="E72" s="12">
        <f>IFERROR(AVERAGEIF('01_Base_Analitica'!$D:$D,A72,'01_Base_Analitica'!$U:$U),"")</f>
        <v>7.85</v>
      </c>
      <c r="F72" s="12">
        <f>IFERROR(AVERAGEIF('01_Base_Analitica'!$D:$D,A72,'01_Base_Analitica'!$V:$V),"")</f>
        <v>7.35</v>
      </c>
      <c r="G72">
        <f>COUNTIFS('01_Base_Analitica'!$D:$D,A72,'01_Base_Analitica'!$U:$U,"&gt;="&amp;0)</f>
        <v>4</v>
      </c>
      <c r="H72">
        <f>COUNTIFS('01_Base_Analitica'!$D:$D,A72,'01_Base_Analitica'!$V:$V,"&gt;="&amp;0)</f>
        <v>4</v>
      </c>
      <c r="I72" s="12" cm="1">
        <f t="array" ref="I72">IF(G72&lt;2,"",MAX(_xlfn._xlws.FILTER('01_Base_Analitica'!$U$2:$U$1449,('01_Base_Analitica'!$D$2:$D$1449=A72)*ISNUMBER('01_Base_Analitica'!$U$2:$U$1449)))-MIN(_xlfn._xlws.FILTER('01_Base_Analitica'!$U$2:$U$1449,('01_Base_Analitica'!$D$2:$D$1449=A72)*ISNUMBER('01_Base_Analitica'!$U$2:$U$1449))))</f>
        <v>4.3999999999999995</v>
      </c>
      <c r="J72" s="12" cm="1">
        <f t="array" ref="J72">IF(H72&lt;2,"",MAX(_xlfn._xlws.FILTER('01_Base_Analitica'!$V$2:$V$1449,('01_Base_Analitica'!$D$2:$D$1449=A72)*ISNUMBER('01_Base_Analitica'!$V$2:$V$1449)))-MIN(_xlfn._xlws.FILTER('01_Base_Analitica'!$V$2:$V$1449,('01_Base_Analitica'!$D$2:$D$1449=A72)*ISNUMBER('01_Base_Analitica'!$V$2:$V$1449))))</f>
        <v>3</v>
      </c>
      <c r="K72" s="12">
        <f t="shared" si="1"/>
        <v>0.5</v>
      </c>
    </row>
    <row r="73" spans="1:11">
      <c r="A73">
        <f>Base_Amostral!A73</f>
        <v>2911402</v>
      </c>
      <c r="B73" t="str">
        <f>Base_Amostral!E73</f>
        <v>Glória</v>
      </c>
      <c r="C73" t="str">
        <f>Base_Amostral!C73</f>
        <v>Bahia</v>
      </c>
      <c r="D73" t="str">
        <f>Base_Amostral!F73</f>
        <v>Nordeste</v>
      </c>
      <c r="E73" s="12">
        <f>IFERROR(AVERAGEIF('01_Base_Analitica'!$D:$D,A73,'01_Base_Analitica'!$U:$U),"")</f>
        <v>8</v>
      </c>
      <c r="F73" s="12">
        <f>IFERROR(AVERAGEIF('01_Base_Analitica'!$D:$D,A73,'01_Base_Analitica'!$V:$V),"")</f>
        <v>8.3000000000000007</v>
      </c>
      <c r="G73">
        <f>COUNTIFS('01_Base_Analitica'!$D:$D,A73,'01_Base_Analitica'!$U:$U,"&gt;="&amp;0)</f>
        <v>4</v>
      </c>
      <c r="H73">
        <f>COUNTIFS('01_Base_Analitica'!$D:$D,A73,'01_Base_Analitica'!$V:$V,"&gt;="&amp;0)</f>
        <v>4</v>
      </c>
      <c r="I73" s="12" cm="1">
        <f t="array" ref="I73">IF(G73&lt;2,"",MAX(_xlfn._xlws.FILTER('01_Base_Analitica'!$U$2:$U$1449,('01_Base_Analitica'!$D$2:$D$1449=A73)*ISNUMBER('01_Base_Analitica'!$U$2:$U$1449)))-MIN(_xlfn._xlws.FILTER('01_Base_Analitica'!$U$2:$U$1449,('01_Base_Analitica'!$D$2:$D$1449=A73)*ISNUMBER('01_Base_Analitica'!$U$2:$U$1449))))</f>
        <v>0.29999999999999893</v>
      </c>
      <c r="J73" s="12" cm="1">
        <f t="array" ref="J73">IF(H73&lt;2,"",MAX(_xlfn._xlws.FILTER('01_Base_Analitica'!$V$2:$V$1449,('01_Base_Analitica'!$D$2:$D$1449=A73)*ISNUMBER('01_Base_Analitica'!$V$2:$V$1449)))-MIN(_xlfn._xlws.FILTER('01_Base_Analitica'!$V$2:$V$1449,('01_Base_Analitica'!$D$2:$D$1449=A73)*ISNUMBER('01_Base_Analitica'!$V$2:$V$1449))))</f>
        <v>0</v>
      </c>
      <c r="K73" s="12">
        <f t="shared" si="1"/>
        <v>-0.30000000000000071</v>
      </c>
    </row>
    <row r="74" spans="1:11">
      <c r="A74">
        <f>Base_Amostral!A74</f>
        <v>2915007</v>
      </c>
      <c r="B74" t="str">
        <f>Base_Amostral!E74</f>
        <v>Itaeté</v>
      </c>
      <c r="C74" t="str">
        <f>Base_Amostral!C74</f>
        <v>Bahia</v>
      </c>
      <c r="D74" t="str">
        <f>Base_Amostral!F74</f>
        <v>Nordeste</v>
      </c>
      <c r="E74" s="12">
        <f>IFERROR(AVERAGEIF('01_Base_Analitica'!$D:$D,A74,'01_Base_Analitica'!$U:$U),"")</f>
        <v>7.8</v>
      </c>
      <c r="F74" s="12" t="str">
        <f>IFERROR(AVERAGEIF('01_Base_Analitica'!$D:$D,A74,'01_Base_Analitica'!$V:$V),"")</f>
        <v/>
      </c>
      <c r="G74">
        <f>COUNTIFS('01_Base_Analitica'!$D:$D,A74,'01_Base_Analitica'!$U:$U,"&gt;="&amp;0)</f>
        <v>1</v>
      </c>
      <c r="H74">
        <f>COUNTIFS('01_Base_Analitica'!$D:$D,A74,'01_Base_Analitica'!$V:$V,"&gt;="&amp;0)</f>
        <v>0</v>
      </c>
      <c r="I74" s="12" t="str" cm="1">
        <f t="array" ref="I74">IF(G74&lt;2,"",MAX(_xlfn._xlws.FILTER('01_Base_Analitica'!$U$2:$U$1449,('01_Base_Analitica'!$D$2:$D$1449=A74)*ISNUMBER('01_Base_Analitica'!$U$2:$U$1449)))-MIN(_xlfn._xlws.FILTER('01_Base_Analitica'!$U$2:$U$1449,('01_Base_Analitica'!$D$2:$D$1449=A74)*ISNUMBER('01_Base_Analitica'!$U$2:$U$1449))))</f>
        <v/>
      </c>
      <c r="J74" s="12" t="str" cm="1">
        <f t="array" ref="J74">IF(H74&lt;2,"",MAX(_xlfn._xlws.FILTER('01_Base_Analitica'!$V$2:$V$1449,('01_Base_Analitica'!$D$2:$D$1449=A74)*ISNUMBER('01_Base_Analitica'!$V$2:$V$1449)))-MIN(_xlfn._xlws.FILTER('01_Base_Analitica'!$V$2:$V$1449,('01_Base_Analitica'!$D$2:$D$1449=A74)*ISNUMBER('01_Base_Analitica'!$V$2:$V$1449))))</f>
        <v/>
      </c>
      <c r="K74" s="12" t="str">
        <f t="shared" si="1"/>
        <v/>
      </c>
    </row>
    <row r="75" spans="1:11">
      <c r="A75">
        <f>Base_Amostral!A75</f>
        <v>2103406</v>
      </c>
      <c r="B75" t="str">
        <f>Base_Amostral!E75</f>
        <v>Coelho Neto</v>
      </c>
      <c r="C75" t="str">
        <f>Base_Amostral!C75</f>
        <v>Maranhão</v>
      </c>
      <c r="D75" t="str">
        <f>Base_Amostral!F75</f>
        <v>Nordeste</v>
      </c>
      <c r="E75" s="12">
        <f>IFERROR(AVERAGEIF('01_Base_Analitica'!$D:$D,A75,'01_Base_Analitica'!$U:$U),"")</f>
        <v>7.2</v>
      </c>
      <c r="F75" s="12">
        <f>IFERROR(AVERAGEIF('01_Base_Analitica'!$D:$D,A75,'01_Base_Analitica'!$V:$V),"")</f>
        <v>7</v>
      </c>
      <c r="G75">
        <f>COUNTIFS('01_Base_Analitica'!$D:$D,A75,'01_Base_Analitica'!$U:$U,"&gt;="&amp;0)</f>
        <v>4</v>
      </c>
      <c r="H75">
        <f>COUNTIFS('01_Base_Analitica'!$D:$D,A75,'01_Base_Analitica'!$V:$V,"&gt;="&amp;0)</f>
        <v>4</v>
      </c>
      <c r="I75" s="12" cm="1">
        <f t="array" ref="I75">IF(G75&lt;2,"",MAX(_xlfn._xlws.FILTER('01_Base_Analitica'!$U$2:$U$1449,('01_Base_Analitica'!$D$2:$D$1449=A75)*ISNUMBER('01_Base_Analitica'!$U$2:$U$1449)))-MIN(_xlfn._xlws.FILTER('01_Base_Analitica'!$U$2:$U$1449,('01_Base_Analitica'!$D$2:$D$1449=A75)*ISNUMBER('01_Base_Analitica'!$U$2:$U$1449))))</f>
        <v>0.79999999999999982</v>
      </c>
      <c r="J75" s="12" cm="1">
        <f t="array" ref="J75">IF(H75&lt;2,"",MAX(_xlfn._xlws.FILTER('01_Base_Analitica'!$V$2:$V$1449,('01_Base_Analitica'!$D$2:$D$1449=A75)*ISNUMBER('01_Base_Analitica'!$V$2:$V$1449)))-MIN(_xlfn._xlws.FILTER('01_Base_Analitica'!$V$2:$V$1449,('01_Base_Analitica'!$D$2:$D$1449=A75)*ISNUMBER('01_Base_Analitica'!$V$2:$V$1449))))</f>
        <v>0</v>
      </c>
      <c r="K75" s="12">
        <f t="shared" si="1"/>
        <v>0.20000000000000018</v>
      </c>
    </row>
    <row r="76" spans="1:11">
      <c r="A76">
        <f>Base_Amostral!A76</f>
        <v>2806008</v>
      </c>
      <c r="B76" t="str">
        <f>Base_Amostral!E76</f>
        <v>Ribeirópolis</v>
      </c>
      <c r="C76" t="str">
        <f>Base_Amostral!C76</f>
        <v>Sergipe</v>
      </c>
      <c r="D76" t="str">
        <f>Base_Amostral!F76</f>
        <v>Nordeste</v>
      </c>
      <c r="E76" s="12">
        <f>IFERROR(AVERAGEIF('01_Base_Analitica'!$D:$D,A76,'01_Base_Analitica'!$U:$U),"")</f>
        <v>5.7</v>
      </c>
      <c r="F76" s="12">
        <f>IFERROR(AVERAGEIF('01_Base_Analitica'!$D:$D,A76,'01_Base_Analitica'!$V:$V),"")</f>
        <v>5.6</v>
      </c>
      <c r="G76">
        <f>COUNTIFS('01_Base_Analitica'!$D:$D,A76,'01_Base_Analitica'!$U:$U,"&gt;="&amp;0)</f>
        <v>4</v>
      </c>
      <c r="H76">
        <f>COUNTIFS('01_Base_Analitica'!$D:$D,A76,'01_Base_Analitica'!$V:$V,"&gt;="&amp;0)</f>
        <v>4</v>
      </c>
      <c r="I76" s="12" cm="1">
        <f t="array" ref="I76">IF(G76&lt;2,"",MAX(_xlfn._xlws.FILTER('01_Base_Analitica'!$U$2:$U$1449,('01_Base_Analitica'!$D$2:$D$1449=A76)*ISNUMBER('01_Base_Analitica'!$U$2:$U$1449)))-MIN(_xlfn._xlws.FILTER('01_Base_Analitica'!$U$2:$U$1449,('01_Base_Analitica'!$D$2:$D$1449=A76)*ISNUMBER('01_Base_Analitica'!$U$2:$U$1449))))</f>
        <v>1.0999999999999996</v>
      </c>
      <c r="J76" s="12" cm="1">
        <f t="array" ref="J76">IF(H76&lt;2,"",MAX(_xlfn._xlws.FILTER('01_Base_Analitica'!$V$2:$V$1449,('01_Base_Analitica'!$D$2:$D$1449=A76)*ISNUMBER('01_Base_Analitica'!$V$2:$V$1449)))-MIN(_xlfn._xlws.FILTER('01_Base_Analitica'!$V$2:$V$1449,('01_Base_Analitica'!$D$2:$D$1449=A76)*ISNUMBER('01_Base_Analitica'!$V$2:$V$1449))))</f>
        <v>0.20000000000000018</v>
      </c>
      <c r="K76" s="12">
        <f t="shared" si="1"/>
        <v>0.10000000000000053</v>
      </c>
    </row>
    <row r="77" spans="1:11">
      <c r="A77">
        <f>Base_Amostral!A77</f>
        <v>2600203</v>
      </c>
      <c r="B77" t="str">
        <f>Base_Amostral!E77</f>
        <v>Afrânio</v>
      </c>
      <c r="C77" t="str">
        <f>Base_Amostral!C77</f>
        <v>Pernambuco</v>
      </c>
      <c r="D77" t="str">
        <f>Base_Amostral!F77</f>
        <v>Nordeste</v>
      </c>
      <c r="E77" s="12">
        <f>IFERROR(AVERAGEIF('01_Base_Analitica'!$D:$D,A77,'01_Base_Analitica'!$U:$U),"")</f>
        <v>7.35</v>
      </c>
      <c r="F77" s="12">
        <f>IFERROR(AVERAGEIF('01_Base_Analitica'!$D:$D,A77,'01_Base_Analitica'!$V:$V),"")</f>
        <v>7</v>
      </c>
      <c r="G77">
        <f>COUNTIFS('01_Base_Analitica'!$D:$D,A77,'01_Base_Analitica'!$U:$U,"&gt;="&amp;0)</f>
        <v>4</v>
      </c>
      <c r="H77">
        <f>COUNTIFS('01_Base_Analitica'!$D:$D,A77,'01_Base_Analitica'!$V:$V,"&gt;="&amp;0)</f>
        <v>4</v>
      </c>
      <c r="I77" s="12" cm="1">
        <f t="array" ref="I77">IF(G77&lt;2,"",MAX(_xlfn._xlws.FILTER('01_Base_Analitica'!$U$2:$U$1449,('01_Base_Analitica'!$D$2:$D$1449=A77)*ISNUMBER('01_Base_Analitica'!$U$2:$U$1449)))-MIN(_xlfn._xlws.FILTER('01_Base_Analitica'!$U$2:$U$1449,('01_Base_Analitica'!$D$2:$D$1449=A77)*ISNUMBER('01_Base_Analitica'!$U$2:$U$1449))))</f>
        <v>1</v>
      </c>
      <c r="J77" s="12" cm="1">
        <f t="array" ref="J77">IF(H77&lt;2,"",MAX(_xlfn._xlws.FILTER('01_Base_Analitica'!$V$2:$V$1449,('01_Base_Analitica'!$D$2:$D$1449=A77)*ISNUMBER('01_Base_Analitica'!$V$2:$V$1449)))-MIN(_xlfn._xlws.FILTER('01_Base_Analitica'!$V$2:$V$1449,('01_Base_Analitica'!$D$2:$D$1449=A77)*ISNUMBER('01_Base_Analitica'!$V$2:$V$1449))))</f>
        <v>0</v>
      </c>
      <c r="K77" s="12">
        <f t="shared" si="1"/>
        <v>0.34999999999999964</v>
      </c>
    </row>
    <row r="78" spans="1:11">
      <c r="A78">
        <f>Base_Amostral!A78</f>
        <v>2100501</v>
      </c>
      <c r="B78" t="str">
        <f>Base_Amostral!E78</f>
        <v>Alto Parnaíba</v>
      </c>
      <c r="C78" t="str">
        <f>Base_Amostral!C78</f>
        <v>Maranhão</v>
      </c>
      <c r="D78" t="str">
        <f>Base_Amostral!F78</f>
        <v>Nordeste</v>
      </c>
      <c r="E78" s="12">
        <f>IFERROR(AVERAGEIF('01_Base_Analitica'!$D:$D,A78,'01_Base_Analitica'!$U:$U),"")</f>
        <v>7.35</v>
      </c>
      <c r="F78" s="12">
        <f>IFERROR(AVERAGEIF('01_Base_Analitica'!$D:$D,A78,'01_Base_Analitica'!$V:$V),"")</f>
        <v>6.4249999999999998</v>
      </c>
      <c r="G78">
        <f>COUNTIFS('01_Base_Analitica'!$D:$D,A78,'01_Base_Analitica'!$U:$U,"&gt;="&amp;0)</f>
        <v>4</v>
      </c>
      <c r="H78">
        <f>COUNTIFS('01_Base_Analitica'!$D:$D,A78,'01_Base_Analitica'!$V:$V,"&gt;="&amp;0)</f>
        <v>4</v>
      </c>
      <c r="I78" s="12" cm="1">
        <f t="array" ref="I78">IF(G78&lt;2,"",MAX(_xlfn._xlws.FILTER('01_Base_Analitica'!$U$2:$U$1449,('01_Base_Analitica'!$D$2:$D$1449=A78)*ISNUMBER('01_Base_Analitica'!$U$2:$U$1449)))-MIN(_xlfn._xlws.FILTER('01_Base_Analitica'!$U$2:$U$1449,('01_Base_Analitica'!$D$2:$D$1449=A78)*ISNUMBER('01_Base_Analitica'!$U$2:$U$1449))))</f>
        <v>1.2000000000000002</v>
      </c>
      <c r="J78" s="12" cm="1">
        <f t="array" ref="J78">IF(H78&lt;2,"",MAX(_xlfn._xlws.FILTER('01_Base_Analitica'!$V$2:$V$1449,('01_Base_Analitica'!$D$2:$D$1449=A78)*ISNUMBER('01_Base_Analitica'!$V$2:$V$1449)))-MIN(_xlfn._xlws.FILTER('01_Base_Analitica'!$V$2:$V$1449,('01_Base_Analitica'!$D$2:$D$1449=A78)*ISNUMBER('01_Base_Analitica'!$V$2:$V$1449))))</f>
        <v>0.5</v>
      </c>
      <c r="K78" s="12">
        <f t="shared" si="1"/>
        <v>0.92499999999999982</v>
      </c>
    </row>
    <row r="79" spans="1:11">
      <c r="A79">
        <f>Base_Amostral!A79</f>
        <v>2102408</v>
      </c>
      <c r="B79" t="str">
        <f>Base_Amostral!E79</f>
        <v>Cajapió</v>
      </c>
      <c r="C79" t="str">
        <f>Base_Amostral!C79</f>
        <v>Maranhão</v>
      </c>
      <c r="D79" t="str">
        <f>Base_Amostral!F79</f>
        <v>Nordeste</v>
      </c>
      <c r="E79" s="12">
        <f>IFERROR(AVERAGEIF('01_Base_Analitica'!$D:$D,A79,'01_Base_Analitica'!$U:$U),"")</f>
        <v>4.7</v>
      </c>
      <c r="F79" s="12">
        <f>IFERROR(AVERAGEIF('01_Base_Analitica'!$D:$D,A79,'01_Base_Analitica'!$V:$V),"")</f>
        <v>5.3</v>
      </c>
      <c r="G79">
        <f>COUNTIFS('01_Base_Analitica'!$D:$D,A79,'01_Base_Analitica'!$U:$U,"&gt;="&amp;0)</f>
        <v>4</v>
      </c>
      <c r="H79">
        <f>COUNTIFS('01_Base_Analitica'!$D:$D,A79,'01_Base_Analitica'!$V:$V,"&gt;="&amp;0)</f>
        <v>4</v>
      </c>
      <c r="I79" s="12" cm="1">
        <f t="array" ref="I79">IF(G79&lt;2,"",MAX(_xlfn._xlws.FILTER('01_Base_Analitica'!$U$2:$U$1449,('01_Base_Analitica'!$D$2:$D$1449=A79)*ISNUMBER('01_Base_Analitica'!$U$2:$U$1449)))-MIN(_xlfn._xlws.FILTER('01_Base_Analitica'!$U$2:$U$1449,('01_Base_Analitica'!$D$2:$D$1449=A79)*ISNUMBER('01_Base_Analitica'!$U$2:$U$1449))))</f>
        <v>1</v>
      </c>
      <c r="J79" s="12" cm="1">
        <f t="array" ref="J79">IF(H79&lt;2,"",MAX(_xlfn._xlws.FILTER('01_Base_Analitica'!$V$2:$V$1449,('01_Base_Analitica'!$D$2:$D$1449=A79)*ISNUMBER('01_Base_Analitica'!$V$2:$V$1449)))-MIN(_xlfn._xlws.FILTER('01_Base_Analitica'!$V$2:$V$1449,('01_Base_Analitica'!$D$2:$D$1449=A79)*ISNUMBER('01_Base_Analitica'!$V$2:$V$1449))))</f>
        <v>0</v>
      </c>
      <c r="K79" s="12">
        <f t="shared" si="1"/>
        <v>-0.59999999999999964</v>
      </c>
    </row>
    <row r="80" spans="1:11">
      <c r="A80">
        <f>Base_Amostral!A80</f>
        <v>2507408</v>
      </c>
      <c r="B80" t="str">
        <f>Base_Amostral!E80</f>
        <v>Jericó</v>
      </c>
      <c r="C80" t="str">
        <f>Base_Amostral!C80</f>
        <v>Paraíba</v>
      </c>
      <c r="D80" t="str">
        <f>Base_Amostral!F80</f>
        <v>Nordeste</v>
      </c>
      <c r="E80" s="12">
        <f>IFERROR(AVERAGEIF('01_Base_Analitica'!$D:$D,A80,'01_Base_Analitica'!$U:$U),"")</f>
        <v>5.4750000000000005</v>
      </c>
      <c r="F80" s="12">
        <f>IFERROR(AVERAGEIF('01_Base_Analitica'!$D:$D,A80,'01_Base_Analitica'!$V:$V),"")</f>
        <v>5.3</v>
      </c>
      <c r="G80">
        <f>COUNTIFS('01_Base_Analitica'!$D:$D,A80,'01_Base_Analitica'!$U:$U,"&gt;="&amp;0)</f>
        <v>4</v>
      </c>
      <c r="H80">
        <f>COUNTIFS('01_Base_Analitica'!$D:$D,A80,'01_Base_Analitica'!$V:$V,"&gt;="&amp;0)</f>
        <v>4</v>
      </c>
      <c r="I80" s="12" cm="1">
        <f t="array" ref="I80">IF(G80&lt;2,"",MAX(_xlfn._xlws.FILTER('01_Base_Analitica'!$U$2:$U$1449,('01_Base_Analitica'!$D$2:$D$1449=A80)*ISNUMBER('01_Base_Analitica'!$U$2:$U$1449)))-MIN(_xlfn._xlws.FILTER('01_Base_Analitica'!$U$2:$U$1449,('01_Base_Analitica'!$D$2:$D$1449=A80)*ISNUMBER('01_Base_Analitica'!$U$2:$U$1449))))</f>
        <v>1.0999999999999996</v>
      </c>
      <c r="J80" s="12" cm="1">
        <f t="array" ref="J80">IF(H80&lt;2,"",MAX(_xlfn._xlws.FILTER('01_Base_Analitica'!$V$2:$V$1449,('01_Base_Analitica'!$D$2:$D$1449=A80)*ISNUMBER('01_Base_Analitica'!$V$2:$V$1449)))-MIN(_xlfn._xlws.FILTER('01_Base_Analitica'!$V$2:$V$1449,('01_Base_Analitica'!$D$2:$D$1449=A80)*ISNUMBER('01_Base_Analitica'!$V$2:$V$1449))))</f>
        <v>0</v>
      </c>
      <c r="K80" s="12">
        <f t="shared" si="1"/>
        <v>0.17500000000000071</v>
      </c>
    </row>
    <row r="81" spans="1:11">
      <c r="A81">
        <f>Base_Amostral!A81</f>
        <v>2210904</v>
      </c>
      <c r="B81" t="str">
        <f>Base_Amostral!E81</f>
        <v>Socorro do Piauí</v>
      </c>
      <c r="C81" t="str">
        <f>Base_Amostral!C81</f>
        <v>Piauí</v>
      </c>
      <c r="D81" t="str">
        <f>Base_Amostral!F81</f>
        <v>Nordeste</v>
      </c>
      <c r="E81" s="12">
        <f>IFERROR(AVERAGEIF('01_Base_Analitica'!$D:$D,A81,'01_Base_Analitica'!$U:$U),"")</f>
        <v>7.7249999999999996</v>
      </c>
      <c r="F81" s="12">
        <f>IFERROR(AVERAGEIF('01_Base_Analitica'!$D:$D,A81,'01_Base_Analitica'!$V:$V),"")</f>
        <v>7.3</v>
      </c>
      <c r="G81">
        <f>COUNTIFS('01_Base_Analitica'!$D:$D,A81,'01_Base_Analitica'!$U:$U,"&gt;="&amp;0)</f>
        <v>4</v>
      </c>
      <c r="H81">
        <f>COUNTIFS('01_Base_Analitica'!$D:$D,A81,'01_Base_Analitica'!$V:$V,"&gt;="&amp;0)</f>
        <v>4</v>
      </c>
      <c r="I81" s="12" cm="1">
        <f t="array" ref="I81">IF(G81&lt;2,"",MAX(_xlfn._xlws.FILTER('01_Base_Analitica'!$U$2:$U$1449,('01_Base_Analitica'!$D$2:$D$1449=A81)*ISNUMBER('01_Base_Analitica'!$U$2:$U$1449)))-MIN(_xlfn._xlws.FILTER('01_Base_Analitica'!$U$2:$U$1449,('01_Base_Analitica'!$D$2:$D$1449=A81)*ISNUMBER('01_Base_Analitica'!$U$2:$U$1449))))</f>
        <v>0.5</v>
      </c>
      <c r="J81" s="12" cm="1">
        <f t="array" ref="J81">IF(H81&lt;2,"",MAX(_xlfn._xlws.FILTER('01_Base_Analitica'!$V$2:$V$1449,('01_Base_Analitica'!$D$2:$D$1449=A81)*ISNUMBER('01_Base_Analitica'!$V$2:$V$1449)))-MIN(_xlfn._xlws.FILTER('01_Base_Analitica'!$V$2:$V$1449,('01_Base_Analitica'!$D$2:$D$1449=A81)*ISNUMBER('01_Base_Analitica'!$V$2:$V$1449))))</f>
        <v>0</v>
      </c>
      <c r="K81" s="12">
        <f t="shared" si="1"/>
        <v>0.42499999999999982</v>
      </c>
    </row>
    <row r="82" spans="1:11">
      <c r="A82">
        <f>Base_Amostral!A82</f>
        <v>2702207</v>
      </c>
      <c r="B82" t="str">
        <f>Base_Amostral!E82</f>
        <v>Coqueiro Seco</v>
      </c>
      <c r="C82" t="str">
        <f>Base_Amostral!C82</f>
        <v>Alagoas</v>
      </c>
      <c r="D82" t="str">
        <f>Base_Amostral!F82</f>
        <v>Nordeste</v>
      </c>
      <c r="E82" s="12">
        <f>IFERROR(AVERAGEIF('01_Base_Analitica'!$D:$D,A82,'01_Base_Analitica'!$U:$U),"")</f>
        <v>5.6999999999999993</v>
      </c>
      <c r="F82" s="12">
        <f>IFERROR(AVERAGEIF('01_Base_Analitica'!$D:$D,A82,'01_Base_Analitica'!$V:$V),"")</f>
        <v>5.8</v>
      </c>
      <c r="G82">
        <f>COUNTIFS('01_Base_Analitica'!$D:$D,A82,'01_Base_Analitica'!$U:$U,"&gt;="&amp;0)</f>
        <v>4</v>
      </c>
      <c r="H82">
        <f>COUNTIFS('01_Base_Analitica'!$D:$D,A82,'01_Base_Analitica'!$V:$V,"&gt;="&amp;0)</f>
        <v>4</v>
      </c>
      <c r="I82" s="12" cm="1">
        <f t="array" ref="I82">IF(G82&lt;2,"",MAX(_xlfn._xlws.FILTER('01_Base_Analitica'!$U$2:$U$1449,('01_Base_Analitica'!$D$2:$D$1449=A82)*ISNUMBER('01_Base_Analitica'!$U$2:$U$1449)))-MIN(_xlfn._xlws.FILTER('01_Base_Analitica'!$U$2:$U$1449,('01_Base_Analitica'!$D$2:$D$1449=A82)*ISNUMBER('01_Base_Analitica'!$U$2:$U$1449))))</f>
        <v>1</v>
      </c>
      <c r="J82" s="12" cm="1">
        <f t="array" ref="J82">IF(H82&lt;2,"",MAX(_xlfn._xlws.FILTER('01_Base_Analitica'!$V$2:$V$1449,('01_Base_Analitica'!$D$2:$D$1449=A82)*ISNUMBER('01_Base_Analitica'!$V$2:$V$1449)))-MIN(_xlfn._xlws.FILTER('01_Base_Analitica'!$V$2:$V$1449,('01_Base_Analitica'!$D$2:$D$1449=A82)*ISNUMBER('01_Base_Analitica'!$V$2:$V$1449))))</f>
        <v>0</v>
      </c>
      <c r="K82" s="12">
        <f t="shared" si="1"/>
        <v>-0.10000000000000053</v>
      </c>
    </row>
    <row r="83" spans="1:11">
      <c r="A83">
        <f>Base_Amostral!A83</f>
        <v>2513901</v>
      </c>
      <c r="B83" t="str">
        <f>Base_Amostral!E83</f>
        <v>São Bento</v>
      </c>
      <c r="C83" t="str">
        <f>Base_Amostral!C83</f>
        <v>Paraíba</v>
      </c>
      <c r="D83" t="str">
        <f>Base_Amostral!F83</f>
        <v>Nordeste</v>
      </c>
      <c r="E83" s="12">
        <f>IFERROR(AVERAGEIF('01_Base_Analitica'!$D:$D,A83,'01_Base_Analitica'!$U:$U),"")</f>
        <v>9.2999999999999989</v>
      </c>
      <c r="F83" s="12">
        <f>IFERROR(AVERAGEIF('01_Base_Analitica'!$D:$D,A83,'01_Base_Analitica'!$V:$V),"")</f>
        <v>7.5</v>
      </c>
      <c r="G83">
        <f>COUNTIFS('01_Base_Analitica'!$D:$D,A83,'01_Base_Analitica'!$U:$U,"&gt;="&amp;0)</f>
        <v>4</v>
      </c>
      <c r="H83">
        <f>COUNTIFS('01_Base_Analitica'!$D:$D,A83,'01_Base_Analitica'!$V:$V,"&gt;="&amp;0)</f>
        <v>4</v>
      </c>
      <c r="I83" s="12" cm="1">
        <f t="array" ref="I83">IF(G83&lt;2,"",MAX(_xlfn._xlws.FILTER('01_Base_Analitica'!$U$2:$U$1449,('01_Base_Analitica'!$D$2:$D$1449=A83)*ISNUMBER('01_Base_Analitica'!$U$2:$U$1449)))-MIN(_xlfn._xlws.FILTER('01_Base_Analitica'!$U$2:$U$1449,('01_Base_Analitica'!$D$2:$D$1449=A83)*ISNUMBER('01_Base_Analitica'!$U$2:$U$1449))))</f>
        <v>0.40000000000000036</v>
      </c>
      <c r="J83" s="12" cm="1">
        <f t="array" ref="J83">IF(H83&lt;2,"",MAX(_xlfn._xlws.FILTER('01_Base_Analitica'!$V$2:$V$1449,('01_Base_Analitica'!$D$2:$D$1449=A83)*ISNUMBER('01_Base_Analitica'!$V$2:$V$1449)))-MIN(_xlfn._xlws.FILTER('01_Base_Analitica'!$V$2:$V$1449,('01_Base_Analitica'!$D$2:$D$1449=A83)*ISNUMBER('01_Base_Analitica'!$V$2:$V$1449))))</f>
        <v>0</v>
      </c>
      <c r="K83" s="12">
        <f t="shared" si="1"/>
        <v>1.7999999999999989</v>
      </c>
    </row>
    <row r="84" spans="1:11">
      <c r="A84">
        <f>Base_Amostral!A84</f>
        <v>2926806</v>
      </c>
      <c r="B84" t="str">
        <f>Base_Amostral!E84</f>
        <v>Rio do Antônio</v>
      </c>
      <c r="C84" t="str">
        <f>Base_Amostral!C84</f>
        <v>Bahia</v>
      </c>
      <c r="D84" t="str">
        <f>Base_Amostral!F84</f>
        <v>Nordeste</v>
      </c>
      <c r="E84" s="12">
        <f>IFERROR(AVERAGEIF('01_Base_Analitica'!$D:$D,A84,'01_Base_Analitica'!$U:$U),"")</f>
        <v>6.5250000000000004</v>
      </c>
      <c r="F84" s="12">
        <f>IFERROR(AVERAGEIF('01_Base_Analitica'!$D:$D,A84,'01_Base_Analitica'!$V:$V),"")</f>
        <v>6.4</v>
      </c>
      <c r="G84">
        <f>COUNTIFS('01_Base_Analitica'!$D:$D,A84,'01_Base_Analitica'!$U:$U,"&gt;="&amp;0)</f>
        <v>4</v>
      </c>
      <c r="H84">
        <f>COUNTIFS('01_Base_Analitica'!$D:$D,A84,'01_Base_Analitica'!$V:$V,"&gt;="&amp;0)</f>
        <v>4</v>
      </c>
      <c r="I84" s="12" cm="1">
        <f t="array" ref="I84">IF(G84&lt;2,"",MAX(_xlfn._xlws.FILTER('01_Base_Analitica'!$U$2:$U$1449,('01_Base_Analitica'!$D$2:$D$1449=A84)*ISNUMBER('01_Base_Analitica'!$U$2:$U$1449)))-MIN(_xlfn._xlws.FILTER('01_Base_Analitica'!$U$2:$U$1449,('01_Base_Analitica'!$D$2:$D$1449=A84)*ISNUMBER('01_Base_Analitica'!$U$2:$U$1449))))</f>
        <v>1.4000000000000004</v>
      </c>
      <c r="J84" s="12" cm="1">
        <f t="array" ref="J84">IF(H84&lt;2,"",MAX(_xlfn._xlws.FILTER('01_Base_Analitica'!$V$2:$V$1449,('01_Base_Analitica'!$D$2:$D$1449=A84)*ISNUMBER('01_Base_Analitica'!$V$2:$V$1449)))-MIN(_xlfn._xlws.FILTER('01_Base_Analitica'!$V$2:$V$1449,('01_Base_Analitica'!$D$2:$D$1449=A84)*ISNUMBER('01_Base_Analitica'!$V$2:$V$1449))))</f>
        <v>0.20000000000000018</v>
      </c>
      <c r="K84" s="12">
        <f t="shared" si="1"/>
        <v>0.125</v>
      </c>
    </row>
    <row r="85" spans="1:11">
      <c r="A85">
        <f>Base_Amostral!A85</f>
        <v>2700102</v>
      </c>
      <c r="B85" t="str">
        <f>Base_Amostral!E85</f>
        <v>Água Branca</v>
      </c>
      <c r="C85" t="str">
        <f>Base_Amostral!C85</f>
        <v>Alagoas</v>
      </c>
      <c r="D85" t="str">
        <f>Base_Amostral!F85</f>
        <v>Nordeste</v>
      </c>
      <c r="E85" s="12">
        <f>IFERROR(AVERAGEIF('01_Base_Analitica'!$D:$D,A85,'01_Base_Analitica'!$U:$U),"")</f>
        <v>5.625</v>
      </c>
      <c r="F85" s="12" t="str">
        <f>IFERROR(AVERAGEIF('01_Base_Analitica'!$D:$D,A85,'01_Base_Analitica'!$V:$V),"")</f>
        <v/>
      </c>
      <c r="G85">
        <f>COUNTIFS('01_Base_Analitica'!$D:$D,A85,'01_Base_Analitica'!$U:$U,"&gt;="&amp;0)</f>
        <v>4</v>
      </c>
      <c r="H85">
        <f>COUNTIFS('01_Base_Analitica'!$D:$D,A85,'01_Base_Analitica'!$V:$V,"&gt;="&amp;0)</f>
        <v>0</v>
      </c>
      <c r="I85" s="12" cm="1">
        <f t="array" ref="I85">IF(G85&lt;2,"",MAX(_xlfn._xlws.FILTER('01_Base_Analitica'!$U$2:$U$1449,('01_Base_Analitica'!$D$2:$D$1449=A85)*ISNUMBER('01_Base_Analitica'!$U$2:$U$1449)))-MIN(_xlfn._xlws.FILTER('01_Base_Analitica'!$U$2:$U$1449,('01_Base_Analitica'!$D$2:$D$1449=A85)*ISNUMBER('01_Base_Analitica'!$U$2:$U$1449))))</f>
        <v>0.29999999999999982</v>
      </c>
      <c r="J85" s="12" t="str" cm="1">
        <f t="array" ref="J85">IF(H85&lt;2,"",MAX(_xlfn._xlws.FILTER('01_Base_Analitica'!$V$2:$V$1449,('01_Base_Analitica'!$D$2:$D$1449=A85)*ISNUMBER('01_Base_Analitica'!$V$2:$V$1449)))-MIN(_xlfn._xlws.FILTER('01_Base_Analitica'!$V$2:$V$1449,('01_Base_Analitica'!$D$2:$D$1449=A85)*ISNUMBER('01_Base_Analitica'!$V$2:$V$1449))))</f>
        <v/>
      </c>
      <c r="K85" s="12" t="str">
        <f t="shared" si="1"/>
        <v/>
      </c>
    </row>
    <row r="86" spans="1:11">
      <c r="A86">
        <f>Base_Amostral!A86</f>
        <v>2310308</v>
      </c>
      <c r="B86" t="str">
        <f>Base_Amostral!E86</f>
        <v>Parambu</v>
      </c>
      <c r="C86" t="str">
        <f>Base_Amostral!C86</f>
        <v>Ceará</v>
      </c>
      <c r="D86" t="str">
        <f>Base_Amostral!F86</f>
        <v>Nordeste</v>
      </c>
      <c r="E86" s="12">
        <f>IFERROR(AVERAGEIF('01_Base_Analitica'!$D:$D,A86,'01_Base_Analitica'!$U:$U),"")</f>
        <v>6.5250000000000004</v>
      </c>
      <c r="F86" s="12">
        <f>IFERROR(AVERAGEIF('01_Base_Analitica'!$D:$D,A86,'01_Base_Analitica'!$V:$V),"")</f>
        <v>7</v>
      </c>
      <c r="G86">
        <f>COUNTIFS('01_Base_Analitica'!$D:$D,A86,'01_Base_Analitica'!$U:$U,"&gt;="&amp;0)</f>
        <v>4</v>
      </c>
      <c r="H86">
        <f>COUNTIFS('01_Base_Analitica'!$D:$D,A86,'01_Base_Analitica'!$V:$V,"&gt;="&amp;0)</f>
        <v>4</v>
      </c>
      <c r="I86" s="12" cm="1">
        <f t="array" ref="I86">IF(G86&lt;2,"",MAX(_xlfn._xlws.FILTER('01_Base_Analitica'!$U$2:$U$1449,('01_Base_Analitica'!$D$2:$D$1449=A86)*ISNUMBER('01_Base_Analitica'!$U$2:$U$1449)))-MIN(_xlfn._xlws.FILTER('01_Base_Analitica'!$U$2:$U$1449,('01_Base_Analitica'!$D$2:$D$1449=A86)*ISNUMBER('01_Base_Analitica'!$U$2:$U$1449))))</f>
        <v>1.5</v>
      </c>
      <c r="J86" s="12" cm="1">
        <f t="array" ref="J86">IF(H86&lt;2,"",MAX(_xlfn._xlws.FILTER('01_Base_Analitica'!$V$2:$V$1449,('01_Base_Analitica'!$D$2:$D$1449=A86)*ISNUMBER('01_Base_Analitica'!$V$2:$V$1449)))-MIN(_xlfn._xlws.FILTER('01_Base_Analitica'!$V$2:$V$1449,('01_Base_Analitica'!$D$2:$D$1449=A86)*ISNUMBER('01_Base_Analitica'!$V$2:$V$1449))))</f>
        <v>0.59999999999999964</v>
      </c>
      <c r="K86" s="12">
        <f t="shared" si="1"/>
        <v>-0.47499999999999964</v>
      </c>
    </row>
    <row r="87" spans="1:11">
      <c r="A87">
        <f>Base_Amostral!A87</f>
        <v>2903201</v>
      </c>
      <c r="B87" t="str">
        <f>Base_Amostral!E87</f>
        <v>Barreiras</v>
      </c>
      <c r="C87" t="str">
        <f>Base_Amostral!C87</f>
        <v>Bahia</v>
      </c>
      <c r="D87" t="str">
        <f>Base_Amostral!F87</f>
        <v>Nordeste</v>
      </c>
      <c r="E87" s="12">
        <f>IFERROR(AVERAGEIF('01_Base_Analitica'!$D:$D,A87,'01_Base_Analitica'!$U:$U),"")</f>
        <v>6.5750000000000011</v>
      </c>
      <c r="F87" s="12">
        <f>IFERROR(AVERAGEIF('01_Base_Analitica'!$D:$D,A87,'01_Base_Analitica'!$V:$V),"")</f>
        <v>6.6</v>
      </c>
      <c r="G87">
        <f>COUNTIFS('01_Base_Analitica'!$D:$D,A87,'01_Base_Analitica'!$U:$U,"&gt;="&amp;0)</f>
        <v>4</v>
      </c>
      <c r="H87">
        <f>COUNTIFS('01_Base_Analitica'!$D:$D,A87,'01_Base_Analitica'!$V:$V,"&gt;="&amp;0)</f>
        <v>4</v>
      </c>
      <c r="I87" s="12" cm="1">
        <f t="array" ref="I87">IF(G87&lt;2,"",MAX(_xlfn._xlws.FILTER('01_Base_Analitica'!$U$2:$U$1449,('01_Base_Analitica'!$D$2:$D$1449=A87)*ISNUMBER('01_Base_Analitica'!$U$2:$U$1449)))-MIN(_xlfn._xlws.FILTER('01_Base_Analitica'!$U$2:$U$1449,('01_Base_Analitica'!$D$2:$D$1449=A87)*ISNUMBER('01_Base_Analitica'!$U$2:$U$1449))))</f>
        <v>1.2000000000000002</v>
      </c>
      <c r="J87" s="12" cm="1">
        <f t="array" ref="J87">IF(H87&lt;2,"",MAX(_xlfn._xlws.FILTER('01_Base_Analitica'!$V$2:$V$1449,('01_Base_Analitica'!$D$2:$D$1449=A87)*ISNUMBER('01_Base_Analitica'!$V$2:$V$1449)))-MIN(_xlfn._xlws.FILTER('01_Base_Analitica'!$V$2:$V$1449,('01_Base_Analitica'!$D$2:$D$1449=A87)*ISNUMBER('01_Base_Analitica'!$V$2:$V$1449))))</f>
        <v>0</v>
      </c>
      <c r="K87" s="12">
        <f t="shared" si="1"/>
        <v>-2.4999999999998579E-2</v>
      </c>
    </row>
    <row r="88" spans="1:11">
      <c r="A88">
        <f>Base_Amostral!A88</f>
        <v>2923803</v>
      </c>
      <c r="B88" t="str">
        <f>Base_Amostral!E88</f>
        <v>Paripiranga</v>
      </c>
      <c r="C88" t="str">
        <f>Base_Amostral!C88</f>
        <v>Bahia</v>
      </c>
      <c r="D88" t="str">
        <f>Base_Amostral!F88</f>
        <v>Nordeste</v>
      </c>
      <c r="E88" s="12">
        <f>IFERROR(AVERAGEIF('01_Base_Analitica'!$D:$D,A88,'01_Base_Analitica'!$U:$U),"")</f>
        <v>5.7</v>
      </c>
      <c r="F88" s="12">
        <f>IFERROR(AVERAGEIF('01_Base_Analitica'!$D:$D,A88,'01_Base_Analitica'!$V:$V),"")</f>
        <v>5.5500000000000007</v>
      </c>
      <c r="G88">
        <f>COUNTIFS('01_Base_Analitica'!$D:$D,A88,'01_Base_Analitica'!$U:$U,"&gt;="&amp;0)</f>
        <v>4</v>
      </c>
      <c r="H88">
        <f>COUNTIFS('01_Base_Analitica'!$D:$D,A88,'01_Base_Analitica'!$V:$V,"&gt;="&amp;0)</f>
        <v>4</v>
      </c>
      <c r="I88" s="12" cm="1">
        <f t="array" ref="I88">IF(G88&lt;2,"",MAX(_xlfn._xlws.FILTER('01_Base_Analitica'!$U$2:$U$1449,('01_Base_Analitica'!$D$2:$D$1449=A88)*ISNUMBER('01_Base_Analitica'!$U$2:$U$1449)))-MIN(_xlfn._xlws.FILTER('01_Base_Analitica'!$U$2:$U$1449,('01_Base_Analitica'!$D$2:$D$1449=A88)*ISNUMBER('01_Base_Analitica'!$U$2:$U$1449))))</f>
        <v>1.0999999999999996</v>
      </c>
      <c r="J88" s="12" cm="1">
        <f t="array" ref="J88">IF(H88&lt;2,"",MAX(_xlfn._xlws.FILTER('01_Base_Analitica'!$V$2:$V$1449,('01_Base_Analitica'!$D$2:$D$1449=A88)*ISNUMBER('01_Base_Analitica'!$V$2:$V$1449)))-MIN(_xlfn._xlws.FILTER('01_Base_Analitica'!$V$2:$V$1449,('01_Base_Analitica'!$D$2:$D$1449=A88)*ISNUMBER('01_Base_Analitica'!$V$2:$V$1449))))</f>
        <v>9.9999999999999645E-2</v>
      </c>
      <c r="K88" s="12">
        <f t="shared" si="1"/>
        <v>0.14999999999999947</v>
      </c>
    </row>
    <row r="89" spans="1:11">
      <c r="A89">
        <f>Base_Amostral!A89</f>
        <v>2805703</v>
      </c>
      <c r="B89" t="str">
        <f>Base_Amostral!E89</f>
        <v>Propriá</v>
      </c>
      <c r="C89" t="str">
        <f>Base_Amostral!C89</f>
        <v>Sergipe</v>
      </c>
      <c r="D89" t="str">
        <f>Base_Amostral!F89</f>
        <v>Nordeste</v>
      </c>
      <c r="E89" s="12">
        <f>IFERROR(AVERAGEIF('01_Base_Analitica'!$D:$D,A89,'01_Base_Analitica'!$U:$U),"")</f>
        <v>6</v>
      </c>
      <c r="F89" s="12">
        <f>IFERROR(AVERAGEIF('01_Base_Analitica'!$D:$D,A89,'01_Base_Analitica'!$V:$V),"")</f>
        <v>5.7</v>
      </c>
      <c r="G89">
        <f>COUNTIFS('01_Base_Analitica'!$D:$D,A89,'01_Base_Analitica'!$U:$U,"&gt;="&amp;0)</f>
        <v>4</v>
      </c>
      <c r="H89">
        <f>COUNTIFS('01_Base_Analitica'!$D:$D,A89,'01_Base_Analitica'!$V:$V,"&gt;="&amp;0)</f>
        <v>4</v>
      </c>
      <c r="I89" s="12" cm="1">
        <f t="array" ref="I89">IF(G89&lt;2,"",MAX(_xlfn._xlws.FILTER('01_Base_Analitica'!$U$2:$U$1449,('01_Base_Analitica'!$D$2:$D$1449=A89)*ISNUMBER('01_Base_Analitica'!$U$2:$U$1449)))-MIN(_xlfn._xlws.FILTER('01_Base_Analitica'!$U$2:$U$1449,('01_Base_Analitica'!$D$2:$D$1449=A89)*ISNUMBER('01_Base_Analitica'!$U$2:$U$1449))))</f>
        <v>1.2000000000000002</v>
      </c>
      <c r="J89" s="12" cm="1">
        <f t="array" ref="J89">IF(H89&lt;2,"",MAX(_xlfn._xlws.FILTER('01_Base_Analitica'!$V$2:$V$1449,('01_Base_Analitica'!$D$2:$D$1449=A89)*ISNUMBER('01_Base_Analitica'!$V$2:$V$1449)))-MIN(_xlfn._xlws.FILTER('01_Base_Analitica'!$V$2:$V$1449,('01_Base_Analitica'!$D$2:$D$1449=A89)*ISNUMBER('01_Base_Analitica'!$V$2:$V$1449))))</f>
        <v>0</v>
      </c>
      <c r="K89" s="12">
        <f t="shared" si="1"/>
        <v>0.29999999999999982</v>
      </c>
    </row>
    <row r="90" spans="1:11">
      <c r="A90">
        <f>Base_Amostral!A90</f>
        <v>2101608</v>
      </c>
      <c r="B90" t="str">
        <f>Base_Amostral!E90</f>
        <v>Barra do Corda</v>
      </c>
      <c r="C90" t="str">
        <f>Base_Amostral!C90</f>
        <v>Maranhão</v>
      </c>
      <c r="D90" t="str">
        <f>Base_Amostral!F90</f>
        <v>Nordeste</v>
      </c>
      <c r="E90" s="12">
        <f>IFERROR(AVERAGEIF('01_Base_Analitica'!$D:$D,A90,'01_Base_Analitica'!$U:$U),"")</f>
        <v>8.5500000000000007</v>
      </c>
      <c r="F90" s="12">
        <f>IFERROR(AVERAGEIF('01_Base_Analitica'!$D:$D,A90,'01_Base_Analitica'!$V:$V),"")</f>
        <v>8.3000000000000007</v>
      </c>
      <c r="G90">
        <f>COUNTIFS('01_Base_Analitica'!$D:$D,A90,'01_Base_Analitica'!$U:$U,"&gt;="&amp;0)</f>
        <v>4</v>
      </c>
      <c r="H90">
        <f>COUNTIFS('01_Base_Analitica'!$D:$D,A90,'01_Base_Analitica'!$V:$V,"&gt;="&amp;0)</f>
        <v>4</v>
      </c>
      <c r="I90" s="12" cm="1">
        <f t="array" ref="I90">IF(G90&lt;2,"",MAX(_xlfn._xlws.FILTER('01_Base_Analitica'!$U$2:$U$1449,('01_Base_Analitica'!$D$2:$D$1449=A90)*ISNUMBER('01_Base_Analitica'!$U$2:$U$1449)))-MIN(_xlfn._xlws.FILTER('01_Base_Analitica'!$U$2:$U$1449,('01_Base_Analitica'!$D$2:$D$1449=A90)*ISNUMBER('01_Base_Analitica'!$U$2:$U$1449))))</f>
        <v>0.59999999999999964</v>
      </c>
      <c r="J90" s="12" cm="1">
        <f t="array" ref="J90">IF(H90&lt;2,"",MAX(_xlfn._xlws.FILTER('01_Base_Analitica'!$V$2:$V$1449,('01_Base_Analitica'!$D$2:$D$1449=A90)*ISNUMBER('01_Base_Analitica'!$V$2:$V$1449)))-MIN(_xlfn._xlws.FILTER('01_Base_Analitica'!$V$2:$V$1449,('01_Base_Analitica'!$D$2:$D$1449=A90)*ISNUMBER('01_Base_Analitica'!$V$2:$V$1449))))</f>
        <v>0</v>
      </c>
      <c r="K90" s="12">
        <f t="shared" si="1"/>
        <v>0.25</v>
      </c>
    </row>
    <row r="91" spans="1:11">
      <c r="A91">
        <f>Base_Amostral!A91</f>
        <v>2912103</v>
      </c>
      <c r="B91" t="str">
        <f>Base_Amostral!E91</f>
        <v>Ibicaraí</v>
      </c>
      <c r="C91" t="str">
        <f>Base_Amostral!C91</f>
        <v>Bahia</v>
      </c>
      <c r="D91" t="str">
        <f>Base_Amostral!F91</f>
        <v>Nordeste</v>
      </c>
      <c r="E91" s="12">
        <f>IFERROR(AVERAGEIF('01_Base_Analitica'!$D:$D,A91,'01_Base_Analitica'!$U:$U),"")</f>
        <v>5.6750000000000007</v>
      </c>
      <c r="F91" s="12">
        <f>IFERROR(AVERAGEIF('01_Base_Analitica'!$D:$D,A91,'01_Base_Analitica'!$V:$V),"")</f>
        <v>5.5</v>
      </c>
      <c r="G91">
        <f>COUNTIFS('01_Base_Analitica'!$D:$D,A91,'01_Base_Analitica'!$U:$U,"&gt;="&amp;0)</f>
        <v>4</v>
      </c>
      <c r="H91">
        <f>COUNTIFS('01_Base_Analitica'!$D:$D,A91,'01_Base_Analitica'!$V:$V,"&gt;="&amp;0)</f>
        <v>4</v>
      </c>
      <c r="I91" s="12" cm="1">
        <f t="array" ref="I91">IF(G91&lt;2,"",MAX(_xlfn._xlws.FILTER('01_Base_Analitica'!$U$2:$U$1449,('01_Base_Analitica'!$D$2:$D$1449=A91)*ISNUMBER('01_Base_Analitica'!$U$2:$U$1449)))-MIN(_xlfn._xlws.FILTER('01_Base_Analitica'!$U$2:$U$1449,('01_Base_Analitica'!$D$2:$D$1449=A91)*ISNUMBER('01_Base_Analitica'!$U$2:$U$1449))))</f>
        <v>1.1000000000000005</v>
      </c>
      <c r="J91" s="12" cm="1">
        <f t="array" ref="J91">IF(H91&lt;2,"",MAX(_xlfn._xlws.FILTER('01_Base_Analitica'!$V$2:$V$1449,('01_Base_Analitica'!$D$2:$D$1449=A91)*ISNUMBER('01_Base_Analitica'!$V$2:$V$1449)))-MIN(_xlfn._xlws.FILTER('01_Base_Analitica'!$V$2:$V$1449,('01_Base_Analitica'!$D$2:$D$1449=A91)*ISNUMBER('01_Base_Analitica'!$V$2:$V$1449))))</f>
        <v>0.29999999999999982</v>
      </c>
      <c r="K91" s="12">
        <f t="shared" si="1"/>
        <v>0.17500000000000071</v>
      </c>
    </row>
    <row r="92" spans="1:11">
      <c r="A92">
        <f>Base_Amostral!A92</f>
        <v>2921302</v>
      </c>
      <c r="B92" t="str">
        <f>Base_Amostral!E92</f>
        <v>Milagres</v>
      </c>
      <c r="C92" t="str">
        <f>Base_Amostral!C92</f>
        <v>Bahia</v>
      </c>
      <c r="D92" t="str">
        <f>Base_Amostral!F92</f>
        <v>Nordeste</v>
      </c>
      <c r="E92" s="12">
        <f>IFERROR(AVERAGEIF('01_Base_Analitica'!$D:$D,A92,'01_Base_Analitica'!$U:$U),"")</f>
        <v>5.7249999999999996</v>
      </c>
      <c r="F92" s="12">
        <f>IFERROR(AVERAGEIF('01_Base_Analitica'!$D:$D,A92,'01_Base_Analitica'!$V:$V),"")</f>
        <v>5.6</v>
      </c>
      <c r="G92">
        <f>COUNTIFS('01_Base_Analitica'!$D:$D,A92,'01_Base_Analitica'!$U:$U,"&gt;="&amp;0)</f>
        <v>4</v>
      </c>
      <c r="H92">
        <f>COUNTIFS('01_Base_Analitica'!$D:$D,A92,'01_Base_Analitica'!$V:$V,"&gt;="&amp;0)</f>
        <v>4</v>
      </c>
      <c r="I92" s="12" cm="1">
        <f t="array" ref="I92">IF(G92&lt;2,"",MAX(_xlfn._xlws.FILTER('01_Base_Analitica'!$U$2:$U$1449,('01_Base_Analitica'!$D$2:$D$1449=A92)*ISNUMBER('01_Base_Analitica'!$U$2:$U$1449)))-MIN(_xlfn._xlws.FILTER('01_Base_Analitica'!$U$2:$U$1449,('01_Base_Analitica'!$D$2:$D$1449=A92)*ISNUMBER('01_Base_Analitica'!$U$2:$U$1449))))</f>
        <v>1.0999999999999996</v>
      </c>
      <c r="J92" s="12" cm="1">
        <f t="array" ref="J92">IF(H92&lt;2,"",MAX(_xlfn._xlws.FILTER('01_Base_Analitica'!$V$2:$V$1449,('01_Base_Analitica'!$D$2:$D$1449=A92)*ISNUMBER('01_Base_Analitica'!$V$2:$V$1449)))-MIN(_xlfn._xlws.FILTER('01_Base_Analitica'!$V$2:$V$1449,('01_Base_Analitica'!$D$2:$D$1449=A92)*ISNUMBER('01_Base_Analitica'!$V$2:$V$1449))))</f>
        <v>0.20000000000000018</v>
      </c>
      <c r="K92" s="12">
        <f t="shared" si="1"/>
        <v>0.125</v>
      </c>
    </row>
    <row r="93" spans="1:11">
      <c r="A93">
        <f>Base_Amostral!A93</f>
        <v>2210656</v>
      </c>
      <c r="B93" t="str">
        <f>Base_Amostral!E93</f>
        <v>Sigefredo Pacheco</v>
      </c>
      <c r="C93" t="str">
        <f>Base_Amostral!C93</f>
        <v>Piauí</v>
      </c>
      <c r="D93" t="str">
        <f>Base_Amostral!F93</f>
        <v>Nordeste</v>
      </c>
      <c r="E93" s="12">
        <f>IFERROR(AVERAGEIF('01_Base_Analitica'!$D:$D,A93,'01_Base_Analitica'!$U:$U),"")</f>
        <v>6.9749999999999996</v>
      </c>
      <c r="F93" s="12">
        <f>IFERROR(AVERAGEIF('01_Base_Analitica'!$D:$D,A93,'01_Base_Analitica'!$V:$V),"")</f>
        <v>6.8</v>
      </c>
      <c r="G93">
        <f>COUNTIFS('01_Base_Analitica'!$D:$D,A93,'01_Base_Analitica'!$U:$U,"&gt;="&amp;0)</f>
        <v>4</v>
      </c>
      <c r="H93">
        <f>COUNTIFS('01_Base_Analitica'!$D:$D,A93,'01_Base_Analitica'!$V:$V,"&gt;="&amp;0)</f>
        <v>4</v>
      </c>
      <c r="I93" s="12" cm="1">
        <f t="array" ref="I93">IF(G93&lt;2,"",MAX(_xlfn._xlws.FILTER('01_Base_Analitica'!$U$2:$U$1449,('01_Base_Analitica'!$D$2:$D$1449=A93)*ISNUMBER('01_Base_Analitica'!$U$2:$U$1449)))-MIN(_xlfn._xlws.FILTER('01_Base_Analitica'!$U$2:$U$1449,('01_Base_Analitica'!$D$2:$D$1449=A93)*ISNUMBER('01_Base_Analitica'!$U$2:$U$1449))))</f>
        <v>0.70000000000000018</v>
      </c>
      <c r="J93" s="12" cm="1">
        <f t="array" ref="J93">IF(H93&lt;2,"",MAX(_xlfn._xlws.FILTER('01_Base_Analitica'!$V$2:$V$1449,('01_Base_Analitica'!$D$2:$D$1449=A93)*ISNUMBER('01_Base_Analitica'!$V$2:$V$1449)))-MIN(_xlfn._xlws.FILTER('01_Base_Analitica'!$V$2:$V$1449,('01_Base_Analitica'!$D$2:$D$1449=A93)*ISNUMBER('01_Base_Analitica'!$V$2:$V$1449))))</f>
        <v>0</v>
      </c>
      <c r="K93" s="12">
        <f t="shared" si="1"/>
        <v>0.17499999999999982</v>
      </c>
    </row>
    <row r="94" spans="1:11">
      <c r="A94">
        <f>Base_Amostral!A94</f>
        <v>2211704</v>
      </c>
      <c r="B94" t="str">
        <f>Base_Amostral!E94</f>
        <v>Wall Ferraz</v>
      </c>
      <c r="C94" t="str">
        <f>Base_Amostral!C94</f>
        <v>Piauí</v>
      </c>
      <c r="D94" t="str">
        <f>Base_Amostral!F94</f>
        <v>Nordeste</v>
      </c>
      <c r="E94" s="12">
        <f>IFERROR(AVERAGEIF('01_Base_Analitica'!$D:$D,A94,'01_Base_Analitica'!$U:$U),"")</f>
        <v>6.85</v>
      </c>
      <c r="F94" s="12">
        <f>IFERROR(AVERAGEIF('01_Base_Analitica'!$D:$D,A94,'01_Base_Analitica'!$V:$V),"")</f>
        <v>6.4</v>
      </c>
      <c r="G94">
        <f>COUNTIFS('01_Base_Analitica'!$D:$D,A94,'01_Base_Analitica'!$U:$U,"&gt;="&amp;0)</f>
        <v>4</v>
      </c>
      <c r="H94">
        <f>COUNTIFS('01_Base_Analitica'!$D:$D,A94,'01_Base_Analitica'!$V:$V,"&gt;="&amp;0)</f>
        <v>4</v>
      </c>
      <c r="I94" s="12" cm="1">
        <f t="array" ref="I94">IF(G94&lt;2,"",MAX(_xlfn._xlws.FILTER('01_Base_Analitica'!$U$2:$U$1449,('01_Base_Analitica'!$D$2:$D$1449=A94)*ISNUMBER('01_Base_Analitica'!$U$2:$U$1449)))-MIN(_xlfn._xlws.FILTER('01_Base_Analitica'!$U$2:$U$1449,('01_Base_Analitica'!$D$2:$D$1449=A94)*ISNUMBER('01_Base_Analitica'!$U$2:$U$1449))))</f>
        <v>1</v>
      </c>
      <c r="J94" s="12" cm="1">
        <f t="array" ref="J94">IF(H94&lt;2,"",MAX(_xlfn._xlws.FILTER('01_Base_Analitica'!$V$2:$V$1449,('01_Base_Analitica'!$D$2:$D$1449=A94)*ISNUMBER('01_Base_Analitica'!$V$2:$V$1449)))-MIN(_xlfn._xlws.FILTER('01_Base_Analitica'!$V$2:$V$1449,('01_Base_Analitica'!$D$2:$D$1449=A94)*ISNUMBER('01_Base_Analitica'!$V$2:$V$1449))))</f>
        <v>0</v>
      </c>
      <c r="K94" s="12">
        <f t="shared" si="1"/>
        <v>0.44999999999999929</v>
      </c>
    </row>
    <row r="95" spans="1:11">
      <c r="A95">
        <f>Base_Amostral!A95</f>
        <v>2708808</v>
      </c>
      <c r="B95" t="str">
        <f>Base_Amostral!E95</f>
        <v>São Sebastião</v>
      </c>
      <c r="C95" t="str">
        <f>Base_Amostral!C95</f>
        <v>Alagoas</v>
      </c>
      <c r="D95" t="str">
        <f>Base_Amostral!F95</f>
        <v>Nordeste</v>
      </c>
      <c r="E95" s="12">
        <f>IFERROR(AVERAGEIF('01_Base_Analitica'!$D:$D,A95,'01_Base_Analitica'!$U:$U),"")</f>
        <v>5.45</v>
      </c>
      <c r="F95" s="12">
        <f>IFERROR(AVERAGEIF('01_Base_Analitica'!$D:$D,A95,'01_Base_Analitica'!$V:$V),"")</f>
        <v>5.3</v>
      </c>
      <c r="G95">
        <f>COUNTIFS('01_Base_Analitica'!$D:$D,A95,'01_Base_Analitica'!$U:$U,"&gt;="&amp;0)</f>
        <v>4</v>
      </c>
      <c r="H95">
        <f>COUNTIFS('01_Base_Analitica'!$D:$D,A95,'01_Base_Analitica'!$V:$V,"&gt;="&amp;0)</f>
        <v>4</v>
      </c>
      <c r="I95" s="12" cm="1">
        <f t="array" ref="I95">IF(G95&lt;2,"",MAX(_xlfn._xlws.FILTER('01_Base_Analitica'!$U$2:$U$1449,('01_Base_Analitica'!$D$2:$D$1449=A95)*ISNUMBER('01_Base_Analitica'!$U$2:$U$1449)))-MIN(_xlfn._xlws.FILTER('01_Base_Analitica'!$U$2:$U$1449,('01_Base_Analitica'!$D$2:$D$1449=A95)*ISNUMBER('01_Base_Analitica'!$U$2:$U$1449))))</f>
        <v>1</v>
      </c>
      <c r="J95" s="12" cm="1">
        <f t="array" ref="J95">IF(H95&lt;2,"",MAX(_xlfn._xlws.FILTER('01_Base_Analitica'!$V$2:$V$1449,('01_Base_Analitica'!$D$2:$D$1449=A95)*ISNUMBER('01_Base_Analitica'!$V$2:$V$1449)))-MIN(_xlfn._xlws.FILTER('01_Base_Analitica'!$V$2:$V$1449,('01_Base_Analitica'!$D$2:$D$1449=A95)*ISNUMBER('01_Base_Analitica'!$V$2:$V$1449))))</f>
        <v>0</v>
      </c>
      <c r="K95" s="12">
        <f t="shared" si="1"/>
        <v>0.15000000000000036</v>
      </c>
    </row>
    <row r="96" spans="1:11">
      <c r="A96">
        <f>Base_Amostral!A96</f>
        <v>2514701</v>
      </c>
      <c r="B96" t="str">
        <f>Base_Amostral!E96</f>
        <v>São José do Sabugi</v>
      </c>
      <c r="C96" t="str">
        <f>Base_Amostral!C96</f>
        <v>Paraíba</v>
      </c>
      <c r="D96" t="str">
        <f>Base_Amostral!F96</f>
        <v>Nordeste</v>
      </c>
      <c r="E96" s="12">
        <f>IFERROR(AVERAGEIF('01_Base_Analitica'!$D:$D,A96,'01_Base_Analitica'!$U:$U),"")</f>
        <v>7.4250000000000007</v>
      </c>
      <c r="F96" s="12">
        <f>IFERROR(AVERAGEIF('01_Base_Analitica'!$D:$D,A96,'01_Base_Analitica'!$V:$V),"")</f>
        <v>6.2749999999999995</v>
      </c>
      <c r="G96">
        <f>COUNTIFS('01_Base_Analitica'!$D:$D,A96,'01_Base_Analitica'!$U:$U,"&gt;="&amp;0)</f>
        <v>4</v>
      </c>
      <c r="H96">
        <f>COUNTIFS('01_Base_Analitica'!$D:$D,A96,'01_Base_Analitica'!$V:$V,"&gt;="&amp;0)</f>
        <v>4</v>
      </c>
      <c r="I96" s="12" cm="1">
        <f t="array" ref="I96">IF(G96&lt;2,"",MAX(_xlfn._xlws.FILTER('01_Base_Analitica'!$U$2:$U$1449,('01_Base_Analitica'!$D$2:$D$1449=A96)*ISNUMBER('01_Base_Analitica'!$U$2:$U$1449)))-MIN(_xlfn._xlws.FILTER('01_Base_Analitica'!$U$2:$U$1449,('01_Base_Analitica'!$D$2:$D$1449=A96)*ISNUMBER('01_Base_Analitica'!$U$2:$U$1449))))</f>
        <v>0.89999999999999947</v>
      </c>
      <c r="J96" s="12" cm="1">
        <f t="array" ref="J96">IF(H96&lt;2,"",MAX(_xlfn._xlws.FILTER('01_Base_Analitica'!$V$2:$V$1449,('01_Base_Analitica'!$D$2:$D$1449=A96)*ISNUMBER('01_Base_Analitica'!$V$2:$V$1449)))-MIN(_xlfn._xlws.FILTER('01_Base_Analitica'!$V$2:$V$1449,('01_Base_Analitica'!$D$2:$D$1449=A96)*ISNUMBER('01_Base_Analitica'!$V$2:$V$1449))))</f>
        <v>0.29999999999999982</v>
      </c>
      <c r="K96" s="12">
        <f t="shared" si="1"/>
        <v>1.1500000000000012</v>
      </c>
    </row>
    <row r="97" spans="1:11">
      <c r="A97">
        <f>Base_Amostral!A97</f>
        <v>2514602</v>
      </c>
      <c r="B97" t="str">
        <f>Base_Amostral!E97</f>
        <v>São José do Bonfim</v>
      </c>
      <c r="C97" t="str">
        <f>Base_Amostral!C97</f>
        <v>Paraíba</v>
      </c>
      <c r="D97" t="str">
        <f>Base_Amostral!F97</f>
        <v>Nordeste</v>
      </c>
      <c r="E97" s="12">
        <f>IFERROR(AVERAGEIF('01_Base_Analitica'!$D:$D,A97,'01_Base_Analitica'!$U:$U),"")</f>
        <v>7.05</v>
      </c>
      <c r="F97" s="12">
        <f>IFERROR(AVERAGEIF('01_Base_Analitica'!$D:$D,A97,'01_Base_Analitica'!$V:$V),"")</f>
        <v>6.95</v>
      </c>
      <c r="G97">
        <f>COUNTIFS('01_Base_Analitica'!$D:$D,A97,'01_Base_Analitica'!$U:$U,"&gt;="&amp;0)</f>
        <v>4</v>
      </c>
      <c r="H97">
        <f>COUNTIFS('01_Base_Analitica'!$D:$D,A97,'01_Base_Analitica'!$V:$V,"&gt;="&amp;0)</f>
        <v>4</v>
      </c>
      <c r="I97" s="12" cm="1">
        <f t="array" ref="I97">IF(G97&lt;2,"",MAX(_xlfn._xlws.FILTER('01_Base_Analitica'!$U$2:$U$1449,('01_Base_Analitica'!$D$2:$D$1449=A97)*ISNUMBER('01_Base_Analitica'!$U$2:$U$1449)))-MIN(_xlfn._xlws.FILTER('01_Base_Analitica'!$U$2:$U$1449,('01_Base_Analitica'!$D$2:$D$1449=A97)*ISNUMBER('01_Base_Analitica'!$U$2:$U$1449))))</f>
        <v>1</v>
      </c>
      <c r="J97" s="12" cm="1">
        <f t="array" ref="J97">IF(H97&lt;2,"",MAX(_xlfn._xlws.FILTER('01_Base_Analitica'!$V$2:$V$1449,('01_Base_Analitica'!$D$2:$D$1449=A97)*ISNUMBER('01_Base_Analitica'!$V$2:$V$1449)))-MIN(_xlfn._xlws.FILTER('01_Base_Analitica'!$V$2:$V$1449,('01_Base_Analitica'!$D$2:$D$1449=A97)*ISNUMBER('01_Base_Analitica'!$V$2:$V$1449))))</f>
        <v>9.9999999999999645E-2</v>
      </c>
      <c r="K97" s="12">
        <f t="shared" si="1"/>
        <v>9.9999999999999645E-2</v>
      </c>
    </row>
    <row r="98" spans="1:11">
      <c r="A98">
        <f>Base_Amostral!A98</f>
        <v>2926202</v>
      </c>
      <c r="B98" t="str">
        <f>Base_Amostral!E98</f>
        <v>Riachão das Neves</v>
      </c>
      <c r="C98" t="str">
        <f>Base_Amostral!C98</f>
        <v>Bahia</v>
      </c>
      <c r="D98" t="str">
        <f>Base_Amostral!F98</f>
        <v>Nordeste</v>
      </c>
      <c r="E98" s="12">
        <f>IFERROR(AVERAGEIF('01_Base_Analitica'!$D:$D,A98,'01_Base_Analitica'!$U:$U),"")</f>
        <v>5.3999999999999995</v>
      </c>
      <c r="F98" s="12">
        <f>IFERROR(AVERAGEIF('01_Base_Analitica'!$D:$D,A98,'01_Base_Analitica'!$V:$V),"")</f>
        <v>6.1</v>
      </c>
      <c r="G98">
        <f>COUNTIFS('01_Base_Analitica'!$D:$D,A98,'01_Base_Analitica'!$U:$U,"&gt;="&amp;0)</f>
        <v>4</v>
      </c>
      <c r="H98">
        <f>COUNTIFS('01_Base_Analitica'!$D:$D,A98,'01_Base_Analitica'!$V:$V,"&gt;="&amp;0)</f>
        <v>4</v>
      </c>
      <c r="I98" s="12" cm="1">
        <f t="array" ref="I98">IF(G98&lt;2,"",MAX(_xlfn._xlws.FILTER('01_Base_Analitica'!$U$2:$U$1449,('01_Base_Analitica'!$D$2:$D$1449=A98)*ISNUMBER('01_Base_Analitica'!$U$2:$U$1449)))-MIN(_xlfn._xlws.FILTER('01_Base_Analitica'!$U$2:$U$1449,('01_Base_Analitica'!$D$2:$D$1449=A98)*ISNUMBER('01_Base_Analitica'!$U$2:$U$1449))))</f>
        <v>1.2000000000000002</v>
      </c>
      <c r="J98" s="12" cm="1">
        <f t="array" ref="J98">IF(H98&lt;2,"",MAX(_xlfn._xlws.FILTER('01_Base_Analitica'!$V$2:$V$1449,('01_Base_Analitica'!$D$2:$D$1449=A98)*ISNUMBER('01_Base_Analitica'!$V$2:$V$1449)))-MIN(_xlfn._xlws.FILTER('01_Base_Analitica'!$V$2:$V$1449,('01_Base_Analitica'!$D$2:$D$1449=A98)*ISNUMBER('01_Base_Analitica'!$V$2:$V$1449))))</f>
        <v>0</v>
      </c>
      <c r="K98" s="12">
        <f t="shared" si="1"/>
        <v>-0.70000000000000018</v>
      </c>
    </row>
    <row r="99" spans="1:11">
      <c r="A99">
        <f>Base_Amostral!A99</f>
        <v>2207850</v>
      </c>
      <c r="B99" t="str">
        <f>Base_Amostral!E99</f>
        <v>Pavussu</v>
      </c>
      <c r="C99" t="str">
        <f>Base_Amostral!C99</f>
        <v>Piauí</v>
      </c>
      <c r="D99" t="str">
        <f>Base_Amostral!F99</f>
        <v>Nordeste</v>
      </c>
      <c r="E99" s="12">
        <f>IFERROR(AVERAGEIF('01_Base_Analitica'!$D:$D,A99,'01_Base_Analitica'!$U:$U),"")</f>
        <v>6.55</v>
      </c>
      <c r="F99" s="12">
        <f>IFERROR(AVERAGEIF('01_Base_Analitica'!$D:$D,A99,'01_Base_Analitica'!$V:$V),"")</f>
        <v>6.3</v>
      </c>
      <c r="G99">
        <f>COUNTIFS('01_Base_Analitica'!$D:$D,A99,'01_Base_Analitica'!$U:$U,"&gt;="&amp;0)</f>
        <v>4</v>
      </c>
      <c r="H99">
        <f>COUNTIFS('01_Base_Analitica'!$D:$D,A99,'01_Base_Analitica'!$V:$V,"&gt;="&amp;0)</f>
        <v>4</v>
      </c>
      <c r="I99" s="12" cm="1">
        <f t="array" ref="I99">IF(G99&lt;2,"",MAX(_xlfn._xlws.FILTER('01_Base_Analitica'!$U$2:$U$1449,('01_Base_Analitica'!$D$2:$D$1449=A99)*ISNUMBER('01_Base_Analitica'!$U$2:$U$1449)))-MIN(_xlfn._xlws.FILTER('01_Base_Analitica'!$U$2:$U$1449,('01_Base_Analitica'!$D$2:$D$1449=A99)*ISNUMBER('01_Base_Analitica'!$U$2:$U$1449))))</f>
        <v>1</v>
      </c>
      <c r="J99" s="12" cm="1">
        <f t="array" ref="J99">IF(H99&lt;2,"",MAX(_xlfn._xlws.FILTER('01_Base_Analitica'!$V$2:$V$1449,('01_Base_Analitica'!$D$2:$D$1449=A99)*ISNUMBER('01_Base_Analitica'!$V$2:$V$1449)))-MIN(_xlfn._xlws.FILTER('01_Base_Analitica'!$V$2:$V$1449,('01_Base_Analitica'!$D$2:$D$1449=A99)*ISNUMBER('01_Base_Analitica'!$V$2:$V$1449))))</f>
        <v>0</v>
      </c>
      <c r="K99" s="12">
        <f t="shared" si="1"/>
        <v>0.25</v>
      </c>
    </row>
    <row r="100" spans="1:11">
      <c r="A100">
        <f>Base_Amostral!A100</f>
        <v>2301851</v>
      </c>
      <c r="B100" t="str">
        <f>Base_Amostral!E100</f>
        <v>Banabuiú</v>
      </c>
      <c r="C100" t="str">
        <f>Base_Amostral!C100</f>
        <v>Ceará</v>
      </c>
      <c r="D100" t="str">
        <f>Base_Amostral!F100</f>
        <v>Nordeste</v>
      </c>
      <c r="E100" s="12">
        <f>IFERROR(AVERAGEIF('01_Base_Analitica'!$D:$D,A100,'01_Base_Analitica'!$U:$U),"")</f>
        <v>9.2999999999999989</v>
      </c>
      <c r="F100" s="12">
        <f>IFERROR(AVERAGEIF('01_Base_Analitica'!$D:$D,A100,'01_Base_Analitica'!$V:$V),"")</f>
        <v>7</v>
      </c>
      <c r="G100">
        <f>COUNTIFS('01_Base_Analitica'!$D:$D,A100,'01_Base_Analitica'!$U:$U,"&gt;="&amp;0)</f>
        <v>4</v>
      </c>
      <c r="H100">
        <f>COUNTIFS('01_Base_Analitica'!$D:$D,A100,'01_Base_Analitica'!$V:$V,"&gt;="&amp;0)</f>
        <v>4</v>
      </c>
      <c r="I100" s="12" cm="1">
        <f t="array" ref="I100">IF(G100&lt;2,"",MAX(_xlfn._xlws.FILTER('01_Base_Analitica'!$U$2:$U$1449,('01_Base_Analitica'!$D$2:$D$1449=A100)*ISNUMBER('01_Base_Analitica'!$U$2:$U$1449)))-MIN(_xlfn._xlws.FILTER('01_Base_Analitica'!$U$2:$U$1449,('01_Base_Analitica'!$D$2:$D$1449=A100)*ISNUMBER('01_Base_Analitica'!$U$2:$U$1449))))</f>
        <v>0.40000000000000036</v>
      </c>
      <c r="J100" s="12" cm="1">
        <f t="array" ref="J100">IF(H100&lt;2,"",MAX(_xlfn._xlws.FILTER('01_Base_Analitica'!$V$2:$V$1449,('01_Base_Analitica'!$D$2:$D$1449=A100)*ISNUMBER('01_Base_Analitica'!$V$2:$V$1449)))-MIN(_xlfn._xlws.FILTER('01_Base_Analitica'!$V$2:$V$1449,('01_Base_Analitica'!$D$2:$D$1449=A100)*ISNUMBER('01_Base_Analitica'!$V$2:$V$1449))))</f>
        <v>0</v>
      </c>
      <c r="K100" s="12">
        <f t="shared" si="1"/>
        <v>2.2999999999999989</v>
      </c>
    </row>
    <row r="101" spans="1:11">
      <c r="A101">
        <f>Base_Amostral!A101</f>
        <v>2902500</v>
      </c>
      <c r="B101" t="str">
        <f>Base_Amostral!E101</f>
        <v>Baianópolis</v>
      </c>
      <c r="C101" t="str">
        <f>Base_Amostral!C101</f>
        <v>Bahia</v>
      </c>
      <c r="D101" t="str">
        <f>Base_Amostral!F101</f>
        <v>Nordeste</v>
      </c>
      <c r="E101" s="12">
        <f>IFERROR(AVERAGEIF('01_Base_Analitica'!$D:$D,A101,'01_Base_Analitica'!$U:$U),"")</f>
        <v>5.7249999999999996</v>
      </c>
      <c r="F101" s="12">
        <f>IFERROR(AVERAGEIF('01_Base_Analitica'!$D:$D,A101,'01_Base_Analitica'!$V:$V),"")</f>
        <v>6.3</v>
      </c>
      <c r="G101">
        <f>COUNTIFS('01_Base_Analitica'!$D:$D,A101,'01_Base_Analitica'!$U:$U,"&gt;="&amp;0)</f>
        <v>4</v>
      </c>
      <c r="H101">
        <f>COUNTIFS('01_Base_Analitica'!$D:$D,A101,'01_Base_Analitica'!$V:$V,"&gt;="&amp;0)</f>
        <v>4</v>
      </c>
      <c r="I101" s="12" cm="1">
        <f t="array" ref="I101">IF(G101&lt;2,"",MAX(_xlfn._xlws.FILTER('01_Base_Analitica'!$U$2:$U$1449,('01_Base_Analitica'!$D$2:$D$1449=A101)*ISNUMBER('01_Base_Analitica'!$U$2:$U$1449)))-MIN(_xlfn._xlws.FILTER('01_Base_Analitica'!$U$2:$U$1449,('01_Base_Analitica'!$D$2:$D$1449=A101)*ISNUMBER('01_Base_Analitica'!$U$2:$U$1449))))</f>
        <v>1.2999999999999998</v>
      </c>
      <c r="J101" s="12" cm="1">
        <f t="array" ref="J101">IF(H101&lt;2,"",MAX(_xlfn._xlws.FILTER('01_Base_Analitica'!$V$2:$V$1449,('01_Base_Analitica'!$D$2:$D$1449=A101)*ISNUMBER('01_Base_Analitica'!$V$2:$V$1449)))-MIN(_xlfn._xlws.FILTER('01_Base_Analitica'!$V$2:$V$1449,('01_Base_Analitica'!$D$2:$D$1449=A101)*ISNUMBER('01_Base_Analitica'!$V$2:$V$1449))))</f>
        <v>0</v>
      </c>
      <c r="K101" s="12">
        <f t="shared" si="1"/>
        <v>-0.57500000000000018</v>
      </c>
    </row>
    <row r="102" spans="1:11">
      <c r="A102">
        <f>Base_Amostral!A102</f>
        <v>2901106</v>
      </c>
      <c r="B102" t="str">
        <f>Base_Amostral!E102</f>
        <v>Amélia Rodrigues</v>
      </c>
      <c r="C102" t="str">
        <f>Base_Amostral!C102</f>
        <v>Bahia</v>
      </c>
      <c r="D102" t="str">
        <f>Base_Amostral!F102</f>
        <v>Nordeste</v>
      </c>
      <c r="E102" s="12">
        <f>IFERROR(AVERAGEIF('01_Base_Analitica'!$D:$D,A102,'01_Base_Analitica'!$U:$U),"")</f>
        <v>7.7750000000000004</v>
      </c>
      <c r="F102" s="12">
        <f>IFERROR(AVERAGEIF('01_Base_Analitica'!$D:$D,A102,'01_Base_Analitica'!$V:$V),"")</f>
        <v>7.2249999999999996</v>
      </c>
      <c r="G102">
        <f>COUNTIFS('01_Base_Analitica'!$D:$D,A102,'01_Base_Analitica'!$U:$U,"&gt;="&amp;0)</f>
        <v>4</v>
      </c>
      <c r="H102">
        <f>COUNTIFS('01_Base_Analitica'!$D:$D,A102,'01_Base_Analitica'!$V:$V,"&gt;="&amp;0)</f>
        <v>4</v>
      </c>
      <c r="I102" s="12" cm="1">
        <f t="array" ref="I102">IF(G102&lt;2,"",MAX(_xlfn._xlws.FILTER('01_Base_Analitica'!$U$2:$U$1449,('01_Base_Analitica'!$D$2:$D$1449=A102)*ISNUMBER('01_Base_Analitica'!$U$2:$U$1449)))-MIN(_xlfn._xlws.FILTER('01_Base_Analitica'!$U$2:$U$1449,('01_Base_Analitica'!$D$2:$D$1449=A102)*ISNUMBER('01_Base_Analitica'!$U$2:$U$1449))))</f>
        <v>1.6000000000000005</v>
      </c>
      <c r="J102" s="12" cm="1">
        <f t="array" ref="J102">IF(H102&lt;2,"",MAX(_xlfn._xlws.FILTER('01_Base_Analitica'!$V$2:$V$1449,('01_Base_Analitica'!$D$2:$D$1449=A102)*ISNUMBER('01_Base_Analitica'!$V$2:$V$1449)))-MIN(_xlfn._xlws.FILTER('01_Base_Analitica'!$V$2:$V$1449,('01_Base_Analitica'!$D$2:$D$1449=A102)*ISNUMBER('01_Base_Analitica'!$V$2:$V$1449))))</f>
        <v>1.2999999999999989</v>
      </c>
      <c r="K102" s="12">
        <f t="shared" si="1"/>
        <v>0.55000000000000071</v>
      </c>
    </row>
    <row r="103" spans="1:11">
      <c r="A103">
        <f>Base_Amostral!A103</f>
        <v>2911303</v>
      </c>
      <c r="B103" t="str">
        <f>Base_Amostral!E103</f>
        <v>Gentio do Ouro</v>
      </c>
      <c r="C103" t="str">
        <f>Base_Amostral!C103</f>
        <v>Bahia</v>
      </c>
      <c r="D103" t="str">
        <f>Base_Amostral!F103</f>
        <v>Nordeste</v>
      </c>
      <c r="E103" s="12">
        <f>IFERROR(AVERAGEIF('01_Base_Analitica'!$D:$D,A103,'01_Base_Analitica'!$U:$U),"")</f>
        <v>8</v>
      </c>
      <c r="F103" s="12">
        <f>IFERROR(AVERAGEIF('01_Base_Analitica'!$D:$D,A103,'01_Base_Analitica'!$V:$V),"")</f>
        <v>7.9</v>
      </c>
      <c r="G103">
        <f>COUNTIFS('01_Base_Analitica'!$D:$D,A103,'01_Base_Analitica'!$U:$U,"&gt;="&amp;0)</f>
        <v>4</v>
      </c>
      <c r="H103">
        <f>COUNTIFS('01_Base_Analitica'!$D:$D,A103,'01_Base_Analitica'!$V:$V,"&gt;="&amp;0)</f>
        <v>4</v>
      </c>
      <c r="I103" s="12" cm="1">
        <f t="array" ref="I103">IF(G103&lt;2,"",MAX(_xlfn._xlws.FILTER('01_Base_Analitica'!$U$2:$U$1449,('01_Base_Analitica'!$D$2:$D$1449=A103)*ISNUMBER('01_Base_Analitica'!$U$2:$U$1449)))-MIN(_xlfn._xlws.FILTER('01_Base_Analitica'!$U$2:$U$1449,('01_Base_Analitica'!$D$2:$D$1449=A103)*ISNUMBER('01_Base_Analitica'!$U$2:$U$1449))))</f>
        <v>0.99999999999999911</v>
      </c>
      <c r="J103" s="12" cm="1">
        <f t="array" ref="J103">IF(H103&lt;2,"",MAX(_xlfn._xlws.FILTER('01_Base_Analitica'!$V$2:$V$1449,('01_Base_Analitica'!$D$2:$D$1449=A103)*ISNUMBER('01_Base_Analitica'!$V$2:$V$1449)))-MIN(_xlfn._xlws.FILTER('01_Base_Analitica'!$V$2:$V$1449,('01_Base_Analitica'!$D$2:$D$1449=A103)*ISNUMBER('01_Base_Analitica'!$V$2:$V$1449))))</f>
        <v>0</v>
      </c>
      <c r="K103" s="12">
        <f t="shared" si="1"/>
        <v>9.9999999999999645E-2</v>
      </c>
    </row>
    <row r="104" spans="1:11">
      <c r="A104">
        <f>Base_Amostral!A104</f>
        <v>2100956</v>
      </c>
      <c r="B104" t="str">
        <f>Base_Amostral!E104</f>
        <v>Arame</v>
      </c>
      <c r="C104" t="str">
        <f>Base_Amostral!C104</f>
        <v>Maranhão</v>
      </c>
      <c r="D104" t="str">
        <f>Base_Amostral!F104</f>
        <v>Nordeste</v>
      </c>
      <c r="E104" s="12">
        <f>IFERROR(AVERAGEIF('01_Base_Analitica'!$D:$D,A104,'01_Base_Analitica'!$U:$U),"")</f>
        <v>6.6</v>
      </c>
      <c r="F104" s="12">
        <f>IFERROR(AVERAGEIF('01_Base_Analitica'!$D:$D,A104,'01_Base_Analitica'!$V:$V),"")</f>
        <v>6.6</v>
      </c>
      <c r="G104">
        <f>COUNTIFS('01_Base_Analitica'!$D:$D,A104,'01_Base_Analitica'!$U:$U,"&gt;="&amp;0)</f>
        <v>4</v>
      </c>
      <c r="H104">
        <f>COUNTIFS('01_Base_Analitica'!$D:$D,A104,'01_Base_Analitica'!$V:$V,"&gt;="&amp;0)</f>
        <v>4</v>
      </c>
      <c r="I104" s="12" cm="1">
        <f t="array" ref="I104">IF(G104&lt;2,"",MAX(_xlfn._xlws.FILTER('01_Base_Analitica'!$U$2:$U$1449,('01_Base_Analitica'!$D$2:$D$1449=A104)*ISNUMBER('01_Base_Analitica'!$U$2:$U$1449)))-MIN(_xlfn._xlws.FILTER('01_Base_Analitica'!$U$2:$U$1449,('01_Base_Analitica'!$D$2:$D$1449=A104)*ISNUMBER('01_Base_Analitica'!$U$2:$U$1449))))</f>
        <v>1.2000000000000002</v>
      </c>
      <c r="J104" s="12" cm="1">
        <f t="array" ref="J104">IF(H104&lt;2,"",MAX(_xlfn._xlws.FILTER('01_Base_Analitica'!$V$2:$V$1449,('01_Base_Analitica'!$D$2:$D$1449=A104)*ISNUMBER('01_Base_Analitica'!$V$2:$V$1449)))-MIN(_xlfn._xlws.FILTER('01_Base_Analitica'!$V$2:$V$1449,('01_Base_Analitica'!$D$2:$D$1449=A104)*ISNUMBER('01_Base_Analitica'!$V$2:$V$1449))))</f>
        <v>0</v>
      </c>
      <c r="K104" s="12">
        <f t="shared" si="1"/>
        <v>0</v>
      </c>
    </row>
    <row r="105" spans="1:11">
      <c r="A105">
        <f>Base_Amostral!A105</f>
        <v>2201507</v>
      </c>
      <c r="B105" t="str">
        <f>Base_Amostral!E105</f>
        <v>Batalha</v>
      </c>
      <c r="C105" t="str">
        <f>Base_Amostral!C105</f>
        <v>Piauí</v>
      </c>
      <c r="D105" t="str">
        <f>Base_Amostral!F105</f>
        <v>Nordeste</v>
      </c>
      <c r="E105" s="12">
        <f>IFERROR(AVERAGEIF('01_Base_Analitica'!$D:$D,A105,'01_Base_Analitica'!$U:$U),"")</f>
        <v>7.5</v>
      </c>
      <c r="F105" s="12">
        <f>IFERROR(AVERAGEIF('01_Base_Analitica'!$D:$D,A105,'01_Base_Analitica'!$V:$V),"")</f>
        <v>7</v>
      </c>
      <c r="G105">
        <f>COUNTIFS('01_Base_Analitica'!$D:$D,A105,'01_Base_Analitica'!$U:$U,"&gt;="&amp;0)</f>
        <v>4</v>
      </c>
      <c r="H105">
        <f>COUNTIFS('01_Base_Analitica'!$D:$D,A105,'01_Base_Analitica'!$V:$V,"&gt;="&amp;0)</f>
        <v>4</v>
      </c>
      <c r="I105" s="12" cm="1">
        <f t="array" ref="I105">IF(G105&lt;2,"",MAX(_xlfn._xlws.FILTER('01_Base_Analitica'!$U$2:$U$1449,('01_Base_Analitica'!$D$2:$D$1449=A105)*ISNUMBER('01_Base_Analitica'!$U$2:$U$1449)))-MIN(_xlfn._xlws.FILTER('01_Base_Analitica'!$U$2:$U$1449,('01_Base_Analitica'!$D$2:$D$1449=A105)*ISNUMBER('01_Base_Analitica'!$U$2:$U$1449))))</f>
        <v>0.79999999999999982</v>
      </c>
      <c r="J105" s="12" cm="1">
        <f t="array" ref="J105">IF(H105&lt;2,"",MAX(_xlfn._xlws.FILTER('01_Base_Analitica'!$V$2:$V$1449,('01_Base_Analitica'!$D$2:$D$1449=A105)*ISNUMBER('01_Base_Analitica'!$V$2:$V$1449)))-MIN(_xlfn._xlws.FILTER('01_Base_Analitica'!$V$2:$V$1449,('01_Base_Analitica'!$D$2:$D$1449=A105)*ISNUMBER('01_Base_Analitica'!$V$2:$V$1449))))</f>
        <v>0</v>
      </c>
      <c r="K105" s="12">
        <f t="shared" si="1"/>
        <v>0.5</v>
      </c>
    </row>
    <row r="106" spans="1:11">
      <c r="A106">
        <f>Base_Amostral!A106</f>
        <v>2100436</v>
      </c>
      <c r="B106" t="str">
        <f>Base_Amostral!E106</f>
        <v>Alto Alegre do Maranhão</v>
      </c>
      <c r="C106" t="str">
        <f>Base_Amostral!C106</f>
        <v>Maranhão</v>
      </c>
      <c r="D106" t="str">
        <f>Base_Amostral!F106</f>
        <v>Nordeste</v>
      </c>
      <c r="E106" s="12">
        <f>IFERROR(AVERAGEIF('01_Base_Analitica'!$D:$D,A106,'01_Base_Analitica'!$U:$U),"")</f>
        <v>7.15</v>
      </c>
      <c r="F106" s="12">
        <f>IFERROR(AVERAGEIF('01_Base_Analitica'!$D:$D,A106,'01_Base_Analitica'!$V:$V),"")</f>
        <v>6.5</v>
      </c>
      <c r="G106">
        <f>COUNTIFS('01_Base_Analitica'!$D:$D,A106,'01_Base_Analitica'!$U:$U,"&gt;="&amp;0)</f>
        <v>4</v>
      </c>
      <c r="H106">
        <f>COUNTIFS('01_Base_Analitica'!$D:$D,A106,'01_Base_Analitica'!$V:$V,"&gt;="&amp;0)</f>
        <v>4</v>
      </c>
      <c r="I106" s="12" cm="1">
        <f t="array" ref="I106">IF(G106&lt;2,"",MAX(_xlfn._xlws.FILTER('01_Base_Analitica'!$U$2:$U$1449,('01_Base_Analitica'!$D$2:$D$1449=A106)*ISNUMBER('01_Base_Analitica'!$U$2:$U$1449)))-MIN(_xlfn._xlws.FILTER('01_Base_Analitica'!$U$2:$U$1449,('01_Base_Analitica'!$D$2:$D$1449=A106)*ISNUMBER('01_Base_Analitica'!$U$2:$U$1449))))</f>
        <v>1</v>
      </c>
      <c r="J106" s="12" cm="1">
        <f t="array" ref="J106">IF(H106&lt;2,"",MAX(_xlfn._xlws.FILTER('01_Base_Analitica'!$V$2:$V$1449,('01_Base_Analitica'!$D$2:$D$1449=A106)*ISNUMBER('01_Base_Analitica'!$V$2:$V$1449)))-MIN(_xlfn._xlws.FILTER('01_Base_Analitica'!$V$2:$V$1449,('01_Base_Analitica'!$D$2:$D$1449=A106)*ISNUMBER('01_Base_Analitica'!$V$2:$V$1449))))</f>
        <v>0</v>
      </c>
      <c r="K106" s="12">
        <f t="shared" si="1"/>
        <v>0.65000000000000036</v>
      </c>
    </row>
    <row r="107" spans="1:11">
      <c r="A107">
        <f>Base_Amostral!A107</f>
        <v>2109908</v>
      </c>
      <c r="B107" t="str">
        <f>Base_Amostral!E107</f>
        <v>Santa Inês</v>
      </c>
      <c r="C107" t="str">
        <f>Base_Amostral!C107</f>
        <v>Maranhão</v>
      </c>
      <c r="D107" t="str">
        <f>Base_Amostral!F107</f>
        <v>Nordeste</v>
      </c>
      <c r="E107" s="12">
        <f>IFERROR(AVERAGEIF('01_Base_Analitica'!$D:$D,A107,'01_Base_Analitica'!$U:$U),"")</f>
        <v>6.75</v>
      </c>
      <c r="F107" s="12">
        <f>IFERROR(AVERAGEIF('01_Base_Analitica'!$D:$D,A107,'01_Base_Analitica'!$V:$V),"")</f>
        <v>6.6</v>
      </c>
      <c r="G107">
        <f>COUNTIFS('01_Base_Analitica'!$D:$D,A107,'01_Base_Analitica'!$U:$U,"&gt;="&amp;0)</f>
        <v>4</v>
      </c>
      <c r="H107">
        <f>COUNTIFS('01_Base_Analitica'!$D:$D,A107,'01_Base_Analitica'!$V:$V,"&gt;="&amp;0)</f>
        <v>4</v>
      </c>
      <c r="I107" s="12" cm="1">
        <f t="array" ref="I107">IF(G107&lt;2,"",MAX(_xlfn._xlws.FILTER('01_Base_Analitica'!$U$2:$U$1449,('01_Base_Analitica'!$D$2:$D$1449=A107)*ISNUMBER('01_Base_Analitica'!$U$2:$U$1449)))-MIN(_xlfn._xlws.FILTER('01_Base_Analitica'!$U$2:$U$1449,('01_Base_Analitica'!$D$2:$D$1449=A107)*ISNUMBER('01_Base_Analitica'!$U$2:$U$1449))))</f>
        <v>1</v>
      </c>
      <c r="J107" s="12" cm="1">
        <f t="array" ref="J107">IF(H107&lt;2,"",MAX(_xlfn._xlws.FILTER('01_Base_Analitica'!$V$2:$V$1449,('01_Base_Analitica'!$D$2:$D$1449=A107)*ISNUMBER('01_Base_Analitica'!$V$2:$V$1449)))-MIN(_xlfn._xlws.FILTER('01_Base_Analitica'!$V$2:$V$1449,('01_Base_Analitica'!$D$2:$D$1449=A107)*ISNUMBER('01_Base_Analitica'!$V$2:$V$1449))))</f>
        <v>0</v>
      </c>
      <c r="K107" s="12">
        <f t="shared" si="1"/>
        <v>0.15000000000000036</v>
      </c>
    </row>
    <row r="108" spans="1:11">
      <c r="A108">
        <f>Base_Amostral!A108</f>
        <v>2604403</v>
      </c>
      <c r="B108" t="str">
        <f>Base_Amostral!E108</f>
        <v>Chã de Alegria</v>
      </c>
      <c r="C108" t="str">
        <f>Base_Amostral!C108</f>
        <v>Pernambuco</v>
      </c>
      <c r="D108" t="str">
        <f>Base_Amostral!F108</f>
        <v>Nordeste</v>
      </c>
      <c r="E108" s="12" t="str">
        <f>IFERROR(AVERAGEIF('01_Base_Analitica'!$D:$D,A108,'01_Base_Analitica'!$U:$U),"")</f>
        <v/>
      </c>
      <c r="F108" s="12">
        <f>IFERROR(AVERAGEIF('01_Base_Analitica'!$D:$D,A108,'01_Base_Analitica'!$V:$V),"")</f>
        <v>5.4</v>
      </c>
      <c r="G108">
        <f>COUNTIFS('01_Base_Analitica'!$D:$D,A108,'01_Base_Analitica'!$U:$U,"&gt;="&amp;0)</f>
        <v>0</v>
      </c>
      <c r="H108">
        <f>COUNTIFS('01_Base_Analitica'!$D:$D,A108,'01_Base_Analitica'!$V:$V,"&gt;="&amp;0)</f>
        <v>4</v>
      </c>
      <c r="I108" s="12" t="str" cm="1">
        <f t="array" ref="I108">IF(G108&lt;2,"",MAX(_xlfn._xlws.FILTER('01_Base_Analitica'!$U$2:$U$1449,('01_Base_Analitica'!$D$2:$D$1449=A108)*ISNUMBER('01_Base_Analitica'!$U$2:$U$1449)))-MIN(_xlfn._xlws.FILTER('01_Base_Analitica'!$U$2:$U$1449,('01_Base_Analitica'!$D$2:$D$1449=A108)*ISNUMBER('01_Base_Analitica'!$U$2:$U$1449))))</f>
        <v/>
      </c>
      <c r="J108" s="12" cm="1">
        <f t="array" ref="J108">IF(H108&lt;2,"",MAX(_xlfn._xlws.FILTER('01_Base_Analitica'!$V$2:$V$1449,('01_Base_Analitica'!$D$2:$D$1449=A108)*ISNUMBER('01_Base_Analitica'!$V$2:$V$1449)))-MIN(_xlfn._xlws.FILTER('01_Base_Analitica'!$V$2:$V$1449,('01_Base_Analitica'!$D$2:$D$1449=A108)*ISNUMBER('01_Base_Analitica'!$V$2:$V$1449))))</f>
        <v>0</v>
      </c>
      <c r="K108" s="12" t="str">
        <f t="shared" si="1"/>
        <v/>
      </c>
    </row>
    <row r="109" spans="1:11">
      <c r="A109">
        <f>Base_Amostral!A109</f>
        <v>2303956</v>
      </c>
      <c r="B109" t="str">
        <f>Base_Amostral!E109</f>
        <v>Chorozinho</v>
      </c>
      <c r="C109" t="str">
        <f>Base_Amostral!C109</f>
        <v>Ceará</v>
      </c>
      <c r="D109" t="str">
        <f>Base_Amostral!F109</f>
        <v>Nordeste</v>
      </c>
      <c r="E109" s="12">
        <f>IFERROR(AVERAGEIF('01_Base_Analitica'!$D:$D,A109,'01_Base_Analitica'!$U:$U),"")</f>
        <v>6.5750000000000002</v>
      </c>
      <c r="F109" s="12">
        <f>IFERROR(AVERAGEIF('01_Base_Analitica'!$D:$D,A109,'01_Base_Analitica'!$V:$V),"")</f>
        <v>6.0249999999999995</v>
      </c>
      <c r="G109">
        <f>COUNTIFS('01_Base_Analitica'!$D:$D,A109,'01_Base_Analitica'!$U:$U,"&gt;="&amp;0)</f>
        <v>4</v>
      </c>
      <c r="H109">
        <f>COUNTIFS('01_Base_Analitica'!$D:$D,A109,'01_Base_Analitica'!$V:$V,"&gt;="&amp;0)</f>
        <v>4</v>
      </c>
      <c r="I109" s="12" cm="1">
        <f t="array" ref="I109">IF(G109&lt;2,"",MAX(_xlfn._xlws.FILTER('01_Base_Analitica'!$U$2:$U$1449,('01_Base_Analitica'!$D$2:$D$1449=A109)*ISNUMBER('01_Base_Analitica'!$U$2:$U$1449)))-MIN(_xlfn._xlws.FILTER('01_Base_Analitica'!$U$2:$U$1449,('01_Base_Analitica'!$D$2:$D$1449=A109)*ISNUMBER('01_Base_Analitica'!$U$2:$U$1449))))</f>
        <v>1</v>
      </c>
      <c r="J109" s="12" cm="1">
        <f t="array" ref="J109">IF(H109&lt;2,"",MAX(_xlfn._xlws.FILTER('01_Base_Analitica'!$V$2:$V$1449,('01_Base_Analitica'!$D$2:$D$1449=A109)*ISNUMBER('01_Base_Analitica'!$V$2:$V$1449)))-MIN(_xlfn._xlws.FILTER('01_Base_Analitica'!$V$2:$V$1449,('01_Base_Analitica'!$D$2:$D$1449=A109)*ISNUMBER('01_Base_Analitica'!$V$2:$V$1449))))</f>
        <v>0.70000000000000018</v>
      </c>
      <c r="K109" s="12">
        <f t="shared" si="1"/>
        <v>0.55000000000000071</v>
      </c>
    </row>
    <row r="110" spans="1:11">
      <c r="A110">
        <f>Base_Amostral!A110</f>
        <v>2407252</v>
      </c>
      <c r="B110" t="str">
        <f>Base_Amostral!E110</f>
        <v>Major Sales</v>
      </c>
      <c r="C110" t="str">
        <f>Base_Amostral!C110</f>
        <v>Rio Grande do Norte</v>
      </c>
      <c r="D110" t="str">
        <f>Base_Amostral!F110</f>
        <v>Nordeste</v>
      </c>
      <c r="E110" s="12">
        <f>IFERROR(AVERAGEIF('01_Base_Analitica'!$D:$D,A110,'01_Base_Analitica'!$U:$U),"")</f>
        <v>6.6</v>
      </c>
      <c r="F110" s="12">
        <f>IFERROR(AVERAGEIF('01_Base_Analitica'!$D:$D,A110,'01_Base_Analitica'!$V:$V),"")</f>
        <v>6.6</v>
      </c>
      <c r="G110">
        <f>COUNTIFS('01_Base_Analitica'!$D:$D,A110,'01_Base_Analitica'!$U:$U,"&gt;="&amp;0)</f>
        <v>4</v>
      </c>
      <c r="H110">
        <f>COUNTIFS('01_Base_Analitica'!$D:$D,A110,'01_Base_Analitica'!$V:$V,"&gt;="&amp;0)</f>
        <v>4</v>
      </c>
      <c r="I110" s="12" cm="1">
        <f t="array" ref="I110">IF(G110&lt;2,"",MAX(_xlfn._xlws.FILTER('01_Base_Analitica'!$U$2:$U$1449,('01_Base_Analitica'!$D$2:$D$1449=A110)*ISNUMBER('01_Base_Analitica'!$U$2:$U$1449)))-MIN(_xlfn._xlws.FILTER('01_Base_Analitica'!$U$2:$U$1449,('01_Base_Analitica'!$D$2:$D$1449=A110)*ISNUMBER('01_Base_Analitica'!$U$2:$U$1449))))</f>
        <v>1.2000000000000002</v>
      </c>
      <c r="J110" s="12" cm="1">
        <f t="array" ref="J110">IF(H110&lt;2,"",MAX(_xlfn._xlws.FILTER('01_Base_Analitica'!$V$2:$V$1449,('01_Base_Analitica'!$D$2:$D$1449=A110)*ISNUMBER('01_Base_Analitica'!$V$2:$V$1449)))-MIN(_xlfn._xlws.FILTER('01_Base_Analitica'!$V$2:$V$1449,('01_Base_Analitica'!$D$2:$D$1449=A110)*ISNUMBER('01_Base_Analitica'!$V$2:$V$1449))))</f>
        <v>0</v>
      </c>
      <c r="K110" s="12">
        <f t="shared" si="1"/>
        <v>0</v>
      </c>
    </row>
    <row r="111" spans="1:11">
      <c r="A111">
        <f>Base_Amostral!A111</f>
        <v>2506251</v>
      </c>
      <c r="B111" t="str">
        <f>Base_Amostral!E111</f>
        <v>Gado Bravo</v>
      </c>
      <c r="C111" t="str">
        <f>Base_Amostral!C111</f>
        <v>Paraíba</v>
      </c>
      <c r="D111" t="str">
        <f>Base_Amostral!F111</f>
        <v>Nordeste</v>
      </c>
      <c r="E111" s="12">
        <f>IFERROR(AVERAGEIF('01_Base_Analitica'!$D:$D,A111,'01_Base_Analitica'!$U:$U),"")</f>
        <v>6.5749999999999993</v>
      </c>
      <c r="F111" s="12">
        <f>IFERROR(AVERAGEIF('01_Base_Analitica'!$D:$D,A111,'01_Base_Analitica'!$V:$V),"")</f>
        <v>5.8</v>
      </c>
      <c r="G111">
        <f>COUNTIFS('01_Base_Analitica'!$D:$D,A111,'01_Base_Analitica'!$U:$U,"&gt;="&amp;0)</f>
        <v>4</v>
      </c>
      <c r="H111">
        <f>COUNTIFS('01_Base_Analitica'!$D:$D,A111,'01_Base_Analitica'!$V:$V,"&gt;="&amp;0)</f>
        <v>4</v>
      </c>
      <c r="I111" s="12" cm="1">
        <f t="array" ref="I111">IF(G111&lt;2,"",MAX(_xlfn._xlws.FILTER('01_Base_Analitica'!$U$2:$U$1449,('01_Base_Analitica'!$D$2:$D$1449=A111)*ISNUMBER('01_Base_Analitica'!$U$2:$U$1449)))-MIN(_xlfn._xlws.FILTER('01_Base_Analitica'!$U$2:$U$1449,('01_Base_Analitica'!$D$2:$D$1449=A111)*ISNUMBER('01_Base_Analitica'!$U$2:$U$1449))))</f>
        <v>1.1000000000000005</v>
      </c>
      <c r="J111" s="12" cm="1">
        <f t="array" ref="J111">IF(H111&lt;2,"",MAX(_xlfn._xlws.FILTER('01_Base_Analitica'!$V$2:$V$1449,('01_Base_Analitica'!$D$2:$D$1449=A111)*ISNUMBER('01_Base_Analitica'!$V$2:$V$1449)))-MIN(_xlfn._xlws.FILTER('01_Base_Analitica'!$V$2:$V$1449,('01_Base_Analitica'!$D$2:$D$1449=A111)*ISNUMBER('01_Base_Analitica'!$V$2:$V$1449))))</f>
        <v>0</v>
      </c>
      <c r="K111" s="12">
        <f t="shared" si="1"/>
        <v>0.77499999999999947</v>
      </c>
    </row>
    <row r="112" spans="1:11">
      <c r="A112">
        <f>Base_Amostral!A112</f>
        <v>2210607</v>
      </c>
      <c r="B112" t="str">
        <f>Base_Amostral!E112</f>
        <v>São Raimundo Nonato</v>
      </c>
      <c r="C112" t="str">
        <f>Base_Amostral!C112</f>
        <v>Piauí</v>
      </c>
      <c r="D112" t="str">
        <f>Base_Amostral!F112</f>
        <v>Nordeste</v>
      </c>
      <c r="E112" s="12">
        <f>IFERROR(AVERAGEIF('01_Base_Analitica'!$D:$D,A112,'01_Base_Analitica'!$U:$U),"")</f>
        <v>7.0249999999999995</v>
      </c>
      <c r="F112" s="12">
        <f>IFERROR(AVERAGEIF('01_Base_Analitica'!$D:$D,A112,'01_Base_Analitica'!$V:$V),"")</f>
        <v>7.1</v>
      </c>
      <c r="G112">
        <f>COUNTIFS('01_Base_Analitica'!$D:$D,A112,'01_Base_Analitica'!$U:$U,"&gt;="&amp;0)</f>
        <v>4</v>
      </c>
      <c r="H112">
        <f>COUNTIFS('01_Base_Analitica'!$D:$D,A112,'01_Base_Analitica'!$V:$V,"&gt;="&amp;0)</f>
        <v>4</v>
      </c>
      <c r="I112" s="12" cm="1">
        <f t="array" ref="I112">IF(G112&lt;2,"",MAX(_xlfn._xlws.FILTER('01_Base_Analitica'!$U$2:$U$1449,('01_Base_Analitica'!$D$2:$D$1449=A112)*ISNUMBER('01_Base_Analitica'!$U$2:$U$1449)))-MIN(_xlfn._xlws.FILTER('01_Base_Analitica'!$U$2:$U$1449,('01_Base_Analitica'!$D$2:$D$1449=A112)*ISNUMBER('01_Base_Analitica'!$U$2:$U$1449))))</f>
        <v>0.90000000000000036</v>
      </c>
      <c r="J112" s="12" cm="1">
        <f t="array" ref="J112">IF(H112&lt;2,"",MAX(_xlfn._xlws.FILTER('01_Base_Analitica'!$V$2:$V$1449,('01_Base_Analitica'!$D$2:$D$1449=A112)*ISNUMBER('01_Base_Analitica'!$V$2:$V$1449)))-MIN(_xlfn._xlws.FILTER('01_Base_Analitica'!$V$2:$V$1449,('01_Base_Analitica'!$D$2:$D$1449=A112)*ISNUMBER('01_Base_Analitica'!$V$2:$V$1449))))</f>
        <v>0</v>
      </c>
      <c r="K112" s="12">
        <f t="shared" si="1"/>
        <v>-7.5000000000000178E-2</v>
      </c>
    </row>
    <row r="113" spans="1:11">
      <c r="A113">
        <f>Base_Amostral!A113</f>
        <v>2607604</v>
      </c>
      <c r="B113" t="str">
        <f>Base_Amostral!E113</f>
        <v>Ilha de Itamaracá</v>
      </c>
      <c r="C113" t="str">
        <f>Base_Amostral!C113</f>
        <v>Pernambuco</v>
      </c>
      <c r="D113" t="str">
        <f>Base_Amostral!F113</f>
        <v>Nordeste</v>
      </c>
      <c r="E113" s="12">
        <f>IFERROR(AVERAGEIF('01_Base_Analitica'!$D:$D,A113,'01_Base_Analitica'!$U:$U),"")</f>
        <v>6.75</v>
      </c>
      <c r="F113" s="12">
        <f>IFERROR(AVERAGEIF('01_Base_Analitica'!$D:$D,A113,'01_Base_Analitica'!$V:$V),"")</f>
        <v>6.4</v>
      </c>
      <c r="G113">
        <f>COUNTIFS('01_Base_Analitica'!$D:$D,A113,'01_Base_Analitica'!$U:$U,"&gt;="&amp;0)</f>
        <v>4</v>
      </c>
      <c r="H113">
        <f>COUNTIFS('01_Base_Analitica'!$D:$D,A113,'01_Base_Analitica'!$V:$V,"&gt;="&amp;0)</f>
        <v>4</v>
      </c>
      <c r="I113" s="12" cm="1">
        <f t="array" ref="I113">IF(G113&lt;2,"",MAX(_xlfn._xlws.FILTER('01_Base_Analitica'!$U$2:$U$1449,('01_Base_Analitica'!$D$2:$D$1449=A113)*ISNUMBER('01_Base_Analitica'!$U$2:$U$1449)))-MIN(_xlfn._xlws.FILTER('01_Base_Analitica'!$U$2:$U$1449,('01_Base_Analitica'!$D$2:$D$1449=A113)*ISNUMBER('01_Base_Analitica'!$U$2:$U$1449))))</f>
        <v>1</v>
      </c>
      <c r="J113" s="12" cm="1">
        <f t="array" ref="J113">IF(H113&lt;2,"",MAX(_xlfn._xlws.FILTER('01_Base_Analitica'!$V$2:$V$1449,('01_Base_Analitica'!$D$2:$D$1449=A113)*ISNUMBER('01_Base_Analitica'!$V$2:$V$1449)))-MIN(_xlfn._xlws.FILTER('01_Base_Analitica'!$V$2:$V$1449,('01_Base_Analitica'!$D$2:$D$1449=A113)*ISNUMBER('01_Base_Analitica'!$V$2:$V$1449))))</f>
        <v>0</v>
      </c>
      <c r="K113" s="12">
        <f t="shared" si="1"/>
        <v>0.34999999999999964</v>
      </c>
    </row>
    <row r="114" spans="1:11">
      <c r="A114">
        <f>Base_Amostral!A114</f>
        <v>2513927</v>
      </c>
      <c r="B114" t="str">
        <f>Base_Amostral!E114</f>
        <v>São Bentinho</v>
      </c>
      <c r="C114" t="str">
        <f>Base_Amostral!C114</f>
        <v>Paraíba</v>
      </c>
      <c r="D114" t="str">
        <f>Base_Amostral!F114</f>
        <v>Nordeste</v>
      </c>
      <c r="E114" s="12">
        <f>IFERROR(AVERAGEIF('01_Base_Analitica'!$D:$D,A114,'01_Base_Analitica'!$U:$U),"")</f>
        <v>7.875</v>
      </c>
      <c r="F114" s="12">
        <f>IFERROR(AVERAGEIF('01_Base_Analitica'!$D:$D,A114,'01_Base_Analitica'!$V:$V),"")</f>
        <v>7.5</v>
      </c>
      <c r="G114">
        <f>COUNTIFS('01_Base_Analitica'!$D:$D,A114,'01_Base_Analitica'!$U:$U,"&gt;="&amp;0)</f>
        <v>4</v>
      </c>
      <c r="H114">
        <f>COUNTIFS('01_Base_Analitica'!$D:$D,A114,'01_Base_Analitica'!$V:$V,"&gt;="&amp;0)</f>
        <v>4</v>
      </c>
      <c r="I114" s="12" cm="1">
        <f t="array" ref="I114">IF(G114&lt;2,"",MAX(_xlfn._xlws.FILTER('01_Base_Analitica'!$U$2:$U$1449,('01_Base_Analitica'!$D$2:$D$1449=A114)*ISNUMBER('01_Base_Analitica'!$U$2:$U$1449)))-MIN(_xlfn._xlws.FILTER('01_Base_Analitica'!$U$2:$U$1449,('01_Base_Analitica'!$D$2:$D$1449=A114)*ISNUMBER('01_Base_Analitica'!$U$2:$U$1449))))</f>
        <v>0.70000000000000018</v>
      </c>
      <c r="J114" s="12" cm="1">
        <f t="array" ref="J114">IF(H114&lt;2,"",MAX(_xlfn._xlws.FILTER('01_Base_Analitica'!$V$2:$V$1449,('01_Base_Analitica'!$D$2:$D$1449=A114)*ISNUMBER('01_Base_Analitica'!$V$2:$V$1449)))-MIN(_xlfn._xlws.FILTER('01_Base_Analitica'!$V$2:$V$1449,('01_Base_Analitica'!$D$2:$D$1449=A114)*ISNUMBER('01_Base_Analitica'!$V$2:$V$1449))))</f>
        <v>0</v>
      </c>
      <c r="K114" s="12">
        <f t="shared" si="1"/>
        <v>0.375</v>
      </c>
    </row>
    <row r="115" spans="1:11">
      <c r="A115">
        <f>Base_Amostral!A115</f>
        <v>2303402</v>
      </c>
      <c r="B115" t="str">
        <f>Base_Amostral!E115</f>
        <v>Carnaubal</v>
      </c>
      <c r="C115" t="str">
        <f>Base_Amostral!C115</f>
        <v>Ceará</v>
      </c>
      <c r="D115" t="str">
        <f>Base_Amostral!F115</f>
        <v>Nordeste</v>
      </c>
      <c r="E115" s="12">
        <f>IFERROR(AVERAGEIF('01_Base_Analitica'!$D:$D,A115,'01_Base_Analitica'!$U:$U),"")</f>
        <v>6.8</v>
      </c>
      <c r="F115" s="12">
        <f>IFERROR(AVERAGEIF('01_Base_Analitica'!$D:$D,A115,'01_Base_Analitica'!$V:$V),"")</f>
        <v>6.8</v>
      </c>
      <c r="G115">
        <f>COUNTIFS('01_Base_Analitica'!$D:$D,A115,'01_Base_Analitica'!$U:$U,"&gt;="&amp;0)</f>
        <v>4</v>
      </c>
      <c r="H115">
        <f>COUNTIFS('01_Base_Analitica'!$D:$D,A115,'01_Base_Analitica'!$V:$V,"&gt;="&amp;0)</f>
        <v>4</v>
      </c>
      <c r="I115" s="12" cm="1">
        <f t="array" ref="I115">IF(G115&lt;2,"",MAX(_xlfn._xlws.FILTER('01_Base_Analitica'!$U$2:$U$1449,('01_Base_Analitica'!$D$2:$D$1449=A115)*ISNUMBER('01_Base_Analitica'!$U$2:$U$1449)))-MIN(_xlfn._xlws.FILTER('01_Base_Analitica'!$U$2:$U$1449,('01_Base_Analitica'!$D$2:$D$1449=A115)*ISNUMBER('01_Base_Analitica'!$U$2:$U$1449))))</f>
        <v>1.2000000000000002</v>
      </c>
      <c r="J115" s="12" cm="1">
        <f t="array" ref="J115">IF(H115&lt;2,"",MAX(_xlfn._xlws.FILTER('01_Base_Analitica'!$V$2:$V$1449,('01_Base_Analitica'!$D$2:$D$1449=A115)*ISNUMBER('01_Base_Analitica'!$V$2:$V$1449)))-MIN(_xlfn._xlws.FILTER('01_Base_Analitica'!$V$2:$V$1449,('01_Base_Analitica'!$D$2:$D$1449=A115)*ISNUMBER('01_Base_Analitica'!$V$2:$V$1449))))</f>
        <v>0</v>
      </c>
      <c r="K115" s="12">
        <f t="shared" si="1"/>
        <v>0</v>
      </c>
    </row>
    <row r="116" spans="1:11">
      <c r="A116">
        <f>Base_Amostral!A116</f>
        <v>2613701</v>
      </c>
      <c r="B116" t="str">
        <f>Base_Amostral!E116</f>
        <v>São Lourenço da Mata</v>
      </c>
      <c r="C116" t="str">
        <f>Base_Amostral!C116</f>
        <v>Pernambuco</v>
      </c>
      <c r="D116" t="str">
        <f>Base_Amostral!F116</f>
        <v>Nordeste</v>
      </c>
      <c r="E116" s="12">
        <f>IFERROR(AVERAGEIF('01_Base_Analitica'!$D:$D,A116,'01_Base_Analitica'!$U:$U),"")</f>
        <v>5.8</v>
      </c>
      <c r="F116" s="12">
        <f>IFERROR(AVERAGEIF('01_Base_Analitica'!$D:$D,A116,'01_Base_Analitica'!$V:$V),"")</f>
        <v>5.7</v>
      </c>
      <c r="G116">
        <f>COUNTIFS('01_Base_Analitica'!$D:$D,A116,'01_Base_Analitica'!$U:$U,"&gt;="&amp;0)</f>
        <v>4</v>
      </c>
      <c r="H116">
        <f>COUNTIFS('01_Base_Analitica'!$D:$D,A116,'01_Base_Analitica'!$V:$V,"&gt;="&amp;0)</f>
        <v>4</v>
      </c>
      <c r="I116" s="12" cm="1">
        <f t="array" ref="I116">IF(G116&lt;2,"",MAX(_xlfn._xlws.FILTER('01_Base_Analitica'!$U$2:$U$1449,('01_Base_Analitica'!$D$2:$D$1449=A116)*ISNUMBER('01_Base_Analitica'!$U$2:$U$1449)))-MIN(_xlfn._xlws.FILTER('01_Base_Analitica'!$U$2:$U$1449,('01_Base_Analitica'!$D$2:$D$1449=A116)*ISNUMBER('01_Base_Analitica'!$U$2:$U$1449))))</f>
        <v>1.2000000000000002</v>
      </c>
      <c r="J116" s="12" cm="1">
        <f t="array" ref="J116">IF(H116&lt;2,"",MAX(_xlfn._xlws.FILTER('01_Base_Analitica'!$V$2:$V$1449,('01_Base_Analitica'!$D$2:$D$1449=A116)*ISNUMBER('01_Base_Analitica'!$V$2:$V$1449)))-MIN(_xlfn._xlws.FILTER('01_Base_Analitica'!$V$2:$V$1449,('01_Base_Analitica'!$D$2:$D$1449=A116)*ISNUMBER('01_Base_Analitica'!$V$2:$V$1449))))</f>
        <v>0</v>
      </c>
      <c r="K116" s="12">
        <f t="shared" si="1"/>
        <v>9.9999999999999645E-2</v>
      </c>
    </row>
    <row r="117" spans="1:11">
      <c r="A117">
        <f>Base_Amostral!A117</f>
        <v>2407401</v>
      </c>
      <c r="B117" t="str">
        <f>Base_Amostral!E117</f>
        <v>Martins</v>
      </c>
      <c r="C117" t="str">
        <f>Base_Amostral!C117</f>
        <v>Rio Grande do Norte</v>
      </c>
      <c r="D117" t="str">
        <f>Base_Amostral!F117</f>
        <v>Nordeste</v>
      </c>
      <c r="E117" s="12">
        <f>IFERROR(AVERAGEIF('01_Base_Analitica'!$D:$D,A117,'01_Base_Analitica'!$U:$U),"")</f>
        <v>6.25</v>
      </c>
      <c r="F117" s="12">
        <f>IFERROR(AVERAGEIF('01_Base_Analitica'!$D:$D,A117,'01_Base_Analitica'!$V:$V),"")</f>
        <v>7</v>
      </c>
      <c r="G117">
        <f>COUNTIFS('01_Base_Analitica'!$D:$D,A117,'01_Base_Analitica'!$U:$U,"&gt;="&amp;0)</f>
        <v>4</v>
      </c>
      <c r="H117">
        <f>COUNTIFS('01_Base_Analitica'!$D:$D,A117,'01_Base_Analitica'!$V:$V,"&gt;="&amp;0)</f>
        <v>4</v>
      </c>
      <c r="I117" s="12" cm="1">
        <f t="array" ref="I117">IF(G117&lt;2,"",MAX(_xlfn._xlws.FILTER('01_Base_Analitica'!$U$2:$U$1449,('01_Base_Analitica'!$D$2:$D$1449=A117)*ISNUMBER('01_Base_Analitica'!$U$2:$U$1449)))-MIN(_xlfn._xlws.FILTER('01_Base_Analitica'!$U$2:$U$1449,('01_Base_Analitica'!$D$2:$D$1449=A117)*ISNUMBER('01_Base_Analitica'!$U$2:$U$1449))))</f>
        <v>1</v>
      </c>
      <c r="J117" s="12" cm="1">
        <f t="array" ref="J117">IF(H117&lt;2,"",MAX(_xlfn._xlws.FILTER('01_Base_Analitica'!$V$2:$V$1449,('01_Base_Analitica'!$D$2:$D$1449=A117)*ISNUMBER('01_Base_Analitica'!$V$2:$V$1449)))-MIN(_xlfn._xlws.FILTER('01_Base_Analitica'!$V$2:$V$1449,('01_Base_Analitica'!$D$2:$D$1449=A117)*ISNUMBER('01_Base_Analitica'!$V$2:$V$1449))))</f>
        <v>0</v>
      </c>
      <c r="K117" s="12">
        <f t="shared" si="1"/>
        <v>-0.75</v>
      </c>
    </row>
    <row r="118" spans="1:11">
      <c r="A118">
        <f>Base_Amostral!A118</f>
        <v>2107605</v>
      </c>
      <c r="B118" t="str">
        <f>Base_Amostral!E118</f>
        <v>Palmeirândia</v>
      </c>
      <c r="C118" t="str">
        <f>Base_Amostral!C118</f>
        <v>Maranhão</v>
      </c>
      <c r="D118" t="str">
        <f>Base_Amostral!F118</f>
        <v>Nordeste</v>
      </c>
      <c r="E118" s="12">
        <f>IFERROR(AVERAGEIF('01_Base_Analitica'!$D:$D,A118,'01_Base_Analitica'!$U:$U),"")</f>
        <v>6.65</v>
      </c>
      <c r="F118" s="12">
        <f>IFERROR(AVERAGEIF('01_Base_Analitica'!$D:$D,A118,'01_Base_Analitica'!$V:$V),"")</f>
        <v>6.3</v>
      </c>
      <c r="G118">
        <f>COUNTIFS('01_Base_Analitica'!$D:$D,A118,'01_Base_Analitica'!$U:$U,"&gt;="&amp;0)</f>
        <v>4</v>
      </c>
      <c r="H118">
        <f>COUNTIFS('01_Base_Analitica'!$D:$D,A118,'01_Base_Analitica'!$V:$V,"&gt;="&amp;0)</f>
        <v>4</v>
      </c>
      <c r="I118" s="12" cm="1">
        <f t="array" ref="I118">IF(G118&lt;2,"",MAX(_xlfn._xlws.FILTER('01_Base_Analitica'!$U$2:$U$1449,('01_Base_Analitica'!$D$2:$D$1449=A118)*ISNUMBER('01_Base_Analitica'!$U$2:$U$1449)))-MIN(_xlfn._xlws.FILTER('01_Base_Analitica'!$U$2:$U$1449,('01_Base_Analitica'!$D$2:$D$1449=A118)*ISNUMBER('01_Base_Analitica'!$U$2:$U$1449))))</f>
        <v>1</v>
      </c>
      <c r="J118" s="12" cm="1">
        <f t="array" ref="J118">IF(H118&lt;2,"",MAX(_xlfn._xlws.FILTER('01_Base_Analitica'!$V$2:$V$1449,('01_Base_Analitica'!$D$2:$D$1449=A118)*ISNUMBER('01_Base_Analitica'!$V$2:$V$1449)))-MIN(_xlfn._xlws.FILTER('01_Base_Analitica'!$V$2:$V$1449,('01_Base_Analitica'!$D$2:$D$1449=A118)*ISNUMBER('01_Base_Analitica'!$V$2:$V$1449))))</f>
        <v>0</v>
      </c>
      <c r="K118" s="12">
        <f t="shared" si="1"/>
        <v>0.35000000000000053</v>
      </c>
    </row>
    <row r="119" spans="1:11">
      <c r="A119">
        <f>Base_Amostral!A119</f>
        <v>2106631</v>
      </c>
      <c r="B119" t="str">
        <f>Base_Amostral!E119</f>
        <v>Matões do Norte</v>
      </c>
      <c r="C119" t="str">
        <f>Base_Amostral!C119</f>
        <v>Maranhão</v>
      </c>
      <c r="D119" t="str">
        <f>Base_Amostral!F119</f>
        <v>Nordeste</v>
      </c>
      <c r="E119" s="12">
        <f>IFERROR(AVERAGEIF('01_Base_Analitica'!$D:$D,A119,'01_Base_Analitica'!$U:$U),"")</f>
        <v>6.3250000000000002</v>
      </c>
      <c r="F119" s="12">
        <f>IFERROR(AVERAGEIF('01_Base_Analitica'!$D:$D,A119,'01_Base_Analitica'!$V:$V),"")</f>
        <v>6.6</v>
      </c>
      <c r="G119">
        <f>COUNTIFS('01_Base_Analitica'!$D:$D,A119,'01_Base_Analitica'!$U:$U,"&gt;="&amp;0)</f>
        <v>4</v>
      </c>
      <c r="H119">
        <f>COUNTIFS('01_Base_Analitica'!$D:$D,A119,'01_Base_Analitica'!$V:$V,"&gt;="&amp;0)</f>
        <v>4</v>
      </c>
      <c r="I119" s="12" cm="1">
        <f t="array" ref="I119">IF(G119&lt;2,"",MAX(_xlfn._xlws.FILTER('01_Base_Analitica'!$U$2:$U$1449,('01_Base_Analitica'!$D$2:$D$1449=A119)*ISNUMBER('01_Base_Analitica'!$U$2:$U$1449)))-MIN(_xlfn._xlws.FILTER('01_Base_Analitica'!$U$2:$U$1449,('01_Base_Analitica'!$D$2:$D$1449=A119)*ISNUMBER('01_Base_Analitica'!$U$2:$U$1449))))</f>
        <v>1.2999999999999998</v>
      </c>
      <c r="J119" s="12" cm="1">
        <f t="array" ref="J119">IF(H119&lt;2,"",MAX(_xlfn._xlws.FILTER('01_Base_Analitica'!$V$2:$V$1449,('01_Base_Analitica'!$D$2:$D$1449=A119)*ISNUMBER('01_Base_Analitica'!$V$2:$V$1449)))-MIN(_xlfn._xlws.FILTER('01_Base_Analitica'!$V$2:$V$1449,('01_Base_Analitica'!$D$2:$D$1449=A119)*ISNUMBER('01_Base_Analitica'!$V$2:$V$1449))))</f>
        <v>0</v>
      </c>
      <c r="K119" s="12">
        <f t="shared" si="1"/>
        <v>-0.27499999999999947</v>
      </c>
    </row>
    <row r="120" spans="1:11">
      <c r="A120">
        <f>Base_Amostral!A120</f>
        <v>2508406</v>
      </c>
      <c r="B120" t="str">
        <f>Base_Amostral!E120</f>
        <v>Lastro</v>
      </c>
      <c r="C120" t="str">
        <f>Base_Amostral!C120</f>
        <v>Paraíba</v>
      </c>
      <c r="D120" t="str">
        <f>Base_Amostral!F120</f>
        <v>Nordeste</v>
      </c>
      <c r="E120" s="12">
        <f>IFERROR(AVERAGEIF('01_Base_Analitica'!$D:$D,A120,'01_Base_Analitica'!$U:$U),"")</f>
        <v>6.0749999999999993</v>
      </c>
      <c r="F120" s="12">
        <f>IFERROR(AVERAGEIF('01_Base_Analitica'!$D:$D,A120,'01_Base_Analitica'!$V:$V),"")</f>
        <v>6.125</v>
      </c>
      <c r="G120">
        <f>COUNTIFS('01_Base_Analitica'!$D:$D,A120,'01_Base_Analitica'!$U:$U,"&gt;="&amp;0)</f>
        <v>4</v>
      </c>
      <c r="H120">
        <f>COUNTIFS('01_Base_Analitica'!$D:$D,A120,'01_Base_Analitica'!$V:$V,"&gt;="&amp;0)</f>
        <v>4</v>
      </c>
      <c r="I120" s="12" cm="1">
        <f t="array" ref="I120">IF(G120&lt;2,"",MAX(_xlfn._xlws.FILTER('01_Base_Analitica'!$U$2:$U$1449,('01_Base_Analitica'!$D$2:$D$1449=A120)*ISNUMBER('01_Base_Analitica'!$U$2:$U$1449)))-MIN(_xlfn._xlws.FILTER('01_Base_Analitica'!$U$2:$U$1449,('01_Base_Analitica'!$D$2:$D$1449=A120)*ISNUMBER('01_Base_Analitica'!$U$2:$U$1449))))</f>
        <v>1.2000000000000002</v>
      </c>
      <c r="J120" s="12" cm="1">
        <f t="array" ref="J120">IF(H120&lt;2,"",MAX(_xlfn._xlws.FILTER('01_Base_Analitica'!$V$2:$V$1449,('01_Base_Analitica'!$D$2:$D$1449=A120)*ISNUMBER('01_Base_Analitica'!$V$2:$V$1449)))-MIN(_xlfn._xlws.FILTER('01_Base_Analitica'!$V$2:$V$1449,('01_Base_Analitica'!$D$2:$D$1449=A120)*ISNUMBER('01_Base_Analitica'!$V$2:$V$1449))))</f>
        <v>0.10000000000000053</v>
      </c>
      <c r="K120" s="12">
        <f t="shared" si="1"/>
        <v>-5.0000000000000711E-2</v>
      </c>
    </row>
    <row r="121" spans="1:11">
      <c r="A121">
        <f>Base_Amostral!A121</f>
        <v>2601201</v>
      </c>
      <c r="B121" t="str">
        <f>Base_Amostral!E121</f>
        <v>Arcoverde</v>
      </c>
      <c r="C121" t="str">
        <f>Base_Amostral!C121</f>
        <v>Pernambuco</v>
      </c>
      <c r="D121" t="str">
        <f>Base_Amostral!F121</f>
        <v>Nordeste</v>
      </c>
      <c r="E121" s="12">
        <f>IFERROR(AVERAGEIF('01_Base_Analitica'!$D:$D,A121,'01_Base_Analitica'!$U:$U),"")</f>
        <v>5.3249999999999993</v>
      </c>
      <c r="F121" s="12">
        <f>IFERROR(AVERAGEIF('01_Base_Analitica'!$D:$D,A121,'01_Base_Analitica'!$V:$V),"")</f>
        <v>5</v>
      </c>
      <c r="G121">
        <f>COUNTIFS('01_Base_Analitica'!$D:$D,A121,'01_Base_Analitica'!$U:$U,"&gt;="&amp;0)</f>
        <v>4</v>
      </c>
      <c r="H121">
        <f>COUNTIFS('01_Base_Analitica'!$D:$D,A121,'01_Base_Analitica'!$V:$V,"&gt;="&amp;0)</f>
        <v>4</v>
      </c>
      <c r="I121" s="12" cm="1">
        <f t="array" ref="I121">IF(G121&lt;2,"",MAX(_xlfn._xlws.FILTER('01_Base_Analitica'!$U$2:$U$1449,('01_Base_Analitica'!$D$2:$D$1449=A121)*ISNUMBER('01_Base_Analitica'!$U$2:$U$1449)))-MIN(_xlfn._xlws.FILTER('01_Base_Analitica'!$U$2:$U$1449,('01_Base_Analitica'!$D$2:$D$1449=A121)*ISNUMBER('01_Base_Analitica'!$U$2:$U$1449))))</f>
        <v>0.90000000000000036</v>
      </c>
      <c r="J121" s="12" cm="1">
        <f t="array" ref="J121">IF(H121&lt;2,"",MAX(_xlfn._xlws.FILTER('01_Base_Analitica'!$V$2:$V$1449,('01_Base_Analitica'!$D$2:$D$1449=A121)*ISNUMBER('01_Base_Analitica'!$V$2:$V$1449)))-MIN(_xlfn._xlws.FILTER('01_Base_Analitica'!$V$2:$V$1449,('01_Base_Analitica'!$D$2:$D$1449=A121)*ISNUMBER('01_Base_Analitica'!$V$2:$V$1449))))</f>
        <v>0</v>
      </c>
      <c r="K121" s="12">
        <f t="shared" si="1"/>
        <v>0.32499999999999929</v>
      </c>
    </row>
    <row r="122" spans="1:11">
      <c r="A122">
        <f>Base_Amostral!A122</f>
        <v>2108801</v>
      </c>
      <c r="B122" t="str">
        <f>Base_Amostral!E122</f>
        <v>Pirapemas</v>
      </c>
      <c r="C122" t="str">
        <f>Base_Amostral!C122</f>
        <v>Maranhão</v>
      </c>
      <c r="D122" t="str">
        <f>Base_Amostral!F122</f>
        <v>Nordeste</v>
      </c>
      <c r="E122" s="12">
        <f>IFERROR(AVERAGEIF('01_Base_Analitica'!$D:$D,A122,'01_Base_Analitica'!$U:$U),"")</f>
        <v>7.15</v>
      </c>
      <c r="F122" s="12">
        <f>IFERROR(AVERAGEIF('01_Base_Analitica'!$D:$D,A122,'01_Base_Analitica'!$V:$V),"")</f>
        <v>6.125</v>
      </c>
      <c r="G122">
        <f>COUNTIFS('01_Base_Analitica'!$D:$D,A122,'01_Base_Analitica'!$U:$U,"&gt;="&amp;0)</f>
        <v>4</v>
      </c>
      <c r="H122">
        <f>COUNTIFS('01_Base_Analitica'!$D:$D,A122,'01_Base_Analitica'!$V:$V,"&gt;="&amp;0)</f>
        <v>4</v>
      </c>
      <c r="I122" s="12" cm="1">
        <f t="array" ref="I122">IF(G122&lt;2,"",MAX(_xlfn._xlws.FILTER('01_Base_Analitica'!$U$2:$U$1449,('01_Base_Analitica'!$D$2:$D$1449=A122)*ISNUMBER('01_Base_Analitica'!$U$2:$U$1449)))-MIN(_xlfn._xlws.FILTER('01_Base_Analitica'!$U$2:$U$1449,('01_Base_Analitica'!$D$2:$D$1449=A122)*ISNUMBER('01_Base_Analitica'!$U$2:$U$1449))))</f>
        <v>1</v>
      </c>
      <c r="J122" s="12" cm="1">
        <f t="array" ref="J122">IF(H122&lt;2,"",MAX(_xlfn._xlws.FILTER('01_Base_Analitica'!$V$2:$V$1449,('01_Base_Analitica'!$D$2:$D$1449=A122)*ISNUMBER('01_Base_Analitica'!$V$2:$V$1449)))-MIN(_xlfn._xlws.FILTER('01_Base_Analitica'!$V$2:$V$1449,('01_Base_Analitica'!$D$2:$D$1449=A122)*ISNUMBER('01_Base_Analitica'!$V$2:$V$1449))))</f>
        <v>0.5</v>
      </c>
      <c r="K122" s="12">
        <f t="shared" si="1"/>
        <v>1.0250000000000004</v>
      </c>
    </row>
    <row r="123" spans="1:11">
      <c r="A123">
        <f>Base_Amostral!A123</f>
        <v>2918357</v>
      </c>
      <c r="B123" t="str">
        <f>Base_Amostral!E123</f>
        <v>João Dourado</v>
      </c>
      <c r="C123" t="str">
        <f>Base_Amostral!C123</f>
        <v>Bahia</v>
      </c>
      <c r="D123" t="str">
        <f>Base_Amostral!F123</f>
        <v>Nordeste</v>
      </c>
      <c r="E123" s="12">
        <f>IFERROR(AVERAGEIF('01_Base_Analitica'!$D:$D,A123,'01_Base_Analitica'!$U:$U),"")</f>
        <v>7.1249999999999991</v>
      </c>
      <c r="F123" s="12">
        <f>IFERROR(AVERAGEIF('01_Base_Analitica'!$D:$D,A123,'01_Base_Analitica'!$V:$V),"")</f>
        <v>7.7</v>
      </c>
      <c r="G123">
        <f>COUNTIFS('01_Base_Analitica'!$D:$D,A123,'01_Base_Analitica'!$U:$U,"&gt;="&amp;0)</f>
        <v>4</v>
      </c>
      <c r="H123">
        <f>COUNTIFS('01_Base_Analitica'!$D:$D,A123,'01_Base_Analitica'!$V:$V,"&gt;="&amp;0)</f>
        <v>4</v>
      </c>
      <c r="I123" s="12" cm="1">
        <f t="array" ref="I123">IF(G123&lt;2,"",MAX(_xlfn._xlws.FILTER('01_Base_Analitica'!$U$2:$U$1449,('01_Base_Analitica'!$D$2:$D$1449=A123)*ISNUMBER('01_Base_Analitica'!$U$2:$U$1449)))-MIN(_xlfn._xlws.FILTER('01_Base_Analitica'!$U$2:$U$1449,('01_Base_Analitica'!$D$2:$D$1449=A123)*ISNUMBER('01_Base_Analitica'!$U$2:$U$1449))))</f>
        <v>2.0999999999999996</v>
      </c>
      <c r="J123" s="12" cm="1">
        <f t="array" ref="J123">IF(H123&lt;2,"",MAX(_xlfn._xlws.FILTER('01_Base_Analitica'!$V$2:$V$1449,('01_Base_Analitica'!$D$2:$D$1449=A123)*ISNUMBER('01_Base_Analitica'!$V$2:$V$1449)))-MIN(_xlfn._xlws.FILTER('01_Base_Analitica'!$V$2:$V$1449,('01_Base_Analitica'!$D$2:$D$1449=A123)*ISNUMBER('01_Base_Analitica'!$V$2:$V$1449))))</f>
        <v>0</v>
      </c>
      <c r="K123" s="12">
        <f t="shared" si="1"/>
        <v>-0.57500000000000107</v>
      </c>
    </row>
    <row r="124" spans="1:11">
      <c r="A124">
        <f>Base_Amostral!A124</f>
        <v>2303303</v>
      </c>
      <c r="B124" t="str">
        <f>Base_Amostral!E124</f>
        <v>Cariús</v>
      </c>
      <c r="C124" t="str">
        <f>Base_Amostral!C124</f>
        <v>Ceará</v>
      </c>
      <c r="D124" t="str">
        <f>Base_Amostral!F124</f>
        <v>Nordeste</v>
      </c>
      <c r="E124" s="12">
        <f>IFERROR(AVERAGEIF('01_Base_Analitica'!$D:$D,A124,'01_Base_Analitica'!$U:$U),"")</f>
        <v>7.3249999999999993</v>
      </c>
      <c r="F124" s="12">
        <f>IFERROR(AVERAGEIF('01_Base_Analitica'!$D:$D,A124,'01_Base_Analitica'!$V:$V),"")</f>
        <v>7.2749999999999995</v>
      </c>
      <c r="G124">
        <f>COUNTIFS('01_Base_Analitica'!$D:$D,A124,'01_Base_Analitica'!$U:$U,"&gt;="&amp;0)</f>
        <v>4</v>
      </c>
      <c r="H124">
        <f>COUNTIFS('01_Base_Analitica'!$D:$D,A124,'01_Base_Analitica'!$V:$V,"&gt;="&amp;0)</f>
        <v>4</v>
      </c>
      <c r="I124" s="12" cm="1">
        <f t="array" ref="I124">IF(G124&lt;2,"",MAX(_xlfn._xlws.FILTER('01_Base_Analitica'!$U$2:$U$1449,('01_Base_Analitica'!$D$2:$D$1449=A124)*ISNUMBER('01_Base_Analitica'!$U$2:$U$1449)))-MIN(_xlfn._xlws.FILTER('01_Base_Analitica'!$U$2:$U$1449,('01_Base_Analitica'!$D$2:$D$1449=A124)*ISNUMBER('01_Base_Analitica'!$U$2:$U$1449))))</f>
        <v>0.90000000000000036</v>
      </c>
      <c r="J124" s="12" cm="1">
        <f t="array" ref="J124">IF(H124&lt;2,"",MAX(_xlfn._xlws.FILTER('01_Base_Analitica'!$V$2:$V$1449,('01_Base_Analitica'!$D$2:$D$1449=A124)*ISNUMBER('01_Base_Analitica'!$V$2:$V$1449)))-MIN(_xlfn._xlws.FILTER('01_Base_Analitica'!$V$2:$V$1449,('01_Base_Analitica'!$D$2:$D$1449=A124)*ISNUMBER('01_Base_Analitica'!$V$2:$V$1449))))</f>
        <v>9.9999999999999645E-2</v>
      </c>
      <c r="K124" s="12">
        <f t="shared" si="1"/>
        <v>4.9999999999999822E-2</v>
      </c>
    </row>
    <row r="125" spans="1:11">
      <c r="A125">
        <f>Base_Amostral!A125</f>
        <v>2805802</v>
      </c>
      <c r="B125" t="str">
        <f>Base_Amostral!E125</f>
        <v>Riachão do Dantas</v>
      </c>
      <c r="C125" t="str">
        <f>Base_Amostral!C125</f>
        <v>Sergipe</v>
      </c>
      <c r="D125" t="str">
        <f>Base_Amostral!F125</f>
        <v>Nordeste</v>
      </c>
      <c r="E125" s="12">
        <f>IFERROR(AVERAGEIF('01_Base_Analitica'!$D:$D,A125,'01_Base_Analitica'!$U:$U),"")</f>
        <v>6</v>
      </c>
      <c r="F125" s="12">
        <f>IFERROR(AVERAGEIF('01_Base_Analitica'!$D:$D,A125,'01_Base_Analitica'!$V:$V),"")</f>
        <v>5.7</v>
      </c>
      <c r="G125">
        <f>COUNTIFS('01_Base_Analitica'!$D:$D,A125,'01_Base_Analitica'!$U:$U,"&gt;="&amp;0)</f>
        <v>4</v>
      </c>
      <c r="H125">
        <f>COUNTIFS('01_Base_Analitica'!$D:$D,A125,'01_Base_Analitica'!$V:$V,"&gt;="&amp;0)</f>
        <v>4</v>
      </c>
      <c r="I125" s="12" cm="1">
        <f t="array" ref="I125">IF(G125&lt;2,"",MAX(_xlfn._xlws.FILTER('01_Base_Analitica'!$U$2:$U$1449,('01_Base_Analitica'!$D$2:$D$1449=A125)*ISNUMBER('01_Base_Analitica'!$U$2:$U$1449)))-MIN(_xlfn._xlws.FILTER('01_Base_Analitica'!$U$2:$U$1449,('01_Base_Analitica'!$D$2:$D$1449=A125)*ISNUMBER('01_Base_Analitica'!$U$2:$U$1449))))</f>
        <v>1.2000000000000002</v>
      </c>
      <c r="J125" s="12" cm="1">
        <f t="array" ref="J125">IF(H125&lt;2,"",MAX(_xlfn._xlws.FILTER('01_Base_Analitica'!$V$2:$V$1449,('01_Base_Analitica'!$D$2:$D$1449=A125)*ISNUMBER('01_Base_Analitica'!$V$2:$V$1449)))-MIN(_xlfn._xlws.FILTER('01_Base_Analitica'!$V$2:$V$1449,('01_Base_Analitica'!$D$2:$D$1449=A125)*ISNUMBER('01_Base_Analitica'!$V$2:$V$1449))))</f>
        <v>0</v>
      </c>
      <c r="K125" s="12">
        <f t="shared" si="1"/>
        <v>0.29999999999999982</v>
      </c>
    </row>
    <row r="126" spans="1:11">
      <c r="A126">
        <f>Base_Amostral!A126</f>
        <v>2607000</v>
      </c>
      <c r="B126" t="str">
        <f>Base_Amostral!E126</f>
        <v>Inajá</v>
      </c>
      <c r="C126" t="str">
        <f>Base_Amostral!C126</f>
        <v>Pernambuco</v>
      </c>
      <c r="D126" t="str">
        <f>Base_Amostral!F126</f>
        <v>Nordeste</v>
      </c>
      <c r="E126" s="12">
        <f>IFERROR(AVERAGEIF('01_Base_Analitica'!$D:$D,A126,'01_Base_Analitica'!$U:$U),"")</f>
        <v>6.3000000000000007</v>
      </c>
      <c r="F126" s="12">
        <f>IFERROR(AVERAGEIF('01_Base_Analitica'!$D:$D,A126,'01_Base_Analitica'!$V:$V),"")</f>
        <v>6.3750000000000009</v>
      </c>
      <c r="G126">
        <f>COUNTIFS('01_Base_Analitica'!$D:$D,A126,'01_Base_Analitica'!$U:$U,"&gt;="&amp;0)</f>
        <v>4</v>
      </c>
      <c r="H126">
        <f>COUNTIFS('01_Base_Analitica'!$D:$D,A126,'01_Base_Analitica'!$V:$V,"&gt;="&amp;0)</f>
        <v>4</v>
      </c>
      <c r="I126" s="12" cm="1">
        <f t="array" ref="I126">IF(G126&lt;2,"",MAX(_xlfn._xlws.FILTER('01_Base_Analitica'!$U$2:$U$1449,('01_Base_Analitica'!$D$2:$D$1449=A126)*ISNUMBER('01_Base_Analitica'!$U$2:$U$1449)))-MIN(_xlfn._xlws.FILTER('01_Base_Analitica'!$U$2:$U$1449,('01_Base_Analitica'!$D$2:$D$1449=A126)*ISNUMBER('01_Base_Analitica'!$U$2:$U$1449))))</f>
        <v>1.0999999999999996</v>
      </c>
      <c r="J126" s="12" cm="1">
        <f t="array" ref="J126">IF(H126&lt;2,"",MAX(_xlfn._xlws.FILTER('01_Base_Analitica'!$V$2:$V$1449,('01_Base_Analitica'!$D$2:$D$1449=A126)*ISNUMBER('01_Base_Analitica'!$V$2:$V$1449)))-MIN(_xlfn._xlws.FILTER('01_Base_Analitica'!$V$2:$V$1449,('01_Base_Analitica'!$D$2:$D$1449=A126)*ISNUMBER('01_Base_Analitica'!$V$2:$V$1449))))</f>
        <v>0.10000000000000053</v>
      </c>
      <c r="K126" s="12">
        <f t="shared" si="1"/>
        <v>-7.5000000000000178E-2</v>
      </c>
    </row>
    <row r="127" spans="1:11">
      <c r="A127">
        <f>Base_Amostral!A127</f>
        <v>2101970</v>
      </c>
      <c r="B127" t="str">
        <f>Base_Amostral!E127</f>
        <v>Boa Vista do Gurupi</v>
      </c>
      <c r="C127" t="str">
        <f>Base_Amostral!C127</f>
        <v>Maranhão</v>
      </c>
      <c r="D127" t="str">
        <f>Base_Amostral!F127</f>
        <v>Nordeste</v>
      </c>
      <c r="E127" s="12">
        <f>IFERROR(AVERAGEIF('01_Base_Analitica'!$D:$D,A127,'01_Base_Analitica'!$U:$U),"")</f>
        <v>4.6500000000000004</v>
      </c>
      <c r="F127" s="12">
        <f>IFERROR(AVERAGEIF('01_Base_Analitica'!$D:$D,A127,'01_Base_Analitica'!$V:$V),"")</f>
        <v>5.2750000000000004</v>
      </c>
      <c r="G127">
        <f>COUNTIFS('01_Base_Analitica'!$D:$D,A127,'01_Base_Analitica'!$U:$U,"&gt;="&amp;0)</f>
        <v>4</v>
      </c>
      <c r="H127">
        <f>COUNTIFS('01_Base_Analitica'!$D:$D,A127,'01_Base_Analitica'!$V:$V,"&gt;="&amp;0)</f>
        <v>4</v>
      </c>
      <c r="I127" s="12" cm="1">
        <f t="array" ref="I127">IF(G127&lt;2,"",MAX(_xlfn._xlws.FILTER('01_Base_Analitica'!$U$2:$U$1449,('01_Base_Analitica'!$D$2:$D$1449=A127)*ISNUMBER('01_Base_Analitica'!$U$2:$U$1449)))-MIN(_xlfn._xlws.FILTER('01_Base_Analitica'!$U$2:$U$1449,('01_Base_Analitica'!$D$2:$D$1449=A127)*ISNUMBER('01_Base_Analitica'!$U$2:$U$1449))))</f>
        <v>1</v>
      </c>
      <c r="J127" s="12" cm="1">
        <f t="array" ref="J127">IF(H127&lt;2,"",MAX(_xlfn._xlws.FILTER('01_Base_Analitica'!$V$2:$V$1449,('01_Base_Analitica'!$D$2:$D$1449=A127)*ISNUMBER('01_Base_Analitica'!$V$2:$V$1449)))-MIN(_xlfn._xlws.FILTER('01_Base_Analitica'!$V$2:$V$1449,('01_Base_Analitica'!$D$2:$D$1449=A127)*ISNUMBER('01_Base_Analitica'!$V$2:$V$1449))))</f>
        <v>9.9999999999999645E-2</v>
      </c>
      <c r="K127" s="12">
        <f t="shared" si="1"/>
        <v>-0.625</v>
      </c>
    </row>
    <row r="128" spans="1:11">
      <c r="A128">
        <f>Base_Amostral!A128</f>
        <v>2312106</v>
      </c>
      <c r="B128" t="str">
        <f>Base_Amostral!E128</f>
        <v>Santana do Cariri</v>
      </c>
      <c r="C128" t="str">
        <f>Base_Amostral!C128</f>
        <v>Ceará</v>
      </c>
      <c r="D128" t="str">
        <f>Base_Amostral!F128</f>
        <v>Nordeste</v>
      </c>
      <c r="E128" s="12">
        <f>IFERROR(AVERAGEIF('01_Base_Analitica'!$D:$D,A128,'01_Base_Analitica'!$U:$U),"")</f>
        <v>6.6</v>
      </c>
      <c r="F128" s="12">
        <f>IFERROR(AVERAGEIF('01_Base_Analitica'!$D:$D,A128,'01_Base_Analitica'!$V:$V),"")</f>
        <v>6.5749999999999993</v>
      </c>
      <c r="G128">
        <f>COUNTIFS('01_Base_Analitica'!$D:$D,A128,'01_Base_Analitica'!$U:$U,"&gt;="&amp;0)</f>
        <v>4</v>
      </c>
      <c r="H128">
        <f>COUNTIFS('01_Base_Analitica'!$D:$D,A128,'01_Base_Analitica'!$V:$V,"&gt;="&amp;0)</f>
        <v>4</v>
      </c>
      <c r="I128" s="12" cm="1">
        <f t="array" ref="I128">IF(G128&lt;2,"",MAX(_xlfn._xlws.FILTER('01_Base_Analitica'!$U$2:$U$1449,('01_Base_Analitica'!$D$2:$D$1449=A128)*ISNUMBER('01_Base_Analitica'!$U$2:$U$1449)))-MIN(_xlfn._xlws.FILTER('01_Base_Analitica'!$U$2:$U$1449,('01_Base_Analitica'!$D$2:$D$1449=A128)*ISNUMBER('01_Base_Analitica'!$U$2:$U$1449))))</f>
        <v>1.2000000000000002</v>
      </c>
      <c r="J128" s="12" cm="1">
        <f t="array" ref="J128">IF(H128&lt;2,"",MAX(_xlfn._xlws.FILTER('01_Base_Analitica'!$V$2:$V$1449,('01_Base_Analitica'!$D$2:$D$1449=A128)*ISNUMBER('01_Base_Analitica'!$V$2:$V$1449)))-MIN(_xlfn._xlws.FILTER('01_Base_Analitica'!$V$2:$V$1449,('01_Base_Analitica'!$D$2:$D$1449=A128)*ISNUMBER('01_Base_Analitica'!$V$2:$V$1449))))</f>
        <v>9.9999999999999645E-2</v>
      </c>
      <c r="K128" s="12">
        <f t="shared" si="1"/>
        <v>2.5000000000000355E-2</v>
      </c>
    </row>
    <row r="129" spans="1:11">
      <c r="A129">
        <f>Base_Amostral!A129</f>
        <v>2313252</v>
      </c>
      <c r="B129" t="str">
        <f>Base_Amostral!E129</f>
        <v>Tarrafas</v>
      </c>
      <c r="C129" t="str">
        <f>Base_Amostral!C129</f>
        <v>Ceará</v>
      </c>
      <c r="D129" t="str">
        <f>Base_Amostral!F129</f>
        <v>Nordeste</v>
      </c>
      <c r="E129" s="12">
        <f>IFERROR(AVERAGEIF('01_Base_Analitica'!$D:$D,A129,'01_Base_Analitica'!$U:$U),"")</f>
        <v>6.6750000000000007</v>
      </c>
      <c r="F129" s="12">
        <f>IFERROR(AVERAGEIF('01_Base_Analitica'!$D:$D,A129,'01_Base_Analitica'!$V:$V),"")</f>
        <v>6.6</v>
      </c>
      <c r="G129">
        <f>COUNTIFS('01_Base_Analitica'!$D:$D,A129,'01_Base_Analitica'!$U:$U,"&gt;="&amp;0)</f>
        <v>4</v>
      </c>
      <c r="H129">
        <f>COUNTIFS('01_Base_Analitica'!$D:$D,A129,'01_Base_Analitica'!$V:$V,"&gt;="&amp;0)</f>
        <v>4</v>
      </c>
      <c r="I129" s="12" cm="1">
        <f t="array" ref="I129">IF(G129&lt;2,"",MAX(_xlfn._xlws.FILTER('01_Base_Analitica'!$U$2:$U$1449,('01_Base_Analitica'!$D$2:$D$1449=A129)*ISNUMBER('01_Base_Analitica'!$U$2:$U$1449)))-MIN(_xlfn._xlws.FILTER('01_Base_Analitica'!$U$2:$U$1449,('01_Base_Analitica'!$D$2:$D$1449=A129)*ISNUMBER('01_Base_Analitica'!$U$2:$U$1449))))</f>
        <v>1.0999999999999996</v>
      </c>
      <c r="J129" s="12" cm="1">
        <f t="array" ref="J129">IF(H129&lt;2,"",MAX(_xlfn._xlws.FILTER('01_Base_Analitica'!$V$2:$V$1449,('01_Base_Analitica'!$D$2:$D$1449=A129)*ISNUMBER('01_Base_Analitica'!$V$2:$V$1449)))-MIN(_xlfn._xlws.FILTER('01_Base_Analitica'!$V$2:$V$1449,('01_Base_Analitica'!$D$2:$D$1449=A129)*ISNUMBER('01_Base_Analitica'!$V$2:$V$1449))))</f>
        <v>0</v>
      </c>
      <c r="K129" s="12">
        <f t="shared" si="1"/>
        <v>7.5000000000001066E-2</v>
      </c>
    </row>
    <row r="130" spans="1:11">
      <c r="A130">
        <f>Base_Amostral!A130</f>
        <v>2915106</v>
      </c>
      <c r="B130" t="str">
        <f>Base_Amostral!E130</f>
        <v>Itagi</v>
      </c>
      <c r="C130" t="str">
        <f>Base_Amostral!C130</f>
        <v>Bahia</v>
      </c>
      <c r="D130" t="str">
        <f>Base_Amostral!F130</f>
        <v>Nordeste</v>
      </c>
      <c r="E130" s="12">
        <f>IFERROR(AVERAGEIF('01_Base_Analitica'!$D:$D,A130,'01_Base_Analitica'!$U:$U),"")</f>
        <v>9.2999999999999989</v>
      </c>
      <c r="F130" s="12">
        <f>IFERROR(AVERAGEIF('01_Base_Analitica'!$D:$D,A130,'01_Base_Analitica'!$V:$V),"")</f>
        <v>7.3</v>
      </c>
      <c r="G130">
        <f>COUNTIFS('01_Base_Analitica'!$D:$D,A130,'01_Base_Analitica'!$U:$U,"&gt;="&amp;0)</f>
        <v>4</v>
      </c>
      <c r="H130">
        <f>COUNTIFS('01_Base_Analitica'!$D:$D,A130,'01_Base_Analitica'!$V:$V,"&gt;="&amp;0)</f>
        <v>4</v>
      </c>
      <c r="I130" s="12" cm="1">
        <f t="array" ref="I130">IF(G130&lt;2,"",MAX(_xlfn._xlws.FILTER('01_Base_Analitica'!$U$2:$U$1449,('01_Base_Analitica'!$D$2:$D$1449=A130)*ISNUMBER('01_Base_Analitica'!$U$2:$U$1449)))-MIN(_xlfn._xlws.FILTER('01_Base_Analitica'!$U$2:$U$1449,('01_Base_Analitica'!$D$2:$D$1449=A130)*ISNUMBER('01_Base_Analitica'!$U$2:$U$1449))))</f>
        <v>0.40000000000000036</v>
      </c>
      <c r="J130" s="12" cm="1">
        <f t="array" ref="J130">IF(H130&lt;2,"",MAX(_xlfn._xlws.FILTER('01_Base_Analitica'!$V$2:$V$1449,('01_Base_Analitica'!$D$2:$D$1449=A130)*ISNUMBER('01_Base_Analitica'!$V$2:$V$1449)))-MIN(_xlfn._xlws.FILTER('01_Base_Analitica'!$V$2:$V$1449,('01_Base_Analitica'!$D$2:$D$1449=A130)*ISNUMBER('01_Base_Analitica'!$V$2:$V$1449))))</f>
        <v>0</v>
      </c>
      <c r="K130" s="12">
        <f t="shared" si="1"/>
        <v>1.9999999999999991</v>
      </c>
    </row>
    <row r="131" spans="1:11">
      <c r="A131">
        <f>Base_Amostral!A131</f>
        <v>2514453</v>
      </c>
      <c r="B131" t="str">
        <f>Base_Amostral!E131</f>
        <v>São José dos Ramos</v>
      </c>
      <c r="C131" t="str">
        <f>Base_Amostral!C131</f>
        <v>Paraíba</v>
      </c>
      <c r="D131" t="str">
        <f>Base_Amostral!F131</f>
        <v>Nordeste</v>
      </c>
      <c r="E131" s="12">
        <f>IFERROR(AVERAGEIF('01_Base_Analitica'!$D:$D,A131,'01_Base_Analitica'!$U:$U),"")</f>
        <v>6.2250000000000005</v>
      </c>
      <c r="F131" s="12">
        <f>IFERROR(AVERAGEIF('01_Base_Analitica'!$D:$D,A131,'01_Base_Analitica'!$V:$V),"")</f>
        <v>6.5</v>
      </c>
      <c r="G131">
        <f>COUNTIFS('01_Base_Analitica'!$D:$D,A131,'01_Base_Analitica'!$U:$U,"&gt;="&amp;0)</f>
        <v>4</v>
      </c>
      <c r="H131">
        <f>COUNTIFS('01_Base_Analitica'!$D:$D,A131,'01_Base_Analitica'!$V:$V,"&gt;="&amp;0)</f>
        <v>4</v>
      </c>
      <c r="I131" s="12" cm="1">
        <f t="array" ref="I131">IF(G131&lt;2,"",MAX(_xlfn._xlws.FILTER('01_Base_Analitica'!$U$2:$U$1449,('01_Base_Analitica'!$D$2:$D$1449=A131)*ISNUMBER('01_Base_Analitica'!$U$2:$U$1449)))-MIN(_xlfn._xlws.FILTER('01_Base_Analitica'!$U$2:$U$1449,('01_Base_Analitica'!$D$2:$D$1449=A131)*ISNUMBER('01_Base_Analitica'!$U$2:$U$1449))))</f>
        <v>1.2999999999999998</v>
      </c>
      <c r="J131" s="12" cm="1">
        <f t="array" ref="J131">IF(H131&lt;2,"",MAX(_xlfn._xlws.FILTER('01_Base_Analitica'!$V$2:$V$1449,('01_Base_Analitica'!$D$2:$D$1449=A131)*ISNUMBER('01_Base_Analitica'!$V$2:$V$1449)))-MIN(_xlfn._xlws.FILTER('01_Base_Analitica'!$V$2:$V$1449,('01_Base_Analitica'!$D$2:$D$1449=A131)*ISNUMBER('01_Base_Analitica'!$V$2:$V$1449))))</f>
        <v>0</v>
      </c>
      <c r="K131" s="12">
        <f t="shared" ref="K131:K194" si="2">IF(OR(E131="",F131=""),"",E131-F131)</f>
        <v>-0.27499999999999947</v>
      </c>
    </row>
    <row r="132" spans="1:11">
      <c r="A132">
        <f>Base_Amostral!A132</f>
        <v>2303105</v>
      </c>
      <c r="B132" t="str">
        <f>Base_Amostral!E132</f>
        <v>Cariré</v>
      </c>
      <c r="C132" t="str">
        <f>Base_Amostral!C132</f>
        <v>Ceará</v>
      </c>
      <c r="D132" t="str">
        <f>Base_Amostral!F132</f>
        <v>Nordeste</v>
      </c>
      <c r="E132" s="12">
        <f>IFERROR(AVERAGEIF('01_Base_Analitica'!$D:$D,A132,'01_Base_Analitica'!$U:$U),"")</f>
        <v>6.6</v>
      </c>
      <c r="F132" s="12">
        <f>IFERROR(AVERAGEIF('01_Base_Analitica'!$D:$D,A132,'01_Base_Analitica'!$V:$V),"")</f>
        <v>6.6</v>
      </c>
      <c r="G132">
        <f>COUNTIFS('01_Base_Analitica'!$D:$D,A132,'01_Base_Analitica'!$U:$U,"&gt;="&amp;0)</f>
        <v>4</v>
      </c>
      <c r="H132">
        <f>COUNTIFS('01_Base_Analitica'!$D:$D,A132,'01_Base_Analitica'!$V:$V,"&gt;="&amp;0)</f>
        <v>4</v>
      </c>
      <c r="I132" s="12" cm="1">
        <f t="array" ref="I132">IF(G132&lt;2,"",MAX(_xlfn._xlws.FILTER('01_Base_Analitica'!$U$2:$U$1449,('01_Base_Analitica'!$D$2:$D$1449=A132)*ISNUMBER('01_Base_Analitica'!$U$2:$U$1449)))-MIN(_xlfn._xlws.FILTER('01_Base_Analitica'!$U$2:$U$1449,('01_Base_Analitica'!$D$2:$D$1449=A132)*ISNUMBER('01_Base_Analitica'!$U$2:$U$1449))))</f>
        <v>1.2000000000000002</v>
      </c>
      <c r="J132" s="12" cm="1">
        <f t="array" ref="J132">IF(H132&lt;2,"",MAX(_xlfn._xlws.FILTER('01_Base_Analitica'!$V$2:$V$1449,('01_Base_Analitica'!$D$2:$D$1449=A132)*ISNUMBER('01_Base_Analitica'!$V$2:$V$1449)))-MIN(_xlfn._xlws.FILTER('01_Base_Analitica'!$V$2:$V$1449,('01_Base_Analitica'!$D$2:$D$1449=A132)*ISNUMBER('01_Base_Analitica'!$V$2:$V$1449))))</f>
        <v>0</v>
      </c>
      <c r="K132" s="12">
        <f t="shared" si="2"/>
        <v>0</v>
      </c>
    </row>
    <row r="133" spans="1:11">
      <c r="A133">
        <f>Base_Amostral!A133</f>
        <v>2928406</v>
      </c>
      <c r="B133" t="str">
        <f>Base_Amostral!E133</f>
        <v>Santa Rita de Cássia</v>
      </c>
      <c r="C133" t="str">
        <f>Base_Amostral!C133</f>
        <v>Bahia</v>
      </c>
      <c r="D133" t="str">
        <f>Base_Amostral!F133</f>
        <v>Nordeste</v>
      </c>
      <c r="E133" s="12">
        <f>IFERROR(AVERAGEIF('01_Base_Analitica'!$D:$D,A133,'01_Base_Analitica'!$U:$U),"")</f>
        <v>7.2</v>
      </c>
      <c r="F133" s="12">
        <f>IFERROR(AVERAGEIF('01_Base_Analitica'!$D:$D,A133,'01_Base_Analitica'!$V:$V),"")</f>
        <v>7.3</v>
      </c>
      <c r="G133">
        <f>COUNTIFS('01_Base_Analitica'!$D:$D,A133,'01_Base_Analitica'!$U:$U,"&gt;="&amp;0)</f>
        <v>4</v>
      </c>
      <c r="H133">
        <f>COUNTIFS('01_Base_Analitica'!$D:$D,A133,'01_Base_Analitica'!$V:$V,"&gt;="&amp;0)</f>
        <v>4</v>
      </c>
      <c r="I133" s="12" cm="1">
        <f t="array" ref="I133">IF(G133&lt;2,"",MAX(_xlfn._xlws.FILTER('01_Base_Analitica'!$U$2:$U$1449,('01_Base_Analitica'!$D$2:$D$1449=A133)*ISNUMBER('01_Base_Analitica'!$U$2:$U$1449)))-MIN(_xlfn._xlws.FILTER('01_Base_Analitica'!$U$2:$U$1449,('01_Base_Analitica'!$D$2:$D$1449=A133)*ISNUMBER('01_Base_Analitica'!$U$2:$U$1449))))</f>
        <v>0.79999999999999982</v>
      </c>
      <c r="J133" s="12" cm="1">
        <f t="array" ref="J133">IF(H133&lt;2,"",MAX(_xlfn._xlws.FILTER('01_Base_Analitica'!$V$2:$V$1449,('01_Base_Analitica'!$D$2:$D$1449=A133)*ISNUMBER('01_Base_Analitica'!$V$2:$V$1449)))-MIN(_xlfn._xlws.FILTER('01_Base_Analitica'!$V$2:$V$1449,('01_Base_Analitica'!$D$2:$D$1449=A133)*ISNUMBER('01_Base_Analitica'!$V$2:$V$1449))))</f>
        <v>0</v>
      </c>
      <c r="K133" s="12">
        <f t="shared" si="2"/>
        <v>-9.9999999999999645E-2</v>
      </c>
    </row>
    <row r="134" spans="1:11">
      <c r="A134">
        <f>Base_Amostral!A134</f>
        <v>2611705</v>
      </c>
      <c r="B134" t="str">
        <f>Base_Amostral!E134</f>
        <v>Riacho das Almas</v>
      </c>
      <c r="C134" t="str">
        <f>Base_Amostral!C134</f>
        <v>Pernambuco</v>
      </c>
      <c r="D134" t="str">
        <f>Base_Amostral!F134</f>
        <v>Nordeste</v>
      </c>
      <c r="E134" s="12">
        <f>IFERROR(AVERAGEIF('01_Base_Analitica'!$D:$D,A134,'01_Base_Analitica'!$U:$U),"")</f>
        <v>6.7</v>
      </c>
      <c r="F134" s="12">
        <f>IFERROR(AVERAGEIF('01_Base_Analitica'!$D:$D,A134,'01_Base_Analitica'!$V:$V),"")</f>
        <v>6.8</v>
      </c>
      <c r="G134">
        <f>COUNTIFS('01_Base_Analitica'!$D:$D,A134,'01_Base_Analitica'!$U:$U,"&gt;="&amp;0)</f>
        <v>4</v>
      </c>
      <c r="H134">
        <f>COUNTIFS('01_Base_Analitica'!$D:$D,A134,'01_Base_Analitica'!$V:$V,"&gt;="&amp;0)</f>
        <v>4</v>
      </c>
      <c r="I134" s="12" cm="1">
        <f t="array" ref="I134">IF(G134&lt;2,"",MAX(_xlfn._xlws.FILTER('01_Base_Analitica'!$U$2:$U$1449,('01_Base_Analitica'!$D$2:$D$1449=A134)*ISNUMBER('01_Base_Analitica'!$U$2:$U$1449)))-MIN(_xlfn._xlws.FILTER('01_Base_Analitica'!$U$2:$U$1449,('01_Base_Analitica'!$D$2:$D$1449=A134)*ISNUMBER('01_Base_Analitica'!$U$2:$U$1449))))</f>
        <v>0.79999999999999982</v>
      </c>
      <c r="J134" s="12" cm="1">
        <f t="array" ref="J134">IF(H134&lt;2,"",MAX(_xlfn._xlws.FILTER('01_Base_Analitica'!$V$2:$V$1449,('01_Base_Analitica'!$D$2:$D$1449=A134)*ISNUMBER('01_Base_Analitica'!$V$2:$V$1449)))-MIN(_xlfn._xlws.FILTER('01_Base_Analitica'!$V$2:$V$1449,('01_Base_Analitica'!$D$2:$D$1449=A134)*ISNUMBER('01_Base_Analitica'!$V$2:$V$1449))))</f>
        <v>0</v>
      </c>
      <c r="K134" s="12">
        <f t="shared" si="2"/>
        <v>-9.9999999999999645E-2</v>
      </c>
    </row>
    <row r="135" spans="1:11">
      <c r="A135">
        <f>Base_Amostral!A135</f>
        <v>2310407</v>
      </c>
      <c r="B135" t="str">
        <f>Base_Amostral!E135</f>
        <v>Paramoti</v>
      </c>
      <c r="C135" t="str">
        <f>Base_Amostral!C135</f>
        <v>Ceará</v>
      </c>
      <c r="D135" t="str">
        <f>Base_Amostral!F135</f>
        <v>Nordeste</v>
      </c>
      <c r="E135" s="12">
        <f>IFERROR(AVERAGEIF('01_Base_Analitica'!$D:$D,A135,'01_Base_Analitica'!$U:$U),"")</f>
        <v>6.6</v>
      </c>
      <c r="F135" s="12">
        <f>IFERROR(AVERAGEIF('01_Base_Analitica'!$D:$D,A135,'01_Base_Analitica'!$V:$V),"")</f>
        <v>6.6</v>
      </c>
      <c r="G135">
        <f>COUNTIFS('01_Base_Analitica'!$D:$D,A135,'01_Base_Analitica'!$U:$U,"&gt;="&amp;0)</f>
        <v>4</v>
      </c>
      <c r="H135">
        <f>COUNTIFS('01_Base_Analitica'!$D:$D,A135,'01_Base_Analitica'!$V:$V,"&gt;="&amp;0)</f>
        <v>4</v>
      </c>
      <c r="I135" s="12" cm="1">
        <f t="array" ref="I135">IF(G135&lt;2,"",MAX(_xlfn._xlws.FILTER('01_Base_Analitica'!$U$2:$U$1449,('01_Base_Analitica'!$D$2:$D$1449=A135)*ISNUMBER('01_Base_Analitica'!$U$2:$U$1449)))-MIN(_xlfn._xlws.FILTER('01_Base_Analitica'!$U$2:$U$1449,('01_Base_Analitica'!$D$2:$D$1449=A135)*ISNUMBER('01_Base_Analitica'!$U$2:$U$1449))))</f>
        <v>1.2000000000000002</v>
      </c>
      <c r="J135" s="12" cm="1">
        <f t="array" ref="J135">IF(H135&lt;2,"",MAX(_xlfn._xlws.FILTER('01_Base_Analitica'!$V$2:$V$1449,('01_Base_Analitica'!$D$2:$D$1449=A135)*ISNUMBER('01_Base_Analitica'!$V$2:$V$1449)))-MIN(_xlfn._xlws.FILTER('01_Base_Analitica'!$V$2:$V$1449,('01_Base_Analitica'!$D$2:$D$1449=A135)*ISNUMBER('01_Base_Analitica'!$V$2:$V$1449))))</f>
        <v>0</v>
      </c>
      <c r="K135" s="12">
        <f t="shared" si="2"/>
        <v>0</v>
      </c>
    </row>
    <row r="136" spans="1:11">
      <c r="A136">
        <f>Base_Amostral!A136</f>
        <v>2406809</v>
      </c>
      <c r="B136" t="str">
        <f>Base_Amostral!E136</f>
        <v>Lajes Pintadas</v>
      </c>
      <c r="C136" t="str">
        <f>Base_Amostral!C136</f>
        <v>Rio Grande do Norte</v>
      </c>
      <c r="D136" t="str">
        <f>Base_Amostral!F136</f>
        <v>Nordeste</v>
      </c>
      <c r="E136" s="12">
        <f>IFERROR(AVERAGEIF('01_Base_Analitica'!$D:$D,A136,'01_Base_Analitica'!$U:$U),"")</f>
        <v>7.6</v>
      </c>
      <c r="F136" s="12">
        <f>IFERROR(AVERAGEIF('01_Base_Analitica'!$D:$D,A136,'01_Base_Analitica'!$V:$V),"")</f>
        <v>7.5249999999999995</v>
      </c>
      <c r="G136">
        <f>COUNTIFS('01_Base_Analitica'!$D:$D,A136,'01_Base_Analitica'!$U:$U,"&gt;="&amp;0)</f>
        <v>4</v>
      </c>
      <c r="H136">
        <f>COUNTIFS('01_Base_Analitica'!$D:$D,A136,'01_Base_Analitica'!$V:$V,"&gt;="&amp;0)</f>
        <v>4</v>
      </c>
      <c r="I136" s="12" cm="1">
        <f t="array" ref="I136">IF(G136&lt;2,"",MAX(_xlfn._xlws.FILTER('01_Base_Analitica'!$U$2:$U$1449,('01_Base_Analitica'!$D$2:$D$1449=A136)*ISNUMBER('01_Base_Analitica'!$U$2:$U$1449)))-MIN(_xlfn._xlws.FILTER('01_Base_Analitica'!$U$2:$U$1449,('01_Base_Analitica'!$D$2:$D$1449=A136)*ISNUMBER('01_Base_Analitica'!$U$2:$U$1449))))</f>
        <v>2.8</v>
      </c>
      <c r="J136" s="12" cm="1">
        <f t="array" ref="J136">IF(H136&lt;2,"",MAX(_xlfn._xlws.FILTER('01_Base_Analitica'!$V$2:$V$1449,('01_Base_Analitica'!$D$2:$D$1449=A136)*ISNUMBER('01_Base_Analitica'!$V$2:$V$1449)))-MIN(_xlfn._xlws.FILTER('01_Base_Analitica'!$V$2:$V$1449,('01_Base_Analitica'!$D$2:$D$1449=A136)*ISNUMBER('01_Base_Analitica'!$V$2:$V$1449))))</f>
        <v>2.6999999999999993</v>
      </c>
      <c r="K136" s="12">
        <f t="shared" si="2"/>
        <v>7.5000000000000178E-2</v>
      </c>
    </row>
    <row r="137" spans="1:11">
      <c r="A137">
        <f>Base_Amostral!A137</f>
        <v>2111805</v>
      </c>
      <c r="B137" t="str">
        <f>Base_Amostral!E137</f>
        <v>Sítio Novo</v>
      </c>
      <c r="C137" t="str">
        <f>Base_Amostral!C137</f>
        <v>Maranhão</v>
      </c>
      <c r="D137" t="str">
        <f>Base_Amostral!F137</f>
        <v>Nordeste</v>
      </c>
      <c r="E137" s="12">
        <f>IFERROR(AVERAGEIF('01_Base_Analitica'!$D:$D,A137,'01_Base_Analitica'!$U:$U),"")</f>
        <v>8.5250000000000004</v>
      </c>
      <c r="F137" s="12">
        <f>IFERROR(AVERAGEIF('01_Base_Analitica'!$D:$D,A137,'01_Base_Analitica'!$V:$V),"")</f>
        <v>8.3000000000000007</v>
      </c>
      <c r="G137">
        <f>COUNTIFS('01_Base_Analitica'!$D:$D,A137,'01_Base_Analitica'!$U:$U,"&gt;="&amp;0)</f>
        <v>4</v>
      </c>
      <c r="H137">
        <f>COUNTIFS('01_Base_Analitica'!$D:$D,A137,'01_Base_Analitica'!$V:$V,"&gt;="&amp;0)</f>
        <v>4</v>
      </c>
      <c r="I137" s="12" cm="1">
        <f t="array" ref="I137">IF(G137&lt;2,"",MAX(_xlfn._xlws.FILTER('01_Base_Analitica'!$U$2:$U$1449,('01_Base_Analitica'!$D$2:$D$1449=A137)*ISNUMBER('01_Base_Analitica'!$U$2:$U$1449)))-MIN(_xlfn._xlws.FILTER('01_Base_Analitica'!$U$2:$U$1449,('01_Base_Analitica'!$D$2:$D$1449=A137)*ISNUMBER('01_Base_Analitica'!$U$2:$U$1449))))</f>
        <v>0.5</v>
      </c>
      <c r="J137" s="12" cm="1">
        <f t="array" ref="J137">IF(H137&lt;2,"",MAX(_xlfn._xlws.FILTER('01_Base_Analitica'!$V$2:$V$1449,('01_Base_Analitica'!$D$2:$D$1449=A137)*ISNUMBER('01_Base_Analitica'!$V$2:$V$1449)))-MIN(_xlfn._xlws.FILTER('01_Base_Analitica'!$V$2:$V$1449,('01_Base_Analitica'!$D$2:$D$1449=A137)*ISNUMBER('01_Base_Analitica'!$V$2:$V$1449))))</f>
        <v>0</v>
      </c>
      <c r="K137" s="12">
        <f t="shared" si="2"/>
        <v>0.22499999999999964</v>
      </c>
    </row>
    <row r="138" spans="1:11">
      <c r="A138">
        <f>Base_Amostral!A138</f>
        <v>2924603</v>
      </c>
      <c r="B138" t="str">
        <f>Base_Amostral!E138</f>
        <v>Pindobaçu</v>
      </c>
      <c r="C138" t="str">
        <f>Base_Amostral!C138</f>
        <v>Bahia</v>
      </c>
      <c r="D138" t="str">
        <f>Base_Amostral!F138</f>
        <v>Nordeste</v>
      </c>
      <c r="E138" s="12">
        <f>IFERROR(AVERAGEIF('01_Base_Analitica'!$D:$D,A138,'01_Base_Analitica'!$U:$U),"")</f>
        <v>6.7249999999999996</v>
      </c>
      <c r="F138" s="12">
        <f>IFERROR(AVERAGEIF('01_Base_Analitica'!$D:$D,A138,'01_Base_Analitica'!$V:$V),"")</f>
        <v>6.8</v>
      </c>
      <c r="G138">
        <f>COUNTIFS('01_Base_Analitica'!$D:$D,A138,'01_Base_Analitica'!$U:$U,"&gt;="&amp;0)</f>
        <v>4</v>
      </c>
      <c r="H138">
        <f>COUNTIFS('01_Base_Analitica'!$D:$D,A138,'01_Base_Analitica'!$V:$V,"&gt;="&amp;0)</f>
        <v>4</v>
      </c>
      <c r="I138" s="12" cm="1">
        <f t="array" ref="I138">IF(G138&lt;2,"",MAX(_xlfn._xlws.FILTER('01_Base_Analitica'!$U$2:$U$1449,('01_Base_Analitica'!$D$2:$D$1449=A138)*ISNUMBER('01_Base_Analitica'!$U$2:$U$1449)))-MIN(_xlfn._xlws.FILTER('01_Base_Analitica'!$U$2:$U$1449,('01_Base_Analitica'!$D$2:$D$1449=A138)*ISNUMBER('01_Base_Analitica'!$U$2:$U$1449))))</f>
        <v>0.90000000000000036</v>
      </c>
      <c r="J138" s="12" cm="1">
        <f t="array" ref="J138">IF(H138&lt;2,"",MAX(_xlfn._xlws.FILTER('01_Base_Analitica'!$V$2:$V$1449,('01_Base_Analitica'!$D$2:$D$1449=A138)*ISNUMBER('01_Base_Analitica'!$V$2:$V$1449)))-MIN(_xlfn._xlws.FILTER('01_Base_Analitica'!$V$2:$V$1449,('01_Base_Analitica'!$D$2:$D$1449=A138)*ISNUMBER('01_Base_Analitica'!$V$2:$V$1449))))</f>
        <v>0</v>
      </c>
      <c r="K138" s="12">
        <f t="shared" si="2"/>
        <v>-7.5000000000000178E-2</v>
      </c>
    </row>
    <row r="139" spans="1:11">
      <c r="A139">
        <f>Base_Amostral!A139</f>
        <v>2410306</v>
      </c>
      <c r="B139" t="str">
        <f>Base_Amostral!E139</f>
        <v>Serra Caiada</v>
      </c>
      <c r="C139" t="str">
        <f>Base_Amostral!C139</f>
        <v>Rio Grande do Norte</v>
      </c>
      <c r="D139" t="str">
        <f>Base_Amostral!F139</f>
        <v>Nordeste</v>
      </c>
      <c r="E139" s="12">
        <f>IFERROR(AVERAGEIF('01_Base_Analitica'!$D:$D,A139,'01_Base_Analitica'!$U:$U),"")</f>
        <v>6.6</v>
      </c>
      <c r="F139" s="12">
        <f>IFERROR(AVERAGEIF('01_Base_Analitica'!$D:$D,A139,'01_Base_Analitica'!$V:$V),"")</f>
        <v>6.6</v>
      </c>
      <c r="G139">
        <f>COUNTIFS('01_Base_Analitica'!$D:$D,A139,'01_Base_Analitica'!$U:$U,"&gt;="&amp;0)</f>
        <v>4</v>
      </c>
      <c r="H139">
        <f>COUNTIFS('01_Base_Analitica'!$D:$D,A139,'01_Base_Analitica'!$V:$V,"&gt;="&amp;0)</f>
        <v>4</v>
      </c>
      <c r="I139" s="12" cm="1">
        <f t="array" ref="I139">IF(G139&lt;2,"",MAX(_xlfn._xlws.FILTER('01_Base_Analitica'!$U$2:$U$1449,('01_Base_Analitica'!$D$2:$D$1449=A139)*ISNUMBER('01_Base_Analitica'!$U$2:$U$1449)))-MIN(_xlfn._xlws.FILTER('01_Base_Analitica'!$U$2:$U$1449,('01_Base_Analitica'!$D$2:$D$1449=A139)*ISNUMBER('01_Base_Analitica'!$U$2:$U$1449))))</f>
        <v>1.2000000000000002</v>
      </c>
      <c r="J139" s="12" cm="1">
        <f t="array" ref="J139">IF(H139&lt;2,"",MAX(_xlfn._xlws.FILTER('01_Base_Analitica'!$V$2:$V$1449,('01_Base_Analitica'!$D$2:$D$1449=A139)*ISNUMBER('01_Base_Analitica'!$V$2:$V$1449)))-MIN(_xlfn._xlws.FILTER('01_Base_Analitica'!$V$2:$V$1449,('01_Base_Analitica'!$D$2:$D$1449=A139)*ISNUMBER('01_Base_Analitica'!$V$2:$V$1449))))</f>
        <v>0</v>
      </c>
      <c r="K139" s="12">
        <f t="shared" si="2"/>
        <v>0</v>
      </c>
    </row>
    <row r="140" spans="1:11">
      <c r="A140">
        <f>Base_Amostral!A140</f>
        <v>2607307</v>
      </c>
      <c r="B140" t="str">
        <f>Base_Amostral!E140</f>
        <v>Ipubi</v>
      </c>
      <c r="C140" t="str">
        <f>Base_Amostral!C140</f>
        <v>Pernambuco</v>
      </c>
      <c r="D140" t="str">
        <f>Base_Amostral!F140</f>
        <v>Nordeste</v>
      </c>
      <c r="E140" s="12">
        <f>IFERROR(AVERAGEIF('01_Base_Analitica'!$D:$D,A140,'01_Base_Analitica'!$U:$U),"")</f>
        <v>8.4</v>
      </c>
      <c r="F140" s="12">
        <f>IFERROR(AVERAGEIF('01_Base_Analitica'!$D:$D,A140,'01_Base_Analitica'!$V:$V),"")</f>
        <v>8</v>
      </c>
      <c r="G140">
        <f>COUNTIFS('01_Base_Analitica'!$D:$D,A140,'01_Base_Analitica'!$U:$U,"&gt;="&amp;0)</f>
        <v>4</v>
      </c>
      <c r="H140">
        <f>COUNTIFS('01_Base_Analitica'!$D:$D,A140,'01_Base_Analitica'!$V:$V,"&gt;="&amp;0)</f>
        <v>4</v>
      </c>
      <c r="I140" s="12" cm="1">
        <f t="array" ref="I140">IF(G140&lt;2,"",MAX(_xlfn._xlws.FILTER('01_Base_Analitica'!$U$2:$U$1449,('01_Base_Analitica'!$D$2:$D$1449=A140)*ISNUMBER('01_Base_Analitica'!$U$2:$U$1449)))-MIN(_xlfn._xlws.FILTER('01_Base_Analitica'!$U$2:$U$1449,('01_Base_Analitica'!$D$2:$D$1449=A140)*ISNUMBER('01_Base_Analitica'!$U$2:$U$1449))))</f>
        <v>0.39999999999999858</v>
      </c>
      <c r="J140" s="12" cm="1">
        <f t="array" ref="J140">IF(H140&lt;2,"",MAX(_xlfn._xlws.FILTER('01_Base_Analitica'!$V$2:$V$1449,('01_Base_Analitica'!$D$2:$D$1449=A140)*ISNUMBER('01_Base_Analitica'!$V$2:$V$1449)))-MIN(_xlfn._xlws.FILTER('01_Base_Analitica'!$V$2:$V$1449,('01_Base_Analitica'!$D$2:$D$1449=A140)*ISNUMBER('01_Base_Analitica'!$V$2:$V$1449))))</f>
        <v>0</v>
      </c>
      <c r="K140" s="12">
        <f t="shared" si="2"/>
        <v>0.40000000000000036</v>
      </c>
    </row>
    <row r="141" spans="1:11">
      <c r="A141">
        <f>Base_Amostral!A141</f>
        <v>2304236</v>
      </c>
      <c r="B141" t="str">
        <f>Base_Amostral!E141</f>
        <v>Croatá</v>
      </c>
      <c r="C141" t="str">
        <f>Base_Amostral!C141</f>
        <v>Ceará</v>
      </c>
      <c r="D141" t="str">
        <f>Base_Amostral!F141</f>
        <v>Nordeste</v>
      </c>
      <c r="E141" s="12">
        <f>IFERROR(AVERAGEIF('01_Base_Analitica'!$D:$D,A141,'01_Base_Analitica'!$U:$U),"")</f>
        <v>6.3999999999999995</v>
      </c>
      <c r="F141" s="12">
        <f>IFERROR(AVERAGEIF('01_Base_Analitica'!$D:$D,A141,'01_Base_Analitica'!$V:$V),"")</f>
        <v>6</v>
      </c>
      <c r="G141">
        <f>COUNTIFS('01_Base_Analitica'!$D:$D,A141,'01_Base_Analitica'!$U:$U,"&gt;="&amp;0)</f>
        <v>4</v>
      </c>
      <c r="H141">
        <f>COUNTIFS('01_Base_Analitica'!$D:$D,A141,'01_Base_Analitica'!$V:$V,"&gt;="&amp;0)</f>
        <v>4</v>
      </c>
      <c r="I141" s="12" cm="1">
        <f t="array" ref="I141">IF(G141&lt;2,"",MAX(_xlfn._xlws.FILTER('01_Base_Analitica'!$U$2:$U$1449,('01_Base_Analitica'!$D$2:$D$1449=A141)*ISNUMBER('01_Base_Analitica'!$U$2:$U$1449)))-MIN(_xlfn._xlws.FILTER('01_Base_Analitica'!$U$2:$U$1449,('01_Base_Analitica'!$D$2:$D$1449=A141)*ISNUMBER('01_Base_Analitica'!$U$2:$U$1449))))</f>
        <v>1.2000000000000002</v>
      </c>
      <c r="J141" s="12" cm="1">
        <f t="array" ref="J141">IF(H141&lt;2,"",MAX(_xlfn._xlws.FILTER('01_Base_Analitica'!$V$2:$V$1449,('01_Base_Analitica'!$D$2:$D$1449=A141)*ISNUMBER('01_Base_Analitica'!$V$2:$V$1449)))-MIN(_xlfn._xlws.FILTER('01_Base_Analitica'!$V$2:$V$1449,('01_Base_Analitica'!$D$2:$D$1449=A141)*ISNUMBER('01_Base_Analitica'!$V$2:$V$1449))))</f>
        <v>0</v>
      </c>
      <c r="K141" s="12">
        <f t="shared" si="2"/>
        <v>0.39999999999999947</v>
      </c>
    </row>
    <row r="142" spans="1:11">
      <c r="A142">
        <f>Base_Amostral!A142</f>
        <v>2206407</v>
      </c>
      <c r="B142" t="str">
        <f>Base_Amostral!E142</f>
        <v>Monsenhor Gil</v>
      </c>
      <c r="C142" t="str">
        <f>Base_Amostral!C142</f>
        <v>Piauí</v>
      </c>
      <c r="D142" t="str">
        <f>Base_Amostral!F142</f>
        <v>Nordeste</v>
      </c>
      <c r="E142" s="12">
        <f>IFERROR(AVERAGEIF('01_Base_Analitica'!$D:$D,A142,'01_Base_Analitica'!$U:$U),"")</f>
        <v>9.2999999999999989</v>
      </c>
      <c r="F142" s="12">
        <f>IFERROR(AVERAGEIF('01_Base_Analitica'!$D:$D,A142,'01_Base_Analitica'!$V:$V),"")</f>
        <v>7.1</v>
      </c>
      <c r="G142">
        <f>COUNTIFS('01_Base_Analitica'!$D:$D,A142,'01_Base_Analitica'!$U:$U,"&gt;="&amp;0)</f>
        <v>4</v>
      </c>
      <c r="H142">
        <f>COUNTIFS('01_Base_Analitica'!$D:$D,A142,'01_Base_Analitica'!$V:$V,"&gt;="&amp;0)</f>
        <v>4</v>
      </c>
      <c r="I142" s="12" cm="1">
        <f t="array" ref="I142">IF(G142&lt;2,"",MAX(_xlfn._xlws.FILTER('01_Base_Analitica'!$U$2:$U$1449,('01_Base_Analitica'!$D$2:$D$1449=A142)*ISNUMBER('01_Base_Analitica'!$U$2:$U$1449)))-MIN(_xlfn._xlws.FILTER('01_Base_Analitica'!$U$2:$U$1449,('01_Base_Analitica'!$D$2:$D$1449=A142)*ISNUMBER('01_Base_Analitica'!$U$2:$U$1449))))</f>
        <v>0.40000000000000036</v>
      </c>
      <c r="J142" s="12" cm="1">
        <f t="array" ref="J142">IF(H142&lt;2,"",MAX(_xlfn._xlws.FILTER('01_Base_Analitica'!$V$2:$V$1449,('01_Base_Analitica'!$D$2:$D$1449=A142)*ISNUMBER('01_Base_Analitica'!$V$2:$V$1449)))-MIN(_xlfn._xlws.FILTER('01_Base_Analitica'!$V$2:$V$1449,('01_Base_Analitica'!$D$2:$D$1449=A142)*ISNUMBER('01_Base_Analitica'!$V$2:$V$1449))))</f>
        <v>0.40000000000000036</v>
      </c>
      <c r="K142" s="12">
        <f t="shared" si="2"/>
        <v>2.1999999999999993</v>
      </c>
    </row>
    <row r="143" spans="1:11">
      <c r="A143">
        <f>Base_Amostral!A143</f>
        <v>2105203</v>
      </c>
      <c r="B143" t="str">
        <f>Base_Amostral!E143</f>
        <v>Igarapé Grande</v>
      </c>
      <c r="C143" t="str">
        <f>Base_Amostral!C143</f>
        <v>Maranhão</v>
      </c>
      <c r="D143" t="str">
        <f>Base_Amostral!F143</f>
        <v>Nordeste</v>
      </c>
      <c r="E143" s="12">
        <f>IFERROR(AVERAGEIF('01_Base_Analitica'!$D:$D,A143,'01_Base_Analitica'!$U:$U),"")</f>
        <v>7.15</v>
      </c>
      <c r="F143" s="12">
        <f>IFERROR(AVERAGEIF('01_Base_Analitica'!$D:$D,A143,'01_Base_Analitica'!$V:$V),"")</f>
        <v>6.5</v>
      </c>
      <c r="G143">
        <f>COUNTIFS('01_Base_Analitica'!$D:$D,A143,'01_Base_Analitica'!$U:$U,"&gt;="&amp;0)</f>
        <v>4</v>
      </c>
      <c r="H143">
        <f>COUNTIFS('01_Base_Analitica'!$D:$D,A143,'01_Base_Analitica'!$V:$V,"&gt;="&amp;0)</f>
        <v>4</v>
      </c>
      <c r="I143" s="12" cm="1">
        <f t="array" ref="I143">IF(G143&lt;2,"",MAX(_xlfn._xlws.FILTER('01_Base_Analitica'!$U$2:$U$1449,('01_Base_Analitica'!$D$2:$D$1449=A143)*ISNUMBER('01_Base_Analitica'!$U$2:$U$1449)))-MIN(_xlfn._xlws.FILTER('01_Base_Analitica'!$U$2:$U$1449,('01_Base_Analitica'!$D$2:$D$1449=A143)*ISNUMBER('01_Base_Analitica'!$U$2:$U$1449))))</f>
        <v>1</v>
      </c>
      <c r="J143" s="12" cm="1">
        <f t="array" ref="J143">IF(H143&lt;2,"",MAX(_xlfn._xlws.FILTER('01_Base_Analitica'!$V$2:$V$1449,('01_Base_Analitica'!$D$2:$D$1449=A143)*ISNUMBER('01_Base_Analitica'!$V$2:$V$1449)))-MIN(_xlfn._xlws.FILTER('01_Base_Analitica'!$V$2:$V$1449,('01_Base_Analitica'!$D$2:$D$1449=A143)*ISNUMBER('01_Base_Analitica'!$V$2:$V$1449))))</f>
        <v>0</v>
      </c>
      <c r="K143" s="12">
        <f t="shared" si="2"/>
        <v>0.65000000000000036</v>
      </c>
    </row>
    <row r="144" spans="1:11">
      <c r="A144">
        <f>Base_Amostral!A144</f>
        <v>2105104</v>
      </c>
      <c r="B144" t="str">
        <f>Base_Amostral!E144</f>
        <v>Icatu</v>
      </c>
      <c r="C144" t="str">
        <f>Base_Amostral!C144</f>
        <v>Maranhão</v>
      </c>
      <c r="D144" t="str">
        <f>Base_Amostral!F144</f>
        <v>Nordeste</v>
      </c>
      <c r="E144" s="12">
        <f>IFERROR(AVERAGEIF('01_Base_Analitica'!$D:$D,A144,'01_Base_Analitica'!$U:$U),"")</f>
        <v>6.8</v>
      </c>
      <c r="F144" s="12">
        <f>IFERROR(AVERAGEIF('01_Base_Analitica'!$D:$D,A144,'01_Base_Analitica'!$V:$V),"")</f>
        <v>6.8</v>
      </c>
      <c r="G144">
        <f>COUNTIFS('01_Base_Analitica'!$D:$D,A144,'01_Base_Analitica'!$U:$U,"&gt;="&amp;0)</f>
        <v>4</v>
      </c>
      <c r="H144">
        <f>COUNTIFS('01_Base_Analitica'!$D:$D,A144,'01_Base_Analitica'!$V:$V,"&gt;="&amp;0)</f>
        <v>4</v>
      </c>
      <c r="I144" s="12" cm="1">
        <f t="array" ref="I144">IF(G144&lt;2,"",MAX(_xlfn._xlws.FILTER('01_Base_Analitica'!$U$2:$U$1449,('01_Base_Analitica'!$D$2:$D$1449=A144)*ISNUMBER('01_Base_Analitica'!$U$2:$U$1449)))-MIN(_xlfn._xlws.FILTER('01_Base_Analitica'!$U$2:$U$1449,('01_Base_Analitica'!$D$2:$D$1449=A144)*ISNUMBER('01_Base_Analitica'!$U$2:$U$1449))))</f>
        <v>1.2000000000000002</v>
      </c>
      <c r="J144" s="12" cm="1">
        <f t="array" ref="J144">IF(H144&lt;2,"",MAX(_xlfn._xlws.FILTER('01_Base_Analitica'!$V$2:$V$1449,('01_Base_Analitica'!$D$2:$D$1449=A144)*ISNUMBER('01_Base_Analitica'!$V$2:$V$1449)))-MIN(_xlfn._xlws.FILTER('01_Base_Analitica'!$V$2:$V$1449,('01_Base_Analitica'!$D$2:$D$1449=A144)*ISNUMBER('01_Base_Analitica'!$V$2:$V$1449))))</f>
        <v>0</v>
      </c>
      <c r="K144" s="12">
        <f t="shared" si="2"/>
        <v>0</v>
      </c>
    </row>
    <row r="145" spans="1:11">
      <c r="A145">
        <f>Base_Amostral!A145</f>
        <v>2504074</v>
      </c>
      <c r="B145" t="str">
        <f>Base_Amostral!E145</f>
        <v>Caraúbas</v>
      </c>
      <c r="C145" t="str">
        <f>Base_Amostral!C145</f>
        <v>Paraíba</v>
      </c>
      <c r="D145" t="str">
        <f>Base_Amostral!F145</f>
        <v>Nordeste</v>
      </c>
      <c r="E145" s="12">
        <f>IFERROR(AVERAGEIF('01_Base_Analitica'!$D:$D,A145,'01_Base_Analitica'!$U:$U),"")</f>
        <v>7.4</v>
      </c>
      <c r="F145" s="12">
        <f>IFERROR(AVERAGEIF('01_Base_Analitica'!$D:$D,A145,'01_Base_Analitica'!$V:$V),"")</f>
        <v>7.6</v>
      </c>
      <c r="G145">
        <f>COUNTIFS('01_Base_Analitica'!$D:$D,A145,'01_Base_Analitica'!$U:$U,"&gt;="&amp;0)</f>
        <v>4</v>
      </c>
      <c r="H145">
        <f>COUNTIFS('01_Base_Analitica'!$D:$D,A145,'01_Base_Analitica'!$V:$V,"&gt;="&amp;0)</f>
        <v>4</v>
      </c>
      <c r="I145" s="12" cm="1">
        <f t="array" ref="I145">IF(G145&lt;2,"",MAX(_xlfn._xlws.FILTER('01_Base_Analitica'!$U$2:$U$1449,('01_Base_Analitica'!$D$2:$D$1449=A145)*ISNUMBER('01_Base_Analitica'!$U$2:$U$1449)))-MIN(_xlfn._xlws.FILTER('01_Base_Analitica'!$U$2:$U$1449,('01_Base_Analitica'!$D$2:$D$1449=A145)*ISNUMBER('01_Base_Analitica'!$U$2:$U$1449))))</f>
        <v>1.2000000000000002</v>
      </c>
      <c r="J145" s="12" cm="1">
        <f t="array" ref="J145">IF(H145&lt;2,"",MAX(_xlfn._xlws.FILTER('01_Base_Analitica'!$V$2:$V$1449,('01_Base_Analitica'!$D$2:$D$1449=A145)*ISNUMBER('01_Base_Analitica'!$V$2:$V$1449)))-MIN(_xlfn._xlws.FILTER('01_Base_Analitica'!$V$2:$V$1449,('01_Base_Analitica'!$D$2:$D$1449=A145)*ISNUMBER('01_Base_Analitica'!$V$2:$V$1449))))</f>
        <v>0</v>
      </c>
      <c r="K145" s="12">
        <f t="shared" si="2"/>
        <v>-0.19999999999999929</v>
      </c>
    </row>
    <row r="146" spans="1:11">
      <c r="A146">
        <f>Base_Amostral!A146</f>
        <v>2109809</v>
      </c>
      <c r="B146" t="str">
        <f>Base_Amostral!E146</f>
        <v>Santa Helena</v>
      </c>
      <c r="C146" t="str">
        <f>Base_Amostral!C146</f>
        <v>Maranhão</v>
      </c>
      <c r="D146" t="str">
        <f>Base_Amostral!F146</f>
        <v>Nordeste</v>
      </c>
      <c r="E146" s="12">
        <f>IFERROR(AVERAGEIF('01_Base_Analitica'!$D:$D,A146,'01_Base_Analitica'!$U:$U),"")</f>
        <v>7</v>
      </c>
      <c r="F146" s="12">
        <f>IFERROR(AVERAGEIF('01_Base_Analitica'!$D:$D,A146,'01_Base_Analitica'!$V:$V),"")</f>
        <v>6.125</v>
      </c>
      <c r="G146">
        <f>COUNTIFS('01_Base_Analitica'!$D:$D,A146,'01_Base_Analitica'!$U:$U,"&gt;="&amp;0)</f>
        <v>4</v>
      </c>
      <c r="H146">
        <f>COUNTIFS('01_Base_Analitica'!$D:$D,A146,'01_Base_Analitica'!$V:$V,"&gt;="&amp;0)</f>
        <v>4</v>
      </c>
      <c r="I146" s="12" cm="1">
        <f t="array" ref="I146">IF(G146&lt;2,"",MAX(_xlfn._xlws.FILTER('01_Base_Analitica'!$U$2:$U$1449,('01_Base_Analitica'!$D$2:$D$1449=A146)*ISNUMBER('01_Base_Analitica'!$U$2:$U$1449)))-MIN(_xlfn._xlws.FILTER('01_Base_Analitica'!$U$2:$U$1449,('01_Base_Analitica'!$D$2:$D$1449=A146)*ISNUMBER('01_Base_Analitica'!$U$2:$U$1449))))</f>
        <v>1.2000000000000002</v>
      </c>
      <c r="J146" s="12" cm="1">
        <f t="array" ref="J146">IF(H146&lt;2,"",MAX(_xlfn._xlws.FILTER('01_Base_Analitica'!$V$2:$V$1449,('01_Base_Analitica'!$D$2:$D$1449=A146)*ISNUMBER('01_Base_Analitica'!$V$2:$V$1449)))-MIN(_xlfn._xlws.FILTER('01_Base_Analitica'!$V$2:$V$1449,('01_Base_Analitica'!$D$2:$D$1449=A146)*ISNUMBER('01_Base_Analitica'!$V$2:$V$1449))))</f>
        <v>0.5</v>
      </c>
      <c r="K146" s="12">
        <f t="shared" si="2"/>
        <v>0.875</v>
      </c>
    </row>
    <row r="147" spans="1:11">
      <c r="A147">
        <f>Base_Amostral!A147</f>
        <v>2614501</v>
      </c>
      <c r="B147" t="str">
        <f>Base_Amostral!E147</f>
        <v>Surubim</v>
      </c>
      <c r="C147" t="str">
        <f>Base_Amostral!C147</f>
        <v>Pernambuco</v>
      </c>
      <c r="D147" t="str">
        <f>Base_Amostral!F147</f>
        <v>Nordeste</v>
      </c>
      <c r="E147" s="12">
        <f>IFERROR(AVERAGEIF('01_Base_Analitica'!$D:$D,A147,'01_Base_Analitica'!$U:$U),"")</f>
        <v>6.85</v>
      </c>
      <c r="F147" s="12">
        <f>IFERROR(AVERAGEIF('01_Base_Analitica'!$D:$D,A147,'01_Base_Analitica'!$V:$V),"")</f>
        <v>6.5</v>
      </c>
      <c r="G147">
        <f>COUNTIFS('01_Base_Analitica'!$D:$D,A147,'01_Base_Analitica'!$U:$U,"&gt;="&amp;0)</f>
        <v>4</v>
      </c>
      <c r="H147">
        <f>COUNTIFS('01_Base_Analitica'!$D:$D,A147,'01_Base_Analitica'!$V:$V,"&gt;="&amp;0)</f>
        <v>4</v>
      </c>
      <c r="I147" s="12" cm="1">
        <f t="array" ref="I147">IF(G147&lt;2,"",MAX(_xlfn._xlws.FILTER('01_Base_Analitica'!$U$2:$U$1449,('01_Base_Analitica'!$D$2:$D$1449=A147)*ISNUMBER('01_Base_Analitica'!$U$2:$U$1449)))-MIN(_xlfn._xlws.FILTER('01_Base_Analitica'!$U$2:$U$1449,('01_Base_Analitica'!$D$2:$D$1449=A147)*ISNUMBER('01_Base_Analitica'!$U$2:$U$1449))))</f>
        <v>1</v>
      </c>
      <c r="J147" s="12" cm="1">
        <f t="array" ref="J147">IF(H147&lt;2,"",MAX(_xlfn._xlws.FILTER('01_Base_Analitica'!$V$2:$V$1449,('01_Base_Analitica'!$D$2:$D$1449=A147)*ISNUMBER('01_Base_Analitica'!$V$2:$V$1449)))-MIN(_xlfn._xlws.FILTER('01_Base_Analitica'!$V$2:$V$1449,('01_Base_Analitica'!$D$2:$D$1449=A147)*ISNUMBER('01_Base_Analitica'!$V$2:$V$1449))))</f>
        <v>0</v>
      </c>
      <c r="K147" s="12">
        <f t="shared" si="2"/>
        <v>0.34999999999999964</v>
      </c>
    </row>
    <row r="148" spans="1:11">
      <c r="A148">
        <f>Base_Amostral!A148</f>
        <v>2927002</v>
      </c>
      <c r="B148" t="str">
        <f>Base_Amostral!E148</f>
        <v>Rio Real</v>
      </c>
      <c r="C148" t="str">
        <f>Base_Amostral!C148</f>
        <v>Bahia</v>
      </c>
      <c r="D148" t="str">
        <f>Base_Amostral!F148</f>
        <v>Nordeste</v>
      </c>
      <c r="E148" s="12">
        <f>IFERROR(AVERAGEIF('01_Base_Analitica'!$D:$D,A148,'01_Base_Analitica'!$U:$U),"")</f>
        <v>8.1750000000000007</v>
      </c>
      <c r="F148" s="12">
        <f>IFERROR(AVERAGEIF('01_Base_Analitica'!$D:$D,A148,'01_Base_Analitica'!$V:$V),"")</f>
        <v>8.6999999999999993</v>
      </c>
      <c r="G148">
        <f>COUNTIFS('01_Base_Analitica'!$D:$D,A148,'01_Base_Analitica'!$U:$U,"&gt;="&amp;0)</f>
        <v>4</v>
      </c>
      <c r="H148">
        <f>COUNTIFS('01_Base_Analitica'!$D:$D,A148,'01_Base_Analitica'!$V:$V,"&gt;="&amp;0)</f>
        <v>4</v>
      </c>
      <c r="I148" s="12" cm="1">
        <f t="array" ref="I148">IF(G148&lt;2,"",MAX(_xlfn._xlws.FILTER('01_Base_Analitica'!$U$2:$U$1449,('01_Base_Analitica'!$D$2:$D$1449=A148)*ISNUMBER('01_Base_Analitica'!$U$2:$U$1449)))-MIN(_xlfn._xlws.FILTER('01_Base_Analitica'!$U$2:$U$1449,('01_Base_Analitica'!$D$2:$D$1449=A148)*ISNUMBER('01_Base_Analitica'!$U$2:$U$1449))))</f>
        <v>0.69999999999999929</v>
      </c>
      <c r="J148" s="12" cm="1">
        <f t="array" ref="J148">IF(H148&lt;2,"",MAX(_xlfn._xlws.FILTER('01_Base_Analitica'!$V$2:$V$1449,('01_Base_Analitica'!$D$2:$D$1449=A148)*ISNUMBER('01_Base_Analitica'!$V$2:$V$1449)))-MIN(_xlfn._xlws.FILTER('01_Base_Analitica'!$V$2:$V$1449,('01_Base_Analitica'!$D$2:$D$1449=A148)*ISNUMBER('01_Base_Analitica'!$V$2:$V$1449))))</f>
        <v>0</v>
      </c>
      <c r="K148" s="12">
        <f t="shared" si="2"/>
        <v>-0.52499999999999858</v>
      </c>
    </row>
    <row r="149" spans="1:11">
      <c r="A149">
        <f>Base_Amostral!A149</f>
        <v>1502707</v>
      </c>
      <c r="B149" t="str">
        <f>Base_Amostral!E149</f>
        <v>Conceição do Araguaia</v>
      </c>
      <c r="C149" t="str">
        <f>Base_Amostral!C149</f>
        <v>Pará</v>
      </c>
      <c r="D149" t="str">
        <f>Base_Amostral!F149</f>
        <v>Norte</v>
      </c>
      <c r="E149" s="12">
        <f>IFERROR(AVERAGEIF('01_Base_Analitica'!$D:$D,A149,'01_Base_Analitica'!$U:$U),"")</f>
        <v>7.9249999999999998</v>
      </c>
      <c r="F149" s="12">
        <f>IFERROR(AVERAGEIF('01_Base_Analitica'!$D:$D,A149,'01_Base_Analitica'!$V:$V),"")</f>
        <v>6.1249999999999991</v>
      </c>
      <c r="G149">
        <f>COUNTIFS('01_Base_Analitica'!$D:$D,A149,'01_Base_Analitica'!$U:$U,"&gt;="&amp;0)</f>
        <v>4</v>
      </c>
      <c r="H149">
        <f>COUNTIFS('01_Base_Analitica'!$D:$D,A149,'01_Base_Analitica'!$V:$V,"&gt;="&amp;0)</f>
        <v>4</v>
      </c>
      <c r="I149" s="12" cm="1">
        <f t="array" ref="I149">IF(G149&lt;2,"",MAX(_xlfn._xlws.FILTER('01_Base_Analitica'!$U$2:$U$1449,('01_Base_Analitica'!$D$2:$D$1449=A149)*ISNUMBER('01_Base_Analitica'!$U$2:$U$1449)))-MIN(_xlfn._xlws.FILTER('01_Base_Analitica'!$U$2:$U$1449,('01_Base_Analitica'!$D$2:$D$1449=A149)*ISNUMBER('01_Base_Analitica'!$U$2:$U$1449))))</f>
        <v>3.0999999999999996</v>
      </c>
      <c r="J149" s="12" cm="1">
        <f t="array" ref="J149">IF(H149&lt;2,"",MAX(_xlfn._xlws.FILTER('01_Base_Analitica'!$V$2:$V$1449,('01_Base_Analitica'!$D$2:$D$1449=A149)*ISNUMBER('01_Base_Analitica'!$V$2:$V$1449)))-MIN(_xlfn._xlws.FILTER('01_Base_Analitica'!$V$2:$V$1449,('01_Base_Analitica'!$D$2:$D$1449=A149)*ISNUMBER('01_Base_Analitica'!$V$2:$V$1449))))</f>
        <v>0.10000000000000053</v>
      </c>
      <c r="K149" s="12">
        <f t="shared" si="2"/>
        <v>1.8000000000000007</v>
      </c>
    </row>
    <row r="150" spans="1:11">
      <c r="A150">
        <f>Base_Amostral!A150</f>
        <v>1303403</v>
      </c>
      <c r="B150" t="str">
        <f>Base_Amostral!E150</f>
        <v>Parintins</v>
      </c>
      <c r="C150" t="str">
        <f>Base_Amostral!C150</f>
        <v>Amazonas</v>
      </c>
      <c r="D150" t="str">
        <f>Base_Amostral!F150</f>
        <v>Norte</v>
      </c>
      <c r="E150" s="12">
        <f>IFERROR(AVERAGEIF('01_Base_Analitica'!$D:$D,A150,'01_Base_Analitica'!$U:$U),"")</f>
        <v>9.2999999999999989</v>
      </c>
      <c r="F150" s="12" t="str">
        <f>IFERROR(AVERAGEIF('01_Base_Analitica'!$D:$D,A150,'01_Base_Analitica'!$V:$V),"")</f>
        <v/>
      </c>
      <c r="G150">
        <f>COUNTIFS('01_Base_Analitica'!$D:$D,A150,'01_Base_Analitica'!$U:$U,"&gt;="&amp;0)</f>
        <v>4</v>
      </c>
      <c r="H150">
        <f>COUNTIFS('01_Base_Analitica'!$D:$D,A150,'01_Base_Analitica'!$V:$V,"&gt;="&amp;0)</f>
        <v>0</v>
      </c>
      <c r="I150" s="12" cm="1">
        <f t="array" ref="I150">IF(G150&lt;2,"",MAX(_xlfn._xlws.FILTER('01_Base_Analitica'!$U$2:$U$1449,('01_Base_Analitica'!$D$2:$D$1449=A150)*ISNUMBER('01_Base_Analitica'!$U$2:$U$1449)))-MIN(_xlfn._xlws.FILTER('01_Base_Analitica'!$U$2:$U$1449,('01_Base_Analitica'!$D$2:$D$1449=A150)*ISNUMBER('01_Base_Analitica'!$U$2:$U$1449))))</f>
        <v>0.40000000000000036</v>
      </c>
      <c r="J150" s="12" t="str" cm="1">
        <f t="array" ref="J150">IF(H150&lt;2,"",MAX(_xlfn._xlws.FILTER('01_Base_Analitica'!$V$2:$V$1449,('01_Base_Analitica'!$D$2:$D$1449=A150)*ISNUMBER('01_Base_Analitica'!$V$2:$V$1449)))-MIN(_xlfn._xlws.FILTER('01_Base_Analitica'!$V$2:$V$1449,('01_Base_Analitica'!$D$2:$D$1449=A150)*ISNUMBER('01_Base_Analitica'!$V$2:$V$1449))))</f>
        <v/>
      </c>
      <c r="K150" s="12" t="str">
        <f t="shared" si="2"/>
        <v/>
      </c>
    </row>
    <row r="151" spans="1:11">
      <c r="A151">
        <f>Base_Amostral!A151</f>
        <v>1101807</v>
      </c>
      <c r="B151" t="str">
        <f>Base_Amostral!E151</f>
        <v>Vale do Paraíso</v>
      </c>
      <c r="C151" t="str">
        <f>Base_Amostral!C151</f>
        <v>Rondônia</v>
      </c>
      <c r="D151" t="str">
        <f>Base_Amostral!F151</f>
        <v>Norte</v>
      </c>
      <c r="E151" s="12">
        <f>IFERROR(AVERAGEIF('01_Base_Analitica'!$D:$D,A151,'01_Base_Analitica'!$U:$U),"")</f>
        <v>9.2999999999999989</v>
      </c>
      <c r="F151" s="12">
        <f>IFERROR(AVERAGEIF('01_Base_Analitica'!$D:$D,A151,'01_Base_Analitica'!$V:$V),"")</f>
        <v>6.6</v>
      </c>
      <c r="G151">
        <f>COUNTIFS('01_Base_Analitica'!$D:$D,A151,'01_Base_Analitica'!$U:$U,"&gt;="&amp;0)</f>
        <v>4</v>
      </c>
      <c r="H151">
        <f>COUNTIFS('01_Base_Analitica'!$D:$D,A151,'01_Base_Analitica'!$V:$V,"&gt;="&amp;0)</f>
        <v>4</v>
      </c>
      <c r="I151" s="12" cm="1">
        <f t="array" ref="I151">IF(G151&lt;2,"",MAX(_xlfn._xlws.FILTER('01_Base_Analitica'!$U$2:$U$1449,('01_Base_Analitica'!$D$2:$D$1449=A151)*ISNUMBER('01_Base_Analitica'!$U$2:$U$1449)))-MIN(_xlfn._xlws.FILTER('01_Base_Analitica'!$U$2:$U$1449,('01_Base_Analitica'!$D$2:$D$1449=A151)*ISNUMBER('01_Base_Analitica'!$U$2:$U$1449))))</f>
        <v>0.40000000000000036</v>
      </c>
      <c r="J151" s="12" cm="1">
        <f t="array" ref="J151">IF(H151&lt;2,"",MAX(_xlfn._xlws.FILTER('01_Base_Analitica'!$V$2:$V$1449,('01_Base_Analitica'!$D$2:$D$1449=A151)*ISNUMBER('01_Base_Analitica'!$V$2:$V$1449)))-MIN(_xlfn._xlws.FILTER('01_Base_Analitica'!$V$2:$V$1449,('01_Base_Analitica'!$D$2:$D$1449=A151)*ISNUMBER('01_Base_Analitica'!$V$2:$V$1449))))</f>
        <v>0</v>
      </c>
      <c r="K151" s="12">
        <f t="shared" si="2"/>
        <v>2.6999999999999993</v>
      </c>
    </row>
    <row r="152" spans="1:11">
      <c r="A152">
        <f>Base_Amostral!A152</f>
        <v>1600550</v>
      </c>
      <c r="B152" t="str">
        <f>Base_Amostral!E152</f>
        <v>Pracuúba</v>
      </c>
      <c r="C152" t="str">
        <f>Base_Amostral!C152</f>
        <v>Amapá</v>
      </c>
      <c r="D152" t="str">
        <f>Base_Amostral!F152</f>
        <v>Norte</v>
      </c>
      <c r="E152" s="12">
        <f>IFERROR(AVERAGEIF('01_Base_Analitica'!$D:$D,A152,'01_Base_Analitica'!$U:$U),"")</f>
        <v>6.8</v>
      </c>
      <c r="F152" s="12">
        <f>IFERROR(AVERAGEIF('01_Base_Analitica'!$D:$D,A152,'01_Base_Analitica'!$V:$V),"")</f>
        <v>6.8</v>
      </c>
      <c r="G152">
        <f>COUNTIFS('01_Base_Analitica'!$D:$D,A152,'01_Base_Analitica'!$U:$U,"&gt;="&amp;0)</f>
        <v>4</v>
      </c>
      <c r="H152">
        <f>COUNTIFS('01_Base_Analitica'!$D:$D,A152,'01_Base_Analitica'!$V:$V,"&gt;="&amp;0)</f>
        <v>4</v>
      </c>
      <c r="I152" s="12" cm="1">
        <f t="array" ref="I152">IF(G152&lt;2,"",MAX(_xlfn._xlws.FILTER('01_Base_Analitica'!$U$2:$U$1449,('01_Base_Analitica'!$D$2:$D$1449=A152)*ISNUMBER('01_Base_Analitica'!$U$2:$U$1449)))-MIN(_xlfn._xlws.FILTER('01_Base_Analitica'!$U$2:$U$1449,('01_Base_Analitica'!$D$2:$D$1449=A152)*ISNUMBER('01_Base_Analitica'!$U$2:$U$1449))))</f>
        <v>1.2000000000000002</v>
      </c>
      <c r="J152" s="12" cm="1">
        <f t="array" ref="J152">IF(H152&lt;2,"",MAX(_xlfn._xlws.FILTER('01_Base_Analitica'!$V$2:$V$1449,('01_Base_Analitica'!$D$2:$D$1449=A152)*ISNUMBER('01_Base_Analitica'!$V$2:$V$1449)))-MIN(_xlfn._xlws.FILTER('01_Base_Analitica'!$V$2:$V$1449,('01_Base_Analitica'!$D$2:$D$1449=A152)*ISNUMBER('01_Base_Analitica'!$V$2:$V$1449))))</f>
        <v>0</v>
      </c>
      <c r="K152" s="12">
        <f t="shared" si="2"/>
        <v>0</v>
      </c>
    </row>
    <row r="153" spans="1:11">
      <c r="A153">
        <f>Base_Amostral!A153</f>
        <v>1718808</v>
      </c>
      <c r="B153" t="str">
        <f>Base_Amostral!E153</f>
        <v>Sampaio</v>
      </c>
      <c r="C153" t="str">
        <f>Base_Amostral!C153</f>
        <v>Tocantins</v>
      </c>
      <c r="D153" t="str">
        <f>Base_Amostral!F153</f>
        <v>Norte</v>
      </c>
      <c r="E153" s="12">
        <f>IFERROR(AVERAGEIF('01_Base_Analitica'!$D:$D,A153,'01_Base_Analitica'!$U:$U),"")</f>
        <v>7.1000000000000005</v>
      </c>
      <c r="F153" s="12">
        <f>IFERROR(AVERAGEIF('01_Base_Analitica'!$D:$D,A153,'01_Base_Analitica'!$V:$V),"")</f>
        <v>6.9</v>
      </c>
      <c r="G153">
        <f>COUNTIFS('01_Base_Analitica'!$D:$D,A153,'01_Base_Analitica'!$U:$U,"&gt;="&amp;0)</f>
        <v>4</v>
      </c>
      <c r="H153">
        <f>COUNTIFS('01_Base_Analitica'!$D:$D,A153,'01_Base_Analitica'!$V:$V,"&gt;="&amp;0)</f>
        <v>4</v>
      </c>
      <c r="I153" s="12" cm="1">
        <f t="array" ref="I153">IF(G153&lt;2,"",MAX(_xlfn._xlws.FILTER('01_Base_Analitica'!$U$2:$U$1449,('01_Base_Analitica'!$D$2:$D$1449=A153)*ISNUMBER('01_Base_Analitica'!$U$2:$U$1449)))-MIN(_xlfn._xlws.FILTER('01_Base_Analitica'!$U$2:$U$1449,('01_Base_Analitica'!$D$2:$D$1449=A153)*ISNUMBER('01_Base_Analitica'!$U$2:$U$1449))))</f>
        <v>0.79999999999999982</v>
      </c>
      <c r="J153" s="12" cm="1">
        <f t="array" ref="J153">IF(H153&lt;2,"",MAX(_xlfn._xlws.FILTER('01_Base_Analitica'!$V$2:$V$1449,('01_Base_Analitica'!$D$2:$D$1449=A153)*ISNUMBER('01_Base_Analitica'!$V$2:$V$1449)))-MIN(_xlfn._xlws.FILTER('01_Base_Analitica'!$V$2:$V$1449,('01_Base_Analitica'!$D$2:$D$1449=A153)*ISNUMBER('01_Base_Analitica'!$V$2:$V$1449))))</f>
        <v>0</v>
      </c>
      <c r="K153" s="12">
        <f t="shared" si="2"/>
        <v>0.20000000000000018</v>
      </c>
    </row>
    <row r="154" spans="1:11">
      <c r="A154">
        <f>Base_Amostral!A154</f>
        <v>1702208</v>
      </c>
      <c r="B154" t="str">
        <f>Base_Amostral!E154</f>
        <v>Araguatins</v>
      </c>
      <c r="C154" t="str">
        <f>Base_Amostral!C154</f>
        <v>Tocantins</v>
      </c>
      <c r="D154" t="str">
        <f>Base_Amostral!F154</f>
        <v>Norte</v>
      </c>
      <c r="E154" s="12">
        <f>IFERROR(AVERAGEIF('01_Base_Analitica'!$D:$D,A154,'01_Base_Analitica'!$U:$U),"")</f>
        <v>6.6</v>
      </c>
      <c r="F154" s="12">
        <f>IFERROR(AVERAGEIF('01_Base_Analitica'!$D:$D,A154,'01_Base_Analitica'!$V:$V),"")</f>
        <v>6.1</v>
      </c>
      <c r="G154">
        <f>COUNTIFS('01_Base_Analitica'!$D:$D,A154,'01_Base_Analitica'!$U:$U,"&gt;="&amp;0)</f>
        <v>4</v>
      </c>
      <c r="H154">
        <f>COUNTIFS('01_Base_Analitica'!$D:$D,A154,'01_Base_Analitica'!$V:$V,"&gt;="&amp;0)</f>
        <v>4</v>
      </c>
      <c r="I154" s="12" cm="1">
        <f t="array" ref="I154">IF(G154&lt;2,"",MAX(_xlfn._xlws.FILTER('01_Base_Analitica'!$U$2:$U$1449,('01_Base_Analitica'!$D$2:$D$1449=A154)*ISNUMBER('01_Base_Analitica'!$U$2:$U$1449)))-MIN(_xlfn._xlws.FILTER('01_Base_Analitica'!$U$2:$U$1449,('01_Base_Analitica'!$D$2:$D$1449=A154)*ISNUMBER('01_Base_Analitica'!$U$2:$U$1449))))</f>
        <v>4</v>
      </c>
      <c r="J154" s="12" cm="1">
        <f t="array" ref="J154">IF(H154&lt;2,"",MAX(_xlfn._xlws.FILTER('01_Base_Analitica'!$V$2:$V$1449,('01_Base_Analitica'!$D$2:$D$1449=A154)*ISNUMBER('01_Base_Analitica'!$V$2:$V$1449)))-MIN(_xlfn._xlws.FILTER('01_Base_Analitica'!$V$2:$V$1449,('01_Base_Analitica'!$D$2:$D$1449=A154)*ISNUMBER('01_Base_Analitica'!$V$2:$V$1449))))</f>
        <v>0</v>
      </c>
      <c r="K154" s="12">
        <f t="shared" si="2"/>
        <v>0.5</v>
      </c>
    </row>
    <row r="155" spans="1:11">
      <c r="A155">
        <f>Base_Amostral!A155</f>
        <v>1600709</v>
      </c>
      <c r="B155" t="str">
        <f>Base_Amostral!E155</f>
        <v>Tartarugalzinho</v>
      </c>
      <c r="C155" t="str">
        <f>Base_Amostral!C155</f>
        <v>Amapá</v>
      </c>
      <c r="D155" t="str">
        <f>Base_Amostral!F155</f>
        <v>Norte</v>
      </c>
      <c r="E155" s="12">
        <f>IFERROR(AVERAGEIF('01_Base_Analitica'!$D:$D,A155,'01_Base_Analitica'!$U:$U),"")</f>
        <v>6.2250000000000005</v>
      </c>
      <c r="F155" s="12">
        <f>IFERROR(AVERAGEIF('01_Base_Analitica'!$D:$D,A155,'01_Base_Analitica'!$V:$V),"")</f>
        <v>6.6</v>
      </c>
      <c r="G155">
        <f>COUNTIFS('01_Base_Analitica'!$D:$D,A155,'01_Base_Analitica'!$U:$U,"&gt;="&amp;0)</f>
        <v>4</v>
      </c>
      <c r="H155">
        <f>COUNTIFS('01_Base_Analitica'!$D:$D,A155,'01_Base_Analitica'!$V:$V,"&gt;="&amp;0)</f>
        <v>4</v>
      </c>
      <c r="I155" s="12" cm="1">
        <f t="array" ref="I155">IF(G155&lt;2,"",MAX(_xlfn._xlws.FILTER('01_Base_Analitica'!$U$2:$U$1449,('01_Base_Analitica'!$D$2:$D$1449=A155)*ISNUMBER('01_Base_Analitica'!$U$2:$U$1449)))-MIN(_xlfn._xlws.FILTER('01_Base_Analitica'!$U$2:$U$1449,('01_Base_Analitica'!$D$2:$D$1449=A155)*ISNUMBER('01_Base_Analitica'!$U$2:$U$1449))))</f>
        <v>1.2999999999999998</v>
      </c>
      <c r="J155" s="12" cm="1">
        <f t="array" ref="J155">IF(H155&lt;2,"",MAX(_xlfn._xlws.FILTER('01_Base_Analitica'!$V$2:$V$1449,('01_Base_Analitica'!$D$2:$D$1449=A155)*ISNUMBER('01_Base_Analitica'!$V$2:$V$1449)))-MIN(_xlfn._xlws.FILTER('01_Base_Analitica'!$V$2:$V$1449,('01_Base_Analitica'!$D$2:$D$1449=A155)*ISNUMBER('01_Base_Analitica'!$V$2:$V$1449))))</f>
        <v>0</v>
      </c>
      <c r="K155" s="12">
        <f t="shared" si="2"/>
        <v>-0.37499999999999911</v>
      </c>
    </row>
    <row r="156" spans="1:11">
      <c r="A156">
        <f>Base_Amostral!A156</f>
        <v>1200393</v>
      </c>
      <c r="B156" t="str">
        <f>Base_Amostral!E156</f>
        <v>Porto Walter</v>
      </c>
      <c r="C156" t="str">
        <f>Base_Amostral!C156</f>
        <v>Acre</v>
      </c>
      <c r="D156" t="str">
        <f>Base_Amostral!F156</f>
        <v>Norte</v>
      </c>
      <c r="E156" s="12">
        <f>IFERROR(AVERAGEIF('01_Base_Analitica'!$D:$D,A156,'01_Base_Analitica'!$U:$U),"")</f>
        <v>6.35</v>
      </c>
      <c r="F156" s="12">
        <f>IFERROR(AVERAGEIF('01_Base_Analitica'!$D:$D,A156,'01_Base_Analitica'!$V:$V),"")</f>
        <v>6.3</v>
      </c>
      <c r="G156">
        <f>COUNTIFS('01_Base_Analitica'!$D:$D,A156,'01_Base_Analitica'!$U:$U,"&gt;="&amp;0)</f>
        <v>4</v>
      </c>
      <c r="H156">
        <f>COUNTIFS('01_Base_Analitica'!$D:$D,A156,'01_Base_Analitica'!$V:$V,"&gt;="&amp;0)</f>
        <v>4</v>
      </c>
      <c r="I156" s="12" cm="1">
        <f t="array" ref="I156">IF(G156&lt;2,"",MAX(_xlfn._xlws.FILTER('01_Base_Analitica'!$U$2:$U$1449,('01_Base_Analitica'!$D$2:$D$1449=A156)*ISNUMBER('01_Base_Analitica'!$U$2:$U$1449)))-MIN(_xlfn._xlws.FILTER('01_Base_Analitica'!$U$2:$U$1449,('01_Base_Analitica'!$D$2:$D$1449=A156)*ISNUMBER('01_Base_Analitica'!$U$2:$U$1449))))</f>
        <v>1</v>
      </c>
      <c r="J156" s="12" cm="1">
        <f t="array" ref="J156">IF(H156&lt;2,"",MAX(_xlfn._xlws.FILTER('01_Base_Analitica'!$V$2:$V$1449,('01_Base_Analitica'!$D$2:$D$1449=A156)*ISNUMBER('01_Base_Analitica'!$V$2:$V$1449)))-MIN(_xlfn._xlws.FILTER('01_Base_Analitica'!$V$2:$V$1449,('01_Base_Analitica'!$D$2:$D$1449=A156)*ISNUMBER('01_Base_Analitica'!$V$2:$V$1449))))</f>
        <v>0</v>
      </c>
      <c r="K156" s="12">
        <f t="shared" si="2"/>
        <v>4.9999999999999822E-2</v>
      </c>
    </row>
    <row r="157" spans="1:11">
      <c r="A157">
        <f>Base_Amostral!A157</f>
        <v>1300839</v>
      </c>
      <c r="B157" t="str">
        <f>Base_Amostral!E157</f>
        <v>Caapiranga</v>
      </c>
      <c r="C157" t="str">
        <f>Base_Amostral!C157</f>
        <v>Amazonas</v>
      </c>
      <c r="D157" t="str">
        <f>Base_Amostral!F157</f>
        <v>Norte</v>
      </c>
      <c r="E157" s="12">
        <f>IFERROR(AVERAGEIF('01_Base_Analitica'!$D:$D,A157,'01_Base_Analitica'!$U:$U),"")</f>
        <v>7.7499999999999991</v>
      </c>
      <c r="F157" s="12">
        <f>IFERROR(AVERAGEIF('01_Base_Analitica'!$D:$D,A157,'01_Base_Analitica'!$V:$V),"")</f>
        <v>7.8</v>
      </c>
      <c r="G157">
        <f>COUNTIFS('01_Base_Analitica'!$D:$D,A157,'01_Base_Analitica'!$U:$U,"&gt;="&amp;0)</f>
        <v>4</v>
      </c>
      <c r="H157">
        <f>COUNTIFS('01_Base_Analitica'!$D:$D,A157,'01_Base_Analitica'!$V:$V,"&gt;="&amp;0)</f>
        <v>4</v>
      </c>
      <c r="I157" s="12" cm="1">
        <f t="array" ref="I157">IF(G157&lt;2,"",MAX(_xlfn._xlws.FILTER('01_Base_Analitica'!$U$2:$U$1449,('01_Base_Analitica'!$D$2:$D$1449=A157)*ISNUMBER('01_Base_Analitica'!$U$2:$U$1449)))-MIN(_xlfn._xlws.FILTER('01_Base_Analitica'!$U$2:$U$1449,('01_Base_Analitica'!$D$2:$D$1449=A157)*ISNUMBER('01_Base_Analitica'!$U$2:$U$1449))))</f>
        <v>0.59999999999999964</v>
      </c>
      <c r="J157" s="12" cm="1">
        <f t="array" ref="J157">IF(H157&lt;2,"",MAX(_xlfn._xlws.FILTER('01_Base_Analitica'!$V$2:$V$1449,('01_Base_Analitica'!$D$2:$D$1449=A157)*ISNUMBER('01_Base_Analitica'!$V$2:$V$1449)))-MIN(_xlfn._xlws.FILTER('01_Base_Analitica'!$V$2:$V$1449,('01_Base_Analitica'!$D$2:$D$1449=A157)*ISNUMBER('01_Base_Analitica'!$V$2:$V$1449))))</f>
        <v>0</v>
      </c>
      <c r="K157" s="12">
        <f t="shared" si="2"/>
        <v>-5.0000000000000711E-2</v>
      </c>
    </row>
    <row r="158" spans="1:11">
      <c r="A158">
        <f>Base_Amostral!A158</f>
        <v>1100015</v>
      </c>
      <c r="B158" t="str">
        <f>Base_Amostral!E158</f>
        <v>Alta Floresta D'Oeste</v>
      </c>
      <c r="C158" t="str">
        <f>Base_Amostral!C158</f>
        <v>Rondônia</v>
      </c>
      <c r="D158" t="str">
        <f>Base_Amostral!F158</f>
        <v>Norte</v>
      </c>
      <c r="E158" s="12">
        <f>IFERROR(AVERAGEIF('01_Base_Analitica'!$D:$D,A158,'01_Base_Analitica'!$U:$U),"")</f>
        <v>7.25</v>
      </c>
      <c r="F158" s="12">
        <f>IFERROR(AVERAGEIF('01_Base_Analitica'!$D:$D,A158,'01_Base_Analitica'!$V:$V),"")</f>
        <v>7.2</v>
      </c>
      <c r="G158">
        <f>COUNTIFS('01_Base_Analitica'!$D:$D,A158,'01_Base_Analitica'!$U:$U,"&gt;="&amp;0)</f>
        <v>4</v>
      </c>
      <c r="H158">
        <f>COUNTIFS('01_Base_Analitica'!$D:$D,A158,'01_Base_Analitica'!$V:$V,"&gt;="&amp;0)</f>
        <v>4</v>
      </c>
      <c r="I158" s="12" cm="1">
        <f t="array" ref="I158">IF(G158&lt;2,"",MAX(_xlfn._xlws.FILTER('01_Base_Analitica'!$U$2:$U$1449,('01_Base_Analitica'!$D$2:$D$1449=A158)*ISNUMBER('01_Base_Analitica'!$U$2:$U$1449)))-MIN(_xlfn._xlws.FILTER('01_Base_Analitica'!$U$2:$U$1449,('01_Base_Analitica'!$D$2:$D$1449=A158)*ISNUMBER('01_Base_Analitica'!$U$2:$U$1449))))</f>
        <v>1</v>
      </c>
      <c r="J158" s="12" cm="1">
        <f t="array" ref="J158">IF(H158&lt;2,"",MAX(_xlfn._xlws.FILTER('01_Base_Analitica'!$V$2:$V$1449,('01_Base_Analitica'!$D$2:$D$1449=A158)*ISNUMBER('01_Base_Analitica'!$V$2:$V$1449)))-MIN(_xlfn._xlws.FILTER('01_Base_Analitica'!$V$2:$V$1449,('01_Base_Analitica'!$D$2:$D$1449=A158)*ISNUMBER('01_Base_Analitica'!$V$2:$V$1449))))</f>
        <v>0</v>
      </c>
      <c r="K158" s="12">
        <f t="shared" si="2"/>
        <v>4.9999999999999822E-2</v>
      </c>
    </row>
    <row r="159" spans="1:11">
      <c r="A159">
        <f>Base_Amostral!A159</f>
        <v>1100700</v>
      </c>
      <c r="B159" t="str">
        <f>Base_Amostral!E159</f>
        <v>Campo Novo de Rondônia</v>
      </c>
      <c r="C159" t="str">
        <f>Base_Amostral!C159</f>
        <v>Rondônia</v>
      </c>
      <c r="D159" t="str">
        <f>Base_Amostral!F159</f>
        <v>Norte</v>
      </c>
      <c r="E159" s="12">
        <f>IFERROR(AVERAGEIF('01_Base_Analitica'!$D:$D,A159,'01_Base_Analitica'!$U:$U),"")</f>
        <v>9.2999999999999989</v>
      </c>
      <c r="F159" s="12">
        <f>IFERROR(AVERAGEIF('01_Base_Analitica'!$D:$D,A159,'01_Base_Analitica'!$V:$V),"")</f>
        <v>7.95</v>
      </c>
      <c r="G159">
        <f>COUNTIFS('01_Base_Analitica'!$D:$D,A159,'01_Base_Analitica'!$U:$U,"&gt;="&amp;0)</f>
        <v>4</v>
      </c>
      <c r="H159">
        <f>COUNTIFS('01_Base_Analitica'!$D:$D,A159,'01_Base_Analitica'!$V:$V,"&gt;="&amp;0)</f>
        <v>4</v>
      </c>
      <c r="I159" s="12" cm="1">
        <f t="array" ref="I159">IF(G159&lt;2,"",MAX(_xlfn._xlws.FILTER('01_Base_Analitica'!$U$2:$U$1449,('01_Base_Analitica'!$D$2:$D$1449=A159)*ISNUMBER('01_Base_Analitica'!$U$2:$U$1449)))-MIN(_xlfn._xlws.FILTER('01_Base_Analitica'!$U$2:$U$1449,('01_Base_Analitica'!$D$2:$D$1449=A159)*ISNUMBER('01_Base_Analitica'!$U$2:$U$1449))))</f>
        <v>0.40000000000000036</v>
      </c>
      <c r="J159" s="12" cm="1">
        <f t="array" ref="J159">IF(H159&lt;2,"",MAX(_xlfn._xlws.FILTER('01_Base_Analitica'!$V$2:$V$1449,('01_Base_Analitica'!$D$2:$D$1449=A159)*ISNUMBER('01_Base_Analitica'!$V$2:$V$1449)))-MIN(_xlfn._xlws.FILTER('01_Base_Analitica'!$V$2:$V$1449,('01_Base_Analitica'!$D$2:$D$1449=A159)*ISNUMBER('01_Base_Analitica'!$V$2:$V$1449))))</f>
        <v>0.50000000000000089</v>
      </c>
      <c r="K159" s="12">
        <f t="shared" si="2"/>
        <v>1.3499999999999988</v>
      </c>
    </row>
    <row r="160" spans="1:11">
      <c r="A160">
        <f>Base_Amostral!A160</f>
        <v>1502939</v>
      </c>
      <c r="B160" t="str">
        <f>Base_Amostral!E160</f>
        <v>Dom Eliseu</v>
      </c>
      <c r="C160" t="str">
        <f>Base_Amostral!C160</f>
        <v>Pará</v>
      </c>
      <c r="D160" t="str">
        <f>Base_Amostral!F160</f>
        <v>Norte</v>
      </c>
      <c r="E160" s="12">
        <f>IFERROR(AVERAGEIF('01_Base_Analitica'!$D:$D,A160,'01_Base_Analitica'!$U:$U),"")</f>
        <v>6.4250000000000007</v>
      </c>
      <c r="F160" s="12">
        <f>IFERROR(AVERAGEIF('01_Base_Analitica'!$D:$D,A160,'01_Base_Analitica'!$V:$V),"")</f>
        <v>6.2</v>
      </c>
      <c r="G160">
        <f>COUNTIFS('01_Base_Analitica'!$D:$D,A160,'01_Base_Analitica'!$U:$U,"&gt;="&amp;0)</f>
        <v>4</v>
      </c>
      <c r="H160">
        <f>COUNTIFS('01_Base_Analitica'!$D:$D,A160,'01_Base_Analitica'!$V:$V,"&gt;="&amp;0)</f>
        <v>4</v>
      </c>
      <c r="I160" s="12" cm="1">
        <f t="array" ref="I160">IF(G160&lt;2,"",MAX(_xlfn._xlws.FILTER('01_Base_Analitica'!$U$2:$U$1449,('01_Base_Analitica'!$D$2:$D$1449=A160)*ISNUMBER('01_Base_Analitica'!$U$2:$U$1449)))-MIN(_xlfn._xlws.FILTER('01_Base_Analitica'!$U$2:$U$1449,('01_Base_Analitica'!$D$2:$D$1449=A160)*ISNUMBER('01_Base_Analitica'!$U$2:$U$1449))))</f>
        <v>0.89999999999999947</v>
      </c>
      <c r="J160" s="12" cm="1">
        <f t="array" ref="J160">IF(H160&lt;2,"",MAX(_xlfn._xlws.FILTER('01_Base_Analitica'!$V$2:$V$1449,('01_Base_Analitica'!$D$2:$D$1449=A160)*ISNUMBER('01_Base_Analitica'!$V$2:$V$1449)))-MIN(_xlfn._xlws.FILTER('01_Base_Analitica'!$V$2:$V$1449,('01_Base_Analitica'!$D$2:$D$1449=A160)*ISNUMBER('01_Base_Analitica'!$V$2:$V$1449))))</f>
        <v>0</v>
      </c>
      <c r="K160" s="12">
        <f t="shared" si="2"/>
        <v>0.22500000000000053</v>
      </c>
    </row>
    <row r="161" spans="1:11">
      <c r="A161">
        <f>Base_Amostral!A161</f>
        <v>1100908</v>
      </c>
      <c r="B161" t="str">
        <f>Base_Amostral!E161</f>
        <v>Castanheiras</v>
      </c>
      <c r="C161" t="str">
        <f>Base_Amostral!C161</f>
        <v>Rondônia</v>
      </c>
      <c r="D161" t="str">
        <f>Base_Amostral!F161</f>
        <v>Norte</v>
      </c>
      <c r="E161" s="12">
        <f>IFERROR(AVERAGEIF('01_Base_Analitica'!$D:$D,A161,'01_Base_Analitica'!$U:$U),"")</f>
        <v>6.6000000000000005</v>
      </c>
      <c r="F161" s="12">
        <f>IFERROR(AVERAGEIF('01_Base_Analitica'!$D:$D,A161,'01_Base_Analitica'!$V:$V),"")</f>
        <v>6.4</v>
      </c>
      <c r="G161">
        <f>COUNTIFS('01_Base_Analitica'!$D:$D,A161,'01_Base_Analitica'!$U:$U,"&gt;="&amp;0)</f>
        <v>4</v>
      </c>
      <c r="H161">
        <f>COUNTIFS('01_Base_Analitica'!$D:$D,A161,'01_Base_Analitica'!$V:$V,"&gt;="&amp;0)</f>
        <v>4</v>
      </c>
      <c r="I161" s="12" cm="1">
        <f t="array" ref="I161">IF(G161&lt;2,"",MAX(_xlfn._xlws.FILTER('01_Base_Analitica'!$U$2:$U$1449,('01_Base_Analitica'!$D$2:$D$1449=A161)*ISNUMBER('01_Base_Analitica'!$U$2:$U$1449)))-MIN(_xlfn._xlws.FILTER('01_Base_Analitica'!$U$2:$U$1449,('01_Base_Analitica'!$D$2:$D$1449=A161)*ISNUMBER('01_Base_Analitica'!$U$2:$U$1449))))</f>
        <v>1.2000000000000002</v>
      </c>
      <c r="J161" s="12" cm="1">
        <f t="array" ref="J161">IF(H161&lt;2,"",MAX(_xlfn._xlws.FILTER('01_Base_Analitica'!$V$2:$V$1449,('01_Base_Analitica'!$D$2:$D$1449=A161)*ISNUMBER('01_Base_Analitica'!$V$2:$V$1449)))-MIN(_xlfn._xlws.FILTER('01_Base_Analitica'!$V$2:$V$1449,('01_Base_Analitica'!$D$2:$D$1449=A161)*ISNUMBER('01_Base_Analitica'!$V$2:$V$1449))))</f>
        <v>0</v>
      </c>
      <c r="K161" s="12">
        <f t="shared" si="2"/>
        <v>0.20000000000000018</v>
      </c>
    </row>
    <row r="162" spans="1:11">
      <c r="A162">
        <f>Base_Amostral!A162</f>
        <v>1600303</v>
      </c>
      <c r="B162" t="str">
        <f>Base_Amostral!E162</f>
        <v>Macapá</v>
      </c>
      <c r="C162" t="str">
        <f>Base_Amostral!C162</f>
        <v>Amapá</v>
      </c>
      <c r="D162" t="str">
        <f>Base_Amostral!F162</f>
        <v>Norte</v>
      </c>
      <c r="E162" s="12">
        <f>IFERROR(AVERAGEIF('01_Base_Analitica'!$D:$D,A162,'01_Base_Analitica'!$U:$U),"")</f>
        <v>8.8666666666666654</v>
      </c>
      <c r="F162" s="12" t="str">
        <f>IFERROR(AVERAGEIF('01_Base_Analitica'!$D:$D,A162,'01_Base_Analitica'!$V:$V),"")</f>
        <v/>
      </c>
      <c r="G162">
        <f>COUNTIFS('01_Base_Analitica'!$D:$D,A162,'01_Base_Analitica'!$U:$U,"&gt;="&amp;0)</f>
        <v>3</v>
      </c>
      <c r="H162">
        <f>COUNTIFS('01_Base_Analitica'!$D:$D,A162,'01_Base_Analitica'!$V:$V,"&gt;="&amp;0)</f>
        <v>0</v>
      </c>
      <c r="I162" s="12" cm="1">
        <f t="array" ref="I162">IF(G162&lt;2,"",MAX(_xlfn._xlws.FILTER('01_Base_Analitica'!$U$2:$U$1449,('01_Base_Analitica'!$D$2:$D$1449=A162)*ISNUMBER('01_Base_Analitica'!$U$2:$U$1449)))-MIN(_xlfn._xlws.FILTER('01_Base_Analitica'!$U$2:$U$1449,('01_Base_Analitica'!$D$2:$D$1449=A162)*ISNUMBER('01_Base_Analitica'!$U$2:$U$1449))))</f>
        <v>1</v>
      </c>
      <c r="J162" s="12" t="str" cm="1">
        <f t="array" ref="J162">IF(H162&lt;2,"",MAX(_xlfn._xlws.FILTER('01_Base_Analitica'!$V$2:$V$1449,('01_Base_Analitica'!$D$2:$D$1449=A162)*ISNUMBER('01_Base_Analitica'!$V$2:$V$1449)))-MIN(_xlfn._xlws.FILTER('01_Base_Analitica'!$V$2:$V$1449,('01_Base_Analitica'!$D$2:$D$1449=A162)*ISNUMBER('01_Base_Analitica'!$V$2:$V$1449))))</f>
        <v/>
      </c>
      <c r="K162" s="12" t="str">
        <f t="shared" si="2"/>
        <v/>
      </c>
    </row>
    <row r="163" spans="1:11">
      <c r="A163">
        <f>Base_Amostral!A163</f>
        <v>1710706</v>
      </c>
      <c r="B163" t="str">
        <f>Base_Amostral!E163</f>
        <v>Itaguatins</v>
      </c>
      <c r="C163" t="str">
        <f>Base_Amostral!C163</f>
        <v>Tocantins</v>
      </c>
      <c r="D163" t="str">
        <f>Base_Amostral!F163</f>
        <v>Norte</v>
      </c>
      <c r="E163" s="12">
        <f>IFERROR(AVERAGEIF('01_Base_Analitica'!$D:$D,A163,'01_Base_Analitica'!$U:$U),"")</f>
        <v>6.9</v>
      </c>
      <c r="F163" s="12">
        <f>IFERROR(AVERAGEIF('01_Base_Analitica'!$D:$D,A163,'01_Base_Analitica'!$V:$V),"")</f>
        <v>6.3</v>
      </c>
      <c r="G163">
        <f>COUNTIFS('01_Base_Analitica'!$D:$D,A163,'01_Base_Analitica'!$U:$U,"&gt;="&amp;0)</f>
        <v>4</v>
      </c>
      <c r="H163">
        <f>COUNTIFS('01_Base_Analitica'!$D:$D,A163,'01_Base_Analitica'!$V:$V,"&gt;="&amp;0)</f>
        <v>4</v>
      </c>
      <c r="I163" s="12" cm="1">
        <f t="array" ref="I163">IF(G163&lt;2,"",MAX(_xlfn._xlws.FILTER('01_Base_Analitica'!$U$2:$U$1449,('01_Base_Analitica'!$D$2:$D$1449=A163)*ISNUMBER('01_Base_Analitica'!$U$2:$U$1449)))-MIN(_xlfn._xlws.FILTER('01_Base_Analitica'!$U$2:$U$1449,('01_Base_Analitica'!$D$2:$D$1449=A163)*ISNUMBER('01_Base_Analitica'!$U$2:$U$1449))))</f>
        <v>3.5999999999999996</v>
      </c>
      <c r="J163" s="12" cm="1">
        <f t="array" ref="J163">IF(H163&lt;2,"",MAX(_xlfn._xlws.FILTER('01_Base_Analitica'!$V$2:$V$1449,('01_Base_Analitica'!$D$2:$D$1449=A163)*ISNUMBER('01_Base_Analitica'!$V$2:$V$1449)))-MIN(_xlfn._xlws.FILTER('01_Base_Analitica'!$V$2:$V$1449,('01_Base_Analitica'!$D$2:$D$1449=A163)*ISNUMBER('01_Base_Analitica'!$V$2:$V$1449))))</f>
        <v>0</v>
      </c>
      <c r="K163" s="12">
        <f t="shared" si="2"/>
        <v>0.60000000000000053</v>
      </c>
    </row>
    <row r="164" spans="1:11">
      <c r="A164">
        <f>Base_Amostral!A164</f>
        <v>1706258</v>
      </c>
      <c r="B164" t="str">
        <f>Base_Amostral!E164</f>
        <v>Crixás do Tocantins</v>
      </c>
      <c r="C164" t="str">
        <f>Base_Amostral!C164</f>
        <v>Tocantins</v>
      </c>
      <c r="D164" t="str">
        <f>Base_Amostral!F164</f>
        <v>Norte</v>
      </c>
      <c r="E164" s="12">
        <f>IFERROR(AVERAGEIF('01_Base_Analitica'!$D:$D,A164,'01_Base_Analitica'!$U:$U),"")</f>
        <v>7.4</v>
      </c>
      <c r="F164" s="12">
        <f>IFERROR(AVERAGEIF('01_Base_Analitica'!$D:$D,A164,'01_Base_Analitica'!$V:$V),"")</f>
        <v>6.7</v>
      </c>
      <c r="G164">
        <f>COUNTIFS('01_Base_Analitica'!$D:$D,A164,'01_Base_Analitica'!$U:$U,"&gt;="&amp;0)</f>
        <v>4</v>
      </c>
      <c r="H164">
        <f>COUNTIFS('01_Base_Analitica'!$D:$D,A164,'01_Base_Analitica'!$V:$V,"&gt;="&amp;0)</f>
        <v>4</v>
      </c>
      <c r="I164" s="12" cm="1">
        <f t="array" ref="I164">IF(G164&lt;2,"",MAX(_xlfn._xlws.FILTER('01_Base_Analitica'!$U$2:$U$1449,('01_Base_Analitica'!$D$2:$D$1449=A164)*ISNUMBER('01_Base_Analitica'!$U$2:$U$1449)))-MIN(_xlfn._xlws.FILTER('01_Base_Analitica'!$U$2:$U$1449,('01_Base_Analitica'!$D$2:$D$1449=A164)*ISNUMBER('01_Base_Analitica'!$U$2:$U$1449))))</f>
        <v>0.79999999999999982</v>
      </c>
      <c r="J164" s="12" cm="1">
        <f t="array" ref="J164">IF(H164&lt;2,"",MAX(_xlfn._xlws.FILTER('01_Base_Analitica'!$V$2:$V$1449,('01_Base_Analitica'!$D$2:$D$1449=A164)*ISNUMBER('01_Base_Analitica'!$V$2:$V$1449)))-MIN(_xlfn._xlws.FILTER('01_Base_Analitica'!$V$2:$V$1449,('01_Base_Analitica'!$D$2:$D$1449=A164)*ISNUMBER('01_Base_Analitica'!$V$2:$V$1449))))</f>
        <v>0</v>
      </c>
      <c r="K164" s="12">
        <f t="shared" si="2"/>
        <v>0.70000000000000018</v>
      </c>
    </row>
    <row r="165" spans="1:11">
      <c r="A165">
        <f>Base_Amostral!A165</f>
        <v>1709302</v>
      </c>
      <c r="B165" t="str">
        <f>Base_Amostral!E165</f>
        <v>Guaraí</v>
      </c>
      <c r="C165" t="str">
        <f>Base_Amostral!C165</f>
        <v>Tocantins</v>
      </c>
      <c r="D165" t="str">
        <f>Base_Amostral!F165</f>
        <v>Norte</v>
      </c>
      <c r="E165" s="12">
        <f>IFERROR(AVERAGEIF('01_Base_Analitica'!$D:$D,A165,'01_Base_Analitica'!$U:$U),"")</f>
        <v>7.1250000000000009</v>
      </c>
      <c r="F165" s="12">
        <f>IFERROR(AVERAGEIF('01_Base_Analitica'!$D:$D,A165,'01_Base_Analitica'!$V:$V),"")</f>
        <v>7</v>
      </c>
      <c r="G165">
        <f>COUNTIFS('01_Base_Analitica'!$D:$D,A165,'01_Base_Analitica'!$U:$U,"&gt;="&amp;0)</f>
        <v>4</v>
      </c>
      <c r="H165">
        <f>COUNTIFS('01_Base_Analitica'!$D:$D,A165,'01_Base_Analitica'!$V:$V,"&gt;="&amp;0)</f>
        <v>4</v>
      </c>
      <c r="I165" s="12" cm="1">
        <f t="array" ref="I165">IF(G165&lt;2,"",MAX(_xlfn._xlws.FILTER('01_Base_Analitica'!$U$2:$U$1449,('01_Base_Analitica'!$D$2:$D$1449=A165)*ISNUMBER('01_Base_Analitica'!$U$2:$U$1449)))-MIN(_xlfn._xlws.FILTER('01_Base_Analitica'!$U$2:$U$1449,('01_Base_Analitica'!$D$2:$D$1449=A165)*ISNUMBER('01_Base_Analitica'!$U$2:$U$1449))))</f>
        <v>0.89999999999999947</v>
      </c>
      <c r="J165" s="12" cm="1">
        <f t="array" ref="J165">IF(H165&lt;2,"",MAX(_xlfn._xlws.FILTER('01_Base_Analitica'!$V$2:$V$1449,('01_Base_Analitica'!$D$2:$D$1449=A165)*ISNUMBER('01_Base_Analitica'!$V$2:$V$1449)))-MIN(_xlfn._xlws.FILTER('01_Base_Analitica'!$V$2:$V$1449,('01_Base_Analitica'!$D$2:$D$1449=A165)*ISNUMBER('01_Base_Analitica'!$V$2:$V$1449))))</f>
        <v>0</v>
      </c>
      <c r="K165" s="12">
        <f t="shared" si="2"/>
        <v>0.12500000000000089</v>
      </c>
    </row>
    <row r="166" spans="1:11">
      <c r="A166">
        <f>Base_Amostral!A166</f>
        <v>1400472</v>
      </c>
      <c r="B166" t="str">
        <f>Base_Amostral!E166</f>
        <v>Rorainópolis</v>
      </c>
      <c r="C166" t="str">
        <f>Base_Amostral!C166</f>
        <v>Roraima</v>
      </c>
      <c r="D166" t="str">
        <f>Base_Amostral!F166</f>
        <v>Norte</v>
      </c>
      <c r="E166" s="12">
        <f>IFERROR(AVERAGEIF('01_Base_Analitica'!$D:$D,A166,'01_Base_Analitica'!$U:$U),"")</f>
        <v>6.2499999999999991</v>
      </c>
      <c r="F166" s="12">
        <f>IFERROR(AVERAGEIF('01_Base_Analitica'!$D:$D,A166,'01_Base_Analitica'!$V:$V),"")</f>
        <v>5.9</v>
      </c>
      <c r="G166">
        <f>COUNTIFS('01_Base_Analitica'!$D:$D,A166,'01_Base_Analitica'!$U:$U,"&gt;="&amp;0)</f>
        <v>4</v>
      </c>
      <c r="H166">
        <f>COUNTIFS('01_Base_Analitica'!$D:$D,A166,'01_Base_Analitica'!$V:$V,"&gt;="&amp;0)</f>
        <v>4</v>
      </c>
      <c r="I166" s="12" cm="1">
        <f t="array" ref="I166">IF(G166&lt;2,"",MAX(_xlfn._xlws.FILTER('01_Base_Analitica'!$U$2:$U$1449,('01_Base_Analitica'!$D$2:$D$1449=A166)*ISNUMBER('01_Base_Analitica'!$U$2:$U$1449)))-MIN(_xlfn._xlws.FILTER('01_Base_Analitica'!$U$2:$U$1449,('01_Base_Analitica'!$D$2:$D$1449=A166)*ISNUMBER('01_Base_Analitica'!$U$2:$U$1449))))</f>
        <v>1.4000000000000004</v>
      </c>
      <c r="J166" s="12" cm="1">
        <f t="array" ref="J166">IF(H166&lt;2,"",MAX(_xlfn._xlws.FILTER('01_Base_Analitica'!$V$2:$V$1449,('01_Base_Analitica'!$D$2:$D$1449=A166)*ISNUMBER('01_Base_Analitica'!$V$2:$V$1449)))-MIN(_xlfn._xlws.FILTER('01_Base_Analitica'!$V$2:$V$1449,('01_Base_Analitica'!$D$2:$D$1449=A166)*ISNUMBER('01_Base_Analitica'!$V$2:$V$1449))))</f>
        <v>0.20000000000000018</v>
      </c>
      <c r="K166" s="12">
        <f t="shared" si="2"/>
        <v>0.34999999999999876</v>
      </c>
    </row>
    <row r="167" spans="1:11">
      <c r="A167">
        <f>Base_Amostral!A167</f>
        <v>1301209</v>
      </c>
      <c r="B167" t="str">
        <f>Base_Amostral!E167</f>
        <v>Coari</v>
      </c>
      <c r="C167" t="str">
        <f>Base_Amostral!C167</f>
        <v>Amazonas</v>
      </c>
      <c r="D167" t="str">
        <f>Base_Amostral!F167</f>
        <v>Norte</v>
      </c>
      <c r="E167" s="12">
        <f>IFERROR(AVERAGEIF('01_Base_Analitica'!$D:$D,A167,'01_Base_Analitica'!$U:$U),"")</f>
        <v>6.4499999999999993</v>
      </c>
      <c r="F167" s="12">
        <f>IFERROR(AVERAGEIF('01_Base_Analitica'!$D:$D,A167,'01_Base_Analitica'!$V:$V),"")</f>
        <v>6.6</v>
      </c>
      <c r="G167">
        <f>COUNTIFS('01_Base_Analitica'!$D:$D,A167,'01_Base_Analitica'!$U:$U,"&gt;="&amp;0)</f>
        <v>4</v>
      </c>
      <c r="H167">
        <f>COUNTIFS('01_Base_Analitica'!$D:$D,A167,'01_Base_Analitica'!$V:$V,"&gt;="&amp;0)</f>
        <v>4</v>
      </c>
      <c r="I167" s="12" cm="1">
        <f t="array" ref="I167">IF(G167&lt;2,"",MAX(_xlfn._xlws.FILTER('01_Base_Analitica'!$U$2:$U$1449,('01_Base_Analitica'!$D$2:$D$1449=A167)*ISNUMBER('01_Base_Analitica'!$U$2:$U$1449)))-MIN(_xlfn._xlws.FILTER('01_Base_Analitica'!$U$2:$U$1449,('01_Base_Analitica'!$D$2:$D$1449=A167)*ISNUMBER('01_Base_Analitica'!$U$2:$U$1449))))</f>
        <v>0.60000000000000053</v>
      </c>
      <c r="J167" s="12" cm="1">
        <f t="array" ref="J167">IF(H167&lt;2,"",MAX(_xlfn._xlws.FILTER('01_Base_Analitica'!$V$2:$V$1449,('01_Base_Analitica'!$D$2:$D$1449=A167)*ISNUMBER('01_Base_Analitica'!$V$2:$V$1449)))-MIN(_xlfn._xlws.FILTER('01_Base_Analitica'!$V$2:$V$1449,('01_Base_Analitica'!$D$2:$D$1449=A167)*ISNUMBER('01_Base_Analitica'!$V$2:$V$1449))))</f>
        <v>0</v>
      </c>
      <c r="K167" s="12">
        <f t="shared" si="2"/>
        <v>-0.15000000000000036</v>
      </c>
    </row>
    <row r="168" spans="1:11">
      <c r="A168">
        <f>Base_Amostral!A168</f>
        <v>1703826</v>
      </c>
      <c r="B168" t="str">
        <f>Base_Amostral!E168</f>
        <v>Cachoeirinha</v>
      </c>
      <c r="C168" t="str">
        <f>Base_Amostral!C168</f>
        <v>Tocantins</v>
      </c>
      <c r="D168" t="str">
        <f>Base_Amostral!F168</f>
        <v>Norte</v>
      </c>
      <c r="E168" s="12">
        <f>IFERROR(AVERAGEIF('01_Base_Analitica'!$D:$D,A168,'01_Base_Analitica'!$U:$U),"")</f>
        <v>7.1000000000000005</v>
      </c>
      <c r="F168" s="12">
        <f>IFERROR(AVERAGEIF('01_Base_Analitica'!$D:$D,A168,'01_Base_Analitica'!$V:$V),"")</f>
        <v>7</v>
      </c>
      <c r="G168">
        <f>COUNTIFS('01_Base_Analitica'!$D:$D,A168,'01_Base_Analitica'!$U:$U,"&gt;="&amp;0)</f>
        <v>4</v>
      </c>
      <c r="H168">
        <f>COUNTIFS('01_Base_Analitica'!$D:$D,A168,'01_Base_Analitica'!$V:$V,"&gt;="&amp;0)</f>
        <v>4</v>
      </c>
      <c r="I168" s="12" cm="1">
        <f t="array" ref="I168">IF(G168&lt;2,"",MAX(_xlfn._xlws.FILTER('01_Base_Analitica'!$U$2:$U$1449,('01_Base_Analitica'!$D$2:$D$1449=A168)*ISNUMBER('01_Base_Analitica'!$U$2:$U$1449)))-MIN(_xlfn._xlws.FILTER('01_Base_Analitica'!$U$2:$U$1449,('01_Base_Analitica'!$D$2:$D$1449=A168)*ISNUMBER('01_Base_Analitica'!$U$2:$U$1449))))</f>
        <v>1</v>
      </c>
      <c r="J168" s="12" cm="1">
        <f t="array" ref="J168">IF(H168&lt;2,"",MAX(_xlfn._xlws.FILTER('01_Base_Analitica'!$V$2:$V$1449,('01_Base_Analitica'!$D$2:$D$1449=A168)*ISNUMBER('01_Base_Analitica'!$V$2:$V$1449)))-MIN(_xlfn._xlws.FILTER('01_Base_Analitica'!$V$2:$V$1449,('01_Base_Analitica'!$D$2:$D$1449=A168)*ISNUMBER('01_Base_Analitica'!$V$2:$V$1449))))</f>
        <v>0</v>
      </c>
      <c r="K168" s="12">
        <f t="shared" si="2"/>
        <v>0.10000000000000053</v>
      </c>
    </row>
    <row r="169" spans="1:11">
      <c r="A169">
        <f>Base_Amostral!A169</f>
        <v>1200179</v>
      </c>
      <c r="B169" t="str">
        <f>Base_Amostral!E169</f>
        <v>Capixaba</v>
      </c>
      <c r="C169" t="str">
        <f>Base_Amostral!C169</f>
        <v>Acre</v>
      </c>
      <c r="D169" t="str">
        <f>Base_Amostral!F169</f>
        <v>Norte</v>
      </c>
      <c r="E169" s="12">
        <f>IFERROR(AVERAGEIF('01_Base_Analitica'!$D:$D,A169,'01_Base_Analitica'!$U:$U),"")</f>
        <v>6.375</v>
      </c>
      <c r="F169" s="12">
        <f>IFERROR(AVERAGEIF('01_Base_Analitica'!$D:$D,A169,'01_Base_Analitica'!$V:$V),"")</f>
        <v>6.3250000000000002</v>
      </c>
      <c r="G169">
        <f>COUNTIFS('01_Base_Analitica'!$D:$D,A169,'01_Base_Analitica'!$U:$U,"&gt;="&amp;0)</f>
        <v>4</v>
      </c>
      <c r="H169">
        <f>COUNTIFS('01_Base_Analitica'!$D:$D,A169,'01_Base_Analitica'!$V:$V,"&gt;="&amp;0)</f>
        <v>4</v>
      </c>
      <c r="I169" s="12" cm="1">
        <f t="array" ref="I169">IF(G169&lt;2,"",MAX(_xlfn._xlws.FILTER('01_Base_Analitica'!$U$2:$U$1449,('01_Base_Analitica'!$D$2:$D$1449=A169)*ISNUMBER('01_Base_Analitica'!$U$2:$U$1449)))-MIN(_xlfn._xlws.FILTER('01_Base_Analitica'!$U$2:$U$1449,('01_Base_Analitica'!$D$2:$D$1449=A169)*ISNUMBER('01_Base_Analitica'!$U$2:$U$1449))))</f>
        <v>1</v>
      </c>
      <c r="J169" s="12" cm="1">
        <f t="array" ref="J169">IF(H169&lt;2,"",MAX(_xlfn._xlws.FILTER('01_Base_Analitica'!$V$2:$V$1449,('01_Base_Analitica'!$D$2:$D$1449=A169)*ISNUMBER('01_Base_Analitica'!$V$2:$V$1449)))-MIN(_xlfn._xlws.FILTER('01_Base_Analitica'!$V$2:$V$1449,('01_Base_Analitica'!$D$2:$D$1449=A169)*ISNUMBER('01_Base_Analitica'!$V$2:$V$1449))))</f>
        <v>0.10000000000000053</v>
      </c>
      <c r="K169" s="12">
        <f t="shared" si="2"/>
        <v>4.9999999999999822E-2</v>
      </c>
    </row>
    <row r="170" spans="1:11">
      <c r="A170">
        <f>Base_Amostral!A170</f>
        <v>1505494</v>
      </c>
      <c r="B170" t="str">
        <f>Base_Amostral!E170</f>
        <v>Palestina do Pará</v>
      </c>
      <c r="C170" t="str">
        <f>Base_Amostral!C170</f>
        <v>Pará</v>
      </c>
      <c r="D170" t="str">
        <f>Base_Amostral!F170</f>
        <v>Norte</v>
      </c>
      <c r="E170" s="12">
        <f>IFERROR(AVERAGEIF('01_Base_Analitica'!$D:$D,A170,'01_Base_Analitica'!$U:$U),"")</f>
        <v>6.7750000000000004</v>
      </c>
      <c r="F170" s="12">
        <f>IFERROR(AVERAGEIF('01_Base_Analitica'!$D:$D,A170,'01_Base_Analitica'!$V:$V),"")</f>
        <v>6.6</v>
      </c>
      <c r="G170">
        <f>COUNTIFS('01_Base_Analitica'!$D:$D,A170,'01_Base_Analitica'!$U:$U,"&gt;="&amp;0)</f>
        <v>4</v>
      </c>
      <c r="H170">
        <f>COUNTIFS('01_Base_Analitica'!$D:$D,A170,'01_Base_Analitica'!$V:$V,"&gt;="&amp;0)</f>
        <v>4</v>
      </c>
      <c r="I170" s="12" cm="1">
        <f t="array" ref="I170">IF(G170&lt;2,"",MAX(_xlfn._xlws.FILTER('01_Base_Analitica'!$U$2:$U$1449,('01_Base_Analitica'!$D$2:$D$1449=A170)*ISNUMBER('01_Base_Analitica'!$U$2:$U$1449)))-MIN(_xlfn._xlws.FILTER('01_Base_Analitica'!$U$2:$U$1449,('01_Base_Analitica'!$D$2:$D$1449=A170)*ISNUMBER('01_Base_Analitica'!$U$2:$U$1449))))</f>
        <v>1.0999999999999996</v>
      </c>
      <c r="J170" s="12" cm="1">
        <f t="array" ref="J170">IF(H170&lt;2,"",MAX(_xlfn._xlws.FILTER('01_Base_Analitica'!$V$2:$V$1449,('01_Base_Analitica'!$D$2:$D$1449=A170)*ISNUMBER('01_Base_Analitica'!$V$2:$V$1449)))-MIN(_xlfn._xlws.FILTER('01_Base_Analitica'!$V$2:$V$1449,('01_Base_Analitica'!$D$2:$D$1449=A170)*ISNUMBER('01_Base_Analitica'!$V$2:$V$1449))))</f>
        <v>0</v>
      </c>
      <c r="K170" s="12">
        <f t="shared" si="2"/>
        <v>0.17500000000000071</v>
      </c>
    </row>
    <row r="171" spans="1:11">
      <c r="A171">
        <f>Base_Amostral!A171</f>
        <v>1504422</v>
      </c>
      <c r="B171" t="str">
        <f>Base_Amostral!E171</f>
        <v>Marituba</v>
      </c>
      <c r="C171" t="str">
        <f>Base_Amostral!C171</f>
        <v>Pará</v>
      </c>
      <c r="D171" t="str">
        <f>Base_Amostral!F171</f>
        <v>Norte</v>
      </c>
      <c r="E171" s="12">
        <f>IFERROR(AVERAGEIF('01_Base_Analitica'!$D:$D,A171,'01_Base_Analitica'!$U:$U),"")</f>
        <v>8.5749999999999993</v>
      </c>
      <c r="F171" s="12">
        <f>IFERROR(AVERAGEIF('01_Base_Analitica'!$D:$D,A171,'01_Base_Analitica'!$V:$V),"")</f>
        <v>6.95</v>
      </c>
      <c r="G171">
        <f>COUNTIFS('01_Base_Analitica'!$D:$D,A171,'01_Base_Analitica'!$U:$U,"&gt;="&amp;0)</f>
        <v>4</v>
      </c>
      <c r="H171">
        <f>COUNTIFS('01_Base_Analitica'!$D:$D,A171,'01_Base_Analitica'!$V:$V,"&gt;="&amp;0)</f>
        <v>4</v>
      </c>
      <c r="I171" s="12" cm="1">
        <f t="array" ref="I171">IF(G171&lt;2,"",MAX(_xlfn._xlws.FILTER('01_Base_Analitica'!$U$2:$U$1449,('01_Base_Analitica'!$D$2:$D$1449=A171)*ISNUMBER('01_Base_Analitica'!$U$2:$U$1449)))-MIN(_xlfn._xlws.FILTER('01_Base_Analitica'!$U$2:$U$1449,('01_Base_Analitica'!$D$2:$D$1449=A171)*ISNUMBER('01_Base_Analitica'!$U$2:$U$1449))))</f>
        <v>1.5999999999999996</v>
      </c>
      <c r="J171" s="12" cm="1">
        <f t="array" ref="J171">IF(H171&lt;2,"",MAX(_xlfn._xlws.FILTER('01_Base_Analitica'!$V$2:$V$1449,('01_Base_Analitica'!$D$2:$D$1449=A171)*ISNUMBER('01_Base_Analitica'!$V$2:$V$1449)))-MIN(_xlfn._xlws.FILTER('01_Base_Analitica'!$V$2:$V$1449,('01_Base_Analitica'!$D$2:$D$1449=A171)*ISNUMBER('01_Base_Analitica'!$V$2:$V$1449))))</f>
        <v>0.29999999999999982</v>
      </c>
      <c r="K171" s="12">
        <f t="shared" si="2"/>
        <v>1.6249999999999991</v>
      </c>
    </row>
    <row r="172" spans="1:11">
      <c r="A172">
        <f>Base_Amostral!A172</f>
        <v>1300706</v>
      </c>
      <c r="B172" t="str">
        <f>Base_Amostral!E172</f>
        <v>Boca do Acre</v>
      </c>
      <c r="C172" t="str">
        <f>Base_Amostral!C172</f>
        <v>Amazonas</v>
      </c>
      <c r="D172" t="str">
        <f>Base_Amostral!F172</f>
        <v>Norte</v>
      </c>
      <c r="E172" s="12">
        <f>IFERROR(AVERAGEIF('01_Base_Analitica'!$D:$D,A172,'01_Base_Analitica'!$U:$U),"")</f>
        <v>9.2999999999999989</v>
      </c>
      <c r="F172" s="12">
        <f>IFERROR(AVERAGEIF('01_Base_Analitica'!$D:$D,A172,'01_Base_Analitica'!$V:$V),"")</f>
        <v>9.6999999999999993</v>
      </c>
      <c r="G172">
        <f>COUNTIFS('01_Base_Analitica'!$D:$D,A172,'01_Base_Analitica'!$U:$U,"&gt;="&amp;0)</f>
        <v>4</v>
      </c>
      <c r="H172">
        <f>COUNTIFS('01_Base_Analitica'!$D:$D,A172,'01_Base_Analitica'!$V:$V,"&gt;="&amp;0)</f>
        <v>4</v>
      </c>
      <c r="I172" s="12" cm="1">
        <f t="array" ref="I172">IF(G172&lt;2,"",MAX(_xlfn._xlws.FILTER('01_Base_Analitica'!$U$2:$U$1449,('01_Base_Analitica'!$D$2:$D$1449=A172)*ISNUMBER('01_Base_Analitica'!$U$2:$U$1449)))-MIN(_xlfn._xlws.FILTER('01_Base_Analitica'!$U$2:$U$1449,('01_Base_Analitica'!$D$2:$D$1449=A172)*ISNUMBER('01_Base_Analitica'!$U$2:$U$1449))))</f>
        <v>0.40000000000000036</v>
      </c>
      <c r="J172" s="12" cm="1">
        <f t="array" ref="J172">IF(H172&lt;2,"",MAX(_xlfn._xlws.FILTER('01_Base_Analitica'!$V$2:$V$1449,('01_Base_Analitica'!$D$2:$D$1449=A172)*ISNUMBER('01_Base_Analitica'!$V$2:$V$1449)))-MIN(_xlfn._xlws.FILTER('01_Base_Analitica'!$V$2:$V$1449,('01_Base_Analitica'!$D$2:$D$1449=A172)*ISNUMBER('01_Base_Analitica'!$V$2:$V$1449))))</f>
        <v>0</v>
      </c>
      <c r="K172" s="12">
        <f t="shared" si="2"/>
        <v>-0.40000000000000036</v>
      </c>
    </row>
    <row r="173" spans="1:11">
      <c r="A173">
        <f>Base_Amostral!A173</f>
        <v>1722107</v>
      </c>
      <c r="B173" t="str">
        <f>Base_Amostral!E173</f>
        <v>Xambioá</v>
      </c>
      <c r="C173" t="str">
        <f>Base_Amostral!C173</f>
        <v>Tocantins</v>
      </c>
      <c r="D173" t="str">
        <f>Base_Amostral!F173</f>
        <v>Norte</v>
      </c>
      <c r="E173" s="12">
        <f>IFERROR(AVERAGEIF('01_Base_Analitica'!$D:$D,A173,'01_Base_Analitica'!$U:$U),"")</f>
        <v>9.2999999999999989</v>
      </c>
      <c r="F173" s="12">
        <f>IFERROR(AVERAGEIF('01_Base_Analitica'!$D:$D,A173,'01_Base_Analitica'!$V:$V),"")</f>
        <v>7.1</v>
      </c>
      <c r="G173">
        <f>COUNTIFS('01_Base_Analitica'!$D:$D,A173,'01_Base_Analitica'!$U:$U,"&gt;="&amp;0)</f>
        <v>4</v>
      </c>
      <c r="H173">
        <f>COUNTIFS('01_Base_Analitica'!$D:$D,A173,'01_Base_Analitica'!$V:$V,"&gt;="&amp;0)</f>
        <v>4</v>
      </c>
      <c r="I173" s="12" cm="1">
        <f t="array" ref="I173">IF(G173&lt;2,"",MAX(_xlfn._xlws.FILTER('01_Base_Analitica'!$U$2:$U$1449,('01_Base_Analitica'!$D$2:$D$1449=A173)*ISNUMBER('01_Base_Analitica'!$U$2:$U$1449)))-MIN(_xlfn._xlws.FILTER('01_Base_Analitica'!$U$2:$U$1449,('01_Base_Analitica'!$D$2:$D$1449=A173)*ISNUMBER('01_Base_Analitica'!$U$2:$U$1449))))</f>
        <v>0.40000000000000036</v>
      </c>
      <c r="J173" s="12" cm="1">
        <f t="array" ref="J173">IF(H173&lt;2,"",MAX(_xlfn._xlws.FILTER('01_Base_Analitica'!$V$2:$V$1449,('01_Base_Analitica'!$D$2:$D$1449=A173)*ISNUMBER('01_Base_Analitica'!$V$2:$V$1449)))-MIN(_xlfn._xlws.FILTER('01_Base_Analitica'!$V$2:$V$1449,('01_Base_Analitica'!$D$2:$D$1449=A173)*ISNUMBER('01_Base_Analitica'!$V$2:$V$1449))))</f>
        <v>0</v>
      </c>
      <c r="K173" s="12">
        <f t="shared" si="2"/>
        <v>2.1999999999999993</v>
      </c>
    </row>
    <row r="174" spans="1:11">
      <c r="A174">
        <f>Base_Amostral!A174</f>
        <v>1300508</v>
      </c>
      <c r="B174" t="str">
        <f>Base_Amostral!E174</f>
        <v>Barreirinha</v>
      </c>
      <c r="C174" t="str">
        <f>Base_Amostral!C174</f>
        <v>Amazonas</v>
      </c>
      <c r="D174" t="str">
        <f>Base_Amostral!F174</f>
        <v>Norte</v>
      </c>
      <c r="E174" s="12">
        <f>IFERROR(AVERAGEIF('01_Base_Analitica'!$D:$D,A174,'01_Base_Analitica'!$U:$U),"")</f>
        <v>9.2999999999999989</v>
      </c>
      <c r="F174" s="12">
        <f>IFERROR(AVERAGEIF('01_Base_Analitica'!$D:$D,A174,'01_Base_Analitica'!$V:$V),"")</f>
        <v>7.2249999999999996</v>
      </c>
      <c r="G174">
        <f>COUNTIFS('01_Base_Analitica'!$D:$D,A174,'01_Base_Analitica'!$U:$U,"&gt;="&amp;0)</f>
        <v>4</v>
      </c>
      <c r="H174">
        <f>COUNTIFS('01_Base_Analitica'!$D:$D,A174,'01_Base_Analitica'!$V:$V,"&gt;="&amp;0)</f>
        <v>4</v>
      </c>
      <c r="I174" s="12" cm="1">
        <f t="array" ref="I174">IF(G174&lt;2,"",MAX(_xlfn._xlws.FILTER('01_Base_Analitica'!$U$2:$U$1449,('01_Base_Analitica'!$D$2:$D$1449=A174)*ISNUMBER('01_Base_Analitica'!$U$2:$U$1449)))-MIN(_xlfn._xlws.FILTER('01_Base_Analitica'!$U$2:$U$1449,('01_Base_Analitica'!$D$2:$D$1449=A174)*ISNUMBER('01_Base_Analitica'!$U$2:$U$1449))))</f>
        <v>0.40000000000000036</v>
      </c>
      <c r="J174" s="12" cm="1">
        <f t="array" ref="J174">IF(H174&lt;2,"",MAX(_xlfn._xlws.FILTER('01_Base_Analitica'!$V$2:$V$1449,('01_Base_Analitica'!$D$2:$D$1449=A174)*ISNUMBER('01_Base_Analitica'!$V$2:$V$1449)))-MIN(_xlfn._xlws.FILTER('01_Base_Analitica'!$V$2:$V$1449,('01_Base_Analitica'!$D$2:$D$1449=A174)*ISNUMBER('01_Base_Analitica'!$V$2:$V$1449))))</f>
        <v>0.5</v>
      </c>
      <c r="K174" s="12">
        <f t="shared" si="2"/>
        <v>2.0749999999999993</v>
      </c>
    </row>
    <row r="175" spans="1:11">
      <c r="A175">
        <f>Base_Amostral!A175</f>
        <v>1500958</v>
      </c>
      <c r="B175" t="str">
        <f>Base_Amostral!E175</f>
        <v>Aurora do Pará</v>
      </c>
      <c r="C175" t="str">
        <f>Base_Amostral!C175</f>
        <v>Pará</v>
      </c>
      <c r="D175" t="str">
        <f>Base_Amostral!F175</f>
        <v>Norte</v>
      </c>
      <c r="E175" s="12">
        <f>IFERROR(AVERAGEIF('01_Base_Analitica'!$D:$D,A175,'01_Base_Analitica'!$U:$U),"")</f>
        <v>6.4750000000000005</v>
      </c>
      <c r="F175" s="12">
        <f>IFERROR(AVERAGEIF('01_Base_Analitica'!$D:$D,A175,'01_Base_Analitica'!$V:$V),"")</f>
        <v>6.4</v>
      </c>
      <c r="G175">
        <f>COUNTIFS('01_Base_Analitica'!$D:$D,A175,'01_Base_Analitica'!$U:$U,"&gt;="&amp;0)</f>
        <v>4</v>
      </c>
      <c r="H175">
        <f>COUNTIFS('01_Base_Analitica'!$D:$D,A175,'01_Base_Analitica'!$V:$V,"&gt;="&amp;0)</f>
        <v>4</v>
      </c>
      <c r="I175" s="12" cm="1">
        <f t="array" ref="I175">IF(G175&lt;2,"",MAX(_xlfn._xlws.FILTER('01_Base_Analitica'!$U$2:$U$1449,('01_Base_Analitica'!$D$2:$D$1449=A175)*ISNUMBER('01_Base_Analitica'!$U$2:$U$1449)))-MIN(_xlfn._xlws.FILTER('01_Base_Analitica'!$U$2:$U$1449,('01_Base_Analitica'!$D$2:$D$1449=A175)*ISNUMBER('01_Base_Analitica'!$U$2:$U$1449))))</f>
        <v>1.0999999999999996</v>
      </c>
      <c r="J175" s="12" cm="1">
        <f t="array" ref="J175">IF(H175&lt;2,"",MAX(_xlfn._xlws.FILTER('01_Base_Analitica'!$V$2:$V$1449,('01_Base_Analitica'!$D$2:$D$1449=A175)*ISNUMBER('01_Base_Analitica'!$V$2:$V$1449)))-MIN(_xlfn._xlws.FILTER('01_Base_Analitica'!$V$2:$V$1449,('01_Base_Analitica'!$D$2:$D$1449=A175)*ISNUMBER('01_Base_Analitica'!$V$2:$V$1449))))</f>
        <v>0</v>
      </c>
      <c r="K175" s="12">
        <f t="shared" si="2"/>
        <v>7.5000000000000178E-2</v>
      </c>
    </row>
    <row r="176" spans="1:11">
      <c r="A176">
        <f>Base_Amostral!A176</f>
        <v>1718881</v>
      </c>
      <c r="B176" t="str">
        <f>Base_Amostral!E176</f>
        <v>Santa Maria do Tocantins</v>
      </c>
      <c r="C176" t="str">
        <f>Base_Amostral!C176</f>
        <v>Tocantins</v>
      </c>
      <c r="D176" t="str">
        <f>Base_Amostral!F176</f>
        <v>Norte</v>
      </c>
      <c r="E176" s="12">
        <f>IFERROR(AVERAGEIF('01_Base_Analitica'!$D:$D,A176,'01_Base_Analitica'!$U:$U),"")</f>
        <v>9.2999999999999989</v>
      </c>
      <c r="F176" s="12" t="str">
        <f>IFERROR(AVERAGEIF('01_Base_Analitica'!$D:$D,A176,'01_Base_Analitica'!$V:$V),"")</f>
        <v/>
      </c>
      <c r="G176">
        <f>COUNTIFS('01_Base_Analitica'!$D:$D,A176,'01_Base_Analitica'!$U:$U,"&gt;="&amp;0)</f>
        <v>4</v>
      </c>
      <c r="H176">
        <f>COUNTIFS('01_Base_Analitica'!$D:$D,A176,'01_Base_Analitica'!$V:$V,"&gt;="&amp;0)</f>
        <v>0</v>
      </c>
      <c r="I176" s="12" cm="1">
        <f t="array" ref="I176">IF(G176&lt;2,"",MAX(_xlfn._xlws.FILTER('01_Base_Analitica'!$U$2:$U$1449,('01_Base_Analitica'!$D$2:$D$1449=A176)*ISNUMBER('01_Base_Analitica'!$U$2:$U$1449)))-MIN(_xlfn._xlws.FILTER('01_Base_Analitica'!$U$2:$U$1449,('01_Base_Analitica'!$D$2:$D$1449=A176)*ISNUMBER('01_Base_Analitica'!$U$2:$U$1449))))</f>
        <v>0.40000000000000036</v>
      </c>
      <c r="J176" s="12" t="str" cm="1">
        <f t="array" ref="J176">IF(H176&lt;2,"",MAX(_xlfn._xlws.FILTER('01_Base_Analitica'!$V$2:$V$1449,('01_Base_Analitica'!$D$2:$D$1449=A176)*ISNUMBER('01_Base_Analitica'!$V$2:$V$1449)))-MIN(_xlfn._xlws.FILTER('01_Base_Analitica'!$V$2:$V$1449,('01_Base_Analitica'!$D$2:$D$1449=A176)*ISNUMBER('01_Base_Analitica'!$V$2:$V$1449))))</f>
        <v/>
      </c>
      <c r="K176" s="12" t="str">
        <f t="shared" si="2"/>
        <v/>
      </c>
    </row>
    <row r="177" spans="1:11">
      <c r="A177">
        <f>Base_Amostral!A177</f>
        <v>1100080</v>
      </c>
      <c r="B177" t="str">
        <f>Base_Amostral!E177</f>
        <v>Costa Marques</v>
      </c>
      <c r="C177" t="str">
        <f>Base_Amostral!C177</f>
        <v>Rondônia</v>
      </c>
      <c r="D177" t="str">
        <f>Base_Amostral!F177</f>
        <v>Norte</v>
      </c>
      <c r="E177" s="12">
        <f>IFERROR(AVERAGEIF('01_Base_Analitica'!$D:$D,A177,'01_Base_Analitica'!$U:$U),"")</f>
        <v>6.5749999999999993</v>
      </c>
      <c r="F177" s="12">
        <f>IFERROR(AVERAGEIF('01_Base_Analitica'!$D:$D,A177,'01_Base_Analitica'!$V:$V),"")</f>
        <v>6.6</v>
      </c>
      <c r="G177">
        <f>COUNTIFS('01_Base_Analitica'!$D:$D,A177,'01_Base_Analitica'!$U:$U,"&gt;="&amp;0)</f>
        <v>4</v>
      </c>
      <c r="H177">
        <f>COUNTIFS('01_Base_Analitica'!$D:$D,A177,'01_Base_Analitica'!$V:$V,"&gt;="&amp;0)</f>
        <v>4</v>
      </c>
      <c r="I177" s="12" cm="1">
        <f t="array" ref="I177">IF(G177&lt;2,"",MAX(_xlfn._xlws.FILTER('01_Base_Analitica'!$U$2:$U$1449,('01_Base_Analitica'!$D$2:$D$1449=A177)*ISNUMBER('01_Base_Analitica'!$U$2:$U$1449)))-MIN(_xlfn._xlws.FILTER('01_Base_Analitica'!$U$2:$U$1449,('01_Base_Analitica'!$D$2:$D$1449=A177)*ISNUMBER('01_Base_Analitica'!$U$2:$U$1449))))</f>
        <v>0.89999999999999947</v>
      </c>
      <c r="J177" s="12" cm="1">
        <f t="array" ref="J177">IF(H177&lt;2,"",MAX(_xlfn._xlws.FILTER('01_Base_Analitica'!$V$2:$V$1449,('01_Base_Analitica'!$D$2:$D$1449=A177)*ISNUMBER('01_Base_Analitica'!$V$2:$V$1449)))-MIN(_xlfn._xlws.FILTER('01_Base_Analitica'!$V$2:$V$1449,('01_Base_Analitica'!$D$2:$D$1449=A177)*ISNUMBER('01_Base_Analitica'!$V$2:$V$1449))))</f>
        <v>0.20000000000000018</v>
      </c>
      <c r="K177" s="12">
        <f t="shared" si="2"/>
        <v>-2.5000000000000355E-2</v>
      </c>
    </row>
    <row r="178" spans="1:11">
      <c r="A178">
        <f>Base_Amostral!A178</f>
        <v>1500107</v>
      </c>
      <c r="B178" t="str">
        <f>Base_Amostral!E178</f>
        <v>Abaetetuba</v>
      </c>
      <c r="C178" t="str">
        <f>Base_Amostral!C178</f>
        <v>Pará</v>
      </c>
      <c r="D178" t="str">
        <f>Base_Amostral!F178</f>
        <v>Norte</v>
      </c>
      <c r="E178" s="12">
        <f>IFERROR(AVERAGEIF('01_Base_Analitica'!$D:$D,A178,'01_Base_Analitica'!$U:$U),"")</f>
        <v>7.4333333333333327</v>
      </c>
      <c r="F178" s="12">
        <f>IFERROR(AVERAGEIF('01_Base_Analitica'!$D:$D,A178,'01_Base_Analitica'!$V:$V),"")</f>
        <v>6</v>
      </c>
      <c r="G178">
        <f>COUNTIFS('01_Base_Analitica'!$D:$D,A178,'01_Base_Analitica'!$U:$U,"&gt;="&amp;0)</f>
        <v>3</v>
      </c>
      <c r="H178">
        <f>COUNTIFS('01_Base_Analitica'!$D:$D,A178,'01_Base_Analitica'!$V:$V,"&gt;="&amp;0)</f>
        <v>4</v>
      </c>
      <c r="I178" s="12" cm="1">
        <f t="array" ref="I178">IF(G178&lt;2,"",MAX(_xlfn._xlws.FILTER('01_Base_Analitica'!$U$2:$U$1449,('01_Base_Analitica'!$D$2:$D$1449=A178)*ISNUMBER('01_Base_Analitica'!$U$2:$U$1449)))-MIN(_xlfn._xlws.FILTER('01_Base_Analitica'!$U$2:$U$1449,('01_Base_Analitica'!$D$2:$D$1449=A178)*ISNUMBER('01_Base_Analitica'!$U$2:$U$1449))))</f>
        <v>3.1999999999999993</v>
      </c>
      <c r="J178" s="12" cm="1">
        <f t="array" ref="J178">IF(H178&lt;2,"",MAX(_xlfn._xlws.FILTER('01_Base_Analitica'!$V$2:$V$1449,('01_Base_Analitica'!$D$2:$D$1449=A178)*ISNUMBER('01_Base_Analitica'!$V$2:$V$1449)))-MIN(_xlfn._xlws.FILTER('01_Base_Analitica'!$V$2:$V$1449,('01_Base_Analitica'!$D$2:$D$1449=A178)*ISNUMBER('01_Base_Analitica'!$V$2:$V$1449))))</f>
        <v>0</v>
      </c>
      <c r="K178" s="12">
        <f t="shared" si="2"/>
        <v>1.4333333333333327</v>
      </c>
    </row>
    <row r="179" spans="1:11">
      <c r="A179">
        <f>Base_Amostral!A179</f>
        <v>3512308</v>
      </c>
      <c r="B179" t="str">
        <f>Base_Amostral!E179</f>
        <v>Conchas</v>
      </c>
      <c r="C179" t="str">
        <f>Base_Amostral!C179</f>
        <v>São Paulo</v>
      </c>
      <c r="D179" t="str">
        <f>Base_Amostral!F179</f>
        <v>Sudeste</v>
      </c>
      <c r="E179" s="12">
        <f>IFERROR(AVERAGEIF('01_Base_Analitica'!$D:$D,A179,'01_Base_Analitica'!$U:$U),"")</f>
        <v>6.5500000000000007</v>
      </c>
      <c r="F179" s="12">
        <f>IFERROR(AVERAGEIF('01_Base_Analitica'!$D:$D,A179,'01_Base_Analitica'!$V:$V),"")</f>
        <v>7.2</v>
      </c>
      <c r="G179">
        <f>COUNTIFS('01_Base_Analitica'!$D:$D,A179,'01_Base_Analitica'!$U:$U,"&gt;="&amp;0)</f>
        <v>4</v>
      </c>
      <c r="H179">
        <f>COUNTIFS('01_Base_Analitica'!$D:$D,A179,'01_Base_Analitica'!$V:$V,"&gt;="&amp;0)</f>
        <v>4</v>
      </c>
      <c r="I179" s="12" cm="1">
        <f t="array" ref="I179">IF(G179&lt;2,"",MAX(_xlfn._xlws.FILTER('01_Base_Analitica'!$U$2:$U$1449,('01_Base_Analitica'!$D$2:$D$1449=A179)*ISNUMBER('01_Base_Analitica'!$U$2:$U$1449)))-MIN(_xlfn._xlws.FILTER('01_Base_Analitica'!$U$2:$U$1449,('01_Base_Analitica'!$D$2:$D$1449=A179)*ISNUMBER('01_Base_Analitica'!$U$2:$U$1449))))</f>
        <v>1.5</v>
      </c>
      <c r="J179" s="12" cm="1">
        <f t="array" ref="J179">IF(H179&lt;2,"",MAX(_xlfn._xlws.FILTER('01_Base_Analitica'!$V$2:$V$1449,('01_Base_Analitica'!$D$2:$D$1449=A179)*ISNUMBER('01_Base_Analitica'!$V$2:$V$1449)))-MIN(_xlfn._xlws.FILTER('01_Base_Analitica'!$V$2:$V$1449,('01_Base_Analitica'!$D$2:$D$1449=A179)*ISNUMBER('01_Base_Analitica'!$V$2:$V$1449))))</f>
        <v>0.20000000000000018</v>
      </c>
      <c r="K179" s="12">
        <f t="shared" si="2"/>
        <v>-0.64999999999999947</v>
      </c>
    </row>
    <row r="180" spans="1:11">
      <c r="A180">
        <f>Base_Amostral!A180</f>
        <v>3303856</v>
      </c>
      <c r="B180" t="str">
        <f>Base_Amostral!E180</f>
        <v>Paty do Alferes</v>
      </c>
      <c r="C180" t="str">
        <f>Base_Amostral!C180</f>
        <v>Rio de Janeiro</v>
      </c>
      <c r="D180" t="str">
        <f>Base_Amostral!F180</f>
        <v>Sudeste</v>
      </c>
      <c r="E180" s="12">
        <f>IFERROR(AVERAGEIF('01_Base_Analitica'!$D:$D,A180,'01_Base_Analitica'!$U:$U),"")</f>
        <v>7.2499999999999991</v>
      </c>
      <c r="F180" s="12">
        <f>IFERROR(AVERAGEIF('01_Base_Analitica'!$D:$D,A180,'01_Base_Analitica'!$V:$V),"")</f>
        <v>7</v>
      </c>
      <c r="G180">
        <f>COUNTIFS('01_Base_Analitica'!$D:$D,A180,'01_Base_Analitica'!$U:$U,"&gt;="&amp;0)</f>
        <v>4</v>
      </c>
      <c r="H180">
        <f>COUNTIFS('01_Base_Analitica'!$D:$D,A180,'01_Base_Analitica'!$V:$V,"&gt;="&amp;0)</f>
        <v>4</v>
      </c>
      <c r="I180" s="12" cm="1">
        <f t="array" ref="I180">IF(G180&lt;2,"",MAX(_xlfn._xlws.FILTER('01_Base_Analitica'!$U$2:$U$1449,('01_Base_Analitica'!$D$2:$D$1449=A180)*ISNUMBER('01_Base_Analitica'!$U$2:$U$1449)))-MIN(_xlfn._xlws.FILTER('01_Base_Analitica'!$U$2:$U$1449,('01_Base_Analitica'!$D$2:$D$1449=A180)*ISNUMBER('01_Base_Analitica'!$U$2:$U$1449))))</f>
        <v>0.60000000000000053</v>
      </c>
      <c r="J180" s="12" cm="1">
        <f t="array" ref="J180">IF(H180&lt;2,"",MAX(_xlfn._xlws.FILTER('01_Base_Analitica'!$V$2:$V$1449,('01_Base_Analitica'!$D$2:$D$1449=A180)*ISNUMBER('01_Base_Analitica'!$V$2:$V$1449)))-MIN(_xlfn._xlws.FILTER('01_Base_Analitica'!$V$2:$V$1449,('01_Base_Analitica'!$D$2:$D$1449=A180)*ISNUMBER('01_Base_Analitica'!$V$2:$V$1449))))</f>
        <v>0</v>
      </c>
      <c r="K180" s="12">
        <f t="shared" si="2"/>
        <v>0.24999999999999911</v>
      </c>
    </row>
    <row r="181" spans="1:11">
      <c r="A181">
        <f>Base_Amostral!A181</f>
        <v>3162302</v>
      </c>
      <c r="B181" t="str">
        <f>Base_Amostral!E181</f>
        <v>São João da Mata</v>
      </c>
      <c r="C181" t="str">
        <f>Base_Amostral!C181</f>
        <v>Minas Gerais</v>
      </c>
      <c r="D181" t="str">
        <f>Base_Amostral!F181</f>
        <v>Sudeste</v>
      </c>
      <c r="E181" s="12">
        <f>IFERROR(AVERAGEIF('01_Base_Analitica'!$D:$D,A181,'01_Base_Analitica'!$U:$U),"")</f>
        <v>7.2249999999999996</v>
      </c>
      <c r="F181" s="12">
        <f>IFERROR(AVERAGEIF('01_Base_Analitica'!$D:$D,A181,'01_Base_Analitica'!$V:$V),"")</f>
        <v>7.0500000000000007</v>
      </c>
      <c r="G181">
        <f>COUNTIFS('01_Base_Analitica'!$D:$D,A181,'01_Base_Analitica'!$U:$U,"&gt;="&amp;0)</f>
        <v>4</v>
      </c>
      <c r="H181">
        <f>COUNTIFS('01_Base_Analitica'!$D:$D,A181,'01_Base_Analitica'!$V:$V,"&gt;="&amp;0)</f>
        <v>4</v>
      </c>
      <c r="I181" s="12" cm="1">
        <f t="array" ref="I181">IF(G181&lt;2,"",MAX(_xlfn._xlws.FILTER('01_Base_Analitica'!$U$2:$U$1449,('01_Base_Analitica'!$D$2:$D$1449=A181)*ISNUMBER('01_Base_Analitica'!$U$2:$U$1449)))-MIN(_xlfn._xlws.FILTER('01_Base_Analitica'!$U$2:$U$1449,('01_Base_Analitica'!$D$2:$D$1449=A181)*ISNUMBER('01_Base_Analitica'!$U$2:$U$1449))))</f>
        <v>2.0999999999999996</v>
      </c>
      <c r="J181" s="12" cm="1">
        <f t="array" ref="J181">IF(H181&lt;2,"",MAX(_xlfn._xlws.FILTER('01_Base_Analitica'!$V$2:$V$1449,('01_Base_Analitica'!$D$2:$D$1449=A181)*ISNUMBER('01_Base_Analitica'!$V$2:$V$1449)))-MIN(_xlfn._xlws.FILTER('01_Base_Analitica'!$V$2:$V$1449,('01_Base_Analitica'!$D$2:$D$1449=A181)*ISNUMBER('01_Base_Analitica'!$V$2:$V$1449))))</f>
        <v>1.4000000000000004</v>
      </c>
      <c r="K181" s="12">
        <f t="shared" si="2"/>
        <v>0.17499999999999893</v>
      </c>
    </row>
    <row r="182" spans="1:11">
      <c r="A182">
        <f>Base_Amostral!A182</f>
        <v>3115409</v>
      </c>
      <c r="B182" t="str">
        <f>Base_Amostral!E182</f>
        <v>Catas Altas da Noruega</v>
      </c>
      <c r="C182" t="str">
        <f>Base_Amostral!C182</f>
        <v>Minas Gerais</v>
      </c>
      <c r="D182" t="str">
        <f>Base_Amostral!F182</f>
        <v>Sudeste</v>
      </c>
      <c r="E182" s="12">
        <f>IFERROR(AVERAGEIF('01_Base_Analitica'!$D:$D,A182,'01_Base_Analitica'!$U:$U),"")</f>
        <v>9.2999999999999989</v>
      </c>
      <c r="F182" s="12">
        <f>IFERROR(AVERAGEIF('01_Base_Analitica'!$D:$D,A182,'01_Base_Analitica'!$V:$V),"")</f>
        <v>9.3000000000000007</v>
      </c>
      <c r="G182">
        <f>COUNTIFS('01_Base_Analitica'!$D:$D,A182,'01_Base_Analitica'!$U:$U,"&gt;="&amp;0)</f>
        <v>4</v>
      </c>
      <c r="H182">
        <f>COUNTIFS('01_Base_Analitica'!$D:$D,A182,'01_Base_Analitica'!$V:$V,"&gt;="&amp;0)</f>
        <v>4</v>
      </c>
      <c r="I182" s="12" cm="1">
        <f t="array" ref="I182">IF(G182&lt;2,"",MAX(_xlfn._xlws.FILTER('01_Base_Analitica'!$U$2:$U$1449,('01_Base_Analitica'!$D$2:$D$1449=A182)*ISNUMBER('01_Base_Analitica'!$U$2:$U$1449)))-MIN(_xlfn._xlws.FILTER('01_Base_Analitica'!$U$2:$U$1449,('01_Base_Analitica'!$D$2:$D$1449=A182)*ISNUMBER('01_Base_Analitica'!$U$2:$U$1449))))</f>
        <v>0.40000000000000036</v>
      </c>
      <c r="J182" s="12" cm="1">
        <f t="array" ref="J182">IF(H182&lt;2,"",MAX(_xlfn._xlws.FILTER('01_Base_Analitica'!$V$2:$V$1449,('01_Base_Analitica'!$D$2:$D$1449=A182)*ISNUMBER('01_Base_Analitica'!$V$2:$V$1449)))-MIN(_xlfn._xlws.FILTER('01_Base_Analitica'!$V$2:$V$1449,('01_Base_Analitica'!$D$2:$D$1449=A182)*ISNUMBER('01_Base_Analitica'!$V$2:$V$1449))))</f>
        <v>0</v>
      </c>
      <c r="K182" s="12">
        <f t="shared" si="2"/>
        <v>-1.7763568394002505E-15</v>
      </c>
    </row>
    <row r="183" spans="1:11">
      <c r="A183">
        <f>Base_Amostral!A183</f>
        <v>3532900</v>
      </c>
      <c r="B183" t="str">
        <f>Base_Amostral!E183</f>
        <v>Nova Europa</v>
      </c>
      <c r="C183" t="str">
        <f>Base_Amostral!C183</f>
        <v>São Paulo</v>
      </c>
      <c r="D183" t="str">
        <f>Base_Amostral!F183</f>
        <v>Sudeste</v>
      </c>
      <c r="E183" s="12">
        <f>IFERROR(AVERAGEIF('01_Base_Analitica'!$D:$D,A183,'01_Base_Analitica'!$U:$U),"")</f>
        <v>9.75</v>
      </c>
      <c r="F183" s="12">
        <f>IFERROR(AVERAGEIF('01_Base_Analitica'!$D:$D,A183,'01_Base_Analitica'!$V:$V),"")</f>
        <v>10</v>
      </c>
      <c r="G183">
        <f>COUNTIFS('01_Base_Analitica'!$D:$D,A183,'01_Base_Analitica'!$U:$U,"&gt;="&amp;0)</f>
        <v>4</v>
      </c>
      <c r="H183">
        <f>COUNTIFS('01_Base_Analitica'!$D:$D,A183,'01_Base_Analitica'!$V:$V,"&gt;="&amp;0)</f>
        <v>4</v>
      </c>
      <c r="I183" s="12" cm="1">
        <f t="array" ref="I183">IF(G183&lt;2,"",MAX(_xlfn._xlws.FILTER('01_Base_Analitica'!$U$2:$U$1449,('01_Base_Analitica'!$D$2:$D$1449=A183)*ISNUMBER('01_Base_Analitica'!$U$2:$U$1449)))-MIN(_xlfn._xlws.FILTER('01_Base_Analitica'!$U$2:$U$1449,('01_Base_Analitica'!$D$2:$D$1449=A183)*ISNUMBER('01_Base_Analitica'!$U$2:$U$1449))))</f>
        <v>0.20000000000000107</v>
      </c>
      <c r="J183" s="12" cm="1">
        <f t="array" ref="J183">IF(H183&lt;2,"",MAX(_xlfn._xlws.FILTER('01_Base_Analitica'!$V$2:$V$1449,('01_Base_Analitica'!$D$2:$D$1449=A183)*ISNUMBER('01_Base_Analitica'!$V$2:$V$1449)))-MIN(_xlfn._xlws.FILTER('01_Base_Analitica'!$V$2:$V$1449,('01_Base_Analitica'!$D$2:$D$1449=A183)*ISNUMBER('01_Base_Analitica'!$V$2:$V$1449))))</f>
        <v>0</v>
      </c>
      <c r="K183" s="12">
        <f t="shared" si="2"/>
        <v>-0.25</v>
      </c>
    </row>
    <row r="184" spans="1:11">
      <c r="A184">
        <f>Base_Amostral!A184</f>
        <v>3515103</v>
      </c>
      <c r="B184" t="str">
        <f>Base_Amostral!E184</f>
        <v>Embu-Guaçu</v>
      </c>
      <c r="C184" t="str">
        <f>Base_Amostral!C184</f>
        <v>São Paulo</v>
      </c>
      <c r="D184" t="str">
        <f>Base_Amostral!F184</f>
        <v>Sudeste</v>
      </c>
      <c r="E184" s="12">
        <f>IFERROR(AVERAGEIF('01_Base_Analitica'!$D:$D,A184,'01_Base_Analitica'!$U:$U),"")</f>
        <v>9.2999999999999989</v>
      </c>
      <c r="F184" s="12">
        <f>IFERROR(AVERAGEIF('01_Base_Analitica'!$D:$D,A184,'01_Base_Analitica'!$V:$V),"")</f>
        <v>6.8</v>
      </c>
      <c r="G184">
        <f>COUNTIFS('01_Base_Analitica'!$D:$D,A184,'01_Base_Analitica'!$U:$U,"&gt;="&amp;0)</f>
        <v>4</v>
      </c>
      <c r="H184">
        <f>COUNTIFS('01_Base_Analitica'!$D:$D,A184,'01_Base_Analitica'!$V:$V,"&gt;="&amp;0)</f>
        <v>4</v>
      </c>
      <c r="I184" s="12" cm="1">
        <f t="array" ref="I184">IF(G184&lt;2,"",MAX(_xlfn._xlws.FILTER('01_Base_Analitica'!$U$2:$U$1449,('01_Base_Analitica'!$D$2:$D$1449=A184)*ISNUMBER('01_Base_Analitica'!$U$2:$U$1449)))-MIN(_xlfn._xlws.FILTER('01_Base_Analitica'!$U$2:$U$1449,('01_Base_Analitica'!$D$2:$D$1449=A184)*ISNUMBER('01_Base_Analitica'!$U$2:$U$1449))))</f>
        <v>0.40000000000000036</v>
      </c>
      <c r="J184" s="12" cm="1">
        <f t="array" ref="J184">IF(H184&lt;2,"",MAX(_xlfn._xlws.FILTER('01_Base_Analitica'!$V$2:$V$1449,('01_Base_Analitica'!$D$2:$D$1449=A184)*ISNUMBER('01_Base_Analitica'!$V$2:$V$1449)))-MIN(_xlfn._xlws.FILTER('01_Base_Analitica'!$V$2:$V$1449,('01_Base_Analitica'!$D$2:$D$1449=A184)*ISNUMBER('01_Base_Analitica'!$V$2:$V$1449))))</f>
        <v>0</v>
      </c>
      <c r="K184" s="12">
        <f t="shared" si="2"/>
        <v>2.4999999999999991</v>
      </c>
    </row>
    <row r="185" spans="1:11">
      <c r="A185">
        <f>Base_Amostral!A185</f>
        <v>3520905</v>
      </c>
      <c r="B185" t="str">
        <f>Base_Amostral!E185</f>
        <v>Ipaussu</v>
      </c>
      <c r="C185" t="str">
        <f>Base_Amostral!C185</f>
        <v>São Paulo</v>
      </c>
      <c r="D185" t="str">
        <f>Base_Amostral!F185</f>
        <v>Sudeste</v>
      </c>
      <c r="E185" s="12">
        <f>IFERROR(AVERAGEIF('01_Base_Analitica'!$D:$D,A185,'01_Base_Analitica'!$U:$U),"")</f>
        <v>9.4500000000000011</v>
      </c>
      <c r="F185" s="12">
        <f>IFERROR(AVERAGEIF('01_Base_Analitica'!$D:$D,A185,'01_Base_Analitica'!$V:$V),"")</f>
        <v>9.8000000000000007</v>
      </c>
      <c r="G185">
        <f>COUNTIFS('01_Base_Analitica'!$D:$D,A185,'01_Base_Analitica'!$U:$U,"&gt;="&amp;0)</f>
        <v>4</v>
      </c>
      <c r="H185">
        <f>COUNTIFS('01_Base_Analitica'!$D:$D,A185,'01_Base_Analitica'!$V:$V,"&gt;="&amp;0)</f>
        <v>4</v>
      </c>
      <c r="I185" s="12" cm="1">
        <f t="array" ref="I185">IF(G185&lt;2,"",MAX(_xlfn._xlws.FILTER('01_Base_Analitica'!$U$2:$U$1449,('01_Base_Analitica'!$D$2:$D$1449=A185)*ISNUMBER('01_Base_Analitica'!$U$2:$U$1449)))-MIN(_xlfn._xlws.FILTER('01_Base_Analitica'!$U$2:$U$1449,('01_Base_Analitica'!$D$2:$D$1449=A185)*ISNUMBER('01_Base_Analitica'!$U$2:$U$1449))))</f>
        <v>0.19999999999999929</v>
      </c>
      <c r="J185" s="12" cm="1">
        <f t="array" ref="J185">IF(H185&lt;2,"",MAX(_xlfn._xlws.FILTER('01_Base_Analitica'!$V$2:$V$1449,('01_Base_Analitica'!$D$2:$D$1449=A185)*ISNUMBER('01_Base_Analitica'!$V$2:$V$1449)))-MIN(_xlfn._xlws.FILTER('01_Base_Analitica'!$V$2:$V$1449,('01_Base_Analitica'!$D$2:$D$1449=A185)*ISNUMBER('01_Base_Analitica'!$V$2:$V$1449))))</f>
        <v>0</v>
      </c>
      <c r="K185" s="12">
        <f t="shared" si="2"/>
        <v>-0.34999999999999964</v>
      </c>
    </row>
    <row r="186" spans="1:11">
      <c r="A186">
        <f>Base_Amostral!A186</f>
        <v>3554409</v>
      </c>
      <c r="B186" t="str">
        <f>Base_Amostral!E186</f>
        <v>Terra Roxa</v>
      </c>
      <c r="C186" t="str">
        <f>Base_Amostral!C186</f>
        <v>São Paulo</v>
      </c>
      <c r="D186" t="str">
        <f>Base_Amostral!F186</f>
        <v>Sudeste</v>
      </c>
      <c r="E186" s="12">
        <f>IFERROR(AVERAGEIF('01_Base_Analitica'!$D:$D,A186,'01_Base_Analitica'!$U:$U),"")</f>
        <v>8.2999999999999989</v>
      </c>
      <c r="F186" s="12">
        <f>IFERROR(AVERAGEIF('01_Base_Analitica'!$D:$D,A186,'01_Base_Analitica'!$V:$V),"")</f>
        <v>7.9</v>
      </c>
      <c r="G186">
        <f>COUNTIFS('01_Base_Analitica'!$D:$D,A186,'01_Base_Analitica'!$U:$U,"&gt;="&amp;0)</f>
        <v>4</v>
      </c>
      <c r="H186">
        <f>COUNTIFS('01_Base_Analitica'!$D:$D,A186,'01_Base_Analitica'!$V:$V,"&gt;="&amp;0)</f>
        <v>4</v>
      </c>
      <c r="I186" s="12" cm="1">
        <f t="array" ref="I186">IF(G186&lt;2,"",MAX(_xlfn._xlws.FILTER('01_Base_Analitica'!$U$2:$U$1449,('01_Base_Analitica'!$D$2:$D$1449=A186)*ISNUMBER('01_Base_Analitica'!$U$2:$U$1449)))-MIN(_xlfn._xlws.FILTER('01_Base_Analitica'!$U$2:$U$1449,('01_Base_Analitica'!$D$2:$D$1449=A186)*ISNUMBER('01_Base_Analitica'!$U$2:$U$1449))))</f>
        <v>0.40000000000000036</v>
      </c>
      <c r="J186" s="12" cm="1">
        <f t="array" ref="J186">IF(H186&lt;2,"",MAX(_xlfn._xlws.FILTER('01_Base_Analitica'!$V$2:$V$1449,('01_Base_Analitica'!$D$2:$D$1449=A186)*ISNUMBER('01_Base_Analitica'!$V$2:$V$1449)))-MIN(_xlfn._xlws.FILTER('01_Base_Analitica'!$V$2:$V$1449,('01_Base_Analitica'!$D$2:$D$1449=A186)*ISNUMBER('01_Base_Analitica'!$V$2:$V$1449))))</f>
        <v>0</v>
      </c>
      <c r="K186" s="12">
        <f t="shared" si="2"/>
        <v>0.39999999999999858</v>
      </c>
    </row>
    <row r="187" spans="1:11">
      <c r="A187">
        <f>Base_Amostral!A187</f>
        <v>3129806</v>
      </c>
      <c r="B187" t="str">
        <f>Base_Amostral!E187</f>
        <v>Ibirité</v>
      </c>
      <c r="C187" t="str">
        <f>Base_Amostral!C187</f>
        <v>Minas Gerais</v>
      </c>
      <c r="D187" t="str">
        <f>Base_Amostral!F187</f>
        <v>Sudeste</v>
      </c>
      <c r="E187" s="12">
        <f>IFERROR(AVERAGEIF('01_Base_Analitica'!$D:$D,A187,'01_Base_Analitica'!$U:$U),"")</f>
        <v>6.3250000000000002</v>
      </c>
      <c r="F187" s="12">
        <f>IFERROR(AVERAGEIF('01_Base_Analitica'!$D:$D,A187,'01_Base_Analitica'!$V:$V),"")</f>
        <v>6.9</v>
      </c>
      <c r="G187">
        <f>COUNTIFS('01_Base_Analitica'!$D:$D,A187,'01_Base_Analitica'!$U:$U,"&gt;="&amp;0)</f>
        <v>4</v>
      </c>
      <c r="H187">
        <f>COUNTIFS('01_Base_Analitica'!$D:$D,A187,'01_Base_Analitica'!$V:$V,"&gt;="&amp;0)</f>
        <v>4</v>
      </c>
      <c r="I187" s="12" cm="1">
        <f t="array" ref="I187">IF(G187&lt;2,"",MAX(_xlfn._xlws.FILTER('01_Base_Analitica'!$U$2:$U$1449,('01_Base_Analitica'!$D$2:$D$1449=A187)*ISNUMBER('01_Base_Analitica'!$U$2:$U$1449)))-MIN(_xlfn._xlws.FILTER('01_Base_Analitica'!$U$2:$U$1449,('01_Base_Analitica'!$D$2:$D$1449=A187)*ISNUMBER('01_Base_Analitica'!$U$2:$U$1449))))</f>
        <v>0.70000000000000018</v>
      </c>
      <c r="J187" s="12" cm="1">
        <f t="array" ref="J187">IF(H187&lt;2,"",MAX(_xlfn._xlws.FILTER('01_Base_Analitica'!$V$2:$V$1449,('01_Base_Analitica'!$D$2:$D$1449=A187)*ISNUMBER('01_Base_Analitica'!$V$2:$V$1449)))-MIN(_xlfn._xlws.FILTER('01_Base_Analitica'!$V$2:$V$1449,('01_Base_Analitica'!$D$2:$D$1449=A187)*ISNUMBER('01_Base_Analitica'!$V$2:$V$1449))))</f>
        <v>0</v>
      </c>
      <c r="K187" s="12">
        <f t="shared" si="2"/>
        <v>-0.57500000000000018</v>
      </c>
    </row>
    <row r="188" spans="1:11">
      <c r="A188">
        <f>Base_Amostral!A188</f>
        <v>3200409</v>
      </c>
      <c r="B188" t="str">
        <f>Base_Amostral!E188</f>
        <v>Anchieta</v>
      </c>
      <c r="C188" t="str">
        <f>Base_Amostral!C188</f>
        <v>Espírito Santo</v>
      </c>
      <c r="D188" t="str">
        <f>Base_Amostral!F188</f>
        <v>Sudeste</v>
      </c>
      <c r="E188" s="12">
        <f>IFERROR(AVERAGEIF('01_Base_Analitica'!$D:$D,A188,'01_Base_Analitica'!$U:$U),"")</f>
        <v>7.65</v>
      </c>
      <c r="F188" s="12">
        <f>IFERROR(AVERAGEIF('01_Base_Analitica'!$D:$D,A188,'01_Base_Analitica'!$V:$V),"")</f>
        <v>7.1</v>
      </c>
      <c r="G188">
        <f>COUNTIFS('01_Base_Analitica'!$D:$D,A188,'01_Base_Analitica'!$U:$U,"&gt;="&amp;0)</f>
        <v>4</v>
      </c>
      <c r="H188">
        <f>COUNTIFS('01_Base_Analitica'!$D:$D,A188,'01_Base_Analitica'!$V:$V,"&gt;="&amp;0)</f>
        <v>4</v>
      </c>
      <c r="I188" s="12" cm="1">
        <f t="array" ref="I188">IF(G188&lt;2,"",MAX(_xlfn._xlws.FILTER('01_Base_Analitica'!$U$2:$U$1449,('01_Base_Analitica'!$D$2:$D$1449=A188)*ISNUMBER('01_Base_Analitica'!$U$2:$U$1449)))-MIN(_xlfn._xlws.FILTER('01_Base_Analitica'!$U$2:$U$1449,('01_Base_Analitica'!$D$2:$D$1449=A188)*ISNUMBER('01_Base_Analitica'!$U$2:$U$1449))))</f>
        <v>0.59999999999999964</v>
      </c>
      <c r="J188" s="12" cm="1">
        <f t="array" ref="J188">IF(H188&lt;2,"",MAX(_xlfn._xlws.FILTER('01_Base_Analitica'!$V$2:$V$1449,('01_Base_Analitica'!$D$2:$D$1449=A188)*ISNUMBER('01_Base_Analitica'!$V$2:$V$1449)))-MIN(_xlfn._xlws.FILTER('01_Base_Analitica'!$V$2:$V$1449,('01_Base_Analitica'!$D$2:$D$1449=A188)*ISNUMBER('01_Base_Analitica'!$V$2:$V$1449))))</f>
        <v>0</v>
      </c>
      <c r="K188" s="12">
        <f t="shared" si="2"/>
        <v>0.55000000000000071</v>
      </c>
    </row>
    <row r="189" spans="1:11">
      <c r="A189">
        <f>Base_Amostral!A189</f>
        <v>3530904</v>
      </c>
      <c r="B189" t="str">
        <f>Base_Amostral!E189</f>
        <v>Mombuca</v>
      </c>
      <c r="C189" t="str">
        <f>Base_Amostral!C189</f>
        <v>São Paulo</v>
      </c>
      <c r="D189" t="str">
        <f>Base_Amostral!F189</f>
        <v>Sudeste</v>
      </c>
      <c r="E189" s="12">
        <f>IFERROR(AVERAGEIF('01_Base_Analitica'!$D:$D,A189,'01_Base_Analitica'!$U:$U),"")</f>
        <v>6.6000000000000005</v>
      </c>
      <c r="F189" s="12">
        <f>IFERROR(AVERAGEIF('01_Base_Analitica'!$D:$D,A189,'01_Base_Analitica'!$V:$V),"")</f>
        <v>6.35</v>
      </c>
      <c r="G189">
        <f>COUNTIFS('01_Base_Analitica'!$D:$D,A189,'01_Base_Analitica'!$U:$U,"&gt;="&amp;0)</f>
        <v>4</v>
      </c>
      <c r="H189">
        <f>COUNTIFS('01_Base_Analitica'!$D:$D,A189,'01_Base_Analitica'!$V:$V,"&gt;="&amp;0)</f>
        <v>4</v>
      </c>
      <c r="I189" s="12" cm="1">
        <f t="array" ref="I189">IF(G189&lt;2,"",MAX(_xlfn._xlws.FILTER('01_Base_Analitica'!$U$2:$U$1449,('01_Base_Analitica'!$D$2:$D$1449=A189)*ISNUMBER('01_Base_Analitica'!$U$2:$U$1449)))-MIN(_xlfn._xlws.FILTER('01_Base_Analitica'!$U$2:$U$1449,('01_Base_Analitica'!$D$2:$D$1449=A189)*ISNUMBER('01_Base_Analitica'!$U$2:$U$1449))))</f>
        <v>0.79999999999999982</v>
      </c>
      <c r="J189" s="12" cm="1">
        <f t="array" ref="J189">IF(H189&lt;2,"",MAX(_xlfn._xlws.FILTER('01_Base_Analitica'!$V$2:$V$1449,('01_Base_Analitica'!$D$2:$D$1449=A189)*ISNUMBER('01_Base_Analitica'!$V$2:$V$1449)))-MIN(_xlfn._xlws.FILTER('01_Base_Analitica'!$V$2:$V$1449,('01_Base_Analitica'!$D$2:$D$1449=A189)*ISNUMBER('01_Base_Analitica'!$V$2:$V$1449))))</f>
        <v>0.29999999999999982</v>
      </c>
      <c r="K189" s="12">
        <f t="shared" si="2"/>
        <v>0.25000000000000089</v>
      </c>
    </row>
    <row r="190" spans="1:11">
      <c r="A190">
        <f>Base_Amostral!A190</f>
        <v>3300951</v>
      </c>
      <c r="B190" t="str">
        <f>Base_Amostral!E190</f>
        <v>Comendador Levy Gasparian</v>
      </c>
      <c r="C190" t="str">
        <f>Base_Amostral!C190</f>
        <v>Rio de Janeiro</v>
      </c>
      <c r="D190" t="str">
        <f>Base_Amostral!F190</f>
        <v>Sudeste</v>
      </c>
      <c r="E190" s="12">
        <f>IFERROR(AVERAGEIF('01_Base_Analitica'!$D:$D,A190,'01_Base_Analitica'!$U:$U),"")</f>
        <v>7.85</v>
      </c>
      <c r="F190" s="12">
        <f>IFERROR(AVERAGEIF('01_Base_Analitica'!$D:$D,A190,'01_Base_Analitica'!$V:$V),"")</f>
        <v>7.5</v>
      </c>
      <c r="G190">
        <f>COUNTIFS('01_Base_Analitica'!$D:$D,A190,'01_Base_Analitica'!$U:$U,"&gt;="&amp;0)</f>
        <v>4</v>
      </c>
      <c r="H190">
        <f>COUNTIFS('01_Base_Analitica'!$D:$D,A190,'01_Base_Analitica'!$V:$V,"&gt;="&amp;0)</f>
        <v>4</v>
      </c>
      <c r="I190" s="12" cm="1">
        <f t="array" ref="I190">IF(G190&lt;2,"",MAX(_xlfn._xlws.FILTER('01_Base_Analitica'!$U$2:$U$1449,('01_Base_Analitica'!$D$2:$D$1449=A190)*ISNUMBER('01_Base_Analitica'!$U$2:$U$1449)))-MIN(_xlfn._xlws.FILTER('01_Base_Analitica'!$U$2:$U$1449,('01_Base_Analitica'!$D$2:$D$1449=A190)*ISNUMBER('01_Base_Analitica'!$U$2:$U$1449))))</f>
        <v>0.90000000000000036</v>
      </c>
      <c r="J190" s="12" cm="1">
        <f t="array" ref="J190">IF(H190&lt;2,"",MAX(_xlfn._xlws.FILTER('01_Base_Analitica'!$V$2:$V$1449,('01_Base_Analitica'!$D$2:$D$1449=A190)*ISNUMBER('01_Base_Analitica'!$V$2:$V$1449)))-MIN(_xlfn._xlws.FILTER('01_Base_Analitica'!$V$2:$V$1449,('01_Base_Analitica'!$D$2:$D$1449=A190)*ISNUMBER('01_Base_Analitica'!$V$2:$V$1449))))</f>
        <v>0</v>
      </c>
      <c r="K190" s="12">
        <f t="shared" si="2"/>
        <v>0.34999999999999964</v>
      </c>
    </row>
    <row r="191" spans="1:11">
      <c r="A191">
        <f>Base_Amostral!A191</f>
        <v>3128402</v>
      </c>
      <c r="B191" t="str">
        <f>Base_Amostral!E191</f>
        <v>Guarani</v>
      </c>
      <c r="C191" t="str">
        <f>Base_Amostral!C191</f>
        <v>Minas Gerais</v>
      </c>
      <c r="D191" t="str">
        <f>Base_Amostral!F191</f>
        <v>Sudeste</v>
      </c>
      <c r="E191" s="12">
        <f>IFERROR(AVERAGEIF('01_Base_Analitica'!$D:$D,A191,'01_Base_Analitica'!$U:$U),"")</f>
        <v>5.5000000000000009</v>
      </c>
      <c r="F191" s="12">
        <f>IFERROR(AVERAGEIF('01_Base_Analitica'!$D:$D,A191,'01_Base_Analitica'!$V:$V),"")</f>
        <v>5.4249999999999998</v>
      </c>
      <c r="G191">
        <f>COUNTIFS('01_Base_Analitica'!$D:$D,A191,'01_Base_Analitica'!$U:$U,"&gt;="&amp;0)</f>
        <v>4</v>
      </c>
      <c r="H191">
        <f>COUNTIFS('01_Base_Analitica'!$D:$D,A191,'01_Base_Analitica'!$V:$V,"&gt;="&amp;0)</f>
        <v>4</v>
      </c>
      <c r="I191" s="12" cm="1">
        <f t="array" ref="I191">IF(G191&lt;2,"",MAX(_xlfn._xlws.FILTER('01_Base_Analitica'!$U$2:$U$1449,('01_Base_Analitica'!$D$2:$D$1449=A191)*ISNUMBER('01_Base_Analitica'!$U$2:$U$1449)))-MIN(_xlfn._xlws.FILTER('01_Base_Analitica'!$U$2:$U$1449,('01_Base_Analitica'!$D$2:$D$1449=A191)*ISNUMBER('01_Base_Analitica'!$U$2:$U$1449))))</f>
        <v>0.39999999999999947</v>
      </c>
      <c r="J191" s="12" cm="1">
        <f t="array" ref="J191">IF(H191&lt;2,"",MAX(_xlfn._xlws.FILTER('01_Base_Analitica'!$V$2:$V$1449,('01_Base_Analitica'!$D$2:$D$1449=A191)*ISNUMBER('01_Base_Analitica'!$V$2:$V$1449)))-MIN(_xlfn._xlws.FILTER('01_Base_Analitica'!$V$2:$V$1449,('01_Base_Analitica'!$D$2:$D$1449=A191)*ISNUMBER('01_Base_Analitica'!$V$2:$V$1449))))</f>
        <v>0.29999999999999982</v>
      </c>
      <c r="K191" s="12">
        <f t="shared" si="2"/>
        <v>7.5000000000001066E-2</v>
      </c>
    </row>
    <row r="192" spans="1:11">
      <c r="A192">
        <f>Base_Amostral!A192</f>
        <v>3154408</v>
      </c>
      <c r="B192" t="str">
        <f>Base_Amostral!E192</f>
        <v>Ressaquinha</v>
      </c>
      <c r="C192" t="str">
        <f>Base_Amostral!C192</f>
        <v>Minas Gerais</v>
      </c>
      <c r="D192" t="str">
        <f>Base_Amostral!F192</f>
        <v>Sudeste</v>
      </c>
      <c r="E192" s="12">
        <f>IFERROR(AVERAGEIF('01_Base_Analitica'!$D:$D,A192,'01_Base_Analitica'!$U:$U),"")</f>
        <v>6.9499999999999993</v>
      </c>
      <c r="F192" s="12">
        <f>IFERROR(AVERAGEIF('01_Base_Analitica'!$D:$D,A192,'01_Base_Analitica'!$V:$V),"")</f>
        <v>6.6</v>
      </c>
      <c r="G192">
        <f>COUNTIFS('01_Base_Analitica'!$D:$D,A192,'01_Base_Analitica'!$U:$U,"&gt;="&amp;0)</f>
        <v>4</v>
      </c>
      <c r="H192">
        <f>COUNTIFS('01_Base_Analitica'!$D:$D,A192,'01_Base_Analitica'!$V:$V,"&gt;="&amp;0)</f>
        <v>4</v>
      </c>
      <c r="I192" s="12" cm="1">
        <f t="array" ref="I192">IF(G192&lt;2,"",MAX(_xlfn._xlws.FILTER('01_Base_Analitica'!$U$2:$U$1449,('01_Base_Analitica'!$D$2:$D$1449=A192)*ISNUMBER('01_Base_Analitica'!$U$2:$U$1449)))-MIN(_xlfn._xlws.FILTER('01_Base_Analitica'!$U$2:$U$1449,('01_Base_Analitica'!$D$2:$D$1449=A192)*ISNUMBER('01_Base_Analitica'!$U$2:$U$1449))))</f>
        <v>0.60000000000000053</v>
      </c>
      <c r="J192" s="12" cm="1">
        <f t="array" ref="J192">IF(H192&lt;2,"",MAX(_xlfn._xlws.FILTER('01_Base_Analitica'!$V$2:$V$1449,('01_Base_Analitica'!$D$2:$D$1449=A192)*ISNUMBER('01_Base_Analitica'!$V$2:$V$1449)))-MIN(_xlfn._xlws.FILTER('01_Base_Analitica'!$V$2:$V$1449,('01_Base_Analitica'!$D$2:$D$1449=A192)*ISNUMBER('01_Base_Analitica'!$V$2:$V$1449))))</f>
        <v>0</v>
      </c>
      <c r="K192" s="12">
        <f t="shared" si="2"/>
        <v>0.34999999999999964</v>
      </c>
    </row>
    <row r="193" spans="1:11">
      <c r="A193">
        <f>Base_Amostral!A193</f>
        <v>3149200</v>
      </c>
      <c r="B193" t="str">
        <f>Base_Amostral!E193</f>
        <v>Pedrinópolis</v>
      </c>
      <c r="C193" t="str">
        <f>Base_Amostral!C193</f>
        <v>Minas Gerais</v>
      </c>
      <c r="D193" t="str">
        <f>Base_Amostral!F193</f>
        <v>Sudeste</v>
      </c>
      <c r="E193" s="12">
        <f>IFERROR(AVERAGEIF('01_Base_Analitica'!$D:$D,A193,'01_Base_Analitica'!$U:$U),"")</f>
        <v>6.05</v>
      </c>
      <c r="F193" s="12">
        <f>IFERROR(AVERAGEIF('01_Base_Analitica'!$D:$D,A193,'01_Base_Analitica'!$V:$V),"")</f>
        <v>6.1</v>
      </c>
      <c r="G193">
        <f>COUNTIFS('01_Base_Analitica'!$D:$D,A193,'01_Base_Analitica'!$U:$U,"&gt;="&amp;0)</f>
        <v>4</v>
      </c>
      <c r="H193">
        <f>COUNTIFS('01_Base_Analitica'!$D:$D,A193,'01_Base_Analitica'!$V:$V,"&gt;="&amp;0)</f>
        <v>4</v>
      </c>
      <c r="I193" s="12" cm="1">
        <f t="array" ref="I193">IF(G193&lt;2,"",MAX(_xlfn._xlws.FILTER('01_Base_Analitica'!$U$2:$U$1449,('01_Base_Analitica'!$D$2:$D$1449=A193)*ISNUMBER('01_Base_Analitica'!$U$2:$U$1449)))-MIN(_xlfn._xlws.FILTER('01_Base_Analitica'!$U$2:$U$1449,('01_Base_Analitica'!$D$2:$D$1449=A193)*ISNUMBER('01_Base_Analitica'!$U$2:$U$1449))))</f>
        <v>1</v>
      </c>
      <c r="J193" s="12" cm="1">
        <f t="array" ref="J193">IF(H193&lt;2,"",MAX(_xlfn._xlws.FILTER('01_Base_Analitica'!$V$2:$V$1449,('01_Base_Analitica'!$D$2:$D$1449=A193)*ISNUMBER('01_Base_Analitica'!$V$2:$V$1449)))-MIN(_xlfn._xlws.FILTER('01_Base_Analitica'!$V$2:$V$1449,('01_Base_Analitica'!$D$2:$D$1449=A193)*ISNUMBER('01_Base_Analitica'!$V$2:$V$1449))))</f>
        <v>0</v>
      </c>
      <c r="K193" s="12">
        <f t="shared" si="2"/>
        <v>-4.9999999999999822E-2</v>
      </c>
    </row>
    <row r="194" spans="1:11">
      <c r="A194">
        <f>Base_Amostral!A194</f>
        <v>3539608</v>
      </c>
      <c r="B194" t="str">
        <f>Base_Amostral!E194</f>
        <v>Planalto</v>
      </c>
      <c r="C194" t="str">
        <f>Base_Amostral!C194</f>
        <v>São Paulo</v>
      </c>
      <c r="D194" t="str">
        <f>Base_Amostral!F194</f>
        <v>Sudeste</v>
      </c>
      <c r="E194" s="12">
        <f>IFERROR(AVERAGEIF('01_Base_Analitica'!$D:$D,A194,'01_Base_Analitica'!$U:$U),"")</f>
        <v>9.2999999999999989</v>
      </c>
      <c r="F194" s="12">
        <f>IFERROR(AVERAGEIF('01_Base_Analitica'!$D:$D,A194,'01_Base_Analitica'!$V:$V),"")</f>
        <v>6.875</v>
      </c>
      <c r="G194">
        <f>COUNTIFS('01_Base_Analitica'!$D:$D,A194,'01_Base_Analitica'!$U:$U,"&gt;="&amp;0)</f>
        <v>4</v>
      </c>
      <c r="H194">
        <f>COUNTIFS('01_Base_Analitica'!$D:$D,A194,'01_Base_Analitica'!$V:$V,"&gt;="&amp;0)</f>
        <v>4</v>
      </c>
      <c r="I194" s="12" cm="1">
        <f t="array" ref="I194">IF(G194&lt;2,"",MAX(_xlfn._xlws.FILTER('01_Base_Analitica'!$U$2:$U$1449,('01_Base_Analitica'!$D$2:$D$1449=A194)*ISNUMBER('01_Base_Analitica'!$U$2:$U$1449)))-MIN(_xlfn._xlws.FILTER('01_Base_Analitica'!$U$2:$U$1449,('01_Base_Analitica'!$D$2:$D$1449=A194)*ISNUMBER('01_Base_Analitica'!$U$2:$U$1449))))</f>
        <v>0.40000000000000036</v>
      </c>
      <c r="J194" s="12" cm="1">
        <f t="array" ref="J194">IF(H194&lt;2,"",MAX(_xlfn._xlws.FILTER('01_Base_Analitica'!$V$2:$V$1449,('01_Base_Analitica'!$D$2:$D$1449=A194)*ISNUMBER('01_Base_Analitica'!$V$2:$V$1449)))-MIN(_xlfn._xlws.FILTER('01_Base_Analitica'!$V$2:$V$1449,('01_Base_Analitica'!$D$2:$D$1449=A194)*ISNUMBER('01_Base_Analitica'!$V$2:$V$1449))))</f>
        <v>0.29999999999999982</v>
      </c>
      <c r="K194" s="12">
        <f t="shared" si="2"/>
        <v>2.4249999999999989</v>
      </c>
    </row>
    <row r="195" spans="1:11">
      <c r="A195">
        <f>Base_Amostral!A195</f>
        <v>3142700</v>
      </c>
      <c r="B195" t="str">
        <f>Base_Amostral!E195</f>
        <v>Montalvânia</v>
      </c>
      <c r="C195" t="str">
        <f>Base_Amostral!C195</f>
        <v>Minas Gerais</v>
      </c>
      <c r="D195" t="str">
        <f>Base_Amostral!F195</f>
        <v>Sudeste</v>
      </c>
      <c r="E195" s="12">
        <f>IFERROR(AVERAGEIF('01_Base_Analitica'!$D:$D,A195,'01_Base_Analitica'!$U:$U),"")</f>
        <v>5.95</v>
      </c>
      <c r="F195" s="12">
        <f>IFERROR(AVERAGEIF('01_Base_Analitica'!$D:$D,A195,'01_Base_Analitica'!$V:$V),"")</f>
        <v>5.7</v>
      </c>
      <c r="G195">
        <f>COUNTIFS('01_Base_Analitica'!$D:$D,A195,'01_Base_Analitica'!$U:$U,"&gt;="&amp;0)</f>
        <v>4</v>
      </c>
      <c r="H195">
        <f>COUNTIFS('01_Base_Analitica'!$D:$D,A195,'01_Base_Analitica'!$V:$V,"&gt;="&amp;0)</f>
        <v>4</v>
      </c>
      <c r="I195" s="12" cm="1">
        <f t="array" ref="I195">IF(G195&lt;2,"",MAX(_xlfn._xlws.FILTER('01_Base_Analitica'!$U$2:$U$1449,('01_Base_Analitica'!$D$2:$D$1449=A195)*ISNUMBER('01_Base_Analitica'!$U$2:$U$1449)))-MIN(_xlfn._xlws.FILTER('01_Base_Analitica'!$U$2:$U$1449,('01_Base_Analitica'!$D$2:$D$1449=A195)*ISNUMBER('01_Base_Analitica'!$U$2:$U$1449))))</f>
        <v>1</v>
      </c>
      <c r="J195" s="12" cm="1">
        <f t="array" ref="J195">IF(H195&lt;2,"",MAX(_xlfn._xlws.FILTER('01_Base_Analitica'!$V$2:$V$1449,('01_Base_Analitica'!$D$2:$D$1449=A195)*ISNUMBER('01_Base_Analitica'!$V$2:$V$1449)))-MIN(_xlfn._xlws.FILTER('01_Base_Analitica'!$V$2:$V$1449,('01_Base_Analitica'!$D$2:$D$1449=A195)*ISNUMBER('01_Base_Analitica'!$V$2:$V$1449))))</f>
        <v>0</v>
      </c>
      <c r="K195" s="12">
        <f t="shared" ref="K195:K258" si="3">IF(OR(E195="",F195=""),"",E195-F195)</f>
        <v>0.25</v>
      </c>
    </row>
    <row r="196" spans="1:11">
      <c r="A196">
        <f>Base_Amostral!A196</f>
        <v>3160801</v>
      </c>
      <c r="B196" t="str">
        <f>Base_Amostral!E196</f>
        <v>São Bento Abade</v>
      </c>
      <c r="C196" t="str">
        <f>Base_Amostral!C196</f>
        <v>Minas Gerais</v>
      </c>
      <c r="D196" t="str">
        <f>Base_Amostral!F196</f>
        <v>Sudeste</v>
      </c>
      <c r="E196" s="12">
        <f>IFERROR(AVERAGEIF('01_Base_Analitica'!$D:$D,A196,'01_Base_Analitica'!$U:$U),"")</f>
        <v>5.35</v>
      </c>
      <c r="F196" s="12">
        <f>IFERROR(AVERAGEIF('01_Base_Analitica'!$D:$D,A196,'01_Base_Analitica'!$V:$V),"")</f>
        <v>5.7750000000000004</v>
      </c>
      <c r="G196">
        <f>COUNTIFS('01_Base_Analitica'!$D:$D,A196,'01_Base_Analitica'!$U:$U,"&gt;="&amp;0)</f>
        <v>4</v>
      </c>
      <c r="H196">
        <f>COUNTIFS('01_Base_Analitica'!$D:$D,A196,'01_Base_Analitica'!$V:$V,"&gt;="&amp;0)</f>
        <v>4</v>
      </c>
      <c r="I196" s="12" cm="1">
        <f t="array" ref="I196">IF(G196&lt;2,"",MAX(_xlfn._xlws.FILTER('01_Base_Analitica'!$U$2:$U$1449,('01_Base_Analitica'!$D$2:$D$1449=A196)*ISNUMBER('01_Base_Analitica'!$U$2:$U$1449)))-MIN(_xlfn._xlws.FILTER('01_Base_Analitica'!$U$2:$U$1449,('01_Base_Analitica'!$D$2:$D$1449=A196)*ISNUMBER('01_Base_Analitica'!$U$2:$U$1449))))</f>
        <v>3.9999999999999991</v>
      </c>
      <c r="J196" s="12" cm="1">
        <f t="array" ref="J196">IF(H196&lt;2,"",MAX(_xlfn._xlws.FILTER('01_Base_Analitica'!$V$2:$V$1449,('01_Base_Analitica'!$D$2:$D$1449=A196)*ISNUMBER('01_Base_Analitica'!$V$2:$V$1449)))-MIN(_xlfn._xlws.FILTER('01_Base_Analitica'!$V$2:$V$1449,('01_Base_Analitica'!$D$2:$D$1449=A196)*ISNUMBER('01_Base_Analitica'!$V$2:$V$1449))))</f>
        <v>2.9000000000000004</v>
      </c>
      <c r="K196" s="12">
        <f t="shared" si="3"/>
        <v>-0.42500000000000071</v>
      </c>
    </row>
    <row r="197" spans="1:11">
      <c r="A197">
        <f>Base_Amostral!A197</f>
        <v>3544103</v>
      </c>
      <c r="B197" t="str">
        <f>Base_Amostral!E197</f>
        <v>Rio Grande da Serra</v>
      </c>
      <c r="C197" t="str">
        <f>Base_Amostral!C197</f>
        <v>São Paulo</v>
      </c>
      <c r="D197" t="str">
        <f>Base_Amostral!F197</f>
        <v>Sudeste</v>
      </c>
      <c r="E197" s="12">
        <f>IFERROR(AVERAGEIF('01_Base_Analitica'!$D:$D,A197,'01_Base_Analitica'!$U:$U),"")</f>
        <v>7.7</v>
      </c>
      <c r="F197" s="12">
        <f>IFERROR(AVERAGEIF('01_Base_Analitica'!$D:$D,A197,'01_Base_Analitica'!$V:$V),"")</f>
        <v>7.4000000000000012</v>
      </c>
      <c r="G197">
        <f>COUNTIFS('01_Base_Analitica'!$D:$D,A197,'01_Base_Analitica'!$U:$U,"&gt;="&amp;0)</f>
        <v>3</v>
      </c>
      <c r="H197">
        <f>COUNTIFS('01_Base_Analitica'!$D:$D,A197,'01_Base_Analitica'!$V:$V,"&gt;="&amp;0)</f>
        <v>3</v>
      </c>
      <c r="I197" s="12" cm="1">
        <f t="array" ref="I197">IF(G197&lt;2,"",MAX(_xlfn._xlws.FILTER('01_Base_Analitica'!$U$2:$U$1449,('01_Base_Analitica'!$D$2:$D$1449=A197)*ISNUMBER('01_Base_Analitica'!$U$2:$U$1449)))-MIN(_xlfn._xlws.FILTER('01_Base_Analitica'!$U$2:$U$1449,('01_Base_Analitica'!$D$2:$D$1449=A197)*ISNUMBER('01_Base_Analitica'!$U$2:$U$1449))))</f>
        <v>0.90000000000000036</v>
      </c>
      <c r="J197" s="12" cm="1">
        <f t="array" ref="J197">IF(H197&lt;2,"",MAX(_xlfn._xlws.FILTER('01_Base_Analitica'!$V$2:$V$1449,('01_Base_Analitica'!$D$2:$D$1449=A197)*ISNUMBER('01_Base_Analitica'!$V$2:$V$1449)))-MIN(_xlfn._xlws.FILTER('01_Base_Analitica'!$V$2:$V$1449,('01_Base_Analitica'!$D$2:$D$1449=A197)*ISNUMBER('01_Base_Analitica'!$V$2:$V$1449))))</f>
        <v>0</v>
      </c>
      <c r="K197" s="12">
        <f t="shared" si="3"/>
        <v>0.29999999999999893</v>
      </c>
    </row>
    <row r="198" spans="1:11">
      <c r="A198">
        <f>Base_Amostral!A198</f>
        <v>3553906</v>
      </c>
      <c r="B198" t="str">
        <f>Base_Amostral!E198</f>
        <v>Tarabai</v>
      </c>
      <c r="C198" t="str">
        <f>Base_Amostral!C198</f>
        <v>São Paulo</v>
      </c>
      <c r="D198" t="str">
        <f>Base_Amostral!F198</f>
        <v>Sudeste</v>
      </c>
      <c r="E198" s="12">
        <f>IFERROR(AVERAGEIF('01_Base_Analitica'!$D:$D,A198,'01_Base_Analitica'!$U:$U),"")</f>
        <v>8.9</v>
      </c>
      <c r="F198" s="12">
        <f>IFERROR(AVERAGEIF('01_Base_Analitica'!$D:$D,A198,'01_Base_Analitica'!$V:$V),"")</f>
        <v>9</v>
      </c>
      <c r="G198">
        <f>COUNTIFS('01_Base_Analitica'!$D:$D,A198,'01_Base_Analitica'!$U:$U,"&gt;="&amp;0)</f>
        <v>4</v>
      </c>
      <c r="H198">
        <f>COUNTIFS('01_Base_Analitica'!$D:$D,A198,'01_Base_Analitica'!$V:$V,"&gt;="&amp;0)</f>
        <v>4</v>
      </c>
      <c r="I198" s="12" cm="1">
        <f t="array" ref="I198">IF(G198&lt;2,"",MAX(_xlfn._xlws.FILTER('01_Base_Analitica'!$U$2:$U$1449,('01_Base_Analitica'!$D$2:$D$1449=A198)*ISNUMBER('01_Base_Analitica'!$U$2:$U$1449)))-MIN(_xlfn._xlws.FILTER('01_Base_Analitica'!$U$2:$U$1449,('01_Base_Analitica'!$D$2:$D$1449=A198)*ISNUMBER('01_Base_Analitica'!$U$2:$U$1449))))</f>
        <v>0.39999999999999858</v>
      </c>
      <c r="J198" s="12" cm="1">
        <f t="array" ref="J198">IF(H198&lt;2,"",MAX(_xlfn._xlws.FILTER('01_Base_Analitica'!$V$2:$V$1449,('01_Base_Analitica'!$D$2:$D$1449=A198)*ISNUMBER('01_Base_Analitica'!$V$2:$V$1449)))-MIN(_xlfn._xlws.FILTER('01_Base_Analitica'!$V$2:$V$1449,('01_Base_Analitica'!$D$2:$D$1449=A198)*ISNUMBER('01_Base_Analitica'!$V$2:$V$1449))))</f>
        <v>0</v>
      </c>
      <c r="K198" s="12">
        <f t="shared" si="3"/>
        <v>-9.9999999999999645E-2</v>
      </c>
    </row>
    <row r="199" spans="1:11">
      <c r="A199">
        <f>Base_Amostral!A199</f>
        <v>3500808</v>
      </c>
      <c r="B199" t="str">
        <f>Base_Amostral!E199</f>
        <v>Alfredo Marcondes</v>
      </c>
      <c r="C199" t="str">
        <f>Base_Amostral!C199</f>
        <v>São Paulo</v>
      </c>
      <c r="D199" t="str">
        <f>Base_Amostral!F199</f>
        <v>Sudeste</v>
      </c>
      <c r="E199" s="12">
        <f>IFERROR(AVERAGEIF('01_Base_Analitica'!$D:$D,A199,'01_Base_Analitica'!$U:$U),"")</f>
        <v>9.3333333333333339</v>
      </c>
      <c r="F199" s="12">
        <f>IFERROR(AVERAGEIF('01_Base_Analitica'!$D:$D,A199,'01_Base_Analitica'!$V:$V),"")</f>
        <v>4.8</v>
      </c>
      <c r="G199">
        <f>COUNTIFS('01_Base_Analitica'!$D:$D,A199,'01_Base_Analitica'!$U:$U,"&gt;="&amp;0)</f>
        <v>3</v>
      </c>
      <c r="H199">
        <f>COUNTIFS('01_Base_Analitica'!$D:$D,A199,'01_Base_Analitica'!$V:$V,"&gt;="&amp;0)</f>
        <v>4</v>
      </c>
      <c r="I199" s="12" cm="1">
        <f t="array" ref="I199">IF(G199&lt;2,"",MAX(_xlfn._xlws.FILTER('01_Base_Analitica'!$U$2:$U$1449,('01_Base_Analitica'!$D$2:$D$1449=A199)*ISNUMBER('01_Base_Analitica'!$U$2:$U$1449)))-MIN(_xlfn._xlws.FILTER('01_Base_Analitica'!$U$2:$U$1449,('01_Base_Analitica'!$D$2:$D$1449=A199)*ISNUMBER('01_Base_Analitica'!$U$2:$U$1449))))</f>
        <v>0.40000000000000036</v>
      </c>
      <c r="J199" s="12" cm="1">
        <f t="array" ref="J199">IF(H199&lt;2,"",MAX(_xlfn._xlws.FILTER('01_Base_Analitica'!$V$2:$V$1449,('01_Base_Analitica'!$D$2:$D$1449=A199)*ISNUMBER('01_Base_Analitica'!$V$2:$V$1449)))-MIN(_xlfn._xlws.FILTER('01_Base_Analitica'!$V$2:$V$1449,('01_Base_Analitica'!$D$2:$D$1449=A199)*ISNUMBER('01_Base_Analitica'!$V$2:$V$1449))))</f>
        <v>0</v>
      </c>
      <c r="K199" s="12">
        <f t="shared" si="3"/>
        <v>4.5333333333333341</v>
      </c>
    </row>
    <row r="200" spans="1:11">
      <c r="A200">
        <f>Base_Amostral!A200</f>
        <v>3159308</v>
      </c>
      <c r="B200" t="str">
        <f>Base_Amostral!E200</f>
        <v>Santa Rita de Jacutinga</v>
      </c>
      <c r="C200" t="str">
        <f>Base_Amostral!C200</f>
        <v>Minas Gerais</v>
      </c>
      <c r="D200" t="str">
        <f>Base_Amostral!F200</f>
        <v>Sudeste</v>
      </c>
      <c r="E200" s="12">
        <f>IFERROR(AVERAGEIF('01_Base_Analitica'!$D:$D,A200,'01_Base_Analitica'!$U:$U),"")</f>
        <v>6.4749999999999996</v>
      </c>
      <c r="F200" s="12">
        <f>IFERROR(AVERAGEIF('01_Base_Analitica'!$D:$D,A200,'01_Base_Analitica'!$V:$V),"")</f>
        <v>6.6</v>
      </c>
      <c r="G200">
        <f>COUNTIFS('01_Base_Analitica'!$D:$D,A200,'01_Base_Analitica'!$U:$U,"&gt;="&amp;0)</f>
        <v>4</v>
      </c>
      <c r="H200">
        <f>COUNTIFS('01_Base_Analitica'!$D:$D,A200,'01_Base_Analitica'!$V:$V,"&gt;="&amp;0)</f>
        <v>4</v>
      </c>
      <c r="I200" s="12" cm="1">
        <f t="array" ref="I200">IF(G200&lt;2,"",MAX(_xlfn._xlws.FILTER('01_Base_Analitica'!$U$2:$U$1449,('01_Base_Analitica'!$D$2:$D$1449=A200)*ISNUMBER('01_Base_Analitica'!$U$2:$U$1449)))-MIN(_xlfn._xlws.FILTER('01_Base_Analitica'!$U$2:$U$1449,('01_Base_Analitica'!$D$2:$D$1449=A200)*ISNUMBER('01_Base_Analitica'!$U$2:$U$1449))))</f>
        <v>0.89999999999999947</v>
      </c>
      <c r="J200" s="12" cm="1">
        <f t="array" ref="J200">IF(H200&lt;2,"",MAX(_xlfn._xlws.FILTER('01_Base_Analitica'!$V$2:$V$1449,('01_Base_Analitica'!$D$2:$D$1449=A200)*ISNUMBER('01_Base_Analitica'!$V$2:$V$1449)))-MIN(_xlfn._xlws.FILTER('01_Base_Analitica'!$V$2:$V$1449,('01_Base_Analitica'!$D$2:$D$1449=A200)*ISNUMBER('01_Base_Analitica'!$V$2:$V$1449))))</f>
        <v>0</v>
      </c>
      <c r="K200" s="12">
        <f t="shared" si="3"/>
        <v>-0.125</v>
      </c>
    </row>
    <row r="201" spans="1:11">
      <c r="A201">
        <f>Base_Amostral!A201</f>
        <v>3156502</v>
      </c>
      <c r="B201" t="str">
        <f>Base_Amostral!E201</f>
        <v>Rubelita</v>
      </c>
      <c r="C201" t="str">
        <f>Base_Amostral!C201</f>
        <v>Minas Gerais</v>
      </c>
      <c r="D201" t="str">
        <f>Base_Amostral!F201</f>
        <v>Sudeste</v>
      </c>
      <c r="E201" s="12">
        <f>IFERROR(AVERAGEIF('01_Base_Analitica'!$D:$D,A201,'01_Base_Analitica'!$U:$U),"")</f>
        <v>6.35</v>
      </c>
      <c r="F201" s="12">
        <f>IFERROR(AVERAGEIF('01_Base_Analitica'!$D:$D,A201,'01_Base_Analitica'!$V:$V),"")</f>
        <v>6.8</v>
      </c>
      <c r="G201">
        <f>COUNTIFS('01_Base_Analitica'!$D:$D,A201,'01_Base_Analitica'!$U:$U,"&gt;="&amp;0)</f>
        <v>4</v>
      </c>
      <c r="H201">
        <f>COUNTIFS('01_Base_Analitica'!$D:$D,A201,'01_Base_Analitica'!$V:$V,"&gt;="&amp;0)</f>
        <v>4</v>
      </c>
      <c r="I201" s="12" cm="1">
        <f t="array" ref="I201">IF(G201&lt;2,"",MAX(_xlfn._xlws.FILTER('01_Base_Analitica'!$U$2:$U$1449,('01_Base_Analitica'!$D$2:$D$1449=A201)*ISNUMBER('01_Base_Analitica'!$U$2:$U$1449)))-MIN(_xlfn._xlws.FILTER('01_Base_Analitica'!$U$2:$U$1449,('01_Base_Analitica'!$D$2:$D$1449=A201)*ISNUMBER('01_Base_Analitica'!$U$2:$U$1449))))</f>
        <v>1</v>
      </c>
      <c r="J201" s="12" cm="1">
        <f t="array" ref="J201">IF(H201&lt;2,"",MAX(_xlfn._xlws.FILTER('01_Base_Analitica'!$V$2:$V$1449,('01_Base_Analitica'!$D$2:$D$1449=A201)*ISNUMBER('01_Base_Analitica'!$V$2:$V$1449)))-MIN(_xlfn._xlws.FILTER('01_Base_Analitica'!$V$2:$V$1449,('01_Base_Analitica'!$D$2:$D$1449=A201)*ISNUMBER('01_Base_Analitica'!$V$2:$V$1449))))</f>
        <v>0</v>
      </c>
      <c r="K201" s="12">
        <f t="shared" si="3"/>
        <v>-0.45000000000000018</v>
      </c>
    </row>
    <row r="202" spans="1:11">
      <c r="A202">
        <f>Base_Amostral!A202</f>
        <v>3149804</v>
      </c>
      <c r="B202" t="str">
        <f>Base_Amostral!E202</f>
        <v>Perdizes</v>
      </c>
      <c r="C202" t="str">
        <f>Base_Amostral!C202</f>
        <v>Minas Gerais</v>
      </c>
      <c r="D202" t="str">
        <f>Base_Amostral!F202</f>
        <v>Sudeste</v>
      </c>
      <c r="E202" s="12">
        <f>IFERROR(AVERAGEIF('01_Base_Analitica'!$D:$D,A202,'01_Base_Analitica'!$U:$U),"")</f>
        <v>5.8249999999999993</v>
      </c>
      <c r="F202" s="12">
        <f>IFERROR(AVERAGEIF('01_Base_Analitica'!$D:$D,A202,'01_Base_Analitica'!$V:$V),"")</f>
        <v>5.9</v>
      </c>
      <c r="G202">
        <f>COUNTIFS('01_Base_Analitica'!$D:$D,A202,'01_Base_Analitica'!$U:$U,"&gt;="&amp;0)</f>
        <v>4</v>
      </c>
      <c r="H202">
        <f>COUNTIFS('01_Base_Analitica'!$D:$D,A202,'01_Base_Analitica'!$V:$V,"&gt;="&amp;0)</f>
        <v>4</v>
      </c>
      <c r="I202" s="12" cm="1">
        <f t="array" ref="I202">IF(G202&lt;2,"",MAX(_xlfn._xlws.FILTER('01_Base_Analitica'!$U$2:$U$1449,('01_Base_Analitica'!$D$2:$D$1449=A202)*ISNUMBER('01_Base_Analitica'!$U$2:$U$1449)))-MIN(_xlfn._xlws.FILTER('01_Base_Analitica'!$U$2:$U$1449,('01_Base_Analitica'!$D$2:$D$1449=A202)*ISNUMBER('01_Base_Analitica'!$U$2:$U$1449))))</f>
        <v>0.90000000000000036</v>
      </c>
      <c r="J202" s="12" cm="1">
        <f t="array" ref="J202">IF(H202&lt;2,"",MAX(_xlfn._xlws.FILTER('01_Base_Analitica'!$V$2:$V$1449,('01_Base_Analitica'!$D$2:$D$1449=A202)*ISNUMBER('01_Base_Analitica'!$V$2:$V$1449)))-MIN(_xlfn._xlws.FILTER('01_Base_Analitica'!$V$2:$V$1449,('01_Base_Analitica'!$D$2:$D$1449=A202)*ISNUMBER('01_Base_Analitica'!$V$2:$V$1449))))</f>
        <v>0</v>
      </c>
      <c r="K202" s="12">
        <f t="shared" si="3"/>
        <v>-7.5000000000001066E-2</v>
      </c>
    </row>
    <row r="203" spans="1:11">
      <c r="A203">
        <f>Base_Amostral!A203</f>
        <v>3155405</v>
      </c>
      <c r="B203" t="str">
        <f>Base_Amostral!E203</f>
        <v>Rio Novo</v>
      </c>
      <c r="C203" t="str">
        <f>Base_Amostral!C203</f>
        <v>Minas Gerais</v>
      </c>
      <c r="D203" t="str">
        <f>Base_Amostral!F203</f>
        <v>Sudeste</v>
      </c>
      <c r="E203" s="12">
        <f>IFERROR(AVERAGEIF('01_Base_Analitica'!$D:$D,A203,'01_Base_Analitica'!$U:$U),"")</f>
        <v>6.2750000000000004</v>
      </c>
      <c r="F203" s="12">
        <f>IFERROR(AVERAGEIF('01_Base_Analitica'!$D:$D,A203,'01_Base_Analitica'!$V:$V),"")</f>
        <v>6.7</v>
      </c>
      <c r="G203">
        <f>COUNTIFS('01_Base_Analitica'!$D:$D,A203,'01_Base_Analitica'!$U:$U,"&gt;="&amp;0)</f>
        <v>4</v>
      </c>
      <c r="H203">
        <f>COUNTIFS('01_Base_Analitica'!$D:$D,A203,'01_Base_Analitica'!$V:$V,"&gt;="&amp;0)</f>
        <v>4</v>
      </c>
      <c r="I203" s="12" cm="1">
        <f t="array" ref="I203">IF(G203&lt;2,"",MAX(_xlfn._xlws.FILTER('01_Base_Analitica'!$U$2:$U$1449,('01_Base_Analitica'!$D$2:$D$1449=A203)*ISNUMBER('01_Base_Analitica'!$U$2:$U$1449)))-MIN(_xlfn._xlws.FILTER('01_Base_Analitica'!$U$2:$U$1449,('01_Base_Analitica'!$D$2:$D$1449=A203)*ISNUMBER('01_Base_Analitica'!$U$2:$U$1449))))</f>
        <v>1.0999999999999996</v>
      </c>
      <c r="J203" s="12" cm="1">
        <f t="array" ref="J203">IF(H203&lt;2,"",MAX(_xlfn._xlws.FILTER('01_Base_Analitica'!$V$2:$V$1449,('01_Base_Analitica'!$D$2:$D$1449=A203)*ISNUMBER('01_Base_Analitica'!$V$2:$V$1449)))-MIN(_xlfn._xlws.FILTER('01_Base_Analitica'!$V$2:$V$1449,('01_Base_Analitica'!$D$2:$D$1449=A203)*ISNUMBER('01_Base_Analitica'!$V$2:$V$1449))))</f>
        <v>0</v>
      </c>
      <c r="K203" s="12">
        <f t="shared" si="3"/>
        <v>-0.42499999999999982</v>
      </c>
    </row>
    <row r="204" spans="1:11">
      <c r="A204">
        <f>Base_Amostral!A204</f>
        <v>3152131</v>
      </c>
      <c r="B204" t="str">
        <f>Base_Amostral!E204</f>
        <v>Ponto Chique</v>
      </c>
      <c r="C204" t="str">
        <f>Base_Amostral!C204</f>
        <v>Minas Gerais</v>
      </c>
      <c r="D204" t="str">
        <f>Base_Amostral!F204</f>
        <v>Sudeste</v>
      </c>
      <c r="E204" s="12">
        <f>IFERROR(AVERAGEIF('01_Base_Analitica'!$D:$D,A204,'01_Base_Analitica'!$U:$U),"")</f>
        <v>9.2999999999999989</v>
      </c>
      <c r="F204" s="12">
        <f>IFERROR(AVERAGEIF('01_Base_Analitica'!$D:$D,A204,'01_Base_Analitica'!$V:$V),"")</f>
        <v>8.5</v>
      </c>
      <c r="G204">
        <f>COUNTIFS('01_Base_Analitica'!$D:$D,A204,'01_Base_Analitica'!$U:$U,"&gt;="&amp;0)</f>
        <v>4</v>
      </c>
      <c r="H204">
        <f>COUNTIFS('01_Base_Analitica'!$D:$D,A204,'01_Base_Analitica'!$V:$V,"&gt;="&amp;0)</f>
        <v>4</v>
      </c>
      <c r="I204" s="12" cm="1">
        <f t="array" ref="I204">IF(G204&lt;2,"",MAX(_xlfn._xlws.FILTER('01_Base_Analitica'!$U$2:$U$1449,('01_Base_Analitica'!$D$2:$D$1449=A204)*ISNUMBER('01_Base_Analitica'!$U$2:$U$1449)))-MIN(_xlfn._xlws.FILTER('01_Base_Analitica'!$U$2:$U$1449,('01_Base_Analitica'!$D$2:$D$1449=A204)*ISNUMBER('01_Base_Analitica'!$U$2:$U$1449))))</f>
        <v>0.40000000000000036</v>
      </c>
      <c r="J204" s="12" cm="1">
        <f t="array" ref="J204">IF(H204&lt;2,"",MAX(_xlfn._xlws.FILTER('01_Base_Analitica'!$V$2:$V$1449,('01_Base_Analitica'!$D$2:$D$1449=A204)*ISNUMBER('01_Base_Analitica'!$V$2:$V$1449)))-MIN(_xlfn._xlws.FILTER('01_Base_Analitica'!$V$2:$V$1449,('01_Base_Analitica'!$D$2:$D$1449=A204)*ISNUMBER('01_Base_Analitica'!$V$2:$V$1449))))</f>
        <v>0</v>
      </c>
      <c r="K204" s="12">
        <f t="shared" si="3"/>
        <v>0.79999999999999893</v>
      </c>
    </row>
    <row r="205" spans="1:11">
      <c r="A205">
        <f>Base_Amostral!A205</f>
        <v>3170008</v>
      </c>
      <c r="B205" t="str">
        <f>Base_Amostral!E205</f>
        <v>Ubaí</v>
      </c>
      <c r="C205" t="str">
        <f>Base_Amostral!C205</f>
        <v>Minas Gerais</v>
      </c>
      <c r="D205" t="str">
        <f>Base_Amostral!F205</f>
        <v>Sudeste</v>
      </c>
      <c r="E205" s="12">
        <f>IFERROR(AVERAGEIF('01_Base_Analitica'!$D:$D,A205,'01_Base_Analitica'!$U:$U),"")</f>
        <v>6.55</v>
      </c>
      <c r="F205" s="12">
        <f>IFERROR(AVERAGEIF('01_Base_Analitica'!$D:$D,A205,'01_Base_Analitica'!$V:$V),"")</f>
        <v>6.4</v>
      </c>
      <c r="G205">
        <f>COUNTIFS('01_Base_Analitica'!$D:$D,A205,'01_Base_Analitica'!$U:$U,"&gt;="&amp;0)</f>
        <v>4</v>
      </c>
      <c r="H205">
        <f>COUNTIFS('01_Base_Analitica'!$D:$D,A205,'01_Base_Analitica'!$V:$V,"&gt;="&amp;0)</f>
        <v>4</v>
      </c>
      <c r="I205" s="12" cm="1">
        <f t="array" ref="I205">IF(G205&lt;2,"",MAX(_xlfn._xlws.FILTER('01_Base_Analitica'!$U$2:$U$1449,('01_Base_Analitica'!$D$2:$D$1449=A205)*ISNUMBER('01_Base_Analitica'!$U$2:$U$1449)))-MIN(_xlfn._xlws.FILTER('01_Base_Analitica'!$U$2:$U$1449,('01_Base_Analitica'!$D$2:$D$1449=A205)*ISNUMBER('01_Base_Analitica'!$U$2:$U$1449))))</f>
        <v>1.2999999999999998</v>
      </c>
      <c r="J205" s="12" cm="1">
        <f t="array" ref="J205">IF(H205&lt;2,"",MAX(_xlfn._xlws.FILTER('01_Base_Analitica'!$V$2:$V$1449,('01_Base_Analitica'!$D$2:$D$1449=A205)*ISNUMBER('01_Base_Analitica'!$V$2:$V$1449)))-MIN(_xlfn._xlws.FILTER('01_Base_Analitica'!$V$2:$V$1449,('01_Base_Analitica'!$D$2:$D$1449=A205)*ISNUMBER('01_Base_Analitica'!$V$2:$V$1449))))</f>
        <v>0</v>
      </c>
      <c r="K205" s="12">
        <f t="shared" si="3"/>
        <v>0.14999999999999947</v>
      </c>
    </row>
    <row r="206" spans="1:11">
      <c r="A206">
        <f>Base_Amostral!A206</f>
        <v>3515657</v>
      </c>
      <c r="B206" t="str">
        <f>Base_Amostral!E206</f>
        <v>Fernão</v>
      </c>
      <c r="C206" t="str">
        <f>Base_Amostral!C206</f>
        <v>São Paulo</v>
      </c>
      <c r="D206" t="str">
        <f>Base_Amostral!F206</f>
        <v>Sudeste</v>
      </c>
      <c r="E206" s="12">
        <f>IFERROR(AVERAGEIF('01_Base_Analitica'!$D:$D,A206,'01_Base_Analitica'!$U:$U),"")</f>
        <v>7.0249999999999995</v>
      </c>
      <c r="F206" s="12">
        <f>IFERROR(AVERAGEIF('01_Base_Analitica'!$D:$D,A206,'01_Base_Analitica'!$V:$V),"")</f>
        <v>7.4</v>
      </c>
      <c r="G206">
        <f>COUNTIFS('01_Base_Analitica'!$D:$D,A206,'01_Base_Analitica'!$U:$U,"&gt;="&amp;0)</f>
        <v>4</v>
      </c>
      <c r="H206">
        <f>COUNTIFS('01_Base_Analitica'!$D:$D,A206,'01_Base_Analitica'!$V:$V,"&gt;="&amp;0)</f>
        <v>4</v>
      </c>
      <c r="I206" s="12" cm="1">
        <f t="array" ref="I206">IF(G206&lt;2,"",MAX(_xlfn._xlws.FILTER('01_Base_Analitica'!$U$2:$U$1449,('01_Base_Analitica'!$D$2:$D$1449=A206)*ISNUMBER('01_Base_Analitica'!$U$2:$U$1449)))-MIN(_xlfn._xlws.FILTER('01_Base_Analitica'!$U$2:$U$1449,('01_Base_Analitica'!$D$2:$D$1449=A206)*ISNUMBER('01_Base_Analitica'!$U$2:$U$1449))))</f>
        <v>1.1000000000000005</v>
      </c>
      <c r="J206" s="12" cm="1">
        <f t="array" ref="J206">IF(H206&lt;2,"",MAX(_xlfn._xlws.FILTER('01_Base_Analitica'!$V$2:$V$1449,('01_Base_Analitica'!$D$2:$D$1449=A206)*ISNUMBER('01_Base_Analitica'!$V$2:$V$1449)))-MIN(_xlfn._xlws.FILTER('01_Base_Analitica'!$V$2:$V$1449,('01_Base_Analitica'!$D$2:$D$1449=A206)*ISNUMBER('01_Base_Analitica'!$V$2:$V$1449))))</f>
        <v>0</v>
      </c>
      <c r="K206" s="12">
        <f t="shared" si="3"/>
        <v>-0.37500000000000089</v>
      </c>
    </row>
    <row r="207" spans="1:11">
      <c r="A207">
        <f>Base_Amostral!A207</f>
        <v>3145356</v>
      </c>
      <c r="B207" t="str">
        <f>Base_Amostral!E207</f>
        <v>Novo Oriente de Minas</v>
      </c>
      <c r="C207" t="str">
        <f>Base_Amostral!C207</f>
        <v>Minas Gerais</v>
      </c>
      <c r="D207" t="str">
        <f>Base_Amostral!F207</f>
        <v>Sudeste</v>
      </c>
      <c r="E207" s="12">
        <f>IFERROR(AVERAGEIF('01_Base_Analitica'!$D:$D,A207,'01_Base_Analitica'!$U:$U),"")</f>
        <v>9.2999999999999989</v>
      </c>
      <c r="F207" s="12">
        <f>IFERROR(AVERAGEIF('01_Base_Analitica'!$D:$D,A207,'01_Base_Analitica'!$V:$V),"")</f>
        <v>6.6</v>
      </c>
      <c r="G207">
        <f>COUNTIFS('01_Base_Analitica'!$D:$D,A207,'01_Base_Analitica'!$U:$U,"&gt;="&amp;0)</f>
        <v>4</v>
      </c>
      <c r="H207">
        <f>COUNTIFS('01_Base_Analitica'!$D:$D,A207,'01_Base_Analitica'!$V:$V,"&gt;="&amp;0)</f>
        <v>4</v>
      </c>
      <c r="I207" s="12" cm="1">
        <f t="array" ref="I207">IF(G207&lt;2,"",MAX(_xlfn._xlws.FILTER('01_Base_Analitica'!$U$2:$U$1449,('01_Base_Analitica'!$D$2:$D$1449=A207)*ISNUMBER('01_Base_Analitica'!$U$2:$U$1449)))-MIN(_xlfn._xlws.FILTER('01_Base_Analitica'!$U$2:$U$1449,('01_Base_Analitica'!$D$2:$D$1449=A207)*ISNUMBER('01_Base_Analitica'!$U$2:$U$1449))))</f>
        <v>0.40000000000000036</v>
      </c>
      <c r="J207" s="12" cm="1">
        <f t="array" ref="J207">IF(H207&lt;2,"",MAX(_xlfn._xlws.FILTER('01_Base_Analitica'!$V$2:$V$1449,('01_Base_Analitica'!$D$2:$D$1449=A207)*ISNUMBER('01_Base_Analitica'!$V$2:$V$1449)))-MIN(_xlfn._xlws.FILTER('01_Base_Analitica'!$V$2:$V$1449,('01_Base_Analitica'!$D$2:$D$1449=A207)*ISNUMBER('01_Base_Analitica'!$V$2:$V$1449))))</f>
        <v>0</v>
      </c>
      <c r="K207" s="12">
        <f t="shared" si="3"/>
        <v>2.6999999999999993</v>
      </c>
    </row>
    <row r="208" spans="1:11">
      <c r="A208">
        <f>Base_Amostral!A208</f>
        <v>3130101</v>
      </c>
      <c r="B208" t="str">
        <f>Base_Amostral!E208</f>
        <v>Igarapé</v>
      </c>
      <c r="C208" t="str">
        <f>Base_Amostral!C208</f>
        <v>Minas Gerais</v>
      </c>
      <c r="D208" t="str">
        <f>Base_Amostral!F208</f>
        <v>Sudeste</v>
      </c>
      <c r="E208" s="12">
        <f>IFERROR(AVERAGEIF('01_Base_Analitica'!$D:$D,A208,'01_Base_Analitica'!$U:$U),"")</f>
        <v>6.7</v>
      </c>
      <c r="F208" s="12">
        <f>IFERROR(AVERAGEIF('01_Base_Analitica'!$D:$D,A208,'01_Base_Analitica'!$V:$V),"")</f>
        <v>7.4</v>
      </c>
      <c r="G208">
        <f>COUNTIFS('01_Base_Analitica'!$D:$D,A208,'01_Base_Analitica'!$U:$U,"&gt;="&amp;0)</f>
        <v>4</v>
      </c>
      <c r="H208">
        <f>COUNTIFS('01_Base_Analitica'!$D:$D,A208,'01_Base_Analitica'!$V:$V,"&gt;="&amp;0)</f>
        <v>4</v>
      </c>
      <c r="I208" s="12" cm="1">
        <f t="array" ref="I208">IF(G208&lt;2,"",MAX(_xlfn._xlws.FILTER('01_Base_Analitica'!$U$2:$U$1449,('01_Base_Analitica'!$D$2:$D$1449=A208)*ISNUMBER('01_Base_Analitica'!$U$2:$U$1449)))-MIN(_xlfn._xlws.FILTER('01_Base_Analitica'!$U$2:$U$1449,('01_Base_Analitica'!$D$2:$D$1449=A208)*ISNUMBER('01_Base_Analitica'!$U$2:$U$1449))))</f>
        <v>0.79999999999999982</v>
      </c>
      <c r="J208" s="12" cm="1">
        <f t="array" ref="J208">IF(H208&lt;2,"",MAX(_xlfn._xlws.FILTER('01_Base_Analitica'!$V$2:$V$1449,('01_Base_Analitica'!$D$2:$D$1449=A208)*ISNUMBER('01_Base_Analitica'!$V$2:$V$1449)))-MIN(_xlfn._xlws.FILTER('01_Base_Analitica'!$V$2:$V$1449,('01_Base_Analitica'!$D$2:$D$1449=A208)*ISNUMBER('01_Base_Analitica'!$V$2:$V$1449))))</f>
        <v>0</v>
      </c>
      <c r="K208" s="12">
        <f t="shared" si="3"/>
        <v>-0.70000000000000018</v>
      </c>
    </row>
    <row r="209" spans="1:11">
      <c r="A209">
        <f>Base_Amostral!A209</f>
        <v>3127404</v>
      </c>
      <c r="B209" t="str">
        <f>Base_Amostral!E209</f>
        <v>Gonçalves</v>
      </c>
      <c r="C209" t="str">
        <f>Base_Amostral!C209</f>
        <v>Minas Gerais</v>
      </c>
      <c r="D209" t="str">
        <f>Base_Amostral!F209</f>
        <v>Sudeste</v>
      </c>
      <c r="E209" s="12">
        <f>IFERROR(AVERAGEIF('01_Base_Analitica'!$D:$D,A209,'01_Base_Analitica'!$U:$U),"")</f>
        <v>5.8249999999999993</v>
      </c>
      <c r="F209" s="12">
        <f>IFERROR(AVERAGEIF('01_Base_Analitica'!$D:$D,A209,'01_Base_Analitica'!$V:$V),"")</f>
        <v>6.5</v>
      </c>
      <c r="G209">
        <f>COUNTIFS('01_Base_Analitica'!$D:$D,A209,'01_Base_Analitica'!$U:$U,"&gt;="&amp;0)</f>
        <v>4</v>
      </c>
      <c r="H209">
        <f>COUNTIFS('01_Base_Analitica'!$D:$D,A209,'01_Base_Analitica'!$V:$V,"&gt;="&amp;0)</f>
        <v>4</v>
      </c>
      <c r="I209" s="12" cm="1">
        <f t="array" ref="I209">IF(G209&lt;2,"",MAX(_xlfn._xlws.FILTER('01_Base_Analitica'!$U$2:$U$1449,('01_Base_Analitica'!$D$2:$D$1449=A209)*ISNUMBER('01_Base_Analitica'!$U$2:$U$1449)))-MIN(_xlfn._xlws.FILTER('01_Base_Analitica'!$U$2:$U$1449,('01_Base_Analitica'!$D$2:$D$1449=A209)*ISNUMBER('01_Base_Analitica'!$U$2:$U$1449))))</f>
        <v>0.90000000000000036</v>
      </c>
      <c r="J209" s="12" cm="1">
        <f t="array" ref="J209">IF(H209&lt;2,"",MAX(_xlfn._xlws.FILTER('01_Base_Analitica'!$V$2:$V$1449,('01_Base_Analitica'!$D$2:$D$1449=A209)*ISNUMBER('01_Base_Analitica'!$V$2:$V$1449)))-MIN(_xlfn._xlws.FILTER('01_Base_Analitica'!$V$2:$V$1449,('01_Base_Analitica'!$D$2:$D$1449=A209)*ISNUMBER('01_Base_Analitica'!$V$2:$V$1449))))</f>
        <v>0</v>
      </c>
      <c r="K209" s="12">
        <f t="shared" si="3"/>
        <v>-0.67500000000000071</v>
      </c>
    </row>
    <row r="210" spans="1:11">
      <c r="A210">
        <f>Base_Amostral!A210</f>
        <v>3555604</v>
      </c>
      <c r="B210" t="str">
        <f>Base_Amostral!E210</f>
        <v>Uchoa</v>
      </c>
      <c r="C210" t="str">
        <f>Base_Amostral!C210</f>
        <v>São Paulo</v>
      </c>
      <c r="D210" t="str">
        <f>Base_Amostral!F210</f>
        <v>Sudeste</v>
      </c>
      <c r="E210" s="12">
        <f>IFERROR(AVERAGEIF('01_Base_Analitica'!$D:$D,A210,'01_Base_Analitica'!$U:$U),"")</f>
        <v>6.45</v>
      </c>
      <c r="F210" s="12">
        <f>IFERROR(AVERAGEIF('01_Base_Analitica'!$D:$D,A210,'01_Base_Analitica'!$V:$V),"")</f>
        <v>6.5749999999999993</v>
      </c>
      <c r="G210">
        <f>COUNTIFS('01_Base_Analitica'!$D:$D,A210,'01_Base_Analitica'!$U:$U,"&gt;="&amp;0)</f>
        <v>4</v>
      </c>
      <c r="H210">
        <f>COUNTIFS('01_Base_Analitica'!$D:$D,A210,'01_Base_Analitica'!$V:$V,"&gt;="&amp;0)</f>
        <v>4</v>
      </c>
      <c r="I210" s="12" cm="1">
        <f t="array" ref="I210">IF(G210&lt;2,"",MAX(_xlfn._xlws.FILTER('01_Base_Analitica'!$U$2:$U$1449,('01_Base_Analitica'!$D$2:$D$1449=A210)*ISNUMBER('01_Base_Analitica'!$U$2:$U$1449)))-MIN(_xlfn._xlws.FILTER('01_Base_Analitica'!$U$2:$U$1449,('01_Base_Analitica'!$D$2:$D$1449=A210)*ISNUMBER('01_Base_Analitica'!$U$2:$U$1449))))</f>
        <v>1</v>
      </c>
      <c r="J210" s="12" cm="1">
        <f t="array" ref="J210">IF(H210&lt;2,"",MAX(_xlfn._xlws.FILTER('01_Base_Analitica'!$V$2:$V$1449,('01_Base_Analitica'!$D$2:$D$1449=A210)*ISNUMBER('01_Base_Analitica'!$V$2:$V$1449)))-MIN(_xlfn._xlws.FILTER('01_Base_Analitica'!$V$2:$V$1449,('01_Base_Analitica'!$D$2:$D$1449=A210)*ISNUMBER('01_Base_Analitica'!$V$2:$V$1449))))</f>
        <v>9.9999999999999645E-2</v>
      </c>
      <c r="K210" s="12">
        <f t="shared" si="3"/>
        <v>-0.12499999999999911</v>
      </c>
    </row>
    <row r="211" spans="1:11">
      <c r="A211">
        <f>Base_Amostral!A211</f>
        <v>3146404</v>
      </c>
      <c r="B211" t="str">
        <f>Base_Amostral!E211</f>
        <v>Paineiras</v>
      </c>
      <c r="C211" t="str">
        <f>Base_Amostral!C211</f>
        <v>Minas Gerais</v>
      </c>
      <c r="D211" t="str">
        <f>Base_Amostral!F211</f>
        <v>Sudeste</v>
      </c>
      <c r="E211" s="12">
        <f>IFERROR(AVERAGEIF('01_Base_Analitica'!$D:$D,A211,'01_Base_Analitica'!$U:$U),"")</f>
        <v>5.9250000000000007</v>
      </c>
      <c r="F211" s="12">
        <f>IFERROR(AVERAGEIF('01_Base_Analitica'!$D:$D,A211,'01_Base_Analitica'!$V:$V),"")</f>
        <v>6.65</v>
      </c>
      <c r="G211">
        <f>COUNTIFS('01_Base_Analitica'!$D:$D,A211,'01_Base_Analitica'!$U:$U,"&gt;="&amp;0)</f>
        <v>4</v>
      </c>
      <c r="H211">
        <f>COUNTIFS('01_Base_Analitica'!$D:$D,A211,'01_Base_Analitica'!$V:$V,"&gt;="&amp;0)</f>
        <v>4</v>
      </c>
      <c r="I211" s="12" cm="1">
        <f t="array" ref="I211">IF(G211&lt;2,"",MAX(_xlfn._xlws.FILTER('01_Base_Analitica'!$U$2:$U$1449,('01_Base_Analitica'!$D$2:$D$1449=A211)*ISNUMBER('01_Base_Analitica'!$U$2:$U$1449)))-MIN(_xlfn._xlws.FILTER('01_Base_Analitica'!$U$2:$U$1449,('01_Base_Analitica'!$D$2:$D$1449=A211)*ISNUMBER('01_Base_Analitica'!$U$2:$U$1449))))</f>
        <v>0.70000000000000018</v>
      </c>
      <c r="J211" s="12" cm="1">
        <f t="array" ref="J211">IF(H211&lt;2,"",MAX(_xlfn._xlws.FILTER('01_Base_Analitica'!$V$2:$V$1449,('01_Base_Analitica'!$D$2:$D$1449=A211)*ISNUMBER('01_Base_Analitica'!$V$2:$V$1449)))-MIN(_xlfn._xlws.FILTER('01_Base_Analitica'!$V$2:$V$1449,('01_Base_Analitica'!$D$2:$D$1449=A211)*ISNUMBER('01_Base_Analitica'!$V$2:$V$1449))))</f>
        <v>0.10000000000000053</v>
      </c>
      <c r="K211" s="12">
        <f t="shared" si="3"/>
        <v>-0.72499999999999964</v>
      </c>
    </row>
    <row r="212" spans="1:11">
      <c r="A212">
        <f>Base_Amostral!A212</f>
        <v>3127339</v>
      </c>
      <c r="B212" t="str">
        <f>Base_Amostral!E212</f>
        <v>Gameleiras</v>
      </c>
      <c r="C212" t="str">
        <f>Base_Amostral!C212</f>
        <v>Minas Gerais</v>
      </c>
      <c r="D212" t="str">
        <f>Base_Amostral!F212</f>
        <v>Sudeste</v>
      </c>
      <c r="E212" s="12">
        <f>IFERROR(AVERAGEIF('01_Base_Analitica'!$D:$D,A212,'01_Base_Analitica'!$U:$U),"")</f>
        <v>9.2999999999999989</v>
      </c>
      <c r="F212" s="12">
        <f>IFERROR(AVERAGEIF('01_Base_Analitica'!$D:$D,A212,'01_Base_Analitica'!$V:$V),"")</f>
        <v>6.55</v>
      </c>
      <c r="G212">
        <f>COUNTIFS('01_Base_Analitica'!$D:$D,A212,'01_Base_Analitica'!$U:$U,"&gt;="&amp;0)</f>
        <v>4</v>
      </c>
      <c r="H212">
        <f>COUNTIFS('01_Base_Analitica'!$D:$D,A212,'01_Base_Analitica'!$V:$V,"&gt;="&amp;0)</f>
        <v>4</v>
      </c>
      <c r="I212" s="12" cm="1">
        <f t="array" ref="I212">IF(G212&lt;2,"",MAX(_xlfn._xlws.FILTER('01_Base_Analitica'!$U$2:$U$1449,('01_Base_Analitica'!$D$2:$D$1449=A212)*ISNUMBER('01_Base_Analitica'!$U$2:$U$1449)))-MIN(_xlfn._xlws.FILTER('01_Base_Analitica'!$U$2:$U$1449,('01_Base_Analitica'!$D$2:$D$1449=A212)*ISNUMBER('01_Base_Analitica'!$U$2:$U$1449))))</f>
        <v>0.40000000000000036</v>
      </c>
      <c r="J212" s="12" cm="1">
        <f t="array" ref="J212">IF(H212&lt;2,"",MAX(_xlfn._xlws.FILTER('01_Base_Analitica'!$V$2:$V$1449,('01_Base_Analitica'!$D$2:$D$1449=A212)*ISNUMBER('01_Base_Analitica'!$V$2:$V$1449)))-MIN(_xlfn._xlws.FILTER('01_Base_Analitica'!$V$2:$V$1449,('01_Base_Analitica'!$D$2:$D$1449=A212)*ISNUMBER('01_Base_Analitica'!$V$2:$V$1449))))</f>
        <v>0.20000000000000018</v>
      </c>
      <c r="K212" s="12">
        <f t="shared" si="3"/>
        <v>2.7499999999999991</v>
      </c>
    </row>
    <row r="213" spans="1:11">
      <c r="A213">
        <f>Base_Amostral!A213</f>
        <v>3203346</v>
      </c>
      <c r="B213" t="str">
        <f>Base_Amostral!E213</f>
        <v>Marechal Floriano</v>
      </c>
      <c r="C213" t="str">
        <f>Base_Amostral!C213</f>
        <v>Espírito Santo</v>
      </c>
      <c r="D213" t="str">
        <f>Base_Amostral!F213</f>
        <v>Sudeste</v>
      </c>
      <c r="E213" s="12">
        <f>IFERROR(AVERAGEIF('01_Base_Analitica'!$D:$D,A213,'01_Base_Analitica'!$U:$U),"")</f>
        <v>6.6</v>
      </c>
      <c r="F213" s="12">
        <f>IFERROR(AVERAGEIF('01_Base_Analitica'!$D:$D,A213,'01_Base_Analitica'!$V:$V),"")</f>
        <v>6.3</v>
      </c>
      <c r="G213">
        <f>COUNTIFS('01_Base_Analitica'!$D:$D,A213,'01_Base_Analitica'!$U:$U,"&gt;="&amp;0)</f>
        <v>4</v>
      </c>
      <c r="H213">
        <f>COUNTIFS('01_Base_Analitica'!$D:$D,A213,'01_Base_Analitica'!$V:$V,"&gt;="&amp;0)</f>
        <v>4</v>
      </c>
      <c r="I213" s="12" cm="1">
        <f t="array" ref="I213">IF(G213&lt;2,"",MAX(_xlfn._xlws.FILTER('01_Base_Analitica'!$U$2:$U$1449,('01_Base_Analitica'!$D$2:$D$1449=A213)*ISNUMBER('01_Base_Analitica'!$U$2:$U$1449)))-MIN(_xlfn._xlws.FILTER('01_Base_Analitica'!$U$2:$U$1449,('01_Base_Analitica'!$D$2:$D$1449=A213)*ISNUMBER('01_Base_Analitica'!$U$2:$U$1449))))</f>
        <v>1.2000000000000002</v>
      </c>
      <c r="J213" s="12" cm="1">
        <f t="array" ref="J213">IF(H213&lt;2,"",MAX(_xlfn._xlws.FILTER('01_Base_Analitica'!$V$2:$V$1449,('01_Base_Analitica'!$D$2:$D$1449=A213)*ISNUMBER('01_Base_Analitica'!$V$2:$V$1449)))-MIN(_xlfn._xlws.FILTER('01_Base_Analitica'!$V$2:$V$1449,('01_Base_Analitica'!$D$2:$D$1449=A213)*ISNUMBER('01_Base_Analitica'!$V$2:$V$1449))))</f>
        <v>0</v>
      </c>
      <c r="K213" s="12">
        <f t="shared" si="3"/>
        <v>0.29999999999999982</v>
      </c>
    </row>
    <row r="214" spans="1:11">
      <c r="A214">
        <f>Base_Amostral!A214</f>
        <v>3133808</v>
      </c>
      <c r="B214" t="str">
        <f>Base_Amostral!E214</f>
        <v>Itaúna</v>
      </c>
      <c r="C214" t="str">
        <f>Base_Amostral!C214</f>
        <v>Minas Gerais</v>
      </c>
      <c r="D214" t="str">
        <f>Base_Amostral!F214</f>
        <v>Sudeste</v>
      </c>
      <c r="E214" s="12">
        <f>IFERROR(AVERAGEIF('01_Base_Analitica'!$D:$D,A214,'01_Base_Analitica'!$U:$U),"")</f>
        <v>9.2999999999999989</v>
      </c>
      <c r="F214" s="12">
        <f>IFERROR(AVERAGEIF('01_Base_Analitica'!$D:$D,A214,'01_Base_Analitica'!$V:$V),"")</f>
        <v>7.3000000000000007</v>
      </c>
      <c r="G214">
        <f>COUNTIFS('01_Base_Analitica'!$D:$D,A214,'01_Base_Analitica'!$U:$U,"&gt;="&amp;0)</f>
        <v>4</v>
      </c>
      <c r="H214">
        <f>COUNTIFS('01_Base_Analitica'!$D:$D,A214,'01_Base_Analitica'!$V:$V,"&gt;="&amp;0)</f>
        <v>4</v>
      </c>
      <c r="I214" s="12" cm="1">
        <f t="array" ref="I214">IF(G214&lt;2,"",MAX(_xlfn._xlws.FILTER('01_Base_Analitica'!$U$2:$U$1449,('01_Base_Analitica'!$D$2:$D$1449=A214)*ISNUMBER('01_Base_Analitica'!$U$2:$U$1449)))-MIN(_xlfn._xlws.FILTER('01_Base_Analitica'!$U$2:$U$1449,('01_Base_Analitica'!$D$2:$D$1449=A214)*ISNUMBER('01_Base_Analitica'!$U$2:$U$1449))))</f>
        <v>0.40000000000000036</v>
      </c>
      <c r="J214" s="12" cm="1">
        <f t="array" ref="J214">IF(H214&lt;2,"",MAX(_xlfn._xlws.FILTER('01_Base_Analitica'!$V$2:$V$1449,('01_Base_Analitica'!$D$2:$D$1449=A214)*ISNUMBER('01_Base_Analitica'!$V$2:$V$1449)))-MIN(_xlfn._xlws.FILTER('01_Base_Analitica'!$V$2:$V$1449,('01_Base_Analitica'!$D$2:$D$1449=A214)*ISNUMBER('01_Base_Analitica'!$V$2:$V$1449))))</f>
        <v>0.39999999999999947</v>
      </c>
      <c r="K214" s="12">
        <f t="shared" si="3"/>
        <v>1.9999999999999982</v>
      </c>
    </row>
    <row r="215" spans="1:11">
      <c r="A215">
        <f>Base_Amostral!A215</f>
        <v>3508603</v>
      </c>
      <c r="B215" t="str">
        <f>Base_Amostral!E215</f>
        <v>Cachoeira Paulista</v>
      </c>
      <c r="C215" t="str">
        <f>Base_Amostral!C215</f>
        <v>São Paulo</v>
      </c>
      <c r="D215" t="str">
        <f>Base_Amostral!F215</f>
        <v>Sudeste</v>
      </c>
      <c r="E215" s="12">
        <f>IFERROR(AVERAGEIF('01_Base_Analitica'!$D:$D,A215,'01_Base_Analitica'!$U:$U),"")</f>
        <v>7.75</v>
      </c>
      <c r="F215" s="12">
        <f>IFERROR(AVERAGEIF('01_Base_Analitica'!$D:$D,A215,'01_Base_Analitica'!$V:$V),"")</f>
        <v>7.5</v>
      </c>
      <c r="G215">
        <f>COUNTIFS('01_Base_Analitica'!$D:$D,A215,'01_Base_Analitica'!$U:$U,"&gt;="&amp;0)</f>
        <v>4</v>
      </c>
      <c r="H215">
        <f>COUNTIFS('01_Base_Analitica'!$D:$D,A215,'01_Base_Analitica'!$V:$V,"&gt;="&amp;0)</f>
        <v>4</v>
      </c>
      <c r="I215" s="12" cm="1">
        <f t="array" ref="I215">IF(G215&lt;2,"",MAX(_xlfn._xlws.FILTER('01_Base_Analitica'!$U$2:$U$1449,('01_Base_Analitica'!$D$2:$D$1449=A215)*ISNUMBER('01_Base_Analitica'!$U$2:$U$1449)))-MIN(_xlfn._xlws.FILTER('01_Base_Analitica'!$U$2:$U$1449,('01_Base_Analitica'!$D$2:$D$1449=A215)*ISNUMBER('01_Base_Analitica'!$U$2:$U$1449))))</f>
        <v>0.80000000000000071</v>
      </c>
      <c r="J215" s="12" cm="1">
        <f t="array" ref="J215">IF(H215&lt;2,"",MAX(_xlfn._xlws.FILTER('01_Base_Analitica'!$V$2:$V$1449,('01_Base_Analitica'!$D$2:$D$1449=A215)*ISNUMBER('01_Base_Analitica'!$V$2:$V$1449)))-MIN(_xlfn._xlws.FILTER('01_Base_Analitica'!$V$2:$V$1449,('01_Base_Analitica'!$D$2:$D$1449=A215)*ISNUMBER('01_Base_Analitica'!$V$2:$V$1449))))</f>
        <v>0</v>
      </c>
      <c r="K215" s="12">
        <f t="shared" si="3"/>
        <v>0.25</v>
      </c>
    </row>
    <row r="216" spans="1:11">
      <c r="A216">
        <f>Base_Amostral!A216</f>
        <v>3519808</v>
      </c>
      <c r="B216" t="str">
        <f>Base_Amostral!E216</f>
        <v>Icém</v>
      </c>
      <c r="C216" t="str">
        <f>Base_Amostral!C216</f>
        <v>São Paulo</v>
      </c>
      <c r="D216" t="str">
        <f>Base_Amostral!F216</f>
        <v>Sudeste</v>
      </c>
      <c r="E216" s="12">
        <f>IFERROR(AVERAGEIF('01_Base_Analitica'!$D:$D,A216,'01_Base_Analitica'!$U:$U),"")</f>
        <v>9.2999999999999989</v>
      </c>
      <c r="F216" s="12">
        <f>IFERROR(AVERAGEIF('01_Base_Analitica'!$D:$D,A216,'01_Base_Analitica'!$V:$V),"")</f>
        <v>8.1999999999999993</v>
      </c>
      <c r="G216">
        <f>COUNTIFS('01_Base_Analitica'!$D:$D,A216,'01_Base_Analitica'!$U:$U,"&gt;="&amp;0)</f>
        <v>4</v>
      </c>
      <c r="H216">
        <f>COUNTIFS('01_Base_Analitica'!$D:$D,A216,'01_Base_Analitica'!$V:$V,"&gt;="&amp;0)</f>
        <v>4</v>
      </c>
      <c r="I216" s="12" cm="1">
        <f t="array" ref="I216">IF(G216&lt;2,"",MAX(_xlfn._xlws.FILTER('01_Base_Analitica'!$U$2:$U$1449,('01_Base_Analitica'!$D$2:$D$1449=A216)*ISNUMBER('01_Base_Analitica'!$U$2:$U$1449)))-MIN(_xlfn._xlws.FILTER('01_Base_Analitica'!$U$2:$U$1449,('01_Base_Analitica'!$D$2:$D$1449=A216)*ISNUMBER('01_Base_Analitica'!$U$2:$U$1449))))</f>
        <v>0.40000000000000036</v>
      </c>
      <c r="J216" s="12" cm="1">
        <f t="array" ref="J216">IF(H216&lt;2,"",MAX(_xlfn._xlws.FILTER('01_Base_Analitica'!$V$2:$V$1449,('01_Base_Analitica'!$D$2:$D$1449=A216)*ISNUMBER('01_Base_Analitica'!$V$2:$V$1449)))-MIN(_xlfn._xlws.FILTER('01_Base_Analitica'!$V$2:$V$1449,('01_Base_Analitica'!$D$2:$D$1449=A216)*ISNUMBER('01_Base_Analitica'!$V$2:$V$1449))))</f>
        <v>0</v>
      </c>
      <c r="K216" s="12">
        <f t="shared" si="3"/>
        <v>1.0999999999999996</v>
      </c>
    </row>
    <row r="217" spans="1:11">
      <c r="A217">
        <f>Base_Amostral!A217</f>
        <v>3145901</v>
      </c>
      <c r="B217" t="str">
        <f>Base_Amostral!E217</f>
        <v>Ouro Branco</v>
      </c>
      <c r="C217" t="str">
        <f>Base_Amostral!C217</f>
        <v>Minas Gerais</v>
      </c>
      <c r="D217" t="str">
        <f>Base_Amostral!F217</f>
        <v>Sudeste</v>
      </c>
      <c r="E217" s="12">
        <f>IFERROR(AVERAGEIF('01_Base_Analitica'!$D:$D,A217,'01_Base_Analitica'!$U:$U),"")</f>
        <v>5.35</v>
      </c>
      <c r="F217" s="12">
        <f>IFERROR(AVERAGEIF('01_Base_Analitica'!$D:$D,A217,'01_Base_Analitica'!$V:$V),"")</f>
        <v>6.4</v>
      </c>
      <c r="G217">
        <f>COUNTIFS('01_Base_Analitica'!$D:$D,A217,'01_Base_Analitica'!$U:$U,"&gt;="&amp;0)</f>
        <v>4</v>
      </c>
      <c r="H217">
        <f>COUNTIFS('01_Base_Analitica'!$D:$D,A217,'01_Base_Analitica'!$V:$V,"&gt;="&amp;0)</f>
        <v>4</v>
      </c>
      <c r="I217" s="12" cm="1">
        <f t="array" ref="I217">IF(G217&lt;2,"",MAX(_xlfn._xlws.FILTER('01_Base_Analitica'!$U$2:$U$1449,('01_Base_Analitica'!$D$2:$D$1449=A217)*ISNUMBER('01_Base_Analitica'!$U$2:$U$1449)))-MIN(_xlfn._xlws.FILTER('01_Base_Analitica'!$U$2:$U$1449,('01_Base_Analitica'!$D$2:$D$1449=A217)*ISNUMBER('01_Base_Analitica'!$U$2:$U$1449))))</f>
        <v>1</v>
      </c>
      <c r="J217" s="12" cm="1">
        <f t="array" ref="J217">IF(H217&lt;2,"",MAX(_xlfn._xlws.FILTER('01_Base_Analitica'!$V$2:$V$1449,('01_Base_Analitica'!$D$2:$D$1449=A217)*ISNUMBER('01_Base_Analitica'!$V$2:$V$1449)))-MIN(_xlfn._xlws.FILTER('01_Base_Analitica'!$V$2:$V$1449,('01_Base_Analitica'!$D$2:$D$1449=A217)*ISNUMBER('01_Base_Analitica'!$V$2:$V$1449))))</f>
        <v>0</v>
      </c>
      <c r="K217" s="12">
        <f t="shared" si="3"/>
        <v>-1.0500000000000007</v>
      </c>
    </row>
    <row r="218" spans="1:11">
      <c r="A218">
        <f>Base_Amostral!A218</f>
        <v>3539707</v>
      </c>
      <c r="B218" t="str">
        <f>Base_Amostral!E218</f>
        <v>Platina</v>
      </c>
      <c r="C218" t="str">
        <f>Base_Amostral!C218</f>
        <v>São Paulo</v>
      </c>
      <c r="D218" t="str">
        <f>Base_Amostral!F218</f>
        <v>Sudeste</v>
      </c>
      <c r="E218" s="12">
        <f>IFERROR(AVERAGEIF('01_Base_Analitica'!$D:$D,A218,'01_Base_Analitica'!$U:$U),"")</f>
        <v>4.2749999999999995</v>
      </c>
      <c r="F218" s="12">
        <f>IFERROR(AVERAGEIF('01_Base_Analitica'!$D:$D,A218,'01_Base_Analitica'!$V:$V),"")</f>
        <v>4.6999999999999993</v>
      </c>
      <c r="G218">
        <f>COUNTIFS('01_Base_Analitica'!$D:$D,A218,'01_Base_Analitica'!$U:$U,"&gt;="&amp;0)</f>
        <v>4</v>
      </c>
      <c r="H218">
        <f>COUNTIFS('01_Base_Analitica'!$D:$D,A218,'01_Base_Analitica'!$V:$V,"&gt;="&amp;0)</f>
        <v>4</v>
      </c>
      <c r="I218" s="12" cm="1">
        <f t="array" ref="I218">IF(G218&lt;2,"",MAX(_xlfn._xlws.FILTER('01_Base_Analitica'!$U$2:$U$1449,('01_Base_Analitica'!$D$2:$D$1449=A218)*ISNUMBER('01_Base_Analitica'!$U$2:$U$1449)))-MIN(_xlfn._xlws.FILTER('01_Base_Analitica'!$U$2:$U$1449,('01_Base_Analitica'!$D$2:$D$1449=A218)*ISNUMBER('01_Base_Analitica'!$U$2:$U$1449))))</f>
        <v>1.3000000000000003</v>
      </c>
      <c r="J218" s="12" cm="1">
        <f t="array" ref="J218">IF(H218&lt;2,"",MAX(_xlfn._xlws.FILTER('01_Base_Analitica'!$V$2:$V$1449,('01_Base_Analitica'!$D$2:$D$1449=A218)*ISNUMBER('01_Base_Analitica'!$V$2:$V$1449)))-MIN(_xlfn._xlws.FILTER('01_Base_Analitica'!$V$2:$V$1449,('01_Base_Analitica'!$D$2:$D$1449=A218)*ISNUMBER('01_Base_Analitica'!$V$2:$V$1449))))</f>
        <v>0.40000000000000036</v>
      </c>
      <c r="K218" s="12">
        <f t="shared" si="3"/>
        <v>-0.42499999999999982</v>
      </c>
    </row>
    <row r="219" spans="1:11">
      <c r="A219">
        <f>Base_Amostral!A219</f>
        <v>3118007</v>
      </c>
      <c r="B219" t="str">
        <f>Base_Amostral!E219</f>
        <v>Congonhas</v>
      </c>
      <c r="C219" t="str">
        <f>Base_Amostral!C219</f>
        <v>Minas Gerais</v>
      </c>
      <c r="D219" t="str">
        <f>Base_Amostral!F219</f>
        <v>Sudeste</v>
      </c>
      <c r="E219" s="12">
        <f>IFERROR(AVERAGEIF('01_Base_Analitica'!$D:$D,A219,'01_Base_Analitica'!$U:$U),"")</f>
        <v>6.2</v>
      </c>
      <c r="F219" s="12">
        <f>IFERROR(AVERAGEIF('01_Base_Analitica'!$D:$D,A219,'01_Base_Analitica'!$V:$V),"")</f>
        <v>6.1</v>
      </c>
      <c r="G219">
        <f>COUNTIFS('01_Base_Analitica'!$D:$D,A219,'01_Base_Analitica'!$U:$U,"&gt;="&amp;0)</f>
        <v>4</v>
      </c>
      <c r="H219">
        <f>COUNTIFS('01_Base_Analitica'!$D:$D,A219,'01_Base_Analitica'!$V:$V,"&gt;="&amp;0)</f>
        <v>4</v>
      </c>
      <c r="I219" s="12" cm="1">
        <f t="array" ref="I219">IF(G219&lt;2,"",MAX(_xlfn._xlws.FILTER('01_Base_Analitica'!$U$2:$U$1449,('01_Base_Analitica'!$D$2:$D$1449=A219)*ISNUMBER('01_Base_Analitica'!$U$2:$U$1449)))-MIN(_xlfn._xlws.FILTER('01_Base_Analitica'!$U$2:$U$1449,('01_Base_Analitica'!$D$2:$D$1449=A219)*ISNUMBER('01_Base_Analitica'!$U$2:$U$1449))))</f>
        <v>0.79999999999999982</v>
      </c>
      <c r="J219" s="12" cm="1">
        <f t="array" ref="J219">IF(H219&lt;2,"",MAX(_xlfn._xlws.FILTER('01_Base_Analitica'!$V$2:$V$1449,('01_Base_Analitica'!$D$2:$D$1449=A219)*ISNUMBER('01_Base_Analitica'!$V$2:$V$1449)))-MIN(_xlfn._xlws.FILTER('01_Base_Analitica'!$V$2:$V$1449,('01_Base_Analitica'!$D$2:$D$1449=A219)*ISNUMBER('01_Base_Analitica'!$V$2:$V$1449))))</f>
        <v>0</v>
      </c>
      <c r="K219" s="12">
        <f t="shared" si="3"/>
        <v>0.10000000000000053</v>
      </c>
    </row>
    <row r="220" spans="1:11">
      <c r="A220">
        <f>Base_Amostral!A220</f>
        <v>3534104</v>
      </c>
      <c r="B220" t="str">
        <f>Base_Amostral!E220</f>
        <v>Oriente</v>
      </c>
      <c r="C220" t="str">
        <f>Base_Amostral!C220</f>
        <v>São Paulo</v>
      </c>
      <c r="D220" t="str">
        <f>Base_Amostral!F220</f>
        <v>Sudeste</v>
      </c>
      <c r="E220" s="12">
        <f>IFERROR(AVERAGEIF('01_Base_Analitica'!$D:$D,A220,'01_Base_Analitica'!$U:$U),"")</f>
        <v>9.125</v>
      </c>
      <c r="F220" s="12">
        <f>IFERROR(AVERAGEIF('01_Base_Analitica'!$D:$D,A220,'01_Base_Analitica'!$V:$V),"")</f>
        <v>9.4</v>
      </c>
      <c r="G220">
        <f>COUNTIFS('01_Base_Analitica'!$D:$D,A220,'01_Base_Analitica'!$U:$U,"&gt;="&amp;0)</f>
        <v>4</v>
      </c>
      <c r="H220">
        <f>COUNTIFS('01_Base_Analitica'!$D:$D,A220,'01_Base_Analitica'!$V:$V,"&gt;="&amp;0)</f>
        <v>4</v>
      </c>
      <c r="I220" s="12" cm="1">
        <f t="array" ref="I220">IF(G220&lt;2,"",MAX(_xlfn._xlws.FILTER('01_Base_Analitica'!$U$2:$U$1449,('01_Base_Analitica'!$D$2:$D$1449=A220)*ISNUMBER('01_Base_Analitica'!$U$2:$U$1449)))-MIN(_xlfn._xlws.FILTER('01_Base_Analitica'!$U$2:$U$1449,('01_Base_Analitica'!$D$2:$D$1449=A220)*ISNUMBER('01_Base_Analitica'!$U$2:$U$1449))))</f>
        <v>0.5</v>
      </c>
      <c r="J220" s="12" cm="1">
        <f t="array" ref="J220">IF(H220&lt;2,"",MAX(_xlfn._xlws.FILTER('01_Base_Analitica'!$V$2:$V$1449,('01_Base_Analitica'!$D$2:$D$1449=A220)*ISNUMBER('01_Base_Analitica'!$V$2:$V$1449)))-MIN(_xlfn._xlws.FILTER('01_Base_Analitica'!$V$2:$V$1449,('01_Base_Analitica'!$D$2:$D$1449=A220)*ISNUMBER('01_Base_Analitica'!$V$2:$V$1449))))</f>
        <v>0</v>
      </c>
      <c r="K220" s="12">
        <f t="shared" si="3"/>
        <v>-0.27500000000000036</v>
      </c>
    </row>
    <row r="221" spans="1:11">
      <c r="A221">
        <f>Base_Amostral!A221</f>
        <v>3553401</v>
      </c>
      <c r="B221" t="str">
        <f>Base_Amostral!E221</f>
        <v>Tanabi</v>
      </c>
      <c r="C221" t="str">
        <f>Base_Amostral!C221</f>
        <v>São Paulo</v>
      </c>
      <c r="D221" t="str">
        <f>Base_Amostral!F221</f>
        <v>Sudeste</v>
      </c>
      <c r="E221" s="12">
        <f>IFERROR(AVERAGEIF('01_Base_Analitica'!$D:$D,A221,'01_Base_Analitica'!$U:$U),"")</f>
        <v>9.2999999999999989</v>
      </c>
      <c r="F221" s="12">
        <f>IFERROR(AVERAGEIF('01_Base_Analitica'!$D:$D,A221,'01_Base_Analitica'!$V:$V),"")</f>
        <v>5.9</v>
      </c>
      <c r="G221">
        <f>COUNTIFS('01_Base_Analitica'!$D:$D,A221,'01_Base_Analitica'!$U:$U,"&gt;="&amp;0)</f>
        <v>4</v>
      </c>
      <c r="H221">
        <f>COUNTIFS('01_Base_Analitica'!$D:$D,A221,'01_Base_Analitica'!$V:$V,"&gt;="&amp;0)</f>
        <v>4</v>
      </c>
      <c r="I221" s="12" cm="1">
        <f t="array" ref="I221">IF(G221&lt;2,"",MAX(_xlfn._xlws.FILTER('01_Base_Analitica'!$U$2:$U$1449,('01_Base_Analitica'!$D$2:$D$1449=A221)*ISNUMBER('01_Base_Analitica'!$U$2:$U$1449)))-MIN(_xlfn._xlws.FILTER('01_Base_Analitica'!$U$2:$U$1449,('01_Base_Analitica'!$D$2:$D$1449=A221)*ISNUMBER('01_Base_Analitica'!$U$2:$U$1449))))</f>
        <v>0.40000000000000036</v>
      </c>
      <c r="J221" s="12" cm="1">
        <f t="array" ref="J221">IF(H221&lt;2,"",MAX(_xlfn._xlws.FILTER('01_Base_Analitica'!$V$2:$V$1449,('01_Base_Analitica'!$D$2:$D$1449=A221)*ISNUMBER('01_Base_Analitica'!$V$2:$V$1449)))-MIN(_xlfn._xlws.FILTER('01_Base_Analitica'!$V$2:$V$1449,('01_Base_Analitica'!$D$2:$D$1449=A221)*ISNUMBER('01_Base_Analitica'!$V$2:$V$1449))))</f>
        <v>0</v>
      </c>
      <c r="K221" s="12">
        <f t="shared" si="3"/>
        <v>3.3999999999999986</v>
      </c>
    </row>
    <row r="222" spans="1:11">
      <c r="A222">
        <f>Base_Amostral!A222</f>
        <v>3200102</v>
      </c>
      <c r="B222" t="str">
        <f>Base_Amostral!E222</f>
        <v>Afonso Cláudio</v>
      </c>
      <c r="C222" t="str">
        <f>Base_Amostral!C222</f>
        <v>Espírito Santo</v>
      </c>
      <c r="D222" t="str">
        <f>Base_Amostral!F222</f>
        <v>Sudeste</v>
      </c>
      <c r="E222" s="12">
        <f>IFERROR(AVERAGEIF('01_Base_Analitica'!$D:$D,A222,'01_Base_Analitica'!$U:$U),"")</f>
        <v>8.9500000000000011</v>
      </c>
      <c r="F222" s="12">
        <f>IFERROR(AVERAGEIF('01_Base_Analitica'!$D:$D,A222,'01_Base_Analitica'!$V:$V),"")</f>
        <v>6.8249999999999993</v>
      </c>
      <c r="G222">
        <f>COUNTIFS('01_Base_Analitica'!$D:$D,A222,'01_Base_Analitica'!$U:$U,"&gt;="&amp;0)</f>
        <v>4</v>
      </c>
      <c r="H222">
        <f>COUNTIFS('01_Base_Analitica'!$D:$D,A222,'01_Base_Analitica'!$V:$V,"&gt;="&amp;0)</f>
        <v>4</v>
      </c>
      <c r="I222" s="12" cm="1">
        <f t="array" ref="I222">IF(G222&lt;2,"",MAX(_xlfn._xlws.FILTER('01_Base_Analitica'!$U$2:$U$1449,('01_Base_Analitica'!$D$2:$D$1449=A222)*ISNUMBER('01_Base_Analitica'!$U$2:$U$1449)))-MIN(_xlfn._xlws.FILTER('01_Base_Analitica'!$U$2:$U$1449,('01_Base_Analitica'!$D$2:$D$1449=A222)*ISNUMBER('01_Base_Analitica'!$U$2:$U$1449))))</f>
        <v>0.19999999999999929</v>
      </c>
      <c r="J222" s="12" cm="1">
        <f t="array" ref="J222">IF(H222&lt;2,"",MAX(_xlfn._xlws.FILTER('01_Base_Analitica'!$V$2:$V$1449,('01_Base_Analitica'!$D$2:$D$1449=A222)*ISNUMBER('01_Base_Analitica'!$V$2:$V$1449)))-MIN(_xlfn._xlws.FILTER('01_Base_Analitica'!$V$2:$V$1449,('01_Base_Analitica'!$D$2:$D$1449=A222)*ISNUMBER('01_Base_Analitica'!$V$2:$V$1449))))</f>
        <v>0.10000000000000053</v>
      </c>
      <c r="K222" s="12">
        <f t="shared" si="3"/>
        <v>2.1250000000000018</v>
      </c>
    </row>
    <row r="223" spans="1:11">
      <c r="A223">
        <f>Base_Amostral!A223</f>
        <v>3507803</v>
      </c>
      <c r="B223" t="str">
        <f>Base_Amostral!E223</f>
        <v>Brodowski</v>
      </c>
      <c r="C223" t="str">
        <f>Base_Amostral!C223</f>
        <v>São Paulo</v>
      </c>
      <c r="D223" t="str">
        <f>Base_Amostral!F223</f>
        <v>Sudeste</v>
      </c>
      <c r="E223" s="12">
        <f>IFERROR(AVERAGEIF('01_Base_Analitica'!$D:$D,A223,'01_Base_Analitica'!$U:$U),"")</f>
        <v>6.4749999999999996</v>
      </c>
      <c r="F223" s="12">
        <f>IFERROR(AVERAGEIF('01_Base_Analitica'!$D:$D,A223,'01_Base_Analitica'!$V:$V),"")</f>
        <v>6.2</v>
      </c>
      <c r="G223">
        <f>COUNTIFS('01_Base_Analitica'!$D:$D,A223,'01_Base_Analitica'!$U:$U,"&gt;="&amp;0)</f>
        <v>4</v>
      </c>
      <c r="H223">
        <f>COUNTIFS('01_Base_Analitica'!$D:$D,A223,'01_Base_Analitica'!$V:$V,"&gt;="&amp;0)</f>
        <v>4</v>
      </c>
      <c r="I223" s="12" cm="1">
        <f t="array" ref="I223">IF(G223&lt;2,"",MAX(_xlfn._xlws.FILTER('01_Base_Analitica'!$U$2:$U$1449,('01_Base_Analitica'!$D$2:$D$1449=A223)*ISNUMBER('01_Base_Analitica'!$U$2:$U$1449)))-MIN(_xlfn._xlws.FILTER('01_Base_Analitica'!$U$2:$U$1449,('01_Base_Analitica'!$D$2:$D$1449=A223)*ISNUMBER('01_Base_Analitica'!$U$2:$U$1449))))</f>
        <v>0.70000000000000018</v>
      </c>
      <c r="J223" s="12" cm="1">
        <f t="array" ref="J223">IF(H223&lt;2,"",MAX(_xlfn._xlws.FILTER('01_Base_Analitica'!$V$2:$V$1449,('01_Base_Analitica'!$D$2:$D$1449=A223)*ISNUMBER('01_Base_Analitica'!$V$2:$V$1449)))-MIN(_xlfn._xlws.FILTER('01_Base_Analitica'!$V$2:$V$1449,('01_Base_Analitica'!$D$2:$D$1449=A223)*ISNUMBER('01_Base_Analitica'!$V$2:$V$1449))))</f>
        <v>0</v>
      </c>
      <c r="K223" s="12">
        <f t="shared" si="3"/>
        <v>0.27499999999999947</v>
      </c>
    </row>
    <row r="224" spans="1:11">
      <c r="A224">
        <f>Base_Amostral!A224</f>
        <v>3141207</v>
      </c>
      <c r="B224" t="str">
        <f>Base_Amostral!E224</f>
        <v>Matutina</v>
      </c>
      <c r="C224" t="str">
        <f>Base_Amostral!C224</f>
        <v>Minas Gerais</v>
      </c>
      <c r="D224" t="str">
        <f>Base_Amostral!F224</f>
        <v>Sudeste</v>
      </c>
      <c r="E224" s="12">
        <f>IFERROR(AVERAGEIF('01_Base_Analitica'!$D:$D,A224,'01_Base_Analitica'!$U:$U),"")</f>
        <v>9.2999999999999989</v>
      </c>
      <c r="F224" s="12">
        <f>IFERROR(AVERAGEIF('01_Base_Analitica'!$D:$D,A224,'01_Base_Analitica'!$V:$V),"")</f>
        <v>4.7</v>
      </c>
      <c r="G224">
        <f>COUNTIFS('01_Base_Analitica'!$D:$D,A224,'01_Base_Analitica'!$U:$U,"&gt;="&amp;0)</f>
        <v>4</v>
      </c>
      <c r="H224">
        <f>COUNTIFS('01_Base_Analitica'!$D:$D,A224,'01_Base_Analitica'!$V:$V,"&gt;="&amp;0)</f>
        <v>4</v>
      </c>
      <c r="I224" s="12" cm="1">
        <f t="array" ref="I224">IF(G224&lt;2,"",MAX(_xlfn._xlws.FILTER('01_Base_Analitica'!$U$2:$U$1449,('01_Base_Analitica'!$D$2:$D$1449=A224)*ISNUMBER('01_Base_Analitica'!$U$2:$U$1449)))-MIN(_xlfn._xlws.FILTER('01_Base_Analitica'!$U$2:$U$1449,('01_Base_Analitica'!$D$2:$D$1449=A224)*ISNUMBER('01_Base_Analitica'!$U$2:$U$1449))))</f>
        <v>0.40000000000000036</v>
      </c>
      <c r="J224" s="12" cm="1">
        <f t="array" ref="J224">IF(H224&lt;2,"",MAX(_xlfn._xlws.FILTER('01_Base_Analitica'!$V$2:$V$1449,('01_Base_Analitica'!$D$2:$D$1449=A224)*ISNUMBER('01_Base_Analitica'!$V$2:$V$1449)))-MIN(_xlfn._xlws.FILTER('01_Base_Analitica'!$V$2:$V$1449,('01_Base_Analitica'!$D$2:$D$1449=A224)*ISNUMBER('01_Base_Analitica'!$V$2:$V$1449))))</f>
        <v>0.20000000000000018</v>
      </c>
      <c r="K224" s="12">
        <f t="shared" si="3"/>
        <v>4.5999999999999988</v>
      </c>
    </row>
    <row r="225" spans="1:11">
      <c r="A225">
        <f>Base_Amostral!A225</f>
        <v>3540101</v>
      </c>
      <c r="B225" t="str">
        <f>Base_Amostral!E225</f>
        <v>Pongaí</v>
      </c>
      <c r="C225" t="str">
        <f>Base_Amostral!C225</f>
        <v>São Paulo</v>
      </c>
      <c r="D225" t="str">
        <f>Base_Amostral!F225</f>
        <v>Sudeste</v>
      </c>
      <c r="E225" s="12">
        <f>IFERROR(AVERAGEIF('01_Base_Analitica'!$D:$D,A225,'01_Base_Analitica'!$U:$U),"")</f>
        <v>7.625</v>
      </c>
      <c r="F225" s="12">
        <f>IFERROR(AVERAGEIF('01_Base_Analitica'!$D:$D,A225,'01_Base_Analitica'!$V:$V),"")</f>
        <v>8.0250000000000004</v>
      </c>
      <c r="G225">
        <f>COUNTIFS('01_Base_Analitica'!$D:$D,A225,'01_Base_Analitica'!$U:$U,"&gt;="&amp;0)</f>
        <v>4</v>
      </c>
      <c r="H225">
        <f>COUNTIFS('01_Base_Analitica'!$D:$D,A225,'01_Base_Analitica'!$V:$V,"&gt;="&amp;0)</f>
        <v>4</v>
      </c>
      <c r="I225" s="12" cm="1">
        <f t="array" ref="I225">IF(G225&lt;2,"",MAX(_xlfn._xlws.FILTER('01_Base_Analitica'!$U$2:$U$1449,('01_Base_Analitica'!$D$2:$D$1449=A225)*ISNUMBER('01_Base_Analitica'!$U$2:$U$1449)))-MIN(_xlfn._xlws.FILTER('01_Base_Analitica'!$U$2:$U$1449,('01_Base_Analitica'!$D$2:$D$1449=A225)*ISNUMBER('01_Base_Analitica'!$U$2:$U$1449))))</f>
        <v>1.2000000000000002</v>
      </c>
      <c r="J225" s="12" cm="1">
        <f t="array" ref="J225">IF(H225&lt;2,"",MAX(_xlfn._xlws.FILTER('01_Base_Analitica'!$V$2:$V$1449,('01_Base_Analitica'!$D$2:$D$1449=A225)*ISNUMBER('01_Base_Analitica'!$V$2:$V$1449)))-MIN(_xlfn._xlws.FILTER('01_Base_Analitica'!$V$2:$V$1449,('01_Base_Analitica'!$D$2:$D$1449=A225)*ISNUMBER('01_Base_Analitica'!$V$2:$V$1449))))</f>
        <v>9.9999999999999645E-2</v>
      </c>
      <c r="K225" s="12">
        <f t="shared" si="3"/>
        <v>-0.40000000000000036</v>
      </c>
    </row>
    <row r="226" spans="1:11">
      <c r="A226">
        <f>Base_Amostral!A226</f>
        <v>3115607</v>
      </c>
      <c r="B226" t="str">
        <f>Base_Amostral!E226</f>
        <v>Cedro do Abaeté</v>
      </c>
      <c r="C226" t="str">
        <f>Base_Amostral!C226</f>
        <v>Minas Gerais</v>
      </c>
      <c r="D226" t="str">
        <f>Base_Amostral!F226</f>
        <v>Sudeste</v>
      </c>
      <c r="E226" s="12">
        <f>IFERROR(AVERAGEIF('01_Base_Analitica'!$D:$D,A226,'01_Base_Analitica'!$U:$U),"")</f>
        <v>7.9250000000000007</v>
      </c>
      <c r="F226" s="12">
        <f>IFERROR(AVERAGEIF('01_Base_Analitica'!$D:$D,A226,'01_Base_Analitica'!$V:$V),"")</f>
        <v>8.1999999999999993</v>
      </c>
      <c r="G226">
        <f>COUNTIFS('01_Base_Analitica'!$D:$D,A226,'01_Base_Analitica'!$U:$U,"&gt;="&amp;0)</f>
        <v>4</v>
      </c>
      <c r="H226">
        <f>COUNTIFS('01_Base_Analitica'!$D:$D,A226,'01_Base_Analitica'!$V:$V,"&gt;="&amp;0)</f>
        <v>4</v>
      </c>
      <c r="I226" s="12" cm="1">
        <f t="array" ref="I226">IF(G226&lt;2,"",MAX(_xlfn._xlws.FILTER('01_Base_Analitica'!$U$2:$U$1449,('01_Base_Analitica'!$D$2:$D$1449=A226)*ISNUMBER('01_Base_Analitica'!$U$2:$U$1449)))-MIN(_xlfn._xlws.FILTER('01_Base_Analitica'!$U$2:$U$1449,('01_Base_Analitica'!$D$2:$D$1449=A226)*ISNUMBER('01_Base_Analitica'!$U$2:$U$1449))))</f>
        <v>0.70000000000000018</v>
      </c>
      <c r="J226" s="12" cm="1">
        <f t="array" ref="J226">IF(H226&lt;2,"",MAX(_xlfn._xlws.FILTER('01_Base_Analitica'!$V$2:$V$1449,('01_Base_Analitica'!$D$2:$D$1449=A226)*ISNUMBER('01_Base_Analitica'!$V$2:$V$1449)))-MIN(_xlfn._xlws.FILTER('01_Base_Analitica'!$V$2:$V$1449,('01_Base_Analitica'!$D$2:$D$1449=A226)*ISNUMBER('01_Base_Analitica'!$V$2:$V$1449))))</f>
        <v>0</v>
      </c>
      <c r="K226" s="12">
        <f t="shared" si="3"/>
        <v>-0.27499999999999858</v>
      </c>
    </row>
    <row r="227" spans="1:11">
      <c r="A227">
        <f>Base_Amostral!A227</f>
        <v>3519204</v>
      </c>
      <c r="B227" t="str">
        <f>Base_Amostral!E227</f>
        <v>Iacri</v>
      </c>
      <c r="C227" t="str">
        <f>Base_Amostral!C227</f>
        <v>São Paulo</v>
      </c>
      <c r="D227" t="str">
        <f>Base_Amostral!F227</f>
        <v>Sudeste</v>
      </c>
      <c r="E227" s="12">
        <f>IFERROR(AVERAGEIF('01_Base_Analitica'!$D:$D,A227,'01_Base_Analitica'!$U:$U),"")</f>
        <v>6.5249999999999995</v>
      </c>
      <c r="F227" s="12">
        <f>IFERROR(AVERAGEIF('01_Base_Analitica'!$D:$D,A227,'01_Base_Analitica'!$V:$V),"")</f>
        <v>7.1</v>
      </c>
      <c r="G227">
        <f>COUNTIFS('01_Base_Analitica'!$D:$D,A227,'01_Base_Analitica'!$U:$U,"&gt;="&amp;0)</f>
        <v>4</v>
      </c>
      <c r="H227">
        <f>COUNTIFS('01_Base_Analitica'!$D:$D,A227,'01_Base_Analitica'!$V:$V,"&gt;="&amp;0)</f>
        <v>4</v>
      </c>
      <c r="I227" s="12" cm="1">
        <f t="array" ref="I227">IF(G227&lt;2,"",MAX(_xlfn._xlws.FILTER('01_Base_Analitica'!$U$2:$U$1449,('01_Base_Analitica'!$D$2:$D$1449=A227)*ISNUMBER('01_Base_Analitica'!$U$2:$U$1449)))-MIN(_xlfn._xlws.FILTER('01_Base_Analitica'!$U$2:$U$1449,('01_Base_Analitica'!$D$2:$D$1449=A227)*ISNUMBER('01_Base_Analitica'!$U$2:$U$1449))))</f>
        <v>0.90000000000000036</v>
      </c>
      <c r="J227" s="12" cm="1">
        <f t="array" ref="J227">IF(H227&lt;2,"",MAX(_xlfn._xlws.FILTER('01_Base_Analitica'!$V$2:$V$1449,('01_Base_Analitica'!$D$2:$D$1449=A227)*ISNUMBER('01_Base_Analitica'!$V$2:$V$1449)))-MIN(_xlfn._xlws.FILTER('01_Base_Analitica'!$V$2:$V$1449,('01_Base_Analitica'!$D$2:$D$1449=A227)*ISNUMBER('01_Base_Analitica'!$V$2:$V$1449))))</f>
        <v>0</v>
      </c>
      <c r="K227" s="12">
        <f t="shared" si="3"/>
        <v>-0.57500000000000018</v>
      </c>
    </row>
    <row r="228" spans="1:11">
      <c r="A228">
        <f>Base_Amostral!A228</f>
        <v>3158508</v>
      </c>
      <c r="B228" t="str">
        <f>Base_Amostral!E228</f>
        <v>Santana de Pirapama</v>
      </c>
      <c r="C228" t="str">
        <f>Base_Amostral!C228</f>
        <v>Minas Gerais</v>
      </c>
      <c r="D228" t="str">
        <f>Base_Amostral!F228</f>
        <v>Sudeste</v>
      </c>
      <c r="E228" s="12">
        <f>IFERROR(AVERAGEIF('01_Base_Analitica'!$D:$D,A228,'01_Base_Analitica'!$U:$U),"")</f>
        <v>6.5</v>
      </c>
      <c r="F228" s="12">
        <f>IFERROR(AVERAGEIF('01_Base_Analitica'!$D:$D,A228,'01_Base_Analitica'!$V:$V),"")</f>
        <v>6.35</v>
      </c>
      <c r="G228">
        <f>COUNTIFS('01_Base_Analitica'!$D:$D,A228,'01_Base_Analitica'!$U:$U,"&gt;="&amp;0)</f>
        <v>4</v>
      </c>
      <c r="H228">
        <f>COUNTIFS('01_Base_Analitica'!$D:$D,A228,'01_Base_Analitica'!$V:$V,"&gt;="&amp;0)</f>
        <v>4</v>
      </c>
      <c r="I228" s="12" cm="1">
        <f t="array" ref="I228">IF(G228&lt;2,"",MAX(_xlfn._xlws.FILTER('01_Base_Analitica'!$U$2:$U$1449,('01_Base_Analitica'!$D$2:$D$1449=A228)*ISNUMBER('01_Base_Analitica'!$U$2:$U$1449)))-MIN(_xlfn._xlws.FILTER('01_Base_Analitica'!$U$2:$U$1449,('01_Base_Analitica'!$D$2:$D$1449=A228)*ISNUMBER('01_Base_Analitica'!$U$2:$U$1449))))</f>
        <v>2</v>
      </c>
      <c r="J228" s="12" cm="1">
        <f t="array" ref="J228">IF(H228&lt;2,"",MAX(_xlfn._xlws.FILTER('01_Base_Analitica'!$V$2:$V$1449,('01_Base_Analitica'!$D$2:$D$1449=A228)*ISNUMBER('01_Base_Analitica'!$V$2:$V$1449)))-MIN(_xlfn._xlws.FILTER('01_Base_Analitica'!$V$2:$V$1449,('01_Base_Analitica'!$D$2:$D$1449=A228)*ISNUMBER('01_Base_Analitica'!$V$2:$V$1449))))</f>
        <v>0.59999999999999964</v>
      </c>
      <c r="K228" s="12">
        <f t="shared" si="3"/>
        <v>0.15000000000000036</v>
      </c>
    </row>
    <row r="229" spans="1:11">
      <c r="A229">
        <f>Base_Amostral!A229</f>
        <v>3539806</v>
      </c>
      <c r="B229" t="str">
        <f>Base_Amostral!E229</f>
        <v>Poá</v>
      </c>
      <c r="C229" t="str">
        <f>Base_Amostral!C229</f>
        <v>São Paulo</v>
      </c>
      <c r="D229" t="str">
        <f>Base_Amostral!F229</f>
        <v>Sudeste</v>
      </c>
      <c r="E229" s="12">
        <f>IFERROR(AVERAGEIF('01_Base_Analitica'!$D:$D,A229,'01_Base_Analitica'!$U:$U),"")</f>
        <v>9.3333333333333339</v>
      </c>
      <c r="F229" s="12">
        <f>IFERROR(AVERAGEIF('01_Base_Analitica'!$D:$D,A229,'01_Base_Analitica'!$V:$V),"")</f>
        <v>7.6</v>
      </c>
      <c r="G229">
        <f>COUNTIFS('01_Base_Analitica'!$D:$D,A229,'01_Base_Analitica'!$U:$U,"&gt;="&amp;0)</f>
        <v>3</v>
      </c>
      <c r="H229">
        <f>COUNTIFS('01_Base_Analitica'!$D:$D,A229,'01_Base_Analitica'!$V:$V,"&gt;="&amp;0)</f>
        <v>4</v>
      </c>
      <c r="I229" s="12" cm="1">
        <f t="array" ref="I229">IF(G229&lt;2,"",MAX(_xlfn._xlws.FILTER('01_Base_Analitica'!$U$2:$U$1449,('01_Base_Analitica'!$D$2:$D$1449=A229)*ISNUMBER('01_Base_Analitica'!$U$2:$U$1449)))-MIN(_xlfn._xlws.FILTER('01_Base_Analitica'!$U$2:$U$1449,('01_Base_Analitica'!$D$2:$D$1449=A229)*ISNUMBER('01_Base_Analitica'!$U$2:$U$1449))))</f>
        <v>0.40000000000000036</v>
      </c>
      <c r="J229" s="12" cm="1">
        <f t="array" ref="J229">IF(H229&lt;2,"",MAX(_xlfn._xlws.FILTER('01_Base_Analitica'!$V$2:$V$1449,('01_Base_Analitica'!$D$2:$D$1449=A229)*ISNUMBER('01_Base_Analitica'!$V$2:$V$1449)))-MIN(_xlfn._xlws.FILTER('01_Base_Analitica'!$V$2:$V$1449,('01_Base_Analitica'!$D$2:$D$1449=A229)*ISNUMBER('01_Base_Analitica'!$V$2:$V$1449))))</f>
        <v>0</v>
      </c>
      <c r="K229" s="12">
        <f t="shared" si="3"/>
        <v>1.7333333333333343</v>
      </c>
    </row>
    <row r="230" spans="1:11">
      <c r="A230">
        <f>Base_Amostral!A230</f>
        <v>3524808</v>
      </c>
      <c r="B230" t="str">
        <f>Base_Amostral!E230</f>
        <v>Jales</v>
      </c>
      <c r="C230" t="str">
        <f>Base_Amostral!C230</f>
        <v>São Paulo</v>
      </c>
      <c r="D230" t="str">
        <f>Base_Amostral!F230</f>
        <v>Sudeste</v>
      </c>
      <c r="E230" s="12">
        <f>IFERROR(AVERAGEIF('01_Base_Analitica'!$D:$D,A230,'01_Base_Analitica'!$U:$U),"")</f>
        <v>9.2999999999999989</v>
      </c>
      <c r="F230" s="12">
        <f>IFERROR(AVERAGEIF('01_Base_Analitica'!$D:$D,A230,'01_Base_Analitica'!$V:$V),"")</f>
        <v>6.95</v>
      </c>
      <c r="G230">
        <f>COUNTIFS('01_Base_Analitica'!$D:$D,A230,'01_Base_Analitica'!$U:$U,"&gt;="&amp;0)</f>
        <v>4</v>
      </c>
      <c r="H230">
        <f>COUNTIFS('01_Base_Analitica'!$D:$D,A230,'01_Base_Analitica'!$V:$V,"&gt;="&amp;0)</f>
        <v>4</v>
      </c>
      <c r="I230" s="12" cm="1">
        <f t="array" ref="I230">IF(G230&lt;2,"",MAX(_xlfn._xlws.FILTER('01_Base_Analitica'!$U$2:$U$1449,('01_Base_Analitica'!$D$2:$D$1449=A230)*ISNUMBER('01_Base_Analitica'!$U$2:$U$1449)))-MIN(_xlfn._xlws.FILTER('01_Base_Analitica'!$U$2:$U$1449,('01_Base_Analitica'!$D$2:$D$1449=A230)*ISNUMBER('01_Base_Analitica'!$U$2:$U$1449))))</f>
        <v>0.40000000000000036</v>
      </c>
      <c r="J230" s="12" cm="1">
        <f t="array" ref="J230">IF(H230&lt;2,"",MAX(_xlfn._xlws.FILTER('01_Base_Analitica'!$V$2:$V$1449,('01_Base_Analitica'!$D$2:$D$1449=A230)*ISNUMBER('01_Base_Analitica'!$V$2:$V$1449)))-MIN(_xlfn._xlws.FILTER('01_Base_Analitica'!$V$2:$V$1449,('01_Base_Analitica'!$D$2:$D$1449=A230)*ISNUMBER('01_Base_Analitica'!$V$2:$V$1449))))</f>
        <v>0.60000000000000053</v>
      </c>
      <c r="K230" s="12">
        <f t="shared" si="3"/>
        <v>2.3499999999999988</v>
      </c>
    </row>
    <row r="231" spans="1:11">
      <c r="A231">
        <f>Base_Amostral!A231</f>
        <v>3154101</v>
      </c>
      <c r="B231" t="str">
        <f>Base_Amostral!E231</f>
        <v>Recreio</v>
      </c>
      <c r="C231" t="str">
        <f>Base_Amostral!C231</f>
        <v>Minas Gerais</v>
      </c>
      <c r="D231" t="str">
        <f>Base_Amostral!F231</f>
        <v>Sudeste</v>
      </c>
      <c r="E231" s="12">
        <f>IFERROR(AVERAGEIF('01_Base_Analitica'!$D:$D,A231,'01_Base_Analitica'!$U:$U),"")</f>
        <v>6.2750000000000004</v>
      </c>
      <c r="F231" s="12">
        <f>IFERROR(AVERAGEIF('01_Base_Analitica'!$D:$D,A231,'01_Base_Analitica'!$V:$V),"")</f>
        <v>6.4</v>
      </c>
      <c r="G231">
        <f>COUNTIFS('01_Base_Analitica'!$D:$D,A231,'01_Base_Analitica'!$U:$U,"&gt;="&amp;0)</f>
        <v>4</v>
      </c>
      <c r="H231">
        <f>COUNTIFS('01_Base_Analitica'!$D:$D,A231,'01_Base_Analitica'!$V:$V,"&gt;="&amp;0)</f>
        <v>4</v>
      </c>
      <c r="I231" s="12" cm="1">
        <f t="array" ref="I231">IF(G231&lt;2,"",MAX(_xlfn._xlws.FILTER('01_Base_Analitica'!$U$2:$U$1449,('01_Base_Analitica'!$D$2:$D$1449=A231)*ISNUMBER('01_Base_Analitica'!$U$2:$U$1449)))-MIN(_xlfn._xlws.FILTER('01_Base_Analitica'!$U$2:$U$1449,('01_Base_Analitica'!$D$2:$D$1449=A231)*ISNUMBER('01_Base_Analitica'!$U$2:$U$1449))))</f>
        <v>1.0999999999999996</v>
      </c>
      <c r="J231" s="12" cm="1">
        <f t="array" ref="J231">IF(H231&lt;2,"",MAX(_xlfn._xlws.FILTER('01_Base_Analitica'!$V$2:$V$1449,('01_Base_Analitica'!$D$2:$D$1449=A231)*ISNUMBER('01_Base_Analitica'!$V$2:$V$1449)))-MIN(_xlfn._xlws.FILTER('01_Base_Analitica'!$V$2:$V$1449,('01_Base_Analitica'!$D$2:$D$1449=A231)*ISNUMBER('01_Base_Analitica'!$V$2:$V$1449))))</f>
        <v>0</v>
      </c>
      <c r="K231" s="12">
        <f t="shared" si="3"/>
        <v>-0.125</v>
      </c>
    </row>
    <row r="232" spans="1:11">
      <c r="A232">
        <f>Base_Amostral!A232</f>
        <v>3168606</v>
      </c>
      <c r="B232" t="str">
        <f>Base_Amostral!E232</f>
        <v>Teófilo Otoni</v>
      </c>
      <c r="C232" t="str">
        <f>Base_Amostral!C232</f>
        <v>Minas Gerais</v>
      </c>
      <c r="D232" t="str">
        <f>Base_Amostral!F232</f>
        <v>Sudeste</v>
      </c>
      <c r="E232" s="12">
        <f>IFERROR(AVERAGEIF('01_Base_Analitica'!$D:$D,A232,'01_Base_Analitica'!$U:$U),"")</f>
        <v>9.2999999999999989</v>
      </c>
      <c r="F232" s="12">
        <f>IFERROR(AVERAGEIF('01_Base_Analitica'!$D:$D,A232,'01_Base_Analitica'!$V:$V),"")</f>
        <v>5.6</v>
      </c>
      <c r="G232">
        <f>COUNTIFS('01_Base_Analitica'!$D:$D,A232,'01_Base_Analitica'!$U:$U,"&gt;="&amp;0)</f>
        <v>4</v>
      </c>
      <c r="H232">
        <f>COUNTIFS('01_Base_Analitica'!$D:$D,A232,'01_Base_Analitica'!$V:$V,"&gt;="&amp;0)</f>
        <v>4</v>
      </c>
      <c r="I232" s="12" cm="1">
        <f t="array" ref="I232">IF(G232&lt;2,"",MAX(_xlfn._xlws.FILTER('01_Base_Analitica'!$U$2:$U$1449,('01_Base_Analitica'!$D$2:$D$1449=A232)*ISNUMBER('01_Base_Analitica'!$U$2:$U$1449)))-MIN(_xlfn._xlws.FILTER('01_Base_Analitica'!$U$2:$U$1449,('01_Base_Analitica'!$D$2:$D$1449=A232)*ISNUMBER('01_Base_Analitica'!$U$2:$U$1449))))</f>
        <v>0.40000000000000036</v>
      </c>
      <c r="J232" s="12" cm="1">
        <f t="array" ref="J232">IF(H232&lt;2,"",MAX(_xlfn._xlws.FILTER('01_Base_Analitica'!$V$2:$V$1449,('01_Base_Analitica'!$D$2:$D$1449=A232)*ISNUMBER('01_Base_Analitica'!$V$2:$V$1449)))-MIN(_xlfn._xlws.FILTER('01_Base_Analitica'!$V$2:$V$1449,('01_Base_Analitica'!$D$2:$D$1449=A232)*ISNUMBER('01_Base_Analitica'!$V$2:$V$1449))))</f>
        <v>0</v>
      </c>
      <c r="K232" s="12">
        <f t="shared" si="3"/>
        <v>3.6999999999999993</v>
      </c>
    </row>
    <row r="233" spans="1:11">
      <c r="A233">
        <f>Base_Amostral!A233</f>
        <v>3170701</v>
      </c>
      <c r="B233" t="str">
        <f>Base_Amostral!E233</f>
        <v>Varginha</v>
      </c>
      <c r="C233" t="str">
        <f>Base_Amostral!C233</f>
        <v>Minas Gerais</v>
      </c>
      <c r="D233" t="str">
        <f>Base_Amostral!F233</f>
        <v>Sudeste</v>
      </c>
      <c r="E233" s="12">
        <f>IFERROR(AVERAGEIF('01_Base_Analitica'!$D:$D,A233,'01_Base_Analitica'!$U:$U),"")</f>
        <v>9.2999999999999989</v>
      </c>
      <c r="F233" s="12">
        <f>IFERROR(AVERAGEIF('01_Base_Analitica'!$D:$D,A233,'01_Base_Analitica'!$V:$V),"")</f>
        <v>7.6999999999999993</v>
      </c>
      <c r="G233">
        <f>COUNTIFS('01_Base_Analitica'!$D:$D,A233,'01_Base_Analitica'!$U:$U,"&gt;="&amp;0)</f>
        <v>4</v>
      </c>
      <c r="H233">
        <f>COUNTIFS('01_Base_Analitica'!$D:$D,A233,'01_Base_Analitica'!$V:$V,"&gt;="&amp;0)</f>
        <v>4</v>
      </c>
      <c r="I233" s="12" cm="1">
        <f t="array" ref="I233">IF(G233&lt;2,"",MAX(_xlfn._xlws.FILTER('01_Base_Analitica'!$U$2:$U$1449,('01_Base_Analitica'!$D$2:$D$1449=A233)*ISNUMBER('01_Base_Analitica'!$U$2:$U$1449)))-MIN(_xlfn._xlws.FILTER('01_Base_Analitica'!$U$2:$U$1449,('01_Base_Analitica'!$D$2:$D$1449=A233)*ISNUMBER('01_Base_Analitica'!$U$2:$U$1449))))</f>
        <v>0.40000000000000036</v>
      </c>
      <c r="J233" s="12" cm="1">
        <f t="array" ref="J233">IF(H233&lt;2,"",MAX(_xlfn._xlws.FILTER('01_Base_Analitica'!$V$2:$V$1449,('01_Base_Analitica'!$D$2:$D$1449=A233)*ISNUMBER('01_Base_Analitica'!$V$2:$V$1449)))-MIN(_xlfn._xlws.FILTER('01_Base_Analitica'!$V$2:$V$1449,('01_Base_Analitica'!$D$2:$D$1449=A233)*ISNUMBER('01_Base_Analitica'!$V$2:$V$1449))))</f>
        <v>0.40000000000000036</v>
      </c>
      <c r="K233" s="12">
        <f t="shared" si="3"/>
        <v>1.5999999999999996</v>
      </c>
    </row>
    <row r="234" spans="1:11">
      <c r="A234">
        <f>Base_Amostral!A234</f>
        <v>3109600</v>
      </c>
      <c r="B234" t="str">
        <f>Base_Amostral!E234</f>
        <v>Cachoeira da Prata</v>
      </c>
      <c r="C234" t="str">
        <f>Base_Amostral!C234</f>
        <v>Minas Gerais</v>
      </c>
      <c r="D234" t="str">
        <f>Base_Amostral!F234</f>
        <v>Sudeste</v>
      </c>
      <c r="E234" s="12">
        <f>IFERROR(AVERAGEIF('01_Base_Analitica'!$D:$D,A234,'01_Base_Analitica'!$U:$U),"")</f>
        <v>6.5</v>
      </c>
      <c r="F234" s="12">
        <f>IFERROR(AVERAGEIF('01_Base_Analitica'!$D:$D,A234,'01_Base_Analitica'!$V:$V),"")</f>
        <v>7.4</v>
      </c>
      <c r="G234">
        <f>COUNTIFS('01_Base_Analitica'!$D:$D,A234,'01_Base_Analitica'!$U:$U,"&gt;="&amp;0)</f>
        <v>4</v>
      </c>
      <c r="H234">
        <f>COUNTIFS('01_Base_Analitica'!$D:$D,A234,'01_Base_Analitica'!$V:$V,"&gt;="&amp;0)</f>
        <v>4</v>
      </c>
      <c r="I234" s="12" cm="1">
        <f t="array" ref="I234">IF(G234&lt;2,"",MAX(_xlfn._xlws.FILTER('01_Base_Analitica'!$U$2:$U$1449,('01_Base_Analitica'!$D$2:$D$1449=A234)*ISNUMBER('01_Base_Analitica'!$U$2:$U$1449)))-MIN(_xlfn._xlws.FILTER('01_Base_Analitica'!$U$2:$U$1449,('01_Base_Analitica'!$D$2:$D$1449=A234)*ISNUMBER('01_Base_Analitica'!$U$2:$U$1449))))</f>
        <v>0.79999999999999982</v>
      </c>
      <c r="J234" s="12" cm="1">
        <f t="array" ref="J234">IF(H234&lt;2,"",MAX(_xlfn._xlws.FILTER('01_Base_Analitica'!$V$2:$V$1449,('01_Base_Analitica'!$D$2:$D$1449=A234)*ISNUMBER('01_Base_Analitica'!$V$2:$V$1449)))-MIN(_xlfn._xlws.FILTER('01_Base_Analitica'!$V$2:$V$1449,('01_Base_Analitica'!$D$2:$D$1449=A234)*ISNUMBER('01_Base_Analitica'!$V$2:$V$1449))))</f>
        <v>0</v>
      </c>
      <c r="K234" s="12">
        <f t="shared" si="3"/>
        <v>-0.90000000000000036</v>
      </c>
    </row>
    <row r="235" spans="1:11">
      <c r="A235">
        <f>Base_Amostral!A235</f>
        <v>3145505</v>
      </c>
      <c r="B235" t="str">
        <f>Base_Amostral!E235</f>
        <v>Olímpio Noronha</v>
      </c>
      <c r="C235" t="str">
        <f>Base_Amostral!C235</f>
        <v>Minas Gerais</v>
      </c>
      <c r="D235" t="str">
        <f>Base_Amostral!F235</f>
        <v>Sudeste</v>
      </c>
      <c r="E235" s="12">
        <f>IFERROR(AVERAGEIF('01_Base_Analitica'!$D:$D,A235,'01_Base_Analitica'!$U:$U),"")</f>
        <v>5.5</v>
      </c>
      <c r="F235" s="12">
        <f>IFERROR(AVERAGEIF('01_Base_Analitica'!$D:$D,A235,'01_Base_Analitica'!$V:$V),"")</f>
        <v>6.3</v>
      </c>
      <c r="G235">
        <f>COUNTIFS('01_Base_Analitica'!$D:$D,A235,'01_Base_Analitica'!$U:$U,"&gt;="&amp;0)</f>
        <v>4</v>
      </c>
      <c r="H235">
        <f>COUNTIFS('01_Base_Analitica'!$D:$D,A235,'01_Base_Analitica'!$V:$V,"&gt;="&amp;0)</f>
        <v>4</v>
      </c>
      <c r="I235" s="12" cm="1">
        <f t="array" ref="I235">IF(G235&lt;2,"",MAX(_xlfn._xlws.FILTER('01_Base_Analitica'!$U$2:$U$1449,('01_Base_Analitica'!$D$2:$D$1449=A235)*ISNUMBER('01_Base_Analitica'!$U$2:$U$1449)))-MIN(_xlfn._xlws.FILTER('01_Base_Analitica'!$U$2:$U$1449,('01_Base_Analitica'!$D$2:$D$1449=A235)*ISNUMBER('01_Base_Analitica'!$U$2:$U$1449))))</f>
        <v>1</v>
      </c>
      <c r="J235" s="12" cm="1">
        <f t="array" ref="J235">IF(H235&lt;2,"",MAX(_xlfn._xlws.FILTER('01_Base_Analitica'!$V$2:$V$1449,('01_Base_Analitica'!$D$2:$D$1449=A235)*ISNUMBER('01_Base_Analitica'!$V$2:$V$1449)))-MIN(_xlfn._xlws.FILTER('01_Base_Analitica'!$V$2:$V$1449,('01_Base_Analitica'!$D$2:$D$1449=A235)*ISNUMBER('01_Base_Analitica'!$V$2:$V$1449))))</f>
        <v>0</v>
      </c>
      <c r="K235" s="12">
        <f t="shared" si="3"/>
        <v>-0.79999999999999982</v>
      </c>
    </row>
    <row r="236" spans="1:11">
      <c r="A236">
        <f>Base_Amostral!A236</f>
        <v>3524907</v>
      </c>
      <c r="B236" t="str">
        <f>Base_Amostral!E236</f>
        <v>Jambeiro</v>
      </c>
      <c r="C236" t="str">
        <f>Base_Amostral!C236</f>
        <v>São Paulo</v>
      </c>
      <c r="D236" t="str">
        <f>Base_Amostral!F236</f>
        <v>Sudeste</v>
      </c>
      <c r="E236" s="12">
        <f>IFERROR(AVERAGEIF('01_Base_Analitica'!$D:$D,A236,'01_Base_Analitica'!$U:$U),"")</f>
        <v>9.2999999999999989</v>
      </c>
      <c r="F236" s="12">
        <f>IFERROR(AVERAGEIF('01_Base_Analitica'!$D:$D,A236,'01_Base_Analitica'!$V:$V),"")</f>
        <v>6.15</v>
      </c>
      <c r="G236">
        <f>COUNTIFS('01_Base_Analitica'!$D:$D,A236,'01_Base_Analitica'!$U:$U,"&gt;="&amp;0)</f>
        <v>4</v>
      </c>
      <c r="H236">
        <f>COUNTIFS('01_Base_Analitica'!$D:$D,A236,'01_Base_Analitica'!$V:$V,"&gt;="&amp;0)</f>
        <v>4</v>
      </c>
      <c r="I236" s="12" cm="1">
        <f t="array" ref="I236">IF(G236&lt;2,"",MAX(_xlfn._xlws.FILTER('01_Base_Analitica'!$U$2:$U$1449,('01_Base_Analitica'!$D$2:$D$1449=A236)*ISNUMBER('01_Base_Analitica'!$U$2:$U$1449)))-MIN(_xlfn._xlws.FILTER('01_Base_Analitica'!$U$2:$U$1449,('01_Base_Analitica'!$D$2:$D$1449=A236)*ISNUMBER('01_Base_Analitica'!$U$2:$U$1449))))</f>
        <v>0.40000000000000036</v>
      </c>
      <c r="J236" s="12" cm="1">
        <f t="array" ref="J236">IF(H236&lt;2,"",MAX(_xlfn._xlws.FILTER('01_Base_Analitica'!$V$2:$V$1449,('01_Base_Analitica'!$D$2:$D$1449=A236)*ISNUMBER('01_Base_Analitica'!$V$2:$V$1449)))-MIN(_xlfn._xlws.FILTER('01_Base_Analitica'!$V$2:$V$1449,('01_Base_Analitica'!$D$2:$D$1449=A236)*ISNUMBER('01_Base_Analitica'!$V$2:$V$1449))))</f>
        <v>1</v>
      </c>
      <c r="K236" s="12">
        <f t="shared" si="3"/>
        <v>3.1499999999999986</v>
      </c>
    </row>
    <row r="237" spans="1:11">
      <c r="A237">
        <f>Base_Amostral!A237</f>
        <v>3115805</v>
      </c>
      <c r="B237" t="str">
        <f>Base_Amostral!E237</f>
        <v>Centralina</v>
      </c>
      <c r="C237" t="str">
        <f>Base_Amostral!C237</f>
        <v>Minas Gerais</v>
      </c>
      <c r="D237" t="str">
        <f>Base_Amostral!F237</f>
        <v>Sudeste</v>
      </c>
      <c r="E237" s="12">
        <f>IFERROR(AVERAGEIF('01_Base_Analitica'!$D:$D,A237,'01_Base_Analitica'!$U:$U),"")</f>
        <v>6.25</v>
      </c>
      <c r="F237" s="12">
        <f>IFERROR(AVERAGEIF('01_Base_Analitica'!$D:$D,A237,'01_Base_Analitica'!$V:$V),"")</f>
        <v>6.1</v>
      </c>
      <c r="G237">
        <f>COUNTIFS('01_Base_Analitica'!$D:$D,A237,'01_Base_Analitica'!$U:$U,"&gt;="&amp;0)</f>
        <v>4</v>
      </c>
      <c r="H237">
        <f>COUNTIFS('01_Base_Analitica'!$D:$D,A237,'01_Base_Analitica'!$V:$V,"&gt;="&amp;0)</f>
        <v>4</v>
      </c>
      <c r="I237" s="12" cm="1">
        <f t="array" ref="I237">IF(G237&lt;2,"",MAX(_xlfn._xlws.FILTER('01_Base_Analitica'!$U$2:$U$1449,('01_Base_Analitica'!$D$2:$D$1449=A237)*ISNUMBER('01_Base_Analitica'!$U$2:$U$1449)))-MIN(_xlfn._xlws.FILTER('01_Base_Analitica'!$U$2:$U$1449,('01_Base_Analitica'!$D$2:$D$1449=A237)*ISNUMBER('01_Base_Analitica'!$U$2:$U$1449))))</f>
        <v>1</v>
      </c>
      <c r="J237" s="12" cm="1">
        <f t="array" ref="J237">IF(H237&lt;2,"",MAX(_xlfn._xlws.FILTER('01_Base_Analitica'!$V$2:$V$1449,('01_Base_Analitica'!$D$2:$D$1449=A237)*ISNUMBER('01_Base_Analitica'!$V$2:$V$1449)))-MIN(_xlfn._xlws.FILTER('01_Base_Analitica'!$V$2:$V$1449,('01_Base_Analitica'!$D$2:$D$1449=A237)*ISNUMBER('01_Base_Analitica'!$V$2:$V$1449))))</f>
        <v>0</v>
      </c>
      <c r="K237" s="12">
        <f t="shared" si="3"/>
        <v>0.15000000000000036</v>
      </c>
    </row>
    <row r="238" spans="1:11">
      <c r="A238">
        <f>Base_Amostral!A238</f>
        <v>3115102</v>
      </c>
      <c r="B238" t="str">
        <f>Base_Amostral!E238</f>
        <v>Cássia</v>
      </c>
      <c r="C238" t="str">
        <f>Base_Amostral!C238</f>
        <v>Minas Gerais</v>
      </c>
      <c r="D238" t="str">
        <f>Base_Amostral!F238</f>
        <v>Sudeste</v>
      </c>
      <c r="E238" s="12">
        <f>IFERROR(AVERAGEIF('01_Base_Analitica'!$D:$D,A238,'01_Base_Analitica'!$U:$U),"")</f>
        <v>9.2999999999999989</v>
      </c>
      <c r="F238" s="12">
        <f>IFERROR(AVERAGEIF('01_Base_Analitica'!$D:$D,A238,'01_Base_Analitica'!$V:$V),"")</f>
        <v>7.2</v>
      </c>
      <c r="G238">
        <f>COUNTIFS('01_Base_Analitica'!$D:$D,A238,'01_Base_Analitica'!$U:$U,"&gt;="&amp;0)</f>
        <v>4</v>
      </c>
      <c r="H238">
        <f>COUNTIFS('01_Base_Analitica'!$D:$D,A238,'01_Base_Analitica'!$V:$V,"&gt;="&amp;0)</f>
        <v>4</v>
      </c>
      <c r="I238" s="12" cm="1">
        <f t="array" ref="I238">IF(G238&lt;2,"",MAX(_xlfn._xlws.FILTER('01_Base_Analitica'!$U$2:$U$1449,('01_Base_Analitica'!$D$2:$D$1449=A238)*ISNUMBER('01_Base_Analitica'!$U$2:$U$1449)))-MIN(_xlfn._xlws.FILTER('01_Base_Analitica'!$U$2:$U$1449,('01_Base_Analitica'!$D$2:$D$1449=A238)*ISNUMBER('01_Base_Analitica'!$U$2:$U$1449))))</f>
        <v>0.40000000000000036</v>
      </c>
      <c r="J238" s="12" cm="1">
        <f t="array" ref="J238">IF(H238&lt;2,"",MAX(_xlfn._xlws.FILTER('01_Base_Analitica'!$V$2:$V$1449,('01_Base_Analitica'!$D$2:$D$1449=A238)*ISNUMBER('01_Base_Analitica'!$V$2:$V$1449)))-MIN(_xlfn._xlws.FILTER('01_Base_Analitica'!$V$2:$V$1449,('01_Base_Analitica'!$D$2:$D$1449=A238)*ISNUMBER('01_Base_Analitica'!$V$2:$V$1449))))</f>
        <v>0</v>
      </c>
      <c r="K238" s="12">
        <f t="shared" si="3"/>
        <v>2.0999999999999988</v>
      </c>
    </row>
    <row r="239" spans="1:11">
      <c r="A239">
        <f>Base_Amostral!A239</f>
        <v>3540853</v>
      </c>
      <c r="B239" t="str">
        <f>Base_Amostral!E239</f>
        <v>Pracinha</v>
      </c>
      <c r="C239" t="str">
        <f>Base_Amostral!C239</f>
        <v>São Paulo</v>
      </c>
      <c r="D239" t="str">
        <f>Base_Amostral!F239</f>
        <v>Sudeste</v>
      </c>
      <c r="E239" s="12">
        <f>IFERROR(AVERAGEIF('01_Base_Analitica'!$D:$D,A239,'01_Base_Analitica'!$U:$U),"")</f>
        <v>6.6750000000000007</v>
      </c>
      <c r="F239" s="12">
        <f>IFERROR(AVERAGEIF('01_Base_Analitica'!$D:$D,A239,'01_Base_Analitica'!$V:$V),"")</f>
        <v>7.4</v>
      </c>
      <c r="G239">
        <f>COUNTIFS('01_Base_Analitica'!$D:$D,A239,'01_Base_Analitica'!$U:$U,"&gt;="&amp;0)</f>
        <v>4</v>
      </c>
      <c r="H239">
        <f>COUNTIFS('01_Base_Analitica'!$D:$D,A239,'01_Base_Analitica'!$V:$V,"&gt;="&amp;0)</f>
        <v>4</v>
      </c>
      <c r="I239" s="12" cm="1">
        <f t="array" ref="I239">IF(G239&lt;2,"",MAX(_xlfn._xlws.FILTER('01_Base_Analitica'!$U$2:$U$1449,('01_Base_Analitica'!$D$2:$D$1449=A239)*ISNUMBER('01_Base_Analitica'!$U$2:$U$1449)))-MIN(_xlfn._xlws.FILTER('01_Base_Analitica'!$U$2:$U$1449,('01_Base_Analitica'!$D$2:$D$1449=A239)*ISNUMBER('01_Base_Analitica'!$U$2:$U$1449))))</f>
        <v>1.0999999999999996</v>
      </c>
      <c r="J239" s="12" cm="1">
        <f t="array" ref="J239">IF(H239&lt;2,"",MAX(_xlfn._xlws.FILTER('01_Base_Analitica'!$V$2:$V$1449,('01_Base_Analitica'!$D$2:$D$1449=A239)*ISNUMBER('01_Base_Analitica'!$V$2:$V$1449)))-MIN(_xlfn._xlws.FILTER('01_Base_Analitica'!$V$2:$V$1449,('01_Base_Analitica'!$D$2:$D$1449=A239)*ISNUMBER('01_Base_Analitica'!$V$2:$V$1449))))</f>
        <v>0.40000000000000036</v>
      </c>
      <c r="K239" s="12">
        <f t="shared" si="3"/>
        <v>-0.72499999999999964</v>
      </c>
    </row>
    <row r="240" spans="1:11">
      <c r="A240">
        <f>Base_Amostral!A240</f>
        <v>3108008</v>
      </c>
      <c r="B240" t="str">
        <f>Base_Amostral!E240</f>
        <v>Bom Sucesso</v>
      </c>
      <c r="C240" t="str">
        <f>Base_Amostral!C240</f>
        <v>Minas Gerais</v>
      </c>
      <c r="D240" t="str">
        <f>Base_Amostral!F240</f>
        <v>Sudeste</v>
      </c>
      <c r="E240" s="12">
        <f>IFERROR(AVERAGEIF('01_Base_Analitica'!$D:$D,A240,'01_Base_Analitica'!$U:$U),"")</f>
        <v>9.2999999999999989</v>
      </c>
      <c r="F240" s="12">
        <f>IFERROR(AVERAGEIF('01_Base_Analitica'!$D:$D,A240,'01_Base_Analitica'!$V:$V),"")</f>
        <v>8.3000000000000007</v>
      </c>
      <c r="G240">
        <f>COUNTIFS('01_Base_Analitica'!$D:$D,A240,'01_Base_Analitica'!$U:$U,"&gt;="&amp;0)</f>
        <v>4</v>
      </c>
      <c r="H240">
        <f>COUNTIFS('01_Base_Analitica'!$D:$D,A240,'01_Base_Analitica'!$V:$V,"&gt;="&amp;0)</f>
        <v>4</v>
      </c>
      <c r="I240" s="12" cm="1">
        <f t="array" ref="I240">IF(G240&lt;2,"",MAX(_xlfn._xlws.FILTER('01_Base_Analitica'!$U$2:$U$1449,('01_Base_Analitica'!$D$2:$D$1449=A240)*ISNUMBER('01_Base_Analitica'!$U$2:$U$1449)))-MIN(_xlfn._xlws.FILTER('01_Base_Analitica'!$U$2:$U$1449,('01_Base_Analitica'!$D$2:$D$1449=A240)*ISNUMBER('01_Base_Analitica'!$U$2:$U$1449))))</f>
        <v>0.40000000000000036</v>
      </c>
      <c r="J240" s="12" cm="1">
        <f t="array" ref="J240">IF(H240&lt;2,"",MAX(_xlfn._xlws.FILTER('01_Base_Analitica'!$V$2:$V$1449,('01_Base_Analitica'!$D$2:$D$1449=A240)*ISNUMBER('01_Base_Analitica'!$V$2:$V$1449)))-MIN(_xlfn._xlws.FILTER('01_Base_Analitica'!$V$2:$V$1449,('01_Base_Analitica'!$D$2:$D$1449=A240)*ISNUMBER('01_Base_Analitica'!$V$2:$V$1449))))</f>
        <v>0</v>
      </c>
      <c r="K240" s="12">
        <f t="shared" si="3"/>
        <v>0.99999999999999822</v>
      </c>
    </row>
    <row r="241" spans="1:11">
      <c r="A241">
        <f>Base_Amostral!A241</f>
        <v>3117702</v>
      </c>
      <c r="B241" t="str">
        <f>Base_Amostral!E241</f>
        <v>Conceição do Rio Verde</v>
      </c>
      <c r="C241" t="str">
        <f>Base_Amostral!C241</f>
        <v>Minas Gerais</v>
      </c>
      <c r="D241" t="str">
        <f>Base_Amostral!F241</f>
        <v>Sudeste</v>
      </c>
      <c r="E241" s="12">
        <f>IFERROR(AVERAGEIF('01_Base_Analitica'!$D:$D,A241,'01_Base_Analitica'!$U:$U),"")</f>
        <v>9.2999999999999989</v>
      </c>
      <c r="F241" s="12">
        <f>IFERROR(AVERAGEIF('01_Base_Analitica'!$D:$D,A241,'01_Base_Analitica'!$V:$V),"")</f>
        <v>8.1</v>
      </c>
      <c r="G241">
        <f>COUNTIFS('01_Base_Analitica'!$D:$D,A241,'01_Base_Analitica'!$U:$U,"&gt;="&amp;0)</f>
        <v>4</v>
      </c>
      <c r="H241">
        <f>COUNTIFS('01_Base_Analitica'!$D:$D,A241,'01_Base_Analitica'!$V:$V,"&gt;="&amp;0)</f>
        <v>4</v>
      </c>
      <c r="I241" s="12" cm="1">
        <f t="array" ref="I241">IF(G241&lt;2,"",MAX(_xlfn._xlws.FILTER('01_Base_Analitica'!$U$2:$U$1449,('01_Base_Analitica'!$D$2:$D$1449=A241)*ISNUMBER('01_Base_Analitica'!$U$2:$U$1449)))-MIN(_xlfn._xlws.FILTER('01_Base_Analitica'!$U$2:$U$1449,('01_Base_Analitica'!$D$2:$D$1449=A241)*ISNUMBER('01_Base_Analitica'!$U$2:$U$1449))))</f>
        <v>0.40000000000000036</v>
      </c>
      <c r="J241" s="12" cm="1">
        <f t="array" ref="J241">IF(H241&lt;2,"",MAX(_xlfn._xlws.FILTER('01_Base_Analitica'!$V$2:$V$1449,('01_Base_Analitica'!$D$2:$D$1449=A241)*ISNUMBER('01_Base_Analitica'!$V$2:$V$1449)))-MIN(_xlfn._xlws.FILTER('01_Base_Analitica'!$V$2:$V$1449,('01_Base_Analitica'!$D$2:$D$1449=A241)*ISNUMBER('01_Base_Analitica'!$V$2:$V$1449))))</f>
        <v>0</v>
      </c>
      <c r="K241" s="12">
        <f t="shared" si="3"/>
        <v>1.1999999999999993</v>
      </c>
    </row>
    <row r="242" spans="1:11">
      <c r="A242">
        <f>Base_Amostral!A242</f>
        <v>3524600</v>
      </c>
      <c r="B242" t="str">
        <f>Base_Amostral!E242</f>
        <v>Jacupiranga</v>
      </c>
      <c r="C242" t="str">
        <f>Base_Amostral!C242</f>
        <v>São Paulo</v>
      </c>
      <c r="D242" t="str">
        <f>Base_Amostral!F242</f>
        <v>Sudeste</v>
      </c>
      <c r="E242" s="12">
        <f>IFERROR(AVERAGEIF('01_Base_Analitica'!$D:$D,A242,'01_Base_Analitica'!$U:$U),"")</f>
        <v>6.5250000000000004</v>
      </c>
      <c r="F242" s="12">
        <f>IFERROR(AVERAGEIF('01_Base_Analitica'!$D:$D,A242,'01_Base_Analitica'!$V:$V),"")</f>
        <v>7.3000000000000007</v>
      </c>
      <c r="G242">
        <f>COUNTIFS('01_Base_Analitica'!$D:$D,A242,'01_Base_Analitica'!$U:$U,"&gt;="&amp;0)</f>
        <v>4</v>
      </c>
      <c r="H242">
        <f>COUNTIFS('01_Base_Analitica'!$D:$D,A242,'01_Base_Analitica'!$V:$V,"&gt;="&amp;0)</f>
        <v>4</v>
      </c>
      <c r="I242" s="12" cm="1">
        <f t="array" ref="I242">IF(G242&lt;2,"",MAX(_xlfn._xlws.FILTER('01_Base_Analitica'!$U$2:$U$1449,('01_Base_Analitica'!$D$2:$D$1449=A242)*ISNUMBER('01_Base_Analitica'!$U$2:$U$1449)))-MIN(_xlfn._xlws.FILTER('01_Base_Analitica'!$U$2:$U$1449,('01_Base_Analitica'!$D$2:$D$1449=A242)*ISNUMBER('01_Base_Analitica'!$U$2:$U$1449))))</f>
        <v>1.5</v>
      </c>
      <c r="J242" s="12" cm="1">
        <f t="array" ref="J242">IF(H242&lt;2,"",MAX(_xlfn._xlws.FILTER('01_Base_Analitica'!$V$2:$V$1449,('01_Base_Analitica'!$D$2:$D$1449=A242)*ISNUMBER('01_Base_Analitica'!$V$2:$V$1449)))-MIN(_xlfn._xlws.FILTER('01_Base_Analitica'!$V$2:$V$1449,('01_Base_Analitica'!$D$2:$D$1449=A242)*ISNUMBER('01_Base_Analitica'!$V$2:$V$1449))))</f>
        <v>0.20000000000000018</v>
      </c>
      <c r="K242" s="12">
        <f t="shared" si="3"/>
        <v>-0.77500000000000036</v>
      </c>
    </row>
    <row r="243" spans="1:11">
      <c r="A243">
        <f>Base_Amostral!A243</f>
        <v>3302502</v>
      </c>
      <c r="B243" t="str">
        <f>Base_Amostral!E243</f>
        <v>Magé</v>
      </c>
      <c r="C243" t="str">
        <f>Base_Amostral!C243</f>
        <v>Rio de Janeiro</v>
      </c>
      <c r="D243" t="str">
        <f>Base_Amostral!F243</f>
        <v>Sudeste</v>
      </c>
      <c r="E243" s="12">
        <f>IFERROR(AVERAGEIF('01_Base_Analitica'!$D:$D,A243,'01_Base_Analitica'!$U:$U),"")</f>
        <v>7.125</v>
      </c>
      <c r="F243" s="12">
        <f>IFERROR(AVERAGEIF('01_Base_Analitica'!$D:$D,A243,'01_Base_Analitica'!$V:$V),"")</f>
        <v>6.7499999999999991</v>
      </c>
      <c r="G243">
        <f>COUNTIFS('01_Base_Analitica'!$D:$D,A243,'01_Base_Analitica'!$U:$U,"&gt;="&amp;0)</f>
        <v>4</v>
      </c>
      <c r="H243">
        <f>COUNTIFS('01_Base_Analitica'!$D:$D,A243,'01_Base_Analitica'!$V:$V,"&gt;="&amp;0)</f>
        <v>4</v>
      </c>
      <c r="I243" s="12" cm="1">
        <f t="array" ref="I243">IF(G243&lt;2,"",MAX(_xlfn._xlws.FILTER('01_Base_Analitica'!$U$2:$U$1449,('01_Base_Analitica'!$D$2:$D$1449=A243)*ISNUMBER('01_Base_Analitica'!$U$2:$U$1449)))-MIN(_xlfn._xlws.FILTER('01_Base_Analitica'!$U$2:$U$1449,('01_Base_Analitica'!$D$2:$D$1449=A243)*ISNUMBER('01_Base_Analitica'!$U$2:$U$1449))))</f>
        <v>0.5</v>
      </c>
      <c r="J243" s="12" cm="1">
        <f t="array" ref="J243">IF(H243&lt;2,"",MAX(_xlfn._xlws.FILTER('01_Base_Analitica'!$V$2:$V$1449,('01_Base_Analitica'!$D$2:$D$1449=A243)*ISNUMBER('01_Base_Analitica'!$V$2:$V$1449)))-MIN(_xlfn._xlws.FILTER('01_Base_Analitica'!$V$2:$V$1449,('01_Base_Analitica'!$D$2:$D$1449=A243)*ISNUMBER('01_Base_Analitica'!$V$2:$V$1449))))</f>
        <v>1.3999999999999995</v>
      </c>
      <c r="K243" s="12">
        <f t="shared" si="3"/>
        <v>0.37500000000000089</v>
      </c>
    </row>
    <row r="244" spans="1:11">
      <c r="A244">
        <f>Base_Amostral!A244</f>
        <v>3131505</v>
      </c>
      <c r="B244" t="str">
        <f>Base_Amostral!E244</f>
        <v>Ipuiúna</v>
      </c>
      <c r="C244" t="str">
        <f>Base_Amostral!C244</f>
        <v>Minas Gerais</v>
      </c>
      <c r="D244" t="str">
        <f>Base_Amostral!F244</f>
        <v>Sudeste</v>
      </c>
      <c r="E244" s="12">
        <f>IFERROR(AVERAGEIF('01_Base_Analitica'!$D:$D,A244,'01_Base_Analitica'!$U:$U),"")</f>
        <v>9.2999999999999989</v>
      </c>
      <c r="F244" s="12">
        <f>IFERROR(AVERAGEIF('01_Base_Analitica'!$D:$D,A244,'01_Base_Analitica'!$V:$V),"")</f>
        <v>8.3000000000000007</v>
      </c>
      <c r="G244">
        <f>COUNTIFS('01_Base_Analitica'!$D:$D,A244,'01_Base_Analitica'!$U:$U,"&gt;="&amp;0)</f>
        <v>4</v>
      </c>
      <c r="H244">
        <f>COUNTIFS('01_Base_Analitica'!$D:$D,A244,'01_Base_Analitica'!$V:$V,"&gt;="&amp;0)</f>
        <v>4</v>
      </c>
      <c r="I244" s="12" cm="1">
        <f t="array" ref="I244">IF(G244&lt;2,"",MAX(_xlfn._xlws.FILTER('01_Base_Analitica'!$U$2:$U$1449,('01_Base_Analitica'!$D$2:$D$1449=A244)*ISNUMBER('01_Base_Analitica'!$U$2:$U$1449)))-MIN(_xlfn._xlws.FILTER('01_Base_Analitica'!$U$2:$U$1449,('01_Base_Analitica'!$D$2:$D$1449=A244)*ISNUMBER('01_Base_Analitica'!$U$2:$U$1449))))</f>
        <v>0.40000000000000036</v>
      </c>
      <c r="J244" s="12" cm="1">
        <f t="array" ref="J244">IF(H244&lt;2,"",MAX(_xlfn._xlws.FILTER('01_Base_Analitica'!$V$2:$V$1449,('01_Base_Analitica'!$D$2:$D$1449=A244)*ISNUMBER('01_Base_Analitica'!$V$2:$V$1449)))-MIN(_xlfn._xlws.FILTER('01_Base_Analitica'!$V$2:$V$1449,('01_Base_Analitica'!$D$2:$D$1449=A244)*ISNUMBER('01_Base_Analitica'!$V$2:$V$1449))))</f>
        <v>0</v>
      </c>
      <c r="K244" s="12">
        <f t="shared" si="3"/>
        <v>0.99999999999999822</v>
      </c>
    </row>
    <row r="245" spans="1:11">
      <c r="A245">
        <f>Base_Amostral!A245</f>
        <v>3202009</v>
      </c>
      <c r="B245" t="str">
        <f>Base_Amostral!E245</f>
        <v>Dores do Rio Preto</v>
      </c>
      <c r="C245" t="str">
        <f>Base_Amostral!C245</f>
        <v>Espírito Santo</v>
      </c>
      <c r="D245" t="str">
        <f>Base_Amostral!F245</f>
        <v>Sudeste</v>
      </c>
      <c r="E245" s="12">
        <f>IFERROR(AVERAGEIF('01_Base_Analitica'!$D:$D,A245,'01_Base_Analitica'!$U:$U),"")</f>
        <v>6.6749999999999998</v>
      </c>
      <c r="F245" s="12">
        <f>IFERROR(AVERAGEIF('01_Base_Analitica'!$D:$D,A245,'01_Base_Analitica'!$V:$V),"")</f>
        <v>7.5</v>
      </c>
      <c r="G245">
        <f>COUNTIFS('01_Base_Analitica'!$D:$D,A245,'01_Base_Analitica'!$U:$U,"&gt;="&amp;0)</f>
        <v>4</v>
      </c>
      <c r="H245">
        <f>COUNTIFS('01_Base_Analitica'!$D:$D,A245,'01_Base_Analitica'!$V:$V,"&gt;="&amp;0)</f>
        <v>4</v>
      </c>
      <c r="I245" s="12" cm="1">
        <f t="array" ref="I245">IF(G245&lt;2,"",MAX(_xlfn._xlws.FILTER('01_Base_Analitica'!$U$2:$U$1449,('01_Base_Analitica'!$D$2:$D$1449=A245)*ISNUMBER('01_Base_Analitica'!$U$2:$U$1449)))-MIN(_xlfn._xlws.FILTER('01_Base_Analitica'!$U$2:$U$1449,('01_Base_Analitica'!$D$2:$D$1449=A245)*ISNUMBER('01_Base_Analitica'!$U$2:$U$1449))))</f>
        <v>0.70000000000000018</v>
      </c>
      <c r="J245" s="12" cm="1">
        <f t="array" ref="J245">IF(H245&lt;2,"",MAX(_xlfn._xlws.FILTER('01_Base_Analitica'!$V$2:$V$1449,('01_Base_Analitica'!$D$2:$D$1449=A245)*ISNUMBER('01_Base_Analitica'!$V$2:$V$1449)))-MIN(_xlfn._xlws.FILTER('01_Base_Analitica'!$V$2:$V$1449,('01_Base_Analitica'!$D$2:$D$1449=A245)*ISNUMBER('01_Base_Analitica'!$V$2:$V$1449))))</f>
        <v>0</v>
      </c>
      <c r="K245" s="12">
        <f t="shared" si="3"/>
        <v>-0.82500000000000018</v>
      </c>
    </row>
    <row r="246" spans="1:11">
      <c r="A246">
        <f>Base_Amostral!A246</f>
        <v>3109808</v>
      </c>
      <c r="B246" t="str">
        <f>Base_Amostral!E246</f>
        <v>Cachoeira Dourada</v>
      </c>
      <c r="C246" t="str">
        <f>Base_Amostral!C246</f>
        <v>Minas Gerais</v>
      </c>
      <c r="D246" t="str">
        <f>Base_Amostral!F246</f>
        <v>Sudeste</v>
      </c>
      <c r="E246" s="12">
        <f>IFERROR(AVERAGEIF('01_Base_Analitica'!$D:$D,A246,'01_Base_Analitica'!$U:$U),"")</f>
        <v>5.85</v>
      </c>
      <c r="F246" s="12">
        <f>IFERROR(AVERAGEIF('01_Base_Analitica'!$D:$D,A246,'01_Base_Analitica'!$V:$V),"")</f>
        <v>6</v>
      </c>
      <c r="G246">
        <f>COUNTIFS('01_Base_Analitica'!$D:$D,A246,'01_Base_Analitica'!$U:$U,"&gt;="&amp;0)</f>
        <v>4</v>
      </c>
      <c r="H246">
        <f>COUNTIFS('01_Base_Analitica'!$D:$D,A246,'01_Base_Analitica'!$V:$V,"&gt;="&amp;0)</f>
        <v>4</v>
      </c>
      <c r="I246" s="12" cm="1">
        <f t="array" ref="I246">IF(G246&lt;2,"",MAX(_xlfn._xlws.FILTER('01_Base_Analitica'!$U$2:$U$1449,('01_Base_Analitica'!$D$2:$D$1449=A246)*ISNUMBER('01_Base_Analitica'!$U$2:$U$1449)))-MIN(_xlfn._xlws.FILTER('01_Base_Analitica'!$U$2:$U$1449,('01_Base_Analitica'!$D$2:$D$1449=A246)*ISNUMBER('01_Base_Analitica'!$U$2:$U$1449))))</f>
        <v>1</v>
      </c>
      <c r="J246" s="12" cm="1">
        <f t="array" ref="J246">IF(H246&lt;2,"",MAX(_xlfn._xlws.FILTER('01_Base_Analitica'!$V$2:$V$1449,('01_Base_Analitica'!$D$2:$D$1449=A246)*ISNUMBER('01_Base_Analitica'!$V$2:$V$1449)))-MIN(_xlfn._xlws.FILTER('01_Base_Analitica'!$V$2:$V$1449,('01_Base_Analitica'!$D$2:$D$1449=A246)*ISNUMBER('01_Base_Analitica'!$V$2:$V$1449))))</f>
        <v>0</v>
      </c>
      <c r="K246" s="12">
        <f t="shared" si="3"/>
        <v>-0.15000000000000036</v>
      </c>
    </row>
    <row r="247" spans="1:11">
      <c r="A247">
        <f>Base_Amostral!A247</f>
        <v>3140530</v>
      </c>
      <c r="B247" t="str">
        <f>Base_Amostral!E247</f>
        <v>Martins Soares</v>
      </c>
      <c r="C247" t="str">
        <f>Base_Amostral!C247</f>
        <v>Minas Gerais</v>
      </c>
      <c r="D247" t="str">
        <f>Base_Amostral!F247</f>
        <v>Sudeste</v>
      </c>
      <c r="E247" s="12">
        <f>IFERROR(AVERAGEIF('01_Base_Analitica'!$D:$D,A247,'01_Base_Analitica'!$U:$U),"")</f>
        <v>6.2999999999999989</v>
      </c>
      <c r="F247" s="12">
        <f>IFERROR(AVERAGEIF('01_Base_Analitica'!$D:$D,A247,'01_Base_Analitica'!$V:$V),"")</f>
        <v>6.3</v>
      </c>
      <c r="G247">
        <f>COUNTIFS('01_Base_Analitica'!$D:$D,A247,'01_Base_Analitica'!$U:$U,"&gt;="&amp;0)</f>
        <v>4</v>
      </c>
      <c r="H247">
        <f>COUNTIFS('01_Base_Analitica'!$D:$D,A247,'01_Base_Analitica'!$V:$V,"&gt;="&amp;0)</f>
        <v>4</v>
      </c>
      <c r="I247" s="12" cm="1">
        <f t="array" ref="I247">IF(G247&lt;2,"",MAX(_xlfn._xlws.FILTER('01_Base_Analitica'!$U$2:$U$1449,('01_Base_Analitica'!$D$2:$D$1449=A247)*ISNUMBER('01_Base_Analitica'!$U$2:$U$1449)))-MIN(_xlfn._xlws.FILTER('01_Base_Analitica'!$U$2:$U$1449,('01_Base_Analitica'!$D$2:$D$1449=A247)*ISNUMBER('01_Base_Analitica'!$U$2:$U$1449))))</f>
        <v>0.80000000000000071</v>
      </c>
      <c r="J247" s="12" cm="1">
        <f t="array" ref="J247">IF(H247&lt;2,"",MAX(_xlfn._xlws.FILTER('01_Base_Analitica'!$V$2:$V$1449,('01_Base_Analitica'!$D$2:$D$1449=A247)*ISNUMBER('01_Base_Analitica'!$V$2:$V$1449)))-MIN(_xlfn._xlws.FILTER('01_Base_Analitica'!$V$2:$V$1449,('01_Base_Analitica'!$D$2:$D$1449=A247)*ISNUMBER('01_Base_Analitica'!$V$2:$V$1449))))</f>
        <v>0</v>
      </c>
      <c r="K247" s="12">
        <f t="shared" si="3"/>
        <v>-8.8817841970012523E-16</v>
      </c>
    </row>
    <row r="248" spans="1:11">
      <c r="A248">
        <f>Base_Amostral!A248</f>
        <v>3162575</v>
      </c>
      <c r="B248" t="str">
        <f>Base_Amostral!E248</f>
        <v>São João do Manteninha</v>
      </c>
      <c r="C248" t="str">
        <f>Base_Amostral!C248</f>
        <v>Minas Gerais</v>
      </c>
      <c r="D248" t="str">
        <f>Base_Amostral!F248</f>
        <v>Sudeste</v>
      </c>
      <c r="E248" s="12">
        <f>IFERROR(AVERAGEIF('01_Base_Analitica'!$D:$D,A248,'01_Base_Analitica'!$U:$U),"")</f>
        <v>9.2999999999999989</v>
      </c>
      <c r="F248" s="12">
        <f>IFERROR(AVERAGEIF('01_Base_Analitica'!$D:$D,A248,'01_Base_Analitica'!$V:$V),"")</f>
        <v>7.3</v>
      </c>
      <c r="G248">
        <f>COUNTIFS('01_Base_Analitica'!$D:$D,A248,'01_Base_Analitica'!$U:$U,"&gt;="&amp;0)</f>
        <v>4</v>
      </c>
      <c r="H248">
        <f>COUNTIFS('01_Base_Analitica'!$D:$D,A248,'01_Base_Analitica'!$V:$V,"&gt;="&amp;0)</f>
        <v>4</v>
      </c>
      <c r="I248" s="12" cm="1">
        <f t="array" ref="I248">IF(G248&lt;2,"",MAX(_xlfn._xlws.FILTER('01_Base_Analitica'!$U$2:$U$1449,('01_Base_Analitica'!$D$2:$D$1449=A248)*ISNUMBER('01_Base_Analitica'!$U$2:$U$1449)))-MIN(_xlfn._xlws.FILTER('01_Base_Analitica'!$U$2:$U$1449,('01_Base_Analitica'!$D$2:$D$1449=A248)*ISNUMBER('01_Base_Analitica'!$U$2:$U$1449))))</f>
        <v>0.40000000000000036</v>
      </c>
      <c r="J248" s="12" cm="1">
        <f t="array" ref="J248">IF(H248&lt;2,"",MAX(_xlfn._xlws.FILTER('01_Base_Analitica'!$V$2:$V$1449,('01_Base_Analitica'!$D$2:$D$1449=A248)*ISNUMBER('01_Base_Analitica'!$V$2:$V$1449)))-MIN(_xlfn._xlws.FILTER('01_Base_Analitica'!$V$2:$V$1449,('01_Base_Analitica'!$D$2:$D$1449=A248)*ISNUMBER('01_Base_Analitica'!$V$2:$V$1449))))</f>
        <v>0</v>
      </c>
      <c r="K248" s="12">
        <f t="shared" si="3"/>
        <v>1.9999999999999991</v>
      </c>
    </row>
    <row r="249" spans="1:11">
      <c r="A249">
        <f>Base_Amostral!A249</f>
        <v>3144904</v>
      </c>
      <c r="B249" t="str">
        <f>Base_Amostral!E249</f>
        <v>Nova Módica</v>
      </c>
      <c r="C249" t="str">
        <f>Base_Amostral!C249</f>
        <v>Minas Gerais</v>
      </c>
      <c r="D249" t="str">
        <f>Base_Amostral!F249</f>
        <v>Sudeste</v>
      </c>
      <c r="E249" s="12">
        <f>IFERROR(AVERAGEIF('01_Base_Analitica'!$D:$D,A249,'01_Base_Analitica'!$U:$U),"")</f>
        <v>8.0500000000000007</v>
      </c>
      <c r="F249" s="12">
        <f>IFERROR(AVERAGEIF('01_Base_Analitica'!$D:$D,A249,'01_Base_Analitica'!$V:$V),"")</f>
        <v>8.0500000000000007</v>
      </c>
      <c r="G249">
        <f>COUNTIFS('01_Base_Analitica'!$D:$D,A249,'01_Base_Analitica'!$U:$U,"&gt;="&amp;0)</f>
        <v>4</v>
      </c>
      <c r="H249">
        <f>COUNTIFS('01_Base_Analitica'!$D:$D,A249,'01_Base_Analitica'!$V:$V,"&gt;="&amp;0)</f>
        <v>4</v>
      </c>
      <c r="I249" s="12" cm="1">
        <f t="array" ref="I249">IF(G249&lt;2,"",MAX(_xlfn._xlws.FILTER('01_Base_Analitica'!$U$2:$U$1449,('01_Base_Analitica'!$D$2:$D$1449=A249)*ISNUMBER('01_Base_Analitica'!$U$2:$U$1449)))-MIN(_xlfn._xlws.FILTER('01_Base_Analitica'!$U$2:$U$1449,('01_Base_Analitica'!$D$2:$D$1449=A249)*ISNUMBER('01_Base_Analitica'!$U$2:$U$1449))))</f>
        <v>1.0000000000000009</v>
      </c>
      <c r="J249" s="12" cm="1">
        <f t="array" ref="J249">IF(H249&lt;2,"",MAX(_xlfn._xlws.FILTER('01_Base_Analitica'!$V$2:$V$1449,('01_Base_Analitica'!$D$2:$D$1449=A249)*ISNUMBER('01_Base_Analitica'!$V$2:$V$1449)))-MIN(_xlfn._xlws.FILTER('01_Base_Analitica'!$V$2:$V$1449,('01_Base_Analitica'!$D$2:$D$1449=A249)*ISNUMBER('01_Base_Analitica'!$V$2:$V$1449))))</f>
        <v>9.9999999999999645E-2</v>
      </c>
      <c r="K249" s="12">
        <f t="shared" si="3"/>
        <v>0</v>
      </c>
    </row>
    <row r="250" spans="1:11">
      <c r="A250">
        <f>Base_Amostral!A250</f>
        <v>3170057</v>
      </c>
      <c r="B250" t="str">
        <f>Base_Amostral!E250</f>
        <v>Ubaporanga</v>
      </c>
      <c r="C250" t="str">
        <f>Base_Amostral!C250</f>
        <v>Minas Gerais</v>
      </c>
      <c r="D250" t="str">
        <f>Base_Amostral!F250</f>
        <v>Sudeste</v>
      </c>
      <c r="E250" s="12">
        <f>IFERROR(AVERAGEIF('01_Base_Analitica'!$D:$D,A250,'01_Base_Analitica'!$U:$U),"")</f>
        <v>7.125</v>
      </c>
      <c r="F250" s="12">
        <f>IFERROR(AVERAGEIF('01_Base_Analitica'!$D:$D,A250,'01_Base_Analitica'!$V:$V),"")</f>
        <v>6.7</v>
      </c>
      <c r="G250">
        <f>COUNTIFS('01_Base_Analitica'!$D:$D,A250,'01_Base_Analitica'!$U:$U,"&gt;="&amp;0)</f>
        <v>4</v>
      </c>
      <c r="H250">
        <f>COUNTIFS('01_Base_Analitica'!$D:$D,A250,'01_Base_Analitica'!$V:$V,"&gt;="&amp;0)</f>
        <v>4</v>
      </c>
      <c r="I250" s="12" cm="1">
        <f t="array" ref="I250">IF(G250&lt;2,"",MAX(_xlfn._xlws.FILTER('01_Base_Analitica'!$U$2:$U$1449,('01_Base_Analitica'!$D$2:$D$1449=A250)*ISNUMBER('01_Base_Analitica'!$U$2:$U$1449)))-MIN(_xlfn._xlws.FILTER('01_Base_Analitica'!$U$2:$U$1449,('01_Base_Analitica'!$D$2:$D$1449=A250)*ISNUMBER('01_Base_Analitica'!$U$2:$U$1449))))</f>
        <v>0.5</v>
      </c>
      <c r="J250" s="12" cm="1">
        <f t="array" ref="J250">IF(H250&lt;2,"",MAX(_xlfn._xlws.FILTER('01_Base_Analitica'!$V$2:$V$1449,('01_Base_Analitica'!$D$2:$D$1449=A250)*ISNUMBER('01_Base_Analitica'!$V$2:$V$1449)))-MIN(_xlfn._xlws.FILTER('01_Base_Analitica'!$V$2:$V$1449,('01_Base_Analitica'!$D$2:$D$1449=A250)*ISNUMBER('01_Base_Analitica'!$V$2:$V$1449))))</f>
        <v>0</v>
      </c>
      <c r="K250" s="12">
        <f t="shared" si="3"/>
        <v>0.42499999999999982</v>
      </c>
    </row>
    <row r="251" spans="1:11">
      <c r="A251">
        <f>Base_Amostral!A251</f>
        <v>3169059</v>
      </c>
      <c r="B251" t="str">
        <f>Base_Amostral!E251</f>
        <v>Tocos do Moji</v>
      </c>
      <c r="C251" t="str">
        <f>Base_Amostral!C251</f>
        <v>Minas Gerais</v>
      </c>
      <c r="D251" t="str">
        <f>Base_Amostral!F251</f>
        <v>Sudeste</v>
      </c>
      <c r="E251" s="12">
        <f>IFERROR(AVERAGEIF('01_Base_Analitica'!$D:$D,A251,'01_Base_Analitica'!$U:$U),"")</f>
        <v>7.25</v>
      </c>
      <c r="F251" s="12">
        <f>IFERROR(AVERAGEIF('01_Base_Analitica'!$D:$D,A251,'01_Base_Analitica'!$V:$V),"")</f>
        <v>7.3</v>
      </c>
      <c r="G251">
        <f>COUNTIFS('01_Base_Analitica'!$D:$D,A251,'01_Base_Analitica'!$U:$U,"&gt;="&amp;0)</f>
        <v>4</v>
      </c>
      <c r="H251">
        <f>COUNTIFS('01_Base_Analitica'!$D:$D,A251,'01_Base_Analitica'!$V:$V,"&gt;="&amp;0)</f>
        <v>4</v>
      </c>
      <c r="I251" s="12" cm="1">
        <f t="array" ref="I251">IF(G251&lt;2,"",MAX(_xlfn._xlws.FILTER('01_Base_Analitica'!$U$2:$U$1449,('01_Base_Analitica'!$D$2:$D$1449=A251)*ISNUMBER('01_Base_Analitica'!$U$2:$U$1449)))-MIN(_xlfn._xlws.FILTER('01_Base_Analitica'!$U$2:$U$1449,('01_Base_Analitica'!$D$2:$D$1449=A251)*ISNUMBER('01_Base_Analitica'!$U$2:$U$1449))))</f>
        <v>1</v>
      </c>
      <c r="J251" s="12" cm="1">
        <f t="array" ref="J251">IF(H251&lt;2,"",MAX(_xlfn._xlws.FILTER('01_Base_Analitica'!$V$2:$V$1449,('01_Base_Analitica'!$D$2:$D$1449=A251)*ISNUMBER('01_Base_Analitica'!$V$2:$V$1449)))-MIN(_xlfn._xlws.FILTER('01_Base_Analitica'!$V$2:$V$1449,('01_Base_Analitica'!$D$2:$D$1449=A251)*ISNUMBER('01_Base_Analitica'!$V$2:$V$1449))))</f>
        <v>0</v>
      </c>
      <c r="K251" s="12">
        <f t="shared" si="3"/>
        <v>-4.9999999999999822E-2</v>
      </c>
    </row>
    <row r="252" spans="1:11">
      <c r="A252">
        <f>Base_Amostral!A252</f>
        <v>3108701</v>
      </c>
      <c r="B252" t="str">
        <f>Base_Amostral!E252</f>
        <v>Brás Pires</v>
      </c>
      <c r="C252" t="str">
        <f>Base_Amostral!C252</f>
        <v>Minas Gerais</v>
      </c>
      <c r="D252" t="str">
        <f>Base_Amostral!F252</f>
        <v>Sudeste</v>
      </c>
      <c r="E252" s="12">
        <f>IFERROR(AVERAGEIF('01_Base_Analitica'!$D:$D,A252,'01_Base_Analitica'!$U:$U),"")</f>
        <v>9.2999999999999989</v>
      </c>
      <c r="F252" s="12">
        <f>IFERROR(AVERAGEIF('01_Base_Analitica'!$D:$D,A252,'01_Base_Analitica'!$V:$V),"")</f>
        <v>7.7</v>
      </c>
      <c r="G252">
        <f>COUNTIFS('01_Base_Analitica'!$D:$D,A252,'01_Base_Analitica'!$U:$U,"&gt;="&amp;0)</f>
        <v>4</v>
      </c>
      <c r="H252">
        <f>COUNTIFS('01_Base_Analitica'!$D:$D,A252,'01_Base_Analitica'!$V:$V,"&gt;="&amp;0)</f>
        <v>4</v>
      </c>
      <c r="I252" s="12" cm="1">
        <f t="array" ref="I252">IF(G252&lt;2,"",MAX(_xlfn._xlws.FILTER('01_Base_Analitica'!$U$2:$U$1449,('01_Base_Analitica'!$D$2:$D$1449=A252)*ISNUMBER('01_Base_Analitica'!$U$2:$U$1449)))-MIN(_xlfn._xlws.FILTER('01_Base_Analitica'!$U$2:$U$1449,('01_Base_Analitica'!$D$2:$D$1449=A252)*ISNUMBER('01_Base_Analitica'!$U$2:$U$1449))))</f>
        <v>0.40000000000000036</v>
      </c>
      <c r="J252" s="12" cm="1">
        <f t="array" ref="J252">IF(H252&lt;2,"",MAX(_xlfn._xlws.FILTER('01_Base_Analitica'!$V$2:$V$1449,('01_Base_Analitica'!$D$2:$D$1449=A252)*ISNUMBER('01_Base_Analitica'!$V$2:$V$1449)))-MIN(_xlfn._xlws.FILTER('01_Base_Analitica'!$V$2:$V$1449,('01_Base_Analitica'!$D$2:$D$1449=A252)*ISNUMBER('01_Base_Analitica'!$V$2:$V$1449))))</f>
        <v>0</v>
      </c>
      <c r="K252" s="12">
        <f t="shared" si="3"/>
        <v>1.5999999999999988</v>
      </c>
    </row>
    <row r="253" spans="1:11">
      <c r="A253">
        <f>Base_Amostral!A253</f>
        <v>3520426</v>
      </c>
      <c r="B253" t="str">
        <f>Base_Amostral!E253</f>
        <v>Ilha Comprida</v>
      </c>
      <c r="C253" t="str">
        <f>Base_Amostral!C253</f>
        <v>São Paulo</v>
      </c>
      <c r="D253" t="str">
        <f>Base_Amostral!F253</f>
        <v>Sudeste</v>
      </c>
      <c r="E253" s="12">
        <f>IFERROR(AVERAGEIF('01_Base_Analitica'!$D:$D,A253,'01_Base_Analitica'!$U:$U),"")</f>
        <v>9.2999999999999989</v>
      </c>
      <c r="F253" s="12">
        <f>IFERROR(AVERAGEIF('01_Base_Analitica'!$D:$D,A253,'01_Base_Analitica'!$V:$V),"")</f>
        <v>6.5749999999999993</v>
      </c>
      <c r="G253">
        <f>COUNTIFS('01_Base_Analitica'!$D:$D,A253,'01_Base_Analitica'!$U:$U,"&gt;="&amp;0)</f>
        <v>4</v>
      </c>
      <c r="H253">
        <f>COUNTIFS('01_Base_Analitica'!$D:$D,A253,'01_Base_Analitica'!$V:$V,"&gt;="&amp;0)</f>
        <v>4</v>
      </c>
      <c r="I253" s="12" cm="1">
        <f t="array" ref="I253">IF(G253&lt;2,"",MAX(_xlfn._xlws.FILTER('01_Base_Analitica'!$U$2:$U$1449,('01_Base_Analitica'!$D$2:$D$1449=A253)*ISNUMBER('01_Base_Analitica'!$U$2:$U$1449)))-MIN(_xlfn._xlws.FILTER('01_Base_Analitica'!$U$2:$U$1449,('01_Base_Analitica'!$D$2:$D$1449=A253)*ISNUMBER('01_Base_Analitica'!$U$2:$U$1449))))</f>
        <v>0.40000000000000036</v>
      </c>
      <c r="J253" s="12" cm="1">
        <f t="array" ref="J253">IF(H253&lt;2,"",MAX(_xlfn._xlws.FILTER('01_Base_Analitica'!$V$2:$V$1449,('01_Base_Analitica'!$D$2:$D$1449=A253)*ISNUMBER('01_Base_Analitica'!$V$2:$V$1449)))-MIN(_xlfn._xlws.FILTER('01_Base_Analitica'!$V$2:$V$1449,('01_Base_Analitica'!$D$2:$D$1449=A253)*ISNUMBER('01_Base_Analitica'!$V$2:$V$1449))))</f>
        <v>9.9999999999999645E-2</v>
      </c>
      <c r="K253" s="12">
        <f t="shared" si="3"/>
        <v>2.7249999999999996</v>
      </c>
    </row>
    <row r="254" spans="1:11">
      <c r="A254">
        <f>Base_Amostral!A254</f>
        <v>3103801</v>
      </c>
      <c r="B254" t="str">
        <f>Base_Amostral!E254</f>
        <v>Arapuá</v>
      </c>
      <c r="C254" t="str">
        <f>Base_Amostral!C254</f>
        <v>Minas Gerais</v>
      </c>
      <c r="D254" t="str">
        <f>Base_Amostral!F254</f>
        <v>Sudeste</v>
      </c>
      <c r="E254" s="12">
        <f>IFERROR(AVERAGEIF('01_Base_Analitica'!$D:$D,A254,'01_Base_Analitica'!$U:$U),"")</f>
        <v>6.1000000000000005</v>
      </c>
      <c r="F254" s="12">
        <f>IFERROR(AVERAGEIF('01_Base_Analitica'!$D:$D,A254,'01_Base_Analitica'!$V:$V),"")</f>
        <v>6.0749999999999993</v>
      </c>
      <c r="G254">
        <f>COUNTIFS('01_Base_Analitica'!$D:$D,A254,'01_Base_Analitica'!$U:$U,"&gt;="&amp;0)</f>
        <v>4</v>
      </c>
      <c r="H254">
        <f>COUNTIFS('01_Base_Analitica'!$D:$D,A254,'01_Base_Analitica'!$V:$V,"&gt;="&amp;0)</f>
        <v>4</v>
      </c>
      <c r="I254" s="12" cm="1">
        <f t="array" ref="I254">IF(G254&lt;2,"",MAX(_xlfn._xlws.FILTER('01_Base_Analitica'!$U$2:$U$1449,('01_Base_Analitica'!$D$2:$D$1449=A254)*ISNUMBER('01_Base_Analitica'!$U$2:$U$1449)))-MIN(_xlfn._xlws.FILTER('01_Base_Analitica'!$U$2:$U$1449,('01_Base_Analitica'!$D$2:$D$1449=A254)*ISNUMBER('01_Base_Analitica'!$U$2:$U$1449))))</f>
        <v>0.79999999999999982</v>
      </c>
      <c r="J254" s="12" cm="1">
        <f t="array" ref="J254">IF(H254&lt;2,"",MAX(_xlfn._xlws.FILTER('01_Base_Analitica'!$V$2:$V$1449,('01_Base_Analitica'!$D$2:$D$1449=A254)*ISNUMBER('01_Base_Analitica'!$V$2:$V$1449)))-MIN(_xlfn._xlws.FILTER('01_Base_Analitica'!$V$2:$V$1449,('01_Base_Analitica'!$D$2:$D$1449=A254)*ISNUMBER('01_Base_Analitica'!$V$2:$V$1449))))</f>
        <v>9.9999999999999645E-2</v>
      </c>
      <c r="K254" s="12">
        <f t="shared" si="3"/>
        <v>2.5000000000001243E-2</v>
      </c>
    </row>
    <row r="255" spans="1:11">
      <c r="A255">
        <f>Base_Amostral!A255</f>
        <v>3101300</v>
      </c>
      <c r="B255" t="str">
        <f>Base_Amostral!E255</f>
        <v>Alagoa</v>
      </c>
      <c r="C255" t="str">
        <f>Base_Amostral!C255</f>
        <v>Minas Gerais</v>
      </c>
      <c r="D255" t="str">
        <f>Base_Amostral!F255</f>
        <v>Sudeste</v>
      </c>
      <c r="E255" s="12">
        <f>IFERROR(AVERAGEIF('01_Base_Analitica'!$D:$D,A255,'01_Base_Analitica'!$U:$U),"")</f>
        <v>9.2999999999999989</v>
      </c>
      <c r="F255" s="12">
        <f>IFERROR(AVERAGEIF('01_Base_Analitica'!$D:$D,A255,'01_Base_Analitica'!$V:$V),"")</f>
        <v>7.4</v>
      </c>
      <c r="G255">
        <f>COUNTIFS('01_Base_Analitica'!$D:$D,A255,'01_Base_Analitica'!$U:$U,"&gt;="&amp;0)</f>
        <v>4</v>
      </c>
      <c r="H255">
        <f>COUNTIFS('01_Base_Analitica'!$D:$D,A255,'01_Base_Analitica'!$V:$V,"&gt;="&amp;0)</f>
        <v>4</v>
      </c>
      <c r="I255" s="12" cm="1">
        <f t="array" ref="I255">IF(G255&lt;2,"",MAX(_xlfn._xlws.FILTER('01_Base_Analitica'!$U$2:$U$1449,('01_Base_Analitica'!$D$2:$D$1449=A255)*ISNUMBER('01_Base_Analitica'!$U$2:$U$1449)))-MIN(_xlfn._xlws.FILTER('01_Base_Analitica'!$U$2:$U$1449,('01_Base_Analitica'!$D$2:$D$1449=A255)*ISNUMBER('01_Base_Analitica'!$U$2:$U$1449))))</f>
        <v>0.40000000000000036</v>
      </c>
      <c r="J255" s="12" cm="1">
        <f t="array" ref="J255">IF(H255&lt;2,"",MAX(_xlfn._xlws.FILTER('01_Base_Analitica'!$V$2:$V$1449,('01_Base_Analitica'!$D$2:$D$1449=A255)*ISNUMBER('01_Base_Analitica'!$V$2:$V$1449)))-MIN(_xlfn._xlws.FILTER('01_Base_Analitica'!$V$2:$V$1449,('01_Base_Analitica'!$D$2:$D$1449=A255)*ISNUMBER('01_Base_Analitica'!$V$2:$V$1449))))</f>
        <v>0</v>
      </c>
      <c r="K255" s="12">
        <f t="shared" si="3"/>
        <v>1.8999999999999986</v>
      </c>
    </row>
    <row r="256" spans="1:11">
      <c r="A256">
        <f>Base_Amostral!A256</f>
        <v>3519709</v>
      </c>
      <c r="B256" t="str">
        <f>Base_Amostral!E256</f>
        <v>Ibiúna</v>
      </c>
      <c r="C256" t="str">
        <f>Base_Amostral!C256</f>
        <v>São Paulo</v>
      </c>
      <c r="D256" t="str">
        <f>Base_Amostral!F256</f>
        <v>Sudeste</v>
      </c>
      <c r="E256" s="12">
        <f>IFERROR(AVERAGEIF('01_Base_Analitica'!$D:$D,A256,'01_Base_Analitica'!$U:$U),"")</f>
        <v>6.1999999999999993</v>
      </c>
      <c r="F256" s="12">
        <f>IFERROR(AVERAGEIF('01_Base_Analitica'!$D:$D,A256,'01_Base_Analitica'!$V:$V),"")</f>
        <v>5.6</v>
      </c>
      <c r="G256">
        <f>COUNTIFS('01_Base_Analitica'!$D:$D,A256,'01_Base_Analitica'!$U:$U,"&gt;="&amp;0)</f>
        <v>4</v>
      </c>
      <c r="H256">
        <f>COUNTIFS('01_Base_Analitica'!$D:$D,A256,'01_Base_Analitica'!$V:$V,"&gt;="&amp;0)</f>
        <v>4</v>
      </c>
      <c r="I256" s="12" cm="1">
        <f t="array" ref="I256">IF(G256&lt;2,"",MAX(_xlfn._xlws.FILTER('01_Base_Analitica'!$U$2:$U$1449,('01_Base_Analitica'!$D$2:$D$1449=A256)*ISNUMBER('01_Base_Analitica'!$U$2:$U$1449)))-MIN(_xlfn._xlws.FILTER('01_Base_Analitica'!$U$2:$U$1449,('01_Base_Analitica'!$D$2:$D$1449=A256)*ISNUMBER('01_Base_Analitica'!$U$2:$U$1449))))</f>
        <v>1</v>
      </c>
      <c r="J256" s="12" cm="1">
        <f t="array" ref="J256">IF(H256&lt;2,"",MAX(_xlfn._xlws.FILTER('01_Base_Analitica'!$V$2:$V$1449,('01_Base_Analitica'!$D$2:$D$1449=A256)*ISNUMBER('01_Base_Analitica'!$V$2:$V$1449)))-MIN(_xlfn._xlws.FILTER('01_Base_Analitica'!$V$2:$V$1449,('01_Base_Analitica'!$D$2:$D$1449=A256)*ISNUMBER('01_Base_Analitica'!$V$2:$V$1449))))</f>
        <v>0</v>
      </c>
      <c r="K256" s="12">
        <f t="shared" si="3"/>
        <v>0.59999999999999964</v>
      </c>
    </row>
    <row r="257" spans="1:11">
      <c r="A257">
        <f>Base_Amostral!A257</f>
        <v>3163904</v>
      </c>
      <c r="B257" t="str">
        <f>Base_Amostral!E257</f>
        <v>São Pedro da União</v>
      </c>
      <c r="C257" t="str">
        <f>Base_Amostral!C257</f>
        <v>Minas Gerais</v>
      </c>
      <c r="D257" t="str">
        <f>Base_Amostral!F257</f>
        <v>Sudeste</v>
      </c>
      <c r="E257" s="12">
        <f>IFERROR(AVERAGEIF('01_Base_Analitica'!$D:$D,A257,'01_Base_Analitica'!$U:$U),"")</f>
        <v>6.75</v>
      </c>
      <c r="F257" s="12">
        <f>IFERROR(AVERAGEIF('01_Base_Analitica'!$D:$D,A257,'01_Base_Analitica'!$V:$V),"")</f>
        <v>7.2</v>
      </c>
      <c r="G257">
        <f>COUNTIFS('01_Base_Analitica'!$D:$D,A257,'01_Base_Analitica'!$U:$U,"&gt;="&amp;0)</f>
        <v>4</v>
      </c>
      <c r="H257">
        <f>COUNTIFS('01_Base_Analitica'!$D:$D,A257,'01_Base_Analitica'!$V:$V,"&gt;="&amp;0)</f>
        <v>4</v>
      </c>
      <c r="I257" s="12" cm="1">
        <f t="array" ref="I257">IF(G257&lt;2,"",MAX(_xlfn._xlws.FILTER('01_Base_Analitica'!$U$2:$U$1449,('01_Base_Analitica'!$D$2:$D$1449=A257)*ISNUMBER('01_Base_Analitica'!$U$2:$U$1449)))-MIN(_xlfn._xlws.FILTER('01_Base_Analitica'!$U$2:$U$1449,('01_Base_Analitica'!$D$2:$D$1449=A257)*ISNUMBER('01_Base_Analitica'!$U$2:$U$1449))))</f>
        <v>0.90000000000000036</v>
      </c>
      <c r="J257" s="12" cm="1">
        <f t="array" ref="J257">IF(H257&lt;2,"",MAX(_xlfn._xlws.FILTER('01_Base_Analitica'!$V$2:$V$1449,('01_Base_Analitica'!$D$2:$D$1449=A257)*ISNUMBER('01_Base_Analitica'!$V$2:$V$1449)))-MIN(_xlfn._xlws.FILTER('01_Base_Analitica'!$V$2:$V$1449,('01_Base_Analitica'!$D$2:$D$1449=A257)*ISNUMBER('01_Base_Analitica'!$V$2:$V$1449))))</f>
        <v>0</v>
      </c>
      <c r="K257" s="12">
        <f t="shared" si="3"/>
        <v>-0.45000000000000018</v>
      </c>
    </row>
    <row r="258" spans="1:11">
      <c r="A258">
        <f>Base_Amostral!A258</f>
        <v>3126752</v>
      </c>
      <c r="B258" t="str">
        <f>Base_Amostral!E258</f>
        <v>Franciscópolis</v>
      </c>
      <c r="C258" t="str">
        <f>Base_Amostral!C258</f>
        <v>Minas Gerais</v>
      </c>
      <c r="D258" t="str">
        <f>Base_Amostral!F258</f>
        <v>Sudeste</v>
      </c>
      <c r="E258" s="12">
        <f>IFERROR(AVERAGEIF('01_Base_Analitica'!$D:$D,A258,'01_Base_Analitica'!$U:$U),"")</f>
        <v>6.25</v>
      </c>
      <c r="F258" s="12">
        <f>IFERROR(AVERAGEIF('01_Base_Analitica'!$D:$D,A258,'01_Base_Analitica'!$V:$V),"")</f>
        <v>6.4</v>
      </c>
      <c r="G258">
        <f>COUNTIFS('01_Base_Analitica'!$D:$D,A258,'01_Base_Analitica'!$U:$U,"&gt;="&amp;0)</f>
        <v>4</v>
      </c>
      <c r="H258">
        <f>COUNTIFS('01_Base_Analitica'!$D:$D,A258,'01_Base_Analitica'!$V:$V,"&gt;="&amp;0)</f>
        <v>4</v>
      </c>
      <c r="I258" s="12" cm="1">
        <f t="array" ref="I258">IF(G258&lt;2,"",MAX(_xlfn._xlws.FILTER('01_Base_Analitica'!$U$2:$U$1449,('01_Base_Analitica'!$D$2:$D$1449=A258)*ISNUMBER('01_Base_Analitica'!$U$2:$U$1449)))-MIN(_xlfn._xlws.FILTER('01_Base_Analitica'!$U$2:$U$1449,('01_Base_Analitica'!$D$2:$D$1449=A258)*ISNUMBER('01_Base_Analitica'!$U$2:$U$1449))))</f>
        <v>1</v>
      </c>
      <c r="J258" s="12" cm="1">
        <f t="array" ref="J258">IF(H258&lt;2,"",MAX(_xlfn._xlws.FILTER('01_Base_Analitica'!$V$2:$V$1449,('01_Base_Analitica'!$D$2:$D$1449=A258)*ISNUMBER('01_Base_Analitica'!$V$2:$V$1449)))-MIN(_xlfn._xlws.FILTER('01_Base_Analitica'!$V$2:$V$1449,('01_Base_Analitica'!$D$2:$D$1449=A258)*ISNUMBER('01_Base_Analitica'!$V$2:$V$1449))))</f>
        <v>0</v>
      </c>
      <c r="K258" s="12">
        <f t="shared" si="3"/>
        <v>-0.15000000000000036</v>
      </c>
    </row>
    <row r="259" spans="1:11">
      <c r="A259">
        <f>Base_Amostral!A259</f>
        <v>3140852</v>
      </c>
      <c r="B259" t="str">
        <f>Base_Amostral!E259</f>
        <v>Matias Cardoso</v>
      </c>
      <c r="C259" t="str">
        <f>Base_Amostral!C259</f>
        <v>Minas Gerais</v>
      </c>
      <c r="D259" t="str">
        <f>Base_Amostral!F259</f>
        <v>Sudeste</v>
      </c>
      <c r="E259" s="12">
        <f>IFERROR(AVERAGEIF('01_Base_Analitica'!$D:$D,A259,'01_Base_Analitica'!$U:$U),"")</f>
        <v>9.2999999999999989</v>
      </c>
      <c r="F259" s="12">
        <f>IFERROR(AVERAGEIF('01_Base_Analitica'!$D:$D,A259,'01_Base_Analitica'!$V:$V),"")</f>
        <v>7.7</v>
      </c>
      <c r="G259">
        <f>COUNTIFS('01_Base_Analitica'!$D:$D,A259,'01_Base_Analitica'!$U:$U,"&gt;="&amp;0)</f>
        <v>4</v>
      </c>
      <c r="H259">
        <f>COUNTIFS('01_Base_Analitica'!$D:$D,A259,'01_Base_Analitica'!$V:$V,"&gt;="&amp;0)</f>
        <v>4</v>
      </c>
      <c r="I259" s="12" cm="1">
        <f t="array" ref="I259">IF(G259&lt;2,"",MAX(_xlfn._xlws.FILTER('01_Base_Analitica'!$U$2:$U$1449,('01_Base_Analitica'!$D$2:$D$1449=A259)*ISNUMBER('01_Base_Analitica'!$U$2:$U$1449)))-MIN(_xlfn._xlws.FILTER('01_Base_Analitica'!$U$2:$U$1449,('01_Base_Analitica'!$D$2:$D$1449=A259)*ISNUMBER('01_Base_Analitica'!$U$2:$U$1449))))</f>
        <v>0.40000000000000036</v>
      </c>
      <c r="J259" s="12" cm="1">
        <f t="array" ref="J259">IF(H259&lt;2,"",MAX(_xlfn._xlws.FILTER('01_Base_Analitica'!$V$2:$V$1449,('01_Base_Analitica'!$D$2:$D$1449=A259)*ISNUMBER('01_Base_Analitica'!$V$2:$V$1449)))-MIN(_xlfn._xlws.FILTER('01_Base_Analitica'!$V$2:$V$1449,('01_Base_Analitica'!$D$2:$D$1449=A259)*ISNUMBER('01_Base_Analitica'!$V$2:$V$1449))))</f>
        <v>0</v>
      </c>
      <c r="K259" s="12">
        <f t="shared" ref="K259:K322" si="4">IF(OR(E259="",F259=""),"",E259-F259)</f>
        <v>1.5999999999999988</v>
      </c>
    </row>
    <row r="260" spans="1:11">
      <c r="A260">
        <f>Base_Amostral!A260</f>
        <v>3120201</v>
      </c>
      <c r="B260" t="str">
        <f>Base_Amostral!E260</f>
        <v>Cristais</v>
      </c>
      <c r="C260" t="str">
        <f>Base_Amostral!C260</f>
        <v>Minas Gerais</v>
      </c>
      <c r="D260" t="str">
        <f>Base_Amostral!F260</f>
        <v>Sudeste</v>
      </c>
      <c r="E260" s="12">
        <f>IFERROR(AVERAGEIF('01_Base_Analitica'!$D:$D,A260,'01_Base_Analitica'!$U:$U),"")</f>
        <v>9.2999999999999989</v>
      </c>
      <c r="F260" s="12">
        <f>IFERROR(AVERAGEIF('01_Base_Analitica'!$D:$D,A260,'01_Base_Analitica'!$V:$V),"")</f>
        <v>7.4</v>
      </c>
      <c r="G260">
        <f>COUNTIFS('01_Base_Analitica'!$D:$D,A260,'01_Base_Analitica'!$U:$U,"&gt;="&amp;0)</f>
        <v>4</v>
      </c>
      <c r="H260">
        <f>COUNTIFS('01_Base_Analitica'!$D:$D,A260,'01_Base_Analitica'!$V:$V,"&gt;="&amp;0)</f>
        <v>4</v>
      </c>
      <c r="I260" s="12" cm="1">
        <f t="array" ref="I260">IF(G260&lt;2,"",MAX(_xlfn._xlws.FILTER('01_Base_Analitica'!$U$2:$U$1449,('01_Base_Analitica'!$D$2:$D$1449=A260)*ISNUMBER('01_Base_Analitica'!$U$2:$U$1449)))-MIN(_xlfn._xlws.FILTER('01_Base_Analitica'!$U$2:$U$1449,('01_Base_Analitica'!$D$2:$D$1449=A260)*ISNUMBER('01_Base_Analitica'!$U$2:$U$1449))))</f>
        <v>0.40000000000000036</v>
      </c>
      <c r="J260" s="12" cm="1">
        <f t="array" ref="J260">IF(H260&lt;2,"",MAX(_xlfn._xlws.FILTER('01_Base_Analitica'!$V$2:$V$1449,('01_Base_Analitica'!$D$2:$D$1449=A260)*ISNUMBER('01_Base_Analitica'!$V$2:$V$1449)))-MIN(_xlfn._xlws.FILTER('01_Base_Analitica'!$V$2:$V$1449,('01_Base_Analitica'!$D$2:$D$1449=A260)*ISNUMBER('01_Base_Analitica'!$V$2:$V$1449))))</f>
        <v>0</v>
      </c>
      <c r="K260" s="12">
        <f t="shared" si="4"/>
        <v>1.8999999999999986</v>
      </c>
    </row>
    <row r="261" spans="1:11">
      <c r="A261">
        <f>Base_Amostral!A261</f>
        <v>3512100</v>
      </c>
      <c r="B261" t="str">
        <f>Base_Amostral!E261</f>
        <v>Colômbia</v>
      </c>
      <c r="C261" t="str">
        <f>Base_Amostral!C261</f>
        <v>São Paulo</v>
      </c>
      <c r="D261" t="str">
        <f>Base_Amostral!F261</f>
        <v>Sudeste</v>
      </c>
      <c r="E261" s="12">
        <f>IFERROR(AVERAGEIF('01_Base_Analitica'!$D:$D,A261,'01_Base_Analitica'!$U:$U),"")</f>
        <v>5.35</v>
      </c>
      <c r="F261" s="12">
        <f>IFERROR(AVERAGEIF('01_Base_Analitica'!$D:$D,A261,'01_Base_Analitica'!$V:$V),"")</f>
        <v>5.6</v>
      </c>
      <c r="G261">
        <f>COUNTIFS('01_Base_Analitica'!$D:$D,A261,'01_Base_Analitica'!$U:$U,"&gt;="&amp;0)</f>
        <v>4</v>
      </c>
      <c r="H261">
        <f>COUNTIFS('01_Base_Analitica'!$D:$D,A261,'01_Base_Analitica'!$V:$V,"&gt;="&amp;0)</f>
        <v>4</v>
      </c>
      <c r="I261" s="12" cm="1">
        <f t="array" ref="I261">IF(G261&lt;2,"",MAX(_xlfn._xlws.FILTER('01_Base_Analitica'!$U$2:$U$1449,('01_Base_Analitica'!$D$2:$D$1449=A261)*ISNUMBER('01_Base_Analitica'!$U$2:$U$1449)))-MIN(_xlfn._xlws.FILTER('01_Base_Analitica'!$U$2:$U$1449,('01_Base_Analitica'!$D$2:$D$1449=A261)*ISNUMBER('01_Base_Analitica'!$U$2:$U$1449))))</f>
        <v>1</v>
      </c>
      <c r="J261" s="12" cm="1">
        <f t="array" ref="J261">IF(H261&lt;2,"",MAX(_xlfn._xlws.FILTER('01_Base_Analitica'!$V$2:$V$1449,('01_Base_Analitica'!$D$2:$D$1449=A261)*ISNUMBER('01_Base_Analitica'!$V$2:$V$1449)))-MIN(_xlfn._xlws.FILTER('01_Base_Analitica'!$V$2:$V$1449,('01_Base_Analitica'!$D$2:$D$1449=A261)*ISNUMBER('01_Base_Analitica'!$V$2:$V$1449))))</f>
        <v>0</v>
      </c>
      <c r="K261" s="12">
        <f t="shared" si="4"/>
        <v>-0.25</v>
      </c>
    </row>
    <row r="262" spans="1:11">
      <c r="A262">
        <f>Base_Amostral!A262</f>
        <v>3136504</v>
      </c>
      <c r="B262" t="str">
        <f>Base_Amostral!E262</f>
        <v>Jordânia</v>
      </c>
      <c r="C262" t="str">
        <f>Base_Amostral!C262</f>
        <v>Minas Gerais</v>
      </c>
      <c r="D262" t="str">
        <f>Base_Amostral!F262</f>
        <v>Sudeste</v>
      </c>
      <c r="E262" s="12">
        <f>IFERROR(AVERAGEIF('01_Base_Analitica'!$D:$D,A262,'01_Base_Analitica'!$U:$U),"")</f>
        <v>9.3333333333333339</v>
      </c>
      <c r="F262" s="12">
        <f>IFERROR(AVERAGEIF('01_Base_Analitica'!$D:$D,A262,'01_Base_Analitica'!$V:$V),"")</f>
        <v>6.5</v>
      </c>
      <c r="G262">
        <f>COUNTIFS('01_Base_Analitica'!$D:$D,A262,'01_Base_Analitica'!$U:$U,"&gt;="&amp;0)</f>
        <v>3</v>
      </c>
      <c r="H262">
        <f>COUNTIFS('01_Base_Analitica'!$D:$D,A262,'01_Base_Analitica'!$V:$V,"&gt;="&amp;0)</f>
        <v>4</v>
      </c>
      <c r="I262" s="12" cm="1">
        <f t="array" ref="I262">IF(G262&lt;2,"",MAX(_xlfn._xlws.FILTER('01_Base_Analitica'!$U$2:$U$1449,('01_Base_Analitica'!$D$2:$D$1449=A262)*ISNUMBER('01_Base_Analitica'!$U$2:$U$1449)))-MIN(_xlfn._xlws.FILTER('01_Base_Analitica'!$U$2:$U$1449,('01_Base_Analitica'!$D$2:$D$1449=A262)*ISNUMBER('01_Base_Analitica'!$U$2:$U$1449))))</f>
        <v>0.40000000000000036</v>
      </c>
      <c r="J262" s="12" cm="1">
        <f t="array" ref="J262">IF(H262&lt;2,"",MAX(_xlfn._xlws.FILTER('01_Base_Analitica'!$V$2:$V$1449,('01_Base_Analitica'!$D$2:$D$1449=A262)*ISNUMBER('01_Base_Analitica'!$V$2:$V$1449)))-MIN(_xlfn._xlws.FILTER('01_Base_Analitica'!$V$2:$V$1449,('01_Base_Analitica'!$D$2:$D$1449=A262)*ISNUMBER('01_Base_Analitica'!$V$2:$V$1449))))</f>
        <v>0</v>
      </c>
      <c r="K262" s="12">
        <f t="shared" si="4"/>
        <v>2.8333333333333339</v>
      </c>
    </row>
    <row r="263" spans="1:11">
      <c r="A263">
        <f>Base_Amostral!A263</f>
        <v>3513900</v>
      </c>
      <c r="B263" t="str">
        <f>Base_Amostral!E263</f>
        <v>Divinolândia</v>
      </c>
      <c r="C263" t="str">
        <f>Base_Amostral!C263</f>
        <v>São Paulo</v>
      </c>
      <c r="D263" t="str">
        <f>Base_Amostral!F263</f>
        <v>Sudeste</v>
      </c>
      <c r="E263" s="12">
        <f>IFERROR(AVERAGEIF('01_Base_Analitica'!$D:$D,A263,'01_Base_Analitica'!$U:$U),"")</f>
        <v>6.8999999999999995</v>
      </c>
      <c r="F263" s="12">
        <f>IFERROR(AVERAGEIF('01_Base_Analitica'!$D:$D,A263,'01_Base_Analitica'!$V:$V),"")</f>
        <v>7.25</v>
      </c>
      <c r="G263">
        <f>COUNTIFS('01_Base_Analitica'!$D:$D,A263,'01_Base_Analitica'!$U:$U,"&gt;="&amp;0)</f>
        <v>4</v>
      </c>
      <c r="H263">
        <f>COUNTIFS('01_Base_Analitica'!$D:$D,A263,'01_Base_Analitica'!$V:$V,"&gt;="&amp;0)</f>
        <v>4</v>
      </c>
      <c r="I263" s="12" cm="1">
        <f t="array" ref="I263">IF(G263&lt;2,"",MAX(_xlfn._xlws.FILTER('01_Base_Analitica'!$U$2:$U$1449,('01_Base_Analitica'!$D$2:$D$1449=A263)*ISNUMBER('01_Base_Analitica'!$U$2:$U$1449)))-MIN(_xlfn._xlws.FILTER('01_Base_Analitica'!$U$2:$U$1449,('01_Base_Analitica'!$D$2:$D$1449=A263)*ISNUMBER('01_Base_Analitica'!$U$2:$U$1449))))</f>
        <v>1.2000000000000002</v>
      </c>
      <c r="J263" s="12" cm="1">
        <f t="array" ref="J263">IF(H263&lt;2,"",MAX(_xlfn._xlws.FILTER('01_Base_Analitica'!$V$2:$V$1449,('01_Base_Analitica'!$D$2:$D$1449=A263)*ISNUMBER('01_Base_Analitica'!$V$2:$V$1449)))-MIN(_xlfn._xlws.FILTER('01_Base_Analitica'!$V$2:$V$1449,('01_Base_Analitica'!$D$2:$D$1449=A263)*ISNUMBER('01_Base_Analitica'!$V$2:$V$1449))))</f>
        <v>9.9999999999999645E-2</v>
      </c>
      <c r="K263" s="12">
        <f t="shared" si="4"/>
        <v>-0.35000000000000053</v>
      </c>
    </row>
    <row r="264" spans="1:11">
      <c r="A264">
        <f>Base_Amostral!A264</f>
        <v>3544509</v>
      </c>
      <c r="B264" t="str">
        <f>Base_Amostral!E264</f>
        <v>Rubinéia</v>
      </c>
      <c r="C264" t="str">
        <f>Base_Amostral!C264</f>
        <v>São Paulo</v>
      </c>
      <c r="D264" t="str">
        <f>Base_Amostral!F264</f>
        <v>Sudeste</v>
      </c>
      <c r="E264" s="12">
        <f>IFERROR(AVERAGEIF('01_Base_Analitica'!$D:$D,A264,'01_Base_Analitica'!$U:$U),"")</f>
        <v>9.2999999999999989</v>
      </c>
      <c r="F264" s="12">
        <f>IFERROR(AVERAGEIF('01_Base_Analitica'!$D:$D,A264,'01_Base_Analitica'!$V:$V),"")</f>
        <v>6.1</v>
      </c>
      <c r="G264">
        <f>COUNTIFS('01_Base_Analitica'!$D:$D,A264,'01_Base_Analitica'!$U:$U,"&gt;="&amp;0)</f>
        <v>4</v>
      </c>
      <c r="H264">
        <f>COUNTIFS('01_Base_Analitica'!$D:$D,A264,'01_Base_Analitica'!$V:$V,"&gt;="&amp;0)</f>
        <v>4</v>
      </c>
      <c r="I264" s="12" cm="1">
        <f t="array" ref="I264">IF(G264&lt;2,"",MAX(_xlfn._xlws.FILTER('01_Base_Analitica'!$U$2:$U$1449,('01_Base_Analitica'!$D$2:$D$1449=A264)*ISNUMBER('01_Base_Analitica'!$U$2:$U$1449)))-MIN(_xlfn._xlws.FILTER('01_Base_Analitica'!$U$2:$U$1449,('01_Base_Analitica'!$D$2:$D$1449=A264)*ISNUMBER('01_Base_Analitica'!$U$2:$U$1449))))</f>
        <v>0.40000000000000036</v>
      </c>
      <c r="J264" s="12" cm="1">
        <f t="array" ref="J264">IF(H264&lt;2,"",MAX(_xlfn._xlws.FILTER('01_Base_Analitica'!$V$2:$V$1449,('01_Base_Analitica'!$D$2:$D$1449=A264)*ISNUMBER('01_Base_Analitica'!$V$2:$V$1449)))-MIN(_xlfn._xlws.FILTER('01_Base_Analitica'!$V$2:$V$1449,('01_Base_Analitica'!$D$2:$D$1449=A264)*ISNUMBER('01_Base_Analitica'!$V$2:$V$1449))))</f>
        <v>0</v>
      </c>
      <c r="K264" s="12">
        <f t="shared" si="4"/>
        <v>3.1999999999999993</v>
      </c>
    </row>
    <row r="265" spans="1:11">
      <c r="A265">
        <f>Base_Amostral!A265</f>
        <v>3128501</v>
      </c>
      <c r="B265" t="str">
        <f>Base_Amostral!E265</f>
        <v>Guarará</v>
      </c>
      <c r="C265" t="str">
        <f>Base_Amostral!C265</f>
        <v>Minas Gerais</v>
      </c>
      <c r="D265" t="str">
        <f>Base_Amostral!F265</f>
        <v>Sudeste</v>
      </c>
      <c r="E265" s="12">
        <f>IFERROR(AVERAGEIF('01_Base_Analitica'!$D:$D,A265,'01_Base_Analitica'!$U:$U),"")</f>
        <v>8.15</v>
      </c>
      <c r="F265" s="12">
        <f>IFERROR(AVERAGEIF('01_Base_Analitica'!$D:$D,A265,'01_Base_Analitica'!$V:$V),"")</f>
        <v>7.4</v>
      </c>
      <c r="G265">
        <f>COUNTIFS('01_Base_Analitica'!$D:$D,A265,'01_Base_Analitica'!$U:$U,"&gt;="&amp;0)</f>
        <v>4</v>
      </c>
      <c r="H265">
        <f>COUNTIFS('01_Base_Analitica'!$D:$D,A265,'01_Base_Analitica'!$V:$V,"&gt;="&amp;0)</f>
        <v>4</v>
      </c>
      <c r="I265" s="12" cm="1">
        <f t="array" ref="I265">IF(G265&lt;2,"",MAX(_xlfn._xlws.FILTER('01_Base_Analitica'!$U$2:$U$1449,('01_Base_Analitica'!$D$2:$D$1449=A265)*ISNUMBER('01_Base_Analitica'!$U$2:$U$1449)))-MIN(_xlfn._xlws.FILTER('01_Base_Analitica'!$U$2:$U$1449,('01_Base_Analitica'!$D$2:$D$1449=A265)*ISNUMBER('01_Base_Analitica'!$U$2:$U$1449))))</f>
        <v>0.59999999999999964</v>
      </c>
      <c r="J265" s="12" cm="1">
        <f t="array" ref="J265">IF(H265&lt;2,"",MAX(_xlfn._xlws.FILTER('01_Base_Analitica'!$V$2:$V$1449,('01_Base_Analitica'!$D$2:$D$1449=A265)*ISNUMBER('01_Base_Analitica'!$V$2:$V$1449)))-MIN(_xlfn._xlws.FILTER('01_Base_Analitica'!$V$2:$V$1449,('01_Base_Analitica'!$D$2:$D$1449=A265)*ISNUMBER('01_Base_Analitica'!$V$2:$V$1449))))</f>
        <v>0</v>
      </c>
      <c r="K265" s="12">
        <f t="shared" si="4"/>
        <v>0.75</v>
      </c>
    </row>
    <row r="266" spans="1:11">
      <c r="A266">
        <f>Base_Amostral!A266</f>
        <v>3538105</v>
      </c>
      <c r="B266" t="str">
        <f>Base_Amostral!E266</f>
        <v>Pindorama</v>
      </c>
      <c r="C266" t="str">
        <f>Base_Amostral!C266</f>
        <v>São Paulo</v>
      </c>
      <c r="D266" t="str">
        <f>Base_Amostral!F266</f>
        <v>Sudeste</v>
      </c>
      <c r="E266" s="12">
        <f>IFERROR(AVERAGEIF('01_Base_Analitica'!$D:$D,A266,'01_Base_Analitica'!$U:$U),"")</f>
        <v>7.15</v>
      </c>
      <c r="F266" s="12">
        <f>IFERROR(AVERAGEIF('01_Base_Analitica'!$D:$D,A266,'01_Base_Analitica'!$V:$V),"")</f>
        <v>7.4</v>
      </c>
      <c r="G266">
        <f>COUNTIFS('01_Base_Analitica'!$D:$D,A266,'01_Base_Analitica'!$U:$U,"&gt;="&amp;0)</f>
        <v>4</v>
      </c>
      <c r="H266">
        <f>COUNTIFS('01_Base_Analitica'!$D:$D,A266,'01_Base_Analitica'!$V:$V,"&gt;="&amp;0)</f>
        <v>4</v>
      </c>
      <c r="I266" s="12" cm="1">
        <f t="array" ref="I266">IF(G266&lt;2,"",MAX(_xlfn._xlws.FILTER('01_Base_Analitica'!$U$2:$U$1449,('01_Base_Analitica'!$D$2:$D$1449=A266)*ISNUMBER('01_Base_Analitica'!$U$2:$U$1449)))-MIN(_xlfn._xlws.FILTER('01_Base_Analitica'!$U$2:$U$1449,('01_Base_Analitica'!$D$2:$D$1449=A266)*ISNUMBER('01_Base_Analitica'!$U$2:$U$1449))))</f>
        <v>1</v>
      </c>
      <c r="J266" s="12" cm="1">
        <f t="array" ref="J266">IF(H266&lt;2,"",MAX(_xlfn._xlws.FILTER('01_Base_Analitica'!$V$2:$V$1449,('01_Base_Analitica'!$D$2:$D$1449=A266)*ISNUMBER('01_Base_Analitica'!$V$2:$V$1449)))-MIN(_xlfn._xlws.FILTER('01_Base_Analitica'!$V$2:$V$1449,('01_Base_Analitica'!$D$2:$D$1449=A266)*ISNUMBER('01_Base_Analitica'!$V$2:$V$1449))))</f>
        <v>0</v>
      </c>
      <c r="K266" s="12">
        <f t="shared" si="4"/>
        <v>-0.25</v>
      </c>
    </row>
    <row r="267" spans="1:11">
      <c r="A267">
        <f>Base_Amostral!A267</f>
        <v>3550001</v>
      </c>
      <c r="B267" t="str">
        <f>Base_Amostral!E267</f>
        <v>São Luiz do Paraitinga</v>
      </c>
      <c r="C267" t="str">
        <f>Base_Amostral!C267</f>
        <v>São Paulo</v>
      </c>
      <c r="D267" t="str">
        <f>Base_Amostral!F267</f>
        <v>Sudeste</v>
      </c>
      <c r="E267" s="12">
        <f>IFERROR(AVERAGEIF('01_Base_Analitica'!$D:$D,A267,'01_Base_Analitica'!$U:$U),"")</f>
        <v>9.2999999999999989</v>
      </c>
      <c r="F267" s="12">
        <f>IFERROR(AVERAGEIF('01_Base_Analitica'!$D:$D,A267,'01_Base_Analitica'!$V:$V),"")</f>
        <v>6.9</v>
      </c>
      <c r="G267">
        <f>COUNTIFS('01_Base_Analitica'!$D:$D,A267,'01_Base_Analitica'!$U:$U,"&gt;="&amp;0)</f>
        <v>4</v>
      </c>
      <c r="H267">
        <f>COUNTIFS('01_Base_Analitica'!$D:$D,A267,'01_Base_Analitica'!$V:$V,"&gt;="&amp;0)</f>
        <v>4</v>
      </c>
      <c r="I267" s="12" cm="1">
        <f t="array" ref="I267">IF(G267&lt;2,"",MAX(_xlfn._xlws.FILTER('01_Base_Analitica'!$U$2:$U$1449,('01_Base_Analitica'!$D$2:$D$1449=A267)*ISNUMBER('01_Base_Analitica'!$U$2:$U$1449)))-MIN(_xlfn._xlws.FILTER('01_Base_Analitica'!$U$2:$U$1449,('01_Base_Analitica'!$D$2:$D$1449=A267)*ISNUMBER('01_Base_Analitica'!$U$2:$U$1449))))</f>
        <v>0.40000000000000036</v>
      </c>
      <c r="J267" s="12" cm="1">
        <f t="array" ref="J267">IF(H267&lt;2,"",MAX(_xlfn._xlws.FILTER('01_Base_Analitica'!$V$2:$V$1449,('01_Base_Analitica'!$D$2:$D$1449=A267)*ISNUMBER('01_Base_Analitica'!$V$2:$V$1449)))-MIN(_xlfn._xlws.FILTER('01_Base_Analitica'!$V$2:$V$1449,('01_Base_Analitica'!$D$2:$D$1449=A267)*ISNUMBER('01_Base_Analitica'!$V$2:$V$1449))))</f>
        <v>0</v>
      </c>
      <c r="K267" s="12">
        <f t="shared" si="4"/>
        <v>2.3999999999999986</v>
      </c>
    </row>
    <row r="268" spans="1:11">
      <c r="A268">
        <f>Base_Amostral!A268</f>
        <v>3506904</v>
      </c>
      <c r="B268" t="str">
        <f>Base_Amostral!E268</f>
        <v>Bofete</v>
      </c>
      <c r="C268" t="str">
        <f>Base_Amostral!C268</f>
        <v>São Paulo</v>
      </c>
      <c r="D268" t="str">
        <f>Base_Amostral!F268</f>
        <v>Sudeste</v>
      </c>
      <c r="E268" s="12">
        <f>IFERROR(AVERAGEIF('01_Base_Analitica'!$D:$D,A268,'01_Base_Analitica'!$U:$U),"")</f>
        <v>6.5999999999999988</v>
      </c>
      <c r="F268" s="12">
        <f>IFERROR(AVERAGEIF('01_Base_Analitica'!$D:$D,A268,'01_Base_Analitica'!$V:$V),"")</f>
        <v>7.6</v>
      </c>
      <c r="G268">
        <f>COUNTIFS('01_Base_Analitica'!$D:$D,A268,'01_Base_Analitica'!$U:$U,"&gt;="&amp;0)</f>
        <v>3</v>
      </c>
      <c r="H268">
        <f>COUNTIFS('01_Base_Analitica'!$D:$D,A268,'01_Base_Analitica'!$V:$V,"&gt;="&amp;0)</f>
        <v>4</v>
      </c>
      <c r="I268" s="12" cm="1">
        <f t="array" ref="I268">IF(G268&lt;2,"",MAX(_xlfn._xlws.FILTER('01_Base_Analitica'!$U$2:$U$1449,('01_Base_Analitica'!$D$2:$D$1449=A268)*ISNUMBER('01_Base_Analitica'!$U$2:$U$1449)))-MIN(_xlfn._xlws.FILTER('01_Base_Analitica'!$U$2:$U$1449,('01_Base_Analitica'!$D$2:$D$1449=A268)*ISNUMBER('01_Base_Analitica'!$U$2:$U$1449))))</f>
        <v>0</v>
      </c>
      <c r="J268" s="12" cm="1">
        <f t="array" ref="J268">IF(H268&lt;2,"",MAX(_xlfn._xlws.FILTER('01_Base_Analitica'!$V$2:$V$1449,('01_Base_Analitica'!$D$2:$D$1449=A268)*ISNUMBER('01_Base_Analitica'!$V$2:$V$1449)))-MIN(_xlfn._xlws.FILTER('01_Base_Analitica'!$V$2:$V$1449,('01_Base_Analitica'!$D$2:$D$1449=A268)*ISNUMBER('01_Base_Analitica'!$V$2:$V$1449))))</f>
        <v>0</v>
      </c>
      <c r="K268" s="12">
        <f t="shared" si="4"/>
        <v>-1.0000000000000009</v>
      </c>
    </row>
    <row r="269" spans="1:11">
      <c r="A269">
        <f>Base_Amostral!A269</f>
        <v>3301405</v>
      </c>
      <c r="B269" t="str">
        <f>Base_Amostral!E269</f>
        <v>Conceição de Macabu</v>
      </c>
      <c r="C269" t="str">
        <f>Base_Amostral!C269</f>
        <v>Rio de Janeiro</v>
      </c>
      <c r="D269" t="str">
        <f>Base_Amostral!F269</f>
        <v>Sudeste</v>
      </c>
      <c r="E269" s="12">
        <f>IFERROR(AVERAGEIF('01_Base_Analitica'!$D:$D,A269,'01_Base_Analitica'!$U:$U),"")</f>
        <v>9.2999999999999989</v>
      </c>
      <c r="F269" s="12">
        <f>IFERROR(AVERAGEIF('01_Base_Analitica'!$D:$D,A269,'01_Base_Analitica'!$V:$V),"")</f>
        <v>5.5250000000000004</v>
      </c>
      <c r="G269">
        <f>COUNTIFS('01_Base_Analitica'!$D:$D,A269,'01_Base_Analitica'!$U:$U,"&gt;="&amp;0)</f>
        <v>4</v>
      </c>
      <c r="H269">
        <f>COUNTIFS('01_Base_Analitica'!$D:$D,A269,'01_Base_Analitica'!$V:$V,"&gt;="&amp;0)</f>
        <v>4</v>
      </c>
      <c r="I269" s="12" cm="1">
        <f t="array" ref="I269">IF(G269&lt;2,"",MAX(_xlfn._xlws.FILTER('01_Base_Analitica'!$U$2:$U$1449,('01_Base_Analitica'!$D$2:$D$1449=A269)*ISNUMBER('01_Base_Analitica'!$U$2:$U$1449)))-MIN(_xlfn._xlws.FILTER('01_Base_Analitica'!$U$2:$U$1449,('01_Base_Analitica'!$D$2:$D$1449=A269)*ISNUMBER('01_Base_Analitica'!$U$2:$U$1449))))</f>
        <v>0.40000000000000036</v>
      </c>
      <c r="J269" s="12" cm="1">
        <f t="array" ref="J269">IF(H269&lt;2,"",MAX(_xlfn._xlws.FILTER('01_Base_Analitica'!$V$2:$V$1449,('01_Base_Analitica'!$D$2:$D$1449=A269)*ISNUMBER('01_Base_Analitica'!$V$2:$V$1449)))-MIN(_xlfn._xlws.FILTER('01_Base_Analitica'!$V$2:$V$1449,('01_Base_Analitica'!$D$2:$D$1449=A269)*ISNUMBER('01_Base_Analitica'!$V$2:$V$1449))))</f>
        <v>9.9999999999999645E-2</v>
      </c>
      <c r="K269" s="12">
        <f t="shared" si="4"/>
        <v>3.7749999999999986</v>
      </c>
    </row>
    <row r="270" spans="1:11">
      <c r="A270">
        <f>Base_Amostral!A270</f>
        <v>3549953</v>
      </c>
      <c r="B270" t="str">
        <f>Base_Amostral!E270</f>
        <v>São Lourenço da Serra</v>
      </c>
      <c r="C270" t="str">
        <f>Base_Amostral!C270</f>
        <v>São Paulo</v>
      </c>
      <c r="D270" t="str">
        <f>Base_Amostral!F270</f>
        <v>Sudeste</v>
      </c>
      <c r="E270" s="12">
        <f>IFERROR(AVERAGEIF('01_Base_Analitica'!$D:$D,A270,'01_Base_Analitica'!$U:$U),"")</f>
        <v>6.6750000000000007</v>
      </c>
      <c r="F270" s="12">
        <f>IFERROR(AVERAGEIF('01_Base_Analitica'!$D:$D,A270,'01_Base_Analitica'!$V:$V),"")</f>
        <v>6.5</v>
      </c>
      <c r="G270">
        <f>COUNTIFS('01_Base_Analitica'!$D:$D,A270,'01_Base_Analitica'!$U:$U,"&gt;="&amp;0)</f>
        <v>4</v>
      </c>
      <c r="H270">
        <f>COUNTIFS('01_Base_Analitica'!$D:$D,A270,'01_Base_Analitica'!$V:$V,"&gt;="&amp;0)</f>
        <v>4</v>
      </c>
      <c r="I270" s="12" cm="1">
        <f t="array" ref="I270">IF(G270&lt;2,"",MAX(_xlfn._xlws.FILTER('01_Base_Analitica'!$U$2:$U$1449,('01_Base_Analitica'!$D$2:$D$1449=A270)*ISNUMBER('01_Base_Analitica'!$U$2:$U$1449)))-MIN(_xlfn._xlws.FILTER('01_Base_Analitica'!$U$2:$U$1449,('01_Base_Analitica'!$D$2:$D$1449=A270)*ISNUMBER('01_Base_Analitica'!$U$2:$U$1449))))</f>
        <v>1.0999999999999996</v>
      </c>
      <c r="J270" s="12" cm="1">
        <f t="array" ref="J270">IF(H270&lt;2,"",MAX(_xlfn._xlws.FILTER('01_Base_Analitica'!$V$2:$V$1449,('01_Base_Analitica'!$D$2:$D$1449=A270)*ISNUMBER('01_Base_Analitica'!$V$2:$V$1449)))-MIN(_xlfn._xlws.FILTER('01_Base_Analitica'!$V$2:$V$1449,('01_Base_Analitica'!$D$2:$D$1449=A270)*ISNUMBER('01_Base_Analitica'!$V$2:$V$1449))))</f>
        <v>0</v>
      </c>
      <c r="K270" s="12">
        <f t="shared" si="4"/>
        <v>0.17500000000000071</v>
      </c>
    </row>
    <row r="271" spans="1:11">
      <c r="A271">
        <f>Base_Amostral!A271</f>
        <v>3550605</v>
      </c>
      <c r="B271" t="str">
        <f>Base_Amostral!E271</f>
        <v>São Roque</v>
      </c>
      <c r="C271" t="str">
        <f>Base_Amostral!C271</f>
        <v>São Paulo</v>
      </c>
      <c r="D271" t="str">
        <f>Base_Amostral!F271</f>
        <v>Sudeste</v>
      </c>
      <c r="E271" s="12">
        <f>IFERROR(AVERAGEIF('01_Base_Analitica'!$D:$D,A271,'01_Base_Analitica'!$U:$U),"")</f>
        <v>9.2999999999999989</v>
      </c>
      <c r="F271" s="12">
        <f>IFERROR(AVERAGEIF('01_Base_Analitica'!$D:$D,A271,'01_Base_Analitica'!$V:$V),"")</f>
        <v>7.5250000000000004</v>
      </c>
      <c r="G271">
        <f>COUNTIFS('01_Base_Analitica'!$D:$D,A271,'01_Base_Analitica'!$U:$U,"&gt;="&amp;0)</f>
        <v>4</v>
      </c>
      <c r="H271">
        <f>COUNTIFS('01_Base_Analitica'!$D:$D,A271,'01_Base_Analitica'!$V:$V,"&gt;="&amp;0)</f>
        <v>4</v>
      </c>
      <c r="I271" s="12" cm="1">
        <f t="array" ref="I271">IF(G271&lt;2,"",MAX(_xlfn._xlws.FILTER('01_Base_Analitica'!$U$2:$U$1449,('01_Base_Analitica'!$D$2:$D$1449=A271)*ISNUMBER('01_Base_Analitica'!$U$2:$U$1449)))-MIN(_xlfn._xlws.FILTER('01_Base_Analitica'!$U$2:$U$1449,('01_Base_Analitica'!$D$2:$D$1449=A271)*ISNUMBER('01_Base_Analitica'!$U$2:$U$1449))))</f>
        <v>0.40000000000000036</v>
      </c>
      <c r="J271" s="12" cm="1">
        <f t="array" ref="J271">IF(H271&lt;2,"",MAX(_xlfn._xlws.FILTER('01_Base_Analitica'!$V$2:$V$1449,('01_Base_Analitica'!$D$2:$D$1449=A271)*ISNUMBER('01_Base_Analitica'!$V$2:$V$1449)))-MIN(_xlfn._xlws.FILTER('01_Base_Analitica'!$V$2:$V$1449,('01_Base_Analitica'!$D$2:$D$1449=A271)*ISNUMBER('01_Base_Analitica'!$V$2:$V$1449))))</f>
        <v>9.9999999999999645E-2</v>
      </c>
      <c r="K271" s="12">
        <f t="shared" si="4"/>
        <v>1.7749999999999986</v>
      </c>
    </row>
    <row r="272" spans="1:11">
      <c r="A272">
        <f>Base_Amostral!A272</f>
        <v>3137403</v>
      </c>
      <c r="B272" t="str">
        <f>Base_Amostral!E272</f>
        <v>Lagoa Dourada</v>
      </c>
      <c r="C272" t="str">
        <f>Base_Amostral!C272</f>
        <v>Minas Gerais</v>
      </c>
      <c r="D272" t="str">
        <f>Base_Amostral!F272</f>
        <v>Sudeste</v>
      </c>
      <c r="E272" s="12">
        <f>IFERROR(AVERAGEIF('01_Base_Analitica'!$D:$D,A272,'01_Base_Analitica'!$U:$U),"")</f>
        <v>9.2999999999999989</v>
      </c>
      <c r="F272" s="12">
        <f>IFERROR(AVERAGEIF('01_Base_Analitica'!$D:$D,A272,'01_Base_Analitica'!$V:$V),"")</f>
        <v>4.9000000000000004</v>
      </c>
      <c r="G272">
        <f>COUNTIFS('01_Base_Analitica'!$D:$D,A272,'01_Base_Analitica'!$U:$U,"&gt;="&amp;0)</f>
        <v>4</v>
      </c>
      <c r="H272">
        <f>COUNTIFS('01_Base_Analitica'!$D:$D,A272,'01_Base_Analitica'!$V:$V,"&gt;="&amp;0)</f>
        <v>4</v>
      </c>
      <c r="I272" s="12" cm="1">
        <f t="array" ref="I272">IF(G272&lt;2,"",MAX(_xlfn._xlws.FILTER('01_Base_Analitica'!$U$2:$U$1449,('01_Base_Analitica'!$D$2:$D$1449=A272)*ISNUMBER('01_Base_Analitica'!$U$2:$U$1449)))-MIN(_xlfn._xlws.FILTER('01_Base_Analitica'!$U$2:$U$1449,('01_Base_Analitica'!$D$2:$D$1449=A272)*ISNUMBER('01_Base_Analitica'!$U$2:$U$1449))))</f>
        <v>0.40000000000000036</v>
      </c>
      <c r="J272" s="12" cm="1">
        <f t="array" ref="J272">IF(H272&lt;2,"",MAX(_xlfn._xlws.FILTER('01_Base_Analitica'!$V$2:$V$1449,('01_Base_Analitica'!$D$2:$D$1449=A272)*ISNUMBER('01_Base_Analitica'!$V$2:$V$1449)))-MIN(_xlfn._xlws.FILTER('01_Base_Analitica'!$V$2:$V$1449,('01_Base_Analitica'!$D$2:$D$1449=A272)*ISNUMBER('01_Base_Analitica'!$V$2:$V$1449))))</f>
        <v>0</v>
      </c>
      <c r="K272" s="12">
        <f t="shared" si="4"/>
        <v>4.3999999999999986</v>
      </c>
    </row>
    <row r="273" spans="1:11">
      <c r="A273">
        <f>Base_Amostral!A273</f>
        <v>3141009</v>
      </c>
      <c r="B273" t="str">
        <f>Base_Amostral!E273</f>
        <v>Mato Verde</v>
      </c>
      <c r="C273" t="str">
        <f>Base_Amostral!C273</f>
        <v>Minas Gerais</v>
      </c>
      <c r="D273" t="str">
        <f>Base_Amostral!F273</f>
        <v>Sudeste</v>
      </c>
      <c r="E273" s="12">
        <f>IFERROR(AVERAGEIF('01_Base_Analitica'!$D:$D,A273,'01_Base_Analitica'!$U:$U),"")</f>
        <v>7.05</v>
      </c>
      <c r="F273" s="12">
        <f>IFERROR(AVERAGEIF('01_Base_Analitica'!$D:$D,A273,'01_Base_Analitica'!$V:$V),"")</f>
        <v>7.4</v>
      </c>
      <c r="G273">
        <f>COUNTIFS('01_Base_Analitica'!$D:$D,A273,'01_Base_Analitica'!$U:$U,"&gt;="&amp;0)</f>
        <v>4</v>
      </c>
      <c r="H273">
        <f>COUNTIFS('01_Base_Analitica'!$D:$D,A273,'01_Base_Analitica'!$V:$V,"&gt;="&amp;0)</f>
        <v>4</v>
      </c>
      <c r="I273" s="12" cm="1">
        <f t="array" ref="I273">IF(G273&lt;2,"",MAX(_xlfn._xlws.FILTER('01_Base_Analitica'!$U$2:$U$1449,('01_Base_Analitica'!$D$2:$D$1449=A273)*ISNUMBER('01_Base_Analitica'!$U$2:$U$1449)))-MIN(_xlfn._xlws.FILTER('01_Base_Analitica'!$U$2:$U$1449,('01_Base_Analitica'!$D$2:$D$1449=A273)*ISNUMBER('01_Base_Analitica'!$U$2:$U$1449))))</f>
        <v>1</v>
      </c>
      <c r="J273" s="12" cm="1">
        <f t="array" ref="J273">IF(H273&lt;2,"",MAX(_xlfn._xlws.FILTER('01_Base_Analitica'!$V$2:$V$1449,('01_Base_Analitica'!$D$2:$D$1449=A273)*ISNUMBER('01_Base_Analitica'!$V$2:$V$1449)))-MIN(_xlfn._xlws.FILTER('01_Base_Analitica'!$V$2:$V$1449,('01_Base_Analitica'!$D$2:$D$1449=A273)*ISNUMBER('01_Base_Analitica'!$V$2:$V$1449))))</f>
        <v>0</v>
      </c>
      <c r="K273" s="12">
        <f t="shared" si="4"/>
        <v>-0.35000000000000053</v>
      </c>
    </row>
    <row r="274" spans="1:11">
      <c r="A274">
        <f>Base_Amostral!A274</f>
        <v>3508702</v>
      </c>
      <c r="B274" t="str">
        <f>Base_Amostral!E274</f>
        <v>Caconde</v>
      </c>
      <c r="C274" t="str">
        <f>Base_Amostral!C274</f>
        <v>São Paulo</v>
      </c>
      <c r="D274" t="str">
        <f>Base_Amostral!F274</f>
        <v>Sudeste</v>
      </c>
      <c r="E274" s="12">
        <f>IFERROR(AVERAGEIF('01_Base_Analitica'!$D:$D,A274,'01_Base_Analitica'!$U:$U),"")</f>
        <v>7.0750000000000011</v>
      </c>
      <c r="F274" s="12">
        <f>IFERROR(AVERAGEIF('01_Base_Analitica'!$D:$D,A274,'01_Base_Analitica'!$V:$V),"")</f>
        <v>6.9</v>
      </c>
      <c r="G274">
        <f>COUNTIFS('01_Base_Analitica'!$D:$D,A274,'01_Base_Analitica'!$U:$U,"&gt;="&amp;0)</f>
        <v>4</v>
      </c>
      <c r="H274">
        <f>COUNTIFS('01_Base_Analitica'!$D:$D,A274,'01_Base_Analitica'!$V:$V,"&gt;="&amp;0)</f>
        <v>4</v>
      </c>
      <c r="I274" s="12" cm="1">
        <f t="array" ref="I274">IF(G274&lt;2,"",MAX(_xlfn._xlws.FILTER('01_Base_Analitica'!$U$2:$U$1449,('01_Base_Analitica'!$D$2:$D$1449=A274)*ISNUMBER('01_Base_Analitica'!$U$2:$U$1449)))-MIN(_xlfn._xlws.FILTER('01_Base_Analitica'!$U$2:$U$1449,('01_Base_Analitica'!$D$2:$D$1449=A274)*ISNUMBER('01_Base_Analitica'!$U$2:$U$1449))))</f>
        <v>0.69999999999999929</v>
      </c>
      <c r="J274" s="12" cm="1">
        <f t="array" ref="J274">IF(H274&lt;2,"",MAX(_xlfn._xlws.FILTER('01_Base_Analitica'!$V$2:$V$1449,('01_Base_Analitica'!$D$2:$D$1449=A274)*ISNUMBER('01_Base_Analitica'!$V$2:$V$1449)))-MIN(_xlfn._xlws.FILTER('01_Base_Analitica'!$V$2:$V$1449,('01_Base_Analitica'!$D$2:$D$1449=A274)*ISNUMBER('01_Base_Analitica'!$V$2:$V$1449))))</f>
        <v>0</v>
      </c>
      <c r="K274" s="12">
        <f t="shared" si="4"/>
        <v>0.17500000000000071</v>
      </c>
    </row>
    <row r="275" spans="1:11">
      <c r="A275">
        <f>Base_Amostral!A275</f>
        <v>3520004</v>
      </c>
      <c r="B275" t="str">
        <f>Base_Amostral!E275</f>
        <v>Igaraçu do Tietê</v>
      </c>
      <c r="C275" t="str">
        <f>Base_Amostral!C275</f>
        <v>São Paulo</v>
      </c>
      <c r="D275" t="str">
        <f>Base_Amostral!F275</f>
        <v>Sudeste</v>
      </c>
      <c r="E275" s="12">
        <f>IFERROR(AVERAGEIF('01_Base_Analitica'!$D:$D,A275,'01_Base_Analitica'!$U:$U),"")</f>
        <v>7.2249999999999996</v>
      </c>
      <c r="F275" s="12">
        <f>IFERROR(AVERAGEIF('01_Base_Analitica'!$D:$D,A275,'01_Base_Analitica'!$V:$V),"")</f>
        <v>6.9</v>
      </c>
      <c r="G275">
        <f>COUNTIFS('01_Base_Analitica'!$D:$D,A275,'01_Base_Analitica'!$U:$U,"&gt;="&amp;0)</f>
        <v>4</v>
      </c>
      <c r="H275">
        <f>COUNTIFS('01_Base_Analitica'!$D:$D,A275,'01_Base_Analitica'!$V:$V,"&gt;="&amp;0)</f>
        <v>4</v>
      </c>
      <c r="I275" s="12" cm="1">
        <f t="array" ref="I275">IF(G275&lt;2,"",MAX(_xlfn._xlws.FILTER('01_Base_Analitica'!$U$2:$U$1449,('01_Base_Analitica'!$D$2:$D$1449=A275)*ISNUMBER('01_Base_Analitica'!$U$2:$U$1449)))-MIN(_xlfn._xlws.FILTER('01_Base_Analitica'!$U$2:$U$1449,('01_Base_Analitica'!$D$2:$D$1449=A275)*ISNUMBER('01_Base_Analitica'!$U$2:$U$1449))))</f>
        <v>0.90000000000000036</v>
      </c>
      <c r="J275" s="12" cm="1">
        <f t="array" ref="J275">IF(H275&lt;2,"",MAX(_xlfn._xlws.FILTER('01_Base_Analitica'!$V$2:$V$1449,('01_Base_Analitica'!$D$2:$D$1449=A275)*ISNUMBER('01_Base_Analitica'!$V$2:$V$1449)))-MIN(_xlfn._xlws.FILTER('01_Base_Analitica'!$V$2:$V$1449,('01_Base_Analitica'!$D$2:$D$1449=A275)*ISNUMBER('01_Base_Analitica'!$V$2:$V$1449))))</f>
        <v>0</v>
      </c>
      <c r="K275" s="12">
        <f t="shared" si="4"/>
        <v>0.32499999999999929</v>
      </c>
    </row>
    <row r="276" spans="1:11">
      <c r="A276">
        <f>Base_Amostral!A276</f>
        <v>3168903</v>
      </c>
      <c r="B276" t="str">
        <f>Base_Amostral!E276</f>
        <v>Tiros</v>
      </c>
      <c r="C276" t="str">
        <f>Base_Amostral!C276</f>
        <v>Minas Gerais</v>
      </c>
      <c r="D276" t="str">
        <f>Base_Amostral!F276</f>
        <v>Sudeste</v>
      </c>
      <c r="E276" s="12">
        <f>IFERROR(AVERAGEIF('01_Base_Analitica'!$D:$D,A276,'01_Base_Analitica'!$U:$U),"")</f>
        <v>9.75</v>
      </c>
      <c r="F276" s="12">
        <f>IFERROR(AVERAGEIF('01_Base_Analitica'!$D:$D,A276,'01_Base_Analitica'!$V:$V),"")</f>
        <v>9.2999999999999989</v>
      </c>
      <c r="G276">
        <f>COUNTIFS('01_Base_Analitica'!$D:$D,A276,'01_Base_Analitica'!$U:$U,"&gt;="&amp;0)</f>
        <v>4</v>
      </c>
      <c r="H276">
        <f>COUNTIFS('01_Base_Analitica'!$D:$D,A276,'01_Base_Analitica'!$V:$V,"&gt;="&amp;0)</f>
        <v>4</v>
      </c>
      <c r="I276" s="12" cm="1">
        <f t="array" ref="I276">IF(G276&lt;2,"",MAX(_xlfn._xlws.FILTER('01_Base_Analitica'!$U$2:$U$1449,('01_Base_Analitica'!$D$2:$D$1449=A276)*ISNUMBER('01_Base_Analitica'!$U$2:$U$1449)))-MIN(_xlfn._xlws.FILTER('01_Base_Analitica'!$U$2:$U$1449,('01_Base_Analitica'!$D$2:$D$1449=A276)*ISNUMBER('01_Base_Analitica'!$U$2:$U$1449))))</f>
        <v>0.20000000000000107</v>
      </c>
      <c r="J276" s="12" cm="1">
        <f t="array" ref="J276">IF(H276&lt;2,"",MAX(_xlfn._xlws.FILTER('01_Base_Analitica'!$V$2:$V$1449,('01_Base_Analitica'!$D$2:$D$1449=A276)*ISNUMBER('01_Base_Analitica'!$V$2:$V$1449)))-MIN(_xlfn._xlws.FILTER('01_Base_Analitica'!$V$2:$V$1449,('01_Base_Analitica'!$D$2:$D$1449=A276)*ISNUMBER('01_Base_Analitica'!$V$2:$V$1449))))</f>
        <v>0.20000000000000107</v>
      </c>
      <c r="K276" s="12">
        <f t="shared" si="4"/>
        <v>0.45000000000000107</v>
      </c>
    </row>
    <row r="277" spans="1:11">
      <c r="A277">
        <f>Base_Amostral!A277</f>
        <v>3103751</v>
      </c>
      <c r="B277" t="str">
        <f>Base_Amostral!E277</f>
        <v>Araporã</v>
      </c>
      <c r="C277" t="str">
        <f>Base_Amostral!C277</f>
        <v>Minas Gerais</v>
      </c>
      <c r="D277" t="str">
        <f>Base_Amostral!F277</f>
        <v>Sudeste</v>
      </c>
      <c r="E277" s="12">
        <f>IFERROR(AVERAGEIF('01_Base_Analitica'!$D:$D,A277,'01_Base_Analitica'!$U:$U),"")</f>
        <v>8.1999999999999993</v>
      </c>
      <c r="F277" s="12">
        <f>IFERROR(AVERAGEIF('01_Base_Analitica'!$D:$D,A277,'01_Base_Analitica'!$V:$V),"")</f>
        <v>7.7</v>
      </c>
      <c r="G277">
        <f>COUNTIFS('01_Base_Analitica'!$D:$D,A277,'01_Base_Analitica'!$U:$U,"&gt;="&amp;0)</f>
        <v>4</v>
      </c>
      <c r="H277">
        <f>COUNTIFS('01_Base_Analitica'!$D:$D,A277,'01_Base_Analitica'!$V:$V,"&gt;="&amp;0)</f>
        <v>4</v>
      </c>
      <c r="I277" s="12" cm="1">
        <f t="array" ref="I277">IF(G277&lt;2,"",MAX(_xlfn._xlws.FILTER('01_Base_Analitica'!$U$2:$U$1449,('01_Base_Analitica'!$D$2:$D$1449=A277)*ISNUMBER('01_Base_Analitica'!$U$2:$U$1449)))-MIN(_xlfn._xlws.FILTER('01_Base_Analitica'!$U$2:$U$1449,('01_Base_Analitica'!$D$2:$D$1449=A277)*ISNUMBER('01_Base_Analitica'!$U$2:$U$1449))))</f>
        <v>1.0000000000000009</v>
      </c>
      <c r="J277" s="12" cm="1">
        <f t="array" ref="J277">IF(H277&lt;2,"",MAX(_xlfn._xlws.FILTER('01_Base_Analitica'!$V$2:$V$1449,('01_Base_Analitica'!$D$2:$D$1449=A277)*ISNUMBER('01_Base_Analitica'!$V$2:$V$1449)))-MIN(_xlfn._xlws.FILTER('01_Base_Analitica'!$V$2:$V$1449,('01_Base_Analitica'!$D$2:$D$1449=A277)*ISNUMBER('01_Base_Analitica'!$V$2:$V$1449))))</f>
        <v>0</v>
      </c>
      <c r="K277" s="12">
        <f t="shared" si="4"/>
        <v>0.49999999999999911</v>
      </c>
    </row>
    <row r="278" spans="1:11">
      <c r="A278">
        <f>Base_Amostral!A278</f>
        <v>3521606</v>
      </c>
      <c r="B278" t="str">
        <f>Base_Amostral!E278</f>
        <v>Irapuru</v>
      </c>
      <c r="C278" t="str">
        <f>Base_Amostral!C278</f>
        <v>São Paulo</v>
      </c>
      <c r="D278" t="str">
        <f>Base_Amostral!F278</f>
        <v>Sudeste</v>
      </c>
      <c r="E278" s="12">
        <f>IFERROR(AVERAGEIF('01_Base_Analitica'!$D:$D,A278,'01_Base_Analitica'!$U:$U),"")</f>
        <v>9.2999999999999989</v>
      </c>
      <c r="F278" s="12">
        <f>IFERROR(AVERAGEIF('01_Base_Analitica'!$D:$D,A278,'01_Base_Analitica'!$V:$V),"")</f>
        <v>6.7750000000000004</v>
      </c>
      <c r="G278">
        <f>COUNTIFS('01_Base_Analitica'!$D:$D,A278,'01_Base_Analitica'!$U:$U,"&gt;="&amp;0)</f>
        <v>4</v>
      </c>
      <c r="H278">
        <f>COUNTIFS('01_Base_Analitica'!$D:$D,A278,'01_Base_Analitica'!$V:$V,"&gt;="&amp;0)</f>
        <v>4</v>
      </c>
      <c r="I278" s="12" cm="1">
        <f t="array" ref="I278">IF(G278&lt;2,"",MAX(_xlfn._xlws.FILTER('01_Base_Analitica'!$U$2:$U$1449,('01_Base_Analitica'!$D$2:$D$1449=A278)*ISNUMBER('01_Base_Analitica'!$U$2:$U$1449)))-MIN(_xlfn._xlws.FILTER('01_Base_Analitica'!$U$2:$U$1449,('01_Base_Analitica'!$D$2:$D$1449=A278)*ISNUMBER('01_Base_Analitica'!$U$2:$U$1449))))</f>
        <v>0.40000000000000036</v>
      </c>
      <c r="J278" s="12" cm="1">
        <f t="array" ref="J278">IF(H278&lt;2,"",MAX(_xlfn._xlws.FILTER('01_Base_Analitica'!$V$2:$V$1449,('01_Base_Analitica'!$D$2:$D$1449=A278)*ISNUMBER('01_Base_Analitica'!$V$2:$V$1449)))-MIN(_xlfn._xlws.FILTER('01_Base_Analitica'!$V$2:$V$1449,('01_Base_Analitica'!$D$2:$D$1449=A278)*ISNUMBER('01_Base_Analitica'!$V$2:$V$1449))))</f>
        <v>0.29999999999999982</v>
      </c>
      <c r="K278" s="12">
        <f t="shared" si="4"/>
        <v>2.5249999999999986</v>
      </c>
    </row>
    <row r="279" spans="1:11">
      <c r="A279">
        <f>Base_Amostral!A279</f>
        <v>3161304</v>
      </c>
      <c r="B279" t="str">
        <f>Base_Amostral!E279</f>
        <v>São Francisco de Sales</v>
      </c>
      <c r="C279" t="str">
        <f>Base_Amostral!C279</f>
        <v>Minas Gerais</v>
      </c>
      <c r="D279" t="str">
        <f>Base_Amostral!F279</f>
        <v>Sudeste</v>
      </c>
      <c r="E279" s="12">
        <f>IFERROR(AVERAGEIF('01_Base_Analitica'!$D:$D,A279,'01_Base_Analitica'!$U:$U),"")</f>
        <v>6.5</v>
      </c>
      <c r="F279" s="12">
        <f>IFERROR(AVERAGEIF('01_Base_Analitica'!$D:$D,A279,'01_Base_Analitica'!$V:$V),"")</f>
        <v>6.4</v>
      </c>
      <c r="G279">
        <f>COUNTIFS('01_Base_Analitica'!$D:$D,A279,'01_Base_Analitica'!$U:$U,"&gt;="&amp;0)</f>
        <v>4</v>
      </c>
      <c r="H279">
        <f>COUNTIFS('01_Base_Analitica'!$D:$D,A279,'01_Base_Analitica'!$V:$V,"&gt;="&amp;0)</f>
        <v>4</v>
      </c>
      <c r="I279" s="12" cm="1">
        <f t="array" ref="I279">IF(G279&lt;2,"",MAX(_xlfn._xlws.FILTER('01_Base_Analitica'!$U$2:$U$1449,('01_Base_Analitica'!$D$2:$D$1449=A279)*ISNUMBER('01_Base_Analitica'!$U$2:$U$1449)))-MIN(_xlfn._xlws.FILTER('01_Base_Analitica'!$U$2:$U$1449,('01_Base_Analitica'!$D$2:$D$1449=A279)*ISNUMBER('01_Base_Analitica'!$U$2:$U$1449))))</f>
        <v>1.3000000000000007</v>
      </c>
      <c r="J279" s="12" cm="1">
        <f t="array" ref="J279">IF(H279&lt;2,"",MAX(_xlfn._xlws.FILTER('01_Base_Analitica'!$V$2:$V$1449,('01_Base_Analitica'!$D$2:$D$1449=A279)*ISNUMBER('01_Base_Analitica'!$V$2:$V$1449)))-MIN(_xlfn._xlws.FILTER('01_Base_Analitica'!$V$2:$V$1449,('01_Base_Analitica'!$D$2:$D$1449=A279)*ISNUMBER('01_Base_Analitica'!$V$2:$V$1449))))</f>
        <v>0</v>
      </c>
      <c r="K279" s="12">
        <f t="shared" si="4"/>
        <v>9.9999999999999645E-2</v>
      </c>
    </row>
    <row r="280" spans="1:11">
      <c r="A280">
        <f>Base_Amostral!A280</f>
        <v>3137502</v>
      </c>
      <c r="B280" t="str">
        <f>Base_Amostral!E280</f>
        <v>Lagoa Formosa</v>
      </c>
      <c r="C280" t="str">
        <f>Base_Amostral!C280</f>
        <v>Minas Gerais</v>
      </c>
      <c r="D280" t="str">
        <f>Base_Amostral!F280</f>
        <v>Sudeste</v>
      </c>
      <c r="E280" s="12">
        <f>IFERROR(AVERAGEIF('01_Base_Analitica'!$D:$D,A280,'01_Base_Analitica'!$U:$U),"")</f>
        <v>7.2749999999999995</v>
      </c>
      <c r="F280" s="12">
        <f>IFERROR(AVERAGEIF('01_Base_Analitica'!$D:$D,A280,'01_Base_Analitica'!$V:$V),"")</f>
        <v>7</v>
      </c>
      <c r="G280">
        <f>COUNTIFS('01_Base_Analitica'!$D:$D,A280,'01_Base_Analitica'!$U:$U,"&gt;="&amp;0)</f>
        <v>4</v>
      </c>
      <c r="H280">
        <f>COUNTIFS('01_Base_Analitica'!$D:$D,A280,'01_Base_Analitica'!$V:$V,"&gt;="&amp;0)</f>
        <v>4</v>
      </c>
      <c r="I280" s="12" cm="1">
        <f t="array" ref="I280">IF(G280&lt;2,"",MAX(_xlfn._xlws.FILTER('01_Base_Analitica'!$U$2:$U$1449,('01_Base_Analitica'!$D$2:$D$1449=A280)*ISNUMBER('01_Base_Analitica'!$U$2:$U$1449)))-MIN(_xlfn._xlws.FILTER('01_Base_Analitica'!$U$2:$U$1449,('01_Base_Analitica'!$D$2:$D$1449=A280)*ISNUMBER('01_Base_Analitica'!$U$2:$U$1449))))</f>
        <v>0.70000000000000018</v>
      </c>
      <c r="J280" s="12" cm="1">
        <f t="array" ref="J280">IF(H280&lt;2,"",MAX(_xlfn._xlws.FILTER('01_Base_Analitica'!$V$2:$V$1449,('01_Base_Analitica'!$D$2:$D$1449=A280)*ISNUMBER('01_Base_Analitica'!$V$2:$V$1449)))-MIN(_xlfn._xlws.FILTER('01_Base_Analitica'!$V$2:$V$1449,('01_Base_Analitica'!$D$2:$D$1449=A280)*ISNUMBER('01_Base_Analitica'!$V$2:$V$1449))))</f>
        <v>0</v>
      </c>
      <c r="K280" s="12">
        <f t="shared" si="4"/>
        <v>0.27499999999999947</v>
      </c>
    </row>
    <row r="281" spans="1:11">
      <c r="A281">
        <f>Base_Amostral!A281</f>
        <v>3107109</v>
      </c>
      <c r="B281" t="str">
        <f>Base_Amostral!E281</f>
        <v>Boa Esperança</v>
      </c>
      <c r="C281" t="str">
        <f>Base_Amostral!C281</f>
        <v>Minas Gerais</v>
      </c>
      <c r="D281" t="str">
        <f>Base_Amostral!F281</f>
        <v>Sudeste</v>
      </c>
      <c r="E281" s="12">
        <f>IFERROR(AVERAGEIF('01_Base_Analitica'!$D:$D,A281,'01_Base_Analitica'!$U:$U),"")</f>
        <v>9.2999999999999989</v>
      </c>
      <c r="F281" s="12">
        <f>IFERROR(AVERAGEIF('01_Base_Analitica'!$D:$D,A281,'01_Base_Analitica'!$V:$V),"")</f>
        <v>5.8249999999999993</v>
      </c>
      <c r="G281">
        <f>COUNTIFS('01_Base_Analitica'!$D:$D,A281,'01_Base_Analitica'!$U:$U,"&gt;="&amp;0)</f>
        <v>4</v>
      </c>
      <c r="H281">
        <f>COUNTIFS('01_Base_Analitica'!$D:$D,A281,'01_Base_Analitica'!$V:$V,"&gt;="&amp;0)</f>
        <v>4</v>
      </c>
      <c r="I281" s="12" cm="1">
        <f t="array" ref="I281">IF(G281&lt;2,"",MAX(_xlfn._xlws.FILTER('01_Base_Analitica'!$U$2:$U$1449,('01_Base_Analitica'!$D$2:$D$1449=A281)*ISNUMBER('01_Base_Analitica'!$U$2:$U$1449)))-MIN(_xlfn._xlws.FILTER('01_Base_Analitica'!$U$2:$U$1449,('01_Base_Analitica'!$D$2:$D$1449=A281)*ISNUMBER('01_Base_Analitica'!$U$2:$U$1449))))</f>
        <v>0.40000000000000036</v>
      </c>
      <c r="J281" s="12" cm="1">
        <f t="array" ref="J281">IF(H281&lt;2,"",MAX(_xlfn._xlws.FILTER('01_Base_Analitica'!$V$2:$V$1449,('01_Base_Analitica'!$D$2:$D$1449=A281)*ISNUMBER('01_Base_Analitica'!$V$2:$V$1449)))-MIN(_xlfn._xlws.FILTER('01_Base_Analitica'!$V$2:$V$1449,('01_Base_Analitica'!$D$2:$D$1449=A281)*ISNUMBER('01_Base_Analitica'!$V$2:$V$1449))))</f>
        <v>0.10000000000000053</v>
      </c>
      <c r="K281" s="12">
        <f t="shared" si="4"/>
        <v>3.4749999999999996</v>
      </c>
    </row>
    <row r="282" spans="1:11">
      <c r="A282">
        <f>Base_Amostral!A282</f>
        <v>3118601</v>
      </c>
      <c r="B282" t="str">
        <f>Base_Amostral!E282</f>
        <v>Contagem</v>
      </c>
      <c r="C282" t="str">
        <f>Base_Amostral!C282</f>
        <v>Minas Gerais</v>
      </c>
      <c r="D282" t="str">
        <f>Base_Amostral!F282</f>
        <v>Sudeste</v>
      </c>
      <c r="E282" s="12">
        <f>IFERROR(AVERAGEIF('01_Base_Analitica'!$D:$D,A282,'01_Base_Analitica'!$U:$U),"")</f>
        <v>8.5500000000000007</v>
      </c>
      <c r="F282" s="12">
        <f>IFERROR(AVERAGEIF('01_Base_Analitica'!$D:$D,A282,'01_Base_Analitica'!$V:$V),"")</f>
        <v>8.9</v>
      </c>
      <c r="G282">
        <f>COUNTIFS('01_Base_Analitica'!$D:$D,A282,'01_Base_Analitica'!$U:$U,"&gt;="&amp;0)</f>
        <v>4</v>
      </c>
      <c r="H282">
        <f>COUNTIFS('01_Base_Analitica'!$D:$D,A282,'01_Base_Analitica'!$V:$V,"&gt;="&amp;0)</f>
        <v>4</v>
      </c>
      <c r="I282" s="12" cm="1">
        <f t="array" ref="I282">IF(G282&lt;2,"",MAX(_xlfn._xlws.FILTER('01_Base_Analitica'!$U$2:$U$1449,('01_Base_Analitica'!$D$2:$D$1449=A282)*ISNUMBER('01_Base_Analitica'!$U$2:$U$1449)))-MIN(_xlfn._xlws.FILTER('01_Base_Analitica'!$U$2:$U$1449,('01_Base_Analitica'!$D$2:$D$1449=A282)*ISNUMBER('01_Base_Analitica'!$U$2:$U$1449))))</f>
        <v>0.59999999999999964</v>
      </c>
      <c r="J282" s="12" cm="1">
        <f t="array" ref="J282">IF(H282&lt;2,"",MAX(_xlfn._xlws.FILTER('01_Base_Analitica'!$V$2:$V$1449,('01_Base_Analitica'!$D$2:$D$1449=A282)*ISNUMBER('01_Base_Analitica'!$V$2:$V$1449)))-MIN(_xlfn._xlws.FILTER('01_Base_Analitica'!$V$2:$V$1449,('01_Base_Analitica'!$D$2:$D$1449=A282)*ISNUMBER('01_Base_Analitica'!$V$2:$V$1449))))</f>
        <v>0</v>
      </c>
      <c r="K282" s="12">
        <f t="shared" si="4"/>
        <v>-0.34999999999999964</v>
      </c>
    </row>
    <row r="283" spans="1:11">
      <c r="A283">
        <f>Base_Amostral!A283</f>
        <v>3103603</v>
      </c>
      <c r="B283" t="str">
        <f>Base_Amostral!E283</f>
        <v>Arantina</v>
      </c>
      <c r="C283" t="str">
        <f>Base_Amostral!C283</f>
        <v>Minas Gerais</v>
      </c>
      <c r="D283" t="str">
        <f>Base_Amostral!F283</f>
        <v>Sudeste</v>
      </c>
      <c r="E283" s="12">
        <f>IFERROR(AVERAGEIF('01_Base_Analitica'!$D:$D,A283,'01_Base_Analitica'!$U:$U),"")</f>
        <v>6.2</v>
      </c>
      <c r="F283" s="12">
        <f>IFERROR(AVERAGEIF('01_Base_Analitica'!$D:$D,A283,'01_Base_Analitica'!$V:$V),"")</f>
        <v>6.6000000000000005</v>
      </c>
      <c r="G283">
        <f>COUNTIFS('01_Base_Analitica'!$D:$D,A283,'01_Base_Analitica'!$U:$U,"&gt;="&amp;0)</f>
        <v>4</v>
      </c>
      <c r="H283">
        <f>COUNTIFS('01_Base_Analitica'!$D:$D,A283,'01_Base_Analitica'!$V:$V,"&gt;="&amp;0)</f>
        <v>4</v>
      </c>
      <c r="I283" s="12" cm="1">
        <f t="array" ref="I283">IF(G283&lt;2,"",MAX(_xlfn._xlws.FILTER('01_Base_Analitica'!$U$2:$U$1449,('01_Base_Analitica'!$D$2:$D$1449=A283)*ISNUMBER('01_Base_Analitica'!$U$2:$U$1449)))-MIN(_xlfn._xlws.FILTER('01_Base_Analitica'!$U$2:$U$1449,('01_Base_Analitica'!$D$2:$D$1449=A283)*ISNUMBER('01_Base_Analitica'!$U$2:$U$1449))))</f>
        <v>1</v>
      </c>
      <c r="J283" s="12" cm="1">
        <f t="array" ref="J283">IF(H283&lt;2,"",MAX(_xlfn._xlws.FILTER('01_Base_Analitica'!$V$2:$V$1449,('01_Base_Analitica'!$D$2:$D$1449=A283)*ISNUMBER('01_Base_Analitica'!$V$2:$V$1449)))-MIN(_xlfn._xlws.FILTER('01_Base_Analitica'!$V$2:$V$1449,('01_Base_Analitica'!$D$2:$D$1449=A283)*ISNUMBER('01_Base_Analitica'!$V$2:$V$1449))))</f>
        <v>0.60000000000000053</v>
      </c>
      <c r="K283" s="12">
        <f t="shared" si="4"/>
        <v>-0.40000000000000036</v>
      </c>
    </row>
    <row r="284" spans="1:11">
      <c r="A284">
        <f>Base_Amostral!A284</f>
        <v>3113008</v>
      </c>
      <c r="B284" t="str">
        <f>Base_Amostral!E284</f>
        <v>Caraí</v>
      </c>
      <c r="C284" t="str">
        <f>Base_Amostral!C284</f>
        <v>Minas Gerais</v>
      </c>
      <c r="D284" t="str">
        <f>Base_Amostral!F284</f>
        <v>Sudeste</v>
      </c>
      <c r="E284" s="12">
        <f>IFERROR(AVERAGEIF('01_Base_Analitica'!$D:$D,A284,'01_Base_Analitica'!$U:$U),"")</f>
        <v>9.2999999999999989</v>
      </c>
      <c r="F284" s="12">
        <f>IFERROR(AVERAGEIF('01_Base_Analitica'!$D:$D,A284,'01_Base_Analitica'!$V:$V),"")</f>
        <v>6.5</v>
      </c>
      <c r="G284">
        <f>COUNTIFS('01_Base_Analitica'!$D:$D,A284,'01_Base_Analitica'!$U:$U,"&gt;="&amp;0)</f>
        <v>4</v>
      </c>
      <c r="H284">
        <f>COUNTIFS('01_Base_Analitica'!$D:$D,A284,'01_Base_Analitica'!$V:$V,"&gt;="&amp;0)</f>
        <v>4</v>
      </c>
      <c r="I284" s="12" cm="1">
        <f t="array" ref="I284">IF(G284&lt;2,"",MAX(_xlfn._xlws.FILTER('01_Base_Analitica'!$U$2:$U$1449,('01_Base_Analitica'!$D$2:$D$1449=A284)*ISNUMBER('01_Base_Analitica'!$U$2:$U$1449)))-MIN(_xlfn._xlws.FILTER('01_Base_Analitica'!$U$2:$U$1449,('01_Base_Analitica'!$D$2:$D$1449=A284)*ISNUMBER('01_Base_Analitica'!$U$2:$U$1449))))</f>
        <v>0.40000000000000036</v>
      </c>
      <c r="J284" s="12" cm="1">
        <f t="array" ref="J284">IF(H284&lt;2,"",MAX(_xlfn._xlws.FILTER('01_Base_Analitica'!$V$2:$V$1449,('01_Base_Analitica'!$D$2:$D$1449=A284)*ISNUMBER('01_Base_Analitica'!$V$2:$V$1449)))-MIN(_xlfn._xlws.FILTER('01_Base_Analitica'!$V$2:$V$1449,('01_Base_Analitica'!$D$2:$D$1449=A284)*ISNUMBER('01_Base_Analitica'!$V$2:$V$1449))))</f>
        <v>0</v>
      </c>
      <c r="K284" s="12">
        <f t="shared" si="4"/>
        <v>2.7999999999999989</v>
      </c>
    </row>
    <row r="285" spans="1:11">
      <c r="A285">
        <f>Base_Amostral!A285</f>
        <v>3552007</v>
      </c>
      <c r="B285" t="str">
        <f>Base_Amostral!E285</f>
        <v>Silveiras</v>
      </c>
      <c r="C285" t="str">
        <f>Base_Amostral!C285</f>
        <v>São Paulo</v>
      </c>
      <c r="D285" t="str">
        <f>Base_Amostral!F285</f>
        <v>Sudeste</v>
      </c>
      <c r="E285" s="12">
        <f>IFERROR(AVERAGEIF('01_Base_Analitica'!$D:$D,A285,'01_Base_Analitica'!$U:$U),"")</f>
        <v>6.0750000000000011</v>
      </c>
      <c r="F285" s="12">
        <f>IFERROR(AVERAGEIF('01_Base_Analitica'!$D:$D,A285,'01_Base_Analitica'!$V:$V),"")</f>
        <v>5.9</v>
      </c>
      <c r="G285">
        <f>COUNTIFS('01_Base_Analitica'!$D:$D,A285,'01_Base_Analitica'!$U:$U,"&gt;="&amp;0)</f>
        <v>4</v>
      </c>
      <c r="H285">
        <f>COUNTIFS('01_Base_Analitica'!$D:$D,A285,'01_Base_Analitica'!$V:$V,"&gt;="&amp;0)</f>
        <v>4</v>
      </c>
      <c r="I285" s="12" cm="1">
        <f t="array" ref="I285">IF(G285&lt;2,"",MAX(_xlfn._xlws.FILTER('01_Base_Analitica'!$U$2:$U$1449,('01_Base_Analitica'!$D$2:$D$1449=A285)*ISNUMBER('01_Base_Analitica'!$U$2:$U$1449)))-MIN(_xlfn._xlws.FILTER('01_Base_Analitica'!$U$2:$U$1449,('01_Base_Analitica'!$D$2:$D$1449=A285)*ISNUMBER('01_Base_Analitica'!$U$2:$U$1449))))</f>
        <v>0.69999999999999929</v>
      </c>
      <c r="J285" s="12" cm="1">
        <f t="array" ref="J285">IF(H285&lt;2,"",MAX(_xlfn._xlws.FILTER('01_Base_Analitica'!$V$2:$V$1449,('01_Base_Analitica'!$D$2:$D$1449=A285)*ISNUMBER('01_Base_Analitica'!$V$2:$V$1449)))-MIN(_xlfn._xlws.FILTER('01_Base_Analitica'!$V$2:$V$1449,('01_Base_Analitica'!$D$2:$D$1449=A285)*ISNUMBER('01_Base_Analitica'!$V$2:$V$1449))))</f>
        <v>0</v>
      </c>
      <c r="K285" s="12">
        <f t="shared" si="4"/>
        <v>0.17500000000000071</v>
      </c>
    </row>
    <row r="286" spans="1:11">
      <c r="A286">
        <f>Base_Amostral!A286</f>
        <v>3550506</v>
      </c>
      <c r="B286" t="str">
        <f>Base_Amostral!E286</f>
        <v>São Pedro do Turvo</v>
      </c>
      <c r="C286" t="str">
        <f>Base_Amostral!C286</f>
        <v>São Paulo</v>
      </c>
      <c r="D286" t="str">
        <f>Base_Amostral!F286</f>
        <v>Sudeste</v>
      </c>
      <c r="E286" s="12">
        <f>IFERROR(AVERAGEIF('01_Base_Analitica'!$D:$D,A286,'01_Base_Analitica'!$U:$U),"")</f>
        <v>9.1999999999999993</v>
      </c>
      <c r="F286" s="12">
        <f>IFERROR(AVERAGEIF('01_Base_Analitica'!$D:$D,A286,'01_Base_Analitica'!$V:$V),"")</f>
        <v>8.6</v>
      </c>
      <c r="G286">
        <f>COUNTIFS('01_Base_Analitica'!$D:$D,A286,'01_Base_Analitica'!$U:$U,"&gt;="&amp;0)</f>
        <v>3</v>
      </c>
      <c r="H286">
        <f>COUNTIFS('01_Base_Analitica'!$D:$D,A286,'01_Base_Analitica'!$V:$V,"&gt;="&amp;0)</f>
        <v>4</v>
      </c>
      <c r="I286" s="12" cm="1">
        <f t="array" ref="I286">IF(G286&lt;2,"",MAX(_xlfn._xlws.FILTER('01_Base_Analitica'!$U$2:$U$1449,('01_Base_Analitica'!$D$2:$D$1449=A286)*ISNUMBER('01_Base_Analitica'!$U$2:$U$1449)))-MIN(_xlfn._xlws.FILTER('01_Base_Analitica'!$U$2:$U$1449,('01_Base_Analitica'!$D$2:$D$1449=A286)*ISNUMBER('01_Base_Analitica'!$U$2:$U$1449))))</f>
        <v>0</v>
      </c>
      <c r="J286" s="12" cm="1">
        <f t="array" ref="J286">IF(H286&lt;2,"",MAX(_xlfn._xlws.FILTER('01_Base_Analitica'!$V$2:$V$1449,('01_Base_Analitica'!$D$2:$D$1449=A286)*ISNUMBER('01_Base_Analitica'!$V$2:$V$1449)))-MIN(_xlfn._xlws.FILTER('01_Base_Analitica'!$V$2:$V$1449,('01_Base_Analitica'!$D$2:$D$1449=A286)*ISNUMBER('01_Base_Analitica'!$V$2:$V$1449))))</f>
        <v>0</v>
      </c>
      <c r="K286" s="12">
        <f t="shared" si="4"/>
        <v>0.59999999999999964</v>
      </c>
    </row>
    <row r="287" spans="1:11">
      <c r="A287">
        <f>Base_Amostral!A287</f>
        <v>4309050</v>
      </c>
      <c r="B287" t="str">
        <f>Base_Amostral!E287</f>
        <v>Glorinha</v>
      </c>
      <c r="C287" t="str">
        <f>Base_Amostral!C287</f>
        <v>Rio Grande do Sul</v>
      </c>
      <c r="D287" t="str">
        <f>Base_Amostral!F287</f>
        <v>Sul</v>
      </c>
      <c r="E287" s="12">
        <f>IFERROR(AVERAGEIF('01_Base_Analitica'!$D:$D,A287,'01_Base_Analitica'!$U:$U),"")</f>
        <v>6.6999999999999993</v>
      </c>
      <c r="F287" s="12">
        <f>IFERROR(AVERAGEIF('01_Base_Analitica'!$D:$D,A287,'01_Base_Analitica'!$V:$V),"")</f>
        <v>6.8</v>
      </c>
      <c r="G287">
        <f>COUNTIFS('01_Base_Analitica'!$D:$D,A287,'01_Base_Analitica'!$U:$U,"&gt;="&amp;0)</f>
        <v>4</v>
      </c>
      <c r="H287">
        <f>COUNTIFS('01_Base_Analitica'!$D:$D,A287,'01_Base_Analitica'!$V:$V,"&gt;="&amp;0)</f>
        <v>4</v>
      </c>
      <c r="I287" s="12" cm="1">
        <f t="array" ref="I287">IF(G287&lt;2,"",MAX(_xlfn._xlws.FILTER('01_Base_Analitica'!$U$2:$U$1449,('01_Base_Analitica'!$D$2:$D$1449=A287)*ISNUMBER('01_Base_Analitica'!$U$2:$U$1449)))-MIN(_xlfn._xlws.FILTER('01_Base_Analitica'!$U$2:$U$1449,('01_Base_Analitica'!$D$2:$D$1449=A287)*ISNUMBER('01_Base_Analitica'!$U$2:$U$1449))))</f>
        <v>0.40000000000000036</v>
      </c>
      <c r="J287" s="12" cm="1">
        <f t="array" ref="J287">IF(H287&lt;2,"",MAX(_xlfn._xlws.FILTER('01_Base_Analitica'!$V$2:$V$1449,('01_Base_Analitica'!$D$2:$D$1449=A287)*ISNUMBER('01_Base_Analitica'!$V$2:$V$1449)))-MIN(_xlfn._xlws.FILTER('01_Base_Analitica'!$V$2:$V$1449,('01_Base_Analitica'!$D$2:$D$1449=A287)*ISNUMBER('01_Base_Analitica'!$V$2:$V$1449))))</f>
        <v>0</v>
      </c>
      <c r="K287" s="12">
        <f t="shared" si="4"/>
        <v>-0.10000000000000053</v>
      </c>
    </row>
    <row r="288" spans="1:11">
      <c r="A288">
        <f>Base_Amostral!A288</f>
        <v>4120903</v>
      </c>
      <c r="B288" t="str">
        <f>Base_Amostral!E288</f>
        <v>Quedas do Iguaçu</v>
      </c>
      <c r="C288" t="str">
        <f>Base_Amostral!C288</f>
        <v>Paraná</v>
      </c>
      <c r="D288" t="str">
        <f>Base_Amostral!F288</f>
        <v>Sul</v>
      </c>
      <c r="E288" s="12">
        <f>IFERROR(AVERAGEIF('01_Base_Analitica'!$D:$D,A288,'01_Base_Analitica'!$U:$U),"")</f>
        <v>6.1</v>
      </c>
      <c r="F288" s="12">
        <f>IFERROR(AVERAGEIF('01_Base_Analitica'!$D:$D,A288,'01_Base_Analitica'!$V:$V),"")</f>
        <v>6.1</v>
      </c>
      <c r="G288">
        <f>COUNTIFS('01_Base_Analitica'!$D:$D,A288,'01_Base_Analitica'!$U:$U,"&gt;="&amp;0)</f>
        <v>4</v>
      </c>
      <c r="H288">
        <f>COUNTIFS('01_Base_Analitica'!$D:$D,A288,'01_Base_Analitica'!$V:$V,"&gt;="&amp;0)</f>
        <v>4</v>
      </c>
      <c r="I288" s="12" cm="1">
        <f t="array" ref="I288">IF(G288&lt;2,"",MAX(_xlfn._xlws.FILTER('01_Base_Analitica'!$U$2:$U$1449,('01_Base_Analitica'!$D$2:$D$1449=A288)*ISNUMBER('01_Base_Analitica'!$U$2:$U$1449)))-MIN(_xlfn._xlws.FILTER('01_Base_Analitica'!$U$2:$U$1449,('01_Base_Analitica'!$D$2:$D$1449=A288)*ISNUMBER('01_Base_Analitica'!$U$2:$U$1449))))</f>
        <v>1.2000000000000002</v>
      </c>
      <c r="J288" s="12" cm="1">
        <f t="array" ref="J288">IF(H288&lt;2,"",MAX(_xlfn._xlws.FILTER('01_Base_Analitica'!$V$2:$V$1449,('01_Base_Analitica'!$D$2:$D$1449=A288)*ISNUMBER('01_Base_Analitica'!$V$2:$V$1449)))-MIN(_xlfn._xlws.FILTER('01_Base_Analitica'!$V$2:$V$1449,('01_Base_Analitica'!$D$2:$D$1449=A288)*ISNUMBER('01_Base_Analitica'!$V$2:$V$1449))))</f>
        <v>0</v>
      </c>
      <c r="K288" s="12">
        <f t="shared" si="4"/>
        <v>0</v>
      </c>
    </row>
    <row r="289" spans="1:11">
      <c r="A289">
        <f>Base_Amostral!A289</f>
        <v>4210308</v>
      </c>
      <c r="B289" t="str">
        <f>Base_Amostral!E289</f>
        <v>Major Vieira</v>
      </c>
      <c r="C289" t="str">
        <f>Base_Amostral!C289</f>
        <v>Santa Catarina</v>
      </c>
      <c r="D289" t="str">
        <f>Base_Amostral!F289</f>
        <v>Sul</v>
      </c>
      <c r="E289" s="12">
        <f>IFERROR(AVERAGEIF('01_Base_Analitica'!$D:$D,A289,'01_Base_Analitica'!$U:$U),"")</f>
        <v>6.4499999999999993</v>
      </c>
      <c r="F289" s="12">
        <f>IFERROR(AVERAGEIF('01_Base_Analitica'!$D:$D,A289,'01_Base_Analitica'!$V:$V),"")</f>
        <v>6.7</v>
      </c>
      <c r="G289">
        <f>COUNTIFS('01_Base_Analitica'!$D:$D,A289,'01_Base_Analitica'!$U:$U,"&gt;="&amp;0)</f>
        <v>4</v>
      </c>
      <c r="H289">
        <f>COUNTIFS('01_Base_Analitica'!$D:$D,A289,'01_Base_Analitica'!$V:$V,"&gt;="&amp;0)</f>
        <v>4</v>
      </c>
      <c r="I289" s="12" cm="1">
        <f t="array" ref="I289">IF(G289&lt;2,"",MAX(_xlfn._xlws.FILTER('01_Base_Analitica'!$U$2:$U$1449,('01_Base_Analitica'!$D$2:$D$1449=A289)*ISNUMBER('01_Base_Analitica'!$U$2:$U$1449)))-MIN(_xlfn._xlws.FILTER('01_Base_Analitica'!$U$2:$U$1449,('01_Base_Analitica'!$D$2:$D$1449=A289)*ISNUMBER('01_Base_Analitica'!$U$2:$U$1449))))</f>
        <v>0.89999999999999947</v>
      </c>
      <c r="J289" s="12" cm="1">
        <f t="array" ref="J289">IF(H289&lt;2,"",MAX(_xlfn._xlws.FILTER('01_Base_Analitica'!$V$2:$V$1449,('01_Base_Analitica'!$D$2:$D$1449=A289)*ISNUMBER('01_Base_Analitica'!$V$2:$V$1449)))-MIN(_xlfn._xlws.FILTER('01_Base_Analitica'!$V$2:$V$1449,('01_Base_Analitica'!$D$2:$D$1449=A289)*ISNUMBER('01_Base_Analitica'!$V$2:$V$1449))))</f>
        <v>0</v>
      </c>
      <c r="K289" s="12">
        <f t="shared" si="4"/>
        <v>-0.25000000000000089</v>
      </c>
    </row>
    <row r="290" spans="1:11">
      <c r="A290">
        <f>Base_Amostral!A290</f>
        <v>4301636</v>
      </c>
      <c r="B290" t="str">
        <f>Base_Amostral!E290</f>
        <v>Balneário Pinhal</v>
      </c>
      <c r="C290" t="str">
        <f>Base_Amostral!C290</f>
        <v>Rio Grande do Sul</v>
      </c>
      <c r="D290" t="str">
        <f>Base_Amostral!F290</f>
        <v>Sul</v>
      </c>
      <c r="E290" s="12">
        <f>IFERROR(AVERAGEIF('01_Base_Analitica'!$D:$D,A290,'01_Base_Analitica'!$U:$U),"")</f>
        <v>9.2999999999999989</v>
      </c>
      <c r="F290" s="12">
        <f>IFERROR(AVERAGEIF('01_Base_Analitica'!$D:$D,A290,'01_Base_Analitica'!$V:$V),"")</f>
        <v>6.7</v>
      </c>
      <c r="G290">
        <f>COUNTIFS('01_Base_Analitica'!$D:$D,A290,'01_Base_Analitica'!$U:$U,"&gt;="&amp;0)</f>
        <v>4</v>
      </c>
      <c r="H290">
        <f>COUNTIFS('01_Base_Analitica'!$D:$D,A290,'01_Base_Analitica'!$V:$V,"&gt;="&amp;0)</f>
        <v>4</v>
      </c>
      <c r="I290" s="12" cm="1">
        <f t="array" ref="I290">IF(G290&lt;2,"",MAX(_xlfn._xlws.FILTER('01_Base_Analitica'!$U$2:$U$1449,('01_Base_Analitica'!$D$2:$D$1449=A290)*ISNUMBER('01_Base_Analitica'!$U$2:$U$1449)))-MIN(_xlfn._xlws.FILTER('01_Base_Analitica'!$U$2:$U$1449,('01_Base_Analitica'!$D$2:$D$1449=A290)*ISNUMBER('01_Base_Analitica'!$U$2:$U$1449))))</f>
        <v>0.40000000000000036</v>
      </c>
      <c r="J290" s="12" cm="1">
        <f t="array" ref="J290">IF(H290&lt;2,"",MAX(_xlfn._xlws.FILTER('01_Base_Analitica'!$V$2:$V$1449,('01_Base_Analitica'!$D$2:$D$1449=A290)*ISNUMBER('01_Base_Analitica'!$V$2:$V$1449)))-MIN(_xlfn._xlws.FILTER('01_Base_Analitica'!$V$2:$V$1449,('01_Base_Analitica'!$D$2:$D$1449=A290)*ISNUMBER('01_Base_Analitica'!$V$2:$V$1449))))</f>
        <v>0</v>
      </c>
      <c r="K290" s="12">
        <f t="shared" si="4"/>
        <v>2.5999999999999988</v>
      </c>
    </row>
    <row r="291" spans="1:11">
      <c r="A291">
        <f>Base_Amostral!A291</f>
        <v>4109708</v>
      </c>
      <c r="B291" t="str">
        <f>Base_Amostral!E291</f>
        <v>Ibaiti</v>
      </c>
      <c r="C291" t="str">
        <f>Base_Amostral!C291</f>
        <v>Paraná</v>
      </c>
      <c r="D291" t="str">
        <f>Base_Amostral!F291</f>
        <v>Sul</v>
      </c>
      <c r="E291" s="12">
        <f>IFERROR(AVERAGEIF('01_Base_Analitica'!$D:$D,A291,'01_Base_Analitica'!$U:$U),"")</f>
        <v>4.0750000000000002</v>
      </c>
      <c r="F291" s="12">
        <f>IFERROR(AVERAGEIF('01_Base_Analitica'!$D:$D,A291,'01_Base_Analitica'!$V:$V),"")</f>
        <v>4.5</v>
      </c>
      <c r="G291">
        <f>COUNTIFS('01_Base_Analitica'!$D:$D,A291,'01_Base_Analitica'!$U:$U,"&gt;="&amp;0)</f>
        <v>4</v>
      </c>
      <c r="H291">
        <f>COUNTIFS('01_Base_Analitica'!$D:$D,A291,'01_Base_Analitica'!$V:$V,"&gt;="&amp;0)</f>
        <v>4</v>
      </c>
      <c r="I291" s="12" cm="1">
        <f t="array" ref="I291">IF(G291&lt;2,"",MAX(_xlfn._xlws.FILTER('01_Base_Analitica'!$U$2:$U$1449,('01_Base_Analitica'!$D$2:$D$1449=A291)*ISNUMBER('01_Base_Analitica'!$U$2:$U$1449)))-MIN(_xlfn._xlws.FILTER('01_Base_Analitica'!$U$2:$U$1449,('01_Base_Analitica'!$D$2:$D$1449=A291)*ISNUMBER('01_Base_Analitica'!$U$2:$U$1449))))</f>
        <v>1.3000000000000003</v>
      </c>
      <c r="J291" s="12" cm="1">
        <f t="array" ref="J291">IF(H291&lt;2,"",MAX(_xlfn._xlws.FILTER('01_Base_Analitica'!$V$2:$V$1449,('01_Base_Analitica'!$D$2:$D$1449=A291)*ISNUMBER('01_Base_Analitica'!$V$2:$V$1449)))-MIN(_xlfn._xlws.FILTER('01_Base_Analitica'!$V$2:$V$1449,('01_Base_Analitica'!$D$2:$D$1449=A291)*ISNUMBER('01_Base_Analitica'!$V$2:$V$1449))))</f>
        <v>0</v>
      </c>
      <c r="K291" s="12">
        <f t="shared" si="4"/>
        <v>-0.42499999999999982</v>
      </c>
    </row>
    <row r="292" spans="1:11">
      <c r="A292">
        <f>Base_Amostral!A292</f>
        <v>4300307</v>
      </c>
      <c r="B292" t="str">
        <f>Base_Amostral!E292</f>
        <v>Alecrim</v>
      </c>
      <c r="C292" t="str">
        <f>Base_Amostral!C292</f>
        <v>Rio Grande do Sul</v>
      </c>
      <c r="D292" t="str">
        <f>Base_Amostral!F292</f>
        <v>Sul</v>
      </c>
      <c r="E292" s="12">
        <f>IFERROR(AVERAGEIF('01_Base_Analitica'!$D:$D,A292,'01_Base_Analitica'!$U:$U),"")</f>
        <v>5.625</v>
      </c>
      <c r="F292" s="12">
        <f>IFERROR(AVERAGEIF('01_Base_Analitica'!$D:$D,A292,'01_Base_Analitica'!$V:$V),"")</f>
        <v>5.3000000000000007</v>
      </c>
      <c r="G292">
        <f>COUNTIFS('01_Base_Analitica'!$D:$D,A292,'01_Base_Analitica'!$U:$U,"&gt;="&amp;0)</f>
        <v>4</v>
      </c>
      <c r="H292">
        <f>COUNTIFS('01_Base_Analitica'!$D:$D,A292,'01_Base_Analitica'!$V:$V,"&gt;="&amp;0)</f>
        <v>4</v>
      </c>
      <c r="I292" s="12" cm="1">
        <f t="array" ref="I292">IF(G292&lt;2,"",MAX(_xlfn._xlws.FILTER('01_Base_Analitica'!$U$2:$U$1449,('01_Base_Analitica'!$D$2:$D$1449=A292)*ISNUMBER('01_Base_Analitica'!$U$2:$U$1449)))-MIN(_xlfn._xlws.FILTER('01_Base_Analitica'!$U$2:$U$1449,('01_Base_Analitica'!$D$2:$D$1449=A292)*ISNUMBER('01_Base_Analitica'!$U$2:$U$1449))))</f>
        <v>1.8999999999999995</v>
      </c>
      <c r="J292" s="12" cm="1">
        <f t="array" ref="J292">IF(H292&lt;2,"",MAX(_xlfn._xlws.FILTER('01_Base_Analitica'!$V$2:$V$1449,('01_Base_Analitica'!$D$2:$D$1449=A292)*ISNUMBER('01_Base_Analitica'!$V$2:$V$1449)))-MIN(_xlfn._xlws.FILTER('01_Base_Analitica'!$V$2:$V$1449,('01_Base_Analitica'!$D$2:$D$1449=A292)*ISNUMBER('01_Base_Analitica'!$V$2:$V$1449))))</f>
        <v>0.40000000000000036</v>
      </c>
      <c r="K292" s="12">
        <f t="shared" si="4"/>
        <v>0.32499999999999929</v>
      </c>
    </row>
    <row r="293" spans="1:11">
      <c r="A293">
        <f>Base_Amostral!A293</f>
        <v>4128658</v>
      </c>
      <c r="B293" t="str">
        <f>Base_Amostral!E293</f>
        <v>Virmond</v>
      </c>
      <c r="C293" t="str">
        <f>Base_Amostral!C293</f>
        <v>Paraná</v>
      </c>
      <c r="D293" t="str">
        <f>Base_Amostral!F293</f>
        <v>Sul</v>
      </c>
      <c r="E293" s="12">
        <f>IFERROR(AVERAGEIF('01_Base_Analitica'!$D:$D,A293,'01_Base_Analitica'!$U:$U),"")</f>
        <v>7.4250000000000007</v>
      </c>
      <c r="F293" s="12">
        <f>IFERROR(AVERAGEIF('01_Base_Analitica'!$D:$D,A293,'01_Base_Analitica'!$V:$V),"")</f>
        <v>6.9</v>
      </c>
      <c r="G293">
        <f>COUNTIFS('01_Base_Analitica'!$D:$D,A293,'01_Base_Analitica'!$U:$U,"&gt;="&amp;0)</f>
        <v>4</v>
      </c>
      <c r="H293">
        <f>COUNTIFS('01_Base_Analitica'!$D:$D,A293,'01_Base_Analitica'!$V:$V,"&gt;="&amp;0)</f>
        <v>4</v>
      </c>
      <c r="I293" s="12" cm="1">
        <f t="array" ref="I293">IF(G293&lt;2,"",MAX(_xlfn._xlws.FILTER('01_Base_Analitica'!$U$2:$U$1449,('01_Base_Analitica'!$D$2:$D$1449=A293)*ISNUMBER('01_Base_Analitica'!$U$2:$U$1449)))-MIN(_xlfn._xlws.FILTER('01_Base_Analitica'!$U$2:$U$1449,('01_Base_Analitica'!$D$2:$D$1449=A293)*ISNUMBER('01_Base_Analitica'!$U$2:$U$1449))))</f>
        <v>0.89999999999999947</v>
      </c>
      <c r="J293" s="12" cm="1">
        <f t="array" ref="J293">IF(H293&lt;2,"",MAX(_xlfn._xlws.FILTER('01_Base_Analitica'!$V$2:$V$1449,('01_Base_Analitica'!$D$2:$D$1449=A293)*ISNUMBER('01_Base_Analitica'!$V$2:$V$1449)))-MIN(_xlfn._xlws.FILTER('01_Base_Analitica'!$V$2:$V$1449,('01_Base_Analitica'!$D$2:$D$1449=A293)*ISNUMBER('01_Base_Analitica'!$V$2:$V$1449))))</f>
        <v>0</v>
      </c>
      <c r="K293" s="12">
        <f t="shared" si="4"/>
        <v>0.52500000000000036</v>
      </c>
    </row>
    <row r="294" spans="1:11">
      <c r="A294">
        <f>Base_Amostral!A294</f>
        <v>4309506</v>
      </c>
      <c r="B294" t="str">
        <f>Base_Amostral!E294</f>
        <v>Guarani das Missões</v>
      </c>
      <c r="C294" t="str">
        <f>Base_Amostral!C294</f>
        <v>Rio Grande do Sul</v>
      </c>
      <c r="D294" t="str">
        <f>Base_Amostral!F294</f>
        <v>Sul</v>
      </c>
      <c r="E294" s="12">
        <f>IFERROR(AVERAGEIF('01_Base_Analitica'!$D:$D,A294,'01_Base_Analitica'!$U:$U),"")</f>
        <v>3.875</v>
      </c>
      <c r="F294" s="12">
        <f>IFERROR(AVERAGEIF('01_Base_Analitica'!$D:$D,A294,'01_Base_Analitica'!$V:$V),"")</f>
        <v>4.3500000000000005</v>
      </c>
      <c r="G294">
        <f>COUNTIFS('01_Base_Analitica'!$D:$D,A294,'01_Base_Analitica'!$U:$U,"&gt;="&amp;0)</f>
        <v>4</v>
      </c>
      <c r="H294">
        <f>COUNTIFS('01_Base_Analitica'!$D:$D,A294,'01_Base_Analitica'!$V:$V,"&gt;="&amp;0)</f>
        <v>4</v>
      </c>
      <c r="I294" s="12" cm="1">
        <f t="array" ref="I294">IF(G294&lt;2,"",MAX(_xlfn._xlws.FILTER('01_Base_Analitica'!$U$2:$U$1449,('01_Base_Analitica'!$D$2:$D$1449=A294)*ISNUMBER('01_Base_Analitica'!$U$2:$U$1449)))-MIN(_xlfn._xlws.FILTER('01_Base_Analitica'!$U$2:$U$1449,('01_Base_Analitica'!$D$2:$D$1449=A294)*ISNUMBER('01_Base_Analitica'!$U$2:$U$1449))))</f>
        <v>0.99999999999999956</v>
      </c>
      <c r="J294" s="12" cm="1">
        <f t="array" ref="J294">IF(H294&lt;2,"",MAX(_xlfn._xlws.FILTER('01_Base_Analitica'!$V$2:$V$1449,('01_Base_Analitica'!$D$2:$D$1449=A294)*ISNUMBER('01_Base_Analitica'!$V$2:$V$1449)))-MIN(_xlfn._xlws.FILTER('01_Base_Analitica'!$V$2:$V$1449,('01_Base_Analitica'!$D$2:$D$1449=A294)*ISNUMBER('01_Base_Analitica'!$V$2:$V$1449))))</f>
        <v>0.20000000000000018</v>
      </c>
      <c r="K294" s="12">
        <f t="shared" si="4"/>
        <v>-0.47500000000000053</v>
      </c>
    </row>
    <row r="295" spans="1:11">
      <c r="A295">
        <f>Base_Amostral!A295</f>
        <v>4302402</v>
      </c>
      <c r="B295" t="str">
        <f>Base_Amostral!E295</f>
        <v>Bom Retiro do Sul</v>
      </c>
      <c r="C295" t="str">
        <f>Base_Amostral!C295</f>
        <v>Rio Grande do Sul</v>
      </c>
      <c r="D295" t="str">
        <f>Base_Amostral!F295</f>
        <v>Sul</v>
      </c>
      <c r="E295" s="12">
        <f>IFERROR(AVERAGEIF('01_Base_Analitica'!$D:$D,A295,'01_Base_Analitica'!$U:$U),"")</f>
        <v>6.0749999999999993</v>
      </c>
      <c r="F295" s="12">
        <f>IFERROR(AVERAGEIF('01_Base_Analitica'!$D:$D,A295,'01_Base_Analitica'!$V:$V),"")</f>
        <v>5.4</v>
      </c>
      <c r="G295">
        <f>COUNTIFS('01_Base_Analitica'!$D:$D,A295,'01_Base_Analitica'!$U:$U,"&gt;="&amp;0)</f>
        <v>4</v>
      </c>
      <c r="H295">
        <f>COUNTIFS('01_Base_Analitica'!$D:$D,A295,'01_Base_Analitica'!$V:$V,"&gt;="&amp;0)</f>
        <v>4</v>
      </c>
      <c r="I295" s="12" cm="1">
        <f t="array" ref="I295">IF(G295&lt;2,"",MAX(_xlfn._xlws.FILTER('01_Base_Analitica'!$U$2:$U$1449,('01_Base_Analitica'!$D$2:$D$1449=A295)*ISNUMBER('01_Base_Analitica'!$U$2:$U$1449)))-MIN(_xlfn._xlws.FILTER('01_Base_Analitica'!$U$2:$U$1449,('01_Base_Analitica'!$D$2:$D$1449=A295)*ISNUMBER('01_Base_Analitica'!$U$2:$U$1449))))</f>
        <v>1.1000000000000005</v>
      </c>
      <c r="J295" s="12" cm="1">
        <f t="array" ref="J295">IF(H295&lt;2,"",MAX(_xlfn._xlws.FILTER('01_Base_Analitica'!$V$2:$V$1449,('01_Base_Analitica'!$D$2:$D$1449=A295)*ISNUMBER('01_Base_Analitica'!$V$2:$V$1449)))-MIN(_xlfn._xlws.FILTER('01_Base_Analitica'!$V$2:$V$1449,('01_Base_Analitica'!$D$2:$D$1449=A295)*ISNUMBER('01_Base_Analitica'!$V$2:$V$1449))))</f>
        <v>0</v>
      </c>
      <c r="K295" s="12">
        <f t="shared" si="4"/>
        <v>0.67499999999999893</v>
      </c>
    </row>
    <row r="296" spans="1:11">
      <c r="A296">
        <f>Base_Amostral!A296</f>
        <v>4209300</v>
      </c>
      <c r="B296" t="str">
        <f>Base_Amostral!E296</f>
        <v>Lages</v>
      </c>
      <c r="C296" t="str">
        <f>Base_Amostral!C296</f>
        <v>Santa Catarina</v>
      </c>
      <c r="D296" t="str">
        <f>Base_Amostral!F296</f>
        <v>Sul</v>
      </c>
      <c r="E296" s="12">
        <f>IFERROR(AVERAGEIF('01_Base_Analitica'!$D:$D,A296,'01_Base_Analitica'!$U:$U),"")</f>
        <v>5.5750000000000011</v>
      </c>
      <c r="F296" s="12">
        <f>IFERROR(AVERAGEIF('01_Base_Analitica'!$D:$D,A296,'01_Base_Analitica'!$V:$V),"")</f>
        <v>6</v>
      </c>
      <c r="G296">
        <f>COUNTIFS('01_Base_Analitica'!$D:$D,A296,'01_Base_Analitica'!$U:$U,"&gt;="&amp;0)</f>
        <v>4</v>
      </c>
      <c r="H296">
        <f>COUNTIFS('01_Base_Analitica'!$D:$D,A296,'01_Base_Analitica'!$V:$V,"&gt;="&amp;0)</f>
        <v>4</v>
      </c>
      <c r="I296" s="12" cm="1">
        <f t="array" ref="I296">IF(G296&lt;2,"",MAX(_xlfn._xlws.FILTER('01_Base_Analitica'!$U$2:$U$1449,('01_Base_Analitica'!$D$2:$D$1449=A296)*ISNUMBER('01_Base_Analitica'!$U$2:$U$1449)))-MIN(_xlfn._xlws.FILTER('01_Base_Analitica'!$U$2:$U$1449,('01_Base_Analitica'!$D$2:$D$1449=A296)*ISNUMBER('01_Base_Analitica'!$U$2:$U$1449))))</f>
        <v>0.69999999999999929</v>
      </c>
      <c r="J296" s="12" cm="1">
        <f t="array" ref="J296">IF(H296&lt;2,"",MAX(_xlfn._xlws.FILTER('01_Base_Analitica'!$V$2:$V$1449,('01_Base_Analitica'!$D$2:$D$1449=A296)*ISNUMBER('01_Base_Analitica'!$V$2:$V$1449)))-MIN(_xlfn._xlws.FILTER('01_Base_Analitica'!$V$2:$V$1449,('01_Base_Analitica'!$D$2:$D$1449=A296)*ISNUMBER('01_Base_Analitica'!$V$2:$V$1449))))</f>
        <v>0</v>
      </c>
      <c r="K296" s="12">
        <f t="shared" si="4"/>
        <v>-0.42499999999999893</v>
      </c>
    </row>
    <row r="297" spans="1:11">
      <c r="A297">
        <f>Base_Amostral!A297</f>
        <v>4205357</v>
      </c>
      <c r="B297" t="str">
        <f>Base_Amostral!E297</f>
        <v>Flor do Sertão</v>
      </c>
      <c r="C297" t="str">
        <f>Base_Amostral!C297</f>
        <v>Santa Catarina</v>
      </c>
      <c r="D297" t="str">
        <f>Base_Amostral!F297</f>
        <v>Sul</v>
      </c>
      <c r="E297" s="12">
        <f>IFERROR(AVERAGEIF('01_Base_Analitica'!$D:$D,A297,'01_Base_Analitica'!$U:$U),"")</f>
        <v>5.85</v>
      </c>
      <c r="F297" s="12">
        <f>IFERROR(AVERAGEIF('01_Base_Analitica'!$D:$D,A297,'01_Base_Analitica'!$V:$V),"")</f>
        <v>6.1499999999999995</v>
      </c>
      <c r="G297">
        <f>COUNTIFS('01_Base_Analitica'!$D:$D,A297,'01_Base_Analitica'!$U:$U,"&gt;="&amp;0)</f>
        <v>4</v>
      </c>
      <c r="H297">
        <f>COUNTIFS('01_Base_Analitica'!$D:$D,A297,'01_Base_Analitica'!$V:$V,"&gt;="&amp;0)</f>
        <v>4</v>
      </c>
      <c r="I297" s="12" cm="1">
        <f t="array" ref="I297">IF(G297&lt;2,"",MAX(_xlfn._xlws.FILTER('01_Base_Analitica'!$U$2:$U$1449,('01_Base_Analitica'!$D$2:$D$1449=A297)*ISNUMBER('01_Base_Analitica'!$U$2:$U$1449)))-MIN(_xlfn._xlws.FILTER('01_Base_Analitica'!$U$2:$U$1449,('01_Base_Analitica'!$D$2:$D$1449=A297)*ISNUMBER('01_Base_Analitica'!$U$2:$U$1449))))</f>
        <v>1</v>
      </c>
      <c r="J297" s="12" cm="1">
        <f t="array" ref="J297">IF(H297&lt;2,"",MAX(_xlfn._xlws.FILTER('01_Base_Analitica'!$V$2:$V$1449,('01_Base_Analitica'!$D$2:$D$1449=A297)*ISNUMBER('01_Base_Analitica'!$V$2:$V$1449)))-MIN(_xlfn._xlws.FILTER('01_Base_Analitica'!$V$2:$V$1449,('01_Base_Analitica'!$D$2:$D$1449=A297)*ISNUMBER('01_Base_Analitica'!$V$2:$V$1449))))</f>
        <v>0.10000000000000053</v>
      </c>
      <c r="K297" s="12">
        <f t="shared" si="4"/>
        <v>-0.29999999999999982</v>
      </c>
    </row>
    <row r="298" spans="1:11">
      <c r="A298">
        <f>Base_Amostral!A298</f>
        <v>4212700</v>
      </c>
      <c r="B298" t="str">
        <f>Base_Amostral!E298</f>
        <v>Petrolândia</v>
      </c>
      <c r="C298" t="str">
        <f>Base_Amostral!C298</f>
        <v>Santa Catarina</v>
      </c>
      <c r="D298" t="str">
        <f>Base_Amostral!F298</f>
        <v>Sul</v>
      </c>
      <c r="E298" s="12">
        <f>IFERROR(AVERAGEIF('01_Base_Analitica'!$D:$D,A298,'01_Base_Analitica'!$U:$U),"")</f>
        <v>6.3749999999999991</v>
      </c>
      <c r="F298" s="12">
        <f>IFERROR(AVERAGEIF('01_Base_Analitica'!$D:$D,A298,'01_Base_Analitica'!$V:$V),"")</f>
        <v>6.5</v>
      </c>
      <c r="G298">
        <f>COUNTIFS('01_Base_Analitica'!$D:$D,A298,'01_Base_Analitica'!$U:$U,"&gt;="&amp;0)</f>
        <v>4</v>
      </c>
      <c r="H298">
        <f>COUNTIFS('01_Base_Analitica'!$D:$D,A298,'01_Base_Analitica'!$V:$V,"&gt;="&amp;0)</f>
        <v>4</v>
      </c>
      <c r="I298" s="12" cm="1">
        <f t="array" ref="I298">IF(G298&lt;2,"",MAX(_xlfn._xlws.FILTER('01_Base_Analitica'!$U$2:$U$1449,('01_Base_Analitica'!$D$2:$D$1449=A298)*ISNUMBER('01_Base_Analitica'!$U$2:$U$1449)))-MIN(_xlfn._xlws.FILTER('01_Base_Analitica'!$U$2:$U$1449,('01_Base_Analitica'!$D$2:$D$1449=A298)*ISNUMBER('01_Base_Analitica'!$U$2:$U$1449))))</f>
        <v>1.1000000000000005</v>
      </c>
      <c r="J298" s="12" cm="1">
        <f t="array" ref="J298">IF(H298&lt;2,"",MAX(_xlfn._xlws.FILTER('01_Base_Analitica'!$V$2:$V$1449,('01_Base_Analitica'!$D$2:$D$1449=A298)*ISNUMBER('01_Base_Analitica'!$V$2:$V$1449)))-MIN(_xlfn._xlws.FILTER('01_Base_Analitica'!$V$2:$V$1449,('01_Base_Analitica'!$D$2:$D$1449=A298)*ISNUMBER('01_Base_Analitica'!$V$2:$V$1449))))</f>
        <v>0</v>
      </c>
      <c r="K298" s="12">
        <f t="shared" si="4"/>
        <v>-0.12500000000000089</v>
      </c>
    </row>
    <row r="299" spans="1:11">
      <c r="A299">
        <f>Base_Amostral!A299</f>
        <v>4200606</v>
      </c>
      <c r="B299" t="str">
        <f>Base_Amostral!E299</f>
        <v>Águas Mornas</v>
      </c>
      <c r="C299" t="str">
        <f>Base_Amostral!C299</f>
        <v>Santa Catarina</v>
      </c>
      <c r="D299" t="str">
        <f>Base_Amostral!F299</f>
        <v>Sul</v>
      </c>
      <c r="E299" s="12">
        <f>IFERROR(AVERAGEIF('01_Base_Analitica'!$D:$D,A299,'01_Base_Analitica'!$U:$U),"")</f>
        <v>6.65</v>
      </c>
      <c r="F299" s="12">
        <f>IFERROR(AVERAGEIF('01_Base_Analitica'!$D:$D,A299,'01_Base_Analitica'!$V:$V),"")</f>
        <v>6.8</v>
      </c>
      <c r="G299">
        <f>COUNTIFS('01_Base_Analitica'!$D:$D,A299,'01_Base_Analitica'!$U:$U,"&gt;="&amp;0)</f>
        <v>4</v>
      </c>
      <c r="H299">
        <f>COUNTIFS('01_Base_Analitica'!$D:$D,A299,'01_Base_Analitica'!$V:$V,"&gt;="&amp;0)</f>
        <v>4</v>
      </c>
      <c r="I299" s="12" cm="1">
        <f t="array" ref="I299">IF(G299&lt;2,"",MAX(_xlfn._xlws.FILTER('01_Base_Analitica'!$U$2:$U$1449,('01_Base_Analitica'!$D$2:$D$1449=A299)*ISNUMBER('01_Base_Analitica'!$U$2:$U$1449)))-MIN(_xlfn._xlws.FILTER('01_Base_Analitica'!$U$2:$U$1449,('01_Base_Analitica'!$D$2:$D$1449=A299)*ISNUMBER('01_Base_Analitica'!$U$2:$U$1449))))</f>
        <v>1</v>
      </c>
      <c r="J299" s="12" cm="1">
        <f t="array" ref="J299">IF(H299&lt;2,"",MAX(_xlfn._xlws.FILTER('01_Base_Analitica'!$V$2:$V$1449,('01_Base_Analitica'!$D$2:$D$1449=A299)*ISNUMBER('01_Base_Analitica'!$V$2:$V$1449)))-MIN(_xlfn._xlws.FILTER('01_Base_Analitica'!$V$2:$V$1449,('01_Base_Analitica'!$D$2:$D$1449=A299)*ISNUMBER('01_Base_Analitica'!$V$2:$V$1449))))</f>
        <v>0</v>
      </c>
      <c r="K299" s="12">
        <f t="shared" si="4"/>
        <v>-0.14999999999999947</v>
      </c>
    </row>
    <row r="300" spans="1:11">
      <c r="A300">
        <f>Base_Amostral!A300</f>
        <v>4307500</v>
      </c>
      <c r="B300" t="str">
        <f>Base_Amostral!E300</f>
        <v>Espumoso</v>
      </c>
      <c r="C300" t="str">
        <f>Base_Amostral!C300</f>
        <v>Rio Grande do Sul</v>
      </c>
      <c r="D300" t="str">
        <f>Base_Amostral!F300</f>
        <v>Sul</v>
      </c>
      <c r="E300" s="12">
        <f>IFERROR(AVERAGEIF('01_Base_Analitica'!$D:$D,A300,'01_Base_Analitica'!$U:$U),"")</f>
        <v>7.75</v>
      </c>
      <c r="F300" s="12">
        <f>IFERROR(AVERAGEIF('01_Base_Analitica'!$D:$D,A300,'01_Base_Analitica'!$V:$V),"")</f>
        <v>7.7</v>
      </c>
      <c r="G300">
        <f>COUNTIFS('01_Base_Analitica'!$D:$D,A300,'01_Base_Analitica'!$U:$U,"&gt;="&amp;0)</f>
        <v>4</v>
      </c>
      <c r="H300">
        <f>COUNTIFS('01_Base_Analitica'!$D:$D,A300,'01_Base_Analitica'!$V:$V,"&gt;="&amp;0)</f>
        <v>4</v>
      </c>
      <c r="I300" s="12" cm="1">
        <f t="array" ref="I300">IF(G300&lt;2,"",MAX(_xlfn._xlws.FILTER('01_Base_Analitica'!$U$2:$U$1449,('01_Base_Analitica'!$D$2:$D$1449=A300)*ISNUMBER('01_Base_Analitica'!$U$2:$U$1449)))-MIN(_xlfn._xlws.FILTER('01_Base_Analitica'!$U$2:$U$1449,('01_Base_Analitica'!$D$2:$D$1449=A300)*ISNUMBER('01_Base_Analitica'!$U$2:$U$1449))))</f>
        <v>1</v>
      </c>
      <c r="J300" s="12" cm="1">
        <f t="array" ref="J300">IF(H300&lt;2,"",MAX(_xlfn._xlws.FILTER('01_Base_Analitica'!$V$2:$V$1449,('01_Base_Analitica'!$D$2:$D$1449=A300)*ISNUMBER('01_Base_Analitica'!$V$2:$V$1449)))-MIN(_xlfn._xlws.FILTER('01_Base_Analitica'!$V$2:$V$1449,('01_Base_Analitica'!$D$2:$D$1449=A300)*ISNUMBER('01_Base_Analitica'!$V$2:$V$1449))))</f>
        <v>0</v>
      </c>
      <c r="K300" s="12">
        <f t="shared" si="4"/>
        <v>4.9999999999999822E-2</v>
      </c>
    </row>
    <row r="301" spans="1:11">
      <c r="A301">
        <f>Base_Amostral!A301</f>
        <v>4125001</v>
      </c>
      <c r="B301" t="str">
        <f>Base_Amostral!E301</f>
        <v>São João do Ivaí</v>
      </c>
      <c r="C301" t="str">
        <f>Base_Amostral!C301</f>
        <v>Paraná</v>
      </c>
      <c r="D301" t="str">
        <f>Base_Amostral!F301</f>
        <v>Sul</v>
      </c>
      <c r="E301" s="12">
        <f>IFERROR(AVERAGEIF('01_Base_Analitica'!$D:$D,A301,'01_Base_Analitica'!$U:$U),"")</f>
        <v>5.8000000000000007</v>
      </c>
      <c r="F301" s="12">
        <f>IFERROR(AVERAGEIF('01_Base_Analitica'!$D:$D,A301,'01_Base_Analitica'!$V:$V),"")</f>
        <v>6.2</v>
      </c>
      <c r="G301">
        <f>COUNTIFS('01_Base_Analitica'!$D:$D,A301,'01_Base_Analitica'!$U:$U,"&gt;="&amp;0)</f>
        <v>4</v>
      </c>
      <c r="H301">
        <f>COUNTIFS('01_Base_Analitica'!$D:$D,A301,'01_Base_Analitica'!$V:$V,"&gt;="&amp;0)</f>
        <v>4</v>
      </c>
      <c r="I301" s="12" cm="1">
        <f t="array" ref="I301">IF(G301&lt;2,"",MAX(_xlfn._xlws.FILTER('01_Base_Analitica'!$U$2:$U$1449,('01_Base_Analitica'!$D$2:$D$1449=A301)*ISNUMBER('01_Base_Analitica'!$U$2:$U$1449)))-MIN(_xlfn._xlws.FILTER('01_Base_Analitica'!$U$2:$U$1449,('01_Base_Analitica'!$D$2:$D$1449=A301)*ISNUMBER('01_Base_Analitica'!$U$2:$U$1449))))</f>
        <v>1.0999999999999996</v>
      </c>
      <c r="J301" s="12" cm="1">
        <f t="array" ref="J301">IF(H301&lt;2,"",MAX(_xlfn._xlws.FILTER('01_Base_Analitica'!$V$2:$V$1449,('01_Base_Analitica'!$D$2:$D$1449=A301)*ISNUMBER('01_Base_Analitica'!$V$2:$V$1449)))-MIN(_xlfn._xlws.FILTER('01_Base_Analitica'!$V$2:$V$1449,('01_Base_Analitica'!$D$2:$D$1449=A301)*ISNUMBER('01_Base_Analitica'!$V$2:$V$1449))))</f>
        <v>0</v>
      </c>
      <c r="K301" s="12">
        <f t="shared" si="4"/>
        <v>-0.39999999999999947</v>
      </c>
    </row>
    <row r="302" spans="1:11">
      <c r="A302">
        <f>Base_Amostral!A302</f>
        <v>4301750</v>
      </c>
      <c r="B302" t="str">
        <f>Base_Amostral!E302</f>
        <v>Barão do Triunfo</v>
      </c>
      <c r="C302" t="str">
        <f>Base_Amostral!C302</f>
        <v>Rio Grande do Sul</v>
      </c>
      <c r="D302" t="str">
        <f>Base_Amostral!F302</f>
        <v>Sul</v>
      </c>
      <c r="E302" s="12">
        <f>IFERROR(AVERAGEIF('01_Base_Analitica'!$D:$D,A302,'01_Base_Analitica'!$U:$U),"")</f>
        <v>6.0249999999999995</v>
      </c>
      <c r="F302" s="12">
        <f>IFERROR(AVERAGEIF('01_Base_Analitica'!$D:$D,A302,'01_Base_Analitica'!$V:$V),"")</f>
        <v>5.8249999999999993</v>
      </c>
      <c r="G302">
        <f>COUNTIFS('01_Base_Analitica'!$D:$D,A302,'01_Base_Analitica'!$U:$U,"&gt;="&amp;0)</f>
        <v>4</v>
      </c>
      <c r="H302">
        <f>COUNTIFS('01_Base_Analitica'!$D:$D,A302,'01_Base_Analitica'!$V:$V,"&gt;="&amp;0)</f>
        <v>4</v>
      </c>
      <c r="I302" s="12" cm="1">
        <f t="array" ref="I302">IF(G302&lt;2,"",MAX(_xlfn._xlws.FILTER('01_Base_Analitica'!$U$2:$U$1449,('01_Base_Analitica'!$D$2:$D$1449=A302)*ISNUMBER('01_Base_Analitica'!$U$2:$U$1449)))-MIN(_xlfn._xlws.FILTER('01_Base_Analitica'!$U$2:$U$1449,('01_Base_Analitica'!$D$2:$D$1449=A302)*ISNUMBER('01_Base_Analitica'!$U$2:$U$1449))))</f>
        <v>0.90000000000000036</v>
      </c>
      <c r="J302" s="12" cm="1">
        <f t="array" ref="J302">IF(H302&lt;2,"",MAX(_xlfn._xlws.FILTER('01_Base_Analitica'!$V$2:$V$1449,('01_Base_Analitica'!$D$2:$D$1449=A302)*ISNUMBER('01_Base_Analitica'!$V$2:$V$1449)))-MIN(_xlfn._xlws.FILTER('01_Base_Analitica'!$V$2:$V$1449,('01_Base_Analitica'!$D$2:$D$1449=A302)*ISNUMBER('01_Base_Analitica'!$V$2:$V$1449))))</f>
        <v>0.10000000000000053</v>
      </c>
      <c r="K302" s="12">
        <f t="shared" si="4"/>
        <v>0.20000000000000018</v>
      </c>
    </row>
    <row r="303" spans="1:11">
      <c r="A303">
        <f>Base_Amostral!A303</f>
        <v>4107546</v>
      </c>
      <c r="B303" t="str">
        <f>Base_Amostral!E303</f>
        <v>Espigão Alto do Iguaçu</v>
      </c>
      <c r="C303" t="str">
        <f>Base_Amostral!C303</f>
        <v>Paraná</v>
      </c>
      <c r="D303" t="str">
        <f>Base_Amostral!F303</f>
        <v>Sul</v>
      </c>
      <c r="E303" s="12">
        <f>IFERROR(AVERAGEIF('01_Base_Analitica'!$D:$D,A303,'01_Base_Analitica'!$U:$U),"")</f>
        <v>7.0250000000000004</v>
      </c>
      <c r="F303" s="12">
        <f>IFERROR(AVERAGEIF('01_Base_Analitica'!$D:$D,A303,'01_Base_Analitica'!$V:$V),"")</f>
        <v>7</v>
      </c>
      <c r="G303">
        <f>COUNTIFS('01_Base_Analitica'!$D:$D,A303,'01_Base_Analitica'!$U:$U,"&gt;="&amp;0)</f>
        <v>4</v>
      </c>
      <c r="H303">
        <f>COUNTIFS('01_Base_Analitica'!$D:$D,A303,'01_Base_Analitica'!$V:$V,"&gt;="&amp;0)</f>
        <v>4</v>
      </c>
      <c r="I303" s="12" cm="1">
        <f t="array" ref="I303">IF(G303&lt;2,"",MAX(_xlfn._xlws.FILTER('01_Base_Analitica'!$U$2:$U$1449,('01_Base_Analitica'!$D$2:$D$1449=A303)*ISNUMBER('01_Base_Analitica'!$U$2:$U$1449)))-MIN(_xlfn._xlws.FILTER('01_Base_Analitica'!$U$2:$U$1449,('01_Base_Analitica'!$D$2:$D$1449=A303)*ISNUMBER('01_Base_Analitica'!$U$2:$U$1449))))</f>
        <v>0.5</v>
      </c>
      <c r="J303" s="12" cm="1">
        <f t="array" ref="J303">IF(H303&lt;2,"",MAX(_xlfn._xlws.FILTER('01_Base_Analitica'!$V$2:$V$1449,('01_Base_Analitica'!$D$2:$D$1449=A303)*ISNUMBER('01_Base_Analitica'!$V$2:$V$1449)))-MIN(_xlfn._xlws.FILTER('01_Base_Analitica'!$V$2:$V$1449,('01_Base_Analitica'!$D$2:$D$1449=A303)*ISNUMBER('01_Base_Analitica'!$V$2:$V$1449))))</f>
        <v>0</v>
      </c>
      <c r="K303" s="12">
        <f t="shared" si="4"/>
        <v>2.5000000000000355E-2</v>
      </c>
    </row>
    <row r="304" spans="1:11">
      <c r="A304">
        <f>Base_Amostral!A304</f>
        <v>4115754</v>
      </c>
      <c r="B304" t="str">
        <f>Base_Amostral!E304</f>
        <v>Mauá da Serra</v>
      </c>
      <c r="C304" t="str">
        <f>Base_Amostral!C304</f>
        <v>Paraná</v>
      </c>
      <c r="D304" t="str">
        <f>Base_Amostral!F304</f>
        <v>Sul</v>
      </c>
      <c r="E304" s="12">
        <f>IFERROR(AVERAGEIF('01_Base_Analitica'!$D:$D,A304,'01_Base_Analitica'!$U:$U),"")</f>
        <v>7.2249999999999996</v>
      </c>
      <c r="F304" s="12">
        <f>IFERROR(AVERAGEIF('01_Base_Analitica'!$D:$D,A304,'01_Base_Analitica'!$V:$V),"")</f>
        <v>7.2250000000000005</v>
      </c>
      <c r="G304">
        <f>COUNTIFS('01_Base_Analitica'!$D:$D,A304,'01_Base_Analitica'!$U:$U,"&gt;="&amp;0)</f>
        <v>4</v>
      </c>
      <c r="H304">
        <f>COUNTIFS('01_Base_Analitica'!$D:$D,A304,'01_Base_Analitica'!$V:$V,"&gt;="&amp;0)</f>
        <v>4</v>
      </c>
      <c r="I304" s="12" cm="1">
        <f t="array" ref="I304">IF(G304&lt;2,"",MAX(_xlfn._xlws.FILTER('01_Base_Analitica'!$U$2:$U$1449,('01_Base_Analitica'!$D$2:$D$1449=A304)*ISNUMBER('01_Base_Analitica'!$U$2:$U$1449)))-MIN(_xlfn._xlws.FILTER('01_Base_Analitica'!$U$2:$U$1449,('01_Base_Analitica'!$D$2:$D$1449=A304)*ISNUMBER('01_Base_Analitica'!$U$2:$U$1449))))</f>
        <v>1.1000000000000005</v>
      </c>
      <c r="J304" s="12" cm="1">
        <f t="array" ref="J304">IF(H304&lt;2,"",MAX(_xlfn._xlws.FILTER('01_Base_Analitica'!$V$2:$V$1449,('01_Base_Analitica'!$D$2:$D$1449=A304)*ISNUMBER('01_Base_Analitica'!$V$2:$V$1449)))-MIN(_xlfn._xlws.FILTER('01_Base_Analitica'!$V$2:$V$1449,('01_Base_Analitica'!$D$2:$D$1449=A304)*ISNUMBER('01_Base_Analitica'!$V$2:$V$1449))))</f>
        <v>9.9999999999999645E-2</v>
      </c>
      <c r="K304" s="12">
        <f t="shared" si="4"/>
        <v>-8.8817841970012523E-16</v>
      </c>
    </row>
    <row r="305" spans="1:11">
      <c r="A305">
        <f>Base_Amostral!A305</f>
        <v>4203204</v>
      </c>
      <c r="B305" t="str">
        <f>Base_Amostral!E305</f>
        <v>Camboriú</v>
      </c>
      <c r="C305" t="str">
        <f>Base_Amostral!C305</f>
        <v>Santa Catarina</v>
      </c>
      <c r="D305" t="str">
        <f>Base_Amostral!F305</f>
        <v>Sul</v>
      </c>
      <c r="E305" s="12">
        <f>IFERROR(AVERAGEIF('01_Base_Analitica'!$D:$D,A305,'01_Base_Analitica'!$U:$U),"")</f>
        <v>7.4499999999999993</v>
      </c>
      <c r="F305" s="12">
        <f>IFERROR(AVERAGEIF('01_Base_Analitica'!$D:$D,A305,'01_Base_Analitica'!$V:$V),"")</f>
        <v>7.375</v>
      </c>
      <c r="G305">
        <f>COUNTIFS('01_Base_Analitica'!$D:$D,A305,'01_Base_Analitica'!$U:$U,"&gt;="&amp;0)</f>
        <v>4</v>
      </c>
      <c r="H305">
        <f>COUNTIFS('01_Base_Analitica'!$D:$D,A305,'01_Base_Analitica'!$V:$V,"&gt;="&amp;0)</f>
        <v>4</v>
      </c>
      <c r="I305" s="12" cm="1">
        <f t="array" ref="I305">IF(G305&lt;2,"",MAX(_xlfn._xlws.FILTER('01_Base_Analitica'!$U$2:$U$1449,('01_Base_Analitica'!$D$2:$D$1449=A305)*ISNUMBER('01_Base_Analitica'!$U$2:$U$1449)))-MIN(_xlfn._xlws.FILTER('01_Base_Analitica'!$U$2:$U$1449,('01_Base_Analitica'!$D$2:$D$1449=A305)*ISNUMBER('01_Base_Analitica'!$U$2:$U$1449))))</f>
        <v>1.5999999999999996</v>
      </c>
      <c r="J305" s="12" cm="1">
        <f t="array" ref="J305">IF(H305&lt;2,"",MAX(_xlfn._xlws.FILTER('01_Base_Analitica'!$V$2:$V$1449,('01_Base_Analitica'!$D$2:$D$1449=A305)*ISNUMBER('01_Base_Analitica'!$V$2:$V$1449)))-MIN(_xlfn._xlws.FILTER('01_Base_Analitica'!$V$2:$V$1449,('01_Base_Analitica'!$D$2:$D$1449=A305)*ISNUMBER('01_Base_Analitica'!$V$2:$V$1449))))</f>
        <v>1.3999999999999995</v>
      </c>
      <c r="K305" s="12">
        <f t="shared" si="4"/>
        <v>7.4999999999999289E-2</v>
      </c>
    </row>
    <row r="306" spans="1:11">
      <c r="A306">
        <f>Base_Amostral!A306</f>
        <v>4215455</v>
      </c>
      <c r="B306" t="str">
        <f>Base_Amostral!E306</f>
        <v>Sangão</v>
      </c>
      <c r="C306" t="str">
        <f>Base_Amostral!C306</f>
        <v>Santa Catarina</v>
      </c>
      <c r="D306" t="str">
        <f>Base_Amostral!F306</f>
        <v>Sul</v>
      </c>
      <c r="E306" s="12">
        <f>IFERROR(AVERAGEIF('01_Base_Analitica'!$D:$D,A306,'01_Base_Analitica'!$U:$U),"")</f>
        <v>6.2249999999999996</v>
      </c>
      <c r="F306" s="12">
        <f>IFERROR(AVERAGEIF('01_Base_Analitica'!$D:$D,A306,'01_Base_Analitica'!$V:$V),"")</f>
        <v>6.25</v>
      </c>
      <c r="G306">
        <f>COUNTIFS('01_Base_Analitica'!$D:$D,A306,'01_Base_Analitica'!$U:$U,"&gt;="&amp;0)</f>
        <v>4</v>
      </c>
      <c r="H306">
        <f>COUNTIFS('01_Base_Analitica'!$D:$D,A306,'01_Base_Analitica'!$V:$V,"&gt;="&amp;0)</f>
        <v>4</v>
      </c>
      <c r="I306" s="12" cm="1">
        <f t="array" ref="I306">IF(G306&lt;2,"",MAX(_xlfn._xlws.FILTER('01_Base_Analitica'!$U$2:$U$1449,('01_Base_Analitica'!$D$2:$D$1449=A306)*ISNUMBER('01_Base_Analitica'!$U$2:$U$1449)))-MIN(_xlfn._xlws.FILTER('01_Base_Analitica'!$U$2:$U$1449,('01_Base_Analitica'!$D$2:$D$1449=A306)*ISNUMBER('01_Base_Analitica'!$U$2:$U$1449))))</f>
        <v>1.1999999999999993</v>
      </c>
      <c r="J306" s="12" cm="1">
        <f t="array" ref="J306">IF(H306&lt;2,"",MAX(_xlfn._xlws.FILTER('01_Base_Analitica'!$V$2:$V$1449,('01_Base_Analitica'!$D$2:$D$1449=A306)*ISNUMBER('01_Base_Analitica'!$V$2:$V$1449)))-MIN(_xlfn._xlws.FILTER('01_Base_Analitica'!$V$2:$V$1449,('01_Base_Analitica'!$D$2:$D$1449=A306)*ISNUMBER('01_Base_Analitica'!$V$2:$V$1449))))</f>
        <v>9.9999999999999645E-2</v>
      </c>
      <c r="K306" s="12">
        <f t="shared" si="4"/>
        <v>-2.5000000000000355E-2</v>
      </c>
    </row>
    <row r="307" spans="1:11">
      <c r="A307">
        <f>Base_Amostral!A307</f>
        <v>4302352</v>
      </c>
      <c r="B307" t="str">
        <f>Base_Amostral!E307</f>
        <v>Bom Princípio</v>
      </c>
      <c r="C307" t="str">
        <f>Base_Amostral!C307</f>
        <v>Rio Grande do Sul</v>
      </c>
      <c r="D307" t="str">
        <f>Base_Amostral!F307</f>
        <v>Sul</v>
      </c>
      <c r="E307" s="12">
        <f>IFERROR(AVERAGEIF('01_Base_Analitica'!$D:$D,A307,'01_Base_Analitica'!$U:$U),"")</f>
        <v>9.2999999999999989</v>
      </c>
      <c r="F307" s="12">
        <f>IFERROR(AVERAGEIF('01_Base_Analitica'!$D:$D,A307,'01_Base_Analitica'!$V:$V),"")</f>
        <v>6.875</v>
      </c>
      <c r="G307">
        <f>COUNTIFS('01_Base_Analitica'!$D:$D,A307,'01_Base_Analitica'!$U:$U,"&gt;="&amp;0)</f>
        <v>4</v>
      </c>
      <c r="H307">
        <f>COUNTIFS('01_Base_Analitica'!$D:$D,A307,'01_Base_Analitica'!$V:$V,"&gt;="&amp;0)</f>
        <v>4</v>
      </c>
      <c r="I307" s="12" cm="1">
        <f t="array" ref="I307">IF(G307&lt;2,"",MAX(_xlfn._xlws.FILTER('01_Base_Analitica'!$U$2:$U$1449,('01_Base_Analitica'!$D$2:$D$1449=A307)*ISNUMBER('01_Base_Analitica'!$U$2:$U$1449)))-MIN(_xlfn._xlws.FILTER('01_Base_Analitica'!$U$2:$U$1449,('01_Base_Analitica'!$D$2:$D$1449=A307)*ISNUMBER('01_Base_Analitica'!$U$2:$U$1449))))</f>
        <v>0.40000000000000036</v>
      </c>
      <c r="J307" s="12" cm="1">
        <f t="array" ref="J307">IF(H307&lt;2,"",MAX(_xlfn._xlws.FILTER('01_Base_Analitica'!$V$2:$V$1449,('01_Base_Analitica'!$D$2:$D$1449=A307)*ISNUMBER('01_Base_Analitica'!$V$2:$V$1449)))-MIN(_xlfn._xlws.FILTER('01_Base_Analitica'!$V$2:$V$1449,('01_Base_Analitica'!$D$2:$D$1449=A307)*ISNUMBER('01_Base_Analitica'!$V$2:$V$1449))))</f>
        <v>0.5</v>
      </c>
      <c r="K307" s="12">
        <f t="shared" si="4"/>
        <v>2.4249999999999989</v>
      </c>
    </row>
    <row r="308" spans="1:11">
      <c r="A308">
        <f>Base_Amostral!A308</f>
        <v>4118451</v>
      </c>
      <c r="B308" t="str">
        <f>Base_Amostral!E308</f>
        <v>Pato Bragado</v>
      </c>
      <c r="C308" t="str">
        <f>Base_Amostral!C308</f>
        <v>Paraná</v>
      </c>
      <c r="D308" t="str">
        <f>Base_Amostral!F308</f>
        <v>Sul</v>
      </c>
      <c r="E308" s="12">
        <f>IFERROR(AVERAGEIF('01_Base_Analitica'!$D:$D,A308,'01_Base_Analitica'!$U:$U),"")</f>
        <v>8.1000000000000014</v>
      </c>
      <c r="F308" s="12">
        <f>IFERROR(AVERAGEIF('01_Base_Analitica'!$D:$D,A308,'01_Base_Analitica'!$V:$V),"")</f>
        <v>7.7</v>
      </c>
      <c r="G308">
        <f>COUNTIFS('01_Base_Analitica'!$D:$D,A308,'01_Base_Analitica'!$U:$U,"&gt;="&amp;0)</f>
        <v>4</v>
      </c>
      <c r="H308">
        <f>COUNTIFS('01_Base_Analitica'!$D:$D,A308,'01_Base_Analitica'!$V:$V,"&gt;="&amp;0)</f>
        <v>4</v>
      </c>
      <c r="I308" s="12" cm="1">
        <f t="array" ref="I308">IF(G308&lt;2,"",MAX(_xlfn._xlws.FILTER('01_Base_Analitica'!$U$2:$U$1449,('01_Base_Analitica'!$D$2:$D$1449=A308)*ISNUMBER('01_Base_Analitica'!$U$2:$U$1449)))-MIN(_xlfn._xlws.FILTER('01_Base_Analitica'!$U$2:$U$1449,('01_Base_Analitica'!$D$2:$D$1449=A308)*ISNUMBER('01_Base_Analitica'!$U$2:$U$1449))))</f>
        <v>0.40000000000000036</v>
      </c>
      <c r="J308" s="12" cm="1">
        <f t="array" ref="J308">IF(H308&lt;2,"",MAX(_xlfn._xlws.FILTER('01_Base_Analitica'!$V$2:$V$1449,('01_Base_Analitica'!$D$2:$D$1449=A308)*ISNUMBER('01_Base_Analitica'!$V$2:$V$1449)))-MIN(_xlfn._xlws.FILTER('01_Base_Analitica'!$V$2:$V$1449,('01_Base_Analitica'!$D$2:$D$1449=A308)*ISNUMBER('01_Base_Analitica'!$V$2:$V$1449))))</f>
        <v>0</v>
      </c>
      <c r="K308" s="12">
        <f t="shared" si="4"/>
        <v>0.40000000000000124</v>
      </c>
    </row>
    <row r="309" spans="1:11">
      <c r="A309">
        <f>Base_Amostral!A309</f>
        <v>4213302</v>
      </c>
      <c r="B309" t="str">
        <f>Base_Amostral!E309</f>
        <v>Ponte Alta</v>
      </c>
      <c r="C309" t="str">
        <f>Base_Amostral!C309</f>
        <v>Santa Catarina</v>
      </c>
      <c r="D309" t="str">
        <f>Base_Amostral!F309</f>
        <v>Sul</v>
      </c>
      <c r="E309" s="12">
        <f>IFERROR(AVERAGEIF('01_Base_Analitica'!$D:$D,A309,'01_Base_Analitica'!$U:$U),"")</f>
        <v>6.1750000000000007</v>
      </c>
      <c r="F309" s="12">
        <f>IFERROR(AVERAGEIF('01_Base_Analitica'!$D:$D,A309,'01_Base_Analitica'!$V:$V),"")</f>
        <v>6.2</v>
      </c>
      <c r="G309">
        <f>COUNTIFS('01_Base_Analitica'!$D:$D,A309,'01_Base_Analitica'!$U:$U,"&gt;="&amp;0)</f>
        <v>4</v>
      </c>
      <c r="H309">
        <f>COUNTIFS('01_Base_Analitica'!$D:$D,A309,'01_Base_Analitica'!$V:$V,"&gt;="&amp;0)</f>
        <v>4</v>
      </c>
      <c r="I309" s="12" cm="1">
        <f t="array" ref="I309">IF(G309&lt;2,"",MAX(_xlfn._xlws.FILTER('01_Base_Analitica'!$U$2:$U$1449,('01_Base_Analitica'!$D$2:$D$1449=A309)*ISNUMBER('01_Base_Analitica'!$U$2:$U$1449)))-MIN(_xlfn._xlws.FILTER('01_Base_Analitica'!$U$2:$U$1449,('01_Base_Analitica'!$D$2:$D$1449=A309)*ISNUMBER('01_Base_Analitica'!$U$2:$U$1449))))</f>
        <v>1.0999999999999996</v>
      </c>
      <c r="J309" s="12" cm="1">
        <f t="array" ref="J309">IF(H309&lt;2,"",MAX(_xlfn._xlws.FILTER('01_Base_Analitica'!$V$2:$V$1449,('01_Base_Analitica'!$D$2:$D$1449=A309)*ISNUMBER('01_Base_Analitica'!$V$2:$V$1449)))-MIN(_xlfn._xlws.FILTER('01_Base_Analitica'!$V$2:$V$1449,('01_Base_Analitica'!$D$2:$D$1449=A309)*ISNUMBER('01_Base_Analitica'!$V$2:$V$1449))))</f>
        <v>0</v>
      </c>
      <c r="K309" s="12">
        <f t="shared" si="4"/>
        <v>-2.4999999999999467E-2</v>
      </c>
    </row>
    <row r="310" spans="1:11">
      <c r="A310">
        <f>Base_Amostral!A310</f>
        <v>4126603</v>
      </c>
      <c r="B310" t="str">
        <f>Base_Amostral!E310</f>
        <v>Siqueira Campos</v>
      </c>
      <c r="C310" t="str">
        <f>Base_Amostral!C310</f>
        <v>Paraná</v>
      </c>
      <c r="D310" t="str">
        <f>Base_Amostral!F310</f>
        <v>Sul</v>
      </c>
      <c r="E310" s="12">
        <f>IFERROR(AVERAGEIF('01_Base_Analitica'!$D:$D,A310,'01_Base_Analitica'!$U:$U),"")</f>
        <v>5.9750000000000005</v>
      </c>
      <c r="F310" s="12">
        <f>IFERROR(AVERAGEIF('01_Base_Analitica'!$D:$D,A310,'01_Base_Analitica'!$V:$V),"")</f>
        <v>6.6</v>
      </c>
      <c r="G310">
        <f>COUNTIFS('01_Base_Analitica'!$D:$D,A310,'01_Base_Analitica'!$U:$U,"&gt;="&amp;0)</f>
        <v>4</v>
      </c>
      <c r="H310">
        <f>COUNTIFS('01_Base_Analitica'!$D:$D,A310,'01_Base_Analitica'!$V:$V,"&gt;="&amp;0)</f>
        <v>4</v>
      </c>
      <c r="I310" s="12" cm="1">
        <f t="array" ref="I310">IF(G310&lt;2,"",MAX(_xlfn._xlws.FILTER('01_Base_Analitica'!$U$2:$U$1449,('01_Base_Analitica'!$D$2:$D$1449=A310)*ISNUMBER('01_Base_Analitica'!$U$2:$U$1449)))-MIN(_xlfn._xlws.FILTER('01_Base_Analitica'!$U$2:$U$1449,('01_Base_Analitica'!$D$2:$D$1449=A310)*ISNUMBER('01_Base_Analitica'!$U$2:$U$1449))))</f>
        <v>1.0999999999999996</v>
      </c>
      <c r="J310" s="12" cm="1">
        <f t="array" ref="J310">IF(H310&lt;2,"",MAX(_xlfn._xlws.FILTER('01_Base_Analitica'!$V$2:$V$1449,('01_Base_Analitica'!$D$2:$D$1449=A310)*ISNUMBER('01_Base_Analitica'!$V$2:$V$1449)))-MIN(_xlfn._xlws.FILTER('01_Base_Analitica'!$V$2:$V$1449,('01_Base_Analitica'!$D$2:$D$1449=A310)*ISNUMBER('01_Base_Analitica'!$V$2:$V$1449))))</f>
        <v>0</v>
      </c>
      <c r="K310" s="12">
        <f t="shared" si="4"/>
        <v>-0.62499999999999911</v>
      </c>
    </row>
    <row r="311" spans="1:11">
      <c r="A311">
        <f>Base_Amostral!A311</f>
        <v>4312906</v>
      </c>
      <c r="B311" t="str">
        <f>Base_Amostral!E311</f>
        <v>Nova Bassano</v>
      </c>
      <c r="C311" t="str">
        <f>Base_Amostral!C311</f>
        <v>Rio Grande do Sul</v>
      </c>
      <c r="D311" t="str">
        <f>Base_Amostral!F311</f>
        <v>Sul</v>
      </c>
      <c r="E311" s="12">
        <f>IFERROR(AVERAGEIF('01_Base_Analitica'!$D:$D,A311,'01_Base_Analitica'!$U:$U),"")</f>
        <v>9.2999999999999989</v>
      </c>
      <c r="F311" s="12">
        <f>IFERROR(AVERAGEIF('01_Base_Analitica'!$D:$D,A311,'01_Base_Analitica'!$V:$V),"")</f>
        <v>7.2</v>
      </c>
      <c r="G311">
        <f>COUNTIFS('01_Base_Analitica'!$D:$D,A311,'01_Base_Analitica'!$U:$U,"&gt;="&amp;0)</f>
        <v>4</v>
      </c>
      <c r="H311">
        <f>COUNTIFS('01_Base_Analitica'!$D:$D,A311,'01_Base_Analitica'!$V:$V,"&gt;="&amp;0)</f>
        <v>4</v>
      </c>
      <c r="I311" s="12" cm="1">
        <f t="array" ref="I311">IF(G311&lt;2,"",MAX(_xlfn._xlws.FILTER('01_Base_Analitica'!$U$2:$U$1449,('01_Base_Analitica'!$D$2:$D$1449=A311)*ISNUMBER('01_Base_Analitica'!$U$2:$U$1449)))-MIN(_xlfn._xlws.FILTER('01_Base_Analitica'!$U$2:$U$1449,('01_Base_Analitica'!$D$2:$D$1449=A311)*ISNUMBER('01_Base_Analitica'!$U$2:$U$1449))))</f>
        <v>0.40000000000000036</v>
      </c>
      <c r="J311" s="12" cm="1">
        <f t="array" ref="J311">IF(H311&lt;2,"",MAX(_xlfn._xlws.FILTER('01_Base_Analitica'!$V$2:$V$1449,('01_Base_Analitica'!$D$2:$D$1449=A311)*ISNUMBER('01_Base_Analitica'!$V$2:$V$1449)))-MIN(_xlfn._xlws.FILTER('01_Base_Analitica'!$V$2:$V$1449,('01_Base_Analitica'!$D$2:$D$1449=A311)*ISNUMBER('01_Base_Analitica'!$V$2:$V$1449))))</f>
        <v>0</v>
      </c>
      <c r="K311" s="12">
        <f t="shared" si="4"/>
        <v>2.0999999999999988</v>
      </c>
    </row>
    <row r="312" spans="1:11">
      <c r="A312">
        <f>Base_Amostral!A312</f>
        <v>4126207</v>
      </c>
      <c r="B312" t="str">
        <f>Base_Amostral!E312</f>
        <v>Sapopema</v>
      </c>
      <c r="C312" t="str">
        <f>Base_Amostral!C312</f>
        <v>Paraná</v>
      </c>
      <c r="D312" t="str">
        <f>Base_Amostral!F312</f>
        <v>Sul</v>
      </c>
      <c r="E312" s="12">
        <f>IFERROR(AVERAGEIF('01_Base_Analitica'!$D:$D,A312,'01_Base_Analitica'!$U:$U),"")</f>
        <v>6.7</v>
      </c>
      <c r="F312" s="12">
        <f>IFERROR(AVERAGEIF('01_Base_Analitica'!$D:$D,A312,'01_Base_Analitica'!$V:$V),"")</f>
        <v>6.8249999999999993</v>
      </c>
      <c r="G312">
        <f>COUNTIFS('01_Base_Analitica'!$D:$D,A312,'01_Base_Analitica'!$U:$U,"&gt;="&amp;0)</f>
        <v>4</v>
      </c>
      <c r="H312">
        <f>COUNTIFS('01_Base_Analitica'!$D:$D,A312,'01_Base_Analitica'!$V:$V,"&gt;="&amp;0)</f>
        <v>4</v>
      </c>
      <c r="I312" s="12" cm="1">
        <f t="array" ref="I312">IF(G312&lt;2,"",MAX(_xlfn._xlws.FILTER('01_Base_Analitica'!$U$2:$U$1449,('01_Base_Analitica'!$D$2:$D$1449=A312)*ISNUMBER('01_Base_Analitica'!$U$2:$U$1449)))-MIN(_xlfn._xlws.FILTER('01_Base_Analitica'!$U$2:$U$1449,('01_Base_Analitica'!$D$2:$D$1449=A312)*ISNUMBER('01_Base_Analitica'!$U$2:$U$1449))))</f>
        <v>0.79999999999999982</v>
      </c>
      <c r="J312" s="12" cm="1">
        <f t="array" ref="J312">IF(H312&lt;2,"",MAX(_xlfn._xlws.FILTER('01_Base_Analitica'!$V$2:$V$1449,('01_Base_Analitica'!$D$2:$D$1449=A312)*ISNUMBER('01_Base_Analitica'!$V$2:$V$1449)))-MIN(_xlfn._xlws.FILTER('01_Base_Analitica'!$V$2:$V$1449,('01_Base_Analitica'!$D$2:$D$1449=A312)*ISNUMBER('01_Base_Analitica'!$V$2:$V$1449))))</f>
        <v>0.30000000000000071</v>
      </c>
      <c r="K312" s="12">
        <f t="shared" si="4"/>
        <v>-0.12499999999999911</v>
      </c>
    </row>
    <row r="313" spans="1:11">
      <c r="A313">
        <f>Base_Amostral!A313</f>
        <v>4103107</v>
      </c>
      <c r="B313" t="str">
        <f>Base_Amostral!E313</f>
        <v>Bocaiúva do Sul</v>
      </c>
      <c r="C313" t="str">
        <f>Base_Amostral!C313</f>
        <v>Paraná</v>
      </c>
      <c r="D313" t="str">
        <f>Base_Amostral!F313</f>
        <v>Sul</v>
      </c>
      <c r="E313" s="12">
        <f>IFERROR(AVERAGEIF('01_Base_Analitica'!$D:$D,A313,'01_Base_Analitica'!$U:$U),"")</f>
        <v>6.5</v>
      </c>
      <c r="F313" s="12">
        <f>IFERROR(AVERAGEIF('01_Base_Analitica'!$D:$D,A313,'01_Base_Analitica'!$V:$V),"")</f>
        <v>6.8249999999999993</v>
      </c>
      <c r="G313">
        <f>COUNTIFS('01_Base_Analitica'!$D:$D,A313,'01_Base_Analitica'!$U:$U,"&gt;="&amp;0)</f>
        <v>4</v>
      </c>
      <c r="H313">
        <f>COUNTIFS('01_Base_Analitica'!$D:$D,A313,'01_Base_Analitica'!$V:$V,"&gt;="&amp;0)</f>
        <v>4</v>
      </c>
      <c r="I313" s="12" cm="1">
        <f t="array" ref="I313">IF(G313&lt;2,"",MAX(_xlfn._xlws.FILTER('01_Base_Analitica'!$U$2:$U$1449,('01_Base_Analitica'!$D$2:$D$1449=A313)*ISNUMBER('01_Base_Analitica'!$U$2:$U$1449)))-MIN(_xlfn._xlws.FILTER('01_Base_Analitica'!$U$2:$U$1449,('01_Base_Analitica'!$D$2:$D$1449=A313)*ISNUMBER('01_Base_Analitica'!$U$2:$U$1449))))</f>
        <v>1.2000000000000002</v>
      </c>
      <c r="J313" s="12" cm="1">
        <f t="array" ref="J313">IF(H313&lt;2,"",MAX(_xlfn._xlws.FILTER('01_Base_Analitica'!$V$2:$V$1449,('01_Base_Analitica'!$D$2:$D$1449=A313)*ISNUMBER('01_Base_Analitica'!$V$2:$V$1449)))-MIN(_xlfn._xlws.FILTER('01_Base_Analitica'!$V$2:$V$1449,('01_Base_Analitica'!$D$2:$D$1449=A313)*ISNUMBER('01_Base_Analitica'!$V$2:$V$1449))))</f>
        <v>0.30000000000000071</v>
      </c>
      <c r="K313" s="12">
        <f t="shared" si="4"/>
        <v>-0.32499999999999929</v>
      </c>
    </row>
    <row r="314" spans="1:11">
      <c r="A314">
        <f>Base_Amostral!A314</f>
        <v>4104303</v>
      </c>
      <c r="B314" t="str">
        <f>Base_Amostral!E314</f>
        <v>Campo Mourão</v>
      </c>
      <c r="C314" t="str">
        <f>Base_Amostral!C314</f>
        <v>Paraná</v>
      </c>
      <c r="D314" t="str">
        <f>Base_Amostral!F314</f>
        <v>Sul</v>
      </c>
      <c r="E314" s="12">
        <f>IFERROR(AVERAGEIF('01_Base_Analitica'!$D:$D,A314,'01_Base_Analitica'!$U:$U),"")</f>
        <v>8.1000000000000014</v>
      </c>
      <c r="F314" s="12">
        <f>IFERROR(AVERAGEIF('01_Base_Analitica'!$D:$D,A314,'01_Base_Analitica'!$V:$V),"")</f>
        <v>7.7</v>
      </c>
      <c r="G314">
        <f>COUNTIFS('01_Base_Analitica'!$D:$D,A314,'01_Base_Analitica'!$U:$U,"&gt;="&amp;0)</f>
        <v>4</v>
      </c>
      <c r="H314">
        <f>COUNTIFS('01_Base_Analitica'!$D:$D,A314,'01_Base_Analitica'!$V:$V,"&gt;="&amp;0)</f>
        <v>4</v>
      </c>
      <c r="I314" s="12" cm="1">
        <f t="array" ref="I314">IF(G314&lt;2,"",MAX(_xlfn._xlws.FILTER('01_Base_Analitica'!$U$2:$U$1449,('01_Base_Analitica'!$D$2:$D$1449=A314)*ISNUMBER('01_Base_Analitica'!$U$2:$U$1449)))-MIN(_xlfn._xlws.FILTER('01_Base_Analitica'!$U$2:$U$1449,('01_Base_Analitica'!$D$2:$D$1449=A314)*ISNUMBER('01_Base_Analitica'!$U$2:$U$1449))))</f>
        <v>0.40000000000000036</v>
      </c>
      <c r="J314" s="12" cm="1">
        <f t="array" ref="J314">IF(H314&lt;2,"",MAX(_xlfn._xlws.FILTER('01_Base_Analitica'!$V$2:$V$1449,('01_Base_Analitica'!$D$2:$D$1449=A314)*ISNUMBER('01_Base_Analitica'!$V$2:$V$1449)))-MIN(_xlfn._xlws.FILTER('01_Base_Analitica'!$V$2:$V$1449,('01_Base_Analitica'!$D$2:$D$1449=A314)*ISNUMBER('01_Base_Analitica'!$V$2:$V$1449))))</f>
        <v>0</v>
      </c>
      <c r="K314" s="12">
        <f t="shared" si="4"/>
        <v>0.40000000000000124</v>
      </c>
    </row>
    <row r="315" spans="1:11">
      <c r="A315">
        <f>Base_Amostral!A315</f>
        <v>4210209</v>
      </c>
      <c r="B315" t="str">
        <f>Base_Amostral!E315</f>
        <v>Major Gercino</v>
      </c>
      <c r="C315" t="str">
        <f>Base_Amostral!C315</f>
        <v>Santa Catarina</v>
      </c>
      <c r="D315" t="str">
        <f>Base_Amostral!F315</f>
        <v>Sul</v>
      </c>
      <c r="E315" s="12">
        <f>IFERROR(AVERAGEIF('01_Base_Analitica'!$D:$D,A315,'01_Base_Analitica'!$U:$U),"")</f>
        <v>6.3749999999999991</v>
      </c>
      <c r="F315" s="12">
        <f>IFERROR(AVERAGEIF('01_Base_Analitica'!$D:$D,A315,'01_Base_Analitica'!$V:$V),"")</f>
        <v>6.8</v>
      </c>
      <c r="G315">
        <f>COUNTIFS('01_Base_Analitica'!$D:$D,A315,'01_Base_Analitica'!$U:$U,"&gt;="&amp;0)</f>
        <v>4</v>
      </c>
      <c r="H315">
        <f>COUNTIFS('01_Base_Analitica'!$D:$D,A315,'01_Base_Analitica'!$V:$V,"&gt;="&amp;0)</f>
        <v>4</v>
      </c>
      <c r="I315" s="12" cm="1">
        <f t="array" ref="I315">IF(G315&lt;2,"",MAX(_xlfn._xlws.FILTER('01_Base_Analitica'!$U$2:$U$1449,('01_Base_Analitica'!$D$2:$D$1449=A315)*ISNUMBER('01_Base_Analitica'!$U$2:$U$1449)))-MIN(_xlfn._xlws.FILTER('01_Base_Analitica'!$U$2:$U$1449,('01_Base_Analitica'!$D$2:$D$1449=A315)*ISNUMBER('01_Base_Analitica'!$U$2:$U$1449))))</f>
        <v>1.1000000000000005</v>
      </c>
      <c r="J315" s="12" cm="1">
        <f t="array" ref="J315">IF(H315&lt;2,"",MAX(_xlfn._xlws.FILTER('01_Base_Analitica'!$V$2:$V$1449,('01_Base_Analitica'!$D$2:$D$1449=A315)*ISNUMBER('01_Base_Analitica'!$V$2:$V$1449)))-MIN(_xlfn._xlws.FILTER('01_Base_Analitica'!$V$2:$V$1449,('01_Base_Analitica'!$D$2:$D$1449=A315)*ISNUMBER('01_Base_Analitica'!$V$2:$V$1449))))</f>
        <v>0</v>
      </c>
      <c r="K315" s="12">
        <f t="shared" si="4"/>
        <v>-0.42500000000000071</v>
      </c>
    </row>
    <row r="316" spans="1:11">
      <c r="A316">
        <f>Base_Amostral!A316</f>
        <v>4322608</v>
      </c>
      <c r="B316" t="str">
        <f>Base_Amostral!E316</f>
        <v>Venâncio Aires</v>
      </c>
      <c r="C316" t="str">
        <f>Base_Amostral!C316</f>
        <v>Rio Grande do Sul</v>
      </c>
      <c r="D316" t="str">
        <f>Base_Amostral!F316</f>
        <v>Sul</v>
      </c>
      <c r="E316" s="12">
        <f>IFERROR(AVERAGEIF('01_Base_Analitica'!$D:$D,A316,'01_Base_Analitica'!$U:$U),"")</f>
        <v>6.1</v>
      </c>
      <c r="F316" s="12">
        <f>IFERROR(AVERAGEIF('01_Base_Analitica'!$D:$D,A316,'01_Base_Analitica'!$V:$V),"")</f>
        <v>6.6</v>
      </c>
      <c r="G316">
        <f>COUNTIFS('01_Base_Analitica'!$D:$D,A316,'01_Base_Analitica'!$U:$U,"&gt;="&amp;0)</f>
        <v>4</v>
      </c>
      <c r="H316">
        <f>COUNTIFS('01_Base_Analitica'!$D:$D,A316,'01_Base_Analitica'!$V:$V,"&gt;="&amp;0)</f>
        <v>4</v>
      </c>
      <c r="I316" s="12" cm="1">
        <f t="array" ref="I316">IF(G316&lt;2,"",MAX(_xlfn._xlws.FILTER('01_Base_Analitica'!$U$2:$U$1449,('01_Base_Analitica'!$D$2:$D$1449=A316)*ISNUMBER('01_Base_Analitica'!$U$2:$U$1449)))-MIN(_xlfn._xlws.FILTER('01_Base_Analitica'!$U$2:$U$1449,('01_Base_Analitica'!$D$2:$D$1449=A316)*ISNUMBER('01_Base_Analitica'!$U$2:$U$1449))))</f>
        <v>1.2000000000000002</v>
      </c>
      <c r="J316" s="12" cm="1">
        <f t="array" ref="J316">IF(H316&lt;2,"",MAX(_xlfn._xlws.FILTER('01_Base_Analitica'!$V$2:$V$1449,('01_Base_Analitica'!$D$2:$D$1449=A316)*ISNUMBER('01_Base_Analitica'!$V$2:$V$1449)))-MIN(_xlfn._xlws.FILTER('01_Base_Analitica'!$V$2:$V$1449,('01_Base_Analitica'!$D$2:$D$1449=A316)*ISNUMBER('01_Base_Analitica'!$V$2:$V$1449))))</f>
        <v>0</v>
      </c>
      <c r="K316" s="12">
        <f t="shared" si="4"/>
        <v>-0.5</v>
      </c>
    </row>
    <row r="317" spans="1:11">
      <c r="A317">
        <f>Base_Amostral!A317</f>
        <v>4109203</v>
      </c>
      <c r="B317" t="str">
        <f>Base_Amostral!E317</f>
        <v>Guaraci</v>
      </c>
      <c r="C317" t="str">
        <f>Base_Amostral!C317</f>
        <v>Paraná</v>
      </c>
      <c r="D317" t="str">
        <f>Base_Amostral!F317</f>
        <v>Sul</v>
      </c>
      <c r="E317" s="12">
        <f>IFERROR(AVERAGEIF('01_Base_Analitica'!$D:$D,A317,'01_Base_Analitica'!$U:$U),"")</f>
        <v>7.5750000000000002</v>
      </c>
      <c r="F317" s="12">
        <f>IFERROR(AVERAGEIF('01_Base_Analitica'!$D:$D,A317,'01_Base_Analitica'!$V:$V),"")</f>
        <v>7.375</v>
      </c>
      <c r="G317">
        <f>COUNTIFS('01_Base_Analitica'!$D:$D,A317,'01_Base_Analitica'!$U:$U,"&gt;="&amp;0)</f>
        <v>4</v>
      </c>
      <c r="H317">
        <f>COUNTIFS('01_Base_Analitica'!$D:$D,A317,'01_Base_Analitica'!$V:$V,"&gt;="&amp;0)</f>
        <v>4</v>
      </c>
      <c r="I317" s="12" cm="1">
        <f t="array" ref="I317">IF(G317&lt;2,"",MAX(_xlfn._xlws.FILTER('01_Base_Analitica'!$U$2:$U$1449,('01_Base_Analitica'!$D$2:$D$1449=A317)*ISNUMBER('01_Base_Analitica'!$U$2:$U$1449)))-MIN(_xlfn._xlws.FILTER('01_Base_Analitica'!$U$2:$U$1449,('01_Base_Analitica'!$D$2:$D$1449=A317)*ISNUMBER('01_Base_Analitica'!$U$2:$U$1449))))</f>
        <v>0.79999999999999982</v>
      </c>
      <c r="J317" s="12" cm="1">
        <f t="array" ref="J317">IF(H317&lt;2,"",MAX(_xlfn._xlws.FILTER('01_Base_Analitica'!$V$2:$V$1449,('01_Base_Analitica'!$D$2:$D$1449=A317)*ISNUMBER('01_Base_Analitica'!$V$2:$V$1449)))-MIN(_xlfn._xlws.FILTER('01_Base_Analitica'!$V$2:$V$1449,('01_Base_Analitica'!$D$2:$D$1449=A317)*ISNUMBER('01_Base_Analitica'!$V$2:$V$1449))))</f>
        <v>0.29999999999999982</v>
      </c>
      <c r="K317" s="12">
        <f t="shared" si="4"/>
        <v>0.20000000000000018</v>
      </c>
    </row>
    <row r="318" spans="1:11">
      <c r="A318">
        <f>Base_Amostral!A318</f>
        <v>4310579</v>
      </c>
      <c r="B318" t="str">
        <f>Base_Amostral!E318</f>
        <v>Itapuca</v>
      </c>
      <c r="C318" t="str">
        <f>Base_Amostral!C318</f>
        <v>Rio Grande do Sul</v>
      </c>
      <c r="D318" t="str">
        <f>Base_Amostral!F318</f>
        <v>Sul</v>
      </c>
      <c r="E318" s="12">
        <f>IFERROR(AVERAGEIF('01_Base_Analitica'!$D:$D,A318,'01_Base_Analitica'!$U:$U),"")</f>
        <v>5.65</v>
      </c>
      <c r="F318" s="12">
        <f>IFERROR(AVERAGEIF('01_Base_Analitica'!$D:$D,A318,'01_Base_Analitica'!$V:$V),"")</f>
        <v>5.3</v>
      </c>
      <c r="G318">
        <f>COUNTIFS('01_Base_Analitica'!$D:$D,A318,'01_Base_Analitica'!$U:$U,"&gt;="&amp;0)</f>
        <v>4</v>
      </c>
      <c r="H318">
        <f>COUNTIFS('01_Base_Analitica'!$D:$D,A318,'01_Base_Analitica'!$V:$V,"&gt;="&amp;0)</f>
        <v>4</v>
      </c>
      <c r="I318" s="12" cm="1">
        <f t="array" ref="I318">IF(G318&lt;2,"",MAX(_xlfn._xlws.FILTER('01_Base_Analitica'!$U$2:$U$1449,('01_Base_Analitica'!$D$2:$D$1449=A318)*ISNUMBER('01_Base_Analitica'!$U$2:$U$1449)))-MIN(_xlfn._xlws.FILTER('01_Base_Analitica'!$U$2:$U$1449,('01_Base_Analitica'!$D$2:$D$1449=A318)*ISNUMBER('01_Base_Analitica'!$U$2:$U$1449))))</f>
        <v>1.3999999999999995</v>
      </c>
      <c r="J318" s="12" cm="1">
        <f t="array" ref="J318">IF(H318&lt;2,"",MAX(_xlfn._xlws.FILTER('01_Base_Analitica'!$V$2:$V$1449,('01_Base_Analitica'!$D$2:$D$1449=A318)*ISNUMBER('01_Base_Analitica'!$V$2:$V$1449)))-MIN(_xlfn._xlws.FILTER('01_Base_Analitica'!$V$2:$V$1449,('01_Base_Analitica'!$D$2:$D$1449=A318)*ISNUMBER('01_Base_Analitica'!$V$2:$V$1449))))</f>
        <v>0</v>
      </c>
      <c r="K318" s="12">
        <f t="shared" si="4"/>
        <v>0.35000000000000053</v>
      </c>
    </row>
    <row r="319" spans="1:11">
      <c r="A319">
        <f>Base_Amostral!A319</f>
        <v>4108007</v>
      </c>
      <c r="B319" t="str">
        <f>Base_Amostral!E319</f>
        <v>Florestópolis</v>
      </c>
      <c r="C319" t="str">
        <f>Base_Amostral!C319</f>
        <v>Paraná</v>
      </c>
      <c r="D319" t="str">
        <f>Base_Amostral!F319</f>
        <v>Sul</v>
      </c>
      <c r="E319" s="12">
        <f>IFERROR(AVERAGEIF('01_Base_Analitica'!$D:$D,A319,'01_Base_Analitica'!$U:$U),"")</f>
        <v>7.3249999999999993</v>
      </c>
      <c r="F319" s="12">
        <f>IFERROR(AVERAGEIF('01_Base_Analitica'!$D:$D,A319,'01_Base_Analitica'!$V:$V),"")</f>
        <v>7.5</v>
      </c>
      <c r="G319">
        <f>COUNTIFS('01_Base_Analitica'!$D:$D,A319,'01_Base_Analitica'!$U:$U,"&gt;="&amp;0)</f>
        <v>4</v>
      </c>
      <c r="H319">
        <f>COUNTIFS('01_Base_Analitica'!$D:$D,A319,'01_Base_Analitica'!$V:$V,"&gt;="&amp;0)</f>
        <v>4</v>
      </c>
      <c r="I319" s="12" cm="1">
        <f t="array" ref="I319">IF(G319&lt;2,"",MAX(_xlfn._xlws.FILTER('01_Base_Analitica'!$U$2:$U$1449,('01_Base_Analitica'!$D$2:$D$1449=A319)*ISNUMBER('01_Base_Analitica'!$U$2:$U$1449)))-MIN(_xlfn._xlws.FILTER('01_Base_Analitica'!$U$2:$U$1449,('01_Base_Analitica'!$D$2:$D$1449=A319)*ISNUMBER('01_Base_Analitica'!$U$2:$U$1449))))</f>
        <v>0.90000000000000036</v>
      </c>
      <c r="J319" s="12" cm="1">
        <f t="array" ref="J319">IF(H319&lt;2,"",MAX(_xlfn._xlws.FILTER('01_Base_Analitica'!$V$2:$V$1449,('01_Base_Analitica'!$D$2:$D$1449=A319)*ISNUMBER('01_Base_Analitica'!$V$2:$V$1449)))-MIN(_xlfn._xlws.FILTER('01_Base_Analitica'!$V$2:$V$1449,('01_Base_Analitica'!$D$2:$D$1449=A319)*ISNUMBER('01_Base_Analitica'!$V$2:$V$1449))))</f>
        <v>0</v>
      </c>
      <c r="K319" s="12">
        <f t="shared" si="4"/>
        <v>-0.17500000000000071</v>
      </c>
    </row>
    <row r="320" spans="1:11">
      <c r="A320">
        <f>Base_Amostral!A320</f>
        <v>4310108</v>
      </c>
      <c r="B320" t="str">
        <f>Base_Amostral!E320</f>
        <v>Igrejinha</v>
      </c>
      <c r="C320" t="str">
        <f>Base_Amostral!C320</f>
        <v>Rio Grande do Sul</v>
      </c>
      <c r="D320" t="str">
        <f>Base_Amostral!F320</f>
        <v>Sul</v>
      </c>
      <c r="E320" s="12">
        <f>IFERROR(AVERAGEIF('01_Base_Analitica'!$D:$D,A320,'01_Base_Analitica'!$U:$U),"")</f>
        <v>8.75</v>
      </c>
      <c r="F320" s="12">
        <f>IFERROR(AVERAGEIF('01_Base_Analitica'!$D:$D,A320,'01_Base_Analitica'!$V:$V),"")</f>
        <v>8.3000000000000007</v>
      </c>
      <c r="G320">
        <f>COUNTIFS('01_Base_Analitica'!$D:$D,A320,'01_Base_Analitica'!$U:$U,"&gt;="&amp;0)</f>
        <v>4</v>
      </c>
      <c r="H320">
        <f>COUNTIFS('01_Base_Analitica'!$D:$D,A320,'01_Base_Analitica'!$V:$V,"&gt;="&amp;0)</f>
        <v>4</v>
      </c>
      <c r="I320" s="12" cm="1">
        <f t="array" ref="I320">IF(G320&lt;2,"",MAX(_xlfn._xlws.FILTER('01_Base_Analitica'!$U$2:$U$1449,('01_Base_Analitica'!$D$2:$D$1449=A320)*ISNUMBER('01_Base_Analitica'!$U$2:$U$1449)))-MIN(_xlfn._xlws.FILTER('01_Base_Analitica'!$U$2:$U$1449,('01_Base_Analitica'!$D$2:$D$1449=A320)*ISNUMBER('01_Base_Analitica'!$U$2:$U$1449))))</f>
        <v>0.20000000000000107</v>
      </c>
      <c r="J320" s="12" cm="1">
        <f t="array" ref="J320">IF(H320&lt;2,"",MAX(_xlfn._xlws.FILTER('01_Base_Analitica'!$V$2:$V$1449,('01_Base_Analitica'!$D$2:$D$1449=A320)*ISNUMBER('01_Base_Analitica'!$V$2:$V$1449)))-MIN(_xlfn._xlws.FILTER('01_Base_Analitica'!$V$2:$V$1449,('01_Base_Analitica'!$D$2:$D$1449=A320)*ISNUMBER('01_Base_Analitica'!$V$2:$V$1449))))</f>
        <v>0</v>
      </c>
      <c r="K320" s="12">
        <f t="shared" si="4"/>
        <v>0.44999999999999929</v>
      </c>
    </row>
    <row r="321" spans="1:11">
      <c r="A321">
        <f>Base_Amostral!A321</f>
        <v>4121901</v>
      </c>
      <c r="B321" t="str">
        <f>Base_Amostral!E321</f>
        <v>Ribeirão do Pinhal</v>
      </c>
      <c r="C321" t="str">
        <f>Base_Amostral!C321</f>
        <v>Paraná</v>
      </c>
      <c r="D321" t="str">
        <f>Base_Amostral!F321</f>
        <v>Sul</v>
      </c>
      <c r="E321" s="12">
        <f>IFERROR(AVERAGEIF('01_Base_Analitica'!$D:$D,A321,'01_Base_Analitica'!$U:$U),"")</f>
        <v>6.95</v>
      </c>
      <c r="F321" s="12">
        <f>IFERROR(AVERAGEIF('01_Base_Analitica'!$D:$D,A321,'01_Base_Analitica'!$V:$V),"")</f>
        <v>7.125</v>
      </c>
      <c r="G321">
        <f>COUNTIFS('01_Base_Analitica'!$D:$D,A321,'01_Base_Analitica'!$U:$U,"&gt;="&amp;0)</f>
        <v>4</v>
      </c>
      <c r="H321">
        <f>COUNTIFS('01_Base_Analitica'!$D:$D,A321,'01_Base_Analitica'!$V:$V,"&gt;="&amp;0)</f>
        <v>4</v>
      </c>
      <c r="I321" s="12" cm="1">
        <f t="array" ref="I321">IF(G321&lt;2,"",MAX(_xlfn._xlws.FILTER('01_Base_Analitica'!$U$2:$U$1449,('01_Base_Analitica'!$D$2:$D$1449=A321)*ISNUMBER('01_Base_Analitica'!$U$2:$U$1449)))-MIN(_xlfn._xlws.FILTER('01_Base_Analitica'!$U$2:$U$1449,('01_Base_Analitica'!$D$2:$D$1449=A321)*ISNUMBER('01_Base_Analitica'!$U$2:$U$1449))))</f>
        <v>1.5999999999999996</v>
      </c>
      <c r="J321" s="12" cm="1">
        <f t="array" ref="J321">IF(H321&lt;2,"",MAX(_xlfn._xlws.FILTER('01_Base_Analitica'!$V$2:$V$1449,('01_Base_Analitica'!$D$2:$D$1449=A321)*ISNUMBER('01_Base_Analitica'!$V$2:$V$1449)))-MIN(_xlfn._xlws.FILTER('01_Base_Analitica'!$V$2:$V$1449,('01_Base_Analitica'!$D$2:$D$1449=A321)*ISNUMBER('01_Base_Analitica'!$V$2:$V$1449))))</f>
        <v>0.90000000000000036</v>
      </c>
      <c r="K321" s="12">
        <f t="shared" si="4"/>
        <v>-0.17499999999999982</v>
      </c>
    </row>
    <row r="322" spans="1:11">
      <c r="A322">
        <f>Base_Amostral!A322</f>
        <v>4103453</v>
      </c>
      <c r="B322" t="str">
        <f>Base_Amostral!E322</f>
        <v>Cafelândia</v>
      </c>
      <c r="C322" t="str">
        <f>Base_Amostral!C322</f>
        <v>Paraná</v>
      </c>
      <c r="D322" t="str">
        <f>Base_Amostral!F322</f>
        <v>Sul</v>
      </c>
      <c r="E322" s="12">
        <f>IFERROR(AVERAGEIF('01_Base_Analitica'!$D:$D,A322,'01_Base_Analitica'!$U:$U),"")</f>
        <v>6</v>
      </c>
      <c r="F322" s="12">
        <f>IFERROR(AVERAGEIF('01_Base_Analitica'!$D:$D,A322,'01_Base_Analitica'!$V:$V),"")</f>
        <v>6.3000000000000007</v>
      </c>
      <c r="G322">
        <f>COUNTIFS('01_Base_Analitica'!$D:$D,A322,'01_Base_Analitica'!$U:$U,"&gt;="&amp;0)</f>
        <v>4</v>
      </c>
      <c r="H322">
        <f>COUNTIFS('01_Base_Analitica'!$D:$D,A322,'01_Base_Analitica'!$V:$V,"&gt;="&amp;0)</f>
        <v>4</v>
      </c>
      <c r="I322" s="12" cm="1">
        <f t="array" ref="I322">IF(G322&lt;2,"",MAX(_xlfn._xlws.FILTER('01_Base_Analitica'!$U$2:$U$1449,('01_Base_Analitica'!$D$2:$D$1449=A322)*ISNUMBER('01_Base_Analitica'!$U$2:$U$1449)))-MIN(_xlfn._xlws.FILTER('01_Base_Analitica'!$U$2:$U$1449,('01_Base_Analitica'!$D$2:$D$1449=A322)*ISNUMBER('01_Base_Analitica'!$U$2:$U$1449))))</f>
        <v>1.2000000000000002</v>
      </c>
      <c r="J322" s="12" cm="1">
        <f t="array" ref="J322">IF(H322&lt;2,"",MAX(_xlfn._xlws.FILTER('01_Base_Analitica'!$V$2:$V$1449,('01_Base_Analitica'!$D$2:$D$1449=A322)*ISNUMBER('01_Base_Analitica'!$V$2:$V$1449)))-MIN(_xlfn._xlws.FILTER('01_Base_Analitica'!$V$2:$V$1449,('01_Base_Analitica'!$D$2:$D$1449=A322)*ISNUMBER('01_Base_Analitica'!$V$2:$V$1449))))</f>
        <v>0.40000000000000036</v>
      </c>
      <c r="K322" s="12">
        <f t="shared" si="4"/>
        <v>-0.30000000000000071</v>
      </c>
    </row>
    <row r="323" spans="1:11">
      <c r="A323">
        <f>Base_Amostral!A323</f>
        <v>4115408</v>
      </c>
      <c r="B323" t="str">
        <f>Base_Amostral!E323</f>
        <v>Marmeleiro</v>
      </c>
      <c r="C323" t="str">
        <f>Base_Amostral!C323</f>
        <v>Paraná</v>
      </c>
      <c r="D323" t="str">
        <f>Base_Amostral!F323</f>
        <v>Sul</v>
      </c>
      <c r="E323" s="12">
        <f>IFERROR(AVERAGEIF('01_Base_Analitica'!$D:$D,A323,'01_Base_Analitica'!$U:$U),"")</f>
        <v>7.7749999999999995</v>
      </c>
      <c r="F323" s="12">
        <f>IFERROR(AVERAGEIF('01_Base_Analitica'!$D:$D,A323,'01_Base_Analitica'!$V:$V),"")</f>
        <v>7</v>
      </c>
      <c r="G323">
        <f>COUNTIFS('01_Base_Analitica'!$D:$D,A323,'01_Base_Analitica'!$U:$U,"&gt;="&amp;0)</f>
        <v>4</v>
      </c>
      <c r="H323">
        <f>COUNTIFS('01_Base_Analitica'!$D:$D,A323,'01_Base_Analitica'!$V:$V,"&gt;="&amp;0)</f>
        <v>4</v>
      </c>
      <c r="I323" s="12" cm="1">
        <f t="array" ref="I323">IF(G323&lt;2,"",MAX(_xlfn._xlws.FILTER('01_Base_Analitica'!$U$2:$U$1449,('01_Base_Analitica'!$D$2:$D$1449=A323)*ISNUMBER('01_Base_Analitica'!$U$2:$U$1449)))-MIN(_xlfn._xlws.FILTER('01_Base_Analitica'!$U$2:$U$1449,('01_Base_Analitica'!$D$2:$D$1449=A323)*ISNUMBER('01_Base_Analitica'!$U$2:$U$1449))))</f>
        <v>0.70000000000000107</v>
      </c>
      <c r="J323" s="12" cm="1">
        <f t="array" ref="J323">IF(H323&lt;2,"",MAX(_xlfn._xlws.FILTER('01_Base_Analitica'!$V$2:$V$1449,('01_Base_Analitica'!$D$2:$D$1449=A323)*ISNUMBER('01_Base_Analitica'!$V$2:$V$1449)))-MIN(_xlfn._xlws.FILTER('01_Base_Analitica'!$V$2:$V$1449,('01_Base_Analitica'!$D$2:$D$1449=A323)*ISNUMBER('01_Base_Analitica'!$V$2:$V$1449))))</f>
        <v>0</v>
      </c>
      <c r="K323" s="12">
        <f t="shared" ref="K323:K363" si="5">IF(OR(E323="",F323=""),"",E323-F323)</f>
        <v>0.77499999999999947</v>
      </c>
    </row>
    <row r="324" spans="1:11">
      <c r="A324">
        <f>Base_Amostral!A324</f>
        <v>4308078</v>
      </c>
      <c r="B324" t="str">
        <f>Base_Amostral!E324</f>
        <v>Fazenda Vilanova</v>
      </c>
      <c r="C324" t="str">
        <f>Base_Amostral!C324</f>
        <v>Rio Grande do Sul</v>
      </c>
      <c r="D324" t="str">
        <f>Base_Amostral!F324</f>
        <v>Sul</v>
      </c>
      <c r="E324" s="12">
        <f>IFERROR(AVERAGEIF('01_Base_Analitica'!$D:$D,A324,'01_Base_Analitica'!$U:$U),"")</f>
        <v>9.2999999999999989</v>
      </c>
      <c r="F324" s="12">
        <f>IFERROR(AVERAGEIF('01_Base_Analitica'!$D:$D,A324,'01_Base_Analitica'!$V:$V),"")</f>
        <v>6.7</v>
      </c>
      <c r="G324">
        <f>COUNTIFS('01_Base_Analitica'!$D:$D,A324,'01_Base_Analitica'!$U:$U,"&gt;="&amp;0)</f>
        <v>4</v>
      </c>
      <c r="H324">
        <f>COUNTIFS('01_Base_Analitica'!$D:$D,A324,'01_Base_Analitica'!$V:$V,"&gt;="&amp;0)</f>
        <v>4</v>
      </c>
      <c r="I324" s="12" cm="1">
        <f t="array" ref="I324">IF(G324&lt;2,"",MAX(_xlfn._xlws.FILTER('01_Base_Analitica'!$U$2:$U$1449,('01_Base_Analitica'!$D$2:$D$1449=A324)*ISNUMBER('01_Base_Analitica'!$U$2:$U$1449)))-MIN(_xlfn._xlws.FILTER('01_Base_Analitica'!$U$2:$U$1449,('01_Base_Analitica'!$D$2:$D$1449=A324)*ISNUMBER('01_Base_Analitica'!$U$2:$U$1449))))</f>
        <v>0.40000000000000036</v>
      </c>
      <c r="J324" s="12" cm="1">
        <f t="array" ref="J324">IF(H324&lt;2,"",MAX(_xlfn._xlws.FILTER('01_Base_Analitica'!$V$2:$V$1449,('01_Base_Analitica'!$D$2:$D$1449=A324)*ISNUMBER('01_Base_Analitica'!$V$2:$V$1449)))-MIN(_xlfn._xlws.FILTER('01_Base_Analitica'!$V$2:$V$1449,('01_Base_Analitica'!$D$2:$D$1449=A324)*ISNUMBER('01_Base_Analitica'!$V$2:$V$1449))))</f>
        <v>0</v>
      </c>
      <c r="K324" s="12">
        <f t="shared" si="5"/>
        <v>2.5999999999999988</v>
      </c>
    </row>
    <row r="325" spans="1:11">
      <c r="A325">
        <f>Base_Amostral!A325</f>
        <v>4303608</v>
      </c>
      <c r="B325" t="str">
        <f>Base_Amostral!E325</f>
        <v>Cambará do Sul</v>
      </c>
      <c r="C325" t="str">
        <f>Base_Amostral!C325</f>
        <v>Rio Grande do Sul</v>
      </c>
      <c r="D325" t="str">
        <f>Base_Amostral!F325</f>
        <v>Sul</v>
      </c>
      <c r="E325" s="12">
        <f>IFERROR(AVERAGEIF('01_Base_Analitica'!$D:$D,A325,'01_Base_Analitica'!$U:$U),"")</f>
        <v>7.4250000000000007</v>
      </c>
      <c r="F325" s="12">
        <f>IFERROR(AVERAGEIF('01_Base_Analitica'!$D:$D,A325,'01_Base_Analitica'!$V:$V),"")</f>
        <v>6.75</v>
      </c>
      <c r="G325">
        <f>COUNTIFS('01_Base_Analitica'!$D:$D,A325,'01_Base_Analitica'!$U:$U,"&gt;="&amp;0)</f>
        <v>4</v>
      </c>
      <c r="H325">
        <f>COUNTIFS('01_Base_Analitica'!$D:$D,A325,'01_Base_Analitica'!$V:$V,"&gt;="&amp;0)</f>
        <v>4</v>
      </c>
      <c r="I325" s="12" cm="1">
        <f t="array" ref="I325">IF(G325&lt;2,"",MAX(_xlfn._xlws.FILTER('01_Base_Analitica'!$U$2:$U$1449,('01_Base_Analitica'!$D$2:$D$1449=A325)*ISNUMBER('01_Base_Analitica'!$U$2:$U$1449)))-MIN(_xlfn._xlws.FILTER('01_Base_Analitica'!$U$2:$U$1449,('01_Base_Analitica'!$D$2:$D$1449=A325)*ISNUMBER('01_Base_Analitica'!$U$2:$U$1449))))</f>
        <v>9.9999999999999645E-2</v>
      </c>
      <c r="J325" s="12" cm="1">
        <f t="array" ref="J325">IF(H325&lt;2,"",MAX(_xlfn._xlws.FILTER('01_Base_Analitica'!$V$2:$V$1449,('01_Base_Analitica'!$D$2:$D$1449=A325)*ISNUMBER('01_Base_Analitica'!$V$2:$V$1449)))-MIN(_xlfn._xlws.FILTER('01_Base_Analitica'!$V$2:$V$1449,('01_Base_Analitica'!$D$2:$D$1449=A325)*ISNUMBER('01_Base_Analitica'!$V$2:$V$1449))))</f>
        <v>0.5</v>
      </c>
      <c r="K325" s="12">
        <f t="shared" si="5"/>
        <v>0.67500000000000071</v>
      </c>
    </row>
    <row r="326" spans="1:11">
      <c r="A326">
        <f>Base_Amostral!A326</f>
        <v>4119806</v>
      </c>
      <c r="B326" t="str">
        <f>Base_Amostral!E326</f>
        <v>Planalto</v>
      </c>
      <c r="C326" t="str">
        <f>Base_Amostral!C326</f>
        <v>Paraná</v>
      </c>
      <c r="D326" t="str">
        <f>Base_Amostral!F326</f>
        <v>Sul</v>
      </c>
      <c r="E326" s="12">
        <f>IFERROR(AVERAGEIF('01_Base_Analitica'!$D:$D,A326,'01_Base_Analitica'!$U:$U),"")</f>
        <v>9.2999999999999989</v>
      </c>
      <c r="F326" s="12">
        <f>IFERROR(AVERAGEIF('01_Base_Analitica'!$D:$D,A326,'01_Base_Analitica'!$V:$V),"")</f>
        <v>5.6</v>
      </c>
      <c r="G326">
        <f>COUNTIFS('01_Base_Analitica'!$D:$D,A326,'01_Base_Analitica'!$U:$U,"&gt;="&amp;0)</f>
        <v>4</v>
      </c>
      <c r="H326">
        <f>COUNTIFS('01_Base_Analitica'!$D:$D,A326,'01_Base_Analitica'!$V:$V,"&gt;="&amp;0)</f>
        <v>4</v>
      </c>
      <c r="I326" s="12" cm="1">
        <f t="array" ref="I326">IF(G326&lt;2,"",MAX(_xlfn._xlws.FILTER('01_Base_Analitica'!$U$2:$U$1449,('01_Base_Analitica'!$D$2:$D$1449=A326)*ISNUMBER('01_Base_Analitica'!$U$2:$U$1449)))-MIN(_xlfn._xlws.FILTER('01_Base_Analitica'!$U$2:$U$1449,('01_Base_Analitica'!$D$2:$D$1449=A326)*ISNUMBER('01_Base_Analitica'!$U$2:$U$1449))))</f>
        <v>0.40000000000000036</v>
      </c>
      <c r="J326" s="12" cm="1">
        <f t="array" ref="J326">IF(H326&lt;2,"",MAX(_xlfn._xlws.FILTER('01_Base_Analitica'!$V$2:$V$1449,('01_Base_Analitica'!$D$2:$D$1449=A326)*ISNUMBER('01_Base_Analitica'!$V$2:$V$1449)))-MIN(_xlfn._xlws.FILTER('01_Base_Analitica'!$V$2:$V$1449,('01_Base_Analitica'!$D$2:$D$1449=A326)*ISNUMBER('01_Base_Analitica'!$V$2:$V$1449))))</f>
        <v>0</v>
      </c>
      <c r="K326" s="12">
        <f t="shared" si="5"/>
        <v>3.6999999999999993</v>
      </c>
    </row>
    <row r="327" spans="1:11">
      <c r="A327">
        <f>Base_Amostral!A327</f>
        <v>4320206</v>
      </c>
      <c r="B327" t="str">
        <f>Base_Amostral!E327</f>
        <v>Seberi</v>
      </c>
      <c r="C327" t="str">
        <f>Base_Amostral!C327</f>
        <v>Rio Grande do Sul</v>
      </c>
      <c r="D327" t="str">
        <f>Base_Amostral!F327</f>
        <v>Sul</v>
      </c>
      <c r="E327" s="12">
        <f>IFERROR(AVERAGEIF('01_Base_Analitica'!$D:$D,A327,'01_Base_Analitica'!$U:$U),"")</f>
        <v>4.5250000000000004</v>
      </c>
      <c r="F327" s="12">
        <f>IFERROR(AVERAGEIF('01_Base_Analitica'!$D:$D,A327,'01_Base_Analitica'!$V:$V),"")</f>
        <v>4.5</v>
      </c>
      <c r="G327">
        <f>COUNTIFS('01_Base_Analitica'!$D:$D,A327,'01_Base_Analitica'!$U:$U,"&gt;="&amp;0)</f>
        <v>4</v>
      </c>
      <c r="H327">
        <f>COUNTIFS('01_Base_Analitica'!$D:$D,A327,'01_Base_Analitica'!$V:$V,"&gt;="&amp;0)</f>
        <v>4</v>
      </c>
      <c r="I327" s="12" cm="1">
        <f t="array" ref="I327">IF(G327&lt;2,"",MAX(_xlfn._xlws.FILTER('01_Base_Analitica'!$U$2:$U$1449,('01_Base_Analitica'!$D$2:$D$1449=A327)*ISNUMBER('01_Base_Analitica'!$U$2:$U$1449)))-MIN(_xlfn._xlws.FILTER('01_Base_Analitica'!$U$2:$U$1449,('01_Base_Analitica'!$D$2:$D$1449=A327)*ISNUMBER('01_Base_Analitica'!$U$2:$U$1449))))</f>
        <v>1.0999999999999996</v>
      </c>
      <c r="J327" s="12" cm="1">
        <f t="array" ref="J327">IF(H327&lt;2,"",MAX(_xlfn._xlws.FILTER('01_Base_Analitica'!$V$2:$V$1449,('01_Base_Analitica'!$D$2:$D$1449=A327)*ISNUMBER('01_Base_Analitica'!$V$2:$V$1449)))-MIN(_xlfn._xlws.FILTER('01_Base_Analitica'!$V$2:$V$1449,('01_Base_Analitica'!$D$2:$D$1449=A327)*ISNUMBER('01_Base_Analitica'!$V$2:$V$1449))))</f>
        <v>0</v>
      </c>
      <c r="K327" s="12">
        <f t="shared" si="5"/>
        <v>2.5000000000000355E-2</v>
      </c>
    </row>
    <row r="328" spans="1:11">
      <c r="A328">
        <f>Base_Amostral!A328</f>
        <v>4211801</v>
      </c>
      <c r="B328" t="str">
        <f>Base_Amostral!E328</f>
        <v>Ouro</v>
      </c>
      <c r="C328" t="str">
        <f>Base_Amostral!C328</f>
        <v>Santa Catarina</v>
      </c>
      <c r="D328" t="str">
        <f>Base_Amostral!F328</f>
        <v>Sul</v>
      </c>
      <c r="E328" s="12">
        <f>IFERROR(AVERAGEIF('01_Base_Analitica'!$D:$D,A328,'01_Base_Analitica'!$U:$U),"")</f>
        <v>6.05</v>
      </c>
      <c r="F328" s="12">
        <f>IFERROR(AVERAGEIF('01_Base_Analitica'!$D:$D,A328,'01_Base_Analitica'!$V:$V),"")</f>
        <v>6.1</v>
      </c>
      <c r="G328">
        <f>COUNTIFS('01_Base_Analitica'!$D:$D,A328,'01_Base_Analitica'!$U:$U,"&gt;="&amp;0)</f>
        <v>4</v>
      </c>
      <c r="H328">
        <f>COUNTIFS('01_Base_Analitica'!$D:$D,A328,'01_Base_Analitica'!$V:$V,"&gt;="&amp;0)</f>
        <v>4</v>
      </c>
      <c r="I328" s="12" cm="1">
        <f t="array" ref="I328">IF(G328&lt;2,"",MAX(_xlfn._xlws.FILTER('01_Base_Analitica'!$U$2:$U$1449,('01_Base_Analitica'!$D$2:$D$1449=A328)*ISNUMBER('01_Base_Analitica'!$U$2:$U$1449)))-MIN(_xlfn._xlws.FILTER('01_Base_Analitica'!$U$2:$U$1449,('01_Base_Analitica'!$D$2:$D$1449=A328)*ISNUMBER('01_Base_Analitica'!$U$2:$U$1449))))</f>
        <v>1</v>
      </c>
      <c r="J328" s="12" cm="1">
        <f t="array" ref="J328">IF(H328&lt;2,"",MAX(_xlfn._xlws.FILTER('01_Base_Analitica'!$V$2:$V$1449,('01_Base_Analitica'!$D$2:$D$1449=A328)*ISNUMBER('01_Base_Analitica'!$V$2:$V$1449)))-MIN(_xlfn._xlws.FILTER('01_Base_Analitica'!$V$2:$V$1449,('01_Base_Analitica'!$D$2:$D$1449=A328)*ISNUMBER('01_Base_Analitica'!$V$2:$V$1449))))</f>
        <v>0</v>
      </c>
      <c r="K328" s="12">
        <f t="shared" si="5"/>
        <v>-4.9999999999999822E-2</v>
      </c>
    </row>
    <row r="329" spans="1:11">
      <c r="A329">
        <f>Base_Amostral!A329</f>
        <v>4308904</v>
      </c>
      <c r="B329" t="str">
        <f>Base_Amostral!E329</f>
        <v>Getúlio Vargas</v>
      </c>
      <c r="C329" t="str">
        <f>Base_Amostral!C329</f>
        <v>Rio Grande do Sul</v>
      </c>
      <c r="D329" t="str">
        <f>Base_Amostral!F329</f>
        <v>Sul</v>
      </c>
      <c r="E329" s="12">
        <f>IFERROR(AVERAGEIF('01_Base_Analitica'!$D:$D,A329,'01_Base_Analitica'!$U:$U),"")</f>
        <v>7.8999999999999995</v>
      </c>
      <c r="F329" s="12">
        <f>IFERROR(AVERAGEIF('01_Base_Analitica'!$D:$D,A329,'01_Base_Analitica'!$V:$V),"")</f>
        <v>7.8750000000000009</v>
      </c>
      <c r="G329">
        <f>COUNTIFS('01_Base_Analitica'!$D:$D,A329,'01_Base_Analitica'!$U:$U,"&gt;="&amp;0)</f>
        <v>3</v>
      </c>
      <c r="H329">
        <f>COUNTIFS('01_Base_Analitica'!$D:$D,A329,'01_Base_Analitica'!$V:$V,"&gt;="&amp;0)</f>
        <v>4</v>
      </c>
      <c r="I329" s="12" cm="1">
        <f t="array" ref="I329">IF(G329&lt;2,"",MAX(_xlfn._xlws.FILTER('01_Base_Analitica'!$U$2:$U$1449,('01_Base_Analitica'!$D$2:$D$1449=A329)*ISNUMBER('01_Base_Analitica'!$U$2:$U$1449)))-MIN(_xlfn._xlws.FILTER('01_Base_Analitica'!$U$2:$U$1449,('01_Base_Analitica'!$D$2:$D$1449=A329)*ISNUMBER('01_Base_Analitica'!$U$2:$U$1449))))</f>
        <v>2.3999999999999995</v>
      </c>
      <c r="J329" s="12" cm="1">
        <f t="array" ref="J329">IF(H329&lt;2,"",MAX(_xlfn._xlws.FILTER('01_Base_Analitica'!$V$2:$V$1449,('01_Base_Analitica'!$D$2:$D$1449=A329)*ISNUMBER('01_Base_Analitica'!$V$2:$V$1449)))-MIN(_xlfn._xlws.FILTER('01_Base_Analitica'!$V$2:$V$1449,('01_Base_Analitica'!$D$2:$D$1449=A329)*ISNUMBER('01_Base_Analitica'!$V$2:$V$1449))))</f>
        <v>1.7000000000000011</v>
      </c>
      <c r="K329" s="12">
        <f t="shared" si="5"/>
        <v>2.4999999999998579E-2</v>
      </c>
    </row>
    <row r="330" spans="1:11">
      <c r="A330">
        <f>Base_Amostral!A330</f>
        <v>4120655</v>
      </c>
      <c r="B330" t="str">
        <f>Base_Amostral!E330</f>
        <v>Quarto Centenário</v>
      </c>
      <c r="C330" t="str">
        <f>Base_Amostral!C330</f>
        <v>Paraná</v>
      </c>
      <c r="D330" t="str">
        <f>Base_Amostral!F330</f>
        <v>Sul</v>
      </c>
      <c r="E330" s="12">
        <f>IFERROR(AVERAGEIF('01_Base_Analitica'!$D:$D,A330,'01_Base_Analitica'!$U:$U),"")</f>
        <v>5.3</v>
      </c>
      <c r="F330" s="12">
        <f>IFERROR(AVERAGEIF('01_Base_Analitica'!$D:$D,A330,'01_Base_Analitica'!$V:$V),"")</f>
        <v>5.5500000000000007</v>
      </c>
      <c r="G330">
        <f>COUNTIFS('01_Base_Analitica'!$D:$D,A330,'01_Base_Analitica'!$U:$U,"&gt;="&amp;0)</f>
        <v>4</v>
      </c>
      <c r="H330">
        <f>COUNTIFS('01_Base_Analitica'!$D:$D,A330,'01_Base_Analitica'!$V:$V,"&gt;="&amp;0)</f>
        <v>4</v>
      </c>
      <c r="I330" s="12" cm="1">
        <f t="array" ref="I330">IF(G330&lt;2,"",MAX(_xlfn._xlws.FILTER('01_Base_Analitica'!$U$2:$U$1449,('01_Base_Analitica'!$D$2:$D$1449=A330)*ISNUMBER('01_Base_Analitica'!$U$2:$U$1449)))-MIN(_xlfn._xlws.FILTER('01_Base_Analitica'!$U$2:$U$1449,('01_Base_Analitica'!$D$2:$D$1449=A330)*ISNUMBER('01_Base_Analitica'!$U$2:$U$1449))))</f>
        <v>1.3999999999999995</v>
      </c>
      <c r="J330" s="12" cm="1">
        <f t="array" ref="J330">IF(H330&lt;2,"",MAX(_xlfn._xlws.FILTER('01_Base_Analitica'!$V$2:$V$1449,('01_Base_Analitica'!$D$2:$D$1449=A330)*ISNUMBER('01_Base_Analitica'!$V$2:$V$1449)))-MIN(_xlfn._xlws.FILTER('01_Base_Analitica'!$V$2:$V$1449,('01_Base_Analitica'!$D$2:$D$1449=A330)*ISNUMBER('01_Base_Analitica'!$V$2:$V$1449))))</f>
        <v>9.9999999999999645E-2</v>
      </c>
      <c r="K330" s="12">
        <f t="shared" si="5"/>
        <v>-0.25000000000000089</v>
      </c>
    </row>
    <row r="331" spans="1:11">
      <c r="A331">
        <f>Base_Amostral!A331</f>
        <v>4218855</v>
      </c>
      <c r="B331" t="str">
        <f>Base_Amostral!E331</f>
        <v>União do Oeste</v>
      </c>
      <c r="C331" t="str">
        <f>Base_Amostral!C331</f>
        <v>Santa Catarina</v>
      </c>
      <c r="D331" t="str">
        <f>Base_Amostral!F331</f>
        <v>Sul</v>
      </c>
      <c r="E331" s="12">
        <f>IFERROR(AVERAGEIF('01_Base_Analitica'!$D:$D,A331,'01_Base_Analitica'!$U:$U),"")</f>
        <v>6.25</v>
      </c>
      <c r="F331" s="12">
        <f>IFERROR(AVERAGEIF('01_Base_Analitica'!$D:$D,A331,'01_Base_Analitica'!$V:$V),"")</f>
        <v>6.3</v>
      </c>
      <c r="G331">
        <f>COUNTIFS('01_Base_Analitica'!$D:$D,A331,'01_Base_Analitica'!$U:$U,"&gt;="&amp;0)</f>
        <v>4</v>
      </c>
      <c r="H331">
        <f>COUNTIFS('01_Base_Analitica'!$D:$D,A331,'01_Base_Analitica'!$V:$V,"&gt;="&amp;0)</f>
        <v>4</v>
      </c>
      <c r="I331" s="12" cm="1">
        <f t="array" ref="I331">IF(G331&lt;2,"",MAX(_xlfn._xlws.FILTER('01_Base_Analitica'!$U$2:$U$1449,('01_Base_Analitica'!$D$2:$D$1449=A331)*ISNUMBER('01_Base_Analitica'!$U$2:$U$1449)))-MIN(_xlfn._xlws.FILTER('01_Base_Analitica'!$U$2:$U$1449,('01_Base_Analitica'!$D$2:$D$1449=A331)*ISNUMBER('01_Base_Analitica'!$U$2:$U$1449))))</f>
        <v>1</v>
      </c>
      <c r="J331" s="12" cm="1">
        <f t="array" ref="J331">IF(H331&lt;2,"",MAX(_xlfn._xlws.FILTER('01_Base_Analitica'!$V$2:$V$1449,('01_Base_Analitica'!$D$2:$D$1449=A331)*ISNUMBER('01_Base_Analitica'!$V$2:$V$1449)))-MIN(_xlfn._xlws.FILTER('01_Base_Analitica'!$V$2:$V$1449,('01_Base_Analitica'!$D$2:$D$1449=A331)*ISNUMBER('01_Base_Analitica'!$V$2:$V$1449))))</f>
        <v>0</v>
      </c>
      <c r="K331" s="12">
        <f t="shared" si="5"/>
        <v>-4.9999999999999822E-2</v>
      </c>
    </row>
    <row r="332" spans="1:11">
      <c r="A332">
        <f>Base_Amostral!A332</f>
        <v>4104253</v>
      </c>
      <c r="B332" t="str">
        <f>Base_Amostral!E332</f>
        <v>Campo Magro</v>
      </c>
      <c r="C332" t="str">
        <f>Base_Amostral!C332</f>
        <v>Paraná</v>
      </c>
      <c r="D332" t="str">
        <f>Base_Amostral!F332</f>
        <v>Sul</v>
      </c>
      <c r="E332" s="12">
        <f>IFERROR(AVERAGEIF('01_Base_Analitica'!$D:$D,A332,'01_Base_Analitica'!$U:$U),"")</f>
        <v>6.75</v>
      </c>
      <c r="F332" s="12">
        <f>IFERROR(AVERAGEIF('01_Base_Analitica'!$D:$D,A332,'01_Base_Analitica'!$V:$V),"")</f>
        <v>6.7</v>
      </c>
      <c r="G332">
        <f>COUNTIFS('01_Base_Analitica'!$D:$D,A332,'01_Base_Analitica'!$U:$U,"&gt;="&amp;0)</f>
        <v>4</v>
      </c>
      <c r="H332">
        <f>COUNTIFS('01_Base_Analitica'!$D:$D,A332,'01_Base_Analitica'!$V:$V,"&gt;="&amp;0)</f>
        <v>4</v>
      </c>
      <c r="I332" s="12" cm="1">
        <f t="array" ref="I332">IF(G332&lt;2,"",MAX(_xlfn._xlws.FILTER('01_Base_Analitica'!$U$2:$U$1449,('01_Base_Analitica'!$D$2:$D$1449=A332)*ISNUMBER('01_Base_Analitica'!$U$2:$U$1449)))-MIN(_xlfn._xlws.FILTER('01_Base_Analitica'!$U$2:$U$1449,('01_Base_Analitica'!$D$2:$D$1449=A332)*ISNUMBER('01_Base_Analitica'!$U$2:$U$1449))))</f>
        <v>1</v>
      </c>
      <c r="J332" s="12" cm="1">
        <f t="array" ref="J332">IF(H332&lt;2,"",MAX(_xlfn._xlws.FILTER('01_Base_Analitica'!$V$2:$V$1449,('01_Base_Analitica'!$D$2:$D$1449=A332)*ISNUMBER('01_Base_Analitica'!$V$2:$V$1449)))-MIN(_xlfn._xlws.FILTER('01_Base_Analitica'!$V$2:$V$1449,('01_Base_Analitica'!$D$2:$D$1449=A332)*ISNUMBER('01_Base_Analitica'!$V$2:$V$1449))))</f>
        <v>0</v>
      </c>
      <c r="K332" s="12">
        <f t="shared" si="5"/>
        <v>4.9999999999999822E-2</v>
      </c>
    </row>
    <row r="333" spans="1:11">
      <c r="A333">
        <f>Base_Amostral!A333</f>
        <v>4302006</v>
      </c>
      <c r="B333" t="str">
        <f>Base_Amostral!E333</f>
        <v>Barros Cassal</v>
      </c>
      <c r="C333" t="str">
        <f>Base_Amostral!C333</f>
        <v>Rio Grande do Sul</v>
      </c>
      <c r="D333" t="str">
        <f>Base_Amostral!F333</f>
        <v>Sul</v>
      </c>
      <c r="E333" s="12">
        <f>IFERROR(AVERAGEIF('01_Base_Analitica'!$D:$D,A333,'01_Base_Analitica'!$U:$U),"")</f>
        <v>7.4250000000000007</v>
      </c>
      <c r="F333" s="12">
        <f>IFERROR(AVERAGEIF('01_Base_Analitica'!$D:$D,A333,'01_Base_Analitica'!$V:$V),"")</f>
        <v>6.75</v>
      </c>
      <c r="G333">
        <f>COUNTIFS('01_Base_Analitica'!$D:$D,A333,'01_Base_Analitica'!$U:$U,"&gt;="&amp;0)</f>
        <v>4</v>
      </c>
      <c r="H333">
        <f>COUNTIFS('01_Base_Analitica'!$D:$D,A333,'01_Base_Analitica'!$V:$V,"&gt;="&amp;0)</f>
        <v>4</v>
      </c>
      <c r="I333" s="12" cm="1">
        <f t="array" ref="I333">IF(G333&lt;2,"",MAX(_xlfn._xlws.FILTER('01_Base_Analitica'!$U$2:$U$1449,('01_Base_Analitica'!$D$2:$D$1449=A333)*ISNUMBER('01_Base_Analitica'!$U$2:$U$1449)))-MIN(_xlfn._xlws.FILTER('01_Base_Analitica'!$U$2:$U$1449,('01_Base_Analitica'!$D$2:$D$1449=A333)*ISNUMBER('01_Base_Analitica'!$U$2:$U$1449))))</f>
        <v>9.9999999999999645E-2</v>
      </c>
      <c r="J333" s="12" cm="1">
        <f t="array" ref="J333">IF(H333&lt;2,"",MAX(_xlfn._xlws.FILTER('01_Base_Analitica'!$V$2:$V$1449,('01_Base_Analitica'!$D$2:$D$1449=A333)*ISNUMBER('01_Base_Analitica'!$V$2:$V$1449)))-MIN(_xlfn._xlws.FILTER('01_Base_Analitica'!$V$2:$V$1449,('01_Base_Analitica'!$D$2:$D$1449=A333)*ISNUMBER('01_Base_Analitica'!$V$2:$V$1449))))</f>
        <v>0.5</v>
      </c>
      <c r="K333" s="12">
        <f t="shared" si="5"/>
        <v>0.67500000000000071</v>
      </c>
    </row>
    <row r="334" spans="1:11">
      <c r="A334">
        <f>Base_Amostral!A334</f>
        <v>4312658</v>
      </c>
      <c r="B334" t="str">
        <f>Base_Amostral!E334</f>
        <v>Não-Me-Toque</v>
      </c>
      <c r="C334" t="str">
        <f>Base_Amostral!C334</f>
        <v>Rio Grande do Sul</v>
      </c>
      <c r="D334" t="str">
        <f>Base_Amostral!F334</f>
        <v>Sul</v>
      </c>
      <c r="E334" s="12">
        <f>IFERROR(AVERAGEIF('01_Base_Analitica'!$D:$D,A334,'01_Base_Analitica'!$U:$U),"")</f>
        <v>7.8249999999999993</v>
      </c>
      <c r="F334" s="12">
        <f>IFERROR(AVERAGEIF('01_Base_Analitica'!$D:$D,A334,'01_Base_Analitica'!$V:$V),"")</f>
        <v>7.7</v>
      </c>
      <c r="G334">
        <f>COUNTIFS('01_Base_Analitica'!$D:$D,A334,'01_Base_Analitica'!$U:$U,"&gt;="&amp;0)</f>
        <v>4</v>
      </c>
      <c r="H334">
        <f>COUNTIFS('01_Base_Analitica'!$D:$D,A334,'01_Base_Analitica'!$V:$V,"&gt;="&amp;0)</f>
        <v>4</v>
      </c>
      <c r="I334" s="12" cm="1">
        <f t="array" ref="I334">IF(G334&lt;2,"",MAX(_xlfn._xlws.FILTER('01_Base_Analitica'!$U$2:$U$1449,('01_Base_Analitica'!$D$2:$D$1449=A334)*ISNUMBER('01_Base_Analitica'!$U$2:$U$1449)))-MIN(_xlfn._xlws.FILTER('01_Base_Analitica'!$U$2:$U$1449,('01_Base_Analitica'!$D$2:$D$1449=A334)*ISNUMBER('01_Base_Analitica'!$U$2:$U$1449))))</f>
        <v>0.90000000000000036</v>
      </c>
      <c r="J334" s="12" cm="1">
        <f t="array" ref="J334">IF(H334&lt;2,"",MAX(_xlfn._xlws.FILTER('01_Base_Analitica'!$V$2:$V$1449,('01_Base_Analitica'!$D$2:$D$1449=A334)*ISNUMBER('01_Base_Analitica'!$V$2:$V$1449)))-MIN(_xlfn._xlws.FILTER('01_Base_Analitica'!$V$2:$V$1449,('01_Base_Analitica'!$D$2:$D$1449=A334)*ISNUMBER('01_Base_Analitica'!$V$2:$V$1449))))</f>
        <v>0</v>
      </c>
      <c r="K334" s="12">
        <f t="shared" si="5"/>
        <v>0.12499999999999911</v>
      </c>
    </row>
    <row r="335" spans="1:11">
      <c r="A335">
        <f>Base_Amostral!A335</f>
        <v>4123006</v>
      </c>
      <c r="B335" t="str">
        <f>Base_Amostral!E335</f>
        <v>Salto do Lontra</v>
      </c>
      <c r="C335" t="str">
        <f>Base_Amostral!C335</f>
        <v>Paraná</v>
      </c>
      <c r="D335" t="str">
        <f>Base_Amostral!F335</f>
        <v>Sul</v>
      </c>
      <c r="E335" s="12">
        <f>IFERROR(AVERAGEIF('01_Base_Analitica'!$D:$D,A335,'01_Base_Analitica'!$U:$U),"")</f>
        <v>9.2999999999999989</v>
      </c>
      <c r="F335" s="12">
        <f>IFERROR(AVERAGEIF('01_Base_Analitica'!$D:$D,A335,'01_Base_Analitica'!$V:$V),"")</f>
        <v>5.3</v>
      </c>
      <c r="G335">
        <f>COUNTIFS('01_Base_Analitica'!$D:$D,A335,'01_Base_Analitica'!$U:$U,"&gt;="&amp;0)</f>
        <v>4</v>
      </c>
      <c r="H335">
        <f>COUNTIFS('01_Base_Analitica'!$D:$D,A335,'01_Base_Analitica'!$V:$V,"&gt;="&amp;0)</f>
        <v>4</v>
      </c>
      <c r="I335" s="12" cm="1">
        <f t="array" ref="I335">IF(G335&lt;2,"",MAX(_xlfn._xlws.FILTER('01_Base_Analitica'!$U$2:$U$1449,('01_Base_Analitica'!$D$2:$D$1449=A335)*ISNUMBER('01_Base_Analitica'!$U$2:$U$1449)))-MIN(_xlfn._xlws.FILTER('01_Base_Analitica'!$U$2:$U$1449,('01_Base_Analitica'!$D$2:$D$1449=A335)*ISNUMBER('01_Base_Analitica'!$U$2:$U$1449))))</f>
        <v>0.40000000000000036</v>
      </c>
      <c r="J335" s="12" cm="1">
        <f t="array" ref="J335">IF(H335&lt;2,"",MAX(_xlfn._xlws.FILTER('01_Base_Analitica'!$V$2:$V$1449,('01_Base_Analitica'!$D$2:$D$1449=A335)*ISNUMBER('01_Base_Analitica'!$V$2:$V$1449)))-MIN(_xlfn._xlws.FILTER('01_Base_Analitica'!$V$2:$V$1449,('01_Base_Analitica'!$D$2:$D$1449=A335)*ISNUMBER('01_Base_Analitica'!$V$2:$V$1449))))</f>
        <v>0</v>
      </c>
      <c r="K335" s="12">
        <f t="shared" si="5"/>
        <v>3.9999999999999991</v>
      </c>
    </row>
    <row r="336" spans="1:11">
      <c r="A336">
        <f>Base_Amostral!A336</f>
        <v>4108809</v>
      </c>
      <c r="B336" t="str">
        <f>Base_Amostral!E336</f>
        <v>Guaíra</v>
      </c>
      <c r="C336" t="str">
        <f>Base_Amostral!C336</f>
        <v>Paraná</v>
      </c>
      <c r="D336" t="str">
        <f>Base_Amostral!F336</f>
        <v>Sul</v>
      </c>
      <c r="E336" s="12">
        <f>IFERROR(AVERAGEIF('01_Base_Analitica'!$D:$D,A336,'01_Base_Analitica'!$U:$U),"")</f>
        <v>6.05</v>
      </c>
      <c r="F336" s="12">
        <f>IFERROR(AVERAGEIF('01_Base_Analitica'!$D:$D,A336,'01_Base_Analitica'!$V:$V),"")</f>
        <v>6.25</v>
      </c>
      <c r="G336">
        <f>COUNTIFS('01_Base_Analitica'!$D:$D,A336,'01_Base_Analitica'!$U:$U,"&gt;="&amp;0)</f>
        <v>4</v>
      </c>
      <c r="H336">
        <f>COUNTIFS('01_Base_Analitica'!$D:$D,A336,'01_Base_Analitica'!$V:$V,"&gt;="&amp;0)</f>
        <v>4</v>
      </c>
      <c r="I336" s="12" cm="1">
        <f t="array" ref="I336">IF(G336&lt;2,"",MAX(_xlfn._xlws.FILTER('01_Base_Analitica'!$U$2:$U$1449,('01_Base_Analitica'!$D$2:$D$1449=A336)*ISNUMBER('01_Base_Analitica'!$U$2:$U$1449)))-MIN(_xlfn._xlws.FILTER('01_Base_Analitica'!$U$2:$U$1449,('01_Base_Analitica'!$D$2:$D$1449=A336)*ISNUMBER('01_Base_Analitica'!$U$2:$U$1449))))</f>
        <v>1</v>
      </c>
      <c r="J336" s="12" cm="1">
        <f t="array" ref="J336">IF(H336&lt;2,"",MAX(_xlfn._xlws.FILTER('01_Base_Analitica'!$V$2:$V$1449,('01_Base_Analitica'!$D$2:$D$1449=A336)*ISNUMBER('01_Base_Analitica'!$V$2:$V$1449)))-MIN(_xlfn._xlws.FILTER('01_Base_Analitica'!$V$2:$V$1449,('01_Base_Analitica'!$D$2:$D$1449=A336)*ISNUMBER('01_Base_Analitica'!$V$2:$V$1449))))</f>
        <v>0.40000000000000036</v>
      </c>
      <c r="K336" s="12">
        <f t="shared" si="5"/>
        <v>-0.20000000000000018</v>
      </c>
    </row>
    <row r="337" spans="1:11">
      <c r="A337">
        <f>Base_Amostral!A337</f>
        <v>4305306</v>
      </c>
      <c r="B337" t="str">
        <f>Base_Amostral!E337</f>
        <v>Chapada</v>
      </c>
      <c r="C337" t="str">
        <f>Base_Amostral!C337</f>
        <v>Rio Grande do Sul</v>
      </c>
      <c r="D337" t="str">
        <f>Base_Amostral!F337</f>
        <v>Sul</v>
      </c>
      <c r="E337" s="12">
        <f>IFERROR(AVERAGEIF('01_Base_Analitica'!$D:$D,A337,'01_Base_Analitica'!$U:$U),"")</f>
        <v>9.2999999999999989</v>
      </c>
      <c r="F337" s="12">
        <f>IFERROR(AVERAGEIF('01_Base_Analitica'!$D:$D,A337,'01_Base_Analitica'!$V:$V),"")</f>
        <v>6.3</v>
      </c>
      <c r="G337">
        <f>COUNTIFS('01_Base_Analitica'!$D:$D,A337,'01_Base_Analitica'!$U:$U,"&gt;="&amp;0)</f>
        <v>4</v>
      </c>
      <c r="H337">
        <f>COUNTIFS('01_Base_Analitica'!$D:$D,A337,'01_Base_Analitica'!$V:$V,"&gt;="&amp;0)</f>
        <v>4</v>
      </c>
      <c r="I337" s="12" cm="1">
        <f t="array" ref="I337">IF(G337&lt;2,"",MAX(_xlfn._xlws.FILTER('01_Base_Analitica'!$U$2:$U$1449,('01_Base_Analitica'!$D$2:$D$1449=A337)*ISNUMBER('01_Base_Analitica'!$U$2:$U$1449)))-MIN(_xlfn._xlws.FILTER('01_Base_Analitica'!$U$2:$U$1449,('01_Base_Analitica'!$D$2:$D$1449=A337)*ISNUMBER('01_Base_Analitica'!$U$2:$U$1449))))</f>
        <v>0.40000000000000036</v>
      </c>
      <c r="J337" s="12" cm="1">
        <f t="array" ref="J337">IF(H337&lt;2,"",MAX(_xlfn._xlws.FILTER('01_Base_Analitica'!$V$2:$V$1449,('01_Base_Analitica'!$D$2:$D$1449=A337)*ISNUMBER('01_Base_Analitica'!$V$2:$V$1449)))-MIN(_xlfn._xlws.FILTER('01_Base_Analitica'!$V$2:$V$1449,('01_Base_Analitica'!$D$2:$D$1449=A337)*ISNUMBER('01_Base_Analitica'!$V$2:$V$1449))))</f>
        <v>0</v>
      </c>
      <c r="K337" s="12">
        <f t="shared" si="5"/>
        <v>2.9999999999999991</v>
      </c>
    </row>
    <row r="338" spans="1:11">
      <c r="A338">
        <f>Base_Amostral!A338</f>
        <v>4314175</v>
      </c>
      <c r="B338" t="str">
        <f>Base_Amostral!E338</f>
        <v>Pedras Altas</v>
      </c>
      <c r="C338" t="str">
        <f>Base_Amostral!C338</f>
        <v>Rio Grande do Sul</v>
      </c>
      <c r="D338" t="str">
        <f>Base_Amostral!F338</f>
        <v>Sul</v>
      </c>
      <c r="E338" s="12">
        <f>IFERROR(AVERAGEIF('01_Base_Analitica'!$D:$D,A338,'01_Base_Analitica'!$U:$U),"")</f>
        <v>9.2999999999999989</v>
      </c>
      <c r="F338" s="12">
        <f>IFERROR(AVERAGEIF('01_Base_Analitica'!$D:$D,A338,'01_Base_Analitica'!$V:$V),"")</f>
        <v>5.9</v>
      </c>
      <c r="G338">
        <f>COUNTIFS('01_Base_Analitica'!$D:$D,A338,'01_Base_Analitica'!$U:$U,"&gt;="&amp;0)</f>
        <v>4</v>
      </c>
      <c r="H338">
        <f>COUNTIFS('01_Base_Analitica'!$D:$D,A338,'01_Base_Analitica'!$V:$V,"&gt;="&amp;0)</f>
        <v>4</v>
      </c>
      <c r="I338" s="12" cm="1">
        <f t="array" ref="I338">IF(G338&lt;2,"",MAX(_xlfn._xlws.FILTER('01_Base_Analitica'!$U$2:$U$1449,('01_Base_Analitica'!$D$2:$D$1449=A338)*ISNUMBER('01_Base_Analitica'!$U$2:$U$1449)))-MIN(_xlfn._xlws.FILTER('01_Base_Analitica'!$U$2:$U$1449,('01_Base_Analitica'!$D$2:$D$1449=A338)*ISNUMBER('01_Base_Analitica'!$U$2:$U$1449))))</f>
        <v>0.40000000000000036</v>
      </c>
      <c r="J338" s="12" cm="1">
        <f t="array" ref="J338">IF(H338&lt;2,"",MAX(_xlfn._xlws.FILTER('01_Base_Analitica'!$V$2:$V$1449,('01_Base_Analitica'!$D$2:$D$1449=A338)*ISNUMBER('01_Base_Analitica'!$V$2:$V$1449)))-MIN(_xlfn._xlws.FILTER('01_Base_Analitica'!$V$2:$V$1449,('01_Base_Analitica'!$D$2:$D$1449=A338)*ISNUMBER('01_Base_Analitica'!$V$2:$V$1449))))</f>
        <v>0</v>
      </c>
      <c r="K338" s="12">
        <f t="shared" si="5"/>
        <v>3.3999999999999986</v>
      </c>
    </row>
    <row r="339" spans="1:11">
      <c r="A339">
        <f>Base_Amostral!A339</f>
        <v>4102901</v>
      </c>
      <c r="B339" t="str">
        <f>Base_Amostral!E339</f>
        <v>Bituruna</v>
      </c>
      <c r="C339" t="str">
        <f>Base_Amostral!C339</f>
        <v>Paraná</v>
      </c>
      <c r="D339" t="str">
        <f>Base_Amostral!F339</f>
        <v>Sul</v>
      </c>
      <c r="E339" s="12">
        <f>IFERROR(AVERAGEIF('01_Base_Analitica'!$D:$D,A339,'01_Base_Analitica'!$U:$U),"")</f>
        <v>9.2999999999999989</v>
      </c>
      <c r="F339" s="12">
        <f>IFERROR(AVERAGEIF('01_Base_Analitica'!$D:$D,A339,'01_Base_Analitica'!$V:$V),"")</f>
        <v>6.6</v>
      </c>
      <c r="G339">
        <f>COUNTIFS('01_Base_Analitica'!$D:$D,A339,'01_Base_Analitica'!$U:$U,"&gt;="&amp;0)</f>
        <v>4</v>
      </c>
      <c r="H339">
        <f>COUNTIFS('01_Base_Analitica'!$D:$D,A339,'01_Base_Analitica'!$V:$V,"&gt;="&amp;0)</f>
        <v>4</v>
      </c>
      <c r="I339" s="12" cm="1">
        <f t="array" ref="I339">IF(G339&lt;2,"",MAX(_xlfn._xlws.FILTER('01_Base_Analitica'!$U$2:$U$1449,('01_Base_Analitica'!$D$2:$D$1449=A339)*ISNUMBER('01_Base_Analitica'!$U$2:$U$1449)))-MIN(_xlfn._xlws.FILTER('01_Base_Analitica'!$U$2:$U$1449,('01_Base_Analitica'!$D$2:$D$1449=A339)*ISNUMBER('01_Base_Analitica'!$U$2:$U$1449))))</f>
        <v>0.40000000000000036</v>
      </c>
      <c r="J339" s="12" cm="1">
        <f t="array" ref="J339">IF(H339&lt;2,"",MAX(_xlfn._xlws.FILTER('01_Base_Analitica'!$V$2:$V$1449,('01_Base_Analitica'!$D$2:$D$1449=A339)*ISNUMBER('01_Base_Analitica'!$V$2:$V$1449)))-MIN(_xlfn._xlws.FILTER('01_Base_Analitica'!$V$2:$V$1449,('01_Base_Analitica'!$D$2:$D$1449=A339)*ISNUMBER('01_Base_Analitica'!$V$2:$V$1449))))</f>
        <v>0</v>
      </c>
      <c r="K339" s="12">
        <f t="shared" si="5"/>
        <v>2.6999999999999993</v>
      </c>
    </row>
    <row r="340" spans="1:11">
      <c r="A340">
        <f>Base_Amostral!A340</f>
        <v>4316451</v>
      </c>
      <c r="B340" t="str">
        <f>Base_Amostral!E340</f>
        <v>Salto do Jacuí</v>
      </c>
      <c r="C340" t="str">
        <f>Base_Amostral!C340</f>
        <v>Rio Grande do Sul</v>
      </c>
      <c r="D340" t="str">
        <f>Base_Amostral!F340</f>
        <v>Sul</v>
      </c>
      <c r="E340" s="12">
        <f>IFERROR(AVERAGEIF('01_Base_Analitica'!$D:$D,A340,'01_Base_Analitica'!$U:$U),"")</f>
        <v>9.2999999999999989</v>
      </c>
      <c r="F340" s="12">
        <f>IFERROR(AVERAGEIF('01_Base_Analitica'!$D:$D,A340,'01_Base_Analitica'!$V:$V),"")</f>
        <v>6.7</v>
      </c>
      <c r="G340">
        <f>COUNTIFS('01_Base_Analitica'!$D:$D,A340,'01_Base_Analitica'!$U:$U,"&gt;="&amp;0)</f>
        <v>4</v>
      </c>
      <c r="H340">
        <f>COUNTIFS('01_Base_Analitica'!$D:$D,A340,'01_Base_Analitica'!$V:$V,"&gt;="&amp;0)</f>
        <v>4</v>
      </c>
      <c r="I340" s="12" cm="1">
        <f t="array" ref="I340">IF(G340&lt;2,"",MAX(_xlfn._xlws.FILTER('01_Base_Analitica'!$U$2:$U$1449,('01_Base_Analitica'!$D$2:$D$1449=A340)*ISNUMBER('01_Base_Analitica'!$U$2:$U$1449)))-MIN(_xlfn._xlws.FILTER('01_Base_Analitica'!$U$2:$U$1449,('01_Base_Analitica'!$D$2:$D$1449=A340)*ISNUMBER('01_Base_Analitica'!$U$2:$U$1449))))</f>
        <v>0.40000000000000036</v>
      </c>
      <c r="J340" s="12" cm="1">
        <f t="array" ref="J340">IF(H340&lt;2,"",MAX(_xlfn._xlws.FILTER('01_Base_Analitica'!$V$2:$V$1449,('01_Base_Analitica'!$D$2:$D$1449=A340)*ISNUMBER('01_Base_Analitica'!$V$2:$V$1449)))-MIN(_xlfn._xlws.FILTER('01_Base_Analitica'!$V$2:$V$1449,('01_Base_Analitica'!$D$2:$D$1449=A340)*ISNUMBER('01_Base_Analitica'!$V$2:$V$1449))))</f>
        <v>0</v>
      </c>
      <c r="K340" s="12">
        <f t="shared" si="5"/>
        <v>2.5999999999999988</v>
      </c>
    </row>
    <row r="341" spans="1:11">
      <c r="A341">
        <f>Base_Amostral!A341</f>
        <v>4300208</v>
      </c>
      <c r="B341" t="str">
        <f>Base_Amostral!E341</f>
        <v>Ajuricaba</v>
      </c>
      <c r="C341" t="str">
        <f>Base_Amostral!C341</f>
        <v>Rio Grande do Sul</v>
      </c>
      <c r="D341" t="str">
        <f>Base_Amostral!F341</f>
        <v>Sul</v>
      </c>
      <c r="E341" s="12">
        <f>IFERROR(AVERAGEIF('01_Base_Analitica'!$D:$D,A341,'01_Base_Analitica'!$U:$U),"")</f>
        <v>3.7749999999999999</v>
      </c>
      <c r="F341" s="12">
        <f>IFERROR(AVERAGEIF('01_Base_Analitica'!$D:$D,A341,'01_Base_Analitica'!$V:$V),"")</f>
        <v>4.2750000000000004</v>
      </c>
      <c r="G341">
        <f>COUNTIFS('01_Base_Analitica'!$D:$D,A341,'01_Base_Analitica'!$U:$U,"&gt;="&amp;0)</f>
        <v>4</v>
      </c>
      <c r="H341">
        <f>COUNTIFS('01_Base_Analitica'!$D:$D,A341,'01_Base_Analitica'!$V:$V,"&gt;="&amp;0)</f>
        <v>4</v>
      </c>
      <c r="I341" s="12" cm="1">
        <f t="array" ref="I341">IF(G341&lt;2,"",MAX(_xlfn._xlws.FILTER('01_Base_Analitica'!$U$2:$U$1449,('01_Base_Analitica'!$D$2:$D$1449=A341)*ISNUMBER('01_Base_Analitica'!$U$2:$U$1449)))-MIN(_xlfn._xlws.FILTER('01_Base_Analitica'!$U$2:$U$1449,('01_Base_Analitica'!$D$2:$D$1449=A341)*ISNUMBER('01_Base_Analitica'!$U$2:$U$1449))))</f>
        <v>1.0999999999999996</v>
      </c>
      <c r="J341" s="12" cm="1">
        <f t="array" ref="J341">IF(H341&lt;2,"",MAX(_xlfn._xlws.FILTER('01_Base_Analitica'!$V$2:$V$1449,('01_Base_Analitica'!$D$2:$D$1449=A341)*ISNUMBER('01_Base_Analitica'!$V$2:$V$1449)))-MIN(_xlfn._xlws.FILTER('01_Base_Analitica'!$V$2:$V$1449,('01_Base_Analitica'!$D$2:$D$1449=A341)*ISNUMBER('01_Base_Analitica'!$V$2:$V$1449))))</f>
        <v>9.9999999999999645E-2</v>
      </c>
      <c r="K341" s="12">
        <f t="shared" si="5"/>
        <v>-0.50000000000000044</v>
      </c>
    </row>
    <row r="342" spans="1:11">
      <c r="A342">
        <f>Base_Amostral!A342</f>
        <v>4322327</v>
      </c>
      <c r="B342" t="str">
        <f>Base_Amostral!E342</f>
        <v>Turuçu</v>
      </c>
      <c r="C342" t="str">
        <f>Base_Amostral!C342</f>
        <v>Rio Grande do Sul</v>
      </c>
      <c r="D342" t="str">
        <f>Base_Amostral!F342</f>
        <v>Sul</v>
      </c>
      <c r="E342" s="12">
        <f>IFERROR(AVERAGEIF('01_Base_Analitica'!$D:$D,A342,'01_Base_Analitica'!$U:$U),"")</f>
        <v>6.9750000000000005</v>
      </c>
      <c r="F342" s="12">
        <f>IFERROR(AVERAGEIF('01_Base_Analitica'!$D:$D,A342,'01_Base_Analitica'!$V:$V),"")</f>
        <v>6.9</v>
      </c>
      <c r="G342">
        <f>COUNTIFS('01_Base_Analitica'!$D:$D,A342,'01_Base_Analitica'!$U:$U,"&gt;="&amp;0)</f>
        <v>4</v>
      </c>
      <c r="H342">
        <f>COUNTIFS('01_Base_Analitica'!$D:$D,A342,'01_Base_Analitica'!$V:$V,"&gt;="&amp;0)</f>
        <v>4</v>
      </c>
      <c r="I342" s="12" cm="1">
        <f t="array" ref="I342">IF(G342&lt;2,"",MAX(_xlfn._xlws.FILTER('01_Base_Analitica'!$U$2:$U$1449,('01_Base_Analitica'!$D$2:$D$1449=A342)*ISNUMBER('01_Base_Analitica'!$U$2:$U$1449)))-MIN(_xlfn._xlws.FILTER('01_Base_Analitica'!$U$2:$U$1449,('01_Base_Analitica'!$D$2:$D$1449=A342)*ISNUMBER('01_Base_Analitica'!$U$2:$U$1449))))</f>
        <v>1.0999999999999996</v>
      </c>
      <c r="J342" s="12" cm="1">
        <f t="array" ref="J342">IF(H342&lt;2,"",MAX(_xlfn._xlws.FILTER('01_Base_Analitica'!$V$2:$V$1449,('01_Base_Analitica'!$D$2:$D$1449=A342)*ISNUMBER('01_Base_Analitica'!$V$2:$V$1449)))-MIN(_xlfn._xlws.FILTER('01_Base_Analitica'!$V$2:$V$1449,('01_Base_Analitica'!$D$2:$D$1449=A342)*ISNUMBER('01_Base_Analitica'!$V$2:$V$1449))))</f>
        <v>0</v>
      </c>
      <c r="K342" s="12">
        <f t="shared" si="5"/>
        <v>7.5000000000000178E-2</v>
      </c>
    </row>
    <row r="343" spans="1:11">
      <c r="A343">
        <f>Base_Amostral!A343</f>
        <v>4123204</v>
      </c>
      <c r="B343" t="str">
        <f>Base_Amostral!E343</f>
        <v>Santa Cecília do Pavão</v>
      </c>
      <c r="C343" t="str">
        <f>Base_Amostral!C343</f>
        <v>Paraná</v>
      </c>
      <c r="D343" t="str">
        <f>Base_Amostral!F343</f>
        <v>Sul</v>
      </c>
      <c r="E343" s="12">
        <f>IFERROR(AVERAGEIF('01_Base_Analitica'!$D:$D,A343,'01_Base_Analitica'!$U:$U),"")</f>
        <v>6.5249999999999995</v>
      </c>
      <c r="F343" s="12">
        <f>IFERROR(AVERAGEIF('01_Base_Analitica'!$D:$D,A343,'01_Base_Analitica'!$V:$V),"")</f>
        <v>6.6</v>
      </c>
      <c r="G343">
        <f>COUNTIFS('01_Base_Analitica'!$D:$D,A343,'01_Base_Analitica'!$U:$U,"&gt;="&amp;0)</f>
        <v>4</v>
      </c>
      <c r="H343">
        <f>COUNTIFS('01_Base_Analitica'!$D:$D,A343,'01_Base_Analitica'!$V:$V,"&gt;="&amp;0)</f>
        <v>4</v>
      </c>
      <c r="I343" s="12" cm="1">
        <f t="array" ref="I343">IF(G343&lt;2,"",MAX(_xlfn._xlws.FILTER('01_Base_Analitica'!$U$2:$U$1449,('01_Base_Analitica'!$D$2:$D$1449=A343)*ISNUMBER('01_Base_Analitica'!$U$2:$U$1449)))-MIN(_xlfn._xlws.FILTER('01_Base_Analitica'!$U$2:$U$1449,('01_Base_Analitica'!$D$2:$D$1449=A343)*ISNUMBER('01_Base_Analitica'!$U$2:$U$1449))))</f>
        <v>0.90000000000000036</v>
      </c>
      <c r="J343" s="12" cm="1">
        <f t="array" ref="J343">IF(H343&lt;2,"",MAX(_xlfn._xlws.FILTER('01_Base_Analitica'!$V$2:$V$1449,('01_Base_Analitica'!$D$2:$D$1449=A343)*ISNUMBER('01_Base_Analitica'!$V$2:$V$1449)))-MIN(_xlfn._xlws.FILTER('01_Base_Analitica'!$V$2:$V$1449,('01_Base_Analitica'!$D$2:$D$1449=A343)*ISNUMBER('01_Base_Analitica'!$V$2:$V$1449))))</f>
        <v>0</v>
      </c>
      <c r="K343" s="12">
        <f t="shared" si="5"/>
        <v>-7.5000000000000178E-2</v>
      </c>
    </row>
    <row r="344" spans="1:11">
      <c r="A344">
        <f>Base_Amostral!A344</f>
        <v>4126504</v>
      </c>
      <c r="B344" t="str">
        <f>Base_Amostral!E344</f>
        <v>Sertanópolis</v>
      </c>
      <c r="C344" t="str">
        <f>Base_Amostral!C344</f>
        <v>Paraná</v>
      </c>
      <c r="D344" t="str">
        <f>Base_Amostral!F344</f>
        <v>Sul</v>
      </c>
      <c r="E344" s="12">
        <f>IFERROR(AVERAGEIF('01_Base_Analitica'!$D:$D,A344,'01_Base_Analitica'!$U:$U),"")</f>
        <v>6.5750000000000011</v>
      </c>
      <c r="F344" s="12">
        <f>IFERROR(AVERAGEIF('01_Base_Analitica'!$D:$D,A344,'01_Base_Analitica'!$V:$V),"")</f>
        <v>6.4</v>
      </c>
      <c r="G344">
        <f>COUNTIFS('01_Base_Analitica'!$D:$D,A344,'01_Base_Analitica'!$U:$U,"&gt;="&amp;0)</f>
        <v>4</v>
      </c>
      <c r="H344">
        <f>COUNTIFS('01_Base_Analitica'!$D:$D,A344,'01_Base_Analitica'!$V:$V,"&gt;="&amp;0)</f>
        <v>4</v>
      </c>
      <c r="I344" s="12" cm="1">
        <f t="array" ref="I344">IF(G344&lt;2,"",MAX(_xlfn._xlws.FILTER('01_Base_Analitica'!$U$2:$U$1449,('01_Base_Analitica'!$D$2:$D$1449=A344)*ISNUMBER('01_Base_Analitica'!$U$2:$U$1449)))-MIN(_xlfn._xlws.FILTER('01_Base_Analitica'!$U$2:$U$1449,('01_Base_Analitica'!$D$2:$D$1449=A344)*ISNUMBER('01_Base_Analitica'!$U$2:$U$1449))))</f>
        <v>0.69999999999999929</v>
      </c>
      <c r="J344" s="12" cm="1">
        <f t="array" ref="J344">IF(H344&lt;2,"",MAX(_xlfn._xlws.FILTER('01_Base_Analitica'!$V$2:$V$1449,('01_Base_Analitica'!$D$2:$D$1449=A344)*ISNUMBER('01_Base_Analitica'!$V$2:$V$1449)))-MIN(_xlfn._xlws.FILTER('01_Base_Analitica'!$V$2:$V$1449,('01_Base_Analitica'!$D$2:$D$1449=A344)*ISNUMBER('01_Base_Analitica'!$V$2:$V$1449))))</f>
        <v>0</v>
      </c>
      <c r="K344" s="12">
        <f t="shared" si="5"/>
        <v>0.17500000000000071</v>
      </c>
    </row>
    <row r="345" spans="1:11">
      <c r="A345">
        <f>Base_Amostral!A345</f>
        <v>4101655</v>
      </c>
      <c r="B345" t="str">
        <f>Base_Amostral!E345</f>
        <v>Arapuã</v>
      </c>
      <c r="C345" t="str">
        <f>Base_Amostral!C345</f>
        <v>Paraná</v>
      </c>
      <c r="D345" t="str">
        <f>Base_Amostral!F345</f>
        <v>Sul</v>
      </c>
      <c r="E345" s="12">
        <f>IFERROR(AVERAGEIF('01_Base_Analitica'!$D:$D,A345,'01_Base_Analitica'!$U:$U),"")</f>
        <v>7.0749999999999993</v>
      </c>
      <c r="F345" s="12">
        <f>IFERROR(AVERAGEIF('01_Base_Analitica'!$D:$D,A345,'01_Base_Analitica'!$V:$V),"")</f>
        <v>6.9</v>
      </c>
      <c r="G345">
        <f>COUNTIFS('01_Base_Analitica'!$D:$D,A345,'01_Base_Analitica'!$U:$U,"&gt;="&amp;0)</f>
        <v>4</v>
      </c>
      <c r="H345">
        <f>COUNTIFS('01_Base_Analitica'!$D:$D,A345,'01_Base_Analitica'!$V:$V,"&gt;="&amp;0)</f>
        <v>4</v>
      </c>
      <c r="I345" s="12" cm="1">
        <f t="array" ref="I345">IF(G345&lt;2,"",MAX(_xlfn._xlws.FILTER('01_Base_Analitica'!$U$2:$U$1449,('01_Base_Analitica'!$D$2:$D$1449=A345)*ISNUMBER('01_Base_Analitica'!$U$2:$U$1449)))-MIN(_xlfn._xlws.FILTER('01_Base_Analitica'!$U$2:$U$1449,('01_Base_Analitica'!$D$2:$D$1449=A345)*ISNUMBER('01_Base_Analitica'!$U$2:$U$1449))))</f>
        <v>1.1000000000000005</v>
      </c>
      <c r="J345" s="12" cm="1">
        <f t="array" ref="J345">IF(H345&lt;2,"",MAX(_xlfn._xlws.FILTER('01_Base_Analitica'!$V$2:$V$1449,('01_Base_Analitica'!$D$2:$D$1449=A345)*ISNUMBER('01_Base_Analitica'!$V$2:$V$1449)))-MIN(_xlfn._xlws.FILTER('01_Base_Analitica'!$V$2:$V$1449,('01_Base_Analitica'!$D$2:$D$1449=A345)*ISNUMBER('01_Base_Analitica'!$V$2:$V$1449))))</f>
        <v>0</v>
      </c>
      <c r="K345" s="12">
        <f t="shared" si="5"/>
        <v>0.17499999999999893</v>
      </c>
    </row>
    <row r="346" spans="1:11">
      <c r="A346">
        <f>Base_Amostral!A346</f>
        <v>4300638</v>
      </c>
      <c r="B346" t="str">
        <f>Base_Amostral!E346</f>
        <v>Amaral Ferrador</v>
      </c>
      <c r="C346" t="str">
        <f>Base_Amostral!C346</f>
        <v>Rio Grande do Sul</v>
      </c>
      <c r="D346" t="str">
        <f>Base_Amostral!F346</f>
        <v>Sul</v>
      </c>
      <c r="E346" s="12">
        <f>IFERROR(AVERAGEIF('01_Base_Analitica'!$D:$D,A346,'01_Base_Analitica'!$U:$U),"")</f>
        <v>8.85</v>
      </c>
      <c r="F346" s="12">
        <f>IFERROR(AVERAGEIF('01_Base_Analitica'!$D:$D,A346,'01_Base_Analitica'!$V:$V),"")</f>
        <v>8.6999999999999993</v>
      </c>
      <c r="G346">
        <f>COUNTIFS('01_Base_Analitica'!$D:$D,A346,'01_Base_Analitica'!$U:$U,"&gt;="&amp;0)</f>
        <v>4</v>
      </c>
      <c r="H346">
        <f>COUNTIFS('01_Base_Analitica'!$D:$D,A346,'01_Base_Analitica'!$V:$V,"&gt;="&amp;0)</f>
        <v>4</v>
      </c>
      <c r="I346" s="12" cm="1">
        <f t="array" ref="I346">IF(G346&lt;2,"",MAX(_xlfn._xlws.FILTER('01_Base_Analitica'!$U$2:$U$1449,('01_Base_Analitica'!$D$2:$D$1449=A346)*ISNUMBER('01_Base_Analitica'!$U$2:$U$1449)))-MIN(_xlfn._xlws.FILTER('01_Base_Analitica'!$U$2:$U$1449,('01_Base_Analitica'!$D$2:$D$1449=A346)*ISNUMBER('01_Base_Analitica'!$U$2:$U$1449))))</f>
        <v>0.60000000000000142</v>
      </c>
      <c r="J346" s="12" cm="1">
        <f t="array" ref="J346">IF(H346&lt;2,"",MAX(_xlfn._xlws.FILTER('01_Base_Analitica'!$V$2:$V$1449,('01_Base_Analitica'!$D$2:$D$1449=A346)*ISNUMBER('01_Base_Analitica'!$V$2:$V$1449)))-MIN(_xlfn._xlws.FILTER('01_Base_Analitica'!$V$2:$V$1449,('01_Base_Analitica'!$D$2:$D$1449=A346)*ISNUMBER('01_Base_Analitica'!$V$2:$V$1449))))</f>
        <v>0</v>
      </c>
      <c r="K346" s="12">
        <f t="shared" si="5"/>
        <v>0.15000000000000036</v>
      </c>
    </row>
    <row r="347" spans="1:11">
      <c r="A347">
        <f>Base_Amostral!A347</f>
        <v>4302709</v>
      </c>
      <c r="B347" t="str">
        <f>Base_Amostral!E347</f>
        <v>Butiá</v>
      </c>
      <c r="C347" t="str">
        <f>Base_Amostral!C347</f>
        <v>Rio Grande do Sul</v>
      </c>
      <c r="D347" t="str">
        <f>Base_Amostral!F347</f>
        <v>Sul</v>
      </c>
      <c r="E347" s="12">
        <f>IFERROR(AVERAGEIF('01_Base_Analitica'!$D:$D,A347,'01_Base_Analitica'!$U:$U),"")</f>
        <v>7.25</v>
      </c>
      <c r="F347" s="12">
        <f>IFERROR(AVERAGEIF('01_Base_Analitica'!$D:$D,A347,'01_Base_Analitica'!$V:$V),"")</f>
        <v>7.4</v>
      </c>
      <c r="G347">
        <f>COUNTIFS('01_Base_Analitica'!$D:$D,A347,'01_Base_Analitica'!$U:$U,"&gt;="&amp;0)</f>
        <v>4</v>
      </c>
      <c r="H347">
        <f>COUNTIFS('01_Base_Analitica'!$D:$D,A347,'01_Base_Analitica'!$V:$V,"&gt;="&amp;0)</f>
        <v>4</v>
      </c>
      <c r="I347" s="12" cm="1">
        <f t="array" ref="I347">IF(G347&lt;2,"",MAX(_xlfn._xlws.FILTER('01_Base_Analitica'!$U$2:$U$1449,('01_Base_Analitica'!$D$2:$D$1449=A347)*ISNUMBER('01_Base_Analitica'!$U$2:$U$1449)))-MIN(_xlfn._xlws.FILTER('01_Base_Analitica'!$U$2:$U$1449,('01_Base_Analitica'!$D$2:$D$1449=A347)*ISNUMBER('01_Base_Analitica'!$U$2:$U$1449))))</f>
        <v>1</v>
      </c>
      <c r="J347" s="12" cm="1">
        <f t="array" ref="J347">IF(H347&lt;2,"",MAX(_xlfn._xlws.FILTER('01_Base_Analitica'!$V$2:$V$1449,('01_Base_Analitica'!$D$2:$D$1449=A347)*ISNUMBER('01_Base_Analitica'!$V$2:$V$1449)))-MIN(_xlfn._xlws.FILTER('01_Base_Analitica'!$V$2:$V$1449,('01_Base_Analitica'!$D$2:$D$1449=A347)*ISNUMBER('01_Base_Analitica'!$V$2:$V$1449))))</f>
        <v>0</v>
      </c>
      <c r="K347" s="12">
        <f t="shared" si="5"/>
        <v>-0.15000000000000036</v>
      </c>
    </row>
    <row r="348" spans="1:11">
      <c r="A348">
        <f>Base_Amostral!A348</f>
        <v>4209805</v>
      </c>
      <c r="B348" t="str">
        <f>Base_Amostral!E348</f>
        <v>Leoberto Leal</v>
      </c>
      <c r="C348" t="str">
        <f>Base_Amostral!C348</f>
        <v>Santa Catarina</v>
      </c>
      <c r="D348" t="str">
        <f>Base_Amostral!F348</f>
        <v>Sul</v>
      </c>
      <c r="E348" s="12">
        <f>IFERROR(AVERAGEIF('01_Base_Analitica'!$D:$D,A348,'01_Base_Analitica'!$U:$U),"")</f>
        <v>6.8249999999999993</v>
      </c>
      <c r="F348" s="12">
        <f>IFERROR(AVERAGEIF('01_Base_Analitica'!$D:$D,A348,'01_Base_Analitica'!$V:$V),"")</f>
        <v>6.7</v>
      </c>
      <c r="G348">
        <f>COUNTIFS('01_Base_Analitica'!$D:$D,A348,'01_Base_Analitica'!$U:$U,"&gt;="&amp;0)</f>
        <v>4</v>
      </c>
      <c r="H348">
        <f>COUNTIFS('01_Base_Analitica'!$D:$D,A348,'01_Base_Analitica'!$V:$V,"&gt;="&amp;0)</f>
        <v>4</v>
      </c>
      <c r="I348" s="12" cm="1">
        <f t="array" ref="I348">IF(G348&lt;2,"",MAX(_xlfn._xlws.FILTER('01_Base_Analitica'!$U$2:$U$1449,('01_Base_Analitica'!$D$2:$D$1449=A348)*ISNUMBER('01_Base_Analitica'!$U$2:$U$1449)))-MIN(_xlfn._xlws.FILTER('01_Base_Analitica'!$U$2:$U$1449,('01_Base_Analitica'!$D$2:$D$1449=A348)*ISNUMBER('01_Base_Analitica'!$U$2:$U$1449))))</f>
        <v>0.90000000000000036</v>
      </c>
      <c r="J348" s="12" cm="1">
        <f t="array" ref="J348">IF(H348&lt;2,"",MAX(_xlfn._xlws.FILTER('01_Base_Analitica'!$V$2:$V$1449,('01_Base_Analitica'!$D$2:$D$1449=A348)*ISNUMBER('01_Base_Analitica'!$V$2:$V$1449)))-MIN(_xlfn._xlws.FILTER('01_Base_Analitica'!$V$2:$V$1449,('01_Base_Analitica'!$D$2:$D$1449=A348)*ISNUMBER('01_Base_Analitica'!$V$2:$V$1449))))</f>
        <v>0</v>
      </c>
      <c r="K348" s="12">
        <f t="shared" si="5"/>
        <v>0.12499999999999911</v>
      </c>
    </row>
    <row r="349" spans="1:11">
      <c r="A349">
        <f>Base_Amostral!A349</f>
        <v>4103404</v>
      </c>
      <c r="B349" t="str">
        <f>Base_Amostral!E349</f>
        <v>Cafeara</v>
      </c>
      <c r="C349" t="str">
        <f>Base_Amostral!C349</f>
        <v>Paraná</v>
      </c>
      <c r="D349" t="str">
        <f>Base_Amostral!F349</f>
        <v>Sul</v>
      </c>
      <c r="E349" s="12">
        <f>IFERROR(AVERAGEIF('01_Base_Analitica'!$D:$D,A349,'01_Base_Analitica'!$U:$U),"")</f>
        <v>5.2</v>
      </c>
      <c r="F349" s="12">
        <f>IFERROR(AVERAGEIF('01_Base_Analitica'!$D:$D,A349,'01_Base_Analitica'!$V:$V),"")</f>
        <v>5.4749999999999996</v>
      </c>
      <c r="G349">
        <f>COUNTIFS('01_Base_Analitica'!$D:$D,A349,'01_Base_Analitica'!$U:$U,"&gt;="&amp;0)</f>
        <v>4</v>
      </c>
      <c r="H349">
        <f>COUNTIFS('01_Base_Analitica'!$D:$D,A349,'01_Base_Analitica'!$V:$V,"&gt;="&amp;0)</f>
        <v>4</v>
      </c>
      <c r="I349" s="12" cm="1">
        <f t="array" ref="I349">IF(G349&lt;2,"",MAX(_xlfn._xlws.FILTER('01_Base_Analitica'!$U$2:$U$1449,('01_Base_Analitica'!$D$2:$D$1449=A349)*ISNUMBER('01_Base_Analitica'!$U$2:$U$1449)))-MIN(_xlfn._xlws.FILTER('01_Base_Analitica'!$U$2:$U$1449,('01_Base_Analitica'!$D$2:$D$1449=A349)*ISNUMBER('01_Base_Analitica'!$U$2:$U$1449))))</f>
        <v>1.1999999999999993</v>
      </c>
      <c r="J349" s="12" cm="1">
        <f t="array" ref="J349">IF(H349&lt;2,"",MAX(_xlfn._xlws.FILTER('01_Base_Analitica'!$V$2:$V$1449,('01_Base_Analitica'!$D$2:$D$1449=A349)*ISNUMBER('01_Base_Analitica'!$V$2:$V$1449)))-MIN(_xlfn._xlws.FILTER('01_Base_Analitica'!$V$2:$V$1449,('01_Base_Analitica'!$D$2:$D$1449=A349)*ISNUMBER('01_Base_Analitica'!$V$2:$V$1449))))</f>
        <v>0.5</v>
      </c>
      <c r="K349" s="12">
        <f t="shared" si="5"/>
        <v>-0.27499999999999947</v>
      </c>
    </row>
    <row r="350" spans="1:11">
      <c r="A350">
        <f>Base_Amostral!A350</f>
        <v>4128534</v>
      </c>
      <c r="B350" t="str">
        <f>Base_Amostral!E350</f>
        <v>Ventania</v>
      </c>
      <c r="C350" t="str">
        <f>Base_Amostral!C350</f>
        <v>Paraná</v>
      </c>
      <c r="D350" t="str">
        <f>Base_Amostral!F350</f>
        <v>Sul</v>
      </c>
      <c r="E350" s="12">
        <f>IFERROR(AVERAGEIF('01_Base_Analitica'!$D:$D,A350,'01_Base_Analitica'!$U:$U),"")</f>
        <v>4.4250000000000007</v>
      </c>
      <c r="F350" s="12">
        <f>IFERROR(AVERAGEIF('01_Base_Analitica'!$D:$D,A350,'01_Base_Analitica'!$V:$V),"")</f>
        <v>4.3</v>
      </c>
      <c r="G350">
        <f>COUNTIFS('01_Base_Analitica'!$D:$D,A350,'01_Base_Analitica'!$U:$U,"&gt;="&amp;0)</f>
        <v>4</v>
      </c>
      <c r="H350">
        <f>COUNTIFS('01_Base_Analitica'!$D:$D,A350,'01_Base_Analitica'!$V:$V,"&gt;="&amp;0)</f>
        <v>4</v>
      </c>
      <c r="I350" s="12" cm="1">
        <f t="array" ref="I350">IF(G350&lt;2,"",MAX(_xlfn._xlws.FILTER('01_Base_Analitica'!$U$2:$U$1449,('01_Base_Analitica'!$D$2:$D$1449=A350)*ISNUMBER('01_Base_Analitica'!$U$2:$U$1449)))-MIN(_xlfn._xlws.FILTER('01_Base_Analitica'!$U$2:$U$1449,('01_Base_Analitica'!$D$2:$D$1449=A350)*ISNUMBER('01_Base_Analitica'!$U$2:$U$1449))))</f>
        <v>0.89999999999999947</v>
      </c>
      <c r="J350" s="12" cm="1">
        <f t="array" ref="J350">IF(H350&lt;2,"",MAX(_xlfn._xlws.FILTER('01_Base_Analitica'!$V$2:$V$1449,('01_Base_Analitica'!$D$2:$D$1449=A350)*ISNUMBER('01_Base_Analitica'!$V$2:$V$1449)))-MIN(_xlfn._xlws.FILTER('01_Base_Analitica'!$V$2:$V$1449,('01_Base_Analitica'!$D$2:$D$1449=A350)*ISNUMBER('01_Base_Analitica'!$V$2:$V$1449))))</f>
        <v>0</v>
      </c>
      <c r="K350" s="12">
        <f t="shared" si="5"/>
        <v>0.12500000000000089</v>
      </c>
    </row>
    <row r="351" spans="1:11">
      <c r="A351">
        <f>Base_Amostral!A351</f>
        <v>4111258</v>
      </c>
      <c r="B351" t="str">
        <f>Base_Amostral!E351</f>
        <v>Itaperuçu</v>
      </c>
      <c r="C351" t="str">
        <f>Base_Amostral!C351</f>
        <v>Paraná</v>
      </c>
      <c r="D351" t="str">
        <f>Base_Amostral!F351</f>
        <v>Sul</v>
      </c>
      <c r="E351" s="12">
        <f>IFERROR(AVERAGEIF('01_Base_Analitica'!$D:$D,A351,'01_Base_Analitica'!$U:$U),"")</f>
        <v>6.85</v>
      </c>
      <c r="F351" s="12">
        <f>IFERROR(AVERAGEIF('01_Base_Analitica'!$D:$D,A351,'01_Base_Analitica'!$V:$V),"")</f>
        <v>6.7</v>
      </c>
      <c r="G351">
        <f>COUNTIFS('01_Base_Analitica'!$D:$D,A351,'01_Base_Analitica'!$U:$U,"&gt;="&amp;0)</f>
        <v>4</v>
      </c>
      <c r="H351">
        <f>COUNTIFS('01_Base_Analitica'!$D:$D,A351,'01_Base_Analitica'!$V:$V,"&gt;="&amp;0)</f>
        <v>4</v>
      </c>
      <c r="I351" s="12" cm="1">
        <f t="array" ref="I351">IF(G351&lt;2,"",MAX(_xlfn._xlws.FILTER('01_Base_Analitica'!$U$2:$U$1449,('01_Base_Analitica'!$D$2:$D$1449=A351)*ISNUMBER('01_Base_Analitica'!$U$2:$U$1449)))-MIN(_xlfn._xlws.FILTER('01_Base_Analitica'!$U$2:$U$1449,('01_Base_Analitica'!$D$2:$D$1449=A351)*ISNUMBER('01_Base_Analitica'!$U$2:$U$1449))))</f>
        <v>0.80000000000000071</v>
      </c>
      <c r="J351" s="12" cm="1">
        <f t="array" ref="J351">IF(H351&lt;2,"",MAX(_xlfn._xlws.FILTER('01_Base_Analitica'!$V$2:$V$1449,('01_Base_Analitica'!$D$2:$D$1449=A351)*ISNUMBER('01_Base_Analitica'!$V$2:$V$1449)))-MIN(_xlfn._xlws.FILTER('01_Base_Analitica'!$V$2:$V$1449,('01_Base_Analitica'!$D$2:$D$1449=A351)*ISNUMBER('01_Base_Analitica'!$V$2:$V$1449))))</f>
        <v>0</v>
      </c>
      <c r="K351" s="12">
        <f t="shared" si="5"/>
        <v>0.14999999999999947</v>
      </c>
    </row>
    <row r="352" spans="1:11">
      <c r="A352">
        <f>Base_Amostral!A352</f>
        <v>4214805</v>
      </c>
      <c r="B352" t="str">
        <f>Base_Amostral!E352</f>
        <v>Rio do Sul</v>
      </c>
      <c r="C352" t="str">
        <f>Base_Amostral!C352</f>
        <v>Santa Catarina</v>
      </c>
      <c r="D352" t="str">
        <f>Base_Amostral!F352</f>
        <v>Sul</v>
      </c>
      <c r="E352" s="12">
        <f>IFERROR(AVERAGEIF('01_Base_Analitica'!$D:$D,A352,'01_Base_Analitica'!$U:$U),"")</f>
        <v>6.9</v>
      </c>
      <c r="F352" s="12">
        <f>IFERROR(AVERAGEIF('01_Base_Analitica'!$D:$D,A352,'01_Base_Analitica'!$V:$V),"")</f>
        <v>6.7</v>
      </c>
      <c r="G352">
        <f>COUNTIFS('01_Base_Analitica'!$D:$D,A352,'01_Base_Analitica'!$U:$U,"&gt;="&amp;0)</f>
        <v>4</v>
      </c>
      <c r="H352">
        <f>COUNTIFS('01_Base_Analitica'!$D:$D,A352,'01_Base_Analitica'!$V:$V,"&gt;="&amp;0)</f>
        <v>4</v>
      </c>
      <c r="I352" s="12" cm="1">
        <f t="array" ref="I352">IF(G352&lt;2,"",MAX(_xlfn._xlws.FILTER('01_Base_Analitica'!$U$2:$U$1449,('01_Base_Analitica'!$D$2:$D$1449=A352)*ISNUMBER('01_Base_Analitica'!$U$2:$U$1449)))-MIN(_xlfn._xlws.FILTER('01_Base_Analitica'!$U$2:$U$1449,('01_Base_Analitica'!$D$2:$D$1449=A352)*ISNUMBER('01_Base_Analitica'!$U$2:$U$1449))))</f>
        <v>0.79999999999999982</v>
      </c>
      <c r="J352" s="12" cm="1">
        <f t="array" ref="J352">IF(H352&lt;2,"",MAX(_xlfn._xlws.FILTER('01_Base_Analitica'!$V$2:$V$1449,('01_Base_Analitica'!$D$2:$D$1449=A352)*ISNUMBER('01_Base_Analitica'!$V$2:$V$1449)))-MIN(_xlfn._xlws.FILTER('01_Base_Analitica'!$V$2:$V$1449,('01_Base_Analitica'!$D$2:$D$1449=A352)*ISNUMBER('01_Base_Analitica'!$V$2:$V$1449))))</f>
        <v>0</v>
      </c>
      <c r="K352" s="12">
        <f t="shared" si="5"/>
        <v>0.20000000000000018</v>
      </c>
    </row>
    <row r="353" spans="1:11">
      <c r="A353">
        <f>Base_Amostral!A353</f>
        <v>4111209</v>
      </c>
      <c r="B353" t="str">
        <f>Base_Amostral!E353</f>
        <v>Itapejara d'Oeste</v>
      </c>
      <c r="C353" t="str">
        <f>Base_Amostral!C353</f>
        <v>Paraná</v>
      </c>
      <c r="D353" t="str">
        <f>Base_Amostral!F353</f>
        <v>Sul</v>
      </c>
      <c r="E353" s="12">
        <f>IFERROR(AVERAGEIF('01_Base_Analitica'!$D:$D,A353,'01_Base_Analitica'!$U:$U),"")</f>
        <v>7.45</v>
      </c>
      <c r="F353" s="12">
        <f>IFERROR(AVERAGEIF('01_Base_Analitica'!$D:$D,A353,'01_Base_Analitica'!$V:$V),"")</f>
        <v>7</v>
      </c>
      <c r="G353">
        <f>COUNTIFS('01_Base_Analitica'!$D:$D,A353,'01_Base_Analitica'!$U:$U,"&gt;="&amp;0)</f>
        <v>4</v>
      </c>
      <c r="H353">
        <f>COUNTIFS('01_Base_Analitica'!$D:$D,A353,'01_Base_Analitica'!$V:$V,"&gt;="&amp;0)</f>
        <v>4</v>
      </c>
      <c r="I353" s="12" cm="1">
        <f t="array" ref="I353">IF(G353&lt;2,"",MAX(_xlfn._xlws.FILTER('01_Base_Analitica'!$U$2:$U$1449,('01_Base_Analitica'!$D$2:$D$1449=A353)*ISNUMBER('01_Base_Analitica'!$U$2:$U$1449)))-MIN(_xlfn._xlws.FILTER('01_Base_Analitica'!$U$2:$U$1449,('01_Base_Analitica'!$D$2:$D$1449=A353)*ISNUMBER('01_Base_Analitica'!$U$2:$U$1449))))</f>
        <v>0.99999999999999911</v>
      </c>
      <c r="J353" s="12" cm="1">
        <f t="array" ref="J353">IF(H353&lt;2,"",MAX(_xlfn._xlws.FILTER('01_Base_Analitica'!$V$2:$V$1449,('01_Base_Analitica'!$D$2:$D$1449=A353)*ISNUMBER('01_Base_Analitica'!$V$2:$V$1449)))-MIN(_xlfn._xlws.FILTER('01_Base_Analitica'!$V$2:$V$1449,('01_Base_Analitica'!$D$2:$D$1449=A353)*ISNUMBER('01_Base_Analitica'!$V$2:$V$1449))))</f>
        <v>0</v>
      </c>
      <c r="K353" s="12">
        <f t="shared" si="5"/>
        <v>0.45000000000000018</v>
      </c>
    </row>
    <row r="354" spans="1:11">
      <c r="A354">
        <f>Base_Amostral!A354</f>
        <v>4311254</v>
      </c>
      <c r="B354" t="str">
        <f>Base_Amostral!E354</f>
        <v>Lagoão</v>
      </c>
      <c r="C354" t="str">
        <f>Base_Amostral!C354</f>
        <v>Rio Grande do Sul</v>
      </c>
      <c r="D354" t="str">
        <f>Base_Amostral!F354</f>
        <v>Sul</v>
      </c>
      <c r="E354" s="12">
        <f>IFERROR(AVERAGEIF('01_Base_Analitica'!$D:$D,A354,'01_Base_Analitica'!$U:$U),"")</f>
        <v>5.6750000000000007</v>
      </c>
      <c r="F354" s="12">
        <f>IFERROR(AVERAGEIF('01_Base_Analitica'!$D:$D,A354,'01_Base_Analitica'!$V:$V),"")</f>
        <v>5.6</v>
      </c>
      <c r="G354">
        <f>COUNTIFS('01_Base_Analitica'!$D:$D,A354,'01_Base_Analitica'!$U:$U,"&gt;="&amp;0)</f>
        <v>4</v>
      </c>
      <c r="H354">
        <f>COUNTIFS('01_Base_Analitica'!$D:$D,A354,'01_Base_Analitica'!$V:$V,"&gt;="&amp;0)</f>
        <v>4</v>
      </c>
      <c r="I354" s="12" cm="1">
        <f t="array" ref="I354">IF(G354&lt;2,"",MAX(_xlfn._xlws.FILTER('01_Base_Analitica'!$U$2:$U$1449,('01_Base_Analitica'!$D$2:$D$1449=A354)*ISNUMBER('01_Base_Analitica'!$U$2:$U$1449)))-MIN(_xlfn._xlws.FILTER('01_Base_Analitica'!$U$2:$U$1449,('01_Base_Analitica'!$D$2:$D$1449=A354)*ISNUMBER('01_Base_Analitica'!$U$2:$U$1449))))</f>
        <v>1.0999999999999996</v>
      </c>
      <c r="J354" s="12" cm="1">
        <f t="array" ref="J354">IF(H354&lt;2,"",MAX(_xlfn._xlws.FILTER('01_Base_Analitica'!$V$2:$V$1449,('01_Base_Analitica'!$D$2:$D$1449=A354)*ISNUMBER('01_Base_Analitica'!$V$2:$V$1449)))-MIN(_xlfn._xlws.FILTER('01_Base_Analitica'!$V$2:$V$1449,('01_Base_Analitica'!$D$2:$D$1449=A354)*ISNUMBER('01_Base_Analitica'!$V$2:$V$1449))))</f>
        <v>0</v>
      </c>
      <c r="K354" s="12">
        <f t="shared" si="5"/>
        <v>7.5000000000001066E-2</v>
      </c>
    </row>
    <row r="355" spans="1:11">
      <c r="A355">
        <f>Base_Amostral!A355</f>
        <v>4108106</v>
      </c>
      <c r="B355" t="str">
        <f>Base_Amostral!E355</f>
        <v>Flórida</v>
      </c>
      <c r="C355" t="str">
        <f>Base_Amostral!C355</f>
        <v>Paraná</v>
      </c>
      <c r="D355" t="str">
        <f>Base_Amostral!F355</f>
        <v>Sul</v>
      </c>
      <c r="E355" s="12">
        <f>IFERROR(AVERAGEIF('01_Base_Analitica'!$D:$D,A355,'01_Base_Analitica'!$U:$U),"")</f>
        <v>5.85</v>
      </c>
      <c r="F355" s="12">
        <f>IFERROR(AVERAGEIF('01_Base_Analitica'!$D:$D,A355,'01_Base_Analitica'!$V:$V),"")</f>
        <v>5.5</v>
      </c>
      <c r="G355">
        <f>COUNTIFS('01_Base_Analitica'!$D:$D,A355,'01_Base_Analitica'!$U:$U,"&gt;="&amp;0)</f>
        <v>4</v>
      </c>
      <c r="H355">
        <f>COUNTIFS('01_Base_Analitica'!$D:$D,A355,'01_Base_Analitica'!$V:$V,"&gt;="&amp;0)</f>
        <v>4</v>
      </c>
      <c r="I355" s="12" cm="1">
        <f t="array" ref="I355">IF(G355&lt;2,"",MAX(_xlfn._xlws.FILTER('01_Base_Analitica'!$U$2:$U$1449,('01_Base_Analitica'!$D$2:$D$1449=A355)*ISNUMBER('01_Base_Analitica'!$U$2:$U$1449)))-MIN(_xlfn._xlws.FILTER('01_Base_Analitica'!$U$2:$U$1449,('01_Base_Analitica'!$D$2:$D$1449=A355)*ISNUMBER('01_Base_Analitica'!$U$2:$U$1449))))</f>
        <v>0.80000000000000071</v>
      </c>
      <c r="J355" s="12" cm="1">
        <f t="array" ref="J355">IF(H355&lt;2,"",MAX(_xlfn._xlws.FILTER('01_Base_Analitica'!$V$2:$V$1449,('01_Base_Analitica'!$D$2:$D$1449=A355)*ISNUMBER('01_Base_Analitica'!$V$2:$V$1449)))-MIN(_xlfn._xlws.FILTER('01_Base_Analitica'!$V$2:$V$1449,('01_Base_Analitica'!$D$2:$D$1449=A355)*ISNUMBER('01_Base_Analitica'!$V$2:$V$1449))))</f>
        <v>0</v>
      </c>
      <c r="K355" s="12">
        <f t="shared" si="5"/>
        <v>0.34999999999999964</v>
      </c>
    </row>
    <row r="356" spans="1:11">
      <c r="A356">
        <f>Base_Amostral!A356</f>
        <v>4109401</v>
      </c>
      <c r="B356" t="str">
        <f>Base_Amostral!E356</f>
        <v>Guarapuava</v>
      </c>
      <c r="C356" t="str">
        <f>Base_Amostral!C356</f>
        <v>Paraná</v>
      </c>
      <c r="D356" t="str">
        <f>Base_Amostral!F356</f>
        <v>Sul</v>
      </c>
      <c r="E356" s="12">
        <f>IFERROR(AVERAGEIF('01_Base_Analitica'!$D:$D,A356,'01_Base_Analitica'!$U:$U),"")</f>
        <v>9.3333333333333339</v>
      </c>
      <c r="F356" s="12">
        <f>IFERROR(AVERAGEIF('01_Base_Analitica'!$D:$D,A356,'01_Base_Analitica'!$V:$V),"")</f>
        <v>7.3</v>
      </c>
      <c r="G356">
        <f>COUNTIFS('01_Base_Analitica'!$D:$D,A356,'01_Base_Analitica'!$U:$U,"&gt;="&amp;0)</f>
        <v>3</v>
      </c>
      <c r="H356">
        <f>COUNTIFS('01_Base_Analitica'!$D:$D,A356,'01_Base_Analitica'!$V:$V,"&gt;="&amp;0)</f>
        <v>4</v>
      </c>
      <c r="I356" s="12" cm="1">
        <f t="array" ref="I356">IF(G356&lt;2,"",MAX(_xlfn._xlws.FILTER('01_Base_Analitica'!$U$2:$U$1449,('01_Base_Analitica'!$D$2:$D$1449=A356)*ISNUMBER('01_Base_Analitica'!$U$2:$U$1449)))-MIN(_xlfn._xlws.FILTER('01_Base_Analitica'!$U$2:$U$1449,('01_Base_Analitica'!$D$2:$D$1449=A356)*ISNUMBER('01_Base_Analitica'!$U$2:$U$1449))))</f>
        <v>0.40000000000000036</v>
      </c>
      <c r="J356" s="12" cm="1">
        <f t="array" ref="J356">IF(H356&lt;2,"",MAX(_xlfn._xlws.FILTER('01_Base_Analitica'!$V$2:$V$1449,('01_Base_Analitica'!$D$2:$D$1449=A356)*ISNUMBER('01_Base_Analitica'!$V$2:$V$1449)))-MIN(_xlfn._xlws.FILTER('01_Base_Analitica'!$V$2:$V$1449,('01_Base_Analitica'!$D$2:$D$1449=A356)*ISNUMBER('01_Base_Analitica'!$V$2:$V$1449))))</f>
        <v>0</v>
      </c>
      <c r="K356" s="12">
        <f t="shared" si="5"/>
        <v>2.0333333333333341</v>
      </c>
    </row>
    <row r="357" spans="1:11">
      <c r="A357">
        <f>Base_Amostral!A357</f>
        <v>4321634</v>
      </c>
      <c r="B357" t="str">
        <f>Base_Amostral!E357</f>
        <v>Três Arroios</v>
      </c>
      <c r="C357" t="str">
        <f>Base_Amostral!C357</f>
        <v>Rio Grande do Sul</v>
      </c>
      <c r="D357" t="str">
        <f>Base_Amostral!F357</f>
        <v>Sul</v>
      </c>
      <c r="E357" s="12">
        <f>IFERROR(AVERAGEIF('01_Base_Analitica'!$D:$D,A357,'01_Base_Analitica'!$U:$U),"")</f>
        <v>8</v>
      </c>
      <c r="F357" s="12">
        <f>IFERROR(AVERAGEIF('01_Base_Analitica'!$D:$D,A357,'01_Base_Analitica'!$V:$V),"")</f>
        <v>7.3500000000000005</v>
      </c>
      <c r="G357">
        <f>COUNTIFS('01_Base_Analitica'!$D:$D,A357,'01_Base_Analitica'!$U:$U,"&gt;="&amp;0)</f>
        <v>4</v>
      </c>
      <c r="H357">
        <f>COUNTIFS('01_Base_Analitica'!$D:$D,A357,'01_Base_Analitica'!$V:$V,"&gt;="&amp;0)</f>
        <v>4</v>
      </c>
      <c r="I357" s="12" cm="1">
        <f t="array" ref="I357">IF(G357&lt;2,"",MAX(_xlfn._xlws.FILTER('01_Base_Analitica'!$U$2:$U$1449,('01_Base_Analitica'!$D$2:$D$1449=A357)*ISNUMBER('01_Base_Analitica'!$U$2:$U$1449)))-MIN(_xlfn._xlws.FILTER('01_Base_Analitica'!$U$2:$U$1449,('01_Base_Analitica'!$D$2:$D$1449=A357)*ISNUMBER('01_Base_Analitica'!$U$2:$U$1449))))</f>
        <v>2.1999999999999993</v>
      </c>
      <c r="J357" s="12" cm="1">
        <f t="array" ref="J357">IF(H357&lt;2,"",MAX(_xlfn._xlws.FILTER('01_Base_Analitica'!$V$2:$V$1449,('01_Base_Analitica'!$D$2:$D$1449=A357)*ISNUMBER('01_Base_Analitica'!$V$2:$V$1449)))-MIN(_xlfn._xlws.FILTER('01_Base_Analitica'!$V$2:$V$1449,('01_Base_Analitica'!$D$2:$D$1449=A357)*ISNUMBER('01_Base_Analitica'!$V$2:$V$1449))))</f>
        <v>0.10000000000000053</v>
      </c>
      <c r="K357" s="12">
        <f t="shared" si="5"/>
        <v>0.64999999999999947</v>
      </c>
    </row>
    <row r="358" spans="1:11">
      <c r="A358">
        <f>Base_Amostral!A358</f>
        <v>4111704</v>
      </c>
      <c r="B358" t="str">
        <f>Base_Amostral!E358</f>
        <v>Jaboti</v>
      </c>
      <c r="C358" t="str">
        <f>Base_Amostral!C358</f>
        <v>Paraná</v>
      </c>
      <c r="D358" t="str">
        <f>Base_Amostral!F358</f>
        <v>Sul</v>
      </c>
      <c r="E358" s="12">
        <f>IFERROR(AVERAGEIF('01_Base_Analitica'!$D:$D,A358,'01_Base_Analitica'!$U:$U),"")</f>
        <v>6.75</v>
      </c>
      <c r="F358" s="12">
        <f>IFERROR(AVERAGEIF('01_Base_Analitica'!$D:$D,A358,'01_Base_Analitica'!$V:$V),"")</f>
        <v>6.8</v>
      </c>
      <c r="G358">
        <f>COUNTIFS('01_Base_Analitica'!$D:$D,A358,'01_Base_Analitica'!$U:$U,"&gt;="&amp;0)</f>
        <v>4</v>
      </c>
      <c r="H358">
        <f>COUNTIFS('01_Base_Analitica'!$D:$D,A358,'01_Base_Analitica'!$V:$V,"&gt;="&amp;0)</f>
        <v>4</v>
      </c>
      <c r="I358" s="12" cm="1">
        <f t="array" ref="I358">IF(G358&lt;2,"",MAX(_xlfn._xlws.FILTER('01_Base_Analitica'!$U$2:$U$1449,('01_Base_Analitica'!$D$2:$D$1449=A358)*ISNUMBER('01_Base_Analitica'!$U$2:$U$1449)))-MIN(_xlfn._xlws.FILTER('01_Base_Analitica'!$U$2:$U$1449,('01_Base_Analitica'!$D$2:$D$1449=A358)*ISNUMBER('01_Base_Analitica'!$U$2:$U$1449))))</f>
        <v>1</v>
      </c>
      <c r="J358" s="12" cm="1">
        <f t="array" ref="J358">IF(H358&lt;2,"",MAX(_xlfn._xlws.FILTER('01_Base_Analitica'!$V$2:$V$1449,('01_Base_Analitica'!$D$2:$D$1449=A358)*ISNUMBER('01_Base_Analitica'!$V$2:$V$1449)))-MIN(_xlfn._xlws.FILTER('01_Base_Analitica'!$V$2:$V$1449,('01_Base_Analitica'!$D$2:$D$1449=A358)*ISNUMBER('01_Base_Analitica'!$V$2:$V$1449))))</f>
        <v>0</v>
      </c>
      <c r="K358" s="12">
        <f t="shared" si="5"/>
        <v>-4.9999999999999822E-2</v>
      </c>
    </row>
    <row r="359" spans="1:11">
      <c r="A359">
        <f>Base_Amostral!A359</f>
        <v>4319109</v>
      </c>
      <c r="B359" t="str">
        <f>Base_Amostral!E359</f>
        <v>São Martinho</v>
      </c>
      <c r="C359" t="str">
        <f>Base_Amostral!C359</f>
        <v>Rio Grande do Sul</v>
      </c>
      <c r="D359" t="str">
        <f>Base_Amostral!F359</f>
        <v>Sul</v>
      </c>
      <c r="E359" s="12">
        <f>IFERROR(AVERAGEIF('01_Base_Analitica'!$D:$D,A359,'01_Base_Analitica'!$U:$U),"")</f>
        <v>6.1</v>
      </c>
      <c r="F359" s="12">
        <f>IFERROR(AVERAGEIF('01_Base_Analitica'!$D:$D,A359,'01_Base_Analitica'!$V:$V),"")</f>
        <v>6</v>
      </c>
      <c r="G359">
        <f>COUNTIFS('01_Base_Analitica'!$D:$D,A359,'01_Base_Analitica'!$U:$U,"&gt;="&amp;0)</f>
        <v>4</v>
      </c>
      <c r="H359">
        <f>COUNTIFS('01_Base_Analitica'!$D:$D,A359,'01_Base_Analitica'!$V:$V,"&gt;="&amp;0)</f>
        <v>4</v>
      </c>
      <c r="I359" s="12" cm="1">
        <f t="array" ref="I359">IF(G359&lt;2,"",MAX(_xlfn._xlws.FILTER('01_Base_Analitica'!$U$2:$U$1449,('01_Base_Analitica'!$D$2:$D$1449=A359)*ISNUMBER('01_Base_Analitica'!$U$2:$U$1449)))-MIN(_xlfn._xlws.FILTER('01_Base_Analitica'!$U$2:$U$1449,('01_Base_Analitica'!$D$2:$D$1449=A359)*ISNUMBER('01_Base_Analitica'!$U$2:$U$1449))))</f>
        <v>1.2000000000000002</v>
      </c>
      <c r="J359" s="12" cm="1">
        <f t="array" ref="J359">IF(H359&lt;2,"",MAX(_xlfn._xlws.FILTER('01_Base_Analitica'!$V$2:$V$1449,('01_Base_Analitica'!$D$2:$D$1449=A359)*ISNUMBER('01_Base_Analitica'!$V$2:$V$1449)))-MIN(_xlfn._xlws.FILTER('01_Base_Analitica'!$V$2:$V$1449,('01_Base_Analitica'!$D$2:$D$1449=A359)*ISNUMBER('01_Base_Analitica'!$V$2:$V$1449))))</f>
        <v>0</v>
      </c>
      <c r="K359" s="12">
        <f t="shared" si="5"/>
        <v>9.9999999999999645E-2</v>
      </c>
    </row>
    <row r="360" spans="1:11">
      <c r="A360">
        <f>Base_Amostral!A360</f>
        <v>4321436</v>
      </c>
      <c r="B360" t="str">
        <f>Base_Amostral!E360</f>
        <v>Terra de Areia</v>
      </c>
      <c r="C360" t="str">
        <f>Base_Amostral!C360</f>
        <v>Rio Grande do Sul</v>
      </c>
      <c r="D360" t="str">
        <f>Base_Amostral!F360</f>
        <v>Sul</v>
      </c>
      <c r="E360" s="12">
        <f>IFERROR(AVERAGEIF('01_Base_Analitica'!$D:$D,A360,'01_Base_Analitica'!$U:$U),"")</f>
        <v>9.2999999999999989</v>
      </c>
      <c r="F360" s="12">
        <f>IFERROR(AVERAGEIF('01_Base_Analitica'!$D:$D,A360,'01_Base_Analitica'!$V:$V),"")</f>
        <v>6.9</v>
      </c>
      <c r="G360">
        <f>COUNTIFS('01_Base_Analitica'!$D:$D,A360,'01_Base_Analitica'!$U:$U,"&gt;="&amp;0)</f>
        <v>4</v>
      </c>
      <c r="H360">
        <f>COUNTIFS('01_Base_Analitica'!$D:$D,A360,'01_Base_Analitica'!$V:$V,"&gt;="&amp;0)</f>
        <v>4</v>
      </c>
      <c r="I360" s="12" cm="1">
        <f t="array" ref="I360">IF(G360&lt;2,"",MAX(_xlfn._xlws.FILTER('01_Base_Analitica'!$U$2:$U$1449,('01_Base_Analitica'!$D$2:$D$1449=A360)*ISNUMBER('01_Base_Analitica'!$U$2:$U$1449)))-MIN(_xlfn._xlws.FILTER('01_Base_Analitica'!$U$2:$U$1449,('01_Base_Analitica'!$D$2:$D$1449=A360)*ISNUMBER('01_Base_Analitica'!$U$2:$U$1449))))</f>
        <v>0.40000000000000036</v>
      </c>
      <c r="J360" s="12" cm="1">
        <f t="array" ref="J360">IF(H360&lt;2,"",MAX(_xlfn._xlws.FILTER('01_Base_Analitica'!$V$2:$V$1449,('01_Base_Analitica'!$D$2:$D$1449=A360)*ISNUMBER('01_Base_Analitica'!$V$2:$V$1449)))-MIN(_xlfn._xlws.FILTER('01_Base_Analitica'!$V$2:$V$1449,('01_Base_Analitica'!$D$2:$D$1449=A360)*ISNUMBER('01_Base_Analitica'!$V$2:$V$1449))))</f>
        <v>0</v>
      </c>
      <c r="K360" s="12">
        <f t="shared" si="5"/>
        <v>2.3999999999999986</v>
      </c>
    </row>
    <row r="361" spans="1:11">
      <c r="A361">
        <f>Base_Amostral!A361</f>
        <v>4101101</v>
      </c>
      <c r="B361" t="str">
        <f>Base_Amostral!E361</f>
        <v>Andirá</v>
      </c>
      <c r="C361" t="str">
        <f>Base_Amostral!C361</f>
        <v>Paraná</v>
      </c>
      <c r="D361" t="str">
        <f>Base_Amostral!F361</f>
        <v>Sul</v>
      </c>
      <c r="E361" s="12">
        <f>IFERROR(AVERAGEIF('01_Base_Analitica'!$D:$D,A361,'01_Base_Analitica'!$U:$U),"")</f>
        <v>6.45</v>
      </c>
      <c r="F361" s="12">
        <f>IFERROR(AVERAGEIF('01_Base_Analitica'!$D:$D,A361,'01_Base_Analitica'!$V:$V),"")</f>
        <v>6.7</v>
      </c>
      <c r="G361">
        <f>COUNTIFS('01_Base_Analitica'!$D:$D,A361,'01_Base_Analitica'!$U:$U,"&gt;="&amp;0)</f>
        <v>4</v>
      </c>
      <c r="H361">
        <f>COUNTIFS('01_Base_Analitica'!$D:$D,A361,'01_Base_Analitica'!$V:$V,"&gt;="&amp;0)</f>
        <v>4</v>
      </c>
      <c r="I361" s="12" cm="1">
        <f t="array" ref="I361">IF(G361&lt;2,"",MAX(_xlfn._xlws.FILTER('01_Base_Analitica'!$U$2:$U$1449,('01_Base_Analitica'!$D$2:$D$1449=A361)*ISNUMBER('01_Base_Analitica'!$U$2:$U$1449)))-MIN(_xlfn._xlws.FILTER('01_Base_Analitica'!$U$2:$U$1449,('01_Base_Analitica'!$D$2:$D$1449=A361)*ISNUMBER('01_Base_Analitica'!$U$2:$U$1449))))</f>
        <v>1</v>
      </c>
      <c r="J361" s="12" cm="1">
        <f t="array" ref="J361">IF(H361&lt;2,"",MAX(_xlfn._xlws.FILTER('01_Base_Analitica'!$V$2:$V$1449,('01_Base_Analitica'!$D$2:$D$1449=A361)*ISNUMBER('01_Base_Analitica'!$V$2:$V$1449)))-MIN(_xlfn._xlws.FILTER('01_Base_Analitica'!$V$2:$V$1449,('01_Base_Analitica'!$D$2:$D$1449=A361)*ISNUMBER('01_Base_Analitica'!$V$2:$V$1449))))</f>
        <v>0</v>
      </c>
      <c r="K361" s="12">
        <f t="shared" si="5"/>
        <v>-0.25</v>
      </c>
    </row>
    <row r="362" spans="1:11">
      <c r="A362">
        <f>Base_Amostral!A362</f>
        <v>4300455</v>
      </c>
      <c r="B362" t="str">
        <f>Base_Amostral!E362</f>
        <v>Alegria</v>
      </c>
      <c r="C362" t="str">
        <f>Base_Amostral!C362</f>
        <v>Rio Grande do Sul</v>
      </c>
      <c r="D362" t="str">
        <f>Base_Amostral!F362</f>
        <v>Sul</v>
      </c>
      <c r="E362" s="12">
        <f>IFERROR(AVERAGEIF('01_Base_Analitica'!$D:$D,A362,'01_Base_Analitica'!$U:$U),"")</f>
        <v>7.15</v>
      </c>
      <c r="F362" s="12">
        <f>IFERROR(AVERAGEIF('01_Base_Analitica'!$D:$D,A362,'01_Base_Analitica'!$V:$V),"")</f>
        <v>6.9</v>
      </c>
      <c r="G362">
        <f>COUNTIFS('01_Base_Analitica'!$D:$D,A362,'01_Base_Analitica'!$U:$U,"&gt;="&amp;0)</f>
        <v>4</v>
      </c>
      <c r="H362">
        <f>COUNTIFS('01_Base_Analitica'!$D:$D,A362,'01_Base_Analitica'!$V:$V,"&gt;="&amp;0)</f>
        <v>4</v>
      </c>
      <c r="I362" s="12" cm="1">
        <f t="array" ref="I362">IF(G362&lt;2,"",MAX(_xlfn._xlws.FILTER('01_Base_Analitica'!$U$2:$U$1449,('01_Base_Analitica'!$D$2:$D$1449=A362)*ISNUMBER('01_Base_Analitica'!$U$2:$U$1449)))-MIN(_xlfn._xlws.FILTER('01_Base_Analitica'!$U$2:$U$1449,('01_Base_Analitica'!$D$2:$D$1449=A362)*ISNUMBER('01_Base_Analitica'!$U$2:$U$1449))))</f>
        <v>1</v>
      </c>
      <c r="J362" s="12" cm="1">
        <f t="array" ref="J362">IF(H362&lt;2,"",MAX(_xlfn._xlws.FILTER('01_Base_Analitica'!$V$2:$V$1449,('01_Base_Analitica'!$D$2:$D$1449=A362)*ISNUMBER('01_Base_Analitica'!$V$2:$V$1449)))-MIN(_xlfn._xlws.FILTER('01_Base_Analitica'!$V$2:$V$1449,('01_Base_Analitica'!$D$2:$D$1449=A362)*ISNUMBER('01_Base_Analitica'!$V$2:$V$1449))))</f>
        <v>0</v>
      </c>
      <c r="K362" s="12">
        <f t="shared" si="5"/>
        <v>0.25</v>
      </c>
    </row>
    <row r="363" spans="1:11">
      <c r="A363">
        <f>Base_Amostral!A363</f>
        <v>4300570</v>
      </c>
      <c r="B363" t="str">
        <f>Base_Amostral!E363</f>
        <v>Alto Feliz</v>
      </c>
      <c r="C363" t="str">
        <f>Base_Amostral!C363</f>
        <v>Rio Grande do Sul</v>
      </c>
      <c r="D363" t="str">
        <f>Base_Amostral!F363</f>
        <v>Sul</v>
      </c>
      <c r="E363" s="12">
        <f>IFERROR(AVERAGEIF('01_Base_Analitica'!$D:$D,A363,'01_Base_Analitica'!$U:$U),"")</f>
        <v>7.2</v>
      </c>
      <c r="F363" s="12">
        <f>IFERROR(AVERAGEIF('01_Base_Analitica'!$D:$D,A363,'01_Base_Analitica'!$V:$V),"")</f>
        <v>7.2</v>
      </c>
      <c r="G363">
        <f>COUNTIFS('01_Base_Analitica'!$D:$D,A363,'01_Base_Analitica'!$U:$U,"&gt;="&amp;0)</f>
        <v>4</v>
      </c>
      <c r="H363">
        <f>COUNTIFS('01_Base_Analitica'!$D:$D,A363,'01_Base_Analitica'!$V:$V,"&gt;="&amp;0)</f>
        <v>4</v>
      </c>
      <c r="I363" s="12" cm="1">
        <f t="array" ref="I363">IF(G363&lt;2,"",MAX(_xlfn._xlws.FILTER('01_Base_Analitica'!$U$2:$U$1449,('01_Base_Analitica'!$D$2:$D$1449=A363)*ISNUMBER('01_Base_Analitica'!$U$2:$U$1449)))-MIN(_xlfn._xlws.FILTER('01_Base_Analitica'!$U$2:$U$1449,('01_Base_Analitica'!$D$2:$D$1449=A363)*ISNUMBER('01_Base_Analitica'!$U$2:$U$1449))))</f>
        <v>0.79999999999999982</v>
      </c>
      <c r="J363" s="12" cm="1">
        <f t="array" ref="J363">IF(H363&lt;2,"",MAX(_xlfn._xlws.FILTER('01_Base_Analitica'!$V$2:$V$1449,('01_Base_Analitica'!$D$2:$D$1449=A363)*ISNUMBER('01_Base_Analitica'!$V$2:$V$1449)))-MIN(_xlfn._xlws.FILTER('01_Base_Analitica'!$V$2:$V$1449,('01_Base_Analitica'!$D$2:$D$1449=A363)*ISNUMBER('01_Base_Analitica'!$V$2:$V$1449))))</f>
        <v>0</v>
      </c>
      <c r="K363" s="12">
        <f t="shared" si="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B3DE-204A-4250-B208-2347A6456CAD}">
  <dimension ref="A1:J11"/>
  <sheetViews>
    <sheetView workbookViewId="0">
      <selection activeCell="G2" sqref="G2:J11"/>
    </sheetView>
  </sheetViews>
  <sheetFormatPr defaultRowHeight="15"/>
  <cols>
    <col min="1" max="1" width="15.42578125" customWidth="1"/>
    <col min="2" max="2" width="15" customWidth="1"/>
    <col min="6" max="6" width="15.140625" customWidth="1"/>
  </cols>
  <sheetData>
    <row r="1" spans="1:10">
      <c r="A1" s="3" t="s">
        <v>8905</v>
      </c>
      <c r="B1" s="3" t="s">
        <v>8932</v>
      </c>
      <c r="C1" s="6" t="s">
        <v>8906</v>
      </c>
      <c r="D1" s="6" t="s">
        <v>8907</v>
      </c>
      <c r="E1" s="6" t="s">
        <v>8908</v>
      </c>
      <c r="F1" s="6" t="s">
        <v>8909</v>
      </c>
      <c r="G1" s="6" t="s">
        <v>8910</v>
      </c>
      <c r="H1" s="6" t="s">
        <v>8911</v>
      </c>
      <c r="I1" s="6" t="s">
        <v>8953</v>
      </c>
      <c r="J1" s="6" t="s">
        <v>8954</v>
      </c>
    </row>
    <row r="2" spans="1:10">
      <c r="A2" s="3" t="s">
        <v>8919</v>
      </c>
      <c r="B2" s="3" t="s">
        <v>17</v>
      </c>
      <c r="C2" cm="1">
        <f t="array" ref="C2">COUNT(_xlfn._xlws.FILTER('03_Resumo_Municipios'!$E$2:$E$363,('03_Resumo_Municipios'!$D$2:$D$363=$B2)*ISNUMBER('03_Resumo_Municipios'!$E$2:$E$363)))</f>
        <v>31</v>
      </c>
      <c r="D2" s="10" cm="1">
        <f t="array" ref="D2">AVERAGE(_xlfn._xlws.FILTER('03_Resumo_Municipios'!$E$2:$E$363,('03_Resumo_Municipios'!$D$2:$D$363=$B2)*ISNUMBER('03_Resumo_Municipios'!$E$2:$E$363)))</f>
        <v>7.3266129032258052</v>
      </c>
      <c r="E2" s="10" cm="1">
        <f t="array" ref="E2">MEDIAN(_xlfn._xlws.FILTER('03_Resumo_Municipios'!$E$2:$E$363,('03_Resumo_Municipios'!$D$2:$D$363=$B2)*ISNUMBER('03_Resumo_Municipios'!$E$2:$E$363)))</f>
        <v>7.3</v>
      </c>
      <c r="F2" s="10" cm="1">
        <f t="array" ref="F2">_xlfn.STDEV.S(_xlfn._xlws.FILTER('03_Resumo_Municipios'!$E$2:$E$363,('03_Resumo_Municipios'!$D$2:$D$363=$B2)*ISNUMBER('03_Resumo_Municipios'!$E$2:$E$363)))</f>
        <v>1.1291208874583087</v>
      </c>
      <c r="G2" s="12" cm="1">
        <f t="array" ref="G2">MIN(_xlfn._xlws.FILTER('03_Resumo_Municipios'!$E$2:$E$363,('03_Resumo_Municipios'!$D$2:$D$363=$B2)*ISNUMBER('03_Resumo_Municipios'!$E$2:$E$363)))</f>
        <v>4.5</v>
      </c>
      <c r="H2" s="12" cm="1">
        <f t="array" ref="H2">MAX(_xlfn._xlws.FILTER('03_Resumo_Municipios'!$E$2:$E$363,('03_Resumo_Municipios'!$D$2:$D$363=$B2)*ISNUMBER('03_Resumo_Municipios'!$E$2:$E$363)))</f>
        <v>9.2999999999999989</v>
      </c>
      <c r="I2" s="12" cm="1">
        <f t="array" ref="I2">_xlfn.QUARTILE.INC(_xlfn._xlws.FILTER('03_Resumo_Municipios'!$E$2:$E$363,('03_Resumo_Municipios'!$D$2:$D$363=$B2)*ISNUMBER('03_Resumo_Municipios'!$E$2:$E$363)),1)</f>
        <v>7.1125000000000007</v>
      </c>
      <c r="J2" s="12" cm="1">
        <f t="array" ref="J2">_xlfn.QUARTILE.INC(_xlfn._xlws.FILTER('03_Resumo_Municipios'!$E$2:$E$363,('03_Resumo_Municipios'!$D$2:$D$363=$B2)*ISNUMBER('03_Resumo_Municipios'!$E$2:$E$363)),3)</f>
        <v>7.7374999999999989</v>
      </c>
    </row>
    <row r="3" spans="1:10">
      <c r="A3" s="3" t="s">
        <v>8919</v>
      </c>
      <c r="B3" s="3" t="s">
        <v>177</v>
      </c>
      <c r="C3" cm="1">
        <f t="array" ref="C3">COUNT(_xlfn._xlws.FILTER('03_Resumo_Municipios'!$E$2:$E$363,('03_Resumo_Municipios'!$D$2:$D$363=$B3)*ISNUMBER('03_Resumo_Municipios'!$E$2:$E$363)))</f>
        <v>115</v>
      </c>
      <c r="D3" s="10" cm="1">
        <f t="array" ref="D3">AVERAGE(_xlfn._xlws.FILTER('03_Resumo_Municipios'!$E$2:$E$363,('03_Resumo_Municipios'!$D$2:$D$363=$B3)*ISNUMBER('03_Resumo_Municipios'!$E$2:$E$363)))</f>
        <v>6.7992028985507256</v>
      </c>
      <c r="E3" s="10" cm="1">
        <f t="array" ref="E3">MEDIAN(_xlfn._xlws.FILTER('03_Resumo_Municipios'!$E$2:$E$363,('03_Resumo_Municipios'!$D$2:$D$363=$B3)*ISNUMBER('03_Resumo_Municipios'!$E$2:$E$363)))</f>
        <v>6.7</v>
      </c>
      <c r="F3" s="10" cm="1">
        <f t="array" ref="F3">_xlfn.STDEV.S(_xlfn._xlws.FILTER('03_Resumo_Municipios'!$E$2:$E$363,('03_Resumo_Municipios'!$D$2:$D$363=$B3)*ISNUMBER('03_Resumo_Municipios'!$E$2:$E$363)))</f>
        <v>1.0958287327372354</v>
      </c>
      <c r="G3" s="12" cm="1">
        <f t="array" ref="G3">MIN(_xlfn._xlws.FILTER('03_Resumo_Municipios'!$E$2:$E$363,('03_Resumo_Municipios'!$D$2:$D$363=$B3)*ISNUMBER('03_Resumo_Municipios'!$E$2:$E$363)))</f>
        <v>4.0250000000000004</v>
      </c>
      <c r="H3" s="12" cm="1">
        <f t="array" ref="H3">MAX(_xlfn._xlws.FILTER('03_Resumo_Municipios'!$E$2:$E$363,('03_Resumo_Municipios'!$D$2:$D$363=$B3)*ISNUMBER('03_Resumo_Municipios'!$E$2:$E$363)))</f>
        <v>9.3333333333333339</v>
      </c>
      <c r="I3" s="12" cm="1">
        <f t="array" ref="I3">_xlfn.QUARTILE.INC(_xlfn._xlws.FILTER('03_Resumo_Municipios'!$E$2:$E$363,('03_Resumo_Municipios'!$D$2:$D$363=$B3)*ISNUMBER('03_Resumo_Municipios'!$E$2:$E$363)),1)</f>
        <v>6.0874999999999995</v>
      </c>
      <c r="J3" s="12" cm="1">
        <f t="array" ref="J3">_xlfn.QUARTILE.INC(_xlfn._xlws.FILTER('03_Resumo_Municipios'!$E$2:$E$363,('03_Resumo_Municipios'!$D$2:$D$363=$B3)*ISNUMBER('03_Resumo_Municipios'!$E$2:$E$363)),3)</f>
        <v>7.35</v>
      </c>
    </row>
    <row r="4" spans="1:10">
      <c r="A4" s="3" t="s">
        <v>8919</v>
      </c>
      <c r="B4" s="3" t="s">
        <v>751</v>
      </c>
      <c r="C4" cm="1">
        <f t="array" ref="C4">COUNT(_xlfn._xlws.FILTER('03_Resumo_Municipios'!$E$2:$E$363,('03_Resumo_Municipios'!$D$2:$D$363=$B4)*ISNUMBER('03_Resumo_Municipios'!$E$2:$E$363)))</f>
        <v>30</v>
      </c>
      <c r="D4" s="10" cm="1">
        <f t="array" ref="D4">AVERAGE(_xlfn._xlws.FILTER('03_Resumo_Municipios'!$E$2:$E$363,('03_Resumo_Municipios'!$D$2:$D$363=$B4)*ISNUMBER('03_Resumo_Municipios'!$E$2:$E$363)))</f>
        <v>7.5474999999999994</v>
      </c>
      <c r="E4" s="10" cm="1">
        <f t="array" ref="E4">MEDIAN(_xlfn._xlws.FILTER('03_Resumo_Municipios'!$E$2:$E$363,('03_Resumo_Municipios'!$D$2:$D$363=$B4)*ISNUMBER('03_Resumo_Municipios'!$E$2:$E$363)))</f>
        <v>7.1125000000000007</v>
      </c>
      <c r="F4" s="10" cm="1">
        <f t="array" ref="F4">_xlfn.STDEV.S(_xlfn._xlws.FILTER('03_Resumo_Municipios'!$E$2:$E$363,('03_Resumo_Municipios'!$D$2:$D$363=$B4)*ISNUMBER('03_Resumo_Municipios'!$E$2:$E$363)))</f>
        <v>1.1648983931156991</v>
      </c>
      <c r="G4" s="12" cm="1">
        <f t="array" ref="G4">MIN(_xlfn._xlws.FILTER('03_Resumo_Municipios'!$E$2:$E$363,('03_Resumo_Municipios'!$D$2:$D$363=$B4)*ISNUMBER('03_Resumo_Municipios'!$E$2:$E$363)))</f>
        <v>6.2250000000000005</v>
      </c>
      <c r="H4" s="12" cm="1">
        <f t="array" ref="H4">MAX(_xlfn._xlws.FILTER('03_Resumo_Municipios'!$E$2:$E$363,('03_Resumo_Municipios'!$D$2:$D$363=$B4)*ISNUMBER('03_Resumo_Municipios'!$E$2:$E$363)))</f>
        <v>9.2999999999999989</v>
      </c>
      <c r="I4" s="12" cm="1">
        <f t="array" ref="I4">_xlfn.QUARTILE.INC(_xlfn._xlws.FILTER('03_Resumo_Municipios'!$E$2:$E$363,('03_Resumo_Municipios'!$D$2:$D$363=$B4)*ISNUMBER('03_Resumo_Municipios'!$E$2:$E$363)),1)</f>
        <v>6.5812499999999989</v>
      </c>
      <c r="J4" s="12" cm="1">
        <f t="array" ref="J4">_xlfn.QUARTILE.INC(_xlfn._xlws.FILTER('03_Resumo_Municipios'!$E$2:$E$363,('03_Resumo_Municipios'!$D$2:$D$363=$B4)*ISNUMBER('03_Resumo_Municipios'!$E$2:$E$363)),3)</f>
        <v>8.7937499999999993</v>
      </c>
    </row>
    <row r="5" spans="1:10">
      <c r="A5" s="3" t="s">
        <v>8919</v>
      </c>
      <c r="B5" s="3" t="s">
        <v>905</v>
      </c>
      <c r="C5" cm="1">
        <f t="array" ref="C5">COUNT(_xlfn._xlws.FILTER('03_Resumo_Municipios'!$E$2:$E$363,('03_Resumo_Municipios'!$D$2:$D$363=$B5)*ISNUMBER('03_Resumo_Municipios'!$E$2:$E$363)))</f>
        <v>108</v>
      </c>
      <c r="D5" s="10" cm="1">
        <f t="array" ref="D5">AVERAGE(_xlfn._xlws.FILTER('03_Resumo_Municipios'!$E$2:$E$363,('03_Resumo_Municipios'!$D$2:$D$363=$B5)*ISNUMBER('03_Resumo_Municipios'!$E$2:$E$363)))</f>
        <v>7.6942129629629585</v>
      </c>
      <c r="E5" s="10" cm="1">
        <f t="array" ref="E5">MEDIAN(_xlfn._xlws.FILTER('03_Resumo_Municipios'!$E$2:$E$363,('03_Resumo_Municipios'!$D$2:$D$363=$B5)*ISNUMBER('03_Resumo_Municipios'!$E$2:$E$363)))</f>
        <v>7.2624999999999993</v>
      </c>
      <c r="F5" s="10" cm="1">
        <f t="array" ref="F5">_xlfn.STDEV.S(_xlfn._xlws.FILTER('03_Resumo_Municipios'!$E$2:$E$363,('03_Resumo_Municipios'!$D$2:$D$363=$B5)*ISNUMBER('03_Resumo_Municipios'!$E$2:$E$363)))</f>
        <v>1.4375320928890123</v>
      </c>
      <c r="G5" s="12" cm="1">
        <f t="array" ref="G5">MIN(_xlfn._xlws.FILTER('03_Resumo_Municipios'!$E$2:$E$363,('03_Resumo_Municipios'!$D$2:$D$363=$B5)*ISNUMBER('03_Resumo_Municipios'!$E$2:$E$363)))</f>
        <v>4.2749999999999995</v>
      </c>
      <c r="H5" s="12" cm="1">
        <f t="array" ref="H5">MAX(_xlfn._xlws.FILTER('03_Resumo_Municipios'!$E$2:$E$363,('03_Resumo_Municipios'!$D$2:$D$363=$B5)*ISNUMBER('03_Resumo_Municipios'!$E$2:$E$363)))</f>
        <v>9.75</v>
      </c>
      <c r="I5" s="12" cm="1">
        <f t="array" ref="I5">_xlfn.QUARTILE.INC(_xlfn._xlws.FILTER('03_Resumo_Municipios'!$E$2:$E$363,('03_Resumo_Municipios'!$D$2:$D$363=$B5)*ISNUMBER('03_Resumo_Municipios'!$E$2:$E$363)),1)</f>
        <v>6.4937500000000004</v>
      </c>
      <c r="J5" s="12" cm="1">
        <f t="array" ref="J5">_xlfn.QUARTILE.INC(_xlfn._xlws.FILTER('03_Resumo_Municipios'!$E$2:$E$363,('03_Resumo_Municipios'!$D$2:$D$363=$B5)*ISNUMBER('03_Resumo_Municipios'!$E$2:$E$363)),3)</f>
        <v>9.2999999999999989</v>
      </c>
    </row>
    <row r="6" spans="1:10">
      <c r="A6" s="3" t="s">
        <v>8919</v>
      </c>
      <c r="B6" s="3" t="s">
        <v>1447</v>
      </c>
      <c r="C6" cm="1">
        <f t="array" ref="C6">COUNT(_xlfn._xlws.FILTER('03_Resumo_Municipios'!$E$2:$E$363,('03_Resumo_Municipios'!$D$2:$D$363=$B6)*ISNUMBER('03_Resumo_Municipios'!$E$2:$E$363)))</f>
        <v>77</v>
      </c>
      <c r="D6" s="10" cm="1">
        <f t="array" ref="D6">AVERAGE(_xlfn._xlws.FILTER('03_Resumo_Municipios'!$E$2:$E$363,('03_Resumo_Municipios'!$D$2:$D$363=$B6)*ISNUMBER('03_Resumo_Municipios'!$E$2:$E$363)))</f>
        <v>6.9780303030303035</v>
      </c>
      <c r="E6" s="10" cm="1">
        <f t="array" ref="E6">MEDIAN(_xlfn._xlws.FILTER('03_Resumo_Municipios'!$E$2:$E$363,('03_Resumo_Municipios'!$D$2:$D$363=$B6)*ISNUMBER('03_Resumo_Municipios'!$E$2:$E$363)))</f>
        <v>6.8249999999999993</v>
      </c>
      <c r="F6" s="10" cm="1">
        <f t="array" ref="F6">_xlfn.STDEV.S(_xlfn._xlws.FILTER('03_Resumo_Municipios'!$E$2:$E$363,('03_Resumo_Municipios'!$D$2:$D$363=$B6)*ISNUMBER('03_Resumo_Municipios'!$E$2:$E$363)))</f>
        <v>1.4019976539153876</v>
      </c>
      <c r="G6" s="12" cm="1">
        <f t="array" ref="G6">MIN(_xlfn._xlws.FILTER('03_Resumo_Municipios'!$E$2:$E$363,('03_Resumo_Municipios'!$D$2:$D$363=$B6)*ISNUMBER('03_Resumo_Municipios'!$E$2:$E$363)))</f>
        <v>3.7749999999999999</v>
      </c>
      <c r="H6" s="12" cm="1">
        <f t="array" ref="H6">MAX(_xlfn._xlws.FILTER('03_Resumo_Municipios'!$E$2:$E$363,('03_Resumo_Municipios'!$D$2:$D$363=$B6)*ISNUMBER('03_Resumo_Municipios'!$E$2:$E$363)))</f>
        <v>9.3333333333333339</v>
      </c>
      <c r="I6" s="12" cm="1">
        <f t="array" ref="I6">_xlfn.QUARTILE.INC(_xlfn._xlws.FILTER('03_Resumo_Municipios'!$E$2:$E$363,('03_Resumo_Municipios'!$D$2:$D$363=$B6)*ISNUMBER('03_Resumo_Municipios'!$E$2:$E$363)),1)</f>
        <v>6.0749999999999993</v>
      </c>
      <c r="J6" s="12" cm="1">
        <f t="array" ref="J6">_xlfn.QUARTILE.INC(_xlfn._xlws.FILTER('03_Resumo_Municipios'!$E$2:$E$363,('03_Resumo_Municipios'!$D$2:$D$363=$B6)*ISNUMBER('03_Resumo_Municipios'!$E$2:$E$363)),3)</f>
        <v>7.7749999999999995</v>
      </c>
    </row>
    <row r="7" spans="1:10">
      <c r="A7" s="3" t="s">
        <v>8922</v>
      </c>
      <c r="B7" s="3" t="s">
        <v>17</v>
      </c>
      <c r="C7" cm="1">
        <f t="array" ref="C7">COUNT(_xlfn._xlws.FILTER('03_Resumo_Municipios'!$F$2:$F$363,('03_Resumo_Municipios'!$D$2:$D$363=$B7)*ISNUMBER('03_Resumo_Municipios'!$F$2:$F$363)))</f>
        <v>31</v>
      </c>
      <c r="D7" s="10" cm="1">
        <f t="array" ref="D7">AVERAGE(_xlfn._xlws.FILTER('03_Resumo_Municipios'!$F$2:$F$363,('03_Resumo_Municipios'!$D$2:$D$363=$B7)*ISNUMBER('03_Resumo_Municipios'!$F$2:$F$363)))</f>
        <v>7.1153225806451594</v>
      </c>
      <c r="E7" s="10" cm="1">
        <f t="array" ref="E7">MEDIAN(_xlfn._xlws.FILTER('03_Resumo_Municipios'!$F$2:$F$363,('03_Resumo_Municipios'!$D$2:$D$363=$B7)*ISNUMBER('03_Resumo_Municipios'!$F$2:$F$363)))</f>
        <v>7.2</v>
      </c>
      <c r="F7" s="10" cm="1">
        <f t="array" ref="F7">_xlfn.STDEV.S(_xlfn._xlws.FILTER('03_Resumo_Municipios'!$F$2:$F$363,('03_Resumo_Municipios'!$D$2:$D$363=$B7)*ISNUMBER('03_Resumo_Municipios'!$F$2:$F$363)))</f>
        <v>0.74592441024976841</v>
      </c>
      <c r="G7" s="12" cm="1">
        <f t="array" ref="G7">MIN(_xlfn._xlws.FILTER('03_Resumo_Municipios'!$F$2:$F$363,('03_Resumo_Municipios'!$D$2:$D$363=$B7)*ISNUMBER('03_Resumo_Municipios'!$F$2:$F$363)))</f>
        <v>5.2</v>
      </c>
      <c r="H7" s="12" cm="1">
        <f t="array" ref="H7">MAX(_xlfn._xlws.FILTER('03_Resumo_Municipios'!$F$2:$F$363,('03_Resumo_Municipios'!$D$2:$D$363=$B7)*ISNUMBER('03_Resumo_Municipios'!$F$2:$F$363)))</f>
        <v>9.1999999999999993</v>
      </c>
      <c r="I7" s="12" cm="1">
        <f t="array" ref="I7">_xlfn.QUARTILE.INC(_xlfn._xlws.FILTER('03_Resumo_Municipios'!$F$2:$F$363,('03_Resumo_Municipios'!$D$2:$D$363=$B7)*ISNUMBER('03_Resumo_Municipios'!$F$2:$F$363)),1)</f>
        <v>6.8375000000000004</v>
      </c>
      <c r="J7" s="12" cm="1">
        <f t="array" ref="J7">_xlfn.QUARTILE.INC(_xlfn._xlws.FILTER('03_Resumo_Municipios'!$F$2:$F$363,('03_Resumo_Municipios'!$D$2:$D$363=$B7)*ISNUMBER('03_Resumo_Municipios'!$F$2:$F$363)),3)</f>
        <v>7.4</v>
      </c>
    </row>
    <row r="8" spans="1:10">
      <c r="A8" s="3" t="s">
        <v>8922</v>
      </c>
      <c r="B8" s="3" t="s">
        <v>177</v>
      </c>
      <c r="C8" cm="1">
        <f t="array" ref="C8">COUNT(_xlfn._xlws.FILTER('03_Resumo_Municipios'!$F$2:$F$363,('03_Resumo_Municipios'!$D$2:$D$363=$B8)*ISNUMBER('03_Resumo_Municipios'!$F$2:$F$363)))</f>
        <v>112</v>
      </c>
      <c r="D8" s="10" cm="1">
        <f t="array" ref="D8">AVERAGE(_xlfn._xlws.FILTER('03_Resumo_Municipios'!$F$2:$F$363,('03_Resumo_Municipios'!$D$2:$D$363=$B8)*ISNUMBER('03_Resumo_Municipios'!$F$2:$F$363)))</f>
        <v>6.5506696428571445</v>
      </c>
      <c r="E8" s="10" cm="1">
        <f t="array" ref="E8">MEDIAN(_xlfn._xlws.FILTER('03_Resumo_Municipios'!$F$2:$F$363,('03_Resumo_Municipios'!$D$2:$D$363=$B8)*ISNUMBER('03_Resumo_Municipios'!$F$2:$F$363)))</f>
        <v>6.5500000000000007</v>
      </c>
      <c r="F8" s="10" cm="1">
        <f t="array" ref="F8">_xlfn.STDEV.S(_xlfn._xlws.FILTER('03_Resumo_Municipios'!$F$2:$F$363,('03_Resumo_Municipios'!$D$2:$D$363=$B8)*ISNUMBER('03_Resumo_Municipios'!$F$2:$F$363)))</f>
        <v>0.81581675636812578</v>
      </c>
      <c r="G8" s="12" cm="1">
        <f t="array" ref="G8">MIN(_xlfn._xlws.FILTER('03_Resumo_Municipios'!$F$2:$F$363,('03_Resumo_Municipios'!$D$2:$D$363=$B8)*ISNUMBER('03_Resumo_Municipios'!$F$2:$F$363)))</f>
        <v>4.45</v>
      </c>
      <c r="H8" s="12" cm="1">
        <f t="array" ref="H8">MAX(_xlfn._xlws.FILTER('03_Resumo_Municipios'!$F$2:$F$363,('03_Resumo_Municipios'!$D$2:$D$363=$B8)*ISNUMBER('03_Resumo_Municipios'!$F$2:$F$363)))</f>
        <v>8.6999999999999993</v>
      </c>
      <c r="I8" s="12" cm="1">
        <f t="array" ref="I8">_xlfn.QUARTILE.INC(_xlfn._xlws.FILTER('03_Resumo_Municipios'!$F$2:$F$363,('03_Resumo_Municipios'!$D$2:$D$363=$B8)*ISNUMBER('03_Resumo_Municipios'!$F$2:$F$363)),1)</f>
        <v>6</v>
      </c>
      <c r="J8" s="12" cm="1">
        <f t="array" ref="J8">_xlfn.QUARTILE.INC(_xlfn._xlws.FILTER('03_Resumo_Municipios'!$F$2:$F$363,('03_Resumo_Municipios'!$D$2:$D$363=$B8)*ISNUMBER('03_Resumo_Municipios'!$F$2:$F$363)),3)</f>
        <v>7</v>
      </c>
    </row>
    <row r="9" spans="1:10">
      <c r="A9" s="3" t="s">
        <v>8922</v>
      </c>
      <c r="B9" s="3" t="s">
        <v>751</v>
      </c>
      <c r="C9" cm="1">
        <f t="array" ref="C9">COUNT(_xlfn._xlws.FILTER('03_Resumo_Municipios'!$F$2:$F$363,('03_Resumo_Municipios'!$D$2:$D$363=$B9)*ISNUMBER('03_Resumo_Municipios'!$F$2:$F$363)))</f>
        <v>27</v>
      </c>
      <c r="D9" s="10" cm="1">
        <f t="array" ref="D9">AVERAGE(_xlfn._xlws.FILTER('03_Resumo_Municipios'!$F$2:$F$363,('03_Resumo_Municipios'!$D$2:$D$363=$B9)*ISNUMBER('03_Resumo_Municipios'!$F$2:$F$363)))</f>
        <v>6.7916666666666652</v>
      </c>
      <c r="E9" s="10" cm="1">
        <f t="array" ref="E9">MEDIAN(_xlfn._xlws.FILTER('03_Resumo_Municipios'!$F$2:$F$363,('03_Resumo_Municipios'!$D$2:$D$363=$B9)*ISNUMBER('03_Resumo_Municipios'!$F$2:$F$363)))</f>
        <v>6.6</v>
      </c>
      <c r="F9" s="10" cm="1">
        <f t="array" ref="F9">_xlfn.STDEV.S(_xlfn._xlws.FILTER('03_Resumo_Municipios'!$F$2:$F$363,('03_Resumo_Municipios'!$D$2:$D$363=$B9)*ISNUMBER('03_Resumo_Municipios'!$F$2:$F$363)))</f>
        <v>0.76673634020086623</v>
      </c>
      <c r="G9" s="12" cm="1">
        <f t="array" ref="G9">MIN(_xlfn._xlws.FILTER('03_Resumo_Municipios'!$F$2:$F$363,('03_Resumo_Municipios'!$D$2:$D$363=$B9)*ISNUMBER('03_Resumo_Municipios'!$F$2:$F$363)))</f>
        <v>5.9</v>
      </c>
      <c r="H9" s="12" cm="1">
        <f t="array" ref="H9">MAX(_xlfn._xlws.FILTER('03_Resumo_Municipios'!$F$2:$F$363,('03_Resumo_Municipios'!$D$2:$D$363=$B9)*ISNUMBER('03_Resumo_Municipios'!$F$2:$F$363)))</f>
        <v>9.6999999999999993</v>
      </c>
      <c r="I9" s="12" cm="1">
        <f t="array" ref="I9">_xlfn.QUARTILE.INC(_xlfn._xlws.FILTER('03_Resumo_Municipios'!$F$2:$F$363,('03_Resumo_Municipios'!$D$2:$D$363=$B9)*ISNUMBER('03_Resumo_Municipios'!$F$2:$F$363)),1)</f>
        <v>6.3125</v>
      </c>
      <c r="J9" s="12" cm="1">
        <f t="array" ref="J9">_xlfn.QUARTILE.INC(_xlfn._xlws.FILTER('03_Resumo_Municipios'!$F$2:$F$363,('03_Resumo_Municipios'!$D$2:$D$363=$B9)*ISNUMBER('03_Resumo_Municipios'!$F$2:$F$363)),3)</f>
        <v>7</v>
      </c>
    </row>
    <row r="10" spans="1:10">
      <c r="A10" s="3" t="s">
        <v>8922</v>
      </c>
      <c r="B10" s="3" t="s">
        <v>905</v>
      </c>
      <c r="C10" cm="1">
        <f t="array" ref="C10">COUNT(_xlfn._xlws.FILTER('03_Resumo_Municipios'!$F$2:$F$363,('03_Resumo_Municipios'!$D$2:$D$363=$B10)*ISNUMBER('03_Resumo_Municipios'!$F$2:$F$363)))</f>
        <v>108</v>
      </c>
      <c r="D10" s="10" cm="1">
        <f t="array" ref="D10">AVERAGE(_xlfn._xlws.FILTER('03_Resumo_Municipios'!$F$2:$F$363,('03_Resumo_Municipios'!$D$2:$D$363=$B10)*ISNUMBER('03_Resumo_Municipios'!$F$2:$F$363)))</f>
        <v>6.9722222222222223</v>
      </c>
      <c r="E10" s="10" cm="1">
        <f t="array" ref="E10">MEDIAN(_xlfn._xlws.FILTER('03_Resumo_Municipios'!$F$2:$F$363,('03_Resumo_Municipios'!$D$2:$D$363=$B10)*ISNUMBER('03_Resumo_Municipios'!$F$2:$F$363)))</f>
        <v>6.9</v>
      </c>
      <c r="F10" s="10" cm="1">
        <f t="array" ref="F10">_xlfn.STDEV.S(_xlfn._xlws.FILTER('03_Resumo_Municipios'!$F$2:$F$363,('03_Resumo_Municipios'!$D$2:$D$363=$B10)*ISNUMBER('03_Resumo_Municipios'!$F$2:$F$363)))</f>
        <v>1.0310559267021178</v>
      </c>
      <c r="G10" s="12" cm="1">
        <f t="array" ref="G10">MIN(_xlfn._xlws.FILTER('03_Resumo_Municipios'!$F$2:$F$363,('03_Resumo_Municipios'!$D$2:$D$363=$B10)*ISNUMBER('03_Resumo_Municipios'!$F$2:$F$363)))</f>
        <v>4.6999999999999993</v>
      </c>
      <c r="H10" s="12" cm="1">
        <f t="array" ref="H10">MAX(_xlfn._xlws.FILTER('03_Resumo_Municipios'!$F$2:$F$363,('03_Resumo_Municipios'!$D$2:$D$363=$B10)*ISNUMBER('03_Resumo_Municipios'!$F$2:$F$363)))</f>
        <v>10</v>
      </c>
      <c r="I10" s="12" cm="1">
        <f t="array" ref="I10">_xlfn.QUARTILE.INC(_xlfn._xlws.FILTER('03_Resumo_Municipios'!$F$2:$F$363,('03_Resumo_Municipios'!$D$2:$D$363=$B10)*ISNUMBER('03_Resumo_Municipios'!$F$2:$F$363)),1)</f>
        <v>6.35</v>
      </c>
      <c r="J10" s="12" cm="1">
        <f t="array" ref="J10">_xlfn.QUARTILE.INC(_xlfn._xlws.FILTER('03_Resumo_Municipios'!$F$2:$F$363,('03_Resumo_Municipios'!$D$2:$D$363=$B10)*ISNUMBER('03_Resumo_Municipios'!$F$2:$F$363)),3)</f>
        <v>7.4250000000000007</v>
      </c>
    </row>
    <row r="11" spans="1:10">
      <c r="A11" s="3" t="s">
        <v>8922</v>
      </c>
      <c r="B11" s="3" t="s">
        <v>1447</v>
      </c>
      <c r="C11" cm="1">
        <f t="array" ref="C11">COUNT(_xlfn._xlws.FILTER('03_Resumo_Municipios'!$F$2:$F$363,('03_Resumo_Municipios'!$D$2:$D$363=$B11)*ISNUMBER('03_Resumo_Municipios'!$F$2:$F$363)))</f>
        <v>77</v>
      </c>
      <c r="D11" s="10" cm="1">
        <f t="array" ref="D11">AVERAGE(_xlfn._xlws.FILTER('03_Resumo_Municipios'!$F$2:$F$363,('03_Resumo_Municipios'!$D$2:$D$363=$B11)*ISNUMBER('03_Resumo_Municipios'!$F$2:$F$363)))</f>
        <v>6.5178571428571415</v>
      </c>
      <c r="E11" s="10" cm="1">
        <f t="array" ref="E11">MEDIAN(_xlfn._xlws.FILTER('03_Resumo_Municipios'!$F$2:$F$363,('03_Resumo_Municipios'!$D$2:$D$363=$B11)*ISNUMBER('03_Resumo_Municipios'!$F$2:$F$363)))</f>
        <v>6.7</v>
      </c>
      <c r="F11" s="10" cm="1">
        <f t="array" ref="F11">_xlfn.STDEV.S(_xlfn._xlws.FILTER('03_Resumo_Municipios'!$F$2:$F$363,('03_Resumo_Municipios'!$D$2:$D$363=$B11)*ISNUMBER('03_Resumo_Municipios'!$F$2:$F$363)))</f>
        <v>0.88705842557069947</v>
      </c>
      <c r="G11" s="12" cm="1">
        <f t="array" ref="G11">MIN(_xlfn._xlws.FILTER('03_Resumo_Municipios'!$F$2:$F$363,('03_Resumo_Municipios'!$D$2:$D$363=$B11)*ISNUMBER('03_Resumo_Municipios'!$F$2:$F$363)))</f>
        <v>4.2750000000000004</v>
      </c>
      <c r="H11" s="12" cm="1">
        <f t="array" ref="H11">MAX(_xlfn._xlws.FILTER('03_Resumo_Municipios'!$F$2:$F$363,('03_Resumo_Municipios'!$D$2:$D$363=$B11)*ISNUMBER('03_Resumo_Municipios'!$F$2:$F$363)))</f>
        <v>8.6999999999999993</v>
      </c>
      <c r="I11" s="12" cm="1">
        <f t="array" ref="I11">_xlfn.QUARTILE.INC(_xlfn._xlws.FILTER('03_Resumo_Municipios'!$F$2:$F$363,('03_Resumo_Municipios'!$D$2:$D$363=$B11)*ISNUMBER('03_Resumo_Municipios'!$F$2:$F$363)),1)</f>
        <v>6.1</v>
      </c>
      <c r="J11" s="12" cm="1">
        <f t="array" ref="J11">_xlfn.QUARTILE.INC(_xlfn._xlws.FILTER('03_Resumo_Municipios'!$F$2:$F$363,('03_Resumo_Municipios'!$D$2:$D$363=$B11)*ISNUMBER('03_Resumo_Municipios'!$F$2:$F$363)),3)</f>
        <v>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397A-2F29-4364-9FE4-94AC8F63F0F4}">
  <dimension ref="A1:V116"/>
  <sheetViews>
    <sheetView workbookViewId="0">
      <selection activeCell="O23" sqref="O23"/>
    </sheetView>
  </sheetViews>
  <sheetFormatPr defaultRowHeight="15"/>
  <cols>
    <col min="1" max="1" width="12.42578125" style="4" bestFit="1" customWidth="1"/>
    <col min="2" max="5" width="9.140625" style="4"/>
    <col min="7" max="7" width="16.42578125" customWidth="1"/>
    <col min="15" max="15" width="23.7109375" customWidth="1"/>
    <col min="16" max="16" width="8.42578125" customWidth="1"/>
    <col min="18" max="18" width="10.42578125" customWidth="1"/>
    <col min="20" max="20" width="8.5703125" bestFit="1" customWidth="1"/>
    <col min="22" max="22" width="27.28515625" customWidth="1"/>
  </cols>
  <sheetData>
    <row r="1" spans="1:22">
      <c r="A1" s="3" t="s">
        <v>17</v>
      </c>
      <c r="B1" s="3" t="s">
        <v>177</v>
      </c>
      <c r="C1" s="3" t="s">
        <v>751</v>
      </c>
      <c r="D1" s="3" t="s">
        <v>905</v>
      </c>
      <c r="E1" s="3" t="s">
        <v>1447</v>
      </c>
      <c r="G1" t="s">
        <v>8955</v>
      </c>
    </row>
    <row r="2" spans="1:22">
      <c r="A2" s="4" cm="1">
        <f t="array" ref="A2:A32">_xlfn._xlws.FILTER('03_Resumo_Municipios'!$E$2:$E$363,('03_Resumo_Municipios'!$D$2:$D$363=A$1)*ISNUMBER('03_Resumo_Municipios'!$E$2:$E$363))</f>
        <v>9.2999999999999989</v>
      </c>
      <c r="B2" s="4" cm="1">
        <f t="array" ref="B2:B116">_xlfn._xlws.FILTER('03_Resumo_Municipios'!$E$2:$E$363,('03_Resumo_Municipios'!$D$2:$D$363=B$1)*ISNUMBER('03_Resumo_Municipios'!$E$2:$E$363))</f>
        <v>7.4249999999999998</v>
      </c>
      <c r="C2" s="4" cm="1">
        <f t="array" ref="C2:C31">_xlfn._xlws.FILTER('03_Resumo_Municipios'!$E$2:$E$363,('03_Resumo_Municipios'!$D$2:$D$363=C$1)*ISNUMBER('03_Resumo_Municipios'!$E$2:$E$363))</f>
        <v>7.9249999999999998</v>
      </c>
      <c r="D2" s="4" cm="1">
        <f t="array" ref="D2:D109">_xlfn._xlws.FILTER('03_Resumo_Municipios'!$E$2:$E$363,('03_Resumo_Municipios'!$D$2:$D$363=D$1)*ISNUMBER('03_Resumo_Municipios'!$E$2:$E$363))</f>
        <v>6.5500000000000007</v>
      </c>
      <c r="E2" s="4" cm="1">
        <f t="array" ref="E2:E78">_xlfn._xlws.FILTER('03_Resumo_Municipios'!$E$2:$E$363,('03_Resumo_Municipios'!$D$2:$D$363=E$1)*ISNUMBER('03_Resumo_Municipios'!$E$2:$E$363))</f>
        <v>6.6999999999999993</v>
      </c>
    </row>
    <row r="3" spans="1:22" ht="15.75" thickBot="1">
      <c r="A3" s="4">
        <v>6.75</v>
      </c>
      <c r="B3" s="4">
        <v>6.8749999999999991</v>
      </c>
      <c r="C3" s="4">
        <v>9.2999999999999989</v>
      </c>
      <c r="D3" s="4">
        <v>7.2499999999999991</v>
      </c>
      <c r="E3" s="4">
        <v>6.1</v>
      </c>
      <c r="G3" t="s">
        <v>8956</v>
      </c>
      <c r="O3" s="75" t="s">
        <v>8957</v>
      </c>
      <c r="P3" s="2"/>
    </row>
    <row r="4" spans="1:22">
      <c r="A4" s="4">
        <v>7.2</v>
      </c>
      <c r="B4" s="4">
        <v>6.2250000000000005</v>
      </c>
      <c r="C4" s="4">
        <v>9.2999999999999989</v>
      </c>
      <c r="D4" s="4">
        <v>7.2249999999999996</v>
      </c>
      <c r="E4" s="4">
        <v>6.4499999999999993</v>
      </c>
      <c r="G4" s="71" t="s">
        <v>8958</v>
      </c>
      <c r="H4" s="71" t="s">
        <v>1421</v>
      </c>
      <c r="I4" s="71" t="s">
        <v>8928</v>
      </c>
      <c r="J4" s="71" t="s">
        <v>8907</v>
      </c>
      <c r="K4" s="71" t="s">
        <v>8959</v>
      </c>
      <c r="O4" s="78" t="s">
        <v>8958</v>
      </c>
      <c r="P4" s="78" t="s">
        <v>8906</v>
      </c>
      <c r="Q4" s="78" t="s">
        <v>8907</v>
      </c>
      <c r="R4" s="78" t="s">
        <v>8959</v>
      </c>
      <c r="S4" s="78" t="s">
        <v>8960</v>
      </c>
      <c r="T4" s="78" t="s">
        <v>8961</v>
      </c>
      <c r="U4" s="78" t="s">
        <v>8962</v>
      </c>
      <c r="V4" s="78" t="s">
        <v>8963</v>
      </c>
    </row>
    <row r="5" spans="1:22">
      <c r="A5" s="4">
        <v>6.9750000000000005</v>
      </c>
      <c r="B5" s="4">
        <v>6.6000000000000005</v>
      </c>
      <c r="C5" s="4">
        <v>6.8</v>
      </c>
      <c r="D5" s="4">
        <v>9.2999999999999989</v>
      </c>
      <c r="E5" s="4">
        <v>9.2999999999999989</v>
      </c>
      <c r="G5" t="s">
        <v>17</v>
      </c>
      <c r="H5">
        <v>31</v>
      </c>
      <c r="I5">
        <v>227.12499999999997</v>
      </c>
      <c r="J5">
        <v>7.3266129032258052</v>
      </c>
      <c r="K5">
        <v>1.2749139784946388</v>
      </c>
      <c r="O5" s="73" t="str">
        <f>G5</f>
        <v>Centro-Oeste</v>
      </c>
      <c r="P5" s="73">
        <f>H5</f>
        <v>31</v>
      </c>
      <c r="Q5" s="76">
        <f>J5</f>
        <v>7.3266129032258052</v>
      </c>
      <c r="R5" s="76">
        <f>K5</f>
        <v>1.2749139784946388</v>
      </c>
      <c r="S5" s="76">
        <f>P5/R5</f>
        <v>24.315365995597137</v>
      </c>
      <c r="T5" s="76">
        <f>1-S5/$S$10</f>
        <v>0.89592163314511453</v>
      </c>
      <c r="U5" s="76">
        <f>(T5^2)/(P5-1)</f>
        <v>2.6755852424580305E-2</v>
      </c>
      <c r="V5" s="73">
        <f>S5*(Q5-$P$13)^2</f>
        <v>0.71522888069890578</v>
      </c>
    </row>
    <row r="6" spans="1:22">
      <c r="A6" s="4">
        <v>7.875</v>
      </c>
      <c r="B6" s="4">
        <v>7.5</v>
      </c>
      <c r="C6" s="4">
        <v>7.1000000000000005</v>
      </c>
      <c r="D6" s="4">
        <v>9.75</v>
      </c>
      <c r="E6" s="4">
        <v>4.0750000000000002</v>
      </c>
      <c r="G6" t="s">
        <v>177</v>
      </c>
      <c r="H6">
        <v>115</v>
      </c>
      <c r="I6">
        <v>781.90833333333342</v>
      </c>
      <c r="J6">
        <v>6.7992028985507256</v>
      </c>
      <c r="K6">
        <v>1.200840611492495</v>
      </c>
      <c r="O6" s="73" t="str">
        <f t="shared" ref="O6:O9" si="0">G6</f>
        <v>Nordeste</v>
      </c>
      <c r="P6" s="73">
        <f t="shared" ref="P6:P9" si="1">H6</f>
        <v>115</v>
      </c>
      <c r="Q6" s="76">
        <f t="shared" ref="Q6:Q9" si="2">J6</f>
        <v>6.7992028985507256</v>
      </c>
      <c r="R6" s="76">
        <f t="shared" ref="R6:R9" si="3">K6</f>
        <v>1.200840611492495</v>
      </c>
      <c r="S6" s="76">
        <f t="shared" ref="S6:S9" si="4">P6/R6</f>
        <v>95.766248159336783</v>
      </c>
      <c r="T6" s="76">
        <f t="shared" ref="T6:T10" si="5">1-S6/$S$10</f>
        <v>0.59008658516395562</v>
      </c>
      <c r="U6" s="76">
        <f t="shared" ref="U6:U10" si="6">(T6^2)/(P6-1)</f>
        <v>3.0544050700917393E-3</v>
      </c>
      <c r="V6" s="73">
        <f t="shared" ref="V6:V9" si="7">S6*(Q6-$P$13)^2</f>
        <v>12.130411296493696</v>
      </c>
    </row>
    <row r="7" spans="1:22">
      <c r="A7" s="4">
        <v>9.2999999999999989</v>
      </c>
      <c r="B7" s="4">
        <v>5.875</v>
      </c>
      <c r="C7" s="4">
        <v>6.6</v>
      </c>
      <c r="D7" s="4">
        <v>9.2999999999999989</v>
      </c>
      <c r="E7" s="4">
        <v>5.625</v>
      </c>
      <c r="G7" t="s">
        <v>751</v>
      </c>
      <c r="H7">
        <v>30</v>
      </c>
      <c r="I7">
        <v>226.42499999999998</v>
      </c>
      <c r="J7">
        <v>7.5474999999999994</v>
      </c>
      <c r="K7">
        <v>1.3569882662835377</v>
      </c>
      <c r="O7" s="73" t="str">
        <f t="shared" si="0"/>
        <v>Norte</v>
      </c>
      <c r="P7" s="73">
        <f t="shared" si="1"/>
        <v>30</v>
      </c>
      <c r="Q7" s="76">
        <f t="shared" si="2"/>
        <v>7.5474999999999994</v>
      </c>
      <c r="R7" s="76">
        <f t="shared" si="3"/>
        <v>1.3569882662835377</v>
      </c>
      <c r="S7" s="76">
        <f t="shared" si="4"/>
        <v>22.107781434369169</v>
      </c>
      <c r="T7" s="76">
        <f t="shared" si="5"/>
        <v>0.90537087589425802</v>
      </c>
      <c r="U7" s="76">
        <f t="shared" si="6"/>
        <v>2.8265393893708139E-2</v>
      </c>
      <c r="V7" s="73">
        <f t="shared" si="7"/>
        <v>3.4040060623115904</v>
      </c>
    </row>
    <row r="8" spans="1:22">
      <c r="A8" s="4">
        <v>7.2</v>
      </c>
      <c r="B8" s="4">
        <v>5.2750000000000004</v>
      </c>
      <c r="C8" s="4">
        <v>6.2250000000000005</v>
      </c>
      <c r="D8" s="4">
        <v>9.4500000000000011</v>
      </c>
      <c r="E8" s="4">
        <v>7.4250000000000007</v>
      </c>
      <c r="G8" t="s">
        <v>905</v>
      </c>
      <c r="H8">
        <v>108</v>
      </c>
      <c r="I8">
        <v>830.97499999999957</v>
      </c>
      <c r="J8">
        <v>7.6942129629629585</v>
      </c>
      <c r="K8">
        <v>2.0664985180858642</v>
      </c>
      <c r="O8" s="73" t="str">
        <f t="shared" si="0"/>
        <v>Sudeste</v>
      </c>
      <c r="P8" s="73">
        <f t="shared" si="1"/>
        <v>108</v>
      </c>
      <c r="Q8" s="76">
        <f t="shared" si="2"/>
        <v>7.6942129629629585</v>
      </c>
      <c r="R8" s="76">
        <f t="shared" si="3"/>
        <v>2.0664985180858642</v>
      </c>
      <c r="S8" s="76">
        <f t="shared" si="4"/>
        <v>52.262316694055592</v>
      </c>
      <c r="T8" s="76">
        <f t="shared" si="5"/>
        <v>0.77629879926318823</v>
      </c>
      <c r="U8" s="76">
        <f t="shared" si="6"/>
        <v>5.6321479040884834E-3</v>
      </c>
      <c r="V8" s="73">
        <f t="shared" si="7"/>
        <v>15.189338632360723</v>
      </c>
    </row>
    <row r="9" spans="1:22" ht="15.75" thickBot="1">
      <c r="A9" s="4">
        <v>7.65</v>
      </c>
      <c r="B9" s="4">
        <v>5.95</v>
      </c>
      <c r="C9" s="4">
        <v>6.35</v>
      </c>
      <c r="D9" s="4">
        <v>8.2999999999999989</v>
      </c>
      <c r="E9" s="4">
        <v>3.875</v>
      </c>
      <c r="G9" s="5" t="s">
        <v>1447</v>
      </c>
      <c r="H9" s="5">
        <v>77</v>
      </c>
      <c r="I9" s="5">
        <v>537.30833333333339</v>
      </c>
      <c r="J9" s="5">
        <v>6.9780303030303035</v>
      </c>
      <c r="K9" s="5">
        <v>1.9655974215842507</v>
      </c>
      <c r="O9" s="5" t="str">
        <f t="shared" si="0"/>
        <v>Sul</v>
      </c>
      <c r="P9" s="5">
        <f t="shared" si="1"/>
        <v>77</v>
      </c>
      <c r="Q9" s="77">
        <f t="shared" si="2"/>
        <v>6.9780303030303035</v>
      </c>
      <c r="R9" s="77">
        <f t="shared" si="3"/>
        <v>1.9655974215842507</v>
      </c>
      <c r="S9" s="77">
        <f t="shared" si="4"/>
        <v>39.173840560870708</v>
      </c>
      <c r="T9" s="77">
        <f t="shared" si="5"/>
        <v>0.83232210653348349</v>
      </c>
      <c r="U9" s="77">
        <f t="shared" si="6"/>
        <v>9.1152643292675712E-3</v>
      </c>
      <c r="V9" s="5">
        <f t="shared" si="7"/>
        <v>1.2283244083844855</v>
      </c>
    </row>
    <row r="10" spans="1:22">
      <c r="A10" s="4">
        <v>7.1750000000000007</v>
      </c>
      <c r="B10" s="4">
        <v>5.375</v>
      </c>
      <c r="C10" s="4">
        <v>7.7499999999999991</v>
      </c>
      <c r="D10" s="4">
        <v>6.3250000000000002</v>
      </c>
      <c r="E10" s="4">
        <v>6.0749999999999993</v>
      </c>
      <c r="O10" s="36" t="s">
        <v>8964</v>
      </c>
      <c r="P10" s="36">
        <f>SUM(P5:P9)</f>
        <v>361</v>
      </c>
      <c r="Q10" s="36"/>
      <c r="R10" s="36"/>
      <c r="S10" s="36">
        <f>SUM(S5:S9)</f>
        <v>233.62555284422936</v>
      </c>
      <c r="T10" s="79"/>
      <c r="U10" s="36">
        <f>SUM(U5:U9)</f>
        <v>7.2823063621736239E-2</v>
      </c>
    </row>
    <row r="11" spans="1:22">
      <c r="A11" s="4">
        <v>7.25</v>
      </c>
      <c r="B11" s="4">
        <v>5.5250000000000004</v>
      </c>
      <c r="C11" s="4">
        <v>7.25</v>
      </c>
      <c r="D11" s="4">
        <v>7.65</v>
      </c>
      <c r="E11" s="4">
        <v>5.5750000000000011</v>
      </c>
    </row>
    <row r="12" spans="1:22" ht="15.75" thickBot="1">
      <c r="A12" s="4">
        <v>9.0500000000000007</v>
      </c>
      <c r="B12" s="4">
        <v>6.6</v>
      </c>
      <c r="C12" s="4">
        <v>9.2999999999999989</v>
      </c>
      <c r="D12" s="4">
        <v>6.6000000000000005</v>
      </c>
      <c r="E12" s="4">
        <v>5.85</v>
      </c>
      <c r="G12" t="s">
        <v>8965</v>
      </c>
      <c r="O12" s="81" t="s">
        <v>8966</v>
      </c>
      <c r="P12">
        <f>COUNT(P5:P9)</f>
        <v>5</v>
      </c>
    </row>
    <row r="13" spans="1:22">
      <c r="A13" s="4">
        <v>7.1000000000000005</v>
      </c>
      <c r="B13" s="4">
        <v>4.4250000000000007</v>
      </c>
      <c r="C13" s="4">
        <v>6.4250000000000007</v>
      </c>
      <c r="D13" s="4">
        <v>7.85</v>
      </c>
      <c r="E13" s="4">
        <v>6.3749999999999991</v>
      </c>
      <c r="G13" s="71" t="s">
        <v>8967</v>
      </c>
      <c r="H13" s="71" t="s">
        <v>8968</v>
      </c>
      <c r="I13" s="71" t="s">
        <v>8969</v>
      </c>
      <c r="J13" s="71" t="s">
        <v>8970</v>
      </c>
      <c r="K13" s="71" t="s">
        <v>8971</v>
      </c>
      <c r="L13" s="71" t="s">
        <v>8972</v>
      </c>
      <c r="M13" s="71" t="s">
        <v>8973</v>
      </c>
      <c r="O13" s="80" t="s">
        <v>8974</v>
      </c>
      <c r="P13" s="10">
        <f>SUMPRODUCT(S5:S9,Q5:Q9)/S10</f>
        <v>7.1551057983390143</v>
      </c>
    </row>
    <row r="14" spans="1:22">
      <c r="A14" s="4">
        <v>7.7999999999999989</v>
      </c>
      <c r="B14" s="4">
        <v>6.1</v>
      </c>
      <c r="C14" s="4">
        <v>6.6000000000000005</v>
      </c>
      <c r="D14" s="4">
        <v>5.5000000000000009</v>
      </c>
      <c r="E14" s="4">
        <v>6.65</v>
      </c>
      <c r="G14" t="s">
        <v>8975</v>
      </c>
      <c r="H14">
        <v>52.708360741821139</v>
      </c>
      <c r="I14">
        <v>4</v>
      </c>
      <c r="J14">
        <v>13.177090185455285</v>
      </c>
      <c r="K14">
        <v>8.018924675618317</v>
      </c>
      <c r="L14">
        <v>3.3667495361632296E-6</v>
      </c>
      <c r="M14">
        <v>2.3970233531306322</v>
      </c>
      <c r="O14" s="82" t="s">
        <v>8976</v>
      </c>
      <c r="P14" s="10">
        <f>SUM(V5:V9)/(P12-1)</f>
        <v>8.1668273200623496</v>
      </c>
    </row>
    <row r="15" spans="1:22">
      <c r="A15" s="4">
        <v>9.2999999999999989</v>
      </c>
      <c r="B15" s="4">
        <v>6.8249999999999993</v>
      </c>
      <c r="C15" s="4">
        <v>8.8666666666666654</v>
      </c>
      <c r="D15" s="4">
        <v>6.9499999999999993</v>
      </c>
      <c r="E15" s="4">
        <v>7.75</v>
      </c>
      <c r="G15" t="s">
        <v>8977</v>
      </c>
      <c r="H15">
        <v>584.99665426279466</v>
      </c>
      <c r="I15">
        <v>356</v>
      </c>
      <c r="J15">
        <v>1.643249028828075</v>
      </c>
      <c r="O15" s="82" t="s">
        <v>8978</v>
      </c>
      <c r="P15" s="10">
        <f>1+(2*(P12-2)/(P12^2-1))*U10</f>
        <v>1.018205765905434</v>
      </c>
    </row>
    <row r="16" spans="1:22">
      <c r="A16" s="4">
        <v>7.6749999999999998</v>
      </c>
      <c r="B16" s="4">
        <v>7.15</v>
      </c>
      <c r="C16" s="4">
        <v>6.9</v>
      </c>
      <c r="D16" s="4">
        <v>6.05</v>
      </c>
      <c r="E16" s="4">
        <v>5.8000000000000007</v>
      </c>
      <c r="O16" s="82" t="s">
        <v>8979</v>
      </c>
      <c r="P16" s="10">
        <f>P14/P15</f>
        <v>8.0208024679569974</v>
      </c>
    </row>
    <row r="17" spans="1:16" ht="15.75" thickBot="1">
      <c r="A17" s="4">
        <v>7.8250000000000002</v>
      </c>
      <c r="B17" s="4">
        <v>6.5</v>
      </c>
      <c r="C17" s="4">
        <v>7.4</v>
      </c>
      <c r="D17" s="4">
        <v>9.2999999999999989</v>
      </c>
      <c r="E17" s="4">
        <v>6.0249999999999995</v>
      </c>
      <c r="G17" s="5" t="s">
        <v>8980</v>
      </c>
      <c r="H17" s="5">
        <v>637.7050150046158</v>
      </c>
      <c r="I17" s="5">
        <v>360</v>
      </c>
      <c r="J17" s="5"/>
      <c r="K17" s="5"/>
      <c r="L17" s="5"/>
      <c r="M17" s="5"/>
      <c r="O17" s="82" t="s">
        <v>8981</v>
      </c>
      <c r="P17">
        <f>P12-1</f>
        <v>4</v>
      </c>
    </row>
    <row r="18" spans="1:16">
      <c r="A18" s="4">
        <v>7.6000000000000005</v>
      </c>
      <c r="B18" s="4">
        <v>8.4750000000000014</v>
      </c>
      <c r="C18" s="4">
        <v>7.1250000000000009</v>
      </c>
      <c r="D18" s="4">
        <v>5.95</v>
      </c>
      <c r="E18" s="4">
        <v>7.0250000000000004</v>
      </c>
      <c r="O18" s="82" t="s">
        <v>8982</v>
      </c>
      <c r="P18" s="10">
        <f>(P12^2-1)/(3*U10)</f>
        <v>109.85530685105864</v>
      </c>
    </row>
    <row r="19" spans="1:16">
      <c r="A19" s="4">
        <v>4.5</v>
      </c>
      <c r="B19" s="4">
        <v>7.0750000000000002</v>
      </c>
      <c r="C19" s="4">
        <v>6.2499999999999991</v>
      </c>
      <c r="D19" s="4">
        <v>5.35</v>
      </c>
      <c r="E19" s="4">
        <v>7.2249999999999996</v>
      </c>
      <c r="O19" s="82" t="s">
        <v>8983</v>
      </c>
      <c r="P19" s="74">
        <f>1-_xlfn.BETA.DIST((P17*P16)/(P17*P16+P18),P17/2,P18/2,TRUE)</f>
        <v>1.0358680434974232E-5</v>
      </c>
    </row>
    <row r="20" spans="1:16">
      <c r="A20" s="4">
        <v>7.6749999999999998</v>
      </c>
      <c r="B20" s="4">
        <v>6.8</v>
      </c>
      <c r="C20" s="4">
        <v>6.4499999999999993</v>
      </c>
      <c r="D20" s="4">
        <v>7.7</v>
      </c>
      <c r="E20" s="4">
        <v>7.4499999999999993</v>
      </c>
      <c r="O20" s="82" t="s">
        <v>8973</v>
      </c>
      <c r="P20" s="10">
        <f>(P18/P17)*(_xlfn.BETA.INV(0.95,P17/2,P18/2)/(1-_xlfn.BETA.INV(0.95,P17/2,P18/2)))</f>
        <v>2.4543238409140371</v>
      </c>
    </row>
    <row r="21" spans="1:16">
      <c r="A21" s="4">
        <v>7.25</v>
      </c>
      <c r="B21" s="4">
        <v>9.3333333333333339</v>
      </c>
      <c r="C21" s="4">
        <v>7.1000000000000005</v>
      </c>
      <c r="D21" s="4">
        <v>8.9</v>
      </c>
      <c r="E21" s="4">
        <v>6.2249999999999996</v>
      </c>
      <c r="O21" s="82" t="s">
        <v>8866</v>
      </c>
      <c r="P21" t="str">
        <f>IF(P19&lt;0.05,"Diferença regional significativa","Não significativa")</f>
        <v>Diferença regional significativa</v>
      </c>
    </row>
    <row r="22" spans="1:16">
      <c r="A22" s="4">
        <v>7.2</v>
      </c>
      <c r="B22" s="4">
        <v>7.7749999999999995</v>
      </c>
      <c r="C22" s="4">
        <v>6.375</v>
      </c>
      <c r="D22" s="4">
        <v>9.3333333333333339</v>
      </c>
      <c r="E22" s="4">
        <v>9.2999999999999989</v>
      </c>
    </row>
    <row r="23" spans="1:16">
      <c r="A23" s="4">
        <v>7.5750000000000011</v>
      </c>
      <c r="B23" s="4">
        <v>7.1000000000000005</v>
      </c>
      <c r="C23" s="4">
        <v>6.7750000000000004</v>
      </c>
      <c r="D23" s="4">
        <v>6.4749999999999996</v>
      </c>
      <c r="E23" s="4">
        <v>8.1000000000000014</v>
      </c>
    </row>
    <row r="24" spans="1:16">
      <c r="A24" s="4">
        <v>7.125</v>
      </c>
      <c r="B24" s="4">
        <v>6.6</v>
      </c>
      <c r="C24" s="4">
        <v>8.5749999999999993</v>
      </c>
      <c r="D24" s="4">
        <v>6.35</v>
      </c>
      <c r="E24" s="4">
        <v>6.1750000000000007</v>
      </c>
    </row>
    <row r="25" spans="1:16">
      <c r="A25" s="4">
        <v>4.625</v>
      </c>
      <c r="B25" s="4">
        <v>9.2999999999999989</v>
      </c>
      <c r="C25" s="4">
        <v>9.2999999999999989</v>
      </c>
      <c r="D25" s="4">
        <v>5.8249999999999993</v>
      </c>
      <c r="E25" s="4">
        <v>5.9750000000000005</v>
      </c>
    </row>
    <row r="26" spans="1:16">
      <c r="A26" s="4">
        <v>8</v>
      </c>
      <c r="B26" s="4">
        <v>4.7750000000000004</v>
      </c>
      <c r="C26" s="4">
        <v>9.2999999999999989</v>
      </c>
      <c r="D26" s="4">
        <v>6.2750000000000004</v>
      </c>
      <c r="E26" s="4">
        <v>9.2999999999999989</v>
      </c>
    </row>
    <row r="27" spans="1:16">
      <c r="A27" s="4">
        <v>5.35</v>
      </c>
      <c r="B27" s="4">
        <v>5.75</v>
      </c>
      <c r="C27" s="4">
        <v>9.2999999999999989</v>
      </c>
      <c r="D27" s="4">
        <v>9.2999999999999989</v>
      </c>
      <c r="E27" s="4">
        <v>6.7</v>
      </c>
    </row>
    <row r="28" spans="1:16">
      <c r="A28" s="4">
        <v>7.5</v>
      </c>
      <c r="B28" s="4">
        <v>8.375</v>
      </c>
      <c r="C28" s="4">
        <v>6.4750000000000005</v>
      </c>
      <c r="D28" s="4">
        <v>6.55</v>
      </c>
      <c r="E28" s="4">
        <v>6.5</v>
      </c>
    </row>
    <row r="29" spans="1:16">
      <c r="A29" s="4">
        <v>7.3</v>
      </c>
      <c r="B29" s="4">
        <v>5.625</v>
      </c>
      <c r="C29" s="4">
        <v>9.2999999999999989</v>
      </c>
      <c r="D29" s="4">
        <v>7.0249999999999995</v>
      </c>
      <c r="E29" s="4">
        <v>8.1000000000000014</v>
      </c>
    </row>
    <row r="30" spans="1:16">
      <c r="A30" s="4">
        <v>7.3249999999999993</v>
      </c>
      <c r="B30" s="4">
        <v>5.7</v>
      </c>
      <c r="C30" s="4">
        <v>6.5749999999999993</v>
      </c>
      <c r="D30" s="4">
        <v>9.2999999999999989</v>
      </c>
      <c r="E30" s="4">
        <v>6.3749999999999991</v>
      </c>
    </row>
    <row r="31" spans="1:16">
      <c r="A31" s="4">
        <v>6.5250000000000004</v>
      </c>
      <c r="B31" s="4">
        <v>9.2999999999999989</v>
      </c>
      <c r="C31" s="4">
        <v>7.4333333333333327</v>
      </c>
      <c r="D31" s="4">
        <v>6.7</v>
      </c>
      <c r="E31" s="4">
        <v>6.1</v>
      </c>
    </row>
    <row r="32" spans="1:16">
      <c r="A32" s="4">
        <v>6.15</v>
      </c>
      <c r="B32" s="4">
        <v>6.8249999999999993</v>
      </c>
      <c r="D32" s="4">
        <v>5.8249999999999993</v>
      </c>
      <c r="E32" s="4">
        <v>7.5750000000000002</v>
      </c>
    </row>
    <row r="33" spans="2:5">
      <c r="B33" s="4">
        <v>6.5999999999999988</v>
      </c>
      <c r="D33" s="4">
        <v>6.45</v>
      </c>
      <c r="E33" s="4">
        <v>5.65</v>
      </c>
    </row>
    <row r="34" spans="2:5">
      <c r="B34" s="4">
        <v>7.0749999999999993</v>
      </c>
      <c r="D34" s="4">
        <v>5.9250000000000007</v>
      </c>
      <c r="E34" s="4">
        <v>7.3249999999999993</v>
      </c>
    </row>
    <row r="35" spans="2:5">
      <c r="B35" s="4">
        <v>6.3250000000000002</v>
      </c>
      <c r="D35" s="4">
        <v>9.2999999999999989</v>
      </c>
      <c r="E35" s="4">
        <v>8.75</v>
      </c>
    </row>
    <row r="36" spans="2:5">
      <c r="B36" s="4">
        <v>6.8000000000000007</v>
      </c>
      <c r="D36" s="4">
        <v>6.6</v>
      </c>
      <c r="E36" s="4">
        <v>6.95</v>
      </c>
    </row>
    <row r="37" spans="2:5">
      <c r="B37" s="4">
        <v>8.3000000000000007</v>
      </c>
      <c r="D37" s="4">
        <v>9.2999999999999989</v>
      </c>
      <c r="E37" s="4">
        <v>6</v>
      </c>
    </row>
    <row r="38" spans="2:5">
      <c r="B38" s="4">
        <v>6</v>
      </c>
      <c r="D38" s="4">
        <v>7.75</v>
      </c>
      <c r="E38" s="4">
        <v>7.7749999999999995</v>
      </c>
    </row>
    <row r="39" spans="2:5">
      <c r="B39" s="4">
        <v>4.0250000000000004</v>
      </c>
      <c r="D39" s="4">
        <v>9.2999999999999989</v>
      </c>
      <c r="E39" s="4">
        <v>9.2999999999999989</v>
      </c>
    </row>
    <row r="40" spans="2:5">
      <c r="B40" s="4">
        <v>6.2000000000000011</v>
      </c>
      <c r="D40" s="4">
        <v>5.35</v>
      </c>
      <c r="E40" s="4">
        <v>7.4250000000000007</v>
      </c>
    </row>
    <row r="41" spans="2:5">
      <c r="B41" s="4">
        <v>7.85</v>
      </c>
      <c r="D41" s="4">
        <v>4.2749999999999995</v>
      </c>
      <c r="E41" s="4">
        <v>9.2999999999999989</v>
      </c>
    </row>
    <row r="42" spans="2:5">
      <c r="B42" s="4">
        <v>8</v>
      </c>
      <c r="D42" s="4">
        <v>6.2</v>
      </c>
      <c r="E42" s="4">
        <v>4.5250000000000004</v>
      </c>
    </row>
    <row r="43" spans="2:5">
      <c r="B43" s="4">
        <v>7.8</v>
      </c>
      <c r="D43" s="4">
        <v>9.125</v>
      </c>
      <c r="E43" s="4">
        <v>6.05</v>
      </c>
    </row>
    <row r="44" spans="2:5">
      <c r="B44" s="4">
        <v>7.2</v>
      </c>
      <c r="D44" s="4">
        <v>9.2999999999999989</v>
      </c>
      <c r="E44" s="4">
        <v>7.8999999999999995</v>
      </c>
    </row>
    <row r="45" spans="2:5">
      <c r="B45" s="4">
        <v>5.7</v>
      </c>
      <c r="D45" s="4">
        <v>8.9500000000000011</v>
      </c>
      <c r="E45" s="4">
        <v>5.3</v>
      </c>
    </row>
    <row r="46" spans="2:5">
      <c r="B46" s="4">
        <v>7.35</v>
      </c>
      <c r="D46" s="4">
        <v>6.4749999999999996</v>
      </c>
      <c r="E46" s="4">
        <v>6.25</v>
      </c>
    </row>
    <row r="47" spans="2:5">
      <c r="B47" s="4">
        <v>7.35</v>
      </c>
      <c r="D47" s="4">
        <v>9.2999999999999989</v>
      </c>
      <c r="E47" s="4">
        <v>6.75</v>
      </c>
    </row>
    <row r="48" spans="2:5">
      <c r="B48" s="4">
        <v>4.7</v>
      </c>
      <c r="D48" s="4">
        <v>7.625</v>
      </c>
      <c r="E48" s="4">
        <v>7.4250000000000007</v>
      </c>
    </row>
    <row r="49" spans="2:5">
      <c r="B49" s="4">
        <v>5.4750000000000005</v>
      </c>
      <c r="D49" s="4">
        <v>7.9250000000000007</v>
      </c>
      <c r="E49" s="4">
        <v>7.8249999999999993</v>
      </c>
    </row>
    <row r="50" spans="2:5">
      <c r="B50" s="4">
        <v>7.7249999999999996</v>
      </c>
      <c r="D50" s="4">
        <v>6.5249999999999995</v>
      </c>
      <c r="E50" s="4">
        <v>9.2999999999999989</v>
      </c>
    </row>
    <row r="51" spans="2:5">
      <c r="B51" s="4">
        <v>5.6999999999999993</v>
      </c>
      <c r="D51" s="4">
        <v>6.5</v>
      </c>
      <c r="E51" s="4">
        <v>6.05</v>
      </c>
    </row>
    <row r="52" spans="2:5">
      <c r="B52" s="4">
        <v>9.2999999999999989</v>
      </c>
      <c r="D52" s="4">
        <v>9.3333333333333339</v>
      </c>
      <c r="E52" s="4">
        <v>9.2999999999999989</v>
      </c>
    </row>
    <row r="53" spans="2:5">
      <c r="B53" s="4">
        <v>6.5250000000000004</v>
      </c>
      <c r="D53" s="4">
        <v>9.2999999999999989</v>
      </c>
      <c r="E53" s="4">
        <v>9.2999999999999989</v>
      </c>
    </row>
    <row r="54" spans="2:5">
      <c r="B54" s="4">
        <v>5.625</v>
      </c>
      <c r="D54" s="4">
        <v>6.2750000000000004</v>
      </c>
      <c r="E54" s="4">
        <v>9.2999999999999989</v>
      </c>
    </row>
    <row r="55" spans="2:5">
      <c r="B55" s="4">
        <v>6.5250000000000004</v>
      </c>
      <c r="D55" s="4">
        <v>9.2999999999999989</v>
      </c>
      <c r="E55" s="4">
        <v>9.2999999999999989</v>
      </c>
    </row>
    <row r="56" spans="2:5">
      <c r="B56" s="4">
        <v>6.5750000000000011</v>
      </c>
      <c r="D56" s="4">
        <v>9.2999999999999989</v>
      </c>
      <c r="E56" s="4">
        <v>3.7749999999999999</v>
      </c>
    </row>
    <row r="57" spans="2:5">
      <c r="B57" s="4">
        <v>5.7</v>
      </c>
      <c r="D57" s="4">
        <v>6.5</v>
      </c>
      <c r="E57" s="4">
        <v>6.9750000000000005</v>
      </c>
    </row>
    <row r="58" spans="2:5">
      <c r="B58" s="4">
        <v>6</v>
      </c>
      <c r="D58" s="4">
        <v>5.5</v>
      </c>
      <c r="E58" s="4">
        <v>6.5249999999999995</v>
      </c>
    </row>
    <row r="59" spans="2:5">
      <c r="B59" s="4">
        <v>8.5500000000000007</v>
      </c>
      <c r="D59" s="4">
        <v>9.2999999999999989</v>
      </c>
      <c r="E59" s="4">
        <v>6.5750000000000011</v>
      </c>
    </row>
    <row r="60" spans="2:5">
      <c r="B60" s="4">
        <v>5.6750000000000007</v>
      </c>
      <c r="D60" s="4">
        <v>6.25</v>
      </c>
      <c r="E60" s="4">
        <v>7.0749999999999993</v>
      </c>
    </row>
    <row r="61" spans="2:5">
      <c r="B61" s="4">
        <v>5.7249999999999996</v>
      </c>
      <c r="D61" s="4">
        <v>9.2999999999999989</v>
      </c>
      <c r="E61" s="4">
        <v>8.85</v>
      </c>
    </row>
    <row r="62" spans="2:5">
      <c r="B62" s="4">
        <v>6.9749999999999996</v>
      </c>
      <c r="D62" s="4">
        <v>6.6750000000000007</v>
      </c>
      <c r="E62" s="4">
        <v>7.25</v>
      </c>
    </row>
    <row r="63" spans="2:5">
      <c r="B63" s="4">
        <v>6.85</v>
      </c>
      <c r="D63" s="4">
        <v>9.2999999999999989</v>
      </c>
      <c r="E63" s="4">
        <v>6.8249999999999993</v>
      </c>
    </row>
    <row r="64" spans="2:5">
      <c r="B64" s="4">
        <v>5.45</v>
      </c>
      <c r="D64" s="4">
        <v>9.2999999999999989</v>
      </c>
      <c r="E64" s="4">
        <v>5.2</v>
      </c>
    </row>
    <row r="65" spans="2:5">
      <c r="B65" s="4">
        <v>7.4250000000000007</v>
      </c>
      <c r="D65" s="4">
        <v>6.5250000000000004</v>
      </c>
      <c r="E65" s="4">
        <v>4.4250000000000007</v>
      </c>
    </row>
    <row r="66" spans="2:5">
      <c r="B66" s="4">
        <v>7.05</v>
      </c>
      <c r="D66" s="4">
        <v>7.125</v>
      </c>
      <c r="E66" s="4">
        <v>6.85</v>
      </c>
    </row>
    <row r="67" spans="2:5">
      <c r="B67" s="4">
        <v>5.3999999999999995</v>
      </c>
      <c r="D67" s="4">
        <v>9.2999999999999989</v>
      </c>
      <c r="E67" s="4">
        <v>6.9</v>
      </c>
    </row>
    <row r="68" spans="2:5">
      <c r="B68" s="4">
        <v>6.55</v>
      </c>
      <c r="D68" s="4">
        <v>6.6749999999999998</v>
      </c>
      <c r="E68" s="4">
        <v>7.45</v>
      </c>
    </row>
    <row r="69" spans="2:5">
      <c r="B69" s="4">
        <v>9.2999999999999989</v>
      </c>
      <c r="D69" s="4">
        <v>5.85</v>
      </c>
      <c r="E69" s="4">
        <v>5.6750000000000007</v>
      </c>
    </row>
    <row r="70" spans="2:5">
      <c r="B70" s="4">
        <v>5.7249999999999996</v>
      </c>
      <c r="D70" s="4">
        <v>6.2999999999999989</v>
      </c>
      <c r="E70" s="4">
        <v>5.85</v>
      </c>
    </row>
    <row r="71" spans="2:5">
      <c r="B71" s="4">
        <v>7.7750000000000004</v>
      </c>
      <c r="D71" s="4">
        <v>9.2999999999999989</v>
      </c>
      <c r="E71" s="4">
        <v>9.3333333333333339</v>
      </c>
    </row>
    <row r="72" spans="2:5">
      <c r="B72" s="4">
        <v>8</v>
      </c>
      <c r="D72" s="4">
        <v>8.0500000000000007</v>
      </c>
      <c r="E72" s="4">
        <v>8</v>
      </c>
    </row>
    <row r="73" spans="2:5">
      <c r="B73" s="4">
        <v>6.6</v>
      </c>
      <c r="D73" s="4">
        <v>7.125</v>
      </c>
      <c r="E73" s="4">
        <v>6.75</v>
      </c>
    </row>
    <row r="74" spans="2:5">
      <c r="B74" s="4">
        <v>7.5</v>
      </c>
      <c r="D74" s="4">
        <v>7.25</v>
      </c>
      <c r="E74" s="4">
        <v>6.1</v>
      </c>
    </row>
    <row r="75" spans="2:5">
      <c r="B75" s="4">
        <v>7.15</v>
      </c>
      <c r="D75" s="4">
        <v>9.2999999999999989</v>
      </c>
      <c r="E75" s="4">
        <v>9.2999999999999989</v>
      </c>
    </row>
    <row r="76" spans="2:5">
      <c r="B76" s="4">
        <v>6.75</v>
      </c>
      <c r="D76" s="4">
        <v>9.2999999999999989</v>
      </c>
      <c r="E76" s="4">
        <v>6.45</v>
      </c>
    </row>
    <row r="77" spans="2:5">
      <c r="B77" s="4">
        <v>6.5750000000000002</v>
      </c>
      <c r="D77" s="4">
        <v>6.1000000000000005</v>
      </c>
      <c r="E77" s="4">
        <v>7.15</v>
      </c>
    </row>
    <row r="78" spans="2:5">
      <c r="B78" s="4">
        <v>6.6</v>
      </c>
      <c r="D78" s="4">
        <v>9.2999999999999989</v>
      </c>
      <c r="E78" s="4">
        <v>7.2</v>
      </c>
    </row>
    <row r="79" spans="2:5">
      <c r="B79" s="4">
        <v>6.5749999999999993</v>
      </c>
      <c r="D79" s="4">
        <v>6.1999999999999993</v>
      </c>
    </row>
    <row r="80" spans="2:5">
      <c r="B80" s="4">
        <v>7.0249999999999995</v>
      </c>
      <c r="D80" s="4">
        <v>6.75</v>
      </c>
    </row>
    <row r="81" spans="2:4">
      <c r="B81" s="4">
        <v>6.75</v>
      </c>
      <c r="D81" s="4">
        <v>6.25</v>
      </c>
    </row>
    <row r="82" spans="2:4">
      <c r="B82" s="4">
        <v>7.875</v>
      </c>
      <c r="D82" s="4">
        <v>9.2999999999999989</v>
      </c>
    </row>
    <row r="83" spans="2:4">
      <c r="B83" s="4">
        <v>6.8</v>
      </c>
      <c r="D83" s="4">
        <v>9.2999999999999989</v>
      </c>
    </row>
    <row r="84" spans="2:4">
      <c r="B84" s="4">
        <v>5.8</v>
      </c>
      <c r="D84" s="4">
        <v>5.35</v>
      </c>
    </row>
    <row r="85" spans="2:4">
      <c r="B85" s="4">
        <v>6.25</v>
      </c>
      <c r="D85" s="4">
        <v>9.3333333333333339</v>
      </c>
    </row>
    <row r="86" spans="2:4">
      <c r="B86" s="4">
        <v>6.65</v>
      </c>
      <c r="D86" s="4">
        <v>6.8999999999999995</v>
      </c>
    </row>
    <row r="87" spans="2:4">
      <c r="B87" s="4">
        <v>6.3250000000000002</v>
      </c>
      <c r="D87" s="4">
        <v>9.2999999999999989</v>
      </c>
    </row>
    <row r="88" spans="2:4">
      <c r="B88" s="4">
        <v>6.0749999999999993</v>
      </c>
      <c r="D88" s="4">
        <v>8.15</v>
      </c>
    </row>
    <row r="89" spans="2:4">
      <c r="B89" s="4">
        <v>5.3249999999999993</v>
      </c>
      <c r="D89" s="4">
        <v>7.15</v>
      </c>
    </row>
    <row r="90" spans="2:4">
      <c r="B90" s="4">
        <v>7.15</v>
      </c>
      <c r="D90" s="4">
        <v>9.2999999999999989</v>
      </c>
    </row>
    <row r="91" spans="2:4">
      <c r="B91" s="4">
        <v>7.1249999999999991</v>
      </c>
      <c r="D91" s="4">
        <v>6.5999999999999988</v>
      </c>
    </row>
    <row r="92" spans="2:4">
      <c r="B92" s="4">
        <v>7.3249999999999993</v>
      </c>
      <c r="D92" s="4">
        <v>9.2999999999999989</v>
      </c>
    </row>
    <row r="93" spans="2:4">
      <c r="B93" s="4">
        <v>6</v>
      </c>
      <c r="D93" s="4">
        <v>6.6750000000000007</v>
      </c>
    </row>
    <row r="94" spans="2:4">
      <c r="B94" s="4">
        <v>6.3000000000000007</v>
      </c>
      <c r="D94" s="4">
        <v>9.2999999999999989</v>
      </c>
    </row>
    <row r="95" spans="2:4">
      <c r="B95" s="4">
        <v>4.6500000000000004</v>
      </c>
      <c r="D95" s="4">
        <v>9.2999999999999989</v>
      </c>
    </row>
    <row r="96" spans="2:4">
      <c r="B96" s="4">
        <v>6.6</v>
      </c>
      <c r="D96" s="4">
        <v>7.05</v>
      </c>
    </row>
    <row r="97" spans="2:4">
      <c r="B97" s="4">
        <v>6.6750000000000007</v>
      </c>
      <c r="D97" s="4">
        <v>7.0750000000000011</v>
      </c>
    </row>
    <row r="98" spans="2:4">
      <c r="B98" s="4">
        <v>9.2999999999999989</v>
      </c>
      <c r="D98" s="4">
        <v>7.2249999999999996</v>
      </c>
    </row>
    <row r="99" spans="2:4">
      <c r="B99" s="4">
        <v>6.2250000000000005</v>
      </c>
      <c r="D99" s="4">
        <v>9.75</v>
      </c>
    </row>
    <row r="100" spans="2:4">
      <c r="B100" s="4">
        <v>6.6</v>
      </c>
      <c r="D100" s="4">
        <v>8.1999999999999993</v>
      </c>
    </row>
    <row r="101" spans="2:4">
      <c r="B101" s="4">
        <v>7.2</v>
      </c>
      <c r="D101" s="4">
        <v>9.2999999999999989</v>
      </c>
    </row>
    <row r="102" spans="2:4">
      <c r="B102" s="4">
        <v>6.7</v>
      </c>
      <c r="D102" s="4">
        <v>6.5</v>
      </c>
    </row>
    <row r="103" spans="2:4">
      <c r="B103" s="4">
        <v>6.6</v>
      </c>
      <c r="D103" s="4">
        <v>7.2749999999999995</v>
      </c>
    </row>
    <row r="104" spans="2:4">
      <c r="B104" s="4">
        <v>7.6</v>
      </c>
      <c r="D104" s="4">
        <v>9.2999999999999989</v>
      </c>
    </row>
    <row r="105" spans="2:4">
      <c r="B105" s="4">
        <v>8.5250000000000004</v>
      </c>
      <c r="D105" s="4">
        <v>8.5500000000000007</v>
      </c>
    </row>
    <row r="106" spans="2:4">
      <c r="B106" s="4">
        <v>6.7249999999999996</v>
      </c>
      <c r="D106" s="4">
        <v>6.2</v>
      </c>
    </row>
    <row r="107" spans="2:4">
      <c r="B107" s="4">
        <v>6.6</v>
      </c>
      <c r="D107" s="4">
        <v>9.2999999999999989</v>
      </c>
    </row>
    <row r="108" spans="2:4">
      <c r="B108" s="4">
        <v>8.4</v>
      </c>
      <c r="D108" s="4">
        <v>6.0750000000000011</v>
      </c>
    </row>
    <row r="109" spans="2:4">
      <c r="B109" s="4">
        <v>6.3999999999999995</v>
      </c>
      <c r="D109" s="4">
        <v>9.1999999999999993</v>
      </c>
    </row>
    <row r="110" spans="2:4">
      <c r="B110" s="4">
        <v>9.2999999999999989</v>
      </c>
    </row>
    <row r="111" spans="2:4">
      <c r="B111" s="4">
        <v>7.15</v>
      </c>
    </row>
    <row r="112" spans="2:4">
      <c r="B112" s="4">
        <v>6.8</v>
      </c>
    </row>
    <row r="113" spans="2:2">
      <c r="B113" s="4">
        <v>7.4</v>
      </c>
    </row>
    <row r="114" spans="2:2">
      <c r="B114" s="4">
        <v>7</v>
      </c>
    </row>
    <row r="115" spans="2:2">
      <c r="B115" s="4">
        <v>6.85</v>
      </c>
    </row>
    <row r="116" spans="2:2">
      <c r="B116" s="4">
        <v>8.1750000000000007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D0E6-C35B-4286-85ED-3AE34B18F136}">
  <dimension ref="A1:V113"/>
  <sheetViews>
    <sheetView workbookViewId="0">
      <selection activeCell="P20" sqref="P20"/>
    </sheetView>
  </sheetViews>
  <sheetFormatPr defaultRowHeight="15"/>
  <cols>
    <col min="1" max="1" width="12.42578125" bestFit="1" customWidth="1"/>
    <col min="7" max="7" width="15.5703125" customWidth="1"/>
    <col min="15" max="15" width="17.42578125" customWidth="1"/>
    <col min="16" max="16" width="8.42578125" customWidth="1"/>
    <col min="18" max="18" width="11.28515625" customWidth="1"/>
    <col min="22" max="22" width="22.28515625" customWidth="1"/>
  </cols>
  <sheetData>
    <row r="1" spans="1:22">
      <c r="A1" s="3" t="s">
        <v>17</v>
      </c>
      <c r="B1" s="3" t="s">
        <v>177</v>
      </c>
      <c r="C1" s="3" t="s">
        <v>751</v>
      </c>
      <c r="D1" s="3" t="s">
        <v>905</v>
      </c>
      <c r="E1" s="3" t="s">
        <v>1447</v>
      </c>
      <c r="G1" t="s">
        <v>8955</v>
      </c>
    </row>
    <row r="2" spans="1:22">
      <c r="A2" cm="1">
        <f t="array" ref="A2:A32">_xlfn._xlws.FILTER('03_Resumo_Municipios'!$F$2:$F$363,('03_Resumo_Municipios'!$D$2:$D$363=A$1)*ISNUMBER('03_Resumo_Municipios'!$F$2:$F$363))</f>
        <v>9.1999999999999993</v>
      </c>
      <c r="B2" cm="1">
        <f t="array" ref="B2:B113">_xlfn._xlws.FILTER('03_Resumo_Municipios'!$F$2:$F$363,('03_Resumo_Municipios'!$D$2:$D$363=B$1)*ISNUMBER('03_Resumo_Municipios'!$F$2:$F$363))</f>
        <v>7.1</v>
      </c>
      <c r="C2" cm="1">
        <f t="array" ref="C2:C28">_xlfn._xlws.FILTER('03_Resumo_Municipios'!$F$2:$F$363,('03_Resumo_Municipios'!$D$2:$D$363=C$1)*ISNUMBER('03_Resumo_Municipios'!$F$2:$F$363))</f>
        <v>6.1249999999999991</v>
      </c>
      <c r="D2" cm="1">
        <f t="array" ref="D2:D109">_xlfn._xlws.FILTER('03_Resumo_Municipios'!$F$2:$F$363,('03_Resumo_Municipios'!$D$2:$D$363=D$1)*ISNUMBER('03_Resumo_Municipios'!$F$2:$F$363))</f>
        <v>7.2</v>
      </c>
      <c r="E2" cm="1">
        <f t="array" ref="E2:E78">_xlfn._xlws.FILTER('03_Resumo_Municipios'!$F$2:$F$363,('03_Resumo_Municipios'!$D$2:$D$363=E$1)*ISNUMBER('03_Resumo_Municipios'!$F$2:$F$363))</f>
        <v>6.8</v>
      </c>
    </row>
    <row r="3" spans="1:22" ht="15.75" thickBot="1">
      <c r="A3">
        <v>6.8000000000000007</v>
      </c>
      <c r="B3">
        <v>6.6</v>
      </c>
      <c r="C3">
        <v>6.6</v>
      </c>
      <c r="D3">
        <v>7</v>
      </c>
      <c r="E3">
        <v>6.1</v>
      </c>
      <c r="G3" t="s">
        <v>8956</v>
      </c>
      <c r="O3" s="75" t="s">
        <v>8957</v>
      </c>
      <c r="P3" s="2"/>
    </row>
    <row r="4" spans="1:22">
      <c r="A4">
        <v>6.9</v>
      </c>
      <c r="B4">
        <v>6.2250000000000005</v>
      </c>
      <c r="C4">
        <v>6.8</v>
      </c>
      <c r="D4">
        <v>7.0500000000000007</v>
      </c>
      <c r="E4">
        <v>6.7</v>
      </c>
      <c r="G4" s="71" t="s">
        <v>8958</v>
      </c>
      <c r="H4" s="71" t="s">
        <v>1421</v>
      </c>
      <c r="I4" s="71" t="s">
        <v>8928</v>
      </c>
      <c r="J4" s="71" t="s">
        <v>8907</v>
      </c>
      <c r="K4" s="71" t="s">
        <v>8959</v>
      </c>
      <c r="O4" s="78" t="s">
        <v>8958</v>
      </c>
      <c r="P4" s="78" t="s">
        <v>8906</v>
      </c>
      <c r="Q4" s="78" t="s">
        <v>8907</v>
      </c>
      <c r="R4" s="78" t="s">
        <v>8959</v>
      </c>
      <c r="S4" s="78" t="s">
        <v>8960</v>
      </c>
      <c r="T4" s="78" t="s">
        <v>8961</v>
      </c>
      <c r="U4" s="78" t="s">
        <v>8962</v>
      </c>
      <c r="V4" s="78" t="s">
        <v>8963</v>
      </c>
    </row>
    <row r="5" spans="1:22">
      <c r="A5">
        <v>6.9</v>
      </c>
      <c r="B5">
        <v>6.3999999999999995</v>
      </c>
      <c r="C5">
        <v>6.9</v>
      </c>
      <c r="D5">
        <v>9.3000000000000007</v>
      </c>
      <c r="E5">
        <v>6.7</v>
      </c>
      <c r="G5" t="s">
        <v>17</v>
      </c>
      <c r="H5">
        <v>31</v>
      </c>
      <c r="I5">
        <v>220.57499999999993</v>
      </c>
      <c r="J5">
        <v>7.1153225806451594</v>
      </c>
      <c r="K5">
        <v>0.55640322580646473</v>
      </c>
      <c r="O5" s="73" t="str">
        <f>G5</f>
        <v>Centro-Oeste</v>
      </c>
      <c r="P5" s="73">
        <f>H5</f>
        <v>31</v>
      </c>
      <c r="Q5" s="76">
        <f>J5</f>
        <v>7.1153225806451594</v>
      </c>
      <c r="R5" s="76">
        <f>K5</f>
        <v>0.55640322580646473</v>
      </c>
      <c r="S5" s="76">
        <f>P5/R5</f>
        <v>55.714989709248769</v>
      </c>
      <c r="T5" s="76">
        <f>1-S5/$S$10</f>
        <v>0.8812983991805533</v>
      </c>
      <c r="U5" s="76">
        <f>(T5^2)/(P5-1)</f>
        <v>2.5889562279940197E-2</v>
      </c>
      <c r="V5" s="73">
        <f>S5*(Q5-$P$13)^2</f>
        <v>8.4588342110340875</v>
      </c>
    </row>
    <row r="6" spans="1:22">
      <c r="A6">
        <v>7.8</v>
      </c>
      <c r="B6">
        <v>7.45</v>
      </c>
      <c r="C6">
        <v>6.1</v>
      </c>
      <c r="D6">
        <v>10</v>
      </c>
      <c r="E6">
        <v>4.5</v>
      </c>
      <c r="G6" t="s">
        <v>177</v>
      </c>
      <c r="H6">
        <v>112</v>
      </c>
      <c r="I6">
        <v>733.67500000000018</v>
      </c>
      <c r="J6">
        <v>6.5506696428571445</v>
      </c>
      <c r="K6">
        <v>0.66555697997100982</v>
      </c>
      <c r="O6" s="73" t="str">
        <f t="shared" ref="O6:P9" si="0">G6</f>
        <v>Nordeste</v>
      </c>
      <c r="P6" s="73">
        <f t="shared" si="0"/>
        <v>112</v>
      </c>
      <c r="Q6" s="76">
        <f t="shared" ref="Q6:R9" si="1">J6</f>
        <v>6.5506696428571445</v>
      </c>
      <c r="R6" s="76">
        <f t="shared" si="1"/>
        <v>0.66555697997100982</v>
      </c>
      <c r="S6" s="76">
        <f t="shared" ref="S6:S9" si="2">P6/R6</f>
        <v>168.2801072943123</v>
      </c>
      <c r="T6" s="76">
        <f t="shared" ref="T6:T9" si="3">1-S6/$S$10</f>
        <v>0.64147676906799778</v>
      </c>
      <c r="U6" s="76">
        <f t="shared" ref="U6:U9" si="4">(T6^2)/(P6-1)</f>
        <v>3.7071391464316879E-3</v>
      </c>
      <c r="V6" s="73">
        <f t="shared" ref="V6:V9" si="5">S6*(Q6-$P$13)^2</f>
        <v>5.1540393925878156</v>
      </c>
    </row>
    <row r="7" spans="1:22">
      <c r="A7">
        <v>7.6499999999999995</v>
      </c>
      <c r="B7">
        <v>6</v>
      </c>
      <c r="C7">
        <v>6.6</v>
      </c>
      <c r="D7">
        <v>6.8</v>
      </c>
      <c r="E7">
        <v>5.3000000000000007</v>
      </c>
      <c r="G7" t="s">
        <v>751</v>
      </c>
      <c r="H7">
        <v>27</v>
      </c>
      <c r="I7">
        <v>183.37499999999997</v>
      </c>
      <c r="J7">
        <v>6.7916666666666652</v>
      </c>
      <c r="K7">
        <v>0.58788461538461856</v>
      </c>
      <c r="O7" s="73" t="str">
        <f t="shared" si="0"/>
        <v>Norte</v>
      </c>
      <c r="P7" s="73">
        <f t="shared" si="0"/>
        <v>27</v>
      </c>
      <c r="Q7" s="76">
        <f t="shared" si="1"/>
        <v>6.7916666666666652</v>
      </c>
      <c r="R7" s="76">
        <f t="shared" si="1"/>
        <v>0.58788461538461856</v>
      </c>
      <c r="S7" s="76">
        <f t="shared" si="2"/>
        <v>45.927379784101809</v>
      </c>
      <c r="T7" s="76">
        <f t="shared" si="3"/>
        <v>0.90215104534228074</v>
      </c>
      <c r="U7" s="76">
        <f t="shared" si="4"/>
        <v>3.1302942638929611E-2</v>
      </c>
      <c r="V7" s="73">
        <f t="shared" si="5"/>
        <v>0.19999416784487389</v>
      </c>
    </row>
    <row r="8" spans="1:22">
      <c r="A8">
        <v>6.9</v>
      </c>
      <c r="B8">
        <v>5.7</v>
      </c>
      <c r="C8">
        <v>6.3</v>
      </c>
      <c r="D8">
        <v>9.8000000000000007</v>
      </c>
      <c r="E8">
        <v>6.9</v>
      </c>
      <c r="G8" t="s">
        <v>905</v>
      </c>
      <c r="H8">
        <v>108</v>
      </c>
      <c r="I8">
        <v>753</v>
      </c>
      <c r="J8">
        <v>6.9722222222222223</v>
      </c>
      <c r="K8">
        <v>1.0630763239875629</v>
      </c>
      <c r="O8" s="73" t="str">
        <f t="shared" si="0"/>
        <v>Sudeste</v>
      </c>
      <c r="P8" s="73">
        <f t="shared" si="0"/>
        <v>108</v>
      </c>
      <c r="Q8" s="76">
        <f t="shared" si="1"/>
        <v>6.9722222222222223</v>
      </c>
      <c r="R8" s="76">
        <f t="shared" si="1"/>
        <v>1.0630763239875629</v>
      </c>
      <c r="S8" s="76">
        <f t="shared" si="2"/>
        <v>101.59195305459885</v>
      </c>
      <c r="T8" s="76">
        <f t="shared" si="3"/>
        <v>0.78355685748330794</v>
      </c>
      <c r="U8" s="76">
        <f t="shared" si="4"/>
        <v>5.7379565318609058E-3</v>
      </c>
      <c r="V8" s="73">
        <f t="shared" si="5"/>
        <v>6.1751971814006836</v>
      </c>
    </row>
    <row r="9" spans="1:22" ht="15.75" thickBot="1">
      <c r="A9">
        <v>7.4</v>
      </c>
      <c r="B9">
        <v>5.85</v>
      </c>
      <c r="C9">
        <v>7.8</v>
      </c>
      <c r="D9">
        <v>7.9</v>
      </c>
      <c r="E9">
        <v>4.3500000000000005</v>
      </c>
      <c r="G9" s="5" t="s">
        <v>1447</v>
      </c>
      <c r="H9" s="5">
        <v>77</v>
      </c>
      <c r="I9" s="5">
        <v>501.87499999999989</v>
      </c>
      <c r="J9" s="5">
        <v>6.5178571428571415</v>
      </c>
      <c r="K9" s="5">
        <v>0.7868726503759681</v>
      </c>
      <c r="O9" s="5" t="str">
        <f t="shared" si="0"/>
        <v>Sul</v>
      </c>
      <c r="P9" s="5">
        <f t="shared" si="0"/>
        <v>77</v>
      </c>
      <c r="Q9" s="77">
        <f t="shared" si="1"/>
        <v>6.5178571428571415</v>
      </c>
      <c r="R9" s="77">
        <f t="shared" si="1"/>
        <v>0.7868726503759681</v>
      </c>
      <c r="S9" s="77">
        <f t="shared" si="2"/>
        <v>97.855733025171688</v>
      </c>
      <c r="T9" s="77">
        <f t="shared" si="3"/>
        <v>0.79151692892586012</v>
      </c>
      <c r="U9" s="77">
        <f t="shared" si="4"/>
        <v>8.2434085365292783E-3</v>
      </c>
      <c r="V9" s="5">
        <f t="shared" si="5"/>
        <v>4.2263195368947297</v>
      </c>
    </row>
    <row r="10" spans="1:22">
      <c r="A10">
        <v>7.3</v>
      </c>
      <c r="B10">
        <v>5.3250000000000002</v>
      </c>
      <c r="C10">
        <v>7.2</v>
      </c>
      <c r="D10">
        <v>6.9</v>
      </c>
      <c r="E10">
        <v>5.4</v>
      </c>
      <c r="O10" s="36" t="s">
        <v>8964</v>
      </c>
      <c r="P10" s="36">
        <f>SUM(P5:P9)</f>
        <v>355</v>
      </c>
      <c r="Q10" s="36"/>
      <c r="R10" s="36"/>
      <c r="S10" s="36">
        <f>SUM(S5:S9)</f>
        <v>469.37016286743335</v>
      </c>
      <c r="T10" s="79"/>
      <c r="U10" s="36">
        <f>SUM(U5:U9)</f>
        <v>7.4881009133691681E-2</v>
      </c>
    </row>
    <row r="11" spans="1:22">
      <c r="A11">
        <v>6.875</v>
      </c>
      <c r="B11">
        <v>5.7</v>
      </c>
      <c r="C11">
        <v>7.95</v>
      </c>
      <c r="D11">
        <v>7.1</v>
      </c>
      <c r="E11">
        <v>6</v>
      </c>
    </row>
    <row r="12" spans="1:22" ht="15.75" thickBot="1">
      <c r="A12">
        <v>8.3000000000000007</v>
      </c>
      <c r="B12">
        <v>6.55</v>
      </c>
      <c r="C12">
        <v>6.2</v>
      </c>
      <c r="D12">
        <v>6.35</v>
      </c>
      <c r="E12">
        <v>6.1499999999999995</v>
      </c>
      <c r="G12" t="s">
        <v>8965</v>
      </c>
      <c r="O12" s="81" t="s">
        <v>8966</v>
      </c>
      <c r="P12">
        <f>COUNT(P5:P9)</f>
        <v>5</v>
      </c>
    </row>
    <row r="13" spans="1:22">
      <c r="A13">
        <v>6.8</v>
      </c>
      <c r="B13">
        <v>5</v>
      </c>
      <c r="C13">
        <v>6.4</v>
      </c>
      <c r="D13">
        <v>7.5</v>
      </c>
      <c r="E13">
        <v>6.5</v>
      </c>
      <c r="G13" s="71" t="s">
        <v>8967</v>
      </c>
      <c r="H13" s="71" t="s">
        <v>8968</v>
      </c>
      <c r="I13" s="71" t="s">
        <v>8969</v>
      </c>
      <c r="J13" s="71" t="s">
        <v>8970</v>
      </c>
      <c r="K13" s="71" t="s">
        <v>8971</v>
      </c>
      <c r="L13" s="71" t="s">
        <v>8972</v>
      </c>
      <c r="M13" s="71" t="s">
        <v>8973</v>
      </c>
      <c r="O13" s="80" t="s">
        <v>8974</v>
      </c>
      <c r="P13" s="10">
        <f>SUMPRODUCT(S5:S9,Q5:Q9)/S10</f>
        <v>6.7256774715795427</v>
      </c>
    </row>
    <row r="14" spans="1:22">
      <c r="A14">
        <v>7.3</v>
      </c>
      <c r="B14">
        <v>5.9</v>
      </c>
      <c r="C14">
        <v>6.3</v>
      </c>
      <c r="D14">
        <v>5.4249999999999998</v>
      </c>
      <c r="E14">
        <v>6.8</v>
      </c>
      <c r="G14" t="s">
        <v>8975</v>
      </c>
      <c r="H14">
        <v>18.077477677725994</v>
      </c>
      <c r="I14">
        <v>4</v>
      </c>
      <c r="J14">
        <v>4.5193694194314986</v>
      </c>
      <c r="K14">
        <v>5.6612336132069556</v>
      </c>
      <c r="L14">
        <v>1.9998099415542264E-4</v>
      </c>
      <c r="M14">
        <v>2.3974560561284761</v>
      </c>
      <c r="O14" s="82" t="s">
        <v>8976</v>
      </c>
      <c r="P14" s="10">
        <f>SUM(V5:V9)/(P12-1)</f>
        <v>6.0535961224405472</v>
      </c>
    </row>
    <row r="15" spans="1:22">
      <c r="A15">
        <v>6.8</v>
      </c>
      <c r="B15">
        <v>6.4</v>
      </c>
      <c r="C15">
        <v>6.7</v>
      </c>
      <c r="D15">
        <v>6.6</v>
      </c>
      <c r="E15">
        <v>7.7</v>
      </c>
      <c r="G15" t="s">
        <v>8977</v>
      </c>
      <c r="H15">
        <v>279.40540964621732</v>
      </c>
      <c r="I15">
        <v>350</v>
      </c>
      <c r="J15">
        <v>0.79830117041776383</v>
      </c>
      <c r="O15" s="82" t="s">
        <v>8978</v>
      </c>
      <c r="P15" s="10">
        <f>1+(2*(P12-2)/(P12^2-1))*U10</f>
        <v>1.0187202522834229</v>
      </c>
    </row>
    <row r="16" spans="1:22">
      <c r="A16">
        <v>7.4</v>
      </c>
      <c r="B16">
        <v>6.5</v>
      </c>
      <c r="C16">
        <v>7</v>
      </c>
      <c r="D16">
        <v>6.1</v>
      </c>
      <c r="E16">
        <v>6.2</v>
      </c>
      <c r="O16" s="82" t="s">
        <v>8979</v>
      </c>
      <c r="P16" s="10">
        <f>P14/P15</f>
        <v>5.9423537608795352</v>
      </c>
    </row>
    <row r="17" spans="1:16" ht="15.75" thickBot="1">
      <c r="A17">
        <v>7.4</v>
      </c>
      <c r="B17">
        <v>6.5</v>
      </c>
      <c r="C17">
        <v>5.9</v>
      </c>
      <c r="D17">
        <v>6.875</v>
      </c>
      <c r="E17">
        <v>5.8249999999999993</v>
      </c>
      <c r="G17" s="5" t="s">
        <v>8980</v>
      </c>
      <c r="H17" s="5">
        <v>297.48288732394332</v>
      </c>
      <c r="I17" s="5">
        <v>354</v>
      </c>
      <c r="J17" s="5"/>
      <c r="K17" s="5"/>
      <c r="L17" s="5"/>
      <c r="M17" s="5"/>
      <c r="O17" s="82" t="s">
        <v>8981</v>
      </c>
      <c r="P17">
        <f>P12-1</f>
        <v>4</v>
      </c>
    </row>
    <row r="18" spans="1:16">
      <c r="A18">
        <v>7.4</v>
      </c>
      <c r="B18">
        <v>8.1749999999999989</v>
      </c>
      <c r="C18">
        <v>6.6</v>
      </c>
      <c r="D18">
        <v>5.7</v>
      </c>
      <c r="E18">
        <v>7</v>
      </c>
      <c r="O18" s="82" t="s">
        <v>8982</v>
      </c>
      <c r="P18" s="10">
        <f>(P12^2-1)/(3*U10)</f>
        <v>106.83616704092346</v>
      </c>
    </row>
    <row r="19" spans="1:16">
      <c r="A19">
        <v>6.1999999999999993</v>
      </c>
      <c r="B19">
        <v>6.9</v>
      </c>
      <c r="C19">
        <v>7</v>
      </c>
      <c r="D19">
        <v>5.7750000000000004</v>
      </c>
      <c r="E19">
        <v>7.2250000000000005</v>
      </c>
      <c r="O19" s="82" t="s">
        <v>8983</v>
      </c>
      <c r="P19" s="74">
        <f>1-_xlfn.BETA.DIST((P17*P16)/(P17*P16+P18),P17/2,P18/2,TRUE)</f>
        <v>2.3436288218392498E-4</v>
      </c>
    </row>
    <row r="20" spans="1:16">
      <c r="A20">
        <v>7.2</v>
      </c>
      <c r="B20">
        <v>6.8</v>
      </c>
      <c r="C20">
        <v>6.3250000000000002</v>
      </c>
      <c r="D20">
        <v>7.4000000000000012</v>
      </c>
      <c r="E20">
        <v>7.375</v>
      </c>
      <c r="O20" s="82" t="s">
        <v>8973</v>
      </c>
      <c r="P20" s="10">
        <f>(P18/P17)*(_xlfn.BETA.INV(0.95,P17/2,P18/2)/(1-_xlfn.BETA.INV(0.95,P17/2,P18/2)))</f>
        <v>2.4566980759079926</v>
      </c>
    </row>
    <row r="21" spans="1:16">
      <c r="A21">
        <v>7.1</v>
      </c>
      <c r="B21">
        <v>7</v>
      </c>
      <c r="C21">
        <v>6.6</v>
      </c>
      <c r="D21">
        <v>9</v>
      </c>
      <c r="E21">
        <v>6.25</v>
      </c>
      <c r="O21" s="82" t="s">
        <v>8866</v>
      </c>
      <c r="P21" t="str">
        <f>IF(P19&lt;0.05,"Diferença regional significativa","Não significativa")</f>
        <v>Diferença regional significativa</v>
      </c>
    </row>
    <row r="22" spans="1:16">
      <c r="A22">
        <v>7.2</v>
      </c>
      <c r="B22">
        <v>7.1</v>
      </c>
      <c r="C22">
        <v>6.95</v>
      </c>
      <c r="D22">
        <v>4.8</v>
      </c>
      <c r="E22">
        <v>6.875</v>
      </c>
    </row>
    <row r="23" spans="1:16">
      <c r="A23">
        <v>7.2</v>
      </c>
      <c r="B23">
        <v>6.9</v>
      </c>
      <c r="C23">
        <v>9.6999999999999993</v>
      </c>
      <c r="D23">
        <v>6.6</v>
      </c>
      <c r="E23">
        <v>7.7</v>
      </c>
    </row>
    <row r="24" spans="1:16">
      <c r="A24">
        <v>7.125</v>
      </c>
      <c r="B24">
        <v>6.5</v>
      </c>
      <c r="C24">
        <v>7.1</v>
      </c>
      <c r="D24">
        <v>6.8</v>
      </c>
      <c r="E24">
        <v>6.2</v>
      </c>
    </row>
    <row r="25" spans="1:16">
      <c r="A25">
        <v>5.4</v>
      </c>
      <c r="B25">
        <v>5.5</v>
      </c>
      <c r="C25">
        <v>7.2249999999999996</v>
      </c>
      <c r="D25">
        <v>5.9</v>
      </c>
      <c r="E25">
        <v>6.6</v>
      </c>
    </row>
    <row r="26" spans="1:16">
      <c r="A26">
        <v>8</v>
      </c>
      <c r="B26">
        <v>5.6</v>
      </c>
      <c r="C26">
        <v>6.4</v>
      </c>
      <c r="D26">
        <v>6.7</v>
      </c>
      <c r="E26">
        <v>7.2</v>
      </c>
    </row>
    <row r="27" spans="1:16">
      <c r="A27">
        <v>5.2</v>
      </c>
      <c r="B27">
        <v>8.6</v>
      </c>
      <c r="C27">
        <v>6.6</v>
      </c>
      <c r="D27">
        <v>8.5</v>
      </c>
      <c r="E27">
        <v>6.8249999999999993</v>
      </c>
    </row>
    <row r="28" spans="1:16">
      <c r="A28">
        <v>7.2</v>
      </c>
      <c r="B28">
        <v>5.6</v>
      </c>
      <c r="C28">
        <v>6</v>
      </c>
      <c r="D28">
        <v>6.4</v>
      </c>
      <c r="E28">
        <v>6.8249999999999993</v>
      </c>
    </row>
    <row r="29" spans="1:16">
      <c r="A29">
        <v>7.4249999999999998</v>
      </c>
      <c r="B29">
        <v>5.6</v>
      </c>
      <c r="D29">
        <v>7.4</v>
      </c>
      <c r="E29">
        <v>7.7</v>
      </c>
    </row>
    <row r="30" spans="1:16">
      <c r="A30">
        <v>7.2</v>
      </c>
      <c r="B30">
        <v>7.9</v>
      </c>
      <c r="D30">
        <v>6.6</v>
      </c>
      <c r="E30">
        <v>6.8</v>
      </c>
    </row>
    <row r="31" spans="1:16">
      <c r="A31">
        <v>6.2</v>
      </c>
      <c r="B31">
        <v>6.5</v>
      </c>
      <c r="D31">
        <v>7.4</v>
      </c>
      <c r="E31">
        <v>6.6</v>
      </c>
    </row>
    <row r="32" spans="1:16">
      <c r="A32">
        <v>6.8</v>
      </c>
      <c r="B32">
        <v>6.5</v>
      </c>
      <c r="D32">
        <v>6.5</v>
      </c>
      <c r="E32">
        <v>7.375</v>
      </c>
    </row>
    <row r="33" spans="2:5">
      <c r="B33">
        <v>6.8</v>
      </c>
      <c r="D33">
        <v>6.5749999999999993</v>
      </c>
      <c r="E33">
        <v>5.3</v>
      </c>
    </row>
    <row r="34" spans="2:5">
      <c r="B34">
        <v>6.5500000000000007</v>
      </c>
      <c r="D34">
        <v>6.65</v>
      </c>
      <c r="E34">
        <v>7.5</v>
      </c>
    </row>
    <row r="35" spans="2:5">
      <c r="B35">
        <v>6.8</v>
      </c>
      <c r="D35">
        <v>6.55</v>
      </c>
      <c r="E35">
        <v>8.3000000000000007</v>
      </c>
    </row>
    <row r="36" spans="2:5">
      <c r="B36">
        <v>5.7</v>
      </c>
      <c r="D36">
        <v>6.3</v>
      </c>
      <c r="E36">
        <v>7.125</v>
      </c>
    </row>
    <row r="37" spans="2:5">
      <c r="B37">
        <v>4.45</v>
      </c>
      <c r="D37">
        <v>7.3000000000000007</v>
      </c>
      <c r="E37">
        <v>6.3000000000000007</v>
      </c>
    </row>
    <row r="38" spans="2:5">
      <c r="B38">
        <v>6.6</v>
      </c>
      <c r="D38">
        <v>7.5</v>
      </c>
      <c r="E38">
        <v>7</v>
      </c>
    </row>
    <row r="39" spans="2:5">
      <c r="B39">
        <v>7.35</v>
      </c>
      <c r="D39">
        <v>8.1999999999999993</v>
      </c>
      <c r="E39">
        <v>6.7</v>
      </c>
    </row>
    <row r="40" spans="2:5">
      <c r="B40">
        <v>8.3000000000000007</v>
      </c>
      <c r="D40">
        <v>6.4</v>
      </c>
      <c r="E40">
        <v>6.75</v>
      </c>
    </row>
    <row r="41" spans="2:5">
      <c r="B41">
        <v>7</v>
      </c>
      <c r="D41">
        <v>4.6999999999999993</v>
      </c>
      <c r="E41">
        <v>5.6</v>
      </c>
    </row>
    <row r="42" spans="2:5">
      <c r="B42">
        <v>5.6</v>
      </c>
      <c r="D42">
        <v>6.1</v>
      </c>
      <c r="E42">
        <v>4.5</v>
      </c>
    </row>
    <row r="43" spans="2:5">
      <c r="B43">
        <v>7</v>
      </c>
      <c r="D43">
        <v>9.4</v>
      </c>
      <c r="E43">
        <v>6.1</v>
      </c>
    </row>
    <row r="44" spans="2:5">
      <c r="B44">
        <v>6.4249999999999998</v>
      </c>
      <c r="D44">
        <v>5.9</v>
      </c>
      <c r="E44">
        <v>7.8750000000000009</v>
      </c>
    </row>
    <row r="45" spans="2:5">
      <c r="B45">
        <v>5.3</v>
      </c>
      <c r="D45">
        <v>6.8249999999999993</v>
      </c>
      <c r="E45">
        <v>5.5500000000000007</v>
      </c>
    </row>
    <row r="46" spans="2:5">
      <c r="B46">
        <v>5.3</v>
      </c>
      <c r="D46">
        <v>6.2</v>
      </c>
      <c r="E46">
        <v>6.3</v>
      </c>
    </row>
    <row r="47" spans="2:5">
      <c r="B47">
        <v>7.3</v>
      </c>
      <c r="D47">
        <v>4.7</v>
      </c>
      <c r="E47">
        <v>6.7</v>
      </c>
    </row>
    <row r="48" spans="2:5">
      <c r="B48">
        <v>5.8</v>
      </c>
      <c r="D48">
        <v>8.0250000000000004</v>
      </c>
      <c r="E48">
        <v>6.75</v>
      </c>
    </row>
    <row r="49" spans="2:5">
      <c r="B49">
        <v>7.5</v>
      </c>
      <c r="D49">
        <v>8.1999999999999993</v>
      </c>
      <c r="E49">
        <v>7.7</v>
      </c>
    </row>
    <row r="50" spans="2:5">
      <c r="B50">
        <v>6.4</v>
      </c>
      <c r="D50">
        <v>7.1</v>
      </c>
      <c r="E50">
        <v>5.3</v>
      </c>
    </row>
    <row r="51" spans="2:5">
      <c r="B51">
        <v>7</v>
      </c>
      <c r="D51">
        <v>6.35</v>
      </c>
      <c r="E51">
        <v>6.25</v>
      </c>
    </row>
    <row r="52" spans="2:5">
      <c r="B52">
        <v>6.6</v>
      </c>
      <c r="D52">
        <v>7.6</v>
      </c>
      <c r="E52">
        <v>6.3</v>
      </c>
    </row>
    <row r="53" spans="2:5">
      <c r="B53">
        <v>5.5500000000000007</v>
      </c>
      <c r="D53">
        <v>6.95</v>
      </c>
      <c r="E53">
        <v>5.9</v>
      </c>
    </row>
    <row r="54" spans="2:5">
      <c r="B54">
        <v>5.7</v>
      </c>
      <c r="D54">
        <v>6.4</v>
      </c>
      <c r="E54">
        <v>6.6</v>
      </c>
    </row>
    <row r="55" spans="2:5">
      <c r="B55">
        <v>8.3000000000000007</v>
      </c>
      <c r="D55">
        <v>5.6</v>
      </c>
      <c r="E55">
        <v>6.7</v>
      </c>
    </row>
    <row r="56" spans="2:5">
      <c r="B56">
        <v>5.5</v>
      </c>
      <c r="D56">
        <v>7.6999999999999993</v>
      </c>
      <c r="E56">
        <v>4.2750000000000004</v>
      </c>
    </row>
    <row r="57" spans="2:5">
      <c r="B57">
        <v>5.6</v>
      </c>
      <c r="D57">
        <v>7.4</v>
      </c>
      <c r="E57">
        <v>6.9</v>
      </c>
    </row>
    <row r="58" spans="2:5">
      <c r="B58">
        <v>6.8</v>
      </c>
      <c r="D58">
        <v>6.3</v>
      </c>
      <c r="E58">
        <v>6.6</v>
      </c>
    </row>
    <row r="59" spans="2:5">
      <c r="B59">
        <v>6.4</v>
      </c>
      <c r="D59">
        <v>6.15</v>
      </c>
      <c r="E59">
        <v>6.4</v>
      </c>
    </row>
    <row r="60" spans="2:5">
      <c r="B60">
        <v>5.3</v>
      </c>
      <c r="D60">
        <v>6.1</v>
      </c>
      <c r="E60">
        <v>6.9</v>
      </c>
    </row>
    <row r="61" spans="2:5">
      <c r="B61">
        <v>6.2749999999999995</v>
      </c>
      <c r="D61">
        <v>7.2</v>
      </c>
      <c r="E61">
        <v>8.6999999999999993</v>
      </c>
    </row>
    <row r="62" spans="2:5">
      <c r="B62">
        <v>6.95</v>
      </c>
      <c r="D62">
        <v>7.4</v>
      </c>
      <c r="E62">
        <v>7.4</v>
      </c>
    </row>
    <row r="63" spans="2:5">
      <c r="B63">
        <v>6.1</v>
      </c>
      <c r="D63">
        <v>8.3000000000000007</v>
      </c>
      <c r="E63">
        <v>6.7</v>
      </c>
    </row>
    <row r="64" spans="2:5">
      <c r="B64">
        <v>6.3</v>
      </c>
      <c r="D64">
        <v>8.1</v>
      </c>
      <c r="E64">
        <v>5.4749999999999996</v>
      </c>
    </row>
    <row r="65" spans="2:5">
      <c r="B65">
        <v>7</v>
      </c>
      <c r="D65">
        <v>7.3000000000000007</v>
      </c>
      <c r="E65">
        <v>4.3</v>
      </c>
    </row>
    <row r="66" spans="2:5">
      <c r="B66">
        <v>6.3</v>
      </c>
      <c r="D66">
        <v>6.7499999999999991</v>
      </c>
      <c r="E66">
        <v>6.7</v>
      </c>
    </row>
    <row r="67" spans="2:5">
      <c r="B67">
        <v>7.2249999999999996</v>
      </c>
      <c r="D67">
        <v>8.3000000000000007</v>
      </c>
      <c r="E67">
        <v>6.7</v>
      </c>
    </row>
    <row r="68" spans="2:5">
      <c r="B68">
        <v>7.9</v>
      </c>
      <c r="D68">
        <v>7.5</v>
      </c>
      <c r="E68">
        <v>7</v>
      </c>
    </row>
    <row r="69" spans="2:5">
      <c r="B69">
        <v>6.6</v>
      </c>
      <c r="D69">
        <v>6</v>
      </c>
      <c r="E69">
        <v>5.6</v>
      </c>
    </row>
    <row r="70" spans="2:5">
      <c r="B70">
        <v>7</v>
      </c>
      <c r="D70">
        <v>6.3</v>
      </c>
      <c r="E70">
        <v>5.5</v>
      </c>
    </row>
    <row r="71" spans="2:5">
      <c r="B71">
        <v>6.5</v>
      </c>
      <c r="D71">
        <v>7.3</v>
      </c>
      <c r="E71">
        <v>7.3</v>
      </c>
    </row>
    <row r="72" spans="2:5">
      <c r="B72">
        <v>6.6</v>
      </c>
      <c r="D72">
        <v>8.0500000000000007</v>
      </c>
      <c r="E72">
        <v>7.3500000000000005</v>
      </c>
    </row>
    <row r="73" spans="2:5">
      <c r="B73">
        <v>5.4</v>
      </c>
      <c r="D73">
        <v>6.7</v>
      </c>
      <c r="E73">
        <v>6.8</v>
      </c>
    </row>
    <row r="74" spans="2:5">
      <c r="B74">
        <v>6.0249999999999995</v>
      </c>
      <c r="D74">
        <v>7.3</v>
      </c>
      <c r="E74">
        <v>6</v>
      </c>
    </row>
    <row r="75" spans="2:5">
      <c r="B75">
        <v>6.6</v>
      </c>
      <c r="D75">
        <v>7.7</v>
      </c>
      <c r="E75">
        <v>6.9</v>
      </c>
    </row>
    <row r="76" spans="2:5">
      <c r="B76">
        <v>5.8</v>
      </c>
      <c r="D76">
        <v>6.5749999999999993</v>
      </c>
      <c r="E76">
        <v>6.7</v>
      </c>
    </row>
    <row r="77" spans="2:5">
      <c r="B77">
        <v>7.1</v>
      </c>
      <c r="D77">
        <v>6.0749999999999993</v>
      </c>
      <c r="E77">
        <v>6.9</v>
      </c>
    </row>
    <row r="78" spans="2:5">
      <c r="B78">
        <v>6.4</v>
      </c>
      <c r="D78">
        <v>7.4</v>
      </c>
      <c r="E78">
        <v>7.2</v>
      </c>
    </row>
    <row r="79" spans="2:5">
      <c r="B79">
        <v>7.5</v>
      </c>
      <c r="D79">
        <v>5.6</v>
      </c>
    </row>
    <row r="80" spans="2:5">
      <c r="B80">
        <v>6.8</v>
      </c>
      <c r="D80">
        <v>7.2</v>
      </c>
    </row>
    <row r="81" spans="2:4">
      <c r="B81">
        <v>5.7</v>
      </c>
      <c r="D81">
        <v>6.4</v>
      </c>
    </row>
    <row r="82" spans="2:4">
      <c r="B82">
        <v>7</v>
      </c>
      <c r="D82">
        <v>7.7</v>
      </c>
    </row>
    <row r="83" spans="2:4">
      <c r="B83">
        <v>6.3</v>
      </c>
      <c r="D83">
        <v>7.4</v>
      </c>
    </row>
    <row r="84" spans="2:4">
      <c r="B84">
        <v>6.6</v>
      </c>
      <c r="D84">
        <v>5.6</v>
      </c>
    </row>
    <row r="85" spans="2:4">
      <c r="B85">
        <v>6.125</v>
      </c>
      <c r="D85">
        <v>6.5</v>
      </c>
    </row>
    <row r="86" spans="2:4">
      <c r="B86">
        <v>5</v>
      </c>
      <c r="D86">
        <v>7.25</v>
      </c>
    </row>
    <row r="87" spans="2:4">
      <c r="B87">
        <v>6.125</v>
      </c>
      <c r="D87">
        <v>6.1</v>
      </c>
    </row>
    <row r="88" spans="2:4">
      <c r="B88">
        <v>7.7</v>
      </c>
      <c r="D88">
        <v>7.4</v>
      </c>
    </row>
    <row r="89" spans="2:4">
      <c r="B89">
        <v>7.2749999999999995</v>
      </c>
      <c r="D89">
        <v>7.4</v>
      </c>
    </row>
    <row r="90" spans="2:4">
      <c r="B90">
        <v>5.7</v>
      </c>
      <c r="D90">
        <v>6.9</v>
      </c>
    </row>
    <row r="91" spans="2:4">
      <c r="B91">
        <v>6.3750000000000009</v>
      </c>
      <c r="D91">
        <v>7.6</v>
      </c>
    </row>
    <row r="92" spans="2:4">
      <c r="B92">
        <v>5.2750000000000004</v>
      </c>
      <c r="D92">
        <v>5.5250000000000004</v>
      </c>
    </row>
    <row r="93" spans="2:4">
      <c r="B93">
        <v>6.5749999999999993</v>
      </c>
      <c r="D93">
        <v>6.5</v>
      </c>
    </row>
    <row r="94" spans="2:4">
      <c r="B94">
        <v>6.6</v>
      </c>
      <c r="D94">
        <v>7.5250000000000004</v>
      </c>
    </row>
    <row r="95" spans="2:4">
      <c r="B95">
        <v>7.3</v>
      </c>
      <c r="D95">
        <v>4.9000000000000004</v>
      </c>
    </row>
    <row r="96" spans="2:4">
      <c r="B96">
        <v>6.5</v>
      </c>
      <c r="D96">
        <v>7.4</v>
      </c>
    </row>
    <row r="97" spans="2:4">
      <c r="B97">
        <v>6.6</v>
      </c>
      <c r="D97">
        <v>6.9</v>
      </c>
    </row>
    <row r="98" spans="2:4">
      <c r="B98">
        <v>7.3</v>
      </c>
      <c r="D98">
        <v>6.9</v>
      </c>
    </row>
    <row r="99" spans="2:4">
      <c r="B99">
        <v>6.8</v>
      </c>
      <c r="D99">
        <v>9.2999999999999989</v>
      </c>
    </row>
    <row r="100" spans="2:4">
      <c r="B100">
        <v>6.6</v>
      </c>
      <c r="D100">
        <v>7.7</v>
      </c>
    </row>
    <row r="101" spans="2:4">
      <c r="B101">
        <v>7.5249999999999995</v>
      </c>
      <c r="D101">
        <v>6.7750000000000004</v>
      </c>
    </row>
    <row r="102" spans="2:4">
      <c r="B102">
        <v>8.3000000000000007</v>
      </c>
      <c r="D102">
        <v>6.4</v>
      </c>
    </row>
    <row r="103" spans="2:4">
      <c r="B103">
        <v>6.8</v>
      </c>
      <c r="D103">
        <v>7</v>
      </c>
    </row>
    <row r="104" spans="2:4">
      <c r="B104">
        <v>6.6</v>
      </c>
      <c r="D104">
        <v>5.8249999999999993</v>
      </c>
    </row>
    <row r="105" spans="2:4">
      <c r="B105">
        <v>8</v>
      </c>
      <c r="D105">
        <v>8.9</v>
      </c>
    </row>
    <row r="106" spans="2:4">
      <c r="B106">
        <v>6</v>
      </c>
      <c r="D106">
        <v>6.6000000000000005</v>
      </c>
    </row>
    <row r="107" spans="2:4">
      <c r="B107">
        <v>7.1</v>
      </c>
      <c r="D107">
        <v>6.5</v>
      </c>
    </row>
    <row r="108" spans="2:4">
      <c r="B108">
        <v>6.5</v>
      </c>
      <c r="D108">
        <v>5.9</v>
      </c>
    </row>
    <row r="109" spans="2:4">
      <c r="B109">
        <v>6.8</v>
      </c>
      <c r="D109">
        <v>8.6</v>
      </c>
    </row>
    <row r="110" spans="2:4">
      <c r="B110">
        <v>7.6</v>
      </c>
    </row>
    <row r="111" spans="2:4">
      <c r="B111">
        <v>6.125</v>
      </c>
    </row>
    <row r="112" spans="2:4">
      <c r="B112">
        <v>6.5</v>
      </c>
    </row>
    <row r="113" spans="2:2">
      <c r="B113">
        <v>8.6999999999999993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D6AD-E52E-4621-AC64-2E7331FFB17F}">
  <dimension ref="A1:H11"/>
  <sheetViews>
    <sheetView workbookViewId="0">
      <selection activeCell="H21" sqref="H21"/>
    </sheetView>
  </sheetViews>
  <sheetFormatPr defaultRowHeight="15"/>
  <cols>
    <col min="1" max="1" width="22.7109375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9.28515625" bestFit="1" customWidth="1"/>
    <col min="6" max="6" width="19.7109375" bestFit="1" customWidth="1"/>
    <col min="7" max="7" width="18" bestFit="1" customWidth="1"/>
    <col min="8" max="8" width="14" bestFit="1" customWidth="1"/>
  </cols>
  <sheetData>
    <row r="1" spans="1:8">
      <c r="A1" s="3" t="s">
        <v>8984</v>
      </c>
      <c r="B1" s="3" t="s">
        <v>8985</v>
      </c>
      <c r="C1" s="3" t="s">
        <v>8986</v>
      </c>
      <c r="D1" s="3" t="s">
        <v>8987</v>
      </c>
      <c r="E1" s="3" t="s">
        <v>8988</v>
      </c>
      <c r="F1" s="3" t="s">
        <v>8989</v>
      </c>
      <c r="G1" s="3" t="s">
        <v>8990</v>
      </c>
      <c r="H1" s="3" t="s">
        <v>8991</v>
      </c>
    </row>
    <row r="2" spans="1:8">
      <c r="A2" s="3" t="s">
        <v>8992</v>
      </c>
      <c r="B2" t="s">
        <v>177</v>
      </c>
      <c r="C2" t="s">
        <v>905</v>
      </c>
      <c r="D2" s="9">
        <f>_xlfn.T.TEST(_xlfn.ANCHORARRAY('05_ANOVA_AMA_Regioes'!B2),_xlfn.ANCHORARRAY('05_ANOVA_AMA_Regioes'!D2),2,3)</f>
        <v>4.8160875903290965E-7</v>
      </c>
      <c r="E2">
        <v>1</v>
      </c>
      <c r="F2" s="8">
        <f>MIN(1,(11-E2)*D2)</f>
        <v>4.8160875903290965E-6</v>
      </c>
      <c r="G2" s="8">
        <f>F2</f>
        <v>4.8160875903290965E-6</v>
      </c>
      <c r="H2" t="str">
        <f>IF(G2&lt;0.05,"Sim","Não")</f>
        <v>Sim</v>
      </c>
    </row>
    <row r="3" spans="1:8">
      <c r="A3" s="3" t="s">
        <v>8993</v>
      </c>
      <c r="B3" t="s">
        <v>905</v>
      </c>
      <c r="C3" s="3" t="s">
        <v>1447</v>
      </c>
      <c r="D3" s="9">
        <f>_xlfn.T.TEST(_xlfn.ANCHORARRAY('05_ANOVA_AMA_Regioes'!D2),_xlfn.ANCHORARRAY('05_ANOVA_AMA_Regioes'!E2),2,3)</f>
        <v>8.7633580805168048E-4</v>
      </c>
      <c r="E3">
        <v>2</v>
      </c>
      <c r="F3" s="8">
        <f t="shared" ref="F3:F11" si="0">MIN(1,(11-E3)*D3)</f>
        <v>7.8870222724651239E-3</v>
      </c>
      <c r="G3" s="8">
        <f>IF(F3&gt;G2,F3,G2)</f>
        <v>7.8870222724651239E-3</v>
      </c>
      <c r="H3" t="str">
        <f t="shared" ref="H3:H11" si="1">IF(G3&lt;0.05,"Sim","Não")</f>
        <v>Sim</v>
      </c>
    </row>
    <row r="4" spans="1:8">
      <c r="A4" s="3" t="s">
        <v>8994</v>
      </c>
      <c r="B4" t="s">
        <v>177</v>
      </c>
      <c r="C4" t="s">
        <v>751</v>
      </c>
      <c r="D4" s="9">
        <f>_xlfn.T.TEST(_xlfn.ANCHORARRAY('05_ANOVA_AMA_Regioes'!B2),_xlfn.ANCHORARRAY('05_ANOVA_AMA_Regioes'!C2),2,3)</f>
        <v>2.7857612400347593E-3</v>
      </c>
      <c r="E4">
        <v>3</v>
      </c>
      <c r="F4" s="8">
        <f t="shared" si="0"/>
        <v>2.2286089920278074E-2</v>
      </c>
      <c r="G4" s="8">
        <f t="shared" ref="G4:G11" si="2">IF(F4&gt;G3,F4,G3)</f>
        <v>2.2286089920278074E-2</v>
      </c>
      <c r="H4" t="str">
        <f t="shared" si="1"/>
        <v>Sim</v>
      </c>
    </row>
    <row r="5" spans="1:8">
      <c r="A5" s="3" t="s">
        <v>8995</v>
      </c>
      <c r="B5" t="s">
        <v>17</v>
      </c>
      <c r="C5" t="s">
        <v>177</v>
      </c>
      <c r="D5" s="9">
        <f>_xlfn.T.TEST(_xlfn.ANCHORARRAY('05_ANOVA_AMA_Regioes'!A2),_xlfn.ANCHORARRAY('05_ANOVA_AMA_Regioes'!B2),2,3)</f>
        <v>2.4646586018030998E-2</v>
      </c>
      <c r="E5">
        <v>4</v>
      </c>
      <c r="F5" s="8">
        <f t="shared" si="0"/>
        <v>0.172526102126217</v>
      </c>
      <c r="G5" s="8">
        <f t="shared" si="2"/>
        <v>0.172526102126217</v>
      </c>
      <c r="H5" t="str">
        <f t="shared" si="1"/>
        <v>Não</v>
      </c>
    </row>
    <row r="6" spans="1:8">
      <c r="A6" s="3" t="s">
        <v>8996</v>
      </c>
      <c r="B6" t="s">
        <v>751</v>
      </c>
      <c r="C6" s="3" t="s">
        <v>1447</v>
      </c>
      <c r="D6" s="9">
        <f>_xlfn.T.TEST(_xlfn.ANCHORARRAY('05_ANOVA_AMA_Regioes'!C2),_xlfn.ANCHORARRAY('05_ANOVA_AMA_Regioes'!E2),2,3)</f>
        <v>3.6149405411170336E-2</v>
      </c>
      <c r="E6">
        <v>5</v>
      </c>
      <c r="F6" s="8">
        <f t="shared" si="0"/>
        <v>0.216896432467022</v>
      </c>
      <c r="G6" s="8">
        <f t="shared" si="2"/>
        <v>0.216896432467022</v>
      </c>
      <c r="H6" t="str">
        <f t="shared" si="1"/>
        <v>Não</v>
      </c>
    </row>
    <row r="7" spans="1:8">
      <c r="A7" s="3" t="s">
        <v>8997</v>
      </c>
      <c r="B7" t="s">
        <v>17</v>
      </c>
      <c r="C7" t="s">
        <v>905</v>
      </c>
      <c r="D7" s="9">
        <f>_xlfn.T.TEST(_xlfn.ANCHORARRAY('05_ANOVA_AMA_Regioes'!A2),_xlfn.ANCHORARRAY('05_ANOVA_AMA_Regioes'!D2),2,3)</f>
        <v>0.13945038593718712</v>
      </c>
      <c r="E7">
        <v>6</v>
      </c>
      <c r="F7" s="8">
        <f t="shared" si="0"/>
        <v>0.69725192968593563</v>
      </c>
      <c r="G7" s="8">
        <f t="shared" si="2"/>
        <v>0.69725192968593563</v>
      </c>
      <c r="H7" t="str">
        <f t="shared" si="1"/>
        <v>Não</v>
      </c>
    </row>
    <row r="8" spans="1:8">
      <c r="A8" s="3" t="s">
        <v>8998</v>
      </c>
      <c r="B8" t="s">
        <v>17</v>
      </c>
      <c r="C8" s="3" t="s">
        <v>1447</v>
      </c>
      <c r="D8" s="9">
        <f>_xlfn.T.TEST(_xlfn.ANCHORARRAY('05_ANOVA_AMA_Regioes'!A2),_xlfn.ANCHORARRAY('05_ANOVA_AMA_Regioes'!E2),2,3)</f>
        <v>0.18140670644183363</v>
      </c>
      <c r="E8">
        <v>7</v>
      </c>
      <c r="F8" s="8">
        <f t="shared" si="0"/>
        <v>0.7256268257673345</v>
      </c>
      <c r="G8" s="8">
        <f t="shared" si="2"/>
        <v>0.7256268257673345</v>
      </c>
      <c r="H8" t="str">
        <f t="shared" si="1"/>
        <v>Não</v>
      </c>
    </row>
    <row r="9" spans="1:8">
      <c r="A9" s="3" t="s">
        <v>8999</v>
      </c>
      <c r="B9" t="s">
        <v>177</v>
      </c>
      <c r="C9" s="3" t="s">
        <v>1447</v>
      </c>
      <c r="D9" s="9">
        <f>_xlfn.T.TEST(_xlfn.ANCHORARRAY('05_ANOVA_AMA_Regioes'!B2),_xlfn.ANCHORARRAY('05_ANOVA_AMA_Regioes'!E2),2,3)</f>
        <v>0.34740459839035986</v>
      </c>
      <c r="E9">
        <v>8</v>
      </c>
      <c r="F9" s="8">
        <f t="shared" si="0"/>
        <v>1</v>
      </c>
      <c r="G9" s="8">
        <f t="shared" si="2"/>
        <v>1</v>
      </c>
      <c r="H9" t="str">
        <f t="shared" si="1"/>
        <v>Não</v>
      </c>
    </row>
    <row r="10" spans="1:8">
      <c r="A10" s="3" t="s">
        <v>9000</v>
      </c>
      <c r="B10" t="s">
        <v>17</v>
      </c>
      <c r="C10" t="s">
        <v>751</v>
      </c>
      <c r="D10" s="9">
        <f>_xlfn.T.TEST(_xlfn.ANCHORARRAY('05_ANOVA_AMA_Regioes'!A2),_xlfn.ANCHORARRAY('05_ANOVA_AMA_Regioes'!C2),2,3)</f>
        <v>0.455261571590307</v>
      </c>
      <c r="E10">
        <v>9</v>
      </c>
      <c r="F10" s="8">
        <f t="shared" si="0"/>
        <v>0.910523143180614</v>
      </c>
      <c r="G10" s="8">
        <f t="shared" si="2"/>
        <v>1</v>
      </c>
      <c r="H10" t="str">
        <f t="shared" si="1"/>
        <v>Não</v>
      </c>
    </row>
    <row r="11" spans="1:8">
      <c r="A11" s="3" t="s">
        <v>9001</v>
      </c>
      <c r="B11" t="s">
        <v>751</v>
      </c>
      <c r="C11" t="s">
        <v>905</v>
      </c>
      <c r="D11" s="9">
        <f>_xlfn.T.TEST(_xlfn.ANCHORARRAY('05_ANOVA_AMA_Regioes'!C2),_xlfn.ANCHORARRAY('05_ANOVA_AMA_Regioes'!D2),2,3)</f>
        <v>0.56539492476465902</v>
      </c>
      <c r="E11">
        <v>10</v>
      </c>
      <c r="F11" s="8">
        <f t="shared" si="0"/>
        <v>0.56539492476465902</v>
      </c>
      <c r="G11" s="8">
        <f t="shared" si="2"/>
        <v>1</v>
      </c>
      <c r="H11" t="str">
        <f t="shared" si="1"/>
        <v>Não</v>
      </c>
    </row>
  </sheetData>
  <autoFilter ref="A1:H11" xr:uid="{A29FD6AD-E52E-4621-AC64-2E7331FFB17F}">
    <sortState xmlns:xlrd2="http://schemas.microsoft.com/office/spreadsheetml/2017/richdata2" ref="A2:H11">
      <sortCondition ref="D2:D11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7472-FB57-446B-B609-46B275F5062B}">
  <dimension ref="A1:H11"/>
  <sheetViews>
    <sheetView workbookViewId="0">
      <selection activeCell="H14" sqref="H14"/>
    </sheetView>
  </sheetViews>
  <sheetFormatPr defaultRowHeight="15"/>
  <cols>
    <col min="1" max="1" width="22.7109375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9.28515625" bestFit="1" customWidth="1"/>
    <col min="6" max="6" width="19.7109375" bestFit="1" customWidth="1"/>
    <col min="7" max="7" width="18" bestFit="1" customWidth="1"/>
    <col min="8" max="8" width="14" bestFit="1" customWidth="1"/>
  </cols>
  <sheetData>
    <row r="1" spans="1:8">
      <c r="A1" s="3" t="s">
        <v>8984</v>
      </c>
      <c r="B1" s="3" t="s">
        <v>8985</v>
      </c>
      <c r="C1" s="3" t="s">
        <v>8986</v>
      </c>
      <c r="D1" s="3" t="s">
        <v>8987</v>
      </c>
      <c r="E1" s="3" t="s">
        <v>8988</v>
      </c>
      <c r="F1" s="3" t="s">
        <v>8989</v>
      </c>
      <c r="G1" s="3" t="s">
        <v>8990</v>
      </c>
      <c r="H1" s="3" t="s">
        <v>8991</v>
      </c>
    </row>
    <row r="2" spans="1:8">
      <c r="A2" s="3" t="s">
        <v>8995</v>
      </c>
      <c r="B2" t="s">
        <v>17</v>
      </c>
      <c r="C2" t="s">
        <v>177</v>
      </c>
      <c r="D2" s="9">
        <f>_xlfn.T.TEST(_xlfn.ANCHORARRAY('06_ANOVA_Access_Regioes'!A2),_xlfn.ANCHORARRAY('06_ANOVA_Access_Regioes'!B2),2,3)</f>
        <v>6.059389271161075E-4</v>
      </c>
      <c r="E2">
        <v>1</v>
      </c>
      <c r="F2" s="8">
        <f>MIN(1,(11-E2)*D2)</f>
        <v>6.0593892711610746E-3</v>
      </c>
      <c r="G2" s="8">
        <f>F2</f>
        <v>6.0593892711610746E-3</v>
      </c>
      <c r="H2" t="str">
        <f>IF(G2&lt;0.05,"Sim","Não")</f>
        <v>Sim</v>
      </c>
    </row>
    <row r="3" spans="1:8">
      <c r="A3" s="3" t="s">
        <v>8998</v>
      </c>
      <c r="B3" t="s">
        <v>17</v>
      </c>
      <c r="C3" s="3" t="s">
        <v>1447</v>
      </c>
      <c r="D3" s="9">
        <f>_xlfn.T.TEST(_xlfn.ANCHORARRAY('06_ANOVA_Access_Regioes'!A2),_xlfn.ANCHORARRAY('06_ANOVA_Access_Regioes'!E2),2,3)</f>
        <v>6.9654606957210289E-4</v>
      </c>
      <c r="E3">
        <v>2</v>
      </c>
      <c r="F3" s="8">
        <f t="shared" ref="F3:F11" si="0">MIN(1,(11-E3)*D3)</f>
        <v>6.2689146261489257E-3</v>
      </c>
      <c r="G3" s="8">
        <f>IF(F3&gt;G2,F3,G2)</f>
        <v>6.2689146261489257E-3</v>
      </c>
      <c r="H3" t="str">
        <f t="shared" ref="H3:H11" si="1">IF(G3&lt;0.05,"Sim","Não")</f>
        <v>Sim</v>
      </c>
    </row>
    <row r="4" spans="1:8">
      <c r="A4" s="3" t="s">
        <v>8992</v>
      </c>
      <c r="B4" t="s">
        <v>177</v>
      </c>
      <c r="C4" t="s">
        <v>905</v>
      </c>
      <c r="D4" s="9">
        <f>_xlfn.T.TEST(_xlfn.ANCHORARRAY('06_ANOVA_Access_Regioes'!B2),_xlfn.ANCHORARRAY('06_ANOVA_Access_Regioes'!D2),2,3)</f>
        <v>9.4593990581200214E-4</v>
      </c>
      <c r="E4">
        <v>3</v>
      </c>
      <c r="F4" s="8">
        <f t="shared" si="0"/>
        <v>7.5675192464960172E-3</v>
      </c>
      <c r="G4" s="8">
        <f t="shared" ref="G4:G11" si="2">IF(F4&gt;G3,F4,G3)</f>
        <v>7.5675192464960172E-3</v>
      </c>
      <c r="H4" t="str">
        <f t="shared" si="1"/>
        <v>Sim</v>
      </c>
    </row>
    <row r="5" spans="1:8">
      <c r="A5" s="3" t="s">
        <v>8993</v>
      </c>
      <c r="B5" t="s">
        <v>905</v>
      </c>
      <c r="C5" s="3" t="s">
        <v>1447</v>
      </c>
      <c r="D5" s="9">
        <f>_xlfn.T.TEST(_xlfn.ANCHORARRAY('06_ANOVA_Access_Regioes'!D2),_xlfn.ANCHORARRAY('06_ANOVA_Access_Regioes'!E2),2,3)</f>
        <v>1.5881619779448061E-3</v>
      </c>
      <c r="E5">
        <v>4</v>
      </c>
      <c r="F5" s="8">
        <f t="shared" si="0"/>
        <v>1.1117133845613643E-2</v>
      </c>
      <c r="G5" s="8">
        <f t="shared" si="2"/>
        <v>1.1117133845613643E-2</v>
      </c>
      <c r="H5" t="str">
        <f t="shared" si="1"/>
        <v>Sim</v>
      </c>
    </row>
    <row r="6" spans="1:8">
      <c r="A6" s="3" t="s">
        <v>9000</v>
      </c>
      <c r="B6" t="s">
        <v>17</v>
      </c>
      <c r="C6" t="s">
        <v>751</v>
      </c>
      <c r="D6" s="9">
        <f>_xlfn.T.TEST(_xlfn.ANCHORARRAY('06_ANOVA_Access_Regioes'!A2),_xlfn.ANCHORARRAY('06_ANOVA_Access_Regioes'!C2),2,3)</f>
        <v>0.1101648483829186</v>
      </c>
      <c r="E6">
        <v>5</v>
      </c>
      <c r="F6" s="8">
        <f t="shared" si="0"/>
        <v>0.66098909029751152</v>
      </c>
      <c r="G6" s="8">
        <f t="shared" si="2"/>
        <v>0.66098909029751152</v>
      </c>
      <c r="H6" t="str">
        <f t="shared" si="1"/>
        <v>Não</v>
      </c>
    </row>
    <row r="7" spans="1:8">
      <c r="A7" s="3" t="s">
        <v>8996</v>
      </c>
      <c r="B7" t="s">
        <v>751</v>
      </c>
      <c r="C7" s="3" t="s">
        <v>1447</v>
      </c>
      <c r="D7" s="9">
        <f>_xlfn.T.TEST(_xlfn.ANCHORARRAY('06_ANOVA_Access_Regioes'!C2),_xlfn.ANCHORARRAY('06_ANOVA_Access_Regioes'!E2),2,3)</f>
        <v>0.13185273771634448</v>
      </c>
      <c r="E7">
        <v>6</v>
      </c>
      <c r="F7" s="8">
        <f t="shared" si="0"/>
        <v>0.65926368858172246</v>
      </c>
      <c r="G7" s="8">
        <f t="shared" si="2"/>
        <v>0.66098909029751152</v>
      </c>
      <c r="H7" t="str">
        <f t="shared" si="1"/>
        <v>Não</v>
      </c>
    </row>
    <row r="8" spans="1:8">
      <c r="A8" s="3" t="s">
        <v>8994</v>
      </c>
      <c r="B8" t="s">
        <v>177</v>
      </c>
      <c r="C8" t="s">
        <v>751</v>
      </c>
      <c r="D8" s="9">
        <f>_xlfn.T.TEST(_xlfn.ANCHORARRAY('06_ANOVA_Access_Regioes'!B2),_xlfn.ANCHORARRAY('06_ANOVA_Access_Regioes'!C2),2,3)</f>
        <v>0.15526047274358687</v>
      </c>
      <c r="E8">
        <v>7</v>
      </c>
      <c r="F8" s="8">
        <f t="shared" si="0"/>
        <v>0.62104189097434748</v>
      </c>
      <c r="G8" s="8">
        <f t="shared" si="2"/>
        <v>0.66098909029751152</v>
      </c>
      <c r="H8" t="str">
        <f t="shared" si="1"/>
        <v>Não</v>
      </c>
    </row>
    <row r="9" spans="1:8">
      <c r="A9" s="3" t="s">
        <v>9001</v>
      </c>
      <c r="B9" t="s">
        <v>751</v>
      </c>
      <c r="C9" t="s">
        <v>905</v>
      </c>
      <c r="D9" s="9">
        <f>_xlfn.T.TEST(_xlfn.ANCHORARRAY('06_ANOVA_Access_Regioes'!C2),_xlfn.ANCHORARRAY('06_ANOVA_Access_Regioes'!D2),2,3)</f>
        <v>0.31457989990284213</v>
      </c>
      <c r="E9">
        <v>8</v>
      </c>
      <c r="F9" s="8">
        <f t="shared" si="0"/>
        <v>0.94373969970852634</v>
      </c>
      <c r="G9" s="8">
        <f t="shared" si="2"/>
        <v>0.94373969970852634</v>
      </c>
      <c r="H9" t="str">
        <f t="shared" si="1"/>
        <v>Não</v>
      </c>
    </row>
    <row r="10" spans="1:8">
      <c r="A10" s="3" t="s">
        <v>8997</v>
      </c>
      <c r="B10" t="s">
        <v>17</v>
      </c>
      <c r="C10" t="s">
        <v>905</v>
      </c>
      <c r="D10" s="9">
        <f>_xlfn.T.TEST(_xlfn.ANCHORARRAY('06_ANOVA_Access_Regioes'!A2),_xlfn.ANCHORARRAY('06_ANOVA_Access_Regioes'!D2),2,3)</f>
        <v>0.39377063973980486</v>
      </c>
      <c r="E10">
        <v>9</v>
      </c>
      <c r="F10" s="8">
        <f t="shared" si="0"/>
        <v>0.78754127947960972</v>
      </c>
      <c r="G10" s="8">
        <f t="shared" si="2"/>
        <v>0.94373969970852634</v>
      </c>
      <c r="H10" t="str">
        <f t="shared" si="1"/>
        <v>Não</v>
      </c>
    </row>
    <row r="11" spans="1:8">
      <c r="A11" s="3" t="s">
        <v>8999</v>
      </c>
      <c r="B11" t="s">
        <v>177</v>
      </c>
      <c r="C11" s="3" t="s">
        <v>1447</v>
      </c>
      <c r="D11" s="9">
        <f>_xlfn.T.TEST(_xlfn.ANCHORARRAY('06_ANOVA_Access_Regioes'!B2),_xlfn.ANCHORARRAY('06_ANOVA_Access_Regioes'!E2),2,3)</f>
        <v>0.79666935375056336</v>
      </c>
      <c r="E11">
        <v>10</v>
      </c>
      <c r="F11" s="8">
        <f t="shared" si="0"/>
        <v>0.79666935375056336</v>
      </c>
      <c r="G11" s="8">
        <f t="shared" si="2"/>
        <v>0.94373969970852634</v>
      </c>
      <c r="H11" t="str">
        <f t="shared" si="1"/>
        <v>Não</v>
      </c>
    </row>
  </sheetData>
  <autoFilter ref="A1:H11" xr:uid="{83127472-FB57-446B-B609-46B275F5062B}">
    <sortState xmlns:xlrd2="http://schemas.microsoft.com/office/spreadsheetml/2017/richdata2" ref="A2:H11">
      <sortCondition ref="D2:D11"/>
    </sortState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C328-CC20-4981-9B9E-C189570894B1}">
  <dimension ref="A1:O363"/>
  <sheetViews>
    <sheetView topLeftCell="B1" workbookViewId="0">
      <selection activeCell="O17" sqref="O17"/>
    </sheetView>
  </sheetViews>
  <sheetFormatPr defaultRowHeight="15"/>
  <cols>
    <col min="1" max="1" width="11.5703125" bestFit="1" customWidth="1"/>
    <col min="2" max="2" width="9.85546875" bestFit="1" customWidth="1"/>
    <col min="3" max="3" width="12.140625" bestFit="1" customWidth="1"/>
    <col min="4" max="4" width="12.42578125" bestFit="1" customWidth="1"/>
    <col min="5" max="5" width="27.28515625" bestFit="1" customWidth="1"/>
    <col min="6" max="6" width="29.7109375" bestFit="1" customWidth="1"/>
    <col min="7" max="7" width="23.42578125" bestFit="1" customWidth="1"/>
    <col min="8" max="8" width="28.28515625" bestFit="1" customWidth="1"/>
    <col min="10" max="10" width="12.7109375" bestFit="1" customWidth="1"/>
    <col min="11" max="11" width="15.140625" bestFit="1" customWidth="1"/>
    <col min="12" max="12" width="17.5703125" bestFit="1" customWidth="1"/>
    <col min="13" max="13" width="12" customWidth="1"/>
    <col min="14" max="14" width="28" bestFit="1" customWidth="1"/>
    <col min="15" max="15" width="24.7109375" bestFit="1" customWidth="1"/>
  </cols>
  <sheetData>
    <row r="1" spans="1:15">
      <c r="A1" t="s">
        <v>8930</v>
      </c>
      <c r="B1" t="s">
        <v>8931</v>
      </c>
      <c r="C1" t="s">
        <v>8883</v>
      </c>
      <c r="D1" t="s">
        <v>8932</v>
      </c>
      <c r="E1" t="s">
        <v>9002</v>
      </c>
      <c r="F1" t="s">
        <v>9003</v>
      </c>
      <c r="G1" t="s">
        <v>9004</v>
      </c>
      <c r="H1" t="s">
        <v>8939</v>
      </c>
      <c r="J1" t="s">
        <v>9005</v>
      </c>
      <c r="K1" t="s">
        <v>9006</v>
      </c>
      <c r="L1" t="s">
        <v>9007</v>
      </c>
      <c r="N1" t="s">
        <v>9008</v>
      </c>
      <c r="O1" t="s">
        <v>9009</v>
      </c>
    </row>
    <row r="2" spans="1:15">
      <c r="A2">
        <f>'03_Resumo_Municipios'!A2</f>
        <v>5107909</v>
      </c>
      <c r="B2" t="str">
        <f>'03_Resumo_Municipios'!B2</f>
        <v>Sinop</v>
      </c>
      <c r="C2" t="str">
        <f>'03_Resumo_Municipios'!C2</f>
        <v>Mato Grosso</v>
      </c>
      <c r="D2" t="str">
        <f>'03_Resumo_Municipios'!D2</f>
        <v>Centro-Oeste</v>
      </c>
      <c r="E2" s="12">
        <f>IFERROR(AVERAGEIFS('01_Base_Analitica'!$U:$U,'01_Base_Analitica'!$D:$D,A2,'01_Base_Analitica'!$Y:$Y,1),"")</f>
        <v>9.2999999999999989</v>
      </c>
      <c r="F2" s="12">
        <f>IFERROR(AVERAGEIFS('01_Base_Analitica'!$V:$V,'01_Base_Analitica'!$D:$D,A2,'01_Base_Analitica'!$Y:$Y,1),"")</f>
        <v>9.1999999999999993</v>
      </c>
      <c r="G2" s="11">
        <f>COUNTIFS('01_Base_Analitica'!$D:$D,A2,'01_Base_Analitica'!$Y:$Y,1)</f>
        <v>4</v>
      </c>
      <c r="H2" s="12">
        <f>IF(G2=0,"",E2-F2)</f>
        <v>9.9999999999999645E-2</v>
      </c>
      <c r="J2" s="12" cm="1">
        <f t="array" ref="J2:J355">_xlfn._xlws.FILTER(E2:E363,G2:G363&gt;0)</f>
        <v>9.2999999999999989</v>
      </c>
      <c r="K2" s="12" cm="1">
        <f t="array" ref="K2:K355">_xlfn._xlws.FILTER(F2:F363,G2:G363&gt;0)</f>
        <v>9.1999999999999993</v>
      </c>
      <c r="L2" s="12">
        <f>J2-K2</f>
        <v>9.9999999999999645E-2</v>
      </c>
      <c r="M2" s="12"/>
      <c r="N2">
        <f>COUNT(J2:J363)</f>
        <v>354</v>
      </c>
      <c r="O2">
        <f>COUNT(K2:K363)</f>
        <v>354</v>
      </c>
    </row>
    <row r="3" spans="1:15">
      <c r="A3">
        <f>'03_Resumo_Municipios'!A3</f>
        <v>5108402</v>
      </c>
      <c r="B3" t="str">
        <f>'03_Resumo_Municipios'!B3</f>
        <v>Várzea Grande</v>
      </c>
      <c r="C3" t="str">
        <f>'03_Resumo_Municipios'!C3</f>
        <v>Mato Grosso</v>
      </c>
      <c r="D3" t="str">
        <f>'03_Resumo_Municipios'!D3</f>
        <v>Centro-Oeste</v>
      </c>
      <c r="E3" s="12">
        <f>IFERROR(AVERAGEIFS('01_Base_Analitica'!$U:$U,'01_Base_Analitica'!$D:$D,A3,'01_Base_Analitica'!$Y:$Y,1),"")</f>
        <v>6.75</v>
      </c>
      <c r="F3" s="12">
        <f>IFERROR(AVERAGEIFS('01_Base_Analitica'!$V:$V,'01_Base_Analitica'!$D:$D,A3,'01_Base_Analitica'!$Y:$Y,1),"")</f>
        <v>6.8000000000000007</v>
      </c>
      <c r="G3" s="11">
        <f>COUNTIFS('01_Base_Analitica'!$D:$D,A3,'01_Base_Analitica'!$Y:$Y,1)</f>
        <v>4</v>
      </c>
      <c r="H3" s="12">
        <f t="shared" ref="H3:H66" si="0">IF(G3=0,"",E3-F3)</f>
        <v>-5.0000000000000711E-2</v>
      </c>
      <c r="J3" s="12">
        <v>6.75</v>
      </c>
      <c r="K3" s="12">
        <v>6.8000000000000007</v>
      </c>
      <c r="L3" s="12">
        <f t="shared" ref="L3:L66" si="1">J3-K3</f>
        <v>-5.0000000000000711E-2</v>
      </c>
      <c r="M3" s="12"/>
    </row>
    <row r="4" spans="1:15">
      <c r="A4">
        <f>'03_Resumo_Municipios'!A4</f>
        <v>5206602</v>
      </c>
      <c r="B4" t="str">
        <f>'03_Resumo_Municipios'!B4</f>
        <v>Cumari</v>
      </c>
      <c r="C4" t="str">
        <f>'03_Resumo_Municipios'!C4</f>
        <v>Goiás</v>
      </c>
      <c r="D4" t="str">
        <f>'03_Resumo_Municipios'!D4</f>
        <v>Centro-Oeste</v>
      </c>
      <c r="E4" s="12">
        <f>IFERROR(AVERAGEIFS('01_Base_Analitica'!$U:$U,'01_Base_Analitica'!$D:$D,A4,'01_Base_Analitica'!$Y:$Y,1),"")</f>
        <v>7.2</v>
      </c>
      <c r="F4" s="12">
        <f>IFERROR(AVERAGEIFS('01_Base_Analitica'!$V:$V,'01_Base_Analitica'!$D:$D,A4,'01_Base_Analitica'!$Y:$Y,1),"")</f>
        <v>6.9</v>
      </c>
      <c r="G4" s="11">
        <f>COUNTIFS('01_Base_Analitica'!$D:$D,A4,'01_Base_Analitica'!$Y:$Y,1)</f>
        <v>4</v>
      </c>
      <c r="H4" s="12">
        <f t="shared" si="0"/>
        <v>0.29999999999999982</v>
      </c>
      <c r="J4" s="12">
        <v>7.2</v>
      </c>
      <c r="K4" s="12">
        <v>6.9</v>
      </c>
      <c r="L4" s="12">
        <f t="shared" si="1"/>
        <v>0.29999999999999982</v>
      </c>
      <c r="M4" s="12"/>
      <c r="N4" t="s">
        <v>9010</v>
      </c>
    </row>
    <row r="5" spans="1:15">
      <c r="A5">
        <f>'03_Resumo_Municipios'!A5</f>
        <v>5220454</v>
      </c>
      <c r="B5" t="str">
        <f>'03_Resumo_Municipios'!B5</f>
        <v>Senador Canedo</v>
      </c>
      <c r="C5" t="str">
        <f>'03_Resumo_Municipios'!C5</f>
        <v>Goiás</v>
      </c>
      <c r="D5" t="str">
        <f>'03_Resumo_Municipios'!D5</f>
        <v>Centro-Oeste</v>
      </c>
      <c r="E5" s="12">
        <f>IFERROR(AVERAGEIFS('01_Base_Analitica'!$U:$U,'01_Base_Analitica'!$D:$D,A5,'01_Base_Analitica'!$Y:$Y,1),"")</f>
        <v>6.9750000000000005</v>
      </c>
      <c r="F5" s="12">
        <f>IFERROR(AVERAGEIFS('01_Base_Analitica'!$V:$V,'01_Base_Analitica'!$D:$D,A5,'01_Base_Analitica'!$Y:$Y,1),"")</f>
        <v>6.9</v>
      </c>
      <c r="G5" s="11">
        <f>COUNTIFS('01_Base_Analitica'!$D:$D,A5,'01_Base_Analitica'!$Y:$Y,1)</f>
        <v>4</v>
      </c>
      <c r="H5" s="12">
        <f t="shared" si="0"/>
        <v>7.5000000000000178E-2</v>
      </c>
      <c r="J5" s="12">
        <v>6.9750000000000005</v>
      </c>
      <c r="K5" s="12">
        <v>6.9</v>
      </c>
      <c r="L5" s="12">
        <f t="shared" si="1"/>
        <v>7.5000000000000178E-2</v>
      </c>
      <c r="M5" s="12"/>
      <c r="N5" s="16">
        <f>_xlfn.T.TEST(J2:J355,K2:K355,2,1)</f>
        <v>5.4771939913205692E-15</v>
      </c>
    </row>
    <row r="6" spans="1:15">
      <c r="A6">
        <f>'03_Resumo_Municipios'!A6</f>
        <v>5207253</v>
      </c>
      <c r="B6" t="str">
        <f>'03_Resumo_Municipios'!B6</f>
        <v>Doverlândia</v>
      </c>
      <c r="C6" t="str">
        <f>'03_Resumo_Municipios'!C6</f>
        <v>Goiás</v>
      </c>
      <c r="D6" t="str">
        <f>'03_Resumo_Municipios'!D6</f>
        <v>Centro-Oeste</v>
      </c>
      <c r="E6" s="12">
        <f>IFERROR(AVERAGEIFS('01_Base_Analitica'!$U:$U,'01_Base_Analitica'!$D:$D,A6,'01_Base_Analitica'!$Y:$Y,1),"")</f>
        <v>7.875</v>
      </c>
      <c r="F6" s="12">
        <f>IFERROR(AVERAGEIFS('01_Base_Analitica'!$V:$V,'01_Base_Analitica'!$D:$D,A6,'01_Base_Analitica'!$Y:$Y,1),"")</f>
        <v>7.8</v>
      </c>
      <c r="G6" s="11">
        <f>COUNTIFS('01_Base_Analitica'!$D:$D,A6,'01_Base_Analitica'!$Y:$Y,1)</f>
        <v>4</v>
      </c>
      <c r="H6" s="12">
        <f t="shared" si="0"/>
        <v>7.5000000000000178E-2</v>
      </c>
      <c r="J6" s="12">
        <v>7.875</v>
      </c>
      <c r="K6" s="12">
        <v>7.8</v>
      </c>
      <c r="L6" s="12">
        <f t="shared" si="1"/>
        <v>7.5000000000000178E-2</v>
      </c>
      <c r="M6" s="12"/>
    </row>
    <row r="7" spans="1:15">
      <c r="A7">
        <f>'03_Resumo_Municipios'!A7</f>
        <v>5103437</v>
      </c>
      <c r="B7" t="str">
        <f>'03_Resumo_Municipios'!B7</f>
        <v>Curvelândia</v>
      </c>
      <c r="C7" t="str">
        <f>'03_Resumo_Municipios'!C7</f>
        <v>Mato Grosso</v>
      </c>
      <c r="D7" t="str">
        <f>'03_Resumo_Municipios'!D7</f>
        <v>Centro-Oeste</v>
      </c>
      <c r="E7" s="12">
        <f>IFERROR(AVERAGEIFS('01_Base_Analitica'!$U:$U,'01_Base_Analitica'!$D:$D,A7,'01_Base_Analitica'!$Y:$Y,1),"")</f>
        <v>9.2999999999999989</v>
      </c>
      <c r="F7" s="12">
        <f>IFERROR(AVERAGEIFS('01_Base_Analitica'!$V:$V,'01_Base_Analitica'!$D:$D,A7,'01_Base_Analitica'!$Y:$Y,1),"")</f>
        <v>7.6499999999999995</v>
      </c>
      <c r="G7" s="11">
        <f>COUNTIFS('01_Base_Analitica'!$D:$D,A7,'01_Base_Analitica'!$Y:$Y,1)</f>
        <v>4</v>
      </c>
      <c r="H7" s="12">
        <f t="shared" si="0"/>
        <v>1.6499999999999995</v>
      </c>
      <c r="J7" s="12">
        <v>9.2999999999999989</v>
      </c>
      <c r="K7" s="12">
        <v>7.6499999999999995</v>
      </c>
      <c r="L7" s="12">
        <f t="shared" si="1"/>
        <v>1.6499999999999995</v>
      </c>
      <c r="M7" s="12"/>
      <c r="N7" s="3" t="s">
        <v>8865</v>
      </c>
      <c r="O7" s="3" t="s">
        <v>8866</v>
      </c>
    </row>
    <row r="8" spans="1:15">
      <c r="A8">
        <f>'03_Resumo_Municipios'!A8</f>
        <v>5204656</v>
      </c>
      <c r="B8" t="str">
        <f>'03_Resumo_Municipios'!B8</f>
        <v>Campinaçu</v>
      </c>
      <c r="C8" t="str">
        <f>'03_Resumo_Municipios'!C8</f>
        <v>Goiás</v>
      </c>
      <c r="D8" t="str">
        <f>'03_Resumo_Municipios'!D8</f>
        <v>Centro-Oeste</v>
      </c>
      <c r="E8" s="12">
        <f>IFERROR(AVERAGEIFS('01_Base_Analitica'!$U:$U,'01_Base_Analitica'!$D:$D,A8,'01_Base_Analitica'!$Y:$Y,1),"")</f>
        <v>7.2</v>
      </c>
      <c r="F8" s="12">
        <f>IFERROR(AVERAGEIFS('01_Base_Analitica'!$V:$V,'01_Base_Analitica'!$D:$D,A8,'01_Base_Analitica'!$Y:$Y,1),"")</f>
        <v>6.9</v>
      </c>
      <c r="G8" s="11">
        <f>COUNTIFS('01_Base_Analitica'!$D:$D,A8,'01_Base_Analitica'!$Y:$Y,1)</f>
        <v>4</v>
      </c>
      <c r="H8" s="12">
        <f t="shared" si="0"/>
        <v>0.29999999999999982</v>
      </c>
      <c r="J8" s="12">
        <v>7.2</v>
      </c>
      <c r="K8" s="12">
        <v>6.9</v>
      </c>
      <c r="L8" s="12">
        <f t="shared" si="1"/>
        <v>0.29999999999999982</v>
      </c>
      <c r="M8" s="12"/>
      <c r="N8" s="3" t="s">
        <v>9011</v>
      </c>
      <c r="O8" s="17">
        <f>AVERAGE(J2:J355)</f>
        <v>7.1899717514124264</v>
      </c>
    </row>
    <row r="9" spans="1:15">
      <c r="A9">
        <f>'03_Resumo_Municipios'!A9</f>
        <v>5213905</v>
      </c>
      <c r="B9" t="str">
        <f>'03_Resumo_Municipios'!B9</f>
        <v>Mossâmedes</v>
      </c>
      <c r="C9" t="str">
        <f>'03_Resumo_Municipios'!C9</f>
        <v>Goiás</v>
      </c>
      <c r="D9" t="str">
        <f>'03_Resumo_Municipios'!D9</f>
        <v>Centro-Oeste</v>
      </c>
      <c r="E9" s="12">
        <f>IFERROR(AVERAGEIFS('01_Base_Analitica'!$U:$U,'01_Base_Analitica'!$D:$D,A9,'01_Base_Analitica'!$Y:$Y,1),"")</f>
        <v>7.65</v>
      </c>
      <c r="F9" s="12">
        <f>IFERROR(AVERAGEIFS('01_Base_Analitica'!$V:$V,'01_Base_Analitica'!$D:$D,A9,'01_Base_Analitica'!$Y:$Y,1),"")</f>
        <v>7.4</v>
      </c>
      <c r="G9" s="11">
        <f>COUNTIFS('01_Base_Analitica'!$D:$D,A9,'01_Base_Analitica'!$Y:$Y,1)</f>
        <v>4</v>
      </c>
      <c r="H9" s="12">
        <f t="shared" si="0"/>
        <v>0.25</v>
      </c>
      <c r="J9" s="12">
        <v>7.65</v>
      </c>
      <c r="K9" s="12">
        <v>7.4</v>
      </c>
      <c r="L9" s="12">
        <f t="shared" si="1"/>
        <v>0.25</v>
      </c>
      <c r="M9" s="12"/>
      <c r="N9" s="3" t="s">
        <v>9012</v>
      </c>
      <c r="O9" s="17">
        <f>AVERAGE(K2:K355)</f>
        <v>6.7425376647834296</v>
      </c>
    </row>
    <row r="10" spans="1:15">
      <c r="A10">
        <f>'03_Resumo_Municipios'!A10</f>
        <v>5002704</v>
      </c>
      <c r="B10" t="str">
        <f>'03_Resumo_Municipios'!B10</f>
        <v>Campo Grande</v>
      </c>
      <c r="C10" t="str">
        <f>'03_Resumo_Municipios'!C10</f>
        <v>Mato Grosso do Sul</v>
      </c>
      <c r="D10" t="str">
        <f>'03_Resumo_Municipios'!D10</f>
        <v>Centro-Oeste</v>
      </c>
      <c r="E10" s="12">
        <f>IFERROR(AVERAGEIFS('01_Base_Analitica'!$U:$U,'01_Base_Analitica'!$D:$D,A10,'01_Base_Analitica'!$Y:$Y,1),"")</f>
        <v>7.1750000000000007</v>
      </c>
      <c r="F10" s="12">
        <f>IFERROR(AVERAGEIFS('01_Base_Analitica'!$V:$V,'01_Base_Analitica'!$D:$D,A10,'01_Base_Analitica'!$Y:$Y,1),"")</f>
        <v>7.3</v>
      </c>
      <c r="G10" s="11">
        <f>COUNTIFS('01_Base_Analitica'!$D:$D,A10,'01_Base_Analitica'!$Y:$Y,1)</f>
        <v>4</v>
      </c>
      <c r="H10" s="12">
        <f t="shared" si="0"/>
        <v>-0.12499999999999911</v>
      </c>
      <c r="J10" s="12">
        <v>7.1750000000000007</v>
      </c>
      <c r="K10" s="12">
        <v>7.3</v>
      </c>
      <c r="L10" s="12">
        <f t="shared" si="1"/>
        <v>-0.12499999999999911</v>
      </c>
      <c r="M10" s="12"/>
      <c r="N10" s="3" t="s">
        <v>9013</v>
      </c>
      <c r="O10" s="17">
        <f>AVERAGE(J2:J355)-AVERAGE(K2:K355)</f>
        <v>0.44743408662899675</v>
      </c>
    </row>
    <row r="11" spans="1:15">
      <c r="A11">
        <f>'03_Resumo_Municipios'!A11</f>
        <v>5210802</v>
      </c>
      <c r="B11" t="str">
        <f>'03_Resumo_Municipios'!B11</f>
        <v>Itajá</v>
      </c>
      <c r="C11" t="str">
        <f>'03_Resumo_Municipios'!C11</f>
        <v>Goiás</v>
      </c>
      <c r="D11" t="str">
        <f>'03_Resumo_Municipios'!D11</f>
        <v>Centro-Oeste</v>
      </c>
      <c r="E11" s="12">
        <f>IFERROR(AVERAGEIFS('01_Base_Analitica'!$U:$U,'01_Base_Analitica'!$D:$D,A11,'01_Base_Analitica'!$Y:$Y,1),"")</f>
        <v>7.25</v>
      </c>
      <c r="F11" s="12">
        <f>IFERROR(AVERAGEIFS('01_Base_Analitica'!$V:$V,'01_Base_Analitica'!$D:$D,A11,'01_Base_Analitica'!$Y:$Y,1),"")</f>
        <v>6.875</v>
      </c>
      <c r="G11" s="11">
        <f>COUNTIFS('01_Base_Analitica'!$D:$D,A11,'01_Base_Analitica'!$Y:$Y,1)</f>
        <v>4</v>
      </c>
      <c r="H11" s="12">
        <f t="shared" si="0"/>
        <v>0.375</v>
      </c>
      <c r="J11" s="12">
        <v>7.25</v>
      </c>
      <c r="K11" s="12">
        <v>6.875</v>
      </c>
      <c r="L11" s="12">
        <f t="shared" si="1"/>
        <v>0.375</v>
      </c>
      <c r="M11" s="12"/>
      <c r="N11" s="3" t="s">
        <v>9014</v>
      </c>
      <c r="O11" s="17" cm="1">
        <f t="array" ref="O11">MEDIAN(J2:J355-K2:K355)</f>
        <v>0.15000000000000036</v>
      </c>
    </row>
    <row r="12" spans="1:15">
      <c r="A12">
        <f>'03_Resumo_Municipios'!A12</f>
        <v>5007208</v>
      </c>
      <c r="B12" t="str">
        <f>'03_Resumo_Municipios'!B12</f>
        <v>Rio Brilhante</v>
      </c>
      <c r="C12" t="str">
        <f>'03_Resumo_Municipios'!C12</f>
        <v>Mato Grosso do Sul</v>
      </c>
      <c r="D12" t="str">
        <f>'03_Resumo_Municipios'!D12</f>
        <v>Centro-Oeste</v>
      </c>
      <c r="E12" s="12">
        <f>IFERROR(AVERAGEIFS('01_Base_Analitica'!$U:$U,'01_Base_Analitica'!$D:$D,A12,'01_Base_Analitica'!$Y:$Y,1),"")</f>
        <v>9.0500000000000007</v>
      </c>
      <c r="F12" s="12">
        <f>IFERROR(AVERAGEIFS('01_Base_Analitica'!$V:$V,'01_Base_Analitica'!$D:$D,A12,'01_Base_Analitica'!$Y:$Y,1),"")</f>
        <v>8.3000000000000007</v>
      </c>
      <c r="G12" s="11">
        <f>COUNTIFS('01_Base_Analitica'!$D:$D,A12,'01_Base_Analitica'!$Y:$Y,1)</f>
        <v>4</v>
      </c>
      <c r="H12" s="12">
        <f t="shared" si="0"/>
        <v>0.75</v>
      </c>
      <c r="J12" s="12">
        <v>9.0500000000000007</v>
      </c>
      <c r="K12" s="12">
        <v>8.3000000000000007</v>
      </c>
      <c r="L12" s="12">
        <f t="shared" si="1"/>
        <v>0.75</v>
      </c>
      <c r="M12" s="12"/>
      <c r="N12" s="3" t="s">
        <v>9015</v>
      </c>
      <c r="O12" s="17">
        <f>_xlfn.STDEV.S(L2:L355)</f>
        <v>1.0301238116127378</v>
      </c>
    </row>
    <row r="13" spans="1:15">
      <c r="A13">
        <f>'03_Resumo_Municipios'!A13</f>
        <v>5214838</v>
      </c>
      <c r="B13" t="str">
        <f>'03_Resumo_Municipios'!B13</f>
        <v>Nova Crixás</v>
      </c>
      <c r="C13" t="str">
        <f>'03_Resumo_Municipios'!C13</f>
        <v>Goiás</v>
      </c>
      <c r="D13" t="str">
        <f>'03_Resumo_Municipios'!D13</f>
        <v>Centro-Oeste</v>
      </c>
      <c r="E13" s="12">
        <f>IFERROR(AVERAGEIFS('01_Base_Analitica'!$U:$U,'01_Base_Analitica'!$D:$D,A13,'01_Base_Analitica'!$Y:$Y,1),"")</f>
        <v>7.1000000000000005</v>
      </c>
      <c r="F13" s="12">
        <f>IFERROR(AVERAGEIFS('01_Base_Analitica'!$V:$V,'01_Base_Analitica'!$D:$D,A13,'01_Base_Analitica'!$Y:$Y,1),"")</f>
        <v>6.8</v>
      </c>
      <c r="G13" s="11">
        <f>COUNTIFS('01_Base_Analitica'!$D:$D,A13,'01_Base_Analitica'!$Y:$Y,1)</f>
        <v>4</v>
      </c>
      <c r="H13" s="12">
        <f t="shared" si="0"/>
        <v>0.30000000000000071</v>
      </c>
      <c r="J13" s="12">
        <v>7.1000000000000005</v>
      </c>
      <c r="K13" s="12">
        <v>6.8</v>
      </c>
      <c r="L13" s="12">
        <f t="shared" si="1"/>
        <v>0.30000000000000071</v>
      </c>
      <c r="M13" s="12"/>
      <c r="N13" s="3" t="s">
        <v>9016</v>
      </c>
      <c r="O13" s="3">
        <f>COUNTIF(L2:L355,"&gt;0")</f>
        <v>225</v>
      </c>
    </row>
    <row r="14" spans="1:15">
      <c r="A14">
        <f>'03_Resumo_Municipios'!A14</f>
        <v>5213806</v>
      </c>
      <c r="B14" t="str">
        <f>'03_Resumo_Municipios'!B14</f>
        <v>Morrinhos</v>
      </c>
      <c r="C14" t="str">
        <f>'03_Resumo_Municipios'!C14</f>
        <v>Goiás</v>
      </c>
      <c r="D14" t="str">
        <f>'03_Resumo_Municipios'!D14</f>
        <v>Centro-Oeste</v>
      </c>
      <c r="E14" s="12">
        <f>IFERROR(AVERAGEIFS('01_Base_Analitica'!$U:$U,'01_Base_Analitica'!$D:$D,A14,'01_Base_Analitica'!$Y:$Y,1),"")</f>
        <v>7.7999999999999989</v>
      </c>
      <c r="F14" s="12">
        <f>IFERROR(AVERAGEIFS('01_Base_Analitica'!$V:$V,'01_Base_Analitica'!$D:$D,A14,'01_Base_Analitica'!$Y:$Y,1),"")</f>
        <v>7.3</v>
      </c>
      <c r="G14" s="11">
        <f>COUNTIFS('01_Base_Analitica'!$D:$D,A14,'01_Base_Analitica'!$Y:$Y,1)</f>
        <v>4</v>
      </c>
      <c r="H14" s="12">
        <f t="shared" si="0"/>
        <v>0.49999999999999911</v>
      </c>
      <c r="J14" s="12">
        <v>7.7999999999999989</v>
      </c>
      <c r="K14" s="12">
        <v>7.3</v>
      </c>
      <c r="L14" s="12">
        <f t="shared" si="1"/>
        <v>0.49999999999999911</v>
      </c>
      <c r="M14" s="12"/>
      <c r="N14" s="3" t="s">
        <v>9017</v>
      </c>
      <c r="O14" s="3">
        <f>COUNTIF(L2:L355,"&lt;0")</f>
        <v>108</v>
      </c>
    </row>
    <row r="15" spans="1:15">
      <c r="A15">
        <f>'03_Resumo_Municipios'!A15</f>
        <v>5002902</v>
      </c>
      <c r="B15" t="str">
        <f>'03_Resumo_Municipios'!B15</f>
        <v>Cassilândia</v>
      </c>
      <c r="C15" t="str">
        <f>'03_Resumo_Municipios'!C15</f>
        <v>Mato Grosso do Sul</v>
      </c>
      <c r="D15" t="str">
        <f>'03_Resumo_Municipios'!D15</f>
        <v>Centro-Oeste</v>
      </c>
      <c r="E15" s="12">
        <f>IFERROR(AVERAGEIFS('01_Base_Analitica'!$U:$U,'01_Base_Analitica'!$D:$D,A15,'01_Base_Analitica'!$Y:$Y,1),"")</f>
        <v>9.2999999999999989</v>
      </c>
      <c r="F15" s="12">
        <f>IFERROR(AVERAGEIFS('01_Base_Analitica'!$V:$V,'01_Base_Analitica'!$D:$D,A15,'01_Base_Analitica'!$Y:$Y,1),"")</f>
        <v>6.8</v>
      </c>
      <c r="G15" s="11">
        <f>COUNTIFS('01_Base_Analitica'!$D:$D,A15,'01_Base_Analitica'!$Y:$Y,1)</f>
        <v>4</v>
      </c>
      <c r="H15" s="12">
        <f t="shared" si="0"/>
        <v>2.4999999999999991</v>
      </c>
      <c r="J15" s="12">
        <v>9.2999999999999989</v>
      </c>
      <c r="K15" s="12">
        <v>6.8</v>
      </c>
      <c r="L15" s="12">
        <f t="shared" si="1"/>
        <v>2.4999999999999991</v>
      </c>
      <c r="M15" s="12"/>
      <c r="N15" s="3" t="s">
        <v>9018</v>
      </c>
      <c r="O15" s="3">
        <f>COUNTIF(L2:L355,0)</f>
        <v>21</v>
      </c>
    </row>
    <row r="16" spans="1:15">
      <c r="A16">
        <f>'03_Resumo_Municipios'!A16</f>
        <v>5001904</v>
      </c>
      <c r="B16" t="str">
        <f>'03_Resumo_Municipios'!B16</f>
        <v>Bataguassu</v>
      </c>
      <c r="C16" t="str">
        <f>'03_Resumo_Municipios'!C16</f>
        <v>Mato Grosso do Sul</v>
      </c>
      <c r="D16" t="str">
        <f>'03_Resumo_Municipios'!D16</f>
        <v>Centro-Oeste</v>
      </c>
      <c r="E16" s="12">
        <f>IFERROR(AVERAGEIFS('01_Base_Analitica'!$U:$U,'01_Base_Analitica'!$D:$D,A16,'01_Base_Analitica'!$Y:$Y,1),"")</f>
        <v>7.6749999999999998</v>
      </c>
      <c r="F16" s="12">
        <f>IFERROR(AVERAGEIFS('01_Base_Analitica'!$V:$V,'01_Base_Analitica'!$D:$D,A16,'01_Base_Analitica'!$Y:$Y,1),"")</f>
        <v>7.4</v>
      </c>
      <c r="G16" s="11">
        <f>COUNTIFS('01_Base_Analitica'!$D:$D,A16,'01_Base_Analitica'!$Y:$Y,1)</f>
        <v>4</v>
      </c>
      <c r="H16" s="12">
        <f t="shared" si="0"/>
        <v>0.27499999999999947</v>
      </c>
      <c r="J16" s="12">
        <v>7.6749999999999998</v>
      </c>
      <c r="K16" s="12">
        <v>7.4</v>
      </c>
      <c r="L16" s="12">
        <f t="shared" si="1"/>
        <v>0.27499999999999947</v>
      </c>
      <c r="M16" s="12"/>
      <c r="N16" s="3" t="s">
        <v>9019</v>
      </c>
      <c r="O16" s="17">
        <f>CORREL(J2:J355,K2:K355)</f>
        <v>0.63032470078277525</v>
      </c>
    </row>
    <row r="17" spans="1:15">
      <c r="A17">
        <f>'03_Resumo_Municipios'!A17</f>
        <v>5104807</v>
      </c>
      <c r="B17" t="str">
        <f>'03_Resumo_Municipios'!B17</f>
        <v>Jaciara</v>
      </c>
      <c r="C17" t="str">
        <f>'03_Resumo_Municipios'!C17</f>
        <v>Mato Grosso</v>
      </c>
      <c r="D17" t="str">
        <f>'03_Resumo_Municipios'!D17</f>
        <v>Centro-Oeste</v>
      </c>
      <c r="E17" s="12">
        <f>IFERROR(AVERAGEIFS('01_Base_Analitica'!$U:$U,'01_Base_Analitica'!$D:$D,A17,'01_Base_Analitica'!$Y:$Y,1),"")</f>
        <v>7.8250000000000002</v>
      </c>
      <c r="F17" s="12">
        <f>IFERROR(AVERAGEIFS('01_Base_Analitica'!$V:$V,'01_Base_Analitica'!$D:$D,A17,'01_Base_Analitica'!$Y:$Y,1),"")</f>
        <v>7.4</v>
      </c>
      <c r="G17" s="11">
        <f>COUNTIFS('01_Base_Analitica'!$D:$D,A17,'01_Base_Analitica'!$Y:$Y,1)</f>
        <v>4</v>
      </c>
      <c r="H17" s="12">
        <f t="shared" si="0"/>
        <v>0.42499999999999982</v>
      </c>
      <c r="J17" s="12">
        <v>7.8250000000000002</v>
      </c>
      <c r="K17" s="12">
        <v>7.4</v>
      </c>
      <c r="L17" s="12">
        <f t="shared" si="1"/>
        <v>0.42499999999999982</v>
      </c>
      <c r="M17" s="12"/>
      <c r="N17" s="3" t="s">
        <v>9020</v>
      </c>
      <c r="O17" s="3">
        <f>_xlfn.T.TEST(J2:J355,K2:K355,2,1)</f>
        <v>5.4771939913205692E-15</v>
      </c>
    </row>
    <row r="18" spans="1:15">
      <c r="A18">
        <f>'03_Resumo_Municipios'!A18</f>
        <v>5205802</v>
      </c>
      <c r="B18" t="str">
        <f>'03_Resumo_Municipios'!B18</f>
        <v>Corumbá de Goiás</v>
      </c>
      <c r="C18" t="str">
        <f>'03_Resumo_Municipios'!C18</f>
        <v>Goiás</v>
      </c>
      <c r="D18" t="str">
        <f>'03_Resumo_Municipios'!D18</f>
        <v>Centro-Oeste</v>
      </c>
      <c r="E18" s="12">
        <f>IFERROR(AVERAGEIFS('01_Base_Analitica'!$U:$U,'01_Base_Analitica'!$D:$D,A18,'01_Base_Analitica'!$Y:$Y,1),"")</f>
        <v>7.6000000000000005</v>
      </c>
      <c r="F18" s="12">
        <f>IFERROR(AVERAGEIFS('01_Base_Analitica'!$V:$V,'01_Base_Analitica'!$D:$D,A18,'01_Base_Analitica'!$Y:$Y,1),"")</f>
        <v>7.4</v>
      </c>
      <c r="G18" s="11">
        <f>COUNTIFS('01_Base_Analitica'!$D:$D,A18,'01_Base_Analitica'!$Y:$Y,1)</f>
        <v>4</v>
      </c>
      <c r="H18" s="12">
        <f t="shared" si="0"/>
        <v>0.20000000000000018</v>
      </c>
      <c r="J18" s="12">
        <v>7.6000000000000005</v>
      </c>
      <c r="K18" s="12">
        <v>7.4</v>
      </c>
      <c r="L18" s="12">
        <f t="shared" si="1"/>
        <v>0.20000000000000018</v>
      </c>
      <c r="M18" s="12"/>
    </row>
    <row r="19" spans="1:15">
      <c r="A19">
        <f>'03_Resumo_Municipios'!A19</f>
        <v>5100102</v>
      </c>
      <c r="B19" t="str">
        <f>'03_Resumo_Municipios'!B19</f>
        <v>Acorizal</v>
      </c>
      <c r="C19" t="str">
        <f>'03_Resumo_Municipios'!C19</f>
        <v>Mato Grosso</v>
      </c>
      <c r="D19" t="str">
        <f>'03_Resumo_Municipios'!D19</f>
        <v>Centro-Oeste</v>
      </c>
      <c r="E19" s="12">
        <f>IFERROR(AVERAGEIFS('01_Base_Analitica'!$U:$U,'01_Base_Analitica'!$D:$D,A19,'01_Base_Analitica'!$Y:$Y,1),"")</f>
        <v>4.5</v>
      </c>
      <c r="F19" s="12">
        <f>IFERROR(AVERAGEIFS('01_Base_Analitica'!$V:$V,'01_Base_Analitica'!$D:$D,A19,'01_Base_Analitica'!$Y:$Y,1),"")</f>
        <v>6.1</v>
      </c>
      <c r="G19" s="11">
        <f>COUNTIFS('01_Base_Analitica'!$D:$D,A19,'01_Base_Analitica'!$Y:$Y,1)</f>
        <v>1</v>
      </c>
      <c r="H19" s="12">
        <f t="shared" si="0"/>
        <v>-1.5999999999999996</v>
      </c>
      <c r="J19" s="12">
        <v>4.5</v>
      </c>
      <c r="K19" s="12">
        <v>6.1</v>
      </c>
      <c r="L19" s="12">
        <f t="shared" si="1"/>
        <v>-1.5999999999999996</v>
      </c>
      <c r="M19" s="12"/>
    </row>
    <row r="20" spans="1:15">
      <c r="A20">
        <f>'03_Resumo_Municipios'!A20</f>
        <v>5203939</v>
      </c>
      <c r="B20" t="str">
        <f>'03_Resumo_Municipios'!B20</f>
        <v>Buriti de Goiás</v>
      </c>
      <c r="C20" t="str">
        <f>'03_Resumo_Municipios'!C20</f>
        <v>Goiás</v>
      </c>
      <c r="D20" t="str">
        <f>'03_Resumo_Municipios'!D20</f>
        <v>Centro-Oeste</v>
      </c>
      <c r="E20" s="12">
        <f>IFERROR(AVERAGEIFS('01_Base_Analitica'!$U:$U,'01_Base_Analitica'!$D:$D,A20,'01_Base_Analitica'!$Y:$Y,1),"")</f>
        <v>7.6749999999999998</v>
      </c>
      <c r="F20" s="12">
        <f>IFERROR(AVERAGEIFS('01_Base_Analitica'!$V:$V,'01_Base_Analitica'!$D:$D,A20,'01_Base_Analitica'!$Y:$Y,1),"")</f>
        <v>7.2</v>
      </c>
      <c r="G20" s="11">
        <f>COUNTIFS('01_Base_Analitica'!$D:$D,A20,'01_Base_Analitica'!$Y:$Y,1)</f>
        <v>4</v>
      </c>
      <c r="H20" s="12">
        <f t="shared" si="0"/>
        <v>0.47499999999999964</v>
      </c>
      <c r="J20" s="12">
        <v>7.6749999999999998</v>
      </c>
      <c r="K20" s="12">
        <v>7.2</v>
      </c>
      <c r="L20" s="12">
        <f t="shared" si="1"/>
        <v>0.47499999999999964</v>
      </c>
      <c r="M20" s="12"/>
    </row>
    <row r="21" spans="1:15">
      <c r="A21">
        <f>'03_Resumo_Municipios'!A21</f>
        <v>5211800</v>
      </c>
      <c r="B21" t="str">
        <f>'03_Resumo_Municipios'!B21</f>
        <v>Jaraguá</v>
      </c>
      <c r="C21" t="str">
        <f>'03_Resumo_Municipios'!C21</f>
        <v>Goiás</v>
      </c>
      <c r="D21" t="str">
        <f>'03_Resumo_Municipios'!D21</f>
        <v>Centro-Oeste</v>
      </c>
      <c r="E21" s="12">
        <f>IFERROR(AVERAGEIFS('01_Base_Analitica'!$U:$U,'01_Base_Analitica'!$D:$D,A21,'01_Base_Analitica'!$Y:$Y,1),"")</f>
        <v>7.25</v>
      </c>
      <c r="F21" s="12">
        <f>IFERROR(AVERAGEIFS('01_Base_Analitica'!$V:$V,'01_Base_Analitica'!$D:$D,A21,'01_Base_Analitica'!$Y:$Y,1),"")</f>
        <v>7.1</v>
      </c>
      <c r="G21" s="11">
        <f>COUNTIFS('01_Base_Analitica'!$D:$D,A21,'01_Base_Analitica'!$Y:$Y,1)</f>
        <v>4</v>
      </c>
      <c r="H21" s="12">
        <f t="shared" si="0"/>
        <v>0.15000000000000036</v>
      </c>
      <c r="J21" s="12">
        <v>7.25</v>
      </c>
      <c r="K21" s="12">
        <v>7.1</v>
      </c>
      <c r="L21" s="12">
        <f t="shared" si="1"/>
        <v>0.15000000000000036</v>
      </c>
      <c r="M21" s="12"/>
    </row>
    <row r="22" spans="1:15">
      <c r="A22">
        <f>'03_Resumo_Municipios'!A22</f>
        <v>5208806</v>
      </c>
      <c r="B22" t="str">
        <f>'03_Resumo_Municipios'!B22</f>
        <v>Goianira</v>
      </c>
      <c r="C22" t="str">
        <f>'03_Resumo_Municipios'!C22</f>
        <v>Goiás</v>
      </c>
      <c r="D22" t="str">
        <f>'03_Resumo_Municipios'!D22</f>
        <v>Centro-Oeste</v>
      </c>
      <c r="E22" s="12">
        <f>IFERROR(AVERAGEIFS('01_Base_Analitica'!$U:$U,'01_Base_Analitica'!$D:$D,A22,'01_Base_Analitica'!$Y:$Y,1),"")</f>
        <v>7.2</v>
      </c>
      <c r="F22" s="12">
        <f>IFERROR(AVERAGEIFS('01_Base_Analitica'!$V:$V,'01_Base_Analitica'!$D:$D,A22,'01_Base_Analitica'!$Y:$Y,1),"")</f>
        <v>7.2</v>
      </c>
      <c r="G22" s="11">
        <f>COUNTIFS('01_Base_Analitica'!$D:$D,A22,'01_Base_Analitica'!$Y:$Y,1)</f>
        <v>4</v>
      </c>
      <c r="H22" s="12">
        <f t="shared" si="0"/>
        <v>0</v>
      </c>
      <c r="J22" s="12">
        <v>7.2</v>
      </c>
      <c r="K22" s="12">
        <v>7.2</v>
      </c>
      <c r="L22" s="12">
        <f t="shared" si="1"/>
        <v>0</v>
      </c>
      <c r="M22" s="12"/>
    </row>
    <row r="23" spans="1:15">
      <c r="A23">
        <f>'03_Resumo_Municipios'!A23</f>
        <v>5216908</v>
      </c>
      <c r="B23" t="str">
        <f>'03_Resumo_Municipios'!B23</f>
        <v>Pilar de Goiás</v>
      </c>
      <c r="C23" t="str">
        <f>'03_Resumo_Municipios'!C23</f>
        <v>Goiás</v>
      </c>
      <c r="D23" t="str">
        <f>'03_Resumo_Municipios'!D23</f>
        <v>Centro-Oeste</v>
      </c>
      <c r="E23" s="12">
        <f>IFERROR(AVERAGEIFS('01_Base_Analitica'!$U:$U,'01_Base_Analitica'!$D:$D,A23,'01_Base_Analitica'!$Y:$Y,1),"")</f>
        <v>7.5750000000000011</v>
      </c>
      <c r="F23" s="12">
        <f>IFERROR(AVERAGEIFS('01_Base_Analitica'!$V:$V,'01_Base_Analitica'!$D:$D,A23,'01_Base_Analitica'!$Y:$Y,1),"")</f>
        <v>7.2</v>
      </c>
      <c r="G23" s="11">
        <f>COUNTIFS('01_Base_Analitica'!$D:$D,A23,'01_Base_Analitica'!$Y:$Y,1)</f>
        <v>4</v>
      </c>
      <c r="H23" s="12">
        <f t="shared" si="0"/>
        <v>0.37500000000000089</v>
      </c>
      <c r="J23" s="12">
        <v>7.5750000000000011</v>
      </c>
      <c r="K23" s="12">
        <v>7.2</v>
      </c>
      <c r="L23" s="12">
        <f t="shared" si="1"/>
        <v>0.37500000000000089</v>
      </c>
      <c r="M23" s="12"/>
    </row>
    <row r="24" spans="1:15">
      <c r="A24">
        <f>'03_Resumo_Municipios'!A24</f>
        <v>5003157</v>
      </c>
      <c r="B24" t="str">
        <f>'03_Resumo_Municipios'!B24</f>
        <v>Coronel Sapucaia</v>
      </c>
      <c r="C24" t="str">
        <f>'03_Resumo_Municipios'!C24</f>
        <v>Mato Grosso do Sul</v>
      </c>
      <c r="D24" t="str">
        <f>'03_Resumo_Municipios'!D24</f>
        <v>Centro-Oeste</v>
      </c>
      <c r="E24" s="12">
        <f>IFERROR(AVERAGEIFS('01_Base_Analitica'!$U:$U,'01_Base_Analitica'!$D:$D,A24,'01_Base_Analitica'!$Y:$Y,1),"")</f>
        <v>7.125</v>
      </c>
      <c r="F24" s="12">
        <f>IFERROR(AVERAGEIFS('01_Base_Analitica'!$V:$V,'01_Base_Analitica'!$D:$D,A24,'01_Base_Analitica'!$Y:$Y,1),"")</f>
        <v>7.125</v>
      </c>
      <c r="G24" s="11">
        <f>COUNTIFS('01_Base_Analitica'!$D:$D,A24,'01_Base_Analitica'!$Y:$Y,1)</f>
        <v>4</v>
      </c>
      <c r="H24" s="12">
        <f t="shared" si="0"/>
        <v>0</v>
      </c>
      <c r="J24" s="12">
        <v>7.125</v>
      </c>
      <c r="K24" s="12">
        <v>7.125</v>
      </c>
      <c r="L24" s="12">
        <f t="shared" si="1"/>
        <v>0</v>
      </c>
      <c r="M24" s="12"/>
    </row>
    <row r="25" spans="1:15">
      <c r="A25">
        <f>'03_Resumo_Municipios'!A25</f>
        <v>5105580</v>
      </c>
      <c r="B25" t="str">
        <f>'03_Resumo_Municipios'!B25</f>
        <v>Marcelândia</v>
      </c>
      <c r="C25" t="str">
        <f>'03_Resumo_Municipios'!C25</f>
        <v>Mato Grosso</v>
      </c>
      <c r="D25" t="str">
        <f>'03_Resumo_Municipios'!D25</f>
        <v>Centro-Oeste</v>
      </c>
      <c r="E25" s="12">
        <f>IFERROR(AVERAGEIFS('01_Base_Analitica'!$U:$U,'01_Base_Analitica'!$D:$D,A25,'01_Base_Analitica'!$Y:$Y,1),"")</f>
        <v>4.625</v>
      </c>
      <c r="F25" s="12">
        <f>IFERROR(AVERAGEIFS('01_Base_Analitica'!$V:$V,'01_Base_Analitica'!$D:$D,A25,'01_Base_Analitica'!$Y:$Y,1),"")</f>
        <v>5.4</v>
      </c>
      <c r="G25" s="11">
        <f>COUNTIFS('01_Base_Analitica'!$D:$D,A25,'01_Base_Analitica'!$Y:$Y,1)</f>
        <v>4</v>
      </c>
      <c r="H25" s="12">
        <f t="shared" si="0"/>
        <v>-0.77500000000000036</v>
      </c>
      <c r="J25" s="12">
        <v>4.625</v>
      </c>
      <c r="K25" s="12">
        <v>5.4</v>
      </c>
      <c r="L25" s="12">
        <f t="shared" si="1"/>
        <v>-0.77500000000000036</v>
      </c>
      <c r="M25" s="12"/>
    </row>
    <row r="26" spans="1:15">
      <c r="A26">
        <f>'03_Resumo_Municipios'!A26</f>
        <v>5106828</v>
      </c>
      <c r="B26" t="str">
        <f>'03_Resumo_Municipios'!B26</f>
        <v>Porto Esperidião</v>
      </c>
      <c r="C26" t="str">
        <f>'03_Resumo_Municipios'!C26</f>
        <v>Mato Grosso</v>
      </c>
      <c r="D26" t="str">
        <f>'03_Resumo_Municipios'!D26</f>
        <v>Centro-Oeste</v>
      </c>
      <c r="E26" s="12">
        <f>IFERROR(AVERAGEIFS('01_Base_Analitica'!$U:$U,'01_Base_Analitica'!$D:$D,A26,'01_Base_Analitica'!$Y:$Y,1),"")</f>
        <v>8</v>
      </c>
      <c r="F26" s="12">
        <f>IFERROR(AVERAGEIFS('01_Base_Analitica'!$V:$V,'01_Base_Analitica'!$D:$D,A26,'01_Base_Analitica'!$Y:$Y,1),"")</f>
        <v>8</v>
      </c>
      <c r="G26" s="11">
        <f>COUNTIFS('01_Base_Analitica'!$D:$D,A26,'01_Base_Analitica'!$Y:$Y,1)</f>
        <v>4</v>
      </c>
      <c r="H26" s="12">
        <f t="shared" si="0"/>
        <v>0</v>
      </c>
      <c r="J26" s="12">
        <v>8</v>
      </c>
      <c r="K26" s="12">
        <v>8</v>
      </c>
      <c r="L26" s="12">
        <f t="shared" si="1"/>
        <v>0</v>
      </c>
      <c r="M26" s="12"/>
    </row>
    <row r="27" spans="1:15">
      <c r="A27">
        <f>'03_Resumo_Municipios'!A27</f>
        <v>5101902</v>
      </c>
      <c r="B27" t="str">
        <f>'03_Resumo_Municipios'!B27</f>
        <v>Brasnorte</v>
      </c>
      <c r="C27" t="str">
        <f>'03_Resumo_Municipios'!C27</f>
        <v>Mato Grosso</v>
      </c>
      <c r="D27" t="str">
        <f>'03_Resumo_Municipios'!D27</f>
        <v>Centro-Oeste</v>
      </c>
      <c r="E27" s="12">
        <f>IFERROR(AVERAGEIFS('01_Base_Analitica'!$U:$U,'01_Base_Analitica'!$D:$D,A27,'01_Base_Analitica'!$Y:$Y,1),"")</f>
        <v>5.35</v>
      </c>
      <c r="F27" s="12">
        <f>IFERROR(AVERAGEIFS('01_Base_Analitica'!$V:$V,'01_Base_Analitica'!$D:$D,A27,'01_Base_Analitica'!$Y:$Y,1),"")</f>
        <v>5.2</v>
      </c>
      <c r="G27" s="11">
        <f>COUNTIFS('01_Base_Analitica'!$D:$D,A27,'01_Base_Analitica'!$Y:$Y,1)</f>
        <v>4</v>
      </c>
      <c r="H27" s="12">
        <f t="shared" si="0"/>
        <v>0.14999999999999947</v>
      </c>
      <c r="J27" s="12">
        <v>5.35</v>
      </c>
      <c r="K27" s="12">
        <v>5.2</v>
      </c>
      <c r="L27" s="12">
        <f t="shared" si="1"/>
        <v>0.14999999999999947</v>
      </c>
      <c r="M27" s="12"/>
    </row>
    <row r="28" spans="1:15">
      <c r="A28">
        <f>'03_Resumo_Municipios'!A28</f>
        <v>5209457</v>
      </c>
      <c r="B28" t="str">
        <f>'03_Resumo_Municipios'!B28</f>
        <v>Guarinos</v>
      </c>
      <c r="C28" t="str">
        <f>'03_Resumo_Municipios'!C28</f>
        <v>Goiás</v>
      </c>
      <c r="D28" t="str">
        <f>'03_Resumo_Municipios'!D28</f>
        <v>Centro-Oeste</v>
      </c>
      <c r="E28" s="12">
        <f>IFERROR(AVERAGEIFS('01_Base_Analitica'!$U:$U,'01_Base_Analitica'!$D:$D,A28,'01_Base_Analitica'!$Y:$Y,1),"")</f>
        <v>7.5</v>
      </c>
      <c r="F28" s="12">
        <f>IFERROR(AVERAGEIFS('01_Base_Analitica'!$V:$V,'01_Base_Analitica'!$D:$D,A28,'01_Base_Analitica'!$Y:$Y,1),"")</f>
        <v>7.2</v>
      </c>
      <c r="G28" s="11">
        <f>COUNTIFS('01_Base_Analitica'!$D:$D,A28,'01_Base_Analitica'!$Y:$Y,1)</f>
        <v>4</v>
      </c>
      <c r="H28" s="12">
        <f t="shared" si="0"/>
        <v>0.29999999999999982</v>
      </c>
      <c r="J28" s="12">
        <v>7.5</v>
      </c>
      <c r="K28" s="12">
        <v>7.2</v>
      </c>
      <c r="L28" s="12">
        <f t="shared" si="1"/>
        <v>0.29999999999999982</v>
      </c>
      <c r="M28" s="12"/>
    </row>
    <row r="29" spans="1:15">
      <c r="A29">
        <f>'03_Resumo_Municipios'!A29</f>
        <v>5102504</v>
      </c>
      <c r="B29" t="str">
        <f>'03_Resumo_Municipios'!B29</f>
        <v>Cáceres</v>
      </c>
      <c r="C29" t="str">
        <f>'03_Resumo_Municipios'!C29</f>
        <v>Mato Grosso</v>
      </c>
      <c r="D29" t="str">
        <f>'03_Resumo_Municipios'!D29</f>
        <v>Centro-Oeste</v>
      </c>
      <c r="E29" s="12">
        <f>IFERROR(AVERAGEIFS('01_Base_Analitica'!$U:$U,'01_Base_Analitica'!$D:$D,A29,'01_Base_Analitica'!$Y:$Y,1),"")</f>
        <v>7.3</v>
      </c>
      <c r="F29" s="12">
        <f>IFERROR(AVERAGEIFS('01_Base_Analitica'!$V:$V,'01_Base_Analitica'!$D:$D,A29,'01_Base_Analitica'!$Y:$Y,1),"")</f>
        <v>7.4249999999999998</v>
      </c>
      <c r="G29" s="11">
        <f>COUNTIFS('01_Base_Analitica'!$D:$D,A29,'01_Base_Analitica'!$Y:$Y,1)</f>
        <v>4</v>
      </c>
      <c r="H29" s="12">
        <f t="shared" si="0"/>
        <v>-0.125</v>
      </c>
      <c r="J29" s="12">
        <v>7.3</v>
      </c>
      <c r="K29" s="12">
        <v>7.4249999999999998</v>
      </c>
      <c r="L29" s="12">
        <f t="shared" si="1"/>
        <v>-0.125</v>
      </c>
      <c r="M29" s="12"/>
    </row>
    <row r="30" spans="1:15">
      <c r="A30">
        <f>'03_Resumo_Municipios'!A30</f>
        <v>5214861</v>
      </c>
      <c r="B30" t="str">
        <f>'03_Resumo_Municipios'!B30</f>
        <v>Nova Glória</v>
      </c>
      <c r="C30" t="str">
        <f>'03_Resumo_Municipios'!C30</f>
        <v>Goiás</v>
      </c>
      <c r="D30" t="str">
        <f>'03_Resumo_Municipios'!D30</f>
        <v>Centro-Oeste</v>
      </c>
      <c r="E30" s="12">
        <f>IFERROR(AVERAGEIFS('01_Base_Analitica'!$U:$U,'01_Base_Analitica'!$D:$D,A30,'01_Base_Analitica'!$Y:$Y,1),"")</f>
        <v>7.3249999999999993</v>
      </c>
      <c r="F30" s="12">
        <f>IFERROR(AVERAGEIFS('01_Base_Analitica'!$V:$V,'01_Base_Analitica'!$D:$D,A30,'01_Base_Analitica'!$Y:$Y,1),"")</f>
        <v>7.2</v>
      </c>
      <c r="G30" s="11">
        <f>COUNTIFS('01_Base_Analitica'!$D:$D,A30,'01_Base_Analitica'!$Y:$Y,1)</f>
        <v>4</v>
      </c>
      <c r="H30" s="12">
        <f t="shared" si="0"/>
        <v>0.12499999999999911</v>
      </c>
      <c r="J30" s="12">
        <v>7.3249999999999993</v>
      </c>
      <c r="K30" s="12">
        <v>7.2</v>
      </c>
      <c r="L30" s="12">
        <f t="shared" si="1"/>
        <v>0.12499999999999911</v>
      </c>
      <c r="M30" s="12"/>
    </row>
    <row r="31" spans="1:15">
      <c r="A31">
        <f>'03_Resumo_Municipios'!A31</f>
        <v>5107107</v>
      </c>
      <c r="B31" t="str">
        <f>'03_Resumo_Municipios'!B31</f>
        <v>São José dos Quatro Marcos</v>
      </c>
      <c r="C31" t="str">
        <f>'03_Resumo_Municipios'!C31</f>
        <v>Mato Grosso</v>
      </c>
      <c r="D31" t="str">
        <f>'03_Resumo_Municipios'!D31</f>
        <v>Centro-Oeste</v>
      </c>
      <c r="E31" s="12">
        <f>IFERROR(AVERAGEIFS('01_Base_Analitica'!$U:$U,'01_Base_Analitica'!$D:$D,A31,'01_Base_Analitica'!$Y:$Y,1),"")</f>
        <v>6.5250000000000004</v>
      </c>
      <c r="F31" s="12">
        <f>IFERROR(AVERAGEIFS('01_Base_Analitica'!$V:$V,'01_Base_Analitica'!$D:$D,A31,'01_Base_Analitica'!$Y:$Y,1),"")</f>
        <v>6.2</v>
      </c>
      <c r="G31" s="11">
        <f>COUNTIFS('01_Base_Analitica'!$D:$D,A31,'01_Base_Analitica'!$Y:$Y,1)</f>
        <v>4</v>
      </c>
      <c r="H31" s="12">
        <f t="shared" si="0"/>
        <v>0.32500000000000018</v>
      </c>
      <c r="J31" s="12">
        <v>6.5250000000000004</v>
      </c>
      <c r="K31" s="12">
        <v>6.2</v>
      </c>
      <c r="L31" s="12">
        <f t="shared" si="1"/>
        <v>0.32500000000000018</v>
      </c>
      <c r="M31" s="12"/>
    </row>
    <row r="32" spans="1:15">
      <c r="A32">
        <f>'03_Resumo_Municipios'!A32</f>
        <v>5004106</v>
      </c>
      <c r="B32" t="str">
        <f>'03_Resumo_Municipios'!B32</f>
        <v>Guia Lopes da Laguna</v>
      </c>
      <c r="C32" t="str">
        <f>'03_Resumo_Municipios'!C32</f>
        <v>Mato Grosso do Sul</v>
      </c>
      <c r="D32" t="str">
        <f>'03_Resumo_Municipios'!D32</f>
        <v>Centro-Oeste</v>
      </c>
      <c r="E32" s="12">
        <f>IFERROR(AVERAGEIFS('01_Base_Analitica'!$U:$U,'01_Base_Analitica'!$D:$D,A32,'01_Base_Analitica'!$Y:$Y,1),"")</f>
        <v>6.15</v>
      </c>
      <c r="F32" s="12">
        <f>IFERROR(AVERAGEIFS('01_Base_Analitica'!$V:$V,'01_Base_Analitica'!$D:$D,A32,'01_Base_Analitica'!$Y:$Y,1),"")</f>
        <v>6.8</v>
      </c>
      <c r="G32" s="11">
        <f>COUNTIFS('01_Base_Analitica'!$D:$D,A32,'01_Base_Analitica'!$Y:$Y,1)</f>
        <v>4</v>
      </c>
      <c r="H32" s="12">
        <f t="shared" si="0"/>
        <v>-0.64999999999999947</v>
      </c>
      <c r="J32" s="12">
        <v>6.15</v>
      </c>
      <c r="K32" s="12">
        <v>6.8</v>
      </c>
      <c r="L32" s="12">
        <f t="shared" si="1"/>
        <v>-0.64999999999999947</v>
      </c>
      <c r="M32" s="12"/>
    </row>
    <row r="33" spans="1:13">
      <c r="A33">
        <f>'03_Resumo_Municipios'!A33</f>
        <v>2203305</v>
      </c>
      <c r="B33" t="str">
        <f>'03_Resumo_Municipios'!B33</f>
        <v>Demerval Lobão</v>
      </c>
      <c r="C33" t="str">
        <f>'03_Resumo_Municipios'!C33</f>
        <v>Piauí</v>
      </c>
      <c r="D33" t="str">
        <f>'03_Resumo_Municipios'!D33</f>
        <v>Nordeste</v>
      </c>
      <c r="E33" s="12">
        <f>IFERROR(AVERAGEIFS('01_Base_Analitica'!$U:$U,'01_Base_Analitica'!$D:$D,A33,'01_Base_Analitica'!$Y:$Y,1),"")</f>
        <v>7.4249999999999998</v>
      </c>
      <c r="F33" s="12">
        <f>IFERROR(AVERAGEIFS('01_Base_Analitica'!$V:$V,'01_Base_Analitica'!$D:$D,A33,'01_Base_Analitica'!$Y:$Y,1),"")</f>
        <v>7.1</v>
      </c>
      <c r="G33" s="11">
        <f>COUNTIFS('01_Base_Analitica'!$D:$D,A33,'01_Base_Analitica'!$Y:$Y,1)</f>
        <v>4</v>
      </c>
      <c r="H33" s="12">
        <f t="shared" si="0"/>
        <v>0.32500000000000018</v>
      </c>
      <c r="J33" s="12">
        <v>7.4249999999999998</v>
      </c>
      <c r="K33" s="12">
        <v>7.1</v>
      </c>
      <c r="L33" s="12">
        <f t="shared" si="1"/>
        <v>0.32500000000000018</v>
      </c>
      <c r="M33" s="12"/>
    </row>
    <row r="34" spans="1:13">
      <c r="A34">
        <f>'03_Resumo_Municipios'!A34</f>
        <v>2504405</v>
      </c>
      <c r="B34" t="str">
        <f>'03_Resumo_Municipios'!B34</f>
        <v>Conceição</v>
      </c>
      <c r="C34" t="str">
        <f>'03_Resumo_Municipios'!C34</f>
        <v>Paraíba</v>
      </c>
      <c r="D34" t="str">
        <f>'03_Resumo_Municipios'!D34</f>
        <v>Nordeste</v>
      </c>
      <c r="E34" s="12">
        <f>IFERROR(AVERAGEIFS('01_Base_Analitica'!$U:$U,'01_Base_Analitica'!$D:$D,A34,'01_Base_Analitica'!$Y:$Y,1),"")</f>
        <v>6.8749999999999991</v>
      </c>
      <c r="F34" s="12">
        <f>IFERROR(AVERAGEIFS('01_Base_Analitica'!$V:$V,'01_Base_Analitica'!$D:$D,A34,'01_Base_Analitica'!$Y:$Y,1),"")</f>
        <v>6.6</v>
      </c>
      <c r="G34" s="11">
        <f>COUNTIFS('01_Base_Analitica'!$D:$D,A34,'01_Base_Analitica'!$Y:$Y,1)</f>
        <v>4</v>
      </c>
      <c r="H34" s="12">
        <f t="shared" si="0"/>
        <v>0.27499999999999947</v>
      </c>
      <c r="J34" s="12">
        <v>6.8749999999999991</v>
      </c>
      <c r="K34" s="12">
        <v>6.6</v>
      </c>
      <c r="L34" s="12">
        <f t="shared" si="1"/>
        <v>0.27499999999999947</v>
      </c>
      <c r="M34" s="12"/>
    </row>
    <row r="35" spans="1:13">
      <c r="A35">
        <f>'03_Resumo_Municipios'!A35</f>
        <v>2703304</v>
      </c>
      <c r="B35" t="str">
        <f>'03_Resumo_Municipios'!B35</f>
        <v>Inhapi</v>
      </c>
      <c r="C35" t="str">
        <f>'03_Resumo_Municipios'!C35</f>
        <v>Alagoas</v>
      </c>
      <c r="D35" t="str">
        <f>'03_Resumo_Municipios'!D35</f>
        <v>Nordeste</v>
      </c>
      <c r="E35" s="12">
        <f>IFERROR(AVERAGEIFS('01_Base_Analitica'!$U:$U,'01_Base_Analitica'!$D:$D,A35,'01_Base_Analitica'!$Y:$Y,1),"")</f>
        <v>6.2250000000000005</v>
      </c>
      <c r="F35" s="12">
        <f>IFERROR(AVERAGEIFS('01_Base_Analitica'!$V:$V,'01_Base_Analitica'!$D:$D,A35,'01_Base_Analitica'!$Y:$Y,1),"")</f>
        <v>6.2250000000000005</v>
      </c>
      <c r="G35" s="11">
        <f>COUNTIFS('01_Base_Analitica'!$D:$D,A35,'01_Base_Analitica'!$Y:$Y,1)</f>
        <v>4</v>
      </c>
      <c r="H35" s="12">
        <f t="shared" si="0"/>
        <v>0</v>
      </c>
      <c r="J35" s="12">
        <v>6.2250000000000005</v>
      </c>
      <c r="K35" s="12">
        <v>6.2250000000000005</v>
      </c>
      <c r="L35" s="12">
        <f t="shared" si="1"/>
        <v>0</v>
      </c>
      <c r="M35" s="12"/>
    </row>
    <row r="36" spans="1:13">
      <c r="A36">
        <f>'03_Resumo_Municipios'!A36</f>
        <v>2900603</v>
      </c>
      <c r="B36" t="str">
        <f>'03_Resumo_Municipios'!B36</f>
        <v>Aiquara</v>
      </c>
      <c r="C36" t="str">
        <f>'03_Resumo_Municipios'!C36</f>
        <v>Bahia</v>
      </c>
      <c r="D36" t="str">
        <f>'03_Resumo_Municipios'!D36</f>
        <v>Nordeste</v>
      </c>
      <c r="E36" s="12">
        <f>IFERROR(AVERAGEIFS('01_Base_Analitica'!$U:$U,'01_Base_Analitica'!$D:$D,A36,'01_Base_Analitica'!$Y:$Y,1),"")</f>
        <v>6.6000000000000005</v>
      </c>
      <c r="F36" s="12">
        <f>IFERROR(AVERAGEIFS('01_Base_Analitica'!$V:$V,'01_Base_Analitica'!$D:$D,A36,'01_Base_Analitica'!$Y:$Y,1),"")</f>
        <v>6.3999999999999995</v>
      </c>
      <c r="G36" s="11">
        <f>COUNTIFS('01_Base_Analitica'!$D:$D,A36,'01_Base_Analitica'!$Y:$Y,1)</f>
        <v>4</v>
      </c>
      <c r="H36" s="12">
        <f t="shared" si="0"/>
        <v>0.20000000000000107</v>
      </c>
      <c r="J36" s="12">
        <v>6.6000000000000005</v>
      </c>
      <c r="K36" s="12">
        <v>6.3999999999999995</v>
      </c>
      <c r="L36" s="12">
        <f t="shared" si="1"/>
        <v>0.20000000000000107</v>
      </c>
      <c r="M36" s="12"/>
    </row>
    <row r="37" spans="1:13">
      <c r="A37">
        <f>'03_Resumo_Municipios'!A37</f>
        <v>2933000</v>
      </c>
      <c r="B37" t="str">
        <f>'03_Resumo_Municipios'!B37</f>
        <v>Valente</v>
      </c>
      <c r="C37" t="str">
        <f>'03_Resumo_Municipios'!C37</f>
        <v>Bahia</v>
      </c>
      <c r="D37" t="str">
        <f>'03_Resumo_Municipios'!D37</f>
        <v>Nordeste</v>
      </c>
      <c r="E37" s="12">
        <f>IFERROR(AVERAGEIFS('01_Base_Analitica'!$U:$U,'01_Base_Analitica'!$D:$D,A37,'01_Base_Analitica'!$Y:$Y,1),"")</f>
        <v>7.5</v>
      </c>
      <c r="F37" s="12">
        <f>IFERROR(AVERAGEIFS('01_Base_Analitica'!$V:$V,'01_Base_Analitica'!$D:$D,A37,'01_Base_Analitica'!$Y:$Y,1),"")</f>
        <v>7.45</v>
      </c>
      <c r="G37" s="11">
        <f>COUNTIFS('01_Base_Analitica'!$D:$D,A37,'01_Base_Analitica'!$Y:$Y,1)</f>
        <v>4</v>
      </c>
      <c r="H37" s="12">
        <f t="shared" si="0"/>
        <v>4.9999999999999822E-2</v>
      </c>
      <c r="J37" s="12">
        <v>7.5</v>
      </c>
      <c r="K37" s="12">
        <v>7.45</v>
      </c>
      <c r="L37" s="12">
        <f t="shared" si="1"/>
        <v>4.9999999999999822E-2</v>
      </c>
      <c r="M37" s="12"/>
    </row>
    <row r="38" spans="1:13">
      <c r="A38">
        <f>'03_Resumo_Municipios'!A38</f>
        <v>2413904</v>
      </c>
      <c r="B38" t="str">
        <f>'03_Resumo_Municipios'!B38</f>
        <v>Taipu</v>
      </c>
      <c r="C38" t="str">
        <f>'03_Resumo_Municipios'!C38</f>
        <v>Rio Grande do Norte</v>
      </c>
      <c r="D38" t="str">
        <f>'03_Resumo_Municipios'!D38</f>
        <v>Nordeste</v>
      </c>
      <c r="E38" s="12">
        <f>IFERROR(AVERAGEIFS('01_Base_Analitica'!$U:$U,'01_Base_Analitica'!$D:$D,A38,'01_Base_Analitica'!$Y:$Y,1),"")</f>
        <v>5.875</v>
      </c>
      <c r="F38" s="12">
        <f>IFERROR(AVERAGEIFS('01_Base_Analitica'!$V:$V,'01_Base_Analitica'!$D:$D,A38,'01_Base_Analitica'!$Y:$Y,1),"")</f>
        <v>6</v>
      </c>
      <c r="G38" s="11">
        <f>COUNTIFS('01_Base_Analitica'!$D:$D,A38,'01_Base_Analitica'!$Y:$Y,1)</f>
        <v>4</v>
      </c>
      <c r="H38" s="12">
        <f t="shared" si="0"/>
        <v>-0.125</v>
      </c>
      <c r="J38" s="12">
        <v>5.875</v>
      </c>
      <c r="K38" s="12">
        <v>6</v>
      </c>
      <c r="L38" s="12">
        <f t="shared" si="1"/>
        <v>-0.125</v>
      </c>
      <c r="M38" s="12"/>
    </row>
    <row r="39" spans="1:13">
      <c r="A39">
        <f>'03_Resumo_Municipios'!A39</f>
        <v>2913705</v>
      </c>
      <c r="B39" t="str">
        <f>'03_Resumo_Municipios'!B39</f>
        <v>Inhambupe</v>
      </c>
      <c r="C39" t="str">
        <f>'03_Resumo_Municipios'!C39</f>
        <v>Bahia</v>
      </c>
      <c r="D39" t="str">
        <f>'03_Resumo_Municipios'!D39</f>
        <v>Nordeste</v>
      </c>
      <c r="E39" s="12">
        <f>IFERROR(AVERAGEIFS('01_Base_Analitica'!$U:$U,'01_Base_Analitica'!$D:$D,A39,'01_Base_Analitica'!$Y:$Y,1),"")</f>
        <v>5.2750000000000004</v>
      </c>
      <c r="F39" s="12">
        <f>IFERROR(AVERAGEIFS('01_Base_Analitica'!$V:$V,'01_Base_Analitica'!$D:$D,A39,'01_Base_Analitica'!$Y:$Y,1),"")</f>
        <v>5.7</v>
      </c>
      <c r="G39" s="11">
        <f>COUNTIFS('01_Base_Analitica'!$D:$D,A39,'01_Base_Analitica'!$Y:$Y,1)</f>
        <v>4</v>
      </c>
      <c r="H39" s="12">
        <f t="shared" si="0"/>
        <v>-0.42499999999999982</v>
      </c>
      <c r="J39" s="12">
        <v>5.2750000000000004</v>
      </c>
      <c r="K39" s="12">
        <v>5.7</v>
      </c>
      <c r="L39" s="12">
        <f t="shared" si="1"/>
        <v>-0.42499999999999982</v>
      </c>
      <c r="M39" s="12"/>
    </row>
    <row r="40" spans="1:13">
      <c r="A40">
        <f>'03_Resumo_Municipios'!A40</f>
        <v>2922607</v>
      </c>
      <c r="B40" t="str">
        <f>'03_Resumo_Municipios'!B40</f>
        <v>Nilo Peçanha</v>
      </c>
      <c r="C40" t="str">
        <f>'03_Resumo_Municipios'!C40</f>
        <v>Bahia</v>
      </c>
      <c r="D40" t="str">
        <f>'03_Resumo_Municipios'!D40</f>
        <v>Nordeste</v>
      </c>
      <c r="E40" s="12">
        <f>IFERROR(AVERAGEIFS('01_Base_Analitica'!$U:$U,'01_Base_Analitica'!$D:$D,A40,'01_Base_Analitica'!$Y:$Y,1),"")</f>
        <v>5.95</v>
      </c>
      <c r="F40" s="12">
        <f>IFERROR(AVERAGEIFS('01_Base_Analitica'!$V:$V,'01_Base_Analitica'!$D:$D,A40,'01_Base_Analitica'!$Y:$Y,1),"")</f>
        <v>5.85</v>
      </c>
      <c r="G40" s="11">
        <f>COUNTIFS('01_Base_Analitica'!$D:$D,A40,'01_Base_Analitica'!$Y:$Y,1)</f>
        <v>4</v>
      </c>
      <c r="H40" s="12">
        <f t="shared" si="0"/>
        <v>0.10000000000000053</v>
      </c>
      <c r="J40" s="12">
        <v>5.95</v>
      </c>
      <c r="K40" s="12">
        <v>5.85</v>
      </c>
      <c r="L40" s="12">
        <f t="shared" si="1"/>
        <v>0.10000000000000053</v>
      </c>
      <c r="M40" s="12"/>
    </row>
    <row r="41" spans="1:13">
      <c r="A41">
        <f>'03_Resumo_Municipios'!A41</f>
        <v>2933208</v>
      </c>
      <c r="B41" t="str">
        <f>'03_Resumo_Municipios'!B41</f>
        <v>Vera Cruz</v>
      </c>
      <c r="C41" t="str">
        <f>'03_Resumo_Municipios'!C41</f>
        <v>Bahia</v>
      </c>
      <c r="D41" t="str">
        <f>'03_Resumo_Municipios'!D41</f>
        <v>Nordeste</v>
      </c>
      <c r="E41" s="12">
        <f>IFERROR(AVERAGEIFS('01_Base_Analitica'!$U:$U,'01_Base_Analitica'!$D:$D,A41,'01_Base_Analitica'!$Y:$Y,1),"")</f>
        <v>5.375</v>
      </c>
      <c r="F41" s="12">
        <f>IFERROR(AVERAGEIFS('01_Base_Analitica'!$V:$V,'01_Base_Analitica'!$D:$D,A41,'01_Base_Analitica'!$Y:$Y,1),"")</f>
        <v>5.3250000000000002</v>
      </c>
      <c r="G41" s="11">
        <f>COUNTIFS('01_Base_Analitica'!$D:$D,A41,'01_Base_Analitica'!$Y:$Y,1)</f>
        <v>4</v>
      </c>
      <c r="H41" s="12">
        <f t="shared" si="0"/>
        <v>4.9999999999999822E-2</v>
      </c>
      <c r="J41" s="12">
        <v>5.375</v>
      </c>
      <c r="K41" s="12">
        <v>5.3250000000000002</v>
      </c>
      <c r="L41" s="12">
        <f t="shared" si="1"/>
        <v>4.9999999999999822E-2</v>
      </c>
      <c r="M41" s="12"/>
    </row>
    <row r="42" spans="1:13">
      <c r="A42">
        <f>'03_Resumo_Municipios'!A42</f>
        <v>2513158</v>
      </c>
      <c r="B42" t="str">
        <f>'03_Resumo_Municipios'!B42</f>
        <v>Santa Cecília</v>
      </c>
      <c r="C42" t="str">
        <f>'03_Resumo_Municipios'!C42</f>
        <v>Paraíba</v>
      </c>
      <c r="D42" t="str">
        <f>'03_Resumo_Municipios'!D42</f>
        <v>Nordeste</v>
      </c>
      <c r="E42" s="12">
        <f>IFERROR(AVERAGEIFS('01_Base_Analitica'!$U:$U,'01_Base_Analitica'!$D:$D,A42,'01_Base_Analitica'!$Y:$Y,1),"")</f>
        <v>5.5250000000000004</v>
      </c>
      <c r="F42" s="12">
        <f>IFERROR(AVERAGEIFS('01_Base_Analitica'!$V:$V,'01_Base_Analitica'!$D:$D,A42,'01_Base_Analitica'!$Y:$Y,1),"")</f>
        <v>5.7</v>
      </c>
      <c r="G42" s="11">
        <f>COUNTIFS('01_Base_Analitica'!$D:$D,A42,'01_Base_Analitica'!$Y:$Y,1)</f>
        <v>4</v>
      </c>
      <c r="H42" s="12">
        <f t="shared" si="0"/>
        <v>-0.17499999999999982</v>
      </c>
      <c r="J42" s="12">
        <v>5.5250000000000004</v>
      </c>
      <c r="K42" s="12">
        <v>5.7</v>
      </c>
      <c r="L42" s="12">
        <f t="shared" si="1"/>
        <v>-0.17499999999999982</v>
      </c>
      <c r="M42" s="12"/>
    </row>
    <row r="43" spans="1:13">
      <c r="A43">
        <f>'03_Resumo_Municipios'!A43</f>
        <v>2614006</v>
      </c>
      <c r="B43" t="str">
        <f>'03_Resumo_Municipios'!B43</f>
        <v>Serrita</v>
      </c>
      <c r="C43" t="str">
        <f>'03_Resumo_Municipios'!C43</f>
        <v>Pernambuco</v>
      </c>
      <c r="D43" t="str">
        <f>'03_Resumo_Municipios'!D43</f>
        <v>Nordeste</v>
      </c>
      <c r="E43" s="12">
        <f>IFERROR(AVERAGEIFS('01_Base_Analitica'!$U:$U,'01_Base_Analitica'!$D:$D,A43,'01_Base_Analitica'!$Y:$Y,1),"")</f>
        <v>6.6</v>
      </c>
      <c r="F43" s="12">
        <f>IFERROR(AVERAGEIFS('01_Base_Analitica'!$V:$V,'01_Base_Analitica'!$D:$D,A43,'01_Base_Analitica'!$Y:$Y,1),"")</f>
        <v>6.55</v>
      </c>
      <c r="G43" s="11">
        <f>COUNTIFS('01_Base_Analitica'!$D:$D,A43,'01_Base_Analitica'!$Y:$Y,1)</f>
        <v>4</v>
      </c>
      <c r="H43" s="12">
        <f t="shared" si="0"/>
        <v>4.9999999999999822E-2</v>
      </c>
      <c r="J43" s="12">
        <v>6.6</v>
      </c>
      <c r="K43" s="12">
        <v>6.55</v>
      </c>
      <c r="L43" s="12">
        <f t="shared" si="1"/>
        <v>4.9999999999999822E-2</v>
      </c>
      <c r="M43" s="12"/>
    </row>
    <row r="44" spans="1:13">
      <c r="A44">
        <f>'03_Resumo_Municipios'!A44</f>
        <v>2110906</v>
      </c>
      <c r="B44" t="str">
        <f>'03_Resumo_Municipios'!B44</f>
        <v>São Francisco do Maranhão</v>
      </c>
      <c r="C44" t="str">
        <f>'03_Resumo_Municipios'!C44</f>
        <v>Maranhão</v>
      </c>
      <c r="D44" t="str">
        <f>'03_Resumo_Municipios'!D44</f>
        <v>Nordeste</v>
      </c>
      <c r="E44" s="12">
        <f>IFERROR(AVERAGEIFS('01_Base_Analitica'!$U:$U,'01_Base_Analitica'!$D:$D,A44,'01_Base_Analitica'!$Y:$Y,1),"")</f>
        <v>4.4250000000000007</v>
      </c>
      <c r="F44" s="12">
        <f>IFERROR(AVERAGEIFS('01_Base_Analitica'!$V:$V,'01_Base_Analitica'!$D:$D,A44,'01_Base_Analitica'!$Y:$Y,1),"")</f>
        <v>5</v>
      </c>
      <c r="G44" s="11">
        <f>COUNTIFS('01_Base_Analitica'!$D:$D,A44,'01_Base_Analitica'!$Y:$Y,1)</f>
        <v>4</v>
      </c>
      <c r="H44" s="12">
        <f t="shared" si="0"/>
        <v>-0.57499999999999929</v>
      </c>
      <c r="J44" s="12">
        <v>4.4250000000000007</v>
      </c>
      <c r="K44" s="12">
        <v>5</v>
      </c>
      <c r="L44" s="12">
        <f t="shared" si="1"/>
        <v>-0.57499999999999929</v>
      </c>
      <c r="M44" s="12"/>
    </row>
    <row r="45" spans="1:13">
      <c r="A45">
        <f>'03_Resumo_Municipios'!A45</f>
        <v>2407500</v>
      </c>
      <c r="B45" t="str">
        <f>'03_Resumo_Municipios'!B45</f>
        <v>Maxaranguape</v>
      </c>
      <c r="C45" t="str">
        <f>'03_Resumo_Municipios'!C45</f>
        <v>Rio Grande do Norte</v>
      </c>
      <c r="D45" t="str">
        <f>'03_Resumo_Municipios'!D45</f>
        <v>Nordeste</v>
      </c>
      <c r="E45" s="12">
        <f>IFERROR(AVERAGEIFS('01_Base_Analitica'!$U:$U,'01_Base_Analitica'!$D:$D,A45,'01_Base_Analitica'!$Y:$Y,1),"")</f>
        <v>6.1</v>
      </c>
      <c r="F45" s="12">
        <f>IFERROR(AVERAGEIFS('01_Base_Analitica'!$V:$V,'01_Base_Analitica'!$D:$D,A45,'01_Base_Analitica'!$Y:$Y,1),"")</f>
        <v>5.9</v>
      </c>
      <c r="G45" s="11">
        <f>COUNTIFS('01_Base_Analitica'!$D:$D,A45,'01_Base_Analitica'!$Y:$Y,1)</f>
        <v>4</v>
      </c>
      <c r="H45" s="12">
        <f t="shared" si="0"/>
        <v>0.19999999999999929</v>
      </c>
      <c r="J45" s="12">
        <v>6.1</v>
      </c>
      <c r="K45" s="12">
        <v>5.9</v>
      </c>
      <c r="L45" s="12">
        <f t="shared" si="1"/>
        <v>0.19999999999999929</v>
      </c>
      <c r="M45" s="12"/>
    </row>
    <row r="46" spans="1:13">
      <c r="A46">
        <f>'03_Resumo_Municipios'!A46</f>
        <v>2209971</v>
      </c>
      <c r="B46" t="str">
        <f>'03_Resumo_Municipios'!B46</f>
        <v>São João do Arraial</v>
      </c>
      <c r="C46" t="str">
        <f>'03_Resumo_Municipios'!C46</f>
        <v>Piauí</v>
      </c>
      <c r="D46" t="str">
        <f>'03_Resumo_Municipios'!D46</f>
        <v>Nordeste</v>
      </c>
      <c r="E46" s="12">
        <f>IFERROR(AVERAGEIFS('01_Base_Analitica'!$U:$U,'01_Base_Analitica'!$D:$D,A46,'01_Base_Analitica'!$Y:$Y,1),"")</f>
        <v>6.8249999999999993</v>
      </c>
      <c r="F46" s="12">
        <f>IFERROR(AVERAGEIFS('01_Base_Analitica'!$V:$V,'01_Base_Analitica'!$D:$D,A46,'01_Base_Analitica'!$Y:$Y,1),"")</f>
        <v>6.4</v>
      </c>
      <c r="G46" s="11">
        <f>COUNTIFS('01_Base_Analitica'!$D:$D,A46,'01_Base_Analitica'!$Y:$Y,1)</f>
        <v>4</v>
      </c>
      <c r="H46" s="12">
        <f t="shared" si="0"/>
        <v>0.42499999999999893</v>
      </c>
      <c r="J46" s="12">
        <v>6.8249999999999993</v>
      </c>
      <c r="K46" s="12">
        <v>6.4</v>
      </c>
      <c r="L46" s="12">
        <f t="shared" si="1"/>
        <v>0.42499999999999893</v>
      </c>
      <c r="M46" s="12"/>
    </row>
    <row r="47" spans="1:13">
      <c r="A47">
        <f>'03_Resumo_Municipios'!A47</f>
        <v>2103174</v>
      </c>
      <c r="B47" t="str">
        <f>'03_Resumo_Municipios'!B47</f>
        <v>Centro Novo do Maranhão</v>
      </c>
      <c r="C47" t="str">
        <f>'03_Resumo_Municipios'!C47</f>
        <v>Maranhão</v>
      </c>
      <c r="D47" t="str">
        <f>'03_Resumo_Municipios'!D47</f>
        <v>Nordeste</v>
      </c>
      <c r="E47" s="12">
        <f>IFERROR(AVERAGEIFS('01_Base_Analitica'!$U:$U,'01_Base_Analitica'!$D:$D,A47,'01_Base_Analitica'!$Y:$Y,1),"")</f>
        <v>7.15</v>
      </c>
      <c r="F47" s="12">
        <f>IFERROR(AVERAGEIFS('01_Base_Analitica'!$V:$V,'01_Base_Analitica'!$D:$D,A47,'01_Base_Analitica'!$Y:$Y,1),"")</f>
        <v>6.5</v>
      </c>
      <c r="G47" s="11">
        <f>COUNTIFS('01_Base_Analitica'!$D:$D,A47,'01_Base_Analitica'!$Y:$Y,1)</f>
        <v>4</v>
      </c>
      <c r="H47" s="12">
        <f t="shared" si="0"/>
        <v>0.65000000000000036</v>
      </c>
      <c r="J47" s="12">
        <v>7.15</v>
      </c>
      <c r="K47" s="12">
        <v>6.5</v>
      </c>
      <c r="L47" s="12">
        <f t="shared" si="1"/>
        <v>0.65000000000000036</v>
      </c>
      <c r="M47" s="12"/>
    </row>
    <row r="48" spans="1:13">
      <c r="A48">
        <f>'03_Resumo_Municipios'!A48</f>
        <v>2313955</v>
      </c>
      <c r="B48" t="str">
        <f>'03_Resumo_Municipios'!B48</f>
        <v>Varjota</v>
      </c>
      <c r="C48" t="str">
        <f>'03_Resumo_Municipios'!C48</f>
        <v>Ceará</v>
      </c>
      <c r="D48" t="str">
        <f>'03_Resumo_Municipios'!D48</f>
        <v>Nordeste</v>
      </c>
      <c r="E48" s="12">
        <f>IFERROR(AVERAGEIFS('01_Base_Analitica'!$U:$U,'01_Base_Analitica'!$D:$D,A48,'01_Base_Analitica'!$Y:$Y,1),"")</f>
        <v>6.5</v>
      </c>
      <c r="F48" s="12">
        <f>IFERROR(AVERAGEIFS('01_Base_Analitica'!$V:$V,'01_Base_Analitica'!$D:$D,A48,'01_Base_Analitica'!$Y:$Y,1),"")</f>
        <v>6.5</v>
      </c>
      <c r="G48" s="11">
        <f>COUNTIFS('01_Base_Analitica'!$D:$D,A48,'01_Base_Analitica'!$Y:$Y,1)</f>
        <v>4</v>
      </c>
      <c r="H48" s="12">
        <f t="shared" si="0"/>
        <v>0</v>
      </c>
      <c r="J48" s="12">
        <v>6.5</v>
      </c>
      <c r="K48" s="12">
        <v>6.5</v>
      </c>
      <c r="L48" s="12">
        <f t="shared" si="1"/>
        <v>0</v>
      </c>
      <c r="M48" s="12"/>
    </row>
    <row r="49" spans="1:13">
      <c r="A49">
        <f>'03_Resumo_Municipios'!A49</f>
        <v>2609006</v>
      </c>
      <c r="B49" t="str">
        <f>'03_Resumo_Municipios'!B49</f>
        <v>Macaparana</v>
      </c>
      <c r="C49" t="str">
        <f>'03_Resumo_Municipios'!C49</f>
        <v>Pernambuco</v>
      </c>
      <c r="D49" t="str">
        <f>'03_Resumo_Municipios'!D49</f>
        <v>Nordeste</v>
      </c>
      <c r="E49" s="12">
        <f>IFERROR(AVERAGEIFS('01_Base_Analitica'!$U:$U,'01_Base_Analitica'!$D:$D,A49,'01_Base_Analitica'!$Y:$Y,1),"")</f>
        <v>8.4750000000000014</v>
      </c>
      <c r="F49" s="12">
        <f>IFERROR(AVERAGEIFS('01_Base_Analitica'!$V:$V,'01_Base_Analitica'!$D:$D,A49,'01_Base_Analitica'!$Y:$Y,1),"")</f>
        <v>8.1749999999999989</v>
      </c>
      <c r="G49" s="11">
        <f>COUNTIFS('01_Base_Analitica'!$D:$D,A49,'01_Base_Analitica'!$Y:$Y,1)</f>
        <v>4</v>
      </c>
      <c r="H49" s="12">
        <f t="shared" si="0"/>
        <v>0.30000000000000249</v>
      </c>
      <c r="J49" s="12">
        <v>8.4750000000000014</v>
      </c>
      <c r="K49" s="12">
        <v>8.1749999999999989</v>
      </c>
      <c r="L49" s="12">
        <f t="shared" si="1"/>
        <v>0.30000000000000249</v>
      </c>
      <c r="M49" s="12"/>
    </row>
    <row r="50" spans="1:13">
      <c r="A50">
        <f>'03_Resumo_Municipios'!A50</f>
        <v>2510659</v>
      </c>
      <c r="B50" t="str">
        <f>'03_Resumo_Municipios'!B50</f>
        <v>Parari</v>
      </c>
      <c r="C50" t="str">
        <f>'03_Resumo_Municipios'!C50</f>
        <v>Paraíba</v>
      </c>
      <c r="D50" t="str">
        <f>'03_Resumo_Municipios'!D50</f>
        <v>Nordeste</v>
      </c>
      <c r="E50" s="12">
        <f>IFERROR(AVERAGEIFS('01_Base_Analitica'!$U:$U,'01_Base_Analitica'!$D:$D,A50,'01_Base_Analitica'!$Y:$Y,1),"")</f>
        <v>7.0750000000000002</v>
      </c>
      <c r="F50" s="12">
        <f>IFERROR(AVERAGEIFS('01_Base_Analitica'!$V:$V,'01_Base_Analitica'!$D:$D,A50,'01_Base_Analitica'!$Y:$Y,1),"")</f>
        <v>6.9</v>
      </c>
      <c r="G50" s="11">
        <f>COUNTIFS('01_Base_Analitica'!$D:$D,A50,'01_Base_Analitica'!$Y:$Y,1)</f>
        <v>4</v>
      </c>
      <c r="H50" s="12">
        <f t="shared" si="0"/>
        <v>0.17499999999999982</v>
      </c>
      <c r="J50" s="12">
        <v>7.0750000000000002</v>
      </c>
      <c r="K50" s="12">
        <v>6.9</v>
      </c>
      <c r="L50" s="12">
        <f t="shared" si="1"/>
        <v>0.17499999999999982</v>
      </c>
      <c r="M50" s="12"/>
    </row>
    <row r="51" spans="1:13">
      <c r="A51">
        <f>'03_Resumo_Municipios'!A51</f>
        <v>2303006</v>
      </c>
      <c r="B51" t="str">
        <f>'03_Resumo_Municipios'!B51</f>
        <v>Caridade</v>
      </c>
      <c r="C51" t="str">
        <f>'03_Resumo_Municipios'!C51</f>
        <v>Ceará</v>
      </c>
      <c r="D51" t="str">
        <f>'03_Resumo_Municipios'!D51</f>
        <v>Nordeste</v>
      </c>
      <c r="E51" s="12">
        <f>IFERROR(AVERAGEIFS('01_Base_Analitica'!$U:$U,'01_Base_Analitica'!$D:$D,A51,'01_Base_Analitica'!$Y:$Y,1),"")</f>
        <v>6.8</v>
      </c>
      <c r="F51" s="12">
        <f>IFERROR(AVERAGEIFS('01_Base_Analitica'!$V:$V,'01_Base_Analitica'!$D:$D,A51,'01_Base_Analitica'!$Y:$Y,1),"")</f>
        <v>6.8</v>
      </c>
      <c r="G51" s="11">
        <f>COUNTIFS('01_Base_Analitica'!$D:$D,A51,'01_Base_Analitica'!$Y:$Y,1)</f>
        <v>4</v>
      </c>
      <c r="H51" s="12">
        <f t="shared" si="0"/>
        <v>0</v>
      </c>
      <c r="J51" s="12">
        <v>6.8</v>
      </c>
      <c r="K51" s="12">
        <v>6.8</v>
      </c>
      <c r="L51" s="12">
        <f t="shared" si="1"/>
        <v>0</v>
      </c>
      <c r="M51" s="12"/>
    </row>
    <row r="52" spans="1:13">
      <c r="A52">
        <f>'03_Resumo_Municipios'!A52</f>
        <v>2512705</v>
      </c>
      <c r="B52" t="str">
        <f>'03_Resumo_Municipios'!B52</f>
        <v>Remígio</v>
      </c>
      <c r="C52" t="str">
        <f>'03_Resumo_Municipios'!C52</f>
        <v>Paraíba</v>
      </c>
      <c r="D52" t="str">
        <f>'03_Resumo_Municipios'!D52</f>
        <v>Nordeste</v>
      </c>
      <c r="E52" s="12">
        <f>IFERROR(AVERAGEIFS('01_Base_Analitica'!$U:$U,'01_Base_Analitica'!$D:$D,A52,'01_Base_Analitica'!$Y:$Y,1),"")</f>
        <v>9.3333333333333339</v>
      </c>
      <c r="F52" s="12">
        <f>IFERROR(AVERAGEIFS('01_Base_Analitica'!$V:$V,'01_Base_Analitica'!$D:$D,A52,'01_Base_Analitica'!$Y:$Y,1),"")</f>
        <v>7</v>
      </c>
      <c r="G52" s="11">
        <f>COUNTIFS('01_Base_Analitica'!$D:$D,A52,'01_Base_Analitica'!$Y:$Y,1)</f>
        <v>3</v>
      </c>
      <c r="H52" s="12">
        <f t="shared" si="0"/>
        <v>2.3333333333333339</v>
      </c>
      <c r="J52" s="12">
        <v>9.3333333333333339</v>
      </c>
      <c r="K52" s="12">
        <v>7</v>
      </c>
      <c r="L52" s="12">
        <f t="shared" si="1"/>
        <v>2.3333333333333339</v>
      </c>
      <c r="M52" s="12"/>
    </row>
    <row r="53" spans="1:13">
      <c r="A53">
        <f>'03_Resumo_Municipios'!A53</f>
        <v>2929107</v>
      </c>
      <c r="B53" t="str">
        <f>'03_Resumo_Municipios'!B53</f>
        <v>São Felipe</v>
      </c>
      <c r="C53" t="str">
        <f>'03_Resumo_Municipios'!C53</f>
        <v>Bahia</v>
      </c>
      <c r="D53" t="str">
        <f>'03_Resumo_Municipios'!D53</f>
        <v>Nordeste</v>
      </c>
      <c r="E53" s="12">
        <f>IFERROR(AVERAGEIFS('01_Base_Analitica'!$U:$U,'01_Base_Analitica'!$D:$D,A53,'01_Base_Analitica'!$Y:$Y,1),"")</f>
        <v>7.7749999999999995</v>
      </c>
      <c r="F53" s="12">
        <f>IFERROR(AVERAGEIFS('01_Base_Analitica'!$V:$V,'01_Base_Analitica'!$D:$D,A53,'01_Base_Analitica'!$Y:$Y,1),"")</f>
        <v>7.1</v>
      </c>
      <c r="G53" s="11">
        <f>COUNTIFS('01_Base_Analitica'!$D:$D,A53,'01_Base_Analitica'!$Y:$Y,1)</f>
        <v>4</v>
      </c>
      <c r="H53" s="12">
        <f t="shared" si="0"/>
        <v>0.67499999999999982</v>
      </c>
      <c r="J53" s="12">
        <v>7.7749999999999995</v>
      </c>
      <c r="K53" s="12">
        <v>7.1</v>
      </c>
      <c r="L53" s="12">
        <f t="shared" si="1"/>
        <v>0.67499999999999982</v>
      </c>
      <c r="M53" s="12"/>
    </row>
    <row r="54" spans="1:13">
      <c r="A54">
        <f>'03_Resumo_Municipios'!A54</f>
        <v>2404408</v>
      </c>
      <c r="B54" t="str">
        <f>'03_Resumo_Municipios'!B54</f>
        <v>Grossos</v>
      </c>
      <c r="C54" t="str">
        <f>'03_Resumo_Municipios'!C54</f>
        <v>Rio Grande do Norte</v>
      </c>
      <c r="D54" t="str">
        <f>'03_Resumo_Municipios'!D54</f>
        <v>Nordeste</v>
      </c>
      <c r="E54" s="12">
        <f>IFERROR(AVERAGEIFS('01_Base_Analitica'!$U:$U,'01_Base_Analitica'!$D:$D,A54,'01_Base_Analitica'!$Y:$Y,1),"")</f>
        <v>7.1000000000000005</v>
      </c>
      <c r="F54" s="12">
        <f>IFERROR(AVERAGEIFS('01_Base_Analitica'!$V:$V,'01_Base_Analitica'!$D:$D,A54,'01_Base_Analitica'!$Y:$Y,1),"")</f>
        <v>6.9</v>
      </c>
      <c r="G54" s="11">
        <f>COUNTIFS('01_Base_Analitica'!$D:$D,A54,'01_Base_Analitica'!$Y:$Y,1)</f>
        <v>4</v>
      </c>
      <c r="H54" s="12">
        <f t="shared" si="0"/>
        <v>0.20000000000000018</v>
      </c>
      <c r="J54" s="12">
        <v>7.1000000000000005</v>
      </c>
      <c r="K54" s="12">
        <v>6.9</v>
      </c>
      <c r="L54" s="12">
        <f t="shared" si="1"/>
        <v>0.20000000000000018</v>
      </c>
      <c r="M54" s="12"/>
    </row>
    <row r="55" spans="1:13">
      <c r="A55">
        <f>'03_Resumo_Municipios'!A55</f>
        <v>2411007</v>
      </c>
      <c r="B55" t="str">
        <f>'03_Resumo_Municipios'!B55</f>
        <v>Rodolfo Fernandes</v>
      </c>
      <c r="C55" t="str">
        <f>'03_Resumo_Municipios'!C55</f>
        <v>Rio Grande do Norte</v>
      </c>
      <c r="D55" t="str">
        <f>'03_Resumo_Municipios'!D55</f>
        <v>Nordeste</v>
      </c>
      <c r="E55" s="12">
        <f>IFERROR(AVERAGEIFS('01_Base_Analitica'!$U:$U,'01_Base_Analitica'!$D:$D,A55,'01_Base_Analitica'!$Y:$Y,1),"")</f>
        <v>6.6</v>
      </c>
      <c r="F55" s="12">
        <f>IFERROR(AVERAGEIFS('01_Base_Analitica'!$V:$V,'01_Base_Analitica'!$D:$D,A55,'01_Base_Analitica'!$Y:$Y,1),"")</f>
        <v>6.5</v>
      </c>
      <c r="G55" s="11">
        <f>COUNTIFS('01_Base_Analitica'!$D:$D,A55,'01_Base_Analitica'!$Y:$Y,1)</f>
        <v>4</v>
      </c>
      <c r="H55" s="12">
        <f t="shared" si="0"/>
        <v>9.9999999999999645E-2</v>
      </c>
      <c r="J55" s="12">
        <v>6.6</v>
      </c>
      <c r="K55" s="12">
        <v>6.5</v>
      </c>
      <c r="L55" s="12">
        <f t="shared" si="1"/>
        <v>9.9999999999999645E-2</v>
      </c>
      <c r="M55" s="12"/>
    </row>
    <row r="56" spans="1:13">
      <c r="A56">
        <f>'03_Resumo_Municipios'!A56</f>
        <v>2204352</v>
      </c>
      <c r="B56" t="str">
        <f>'03_Resumo_Municipios'!B56</f>
        <v>Geminiano</v>
      </c>
      <c r="C56" t="str">
        <f>'03_Resumo_Municipios'!C56</f>
        <v>Piauí</v>
      </c>
      <c r="D56" t="str">
        <f>'03_Resumo_Municipios'!D56</f>
        <v>Nordeste</v>
      </c>
      <c r="E56" s="12" t="str">
        <f>IFERROR(AVERAGEIFS('01_Base_Analitica'!$U:$U,'01_Base_Analitica'!$D:$D,A56,'01_Base_Analitica'!$Y:$Y,1),"")</f>
        <v/>
      </c>
      <c r="F56" s="12" t="str">
        <f>IFERROR(AVERAGEIFS('01_Base_Analitica'!$V:$V,'01_Base_Analitica'!$D:$D,A56,'01_Base_Analitica'!$Y:$Y,1),"")</f>
        <v/>
      </c>
      <c r="G56" s="11">
        <f>COUNTIFS('01_Base_Analitica'!$D:$D,A56,'01_Base_Analitica'!$Y:$Y,1)</f>
        <v>0</v>
      </c>
      <c r="H56" s="12" t="str">
        <f t="shared" si="0"/>
        <v/>
      </c>
      <c r="J56" s="12">
        <v>4.7750000000000004</v>
      </c>
      <c r="K56" s="12">
        <v>5.5</v>
      </c>
      <c r="L56" s="12">
        <f t="shared" si="1"/>
        <v>-0.72499999999999964</v>
      </c>
      <c r="M56" s="12"/>
    </row>
    <row r="57" spans="1:13">
      <c r="A57">
        <f>'03_Resumo_Municipios'!A57</f>
        <v>2918803</v>
      </c>
      <c r="B57" t="str">
        <f>'03_Resumo_Municipios'!B57</f>
        <v>Laje</v>
      </c>
      <c r="C57" t="str">
        <f>'03_Resumo_Municipios'!C57</f>
        <v>Bahia</v>
      </c>
      <c r="D57" t="str">
        <f>'03_Resumo_Municipios'!D57</f>
        <v>Nordeste</v>
      </c>
      <c r="E57" s="12">
        <f>IFERROR(AVERAGEIFS('01_Base_Analitica'!$U:$U,'01_Base_Analitica'!$D:$D,A57,'01_Base_Analitica'!$Y:$Y,1),"")</f>
        <v>4.7750000000000004</v>
      </c>
      <c r="F57" s="12">
        <f>IFERROR(AVERAGEIFS('01_Base_Analitica'!$V:$V,'01_Base_Analitica'!$D:$D,A57,'01_Base_Analitica'!$Y:$Y,1),"")</f>
        <v>5.5</v>
      </c>
      <c r="G57" s="11">
        <f>COUNTIFS('01_Base_Analitica'!$D:$D,A57,'01_Base_Analitica'!$Y:$Y,1)</f>
        <v>4</v>
      </c>
      <c r="H57" s="12">
        <f t="shared" si="0"/>
        <v>-0.72499999999999964</v>
      </c>
      <c r="J57" s="12">
        <v>5.75</v>
      </c>
      <c r="K57" s="12">
        <v>5.6</v>
      </c>
      <c r="L57" s="12">
        <f t="shared" si="1"/>
        <v>0.15000000000000036</v>
      </c>
      <c r="M57" s="12"/>
    </row>
    <row r="58" spans="1:13">
      <c r="A58">
        <f>'03_Resumo_Municipios'!A58</f>
        <v>2918555</v>
      </c>
      <c r="B58" t="str">
        <f>'03_Resumo_Municipios'!B58</f>
        <v>Jussari</v>
      </c>
      <c r="C58" t="str">
        <f>'03_Resumo_Municipios'!C58</f>
        <v>Bahia</v>
      </c>
      <c r="D58" t="str">
        <f>'03_Resumo_Municipios'!D58</f>
        <v>Nordeste</v>
      </c>
      <c r="E58" s="12">
        <f>IFERROR(AVERAGEIFS('01_Base_Analitica'!$U:$U,'01_Base_Analitica'!$D:$D,A58,'01_Base_Analitica'!$Y:$Y,1),"")</f>
        <v>5.75</v>
      </c>
      <c r="F58" s="12">
        <f>IFERROR(AVERAGEIFS('01_Base_Analitica'!$V:$V,'01_Base_Analitica'!$D:$D,A58,'01_Base_Analitica'!$Y:$Y,1),"")</f>
        <v>5.6</v>
      </c>
      <c r="G58" s="11">
        <f>COUNTIFS('01_Base_Analitica'!$D:$D,A58,'01_Base_Analitica'!$Y:$Y,1)</f>
        <v>4</v>
      </c>
      <c r="H58" s="12">
        <f t="shared" si="0"/>
        <v>0.15000000000000036</v>
      </c>
      <c r="J58" s="12">
        <v>8.375</v>
      </c>
      <c r="K58" s="12">
        <v>8.6</v>
      </c>
      <c r="L58" s="12">
        <f t="shared" si="1"/>
        <v>-0.22499999999999964</v>
      </c>
      <c r="M58" s="12"/>
    </row>
    <row r="59" spans="1:13">
      <c r="A59">
        <f>'03_Resumo_Municipios'!A59</f>
        <v>2923704</v>
      </c>
      <c r="B59" t="str">
        <f>'03_Resumo_Municipios'!B59</f>
        <v>Paratinga</v>
      </c>
      <c r="C59" t="str">
        <f>'03_Resumo_Municipios'!C59</f>
        <v>Bahia</v>
      </c>
      <c r="D59" t="str">
        <f>'03_Resumo_Municipios'!D59</f>
        <v>Nordeste</v>
      </c>
      <c r="E59" s="12">
        <f>IFERROR(AVERAGEIFS('01_Base_Analitica'!$U:$U,'01_Base_Analitica'!$D:$D,A59,'01_Base_Analitica'!$Y:$Y,1),"")</f>
        <v>8.375</v>
      </c>
      <c r="F59" s="12">
        <f>IFERROR(AVERAGEIFS('01_Base_Analitica'!$V:$V,'01_Base_Analitica'!$D:$D,A59,'01_Base_Analitica'!$Y:$Y,1),"")</f>
        <v>8.6</v>
      </c>
      <c r="G59" s="11">
        <f>COUNTIFS('01_Base_Analitica'!$D:$D,A59,'01_Base_Analitica'!$Y:$Y,1)</f>
        <v>4</v>
      </c>
      <c r="H59" s="12">
        <f t="shared" si="0"/>
        <v>-0.22499999999999964</v>
      </c>
      <c r="J59" s="12">
        <v>5.625</v>
      </c>
      <c r="K59" s="12">
        <v>5.6</v>
      </c>
      <c r="L59" s="12">
        <f t="shared" si="1"/>
        <v>2.5000000000000355E-2</v>
      </c>
      <c r="M59" s="12"/>
    </row>
    <row r="60" spans="1:13">
      <c r="A60">
        <f>'03_Resumo_Municipios'!A60</f>
        <v>2923209</v>
      </c>
      <c r="B60" t="str">
        <f>'03_Resumo_Municipios'!B60</f>
        <v>Oliveira dos Brejinhos</v>
      </c>
      <c r="C60" t="str">
        <f>'03_Resumo_Municipios'!C60</f>
        <v>Bahia</v>
      </c>
      <c r="D60" t="str">
        <f>'03_Resumo_Municipios'!D60</f>
        <v>Nordeste</v>
      </c>
      <c r="E60" s="12">
        <f>IFERROR(AVERAGEIFS('01_Base_Analitica'!$U:$U,'01_Base_Analitica'!$D:$D,A60,'01_Base_Analitica'!$Y:$Y,1),"")</f>
        <v>5.625</v>
      </c>
      <c r="F60" s="12">
        <f>IFERROR(AVERAGEIFS('01_Base_Analitica'!$V:$V,'01_Base_Analitica'!$D:$D,A60,'01_Base_Analitica'!$Y:$Y,1),"")</f>
        <v>5.6</v>
      </c>
      <c r="G60" s="11">
        <f>COUNTIFS('01_Base_Analitica'!$D:$D,A60,'01_Base_Analitica'!$Y:$Y,1)</f>
        <v>4</v>
      </c>
      <c r="H60" s="12">
        <f t="shared" si="0"/>
        <v>2.5000000000000355E-2</v>
      </c>
      <c r="J60" s="12">
        <v>5.7</v>
      </c>
      <c r="K60" s="12">
        <v>5.6</v>
      </c>
      <c r="L60" s="12">
        <f t="shared" si="1"/>
        <v>0.10000000000000053</v>
      </c>
      <c r="M60" s="12"/>
    </row>
    <row r="61" spans="1:13">
      <c r="A61">
        <f>'03_Resumo_Municipios'!A61</f>
        <v>2919058</v>
      </c>
      <c r="B61" t="str">
        <f>'03_Resumo_Municipios'!B61</f>
        <v>Lajedo do Tabocal</v>
      </c>
      <c r="C61" t="str">
        <f>'03_Resumo_Municipios'!C61</f>
        <v>Bahia</v>
      </c>
      <c r="D61" t="str">
        <f>'03_Resumo_Municipios'!D61</f>
        <v>Nordeste</v>
      </c>
      <c r="E61" s="12">
        <f>IFERROR(AVERAGEIFS('01_Base_Analitica'!$U:$U,'01_Base_Analitica'!$D:$D,A61,'01_Base_Analitica'!$Y:$Y,1),"")</f>
        <v>5.7</v>
      </c>
      <c r="F61" s="12">
        <f>IFERROR(AVERAGEIFS('01_Base_Analitica'!$V:$V,'01_Base_Analitica'!$D:$D,A61,'01_Base_Analitica'!$Y:$Y,1),"")</f>
        <v>5.6</v>
      </c>
      <c r="G61" s="11">
        <f>COUNTIFS('01_Base_Analitica'!$D:$D,A61,'01_Base_Analitica'!$Y:$Y,1)</f>
        <v>4</v>
      </c>
      <c r="H61" s="12">
        <f t="shared" si="0"/>
        <v>0.10000000000000053</v>
      </c>
      <c r="J61" s="12">
        <v>9.2999999999999989</v>
      </c>
      <c r="K61" s="12">
        <v>7.9</v>
      </c>
      <c r="L61" s="12">
        <f t="shared" si="1"/>
        <v>1.3999999999999986</v>
      </c>
      <c r="M61" s="12"/>
    </row>
    <row r="62" spans="1:13">
      <c r="A62">
        <f>'03_Resumo_Municipios'!A62</f>
        <v>2407104</v>
      </c>
      <c r="B62" t="str">
        <f>'03_Resumo_Municipios'!B62</f>
        <v>Macaíba</v>
      </c>
      <c r="C62" t="str">
        <f>'03_Resumo_Municipios'!C62</f>
        <v>Rio Grande do Norte</v>
      </c>
      <c r="D62" t="str">
        <f>'03_Resumo_Municipios'!D62</f>
        <v>Nordeste</v>
      </c>
      <c r="E62" s="12">
        <f>IFERROR(AVERAGEIFS('01_Base_Analitica'!$U:$U,'01_Base_Analitica'!$D:$D,A62,'01_Base_Analitica'!$Y:$Y,1),"")</f>
        <v>9.2999999999999989</v>
      </c>
      <c r="F62" s="12">
        <f>IFERROR(AVERAGEIFS('01_Base_Analitica'!$V:$V,'01_Base_Analitica'!$D:$D,A62,'01_Base_Analitica'!$Y:$Y,1),"")</f>
        <v>7.9</v>
      </c>
      <c r="G62" s="11">
        <f>COUNTIFS('01_Base_Analitica'!$D:$D,A62,'01_Base_Analitica'!$Y:$Y,1)</f>
        <v>4</v>
      </c>
      <c r="H62" s="12">
        <f t="shared" si="0"/>
        <v>1.3999999999999986</v>
      </c>
      <c r="J62" s="12">
        <v>6.8249999999999993</v>
      </c>
      <c r="K62" s="12">
        <v>6.5</v>
      </c>
      <c r="L62" s="12">
        <f t="shared" si="1"/>
        <v>0.32499999999999929</v>
      </c>
      <c r="M62" s="12"/>
    </row>
    <row r="63" spans="1:13">
      <c r="A63">
        <f>'03_Resumo_Municipios'!A63</f>
        <v>2210375</v>
      </c>
      <c r="B63" t="str">
        <f>'03_Resumo_Municipios'!B63</f>
        <v>São Luis do Piauí</v>
      </c>
      <c r="C63" t="str">
        <f>'03_Resumo_Municipios'!C63</f>
        <v>Piauí</v>
      </c>
      <c r="D63" t="str">
        <f>'03_Resumo_Municipios'!D63</f>
        <v>Nordeste</v>
      </c>
      <c r="E63" s="12">
        <f>IFERROR(AVERAGEIFS('01_Base_Analitica'!$U:$U,'01_Base_Analitica'!$D:$D,A63,'01_Base_Analitica'!$Y:$Y,1),"")</f>
        <v>6.8249999999999993</v>
      </c>
      <c r="F63" s="12">
        <f>IFERROR(AVERAGEIFS('01_Base_Analitica'!$V:$V,'01_Base_Analitica'!$D:$D,A63,'01_Base_Analitica'!$Y:$Y,1),"")</f>
        <v>6.5</v>
      </c>
      <c r="G63" s="11">
        <f>COUNTIFS('01_Base_Analitica'!$D:$D,A63,'01_Base_Analitica'!$Y:$Y,1)</f>
        <v>4</v>
      </c>
      <c r="H63" s="12">
        <f t="shared" si="0"/>
        <v>0.32499999999999929</v>
      </c>
      <c r="J63" s="12">
        <v>6.5999999999999988</v>
      </c>
      <c r="K63" s="12">
        <v>6.5</v>
      </c>
      <c r="L63" s="12">
        <f t="shared" si="1"/>
        <v>9.9999999999998757E-2</v>
      </c>
      <c r="M63" s="12"/>
    </row>
    <row r="64" spans="1:13">
      <c r="A64">
        <f>'03_Resumo_Municipios'!A64</f>
        <v>2202901</v>
      </c>
      <c r="B64" t="str">
        <f>'03_Resumo_Municipios'!B64</f>
        <v>Corrente</v>
      </c>
      <c r="C64" t="str">
        <f>'03_Resumo_Municipios'!C64</f>
        <v>Piauí</v>
      </c>
      <c r="D64" t="str">
        <f>'03_Resumo_Municipios'!D64</f>
        <v>Nordeste</v>
      </c>
      <c r="E64" s="12">
        <f>IFERROR(AVERAGEIFS('01_Base_Analitica'!$U:$U,'01_Base_Analitica'!$D:$D,A64,'01_Base_Analitica'!$Y:$Y,1),"")</f>
        <v>6.5999999999999988</v>
      </c>
      <c r="F64" s="12">
        <f>IFERROR(AVERAGEIFS('01_Base_Analitica'!$V:$V,'01_Base_Analitica'!$D:$D,A64,'01_Base_Analitica'!$Y:$Y,1),"")</f>
        <v>6.5</v>
      </c>
      <c r="G64" s="11">
        <f>COUNTIFS('01_Base_Analitica'!$D:$D,A64,'01_Base_Analitica'!$Y:$Y,1)</f>
        <v>3</v>
      </c>
      <c r="H64" s="12">
        <f t="shared" si="0"/>
        <v>9.9999999999998757E-2</v>
      </c>
      <c r="J64" s="12">
        <v>7.0749999999999993</v>
      </c>
      <c r="K64" s="12">
        <v>6.8</v>
      </c>
      <c r="L64" s="12">
        <f t="shared" si="1"/>
        <v>0.27499999999999947</v>
      </c>
      <c r="M64" s="12"/>
    </row>
    <row r="65" spans="1:13">
      <c r="A65">
        <f>'03_Resumo_Municipios'!A65</f>
        <v>2205359</v>
      </c>
      <c r="B65" t="str">
        <f>'03_Resumo_Municipios'!B65</f>
        <v>João Costa</v>
      </c>
      <c r="C65" t="str">
        <f>'03_Resumo_Municipios'!C65</f>
        <v>Piauí</v>
      </c>
      <c r="D65" t="str">
        <f>'03_Resumo_Municipios'!D65</f>
        <v>Nordeste</v>
      </c>
      <c r="E65" s="12">
        <f>IFERROR(AVERAGEIFS('01_Base_Analitica'!$U:$U,'01_Base_Analitica'!$D:$D,A65,'01_Base_Analitica'!$Y:$Y,1),"")</f>
        <v>7.0749999999999993</v>
      </c>
      <c r="F65" s="12">
        <f>IFERROR(AVERAGEIFS('01_Base_Analitica'!$V:$V,'01_Base_Analitica'!$D:$D,A65,'01_Base_Analitica'!$Y:$Y,1),"")</f>
        <v>6.8</v>
      </c>
      <c r="G65" s="11">
        <f>COUNTIFS('01_Base_Analitica'!$D:$D,A65,'01_Base_Analitica'!$Y:$Y,1)</f>
        <v>4</v>
      </c>
      <c r="H65" s="12">
        <f t="shared" si="0"/>
        <v>0.27499999999999947</v>
      </c>
      <c r="J65" s="12">
        <v>6.3250000000000002</v>
      </c>
      <c r="K65" s="12">
        <v>6.5500000000000007</v>
      </c>
      <c r="L65" s="12">
        <f t="shared" si="1"/>
        <v>-0.22500000000000053</v>
      </c>
      <c r="M65" s="12"/>
    </row>
    <row r="66" spans="1:13">
      <c r="A66">
        <f>'03_Resumo_Municipios'!A66</f>
        <v>2308708</v>
      </c>
      <c r="B66" t="str">
        <f>'03_Resumo_Municipios'!B66</f>
        <v>Morada Nova</v>
      </c>
      <c r="C66" t="str">
        <f>'03_Resumo_Municipios'!C66</f>
        <v>Ceará</v>
      </c>
      <c r="D66" t="str">
        <f>'03_Resumo_Municipios'!D66</f>
        <v>Nordeste</v>
      </c>
      <c r="E66" s="12">
        <f>IFERROR(AVERAGEIFS('01_Base_Analitica'!$U:$U,'01_Base_Analitica'!$D:$D,A66,'01_Base_Analitica'!$Y:$Y,1),"")</f>
        <v>6.3250000000000002</v>
      </c>
      <c r="F66" s="12">
        <f>IFERROR(AVERAGEIFS('01_Base_Analitica'!$V:$V,'01_Base_Analitica'!$D:$D,A66,'01_Base_Analitica'!$Y:$Y,1),"")</f>
        <v>6.5500000000000007</v>
      </c>
      <c r="G66" s="11">
        <f>COUNTIFS('01_Base_Analitica'!$D:$D,A66,'01_Base_Analitica'!$Y:$Y,1)</f>
        <v>4</v>
      </c>
      <c r="H66" s="12">
        <f t="shared" si="0"/>
        <v>-0.22500000000000053</v>
      </c>
      <c r="J66" s="12">
        <v>6.8000000000000007</v>
      </c>
      <c r="K66" s="12">
        <v>6.8</v>
      </c>
      <c r="L66" s="12">
        <f t="shared" si="1"/>
        <v>0</v>
      </c>
      <c r="M66" s="12"/>
    </row>
    <row r="67" spans="1:13">
      <c r="A67">
        <f>'03_Resumo_Municipios'!A67</f>
        <v>2702900</v>
      </c>
      <c r="B67" t="str">
        <f>'03_Resumo_Municipios'!B67</f>
        <v>Girau do Ponciano</v>
      </c>
      <c r="C67" t="str">
        <f>'03_Resumo_Municipios'!C67</f>
        <v>Alagoas</v>
      </c>
      <c r="D67" t="str">
        <f>'03_Resumo_Municipios'!D67</f>
        <v>Nordeste</v>
      </c>
      <c r="E67" s="12">
        <f>IFERROR(AVERAGEIFS('01_Base_Analitica'!$U:$U,'01_Base_Analitica'!$D:$D,A67,'01_Base_Analitica'!$Y:$Y,1),"")</f>
        <v>6.8000000000000007</v>
      </c>
      <c r="F67" s="12">
        <f>IFERROR(AVERAGEIFS('01_Base_Analitica'!$V:$V,'01_Base_Analitica'!$D:$D,A67,'01_Base_Analitica'!$Y:$Y,1),"")</f>
        <v>6.8</v>
      </c>
      <c r="G67" s="11">
        <f>COUNTIFS('01_Base_Analitica'!$D:$D,A67,'01_Base_Analitica'!$Y:$Y,1)</f>
        <v>4</v>
      </c>
      <c r="H67" s="12">
        <f t="shared" ref="H67:H130" si="2">IF(G67=0,"",E67-F67)</f>
        <v>8.8817841970012523E-16</v>
      </c>
      <c r="J67" s="12">
        <v>6</v>
      </c>
      <c r="K67" s="12">
        <v>5.7</v>
      </c>
      <c r="L67" s="12">
        <f t="shared" ref="L67:L130" si="3">J67-K67</f>
        <v>0.29999999999999982</v>
      </c>
      <c r="M67" s="12"/>
    </row>
    <row r="68" spans="1:13">
      <c r="A68">
        <f>'03_Resumo_Municipios'!A68</f>
        <v>2401453</v>
      </c>
      <c r="B68" t="str">
        <f>'03_Resumo_Municipios'!B68</f>
        <v>Baraúna</v>
      </c>
      <c r="C68" t="str">
        <f>'03_Resumo_Municipios'!C68</f>
        <v>Rio Grande do Norte</v>
      </c>
      <c r="D68" t="str">
        <f>'03_Resumo_Municipios'!D68</f>
        <v>Nordeste</v>
      </c>
      <c r="E68" s="12" t="str">
        <f>IFERROR(AVERAGEIFS('01_Base_Analitica'!$U:$U,'01_Base_Analitica'!$D:$D,A68,'01_Base_Analitica'!$Y:$Y,1),"")</f>
        <v/>
      </c>
      <c r="F68" s="12" t="str">
        <f>IFERROR(AVERAGEIFS('01_Base_Analitica'!$V:$V,'01_Base_Analitica'!$D:$D,A68,'01_Base_Analitica'!$Y:$Y,1),"")</f>
        <v/>
      </c>
      <c r="G68" s="11">
        <f>COUNTIFS('01_Base_Analitica'!$D:$D,A68,'01_Base_Analitica'!$Y:$Y,1)</f>
        <v>0</v>
      </c>
      <c r="H68" s="12" t="str">
        <f t="shared" si="2"/>
        <v/>
      </c>
      <c r="J68" s="12">
        <v>4.0250000000000004</v>
      </c>
      <c r="K68" s="12">
        <v>4.45</v>
      </c>
      <c r="L68" s="12">
        <f t="shared" si="3"/>
        <v>-0.42499999999999982</v>
      </c>
      <c r="M68" s="12"/>
    </row>
    <row r="69" spans="1:13">
      <c r="A69">
        <f>'03_Resumo_Municipios'!A69</f>
        <v>2706422</v>
      </c>
      <c r="B69" t="str">
        <f>'03_Resumo_Municipios'!B69</f>
        <v>Pariconha</v>
      </c>
      <c r="C69" t="str">
        <f>'03_Resumo_Municipios'!C69</f>
        <v>Alagoas</v>
      </c>
      <c r="D69" t="str">
        <f>'03_Resumo_Municipios'!D69</f>
        <v>Nordeste</v>
      </c>
      <c r="E69" s="12">
        <f>IFERROR(AVERAGEIFS('01_Base_Analitica'!$U:$U,'01_Base_Analitica'!$D:$D,A69,'01_Base_Analitica'!$Y:$Y,1),"")</f>
        <v>6</v>
      </c>
      <c r="F69" s="12">
        <f>IFERROR(AVERAGEIFS('01_Base_Analitica'!$V:$V,'01_Base_Analitica'!$D:$D,A69,'01_Base_Analitica'!$Y:$Y,1),"")</f>
        <v>5.7</v>
      </c>
      <c r="G69" s="11">
        <f>COUNTIFS('01_Base_Analitica'!$D:$D,A69,'01_Base_Analitica'!$Y:$Y,1)</f>
        <v>4</v>
      </c>
      <c r="H69" s="12">
        <f t="shared" si="2"/>
        <v>0.29999999999999982</v>
      </c>
      <c r="J69" s="12">
        <v>6.2000000000000011</v>
      </c>
      <c r="K69" s="12">
        <v>6.6</v>
      </c>
      <c r="L69" s="12">
        <f t="shared" si="3"/>
        <v>-0.39999999999999858</v>
      </c>
      <c r="M69" s="12"/>
    </row>
    <row r="70" spans="1:13">
      <c r="A70">
        <f>'03_Resumo_Municipios'!A70</f>
        <v>2414902</v>
      </c>
      <c r="B70" t="str">
        <f>'03_Resumo_Municipios'!B70</f>
        <v>Viçosa</v>
      </c>
      <c r="C70" t="str">
        <f>'03_Resumo_Municipios'!C70</f>
        <v>Rio Grande do Norte</v>
      </c>
      <c r="D70" t="str">
        <f>'03_Resumo_Municipios'!D70</f>
        <v>Nordeste</v>
      </c>
      <c r="E70" s="12">
        <f>IFERROR(AVERAGEIFS('01_Base_Analitica'!$U:$U,'01_Base_Analitica'!$D:$D,A70,'01_Base_Analitica'!$Y:$Y,1),"")</f>
        <v>4.0250000000000004</v>
      </c>
      <c r="F70" s="12">
        <f>IFERROR(AVERAGEIFS('01_Base_Analitica'!$V:$V,'01_Base_Analitica'!$D:$D,A70,'01_Base_Analitica'!$Y:$Y,1),"")</f>
        <v>4.45</v>
      </c>
      <c r="G70" s="11">
        <f>COUNTIFS('01_Base_Analitica'!$D:$D,A70,'01_Base_Analitica'!$Y:$Y,1)</f>
        <v>4</v>
      </c>
      <c r="H70" s="12">
        <f t="shared" si="2"/>
        <v>-0.42499999999999982</v>
      </c>
      <c r="J70" s="12">
        <v>7.85</v>
      </c>
      <c r="K70" s="12">
        <v>7.35</v>
      </c>
      <c r="L70" s="12">
        <f t="shared" si="3"/>
        <v>0.5</v>
      </c>
      <c r="M70" s="12"/>
    </row>
    <row r="71" spans="1:13">
      <c r="A71">
        <f>'03_Resumo_Municipios'!A71</f>
        <v>2405108</v>
      </c>
      <c r="B71" t="str">
        <f>'03_Resumo_Municipios'!B71</f>
        <v>Jandaíra</v>
      </c>
      <c r="C71" t="str">
        <f>'03_Resumo_Municipios'!C71</f>
        <v>Rio Grande do Norte</v>
      </c>
      <c r="D71" t="str">
        <f>'03_Resumo_Municipios'!D71</f>
        <v>Nordeste</v>
      </c>
      <c r="E71" s="12">
        <f>IFERROR(AVERAGEIFS('01_Base_Analitica'!$U:$U,'01_Base_Analitica'!$D:$D,A71,'01_Base_Analitica'!$Y:$Y,1),"")</f>
        <v>6.2000000000000011</v>
      </c>
      <c r="F71" s="12">
        <f>IFERROR(AVERAGEIFS('01_Base_Analitica'!$V:$V,'01_Base_Analitica'!$D:$D,A71,'01_Base_Analitica'!$Y:$Y,1),"")</f>
        <v>6.6</v>
      </c>
      <c r="G71" s="11">
        <f>COUNTIFS('01_Base_Analitica'!$D:$D,A71,'01_Base_Analitica'!$Y:$Y,1)</f>
        <v>4</v>
      </c>
      <c r="H71" s="12">
        <f t="shared" si="2"/>
        <v>-0.39999999999999858</v>
      </c>
      <c r="J71" s="12">
        <v>8</v>
      </c>
      <c r="K71" s="12">
        <v>8.3000000000000007</v>
      </c>
      <c r="L71" s="12">
        <f t="shared" si="3"/>
        <v>-0.30000000000000071</v>
      </c>
      <c r="M71" s="12"/>
    </row>
    <row r="72" spans="1:13">
      <c r="A72">
        <f>'03_Resumo_Municipios'!A72</f>
        <v>2205250</v>
      </c>
      <c r="B72" t="str">
        <f>'03_Resumo_Municipios'!B72</f>
        <v>Jardim do Mulato</v>
      </c>
      <c r="C72" t="str">
        <f>'03_Resumo_Municipios'!C72</f>
        <v>Piauí</v>
      </c>
      <c r="D72" t="str">
        <f>'03_Resumo_Municipios'!D72</f>
        <v>Nordeste</v>
      </c>
      <c r="E72" s="12">
        <f>IFERROR(AVERAGEIFS('01_Base_Analitica'!$U:$U,'01_Base_Analitica'!$D:$D,A72,'01_Base_Analitica'!$Y:$Y,1),"")</f>
        <v>7.85</v>
      </c>
      <c r="F72" s="12">
        <f>IFERROR(AVERAGEIFS('01_Base_Analitica'!$V:$V,'01_Base_Analitica'!$D:$D,A72,'01_Base_Analitica'!$Y:$Y,1),"")</f>
        <v>7.35</v>
      </c>
      <c r="G72" s="11">
        <f>COUNTIFS('01_Base_Analitica'!$D:$D,A72,'01_Base_Analitica'!$Y:$Y,1)</f>
        <v>4</v>
      </c>
      <c r="H72" s="12">
        <f t="shared" si="2"/>
        <v>0.5</v>
      </c>
      <c r="J72" s="12">
        <v>7.2</v>
      </c>
      <c r="K72" s="12">
        <v>7</v>
      </c>
      <c r="L72" s="12">
        <f t="shared" si="3"/>
        <v>0.20000000000000018</v>
      </c>
      <c r="M72" s="12"/>
    </row>
    <row r="73" spans="1:13">
      <c r="A73">
        <f>'03_Resumo_Municipios'!A73</f>
        <v>2911402</v>
      </c>
      <c r="B73" t="str">
        <f>'03_Resumo_Municipios'!B73</f>
        <v>Glória</v>
      </c>
      <c r="C73" t="str">
        <f>'03_Resumo_Municipios'!C73</f>
        <v>Bahia</v>
      </c>
      <c r="D73" t="str">
        <f>'03_Resumo_Municipios'!D73</f>
        <v>Nordeste</v>
      </c>
      <c r="E73" s="12">
        <f>IFERROR(AVERAGEIFS('01_Base_Analitica'!$U:$U,'01_Base_Analitica'!$D:$D,A73,'01_Base_Analitica'!$Y:$Y,1),"")</f>
        <v>8</v>
      </c>
      <c r="F73" s="12">
        <f>IFERROR(AVERAGEIFS('01_Base_Analitica'!$V:$V,'01_Base_Analitica'!$D:$D,A73,'01_Base_Analitica'!$Y:$Y,1),"")</f>
        <v>8.3000000000000007</v>
      </c>
      <c r="G73" s="11">
        <f>COUNTIFS('01_Base_Analitica'!$D:$D,A73,'01_Base_Analitica'!$Y:$Y,1)</f>
        <v>4</v>
      </c>
      <c r="H73" s="12">
        <f t="shared" si="2"/>
        <v>-0.30000000000000071</v>
      </c>
      <c r="J73" s="12">
        <v>5.7</v>
      </c>
      <c r="K73" s="12">
        <v>5.6</v>
      </c>
      <c r="L73" s="12">
        <f t="shared" si="3"/>
        <v>0.10000000000000053</v>
      </c>
      <c r="M73" s="12"/>
    </row>
    <row r="74" spans="1:13">
      <c r="A74">
        <f>'03_Resumo_Municipios'!A74</f>
        <v>2915007</v>
      </c>
      <c r="B74" t="str">
        <f>'03_Resumo_Municipios'!B74</f>
        <v>Itaeté</v>
      </c>
      <c r="C74" t="str">
        <f>'03_Resumo_Municipios'!C74</f>
        <v>Bahia</v>
      </c>
      <c r="D74" t="str">
        <f>'03_Resumo_Municipios'!D74</f>
        <v>Nordeste</v>
      </c>
      <c r="E74" s="12" t="str">
        <f>IFERROR(AVERAGEIFS('01_Base_Analitica'!$U:$U,'01_Base_Analitica'!$D:$D,A74,'01_Base_Analitica'!$Y:$Y,1),"")</f>
        <v/>
      </c>
      <c r="F74" s="12" t="str">
        <f>IFERROR(AVERAGEIFS('01_Base_Analitica'!$V:$V,'01_Base_Analitica'!$D:$D,A74,'01_Base_Analitica'!$Y:$Y,1),"")</f>
        <v/>
      </c>
      <c r="G74" s="11">
        <f>COUNTIFS('01_Base_Analitica'!$D:$D,A74,'01_Base_Analitica'!$Y:$Y,1)</f>
        <v>0</v>
      </c>
      <c r="H74" s="12" t="str">
        <f t="shared" si="2"/>
        <v/>
      </c>
      <c r="J74" s="12">
        <v>7.35</v>
      </c>
      <c r="K74" s="12">
        <v>7</v>
      </c>
      <c r="L74" s="12">
        <f t="shared" si="3"/>
        <v>0.34999999999999964</v>
      </c>
      <c r="M74" s="12"/>
    </row>
    <row r="75" spans="1:13">
      <c r="A75">
        <f>'03_Resumo_Municipios'!A75</f>
        <v>2103406</v>
      </c>
      <c r="B75" t="str">
        <f>'03_Resumo_Municipios'!B75</f>
        <v>Coelho Neto</v>
      </c>
      <c r="C75" t="str">
        <f>'03_Resumo_Municipios'!C75</f>
        <v>Maranhão</v>
      </c>
      <c r="D75" t="str">
        <f>'03_Resumo_Municipios'!D75</f>
        <v>Nordeste</v>
      </c>
      <c r="E75" s="12">
        <f>IFERROR(AVERAGEIFS('01_Base_Analitica'!$U:$U,'01_Base_Analitica'!$D:$D,A75,'01_Base_Analitica'!$Y:$Y,1),"")</f>
        <v>7.2</v>
      </c>
      <c r="F75" s="12">
        <f>IFERROR(AVERAGEIFS('01_Base_Analitica'!$V:$V,'01_Base_Analitica'!$D:$D,A75,'01_Base_Analitica'!$Y:$Y,1),"")</f>
        <v>7</v>
      </c>
      <c r="G75" s="11">
        <f>COUNTIFS('01_Base_Analitica'!$D:$D,A75,'01_Base_Analitica'!$Y:$Y,1)</f>
        <v>4</v>
      </c>
      <c r="H75" s="12">
        <f t="shared" si="2"/>
        <v>0.20000000000000018</v>
      </c>
      <c r="J75" s="12">
        <v>7.35</v>
      </c>
      <c r="K75" s="12">
        <v>6.4249999999999998</v>
      </c>
      <c r="L75" s="12">
        <f t="shared" si="3"/>
        <v>0.92499999999999982</v>
      </c>
      <c r="M75" s="12"/>
    </row>
    <row r="76" spans="1:13">
      <c r="A76">
        <f>'03_Resumo_Municipios'!A76</f>
        <v>2806008</v>
      </c>
      <c r="B76" t="str">
        <f>'03_Resumo_Municipios'!B76</f>
        <v>Ribeirópolis</v>
      </c>
      <c r="C76" t="str">
        <f>'03_Resumo_Municipios'!C76</f>
        <v>Sergipe</v>
      </c>
      <c r="D76" t="str">
        <f>'03_Resumo_Municipios'!D76</f>
        <v>Nordeste</v>
      </c>
      <c r="E76" s="12">
        <f>IFERROR(AVERAGEIFS('01_Base_Analitica'!$U:$U,'01_Base_Analitica'!$D:$D,A76,'01_Base_Analitica'!$Y:$Y,1),"")</f>
        <v>5.7</v>
      </c>
      <c r="F76" s="12">
        <f>IFERROR(AVERAGEIFS('01_Base_Analitica'!$V:$V,'01_Base_Analitica'!$D:$D,A76,'01_Base_Analitica'!$Y:$Y,1),"")</f>
        <v>5.6</v>
      </c>
      <c r="G76" s="11">
        <f>COUNTIFS('01_Base_Analitica'!$D:$D,A76,'01_Base_Analitica'!$Y:$Y,1)</f>
        <v>4</v>
      </c>
      <c r="H76" s="12">
        <f t="shared" si="2"/>
        <v>0.10000000000000053</v>
      </c>
      <c r="J76" s="12">
        <v>4.7</v>
      </c>
      <c r="K76" s="12">
        <v>5.3</v>
      </c>
      <c r="L76" s="12">
        <f t="shared" si="3"/>
        <v>-0.59999999999999964</v>
      </c>
      <c r="M76" s="12"/>
    </row>
    <row r="77" spans="1:13">
      <c r="A77">
        <f>'03_Resumo_Municipios'!A77</f>
        <v>2600203</v>
      </c>
      <c r="B77" t="str">
        <f>'03_Resumo_Municipios'!B77</f>
        <v>Afrânio</v>
      </c>
      <c r="C77" t="str">
        <f>'03_Resumo_Municipios'!C77</f>
        <v>Pernambuco</v>
      </c>
      <c r="D77" t="str">
        <f>'03_Resumo_Municipios'!D77</f>
        <v>Nordeste</v>
      </c>
      <c r="E77" s="12">
        <f>IFERROR(AVERAGEIFS('01_Base_Analitica'!$U:$U,'01_Base_Analitica'!$D:$D,A77,'01_Base_Analitica'!$Y:$Y,1),"")</f>
        <v>7.35</v>
      </c>
      <c r="F77" s="12">
        <f>IFERROR(AVERAGEIFS('01_Base_Analitica'!$V:$V,'01_Base_Analitica'!$D:$D,A77,'01_Base_Analitica'!$Y:$Y,1),"")</f>
        <v>7</v>
      </c>
      <c r="G77" s="11">
        <f>COUNTIFS('01_Base_Analitica'!$D:$D,A77,'01_Base_Analitica'!$Y:$Y,1)</f>
        <v>4</v>
      </c>
      <c r="H77" s="12">
        <f t="shared" si="2"/>
        <v>0.34999999999999964</v>
      </c>
      <c r="J77" s="12">
        <v>5.4750000000000005</v>
      </c>
      <c r="K77" s="12">
        <v>5.3</v>
      </c>
      <c r="L77" s="12">
        <f t="shared" si="3"/>
        <v>0.17500000000000071</v>
      </c>
      <c r="M77" s="12"/>
    </row>
    <row r="78" spans="1:13">
      <c r="A78">
        <f>'03_Resumo_Municipios'!A78</f>
        <v>2100501</v>
      </c>
      <c r="B78" t="str">
        <f>'03_Resumo_Municipios'!B78</f>
        <v>Alto Parnaíba</v>
      </c>
      <c r="C78" t="str">
        <f>'03_Resumo_Municipios'!C78</f>
        <v>Maranhão</v>
      </c>
      <c r="D78" t="str">
        <f>'03_Resumo_Municipios'!D78</f>
        <v>Nordeste</v>
      </c>
      <c r="E78" s="12">
        <f>IFERROR(AVERAGEIFS('01_Base_Analitica'!$U:$U,'01_Base_Analitica'!$D:$D,A78,'01_Base_Analitica'!$Y:$Y,1),"")</f>
        <v>7.35</v>
      </c>
      <c r="F78" s="12">
        <f>IFERROR(AVERAGEIFS('01_Base_Analitica'!$V:$V,'01_Base_Analitica'!$D:$D,A78,'01_Base_Analitica'!$Y:$Y,1),"")</f>
        <v>6.4249999999999998</v>
      </c>
      <c r="G78" s="11">
        <f>COUNTIFS('01_Base_Analitica'!$D:$D,A78,'01_Base_Analitica'!$Y:$Y,1)</f>
        <v>4</v>
      </c>
      <c r="H78" s="12">
        <f t="shared" si="2"/>
        <v>0.92499999999999982</v>
      </c>
      <c r="J78" s="12">
        <v>7.7249999999999996</v>
      </c>
      <c r="K78" s="12">
        <v>7.3</v>
      </c>
      <c r="L78" s="12">
        <f t="shared" si="3"/>
        <v>0.42499999999999982</v>
      </c>
      <c r="M78" s="12"/>
    </row>
    <row r="79" spans="1:13">
      <c r="A79">
        <f>'03_Resumo_Municipios'!A79</f>
        <v>2102408</v>
      </c>
      <c r="B79" t="str">
        <f>'03_Resumo_Municipios'!B79</f>
        <v>Cajapió</v>
      </c>
      <c r="C79" t="str">
        <f>'03_Resumo_Municipios'!C79</f>
        <v>Maranhão</v>
      </c>
      <c r="D79" t="str">
        <f>'03_Resumo_Municipios'!D79</f>
        <v>Nordeste</v>
      </c>
      <c r="E79" s="12">
        <f>IFERROR(AVERAGEIFS('01_Base_Analitica'!$U:$U,'01_Base_Analitica'!$D:$D,A79,'01_Base_Analitica'!$Y:$Y,1),"")</f>
        <v>4.7</v>
      </c>
      <c r="F79" s="12">
        <f>IFERROR(AVERAGEIFS('01_Base_Analitica'!$V:$V,'01_Base_Analitica'!$D:$D,A79,'01_Base_Analitica'!$Y:$Y,1),"")</f>
        <v>5.3</v>
      </c>
      <c r="G79" s="11">
        <f>COUNTIFS('01_Base_Analitica'!$D:$D,A79,'01_Base_Analitica'!$Y:$Y,1)</f>
        <v>4</v>
      </c>
      <c r="H79" s="12">
        <f t="shared" si="2"/>
        <v>-0.59999999999999964</v>
      </c>
      <c r="J79" s="12">
        <v>5.6999999999999993</v>
      </c>
      <c r="K79" s="12">
        <v>5.8</v>
      </c>
      <c r="L79" s="12">
        <f t="shared" si="3"/>
        <v>-0.10000000000000053</v>
      </c>
      <c r="M79" s="12"/>
    </row>
    <row r="80" spans="1:13">
      <c r="A80">
        <f>'03_Resumo_Municipios'!A80</f>
        <v>2507408</v>
      </c>
      <c r="B80" t="str">
        <f>'03_Resumo_Municipios'!B80</f>
        <v>Jericó</v>
      </c>
      <c r="C80" t="str">
        <f>'03_Resumo_Municipios'!C80</f>
        <v>Paraíba</v>
      </c>
      <c r="D80" t="str">
        <f>'03_Resumo_Municipios'!D80</f>
        <v>Nordeste</v>
      </c>
      <c r="E80" s="12">
        <f>IFERROR(AVERAGEIFS('01_Base_Analitica'!$U:$U,'01_Base_Analitica'!$D:$D,A80,'01_Base_Analitica'!$Y:$Y,1),"")</f>
        <v>5.4750000000000005</v>
      </c>
      <c r="F80" s="12">
        <f>IFERROR(AVERAGEIFS('01_Base_Analitica'!$V:$V,'01_Base_Analitica'!$D:$D,A80,'01_Base_Analitica'!$Y:$Y,1),"")</f>
        <v>5.3</v>
      </c>
      <c r="G80" s="11">
        <f>COUNTIFS('01_Base_Analitica'!$D:$D,A80,'01_Base_Analitica'!$Y:$Y,1)</f>
        <v>4</v>
      </c>
      <c r="H80" s="12">
        <f t="shared" si="2"/>
        <v>0.17500000000000071</v>
      </c>
      <c r="J80" s="12">
        <v>9.2999999999999989</v>
      </c>
      <c r="K80" s="12">
        <v>7.5</v>
      </c>
      <c r="L80" s="12">
        <f t="shared" si="3"/>
        <v>1.7999999999999989</v>
      </c>
      <c r="M80" s="12"/>
    </row>
    <row r="81" spans="1:13">
      <c r="A81">
        <f>'03_Resumo_Municipios'!A81</f>
        <v>2210904</v>
      </c>
      <c r="B81" t="str">
        <f>'03_Resumo_Municipios'!B81</f>
        <v>Socorro do Piauí</v>
      </c>
      <c r="C81" t="str">
        <f>'03_Resumo_Municipios'!C81</f>
        <v>Piauí</v>
      </c>
      <c r="D81" t="str">
        <f>'03_Resumo_Municipios'!D81</f>
        <v>Nordeste</v>
      </c>
      <c r="E81" s="12">
        <f>IFERROR(AVERAGEIFS('01_Base_Analitica'!$U:$U,'01_Base_Analitica'!$D:$D,A81,'01_Base_Analitica'!$Y:$Y,1),"")</f>
        <v>7.7249999999999996</v>
      </c>
      <c r="F81" s="12">
        <f>IFERROR(AVERAGEIFS('01_Base_Analitica'!$V:$V,'01_Base_Analitica'!$D:$D,A81,'01_Base_Analitica'!$Y:$Y,1),"")</f>
        <v>7.3</v>
      </c>
      <c r="G81" s="11">
        <f>COUNTIFS('01_Base_Analitica'!$D:$D,A81,'01_Base_Analitica'!$Y:$Y,1)</f>
        <v>4</v>
      </c>
      <c r="H81" s="12">
        <f t="shared" si="2"/>
        <v>0.42499999999999982</v>
      </c>
      <c r="J81" s="12">
        <v>6.5250000000000004</v>
      </c>
      <c r="K81" s="12">
        <v>6.4</v>
      </c>
      <c r="L81" s="12">
        <f t="shared" si="3"/>
        <v>0.125</v>
      </c>
      <c r="M81" s="12"/>
    </row>
    <row r="82" spans="1:13">
      <c r="A82">
        <f>'03_Resumo_Municipios'!A82</f>
        <v>2702207</v>
      </c>
      <c r="B82" t="str">
        <f>'03_Resumo_Municipios'!B82</f>
        <v>Coqueiro Seco</v>
      </c>
      <c r="C82" t="str">
        <f>'03_Resumo_Municipios'!C82</f>
        <v>Alagoas</v>
      </c>
      <c r="D82" t="str">
        <f>'03_Resumo_Municipios'!D82</f>
        <v>Nordeste</v>
      </c>
      <c r="E82" s="12">
        <f>IFERROR(AVERAGEIFS('01_Base_Analitica'!$U:$U,'01_Base_Analitica'!$D:$D,A82,'01_Base_Analitica'!$Y:$Y,1),"")</f>
        <v>5.6999999999999993</v>
      </c>
      <c r="F82" s="12">
        <f>IFERROR(AVERAGEIFS('01_Base_Analitica'!$V:$V,'01_Base_Analitica'!$D:$D,A82,'01_Base_Analitica'!$Y:$Y,1),"")</f>
        <v>5.8</v>
      </c>
      <c r="G82" s="11">
        <f>COUNTIFS('01_Base_Analitica'!$D:$D,A82,'01_Base_Analitica'!$Y:$Y,1)</f>
        <v>4</v>
      </c>
      <c r="H82" s="12">
        <f t="shared" si="2"/>
        <v>-0.10000000000000053</v>
      </c>
      <c r="J82" s="12">
        <v>6.5250000000000004</v>
      </c>
      <c r="K82" s="12">
        <v>7</v>
      </c>
      <c r="L82" s="12">
        <f t="shared" si="3"/>
        <v>-0.47499999999999964</v>
      </c>
      <c r="M82" s="12"/>
    </row>
    <row r="83" spans="1:13">
      <c r="A83">
        <f>'03_Resumo_Municipios'!A83</f>
        <v>2513901</v>
      </c>
      <c r="B83" t="str">
        <f>'03_Resumo_Municipios'!B83</f>
        <v>São Bento</v>
      </c>
      <c r="C83" t="str">
        <f>'03_Resumo_Municipios'!C83</f>
        <v>Paraíba</v>
      </c>
      <c r="D83" t="str">
        <f>'03_Resumo_Municipios'!D83</f>
        <v>Nordeste</v>
      </c>
      <c r="E83" s="12">
        <f>IFERROR(AVERAGEIFS('01_Base_Analitica'!$U:$U,'01_Base_Analitica'!$D:$D,A83,'01_Base_Analitica'!$Y:$Y,1),"")</f>
        <v>9.2999999999999989</v>
      </c>
      <c r="F83" s="12">
        <f>IFERROR(AVERAGEIFS('01_Base_Analitica'!$V:$V,'01_Base_Analitica'!$D:$D,A83,'01_Base_Analitica'!$Y:$Y,1),"")</f>
        <v>7.5</v>
      </c>
      <c r="G83" s="11">
        <f>COUNTIFS('01_Base_Analitica'!$D:$D,A83,'01_Base_Analitica'!$Y:$Y,1)</f>
        <v>4</v>
      </c>
      <c r="H83" s="12">
        <f t="shared" si="2"/>
        <v>1.7999999999999989</v>
      </c>
      <c r="J83" s="12">
        <v>6.5750000000000011</v>
      </c>
      <c r="K83" s="12">
        <v>6.6</v>
      </c>
      <c r="L83" s="12">
        <f t="shared" si="3"/>
        <v>-2.4999999999998579E-2</v>
      </c>
      <c r="M83" s="12"/>
    </row>
    <row r="84" spans="1:13">
      <c r="A84">
        <f>'03_Resumo_Municipios'!A84</f>
        <v>2926806</v>
      </c>
      <c r="B84" t="str">
        <f>'03_Resumo_Municipios'!B84</f>
        <v>Rio do Antônio</v>
      </c>
      <c r="C84" t="str">
        <f>'03_Resumo_Municipios'!C84</f>
        <v>Bahia</v>
      </c>
      <c r="D84" t="str">
        <f>'03_Resumo_Municipios'!D84</f>
        <v>Nordeste</v>
      </c>
      <c r="E84" s="12">
        <f>IFERROR(AVERAGEIFS('01_Base_Analitica'!$U:$U,'01_Base_Analitica'!$D:$D,A84,'01_Base_Analitica'!$Y:$Y,1),"")</f>
        <v>6.5250000000000004</v>
      </c>
      <c r="F84" s="12">
        <f>IFERROR(AVERAGEIFS('01_Base_Analitica'!$V:$V,'01_Base_Analitica'!$D:$D,A84,'01_Base_Analitica'!$Y:$Y,1),"")</f>
        <v>6.4</v>
      </c>
      <c r="G84" s="11">
        <f>COUNTIFS('01_Base_Analitica'!$D:$D,A84,'01_Base_Analitica'!$Y:$Y,1)</f>
        <v>4</v>
      </c>
      <c r="H84" s="12">
        <f t="shared" si="2"/>
        <v>0.125</v>
      </c>
      <c r="J84" s="12">
        <v>5.7</v>
      </c>
      <c r="K84" s="12">
        <v>5.5500000000000007</v>
      </c>
      <c r="L84" s="12">
        <f t="shared" si="3"/>
        <v>0.14999999999999947</v>
      </c>
      <c r="M84" s="12"/>
    </row>
    <row r="85" spans="1:13">
      <c r="A85">
        <f>'03_Resumo_Municipios'!A85</f>
        <v>2700102</v>
      </c>
      <c r="B85" t="str">
        <f>'03_Resumo_Municipios'!B85</f>
        <v>Água Branca</v>
      </c>
      <c r="C85" t="str">
        <f>'03_Resumo_Municipios'!C85</f>
        <v>Alagoas</v>
      </c>
      <c r="D85" t="str">
        <f>'03_Resumo_Municipios'!D85</f>
        <v>Nordeste</v>
      </c>
      <c r="E85" s="12" t="str">
        <f>IFERROR(AVERAGEIFS('01_Base_Analitica'!$U:$U,'01_Base_Analitica'!$D:$D,A85,'01_Base_Analitica'!$Y:$Y,1),"")</f>
        <v/>
      </c>
      <c r="F85" s="12" t="str">
        <f>IFERROR(AVERAGEIFS('01_Base_Analitica'!$V:$V,'01_Base_Analitica'!$D:$D,A85,'01_Base_Analitica'!$Y:$Y,1),"")</f>
        <v/>
      </c>
      <c r="G85" s="11">
        <f>COUNTIFS('01_Base_Analitica'!$D:$D,A85,'01_Base_Analitica'!$Y:$Y,1)</f>
        <v>0</v>
      </c>
      <c r="H85" s="12" t="str">
        <f t="shared" si="2"/>
        <v/>
      </c>
      <c r="J85" s="12">
        <v>6</v>
      </c>
      <c r="K85" s="12">
        <v>5.7</v>
      </c>
      <c r="L85" s="12">
        <f t="shared" si="3"/>
        <v>0.29999999999999982</v>
      </c>
      <c r="M85" s="12"/>
    </row>
    <row r="86" spans="1:13">
      <c r="A86">
        <f>'03_Resumo_Municipios'!A86</f>
        <v>2310308</v>
      </c>
      <c r="B86" t="str">
        <f>'03_Resumo_Municipios'!B86</f>
        <v>Parambu</v>
      </c>
      <c r="C86" t="str">
        <f>'03_Resumo_Municipios'!C86</f>
        <v>Ceará</v>
      </c>
      <c r="D86" t="str">
        <f>'03_Resumo_Municipios'!D86</f>
        <v>Nordeste</v>
      </c>
      <c r="E86" s="12">
        <f>IFERROR(AVERAGEIFS('01_Base_Analitica'!$U:$U,'01_Base_Analitica'!$D:$D,A86,'01_Base_Analitica'!$Y:$Y,1),"")</f>
        <v>6.5250000000000004</v>
      </c>
      <c r="F86" s="12">
        <f>IFERROR(AVERAGEIFS('01_Base_Analitica'!$V:$V,'01_Base_Analitica'!$D:$D,A86,'01_Base_Analitica'!$Y:$Y,1),"")</f>
        <v>7</v>
      </c>
      <c r="G86" s="11">
        <f>COUNTIFS('01_Base_Analitica'!$D:$D,A86,'01_Base_Analitica'!$Y:$Y,1)</f>
        <v>4</v>
      </c>
      <c r="H86" s="12">
        <f t="shared" si="2"/>
        <v>-0.47499999999999964</v>
      </c>
      <c r="J86" s="12">
        <v>8.5500000000000007</v>
      </c>
      <c r="K86" s="12">
        <v>8.3000000000000007</v>
      </c>
      <c r="L86" s="12">
        <f t="shared" si="3"/>
        <v>0.25</v>
      </c>
      <c r="M86" s="12"/>
    </row>
    <row r="87" spans="1:13">
      <c r="A87">
        <f>'03_Resumo_Municipios'!A87</f>
        <v>2903201</v>
      </c>
      <c r="B87" t="str">
        <f>'03_Resumo_Municipios'!B87</f>
        <v>Barreiras</v>
      </c>
      <c r="C87" t="str">
        <f>'03_Resumo_Municipios'!C87</f>
        <v>Bahia</v>
      </c>
      <c r="D87" t="str">
        <f>'03_Resumo_Municipios'!D87</f>
        <v>Nordeste</v>
      </c>
      <c r="E87" s="12">
        <f>IFERROR(AVERAGEIFS('01_Base_Analitica'!$U:$U,'01_Base_Analitica'!$D:$D,A87,'01_Base_Analitica'!$Y:$Y,1),"")</f>
        <v>6.5750000000000011</v>
      </c>
      <c r="F87" s="12">
        <f>IFERROR(AVERAGEIFS('01_Base_Analitica'!$V:$V,'01_Base_Analitica'!$D:$D,A87,'01_Base_Analitica'!$Y:$Y,1),"")</f>
        <v>6.6</v>
      </c>
      <c r="G87" s="11">
        <f>COUNTIFS('01_Base_Analitica'!$D:$D,A87,'01_Base_Analitica'!$Y:$Y,1)</f>
        <v>4</v>
      </c>
      <c r="H87" s="12">
        <f t="shared" si="2"/>
        <v>-2.4999999999998579E-2</v>
      </c>
      <c r="J87" s="12">
        <v>5.6750000000000007</v>
      </c>
      <c r="K87" s="12">
        <v>5.5</v>
      </c>
      <c r="L87" s="12">
        <f t="shared" si="3"/>
        <v>0.17500000000000071</v>
      </c>
      <c r="M87" s="12"/>
    </row>
    <row r="88" spans="1:13">
      <c r="A88">
        <f>'03_Resumo_Municipios'!A88</f>
        <v>2923803</v>
      </c>
      <c r="B88" t="str">
        <f>'03_Resumo_Municipios'!B88</f>
        <v>Paripiranga</v>
      </c>
      <c r="C88" t="str">
        <f>'03_Resumo_Municipios'!C88</f>
        <v>Bahia</v>
      </c>
      <c r="D88" t="str">
        <f>'03_Resumo_Municipios'!D88</f>
        <v>Nordeste</v>
      </c>
      <c r="E88" s="12">
        <f>IFERROR(AVERAGEIFS('01_Base_Analitica'!$U:$U,'01_Base_Analitica'!$D:$D,A88,'01_Base_Analitica'!$Y:$Y,1),"")</f>
        <v>5.7</v>
      </c>
      <c r="F88" s="12">
        <f>IFERROR(AVERAGEIFS('01_Base_Analitica'!$V:$V,'01_Base_Analitica'!$D:$D,A88,'01_Base_Analitica'!$Y:$Y,1),"")</f>
        <v>5.5500000000000007</v>
      </c>
      <c r="G88" s="11">
        <f>COUNTIFS('01_Base_Analitica'!$D:$D,A88,'01_Base_Analitica'!$Y:$Y,1)</f>
        <v>4</v>
      </c>
      <c r="H88" s="12">
        <f t="shared" si="2"/>
        <v>0.14999999999999947</v>
      </c>
      <c r="J88" s="12">
        <v>5.7249999999999996</v>
      </c>
      <c r="K88" s="12">
        <v>5.6</v>
      </c>
      <c r="L88" s="12">
        <f t="shared" si="3"/>
        <v>0.125</v>
      </c>
      <c r="M88" s="12"/>
    </row>
    <row r="89" spans="1:13">
      <c r="A89">
        <f>'03_Resumo_Municipios'!A89</f>
        <v>2805703</v>
      </c>
      <c r="B89" t="str">
        <f>'03_Resumo_Municipios'!B89</f>
        <v>Propriá</v>
      </c>
      <c r="C89" t="str">
        <f>'03_Resumo_Municipios'!C89</f>
        <v>Sergipe</v>
      </c>
      <c r="D89" t="str">
        <f>'03_Resumo_Municipios'!D89</f>
        <v>Nordeste</v>
      </c>
      <c r="E89" s="12">
        <f>IFERROR(AVERAGEIFS('01_Base_Analitica'!$U:$U,'01_Base_Analitica'!$D:$D,A89,'01_Base_Analitica'!$Y:$Y,1),"")</f>
        <v>6</v>
      </c>
      <c r="F89" s="12">
        <f>IFERROR(AVERAGEIFS('01_Base_Analitica'!$V:$V,'01_Base_Analitica'!$D:$D,A89,'01_Base_Analitica'!$Y:$Y,1),"")</f>
        <v>5.7</v>
      </c>
      <c r="G89" s="11">
        <f>COUNTIFS('01_Base_Analitica'!$D:$D,A89,'01_Base_Analitica'!$Y:$Y,1)</f>
        <v>4</v>
      </c>
      <c r="H89" s="12">
        <f t="shared" si="2"/>
        <v>0.29999999999999982</v>
      </c>
      <c r="J89" s="12">
        <v>6.9749999999999996</v>
      </c>
      <c r="K89" s="12">
        <v>6.8</v>
      </c>
      <c r="L89" s="12">
        <f t="shared" si="3"/>
        <v>0.17499999999999982</v>
      </c>
      <c r="M89" s="12"/>
    </row>
    <row r="90" spans="1:13">
      <c r="A90">
        <f>'03_Resumo_Municipios'!A90</f>
        <v>2101608</v>
      </c>
      <c r="B90" t="str">
        <f>'03_Resumo_Municipios'!B90</f>
        <v>Barra do Corda</v>
      </c>
      <c r="C90" t="str">
        <f>'03_Resumo_Municipios'!C90</f>
        <v>Maranhão</v>
      </c>
      <c r="D90" t="str">
        <f>'03_Resumo_Municipios'!D90</f>
        <v>Nordeste</v>
      </c>
      <c r="E90" s="12">
        <f>IFERROR(AVERAGEIFS('01_Base_Analitica'!$U:$U,'01_Base_Analitica'!$D:$D,A90,'01_Base_Analitica'!$Y:$Y,1),"")</f>
        <v>8.5500000000000007</v>
      </c>
      <c r="F90" s="12">
        <f>IFERROR(AVERAGEIFS('01_Base_Analitica'!$V:$V,'01_Base_Analitica'!$D:$D,A90,'01_Base_Analitica'!$Y:$Y,1),"")</f>
        <v>8.3000000000000007</v>
      </c>
      <c r="G90" s="11">
        <f>COUNTIFS('01_Base_Analitica'!$D:$D,A90,'01_Base_Analitica'!$Y:$Y,1)</f>
        <v>4</v>
      </c>
      <c r="H90" s="12">
        <f t="shared" si="2"/>
        <v>0.25</v>
      </c>
      <c r="J90" s="12">
        <v>6.85</v>
      </c>
      <c r="K90" s="12">
        <v>6.4</v>
      </c>
      <c r="L90" s="12">
        <f t="shared" si="3"/>
        <v>0.44999999999999929</v>
      </c>
      <c r="M90" s="12"/>
    </row>
    <row r="91" spans="1:13">
      <c r="A91">
        <f>'03_Resumo_Municipios'!A91</f>
        <v>2912103</v>
      </c>
      <c r="B91" t="str">
        <f>'03_Resumo_Municipios'!B91</f>
        <v>Ibicaraí</v>
      </c>
      <c r="C91" t="str">
        <f>'03_Resumo_Municipios'!C91</f>
        <v>Bahia</v>
      </c>
      <c r="D91" t="str">
        <f>'03_Resumo_Municipios'!D91</f>
        <v>Nordeste</v>
      </c>
      <c r="E91" s="12">
        <f>IFERROR(AVERAGEIFS('01_Base_Analitica'!$U:$U,'01_Base_Analitica'!$D:$D,A91,'01_Base_Analitica'!$Y:$Y,1),"")</f>
        <v>5.6750000000000007</v>
      </c>
      <c r="F91" s="12">
        <f>IFERROR(AVERAGEIFS('01_Base_Analitica'!$V:$V,'01_Base_Analitica'!$D:$D,A91,'01_Base_Analitica'!$Y:$Y,1),"")</f>
        <v>5.5</v>
      </c>
      <c r="G91" s="11">
        <f>COUNTIFS('01_Base_Analitica'!$D:$D,A91,'01_Base_Analitica'!$Y:$Y,1)</f>
        <v>4</v>
      </c>
      <c r="H91" s="12">
        <f t="shared" si="2"/>
        <v>0.17500000000000071</v>
      </c>
      <c r="J91" s="12">
        <v>5.45</v>
      </c>
      <c r="K91" s="12">
        <v>5.3</v>
      </c>
      <c r="L91" s="12">
        <f t="shared" si="3"/>
        <v>0.15000000000000036</v>
      </c>
      <c r="M91" s="12"/>
    </row>
    <row r="92" spans="1:13">
      <c r="A92">
        <f>'03_Resumo_Municipios'!A92</f>
        <v>2921302</v>
      </c>
      <c r="B92" t="str">
        <f>'03_Resumo_Municipios'!B92</f>
        <v>Milagres</v>
      </c>
      <c r="C92" t="str">
        <f>'03_Resumo_Municipios'!C92</f>
        <v>Bahia</v>
      </c>
      <c r="D92" t="str">
        <f>'03_Resumo_Municipios'!D92</f>
        <v>Nordeste</v>
      </c>
      <c r="E92" s="12">
        <f>IFERROR(AVERAGEIFS('01_Base_Analitica'!$U:$U,'01_Base_Analitica'!$D:$D,A92,'01_Base_Analitica'!$Y:$Y,1),"")</f>
        <v>5.7249999999999996</v>
      </c>
      <c r="F92" s="12">
        <f>IFERROR(AVERAGEIFS('01_Base_Analitica'!$V:$V,'01_Base_Analitica'!$D:$D,A92,'01_Base_Analitica'!$Y:$Y,1),"")</f>
        <v>5.6</v>
      </c>
      <c r="G92" s="11">
        <f>COUNTIFS('01_Base_Analitica'!$D:$D,A92,'01_Base_Analitica'!$Y:$Y,1)</f>
        <v>4</v>
      </c>
      <c r="H92" s="12">
        <f t="shared" si="2"/>
        <v>0.125</v>
      </c>
      <c r="J92" s="12">
        <v>7.4250000000000007</v>
      </c>
      <c r="K92" s="12">
        <v>6.2749999999999995</v>
      </c>
      <c r="L92" s="12">
        <f t="shared" si="3"/>
        <v>1.1500000000000012</v>
      </c>
      <c r="M92" s="12"/>
    </row>
    <row r="93" spans="1:13">
      <c r="A93">
        <f>'03_Resumo_Municipios'!A93</f>
        <v>2210656</v>
      </c>
      <c r="B93" t="str">
        <f>'03_Resumo_Municipios'!B93</f>
        <v>Sigefredo Pacheco</v>
      </c>
      <c r="C93" t="str">
        <f>'03_Resumo_Municipios'!C93</f>
        <v>Piauí</v>
      </c>
      <c r="D93" t="str">
        <f>'03_Resumo_Municipios'!D93</f>
        <v>Nordeste</v>
      </c>
      <c r="E93" s="12">
        <f>IFERROR(AVERAGEIFS('01_Base_Analitica'!$U:$U,'01_Base_Analitica'!$D:$D,A93,'01_Base_Analitica'!$Y:$Y,1),"")</f>
        <v>6.9749999999999996</v>
      </c>
      <c r="F93" s="12">
        <f>IFERROR(AVERAGEIFS('01_Base_Analitica'!$V:$V,'01_Base_Analitica'!$D:$D,A93,'01_Base_Analitica'!$Y:$Y,1),"")</f>
        <v>6.8</v>
      </c>
      <c r="G93" s="11">
        <f>COUNTIFS('01_Base_Analitica'!$D:$D,A93,'01_Base_Analitica'!$Y:$Y,1)</f>
        <v>4</v>
      </c>
      <c r="H93" s="12">
        <f t="shared" si="2"/>
        <v>0.17499999999999982</v>
      </c>
      <c r="J93" s="12">
        <v>7.05</v>
      </c>
      <c r="K93" s="12">
        <v>6.95</v>
      </c>
      <c r="L93" s="12">
        <f t="shared" si="3"/>
        <v>9.9999999999999645E-2</v>
      </c>
      <c r="M93" s="12"/>
    </row>
    <row r="94" spans="1:13">
      <c r="A94">
        <f>'03_Resumo_Municipios'!A94</f>
        <v>2211704</v>
      </c>
      <c r="B94" t="str">
        <f>'03_Resumo_Municipios'!B94</f>
        <v>Wall Ferraz</v>
      </c>
      <c r="C94" t="str">
        <f>'03_Resumo_Municipios'!C94</f>
        <v>Piauí</v>
      </c>
      <c r="D94" t="str">
        <f>'03_Resumo_Municipios'!D94</f>
        <v>Nordeste</v>
      </c>
      <c r="E94" s="12">
        <f>IFERROR(AVERAGEIFS('01_Base_Analitica'!$U:$U,'01_Base_Analitica'!$D:$D,A94,'01_Base_Analitica'!$Y:$Y,1),"")</f>
        <v>6.85</v>
      </c>
      <c r="F94" s="12">
        <f>IFERROR(AVERAGEIFS('01_Base_Analitica'!$V:$V,'01_Base_Analitica'!$D:$D,A94,'01_Base_Analitica'!$Y:$Y,1),"")</f>
        <v>6.4</v>
      </c>
      <c r="G94" s="11">
        <f>COUNTIFS('01_Base_Analitica'!$D:$D,A94,'01_Base_Analitica'!$Y:$Y,1)</f>
        <v>4</v>
      </c>
      <c r="H94" s="12">
        <f t="shared" si="2"/>
        <v>0.44999999999999929</v>
      </c>
      <c r="J94" s="12">
        <v>5.3999999999999995</v>
      </c>
      <c r="K94" s="12">
        <v>6.1</v>
      </c>
      <c r="L94" s="12">
        <f t="shared" si="3"/>
        <v>-0.70000000000000018</v>
      </c>
      <c r="M94" s="12"/>
    </row>
    <row r="95" spans="1:13">
      <c r="A95">
        <f>'03_Resumo_Municipios'!A95</f>
        <v>2708808</v>
      </c>
      <c r="B95" t="str">
        <f>'03_Resumo_Municipios'!B95</f>
        <v>São Sebastião</v>
      </c>
      <c r="C95" t="str">
        <f>'03_Resumo_Municipios'!C95</f>
        <v>Alagoas</v>
      </c>
      <c r="D95" t="str">
        <f>'03_Resumo_Municipios'!D95</f>
        <v>Nordeste</v>
      </c>
      <c r="E95" s="12">
        <f>IFERROR(AVERAGEIFS('01_Base_Analitica'!$U:$U,'01_Base_Analitica'!$D:$D,A95,'01_Base_Analitica'!$Y:$Y,1),"")</f>
        <v>5.45</v>
      </c>
      <c r="F95" s="12">
        <f>IFERROR(AVERAGEIFS('01_Base_Analitica'!$V:$V,'01_Base_Analitica'!$D:$D,A95,'01_Base_Analitica'!$Y:$Y,1),"")</f>
        <v>5.3</v>
      </c>
      <c r="G95" s="11">
        <f>COUNTIFS('01_Base_Analitica'!$D:$D,A95,'01_Base_Analitica'!$Y:$Y,1)</f>
        <v>4</v>
      </c>
      <c r="H95" s="12">
        <f t="shared" si="2"/>
        <v>0.15000000000000036</v>
      </c>
      <c r="J95" s="12">
        <v>6.55</v>
      </c>
      <c r="K95" s="12">
        <v>6.3</v>
      </c>
      <c r="L95" s="12">
        <f t="shared" si="3"/>
        <v>0.25</v>
      </c>
      <c r="M95" s="12"/>
    </row>
    <row r="96" spans="1:13">
      <c r="A96">
        <f>'03_Resumo_Municipios'!A96</f>
        <v>2514701</v>
      </c>
      <c r="B96" t="str">
        <f>'03_Resumo_Municipios'!B96</f>
        <v>São José do Sabugi</v>
      </c>
      <c r="C96" t="str">
        <f>'03_Resumo_Municipios'!C96</f>
        <v>Paraíba</v>
      </c>
      <c r="D96" t="str">
        <f>'03_Resumo_Municipios'!D96</f>
        <v>Nordeste</v>
      </c>
      <c r="E96" s="12">
        <f>IFERROR(AVERAGEIFS('01_Base_Analitica'!$U:$U,'01_Base_Analitica'!$D:$D,A96,'01_Base_Analitica'!$Y:$Y,1),"")</f>
        <v>7.4250000000000007</v>
      </c>
      <c r="F96" s="12">
        <f>IFERROR(AVERAGEIFS('01_Base_Analitica'!$V:$V,'01_Base_Analitica'!$D:$D,A96,'01_Base_Analitica'!$Y:$Y,1),"")</f>
        <v>6.2749999999999995</v>
      </c>
      <c r="G96" s="11">
        <f>COUNTIFS('01_Base_Analitica'!$D:$D,A96,'01_Base_Analitica'!$Y:$Y,1)</f>
        <v>4</v>
      </c>
      <c r="H96" s="12">
        <f t="shared" si="2"/>
        <v>1.1500000000000012</v>
      </c>
      <c r="J96" s="12">
        <v>9.2999999999999989</v>
      </c>
      <c r="K96" s="12">
        <v>7</v>
      </c>
      <c r="L96" s="12">
        <f t="shared" si="3"/>
        <v>2.2999999999999989</v>
      </c>
      <c r="M96" s="12"/>
    </row>
    <row r="97" spans="1:13">
      <c r="A97">
        <f>'03_Resumo_Municipios'!A97</f>
        <v>2514602</v>
      </c>
      <c r="B97" t="str">
        <f>'03_Resumo_Municipios'!B97</f>
        <v>São José do Bonfim</v>
      </c>
      <c r="C97" t="str">
        <f>'03_Resumo_Municipios'!C97</f>
        <v>Paraíba</v>
      </c>
      <c r="D97" t="str">
        <f>'03_Resumo_Municipios'!D97</f>
        <v>Nordeste</v>
      </c>
      <c r="E97" s="12">
        <f>IFERROR(AVERAGEIFS('01_Base_Analitica'!$U:$U,'01_Base_Analitica'!$D:$D,A97,'01_Base_Analitica'!$Y:$Y,1),"")</f>
        <v>7.05</v>
      </c>
      <c r="F97" s="12">
        <f>IFERROR(AVERAGEIFS('01_Base_Analitica'!$V:$V,'01_Base_Analitica'!$D:$D,A97,'01_Base_Analitica'!$Y:$Y,1),"")</f>
        <v>6.95</v>
      </c>
      <c r="G97" s="11">
        <f>COUNTIFS('01_Base_Analitica'!$D:$D,A97,'01_Base_Analitica'!$Y:$Y,1)</f>
        <v>4</v>
      </c>
      <c r="H97" s="12">
        <f t="shared" si="2"/>
        <v>9.9999999999999645E-2</v>
      </c>
      <c r="J97" s="12">
        <v>5.7249999999999996</v>
      </c>
      <c r="K97" s="12">
        <v>6.3</v>
      </c>
      <c r="L97" s="12">
        <f t="shared" si="3"/>
        <v>-0.57500000000000018</v>
      </c>
      <c r="M97" s="12"/>
    </row>
    <row r="98" spans="1:13">
      <c r="A98">
        <f>'03_Resumo_Municipios'!A98</f>
        <v>2926202</v>
      </c>
      <c r="B98" t="str">
        <f>'03_Resumo_Municipios'!B98</f>
        <v>Riachão das Neves</v>
      </c>
      <c r="C98" t="str">
        <f>'03_Resumo_Municipios'!C98</f>
        <v>Bahia</v>
      </c>
      <c r="D98" t="str">
        <f>'03_Resumo_Municipios'!D98</f>
        <v>Nordeste</v>
      </c>
      <c r="E98" s="12">
        <f>IFERROR(AVERAGEIFS('01_Base_Analitica'!$U:$U,'01_Base_Analitica'!$D:$D,A98,'01_Base_Analitica'!$Y:$Y,1),"")</f>
        <v>5.3999999999999995</v>
      </c>
      <c r="F98" s="12">
        <f>IFERROR(AVERAGEIFS('01_Base_Analitica'!$V:$V,'01_Base_Analitica'!$D:$D,A98,'01_Base_Analitica'!$Y:$Y,1),"")</f>
        <v>6.1</v>
      </c>
      <c r="G98" s="11">
        <f>COUNTIFS('01_Base_Analitica'!$D:$D,A98,'01_Base_Analitica'!$Y:$Y,1)</f>
        <v>4</v>
      </c>
      <c r="H98" s="12">
        <f t="shared" si="2"/>
        <v>-0.70000000000000018</v>
      </c>
      <c r="J98" s="12">
        <v>7.7750000000000004</v>
      </c>
      <c r="K98" s="12">
        <v>7.2249999999999996</v>
      </c>
      <c r="L98" s="12">
        <f t="shared" si="3"/>
        <v>0.55000000000000071</v>
      </c>
      <c r="M98" s="12"/>
    </row>
    <row r="99" spans="1:13">
      <c r="A99">
        <f>'03_Resumo_Municipios'!A99</f>
        <v>2207850</v>
      </c>
      <c r="B99" t="str">
        <f>'03_Resumo_Municipios'!B99</f>
        <v>Pavussu</v>
      </c>
      <c r="C99" t="str">
        <f>'03_Resumo_Municipios'!C99</f>
        <v>Piauí</v>
      </c>
      <c r="D99" t="str">
        <f>'03_Resumo_Municipios'!D99</f>
        <v>Nordeste</v>
      </c>
      <c r="E99" s="12">
        <f>IFERROR(AVERAGEIFS('01_Base_Analitica'!$U:$U,'01_Base_Analitica'!$D:$D,A99,'01_Base_Analitica'!$Y:$Y,1),"")</f>
        <v>6.55</v>
      </c>
      <c r="F99" s="12">
        <f>IFERROR(AVERAGEIFS('01_Base_Analitica'!$V:$V,'01_Base_Analitica'!$D:$D,A99,'01_Base_Analitica'!$Y:$Y,1),"")</f>
        <v>6.3</v>
      </c>
      <c r="G99" s="11">
        <f>COUNTIFS('01_Base_Analitica'!$D:$D,A99,'01_Base_Analitica'!$Y:$Y,1)</f>
        <v>4</v>
      </c>
      <c r="H99" s="12">
        <f t="shared" si="2"/>
        <v>0.25</v>
      </c>
      <c r="J99" s="12">
        <v>8</v>
      </c>
      <c r="K99" s="12">
        <v>7.9</v>
      </c>
      <c r="L99" s="12">
        <f t="shared" si="3"/>
        <v>9.9999999999999645E-2</v>
      </c>
      <c r="M99" s="12"/>
    </row>
    <row r="100" spans="1:13">
      <c r="A100">
        <f>'03_Resumo_Municipios'!A100</f>
        <v>2301851</v>
      </c>
      <c r="B100" t="str">
        <f>'03_Resumo_Municipios'!B100</f>
        <v>Banabuiú</v>
      </c>
      <c r="C100" t="str">
        <f>'03_Resumo_Municipios'!C100</f>
        <v>Ceará</v>
      </c>
      <c r="D100" t="str">
        <f>'03_Resumo_Municipios'!D100</f>
        <v>Nordeste</v>
      </c>
      <c r="E100" s="12">
        <f>IFERROR(AVERAGEIFS('01_Base_Analitica'!$U:$U,'01_Base_Analitica'!$D:$D,A100,'01_Base_Analitica'!$Y:$Y,1),"")</f>
        <v>9.2999999999999989</v>
      </c>
      <c r="F100" s="12">
        <f>IFERROR(AVERAGEIFS('01_Base_Analitica'!$V:$V,'01_Base_Analitica'!$D:$D,A100,'01_Base_Analitica'!$Y:$Y,1),"")</f>
        <v>7</v>
      </c>
      <c r="G100" s="11">
        <f>COUNTIFS('01_Base_Analitica'!$D:$D,A100,'01_Base_Analitica'!$Y:$Y,1)</f>
        <v>4</v>
      </c>
      <c r="H100" s="12">
        <f t="shared" si="2"/>
        <v>2.2999999999999989</v>
      </c>
      <c r="J100" s="12">
        <v>6.6</v>
      </c>
      <c r="K100" s="12">
        <v>6.6</v>
      </c>
      <c r="L100" s="12">
        <f t="shared" si="3"/>
        <v>0</v>
      </c>
      <c r="M100" s="12"/>
    </row>
    <row r="101" spans="1:13">
      <c r="A101">
        <f>'03_Resumo_Municipios'!A101</f>
        <v>2902500</v>
      </c>
      <c r="B101" t="str">
        <f>'03_Resumo_Municipios'!B101</f>
        <v>Baianópolis</v>
      </c>
      <c r="C101" t="str">
        <f>'03_Resumo_Municipios'!C101</f>
        <v>Bahia</v>
      </c>
      <c r="D101" t="str">
        <f>'03_Resumo_Municipios'!D101</f>
        <v>Nordeste</v>
      </c>
      <c r="E101" s="12">
        <f>IFERROR(AVERAGEIFS('01_Base_Analitica'!$U:$U,'01_Base_Analitica'!$D:$D,A101,'01_Base_Analitica'!$Y:$Y,1),"")</f>
        <v>5.7249999999999996</v>
      </c>
      <c r="F101" s="12">
        <f>IFERROR(AVERAGEIFS('01_Base_Analitica'!$V:$V,'01_Base_Analitica'!$D:$D,A101,'01_Base_Analitica'!$Y:$Y,1),"")</f>
        <v>6.3</v>
      </c>
      <c r="G101" s="11">
        <f>COUNTIFS('01_Base_Analitica'!$D:$D,A101,'01_Base_Analitica'!$Y:$Y,1)</f>
        <v>4</v>
      </c>
      <c r="H101" s="12">
        <f t="shared" si="2"/>
        <v>-0.57500000000000018</v>
      </c>
      <c r="J101" s="12">
        <v>7.5</v>
      </c>
      <c r="K101" s="12">
        <v>7</v>
      </c>
      <c r="L101" s="12">
        <f t="shared" si="3"/>
        <v>0.5</v>
      </c>
      <c r="M101" s="12"/>
    </row>
    <row r="102" spans="1:13">
      <c r="A102">
        <f>'03_Resumo_Municipios'!A102</f>
        <v>2901106</v>
      </c>
      <c r="B102" t="str">
        <f>'03_Resumo_Municipios'!B102</f>
        <v>Amélia Rodrigues</v>
      </c>
      <c r="C102" t="str">
        <f>'03_Resumo_Municipios'!C102</f>
        <v>Bahia</v>
      </c>
      <c r="D102" t="str">
        <f>'03_Resumo_Municipios'!D102</f>
        <v>Nordeste</v>
      </c>
      <c r="E102" s="12">
        <f>IFERROR(AVERAGEIFS('01_Base_Analitica'!$U:$U,'01_Base_Analitica'!$D:$D,A102,'01_Base_Analitica'!$Y:$Y,1),"")</f>
        <v>7.7750000000000004</v>
      </c>
      <c r="F102" s="12">
        <f>IFERROR(AVERAGEIFS('01_Base_Analitica'!$V:$V,'01_Base_Analitica'!$D:$D,A102,'01_Base_Analitica'!$Y:$Y,1),"")</f>
        <v>7.2249999999999996</v>
      </c>
      <c r="G102" s="11">
        <f>COUNTIFS('01_Base_Analitica'!$D:$D,A102,'01_Base_Analitica'!$Y:$Y,1)</f>
        <v>4</v>
      </c>
      <c r="H102" s="12">
        <f t="shared" si="2"/>
        <v>0.55000000000000071</v>
      </c>
      <c r="J102" s="12">
        <v>7.15</v>
      </c>
      <c r="K102" s="12">
        <v>6.5</v>
      </c>
      <c r="L102" s="12">
        <f t="shared" si="3"/>
        <v>0.65000000000000036</v>
      </c>
      <c r="M102" s="12"/>
    </row>
    <row r="103" spans="1:13">
      <c r="A103">
        <f>'03_Resumo_Municipios'!A103</f>
        <v>2911303</v>
      </c>
      <c r="B103" t="str">
        <f>'03_Resumo_Municipios'!B103</f>
        <v>Gentio do Ouro</v>
      </c>
      <c r="C103" t="str">
        <f>'03_Resumo_Municipios'!C103</f>
        <v>Bahia</v>
      </c>
      <c r="D103" t="str">
        <f>'03_Resumo_Municipios'!D103</f>
        <v>Nordeste</v>
      </c>
      <c r="E103" s="12">
        <f>IFERROR(AVERAGEIFS('01_Base_Analitica'!$U:$U,'01_Base_Analitica'!$D:$D,A103,'01_Base_Analitica'!$Y:$Y,1),"")</f>
        <v>8</v>
      </c>
      <c r="F103" s="12">
        <f>IFERROR(AVERAGEIFS('01_Base_Analitica'!$V:$V,'01_Base_Analitica'!$D:$D,A103,'01_Base_Analitica'!$Y:$Y,1),"")</f>
        <v>7.9</v>
      </c>
      <c r="G103" s="11">
        <f>COUNTIFS('01_Base_Analitica'!$D:$D,A103,'01_Base_Analitica'!$Y:$Y,1)</f>
        <v>4</v>
      </c>
      <c r="H103" s="12">
        <f t="shared" si="2"/>
        <v>9.9999999999999645E-2</v>
      </c>
      <c r="J103" s="12">
        <v>6.75</v>
      </c>
      <c r="K103" s="12">
        <v>6.6</v>
      </c>
      <c r="L103" s="12">
        <f t="shared" si="3"/>
        <v>0.15000000000000036</v>
      </c>
      <c r="M103" s="12"/>
    </row>
    <row r="104" spans="1:13">
      <c r="A104">
        <f>'03_Resumo_Municipios'!A104</f>
        <v>2100956</v>
      </c>
      <c r="B104" t="str">
        <f>'03_Resumo_Municipios'!B104</f>
        <v>Arame</v>
      </c>
      <c r="C104" t="str">
        <f>'03_Resumo_Municipios'!C104</f>
        <v>Maranhão</v>
      </c>
      <c r="D104" t="str">
        <f>'03_Resumo_Municipios'!D104</f>
        <v>Nordeste</v>
      </c>
      <c r="E104" s="12">
        <f>IFERROR(AVERAGEIFS('01_Base_Analitica'!$U:$U,'01_Base_Analitica'!$D:$D,A104,'01_Base_Analitica'!$Y:$Y,1),"")</f>
        <v>6.6</v>
      </c>
      <c r="F104" s="12">
        <f>IFERROR(AVERAGEIFS('01_Base_Analitica'!$V:$V,'01_Base_Analitica'!$D:$D,A104,'01_Base_Analitica'!$Y:$Y,1),"")</f>
        <v>6.6</v>
      </c>
      <c r="G104" s="11">
        <f>COUNTIFS('01_Base_Analitica'!$D:$D,A104,'01_Base_Analitica'!$Y:$Y,1)</f>
        <v>4</v>
      </c>
      <c r="H104" s="12">
        <f t="shared" si="2"/>
        <v>0</v>
      </c>
      <c r="J104" s="12">
        <v>6.5750000000000002</v>
      </c>
      <c r="K104" s="12">
        <v>6.0249999999999995</v>
      </c>
      <c r="L104" s="12">
        <f t="shared" si="3"/>
        <v>0.55000000000000071</v>
      </c>
      <c r="M104" s="12"/>
    </row>
    <row r="105" spans="1:13">
      <c r="A105">
        <f>'03_Resumo_Municipios'!A105</f>
        <v>2201507</v>
      </c>
      <c r="B105" t="str">
        <f>'03_Resumo_Municipios'!B105</f>
        <v>Batalha</v>
      </c>
      <c r="C105" t="str">
        <f>'03_Resumo_Municipios'!C105</f>
        <v>Piauí</v>
      </c>
      <c r="D105" t="str">
        <f>'03_Resumo_Municipios'!D105</f>
        <v>Nordeste</v>
      </c>
      <c r="E105" s="12">
        <f>IFERROR(AVERAGEIFS('01_Base_Analitica'!$U:$U,'01_Base_Analitica'!$D:$D,A105,'01_Base_Analitica'!$Y:$Y,1),"")</f>
        <v>7.5</v>
      </c>
      <c r="F105" s="12">
        <f>IFERROR(AVERAGEIFS('01_Base_Analitica'!$V:$V,'01_Base_Analitica'!$D:$D,A105,'01_Base_Analitica'!$Y:$Y,1),"")</f>
        <v>7</v>
      </c>
      <c r="G105" s="11">
        <f>COUNTIFS('01_Base_Analitica'!$D:$D,A105,'01_Base_Analitica'!$Y:$Y,1)</f>
        <v>4</v>
      </c>
      <c r="H105" s="12">
        <f t="shared" si="2"/>
        <v>0.5</v>
      </c>
      <c r="J105" s="12">
        <v>6.6</v>
      </c>
      <c r="K105" s="12">
        <v>6.6</v>
      </c>
      <c r="L105" s="12">
        <f t="shared" si="3"/>
        <v>0</v>
      </c>
      <c r="M105" s="12"/>
    </row>
    <row r="106" spans="1:13">
      <c r="A106">
        <f>'03_Resumo_Municipios'!A106</f>
        <v>2100436</v>
      </c>
      <c r="B106" t="str">
        <f>'03_Resumo_Municipios'!B106</f>
        <v>Alto Alegre do Maranhão</v>
      </c>
      <c r="C106" t="str">
        <f>'03_Resumo_Municipios'!C106</f>
        <v>Maranhão</v>
      </c>
      <c r="D106" t="str">
        <f>'03_Resumo_Municipios'!D106</f>
        <v>Nordeste</v>
      </c>
      <c r="E106" s="12">
        <f>IFERROR(AVERAGEIFS('01_Base_Analitica'!$U:$U,'01_Base_Analitica'!$D:$D,A106,'01_Base_Analitica'!$Y:$Y,1),"")</f>
        <v>7.15</v>
      </c>
      <c r="F106" s="12">
        <f>IFERROR(AVERAGEIFS('01_Base_Analitica'!$V:$V,'01_Base_Analitica'!$D:$D,A106,'01_Base_Analitica'!$Y:$Y,1),"")</f>
        <v>6.5</v>
      </c>
      <c r="G106" s="11">
        <f>COUNTIFS('01_Base_Analitica'!$D:$D,A106,'01_Base_Analitica'!$Y:$Y,1)</f>
        <v>4</v>
      </c>
      <c r="H106" s="12">
        <f t="shared" si="2"/>
        <v>0.65000000000000036</v>
      </c>
      <c r="J106" s="12">
        <v>6.5749999999999993</v>
      </c>
      <c r="K106" s="12">
        <v>5.8</v>
      </c>
      <c r="L106" s="12">
        <f t="shared" si="3"/>
        <v>0.77499999999999947</v>
      </c>
      <c r="M106" s="12"/>
    </row>
    <row r="107" spans="1:13">
      <c r="A107">
        <f>'03_Resumo_Municipios'!A107</f>
        <v>2109908</v>
      </c>
      <c r="B107" t="str">
        <f>'03_Resumo_Municipios'!B107</f>
        <v>Santa Inês</v>
      </c>
      <c r="C107" t="str">
        <f>'03_Resumo_Municipios'!C107</f>
        <v>Maranhão</v>
      </c>
      <c r="D107" t="str">
        <f>'03_Resumo_Municipios'!D107</f>
        <v>Nordeste</v>
      </c>
      <c r="E107" s="12">
        <f>IFERROR(AVERAGEIFS('01_Base_Analitica'!$U:$U,'01_Base_Analitica'!$D:$D,A107,'01_Base_Analitica'!$Y:$Y,1),"")</f>
        <v>6.75</v>
      </c>
      <c r="F107" s="12">
        <f>IFERROR(AVERAGEIFS('01_Base_Analitica'!$V:$V,'01_Base_Analitica'!$D:$D,A107,'01_Base_Analitica'!$Y:$Y,1),"")</f>
        <v>6.6</v>
      </c>
      <c r="G107" s="11">
        <f>COUNTIFS('01_Base_Analitica'!$D:$D,A107,'01_Base_Analitica'!$Y:$Y,1)</f>
        <v>4</v>
      </c>
      <c r="H107" s="12">
        <f t="shared" si="2"/>
        <v>0.15000000000000036</v>
      </c>
      <c r="J107" s="12">
        <v>7.0249999999999995</v>
      </c>
      <c r="K107" s="12">
        <v>7.1</v>
      </c>
      <c r="L107" s="12">
        <f t="shared" si="3"/>
        <v>-7.5000000000000178E-2</v>
      </c>
      <c r="M107" s="12"/>
    </row>
    <row r="108" spans="1:13">
      <c r="A108">
        <f>'03_Resumo_Municipios'!A108</f>
        <v>2604403</v>
      </c>
      <c r="B108" t="str">
        <f>'03_Resumo_Municipios'!B108</f>
        <v>Chã de Alegria</v>
      </c>
      <c r="C108" t="str">
        <f>'03_Resumo_Municipios'!C108</f>
        <v>Pernambuco</v>
      </c>
      <c r="D108" t="str">
        <f>'03_Resumo_Municipios'!D108</f>
        <v>Nordeste</v>
      </c>
      <c r="E108" s="12" t="str">
        <f>IFERROR(AVERAGEIFS('01_Base_Analitica'!$U:$U,'01_Base_Analitica'!$D:$D,A108,'01_Base_Analitica'!$Y:$Y,1),"")</f>
        <v/>
      </c>
      <c r="F108" s="12" t="str">
        <f>IFERROR(AVERAGEIFS('01_Base_Analitica'!$V:$V,'01_Base_Analitica'!$D:$D,A108,'01_Base_Analitica'!$Y:$Y,1),"")</f>
        <v/>
      </c>
      <c r="G108" s="11">
        <f>COUNTIFS('01_Base_Analitica'!$D:$D,A108,'01_Base_Analitica'!$Y:$Y,1)</f>
        <v>0</v>
      </c>
      <c r="H108" s="12" t="str">
        <f t="shared" si="2"/>
        <v/>
      </c>
      <c r="J108" s="12">
        <v>6.75</v>
      </c>
      <c r="K108" s="12">
        <v>6.4</v>
      </c>
      <c r="L108" s="12">
        <f t="shared" si="3"/>
        <v>0.34999999999999964</v>
      </c>
      <c r="M108" s="12"/>
    </row>
    <row r="109" spans="1:13">
      <c r="A109">
        <f>'03_Resumo_Municipios'!A109</f>
        <v>2303956</v>
      </c>
      <c r="B109" t="str">
        <f>'03_Resumo_Municipios'!B109</f>
        <v>Chorozinho</v>
      </c>
      <c r="C109" t="str">
        <f>'03_Resumo_Municipios'!C109</f>
        <v>Ceará</v>
      </c>
      <c r="D109" t="str">
        <f>'03_Resumo_Municipios'!D109</f>
        <v>Nordeste</v>
      </c>
      <c r="E109" s="12">
        <f>IFERROR(AVERAGEIFS('01_Base_Analitica'!$U:$U,'01_Base_Analitica'!$D:$D,A109,'01_Base_Analitica'!$Y:$Y,1),"")</f>
        <v>6.5750000000000002</v>
      </c>
      <c r="F109" s="12">
        <f>IFERROR(AVERAGEIFS('01_Base_Analitica'!$V:$V,'01_Base_Analitica'!$D:$D,A109,'01_Base_Analitica'!$Y:$Y,1),"")</f>
        <v>6.0249999999999995</v>
      </c>
      <c r="G109" s="11">
        <f>COUNTIFS('01_Base_Analitica'!$D:$D,A109,'01_Base_Analitica'!$Y:$Y,1)</f>
        <v>4</v>
      </c>
      <c r="H109" s="12">
        <f t="shared" si="2"/>
        <v>0.55000000000000071</v>
      </c>
      <c r="J109" s="12">
        <v>7.875</v>
      </c>
      <c r="K109" s="12">
        <v>7.5</v>
      </c>
      <c r="L109" s="12">
        <f t="shared" si="3"/>
        <v>0.375</v>
      </c>
      <c r="M109" s="12"/>
    </row>
    <row r="110" spans="1:13">
      <c r="A110">
        <f>'03_Resumo_Municipios'!A110</f>
        <v>2407252</v>
      </c>
      <c r="B110" t="str">
        <f>'03_Resumo_Municipios'!B110</f>
        <v>Major Sales</v>
      </c>
      <c r="C110" t="str">
        <f>'03_Resumo_Municipios'!C110</f>
        <v>Rio Grande do Norte</v>
      </c>
      <c r="D110" t="str">
        <f>'03_Resumo_Municipios'!D110</f>
        <v>Nordeste</v>
      </c>
      <c r="E110" s="12">
        <f>IFERROR(AVERAGEIFS('01_Base_Analitica'!$U:$U,'01_Base_Analitica'!$D:$D,A110,'01_Base_Analitica'!$Y:$Y,1),"")</f>
        <v>6.6</v>
      </c>
      <c r="F110" s="12">
        <f>IFERROR(AVERAGEIFS('01_Base_Analitica'!$V:$V,'01_Base_Analitica'!$D:$D,A110,'01_Base_Analitica'!$Y:$Y,1),"")</f>
        <v>6.6</v>
      </c>
      <c r="G110" s="11">
        <f>COUNTIFS('01_Base_Analitica'!$D:$D,A110,'01_Base_Analitica'!$Y:$Y,1)</f>
        <v>4</v>
      </c>
      <c r="H110" s="12">
        <f t="shared" si="2"/>
        <v>0</v>
      </c>
      <c r="J110" s="12">
        <v>6.8</v>
      </c>
      <c r="K110" s="12">
        <v>6.8</v>
      </c>
      <c r="L110" s="12">
        <f t="shared" si="3"/>
        <v>0</v>
      </c>
      <c r="M110" s="12"/>
    </row>
    <row r="111" spans="1:13">
      <c r="A111">
        <f>'03_Resumo_Municipios'!A111</f>
        <v>2506251</v>
      </c>
      <c r="B111" t="str">
        <f>'03_Resumo_Municipios'!B111</f>
        <v>Gado Bravo</v>
      </c>
      <c r="C111" t="str">
        <f>'03_Resumo_Municipios'!C111</f>
        <v>Paraíba</v>
      </c>
      <c r="D111" t="str">
        <f>'03_Resumo_Municipios'!D111</f>
        <v>Nordeste</v>
      </c>
      <c r="E111" s="12">
        <f>IFERROR(AVERAGEIFS('01_Base_Analitica'!$U:$U,'01_Base_Analitica'!$D:$D,A111,'01_Base_Analitica'!$Y:$Y,1),"")</f>
        <v>6.5749999999999993</v>
      </c>
      <c r="F111" s="12">
        <f>IFERROR(AVERAGEIFS('01_Base_Analitica'!$V:$V,'01_Base_Analitica'!$D:$D,A111,'01_Base_Analitica'!$Y:$Y,1),"")</f>
        <v>5.8</v>
      </c>
      <c r="G111" s="11">
        <f>COUNTIFS('01_Base_Analitica'!$D:$D,A111,'01_Base_Analitica'!$Y:$Y,1)</f>
        <v>4</v>
      </c>
      <c r="H111" s="12">
        <f t="shared" si="2"/>
        <v>0.77499999999999947</v>
      </c>
      <c r="J111" s="12">
        <v>5.8</v>
      </c>
      <c r="K111" s="12">
        <v>5.7</v>
      </c>
      <c r="L111" s="12">
        <f t="shared" si="3"/>
        <v>9.9999999999999645E-2</v>
      </c>
      <c r="M111" s="12"/>
    </row>
    <row r="112" spans="1:13">
      <c r="A112">
        <f>'03_Resumo_Municipios'!A112</f>
        <v>2210607</v>
      </c>
      <c r="B112" t="str">
        <f>'03_Resumo_Municipios'!B112</f>
        <v>São Raimundo Nonato</v>
      </c>
      <c r="C112" t="str">
        <f>'03_Resumo_Municipios'!C112</f>
        <v>Piauí</v>
      </c>
      <c r="D112" t="str">
        <f>'03_Resumo_Municipios'!D112</f>
        <v>Nordeste</v>
      </c>
      <c r="E112" s="12">
        <f>IFERROR(AVERAGEIFS('01_Base_Analitica'!$U:$U,'01_Base_Analitica'!$D:$D,A112,'01_Base_Analitica'!$Y:$Y,1),"")</f>
        <v>7.0249999999999995</v>
      </c>
      <c r="F112" s="12">
        <f>IFERROR(AVERAGEIFS('01_Base_Analitica'!$V:$V,'01_Base_Analitica'!$D:$D,A112,'01_Base_Analitica'!$Y:$Y,1),"")</f>
        <v>7.1</v>
      </c>
      <c r="G112" s="11">
        <f>COUNTIFS('01_Base_Analitica'!$D:$D,A112,'01_Base_Analitica'!$Y:$Y,1)</f>
        <v>4</v>
      </c>
      <c r="H112" s="12">
        <f t="shared" si="2"/>
        <v>-7.5000000000000178E-2</v>
      </c>
      <c r="J112" s="12">
        <v>6.25</v>
      </c>
      <c r="K112" s="12">
        <v>7</v>
      </c>
      <c r="L112" s="12">
        <f t="shared" si="3"/>
        <v>-0.75</v>
      </c>
      <c r="M112" s="12"/>
    </row>
    <row r="113" spans="1:13">
      <c r="A113">
        <f>'03_Resumo_Municipios'!A113</f>
        <v>2607604</v>
      </c>
      <c r="B113" t="str">
        <f>'03_Resumo_Municipios'!B113</f>
        <v>Ilha de Itamaracá</v>
      </c>
      <c r="C113" t="str">
        <f>'03_Resumo_Municipios'!C113</f>
        <v>Pernambuco</v>
      </c>
      <c r="D113" t="str">
        <f>'03_Resumo_Municipios'!D113</f>
        <v>Nordeste</v>
      </c>
      <c r="E113" s="12">
        <f>IFERROR(AVERAGEIFS('01_Base_Analitica'!$U:$U,'01_Base_Analitica'!$D:$D,A113,'01_Base_Analitica'!$Y:$Y,1),"")</f>
        <v>6.75</v>
      </c>
      <c r="F113" s="12">
        <f>IFERROR(AVERAGEIFS('01_Base_Analitica'!$V:$V,'01_Base_Analitica'!$D:$D,A113,'01_Base_Analitica'!$Y:$Y,1),"")</f>
        <v>6.4</v>
      </c>
      <c r="G113" s="11">
        <f>COUNTIFS('01_Base_Analitica'!$D:$D,A113,'01_Base_Analitica'!$Y:$Y,1)</f>
        <v>4</v>
      </c>
      <c r="H113" s="12">
        <f t="shared" si="2"/>
        <v>0.34999999999999964</v>
      </c>
      <c r="J113" s="12">
        <v>6.65</v>
      </c>
      <c r="K113" s="12">
        <v>6.3</v>
      </c>
      <c r="L113" s="12">
        <f t="shared" si="3"/>
        <v>0.35000000000000053</v>
      </c>
      <c r="M113" s="12"/>
    </row>
    <row r="114" spans="1:13">
      <c r="A114">
        <f>'03_Resumo_Municipios'!A114</f>
        <v>2513927</v>
      </c>
      <c r="B114" t="str">
        <f>'03_Resumo_Municipios'!B114</f>
        <v>São Bentinho</v>
      </c>
      <c r="C114" t="str">
        <f>'03_Resumo_Municipios'!C114</f>
        <v>Paraíba</v>
      </c>
      <c r="D114" t="str">
        <f>'03_Resumo_Municipios'!D114</f>
        <v>Nordeste</v>
      </c>
      <c r="E114" s="12">
        <f>IFERROR(AVERAGEIFS('01_Base_Analitica'!$U:$U,'01_Base_Analitica'!$D:$D,A114,'01_Base_Analitica'!$Y:$Y,1),"")</f>
        <v>7.875</v>
      </c>
      <c r="F114" s="12">
        <f>IFERROR(AVERAGEIFS('01_Base_Analitica'!$V:$V,'01_Base_Analitica'!$D:$D,A114,'01_Base_Analitica'!$Y:$Y,1),"")</f>
        <v>7.5</v>
      </c>
      <c r="G114" s="11">
        <f>COUNTIFS('01_Base_Analitica'!$D:$D,A114,'01_Base_Analitica'!$Y:$Y,1)</f>
        <v>4</v>
      </c>
      <c r="H114" s="12">
        <f t="shared" si="2"/>
        <v>0.375</v>
      </c>
      <c r="J114" s="12">
        <v>6.3250000000000002</v>
      </c>
      <c r="K114" s="12">
        <v>6.6</v>
      </c>
      <c r="L114" s="12">
        <f t="shared" si="3"/>
        <v>-0.27499999999999947</v>
      </c>
      <c r="M114" s="12"/>
    </row>
    <row r="115" spans="1:13">
      <c r="A115">
        <f>'03_Resumo_Municipios'!A115</f>
        <v>2303402</v>
      </c>
      <c r="B115" t="str">
        <f>'03_Resumo_Municipios'!B115</f>
        <v>Carnaubal</v>
      </c>
      <c r="C115" t="str">
        <f>'03_Resumo_Municipios'!C115</f>
        <v>Ceará</v>
      </c>
      <c r="D115" t="str">
        <f>'03_Resumo_Municipios'!D115</f>
        <v>Nordeste</v>
      </c>
      <c r="E115" s="12">
        <f>IFERROR(AVERAGEIFS('01_Base_Analitica'!$U:$U,'01_Base_Analitica'!$D:$D,A115,'01_Base_Analitica'!$Y:$Y,1),"")</f>
        <v>6.8</v>
      </c>
      <c r="F115" s="12">
        <f>IFERROR(AVERAGEIFS('01_Base_Analitica'!$V:$V,'01_Base_Analitica'!$D:$D,A115,'01_Base_Analitica'!$Y:$Y,1),"")</f>
        <v>6.8</v>
      </c>
      <c r="G115" s="11">
        <f>COUNTIFS('01_Base_Analitica'!$D:$D,A115,'01_Base_Analitica'!$Y:$Y,1)</f>
        <v>4</v>
      </c>
      <c r="H115" s="12">
        <f t="shared" si="2"/>
        <v>0</v>
      </c>
      <c r="J115" s="12">
        <v>6.0749999999999993</v>
      </c>
      <c r="K115" s="12">
        <v>6.125</v>
      </c>
      <c r="L115" s="12">
        <f t="shared" si="3"/>
        <v>-5.0000000000000711E-2</v>
      </c>
      <c r="M115" s="12"/>
    </row>
    <row r="116" spans="1:13">
      <c r="A116">
        <f>'03_Resumo_Municipios'!A116</f>
        <v>2613701</v>
      </c>
      <c r="B116" t="str">
        <f>'03_Resumo_Municipios'!B116</f>
        <v>São Lourenço da Mata</v>
      </c>
      <c r="C116" t="str">
        <f>'03_Resumo_Municipios'!C116</f>
        <v>Pernambuco</v>
      </c>
      <c r="D116" t="str">
        <f>'03_Resumo_Municipios'!D116</f>
        <v>Nordeste</v>
      </c>
      <c r="E116" s="12">
        <f>IFERROR(AVERAGEIFS('01_Base_Analitica'!$U:$U,'01_Base_Analitica'!$D:$D,A116,'01_Base_Analitica'!$Y:$Y,1),"")</f>
        <v>5.8</v>
      </c>
      <c r="F116" s="12">
        <f>IFERROR(AVERAGEIFS('01_Base_Analitica'!$V:$V,'01_Base_Analitica'!$D:$D,A116,'01_Base_Analitica'!$Y:$Y,1),"")</f>
        <v>5.7</v>
      </c>
      <c r="G116" s="11">
        <f>COUNTIFS('01_Base_Analitica'!$D:$D,A116,'01_Base_Analitica'!$Y:$Y,1)</f>
        <v>4</v>
      </c>
      <c r="H116" s="12">
        <f t="shared" si="2"/>
        <v>9.9999999999999645E-2</v>
      </c>
      <c r="J116" s="12">
        <v>5.3249999999999993</v>
      </c>
      <c r="K116" s="12">
        <v>5</v>
      </c>
      <c r="L116" s="12">
        <f t="shared" si="3"/>
        <v>0.32499999999999929</v>
      </c>
      <c r="M116" s="12"/>
    </row>
    <row r="117" spans="1:13">
      <c r="A117">
        <f>'03_Resumo_Municipios'!A117</f>
        <v>2407401</v>
      </c>
      <c r="B117" t="str">
        <f>'03_Resumo_Municipios'!B117</f>
        <v>Martins</v>
      </c>
      <c r="C117" t="str">
        <f>'03_Resumo_Municipios'!C117</f>
        <v>Rio Grande do Norte</v>
      </c>
      <c r="D117" t="str">
        <f>'03_Resumo_Municipios'!D117</f>
        <v>Nordeste</v>
      </c>
      <c r="E117" s="12">
        <f>IFERROR(AVERAGEIFS('01_Base_Analitica'!$U:$U,'01_Base_Analitica'!$D:$D,A117,'01_Base_Analitica'!$Y:$Y,1),"")</f>
        <v>6.25</v>
      </c>
      <c r="F117" s="12">
        <f>IFERROR(AVERAGEIFS('01_Base_Analitica'!$V:$V,'01_Base_Analitica'!$D:$D,A117,'01_Base_Analitica'!$Y:$Y,1),"")</f>
        <v>7</v>
      </c>
      <c r="G117" s="11">
        <f>COUNTIFS('01_Base_Analitica'!$D:$D,A117,'01_Base_Analitica'!$Y:$Y,1)</f>
        <v>4</v>
      </c>
      <c r="H117" s="12">
        <f t="shared" si="2"/>
        <v>-0.75</v>
      </c>
      <c r="J117" s="12">
        <v>7.15</v>
      </c>
      <c r="K117" s="12">
        <v>6.125</v>
      </c>
      <c r="L117" s="12">
        <f t="shared" si="3"/>
        <v>1.0250000000000004</v>
      </c>
      <c r="M117" s="12"/>
    </row>
    <row r="118" spans="1:13">
      <c r="A118">
        <f>'03_Resumo_Municipios'!A118</f>
        <v>2107605</v>
      </c>
      <c r="B118" t="str">
        <f>'03_Resumo_Municipios'!B118</f>
        <v>Palmeirândia</v>
      </c>
      <c r="C118" t="str">
        <f>'03_Resumo_Municipios'!C118</f>
        <v>Maranhão</v>
      </c>
      <c r="D118" t="str">
        <f>'03_Resumo_Municipios'!D118</f>
        <v>Nordeste</v>
      </c>
      <c r="E118" s="12">
        <f>IFERROR(AVERAGEIFS('01_Base_Analitica'!$U:$U,'01_Base_Analitica'!$D:$D,A118,'01_Base_Analitica'!$Y:$Y,1),"")</f>
        <v>6.65</v>
      </c>
      <c r="F118" s="12">
        <f>IFERROR(AVERAGEIFS('01_Base_Analitica'!$V:$V,'01_Base_Analitica'!$D:$D,A118,'01_Base_Analitica'!$Y:$Y,1),"")</f>
        <v>6.3</v>
      </c>
      <c r="G118" s="11">
        <f>COUNTIFS('01_Base_Analitica'!$D:$D,A118,'01_Base_Analitica'!$Y:$Y,1)</f>
        <v>4</v>
      </c>
      <c r="H118" s="12">
        <f t="shared" si="2"/>
        <v>0.35000000000000053</v>
      </c>
      <c r="J118" s="12">
        <v>7.1249999999999991</v>
      </c>
      <c r="K118" s="12">
        <v>7.7</v>
      </c>
      <c r="L118" s="12">
        <f t="shared" si="3"/>
        <v>-0.57500000000000107</v>
      </c>
      <c r="M118" s="12"/>
    </row>
    <row r="119" spans="1:13">
      <c r="A119">
        <f>'03_Resumo_Municipios'!A119</f>
        <v>2106631</v>
      </c>
      <c r="B119" t="str">
        <f>'03_Resumo_Municipios'!B119</f>
        <v>Matões do Norte</v>
      </c>
      <c r="C119" t="str">
        <f>'03_Resumo_Municipios'!C119</f>
        <v>Maranhão</v>
      </c>
      <c r="D119" t="str">
        <f>'03_Resumo_Municipios'!D119</f>
        <v>Nordeste</v>
      </c>
      <c r="E119" s="12">
        <f>IFERROR(AVERAGEIFS('01_Base_Analitica'!$U:$U,'01_Base_Analitica'!$D:$D,A119,'01_Base_Analitica'!$Y:$Y,1),"")</f>
        <v>6.3250000000000002</v>
      </c>
      <c r="F119" s="12">
        <f>IFERROR(AVERAGEIFS('01_Base_Analitica'!$V:$V,'01_Base_Analitica'!$D:$D,A119,'01_Base_Analitica'!$Y:$Y,1),"")</f>
        <v>6.6</v>
      </c>
      <c r="G119" s="11">
        <f>COUNTIFS('01_Base_Analitica'!$D:$D,A119,'01_Base_Analitica'!$Y:$Y,1)</f>
        <v>4</v>
      </c>
      <c r="H119" s="12">
        <f t="shared" si="2"/>
        <v>-0.27499999999999947</v>
      </c>
      <c r="J119" s="12">
        <v>7.3249999999999993</v>
      </c>
      <c r="K119" s="12">
        <v>7.2749999999999995</v>
      </c>
      <c r="L119" s="12">
        <f t="shared" si="3"/>
        <v>4.9999999999999822E-2</v>
      </c>
      <c r="M119" s="12"/>
    </row>
    <row r="120" spans="1:13">
      <c r="A120">
        <f>'03_Resumo_Municipios'!A120</f>
        <v>2508406</v>
      </c>
      <c r="B120" t="str">
        <f>'03_Resumo_Municipios'!B120</f>
        <v>Lastro</v>
      </c>
      <c r="C120" t="str">
        <f>'03_Resumo_Municipios'!C120</f>
        <v>Paraíba</v>
      </c>
      <c r="D120" t="str">
        <f>'03_Resumo_Municipios'!D120</f>
        <v>Nordeste</v>
      </c>
      <c r="E120" s="12">
        <f>IFERROR(AVERAGEIFS('01_Base_Analitica'!$U:$U,'01_Base_Analitica'!$D:$D,A120,'01_Base_Analitica'!$Y:$Y,1),"")</f>
        <v>6.0749999999999993</v>
      </c>
      <c r="F120" s="12">
        <f>IFERROR(AVERAGEIFS('01_Base_Analitica'!$V:$V,'01_Base_Analitica'!$D:$D,A120,'01_Base_Analitica'!$Y:$Y,1),"")</f>
        <v>6.125</v>
      </c>
      <c r="G120" s="11">
        <f>COUNTIFS('01_Base_Analitica'!$D:$D,A120,'01_Base_Analitica'!$Y:$Y,1)</f>
        <v>4</v>
      </c>
      <c r="H120" s="12">
        <f t="shared" si="2"/>
        <v>-5.0000000000000711E-2</v>
      </c>
      <c r="J120" s="12">
        <v>6</v>
      </c>
      <c r="K120" s="12">
        <v>5.7</v>
      </c>
      <c r="L120" s="12">
        <f t="shared" si="3"/>
        <v>0.29999999999999982</v>
      </c>
      <c r="M120" s="12"/>
    </row>
    <row r="121" spans="1:13">
      <c r="A121">
        <f>'03_Resumo_Municipios'!A121</f>
        <v>2601201</v>
      </c>
      <c r="B121" t="str">
        <f>'03_Resumo_Municipios'!B121</f>
        <v>Arcoverde</v>
      </c>
      <c r="C121" t="str">
        <f>'03_Resumo_Municipios'!C121</f>
        <v>Pernambuco</v>
      </c>
      <c r="D121" t="str">
        <f>'03_Resumo_Municipios'!D121</f>
        <v>Nordeste</v>
      </c>
      <c r="E121" s="12">
        <f>IFERROR(AVERAGEIFS('01_Base_Analitica'!$U:$U,'01_Base_Analitica'!$D:$D,A121,'01_Base_Analitica'!$Y:$Y,1),"")</f>
        <v>5.3249999999999993</v>
      </c>
      <c r="F121" s="12">
        <f>IFERROR(AVERAGEIFS('01_Base_Analitica'!$V:$V,'01_Base_Analitica'!$D:$D,A121,'01_Base_Analitica'!$Y:$Y,1),"")</f>
        <v>5</v>
      </c>
      <c r="G121" s="11">
        <f>COUNTIFS('01_Base_Analitica'!$D:$D,A121,'01_Base_Analitica'!$Y:$Y,1)</f>
        <v>4</v>
      </c>
      <c r="H121" s="12">
        <f t="shared" si="2"/>
        <v>0.32499999999999929</v>
      </c>
      <c r="J121" s="12">
        <v>6.3000000000000007</v>
      </c>
      <c r="K121" s="12">
        <v>6.3750000000000009</v>
      </c>
      <c r="L121" s="12">
        <f t="shared" si="3"/>
        <v>-7.5000000000000178E-2</v>
      </c>
      <c r="M121" s="12"/>
    </row>
    <row r="122" spans="1:13">
      <c r="A122">
        <f>'03_Resumo_Municipios'!A122</f>
        <v>2108801</v>
      </c>
      <c r="B122" t="str">
        <f>'03_Resumo_Municipios'!B122</f>
        <v>Pirapemas</v>
      </c>
      <c r="C122" t="str">
        <f>'03_Resumo_Municipios'!C122</f>
        <v>Maranhão</v>
      </c>
      <c r="D122" t="str">
        <f>'03_Resumo_Municipios'!D122</f>
        <v>Nordeste</v>
      </c>
      <c r="E122" s="12">
        <f>IFERROR(AVERAGEIFS('01_Base_Analitica'!$U:$U,'01_Base_Analitica'!$D:$D,A122,'01_Base_Analitica'!$Y:$Y,1),"")</f>
        <v>7.15</v>
      </c>
      <c r="F122" s="12">
        <f>IFERROR(AVERAGEIFS('01_Base_Analitica'!$V:$V,'01_Base_Analitica'!$D:$D,A122,'01_Base_Analitica'!$Y:$Y,1),"")</f>
        <v>6.125</v>
      </c>
      <c r="G122" s="11">
        <f>COUNTIFS('01_Base_Analitica'!$D:$D,A122,'01_Base_Analitica'!$Y:$Y,1)</f>
        <v>4</v>
      </c>
      <c r="H122" s="12">
        <f t="shared" si="2"/>
        <v>1.0250000000000004</v>
      </c>
      <c r="J122" s="12">
        <v>4.6500000000000004</v>
      </c>
      <c r="K122" s="12">
        <v>5.2750000000000004</v>
      </c>
      <c r="L122" s="12">
        <f t="shared" si="3"/>
        <v>-0.625</v>
      </c>
      <c r="M122" s="12"/>
    </row>
    <row r="123" spans="1:13">
      <c r="A123">
        <f>'03_Resumo_Municipios'!A123</f>
        <v>2918357</v>
      </c>
      <c r="B123" t="str">
        <f>'03_Resumo_Municipios'!B123</f>
        <v>João Dourado</v>
      </c>
      <c r="C123" t="str">
        <f>'03_Resumo_Municipios'!C123</f>
        <v>Bahia</v>
      </c>
      <c r="D123" t="str">
        <f>'03_Resumo_Municipios'!D123</f>
        <v>Nordeste</v>
      </c>
      <c r="E123" s="12">
        <f>IFERROR(AVERAGEIFS('01_Base_Analitica'!$U:$U,'01_Base_Analitica'!$D:$D,A123,'01_Base_Analitica'!$Y:$Y,1),"")</f>
        <v>7.1249999999999991</v>
      </c>
      <c r="F123" s="12">
        <f>IFERROR(AVERAGEIFS('01_Base_Analitica'!$V:$V,'01_Base_Analitica'!$D:$D,A123,'01_Base_Analitica'!$Y:$Y,1),"")</f>
        <v>7.7</v>
      </c>
      <c r="G123" s="11">
        <f>COUNTIFS('01_Base_Analitica'!$D:$D,A123,'01_Base_Analitica'!$Y:$Y,1)</f>
        <v>4</v>
      </c>
      <c r="H123" s="12">
        <f t="shared" si="2"/>
        <v>-0.57500000000000107</v>
      </c>
      <c r="J123" s="12">
        <v>6.6</v>
      </c>
      <c r="K123" s="12">
        <v>6.5749999999999993</v>
      </c>
      <c r="L123" s="12">
        <f t="shared" si="3"/>
        <v>2.5000000000000355E-2</v>
      </c>
      <c r="M123" s="12"/>
    </row>
    <row r="124" spans="1:13">
      <c r="A124">
        <f>'03_Resumo_Municipios'!A124</f>
        <v>2303303</v>
      </c>
      <c r="B124" t="str">
        <f>'03_Resumo_Municipios'!B124</f>
        <v>Cariús</v>
      </c>
      <c r="C124" t="str">
        <f>'03_Resumo_Municipios'!C124</f>
        <v>Ceará</v>
      </c>
      <c r="D124" t="str">
        <f>'03_Resumo_Municipios'!D124</f>
        <v>Nordeste</v>
      </c>
      <c r="E124" s="12">
        <f>IFERROR(AVERAGEIFS('01_Base_Analitica'!$U:$U,'01_Base_Analitica'!$D:$D,A124,'01_Base_Analitica'!$Y:$Y,1),"")</f>
        <v>7.3249999999999993</v>
      </c>
      <c r="F124" s="12">
        <f>IFERROR(AVERAGEIFS('01_Base_Analitica'!$V:$V,'01_Base_Analitica'!$D:$D,A124,'01_Base_Analitica'!$Y:$Y,1),"")</f>
        <v>7.2749999999999995</v>
      </c>
      <c r="G124" s="11">
        <f>COUNTIFS('01_Base_Analitica'!$D:$D,A124,'01_Base_Analitica'!$Y:$Y,1)</f>
        <v>4</v>
      </c>
      <c r="H124" s="12">
        <f t="shared" si="2"/>
        <v>4.9999999999999822E-2</v>
      </c>
      <c r="J124" s="12">
        <v>6.6750000000000007</v>
      </c>
      <c r="K124" s="12">
        <v>6.6</v>
      </c>
      <c r="L124" s="12">
        <f t="shared" si="3"/>
        <v>7.5000000000001066E-2</v>
      </c>
      <c r="M124" s="12"/>
    </row>
    <row r="125" spans="1:13">
      <c r="A125">
        <f>'03_Resumo_Municipios'!A125</f>
        <v>2805802</v>
      </c>
      <c r="B125" t="str">
        <f>'03_Resumo_Municipios'!B125</f>
        <v>Riachão do Dantas</v>
      </c>
      <c r="C125" t="str">
        <f>'03_Resumo_Municipios'!C125</f>
        <v>Sergipe</v>
      </c>
      <c r="D125" t="str">
        <f>'03_Resumo_Municipios'!D125</f>
        <v>Nordeste</v>
      </c>
      <c r="E125" s="12">
        <f>IFERROR(AVERAGEIFS('01_Base_Analitica'!$U:$U,'01_Base_Analitica'!$D:$D,A125,'01_Base_Analitica'!$Y:$Y,1),"")</f>
        <v>6</v>
      </c>
      <c r="F125" s="12">
        <f>IFERROR(AVERAGEIFS('01_Base_Analitica'!$V:$V,'01_Base_Analitica'!$D:$D,A125,'01_Base_Analitica'!$Y:$Y,1),"")</f>
        <v>5.7</v>
      </c>
      <c r="G125" s="11">
        <f>COUNTIFS('01_Base_Analitica'!$D:$D,A125,'01_Base_Analitica'!$Y:$Y,1)</f>
        <v>4</v>
      </c>
      <c r="H125" s="12">
        <f t="shared" si="2"/>
        <v>0.29999999999999982</v>
      </c>
      <c r="J125" s="12">
        <v>9.2999999999999989</v>
      </c>
      <c r="K125" s="12">
        <v>7.3</v>
      </c>
      <c r="L125" s="12">
        <f t="shared" si="3"/>
        <v>1.9999999999999991</v>
      </c>
      <c r="M125" s="12"/>
    </row>
    <row r="126" spans="1:13">
      <c r="A126">
        <f>'03_Resumo_Municipios'!A126</f>
        <v>2607000</v>
      </c>
      <c r="B126" t="str">
        <f>'03_Resumo_Municipios'!B126</f>
        <v>Inajá</v>
      </c>
      <c r="C126" t="str">
        <f>'03_Resumo_Municipios'!C126</f>
        <v>Pernambuco</v>
      </c>
      <c r="D126" t="str">
        <f>'03_Resumo_Municipios'!D126</f>
        <v>Nordeste</v>
      </c>
      <c r="E126" s="12">
        <f>IFERROR(AVERAGEIFS('01_Base_Analitica'!$U:$U,'01_Base_Analitica'!$D:$D,A126,'01_Base_Analitica'!$Y:$Y,1),"")</f>
        <v>6.3000000000000007</v>
      </c>
      <c r="F126" s="12">
        <f>IFERROR(AVERAGEIFS('01_Base_Analitica'!$V:$V,'01_Base_Analitica'!$D:$D,A126,'01_Base_Analitica'!$Y:$Y,1),"")</f>
        <v>6.3750000000000009</v>
      </c>
      <c r="G126" s="11">
        <f>COUNTIFS('01_Base_Analitica'!$D:$D,A126,'01_Base_Analitica'!$Y:$Y,1)</f>
        <v>4</v>
      </c>
      <c r="H126" s="12">
        <f t="shared" si="2"/>
        <v>-7.5000000000000178E-2</v>
      </c>
      <c r="J126" s="12">
        <v>6.2250000000000005</v>
      </c>
      <c r="K126" s="12">
        <v>6.5</v>
      </c>
      <c r="L126" s="12">
        <f t="shared" si="3"/>
        <v>-0.27499999999999947</v>
      </c>
      <c r="M126" s="12"/>
    </row>
    <row r="127" spans="1:13">
      <c r="A127">
        <f>'03_Resumo_Municipios'!A127</f>
        <v>2101970</v>
      </c>
      <c r="B127" t="str">
        <f>'03_Resumo_Municipios'!B127</f>
        <v>Boa Vista do Gurupi</v>
      </c>
      <c r="C127" t="str">
        <f>'03_Resumo_Municipios'!C127</f>
        <v>Maranhão</v>
      </c>
      <c r="D127" t="str">
        <f>'03_Resumo_Municipios'!D127</f>
        <v>Nordeste</v>
      </c>
      <c r="E127" s="12">
        <f>IFERROR(AVERAGEIFS('01_Base_Analitica'!$U:$U,'01_Base_Analitica'!$D:$D,A127,'01_Base_Analitica'!$Y:$Y,1),"")</f>
        <v>4.6500000000000004</v>
      </c>
      <c r="F127" s="12">
        <f>IFERROR(AVERAGEIFS('01_Base_Analitica'!$V:$V,'01_Base_Analitica'!$D:$D,A127,'01_Base_Analitica'!$Y:$Y,1),"")</f>
        <v>5.2750000000000004</v>
      </c>
      <c r="G127" s="11">
        <f>COUNTIFS('01_Base_Analitica'!$D:$D,A127,'01_Base_Analitica'!$Y:$Y,1)</f>
        <v>4</v>
      </c>
      <c r="H127" s="12">
        <f t="shared" si="2"/>
        <v>-0.625</v>
      </c>
      <c r="J127" s="12">
        <v>6.6</v>
      </c>
      <c r="K127" s="12">
        <v>6.6</v>
      </c>
      <c r="L127" s="12">
        <f t="shared" si="3"/>
        <v>0</v>
      </c>
      <c r="M127" s="12"/>
    </row>
    <row r="128" spans="1:13">
      <c r="A128">
        <f>'03_Resumo_Municipios'!A128</f>
        <v>2312106</v>
      </c>
      <c r="B128" t="str">
        <f>'03_Resumo_Municipios'!B128</f>
        <v>Santana do Cariri</v>
      </c>
      <c r="C128" t="str">
        <f>'03_Resumo_Municipios'!C128</f>
        <v>Ceará</v>
      </c>
      <c r="D128" t="str">
        <f>'03_Resumo_Municipios'!D128</f>
        <v>Nordeste</v>
      </c>
      <c r="E128" s="12">
        <f>IFERROR(AVERAGEIFS('01_Base_Analitica'!$U:$U,'01_Base_Analitica'!$D:$D,A128,'01_Base_Analitica'!$Y:$Y,1),"")</f>
        <v>6.6</v>
      </c>
      <c r="F128" s="12">
        <f>IFERROR(AVERAGEIFS('01_Base_Analitica'!$V:$V,'01_Base_Analitica'!$D:$D,A128,'01_Base_Analitica'!$Y:$Y,1),"")</f>
        <v>6.5749999999999993</v>
      </c>
      <c r="G128" s="11">
        <f>COUNTIFS('01_Base_Analitica'!$D:$D,A128,'01_Base_Analitica'!$Y:$Y,1)</f>
        <v>4</v>
      </c>
      <c r="H128" s="12">
        <f t="shared" si="2"/>
        <v>2.5000000000000355E-2</v>
      </c>
      <c r="J128" s="12">
        <v>7.2</v>
      </c>
      <c r="K128" s="12">
        <v>7.3</v>
      </c>
      <c r="L128" s="12">
        <f t="shared" si="3"/>
        <v>-9.9999999999999645E-2</v>
      </c>
      <c r="M128" s="12"/>
    </row>
    <row r="129" spans="1:13">
      <c r="A129">
        <f>'03_Resumo_Municipios'!A129</f>
        <v>2313252</v>
      </c>
      <c r="B129" t="str">
        <f>'03_Resumo_Municipios'!B129</f>
        <v>Tarrafas</v>
      </c>
      <c r="C129" t="str">
        <f>'03_Resumo_Municipios'!C129</f>
        <v>Ceará</v>
      </c>
      <c r="D129" t="str">
        <f>'03_Resumo_Municipios'!D129</f>
        <v>Nordeste</v>
      </c>
      <c r="E129" s="12">
        <f>IFERROR(AVERAGEIFS('01_Base_Analitica'!$U:$U,'01_Base_Analitica'!$D:$D,A129,'01_Base_Analitica'!$Y:$Y,1),"")</f>
        <v>6.6750000000000007</v>
      </c>
      <c r="F129" s="12">
        <f>IFERROR(AVERAGEIFS('01_Base_Analitica'!$V:$V,'01_Base_Analitica'!$D:$D,A129,'01_Base_Analitica'!$Y:$Y,1),"")</f>
        <v>6.6</v>
      </c>
      <c r="G129" s="11">
        <f>COUNTIFS('01_Base_Analitica'!$D:$D,A129,'01_Base_Analitica'!$Y:$Y,1)</f>
        <v>4</v>
      </c>
      <c r="H129" s="12">
        <f t="shared" si="2"/>
        <v>7.5000000000001066E-2</v>
      </c>
      <c r="J129" s="12">
        <v>6.7</v>
      </c>
      <c r="K129" s="12">
        <v>6.8</v>
      </c>
      <c r="L129" s="12">
        <f t="shared" si="3"/>
        <v>-9.9999999999999645E-2</v>
      </c>
      <c r="M129" s="12"/>
    </row>
    <row r="130" spans="1:13">
      <c r="A130">
        <f>'03_Resumo_Municipios'!A130</f>
        <v>2915106</v>
      </c>
      <c r="B130" t="str">
        <f>'03_Resumo_Municipios'!B130</f>
        <v>Itagi</v>
      </c>
      <c r="C130" t="str">
        <f>'03_Resumo_Municipios'!C130</f>
        <v>Bahia</v>
      </c>
      <c r="D130" t="str">
        <f>'03_Resumo_Municipios'!D130</f>
        <v>Nordeste</v>
      </c>
      <c r="E130" s="12">
        <f>IFERROR(AVERAGEIFS('01_Base_Analitica'!$U:$U,'01_Base_Analitica'!$D:$D,A130,'01_Base_Analitica'!$Y:$Y,1),"")</f>
        <v>9.2999999999999989</v>
      </c>
      <c r="F130" s="12">
        <f>IFERROR(AVERAGEIFS('01_Base_Analitica'!$V:$V,'01_Base_Analitica'!$D:$D,A130,'01_Base_Analitica'!$Y:$Y,1),"")</f>
        <v>7.3</v>
      </c>
      <c r="G130" s="11">
        <f>COUNTIFS('01_Base_Analitica'!$D:$D,A130,'01_Base_Analitica'!$Y:$Y,1)</f>
        <v>4</v>
      </c>
      <c r="H130" s="12">
        <f t="shared" si="2"/>
        <v>1.9999999999999991</v>
      </c>
      <c r="J130" s="12">
        <v>6.6</v>
      </c>
      <c r="K130" s="12">
        <v>6.6</v>
      </c>
      <c r="L130" s="12">
        <f t="shared" si="3"/>
        <v>0</v>
      </c>
      <c r="M130" s="12"/>
    </row>
    <row r="131" spans="1:13">
      <c r="A131">
        <f>'03_Resumo_Municipios'!A131</f>
        <v>2514453</v>
      </c>
      <c r="B131" t="str">
        <f>'03_Resumo_Municipios'!B131</f>
        <v>São José dos Ramos</v>
      </c>
      <c r="C131" t="str">
        <f>'03_Resumo_Municipios'!C131</f>
        <v>Paraíba</v>
      </c>
      <c r="D131" t="str">
        <f>'03_Resumo_Municipios'!D131</f>
        <v>Nordeste</v>
      </c>
      <c r="E131" s="12">
        <f>IFERROR(AVERAGEIFS('01_Base_Analitica'!$U:$U,'01_Base_Analitica'!$D:$D,A131,'01_Base_Analitica'!$Y:$Y,1),"")</f>
        <v>6.2250000000000005</v>
      </c>
      <c r="F131" s="12">
        <f>IFERROR(AVERAGEIFS('01_Base_Analitica'!$V:$V,'01_Base_Analitica'!$D:$D,A131,'01_Base_Analitica'!$Y:$Y,1),"")</f>
        <v>6.5</v>
      </c>
      <c r="G131" s="11">
        <f>COUNTIFS('01_Base_Analitica'!$D:$D,A131,'01_Base_Analitica'!$Y:$Y,1)</f>
        <v>4</v>
      </c>
      <c r="H131" s="12">
        <f t="shared" ref="H131:H194" si="4">IF(G131=0,"",E131-F131)</f>
        <v>-0.27499999999999947</v>
      </c>
      <c r="J131" s="12">
        <v>7.6</v>
      </c>
      <c r="K131" s="12">
        <v>7.5249999999999995</v>
      </c>
      <c r="L131" s="12">
        <f t="shared" ref="L131:L194" si="5">J131-K131</f>
        <v>7.5000000000000178E-2</v>
      </c>
      <c r="M131" s="12"/>
    </row>
    <row r="132" spans="1:13">
      <c r="A132">
        <f>'03_Resumo_Municipios'!A132</f>
        <v>2303105</v>
      </c>
      <c r="B132" t="str">
        <f>'03_Resumo_Municipios'!B132</f>
        <v>Cariré</v>
      </c>
      <c r="C132" t="str">
        <f>'03_Resumo_Municipios'!C132</f>
        <v>Ceará</v>
      </c>
      <c r="D132" t="str">
        <f>'03_Resumo_Municipios'!D132</f>
        <v>Nordeste</v>
      </c>
      <c r="E132" s="12">
        <f>IFERROR(AVERAGEIFS('01_Base_Analitica'!$U:$U,'01_Base_Analitica'!$D:$D,A132,'01_Base_Analitica'!$Y:$Y,1),"")</f>
        <v>6.6</v>
      </c>
      <c r="F132" s="12">
        <f>IFERROR(AVERAGEIFS('01_Base_Analitica'!$V:$V,'01_Base_Analitica'!$D:$D,A132,'01_Base_Analitica'!$Y:$Y,1),"")</f>
        <v>6.6</v>
      </c>
      <c r="G132" s="11">
        <f>COUNTIFS('01_Base_Analitica'!$D:$D,A132,'01_Base_Analitica'!$Y:$Y,1)</f>
        <v>4</v>
      </c>
      <c r="H132" s="12">
        <f t="shared" si="4"/>
        <v>0</v>
      </c>
      <c r="J132" s="12">
        <v>8.5250000000000004</v>
      </c>
      <c r="K132" s="12">
        <v>8.3000000000000007</v>
      </c>
      <c r="L132" s="12">
        <f t="shared" si="5"/>
        <v>0.22499999999999964</v>
      </c>
      <c r="M132" s="12"/>
    </row>
    <row r="133" spans="1:13">
      <c r="A133">
        <f>'03_Resumo_Municipios'!A133</f>
        <v>2928406</v>
      </c>
      <c r="B133" t="str">
        <f>'03_Resumo_Municipios'!B133</f>
        <v>Santa Rita de Cássia</v>
      </c>
      <c r="C133" t="str">
        <f>'03_Resumo_Municipios'!C133</f>
        <v>Bahia</v>
      </c>
      <c r="D133" t="str">
        <f>'03_Resumo_Municipios'!D133</f>
        <v>Nordeste</v>
      </c>
      <c r="E133" s="12">
        <f>IFERROR(AVERAGEIFS('01_Base_Analitica'!$U:$U,'01_Base_Analitica'!$D:$D,A133,'01_Base_Analitica'!$Y:$Y,1),"")</f>
        <v>7.2</v>
      </c>
      <c r="F133" s="12">
        <f>IFERROR(AVERAGEIFS('01_Base_Analitica'!$V:$V,'01_Base_Analitica'!$D:$D,A133,'01_Base_Analitica'!$Y:$Y,1),"")</f>
        <v>7.3</v>
      </c>
      <c r="G133" s="11">
        <f>COUNTIFS('01_Base_Analitica'!$D:$D,A133,'01_Base_Analitica'!$Y:$Y,1)</f>
        <v>4</v>
      </c>
      <c r="H133" s="12">
        <f t="shared" si="4"/>
        <v>-9.9999999999999645E-2</v>
      </c>
      <c r="J133" s="12">
        <v>6.7249999999999996</v>
      </c>
      <c r="K133" s="12">
        <v>6.8</v>
      </c>
      <c r="L133" s="12">
        <f t="shared" si="5"/>
        <v>-7.5000000000000178E-2</v>
      </c>
      <c r="M133" s="12"/>
    </row>
    <row r="134" spans="1:13">
      <c r="A134">
        <f>'03_Resumo_Municipios'!A134</f>
        <v>2611705</v>
      </c>
      <c r="B134" t="str">
        <f>'03_Resumo_Municipios'!B134</f>
        <v>Riacho das Almas</v>
      </c>
      <c r="C134" t="str">
        <f>'03_Resumo_Municipios'!C134</f>
        <v>Pernambuco</v>
      </c>
      <c r="D134" t="str">
        <f>'03_Resumo_Municipios'!D134</f>
        <v>Nordeste</v>
      </c>
      <c r="E134" s="12">
        <f>IFERROR(AVERAGEIFS('01_Base_Analitica'!$U:$U,'01_Base_Analitica'!$D:$D,A134,'01_Base_Analitica'!$Y:$Y,1),"")</f>
        <v>6.7</v>
      </c>
      <c r="F134" s="12">
        <f>IFERROR(AVERAGEIFS('01_Base_Analitica'!$V:$V,'01_Base_Analitica'!$D:$D,A134,'01_Base_Analitica'!$Y:$Y,1),"")</f>
        <v>6.8</v>
      </c>
      <c r="G134" s="11">
        <f>COUNTIFS('01_Base_Analitica'!$D:$D,A134,'01_Base_Analitica'!$Y:$Y,1)</f>
        <v>4</v>
      </c>
      <c r="H134" s="12">
        <f t="shared" si="4"/>
        <v>-9.9999999999999645E-2</v>
      </c>
      <c r="J134" s="12">
        <v>6.6</v>
      </c>
      <c r="K134" s="12">
        <v>6.6</v>
      </c>
      <c r="L134" s="12">
        <f t="shared" si="5"/>
        <v>0</v>
      </c>
      <c r="M134" s="12"/>
    </row>
    <row r="135" spans="1:13">
      <c r="A135">
        <f>'03_Resumo_Municipios'!A135</f>
        <v>2310407</v>
      </c>
      <c r="B135" t="str">
        <f>'03_Resumo_Municipios'!B135</f>
        <v>Paramoti</v>
      </c>
      <c r="C135" t="str">
        <f>'03_Resumo_Municipios'!C135</f>
        <v>Ceará</v>
      </c>
      <c r="D135" t="str">
        <f>'03_Resumo_Municipios'!D135</f>
        <v>Nordeste</v>
      </c>
      <c r="E135" s="12">
        <f>IFERROR(AVERAGEIFS('01_Base_Analitica'!$U:$U,'01_Base_Analitica'!$D:$D,A135,'01_Base_Analitica'!$Y:$Y,1),"")</f>
        <v>6.6</v>
      </c>
      <c r="F135" s="12">
        <f>IFERROR(AVERAGEIFS('01_Base_Analitica'!$V:$V,'01_Base_Analitica'!$D:$D,A135,'01_Base_Analitica'!$Y:$Y,1),"")</f>
        <v>6.6</v>
      </c>
      <c r="G135" s="11">
        <f>COUNTIFS('01_Base_Analitica'!$D:$D,A135,'01_Base_Analitica'!$Y:$Y,1)</f>
        <v>4</v>
      </c>
      <c r="H135" s="12">
        <f t="shared" si="4"/>
        <v>0</v>
      </c>
      <c r="J135" s="12">
        <v>8.4</v>
      </c>
      <c r="K135" s="12">
        <v>8</v>
      </c>
      <c r="L135" s="12">
        <f t="shared" si="5"/>
        <v>0.40000000000000036</v>
      </c>
      <c r="M135" s="12"/>
    </row>
    <row r="136" spans="1:13">
      <c r="A136">
        <f>'03_Resumo_Municipios'!A136</f>
        <v>2406809</v>
      </c>
      <c r="B136" t="str">
        <f>'03_Resumo_Municipios'!B136</f>
        <v>Lajes Pintadas</v>
      </c>
      <c r="C136" t="str">
        <f>'03_Resumo_Municipios'!C136</f>
        <v>Rio Grande do Norte</v>
      </c>
      <c r="D136" t="str">
        <f>'03_Resumo_Municipios'!D136</f>
        <v>Nordeste</v>
      </c>
      <c r="E136" s="12">
        <f>IFERROR(AVERAGEIFS('01_Base_Analitica'!$U:$U,'01_Base_Analitica'!$D:$D,A136,'01_Base_Analitica'!$Y:$Y,1),"")</f>
        <v>7.6</v>
      </c>
      <c r="F136" s="12">
        <f>IFERROR(AVERAGEIFS('01_Base_Analitica'!$V:$V,'01_Base_Analitica'!$D:$D,A136,'01_Base_Analitica'!$Y:$Y,1),"")</f>
        <v>7.5249999999999995</v>
      </c>
      <c r="G136" s="11">
        <f>COUNTIFS('01_Base_Analitica'!$D:$D,A136,'01_Base_Analitica'!$Y:$Y,1)</f>
        <v>4</v>
      </c>
      <c r="H136" s="12">
        <f t="shared" si="4"/>
        <v>7.5000000000000178E-2</v>
      </c>
      <c r="J136" s="12">
        <v>6.3999999999999995</v>
      </c>
      <c r="K136" s="12">
        <v>6</v>
      </c>
      <c r="L136" s="12">
        <f t="shared" si="5"/>
        <v>0.39999999999999947</v>
      </c>
      <c r="M136" s="12"/>
    </row>
    <row r="137" spans="1:13">
      <c r="A137">
        <f>'03_Resumo_Municipios'!A137</f>
        <v>2111805</v>
      </c>
      <c r="B137" t="str">
        <f>'03_Resumo_Municipios'!B137</f>
        <v>Sítio Novo</v>
      </c>
      <c r="C137" t="str">
        <f>'03_Resumo_Municipios'!C137</f>
        <v>Maranhão</v>
      </c>
      <c r="D137" t="str">
        <f>'03_Resumo_Municipios'!D137</f>
        <v>Nordeste</v>
      </c>
      <c r="E137" s="12">
        <f>IFERROR(AVERAGEIFS('01_Base_Analitica'!$U:$U,'01_Base_Analitica'!$D:$D,A137,'01_Base_Analitica'!$Y:$Y,1),"")</f>
        <v>8.5250000000000004</v>
      </c>
      <c r="F137" s="12">
        <f>IFERROR(AVERAGEIFS('01_Base_Analitica'!$V:$V,'01_Base_Analitica'!$D:$D,A137,'01_Base_Analitica'!$Y:$Y,1),"")</f>
        <v>8.3000000000000007</v>
      </c>
      <c r="G137" s="11">
        <f>COUNTIFS('01_Base_Analitica'!$D:$D,A137,'01_Base_Analitica'!$Y:$Y,1)</f>
        <v>4</v>
      </c>
      <c r="H137" s="12">
        <f t="shared" si="4"/>
        <v>0.22499999999999964</v>
      </c>
      <c r="J137" s="12">
        <v>9.2999999999999989</v>
      </c>
      <c r="K137" s="12">
        <v>7.1</v>
      </c>
      <c r="L137" s="12">
        <f t="shared" si="5"/>
        <v>2.1999999999999993</v>
      </c>
      <c r="M137" s="12"/>
    </row>
    <row r="138" spans="1:13">
      <c r="A138">
        <f>'03_Resumo_Municipios'!A138</f>
        <v>2924603</v>
      </c>
      <c r="B138" t="str">
        <f>'03_Resumo_Municipios'!B138</f>
        <v>Pindobaçu</v>
      </c>
      <c r="C138" t="str">
        <f>'03_Resumo_Municipios'!C138</f>
        <v>Bahia</v>
      </c>
      <c r="D138" t="str">
        <f>'03_Resumo_Municipios'!D138</f>
        <v>Nordeste</v>
      </c>
      <c r="E138" s="12">
        <f>IFERROR(AVERAGEIFS('01_Base_Analitica'!$U:$U,'01_Base_Analitica'!$D:$D,A138,'01_Base_Analitica'!$Y:$Y,1),"")</f>
        <v>6.7249999999999996</v>
      </c>
      <c r="F138" s="12">
        <f>IFERROR(AVERAGEIFS('01_Base_Analitica'!$V:$V,'01_Base_Analitica'!$D:$D,A138,'01_Base_Analitica'!$Y:$Y,1),"")</f>
        <v>6.8</v>
      </c>
      <c r="G138" s="11">
        <f>COUNTIFS('01_Base_Analitica'!$D:$D,A138,'01_Base_Analitica'!$Y:$Y,1)</f>
        <v>4</v>
      </c>
      <c r="H138" s="12">
        <f t="shared" si="4"/>
        <v>-7.5000000000000178E-2</v>
      </c>
      <c r="J138" s="12">
        <v>7.15</v>
      </c>
      <c r="K138" s="12">
        <v>6.5</v>
      </c>
      <c r="L138" s="12">
        <f t="shared" si="5"/>
        <v>0.65000000000000036</v>
      </c>
      <c r="M138" s="12"/>
    </row>
    <row r="139" spans="1:13">
      <c r="A139">
        <f>'03_Resumo_Municipios'!A139</f>
        <v>2410306</v>
      </c>
      <c r="B139" t="str">
        <f>'03_Resumo_Municipios'!B139</f>
        <v>Serra Caiada</v>
      </c>
      <c r="C139" t="str">
        <f>'03_Resumo_Municipios'!C139</f>
        <v>Rio Grande do Norte</v>
      </c>
      <c r="D139" t="str">
        <f>'03_Resumo_Municipios'!D139</f>
        <v>Nordeste</v>
      </c>
      <c r="E139" s="12">
        <f>IFERROR(AVERAGEIFS('01_Base_Analitica'!$U:$U,'01_Base_Analitica'!$D:$D,A139,'01_Base_Analitica'!$Y:$Y,1),"")</f>
        <v>6.6</v>
      </c>
      <c r="F139" s="12">
        <f>IFERROR(AVERAGEIFS('01_Base_Analitica'!$V:$V,'01_Base_Analitica'!$D:$D,A139,'01_Base_Analitica'!$Y:$Y,1),"")</f>
        <v>6.6</v>
      </c>
      <c r="G139" s="11">
        <f>COUNTIFS('01_Base_Analitica'!$D:$D,A139,'01_Base_Analitica'!$Y:$Y,1)</f>
        <v>4</v>
      </c>
      <c r="H139" s="12">
        <f t="shared" si="4"/>
        <v>0</v>
      </c>
      <c r="J139" s="12">
        <v>6.8</v>
      </c>
      <c r="K139" s="12">
        <v>6.8</v>
      </c>
      <c r="L139" s="12">
        <f t="shared" si="5"/>
        <v>0</v>
      </c>
      <c r="M139" s="12"/>
    </row>
    <row r="140" spans="1:13">
      <c r="A140">
        <f>'03_Resumo_Municipios'!A140</f>
        <v>2607307</v>
      </c>
      <c r="B140" t="str">
        <f>'03_Resumo_Municipios'!B140</f>
        <v>Ipubi</v>
      </c>
      <c r="C140" t="str">
        <f>'03_Resumo_Municipios'!C140</f>
        <v>Pernambuco</v>
      </c>
      <c r="D140" t="str">
        <f>'03_Resumo_Municipios'!D140</f>
        <v>Nordeste</v>
      </c>
      <c r="E140" s="12">
        <f>IFERROR(AVERAGEIFS('01_Base_Analitica'!$U:$U,'01_Base_Analitica'!$D:$D,A140,'01_Base_Analitica'!$Y:$Y,1),"")</f>
        <v>8.4</v>
      </c>
      <c r="F140" s="12">
        <f>IFERROR(AVERAGEIFS('01_Base_Analitica'!$V:$V,'01_Base_Analitica'!$D:$D,A140,'01_Base_Analitica'!$Y:$Y,1),"")</f>
        <v>8</v>
      </c>
      <c r="G140" s="11">
        <f>COUNTIFS('01_Base_Analitica'!$D:$D,A140,'01_Base_Analitica'!$Y:$Y,1)</f>
        <v>4</v>
      </c>
      <c r="H140" s="12">
        <f t="shared" si="4"/>
        <v>0.40000000000000036</v>
      </c>
      <c r="J140" s="12">
        <v>7.4</v>
      </c>
      <c r="K140" s="12">
        <v>7.6</v>
      </c>
      <c r="L140" s="12">
        <f t="shared" si="5"/>
        <v>-0.19999999999999929</v>
      </c>
      <c r="M140" s="12"/>
    </row>
    <row r="141" spans="1:13">
      <c r="A141">
        <f>'03_Resumo_Municipios'!A141</f>
        <v>2304236</v>
      </c>
      <c r="B141" t="str">
        <f>'03_Resumo_Municipios'!B141</f>
        <v>Croatá</v>
      </c>
      <c r="C141" t="str">
        <f>'03_Resumo_Municipios'!C141</f>
        <v>Ceará</v>
      </c>
      <c r="D141" t="str">
        <f>'03_Resumo_Municipios'!D141</f>
        <v>Nordeste</v>
      </c>
      <c r="E141" s="12">
        <f>IFERROR(AVERAGEIFS('01_Base_Analitica'!$U:$U,'01_Base_Analitica'!$D:$D,A141,'01_Base_Analitica'!$Y:$Y,1),"")</f>
        <v>6.3999999999999995</v>
      </c>
      <c r="F141" s="12">
        <f>IFERROR(AVERAGEIFS('01_Base_Analitica'!$V:$V,'01_Base_Analitica'!$D:$D,A141,'01_Base_Analitica'!$Y:$Y,1),"")</f>
        <v>6</v>
      </c>
      <c r="G141" s="11">
        <f>COUNTIFS('01_Base_Analitica'!$D:$D,A141,'01_Base_Analitica'!$Y:$Y,1)</f>
        <v>4</v>
      </c>
      <c r="H141" s="12">
        <f t="shared" si="4"/>
        <v>0.39999999999999947</v>
      </c>
      <c r="J141" s="12">
        <v>7</v>
      </c>
      <c r="K141" s="12">
        <v>6.125</v>
      </c>
      <c r="L141" s="12">
        <f t="shared" si="5"/>
        <v>0.875</v>
      </c>
      <c r="M141" s="12"/>
    </row>
    <row r="142" spans="1:13">
      <c r="A142">
        <f>'03_Resumo_Municipios'!A142</f>
        <v>2206407</v>
      </c>
      <c r="B142" t="str">
        <f>'03_Resumo_Municipios'!B142</f>
        <v>Monsenhor Gil</v>
      </c>
      <c r="C142" t="str">
        <f>'03_Resumo_Municipios'!C142</f>
        <v>Piauí</v>
      </c>
      <c r="D142" t="str">
        <f>'03_Resumo_Municipios'!D142</f>
        <v>Nordeste</v>
      </c>
      <c r="E142" s="12">
        <f>IFERROR(AVERAGEIFS('01_Base_Analitica'!$U:$U,'01_Base_Analitica'!$D:$D,A142,'01_Base_Analitica'!$Y:$Y,1),"")</f>
        <v>9.2999999999999989</v>
      </c>
      <c r="F142" s="12">
        <f>IFERROR(AVERAGEIFS('01_Base_Analitica'!$V:$V,'01_Base_Analitica'!$D:$D,A142,'01_Base_Analitica'!$Y:$Y,1),"")</f>
        <v>7.1</v>
      </c>
      <c r="G142" s="11">
        <f>COUNTIFS('01_Base_Analitica'!$D:$D,A142,'01_Base_Analitica'!$Y:$Y,1)</f>
        <v>4</v>
      </c>
      <c r="H142" s="12">
        <f t="shared" si="4"/>
        <v>2.1999999999999993</v>
      </c>
      <c r="J142" s="12">
        <v>6.85</v>
      </c>
      <c r="K142" s="12">
        <v>6.5</v>
      </c>
      <c r="L142" s="12">
        <f t="shared" si="5"/>
        <v>0.34999999999999964</v>
      </c>
      <c r="M142" s="12"/>
    </row>
    <row r="143" spans="1:13">
      <c r="A143">
        <f>'03_Resumo_Municipios'!A143</f>
        <v>2105203</v>
      </c>
      <c r="B143" t="str">
        <f>'03_Resumo_Municipios'!B143</f>
        <v>Igarapé Grande</v>
      </c>
      <c r="C143" t="str">
        <f>'03_Resumo_Municipios'!C143</f>
        <v>Maranhão</v>
      </c>
      <c r="D143" t="str">
        <f>'03_Resumo_Municipios'!D143</f>
        <v>Nordeste</v>
      </c>
      <c r="E143" s="12">
        <f>IFERROR(AVERAGEIFS('01_Base_Analitica'!$U:$U,'01_Base_Analitica'!$D:$D,A143,'01_Base_Analitica'!$Y:$Y,1),"")</f>
        <v>7.15</v>
      </c>
      <c r="F143" s="12">
        <f>IFERROR(AVERAGEIFS('01_Base_Analitica'!$V:$V,'01_Base_Analitica'!$D:$D,A143,'01_Base_Analitica'!$Y:$Y,1),"")</f>
        <v>6.5</v>
      </c>
      <c r="G143" s="11">
        <f>COUNTIFS('01_Base_Analitica'!$D:$D,A143,'01_Base_Analitica'!$Y:$Y,1)</f>
        <v>4</v>
      </c>
      <c r="H143" s="12">
        <f t="shared" si="4"/>
        <v>0.65000000000000036</v>
      </c>
      <c r="J143" s="12">
        <v>8.1750000000000007</v>
      </c>
      <c r="K143" s="12">
        <v>8.6999999999999993</v>
      </c>
      <c r="L143" s="12">
        <f t="shared" si="5"/>
        <v>-0.52499999999999858</v>
      </c>
      <c r="M143" s="12"/>
    </row>
    <row r="144" spans="1:13">
      <c r="A144">
        <f>'03_Resumo_Municipios'!A144</f>
        <v>2105104</v>
      </c>
      <c r="B144" t="str">
        <f>'03_Resumo_Municipios'!B144</f>
        <v>Icatu</v>
      </c>
      <c r="C144" t="str">
        <f>'03_Resumo_Municipios'!C144</f>
        <v>Maranhão</v>
      </c>
      <c r="D144" t="str">
        <f>'03_Resumo_Municipios'!D144</f>
        <v>Nordeste</v>
      </c>
      <c r="E144" s="12">
        <f>IFERROR(AVERAGEIFS('01_Base_Analitica'!$U:$U,'01_Base_Analitica'!$D:$D,A144,'01_Base_Analitica'!$Y:$Y,1),"")</f>
        <v>6.8</v>
      </c>
      <c r="F144" s="12">
        <f>IFERROR(AVERAGEIFS('01_Base_Analitica'!$V:$V,'01_Base_Analitica'!$D:$D,A144,'01_Base_Analitica'!$Y:$Y,1),"")</f>
        <v>6.8</v>
      </c>
      <c r="G144" s="11">
        <f>COUNTIFS('01_Base_Analitica'!$D:$D,A144,'01_Base_Analitica'!$Y:$Y,1)</f>
        <v>4</v>
      </c>
      <c r="H144" s="12">
        <f t="shared" si="4"/>
        <v>0</v>
      </c>
      <c r="J144" s="12">
        <v>7.9249999999999998</v>
      </c>
      <c r="K144" s="12">
        <v>6.1249999999999991</v>
      </c>
      <c r="L144" s="12">
        <f t="shared" si="5"/>
        <v>1.8000000000000007</v>
      </c>
      <c r="M144" s="12"/>
    </row>
    <row r="145" spans="1:13">
      <c r="A145">
        <f>'03_Resumo_Municipios'!A145</f>
        <v>2504074</v>
      </c>
      <c r="B145" t="str">
        <f>'03_Resumo_Municipios'!B145</f>
        <v>Caraúbas</v>
      </c>
      <c r="C145" t="str">
        <f>'03_Resumo_Municipios'!C145</f>
        <v>Paraíba</v>
      </c>
      <c r="D145" t="str">
        <f>'03_Resumo_Municipios'!D145</f>
        <v>Nordeste</v>
      </c>
      <c r="E145" s="12">
        <f>IFERROR(AVERAGEIFS('01_Base_Analitica'!$U:$U,'01_Base_Analitica'!$D:$D,A145,'01_Base_Analitica'!$Y:$Y,1),"")</f>
        <v>7.4</v>
      </c>
      <c r="F145" s="12">
        <f>IFERROR(AVERAGEIFS('01_Base_Analitica'!$V:$V,'01_Base_Analitica'!$D:$D,A145,'01_Base_Analitica'!$Y:$Y,1),"")</f>
        <v>7.6</v>
      </c>
      <c r="G145" s="11">
        <f>COUNTIFS('01_Base_Analitica'!$D:$D,A145,'01_Base_Analitica'!$Y:$Y,1)</f>
        <v>4</v>
      </c>
      <c r="H145" s="12">
        <f t="shared" si="4"/>
        <v>-0.19999999999999929</v>
      </c>
      <c r="J145" s="12">
        <v>9.2999999999999989</v>
      </c>
      <c r="K145" s="12">
        <v>6.6</v>
      </c>
      <c r="L145" s="12">
        <f t="shared" si="5"/>
        <v>2.6999999999999993</v>
      </c>
      <c r="M145" s="12"/>
    </row>
    <row r="146" spans="1:13">
      <c r="A146">
        <f>'03_Resumo_Municipios'!A146</f>
        <v>2109809</v>
      </c>
      <c r="B146" t="str">
        <f>'03_Resumo_Municipios'!B146</f>
        <v>Santa Helena</v>
      </c>
      <c r="C146" t="str">
        <f>'03_Resumo_Municipios'!C146</f>
        <v>Maranhão</v>
      </c>
      <c r="D146" t="str">
        <f>'03_Resumo_Municipios'!D146</f>
        <v>Nordeste</v>
      </c>
      <c r="E146" s="12">
        <f>IFERROR(AVERAGEIFS('01_Base_Analitica'!$U:$U,'01_Base_Analitica'!$D:$D,A146,'01_Base_Analitica'!$Y:$Y,1),"")</f>
        <v>7</v>
      </c>
      <c r="F146" s="12">
        <f>IFERROR(AVERAGEIFS('01_Base_Analitica'!$V:$V,'01_Base_Analitica'!$D:$D,A146,'01_Base_Analitica'!$Y:$Y,1),"")</f>
        <v>6.125</v>
      </c>
      <c r="G146" s="11">
        <f>COUNTIFS('01_Base_Analitica'!$D:$D,A146,'01_Base_Analitica'!$Y:$Y,1)</f>
        <v>4</v>
      </c>
      <c r="H146" s="12">
        <f t="shared" si="4"/>
        <v>0.875</v>
      </c>
      <c r="J146" s="12">
        <v>6.8</v>
      </c>
      <c r="K146" s="12">
        <v>6.8</v>
      </c>
      <c r="L146" s="12">
        <f t="shared" si="5"/>
        <v>0</v>
      </c>
      <c r="M146" s="12"/>
    </row>
    <row r="147" spans="1:13">
      <c r="A147">
        <f>'03_Resumo_Municipios'!A147</f>
        <v>2614501</v>
      </c>
      <c r="B147" t="str">
        <f>'03_Resumo_Municipios'!B147</f>
        <v>Surubim</v>
      </c>
      <c r="C147" t="str">
        <f>'03_Resumo_Municipios'!C147</f>
        <v>Pernambuco</v>
      </c>
      <c r="D147" t="str">
        <f>'03_Resumo_Municipios'!D147</f>
        <v>Nordeste</v>
      </c>
      <c r="E147" s="12">
        <f>IFERROR(AVERAGEIFS('01_Base_Analitica'!$U:$U,'01_Base_Analitica'!$D:$D,A147,'01_Base_Analitica'!$Y:$Y,1),"")</f>
        <v>6.85</v>
      </c>
      <c r="F147" s="12">
        <f>IFERROR(AVERAGEIFS('01_Base_Analitica'!$V:$V,'01_Base_Analitica'!$D:$D,A147,'01_Base_Analitica'!$Y:$Y,1),"")</f>
        <v>6.5</v>
      </c>
      <c r="G147" s="11">
        <f>COUNTIFS('01_Base_Analitica'!$D:$D,A147,'01_Base_Analitica'!$Y:$Y,1)</f>
        <v>4</v>
      </c>
      <c r="H147" s="12">
        <f t="shared" si="4"/>
        <v>0.34999999999999964</v>
      </c>
      <c r="J147" s="12">
        <v>7.1000000000000005</v>
      </c>
      <c r="K147" s="12">
        <v>6.9</v>
      </c>
      <c r="L147" s="12">
        <f t="shared" si="5"/>
        <v>0.20000000000000018</v>
      </c>
      <c r="M147" s="12"/>
    </row>
    <row r="148" spans="1:13">
      <c r="A148">
        <f>'03_Resumo_Municipios'!A148</f>
        <v>2927002</v>
      </c>
      <c r="B148" t="str">
        <f>'03_Resumo_Municipios'!B148</f>
        <v>Rio Real</v>
      </c>
      <c r="C148" t="str">
        <f>'03_Resumo_Municipios'!C148</f>
        <v>Bahia</v>
      </c>
      <c r="D148" t="str">
        <f>'03_Resumo_Municipios'!D148</f>
        <v>Nordeste</v>
      </c>
      <c r="E148" s="12">
        <f>IFERROR(AVERAGEIFS('01_Base_Analitica'!$U:$U,'01_Base_Analitica'!$D:$D,A148,'01_Base_Analitica'!$Y:$Y,1),"")</f>
        <v>8.1750000000000007</v>
      </c>
      <c r="F148" s="12">
        <f>IFERROR(AVERAGEIFS('01_Base_Analitica'!$V:$V,'01_Base_Analitica'!$D:$D,A148,'01_Base_Analitica'!$Y:$Y,1),"")</f>
        <v>8.6999999999999993</v>
      </c>
      <c r="G148" s="11">
        <f>COUNTIFS('01_Base_Analitica'!$D:$D,A148,'01_Base_Analitica'!$Y:$Y,1)</f>
        <v>4</v>
      </c>
      <c r="H148" s="12">
        <f t="shared" si="4"/>
        <v>-0.52499999999999858</v>
      </c>
      <c r="J148" s="12">
        <v>6.6</v>
      </c>
      <c r="K148" s="12">
        <v>6.1</v>
      </c>
      <c r="L148" s="12">
        <f t="shared" si="5"/>
        <v>0.5</v>
      </c>
      <c r="M148" s="12"/>
    </row>
    <row r="149" spans="1:13">
      <c r="A149">
        <f>'03_Resumo_Municipios'!A149</f>
        <v>1502707</v>
      </c>
      <c r="B149" t="str">
        <f>'03_Resumo_Municipios'!B149</f>
        <v>Conceição do Araguaia</v>
      </c>
      <c r="C149" t="str">
        <f>'03_Resumo_Municipios'!C149</f>
        <v>Pará</v>
      </c>
      <c r="D149" t="str">
        <f>'03_Resumo_Municipios'!D149</f>
        <v>Norte</v>
      </c>
      <c r="E149" s="12">
        <f>IFERROR(AVERAGEIFS('01_Base_Analitica'!$U:$U,'01_Base_Analitica'!$D:$D,A149,'01_Base_Analitica'!$Y:$Y,1),"")</f>
        <v>7.9249999999999998</v>
      </c>
      <c r="F149" s="12">
        <f>IFERROR(AVERAGEIFS('01_Base_Analitica'!$V:$V,'01_Base_Analitica'!$D:$D,A149,'01_Base_Analitica'!$Y:$Y,1),"")</f>
        <v>6.1249999999999991</v>
      </c>
      <c r="G149" s="11">
        <f>COUNTIFS('01_Base_Analitica'!$D:$D,A149,'01_Base_Analitica'!$Y:$Y,1)</f>
        <v>4</v>
      </c>
      <c r="H149" s="12">
        <f t="shared" si="4"/>
        <v>1.8000000000000007</v>
      </c>
      <c r="J149" s="12">
        <v>6.2250000000000005</v>
      </c>
      <c r="K149" s="12">
        <v>6.6</v>
      </c>
      <c r="L149" s="12">
        <f t="shared" si="5"/>
        <v>-0.37499999999999911</v>
      </c>
      <c r="M149" s="12"/>
    </row>
    <row r="150" spans="1:13">
      <c r="A150">
        <f>'03_Resumo_Municipios'!A150</f>
        <v>1303403</v>
      </c>
      <c r="B150" t="str">
        <f>'03_Resumo_Municipios'!B150</f>
        <v>Parintins</v>
      </c>
      <c r="C150" t="str">
        <f>'03_Resumo_Municipios'!C150</f>
        <v>Amazonas</v>
      </c>
      <c r="D150" t="str">
        <f>'03_Resumo_Municipios'!D150</f>
        <v>Norte</v>
      </c>
      <c r="E150" s="12" t="str">
        <f>IFERROR(AVERAGEIFS('01_Base_Analitica'!$U:$U,'01_Base_Analitica'!$D:$D,A150,'01_Base_Analitica'!$Y:$Y,1),"")</f>
        <v/>
      </c>
      <c r="F150" s="12" t="str">
        <f>IFERROR(AVERAGEIFS('01_Base_Analitica'!$V:$V,'01_Base_Analitica'!$D:$D,A150,'01_Base_Analitica'!$Y:$Y,1),"")</f>
        <v/>
      </c>
      <c r="G150" s="11">
        <f>COUNTIFS('01_Base_Analitica'!$D:$D,A150,'01_Base_Analitica'!$Y:$Y,1)</f>
        <v>0</v>
      </c>
      <c r="H150" s="12" t="str">
        <f t="shared" si="4"/>
        <v/>
      </c>
      <c r="J150" s="12">
        <v>6.35</v>
      </c>
      <c r="K150" s="12">
        <v>6.3</v>
      </c>
      <c r="L150" s="12">
        <f t="shared" si="5"/>
        <v>4.9999999999999822E-2</v>
      </c>
      <c r="M150" s="12"/>
    </row>
    <row r="151" spans="1:13">
      <c r="A151">
        <f>'03_Resumo_Municipios'!A151</f>
        <v>1101807</v>
      </c>
      <c r="B151" t="str">
        <f>'03_Resumo_Municipios'!B151</f>
        <v>Vale do Paraíso</v>
      </c>
      <c r="C151" t="str">
        <f>'03_Resumo_Municipios'!C151</f>
        <v>Rondônia</v>
      </c>
      <c r="D151" t="str">
        <f>'03_Resumo_Municipios'!D151</f>
        <v>Norte</v>
      </c>
      <c r="E151" s="12">
        <f>IFERROR(AVERAGEIFS('01_Base_Analitica'!$U:$U,'01_Base_Analitica'!$D:$D,A151,'01_Base_Analitica'!$Y:$Y,1),"")</f>
        <v>9.2999999999999989</v>
      </c>
      <c r="F151" s="12">
        <f>IFERROR(AVERAGEIFS('01_Base_Analitica'!$V:$V,'01_Base_Analitica'!$D:$D,A151,'01_Base_Analitica'!$Y:$Y,1),"")</f>
        <v>6.6</v>
      </c>
      <c r="G151" s="11">
        <f>COUNTIFS('01_Base_Analitica'!$D:$D,A151,'01_Base_Analitica'!$Y:$Y,1)</f>
        <v>4</v>
      </c>
      <c r="H151" s="12">
        <f t="shared" si="4"/>
        <v>2.6999999999999993</v>
      </c>
      <c r="J151" s="12">
        <v>7.7499999999999991</v>
      </c>
      <c r="K151" s="12">
        <v>7.8</v>
      </c>
      <c r="L151" s="12">
        <f t="shared" si="5"/>
        <v>-5.0000000000000711E-2</v>
      </c>
      <c r="M151" s="12"/>
    </row>
    <row r="152" spans="1:13">
      <c r="A152">
        <f>'03_Resumo_Municipios'!A152</f>
        <v>1600550</v>
      </c>
      <c r="B152" t="str">
        <f>'03_Resumo_Municipios'!B152</f>
        <v>Pracuúba</v>
      </c>
      <c r="C152" t="str">
        <f>'03_Resumo_Municipios'!C152</f>
        <v>Amapá</v>
      </c>
      <c r="D152" t="str">
        <f>'03_Resumo_Municipios'!D152</f>
        <v>Norte</v>
      </c>
      <c r="E152" s="12">
        <f>IFERROR(AVERAGEIFS('01_Base_Analitica'!$U:$U,'01_Base_Analitica'!$D:$D,A152,'01_Base_Analitica'!$Y:$Y,1),"")</f>
        <v>6.8</v>
      </c>
      <c r="F152" s="12">
        <f>IFERROR(AVERAGEIFS('01_Base_Analitica'!$V:$V,'01_Base_Analitica'!$D:$D,A152,'01_Base_Analitica'!$Y:$Y,1),"")</f>
        <v>6.8</v>
      </c>
      <c r="G152" s="11">
        <f>COUNTIFS('01_Base_Analitica'!$D:$D,A152,'01_Base_Analitica'!$Y:$Y,1)</f>
        <v>4</v>
      </c>
      <c r="H152" s="12">
        <f t="shared" si="4"/>
        <v>0</v>
      </c>
      <c r="J152" s="12">
        <v>7.25</v>
      </c>
      <c r="K152" s="12">
        <v>7.2</v>
      </c>
      <c r="L152" s="12">
        <f t="shared" si="5"/>
        <v>4.9999999999999822E-2</v>
      </c>
      <c r="M152" s="12"/>
    </row>
    <row r="153" spans="1:13">
      <c r="A153">
        <f>'03_Resumo_Municipios'!A153</f>
        <v>1718808</v>
      </c>
      <c r="B153" t="str">
        <f>'03_Resumo_Municipios'!B153</f>
        <v>Sampaio</v>
      </c>
      <c r="C153" t="str">
        <f>'03_Resumo_Municipios'!C153</f>
        <v>Tocantins</v>
      </c>
      <c r="D153" t="str">
        <f>'03_Resumo_Municipios'!D153</f>
        <v>Norte</v>
      </c>
      <c r="E153" s="12">
        <f>IFERROR(AVERAGEIFS('01_Base_Analitica'!$U:$U,'01_Base_Analitica'!$D:$D,A153,'01_Base_Analitica'!$Y:$Y,1),"")</f>
        <v>7.1000000000000005</v>
      </c>
      <c r="F153" s="12">
        <f>IFERROR(AVERAGEIFS('01_Base_Analitica'!$V:$V,'01_Base_Analitica'!$D:$D,A153,'01_Base_Analitica'!$Y:$Y,1),"")</f>
        <v>6.9</v>
      </c>
      <c r="G153" s="11">
        <f>COUNTIFS('01_Base_Analitica'!$D:$D,A153,'01_Base_Analitica'!$Y:$Y,1)</f>
        <v>4</v>
      </c>
      <c r="H153" s="12">
        <f t="shared" si="4"/>
        <v>0.20000000000000018</v>
      </c>
      <c r="J153" s="12">
        <v>9.2999999999999989</v>
      </c>
      <c r="K153" s="12">
        <v>7.95</v>
      </c>
      <c r="L153" s="12">
        <f t="shared" si="5"/>
        <v>1.3499999999999988</v>
      </c>
      <c r="M153" s="12"/>
    </row>
    <row r="154" spans="1:13">
      <c r="A154">
        <f>'03_Resumo_Municipios'!A154</f>
        <v>1702208</v>
      </c>
      <c r="B154" t="str">
        <f>'03_Resumo_Municipios'!B154</f>
        <v>Araguatins</v>
      </c>
      <c r="C154" t="str">
        <f>'03_Resumo_Municipios'!C154</f>
        <v>Tocantins</v>
      </c>
      <c r="D154" t="str">
        <f>'03_Resumo_Municipios'!D154</f>
        <v>Norte</v>
      </c>
      <c r="E154" s="12">
        <f>IFERROR(AVERAGEIFS('01_Base_Analitica'!$U:$U,'01_Base_Analitica'!$D:$D,A154,'01_Base_Analitica'!$Y:$Y,1),"")</f>
        <v>6.6</v>
      </c>
      <c r="F154" s="12">
        <f>IFERROR(AVERAGEIFS('01_Base_Analitica'!$V:$V,'01_Base_Analitica'!$D:$D,A154,'01_Base_Analitica'!$Y:$Y,1),"")</f>
        <v>6.1</v>
      </c>
      <c r="G154" s="11">
        <f>COUNTIFS('01_Base_Analitica'!$D:$D,A154,'01_Base_Analitica'!$Y:$Y,1)</f>
        <v>4</v>
      </c>
      <c r="H154" s="12">
        <f t="shared" si="4"/>
        <v>0.5</v>
      </c>
      <c r="J154" s="12">
        <v>6.4250000000000007</v>
      </c>
      <c r="K154" s="12">
        <v>6.2</v>
      </c>
      <c r="L154" s="12">
        <f t="shared" si="5"/>
        <v>0.22500000000000053</v>
      </c>
      <c r="M154" s="12"/>
    </row>
    <row r="155" spans="1:13">
      <c r="A155">
        <f>'03_Resumo_Municipios'!A155</f>
        <v>1600709</v>
      </c>
      <c r="B155" t="str">
        <f>'03_Resumo_Municipios'!B155</f>
        <v>Tartarugalzinho</v>
      </c>
      <c r="C155" t="str">
        <f>'03_Resumo_Municipios'!C155</f>
        <v>Amapá</v>
      </c>
      <c r="D155" t="str">
        <f>'03_Resumo_Municipios'!D155</f>
        <v>Norte</v>
      </c>
      <c r="E155" s="12">
        <f>IFERROR(AVERAGEIFS('01_Base_Analitica'!$U:$U,'01_Base_Analitica'!$D:$D,A155,'01_Base_Analitica'!$Y:$Y,1),"")</f>
        <v>6.2250000000000005</v>
      </c>
      <c r="F155" s="12">
        <f>IFERROR(AVERAGEIFS('01_Base_Analitica'!$V:$V,'01_Base_Analitica'!$D:$D,A155,'01_Base_Analitica'!$Y:$Y,1),"")</f>
        <v>6.6</v>
      </c>
      <c r="G155" s="11">
        <f>COUNTIFS('01_Base_Analitica'!$D:$D,A155,'01_Base_Analitica'!$Y:$Y,1)</f>
        <v>4</v>
      </c>
      <c r="H155" s="12">
        <f t="shared" si="4"/>
        <v>-0.37499999999999911</v>
      </c>
      <c r="J155" s="12">
        <v>6.6000000000000005</v>
      </c>
      <c r="K155" s="12">
        <v>6.4</v>
      </c>
      <c r="L155" s="12">
        <f t="shared" si="5"/>
        <v>0.20000000000000018</v>
      </c>
      <c r="M155" s="12"/>
    </row>
    <row r="156" spans="1:13">
      <c r="A156">
        <f>'03_Resumo_Municipios'!A156</f>
        <v>1200393</v>
      </c>
      <c r="B156" t="str">
        <f>'03_Resumo_Municipios'!B156</f>
        <v>Porto Walter</v>
      </c>
      <c r="C156" t="str">
        <f>'03_Resumo_Municipios'!C156</f>
        <v>Acre</v>
      </c>
      <c r="D156" t="str">
        <f>'03_Resumo_Municipios'!D156</f>
        <v>Norte</v>
      </c>
      <c r="E156" s="12">
        <f>IFERROR(AVERAGEIFS('01_Base_Analitica'!$U:$U,'01_Base_Analitica'!$D:$D,A156,'01_Base_Analitica'!$Y:$Y,1),"")</f>
        <v>6.35</v>
      </c>
      <c r="F156" s="12">
        <f>IFERROR(AVERAGEIFS('01_Base_Analitica'!$V:$V,'01_Base_Analitica'!$D:$D,A156,'01_Base_Analitica'!$Y:$Y,1),"")</f>
        <v>6.3</v>
      </c>
      <c r="G156" s="11">
        <f>COUNTIFS('01_Base_Analitica'!$D:$D,A156,'01_Base_Analitica'!$Y:$Y,1)</f>
        <v>4</v>
      </c>
      <c r="H156" s="12">
        <f t="shared" si="4"/>
        <v>4.9999999999999822E-2</v>
      </c>
      <c r="J156" s="12">
        <v>6.9</v>
      </c>
      <c r="K156" s="12">
        <v>6.3</v>
      </c>
      <c r="L156" s="12">
        <f t="shared" si="5"/>
        <v>0.60000000000000053</v>
      </c>
      <c r="M156" s="12"/>
    </row>
    <row r="157" spans="1:13">
      <c r="A157">
        <f>'03_Resumo_Municipios'!A157</f>
        <v>1300839</v>
      </c>
      <c r="B157" t="str">
        <f>'03_Resumo_Municipios'!B157</f>
        <v>Caapiranga</v>
      </c>
      <c r="C157" t="str">
        <f>'03_Resumo_Municipios'!C157</f>
        <v>Amazonas</v>
      </c>
      <c r="D157" t="str">
        <f>'03_Resumo_Municipios'!D157</f>
        <v>Norte</v>
      </c>
      <c r="E157" s="12">
        <f>IFERROR(AVERAGEIFS('01_Base_Analitica'!$U:$U,'01_Base_Analitica'!$D:$D,A157,'01_Base_Analitica'!$Y:$Y,1),"")</f>
        <v>7.7499999999999991</v>
      </c>
      <c r="F157" s="12">
        <f>IFERROR(AVERAGEIFS('01_Base_Analitica'!$V:$V,'01_Base_Analitica'!$D:$D,A157,'01_Base_Analitica'!$Y:$Y,1),"")</f>
        <v>7.8</v>
      </c>
      <c r="G157" s="11">
        <f>COUNTIFS('01_Base_Analitica'!$D:$D,A157,'01_Base_Analitica'!$Y:$Y,1)</f>
        <v>4</v>
      </c>
      <c r="H157" s="12">
        <f t="shared" si="4"/>
        <v>-5.0000000000000711E-2</v>
      </c>
      <c r="J157" s="12">
        <v>7.4</v>
      </c>
      <c r="K157" s="12">
        <v>6.7</v>
      </c>
      <c r="L157" s="12">
        <f t="shared" si="5"/>
        <v>0.70000000000000018</v>
      </c>
      <c r="M157" s="12"/>
    </row>
    <row r="158" spans="1:13">
      <c r="A158">
        <f>'03_Resumo_Municipios'!A158</f>
        <v>1100015</v>
      </c>
      <c r="B158" t="str">
        <f>'03_Resumo_Municipios'!B158</f>
        <v>Alta Floresta D'Oeste</v>
      </c>
      <c r="C158" t="str">
        <f>'03_Resumo_Municipios'!C158</f>
        <v>Rondônia</v>
      </c>
      <c r="D158" t="str">
        <f>'03_Resumo_Municipios'!D158</f>
        <v>Norte</v>
      </c>
      <c r="E158" s="12">
        <f>IFERROR(AVERAGEIFS('01_Base_Analitica'!$U:$U,'01_Base_Analitica'!$D:$D,A158,'01_Base_Analitica'!$Y:$Y,1),"")</f>
        <v>7.25</v>
      </c>
      <c r="F158" s="12">
        <f>IFERROR(AVERAGEIFS('01_Base_Analitica'!$V:$V,'01_Base_Analitica'!$D:$D,A158,'01_Base_Analitica'!$Y:$Y,1),"")</f>
        <v>7.2</v>
      </c>
      <c r="G158" s="11">
        <f>COUNTIFS('01_Base_Analitica'!$D:$D,A158,'01_Base_Analitica'!$Y:$Y,1)</f>
        <v>4</v>
      </c>
      <c r="H158" s="12">
        <f t="shared" si="4"/>
        <v>4.9999999999999822E-2</v>
      </c>
      <c r="J158" s="12">
        <v>7.1250000000000009</v>
      </c>
      <c r="K158" s="12">
        <v>7</v>
      </c>
      <c r="L158" s="12">
        <f t="shared" si="5"/>
        <v>0.12500000000000089</v>
      </c>
      <c r="M158" s="12"/>
    </row>
    <row r="159" spans="1:13">
      <c r="A159">
        <f>'03_Resumo_Municipios'!A159</f>
        <v>1100700</v>
      </c>
      <c r="B159" t="str">
        <f>'03_Resumo_Municipios'!B159</f>
        <v>Campo Novo de Rondônia</v>
      </c>
      <c r="C159" t="str">
        <f>'03_Resumo_Municipios'!C159</f>
        <v>Rondônia</v>
      </c>
      <c r="D159" t="str">
        <f>'03_Resumo_Municipios'!D159</f>
        <v>Norte</v>
      </c>
      <c r="E159" s="12">
        <f>IFERROR(AVERAGEIFS('01_Base_Analitica'!$U:$U,'01_Base_Analitica'!$D:$D,A159,'01_Base_Analitica'!$Y:$Y,1),"")</f>
        <v>9.2999999999999989</v>
      </c>
      <c r="F159" s="12">
        <f>IFERROR(AVERAGEIFS('01_Base_Analitica'!$V:$V,'01_Base_Analitica'!$D:$D,A159,'01_Base_Analitica'!$Y:$Y,1),"")</f>
        <v>7.95</v>
      </c>
      <c r="G159" s="11">
        <f>COUNTIFS('01_Base_Analitica'!$D:$D,A159,'01_Base_Analitica'!$Y:$Y,1)</f>
        <v>4</v>
      </c>
      <c r="H159" s="12">
        <f t="shared" si="4"/>
        <v>1.3499999999999988</v>
      </c>
      <c r="J159" s="12">
        <v>6.2499999999999991</v>
      </c>
      <c r="K159" s="12">
        <v>5.9</v>
      </c>
      <c r="L159" s="12">
        <f t="shared" si="5"/>
        <v>0.34999999999999876</v>
      </c>
      <c r="M159" s="12"/>
    </row>
    <row r="160" spans="1:13">
      <c r="A160">
        <f>'03_Resumo_Municipios'!A160</f>
        <v>1502939</v>
      </c>
      <c r="B160" t="str">
        <f>'03_Resumo_Municipios'!B160</f>
        <v>Dom Eliseu</v>
      </c>
      <c r="C160" t="str">
        <f>'03_Resumo_Municipios'!C160</f>
        <v>Pará</v>
      </c>
      <c r="D160" t="str">
        <f>'03_Resumo_Municipios'!D160</f>
        <v>Norte</v>
      </c>
      <c r="E160" s="12">
        <f>IFERROR(AVERAGEIFS('01_Base_Analitica'!$U:$U,'01_Base_Analitica'!$D:$D,A160,'01_Base_Analitica'!$Y:$Y,1),"")</f>
        <v>6.4250000000000007</v>
      </c>
      <c r="F160" s="12">
        <f>IFERROR(AVERAGEIFS('01_Base_Analitica'!$V:$V,'01_Base_Analitica'!$D:$D,A160,'01_Base_Analitica'!$Y:$Y,1),"")</f>
        <v>6.2</v>
      </c>
      <c r="G160" s="11">
        <f>COUNTIFS('01_Base_Analitica'!$D:$D,A160,'01_Base_Analitica'!$Y:$Y,1)</f>
        <v>4</v>
      </c>
      <c r="H160" s="12">
        <f t="shared" si="4"/>
        <v>0.22500000000000053</v>
      </c>
      <c r="J160" s="12">
        <v>6.4499999999999993</v>
      </c>
      <c r="K160" s="12">
        <v>6.6</v>
      </c>
      <c r="L160" s="12">
        <f t="shared" si="5"/>
        <v>-0.15000000000000036</v>
      </c>
      <c r="M160" s="12"/>
    </row>
    <row r="161" spans="1:13">
      <c r="A161">
        <f>'03_Resumo_Municipios'!A161</f>
        <v>1100908</v>
      </c>
      <c r="B161" t="str">
        <f>'03_Resumo_Municipios'!B161</f>
        <v>Castanheiras</v>
      </c>
      <c r="C161" t="str">
        <f>'03_Resumo_Municipios'!C161</f>
        <v>Rondônia</v>
      </c>
      <c r="D161" t="str">
        <f>'03_Resumo_Municipios'!D161</f>
        <v>Norte</v>
      </c>
      <c r="E161" s="12">
        <f>IFERROR(AVERAGEIFS('01_Base_Analitica'!$U:$U,'01_Base_Analitica'!$D:$D,A161,'01_Base_Analitica'!$Y:$Y,1),"")</f>
        <v>6.6000000000000005</v>
      </c>
      <c r="F161" s="12">
        <f>IFERROR(AVERAGEIFS('01_Base_Analitica'!$V:$V,'01_Base_Analitica'!$D:$D,A161,'01_Base_Analitica'!$Y:$Y,1),"")</f>
        <v>6.4</v>
      </c>
      <c r="G161" s="11">
        <f>COUNTIFS('01_Base_Analitica'!$D:$D,A161,'01_Base_Analitica'!$Y:$Y,1)</f>
        <v>4</v>
      </c>
      <c r="H161" s="12">
        <f t="shared" si="4"/>
        <v>0.20000000000000018</v>
      </c>
      <c r="J161" s="12">
        <v>7.1000000000000005</v>
      </c>
      <c r="K161" s="12">
        <v>7</v>
      </c>
      <c r="L161" s="12">
        <f t="shared" si="5"/>
        <v>0.10000000000000053</v>
      </c>
      <c r="M161" s="12"/>
    </row>
    <row r="162" spans="1:13">
      <c r="A162">
        <f>'03_Resumo_Municipios'!A162</f>
        <v>1600303</v>
      </c>
      <c r="B162" t="str">
        <f>'03_Resumo_Municipios'!B162</f>
        <v>Macapá</v>
      </c>
      <c r="C162" t="str">
        <f>'03_Resumo_Municipios'!C162</f>
        <v>Amapá</v>
      </c>
      <c r="D162" t="str">
        <f>'03_Resumo_Municipios'!D162</f>
        <v>Norte</v>
      </c>
      <c r="E162" s="12" t="str">
        <f>IFERROR(AVERAGEIFS('01_Base_Analitica'!$U:$U,'01_Base_Analitica'!$D:$D,A162,'01_Base_Analitica'!$Y:$Y,1),"")</f>
        <v/>
      </c>
      <c r="F162" s="12" t="str">
        <f>IFERROR(AVERAGEIFS('01_Base_Analitica'!$V:$V,'01_Base_Analitica'!$D:$D,A162,'01_Base_Analitica'!$Y:$Y,1),"")</f>
        <v/>
      </c>
      <c r="G162" s="11">
        <f>COUNTIFS('01_Base_Analitica'!$D:$D,A162,'01_Base_Analitica'!$Y:$Y,1)</f>
        <v>0</v>
      </c>
      <c r="H162" s="12" t="str">
        <f t="shared" si="4"/>
        <v/>
      </c>
      <c r="J162" s="12">
        <v>6.375</v>
      </c>
      <c r="K162" s="12">
        <v>6.3250000000000002</v>
      </c>
      <c r="L162" s="12">
        <f t="shared" si="5"/>
        <v>4.9999999999999822E-2</v>
      </c>
      <c r="M162" s="12"/>
    </row>
    <row r="163" spans="1:13">
      <c r="A163">
        <f>'03_Resumo_Municipios'!A163</f>
        <v>1710706</v>
      </c>
      <c r="B163" t="str">
        <f>'03_Resumo_Municipios'!B163</f>
        <v>Itaguatins</v>
      </c>
      <c r="C163" t="str">
        <f>'03_Resumo_Municipios'!C163</f>
        <v>Tocantins</v>
      </c>
      <c r="D163" t="str">
        <f>'03_Resumo_Municipios'!D163</f>
        <v>Norte</v>
      </c>
      <c r="E163" s="12">
        <f>IFERROR(AVERAGEIFS('01_Base_Analitica'!$U:$U,'01_Base_Analitica'!$D:$D,A163,'01_Base_Analitica'!$Y:$Y,1),"")</f>
        <v>6.9</v>
      </c>
      <c r="F163" s="12">
        <f>IFERROR(AVERAGEIFS('01_Base_Analitica'!$V:$V,'01_Base_Analitica'!$D:$D,A163,'01_Base_Analitica'!$Y:$Y,1),"")</f>
        <v>6.3</v>
      </c>
      <c r="G163" s="11">
        <f>COUNTIFS('01_Base_Analitica'!$D:$D,A163,'01_Base_Analitica'!$Y:$Y,1)</f>
        <v>4</v>
      </c>
      <c r="H163" s="12">
        <f t="shared" si="4"/>
        <v>0.60000000000000053</v>
      </c>
      <c r="J163" s="12">
        <v>6.7750000000000004</v>
      </c>
      <c r="K163" s="12">
        <v>6.6</v>
      </c>
      <c r="L163" s="12">
        <f t="shared" si="5"/>
        <v>0.17500000000000071</v>
      </c>
      <c r="M163" s="12"/>
    </row>
    <row r="164" spans="1:13">
      <c r="A164">
        <f>'03_Resumo_Municipios'!A164</f>
        <v>1706258</v>
      </c>
      <c r="B164" t="str">
        <f>'03_Resumo_Municipios'!B164</f>
        <v>Crixás do Tocantins</v>
      </c>
      <c r="C164" t="str">
        <f>'03_Resumo_Municipios'!C164</f>
        <v>Tocantins</v>
      </c>
      <c r="D164" t="str">
        <f>'03_Resumo_Municipios'!D164</f>
        <v>Norte</v>
      </c>
      <c r="E164" s="12">
        <f>IFERROR(AVERAGEIFS('01_Base_Analitica'!$U:$U,'01_Base_Analitica'!$D:$D,A164,'01_Base_Analitica'!$Y:$Y,1),"")</f>
        <v>7.4</v>
      </c>
      <c r="F164" s="12">
        <f>IFERROR(AVERAGEIFS('01_Base_Analitica'!$V:$V,'01_Base_Analitica'!$D:$D,A164,'01_Base_Analitica'!$Y:$Y,1),"")</f>
        <v>6.7</v>
      </c>
      <c r="G164" s="11">
        <f>COUNTIFS('01_Base_Analitica'!$D:$D,A164,'01_Base_Analitica'!$Y:$Y,1)</f>
        <v>4</v>
      </c>
      <c r="H164" s="12">
        <f t="shared" si="4"/>
        <v>0.70000000000000018</v>
      </c>
      <c r="J164" s="12">
        <v>8.5749999999999993</v>
      </c>
      <c r="K164" s="12">
        <v>6.95</v>
      </c>
      <c r="L164" s="12">
        <f t="shared" si="5"/>
        <v>1.6249999999999991</v>
      </c>
      <c r="M164" s="12"/>
    </row>
    <row r="165" spans="1:13">
      <c r="A165">
        <f>'03_Resumo_Municipios'!A165</f>
        <v>1709302</v>
      </c>
      <c r="B165" t="str">
        <f>'03_Resumo_Municipios'!B165</f>
        <v>Guaraí</v>
      </c>
      <c r="C165" t="str">
        <f>'03_Resumo_Municipios'!C165</f>
        <v>Tocantins</v>
      </c>
      <c r="D165" t="str">
        <f>'03_Resumo_Municipios'!D165</f>
        <v>Norte</v>
      </c>
      <c r="E165" s="12">
        <f>IFERROR(AVERAGEIFS('01_Base_Analitica'!$U:$U,'01_Base_Analitica'!$D:$D,A165,'01_Base_Analitica'!$Y:$Y,1),"")</f>
        <v>7.1250000000000009</v>
      </c>
      <c r="F165" s="12">
        <f>IFERROR(AVERAGEIFS('01_Base_Analitica'!$V:$V,'01_Base_Analitica'!$D:$D,A165,'01_Base_Analitica'!$Y:$Y,1),"")</f>
        <v>7</v>
      </c>
      <c r="G165" s="11">
        <f>COUNTIFS('01_Base_Analitica'!$D:$D,A165,'01_Base_Analitica'!$Y:$Y,1)</f>
        <v>4</v>
      </c>
      <c r="H165" s="12">
        <f t="shared" si="4"/>
        <v>0.12500000000000089</v>
      </c>
      <c r="J165" s="12">
        <v>9.2999999999999989</v>
      </c>
      <c r="K165" s="12">
        <v>9.6999999999999993</v>
      </c>
      <c r="L165" s="12">
        <f t="shared" si="5"/>
        <v>-0.40000000000000036</v>
      </c>
      <c r="M165" s="12"/>
    </row>
    <row r="166" spans="1:13">
      <c r="A166">
        <f>'03_Resumo_Municipios'!A166</f>
        <v>1400472</v>
      </c>
      <c r="B166" t="str">
        <f>'03_Resumo_Municipios'!B166</f>
        <v>Rorainópolis</v>
      </c>
      <c r="C166" t="str">
        <f>'03_Resumo_Municipios'!C166</f>
        <v>Roraima</v>
      </c>
      <c r="D166" t="str">
        <f>'03_Resumo_Municipios'!D166</f>
        <v>Norte</v>
      </c>
      <c r="E166" s="12">
        <f>IFERROR(AVERAGEIFS('01_Base_Analitica'!$U:$U,'01_Base_Analitica'!$D:$D,A166,'01_Base_Analitica'!$Y:$Y,1),"")</f>
        <v>6.2499999999999991</v>
      </c>
      <c r="F166" s="12">
        <f>IFERROR(AVERAGEIFS('01_Base_Analitica'!$V:$V,'01_Base_Analitica'!$D:$D,A166,'01_Base_Analitica'!$Y:$Y,1),"")</f>
        <v>5.9</v>
      </c>
      <c r="G166" s="11">
        <f>COUNTIFS('01_Base_Analitica'!$D:$D,A166,'01_Base_Analitica'!$Y:$Y,1)</f>
        <v>4</v>
      </c>
      <c r="H166" s="12">
        <f t="shared" si="4"/>
        <v>0.34999999999999876</v>
      </c>
      <c r="J166" s="12">
        <v>9.2999999999999989</v>
      </c>
      <c r="K166" s="12">
        <v>7.1</v>
      </c>
      <c r="L166" s="12">
        <f t="shared" si="5"/>
        <v>2.1999999999999993</v>
      </c>
      <c r="M166" s="12"/>
    </row>
    <row r="167" spans="1:13">
      <c r="A167">
        <f>'03_Resumo_Municipios'!A167</f>
        <v>1301209</v>
      </c>
      <c r="B167" t="str">
        <f>'03_Resumo_Municipios'!B167</f>
        <v>Coari</v>
      </c>
      <c r="C167" t="str">
        <f>'03_Resumo_Municipios'!C167</f>
        <v>Amazonas</v>
      </c>
      <c r="D167" t="str">
        <f>'03_Resumo_Municipios'!D167</f>
        <v>Norte</v>
      </c>
      <c r="E167" s="12">
        <f>IFERROR(AVERAGEIFS('01_Base_Analitica'!$U:$U,'01_Base_Analitica'!$D:$D,A167,'01_Base_Analitica'!$Y:$Y,1),"")</f>
        <v>6.4499999999999993</v>
      </c>
      <c r="F167" s="12">
        <f>IFERROR(AVERAGEIFS('01_Base_Analitica'!$V:$V,'01_Base_Analitica'!$D:$D,A167,'01_Base_Analitica'!$Y:$Y,1),"")</f>
        <v>6.6</v>
      </c>
      <c r="G167" s="11">
        <f>COUNTIFS('01_Base_Analitica'!$D:$D,A167,'01_Base_Analitica'!$Y:$Y,1)</f>
        <v>4</v>
      </c>
      <c r="H167" s="12">
        <f t="shared" si="4"/>
        <v>-0.15000000000000036</v>
      </c>
      <c r="J167" s="12">
        <v>9.2999999999999989</v>
      </c>
      <c r="K167" s="12">
        <v>7.2249999999999996</v>
      </c>
      <c r="L167" s="12">
        <f t="shared" si="5"/>
        <v>2.0749999999999993</v>
      </c>
      <c r="M167" s="12"/>
    </row>
    <row r="168" spans="1:13">
      <c r="A168">
        <f>'03_Resumo_Municipios'!A168</f>
        <v>1703826</v>
      </c>
      <c r="B168" t="str">
        <f>'03_Resumo_Municipios'!B168</f>
        <v>Cachoeirinha</v>
      </c>
      <c r="C168" t="str">
        <f>'03_Resumo_Municipios'!C168</f>
        <v>Tocantins</v>
      </c>
      <c r="D168" t="str">
        <f>'03_Resumo_Municipios'!D168</f>
        <v>Norte</v>
      </c>
      <c r="E168" s="12">
        <f>IFERROR(AVERAGEIFS('01_Base_Analitica'!$U:$U,'01_Base_Analitica'!$D:$D,A168,'01_Base_Analitica'!$Y:$Y,1),"")</f>
        <v>7.1000000000000005</v>
      </c>
      <c r="F168" s="12">
        <f>IFERROR(AVERAGEIFS('01_Base_Analitica'!$V:$V,'01_Base_Analitica'!$D:$D,A168,'01_Base_Analitica'!$Y:$Y,1),"")</f>
        <v>7</v>
      </c>
      <c r="G168" s="11">
        <f>COUNTIFS('01_Base_Analitica'!$D:$D,A168,'01_Base_Analitica'!$Y:$Y,1)</f>
        <v>4</v>
      </c>
      <c r="H168" s="12">
        <f t="shared" si="4"/>
        <v>0.10000000000000053</v>
      </c>
      <c r="J168" s="12">
        <v>6.4750000000000005</v>
      </c>
      <c r="K168" s="12">
        <v>6.4</v>
      </c>
      <c r="L168" s="12">
        <f t="shared" si="5"/>
        <v>7.5000000000000178E-2</v>
      </c>
      <c r="M168" s="12"/>
    </row>
    <row r="169" spans="1:13">
      <c r="A169">
        <f>'03_Resumo_Municipios'!A169</f>
        <v>1200179</v>
      </c>
      <c r="B169" t="str">
        <f>'03_Resumo_Municipios'!B169</f>
        <v>Capixaba</v>
      </c>
      <c r="C169" t="str">
        <f>'03_Resumo_Municipios'!C169</f>
        <v>Acre</v>
      </c>
      <c r="D169" t="str">
        <f>'03_Resumo_Municipios'!D169</f>
        <v>Norte</v>
      </c>
      <c r="E169" s="12">
        <f>IFERROR(AVERAGEIFS('01_Base_Analitica'!$U:$U,'01_Base_Analitica'!$D:$D,A169,'01_Base_Analitica'!$Y:$Y,1),"")</f>
        <v>6.375</v>
      </c>
      <c r="F169" s="12">
        <f>IFERROR(AVERAGEIFS('01_Base_Analitica'!$V:$V,'01_Base_Analitica'!$D:$D,A169,'01_Base_Analitica'!$Y:$Y,1),"")</f>
        <v>6.3250000000000002</v>
      </c>
      <c r="G169" s="11">
        <f>COUNTIFS('01_Base_Analitica'!$D:$D,A169,'01_Base_Analitica'!$Y:$Y,1)</f>
        <v>4</v>
      </c>
      <c r="H169" s="12">
        <f t="shared" si="4"/>
        <v>4.9999999999999822E-2</v>
      </c>
      <c r="J169" s="12">
        <v>6.5749999999999993</v>
      </c>
      <c r="K169" s="12">
        <v>6.6</v>
      </c>
      <c r="L169" s="12">
        <f t="shared" si="5"/>
        <v>-2.5000000000000355E-2</v>
      </c>
      <c r="M169" s="12"/>
    </row>
    <row r="170" spans="1:13">
      <c r="A170">
        <f>'03_Resumo_Municipios'!A170</f>
        <v>1505494</v>
      </c>
      <c r="B170" t="str">
        <f>'03_Resumo_Municipios'!B170</f>
        <v>Palestina do Pará</v>
      </c>
      <c r="C170" t="str">
        <f>'03_Resumo_Municipios'!C170</f>
        <v>Pará</v>
      </c>
      <c r="D170" t="str">
        <f>'03_Resumo_Municipios'!D170</f>
        <v>Norte</v>
      </c>
      <c r="E170" s="12">
        <f>IFERROR(AVERAGEIFS('01_Base_Analitica'!$U:$U,'01_Base_Analitica'!$D:$D,A170,'01_Base_Analitica'!$Y:$Y,1),"")</f>
        <v>6.7750000000000004</v>
      </c>
      <c r="F170" s="12">
        <f>IFERROR(AVERAGEIFS('01_Base_Analitica'!$V:$V,'01_Base_Analitica'!$D:$D,A170,'01_Base_Analitica'!$Y:$Y,1),"")</f>
        <v>6.6</v>
      </c>
      <c r="G170" s="11">
        <f>COUNTIFS('01_Base_Analitica'!$D:$D,A170,'01_Base_Analitica'!$Y:$Y,1)</f>
        <v>4</v>
      </c>
      <c r="H170" s="12">
        <f t="shared" si="4"/>
        <v>0.17500000000000071</v>
      </c>
      <c r="J170" s="12">
        <v>7.4333333333333327</v>
      </c>
      <c r="K170" s="12">
        <v>6</v>
      </c>
      <c r="L170" s="12">
        <f t="shared" si="5"/>
        <v>1.4333333333333327</v>
      </c>
      <c r="M170" s="12"/>
    </row>
    <row r="171" spans="1:13">
      <c r="A171">
        <f>'03_Resumo_Municipios'!A171</f>
        <v>1504422</v>
      </c>
      <c r="B171" t="str">
        <f>'03_Resumo_Municipios'!B171</f>
        <v>Marituba</v>
      </c>
      <c r="C171" t="str">
        <f>'03_Resumo_Municipios'!C171</f>
        <v>Pará</v>
      </c>
      <c r="D171" t="str">
        <f>'03_Resumo_Municipios'!D171</f>
        <v>Norte</v>
      </c>
      <c r="E171" s="12">
        <f>IFERROR(AVERAGEIFS('01_Base_Analitica'!$U:$U,'01_Base_Analitica'!$D:$D,A171,'01_Base_Analitica'!$Y:$Y,1),"")</f>
        <v>8.5749999999999993</v>
      </c>
      <c r="F171" s="12">
        <f>IFERROR(AVERAGEIFS('01_Base_Analitica'!$V:$V,'01_Base_Analitica'!$D:$D,A171,'01_Base_Analitica'!$Y:$Y,1),"")</f>
        <v>6.95</v>
      </c>
      <c r="G171" s="11">
        <f>COUNTIFS('01_Base_Analitica'!$D:$D,A171,'01_Base_Analitica'!$Y:$Y,1)</f>
        <v>4</v>
      </c>
      <c r="H171" s="12">
        <f t="shared" si="4"/>
        <v>1.6249999999999991</v>
      </c>
      <c r="J171" s="12">
        <v>6.5500000000000007</v>
      </c>
      <c r="K171" s="12">
        <v>7.2</v>
      </c>
      <c r="L171" s="12">
        <f t="shared" si="5"/>
        <v>-0.64999999999999947</v>
      </c>
      <c r="M171" s="12"/>
    </row>
    <row r="172" spans="1:13">
      <c r="A172">
        <f>'03_Resumo_Municipios'!A172</f>
        <v>1300706</v>
      </c>
      <c r="B172" t="str">
        <f>'03_Resumo_Municipios'!B172</f>
        <v>Boca do Acre</v>
      </c>
      <c r="C172" t="str">
        <f>'03_Resumo_Municipios'!C172</f>
        <v>Amazonas</v>
      </c>
      <c r="D172" t="str">
        <f>'03_Resumo_Municipios'!D172</f>
        <v>Norte</v>
      </c>
      <c r="E172" s="12">
        <f>IFERROR(AVERAGEIFS('01_Base_Analitica'!$U:$U,'01_Base_Analitica'!$D:$D,A172,'01_Base_Analitica'!$Y:$Y,1),"")</f>
        <v>9.2999999999999989</v>
      </c>
      <c r="F172" s="12">
        <f>IFERROR(AVERAGEIFS('01_Base_Analitica'!$V:$V,'01_Base_Analitica'!$D:$D,A172,'01_Base_Analitica'!$Y:$Y,1),"")</f>
        <v>9.6999999999999993</v>
      </c>
      <c r="G172" s="11">
        <f>COUNTIFS('01_Base_Analitica'!$D:$D,A172,'01_Base_Analitica'!$Y:$Y,1)</f>
        <v>4</v>
      </c>
      <c r="H172" s="12">
        <f t="shared" si="4"/>
        <v>-0.40000000000000036</v>
      </c>
      <c r="J172" s="12">
        <v>7.2499999999999991</v>
      </c>
      <c r="K172" s="12">
        <v>7</v>
      </c>
      <c r="L172" s="12">
        <f t="shared" si="5"/>
        <v>0.24999999999999911</v>
      </c>
      <c r="M172" s="12"/>
    </row>
    <row r="173" spans="1:13">
      <c r="A173">
        <f>'03_Resumo_Municipios'!A173</f>
        <v>1722107</v>
      </c>
      <c r="B173" t="str">
        <f>'03_Resumo_Municipios'!B173</f>
        <v>Xambioá</v>
      </c>
      <c r="C173" t="str">
        <f>'03_Resumo_Municipios'!C173</f>
        <v>Tocantins</v>
      </c>
      <c r="D173" t="str">
        <f>'03_Resumo_Municipios'!D173</f>
        <v>Norte</v>
      </c>
      <c r="E173" s="12">
        <f>IFERROR(AVERAGEIFS('01_Base_Analitica'!$U:$U,'01_Base_Analitica'!$D:$D,A173,'01_Base_Analitica'!$Y:$Y,1),"")</f>
        <v>9.2999999999999989</v>
      </c>
      <c r="F173" s="12">
        <f>IFERROR(AVERAGEIFS('01_Base_Analitica'!$V:$V,'01_Base_Analitica'!$D:$D,A173,'01_Base_Analitica'!$Y:$Y,1),"")</f>
        <v>7.1</v>
      </c>
      <c r="G173" s="11">
        <f>COUNTIFS('01_Base_Analitica'!$D:$D,A173,'01_Base_Analitica'!$Y:$Y,1)</f>
        <v>4</v>
      </c>
      <c r="H173" s="12">
        <f t="shared" si="4"/>
        <v>2.1999999999999993</v>
      </c>
      <c r="J173" s="12">
        <v>7.2249999999999996</v>
      </c>
      <c r="K173" s="12">
        <v>7.0500000000000007</v>
      </c>
      <c r="L173" s="12">
        <f t="shared" si="5"/>
        <v>0.17499999999999893</v>
      </c>
      <c r="M173" s="12"/>
    </row>
    <row r="174" spans="1:13">
      <c r="A174">
        <f>'03_Resumo_Municipios'!A174</f>
        <v>1300508</v>
      </c>
      <c r="B174" t="str">
        <f>'03_Resumo_Municipios'!B174</f>
        <v>Barreirinha</v>
      </c>
      <c r="C174" t="str">
        <f>'03_Resumo_Municipios'!C174</f>
        <v>Amazonas</v>
      </c>
      <c r="D174" t="str">
        <f>'03_Resumo_Municipios'!D174</f>
        <v>Norte</v>
      </c>
      <c r="E174" s="12">
        <f>IFERROR(AVERAGEIFS('01_Base_Analitica'!$U:$U,'01_Base_Analitica'!$D:$D,A174,'01_Base_Analitica'!$Y:$Y,1),"")</f>
        <v>9.2999999999999989</v>
      </c>
      <c r="F174" s="12">
        <f>IFERROR(AVERAGEIFS('01_Base_Analitica'!$V:$V,'01_Base_Analitica'!$D:$D,A174,'01_Base_Analitica'!$Y:$Y,1),"")</f>
        <v>7.2249999999999996</v>
      </c>
      <c r="G174" s="11">
        <f>COUNTIFS('01_Base_Analitica'!$D:$D,A174,'01_Base_Analitica'!$Y:$Y,1)</f>
        <v>4</v>
      </c>
      <c r="H174" s="12">
        <f t="shared" si="4"/>
        <v>2.0749999999999993</v>
      </c>
      <c r="J174" s="12">
        <v>9.2999999999999989</v>
      </c>
      <c r="K174" s="12">
        <v>9.3000000000000007</v>
      </c>
      <c r="L174" s="12">
        <f t="shared" si="5"/>
        <v>0</v>
      </c>
      <c r="M174" s="12"/>
    </row>
    <row r="175" spans="1:13">
      <c r="A175">
        <f>'03_Resumo_Municipios'!A175</f>
        <v>1500958</v>
      </c>
      <c r="B175" t="str">
        <f>'03_Resumo_Municipios'!B175</f>
        <v>Aurora do Pará</v>
      </c>
      <c r="C175" t="str">
        <f>'03_Resumo_Municipios'!C175</f>
        <v>Pará</v>
      </c>
      <c r="D175" t="str">
        <f>'03_Resumo_Municipios'!D175</f>
        <v>Norte</v>
      </c>
      <c r="E175" s="12">
        <f>IFERROR(AVERAGEIFS('01_Base_Analitica'!$U:$U,'01_Base_Analitica'!$D:$D,A175,'01_Base_Analitica'!$Y:$Y,1),"")</f>
        <v>6.4750000000000005</v>
      </c>
      <c r="F175" s="12">
        <f>IFERROR(AVERAGEIFS('01_Base_Analitica'!$V:$V,'01_Base_Analitica'!$D:$D,A175,'01_Base_Analitica'!$Y:$Y,1),"")</f>
        <v>6.4</v>
      </c>
      <c r="G175" s="11">
        <f>COUNTIFS('01_Base_Analitica'!$D:$D,A175,'01_Base_Analitica'!$Y:$Y,1)</f>
        <v>4</v>
      </c>
      <c r="H175" s="12">
        <f t="shared" si="4"/>
        <v>7.5000000000000178E-2</v>
      </c>
      <c r="J175" s="12">
        <v>9.75</v>
      </c>
      <c r="K175" s="12">
        <v>10</v>
      </c>
      <c r="L175" s="12">
        <f t="shared" si="5"/>
        <v>-0.25</v>
      </c>
      <c r="M175" s="12"/>
    </row>
    <row r="176" spans="1:13">
      <c r="A176">
        <f>'03_Resumo_Municipios'!A176</f>
        <v>1718881</v>
      </c>
      <c r="B176" t="str">
        <f>'03_Resumo_Municipios'!B176</f>
        <v>Santa Maria do Tocantins</v>
      </c>
      <c r="C176" t="str">
        <f>'03_Resumo_Municipios'!C176</f>
        <v>Tocantins</v>
      </c>
      <c r="D176" t="str">
        <f>'03_Resumo_Municipios'!D176</f>
        <v>Norte</v>
      </c>
      <c r="E176" s="12" t="str">
        <f>IFERROR(AVERAGEIFS('01_Base_Analitica'!$U:$U,'01_Base_Analitica'!$D:$D,A176,'01_Base_Analitica'!$Y:$Y,1),"")</f>
        <v/>
      </c>
      <c r="F176" s="12" t="str">
        <f>IFERROR(AVERAGEIFS('01_Base_Analitica'!$V:$V,'01_Base_Analitica'!$D:$D,A176,'01_Base_Analitica'!$Y:$Y,1),"")</f>
        <v/>
      </c>
      <c r="G176" s="11">
        <f>COUNTIFS('01_Base_Analitica'!$D:$D,A176,'01_Base_Analitica'!$Y:$Y,1)</f>
        <v>0</v>
      </c>
      <c r="H176" s="12" t="str">
        <f t="shared" si="4"/>
        <v/>
      </c>
      <c r="J176" s="12">
        <v>9.2999999999999989</v>
      </c>
      <c r="K176" s="12">
        <v>6.8</v>
      </c>
      <c r="L176" s="12">
        <f t="shared" si="5"/>
        <v>2.4999999999999991</v>
      </c>
      <c r="M176" s="12"/>
    </row>
    <row r="177" spans="1:13">
      <c r="A177">
        <f>'03_Resumo_Municipios'!A177</f>
        <v>1100080</v>
      </c>
      <c r="B177" t="str">
        <f>'03_Resumo_Municipios'!B177</f>
        <v>Costa Marques</v>
      </c>
      <c r="C177" t="str">
        <f>'03_Resumo_Municipios'!C177</f>
        <v>Rondônia</v>
      </c>
      <c r="D177" t="str">
        <f>'03_Resumo_Municipios'!D177</f>
        <v>Norte</v>
      </c>
      <c r="E177" s="12">
        <f>IFERROR(AVERAGEIFS('01_Base_Analitica'!$U:$U,'01_Base_Analitica'!$D:$D,A177,'01_Base_Analitica'!$Y:$Y,1),"")</f>
        <v>6.5749999999999993</v>
      </c>
      <c r="F177" s="12">
        <f>IFERROR(AVERAGEIFS('01_Base_Analitica'!$V:$V,'01_Base_Analitica'!$D:$D,A177,'01_Base_Analitica'!$Y:$Y,1),"")</f>
        <v>6.6</v>
      </c>
      <c r="G177" s="11">
        <f>COUNTIFS('01_Base_Analitica'!$D:$D,A177,'01_Base_Analitica'!$Y:$Y,1)</f>
        <v>4</v>
      </c>
      <c r="H177" s="12">
        <f t="shared" si="4"/>
        <v>-2.5000000000000355E-2</v>
      </c>
      <c r="J177" s="12">
        <v>9.4500000000000011</v>
      </c>
      <c r="K177" s="12">
        <v>9.8000000000000007</v>
      </c>
      <c r="L177" s="12">
        <f t="shared" si="5"/>
        <v>-0.34999999999999964</v>
      </c>
      <c r="M177" s="12"/>
    </row>
    <row r="178" spans="1:13">
      <c r="A178">
        <f>'03_Resumo_Municipios'!A178</f>
        <v>1500107</v>
      </c>
      <c r="B178" t="str">
        <f>'03_Resumo_Municipios'!B178</f>
        <v>Abaetetuba</v>
      </c>
      <c r="C178" t="str">
        <f>'03_Resumo_Municipios'!C178</f>
        <v>Pará</v>
      </c>
      <c r="D178" t="str">
        <f>'03_Resumo_Municipios'!D178</f>
        <v>Norte</v>
      </c>
      <c r="E178" s="12">
        <f>IFERROR(AVERAGEIFS('01_Base_Analitica'!$U:$U,'01_Base_Analitica'!$D:$D,A178,'01_Base_Analitica'!$Y:$Y,1),"")</f>
        <v>7.4333333333333327</v>
      </c>
      <c r="F178" s="12">
        <f>IFERROR(AVERAGEIFS('01_Base_Analitica'!$V:$V,'01_Base_Analitica'!$D:$D,A178,'01_Base_Analitica'!$Y:$Y,1),"")</f>
        <v>6</v>
      </c>
      <c r="G178" s="11">
        <f>COUNTIFS('01_Base_Analitica'!$D:$D,A178,'01_Base_Analitica'!$Y:$Y,1)</f>
        <v>3</v>
      </c>
      <c r="H178" s="12">
        <f t="shared" si="4"/>
        <v>1.4333333333333327</v>
      </c>
      <c r="J178" s="12">
        <v>8.2999999999999989</v>
      </c>
      <c r="K178" s="12">
        <v>7.9</v>
      </c>
      <c r="L178" s="12">
        <f t="shared" si="5"/>
        <v>0.39999999999999858</v>
      </c>
      <c r="M178" s="12"/>
    </row>
    <row r="179" spans="1:13">
      <c r="A179">
        <f>'03_Resumo_Municipios'!A179</f>
        <v>3512308</v>
      </c>
      <c r="B179" t="str">
        <f>'03_Resumo_Municipios'!B179</f>
        <v>Conchas</v>
      </c>
      <c r="C179" t="str">
        <f>'03_Resumo_Municipios'!C179</f>
        <v>São Paulo</v>
      </c>
      <c r="D179" t="str">
        <f>'03_Resumo_Municipios'!D179</f>
        <v>Sudeste</v>
      </c>
      <c r="E179" s="12">
        <f>IFERROR(AVERAGEIFS('01_Base_Analitica'!$U:$U,'01_Base_Analitica'!$D:$D,A179,'01_Base_Analitica'!$Y:$Y,1),"")</f>
        <v>6.5500000000000007</v>
      </c>
      <c r="F179" s="12">
        <f>IFERROR(AVERAGEIFS('01_Base_Analitica'!$V:$V,'01_Base_Analitica'!$D:$D,A179,'01_Base_Analitica'!$Y:$Y,1),"")</f>
        <v>7.2</v>
      </c>
      <c r="G179" s="11">
        <f>COUNTIFS('01_Base_Analitica'!$D:$D,A179,'01_Base_Analitica'!$Y:$Y,1)</f>
        <v>4</v>
      </c>
      <c r="H179" s="12">
        <f t="shared" si="4"/>
        <v>-0.64999999999999947</v>
      </c>
      <c r="J179" s="12">
        <v>6.3250000000000002</v>
      </c>
      <c r="K179" s="12">
        <v>6.9</v>
      </c>
      <c r="L179" s="12">
        <f t="shared" si="5"/>
        <v>-0.57500000000000018</v>
      </c>
      <c r="M179" s="12"/>
    </row>
    <row r="180" spans="1:13">
      <c r="A180">
        <f>'03_Resumo_Municipios'!A180</f>
        <v>3303856</v>
      </c>
      <c r="B180" t="str">
        <f>'03_Resumo_Municipios'!B180</f>
        <v>Paty do Alferes</v>
      </c>
      <c r="C180" t="str">
        <f>'03_Resumo_Municipios'!C180</f>
        <v>Rio de Janeiro</v>
      </c>
      <c r="D180" t="str">
        <f>'03_Resumo_Municipios'!D180</f>
        <v>Sudeste</v>
      </c>
      <c r="E180" s="12">
        <f>IFERROR(AVERAGEIFS('01_Base_Analitica'!$U:$U,'01_Base_Analitica'!$D:$D,A180,'01_Base_Analitica'!$Y:$Y,1),"")</f>
        <v>7.2499999999999991</v>
      </c>
      <c r="F180" s="12">
        <f>IFERROR(AVERAGEIFS('01_Base_Analitica'!$V:$V,'01_Base_Analitica'!$D:$D,A180,'01_Base_Analitica'!$Y:$Y,1),"")</f>
        <v>7</v>
      </c>
      <c r="G180" s="11">
        <f>COUNTIFS('01_Base_Analitica'!$D:$D,A180,'01_Base_Analitica'!$Y:$Y,1)</f>
        <v>4</v>
      </c>
      <c r="H180" s="12">
        <f t="shared" si="4"/>
        <v>0.24999999999999911</v>
      </c>
      <c r="J180" s="12">
        <v>7.65</v>
      </c>
      <c r="K180" s="12">
        <v>7.1</v>
      </c>
      <c r="L180" s="12">
        <f t="shared" si="5"/>
        <v>0.55000000000000071</v>
      </c>
      <c r="M180" s="12"/>
    </row>
    <row r="181" spans="1:13">
      <c r="A181">
        <f>'03_Resumo_Municipios'!A181</f>
        <v>3162302</v>
      </c>
      <c r="B181" t="str">
        <f>'03_Resumo_Municipios'!B181</f>
        <v>São João da Mata</v>
      </c>
      <c r="C181" t="str">
        <f>'03_Resumo_Municipios'!C181</f>
        <v>Minas Gerais</v>
      </c>
      <c r="D181" t="str">
        <f>'03_Resumo_Municipios'!D181</f>
        <v>Sudeste</v>
      </c>
      <c r="E181" s="12">
        <f>IFERROR(AVERAGEIFS('01_Base_Analitica'!$U:$U,'01_Base_Analitica'!$D:$D,A181,'01_Base_Analitica'!$Y:$Y,1),"")</f>
        <v>7.2249999999999996</v>
      </c>
      <c r="F181" s="12">
        <f>IFERROR(AVERAGEIFS('01_Base_Analitica'!$V:$V,'01_Base_Analitica'!$D:$D,A181,'01_Base_Analitica'!$Y:$Y,1),"")</f>
        <v>7.0500000000000007</v>
      </c>
      <c r="G181" s="11">
        <f>COUNTIFS('01_Base_Analitica'!$D:$D,A181,'01_Base_Analitica'!$Y:$Y,1)</f>
        <v>4</v>
      </c>
      <c r="H181" s="12">
        <f t="shared" si="4"/>
        <v>0.17499999999999893</v>
      </c>
      <c r="J181" s="12">
        <v>6.6000000000000005</v>
      </c>
      <c r="K181" s="12">
        <v>6.35</v>
      </c>
      <c r="L181" s="12">
        <f t="shared" si="5"/>
        <v>0.25000000000000089</v>
      </c>
      <c r="M181" s="12"/>
    </row>
    <row r="182" spans="1:13">
      <c r="A182">
        <f>'03_Resumo_Municipios'!A182</f>
        <v>3115409</v>
      </c>
      <c r="B182" t="str">
        <f>'03_Resumo_Municipios'!B182</f>
        <v>Catas Altas da Noruega</v>
      </c>
      <c r="C182" t="str">
        <f>'03_Resumo_Municipios'!C182</f>
        <v>Minas Gerais</v>
      </c>
      <c r="D182" t="str">
        <f>'03_Resumo_Municipios'!D182</f>
        <v>Sudeste</v>
      </c>
      <c r="E182" s="12">
        <f>IFERROR(AVERAGEIFS('01_Base_Analitica'!$U:$U,'01_Base_Analitica'!$D:$D,A182,'01_Base_Analitica'!$Y:$Y,1),"")</f>
        <v>9.2999999999999989</v>
      </c>
      <c r="F182" s="12">
        <f>IFERROR(AVERAGEIFS('01_Base_Analitica'!$V:$V,'01_Base_Analitica'!$D:$D,A182,'01_Base_Analitica'!$Y:$Y,1),"")</f>
        <v>9.3000000000000007</v>
      </c>
      <c r="G182" s="11">
        <f>COUNTIFS('01_Base_Analitica'!$D:$D,A182,'01_Base_Analitica'!$Y:$Y,1)</f>
        <v>4</v>
      </c>
      <c r="H182" s="12">
        <f t="shared" si="4"/>
        <v>-1.7763568394002505E-15</v>
      </c>
      <c r="J182" s="12">
        <v>7.85</v>
      </c>
      <c r="K182" s="12">
        <v>7.5</v>
      </c>
      <c r="L182" s="12">
        <f t="shared" si="5"/>
        <v>0.34999999999999964</v>
      </c>
      <c r="M182" s="12"/>
    </row>
    <row r="183" spans="1:13">
      <c r="A183">
        <f>'03_Resumo_Municipios'!A183</f>
        <v>3532900</v>
      </c>
      <c r="B183" t="str">
        <f>'03_Resumo_Municipios'!B183</f>
        <v>Nova Europa</v>
      </c>
      <c r="C183" t="str">
        <f>'03_Resumo_Municipios'!C183</f>
        <v>São Paulo</v>
      </c>
      <c r="D183" t="str">
        <f>'03_Resumo_Municipios'!D183</f>
        <v>Sudeste</v>
      </c>
      <c r="E183" s="12">
        <f>IFERROR(AVERAGEIFS('01_Base_Analitica'!$U:$U,'01_Base_Analitica'!$D:$D,A183,'01_Base_Analitica'!$Y:$Y,1),"")</f>
        <v>9.75</v>
      </c>
      <c r="F183" s="12">
        <f>IFERROR(AVERAGEIFS('01_Base_Analitica'!$V:$V,'01_Base_Analitica'!$D:$D,A183,'01_Base_Analitica'!$Y:$Y,1),"")</f>
        <v>10</v>
      </c>
      <c r="G183" s="11">
        <f>COUNTIFS('01_Base_Analitica'!$D:$D,A183,'01_Base_Analitica'!$Y:$Y,1)</f>
        <v>4</v>
      </c>
      <c r="H183" s="12">
        <f t="shared" si="4"/>
        <v>-0.25</v>
      </c>
      <c r="J183" s="12">
        <v>5.5000000000000009</v>
      </c>
      <c r="K183" s="12">
        <v>5.4249999999999998</v>
      </c>
      <c r="L183" s="12">
        <f t="shared" si="5"/>
        <v>7.5000000000001066E-2</v>
      </c>
      <c r="M183" s="12"/>
    </row>
    <row r="184" spans="1:13">
      <c r="A184">
        <f>'03_Resumo_Municipios'!A184</f>
        <v>3515103</v>
      </c>
      <c r="B184" t="str">
        <f>'03_Resumo_Municipios'!B184</f>
        <v>Embu-Guaçu</v>
      </c>
      <c r="C184" t="str">
        <f>'03_Resumo_Municipios'!C184</f>
        <v>São Paulo</v>
      </c>
      <c r="D184" t="str">
        <f>'03_Resumo_Municipios'!D184</f>
        <v>Sudeste</v>
      </c>
      <c r="E184" s="12">
        <f>IFERROR(AVERAGEIFS('01_Base_Analitica'!$U:$U,'01_Base_Analitica'!$D:$D,A184,'01_Base_Analitica'!$Y:$Y,1),"")</f>
        <v>9.2999999999999989</v>
      </c>
      <c r="F184" s="12">
        <f>IFERROR(AVERAGEIFS('01_Base_Analitica'!$V:$V,'01_Base_Analitica'!$D:$D,A184,'01_Base_Analitica'!$Y:$Y,1),"")</f>
        <v>6.8</v>
      </c>
      <c r="G184" s="11">
        <f>COUNTIFS('01_Base_Analitica'!$D:$D,A184,'01_Base_Analitica'!$Y:$Y,1)</f>
        <v>4</v>
      </c>
      <c r="H184" s="12">
        <f t="shared" si="4"/>
        <v>2.4999999999999991</v>
      </c>
      <c r="J184" s="12">
        <v>6.9499999999999993</v>
      </c>
      <c r="K184" s="12">
        <v>6.6</v>
      </c>
      <c r="L184" s="12">
        <f t="shared" si="5"/>
        <v>0.34999999999999964</v>
      </c>
      <c r="M184" s="12"/>
    </row>
    <row r="185" spans="1:13">
      <c r="A185">
        <f>'03_Resumo_Municipios'!A185</f>
        <v>3520905</v>
      </c>
      <c r="B185" t="str">
        <f>'03_Resumo_Municipios'!B185</f>
        <v>Ipaussu</v>
      </c>
      <c r="C185" t="str">
        <f>'03_Resumo_Municipios'!C185</f>
        <v>São Paulo</v>
      </c>
      <c r="D185" t="str">
        <f>'03_Resumo_Municipios'!D185</f>
        <v>Sudeste</v>
      </c>
      <c r="E185" s="12">
        <f>IFERROR(AVERAGEIFS('01_Base_Analitica'!$U:$U,'01_Base_Analitica'!$D:$D,A185,'01_Base_Analitica'!$Y:$Y,1),"")</f>
        <v>9.4500000000000011</v>
      </c>
      <c r="F185" s="12">
        <f>IFERROR(AVERAGEIFS('01_Base_Analitica'!$V:$V,'01_Base_Analitica'!$D:$D,A185,'01_Base_Analitica'!$Y:$Y,1),"")</f>
        <v>9.8000000000000007</v>
      </c>
      <c r="G185" s="11">
        <f>COUNTIFS('01_Base_Analitica'!$D:$D,A185,'01_Base_Analitica'!$Y:$Y,1)</f>
        <v>4</v>
      </c>
      <c r="H185" s="12">
        <f t="shared" si="4"/>
        <v>-0.34999999999999964</v>
      </c>
      <c r="J185" s="12">
        <v>6.05</v>
      </c>
      <c r="K185" s="12">
        <v>6.1</v>
      </c>
      <c r="L185" s="12">
        <f t="shared" si="5"/>
        <v>-4.9999999999999822E-2</v>
      </c>
      <c r="M185" s="12"/>
    </row>
    <row r="186" spans="1:13">
      <c r="A186">
        <f>'03_Resumo_Municipios'!A186</f>
        <v>3554409</v>
      </c>
      <c r="B186" t="str">
        <f>'03_Resumo_Municipios'!B186</f>
        <v>Terra Roxa</v>
      </c>
      <c r="C186" t="str">
        <f>'03_Resumo_Municipios'!C186</f>
        <v>São Paulo</v>
      </c>
      <c r="D186" t="str">
        <f>'03_Resumo_Municipios'!D186</f>
        <v>Sudeste</v>
      </c>
      <c r="E186" s="12">
        <f>IFERROR(AVERAGEIFS('01_Base_Analitica'!$U:$U,'01_Base_Analitica'!$D:$D,A186,'01_Base_Analitica'!$Y:$Y,1),"")</f>
        <v>8.2999999999999989</v>
      </c>
      <c r="F186" s="12">
        <f>IFERROR(AVERAGEIFS('01_Base_Analitica'!$V:$V,'01_Base_Analitica'!$D:$D,A186,'01_Base_Analitica'!$Y:$Y,1),"")</f>
        <v>7.9</v>
      </c>
      <c r="G186" s="11">
        <f>COUNTIFS('01_Base_Analitica'!$D:$D,A186,'01_Base_Analitica'!$Y:$Y,1)</f>
        <v>4</v>
      </c>
      <c r="H186" s="12">
        <f t="shared" si="4"/>
        <v>0.39999999999999858</v>
      </c>
      <c r="J186" s="12">
        <v>9.2999999999999989</v>
      </c>
      <c r="K186" s="12">
        <v>6.875</v>
      </c>
      <c r="L186" s="12">
        <f t="shared" si="5"/>
        <v>2.4249999999999989</v>
      </c>
      <c r="M186" s="12"/>
    </row>
    <row r="187" spans="1:13">
      <c r="A187">
        <f>'03_Resumo_Municipios'!A187</f>
        <v>3129806</v>
      </c>
      <c r="B187" t="str">
        <f>'03_Resumo_Municipios'!B187</f>
        <v>Ibirité</v>
      </c>
      <c r="C187" t="str">
        <f>'03_Resumo_Municipios'!C187</f>
        <v>Minas Gerais</v>
      </c>
      <c r="D187" t="str">
        <f>'03_Resumo_Municipios'!D187</f>
        <v>Sudeste</v>
      </c>
      <c r="E187" s="12">
        <f>IFERROR(AVERAGEIFS('01_Base_Analitica'!$U:$U,'01_Base_Analitica'!$D:$D,A187,'01_Base_Analitica'!$Y:$Y,1),"")</f>
        <v>6.3250000000000002</v>
      </c>
      <c r="F187" s="12">
        <f>IFERROR(AVERAGEIFS('01_Base_Analitica'!$V:$V,'01_Base_Analitica'!$D:$D,A187,'01_Base_Analitica'!$Y:$Y,1),"")</f>
        <v>6.9</v>
      </c>
      <c r="G187" s="11">
        <f>COUNTIFS('01_Base_Analitica'!$D:$D,A187,'01_Base_Analitica'!$Y:$Y,1)</f>
        <v>4</v>
      </c>
      <c r="H187" s="12">
        <f t="shared" si="4"/>
        <v>-0.57500000000000018</v>
      </c>
      <c r="J187" s="12">
        <v>5.95</v>
      </c>
      <c r="K187" s="12">
        <v>5.7</v>
      </c>
      <c r="L187" s="12">
        <f t="shared" si="5"/>
        <v>0.25</v>
      </c>
      <c r="M187" s="12"/>
    </row>
    <row r="188" spans="1:13">
      <c r="A188">
        <f>'03_Resumo_Municipios'!A188</f>
        <v>3200409</v>
      </c>
      <c r="B188" t="str">
        <f>'03_Resumo_Municipios'!B188</f>
        <v>Anchieta</v>
      </c>
      <c r="C188" t="str">
        <f>'03_Resumo_Municipios'!C188</f>
        <v>Espírito Santo</v>
      </c>
      <c r="D188" t="str">
        <f>'03_Resumo_Municipios'!D188</f>
        <v>Sudeste</v>
      </c>
      <c r="E188" s="12">
        <f>IFERROR(AVERAGEIFS('01_Base_Analitica'!$U:$U,'01_Base_Analitica'!$D:$D,A188,'01_Base_Analitica'!$Y:$Y,1),"")</f>
        <v>7.65</v>
      </c>
      <c r="F188" s="12">
        <f>IFERROR(AVERAGEIFS('01_Base_Analitica'!$V:$V,'01_Base_Analitica'!$D:$D,A188,'01_Base_Analitica'!$Y:$Y,1),"")</f>
        <v>7.1</v>
      </c>
      <c r="G188" s="11">
        <f>COUNTIFS('01_Base_Analitica'!$D:$D,A188,'01_Base_Analitica'!$Y:$Y,1)</f>
        <v>4</v>
      </c>
      <c r="H188" s="12">
        <f t="shared" si="4"/>
        <v>0.55000000000000071</v>
      </c>
      <c r="J188" s="12">
        <v>5.35</v>
      </c>
      <c r="K188" s="12">
        <v>5.7750000000000004</v>
      </c>
      <c r="L188" s="12">
        <f t="shared" si="5"/>
        <v>-0.42500000000000071</v>
      </c>
      <c r="M188" s="12"/>
    </row>
    <row r="189" spans="1:13">
      <c r="A189">
        <f>'03_Resumo_Municipios'!A189</f>
        <v>3530904</v>
      </c>
      <c r="B189" t="str">
        <f>'03_Resumo_Municipios'!B189</f>
        <v>Mombuca</v>
      </c>
      <c r="C189" t="str">
        <f>'03_Resumo_Municipios'!C189</f>
        <v>São Paulo</v>
      </c>
      <c r="D189" t="str">
        <f>'03_Resumo_Municipios'!D189</f>
        <v>Sudeste</v>
      </c>
      <c r="E189" s="12">
        <f>IFERROR(AVERAGEIFS('01_Base_Analitica'!$U:$U,'01_Base_Analitica'!$D:$D,A189,'01_Base_Analitica'!$Y:$Y,1),"")</f>
        <v>6.6000000000000005</v>
      </c>
      <c r="F189" s="12">
        <f>IFERROR(AVERAGEIFS('01_Base_Analitica'!$V:$V,'01_Base_Analitica'!$D:$D,A189,'01_Base_Analitica'!$Y:$Y,1),"")</f>
        <v>6.35</v>
      </c>
      <c r="G189" s="11">
        <f>COUNTIFS('01_Base_Analitica'!$D:$D,A189,'01_Base_Analitica'!$Y:$Y,1)</f>
        <v>4</v>
      </c>
      <c r="H189" s="12">
        <f t="shared" si="4"/>
        <v>0.25000000000000089</v>
      </c>
      <c r="J189" s="12">
        <v>7.7</v>
      </c>
      <c r="K189" s="12">
        <v>7.4000000000000012</v>
      </c>
      <c r="L189" s="12">
        <f t="shared" si="5"/>
        <v>0.29999999999999893</v>
      </c>
      <c r="M189" s="12"/>
    </row>
    <row r="190" spans="1:13">
      <c r="A190">
        <f>'03_Resumo_Municipios'!A190</f>
        <v>3300951</v>
      </c>
      <c r="B190" t="str">
        <f>'03_Resumo_Municipios'!B190</f>
        <v>Comendador Levy Gasparian</v>
      </c>
      <c r="C190" t="str">
        <f>'03_Resumo_Municipios'!C190</f>
        <v>Rio de Janeiro</v>
      </c>
      <c r="D190" t="str">
        <f>'03_Resumo_Municipios'!D190</f>
        <v>Sudeste</v>
      </c>
      <c r="E190" s="12">
        <f>IFERROR(AVERAGEIFS('01_Base_Analitica'!$U:$U,'01_Base_Analitica'!$D:$D,A190,'01_Base_Analitica'!$Y:$Y,1),"")</f>
        <v>7.85</v>
      </c>
      <c r="F190" s="12">
        <f>IFERROR(AVERAGEIFS('01_Base_Analitica'!$V:$V,'01_Base_Analitica'!$D:$D,A190,'01_Base_Analitica'!$Y:$Y,1),"")</f>
        <v>7.5</v>
      </c>
      <c r="G190" s="11">
        <f>COUNTIFS('01_Base_Analitica'!$D:$D,A190,'01_Base_Analitica'!$Y:$Y,1)</f>
        <v>4</v>
      </c>
      <c r="H190" s="12">
        <f t="shared" si="4"/>
        <v>0.34999999999999964</v>
      </c>
      <c r="J190" s="12">
        <v>8.9</v>
      </c>
      <c r="K190" s="12">
        <v>9</v>
      </c>
      <c r="L190" s="12">
        <f t="shared" si="5"/>
        <v>-9.9999999999999645E-2</v>
      </c>
      <c r="M190" s="12"/>
    </row>
    <row r="191" spans="1:13">
      <c r="A191">
        <f>'03_Resumo_Municipios'!A191</f>
        <v>3128402</v>
      </c>
      <c r="B191" t="str">
        <f>'03_Resumo_Municipios'!B191</f>
        <v>Guarani</v>
      </c>
      <c r="C191" t="str">
        <f>'03_Resumo_Municipios'!C191</f>
        <v>Minas Gerais</v>
      </c>
      <c r="D191" t="str">
        <f>'03_Resumo_Municipios'!D191</f>
        <v>Sudeste</v>
      </c>
      <c r="E191" s="12">
        <f>IFERROR(AVERAGEIFS('01_Base_Analitica'!$U:$U,'01_Base_Analitica'!$D:$D,A191,'01_Base_Analitica'!$Y:$Y,1),"")</f>
        <v>5.5000000000000009</v>
      </c>
      <c r="F191" s="12">
        <f>IFERROR(AVERAGEIFS('01_Base_Analitica'!$V:$V,'01_Base_Analitica'!$D:$D,A191,'01_Base_Analitica'!$Y:$Y,1),"")</f>
        <v>5.4249999999999998</v>
      </c>
      <c r="G191" s="11">
        <f>COUNTIFS('01_Base_Analitica'!$D:$D,A191,'01_Base_Analitica'!$Y:$Y,1)</f>
        <v>4</v>
      </c>
      <c r="H191" s="12">
        <f t="shared" si="4"/>
        <v>7.5000000000001066E-2</v>
      </c>
      <c r="J191" s="12">
        <v>9.3333333333333339</v>
      </c>
      <c r="K191" s="12">
        <v>4.8</v>
      </c>
      <c r="L191" s="12">
        <f t="shared" si="5"/>
        <v>4.5333333333333341</v>
      </c>
      <c r="M191" s="12"/>
    </row>
    <row r="192" spans="1:13">
      <c r="A192">
        <f>'03_Resumo_Municipios'!A192</f>
        <v>3154408</v>
      </c>
      <c r="B192" t="str">
        <f>'03_Resumo_Municipios'!B192</f>
        <v>Ressaquinha</v>
      </c>
      <c r="C192" t="str">
        <f>'03_Resumo_Municipios'!C192</f>
        <v>Minas Gerais</v>
      </c>
      <c r="D192" t="str">
        <f>'03_Resumo_Municipios'!D192</f>
        <v>Sudeste</v>
      </c>
      <c r="E192" s="12">
        <f>IFERROR(AVERAGEIFS('01_Base_Analitica'!$U:$U,'01_Base_Analitica'!$D:$D,A192,'01_Base_Analitica'!$Y:$Y,1),"")</f>
        <v>6.9499999999999993</v>
      </c>
      <c r="F192" s="12">
        <f>IFERROR(AVERAGEIFS('01_Base_Analitica'!$V:$V,'01_Base_Analitica'!$D:$D,A192,'01_Base_Analitica'!$Y:$Y,1),"")</f>
        <v>6.6</v>
      </c>
      <c r="G192" s="11">
        <f>COUNTIFS('01_Base_Analitica'!$D:$D,A192,'01_Base_Analitica'!$Y:$Y,1)</f>
        <v>4</v>
      </c>
      <c r="H192" s="12">
        <f t="shared" si="4"/>
        <v>0.34999999999999964</v>
      </c>
      <c r="J192" s="12">
        <v>6.4749999999999996</v>
      </c>
      <c r="K192" s="12">
        <v>6.6</v>
      </c>
      <c r="L192" s="12">
        <f t="shared" si="5"/>
        <v>-0.125</v>
      </c>
      <c r="M192" s="12"/>
    </row>
    <row r="193" spans="1:13">
      <c r="A193">
        <f>'03_Resumo_Municipios'!A193</f>
        <v>3149200</v>
      </c>
      <c r="B193" t="str">
        <f>'03_Resumo_Municipios'!B193</f>
        <v>Pedrinópolis</v>
      </c>
      <c r="C193" t="str">
        <f>'03_Resumo_Municipios'!C193</f>
        <v>Minas Gerais</v>
      </c>
      <c r="D193" t="str">
        <f>'03_Resumo_Municipios'!D193</f>
        <v>Sudeste</v>
      </c>
      <c r="E193" s="12">
        <f>IFERROR(AVERAGEIFS('01_Base_Analitica'!$U:$U,'01_Base_Analitica'!$D:$D,A193,'01_Base_Analitica'!$Y:$Y,1),"")</f>
        <v>6.05</v>
      </c>
      <c r="F193" s="12">
        <f>IFERROR(AVERAGEIFS('01_Base_Analitica'!$V:$V,'01_Base_Analitica'!$D:$D,A193,'01_Base_Analitica'!$Y:$Y,1),"")</f>
        <v>6.1</v>
      </c>
      <c r="G193" s="11">
        <f>COUNTIFS('01_Base_Analitica'!$D:$D,A193,'01_Base_Analitica'!$Y:$Y,1)</f>
        <v>4</v>
      </c>
      <c r="H193" s="12">
        <f t="shared" si="4"/>
        <v>-4.9999999999999822E-2</v>
      </c>
      <c r="J193" s="12">
        <v>6.35</v>
      </c>
      <c r="K193" s="12">
        <v>6.8</v>
      </c>
      <c r="L193" s="12">
        <f t="shared" si="5"/>
        <v>-0.45000000000000018</v>
      </c>
      <c r="M193" s="12"/>
    </row>
    <row r="194" spans="1:13">
      <c r="A194">
        <f>'03_Resumo_Municipios'!A194</f>
        <v>3539608</v>
      </c>
      <c r="B194" t="str">
        <f>'03_Resumo_Municipios'!B194</f>
        <v>Planalto</v>
      </c>
      <c r="C194" t="str">
        <f>'03_Resumo_Municipios'!C194</f>
        <v>São Paulo</v>
      </c>
      <c r="D194" t="str">
        <f>'03_Resumo_Municipios'!D194</f>
        <v>Sudeste</v>
      </c>
      <c r="E194" s="12">
        <f>IFERROR(AVERAGEIFS('01_Base_Analitica'!$U:$U,'01_Base_Analitica'!$D:$D,A194,'01_Base_Analitica'!$Y:$Y,1),"")</f>
        <v>9.2999999999999989</v>
      </c>
      <c r="F194" s="12">
        <f>IFERROR(AVERAGEIFS('01_Base_Analitica'!$V:$V,'01_Base_Analitica'!$D:$D,A194,'01_Base_Analitica'!$Y:$Y,1),"")</f>
        <v>6.875</v>
      </c>
      <c r="G194" s="11">
        <f>COUNTIFS('01_Base_Analitica'!$D:$D,A194,'01_Base_Analitica'!$Y:$Y,1)</f>
        <v>4</v>
      </c>
      <c r="H194" s="12">
        <f t="shared" si="4"/>
        <v>2.4249999999999989</v>
      </c>
      <c r="J194" s="12">
        <v>5.8249999999999993</v>
      </c>
      <c r="K194" s="12">
        <v>5.9</v>
      </c>
      <c r="L194" s="12">
        <f t="shared" si="5"/>
        <v>-7.5000000000001066E-2</v>
      </c>
      <c r="M194" s="12"/>
    </row>
    <row r="195" spans="1:13">
      <c r="A195">
        <f>'03_Resumo_Municipios'!A195</f>
        <v>3142700</v>
      </c>
      <c r="B195" t="str">
        <f>'03_Resumo_Municipios'!B195</f>
        <v>Montalvânia</v>
      </c>
      <c r="C195" t="str">
        <f>'03_Resumo_Municipios'!C195</f>
        <v>Minas Gerais</v>
      </c>
      <c r="D195" t="str">
        <f>'03_Resumo_Municipios'!D195</f>
        <v>Sudeste</v>
      </c>
      <c r="E195" s="12">
        <f>IFERROR(AVERAGEIFS('01_Base_Analitica'!$U:$U,'01_Base_Analitica'!$D:$D,A195,'01_Base_Analitica'!$Y:$Y,1),"")</f>
        <v>5.95</v>
      </c>
      <c r="F195" s="12">
        <f>IFERROR(AVERAGEIFS('01_Base_Analitica'!$V:$V,'01_Base_Analitica'!$D:$D,A195,'01_Base_Analitica'!$Y:$Y,1),"")</f>
        <v>5.7</v>
      </c>
      <c r="G195" s="11">
        <f>COUNTIFS('01_Base_Analitica'!$D:$D,A195,'01_Base_Analitica'!$Y:$Y,1)</f>
        <v>4</v>
      </c>
      <c r="H195" s="12">
        <f t="shared" ref="H195:H258" si="6">IF(G195=0,"",E195-F195)</f>
        <v>0.25</v>
      </c>
      <c r="J195" s="12">
        <v>6.2750000000000004</v>
      </c>
      <c r="K195" s="12">
        <v>6.7</v>
      </c>
      <c r="L195" s="12">
        <f t="shared" ref="L195:L258" si="7">J195-K195</f>
        <v>-0.42499999999999982</v>
      </c>
      <c r="M195" s="12"/>
    </row>
    <row r="196" spans="1:13">
      <c r="A196">
        <f>'03_Resumo_Municipios'!A196</f>
        <v>3160801</v>
      </c>
      <c r="B196" t="str">
        <f>'03_Resumo_Municipios'!B196</f>
        <v>São Bento Abade</v>
      </c>
      <c r="C196" t="str">
        <f>'03_Resumo_Municipios'!C196</f>
        <v>Minas Gerais</v>
      </c>
      <c r="D196" t="str">
        <f>'03_Resumo_Municipios'!D196</f>
        <v>Sudeste</v>
      </c>
      <c r="E196" s="12">
        <f>IFERROR(AVERAGEIFS('01_Base_Analitica'!$U:$U,'01_Base_Analitica'!$D:$D,A196,'01_Base_Analitica'!$Y:$Y,1),"")</f>
        <v>5.35</v>
      </c>
      <c r="F196" s="12">
        <f>IFERROR(AVERAGEIFS('01_Base_Analitica'!$V:$V,'01_Base_Analitica'!$D:$D,A196,'01_Base_Analitica'!$Y:$Y,1),"")</f>
        <v>5.7750000000000004</v>
      </c>
      <c r="G196" s="11">
        <f>COUNTIFS('01_Base_Analitica'!$D:$D,A196,'01_Base_Analitica'!$Y:$Y,1)</f>
        <v>4</v>
      </c>
      <c r="H196" s="12">
        <f t="shared" si="6"/>
        <v>-0.42500000000000071</v>
      </c>
      <c r="J196" s="12">
        <v>9.2999999999999989</v>
      </c>
      <c r="K196" s="12">
        <v>8.5</v>
      </c>
      <c r="L196" s="12">
        <f t="shared" si="7"/>
        <v>0.79999999999999893</v>
      </c>
      <c r="M196" s="12"/>
    </row>
    <row r="197" spans="1:13">
      <c r="A197">
        <f>'03_Resumo_Municipios'!A197</f>
        <v>3544103</v>
      </c>
      <c r="B197" t="str">
        <f>'03_Resumo_Municipios'!B197</f>
        <v>Rio Grande da Serra</v>
      </c>
      <c r="C197" t="str">
        <f>'03_Resumo_Municipios'!C197</f>
        <v>São Paulo</v>
      </c>
      <c r="D197" t="str">
        <f>'03_Resumo_Municipios'!D197</f>
        <v>Sudeste</v>
      </c>
      <c r="E197" s="12">
        <f>IFERROR(AVERAGEIFS('01_Base_Analitica'!$U:$U,'01_Base_Analitica'!$D:$D,A197,'01_Base_Analitica'!$Y:$Y,1),"")</f>
        <v>7.7</v>
      </c>
      <c r="F197" s="12">
        <f>IFERROR(AVERAGEIFS('01_Base_Analitica'!$V:$V,'01_Base_Analitica'!$D:$D,A197,'01_Base_Analitica'!$Y:$Y,1),"")</f>
        <v>7.4000000000000012</v>
      </c>
      <c r="G197" s="11">
        <f>COUNTIFS('01_Base_Analitica'!$D:$D,A197,'01_Base_Analitica'!$Y:$Y,1)</f>
        <v>3</v>
      </c>
      <c r="H197" s="12">
        <f t="shared" si="6"/>
        <v>0.29999999999999893</v>
      </c>
      <c r="J197" s="12">
        <v>6.55</v>
      </c>
      <c r="K197" s="12">
        <v>6.4</v>
      </c>
      <c r="L197" s="12">
        <f t="shared" si="7"/>
        <v>0.14999999999999947</v>
      </c>
      <c r="M197" s="12"/>
    </row>
    <row r="198" spans="1:13">
      <c r="A198">
        <f>'03_Resumo_Municipios'!A198</f>
        <v>3553906</v>
      </c>
      <c r="B198" t="str">
        <f>'03_Resumo_Municipios'!B198</f>
        <v>Tarabai</v>
      </c>
      <c r="C198" t="str">
        <f>'03_Resumo_Municipios'!C198</f>
        <v>São Paulo</v>
      </c>
      <c r="D198" t="str">
        <f>'03_Resumo_Municipios'!D198</f>
        <v>Sudeste</v>
      </c>
      <c r="E198" s="12">
        <f>IFERROR(AVERAGEIFS('01_Base_Analitica'!$U:$U,'01_Base_Analitica'!$D:$D,A198,'01_Base_Analitica'!$Y:$Y,1),"")</f>
        <v>8.9</v>
      </c>
      <c r="F198" s="12">
        <f>IFERROR(AVERAGEIFS('01_Base_Analitica'!$V:$V,'01_Base_Analitica'!$D:$D,A198,'01_Base_Analitica'!$Y:$Y,1),"")</f>
        <v>9</v>
      </c>
      <c r="G198" s="11">
        <f>COUNTIFS('01_Base_Analitica'!$D:$D,A198,'01_Base_Analitica'!$Y:$Y,1)</f>
        <v>4</v>
      </c>
      <c r="H198" s="12">
        <f t="shared" si="6"/>
        <v>-9.9999999999999645E-2</v>
      </c>
      <c r="J198" s="12">
        <v>7.0249999999999995</v>
      </c>
      <c r="K198" s="12">
        <v>7.4</v>
      </c>
      <c r="L198" s="12">
        <f t="shared" si="7"/>
        <v>-0.37500000000000089</v>
      </c>
      <c r="M198" s="12"/>
    </row>
    <row r="199" spans="1:13">
      <c r="A199">
        <f>'03_Resumo_Municipios'!A199</f>
        <v>3500808</v>
      </c>
      <c r="B199" t="str">
        <f>'03_Resumo_Municipios'!B199</f>
        <v>Alfredo Marcondes</v>
      </c>
      <c r="C199" t="str">
        <f>'03_Resumo_Municipios'!C199</f>
        <v>São Paulo</v>
      </c>
      <c r="D199" t="str">
        <f>'03_Resumo_Municipios'!D199</f>
        <v>Sudeste</v>
      </c>
      <c r="E199" s="12">
        <f>IFERROR(AVERAGEIFS('01_Base_Analitica'!$U:$U,'01_Base_Analitica'!$D:$D,A199,'01_Base_Analitica'!$Y:$Y,1),"")</f>
        <v>9.3333333333333339</v>
      </c>
      <c r="F199" s="12">
        <f>IFERROR(AVERAGEIFS('01_Base_Analitica'!$V:$V,'01_Base_Analitica'!$D:$D,A199,'01_Base_Analitica'!$Y:$Y,1),"")</f>
        <v>4.8</v>
      </c>
      <c r="G199" s="11">
        <f>COUNTIFS('01_Base_Analitica'!$D:$D,A199,'01_Base_Analitica'!$Y:$Y,1)</f>
        <v>3</v>
      </c>
      <c r="H199" s="12">
        <f t="shared" si="6"/>
        <v>4.5333333333333341</v>
      </c>
      <c r="J199" s="12">
        <v>9.2999999999999989</v>
      </c>
      <c r="K199" s="12">
        <v>6.6</v>
      </c>
      <c r="L199" s="12">
        <f t="shared" si="7"/>
        <v>2.6999999999999993</v>
      </c>
      <c r="M199" s="12"/>
    </row>
    <row r="200" spans="1:13">
      <c r="A200">
        <f>'03_Resumo_Municipios'!A200</f>
        <v>3159308</v>
      </c>
      <c r="B200" t="str">
        <f>'03_Resumo_Municipios'!B200</f>
        <v>Santa Rita de Jacutinga</v>
      </c>
      <c r="C200" t="str">
        <f>'03_Resumo_Municipios'!C200</f>
        <v>Minas Gerais</v>
      </c>
      <c r="D200" t="str">
        <f>'03_Resumo_Municipios'!D200</f>
        <v>Sudeste</v>
      </c>
      <c r="E200" s="12">
        <f>IFERROR(AVERAGEIFS('01_Base_Analitica'!$U:$U,'01_Base_Analitica'!$D:$D,A200,'01_Base_Analitica'!$Y:$Y,1),"")</f>
        <v>6.4749999999999996</v>
      </c>
      <c r="F200" s="12">
        <f>IFERROR(AVERAGEIFS('01_Base_Analitica'!$V:$V,'01_Base_Analitica'!$D:$D,A200,'01_Base_Analitica'!$Y:$Y,1),"")</f>
        <v>6.6</v>
      </c>
      <c r="G200" s="11">
        <f>COUNTIFS('01_Base_Analitica'!$D:$D,A200,'01_Base_Analitica'!$Y:$Y,1)</f>
        <v>4</v>
      </c>
      <c r="H200" s="12">
        <f t="shared" si="6"/>
        <v>-0.125</v>
      </c>
      <c r="J200" s="12">
        <v>6.7</v>
      </c>
      <c r="K200" s="12">
        <v>7.4</v>
      </c>
      <c r="L200" s="12">
        <f t="shared" si="7"/>
        <v>-0.70000000000000018</v>
      </c>
      <c r="M200" s="12"/>
    </row>
    <row r="201" spans="1:13">
      <c r="A201">
        <f>'03_Resumo_Municipios'!A201</f>
        <v>3156502</v>
      </c>
      <c r="B201" t="str">
        <f>'03_Resumo_Municipios'!B201</f>
        <v>Rubelita</v>
      </c>
      <c r="C201" t="str">
        <f>'03_Resumo_Municipios'!C201</f>
        <v>Minas Gerais</v>
      </c>
      <c r="D201" t="str">
        <f>'03_Resumo_Municipios'!D201</f>
        <v>Sudeste</v>
      </c>
      <c r="E201" s="12">
        <f>IFERROR(AVERAGEIFS('01_Base_Analitica'!$U:$U,'01_Base_Analitica'!$D:$D,A201,'01_Base_Analitica'!$Y:$Y,1),"")</f>
        <v>6.35</v>
      </c>
      <c r="F201" s="12">
        <f>IFERROR(AVERAGEIFS('01_Base_Analitica'!$V:$V,'01_Base_Analitica'!$D:$D,A201,'01_Base_Analitica'!$Y:$Y,1),"")</f>
        <v>6.8</v>
      </c>
      <c r="G201" s="11">
        <f>COUNTIFS('01_Base_Analitica'!$D:$D,A201,'01_Base_Analitica'!$Y:$Y,1)</f>
        <v>4</v>
      </c>
      <c r="H201" s="12">
        <f t="shared" si="6"/>
        <v>-0.45000000000000018</v>
      </c>
      <c r="J201" s="12">
        <v>5.8249999999999993</v>
      </c>
      <c r="K201" s="12">
        <v>6.5</v>
      </c>
      <c r="L201" s="12">
        <f t="shared" si="7"/>
        <v>-0.67500000000000071</v>
      </c>
      <c r="M201" s="12"/>
    </row>
    <row r="202" spans="1:13">
      <c r="A202">
        <f>'03_Resumo_Municipios'!A202</f>
        <v>3149804</v>
      </c>
      <c r="B202" t="str">
        <f>'03_Resumo_Municipios'!B202</f>
        <v>Perdizes</v>
      </c>
      <c r="C202" t="str">
        <f>'03_Resumo_Municipios'!C202</f>
        <v>Minas Gerais</v>
      </c>
      <c r="D202" t="str">
        <f>'03_Resumo_Municipios'!D202</f>
        <v>Sudeste</v>
      </c>
      <c r="E202" s="12">
        <f>IFERROR(AVERAGEIFS('01_Base_Analitica'!$U:$U,'01_Base_Analitica'!$D:$D,A202,'01_Base_Analitica'!$Y:$Y,1),"")</f>
        <v>5.8249999999999993</v>
      </c>
      <c r="F202" s="12">
        <f>IFERROR(AVERAGEIFS('01_Base_Analitica'!$V:$V,'01_Base_Analitica'!$D:$D,A202,'01_Base_Analitica'!$Y:$Y,1),"")</f>
        <v>5.9</v>
      </c>
      <c r="G202" s="11">
        <f>COUNTIFS('01_Base_Analitica'!$D:$D,A202,'01_Base_Analitica'!$Y:$Y,1)</f>
        <v>4</v>
      </c>
      <c r="H202" s="12">
        <f t="shared" si="6"/>
        <v>-7.5000000000001066E-2</v>
      </c>
      <c r="J202" s="12">
        <v>6.45</v>
      </c>
      <c r="K202" s="12">
        <v>6.5749999999999993</v>
      </c>
      <c r="L202" s="12">
        <f t="shared" si="7"/>
        <v>-0.12499999999999911</v>
      </c>
      <c r="M202" s="12"/>
    </row>
    <row r="203" spans="1:13">
      <c r="A203">
        <f>'03_Resumo_Municipios'!A203</f>
        <v>3155405</v>
      </c>
      <c r="B203" t="str">
        <f>'03_Resumo_Municipios'!B203</f>
        <v>Rio Novo</v>
      </c>
      <c r="C203" t="str">
        <f>'03_Resumo_Municipios'!C203</f>
        <v>Minas Gerais</v>
      </c>
      <c r="D203" t="str">
        <f>'03_Resumo_Municipios'!D203</f>
        <v>Sudeste</v>
      </c>
      <c r="E203" s="12">
        <f>IFERROR(AVERAGEIFS('01_Base_Analitica'!$U:$U,'01_Base_Analitica'!$D:$D,A203,'01_Base_Analitica'!$Y:$Y,1),"")</f>
        <v>6.2750000000000004</v>
      </c>
      <c r="F203" s="12">
        <f>IFERROR(AVERAGEIFS('01_Base_Analitica'!$V:$V,'01_Base_Analitica'!$D:$D,A203,'01_Base_Analitica'!$Y:$Y,1),"")</f>
        <v>6.7</v>
      </c>
      <c r="G203" s="11">
        <f>COUNTIFS('01_Base_Analitica'!$D:$D,A203,'01_Base_Analitica'!$Y:$Y,1)</f>
        <v>4</v>
      </c>
      <c r="H203" s="12">
        <f t="shared" si="6"/>
        <v>-0.42499999999999982</v>
      </c>
      <c r="J203" s="12">
        <v>5.9250000000000007</v>
      </c>
      <c r="K203" s="12">
        <v>6.65</v>
      </c>
      <c r="L203" s="12">
        <f t="shared" si="7"/>
        <v>-0.72499999999999964</v>
      </c>
      <c r="M203" s="12"/>
    </row>
    <row r="204" spans="1:13">
      <c r="A204">
        <f>'03_Resumo_Municipios'!A204</f>
        <v>3152131</v>
      </c>
      <c r="B204" t="str">
        <f>'03_Resumo_Municipios'!B204</f>
        <v>Ponto Chique</v>
      </c>
      <c r="C204" t="str">
        <f>'03_Resumo_Municipios'!C204</f>
        <v>Minas Gerais</v>
      </c>
      <c r="D204" t="str">
        <f>'03_Resumo_Municipios'!D204</f>
        <v>Sudeste</v>
      </c>
      <c r="E204" s="12">
        <f>IFERROR(AVERAGEIFS('01_Base_Analitica'!$U:$U,'01_Base_Analitica'!$D:$D,A204,'01_Base_Analitica'!$Y:$Y,1),"")</f>
        <v>9.2999999999999989</v>
      </c>
      <c r="F204" s="12">
        <f>IFERROR(AVERAGEIFS('01_Base_Analitica'!$V:$V,'01_Base_Analitica'!$D:$D,A204,'01_Base_Analitica'!$Y:$Y,1),"")</f>
        <v>8.5</v>
      </c>
      <c r="G204" s="11">
        <f>COUNTIFS('01_Base_Analitica'!$D:$D,A204,'01_Base_Analitica'!$Y:$Y,1)</f>
        <v>4</v>
      </c>
      <c r="H204" s="12">
        <f t="shared" si="6"/>
        <v>0.79999999999999893</v>
      </c>
      <c r="J204" s="12">
        <v>9.2999999999999989</v>
      </c>
      <c r="K204" s="12">
        <v>6.55</v>
      </c>
      <c r="L204" s="12">
        <f t="shared" si="7"/>
        <v>2.7499999999999991</v>
      </c>
      <c r="M204" s="12"/>
    </row>
    <row r="205" spans="1:13">
      <c r="A205">
        <f>'03_Resumo_Municipios'!A205</f>
        <v>3170008</v>
      </c>
      <c r="B205" t="str">
        <f>'03_Resumo_Municipios'!B205</f>
        <v>Ubaí</v>
      </c>
      <c r="C205" t="str">
        <f>'03_Resumo_Municipios'!C205</f>
        <v>Minas Gerais</v>
      </c>
      <c r="D205" t="str">
        <f>'03_Resumo_Municipios'!D205</f>
        <v>Sudeste</v>
      </c>
      <c r="E205" s="12">
        <f>IFERROR(AVERAGEIFS('01_Base_Analitica'!$U:$U,'01_Base_Analitica'!$D:$D,A205,'01_Base_Analitica'!$Y:$Y,1),"")</f>
        <v>6.55</v>
      </c>
      <c r="F205" s="12">
        <f>IFERROR(AVERAGEIFS('01_Base_Analitica'!$V:$V,'01_Base_Analitica'!$D:$D,A205,'01_Base_Analitica'!$Y:$Y,1),"")</f>
        <v>6.4</v>
      </c>
      <c r="G205" s="11">
        <f>COUNTIFS('01_Base_Analitica'!$D:$D,A205,'01_Base_Analitica'!$Y:$Y,1)</f>
        <v>4</v>
      </c>
      <c r="H205" s="12">
        <f t="shared" si="6"/>
        <v>0.14999999999999947</v>
      </c>
      <c r="J205" s="12">
        <v>6.6</v>
      </c>
      <c r="K205" s="12">
        <v>6.3</v>
      </c>
      <c r="L205" s="12">
        <f t="shared" si="7"/>
        <v>0.29999999999999982</v>
      </c>
      <c r="M205" s="12"/>
    </row>
    <row r="206" spans="1:13">
      <c r="A206">
        <f>'03_Resumo_Municipios'!A206</f>
        <v>3515657</v>
      </c>
      <c r="B206" t="str">
        <f>'03_Resumo_Municipios'!B206</f>
        <v>Fernão</v>
      </c>
      <c r="C206" t="str">
        <f>'03_Resumo_Municipios'!C206</f>
        <v>São Paulo</v>
      </c>
      <c r="D206" t="str">
        <f>'03_Resumo_Municipios'!D206</f>
        <v>Sudeste</v>
      </c>
      <c r="E206" s="12">
        <f>IFERROR(AVERAGEIFS('01_Base_Analitica'!$U:$U,'01_Base_Analitica'!$D:$D,A206,'01_Base_Analitica'!$Y:$Y,1),"")</f>
        <v>7.0249999999999995</v>
      </c>
      <c r="F206" s="12">
        <f>IFERROR(AVERAGEIFS('01_Base_Analitica'!$V:$V,'01_Base_Analitica'!$D:$D,A206,'01_Base_Analitica'!$Y:$Y,1),"")</f>
        <v>7.4</v>
      </c>
      <c r="G206" s="11">
        <f>COUNTIFS('01_Base_Analitica'!$D:$D,A206,'01_Base_Analitica'!$Y:$Y,1)</f>
        <v>4</v>
      </c>
      <c r="H206" s="12">
        <f t="shared" si="6"/>
        <v>-0.37500000000000089</v>
      </c>
      <c r="J206" s="12">
        <v>9.2999999999999989</v>
      </c>
      <c r="K206" s="12">
        <v>7.3000000000000007</v>
      </c>
      <c r="L206" s="12">
        <f t="shared" si="7"/>
        <v>1.9999999999999982</v>
      </c>
      <c r="M206" s="12"/>
    </row>
    <row r="207" spans="1:13">
      <c r="A207">
        <f>'03_Resumo_Municipios'!A207</f>
        <v>3145356</v>
      </c>
      <c r="B207" t="str">
        <f>'03_Resumo_Municipios'!B207</f>
        <v>Novo Oriente de Minas</v>
      </c>
      <c r="C207" t="str">
        <f>'03_Resumo_Municipios'!C207</f>
        <v>Minas Gerais</v>
      </c>
      <c r="D207" t="str">
        <f>'03_Resumo_Municipios'!D207</f>
        <v>Sudeste</v>
      </c>
      <c r="E207" s="12">
        <f>IFERROR(AVERAGEIFS('01_Base_Analitica'!$U:$U,'01_Base_Analitica'!$D:$D,A207,'01_Base_Analitica'!$Y:$Y,1),"")</f>
        <v>9.2999999999999989</v>
      </c>
      <c r="F207" s="12">
        <f>IFERROR(AVERAGEIFS('01_Base_Analitica'!$V:$V,'01_Base_Analitica'!$D:$D,A207,'01_Base_Analitica'!$Y:$Y,1),"")</f>
        <v>6.6</v>
      </c>
      <c r="G207" s="11">
        <f>COUNTIFS('01_Base_Analitica'!$D:$D,A207,'01_Base_Analitica'!$Y:$Y,1)</f>
        <v>4</v>
      </c>
      <c r="H207" s="12">
        <f t="shared" si="6"/>
        <v>2.6999999999999993</v>
      </c>
      <c r="J207" s="12">
        <v>7.75</v>
      </c>
      <c r="K207" s="12">
        <v>7.5</v>
      </c>
      <c r="L207" s="12">
        <f t="shared" si="7"/>
        <v>0.25</v>
      </c>
      <c r="M207" s="12"/>
    </row>
    <row r="208" spans="1:13">
      <c r="A208">
        <f>'03_Resumo_Municipios'!A208</f>
        <v>3130101</v>
      </c>
      <c r="B208" t="str">
        <f>'03_Resumo_Municipios'!B208</f>
        <v>Igarapé</v>
      </c>
      <c r="C208" t="str">
        <f>'03_Resumo_Municipios'!C208</f>
        <v>Minas Gerais</v>
      </c>
      <c r="D208" t="str">
        <f>'03_Resumo_Municipios'!D208</f>
        <v>Sudeste</v>
      </c>
      <c r="E208" s="12">
        <f>IFERROR(AVERAGEIFS('01_Base_Analitica'!$U:$U,'01_Base_Analitica'!$D:$D,A208,'01_Base_Analitica'!$Y:$Y,1),"")</f>
        <v>6.7</v>
      </c>
      <c r="F208" s="12">
        <f>IFERROR(AVERAGEIFS('01_Base_Analitica'!$V:$V,'01_Base_Analitica'!$D:$D,A208,'01_Base_Analitica'!$Y:$Y,1),"")</f>
        <v>7.4</v>
      </c>
      <c r="G208" s="11">
        <f>COUNTIFS('01_Base_Analitica'!$D:$D,A208,'01_Base_Analitica'!$Y:$Y,1)</f>
        <v>4</v>
      </c>
      <c r="H208" s="12">
        <f t="shared" si="6"/>
        <v>-0.70000000000000018</v>
      </c>
      <c r="J208" s="12">
        <v>9.2999999999999989</v>
      </c>
      <c r="K208" s="12">
        <v>8.1999999999999993</v>
      </c>
      <c r="L208" s="12">
        <f t="shared" si="7"/>
        <v>1.0999999999999996</v>
      </c>
      <c r="M208" s="12"/>
    </row>
    <row r="209" spans="1:13">
      <c r="A209">
        <f>'03_Resumo_Municipios'!A209</f>
        <v>3127404</v>
      </c>
      <c r="B209" t="str">
        <f>'03_Resumo_Municipios'!B209</f>
        <v>Gonçalves</v>
      </c>
      <c r="C209" t="str">
        <f>'03_Resumo_Municipios'!C209</f>
        <v>Minas Gerais</v>
      </c>
      <c r="D209" t="str">
        <f>'03_Resumo_Municipios'!D209</f>
        <v>Sudeste</v>
      </c>
      <c r="E209" s="12">
        <f>IFERROR(AVERAGEIFS('01_Base_Analitica'!$U:$U,'01_Base_Analitica'!$D:$D,A209,'01_Base_Analitica'!$Y:$Y,1),"")</f>
        <v>5.8249999999999993</v>
      </c>
      <c r="F209" s="12">
        <f>IFERROR(AVERAGEIFS('01_Base_Analitica'!$V:$V,'01_Base_Analitica'!$D:$D,A209,'01_Base_Analitica'!$Y:$Y,1),"")</f>
        <v>6.5</v>
      </c>
      <c r="G209" s="11">
        <f>COUNTIFS('01_Base_Analitica'!$D:$D,A209,'01_Base_Analitica'!$Y:$Y,1)</f>
        <v>4</v>
      </c>
      <c r="H209" s="12">
        <f t="shared" si="6"/>
        <v>-0.67500000000000071</v>
      </c>
      <c r="J209" s="12">
        <v>5.35</v>
      </c>
      <c r="K209" s="12">
        <v>6.4</v>
      </c>
      <c r="L209" s="12">
        <f t="shared" si="7"/>
        <v>-1.0500000000000007</v>
      </c>
      <c r="M209" s="12"/>
    </row>
    <row r="210" spans="1:13">
      <c r="A210">
        <f>'03_Resumo_Municipios'!A210</f>
        <v>3555604</v>
      </c>
      <c r="B210" t="str">
        <f>'03_Resumo_Municipios'!B210</f>
        <v>Uchoa</v>
      </c>
      <c r="C210" t="str">
        <f>'03_Resumo_Municipios'!C210</f>
        <v>São Paulo</v>
      </c>
      <c r="D210" t="str">
        <f>'03_Resumo_Municipios'!D210</f>
        <v>Sudeste</v>
      </c>
      <c r="E210" s="12">
        <f>IFERROR(AVERAGEIFS('01_Base_Analitica'!$U:$U,'01_Base_Analitica'!$D:$D,A210,'01_Base_Analitica'!$Y:$Y,1),"")</f>
        <v>6.45</v>
      </c>
      <c r="F210" s="12">
        <f>IFERROR(AVERAGEIFS('01_Base_Analitica'!$V:$V,'01_Base_Analitica'!$D:$D,A210,'01_Base_Analitica'!$Y:$Y,1),"")</f>
        <v>6.5749999999999993</v>
      </c>
      <c r="G210" s="11">
        <f>COUNTIFS('01_Base_Analitica'!$D:$D,A210,'01_Base_Analitica'!$Y:$Y,1)</f>
        <v>4</v>
      </c>
      <c r="H210" s="12">
        <f t="shared" si="6"/>
        <v>-0.12499999999999911</v>
      </c>
      <c r="J210" s="12">
        <v>4.2749999999999995</v>
      </c>
      <c r="K210" s="12">
        <v>4.6999999999999993</v>
      </c>
      <c r="L210" s="12">
        <f t="shared" si="7"/>
        <v>-0.42499999999999982</v>
      </c>
      <c r="M210" s="12"/>
    </row>
    <row r="211" spans="1:13">
      <c r="A211">
        <f>'03_Resumo_Municipios'!A211</f>
        <v>3146404</v>
      </c>
      <c r="B211" t="str">
        <f>'03_Resumo_Municipios'!B211</f>
        <v>Paineiras</v>
      </c>
      <c r="C211" t="str">
        <f>'03_Resumo_Municipios'!C211</f>
        <v>Minas Gerais</v>
      </c>
      <c r="D211" t="str">
        <f>'03_Resumo_Municipios'!D211</f>
        <v>Sudeste</v>
      </c>
      <c r="E211" s="12">
        <f>IFERROR(AVERAGEIFS('01_Base_Analitica'!$U:$U,'01_Base_Analitica'!$D:$D,A211,'01_Base_Analitica'!$Y:$Y,1),"")</f>
        <v>5.9250000000000007</v>
      </c>
      <c r="F211" s="12">
        <f>IFERROR(AVERAGEIFS('01_Base_Analitica'!$V:$V,'01_Base_Analitica'!$D:$D,A211,'01_Base_Analitica'!$Y:$Y,1),"")</f>
        <v>6.65</v>
      </c>
      <c r="G211" s="11">
        <f>COUNTIFS('01_Base_Analitica'!$D:$D,A211,'01_Base_Analitica'!$Y:$Y,1)</f>
        <v>4</v>
      </c>
      <c r="H211" s="12">
        <f t="shared" si="6"/>
        <v>-0.72499999999999964</v>
      </c>
      <c r="J211" s="12">
        <v>6.2</v>
      </c>
      <c r="K211" s="12">
        <v>6.1</v>
      </c>
      <c r="L211" s="12">
        <f t="shared" si="7"/>
        <v>0.10000000000000053</v>
      </c>
      <c r="M211" s="12"/>
    </row>
    <row r="212" spans="1:13">
      <c r="A212">
        <f>'03_Resumo_Municipios'!A212</f>
        <v>3127339</v>
      </c>
      <c r="B212" t="str">
        <f>'03_Resumo_Municipios'!B212</f>
        <v>Gameleiras</v>
      </c>
      <c r="C212" t="str">
        <f>'03_Resumo_Municipios'!C212</f>
        <v>Minas Gerais</v>
      </c>
      <c r="D212" t="str">
        <f>'03_Resumo_Municipios'!D212</f>
        <v>Sudeste</v>
      </c>
      <c r="E212" s="12">
        <f>IFERROR(AVERAGEIFS('01_Base_Analitica'!$U:$U,'01_Base_Analitica'!$D:$D,A212,'01_Base_Analitica'!$Y:$Y,1),"")</f>
        <v>9.2999999999999989</v>
      </c>
      <c r="F212" s="12">
        <f>IFERROR(AVERAGEIFS('01_Base_Analitica'!$V:$V,'01_Base_Analitica'!$D:$D,A212,'01_Base_Analitica'!$Y:$Y,1),"")</f>
        <v>6.55</v>
      </c>
      <c r="G212" s="11">
        <f>COUNTIFS('01_Base_Analitica'!$D:$D,A212,'01_Base_Analitica'!$Y:$Y,1)</f>
        <v>4</v>
      </c>
      <c r="H212" s="12">
        <f t="shared" si="6"/>
        <v>2.7499999999999991</v>
      </c>
      <c r="J212" s="12">
        <v>9.125</v>
      </c>
      <c r="K212" s="12">
        <v>9.4</v>
      </c>
      <c r="L212" s="12">
        <f t="shared" si="7"/>
        <v>-0.27500000000000036</v>
      </c>
      <c r="M212" s="12"/>
    </row>
    <row r="213" spans="1:13">
      <c r="A213">
        <f>'03_Resumo_Municipios'!A213</f>
        <v>3203346</v>
      </c>
      <c r="B213" t="str">
        <f>'03_Resumo_Municipios'!B213</f>
        <v>Marechal Floriano</v>
      </c>
      <c r="C213" t="str">
        <f>'03_Resumo_Municipios'!C213</f>
        <v>Espírito Santo</v>
      </c>
      <c r="D213" t="str">
        <f>'03_Resumo_Municipios'!D213</f>
        <v>Sudeste</v>
      </c>
      <c r="E213" s="12">
        <f>IFERROR(AVERAGEIFS('01_Base_Analitica'!$U:$U,'01_Base_Analitica'!$D:$D,A213,'01_Base_Analitica'!$Y:$Y,1),"")</f>
        <v>6.6</v>
      </c>
      <c r="F213" s="12">
        <f>IFERROR(AVERAGEIFS('01_Base_Analitica'!$V:$V,'01_Base_Analitica'!$D:$D,A213,'01_Base_Analitica'!$Y:$Y,1),"")</f>
        <v>6.3</v>
      </c>
      <c r="G213" s="11">
        <f>COUNTIFS('01_Base_Analitica'!$D:$D,A213,'01_Base_Analitica'!$Y:$Y,1)</f>
        <v>4</v>
      </c>
      <c r="H213" s="12">
        <f t="shared" si="6"/>
        <v>0.29999999999999982</v>
      </c>
      <c r="J213" s="12">
        <v>9.2999999999999989</v>
      </c>
      <c r="K213" s="12">
        <v>5.9</v>
      </c>
      <c r="L213" s="12">
        <f t="shared" si="7"/>
        <v>3.3999999999999986</v>
      </c>
      <c r="M213" s="12"/>
    </row>
    <row r="214" spans="1:13">
      <c r="A214">
        <f>'03_Resumo_Municipios'!A214</f>
        <v>3133808</v>
      </c>
      <c r="B214" t="str">
        <f>'03_Resumo_Municipios'!B214</f>
        <v>Itaúna</v>
      </c>
      <c r="C214" t="str">
        <f>'03_Resumo_Municipios'!C214</f>
        <v>Minas Gerais</v>
      </c>
      <c r="D214" t="str">
        <f>'03_Resumo_Municipios'!D214</f>
        <v>Sudeste</v>
      </c>
      <c r="E214" s="12">
        <f>IFERROR(AVERAGEIFS('01_Base_Analitica'!$U:$U,'01_Base_Analitica'!$D:$D,A214,'01_Base_Analitica'!$Y:$Y,1),"")</f>
        <v>9.2999999999999989</v>
      </c>
      <c r="F214" s="12">
        <f>IFERROR(AVERAGEIFS('01_Base_Analitica'!$V:$V,'01_Base_Analitica'!$D:$D,A214,'01_Base_Analitica'!$Y:$Y,1),"")</f>
        <v>7.3000000000000007</v>
      </c>
      <c r="G214" s="11">
        <f>COUNTIFS('01_Base_Analitica'!$D:$D,A214,'01_Base_Analitica'!$Y:$Y,1)</f>
        <v>4</v>
      </c>
      <c r="H214" s="12">
        <f t="shared" si="6"/>
        <v>1.9999999999999982</v>
      </c>
      <c r="J214" s="12">
        <v>8.9500000000000011</v>
      </c>
      <c r="K214" s="12">
        <v>6.8249999999999993</v>
      </c>
      <c r="L214" s="12">
        <f t="shared" si="7"/>
        <v>2.1250000000000018</v>
      </c>
      <c r="M214" s="12"/>
    </row>
    <row r="215" spans="1:13">
      <c r="A215">
        <f>'03_Resumo_Municipios'!A215</f>
        <v>3508603</v>
      </c>
      <c r="B215" t="str">
        <f>'03_Resumo_Municipios'!B215</f>
        <v>Cachoeira Paulista</v>
      </c>
      <c r="C215" t="str">
        <f>'03_Resumo_Municipios'!C215</f>
        <v>São Paulo</v>
      </c>
      <c r="D215" t="str">
        <f>'03_Resumo_Municipios'!D215</f>
        <v>Sudeste</v>
      </c>
      <c r="E215" s="12">
        <f>IFERROR(AVERAGEIFS('01_Base_Analitica'!$U:$U,'01_Base_Analitica'!$D:$D,A215,'01_Base_Analitica'!$Y:$Y,1),"")</f>
        <v>7.75</v>
      </c>
      <c r="F215" s="12">
        <f>IFERROR(AVERAGEIFS('01_Base_Analitica'!$V:$V,'01_Base_Analitica'!$D:$D,A215,'01_Base_Analitica'!$Y:$Y,1),"")</f>
        <v>7.5</v>
      </c>
      <c r="G215" s="11">
        <f>COUNTIFS('01_Base_Analitica'!$D:$D,A215,'01_Base_Analitica'!$Y:$Y,1)</f>
        <v>4</v>
      </c>
      <c r="H215" s="12">
        <f t="shared" si="6"/>
        <v>0.25</v>
      </c>
      <c r="J215" s="12">
        <v>6.4749999999999996</v>
      </c>
      <c r="K215" s="12">
        <v>6.2</v>
      </c>
      <c r="L215" s="12">
        <f t="shared" si="7"/>
        <v>0.27499999999999947</v>
      </c>
      <c r="M215" s="12"/>
    </row>
    <row r="216" spans="1:13">
      <c r="A216">
        <f>'03_Resumo_Municipios'!A216</f>
        <v>3519808</v>
      </c>
      <c r="B216" t="str">
        <f>'03_Resumo_Municipios'!B216</f>
        <v>Icém</v>
      </c>
      <c r="C216" t="str">
        <f>'03_Resumo_Municipios'!C216</f>
        <v>São Paulo</v>
      </c>
      <c r="D216" t="str">
        <f>'03_Resumo_Municipios'!D216</f>
        <v>Sudeste</v>
      </c>
      <c r="E216" s="12">
        <f>IFERROR(AVERAGEIFS('01_Base_Analitica'!$U:$U,'01_Base_Analitica'!$D:$D,A216,'01_Base_Analitica'!$Y:$Y,1),"")</f>
        <v>9.2999999999999989</v>
      </c>
      <c r="F216" s="12">
        <f>IFERROR(AVERAGEIFS('01_Base_Analitica'!$V:$V,'01_Base_Analitica'!$D:$D,A216,'01_Base_Analitica'!$Y:$Y,1),"")</f>
        <v>8.1999999999999993</v>
      </c>
      <c r="G216" s="11">
        <f>COUNTIFS('01_Base_Analitica'!$D:$D,A216,'01_Base_Analitica'!$Y:$Y,1)</f>
        <v>4</v>
      </c>
      <c r="H216" s="12">
        <f t="shared" si="6"/>
        <v>1.0999999999999996</v>
      </c>
      <c r="J216" s="12">
        <v>9.2999999999999989</v>
      </c>
      <c r="K216" s="12">
        <v>4.7</v>
      </c>
      <c r="L216" s="12">
        <f t="shared" si="7"/>
        <v>4.5999999999999988</v>
      </c>
      <c r="M216" s="12"/>
    </row>
    <row r="217" spans="1:13">
      <c r="A217">
        <f>'03_Resumo_Municipios'!A217</f>
        <v>3145901</v>
      </c>
      <c r="B217" t="str">
        <f>'03_Resumo_Municipios'!B217</f>
        <v>Ouro Branco</v>
      </c>
      <c r="C217" t="str">
        <f>'03_Resumo_Municipios'!C217</f>
        <v>Minas Gerais</v>
      </c>
      <c r="D217" t="str">
        <f>'03_Resumo_Municipios'!D217</f>
        <v>Sudeste</v>
      </c>
      <c r="E217" s="12">
        <f>IFERROR(AVERAGEIFS('01_Base_Analitica'!$U:$U,'01_Base_Analitica'!$D:$D,A217,'01_Base_Analitica'!$Y:$Y,1),"")</f>
        <v>5.35</v>
      </c>
      <c r="F217" s="12">
        <f>IFERROR(AVERAGEIFS('01_Base_Analitica'!$V:$V,'01_Base_Analitica'!$D:$D,A217,'01_Base_Analitica'!$Y:$Y,1),"")</f>
        <v>6.4</v>
      </c>
      <c r="G217" s="11">
        <f>COUNTIFS('01_Base_Analitica'!$D:$D,A217,'01_Base_Analitica'!$Y:$Y,1)</f>
        <v>4</v>
      </c>
      <c r="H217" s="12">
        <f t="shared" si="6"/>
        <v>-1.0500000000000007</v>
      </c>
      <c r="J217" s="12">
        <v>7.625</v>
      </c>
      <c r="K217" s="12">
        <v>8.0250000000000004</v>
      </c>
      <c r="L217" s="12">
        <f t="shared" si="7"/>
        <v>-0.40000000000000036</v>
      </c>
      <c r="M217" s="12"/>
    </row>
    <row r="218" spans="1:13">
      <c r="A218">
        <f>'03_Resumo_Municipios'!A218</f>
        <v>3539707</v>
      </c>
      <c r="B218" t="str">
        <f>'03_Resumo_Municipios'!B218</f>
        <v>Platina</v>
      </c>
      <c r="C218" t="str">
        <f>'03_Resumo_Municipios'!C218</f>
        <v>São Paulo</v>
      </c>
      <c r="D218" t="str">
        <f>'03_Resumo_Municipios'!D218</f>
        <v>Sudeste</v>
      </c>
      <c r="E218" s="12">
        <f>IFERROR(AVERAGEIFS('01_Base_Analitica'!$U:$U,'01_Base_Analitica'!$D:$D,A218,'01_Base_Analitica'!$Y:$Y,1),"")</f>
        <v>4.2749999999999995</v>
      </c>
      <c r="F218" s="12">
        <f>IFERROR(AVERAGEIFS('01_Base_Analitica'!$V:$V,'01_Base_Analitica'!$D:$D,A218,'01_Base_Analitica'!$Y:$Y,1),"")</f>
        <v>4.6999999999999993</v>
      </c>
      <c r="G218" s="11">
        <f>COUNTIFS('01_Base_Analitica'!$D:$D,A218,'01_Base_Analitica'!$Y:$Y,1)</f>
        <v>4</v>
      </c>
      <c r="H218" s="12">
        <f t="shared" si="6"/>
        <v>-0.42499999999999982</v>
      </c>
      <c r="J218" s="12">
        <v>7.9250000000000007</v>
      </c>
      <c r="K218" s="12">
        <v>8.1999999999999993</v>
      </c>
      <c r="L218" s="12">
        <f t="shared" si="7"/>
        <v>-0.27499999999999858</v>
      </c>
      <c r="M218" s="12"/>
    </row>
    <row r="219" spans="1:13">
      <c r="A219">
        <f>'03_Resumo_Municipios'!A219</f>
        <v>3118007</v>
      </c>
      <c r="B219" t="str">
        <f>'03_Resumo_Municipios'!B219</f>
        <v>Congonhas</v>
      </c>
      <c r="C219" t="str">
        <f>'03_Resumo_Municipios'!C219</f>
        <v>Minas Gerais</v>
      </c>
      <c r="D219" t="str">
        <f>'03_Resumo_Municipios'!D219</f>
        <v>Sudeste</v>
      </c>
      <c r="E219" s="12">
        <f>IFERROR(AVERAGEIFS('01_Base_Analitica'!$U:$U,'01_Base_Analitica'!$D:$D,A219,'01_Base_Analitica'!$Y:$Y,1),"")</f>
        <v>6.2</v>
      </c>
      <c r="F219" s="12">
        <f>IFERROR(AVERAGEIFS('01_Base_Analitica'!$V:$V,'01_Base_Analitica'!$D:$D,A219,'01_Base_Analitica'!$Y:$Y,1),"")</f>
        <v>6.1</v>
      </c>
      <c r="G219" s="11">
        <f>COUNTIFS('01_Base_Analitica'!$D:$D,A219,'01_Base_Analitica'!$Y:$Y,1)</f>
        <v>4</v>
      </c>
      <c r="H219" s="12">
        <f t="shared" si="6"/>
        <v>0.10000000000000053</v>
      </c>
      <c r="J219" s="12">
        <v>6.5249999999999995</v>
      </c>
      <c r="K219" s="12">
        <v>7.1</v>
      </c>
      <c r="L219" s="12">
        <f t="shared" si="7"/>
        <v>-0.57500000000000018</v>
      </c>
      <c r="M219" s="12"/>
    </row>
    <row r="220" spans="1:13">
      <c r="A220">
        <f>'03_Resumo_Municipios'!A220</f>
        <v>3534104</v>
      </c>
      <c r="B220" t="str">
        <f>'03_Resumo_Municipios'!B220</f>
        <v>Oriente</v>
      </c>
      <c r="C220" t="str">
        <f>'03_Resumo_Municipios'!C220</f>
        <v>São Paulo</v>
      </c>
      <c r="D220" t="str">
        <f>'03_Resumo_Municipios'!D220</f>
        <v>Sudeste</v>
      </c>
      <c r="E220" s="12">
        <f>IFERROR(AVERAGEIFS('01_Base_Analitica'!$U:$U,'01_Base_Analitica'!$D:$D,A220,'01_Base_Analitica'!$Y:$Y,1),"")</f>
        <v>9.125</v>
      </c>
      <c r="F220" s="12">
        <f>IFERROR(AVERAGEIFS('01_Base_Analitica'!$V:$V,'01_Base_Analitica'!$D:$D,A220,'01_Base_Analitica'!$Y:$Y,1),"")</f>
        <v>9.4</v>
      </c>
      <c r="G220" s="11">
        <f>COUNTIFS('01_Base_Analitica'!$D:$D,A220,'01_Base_Analitica'!$Y:$Y,1)</f>
        <v>4</v>
      </c>
      <c r="H220" s="12">
        <f t="shared" si="6"/>
        <v>-0.27500000000000036</v>
      </c>
      <c r="J220" s="12">
        <v>6.5</v>
      </c>
      <c r="K220" s="12">
        <v>6.35</v>
      </c>
      <c r="L220" s="12">
        <f t="shared" si="7"/>
        <v>0.15000000000000036</v>
      </c>
      <c r="M220" s="12"/>
    </row>
    <row r="221" spans="1:13">
      <c r="A221">
        <f>'03_Resumo_Municipios'!A221</f>
        <v>3553401</v>
      </c>
      <c r="B221" t="str">
        <f>'03_Resumo_Municipios'!B221</f>
        <v>Tanabi</v>
      </c>
      <c r="C221" t="str">
        <f>'03_Resumo_Municipios'!C221</f>
        <v>São Paulo</v>
      </c>
      <c r="D221" t="str">
        <f>'03_Resumo_Municipios'!D221</f>
        <v>Sudeste</v>
      </c>
      <c r="E221" s="12">
        <f>IFERROR(AVERAGEIFS('01_Base_Analitica'!$U:$U,'01_Base_Analitica'!$D:$D,A221,'01_Base_Analitica'!$Y:$Y,1),"")</f>
        <v>9.2999999999999989</v>
      </c>
      <c r="F221" s="12">
        <f>IFERROR(AVERAGEIFS('01_Base_Analitica'!$V:$V,'01_Base_Analitica'!$D:$D,A221,'01_Base_Analitica'!$Y:$Y,1),"")</f>
        <v>5.9</v>
      </c>
      <c r="G221" s="11">
        <f>COUNTIFS('01_Base_Analitica'!$D:$D,A221,'01_Base_Analitica'!$Y:$Y,1)</f>
        <v>4</v>
      </c>
      <c r="H221" s="12">
        <f t="shared" si="6"/>
        <v>3.3999999999999986</v>
      </c>
      <c r="J221" s="12">
        <v>9.3333333333333339</v>
      </c>
      <c r="K221" s="12">
        <v>7.5999999999999988</v>
      </c>
      <c r="L221" s="12">
        <f t="shared" si="7"/>
        <v>1.7333333333333352</v>
      </c>
      <c r="M221" s="12"/>
    </row>
    <row r="222" spans="1:13">
      <c r="A222">
        <f>'03_Resumo_Municipios'!A222</f>
        <v>3200102</v>
      </c>
      <c r="B222" t="str">
        <f>'03_Resumo_Municipios'!B222</f>
        <v>Afonso Cláudio</v>
      </c>
      <c r="C222" t="str">
        <f>'03_Resumo_Municipios'!C222</f>
        <v>Espírito Santo</v>
      </c>
      <c r="D222" t="str">
        <f>'03_Resumo_Municipios'!D222</f>
        <v>Sudeste</v>
      </c>
      <c r="E222" s="12">
        <f>IFERROR(AVERAGEIFS('01_Base_Analitica'!$U:$U,'01_Base_Analitica'!$D:$D,A222,'01_Base_Analitica'!$Y:$Y,1),"")</f>
        <v>8.9500000000000011</v>
      </c>
      <c r="F222" s="12">
        <f>IFERROR(AVERAGEIFS('01_Base_Analitica'!$V:$V,'01_Base_Analitica'!$D:$D,A222,'01_Base_Analitica'!$Y:$Y,1),"")</f>
        <v>6.8249999999999993</v>
      </c>
      <c r="G222" s="11">
        <f>COUNTIFS('01_Base_Analitica'!$D:$D,A222,'01_Base_Analitica'!$Y:$Y,1)</f>
        <v>4</v>
      </c>
      <c r="H222" s="12">
        <f t="shared" si="6"/>
        <v>2.1250000000000018</v>
      </c>
      <c r="J222" s="12">
        <v>9.2999999999999989</v>
      </c>
      <c r="K222" s="12">
        <v>6.95</v>
      </c>
      <c r="L222" s="12">
        <f t="shared" si="7"/>
        <v>2.3499999999999988</v>
      </c>
      <c r="M222" s="12"/>
    </row>
    <row r="223" spans="1:13">
      <c r="A223">
        <f>'03_Resumo_Municipios'!A223</f>
        <v>3507803</v>
      </c>
      <c r="B223" t="str">
        <f>'03_Resumo_Municipios'!B223</f>
        <v>Brodowski</v>
      </c>
      <c r="C223" t="str">
        <f>'03_Resumo_Municipios'!C223</f>
        <v>São Paulo</v>
      </c>
      <c r="D223" t="str">
        <f>'03_Resumo_Municipios'!D223</f>
        <v>Sudeste</v>
      </c>
      <c r="E223" s="12">
        <f>IFERROR(AVERAGEIFS('01_Base_Analitica'!$U:$U,'01_Base_Analitica'!$D:$D,A223,'01_Base_Analitica'!$Y:$Y,1),"")</f>
        <v>6.4749999999999996</v>
      </c>
      <c r="F223" s="12">
        <f>IFERROR(AVERAGEIFS('01_Base_Analitica'!$V:$V,'01_Base_Analitica'!$D:$D,A223,'01_Base_Analitica'!$Y:$Y,1),"")</f>
        <v>6.2</v>
      </c>
      <c r="G223" s="11">
        <f>COUNTIFS('01_Base_Analitica'!$D:$D,A223,'01_Base_Analitica'!$Y:$Y,1)</f>
        <v>4</v>
      </c>
      <c r="H223" s="12">
        <f t="shared" si="6"/>
        <v>0.27499999999999947</v>
      </c>
      <c r="J223" s="12">
        <v>6.2750000000000004</v>
      </c>
      <c r="K223" s="12">
        <v>6.4</v>
      </c>
      <c r="L223" s="12">
        <f t="shared" si="7"/>
        <v>-0.125</v>
      </c>
      <c r="M223" s="12"/>
    </row>
    <row r="224" spans="1:13">
      <c r="A224">
        <f>'03_Resumo_Municipios'!A224</f>
        <v>3141207</v>
      </c>
      <c r="B224" t="str">
        <f>'03_Resumo_Municipios'!B224</f>
        <v>Matutina</v>
      </c>
      <c r="C224" t="str">
        <f>'03_Resumo_Municipios'!C224</f>
        <v>Minas Gerais</v>
      </c>
      <c r="D224" t="str">
        <f>'03_Resumo_Municipios'!D224</f>
        <v>Sudeste</v>
      </c>
      <c r="E224" s="12">
        <f>IFERROR(AVERAGEIFS('01_Base_Analitica'!$U:$U,'01_Base_Analitica'!$D:$D,A224,'01_Base_Analitica'!$Y:$Y,1),"")</f>
        <v>9.2999999999999989</v>
      </c>
      <c r="F224" s="12">
        <f>IFERROR(AVERAGEIFS('01_Base_Analitica'!$V:$V,'01_Base_Analitica'!$D:$D,A224,'01_Base_Analitica'!$Y:$Y,1),"")</f>
        <v>4.7</v>
      </c>
      <c r="G224" s="11">
        <f>COUNTIFS('01_Base_Analitica'!$D:$D,A224,'01_Base_Analitica'!$Y:$Y,1)</f>
        <v>4</v>
      </c>
      <c r="H224" s="12">
        <f t="shared" si="6"/>
        <v>4.5999999999999988</v>
      </c>
      <c r="J224" s="12">
        <v>9.2999999999999989</v>
      </c>
      <c r="K224" s="12">
        <v>5.6</v>
      </c>
      <c r="L224" s="12">
        <f t="shared" si="7"/>
        <v>3.6999999999999993</v>
      </c>
      <c r="M224" s="12"/>
    </row>
    <row r="225" spans="1:13">
      <c r="A225">
        <f>'03_Resumo_Municipios'!A225</f>
        <v>3540101</v>
      </c>
      <c r="B225" t="str">
        <f>'03_Resumo_Municipios'!B225</f>
        <v>Pongaí</v>
      </c>
      <c r="C225" t="str">
        <f>'03_Resumo_Municipios'!C225</f>
        <v>São Paulo</v>
      </c>
      <c r="D225" t="str">
        <f>'03_Resumo_Municipios'!D225</f>
        <v>Sudeste</v>
      </c>
      <c r="E225" s="12">
        <f>IFERROR(AVERAGEIFS('01_Base_Analitica'!$U:$U,'01_Base_Analitica'!$D:$D,A225,'01_Base_Analitica'!$Y:$Y,1),"")</f>
        <v>7.625</v>
      </c>
      <c r="F225" s="12">
        <f>IFERROR(AVERAGEIFS('01_Base_Analitica'!$V:$V,'01_Base_Analitica'!$D:$D,A225,'01_Base_Analitica'!$Y:$Y,1),"")</f>
        <v>8.0250000000000004</v>
      </c>
      <c r="G225" s="11">
        <f>COUNTIFS('01_Base_Analitica'!$D:$D,A225,'01_Base_Analitica'!$Y:$Y,1)</f>
        <v>4</v>
      </c>
      <c r="H225" s="12">
        <f t="shared" si="6"/>
        <v>-0.40000000000000036</v>
      </c>
      <c r="J225" s="12">
        <v>9.2999999999999989</v>
      </c>
      <c r="K225" s="12">
        <v>7.6999999999999993</v>
      </c>
      <c r="L225" s="12">
        <f t="shared" si="7"/>
        <v>1.5999999999999996</v>
      </c>
      <c r="M225" s="12"/>
    </row>
    <row r="226" spans="1:13">
      <c r="A226">
        <f>'03_Resumo_Municipios'!A226</f>
        <v>3115607</v>
      </c>
      <c r="B226" t="str">
        <f>'03_Resumo_Municipios'!B226</f>
        <v>Cedro do Abaeté</v>
      </c>
      <c r="C226" t="str">
        <f>'03_Resumo_Municipios'!C226</f>
        <v>Minas Gerais</v>
      </c>
      <c r="D226" t="str">
        <f>'03_Resumo_Municipios'!D226</f>
        <v>Sudeste</v>
      </c>
      <c r="E226" s="12">
        <f>IFERROR(AVERAGEIFS('01_Base_Analitica'!$U:$U,'01_Base_Analitica'!$D:$D,A226,'01_Base_Analitica'!$Y:$Y,1),"")</f>
        <v>7.9250000000000007</v>
      </c>
      <c r="F226" s="12">
        <f>IFERROR(AVERAGEIFS('01_Base_Analitica'!$V:$V,'01_Base_Analitica'!$D:$D,A226,'01_Base_Analitica'!$Y:$Y,1),"")</f>
        <v>8.1999999999999993</v>
      </c>
      <c r="G226" s="11">
        <f>COUNTIFS('01_Base_Analitica'!$D:$D,A226,'01_Base_Analitica'!$Y:$Y,1)</f>
        <v>4</v>
      </c>
      <c r="H226" s="12">
        <f t="shared" si="6"/>
        <v>-0.27499999999999858</v>
      </c>
      <c r="J226" s="12">
        <v>6.5</v>
      </c>
      <c r="K226" s="12">
        <v>7.4</v>
      </c>
      <c r="L226" s="12">
        <f t="shared" si="7"/>
        <v>-0.90000000000000036</v>
      </c>
      <c r="M226" s="12"/>
    </row>
    <row r="227" spans="1:13">
      <c r="A227">
        <f>'03_Resumo_Municipios'!A227</f>
        <v>3519204</v>
      </c>
      <c r="B227" t="str">
        <f>'03_Resumo_Municipios'!B227</f>
        <v>Iacri</v>
      </c>
      <c r="C227" t="str">
        <f>'03_Resumo_Municipios'!C227</f>
        <v>São Paulo</v>
      </c>
      <c r="D227" t="str">
        <f>'03_Resumo_Municipios'!D227</f>
        <v>Sudeste</v>
      </c>
      <c r="E227" s="12">
        <f>IFERROR(AVERAGEIFS('01_Base_Analitica'!$U:$U,'01_Base_Analitica'!$D:$D,A227,'01_Base_Analitica'!$Y:$Y,1),"")</f>
        <v>6.5249999999999995</v>
      </c>
      <c r="F227" s="12">
        <f>IFERROR(AVERAGEIFS('01_Base_Analitica'!$V:$V,'01_Base_Analitica'!$D:$D,A227,'01_Base_Analitica'!$Y:$Y,1),"")</f>
        <v>7.1</v>
      </c>
      <c r="G227" s="11">
        <f>COUNTIFS('01_Base_Analitica'!$D:$D,A227,'01_Base_Analitica'!$Y:$Y,1)</f>
        <v>4</v>
      </c>
      <c r="H227" s="12">
        <f t="shared" si="6"/>
        <v>-0.57500000000000018</v>
      </c>
      <c r="J227" s="12">
        <v>5.5</v>
      </c>
      <c r="K227" s="12">
        <v>6.3</v>
      </c>
      <c r="L227" s="12">
        <f t="shared" si="7"/>
        <v>-0.79999999999999982</v>
      </c>
      <c r="M227" s="12"/>
    </row>
    <row r="228" spans="1:13">
      <c r="A228">
        <f>'03_Resumo_Municipios'!A228</f>
        <v>3158508</v>
      </c>
      <c r="B228" t="str">
        <f>'03_Resumo_Municipios'!B228</f>
        <v>Santana de Pirapama</v>
      </c>
      <c r="C228" t="str">
        <f>'03_Resumo_Municipios'!C228</f>
        <v>Minas Gerais</v>
      </c>
      <c r="D228" t="str">
        <f>'03_Resumo_Municipios'!D228</f>
        <v>Sudeste</v>
      </c>
      <c r="E228" s="12">
        <f>IFERROR(AVERAGEIFS('01_Base_Analitica'!$U:$U,'01_Base_Analitica'!$D:$D,A228,'01_Base_Analitica'!$Y:$Y,1),"")</f>
        <v>6.5</v>
      </c>
      <c r="F228" s="12">
        <f>IFERROR(AVERAGEIFS('01_Base_Analitica'!$V:$V,'01_Base_Analitica'!$D:$D,A228,'01_Base_Analitica'!$Y:$Y,1),"")</f>
        <v>6.35</v>
      </c>
      <c r="G228" s="11">
        <f>COUNTIFS('01_Base_Analitica'!$D:$D,A228,'01_Base_Analitica'!$Y:$Y,1)</f>
        <v>4</v>
      </c>
      <c r="H228" s="12">
        <f t="shared" si="6"/>
        <v>0.15000000000000036</v>
      </c>
      <c r="J228" s="12">
        <v>9.2999999999999989</v>
      </c>
      <c r="K228" s="12">
        <v>6.15</v>
      </c>
      <c r="L228" s="12">
        <f t="shared" si="7"/>
        <v>3.1499999999999986</v>
      </c>
      <c r="M228" s="12"/>
    </row>
    <row r="229" spans="1:13">
      <c r="A229">
        <f>'03_Resumo_Municipios'!A229</f>
        <v>3539806</v>
      </c>
      <c r="B229" t="str">
        <f>'03_Resumo_Municipios'!B229</f>
        <v>Poá</v>
      </c>
      <c r="C229" t="str">
        <f>'03_Resumo_Municipios'!C229</f>
        <v>São Paulo</v>
      </c>
      <c r="D229" t="str">
        <f>'03_Resumo_Municipios'!D229</f>
        <v>Sudeste</v>
      </c>
      <c r="E229" s="12">
        <f>IFERROR(AVERAGEIFS('01_Base_Analitica'!$U:$U,'01_Base_Analitica'!$D:$D,A229,'01_Base_Analitica'!$Y:$Y,1),"")</f>
        <v>9.3333333333333339</v>
      </c>
      <c r="F229" s="12">
        <f>IFERROR(AVERAGEIFS('01_Base_Analitica'!$V:$V,'01_Base_Analitica'!$D:$D,A229,'01_Base_Analitica'!$Y:$Y,1),"")</f>
        <v>7.5999999999999988</v>
      </c>
      <c r="G229" s="11">
        <f>COUNTIFS('01_Base_Analitica'!$D:$D,A229,'01_Base_Analitica'!$Y:$Y,1)</f>
        <v>3</v>
      </c>
      <c r="H229" s="12">
        <f t="shared" si="6"/>
        <v>1.7333333333333352</v>
      </c>
      <c r="J229" s="12">
        <v>6.25</v>
      </c>
      <c r="K229" s="12">
        <v>6.1</v>
      </c>
      <c r="L229" s="12">
        <f t="shared" si="7"/>
        <v>0.15000000000000036</v>
      </c>
      <c r="M229" s="12"/>
    </row>
    <row r="230" spans="1:13">
      <c r="A230">
        <f>'03_Resumo_Municipios'!A230</f>
        <v>3524808</v>
      </c>
      <c r="B230" t="str">
        <f>'03_Resumo_Municipios'!B230</f>
        <v>Jales</v>
      </c>
      <c r="C230" t="str">
        <f>'03_Resumo_Municipios'!C230</f>
        <v>São Paulo</v>
      </c>
      <c r="D230" t="str">
        <f>'03_Resumo_Municipios'!D230</f>
        <v>Sudeste</v>
      </c>
      <c r="E230" s="12">
        <f>IFERROR(AVERAGEIFS('01_Base_Analitica'!$U:$U,'01_Base_Analitica'!$D:$D,A230,'01_Base_Analitica'!$Y:$Y,1),"")</f>
        <v>9.2999999999999989</v>
      </c>
      <c r="F230" s="12">
        <f>IFERROR(AVERAGEIFS('01_Base_Analitica'!$V:$V,'01_Base_Analitica'!$D:$D,A230,'01_Base_Analitica'!$Y:$Y,1),"")</f>
        <v>6.95</v>
      </c>
      <c r="G230" s="11">
        <f>COUNTIFS('01_Base_Analitica'!$D:$D,A230,'01_Base_Analitica'!$Y:$Y,1)</f>
        <v>4</v>
      </c>
      <c r="H230" s="12">
        <f t="shared" si="6"/>
        <v>2.3499999999999988</v>
      </c>
      <c r="J230" s="12">
        <v>9.2999999999999989</v>
      </c>
      <c r="K230" s="12">
        <v>7.2</v>
      </c>
      <c r="L230" s="12">
        <f t="shared" si="7"/>
        <v>2.0999999999999988</v>
      </c>
      <c r="M230" s="12"/>
    </row>
    <row r="231" spans="1:13">
      <c r="A231">
        <f>'03_Resumo_Municipios'!A231</f>
        <v>3154101</v>
      </c>
      <c r="B231" t="str">
        <f>'03_Resumo_Municipios'!B231</f>
        <v>Recreio</v>
      </c>
      <c r="C231" t="str">
        <f>'03_Resumo_Municipios'!C231</f>
        <v>Minas Gerais</v>
      </c>
      <c r="D231" t="str">
        <f>'03_Resumo_Municipios'!D231</f>
        <v>Sudeste</v>
      </c>
      <c r="E231" s="12">
        <f>IFERROR(AVERAGEIFS('01_Base_Analitica'!$U:$U,'01_Base_Analitica'!$D:$D,A231,'01_Base_Analitica'!$Y:$Y,1),"")</f>
        <v>6.2750000000000004</v>
      </c>
      <c r="F231" s="12">
        <f>IFERROR(AVERAGEIFS('01_Base_Analitica'!$V:$V,'01_Base_Analitica'!$D:$D,A231,'01_Base_Analitica'!$Y:$Y,1),"")</f>
        <v>6.4</v>
      </c>
      <c r="G231" s="11">
        <f>COUNTIFS('01_Base_Analitica'!$D:$D,A231,'01_Base_Analitica'!$Y:$Y,1)</f>
        <v>4</v>
      </c>
      <c r="H231" s="12">
        <f t="shared" si="6"/>
        <v>-0.125</v>
      </c>
      <c r="J231" s="12">
        <v>6.6750000000000007</v>
      </c>
      <c r="K231" s="12">
        <v>7.4</v>
      </c>
      <c r="L231" s="12">
        <f t="shared" si="7"/>
        <v>-0.72499999999999964</v>
      </c>
      <c r="M231" s="12"/>
    </row>
    <row r="232" spans="1:13">
      <c r="A232">
        <f>'03_Resumo_Municipios'!A232</f>
        <v>3168606</v>
      </c>
      <c r="B232" t="str">
        <f>'03_Resumo_Municipios'!B232</f>
        <v>Teófilo Otoni</v>
      </c>
      <c r="C232" t="str">
        <f>'03_Resumo_Municipios'!C232</f>
        <v>Minas Gerais</v>
      </c>
      <c r="D232" t="str">
        <f>'03_Resumo_Municipios'!D232</f>
        <v>Sudeste</v>
      </c>
      <c r="E232" s="12">
        <f>IFERROR(AVERAGEIFS('01_Base_Analitica'!$U:$U,'01_Base_Analitica'!$D:$D,A232,'01_Base_Analitica'!$Y:$Y,1),"")</f>
        <v>9.2999999999999989</v>
      </c>
      <c r="F232" s="12">
        <f>IFERROR(AVERAGEIFS('01_Base_Analitica'!$V:$V,'01_Base_Analitica'!$D:$D,A232,'01_Base_Analitica'!$Y:$Y,1),"")</f>
        <v>5.6</v>
      </c>
      <c r="G232" s="11">
        <f>COUNTIFS('01_Base_Analitica'!$D:$D,A232,'01_Base_Analitica'!$Y:$Y,1)</f>
        <v>4</v>
      </c>
      <c r="H232" s="12">
        <f t="shared" si="6"/>
        <v>3.6999999999999993</v>
      </c>
      <c r="J232" s="12">
        <v>9.2999999999999989</v>
      </c>
      <c r="K232" s="12">
        <v>8.3000000000000007</v>
      </c>
      <c r="L232" s="12">
        <f t="shared" si="7"/>
        <v>0.99999999999999822</v>
      </c>
      <c r="M232" s="12"/>
    </row>
    <row r="233" spans="1:13">
      <c r="A233">
        <f>'03_Resumo_Municipios'!A233</f>
        <v>3170701</v>
      </c>
      <c r="B233" t="str">
        <f>'03_Resumo_Municipios'!B233</f>
        <v>Varginha</v>
      </c>
      <c r="C233" t="str">
        <f>'03_Resumo_Municipios'!C233</f>
        <v>Minas Gerais</v>
      </c>
      <c r="D233" t="str">
        <f>'03_Resumo_Municipios'!D233</f>
        <v>Sudeste</v>
      </c>
      <c r="E233" s="12">
        <f>IFERROR(AVERAGEIFS('01_Base_Analitica'!$U:$U,'01_Base_Analitica'!$D:$D,A233,'01_Base_Analitica'!$Y:$Y,1),"")</f>
        <v>9.2999999999999989</v>
      </c>
      <c r="F233" s="12">
        <f>IFERROR(AVERAGEIFS('01_Base_Analitica'!$V:$V,'01_Base_Analitica'!$D:$D,A233,'01_Base_Analitica'!$Y:$Y,1),"")</f>
        <v>7.6999999999999993</v>
      </c>
      <c r="G233" s="11">
        <f>COUNTIFS('01_Base_Analitica'!$D:$D,A233,'01_Base_Analitica'!$Y:$Y,1)</f>
        <v>4</v>
      </c>
      <c r="H233" s="12">
        <f t="shared" si="6"/>
        <v>1.5999999999999996</v>
      </c>
      <c r="J233" s="12">
        <v>9.2999999999999989</v>
      </c>
      <c r="K233" s="12">
        <v>8.1</v>
      </c>
      <c r="L233" s="12">
        <f t="shared" si="7"/>
        <v>1.1999999999999993</v>
      </c>
      <c r="M233" s="12"/>
    </row>
    <row r="234" spans="1:13">
      <c r="A234">
        <f>'03_Resumo_Municipios'!A234</f>
        <v>3109600</v>
      </c>
      <c r="B234" t="str">
        <f>'03_Resumo_Municipios'!B234</f>
        <v>Cachoeira da Prata</v>
      </c>
      <c r="C234" t="str">
        <f>'03_Resumo_Municipios'!C234</f>
        <v>Minas Gerais</v>
      </c>
      <c r="D234" t="str">
        <f>'03_Resumo_Municipios'!D234</f>
        <v>Sudeste</v>
      </c>
      <c r="E234" s="12">
        <f>IFERROR(AVERAGEIFS('01_Base_Analitica'!$U:$U,'01_Base_Analitica'!$D:$D,A234,'01_Base_Analitica'!$Y:$Y,1),"")</f>
        <v>6.5</v>
      </c>
      <c r="F234" s="12">
        <f>IFERROR(AVERAGEIFS('01_Base_Analitica'!$V:$V,'01_Base_Analitica'!$D:$D,A234,'01_Base_Analitica'!$Y:$Y,1),"")</f>
        <v>7.4</v>
      </c>
      <c r="G234" s="11">
        <f>COUNTIFS('01_Base_Analitica'!$D:$D,A234,'01_Base_Analitica'!$Y:$Y,1)</f>
        <v>4</v>
      </c>
      <c r="H234" s="12">
        <f t="shared" si="6"/>
        <v>-0.90000000000000036</v>
      </c>
      <c r="J234" s="12">
        <v>6.5250000000000004</v>
      </c>
      <c r="K234" s="12">
        <v>7.3000000000000007</v>
      </c>
      <c r="L234" s="12">
        <f t="shared" si="7"/>
        <v>-0.77500000000000036</v>
      </c>
      <c r="M234" s="12"/>
    </row>
    <row r="235" spans="1:13">
      <c r="A235">
        <f>'03_Resumo_Municipios'!A235</f>
        <v>3145505</v>
      </c>
      <c r="B235" t="str">
        <f>'03_Resumo_Municipios'!B235</f>
        <v>Olímpio Noronha</v>
      </c>
      <c r="C235" t="str">
        <f>'03_Resumo_Municipios'!C235</f>
        <v>Minas Gerais</v>
      </c>
      <c r="D235" t="str">
        <f>'03_Resumo_Municipios'!D235</f>
        <v>Sudeste</v>
      </c>
      <c r="E235" s="12">
        <f>IFERROR(AVERAGEIFS('01_Base_Analitica'!$U:$U,'01_Base_Analitica'!$D:$D,A235,'01_Base_Analitica'!$Y:$Y,1),"")</f>
        <v>5.5</v>
      </c>
      <c r="F235" s="12">
        <f>IFERROR(AVERAGEIFS('01_Base_Analitica'!$V:$V,'01_Base_Analitica'!$D:$D,A235,'01_Base_Analitica'!$Y:$Y,1),"")</f>
        <v>6.3</v>
      </c>
      <c r="G235" s="11">
        <f>COUNTIFS('01_Base_Analitica'!$D:$D,A235,'01_Base_Analitica'!$Y:$Y,1)</f>
        <v>4</v>
      </c>
      <c r="H235" s="12">
        <f t="shared" si="6"/>
        <v>-0.79999999999999982</v>
      </c>
      <c r="J235" s="12">
        <v>7.125</v>
      </c>
      <c r="K235" s="12">
        <v>6.7499999999999991</v>
      </c>
      <c r="L235" s="12">
        <f t="shared" si="7"/>
        <v>0.37500000000000089</v>
      </c>
      <c r="M235" s="12"/>
    </row>
    <row r="236" spans="1:13">
      <c r="A236">
        <f>'03_Resumo_Municipios'!A236</f>
        <v>3524907</v>
      </c>
      <c r="B236" t="str">
        <f>'03_Resumo_Municipios'!B236</f>
        <v>Jambeiro</v>
      </c>
      <c r="C236" t="str">
        <f>'03_Resumo_Municipios'!C236</f>
        <v>São Paulo</v>
      </c>
      <c r="D236" t="str">
        <f>'03_Resumo_Municipios'!D236</f>
        <v>Sudeste</v>
      </c>
      <c r="E236" s="12">
        <f>IFERROR(AVERAGEIFS('01_Base_Analitica'!$U:$U,'01_Base_Analitica'!$D:$D,A236,'01_Base_Analitica'!$Y:$Y,1),"")</f>
        <v>9.2999999999999989</v>
      </c>
      <c r="F236" s="12">
        <f>IFERROR(AVERAGEIFS('01_Base_Analitica'!$V:$V,'01_Base_Analitica'!$D:$D,A236,'01_Base_Analitica'!$Y:$Y,1),"")</f>
        <v>6.15</v>
      </c>
      <c r="G236" s="11">
        <f>COUNTIFS('01_Base_Analitica'!$D:$D,A236,'01_Base_Analitica'!$Y:$Y,1)</f>
        <v>4</v>
      </c>
      <c r="H236" s="12">
        <f t="shared" si="6"/>
        <v>3.1499999999999986</v>
      </c>
      <c r="J236" s="12">
        <v>9.2999999999999989</v>
      </c>
      <c r="K236" s="12">
        <v>8.3000000000000007</v>
      </c>
      <c r="L236" s="12">
        <f t="shared" si="7"/>
        <v>0.99999999999999822</v>
      </c>
      <c r="M236" s="12"/>
    </row>
    <row r="237" spans="1:13">
      <c r="A237">
        <f>'03_Resumo_Municipios'!A237</f>
        <v>3115805</v>
      </c>
      <c r="B237" t="str">
        <f>'03_Resumo_Municipios'!B237</f>
        <v>Centralina</v>
      </c>
      <c r="C237" t="str">
        <f>'03_Resumo_Municipios'!C237</f>
        <v>Minas Gerais</v>
      </c>
      <c r="D237" t="str">
        <f>'03_Resumo_Municipios'!D237</f>
        <v>Sudeste</v>
      </c>
      <c r="E237" s="12">
        <f>IFERROR(AVERAGEIFS('01_Base_Analitica'!$U:$U,'01_Base_Analitica'!$D:$D,A237,'01_Base_Analitica'!$Y:$Y,1),"")</f>
        <v>6.25</v>
      </c>
      <c r="F237" s="12">
        <f>IFERROR(AVERAGEIFS('01_Base_Analitica'!$V:$V,'01_Base_Analitica'!$D:$D,A237,'01_Base_Analitica'!$Y:$Y,1),"")</f>
        <v>6.1</v>
      </c>
      <c r="G237" s="11">
        <f>COUNTIFS('01_Base_Analitica'!$D:$D,A237,'01_Base_Analitica'!$Y:$Y,1)</f>
        <v>4</v>
      </c>
      <c r="H237" s="12">
        <f t="shared" si="6"/>
        <v>0.15000000000000036</v>
      </c>
      <c r="J237" s="12">
        <v>6.6749999999999998</v>
      </c>
      <c r="K237" s="12">
        <v>7.5</v>
      </c>
      <c r="L237" s="12">
        <f t="shared" si="7"/>
        <v>-0.82500000000000018</v>
      </c>
      <c r="M237" s="12"/>
    </row>
    <row r="238" spans="1:13">
      <c r="A238">
        <f>'03_Resumo_Municipios'!A238</f>
        <v>3115102</v>
      </c>
      <c r="B238" t="str">
        <f>'03_Resumo_Municipios'!B238</f>
        <v>Cássia</v>
      </c>
      <c r="C238" t="str">
        <f>'03_Resumo_Municipios'!C238</f>
        <v>Minas Gerais</v>
      </c>
      <c r="D238" t="str">
        <f>'03_Resumo_Municipios'!D238</f>
        <v>Sudeste</v>
      </c>
      <c r="E238" s="12">
        <f>IFERROR(AVERAGEIFS('01_Base_Analitica'!$U:$U,'01_Base_Analitica'!$D:$D,A238,'01_Base_Analitica'!$Y:$Y,1),"")</f>
        <v>9.2999999999999989</v>
      </c>
      <c r="F238" s="12">
        <f>IFERROR(AVERAGEIFS('01_Base_Analitica'!$V:$V,'01_Base_Analitica'!$D:$D,A238,'01_Base_Analitica'!$Y:$Y,1),"")</f>
        <v>7.2</v>
      </c>
      <c r="G238" s="11">
        <f>COUNTIFS('01_Base_Analitica'!$D:$D,A238,'01_Base_Analitica'!$Y:$Y,1)</f>
        <v>4</v>
      </c>
      <c r="H238" s="12">
        <f t="shared" si="6"/>
        <v>2.0999999999999988</v>
      </c>
      <c r="J238" s="12">
        <v>5.85</v>
      </c>
      <c r="K238" s="12">
        <v>6</v>
      </c>
      <c r="L238" s="12">
        <f t="shared" si="7"/>
        <v>-0.15000000000000036</v>
      </c>
      <c r="M238" s="12"/>
    </row>
    <row r="239" spans="1:13">
      <c r="A239">
        <f>'03_Resumo_Municipios'!A239</f>
        <v>3540853</v>
      </c>
      <c r="B239" t="str">
        <f>'03_Resumo_Municipios'!B239</f>
        <v>Pracinha</v>
      </c>
      <c r="C239" t="str">
        <f>'03_Resumo_Municipios'!C239</f>
        <v>São Paulo</v>
      </c>
      <c r="D239" t="str">
        <f>'03_Resumo_Municipios'!D239</f>
        <v>Sudeste</v>
      </c>
      <c r="E239" s="12">
        <f>IFERROR(AVERAGEIFS('01_Base_Analitica'!$U:$U,'01_Base_Analitica'!$D:$D,A239,'01_Base_Analitica'!$Y:$Y,1),"")</f>
        <v>6.6750000000000007</v>
      </c>
      <c r="F239" s="12">
        <f>IFERROR(AVERAGEIFS('01_Base_Analitica'!$V:$V,'01_Base_Analitica'!$D:$D,A239,'01_Base_Analitica'!$Y:$Y,1),"")</f>
        <v>7.4</v>
      </c>
      <c r="G239" s="11">
        <f>COUNTIFS('01_Base_Analitica'!$D:$D,A239,'01_Base_Analitica'!$Y:$Y,1)</f>
        <v>4</v>
      </c>
      <c r="H239" s="12">
        <f t="shared" si="6"/>
        <v>-0.72499999999999964</v>
      </c>
      <c r="J239" s="12">
        <v>6.2999999999999989</v>
      </c>
      <c r="K239" s="12">
        <v>6.3</v>
      </c>
      <c r="L239" s="12">
        <f t="shared" si="7"/>
        <v>0</v>
      </c>
      <c r="M239" s="12"/>
    </row>
    <row r="240" spans="1:13">
      <c r="A240">
        <f>'03_Resumo_Municipios'!A240</f>
        <v>3108008</v>
      </c>
      <c r="B240" t="str">
        <f>'03_Resumo_Municipios'!B240</f>
        <v>Bom Sucesso</v>
      </c>
      <c r="C240" t="str">
        <f>'03_Resumo_Municipios'!C240</f>
        <v>Minas Gerais</v>
      </c>
      <c r="D240" t="str">
        <f>'03_Resumo_Municipios'!D240</f>
        <v>Sudeste</v>
      </c>
      <c r="E240" s="12">
        <f>IFERROR(AVERAGEIFS('01_Base_Analitica'!$U:$U,'01_Base_Analitica'!$D:$D,A240,'01_Base_Analitica'!$Y:$Y,1),"")</f>
        <v>9.2999999999999989</v>
      </c>
      <c r="F240" s="12">
        <f>IFERROR(AVERAGEIFS('01_Base_Analitica'!$V:$V,'01_Base_Analitica'!$D:$D,A240,'01_Base_Analitica'!$Y:$Y,1),"")</f>
        <v>8.3000000000000007</v>
      </c>
      <c r="G240" s="11">
        <f>COUNTIFS('01_Base_Analitica'!$D:$D,A240,'01_Base_Analitica'!$Y:$Y,1)</f>
        <v>4</v>
      </c>
      <c r="H240" s="12">
        <f t="shared" si="6"/>
        <v>0.99999999999999822</v>
      </c>
      <c r="J240" s="12">
        <v>9.2999999999999989</v>
      </c>
      <c r="K240" s="12">
        <v>7.3</v>
      </c>
      <c r="L240" s="12">
        <f t="shared" si="7"/>
        <v>1.9999999999999991</v>
      </c>
      <c r="M240" s="12"/>
    </row>
    <row r="241" spans="1:13">
      <c r="A241">
        <f>'03_Resumo_Municipios'!A241</f>
        <v>3117702</v>
      </c>
      <c r="B241" t="str">
        <f>'03_Resumo_Municipios'!B241</f>
        <v>Conceição do Rio Verde</v>
      </c>
      <c r="C241" t="str">
        <f>'03_Resumo_Municipios'!C241</f>
        <v>Minas Gerais</v>
      </c>
      <c r="D241" t="str">
        <f>'03_Resumo_Municipios'!D241</f>
        <v>Sudeste</v>
      </c>
      <c r="E241" s="12">
        <f>IFERROR(AVERAGEIFS('01_Base_Analitica'!$U:$U,'01_Base_Analitica'!$D:$D,A241,'01_Base_Analitica'!$Y:$Y,1),"")</f>
        <v>9.2999999999999989</v>
      </c>
      <c r="F241" s="12">
        <f>IFERROR(AVERAGEIFS('01_Base_Analitica'!$V:$V,'01_Base_Analitica'!$D:$D,A241,'01_Base_Analitica'!$Y:$Y,1),"")</f>
        <v>8.1</v>
      </c>
      <c r="G241" s="11">
        <f>COUNTIFS('01_Base_Analitica'!$D:$D,A241,'01_Base_Analitica'!$Y:$Y,1)</f>
        <v>4</v>
      </c>
      <c r="H241" s="12">
        <f t="shared" si="6"/>
        <v>1.1999999999999993</v>
      </c>
      <c r="J241" s="12">
        <v>8.0500000000000007</v>
      </c>
      <c r="K241" s="12">
        <v>8.0500000000000007</v>
      </c>
      <c r="L241" s="12">
        <f t="shared" si="7"/>
        <v>0</v>
      </c>
      <c r="M241" s="12"/>
    </row>
    <row r="242" spans="1:13">
      <c r="A242">
        <f>'03_Resumo_Municipios'!A242</f>
        <v>3524600</v>
      </c>
      <c r="B242" t="str">
        <f>'03_Resumo_Municipios'!B242</f>
        <v>Jacupiranga</v>
      </c>
      <c r="C242" t="str">
        <f>'03_Resumo_Municipios'!C242</f>
        <v>São Paulo</v>
      </c>
      <c r="D242" t="str">
        <f>'03_Resumo_Municipios'!D242</f>
        <v>Sudeste</v>
      </c>
      <c r="E242" s="12">
        <f>IFERROR(AVERAGEIFS('01_Base_Analitica'!$U:$U,'01_Base_Analitica'!$D:$D,A242,'01_Base_Analitica'!$Y:$Y,1),"")</f>
        <v>6.5250000000000004</v>
      </c>
      <c r="F242" s="12">
        <f>IFERROR(AVERAGEIFS('01_Base_Analitica'!$V:$V,'01_Base_Analitica'!$D:$D,A242,'01_Base_Analitica'!$Y:$Y,1),"")</f>
        <v>7.3000000000000007</v>
      </c>
      <c r="G242" s="11">
        <f>COUNTIFS('01_Base_Analitica'!$D:$D,A242,'01_Base_Analitica'!$Y:$Y,1)</f>
        <v>4</v>
      </c>
      <c r="H242" s="12">
        <f t="shared" si="6"/>
        <v>-0.77500000000000036</v>
      </c>
      <c r="J242" s="12">
        <v>7.125</v>
      </c>
      <c r="K242" s="12">
        <v>6.7</v>
      </c>
      <c r="L242" s="12">
        <f t="shared" si="7"/>
        <v>0.42499999999999982</v>
      </c>
      <c r="M242" s="12"/>
    </row>
    <row r="243" spans="1:13">
      <c r="A243">
        <f>'03_Resumo_Municipios'!A243</f>
        <v>3302502</v>
      </c>
      <c r="B243" t="str">
        <f>'03_Resumo_Municipios'!B243</f>
        <v>Magé</v>
      </c>
      <c r="C243" t="str">
        <f>'03_Resumo_Municipios'!C243</f>
        <v>Rio de Janeiro</v>
      </c>
      <c r="D243" t="str">
        <f>'03_Resumo_Municipios'!D243</f>
        <v>Sudeste</v>
      </c>
      <c r="E243" s="12">
        <f>IFERROR(AVERAGEIFS('01_Base_Analitica'!$U:$U,'01_Base_Analitica'!$D:$D,A243,'01_Base_Analitica'!$Y:$Y,1),"")</f>
        <v>7.125</v>
      </c>
      <c r="F243" s="12">
        <f>IFERROR(AVERAGEIFS('01_Base_Analitica'!$V:$V,'01_Base_Analitica'!$D:$D,A243,'01_Base_Analitica'!$Y:$Y,1),"")</f>
        <v>6.7499999999999991</v>
      </c>
      <c r="G243" s="11">
        <f>COUNTIFS('01_Base_Analitica'!$D:$D,A243,'01_Base_Analitica'!$Y:$Y,1)</f>
        <v>4</v>
      </c>
      <c r="H243" s="12">
        <f t="shared" si="6"/>
        <v>0.37500000000000089</v>
      </c>
      <c r="J243" s="12">
        <v>7.25</v>
      </c>
      <c r="K243" s="12">
        <v>7.3</v>
      </c>
      <c r="L243" s="12">
        <f t="shared" si="7"/>
        <v>-4.9999999999999822E-2</v>
      </c>
      <c r="M243" s="12"/>
    </row>
    <row r="244" spans="1:13">
      <c r="A244">
        <f>'03_Resumo_Municipios'!A244</f>
        <v>3131505</v>
      </c>
      <c r="B244" t="str">
        <f>'03_Resumo_Municipios'!B244</f>
        <v>Ipuiúna</v>
      </c>
      <c r="C244" t="str">
        <f>'03_Resumo_Municipios'!C244</f>
        <v>Minas Gerais</v>
      </c>
      <c r="D244" t="str">
        <f>'03_Resumo_Municipios'!D244</f>
        <v>Sudeste</v>
      </c>
      <c r="E244" s="12">
        <f>IFERROR(AVERAGEIFS('01_Base_Analitica'!$U:$U,'01_Base_Analitica'!$D:$D,A244,'01_Base_Analitica'!$Y:$Y,1),"")</f>
        <v>9.2999999999999989</v>
      </c>
      <c r="F244" s="12">
        <f>IFERROR(AVERAGEIFS('01_Base_Analitica'!$V:$V,'01_Base_Analitica'!$D:$D,A244,'01_Base_Analitica'!$Y:$Y,1),"")</f>
        <v>8.3000000000000007</v>
      </c>
      <c r="G244" s="11">
        <f>COUNTIFS('01_Base_Analitica'!$D:$D,A244,'01_Base_Analitica'!$Y:$Y,1)</f>
        <v>4</v>
      </c>
      <c r="H244" s="12">
        <f t="shared" si="6"/>
        <v>0.99999999999999822</v>
      </c>
      <c r="J244" s="12">
        <v>9.2999999999999989</v>
      </c>
      <c r="K244" s="12">
        <v>7.7</v>
      </c>
      <c r="L244" s="12">
        <f t="shared" si="7"/>
        <v>1.5999999999999988</v>
      </c>
      <c r="M244" s="12"/>
    </row>
    <row r="245" spans="1:13">
      <c r="A245">
        <f>'03_Resumo_Municipios'!A245</f>
        <v>3202009</v>
      </c>
      <c r="B245" t="str">
        <f>'03_Resumo_Municipios'!B245</f>
        <v>Dores do Rio Preto</v>
      </c>
      <c r="C245" t="str">
        <f>'03_Resumo_Municipios'!C245</f>
        <v>Espírito Santo</v>
      </c>
      <c r="D245" t="str">
        <f>'03_Resumo_Municipios'!D245</f>
        <v>Sudeste</v>
      </c>
      <c r="E245" s="12">
        <f>IFERROR(AVERAGEIFS('01_Base_Analitica'!$U:$U,'01_Base_Analitica'!$D:$D,A245,'01_Base_Analitica'!$Y:$Y,1),"")</f>
        <v>6.6749999999999998</v>
      </c>
      <c r="F245" s="12">
        <f>IFERROR(AVERAGEIFS('01_Base_Analitica'!$V:$V,'01_Base_Analitica'!$D:$D,A245,'01_Base_Analitica'!$Y:$Y,1),"")</f>
        <v>7.5</v>
      </c>
      <c r="G245" s="11">
        <f>COUNTIFS('01_Base_Analitica'!$D:$D,A245,'01_Base_Analitica'!$Y:$Y,1)</f>
        <v>4</v>
      </c>
      <c r="H245" s="12">
        <f t="shared" si="6"/>
        <v>-0.82500000000000018</v>
      </c>
      <c r="J245" s="12">
        <v>9.2999999999999989</v>
      </c>
      <c r="K245" s="12">
        <v>6.5749999999999993</v>
      </c>
      <c r="L245" s="12">
        <f t="shared" si="7"/>
        <v>2.7249999999999996</v>
      </c>
      <c r="M245" s="12"/>
    </row>
    <row r="246" spans="1:13">
      <c r="A246">
        <f>'03_Resumo_Municipios'!A246</f>
        <v>3109808</v>
      </c>
      <c r="B246" t="str">
        <f>'03_Resumo_Municipios'!B246</f>
        <v>Cachoeira Dourada</v>
      </c>
      <c r="C246" t="str">
        <f>'03_Resumo_Municipios'!C246</f>
        <v>Minas Gerais</v>
      </c>
      <c r="D246" t="str">
        <f>'03_Resumo_Municipios'!D246</f>
        <v>Sudeste</v>
      </c>
      <c r="E246" s="12">
        <f>IFERROR(AVERAGEIFS('01_Base_Analitica'!$U:$U,'01_Base_Analitica'!$D:$D,A246,'01_Base_Analitica'!$Y:$Y,1),"")</f>
        <v>5.85</v>
      </c>
      <c r="F246" s="12">
        <f>IFERROR(AVERAGEIFS('01_Base_Analitica'!$V:$V,'01_Base_Analitica'!$D:$D,A246,'01_Base_Analitica'!$Y:$Y,1),"")</f>
        <v>6</v>
      </c>
      <c r="G246" s="11">
        <f>COUNTIFS('01_Base_Analitica'!$D:$D,A246,'01_Base_Analitica'!$Y:$Y,1)</f>
        <v>4</v>
      </c>
      <c r="H246" s="12">
        <f t="shared" si="6"/>
        <v>-0.15000000000000036</v>
      </c>
      <c r="J246" s="12">
        <v>6.1000000000000005</v>
      </c>
      <c r="K246" s="12">
        <v>6.0749999999999993</v>
      </c>
      <c r="L246" s="12">
        <f t="shared" si="7"/>
        <v>2.5000000000001243E-2</v>
      </c>
      <c r="M246" s="12"/>
    </row>
    <row r="247" spans="1:13">
      <c r="A247">
        <f>'03_Resumo_Municipios'!A247</f>
        <v>3140530</v>
      </c>
      <c r="B247" t="str">
        <f>'03_Resumo_Municipios'!B247</f>
        <v>Martins Soares</v>
      </c>
      <c r="C247" t="str">
        <f>'03_Resumo_Municipios'!C247</f>
        <v>Minas Gerais</v>
      </c>
      <c r="D247" t="str">
        <f>'03_Resumo_Municipios'!D247</f>
        <v>Sudeste</v>
      </c>
      <c r="E247" s="12">
        <f>IFERROR(AVERAGEIFS('01_Base_Analitica'!$U:$U,'01_Base_Analitica'!$D:$D,A247,'01_Base_Analitica'!$Y:$Y,1),"")</f>
        <v>6.2999999999999989</v>
      </c>
      <c r="F247" s="12">
        <f>IFERROR(AVERAGEIFS('01_Base_Analitica'!$V:$V,'01_Base_Analitica'!$D:$D,A247,'01_Base_Analitica'!$Y:$Y,1),"")</f>
        <v>6.3</v>
      </c>
      <c r="G247" s="11">
        <f>COUNTIFS('01_Base_Analitica'!$D:$D,A247,'01_Base_Analitica'!$Y:$Y,1)</f>
        <v>4</v>
      </c>
      <c r="H247" s="12">
        <f t="shared" si="6"/>
        <v>-8.8817841970012523E-16</v>
      </c>
      <c r="J247" s="12">
        <v>9.2999999999999989</v>
      </c>
      <c r="K247" s="12">
        <v>7.4</v>
      </c>
      <c r="L247" s="12">
        <f t="shared" si="7"/>
        <v>1.8999999999999986</v>
      </c>
      <c r="M247" s="12"/>
    </row>
    <row r="248" spans="1:13">
      <c r="A248">
        <f>'03_Resumo_Municipios'!A248</f>
        <v>3162575</v>
      </c>
      <c r="B248" t="str">
        <f>'03_Resumo_Municipios'!B248</f>
        <v>São João do Manteninha</v>
      </c>
      <c r="C248" t="str">
        <f>'03_Resumo_Municipios'!C248</f>
        <v>Minas Gerais</v>
      </c>
      <c r="D248" t="str">
        <f>'03_Resumo_Municipios'!D248</f>
        <v>Sudeste</v>
      </c>
      <c r="E248" s="12">
        <f>IFERROR(AVERAGEIFS('01_Base_Analitica'!$U:$U,'01_Base_Analitica'!$D:$D,A248,'01_Base_Analitica'!$Y:$Y,1),"")</f>
        <v>9.2999999999999989</v>
      </c>
      <c r="F248" s="12">
        <f>IFERROR(AVERAGEIFS('01_Base_Analitica'!$V:$V,'01_Base_Analitica'!$D:$D,A248,'01_Base_Analitica'!$Y:$Y,1),"")</f>
        <v>7.3</v>
      </c>
      <c r="G248" s="11">
        <f>COUNTIFS('01_Base_Analitica'!$D:$D,A248,'01_Base_Analitica'!$Y:$Y,1)</f>
        <v>4</v>
      </c>
      <c r="H248" s="12">
        <f t="shared" si="6"/>
        <v>1.9999999999999991</v>
      </c>
      <c r="J248" s="12">
        <v>6.1999999999999993</v>
      </c>
      <c r="K248" s="12">
        <v>5.6</v>
      </c>
      <c r="L248" s="12">
        <f t="shared" si="7"/>
        <v>0.59999999999999964</v>
      </c>
      <c r="M248" s="12"/>
    </row>
    <row r="249" spans="1:13">
      <c r="A249">
        <f>'03_Resumo_Municipios'!A249</f>
        <v>3144904</v>
      </c>
      <c r="B249" t="str">
        <f>'03_Resumo_Municipios'!B249</f>
        <v>Nova Módica</v>
      </c>
      <c r="C249" t="str">
        <f>'03_Resumo_Municipios'!C249</f>
        <v>Minas Gerais</v>
      </c>
      <c r="D249" t="str">
        <f>'03_Resumo_Municipios'!D249</f>
        <v>Sudeste</v>
      </c>
      <c r="E249" s="12">
        <f>IFERROR(AVERAGEIFS('01_Base_Analitica'!$U:$U,'01_Base_Analitica'!$D:$D,A249,'01_Base_Analitica'!$Y:$Y,1),"")</f>
        <v>8.0500000000000007</v>
      </c>
      <c r="F249" s="12">
        <f>IFERROR(AVERAGEIFS('01_Base_Analitica'!$V:$V,'01_Base_Analitica'!$D:$D,A249,'01_Base_Analitica'!$Y:$Y,1),"")</f>
        <v>8.0500000000000007</v>
      </c>
      <c r="G249" s="11">
        <f>COUNTIFS('01_Base_Analitica'!$D:$D,A249,'01_Base_Analitica'!$Y:$Y,1)</f>
        <v>4</v>
      </c>
      <c r="H249" s="12">
        <f t="shared" si="6"/>
        <v>0</v>
      </c>
      <c r="J249" s="12">
        <v>6.75</v>
      </c>
      <c r="K249" s="12">
        <v>7.2</v>
      </c>
      <c r="L249" s="12">
        <f t="shared" si="7"/>
        <v>-0.45000000000000018</v>
      </c>
      <c r="M249" s="12"/>
    </row>
    <row r="250" spans="1:13">
      <c r="A250">
        <f>'03_Resumo_Municipios'!A250</f>
        <v>3170057</v>
      </c>
      <c r="B250" t="str">
        <f>'03_Resumo_Municipios'!B250</f>
        <v>Ubaporanga</v>
      </c>
      <c r="C250" t="str">
        <f>'03_Resumo_Municipios'!C250</f>
        <v>Minas Gerais</v>
      </c>
      <c r="D250" t="str">
        <f>'03_Resumo_Municipios'!D250</f>
        <v>Sudeste</v>
      </c>
      <c r="E250" s="12">
        <f>IFERROR(AVERAGEIFS('01_Base_Analitica'!$U:$U,'01_Base_Analitica'!$D:$D,A250,'01_Base_Analitica'!$Y:$Y,1),"")</f>
        <v>7.125</v>
      </c>
      <c r="F250" s="12">
        <f>IFERROR(AVERAGEIFS('01_Base_Analitica'!$V:$V,'01_Base_Analitica'!$D:$D,A250,'01_Base_Analitica'!$Y:$Y,1),"")</f>
        <v>6.7</v>
      </c>
      <c r="G250" s="11">
        <f>COUNTIFS('01_Base_Analitica'!$D:$D,A250,'01_Base_Analitica'!$Y:$Y,1)</f>
        <v>4</v>
      </c>
      <c r="H250" s="12">
        <f t="shared" si="6"/>
        <v>0.42499999999999982</v>
      </c>
      <c r="J250" s="12">
        <v>6.25</v>
      </c>
      <c r="K250" s="12">
        <v>6.4</v>
      </c>
      <c r="L250" s="12">
        <f t="shared" si="7"/>
        <v>-0.15000000000000036</v>
      </c>
      <c r="M250" s="12"/>
    </row>
    <row r="251" spans="1:13">
      <c r="A251">
        <f>'03_Resumo_Municipios'!A251</f>
        <v>3169059</v>
      </c>
      <c r="B251" t="str">
        <f>'03_Resumo_Municipios'!B251</f>
        <v>Tocos do Moji</v>
      </c>
      <c r="C251" t="str">
        <f>'03_Resumo_Municipios'!C251</f>
        <v>Minas Gerais</v>
      </c>
      <c r="D251" t="str">
        <f>'03_Resumo_Municipios'!D251</f>
        <v>Sudeste</v>
      </c>
      <c r="E251" s="12">
        <f>IFERROR(AVERAGEIFS('01_Base_Analitica'!$U:$U,'01_Base_Analitica'!$D:$D,A251,'01_Base_Analitica'!$Y:$Y,1),"")</f>
        <v>7.25</v>
      </c>
      <c r="F251" s="12">
        <f>IFERROR(AVERAGEIFS('01_Base_Analitica'!$V:$V,'01_Base_Analitica'!$D:$D,A251,'01_Base_Analitica'!$Y:$Y,1),"")</f>
        <v>7.3</v>
      </c>
      <c r="G251" s="11">
        <f>COUNTIFS('01_Base_Analitica'!$D:$D,A251,'01_Base_Analitica'!$Y:$Y,1)</f>
        <v>4</v>
      </c>
      <c r="H251" s="12">
        <f t="shared" si="6"/>
        <v>-4.9999999999999822E-2</v>
      </c>
      <c r="J251" s="12">
        <v>9.2999999999999989</v>
      </c>
      <c r="K251" s="12">
        <v>7.7</v>
      </c>
      <c r="L251" s="12">
        <f t="shared" si="7"/>
        <v>1.5999999999999988</v>
      </c>
      <c r="M251" s="12"/>
    </row>
    <row r="252" spans="1:13">
      <c r="A252">
        <f>'03_Resumo_Municipios'!A252</f>
        <v>3108701</v>
      </c>
      <c r="B252" t="str">
        <f>'03_Resumo_Municipios'!B252</f>
        <v>Brás Pires</v>
      </c>
      <c r="C252" t="str">
        <f>'03_Resumo_Municipios'!C252</f>
        <v>Minas Gerais</v>
      </c>
      <c r="D252" t="str">
        <f>'03_Resumo_Municipios'!D252</f>
        <v>Sudeste</v>
      </c>
      <c r="E252" s="12">
        <f>IFERROR(AVERAGEIFS('01_Base_Analitica'!$U:$U,'01_Base_Analitica'!$D:$D,A252,'01_Base_Analitica'!$Y:$Y,1),"")</f>
        <v>9.2999999999999989</v>
      </c>
      <c r="F252" s="12">
        <f>IFERROR(AVERAGEIFS('01_Base_Analitica'!$V:$V,'01_Base_Analitica'!$D:$D,A252,'01_Base_Analitica'!$Y:$Y,1),"")</f>
        <v>7.7</v>
      </c>
      <c r="G252" s="11">
        <f>COUNTIFS('01_Base_Analitica'!$D:$D,A252,'01_Base_Analitica'!$Y:$Y,1)</f>
        <v>4</v>
      </c>
      <c r="H252" s="12">
        <f t="shared" si="6"/>
        <v>1.5999999999999988</v>
      </c>
      <c r="J252" s="12">
        <v>9.2999999999999989</v>
      </c>
      <c r="K252" s="12">
        <v>7.4</v>
      </c>
      <c r="L252" s="12">
        <f t="shared" si="7"/>
        <v>1.8999999999999986</v>
      </c>
      <c r="M252" s="12"/>
    </row>
    <row r="253" spans="1:13">
      <c r="A253">
        <f>'03_Resumo_Municipios'!A253</f>
        <v>3520426</v>
      </c>
      <c r="B253" t="str">
        <f>'03_Resumo_Municipios'!B253</f>
        <v>Ilha Comprida</v>
      </c>
      <c r="C253" t="str">
        <f>'03_Resumo_Municipios'!C253</f>
        <v>São Paulo</v>
      </c>
      <c r="D253" t="str">
        <f>'03_Resumo_Municipios'!D253</f>
        <v>Sudeste</v>
      </c>
      <c r="E253" s="12">
        <f>IFERROR(AVERAGEIFS('01_Base_Analitica'!$U:$U,'01_Base_Analitica'!$D:$D,A253,'01_Base_Analitica'!$Y:$Y,1),"")</f>
        <v>9.2999999999999989</v>
      </c>
      <c r="F253" s="12">
        <f>IFERROR(AVERAGEIFS('01_Base_Analitica'!$V:$V,'01_Base_Analitica'!$D:$D,A253,'01_Base_Analitica'!$Y:$Y,1),"")</f>
        <v>6.5749999999999993</v>
      </c>
      <c r="G253" s="11">
        <f>COUNTIFS('01_Base_Analitica'!$D:$D,A253,'01_Base_Analitica'!$Y:$Y,1)</f>
        <v>4</v>
      </c>
      <c r="H253" s="12">
        <f t="shared" si="6"/>
        <v>2.7249999999999996</v>
      </c>
      <c r="J253" s="12">
        <v>5.35</v>
      </c>
      <c r="K253" s="12">
        <v>5.6</v>
      </c>
      <c r="L253" s="12">
        <f t="shared" si="7"/>
        <v>-0.25</v>
      </c>
      <c r="M253" s="12"/>
    </row>
    <row r="254" spans="1:13">
      <c r="A254">
        <f>'03_Resumo_Municipios'!A254</f>
        <v>3103801</v>
      </c>
      <c r="B254" t="str">
        <f>'03_Resumo_Municipios'!B254</f>
        <v>Arapuá</v>
      </c>
      <c r="C254" t="str">
        <f>'03_Resumo_Municipios'!C254</f>
        <v>Minas Gerais</v>
      </c>
      <c r="D254" t="str">
        <f>'03_Resumo_Municipios'!D254</f>
        <v>Sudeste</v>
      </c>
      <c r="E254" s="12">
        <f>IFERROR(AVERAGEIFS('01_Base_Analitica'!$U:$U,'01_Base_Analitica'!$D:$D,A254,'01_Base_Analitica'!$Y:$Y,1),"")</f>
        <v>6.1000000000000005</v>
      </c>
      <c r="F254" s="12">
        <f>IFERROR(AVERAGEIFS('01_Base_Analitica'!$V:$V,'01_Base_Analitica'!$D:$D,A254,'01_Base_Analitica'!$Y:$Y,1),"")</f>
        <v>6.0749999999999993</v>
      </c>
      <c r="G254" s="11">
        <f>COUNTIFS('01_Base_Analitica'!$D:$D,A254,'01_Base_Analitica'!$Y:$Y,1)</f>
        <v>4</v>
      </c>
      <c r="H254" s="12">
        <f t="shared" si="6"/>
        <v>2.5000000000001243E-2</v>
      </c>
      <c r="J254" s="12">
        <v>9.3333333333333339</v>
      </c>
      <c r="K254" s="12">
        <v>6.5</v>
      </c>
      <c r="L254" s="12">
        <f t="shared" si="7"/>
        <v>2.8333333333333339</v>
      </c>
      <c r="M254" s="12"/>
    </row>
    <row r="255" spans="1:13">
      <c r="A255">
        <f>'03_Resumo_Municipios'!A255</f>
        <v>3101300</v>
      </c>
      <c r="B255" t="str">
        <f>'03_Resumo_Municipios'!B255</f>
        <v>Alagoa</v>
      </c>
      <c r="C255" t="str">
        <f>'03_Resumo_Municipios'!C255</f>
        <v>Minas Gerais</v>
      </c>
      <c r="D255" t="str">
        <f>'03_Resumo_Municipios'!D255</f>
        <v>Sudeste</v>
      </c>
      <c r="E255" s="12">
        <f>IFERROR(AVERAGEIFS('01_Base_Analitica'!$U:$U,'01_Base_Analitica'!$D:$D,A255,'01_Base_Analitica'!$Y:$Y,1),"")</f>
        <v>9.2999999999999989</v>
      </c>
      <c r="F255" s="12">
        <f>IFERROR(AVERAGEIFS('01_Base_Analitica'!$V:$V,'01_Base_Analitica'!$D:$D,A255,'01_Base_Analitica'!$Y:$Y,1),"")</f>
        <v>7.4</v>
      </c>
      <c r="G255" s="11">
        <f>COUNTIFS('01_Base_Analitica'!$D:$D,A255,'01_Base_Analitica'!$Y:$Y,1)</f>
        <v>4</v>
      </c>
      <c r="H255" s="12">
        <f t="shared" si="6"/>
        <v>1.8999999999999986</v>
      </c>
      <c r="J255" s="12">
        <v>6.8999999999999995</v>
      </c>
      <c r="K255" s="12">
        <v>7.25</v>
      </c>
      <c r="L255" s="12">
        <f t="shared" si="7"/>
        <v>-0.35000000000000053</v>
      </c>
      <c r="M255" s="12"/>
    </row>
    <row r="256" spans="1:13">
      <c r="A256">
        <f>'03_Resumo_Municipios'!A256</f>
        <v>3519709</v>
      </c>
      <c r="B256" t="str">
        <f>'03_Resumo_Municipios'!B256</f>
        <v>Ibiúna</v>
      </c>
      <c r="C256" t="str">
        <f>'03_Resumo_Municipios'!C256</f>
        <v>São Paulo</v>
      </c>
      <c r="D256" t="str">
        <f>'03_Resumo_Municipios'!D256</f>
        <v>Sudeste</v>
      </c>
      <c r="E256" s="12">
        <f>IFERROR(AVERAGEIFS('01_Base_Analitica'!$U:$U,'01_Base_Analitica'!$D:$D,A256,'01_Base_Analitica'!$Y:$Y,1),"")</f>
        <v>6.1999999999999993</v>
      </c>
      <c r="F256" s="12">
        <f>IFERROR(AVERAGEIFS('01_Base_Analitica'!$V:$V,'01_Base_Analitica'!$D:$D,A256,'01_Base_Analitica'!$Y:$Y,1),"")</f>
        <v>5.6</v>
      </c>
      <c r="G256" s="11">
        <f>COUNTIFS('01_Base_Analitica'!$D:$D,A256,'01_Base_Analitica'!$Y:$Y,1)</f>
        <v>4</v>
      </c>
      <c r="H256" s="12">
        <f t="shared" si="6"/>
        <v>0.59999999999999964</v>
      </c>
      <c r="J256" s="12">
        <v>9.2999999999999989</v>
      </c>
      <c r="K256" s="12">
        <v>6.1</v>
      </c>
      <c r="L256" s="12">
        <f t="shared" si="7"/>
        <v>3.1999999999999993</v>
      </c>
      <c r="M256" s="12"/>
    </row>
    <row r="257" spans="1:13">
      <c r="A257">
        <f>'03_Resumo_Municipios'!A257</f>
        <v>3163904</v>
      </c>
      <c r="B257" t="str">
        <f>'03_Resumo_Municipios'!B257</f>
        <v>São Pedro da União</v>
      </c>
      <c r="C257" t="str">
        <f>'03_Resumo_Municipios'!C257</f>
        <v>Minas Gerais</v>
      </c>
      <c r="D257" t="str">
        <f>'03_Resumo_Municipios'!D257</f>
        <v>Sudeste</v>
      </c>
      <c r="E257" s="12">
        <f>IFERROR(AVERAGEIFS('01_Base_Analitica'!$U:$U,'01_Base_Analitica'!$D:$D,A257,'01_Base_Analitica'!$Y:$Y,1),"")</f>
        <v>6.75</v>
      </c>
      <c r="F257" s="12">
        <f>IFERROR(AVERAGEIFS('01_Base_Analitica'!$V:$V,'01_Base_Analitica'!$D:$D,A257,'01_Base_Analitica'!$Y:$Y,1),"")</f>
        <v>7.2</v>
      </c>
      <c r="G257" s="11">
        <f>COUNTIFS('01_Base_Analitica'!$D:$D,A257,'01_Base_Analitica'!$Y:$Y,1)</f>
        <v>4</v>
      </c>
      <c r="H257" s="12">
        <f t="shared" si="6"/>
        <v>-0.45000000000000018</v>
      </c>
      <c r="J257" s="12">
        <v>8.15</v>
      </c>
      <c r="K257" s="12">
        <v>7.4</v>
      </c>
      <c r="L257" s="12">
        <f t="shared" si="7"/>
        <v>0.75</v>
      </c>
      <c r="M257" s="12"/>
    </row>
    <row r="258" spans="1:13">
      <c r="A258">
        <f>'03_Resumo_Municipios'!A258</f>
        <v>3126752</v>
      </c>
      <c r="B258" t="str">
        <f>'03_Resumo_Municipios'!B258</f>
        <v>Franciscópolis</v>
      </c>
      <c r="C258" t="str">
        <f>'03_Resumo_Municipios'!C258</f>
        <v>Minas Gerais</v>
      </c>
      <c r="D258" t="str">
        <f>'03_Resumo_Municipios'!D258</f>
        <v>Sudeste</v>
      </c>
      <c r="E258" s="12">
        <f>IFERROR(AVERAGEIFS('01_Base_Analitica'!$U:$U,'01_Base_Analitica'!$D:$D,A258,'01_Base_Analitica'!$Y:$Y,1),"")</f>
        <v>6.25</v>
      </c>
      <c r="F258" s="12">
        <f>IFERROR(AVERAGEIFS('01_Base_Analitica'!$V:$V,'01_Base_Analitica'!$D:$D,A258,'01_Base_Analitica'!$Y:$Y,1),"")</f>
        <v>6.4</v>
      </c>
      <c r="G258" s="11">
        <f>COUNTIFS('01_Base_Analitica'!$D:$D,A258,'01_Base_Analitica'!$Y:$Y,1)</f>
        <v>4</v>
      </c>
      <c r="H258" s="12">
        <f t="shared" si="6"/>
        <v>-0.15000000000000036</v>
      </c>
      <c r="J258" s="12">
        <v>7.15</v>
      </c>
      <c r="K258" s="12">
        <v>7.4</v>
      </c>
      <c r="L258" s="12">
        <f t="shared" si="7"/>
        <v>-0.25</v>
      </c>
      <c r="M258" s="12"/>
    </row>
    <row r="259" spans="1:13">
      <c r="A259">
        <f>'03_Resumo_Municipios'!A259</f>
        <v>3140852</v>
      </c>
      <c r="B259" t="str">
        <f>'03_Resumo_Municipios'!B259</f>
        <v>Matias Cardoso</v>
      </c>
      <c r="C259" t="str">
        <f>'03_Resumo_Municipios'!C259</f>
        <v>Minas Gerais</v>
      </c>
      <c r="D259" t="str">
        <f>'03_Resumo_Municipios'!D259</f>
        <v>Sudeste</v>
      </c>
      <c r="E259" s="12">
        <f>IFERROR(AVERAGEIFS('01_Base_Analitica'!$U:$U,'01_Base_Analitica'!$D:$D,A259,'01_Base_Analitica'!$Y:$Y,1),"")</f>
        <v>9.2999999999999989</v>
      </c>
      <c r="F259" s="12">
        <f>IFERROR(AVERAGEIFS('01_Base_Analitica'!$V:$V,'01_Base_Analitica'!$D:$D,A259,'01_Base_Analitica'!$Y:$Y,1),"")</f>
        <v>7.7</v>
      </c>
      <c r="G259" s="11">
        <f>COUNTIFS('01_Base_Analitica'!$D:$D,A259,'01_Base_Analitica'!$Y:$Y,1)</f>
        <v>4</v>
      </c>
      <c r="H259" s="12">
        <f t="shared" ref="H259:H322" si="8">IF(G259=0,"",E259-F259)</f>
        <v>1.5999999999999988</v>
      </c>
      <c r="J259" s="12">
        <v>9.2999999999999989</v>
      </c>
      <c r="K259" s="12">
        <v>6.9</v>
      </c>
      <c r="L259" s="12">
        <f t="shared" ref="L259:L322" si="9">J259-K259</f>
        <v>2.3999999999999986</v>
      </c>
      <c r="M259" s="12"/>
    </row>
    <row r="260" spans="1:13">
      <c r="A260">
        <f>'03_Resumo_Municipios'!A260</f>
        <v>3120201</v>
      </c>
      <c r="B260" t="str">
        <f>'03_Resumo_Municipios'!B260</f>
        <v>Cristais</v>
      </c>
      <c r="C260" t="str">
        <f>'03_Resumo_Municipios'!C260</f>
        <v>Minas Gerais</v>
      </c>
      <c r="D260" t="str">
        <f>'03_Resumo_Municipios'!D260</f>
        <v>Sudeste</v>
      </c>
      <c r="E260" s="12">
        <f>IFERROR(AVERAGEIFS('01_Base_Analitica'!$U:$U,'01_Base_Analitica'!$D:$D,A260,'01_Base_Analitica'!$Y:$Y,1),"")</f>
        <v>9.2999999999999989</v>
      </c>
      <c r="F260" s="12">
        <f>IFERROR(AVERAGEIFS('01_Base_Analitica'!$V:$V,'01_Base_Analitica'!$D:$D,A260,'01_Base_Analitica'!$Y:$Y,1),"")</f>
        <v>7.4</v>
      </c>
      <c r="G260" s="11">
        <f>COUNTIFS('01_Base_Analitica'!$D:$D,A260,'01_Base_Analitica'!$Y:$Y,1)</f>
        <v>4</v>
      </c>
      <c r="H260" s="12">
        <f t="shared" si="8"/>
        <v>1.8999999999999986</v>
      </c>
      <c r="J260" s="12">
        <v>6.5999999999999988</v>
      </c>
      <c r="K260" s="12">
        <v>7.5999999999999988</v>
      </c>
      <c r="L260" s="12">
        <f t="shared" si="9"/>
        <v>-1</v>
      </c>
      <c r="M260" s="12"/>
    </row>
    <row r="261" spans="1:13">
      <c r="A261">
        <f>'03_Resumo_Municipios'!A261</f>
        <v>3512100</v>
      </c>
      <c r="B261" t="str">
        <f>'03_Resumo_Municipios'!B261</f>
        <v>Colômbia</v>
      </c>
      <c r="C261" t="str">
        <f>'03_Resumo_Municipios'!C261</f>
        <v>São Paulo</v>
      </c>
      <c r="D261" t="str">
        <f>'03_Resumo_Municipios'!D261</f>
        <v>Sudeste</v>
      </c>
      <c r="E261" s="12">
        <f>IFERROR(AVERAGEIFS('01_Base_Analitica'!$U:$U,'01_Base_Analitica'!$D:$D,A261,'01_Base_Analitica'!$Y:$Y,1),"")</f>
        <v>5.35</v>
      </c>
      <c r="F261" s="12">
        <f>IFERROR(AVERAGEIFS('01_Base_Analitica'!$V:$V,'01_Base_Analitica'!$D:$D,A261,'01_Base_Analitica'!$Y:$Y,1),"")</f>
        <v>5.6</v>
      </c>
      <c r="G261" s="11">
        <f>COUNTIFS('01_Base_Analitica'!$D:$D,A261,'01_Base_Analitica'!$Y:$Y,1)</f>
        <v>4</v>
      </c>
      <c r="H261" s="12">
        <f t="shared" si="8"/>
        <v>-0.25</v>
      </c>
      <c r="J261" s="12">
        <v>9.2999999999999989</v>
      </c>
      <c r="K261" s="12">
        <v>5.5250000000000004</v>
      </c>
      <c r="L261" s="12">
        <f t="shared" si="9"/>
        <v>3.7749999999999986</v>
      </c>
      <c r="M261" s="12"/>
    </row>
    <row r="262" spans="1:13">
      <c r="A262">
        <f>'03_Resumo_Municipios'!A262</f>
        <v>3136504</v>
      </c>
      <c r="B262" t="str">
        <f>'03_Resumo_Municipios'!B262</f>
        <v>Jordânia</v>
      </c>
      <c r="C262" t="str">
        <f>'03_Resumo_Municipios'!C262</f>
        <v>Minas Gerais</v>
      </c>
      <c r="D262" t="str">
        <f>'03_Resumo_Municipios'!D262</f>
        <v>Sudeste</v>
      </c>
      <c r="E262" s="12">
        <f>IFERROR(AVERAGEIFS('01_Base_Analitica'!$U:$U,'01_Base_Analitica'!$D:$D,A262,'01_Base_Analitica'!$Y:$Y,1),"")</f>
        <v>9.3333333333333339</v>
      </c>
      <c r="F262" s="12">
        <f>IFERROR(AVERAGEIFS('01_Base_Analitica'!$V:$V,'01_Base_Analitica'!$D:$D,A262,'01_Base_Analitica'!$Y:$Y,1),"")</f>
        <v>6.5</v>
      </c>
      <c r="G262" s="11">
        <f>COUNTIFS('01_Base_Analitica'!$D:$D,A262,'01_Base_Analitica'!$Y:$Y,1)</f>
        <v>3</v>
      </c>
      <c r="H262" s="12">
        <f t="shared" si="8"/>
        <v>2.8333333333333339</v>
      </c>
      <c r="J262" s="12">
        <v>6.6750000000000007</v>
      </c>
      <c r="K262" s="12">
        <v>6.5</v>
      </c>
      <c r="L262" s="12">
        <f t="shared" si="9"/>
        <v>0.17500000000000071</v>
      </c>
      <c r="M262" s="12"/>
    </row>
    <row r="263" spans="1:13">
      <c r="A263">
        <f>'03_Resumo_Municipios'!A263</f>
        <v>3513900</v>
      </c>
      <c r="B263" t="str">
        <f>'03_Resumo_Municipios'!B263</f>
        <v>Divinolândia</v>
      </c>
      <c r="C263" t="str">
        <f>'03_Resumo_Municipios'!C263</f>
        <v>São Paulo</v>
      </c>
      <c r="D263" t="str">
        <f>'03_Resumo_Municipios'!D263</f>
        <v>Sudeste</v>
      </c>
      <c r="E263" s="12">
        <f>IFERROR(AVERAGEIFS('01_Base_Analitica'!$U:$U,'01_Base_Analitica'!$D:$D,A263,'01_Base_Analitica'!$Y:$Y,1),"")</f>
        <v>6.8999999999999995</v>
      </c>
      <c r="F263" s="12">
        <f>IFERROR(AVERAGEIFS('01_Base_Analitica'!$V:$V,'01_Base_Analitica'!$D:$D,A263,'01_Base_Analitica'!$Y:$Y,1),"")</f>
        <v>7.25</v>
      </c>
      <c r="G263" s="11">
        <f>COUNTIFS('01_Base_Analitica'!$D:$D,A263,'01_Base_Analitica'!$Y:$Y,1)</f>
        <v>4</v>
      </c>
      <c r="H263" s="12">
        <f t="shared" si="8"/>
        <v>-0.35000000000000053</v>
      </c>
      <c r="J263" s="12">
        <v>9.2999999999999989</v>
      </c>
      <c r="K263" s="12">
        <v>7.5250000000000004</v>
      </c>
      <c r="L263" s="12">
        <f t="shared" si="9"/>
        <v>1.7749999999999986</v>
      </c>
      <c r="M263" s="12"/>
    </row>
    <row r="264" spans="1:13">
      <c r="A264">
        <f>'03_Resumo_Municipios'!A264</f>
        <v>3544509</v>
      </c>
      <c r="B264" t="str">
        <f>'03_Resumo_Municipios'!B264</f>
        <v>Rubinéia</v>
      </c>
      <c r="C264" t="str">
        <f>'03_Resumo_Municipios'!C264</f>
        <v>São Paulo</v>
      </c>
      <c r="D264" t="str">
        <f>'03_Resumo_Municipios'!D264</f>
        <v>Sudeste</v>
      </c>
      <c r="E264" s="12">
        <f>IFERROR(AVERAGEIFS('01_Base_Analitica'!$U:$U,'01_Base_Analitica'!$D:$D,A264,'01_Base_Analitica'!$Y:$Y,1),"")</f>
        <v>9.2999999999999989</v>
      </c>
      <c r="F264" s="12">
        <f>IFERROR(AVERAGEIFS('01_Base_Analitica'!$V:$V,'01_Base_Analitica'!$D:$D,A264,'01_Base_Analitica'!$Y:$Y,1),"")</f>
        <v>6.1</v>
      </c>
      <c r="G264" s="11">
        <f>COUNTIFS('01_Base_Analitica'!$D:$D,A264,'01_Base_Analitica'!$Y:$Y,1)</f>
        <v>4</v>
      </c>
      <c r="H264" s="12">
        <f t="shared" si="8"/>
        <v>3.1999999999999993</v>
      </c>
      <c r="J264" s="12">
        <v>9.2999999999999989</v>
      </c>
      <c r="K264" s="12">
        <v>4.9000000000000004</v>
      </c>
      <c r="L264" s="12">
        <f t="shared" si="9"/>
        <v>4.3999999999999986</v>
      </c>
      <c r="M264" s="12"/>
    </row>
    <row r="265" spans="1:13">
      <c r="A265">
        <f>'03_Resumo_Municipios'!A265</f>
        <v>3128501</v>
      </c>
      <c r="B265" t="str">
        <f>'03_Resumo_Municipios'!B265</f>
        <v>Guarará</v>
      </c>
      <c r="C265" t="str">
        <f>'03_Resumo_Municipios'!C265</f>
        <v>Minas Gerais</v>
      </c>
      <c r="D265" t="str">
        <f>'03_Resumo_Municipios'!D265</f>
        <v>Sudeste</v>
      </c>
      <c r="E265" s="12">
        <f>IFERROR(AVERAGEIFS('01_Base_Analitica'!$U:$U,'01_Base_Analitica'!$D:$D,A265,'01_Base_Analitica'!$Y:$Y,1),"")</f>
        <v>8.15</v>
      </c>
      <c r="F265" s="12">
        <f>IFERROR(AVERAGEIFS('01_Base_Analitica'!$V:$V,'01_Base_Analitica'!$D:$D,A265,'01_Base_Analitica'!$Y:$Y,1),"")</f>
        <v>7.4</v>
      </c>
      <c r="G265" s="11">
        <f>COUNTIFS('01_Base_Analitica'!$D:$D,A265,'01_Base_Analitica'!$Y:$Y,1)</f>
        <v>4</v>
      </c>
      <c r="H265" s="12">
        <f t="shared" si="8"/>
        <v>0.75</v>
      </c>
      <c r="J265" s="12">
        <v>7.05</v>
      </c>
      <c r="K265" s="12">
        <v>7.4</v>
      </c>
      <c r="L265" s="12">
        <f t="shared" si="9"/>
        <v>-0.35000000000000053</v>
      </c>
      <c r="M265" s="12"/>
    </row>
    <row r="266" spans="1:13">
      <c r="A266">
        <f>'03_Resumo_Municipios'!A266</f>
        <v>3538105</v>
      </c>
      <c r="B266" t="str">
        <f>'03_Resumo_Municipios'!B266</f>
        <v>Pindorama</v>
      </c>
      <c r="C266" t="str">
        <f>'03_Resumo_Municipios'!C266</f>
        <v>São Paulo</v>
      </c>
      <c r="D266" t="str">
        <f>'03_Resumo_Municipios'!D266</f>
        <v>Sudeste</v>
      </c>
      <c r="E266" s="12">
        <f>IFERROR(AVERAGEIFS('01_Base_Analitica'!$U:$U,'01_Base_Analitica'!$D:$D,A266,'01_Base_Analitica'!$Y:$Y,1),"")</f>
        <v>7.15</v>
      </c>
      <c r="F266" s="12">
        <f>IFERROR(AVERAGEIFS('01_Base_Analitica'!$V:$V,'01_Base_Analitica'!$D:$D,A266,'01_Base_Analitica'!$Y:$Y,1),"")</f>
        <v>7.4</v>
      </c>
      <c r="G266" s="11">
        <f>COUNTIFS('01_Base_Analitica'!$D:$D,A266,'01_Base_Analitica'!$Y:$Y,1)</f>
        <v>4</v>
      </c>
      <c r="H266" s="12">
        <f t="shared" si="8"/>
        <v>-0.25</v>
      </c>
      <c r="J266" s="12">
        <v>7.0750000000000011</v>
      </c>
      <c r="K266" s="12">
        <v>6.9</v>
      </c>
      <c r="L266" s="12">
        <f t="shared" si="9"/>
        <v>0.17500000000000071</v>
      </c>
      <c r="M266" s="12"/>
    </row>
    <row r="267" spans="1:13">
      <c r="A267">
        <f>'03_Resumo_Municipios'!A267</f>
        <v>3550001</v>
      </c>
      <c r="B267" t="str">
        <f>'03_Resumo_Municipios'!B267</f>
        <v>São Luiz do Paraitinga</v>
      </c>
      <c r="C267" t="str">
        <f>'03_Resumo_Municipios'!C267</f>
        <v>São Paulo</v>
      </c>
      <c r="D267" t="str">
        <f>'03_Resumo_Municipios'!D267</f>
        <v>Sudeste</v>
      </c>
      <c r="E267" s="12">
        <f>IFERROR(AVERAGEIFS('01_Base_Analitica'!$U:$U,'01_Base_Analitica'!$D:$D,A267,'01_Base_Analitica'!$Y:$Y,1),"")</f>
        <v>9.2999999999999989</v>
      </c>
      <c r="F267" s="12">
        <f>IFERROR(AVERAGEIFS('01_Base_Analitica'!$V:$V,'01_Base_Analitica'!$D:$D,A267,'01_Base_Analitica'!$Y:$Y,1),"")</f>
        <v>6.9</v>
      </c>
      <c r="G267" s="11">
        <f>COUNTIFS('01_Base_Analitica'!$D:$D,A267,'01_Base_Analitica'!$Y:$Y,1)</f>
        <v>4</v>
      </c>
      <c r="H267" s="12">
        <f t="shared" si="8"/>
        <v>2.3999999999999986</v>
      </c>
      <c r="J267" s="12">
        <v>7.2249999999999996</v>
      </c>
      <c r="K267" s="12">
        <v>6.9</v>
      </c>
      <c r="L267" s="12">
        <f t="shared" si="9"/>
        <v>0.32499999999999929</v>
      </c>
      <c r="M267" s="12"/>
    </row>
    <row r="268" spans="1:13">
      <c r="A268">
        <f>'03_Resumo_Municipios'!A268</f>
        <v>3506904</v>
      </c>
      <c r="B268" t="str">
        <f>'03_Resumo_Municipios'!B268</f>
        <v>Bofete</v>
      </c>
      <c r="C268" t="str">
        <f>'03_Resumo_Municipios'!C268</f>
        <v>São Paulo</v>
      </c>
      <c r="D268" t="str">
        <f>'03_Resumo_Municipios'!D268</f>
        <v>Sudeste</v>
      </c>
      <c r="E268" s="12">
        <f>IFERROR(AVERAGEIFS('01_Base_Analitica'!$U:$U,'01_Base_Analitica'!$D:$D,A268,'01_Base_Analitica'!$Y:$Y,1),"")</f>
        <v>6.5999999999999988</v>
      </c>
      <c r="F268" s="12">
        <f>IFERROR(AVERAGEIFS('01_Base_Analitica'!$V:$V,'01_Base_Analitica'!$D:$D,A268,'01_Base_Analitica'!$Y:$Y,1),"")</f>
        <v>7.5999999999999988</v>
      </c>
      <c r="G268" s="11">
        <f>COUNTIFS('01_Base_Analitica'!$D:$D,A268,'01_Base_Analitica'!$Y:$Y,1)</f>
        <v>3</v>
      </c>
      <c r="H268" s="12">
        <f t="shared" si="8"/>
        <v>-1</v>
      </c>
      <c r="J268" s="12">
        <v>9.75</v>
      </c>
      <c r="K268" s="12">
        <v>9.2999999999999989</v>
      </c>
      <c r="L268" s="12">
        <f t="shared" si="9"/>
        <v>0.45000000000000107</v>
      </c>
      <c r="M268" s="12"/>
    </row>
    <row r="269" spans="1:13">
      <c r="A269">
        <f>'03_Resumo_Municipios'!A269</f>
        <v>3301405</v>
      </c>
      <c r="B269" t="str">
        <f>'03_Resumo_Municipios'!B269</f>
        <v>Conceição de Macabu</v>
      </c>
      <c r="C269" t="str">
        <f>'03_Resumo_Municipios'!C269</f>
        <v>Rio de Janeiro</v>
      </c>
      <c r="D269" t="str">
        <f>'03_Resumo_Municipios'!D269</f>
        <v>Sudeste</v>
      </c>
      <c r="E269" s="12">
        <f>IFERROR(AVERAGEIFS('01_Base_Analitica'!$U:$U,'01_Base_Analitica'!$D:$D,A269,'01_Base_Analitica'!$Y:$Y,1),"")</f>
        <v>9.2999999999999989</v>
      </c>
      <c r="F269" s="12">
        <f>IFERROR(AVERAGEIFS('01_Base_Analitica'!$V:$V,'01_Base_Analitica'!$D:$D,A269,'01_Base_Analitica'!$Y:$Y,1),"")</f>
        <v>5.5250000000000004</v>
      </c>
      <c r="G269" s="11">
        <f>COUNTIFS('01_Base_Analitica'!$D:$D,A269,'01_Base_Analitica'!$Y:$Y,1)</f>
        <v>4</v>
      </c>
      <c r="H269" s="12">
        <f t="shared" si="8"/>
        <v>3.7749999999999986</v>
      </c>
      <c r="J269" s="12">
        <v>8.1999999999999993</v>
      </c>
      <c r="K269" s="12">
        <v>7.7</v>
      </c>
      <c r="L269" s="12">
        <f t="shared" si="9"/>
        <v>0.49999999999999911</v>
      </c>
      <c r="M269" s="12"/>
    </row>
    <row r="270" spans="1:13">
      <c r="A270">
        <f>'03_Resumo_Municipios'!A270</f>
        <v>3549953</v>
      </c>
      <c r="B270" t="str">
        <f>'03_Resumo_Municipios'!B270</f>
        <v>São Lourenço da Serra</v>
      </c>
      <c r="C270" t="str">
        <f>'03_Resumo_Municipios'!C270</f>
        <v>São Paulo</v>
      </c>
      <c r="D270" t="str">
        <f>'03_Resumo_Municipios'!D270</f>
        <v>Sudeste</v>
      </c>
      <c r="E270" s="12">
        <f>IFERROR(AVERAGEIFS('01_Base_Analitica'!$U:$U,'01_Base_Analitica'!$D:$D,A270,'01_Base_Analitica'!$Y:$Y,1),"")</f>
        <v>6.6750000000000007</v>
      </c>
      <c r="F270" s="12">
        <f>IFERROR(AVERAGEIFS('01_Base_Analitica'!$V:$V,'01_Base_Analitica'!$D:$D,A270,'01_Base_Analitica'!$Y:$Y,1),"")</f>
        <v>6.5</v>
      </c>
      <c r="G270" s="11">
        <f>COUNTIFS('01_Base_Analitica'!$D:$D,A270,'01_Base_Analitica'!$Y:$Y,1)</f>
        <v>4</v>
      </c>
      <c r="H270" s="12">
        <f t="shared" si="8"/>
        <v>0.17500000000000071</v>
      </c>
      <c r="J270" s="12">
        <v>9.2999999999999989</v>
      </c>
      <c r="K270" s="12">
        <v>6.7750000000000004</v>
      </c>
      <c r="L270" s="12">
        <f t="shared" si="9"/>
        <v>2.5249999999999986</v>
      </c>
      <c r="M270" s="12"/>
    </row>
    <row r="271" spans="1:13">
      <c r="A271">
        <f>'03_Resumo_Municipios'!A271</f>
        <v>3550605</v>
      </c>
      <c r="B271" t="str">
        <f>'03_Resumo_Municipios'!B271</f>
        <v>São Roque</v>
      </c>
      <c r="C271" t="str">
        <f>'03_Resumo_Municipios'!C271</f>
        <v>São Paulo</v>
      </c>
      <c r="D271" t="str">
        <f>'03_Resumo_Municipios'!D271</f>
        <v>Sudeste</v>
      </c>
      <c r="E271" s="12">
        <f>IFERROR(AVERAGEIFS('01_Base_Analitica'!$U:$U,'01_Base_Analitica'!$D:$D,A271,'01_Base_Analitica'!$Y:$Y,1),"")</f>
        <v>9.2999999999999989</v>
      </c>
      <c r="F271" s="12">
        <f>IFERROR(AVERAGEIFS('01_Base_Analitica'!$V:$V,'01_Base_Analitica'!$D:$D,A271,'01_Base_Analitica'!$Y:$Y,1),"")</f>
        <v>7.5250000000000004</v>
      </c>
      <c r="G271" s="11">
        <f>COUNTIFS('01_Base_Analitica'!$D:$D,A271,'01_Base_Analitica'!$Y:$Y,1)</f>
        <v>4</v>
      </c>
      <c r="H271" s="12">
        <f t="shared" si="8"/>
        <v>1.7749999999999986</v>
      </c>
      <c r="J271" s="12">
        <v>6.5</v>
      </c>
      <c r="K271" s="12">
        <v>6.4</v>
      </c>
      <c r="L271" s="12">
        <f t="shared" si="9"/>
        <v>9.9999999999999645E-2</v>
      </c>
      <c r="M271" s="12"/>
    </row>
    <row r="272" spans="1:13">
      <c r="A272">
        <f>'03_Resumo_Municipios'!A272</f>
        <v>3137403</v>
      </c>
      <c r="B272" t="str">
        <f>'03_Resumo_Municipios'!B272</f>
        <v>Lagoa Dourada</v>
      </c>
      <c r="C272" t="str">
        <f>'03_Resumo_Municipios'!C272</f>
        <v>Minas Gerais</v>
      </c>
      <c r="D272" t="str">
        <f>'03_Resumo_Municipios'!D272</f>
        <v>Sudeste</v>
      </c>
      <c r="E272" s="12">
        <f>IFERROR(AVERAGEIFS('01_Base_Analitica'!$U:$U,'01_Base_Analitica'!$D:$D,A272,'01_Base_Analitica'!$Y:$Y,1),"")</f>
        <v>9.2999999999999989</v>
      </c>
      <c r="F272" s="12">
        <f>IFERROR(AVERAGEIFS('01_Base_Analitica'!$V:$V,'01_Base_Analitica'!$D:$D,A272,'01_Base_Analitica'!$Y:$Y,1),"")</f>
        <v>4.9000000000000004</v>
      </c>
      <c r="G272" s="11">
        <f>COUNTIFS('01_Base_Analitica'!$D:$D,A272,'01_Base_Analitica'!$Y:$Y,1)</f>
        <v>4</v>
      </c>
      <c r="H272" s="12">
        <f t="shared" si="8"/>
        <v>4.3999999999999986</v>
      </c>
      <c r="J272" s="12">
        <v>7.2749999999999995</v>
      </c>
      <c r="K272" s="12">
        <v>7</v>
      </c>
      <c r="L272" s="12">
        <f t="shared" si="9"/>
        <v>0.27499999999999947</v>
      </c>
      <c r="M272" s="12"/>
    </row>
    <row r="273" spans="1:13">
      <c r="A273">
        <f>'03_Resumo_Municipios'!A273</f>
        <v>3141009</v>
      </c>
      <c r="B273" t="str">
        <f>'03_Resumo_Municipios'!B273</f>
        <v>Mato Verde</v>
      </c>
      <c r="C273" t="str">
        <f>'03_Resumo_Municipios'!C273</f>
        <v>Minas Gerais</v>
      </c>
      <c r="D273" t="str">
        <f>'03_Resumo_Municipios'!D273</f>
        <v>Sudeste</v>
      </c>
      <c r="E273" s="12">
        <f>IFERROR(AVERAGEIFS('01_Base_Analitica'!$U:$U,'01_Base_Analitica'!$D:$D,A273,'01_Base_Analitica'!$Y:$Y,1),"")</f>
        <v>7.05</v>
      </c>
      <c r="F273" s="12">
        <f>IFERROR(AVERAGEIFS('01_Base_Analitica'!$V:$V,'01_Base_Analitica'!$D:$D,A273,'01_Base_Analitica'!$Y:$Y,1),"")</f>
        <v>7.4</v>
      </c>
      <c r="G273" s="11">
        <f>COUNTIFS('01_Base_Analitica'!$D:$D,A273,'01_Base_Analitica'!$Y:$Y,1)</f>
        <v>4</v>
      </c>
      <c r="H273" s="12">
        <f t="shared" si="8"/>
        <v>-0.35000000000000053</v>
      </c>
      <c r="J273" s="12">
        <v>9.2999999999999989</v>
      </c>
      <c r="K273" s="12">
        <v>5.8249999999999993</v>
      </c>
      <c r="L273" s="12">
        <f t="shared" si="9"/>
        <v>3.4749999999999996</v>
      </c>
      <c r="M273" s="12"/>
    </row>
    <row r="274" spans="1:13">
      <c r="A274">
        <f>'03_Resumo_Municipios'!A274</f>
        <v>3508702</v>
      </c>
      <c r="B274" t="str">
        <f>'03_Resumo_Municipios'!B274</f>
        <v>Caconde</v>
      </c>
      <c r="C274" t="str">
        <f>'03_Resumo_Municipios'!C274</f>
        <v>São Paulo</v>
      </c>
      <c r="D274" t="str">
        <f>'03_Resumo_Municipios'!D274</f>
        <v>Sudeste</v>
      </c>
      <c r="E274" s="12">
        <f>IFERROR(AVERAGEIFS('01_Base_Analitica'!$U:$U,'01_Base_Analitica'!$D:$D,A274,'01_Base_Analitica'!$Y:$Y,1),"")</f>
        <v>7.0750000000000011</v>
      </c>
      <c r="F274" s="12">
        <f>IFERROR(AVERAGEIFS('01_Base_Analitica'!$V:$V,'01_Base_Analitica'!$D:$D,A274,'01_Base_Analitica'!$Y:$Y,1),"")</f>
        <v>6.9</v>
      </c>
      <c r="G274" s="11">
        <f>COUNTIFS('01_Base_Analitica'!$D:$D,A274,'01_Base_Analitica'!$Y:$Y,1)</f>
        <v>4</v>
      </c>
      <c r="H274" s="12">
        <f t="shared" si="8"/>
        <v>0.17500000000000071</v>
      </c>
      <c r="J274" s="12">
        <v>8.5500000000000007</v>
      </c>
      <c r="K274" s="12">
        <v>8.9</v>
      </c>
      <c r="L274" s="12">
        <f t="shared" si="9"/>
        <v>-0.34999999999999964</v>
      </c>
      <c r="M274" s="12"/>
    </row>
    <row r="275" spans="1:13">
      <c r="A275">
        <f>'03_Resumo_Municipios'!A275</f>
        <v>3520004</v>
      </c>
      <c r="B275" t="str">
        <f>'03_Resumo_Municipios'!B275</f>
        <v>Igaraçu do Tietê</v>
      </c>
      <c r="C275" t="str">
        <f>'03_Resumo_Municipios'!C275</f>
        <v>São Paulo</v>
      </c>
      <c r="D275" t="str">
        <f>'03_Resumo_Municipios'!D275</f>
        <v>Sudeste</v>
      </c>
      <c r="E275" s="12">
        <f>IFERROR(AVERAGEIFS('01_Base_Analitica'!$U:$U,'01_Base_Analitica'!$D:$D,A275,'01_Base_Analitica'!$Y:$Y,1),"")</f>
        <v>7.2249999999999996</v>
      </c>
      <c r="F275" s="12">
        <f>IFERROR(AVERAGEIFS('01_Base_Analitica'!$V:$V,'01_Base_Analitica'!$D:$D,A275,'01_Base_Analitica'!$Y:$Y,1),"")</f>
        <v>6.9</v>
      </c>
      <c r="G275" s="11">
        <f>COUNTIFS('01_Base_Analitica'!$D:$D,A275,'01_Base_Analitica'!$Y:$Y,1)</f>
        <v>4</v>
      </c>
      <c r="H275" s="12">
        <f t="shared" si="8"/>
        <v>0.32499999999999929</v>
      </c>
      <c r="J275" s="12">
        <v>6.2</v>
      </c>
      <c r="K275" s="12">
        <v>6.6000000000000005</v>
      </c>
      <c r="L275" s="12">
        <f t="shared" si="9"/>
        <v>-0.40000000000000036</v>
      </c>
      <c r="M275" s="12"/>
    </row>
    <row r="276" spans="1:13">
      <c r="A276">
        <f>'03_Resumo_Municipios'!A276</f>
        <v>3168903</v>
      </c>
      <c r="B276" t="str">
        <f>'03_Resumo_Municipios'!B276</f>
        <v>Tiros</v>
      </c>
      <c r="C276" t="str">
        <f>'03_Resumo_Municipios'!C276</f>
        <v>Minas Gerais</v>
      </c>
      <c r="D276" t="str">
        <f>'03_Resumo_Municipios'!D276</f>
        <v>Sudeste</v>
      </c>
      <c r="E276" s="12">
        <f>IFERROR(AVERAGEIFS('01_Base_Analitica'!$U:$U,'01_Base_Analitica'!$D:$D,A276,'01_Base_Analitica'!$Y:$Y,1),"")</f>
        <v>9.75</v>
      </c>
      <c r="F276" s="12">
        <f>IFERROR(AVERAGEIFS('01_Base_Analitica'!$V:$V,'01_Base_Analitica'!$D:$D,A276,'01_Base_Analitica'!$Y:$Y,1),"")</f>
        <v>9.2999999999999989</v>
      </c>
      <c r="G276" s="11">
        <f>COUNTIFS('01_Base_Analitica'!$D:$D,A276,'01_Base_Analitica'!$Y:$Y,1)</f>
        <v>4</v>
      </c>
      <c r="H276" s="12">
        <f t="shared" si="8"/>
        <v>0.45000000000000107</v>
      </c>
      <c r="J276" s="12">
        <v>9.2999999999999989</v>
      </c>
      <c r="K276" s="12">
        <v>6.5</v>
      </c>
      <c r="L276" s="12">
        <f t="shared" si="9"/>
        <v>2.7999999999999989</v>
      </c>
      <c r="M276" s="12"/>
    </row>
    <row r="277" spans="1:13">
      <c r="A277">
        <f>'03_Resumo_Municipios'!A277</f>
        <v>3103751</v>
      </c>
      <c r="B277" t="str">
        <f>'03_Resumo_Municipios'!B277</f>
        <v>Araporã</v>
      </c>
      <c r="C277" t="str">
        <f>'03_Resumo_Municipios'!C277</f>
        <v>Minas Gerais</v>
      </c>
      <c r="D277" t="str">
        <f>'03_Resumo_Municipios'!D277</f>
        <v>Sudeste</v>
      </c>
      <c r="E277" s="12">
        <f>IFERROR(AVERAGEIFS('01_Base_Analitica'!$U:$U,'01_Base_Analitica'!$D:$D,A277,'01_Base_Analitica'!$Y:$Y,1),"")</f>
        <v>8.1999999999999993</v>
      </c>
      <c r="F277" s="12">
        <f>IFERROR(AVERAGEIFS('01_Base_Analitica'!$V:$V,'01_Base_Analitica'!$D:$D,A277,'01_Base_Analitica'!$Y:$Y,1),"")</f>
        <v>7.7</v>
      </c>
      <c r="G277" s="11">
        <f>COUNTIFS('01_Base_Analitica'!$D:$D,A277,'01_Base_Analitica'!$Y:$Y,1)</f>
        <v>4</v>
      </c>
      <c r="H277" s="12">
        <f t="shared" si="8"/>
        <v>0.49999999999999911</v>
      </c>
      <c r="J277" s="12">
        <v>6.0750000000000011</v>
      </c>
      <c r="K277" s="12">
        <v>5.9</v>
      </c>
      <c r="L277" s="12">
        <f t="shared" si="9"/>
        <v>0.17500000000000071</v>
      </c>
      <c r="M277" s="12"/>
    </row>
    <row r="278" spans="1:13">
      <c r="A278">
        <f>'03_Resumo_Municipios'!A278</f>
        <v>3521606</v>
      </c>
      <c r="B278" t="str">
        <f>'03_Resumo_Municipios'!B278</f>
        <v>Irapuru</v>
      </c>
      <c r="C278" t="str">
        <f>'03_Resumo_Municipios'!C278</f>
        <v>São Paulo</v>
      </c>
      <c r="D278" t="str">
        <f>'03_Resumo_Municipios'!D278</f>
        <v>Sudeste</v>
      </c>
      <c r="E278" s="12">
        <f>IFERROR(AVERAGEIFS('01_Base_Analitica'!$U:$U,'01_Base_Analitica'!$D:$D,A278,'01_Base_Analitica'!$Y:$Y,1),"")</f>
        <v>9.2999999999999989</v>
      </c>
      <c r="F278" s="12">
        <f>IFERROR(AVERAGEIFS('01_Base_Analitica'!$V:$V,'01_Base_Analitica'!$D:$D,A278,'01_Base_Analitica'!$Y:$Y,1),"")</f>
        <v>6.7750000000000004</v>
      </c>
      <c r="G278" s="11">
        <f>COUNTIFS('01_Base_Analitica'!$D:$D,A278,'01_Base_Analitica'!$Y:$Y,1)</f>
        <v>4</v>
      </c>
      <c r="H278" s="12">
        <f t="shared" si="8"/>
        <v>2.5249999999999986</v>
      </c>
      <c r="J278" s="12">
        <v>9.1999999999999993</v>
      </c>
      <c r="K278" s="12">
        <v>8.6</v>
      </c>
      <c r="L278" s="12">
        <f t="shared" si="9"/>
        <v>0.59999999999999964</v>
      </c>
      <c r="M278" s="12"/>
    </row>
    <row r="279" spans="1:13">
      <c r="A279">
        <f>'03_Resumo_Municipios'!A279</f>
        <v>3161304</v>
      </c>
      <c r="B279" t="str">
        <f>'03_Resumo_Municipios'!B279</f>
        <v>São Francisco de Sales</v>
      </c>
      <c r="C279" t="str">
        <f>'03_Resumo_Municipios'!C279</f>
        <v>Minas Gerais</v>
      </c>
      <c r="D279" t="str">
        <f>'03_Resumo_Municipios'!D279</f>
        <v>Sudeste</v>
      </c>
      <c r="E279" s="12">
        <f>IFERROR(AVERAGEIFS('01_Base_Analitica'!$U:$U,'01_Base_Analitica'!$D:$D,A279,'01_Base_Analitica'!$Y:$Y,1),"")</f>
        <v>6.5</v>
      </c>
      <c r="F279" s="12">
        <f>IFERROR(AVERAGEIFS('01_Base_Analitica'!$V:$V,'01_Base_Analitica'!$D:$D,A279,'01_Base_Analitica'!$Y:$Y,1),"")</f>
        <v>6.4</v>
      </c>
      <c r="G279" s="11">
        <f>COUNTIFS('01_Base_Analitica'!$D:$D,A279,'01_Base_Analitica'!$Y:$Y,1)</f>
        <v>4</v>
      </c>
      <c r="H279" s="12">
        <f t="shared" si="8"/>
        <v>9.9999999999999645E-2</v>
      </c>
      <c r="J279" s="12">
        <v>6.6999999999999993</v>
      </c>
      <c r="K279" s="12">
        <v>6.8</v>
      </c>
      <c r="L279" s="12">
        <f t="shared" si="9"/>
        <v>-0.10000000000000053</v>
      </c>
      <c r="M279" s="12"/>
    </row>
    <row r="280" spans="1:13">
      <c r="A280">
        <f>'03_Resumo_Municipios'!A280</f>
        <v>3137502</v>
      </c>
      <c r="B280" t="str">
        <f>'03_Resumo_Municipios'!B280</f>
        <v>Lagoa Formosa</v>
      </c>
      <c r="C280" t="str">
        <f>'03_Resumo_Municipios'!C280</f>
        <v>Minas Gerais</v>
      </c>
      <c r="D280" t="str">
        <f>'03_Resumo_Municipios'!D280</f>
        <v>Sudeste</v>
      </c>
      <c r="E280" s="12">
        <f>IFERROR(AVERAGEIFS('01_Base_Analitica'!$U:$U,'01_Base_Analitica'!$D:$D,A280,'01_Base_Analitica'!$Y:$Y,1),"")</f>
        <v>7.2749999999999995</v>
      </c>
      <c r="F280" s="12">
        <f>IFERROR(AVERAGEIFS('01_Base_Analitica'!$V:$V,'01_Base_Analitica'!$D:$D,A280,'01_Base_Analitica'!$Y:$Y,1),"")</f>
        <v>7</v>
      </c>
      <c r="G280" s="11">
        <f>COUNTIFS('01_Base_Analitica'!$D:$D,A280,'01_Base_Analitica'!$Y:$Y,1)</f>
        <v>4</v>
      </c>
      <c r="H280" s="12">
        <f t="shared" si="8"/>
        <v>0.27499999999999947</v>
      </c>
      <c r="J280" s="12">
        <v>6.1</v>
      </c>
      <c r="K280" s="12">
        <v>6.1</v>
      </c>
      <c r="L280" s="12">
        <f t="shared" si="9"/>
        <v>0</v>
      </c>
      <c r="M280" s="12"/>
    </row>
    <row r="281" spans="1:13">
      <c r="A281">
        <f>'03_Resumo_Municipios'!A281</f>
        <v>3107109</v>
      </c>
      <c r="B281" t="str">
        <f>'03_Resumo_Municipios'!B281</f>
        <v>Boa Esperança</v>
      </c>
      <c r="C281" t="str">
        <f>'03_Resumo_Municipios'!C281</f>
        <v>Minas Gerais</v>
      </c>
      <c r="D281" t="str">
        <f>'03_Resumo_Municipios'!D281</f>
        <v>Sudeste</v>
      </c>
      <c r="E281" s="12">
        <f>IFERROR(AVERAGEIFS('01_Base_Analitica'!$U:$U,'01_Base_Analitica'!$D:$D,A281,'01_Base_Analitica'!$Y:$Y,1),"")</f>
        <v>9.2999999999999989</v>
      </c>
      <c r="F281" s="12">
        <f>IFERROR(AVERAGEIFS('01_Base_Analitica'!$V:$V,'01_Base_Analitica'!$D:$D,A281,'01_Base_Analitica'!$Y:$Y,1),"")</f>
        <v>5.8249999999999993</v>
      </c>
      <c r="G281" s="11">
        <f>COUNTIFS('01_Base_Analitica'!$D:$D,A281,'01_Base_Analitica'!$Y:$Y,1)</f>
        <v>4</v>
      </c>
      <c r="H281" s="12">
        <f t="shared" si="8"/>
        <v>3.4749999999999996</v>
      </c>
      <c r="J281" s="12">
        <v>6.4499999999999993</v>
      </c>
      <c r="K281" s="12">
        <v>6.7</v>
      </c>
      <c r="L281" s="12">
        <f t="shared" si="9"/>
        <v>-0.25000000000000089</v>
      </c>
      <c r="M281" s="12"/>
    </row>
    <row r="282" spans="1:13">
      <c r="A282">
        <f>'03_Resumo_Municipios'!A282</f>
        <v>3118601</v>
      </c>
      <c r="B282" t="str">
        <f>'03_Resumo_Municipios'!B282</f>
        <v>Contagem</v>
      </c>
      <c r="C282" t="str">
        <f>'03_Resumo_Municipios'!C282</f>
        <v>Minas Gerais</v>
      </c>
      <c r="D282" t="str">
        <f>'03_Resumo_Municipios'!D282</f>
        <v>Sudeste</v>
      </c>
      <c r="E282" s="12">
        <f>IFERROR(AVERAGEIFS('01_Base_Analitica'!$U:$U,'01_Base_Analitica'!$D:$D,A282,'01_Base_Analitica'!$Y:$Y,1),"")</f>
        <v>8.5500000000000007</v>
      </c>
      <c r="F282" s="12">
        <f>IFERROR(AVERAGEIFS('01_Base_Analitica'!$V:$V,'01_Base_Analitica'!$D:$D,A282,'01_Base_Analitica'!$Y:$Y,1),"")</f>
        <v>8.9</v>
      </c>
      <c r="G282" s="11">
        <f>COUNTIFS('01_Base_Analitica'!$D:$D,A282,'01_Base_Analitica'!$Y:$Y,1)</f>
        <v>4</v>
      </c>
      <c r="H282" s="12">
        <f t="shared" si="8"/>
        <v>-0.34999999999999964</v>
      </c>
      <c r="J282" s="12">
        <v>9.2999999999999989</v>
      </c>
      <c r="K282" s="12">
        <v>6.7</v>
      </c>
      <c r="L282" s="12">
        <f t="shared" si="9"/>
        <v>2.5999999999999988</v>
      </c>
      <c r="M282" s="12"/>
    </row>
    <row r="283" spans="1:13">
      <c r="A283">
        <f>'03_Resumo_Municipios'!A283</f>
        <v>3103603</v>
      </c>
      <c r="B283" t="str">
        <f>'03_Resumo_Municipios'!B283</f>
        <v>Arantina</v>
      </c>
      <c r="C283" t="str">
        <f>'03_Resumo_Municipios'!C283</f>
        <v>Minas Gerais</v>
      </c>
      <c r="D283" t="str">
        <f>'03_Resumo_Municipios'!D283</f>
        <v>Sudeste</v>
      </c>
      <c r="E283" s="12">
        <f>IFERROR(AVERAGEIFS('01_Base_Analitica'!$U:$U,'01_Base_Analitica'!$D:$D,A283,'01_Base_Analitica'!$Y:$Y,1),"")</f>
        <v>6.2</v>
      </c>
      <c r="F283" s="12">
        <f>IFERROR(AVERAGEIFS('01_Base_Analitica'!$V:$V,'01_Base_Analitica'!$D:$D,A283,'01_Base_Analitica'!$Y:$Y,1),"")</f>
        <v>6.6000000000000005</v>
      </c>
      <c r="G283" s="11">
        <f>COUNTIFS('01_Base_Analitica'!$D:$D,A283,'01_Base_Analitica'!$Y:$Y,1)</f>
        <v>4</v>
      </c>
      <c r="H283" s="12">
        <f t="shared" si="8"/>
        <v>-0.40000000000000036</v>
      </c>
      <c r="J283" s="12">
        <v>4.0750000000000002</v>
      </c>
      <c r="K283" s="12">
        <v>4.5</v>
      </c>
      <c r="L283" s="12">
        <f t="shared" si="9"/>
        <v>-0.42499999999999982</v>
      </c>
      <c r="M283" s="12"/>
    </row>
    <row r="284" spans="1:13">
      <c r="A284">
        <f>'03_Resumo_Municipios'!A284</f>
        <v>3113008</v>
      </c>
      <c r="B284" t="str">
        <f>'03_Resumo_Municipios'!B284</f>
        <v>Caraí</v>
      </c>
      <c r="C284" t="str">
        <f>'03_Resumo_Municipios'!C284</f>
        <v>Minas Gerais</v>
      </c>
      <c r="D284" t="str">
        <f>'03_Resumo_Municipios'!D284</f>
        <v>Sudeste</v>
      </c>
      <c r="E284" s="12">
        <f>IFERROR(AVERAGEIFS('01_Base_Analitica'!$U:$U,'01_Base_Analitica'!$D:$D,A284,'01_Base_Analitica'!$Y:$Y,1),"")</f>
        <v>9.2999999999999989</v>
      </c>
      <c r="F284" s="12">
        <f>IFERROR(AVERAGEIFS('01_Base_Analitica'!$V:$V,'01_Base_Analitica'!$D:$D,A284,'01_Base_Analitica'!$Y:$Y,1),"")</f>
        <v>6.5</v>
      </c>
      <c r="G284" s="11">
        <f>COUNTIFS('01_Base_Analitica'!$D:$D,A284,'01_Base_Analitica'!$Y:$Y,1)</f>
        <v>4</v>
      </c>
      <c r="H284" s="12">
        <f t="shared" si="8"/>
        <v>2.7999999999999989</v>
      </c>
      <c r="J284" s="12">
        <v>5.625</v>
      </c>
      <c r="K284" s="12">
        <v>5.3000000000000007</v>
      </c>
      <c r="L284" s="12">
        <f t="shared" si="9"/>
        <v>0.32499999999999929</v>
      </c>
      <c r="M284" s="12"/>
    </row>
    <row r="285" spans="1:13">
      <c r="A285">
        <f>'03_Resumo_Municipios'!A285</f>
        <v>3552007</v>
      </c>
      <c r="B285" t="str">
        <f>'03_Resumo_Municipios'!B285</f>
        <v>Silveiras</v>
      </c>
      <c r="C285" t="str">
        <f>'03_Resumo_Municipios'!C285</f>
        <v>São Paulo</v>
      </c>
      <c r="D285" t="str">
        <f>'03_Resumo_Municipios'!D285</f>
        <v>Sudeste</v>
      </c>
      <c r="E285" s="12">
        <f>IFERROR(AVERAGEIFS('01_Base_Analitica'!$U:$U,'01_Base_Analitica'!$D:$D,A285,'01_Base_Analitica'!$Y:$Y,1),"")</f>
        <v>6.0750000000000011</v>
      </c>
      <c r="F285" s="12">
        <f>IFERROR(AVERAGEIFS('01_Base_Analitica'!$V:$V,'01_Base_Analitica'!$D:$D,A285,'01_Base_Analitica'!$Y:$Y,1),"")</f>
        <v>5.9</v>
      </c>
      <c r="G285" s="11">
        <f>COUNTIFS('01_Base_Analitica'!$D:$D,A285,'01_Base_Analitica'!$Y:$Y,1)</f>
        <v>4</v>
      </c>
      <c r="H285" s="12">
        <f t="shared" si="8"/>
        <v>0.17500000000000071</v>
      </c>
      <c r="J285" s="12">
        <v>7.4250000000000007</v>
      </c>
      <c r="K285" s="12">
        <v>6.9</v>
      </c>
      <c r="L285" s="12">
        <f t="shared" si="9"/>
        <v>0.52500000000000036</v>
      </c>
      <c r="M285" s="12"/>
    </row>
    <row r="286" spans="1:13">
      <c r="A286">
        <f>'03_Resumo_Municipios'!A286</f>
        <v>3550506</v>
      </c>
      <c r="B286" t="str">
        <f>'03_Resumo_Municipios'!B286</f>
        <v>São Pedro do Turvo</v>
      </c>
      <c r="C286" t="str">
        <f>'03_Resumo_Municipios'!C286</f>
        <v>São Paulo</v>
      </c>
      <c r="D286" t="str">
        <f>'03_Resumo_Municipios'!D286</f>
        <v>Sudeste</v>
      </c>
      <c r="E286" s="12">
        <f>IFERROR(AVERAGEIFS('01_Base_Analitica'!$U:$U,'01_Base_Analitica'!$D:$D,A286,'01_Base_Analitica'!$Y:$Y,1),"")</f>
        <v>9.1999999999999993</v>
      </c>
      <c r="F286" s="12">
        <f>IFERROR(AVERAGEIFS('01_Base_Analitica'!$V:$V,'01_Base_Analitica'!$D:$D,A286,'01_Base_Analitica'!$Y:$Y,1),"")</f>
        <v>8.6</v>
      </c>
      <c r="G286" s="11">
        <f>COUNTIFS('01_Base_Analitica'!$D:$D,A286,'01_Base_Analitica'!$Y:$Y,1)</f>
        <v>3</v>
      </c>
      <c r="H286" s="12">
        <f t="shared" si="8"/>
        <v>0.59999999999999964</v>
      </c>
      <c r="J286" s="12">
        <v>3.875</v>
      </c>
      <c r="K286" s="12">
        <v>4.3500000000000005</v>
      </c>
      <c r="L286" s="12">
        <f t="shared" si="9"/>
        <v>-0.47500000000000053</v>
      </c>
      <c r="M286" s="12"/>
    </row>
    <row r="287" spans="1:13">
      <c r="A287">
        <f>'03_Resumo_Municipios'!A287</f>
        <v>4309050</v>
      </c>
      <c r="B287" t="str">
        <f>'03_Resumo_Municipios'!B287</f>
        <v>Glorinha</v>
      </c>
      <c r="C287" t="str">
        <f>'03_Resumo_Municipios'!C287</f>
        <v>Rio Grande do Sul</v>
      </c>
      <c r="D287" t="str">
        <f>'03_Resumo_Municipios'!D287</f>
        <v>Sul</v>
      </c>
      <c r="E287" s="12">
        <f>IFERROR(AVERAGEIFS('01_Base_Analitica'!$U:$U,'01_Base_Analitica'!$D:$D,A287,'01_Base_Analitica'!$Y:$Y,1),"")</f>
        <v>6.6999999999999993</v>
      </c>
      <c r="F287" s="12">
        <f>IFERROR(AVERAGEIFS('01_Base_Analitica'!$V:$V,'01_Base_Analitica'!$D:$D,A287,'01_Base_Analitica'!$Y:$Y,1),"")</f>
        <v>6.8</v>
      </c>
      <c r="G287" s="11">
        <f>COUNTIFS('01_Base_Analitica'!$D:$D,A287,'01_Base_Analitica'!$Y:$Y,1)</f>
        <v>4</v>
      </c>
      <c r="H287" s="12">
        <f t="shared" si="8"/>
        <v>-0.10000000000000053</v>
      </c>
      <c r="J287" s="12">
        <v>6.0749999999999993</v>
      </c>
      <c r="K287" s="12">
        <v>5.4</v>
      </c>
      <c r="L287" s="12">
        <f t="shared" si="9"/>
        <v>0.67499999999999893</v>
      </c>
      <c r="M287" s="12"/>
    </row>
    <row r="288" spans="1:13">
      <c r="A288">
        <f>'03_Resumo_Municipios'!A288</f>
        <v>4120903</v>
      </c>
      <c r="B288" t="str">
        <f>'03_Resumo_Municipios'!B288</f>
        <v>Quedas do Iguaçu</v>
      </c>
      <c r="C288" t="str">
        <f>'03_Resumo_Municipios'!C288</f>
        <v>Paraná</v>
      </c>
      <c r="D288" t="str">
        <f>'03_Resumo_Municipios'!D288</f>
        <v>Sul</v>
      </c>
      <c r="E288" s="12">
        <f>IFERROR(AVERAGEIFS('01_Base_Analitica'!$U:$U,'01_Base_Analitica'!$D:$D,A288,'01_Base_Analitica'!$Y:$Y,1),"")</f>
        <v>6.1</v>
      </c>
      <c r="F288" s="12">
        <f>IFERROR(AVERAGEIFS('01_Base_Analitica'!$V:$V,'01_Base_Analitica'!$D:$D,A288,'01_Base_Analitica'!$Y:$Y,1),"")</f>
        <v>6.1</v>
      </c>
      <c r="G288" s="11">
        <f>COUNTIFS('01_Base_Analitica'!$D:$D,A288,'01_Base_Analitica'!$Y:$Y,1)</f>
        <v>4</v>
      </c>
      <c r="H288" s="12">
        <f t="shared" si="8"/>
        <v>0</v>
      </c>
      <c r="J288" s="12">
        <v>5.5750000000000011</v>
      </c>
      <c r="K288" s="12">
        <v>6</v>
      </c>
      <c r="L288" s="12">
        <f t="shared" si="9"/>
        <v>-0.42499999999999893</v>
      </c>
      <c r="M288" s="12"/>
    </row>
    <row r="289" spans="1:13">
      <c r="A289">
        <f>'03_Resumo_Municipios'!A289</f>
        <v>4210308</v>
      </c>
      <c r="B289" t="str">
        <f>'03_Resumo_Municipios'!B289</f>
        <v>Major Vieira</v>
      </c>
      <c r="C289" t="str">
        <f>'03_Resumo_Municipios'!C289</f>
        <v>Santa Catarina</v>
      </c>
      <c r="D289" t="str">
        <f>'03_Resumo_Municipios'!D289</f>
        <v>Sul</v>
      </c>
      <c r="E289" s="12">
        <f>IFERROR(AVERAGEIFS('01_Base_Analitica'!$U:$U,'01_Base_Analitica'!$D:$D,A289,'01_Base_Analitica'!$Y:$Y,1),"")</f>
        <v>6.4499999999999993</v>
      </c>
      <c r="F289" s="12">
        <f>IFERROR(AVERAGEIFS('01_Base_Analitica'!$V:$V,'01_Base_Analitica'!$D:$D,A289,'01_Base_Analitica'!$Y:$Y,1),"")</f>
        <v>6.7</v>
      </c>
      <c r="G289" s="11">
        <f>COUNTIFS('01_Base_Analitica'!$D:$D,A289,'01_Base_Analitica'!$Y:$Y,1)</f>
        <v>4</v>
      </c>
      <c r="H289" s="12">
        <f t="shared" si="8"/>
        <v>-0.25000000000000089</v>
      </c>
      <c r="J289" s="12">
        <v>5.85</v>
      </c>
      <c r="K289" s="12">
        <v>6.1499999999999995</v>
      </c>
      <c r="L289" s="12">
        <f t="shared" si="9"/>
        <v>-0.29999999999999982</v>
      </c>
      <c r="M289" s="12"/>
    </row>
    <row r="290" spans="1:13">
      <c r="A290">
        <f>'03_Resumo_Municipios'!A290</f>
        <v>4301636</v>
      </c>
      <c r="B290" t="str">
        <f>'03_Resumo_Municipios'!B290</f>
        <v>Balneário Pinhal</v>
      </c>
      <c r="C290" t="str">
        <f>'03_Resumo_Municipios'!C290</f>
        <v>Rio Grande do Sul</v>
      </c>
      <c r="D290" t="str">
        <f>'03_Resumo_Municipios'!D290</f>
        <v>Sul</v>
      </c>
      <c r="E290" s="12">
        <f>IFERROR(AVERAGEIFS('01_Base_Analitica'!$U:$U,'01_Base_Analitica'!$D:$D,A290,'01_Base_Analitica'!$Y:$Y,1),"")</f>
        <v>9.2999999999999989</v>
      </c>
      <c r="F290" s="12">
        <f>IFERROR(AVERAGEIFS('01_Base_Analitica'!$V:$V,'01_Base_Analitica'!$D:$D,A290,'01_Base_Analitica'!$Y:$Y,1),"")</f>
        <v>6.7</v>
      </c>
      <c r="G290" s="11">
        <f>COUNTIFS('01_Base_Analitica'!$D:$D,A290,'01_Base_Analitica'!$Y:$Y,1)</f>
        <v>4</v>
      </c>
      <c r="H290" s="12">
        <f t="shared" si="8"/>
        <v>2.5999999999999988</v>
      </c>
      <c r="J290" s="12">
        <v>6.3749999999999991</v>
      </c>
      <c r="K290" s="12">
        <v>6.5</v>
      </c>
      <c r="L290" s="12">
        <f t="shared" si="9"/>
        <v>-0.12500000000000089</v>
      </c>
      <c r="M290" s="12"/>
    </row>
    <row r="291" spans="1:13">
      <c r="A291">
        <f>'03_Resumo_Municipios'!A291</f>
        <v>4109708</v>
      </c>
      <c r="B291" t="str">
        <f>'03_Resumo_Municipios'!B291</f>
        <v>Ibaiti</v>
      </c>
      <c r="C291" t="str">
        <f>'03_Resumo_Municipios'!C291</f>
        <v>Paraná</v>
      </c>
      <c r="D291" t="str">
        <f>'03_Resumo_Municipios'!D291</f>
        <v>Sul</v>
      </c>
      <c r="E291" s="12">
        <f>IFERROR(AVERAGEIFS('01_Base_Analitica'!$U:$U,'01_Base_Analitica'!$D:$D,A291,'01_Base_Analitica'!$Y:$Y,1),"")</f>
        <v>4.0750000000000002</v>
      </c>
      <c r="F291" s="12">
        <f>IFERROR(AVERAGEIFS('01_Base_Analitica'!$V:$V,'01_Base_Analitica'!$D:$D,A291,'01_Base_Analitica'!$Y:$Y,1),"")</f>
        <v>4.5</v>
      </c>
      <c r="G291" s="11">
        <f>COUNTIFS('01_Base_Analitica'!$D:$D,A291,'01_Base_Analitica'!$Y:$Y,1)</f>
        <v>4</v>
      </c>
      <c r="H291" s="12">
        <f t="shared" si="8"/>
        <v>-0.42499999999999982</v>
      </c>
      <c r="J291" s="12">
        <v>6.65</v>
      </c>
      <c r="K291" s="12">
        <v>6.8</v>
      </c>
      <c r="L291" s="12">
        <f t="shared" si="9"/>
        <v>-0.14999999999999947</v>
      </c>
      <c r="M291" s="12"/>
    </row>
    <row r="292" spans="1:13">
      <c r="A292">
        <f>'03_Resumo_Municipios'!A292</f>
        <v>4300307</v>
      </c>
      <c r="B292" t="str">
        <f>'03_Resumo_Municipios'!B292</f>
        <v>Alecrim</v>
      </c>
      <c r="C292" t="str">
        <f>'03_Resumo_Municipios'!C292</f>
        <v>Rio Grande do Sul</v>
      </c>
      <c r="D292" t="str">
        <f>'03_Resumo_Municipios'!D292</f>
        <v>Sul</v>
      </c>
      <c r="E292" s="12">
        <f>IFERROR(AVERAGEIFS('01_Base_Analitica'!$U:$U,'01_Base_Analitica'!$D:$D,A292,'01_Base_Analitica'!$Y:$Y,1),"")</f>
        <v>5.625</v>
      </c>
      <c r="F292" s="12">
        <f>IFERROR(AVERAGEIFS('01_Base_Analitica'!$V:$V,'01_Base_Analitica'!$D:$D,A292,'01_Base_Analitica'!$Y:$Y,1),"")</f>
        <v>5.3000000000000007</v>
      </c>
      <c r="G292" s="11">
        <f>COUNTIFS('01_Base_Analitica'!$D:$D,A292,'01_Base_Analitica'!$Y:$Y,1)</f>
        <v>4</v>
      </c>
      <c r="H292" s="12">
        <f t="shared" si="8"/>
        <v>0.32499999999999929</v>
      </c>
      <c r="J292" s="12">
        <v>7.75</v>
      </c>
      <c r="K292" s="12">
        <v>7.7</v>
      </c>
      <c r="L292" s="12">
        <f t="shared" si="9"/>
        <v>4.9999999999999822E-2</v>
      </c>
      <c r="M292" s="12"/>
    </row>
    <row r="293" spans="1:13">
      <c r="A293">
        <f>'03_Resumo_Municipios'!A293</f>
        <v>4128658</v>
      </c>
      <c r="B293" t="str">
        <f>'03_Resumo_Municipios'!B293</f>
        <v>Virmond</v>
      </c>
      <c r="C293" t="str">
        <f>'03_Resumo_Municipios'!C293</f>
        <v>Paraná</v>
      </c>
      <c r="D293" t="str">
        <f>'03_Resumo_Municipios'!D293</f>
        <v>Sul</v>
      </c>
      <c r="E293" s="12">
        <f>IFERROR(AVERAGEIFS('01_Base_Analitica'!$U:$U,'01_Base_Analitica'!$D:$D,A293,'01_Base_Analitica'!$Y:$Y,1),"")</f>
        <v>7.4250000000000007</v>
      </c>
      <c r="F293" s="12">
        <f>IFERROR(AVERAGEIFS('01_Base_Analitica'!$V:$V,'01_Base_Analitica'!$D:$D,A293,'01_Base_Analitica'!$Y:$Y,1),"")</f>
        <v>6.9</v>
      </c>
      <c r="G293" s="11">
        <f>COUNTIFS('01_Base_Analitica'!$D:$D,A293,'01_Base_Analitica'!$Y:$Y,1)</f>
        <v>4</v>
      </c>
      <c r="H293" s="12">
        <f t="shared" si="8"/>
        <v>0.52500000000000036</v>
      </c>
      <c r="J293" s="12">
        <v>5.8000000000000007</v>
      </c>
      <c r="K293" s="12">
        <v>6.2</v>
      </c>
      <c r="L293" s="12">
        <f t="shared" si="9"/>
        <v>-0.39999999999999947</v>
      </c>
      <c r="M293" s="12"/>
    </row>
    <row r="294" spans="1:13">
      <c r="A294">
        <f>'03_Resumo_Municipios'!A294</f>
        <v>4309506</v>
      </c>
      <c r="B294" t="str">
        <f>'03_Resumo_Municipios'!B294</f>
        <v>Guarani das Missões</v>
      </c>
      <c r="C294" t="str">
        <f>'03_Resumo_Municipios'!C294</f>
        <v>Rio Grande do Sul</v>
      </c>
      <c r="D294" t="str">
        <f>'03_Resumo_Municipios'!D294</f>
        <v>Sul</v>
      </c>
      <c r="E294" s="12">
        <f>IFERROR(AVERAGEIFS('01_Base_Analitica'!$U:$U,'01_Base_Analitica'!$D:$D,A294,'01_Base_Analitica'!$Y:$Y,1),"")</f>
        <v>3.875</v>
      </c>
      <c r="F294" s="12">
        <f>IFERROR(AVERAGEIFS('01_Base_Analitica'!$V:$V,'01_Base_Analitica'!$D:$D,A294,'01_Base_Analitica'!$Y:$Y,1),"")</f>
        <v>4.3500000000000005</v>
      </c>
      <c r="G294" s="11">
        <f>COUNTIFS('01_Base_Analitica'!$D:$D,A294,'01_Base_Analitica'!$Y:$Y,1)</f>
        <v>4</v>
      </c>
      <c r="H294" s="12">
        <f t="shared" si="8"/>
        <v>-0.47500000000000053</v>
      </c>
      <c r="J294" s="12">
        <v>6.0249999999999995</v>
      </c>
      <c r="K294" s="12">
        <v>5.8249999999999993</v>
      </c>
      <c r="L294" s="12">
        <f t="shared" si="9"/>
        <v>0.20000000000000018</v>
      </c>
      <c r="M294" s="12"/>
    </row>
    <row r="295" spans="1:13">
      <c r="A295">
        <f>'03_Resumo_Municipios'!A295</f>
        <v>4302402</v>
      </c>
      <c r="B295" t="str">
        <f>'03_Resumo_Municipios'!B295</f>
        <v>Bom Retiro do Sul</v>
      </c>
      <c r="C295" t="str">
        <f>'03_Resumo_Municipios'!C295</f>
        <v>Rio Grande do Sul</v>
      </c>
      <c r="D295" t="str">
        <f>'03_Resumo_Municipios'!D295</f>
        <v>Sul</v>
      </c>
      <c r="E295" s="12">
        <f>IFERROR(AVERAGEIFS('01_Base_Analitica'!$U:$U,'01_Base_Analitica'!$D:$D,A295,'01_Base_Analitica'!$Y:$Y,1),"")</f>
        <v>6.0749999999999993</v>
      </c>
      <c r="F295" s="12">
        <f>IFERROR(AVERAGEIFS('01_Base_Analitica'!$V:$V,'01_Base_Analitica'!$D:$D,A295,'01_Base_Analitica'!$Y:$Y,1),"")</f>
        <v>5.4</v>
      </c>
      <c r="G295" s="11">
        <f>COUNTIFS('01_Base_Analitica'!$D:$D,A295,'01_Base_Analitica'!$Y:$Y,1)</f>
        <v>4</v>
      </c>
      <c r="H295" s="12">
        <f t="shared" si="8"/>
        <v>0.67499999999999893</v>
      </c>
      <c r="J295" s="12">
        <v>7.0250000000000004</v>
      </c>
      <c r="K295" s="12">
        <v>7</v>
      </c>
      <c r="L295" s="12">
        <f t="shared" si="9"/>
        <v>2.5000000000000355E-2</v>
      </c>
      <c r="M295" s="12"/>
    </row>
    <row r="296" spans="1:13">
      <c r="A296">
        <f>'03_Resumo_Municipios'!A296</f>
        <v>4209300</v>
      </c>
      <c r="B296" t="str">
        <f>'03_Resumo_Municipios'!B296</f>
        <v>Lages</v>
      </c>
      <c r="C296" t="str">
        <f>'03_Resumo_Municipios'!C296</f>
        <v>Santa Catarina</v>
      </c>
      <c r="D296" t="str">
        <f>'03_Resumo_Municipios'!D296</f>
        <v>Sul</v>
      </c>
      <c r="E296" s="12">
        <f>IFERROR(AVERAGEIFS('01_Base_Analitica'!$U:$U,'01_Base_Analitica'!$D:$D,A296,'01_Base_Analitica'!$Y:$Y,1),"")</f>
        <v>5.5750000000000011</v>
      </c>
      <c r="F296" s="12">
        <f>IFERROR(AVERAGEIFS('01_Base_Analitica'!$V:$V,'01_Base_Analitica'!$D:$D,A296,'01_Base_Analitica'!$Y:$Y,1),"")</f>
        <v>6</v>
      </c>
      <c r="G296" s="11">
        <f>COUNTIFS('01_Base_Analitica'!$D:$D,A296,'01_Base_Analitica'!$Y:$Y,1)</f>
        <v>4</v>
      </c>
      <c r="H296" s="12">
        <f t="shared" si="8"/>
        <v>-0.42499999999999893</v>
      </c>
      <c r="J296" s="12">
        <v>7.2249999999999996</v>
      </c>
      <c r="K296" s="12">
        <v>7.2250000000000005</v>
      </c>
      <c r="L296" s="12">
        <f t="shared" si="9"/>
        <v>0</v>
      </c>
      <c r="M296" s="12"/>
    </row>
    <row r="297" spans="1:13">
      <c r="A297">
        <f>'03_Resumo_Municipios'!A297</f>
        <v>4205357</v>
      </c>
      <c r="B297" t="str">
        <f>'03_Resumo_Municipios'!B297</f>
        <v>Flor do Sertão</v>
      </c>
      <c r="C297" t="str">
        <f>'03_Resumo_Municipios'!C297</f>
        <v>Santa Catarina</v>
      </c>
      <c r="D297" t="str">
        <f>'03_Resumo_Municipios'!D297</f>
        <v>Sul</v>
      </c>
      <c r="E297" s="12">
        <f>IFERROR(AVERAGEIFS('01_Base_Analitica'!$U:$U,'01_Base_Analitica'!$D:$D,A297,'01_Base_Analitica'!$Y:$Y,1),"")</f>
        <v>5.85</v>
      </c>
      <c r="F297" s="12">
        <f>IFERROR(AVERAGEIFS('01_Base_Analitica'!$V:$V,'01_Base_Analitica'!$D:$D,A297,'01_Base_Analitica'!$Y:$Y,1),"")</f>
        <v>6.1499999999999995</v>
      </c>
      <c r="G297" s="11">
        <f>COUNTIFS('01_Base_Analitica'!$D:$D,A297,'01_Base_Analitica'!$Y:$Y,1)</f>
        <v>4</v>
      </c>
      <c r="H297" s="12">
        <f t="shared" si="8"/>
        <v>-0.29999999999999982</v>
      </c>
      <c r="J297" s="12">
        <v>7.4499999999999993</v>
      </c>
      <c r="K297" s="12">
        <v>7.375</v>
      </c>
      <c r="L297" s="12">
        <f t="shared" si="9"/>
        <v>7.4999999999999289E-2</v>
      </c>
      <c r="M297" s="12"/>
    </row>
    <row r="298" spans="1:13">
      <c r="A298">
        <f>'03_Resumo_Municipios'!A298</f>
        <v>4212700</v>
      </c>
      <c r="B298" t="str">
        <f>'03_Resumo_Municipios'!B298</f>
        <v>Petrolândia</v>
      </c>
      <c r="C298" t="str">
        <f>'03_Resumo_Municipios'!C298</f>
        <v>Santa Catarina</v>
      </c>
      <c r="D298" t="str">
        <f>'03_Resumo_Municipios'!D298</f>
        <v>Sul</v>
      </c>
      <c r="E298" s="12">
        <f>IFERROR(AVERAGEIFS('01_Base_Analitica'!$U:$U,'01_Base_Analitica'!$D:$D,A298,'01_Base_Analitica'!$Y:$Y,1),"")</f>
        <v>6.3749999999999991</v>
      </c>
      <c r="F298" s="12">
        <f>IFERROR(AVERAGEIFS('01_Base_Analitica'!$V:$V,'01_Base_Analitica'!$D:$D,A298,'01_Base_Analitica'!$Y:$Y,1),"")</f>
        <v>6.5</v>
      </c>
      <c r="G298" s="11">
        <f>COUNTIFS('01_Base_Analitica'!$D:$D,A298,'01_Base_Analitica'!$Y:$Y,1)</f>
        <v>4</v>
      </c>
      <c r="H298" s="12">
        <f t="shared" si="8"/>
        <v>-0.12500000000000089</v>
      </c>
      <c r="J298" s="12">
        <v>6.2249999999999996</v>
      </c>
      <c r="K298" s="12">
        <v>6.25</v>
      </c>
      <c r="L298" s="12">
        <f t="shared" si="9"/>
        <v>-2.5000000000000355E-2</v>
      </c>
      <c r="M298" s="12"/>
    </row>
    <row r="299" spans="1:13">
      <c r="A299">
        <f>'03_Resumo_Municipios'!A299</f>
        <v>4200606</v>
      </c>
      <c r="B299" t="str">
        <f>'03_Resumo_Municipios'!B299</f>
        <v>Águas Mornas</v>
      </c>
      <c r="C299" t="str">
        <f>'03_Resumo_Municipios'!C299</f>
        <v>Santa Catarina</v>
      </c>
      <c r="D299" t="str">
        <f>'03_Resumo_Municipios'!D299</f>
        <v>Sul</v>
      </c>
      <c r="E299" s="12">
        <f>IFERROR(AVERAGEIFS('01_Base_Analitica'!$U:$U,'01_Base_Analitica'!$D:$D,A299,'01_Base_Analitica'!$Y:$Y,1),"")</f>
        <v>6.65</v>
      </c>
      <c r="F299" s="12">
        <f>IFERROR(AVERAGEIFS('01_Base_Analitica'!$V:$V,'01_Base_Analitica'!$D:$D,A299,'01_Base_Analitica'!$Y:$Y,1),"")</f>
        <v>6.8</v>
      </c>
      <c r="G299" s="11">
        <f>COUNTIFS('01_Base_Analitica'!$D:$D,A299,'01_Base_Analitica'!$Y:$Y,1)</f>
        <v>4</v>
      </c>
      <c r="H299" s="12">
        <f t="shared" si="8"/>
        <v>-0.14999999999999947</v>
      </c>
      <c r="J299" s="12">
        <v>9.2999999999999989</v>
      </c>
      <c r="K299" s="12">
        <v>6.875</v>
      </c>
      <c r="L299" s="12">
        <f t="shared" si="9"/>
        <v>2.4249999999999989</v>
      </c>
      <c r="M299" s="12"/>
    </row>
    <row r="300" spans="1:13">
      <c r="A300">
        <f>'03_Resumo_Municipios'!A300</f>
        <v>4307500</v>
      </c>
      <c r="B300" t="str">
        <f>'03_Resumo_Municipios'!B300</f>
        <v>Espumoso</v>
      </c>
      <c r="C300" t="str">
        <f>'03_Resumo_Municipios'!C300</f>
        <v>Rio Grande do Sul</v>
      </c>
      <c r="D300" t="str">
        <f>'03_Resumo_Municipios'!D300</f>
        <v>Sul</v>
      </c>
      <c r="E300" s="12">
        <f>IFERROR(AVERAGEIFS('01_Base_Analitica'!$U:$U,'01_Base_Analitica'!$D:$D,A300,'01_Base_Analitica'!$Y:$Y,1),"")</f>
        <v>7.75</v>
      </c>
      <c r="F300" s="12">
        <f>IFERROR(AVERAGEIFS('01_Base_Analitica'!$V:$V,'01_Base_Analitica'!$D:$D,A300,'01_Base_Analitica'!$Y:$Y,1),"")</f>
        <v>7.7</v>
      </c>
      <c r="G300" s="11">
        <f>COUNTIFS('01_Base_Analitica'!$D:$D,A300,'01_Base_Analitica'!$Y:$Y,1)</f>
        <v>4</v>
      </c>
      <c r="H300" s="12">
        <f t="shared" si="8"/>
        <v>4.9999999999999822E-2</v>
      </c>
      <c r="J300" s="12">
        <v>8.1000000000000014</v>
      </c>
      <c r="K300" s="12">
        <v>7.7</v>
      </c>
      <c r="L300" s="12">
        <f t="shared" si="9"/>
        <v>0.40000000000000124</v>
      </c>
      <c r="M300" s="12"/>
    </row>
    <row r="301" spans="1:13">
      <c r="A301">
        <f>'03_Resumo_Municipios'!A301</f>
        <v>4125001</v>
      </c>
      <c r="B301" t="str">
        <f>'03_Resumo_Municipios'!B301</f>
        <v>São João do Ivaí</v>
      </c>
      <c r="C301" t="str">
        <f>'03_Resumo_Municipios'!C301</f>
        <v>Paraná</v>
      </c>
      <c r="D301" t="str">
        <f>'03_Resumo_Municipios'!D301</f>
        <v>Sul</v>
      </c>
      <c r="E301" s="12">
        <f>IFERROR(AVERAGEIFS('01_Base_Analitica'!$U:$U,'01_Base_Analitica'!$D:$D,A301,'01_Base_Analitica'!$Y:$Y,1),"")</f>
        <v>5.8000000000000007</v>
      </c>
      <c r="F301" s="12">
        <f>IFERROR(AVERAGEIFS('01_Base_Analitica'!$V:$V,'01_Base_Analitica'!$D:$D,A301,'01_Base_Analitica'!$Y:$Y,1),"")</f>
        <v>6.2</v>
      </c>
      <c r="G301" s="11">
        <f>COUNTIFS('01_Base_Analitica'!$D:$D,A301,'01_Base_Analitica'!$Y:$Y,1)</f>
        <v>4</v>
      </c>
      <c r="H301" s="12">
        <f t="shared" si="8"/>
        <v>-0.39999999999999947</v>
      </c>
      <c r="J301" s="12">
        <v>6.1750000000000007</v>
      </c>
      <c r="K301" s="12">
        <v>6.2</v>
      </c>
      <c r="L301" s="12">
        <f t="shared" si="9"/>
        <v>-2.4999999999999467E-2</v>
      </c>
      <c r="M301" s="12"/>
    </row>
    <row r="302" spans="1:13">
      <c r="A302">
        <f>'03_Resumo_Municipios'!A302</f>
        <v>4301750</v>
      </c>
      <c r="B302" t="str">
        <f>'03_Resumo_Municipios'!B302</f>
        <v>Barão do Triunfo</v>
      </c>
      <c r="C302" t="str">
        <f>'03_Resumo_Municipios'!C302</f>
        <v>Rio Grande do Sul</v>
      </c>
      <c r="D302" t="str">
        <f>'03_Resumo_Municipios'!D302</f>
        <v>Sul</v>
      </c>
      <c r="E302" s="12">
        <f>IFERROR(AVERAGEIFS('01_Base_Analitica'!$U:$U,'01_Base_Analitica'!$D:$D,A302,'01_Base_Analitica'!$Y:$Y,1),"")</f>
        <v>6.0249999999999995</v>
      </c>
      <c r="F302" s="12">
        <f>IFERROR(AVERAGEIFS('01_Base_Analitica'!$V:$V,'01_Base_Analitica'!$D:$D,A302,'01_Base_Analitica'!$Y:$Y,1),"")</f>
        <v>5.8249999999999993</v>
      </c>
      <c r="G302" s="11">
        <f>COUNTIFS('01_Base_Analitica'!$D:$D,A302,'01_Base_Analitica'!$Y:$Y,1)</f>
        <v>4</v>
      </c>
      <c r="H302" s="12">
        <f t="shared" si="8"/>
        <v>0.20000000000000018</v>
      </c>
      <c r="J302" s="12">
        <v>5.9750000000000005</v>
      </c>
      <c r="K302" s="12">
        <v>6.6</v>
      </c>
      <c r="L302" s="12">
        <f t="shared" si="9"/>
        <v>-0.62499999999999911</v>
      </c>
      <c r="M302" s="12"/>
    </row>
    <row r="303" spans="1:13">
      <c r="A303">
        <f>'03_Resumo_Municipios'!A303</f>
        <v>4107546</v>
      </c>
      <c r="B303" t="str">
        <f>'03_Resumo_Municipios'!B303</f>
        <v>Espigão Alto do Iguaçu</v>
      </c>
      <c r="C303" t="str">
        <f>'03_Resumo_Municipios'!C303</f>
        <v>Paraná</v>
      </c>
      <c r="D303" t="str">
        <f>'03_Resumo_Municipios'!D303</f>
        <v>Sul</v>
      </c>
      <c r="E303" s="12">
        <f>IFERROR(AVERAGEIFS('01_Base_Analitica'!$U:$U,'01_Base_Analitica'!$D:$D,A303,'01_Base_Analitica'!$Y:$Y,1),"")</f>
        <v>7.0250000000000004</v>
      </c>
      <c r="F303" s="12">
        <f>IFERROR(AVERAGEIFS('01_Base_Analitica'!$V:$V,'01_Base_Analitica'!$D:$D,A303,'01_Base_Analitica'!$Y:$Y,1),"")</f>
        <v>7</v>
      </c>
      <c r="G303" s="11">
        <f>COUNTIFS('01_Base_Analitica'!$D:$D,A303,'01_Base_Analitica'!$Y:$Y,1)</f>
        <v>4</v>
      </c>
      <c r="H303" s="12">
        <f t="shared" si="8"/>
        <v>2.5000000000000355E-2</v>
      </c>
      <c r="J303" s="12">
        <v>9.2999999999999989</v>
      </c>
      <c r="K303" s="12">
        <v>7.2</v>
      </c>
      <c r="L303" s="12">
        <f t="shared" si="9"/>
        <v>2.0999999999999988</v>
      </c>
      <c r="M303" s="12"/>
    </row>
    <row r="304" spans="1:13">
      <c r="A304">
        <f>'03_Resumo_Municipios'!A304</f>
        <v>4115754</v>
      </c>
      <c r="B304" t="str">
        <f>'03_Resumo_Municipios'!B304</f>
        <v>Mauá da Serra</v>
      </c>
      <c r="C304" t="str">
        <f>'03_Resumo_Municipios'!C304</f>
        <v>Paraná</v>
      </c>
      <c r="D304" t="str">
        <f>'03_Resumo_Municipios'!D304</f>
        <v>Sul</v>
      </c>
      <c r="E304" s="12">
        <f>IFERROR(AVERAGEIFS('01_Base_Analitica'!$U:$U,'01_Base_Analitica'!$D:$D,A304,'01_Base_Analitica'!$Y:$Y,1),"")</f>
        <v>7.2249999999999996</v>
      </c>
      <c r="F304" s="12">
        <f>IFERROR(AVERAGEIFS('01_Base_Analitica'!$V:$V,'01_Base_Analitica'!$D:$D,A304,'01_Base_Analitica'!$Y:$Y,1),"")</f>
        <v>7.2250000000000005</v>
      </c>
      <c r="G304" s="11">
        <f>COUNTIFS('01_Base_Analitica'!$D:$D,A304,'01_Base_Analitica'!$Y:$Y,1)</f>
        <v>4</v>
      </c>
      <c r="H304" s="12">
        <f t="shared" si="8"/>
        <v>-8.8817841970012523E-16</v>
      </c>
      <c r="J304" s="12">
        <v>6.7</v>
      </c>
      <c r="K304" s="12">
        <v>6.8249999999999993</v>
      </c>
      <c r="L304" s="12">
        <f t="shared" si="9"/>
        <v>-0.12499999999999911</v>
      </c>
      <c r="M304" s="12"/>
    </row>
    <row r="305" spans="1:13">
      <c r="A305">
        <f>'03_Resumo_Municipios'!A305</f>
        <v>4203204</v>
      </c>
      <c r="B305" t="str">
        <f>'03_Resumo_Municipios'!B305</f>
        <v>Camboriú</v>
      </c>
      <c r="C305" t="str">
        <f>'03_Resumo_Municipios'!C305</f>
        <v>Santa Catarina</v>
      </c>
      <c r="D305" t="str">
        <f>'03_Resumo_Municipios'!D305</f>
        <v>Sul</v>
      </c>
      <c r="E305" s="12">
        <f>IFERROR(AVERAGEIFS('01_Base_Analitica'!$U:$U,'01_Base_Analitica'!$D:$D,A305,'01_Base_Analitica'!$Y:$Y,1),"")</f>
        <v>7.4499999999999993</v>
      </c>
      <c r="F305" s="12">
        <f>IFERROR(AVERAGEIFS('01_Base_Analitica'!$V:$V,'01_Base_Analitica'!$D:$D,A305,'01_Base_Analitica'!$Y:$Y,1),"")</f>
        <v>7.375</v>
      </c>
      <c r="G305" s="11">
        <f>COUNTIFS('01_Base_Analitica'!$D:$D,A305,'01_Base_Analitica'!$Y:$Y,1)</f>
        <v>4</v>
      </c>
      <c r="H305" s="12">
        <f t="shared" si="8"/>
        <v>7.4999999999999289E-2</v>
      </c>
      <c r="J305" s="12">
        <v>6.5</v>
      </c>
      <c r="K305" s="12">
        <v>6.8249999999999993</v>
      </c>
      <c r="L305" s="12">
        <f t="shared" si="9"/>
        <v>-0.32499999999999929</v>
      </c>
      <c r="M305" s="12"/>
    </row>
    <row r="306" spans="1:13">
      <c r="A306">
        <f>'03_Resumo_Municipios'!A306</f>
        <v>4215455</v>
      </c>
      <c r="B306" t="str">
        <f>'03_Resumo_Municipios'!B306</f>
        <v>Sangão</v>
      </c>
      <c r="C306" t="str">
        <f>'03_Resumo_Municipios'!C306</f>
        <v>Santa Catarina</v>
      </c>
      <c r="D306" t="str">
        <f>'03_Resumo_Municipios'!D306</f>
        <v>Sul</v>
      </c>
      <c r="E306" s="12">
        <f>IFERROR(AVERAGEIFS('01_Base_Analitica'!$U:$U,'01_Base_Analitica'!$D:$D,A306,'01_Base_Analitica'!$Y:$Y,1),"")</f>
        <v>6.2249999999999996</v>
      </c>
      <c r="F306" s="12">
        <f>IFERROR(AVERAGEIFS('01_Base_Analitica'!$V:$V,'01_Base_Analitica'!$D:$D,A306,'01_Base_Analitica'!$Y:$Y,1),"")</f>
        <v>6.25</v>
      </c>
      <c r="G306" s="11">
        <f>COUNTIFS('01_Base_Analitica'!$D:$D,A306,'01_Base_Analitica'!$Y:$Y,1)</f>
        <v>4</v>
      </c>
      <c r="H306" s="12">
        <f t="shared" si="8"/>
        <v>-2.5000000000000355E-2</v>
      </c>
      <c r="J306" s="12">
        <v>8.1000000000000014</v>
      </c>
      <c r="K306" s="12">
        <v>7.7</v>
      </c>
      <c r="L306" s="12">
        <f t="shared" si="9"/>
        <v>0.40000000000000124</v>
      </c>
      <c r="M306" s="12"/>
    </row>
    <row r="307" spans="1:13">
      <c r="A307">
        <f>'03_Resumo_Municipios'!A307</f>
        <v>4302352</v>
      </c>
      <c r="B307" t="str">
        <f>'03_Resumo_Municipios'!B307</f>
        <v>Bom Princípio</v>
      </c>
      <c r="C307" t="str">
        <f>'03_Resumo_Municipios'!C307</f>
        <v>Rio Grande do Sul</v>
      </c>
      <c r="D307" t="str">
        <f>'03_Resumo_Municipios'!D307</f>
        <v>Sul</v>
      </c>
      <c r="E307" s="12">
        <f>IFERROR(AVERAGEIFS('01_Base_Analitica'!$U:$U,'01_Base_Analitica'!$D:$D,A307,'01_Base_Analitica'!$Y:$Y,1),"")</f>
        <v>9.2999999999999989</v>
      </c>
      <c r="F307" s="12">
        <f>IFERROR(AVERAGEIFS('01_Base_Analitica'!$V:$V,'01_Base_Analitica'!$D:$D,A307,'01_Base_Analitica'!$Y:$Y,1),"")</f>
        <v>6.875</v>
      </c>
      <c r="G307" s="11">
        <f>COUNTIFS('01_Base_Analitica'!$D:$D,A307,'01_Base_Analitica'!$Y:$Y,1)</f>
        <v>4</v>
      </c>
      <c r="H307" s="12">
        <f t="shared" si="8"/>
        <v>2.4249999999999989</v>
      </c>
      <c r="J307" s="12">
        <v>6.3749999999999991</v>
      </c>
      <c r="K307" s="12">
        <v>6.8</v>
      </c>
      <c r="L307" s="12">
        <f t="shared" si="9"/>
        <v>-0.42500000000000071</v>
      </c>
      <c r="M307" s="12"/>
    </row>
    <row r="308" spans="1:13">
      <c r="A308">
        <f>'03_Resumo_Municipios'!A308</f>
        <v>4118451</v>
      </c>
      <c r="B308" t="str">
        <f>'03_Resumo_Municipios'!B308</f>
        <v>Pato Bragado</v>
      </c>
      <c r="C308" t="str">
        <f>'03_Resumo_Municipios'!C308</f>
        <v>Paraná</v>
      </c>
      <c r="D308" t="str">
        <f>'03_Resumo_Municipios'!D308</f>
        <v>Sul</v>
      </c>
      <c r="E308" s="12">
        <f>IFERROR(AVERAGEIFS('01_Base_Analitica'!$U:$U,'01_Base_Analitica'!$D:$D,A308,'01_Base_Analitica'!$Y:$Y,1),"")</f>
        <v>8.1000000000000014</v>
      </c>
      <c r="F308" s="12">
        <f>IFERROR(AVERAGEIFS('01_Base_Analitica'!$V:$V,'01_Base_Analitica'!$D:$D,A308,'01_Base_Analitica'!$Y:$Y,1),"")</f>
        <v>7.7</v>
      </c>
      <c r="G308" s="11">
        <f>COUNTIFS('01_Base_Analitica'!$D:$D,A308,'01_Base_Analitica'!$Y:$Y,1)</f>
        <v>4</v>
      </c>
      <c r="H308" s="12">
        <f t="shared" si="8"/>
        <v>0.40000000000000124</v>
      </c>
      <c r="J308" s="12">
        <v>6.1</v>
      </c>
      <c r="K308" s="12">
        <v>6.6</v>
      </c>
      <c r="L308" s="12">
        <f t="shared" si="9"/>
        <v>-0.5</v>
      </c>
      <c r="M308" s="12"/>
    </row>
    <row r="309" spans="1:13">
      <c r="A309">
        <f>'03_Resumo_Municipios'!A309</f>
        <v>4213302</v>
      </c>
      <c r="B309" t="str">
        <f>'03_Resumo_Municipios'!B309</f>
        <v>Ponte Alta</v>
      </c>
      <c r="C309" t="str">
        <f>'03_Resumo_Municipios'!C309</f>
        <v>Santa Catarina</v>
      </c>
      <c r="D309" t="str">
        <f>'03_Resumo_Municipios'!D309</f>
        <v>Sul</v>
      </c>
      <c r="E309" s="12">
        <f>IFERROR(AVERAGEIFS('01_Base_Analitica'!$U:$U,'01_Base_Analitica'!$D:$D,A309,'01_Base_Analitica'!$Y:$Y,1),"")</f>
        <v>6.1750000000000007</v>
      </c>
      <c r="F309" s="12">
        <f>IFERROR(AVERAGEIFS('01_Base_Analitica'!$V:$V,'01_Base_Analitica'!$D:$D,A309,'01_Base_Analitica'!$Y:$Y,1),"")</f>
        <v>6.2</v>
      </c>
      <c r="G309" s="11">
        <f>COUNTIFS('01_Base_Analitica'!$D:$D,A309,'01_Base_Analitica'!$Y:$Y,1)</f>
        <v>4</v>
      </c>
      <c r="H309" s="12">
        <f t="shared" si="8"/>
        <v>-2.4999999999999467E-2</v>
      </c>
      <c r="J309" s="12">
        <v>7.5750000000000002</v>
      </c>
      <c r="K309" s="12">
        <v>7.375</v>
      </c>
      <c r="L309" s="12">
        <f t="shared" si="9"/>
        <v>0.20000000000000018</v>
      </c>
      <c r="M309" s="12"/>
    </row>
    <row r="310" spans="1:13">
      <c r="A310">
        <f>'03_Resumo_Municipios'!A310</f>
        <v>4126603</v>
      </c>
      <c r="B310" t="str">
        <f>'03_Resumo_Municipios'!B310</f>
        <v>Siqueira Campos</v>
      </c>
      <c r="C310" t="str">
        <f>'03_Resumo_Municipios'!C310</f>
        <v>Paraná</v>
      </c>
      <c r="D310" t="str">
        <f>'03_Resumo_Municipios'!D310</f>
        <v>Sul</v>
      </c>
      <c r="E310" s="12">
        <f>IFERROR(AVERAGEIFS('01_Base_Analitica'!$U:$U,'01_Base_Analitica'!$D:$D,A310,'01_Base_Analitica'!$Y:$Y,1),"")</f>
        <v>5.9750000000000005</v>
      </c>
      <c r="F310" s="12">
        <f>IFERROR(AVERAGEIFS('01_Base_Analitica'!$V:$V,'01_Base_Analitica'!$D:$D,A310,'01_Base_Analitica'!$Y:$Y,1),"")</f>
        <v>6.6</v>
      </c>
      <c r="G310" s="11">
        <f>COUNTIFS('01_Base_Analitica'!$D:$D,A310,'01_Base_Analitica'!$Y:$Y,1)</f>
        <v>4</v>
      </c>
      <c r="H310" s="12">
        <f t="shared" si="8"/>
        <v>-0.62499999999999911</v>
      </c>
      <c r="J310" s="12">
        <v>5.65</v>
      </c>
      <c r="K310" s="12">
        <v>5.3</v>
      </c>
      <c r="L310" s="12">
        <f t="shared" si="9"/>
        <v>0.35000000000000053</v>
      </c>
      <c r="M310" s="12"/>
    </row>
    <row r="311" spans="1:13">
      <c r="A311">
        <f>'03_Resumo_Municipios'!A311</f>
        <v>4312906</v>
      </c>
      <c r="B311" t="str">
        <f>'03_Resumo_Municipios'!B311</f>
        <v>Nova Bassano</v>
      </c>
      <c r="C311" t="str">
        <f>'03_Resumo_Municipios'!C311</f>
        <v>Rio Grande do Sul</v>
      </c>
      <c r="D311" t="str">
        <f>'03_Resumo_Municipios'!D311</f>
        <v>Sul</v>
      </c>
      <c r="E311" s="12">
        <f>IFERROR(AVERAGEIFS('01_Base_Analitica'!$U:$U,'01_Base_Analitica'!$D:$D,A311,'01_Base_Analitica'!$Y:$Y,1),"")</f>
        <v>9.2999999999999989</v>
      </c>
      <c r="F311" s="12">
        <f>IFERROR(AVERAGEIFS('01_Base_Analitica'!$V:$V,'01_Base_Analitica'!$D:$D,A311,'01_Base_Analitica'!$Y:$Y,1),"")</f>
        <v>7.2</v>
      </c>
      <c r="G311" s="11">
        <f>COUNTIFS('01_Base_Analitica'!$D:$D,A311,'01_Base_Analitica'!$Y:$Y,1)</f>
        <v>4</v>
      </c>
      <c r="H311" s="12">
        <f t="shared" si="8"/>
        <v>2.0999999999999988</v>
      </c>
      <c r="J311" s="12">
        <v>7.3249999999999993</v>
      </c>
      <c r="K311" s="12">
        <v>7.5</v>
      </c>
      <c r="L311" s="12">
        <f t="shared" si="9"/>
        <v>-0.17500000000000071</v>
      </c>
      <c r="M311" s="12"/>
    </row>
    <row r="312" spans="1:13">
      <c r="A312">
        <f>'03_Resumo_Municipios'!A312</f>
        <v>4126207</v>
      </c>
      <c r="B312" t="str">
        <f>'03_Resumo_Municipios'!B312</f>
        <v>Sapopema</v>
      </c>
      <c r="C312" t="str">
        <f>'03_Resumo_Municipios'!C312</f>
        <v>Paraná</v>
      </c>
      <c r="D312" t="str">
        <f>'03_Resumo_Municipios'!D312</f>
        <v>Sul</v>
      </c>
      <c r="E312" s="12">
        <f>IFERROR(AVERAGEIFS('01_Base_Analitica'!$U:$U,'01_Base_Analitica'!$D:$D,A312,'01_Base_Analitica'!$Y:$Y,1),"")</f>
        <v>6.7</v>
      </c>
      <c r="F312" s="12">
        <f>IFERROR(AVERAGEIFS('01_Base_Analitica'!$V:$V,'01_Base_Analitica'!$D:$D,A312,'01_Base_Analitica'!$Y:$Y,1),"")</f>
        <v>6.8249999999999993</v>
      </c>
      <c r="G312" s="11">
        <f>COUNTIFS('01_Base_Analitica'!$D:$D,A312,'01_Base_Analitica'!$Y:$Y,1)</f>
        <v>4</v>
      </c>
      <c r="H312" s="12">
        <f t="shared" si="8"/>
        <v>-0.12499999999999911</v>
      </c>
      <c r="J312" s="12">
        <v>8.75</v>
      </c>
      <c r="K312" s="12">
        <v>8.3000000000000007</v>
      </c>
      <c r="L312" s="12">
        <f t="shared" si="9"/>
        <v>0.44999999999999929</v>
      </c>
      <c r="M312" s="12"/>
    </row>
    <row r="313" spans="1:13">
      <c r="A313">
        <f>'03_Resumo_Municipios'!A313</f>
        <v>4103107</v>
      </c>
      <c r="B313" t="str">
        <f>'03_Resumo_Municipios'!B313</f>
        <v>Bocaiúva do Sul</v>
      </c>
      <c r="C313" t="str">
        <f>'03_Resumo_Municipios'!C313</f>
        <v>Paraná</v>
      </c>
      <c r="D313" t="str">
        <f>'03_Resumo_Municipios'!D313</f>
        <v>Sul</v>
      </c>
      <c r="E313" s="12">
        <f>IFERROR(AVERAGEIFS('01_Base_Analitica'!$U:$U,'01_Base_Analitica'!$D:$D,A313,'01_Base_Analitica'!$Y:$Y,1),"")</f>
        <v>6.5</v>
      </c>
      <c r="F313" s="12">
        <f>IFERROR(AVERAGEIFS('01_Base_Analitica'!$V:$V,'01_Base_Analitica'!$D:$D,A313,'01_Base_Analitica'!$Y:$Y,1),"")</f>
        <v>6.8249999999999993</v>
      </c>
      <c r="G313" s="11">
        <f>COUNTIFS('01_Base_Analitica'!$D:$D,A313,'01_Base_Analitica'!$Y:$Y,1)</f>
        <v>4</v>
      </c>
      <c r="H313" s="12">
        <f t="shared" si="8"/>
        <v>-0.32499999999999929</v>
      </c>
      <c r="J313" s="12">
        <v>6.95</v>
      </c>
      <c r="K313" s="12">
        <v>7.125</v>
      </c>
      <c r="L313" s="12">
        <f t="shared" si="9"/>
        <v>-0.17499999999999982</v>
      </c>
      <c r="M313" s="12"/>
    </row>
    <row r="314" spans="1:13">
      <c r="A314">
        <f>'03_Resumo_Municipios'!A314</f>
        <v>4104303</v>
      </c>
      <c r="B314" t="str">
        <f>'03_Resumo_Municipios'!B314</f>
        <v>Campo Mourão</v>
      </c>
      <c r="C314" t="str">
        <f>'03_Resumo_Municipios'!C314</f>
        <v>Paraná</v>
      </c>
      <c r="D314" t="str">
        <f>'03_Resumo_Municipios'!D314</f>
        <v>Sul</v>
      </c>
      <c r="E314" s="12">
        <f>IFERROR(AVERAGEIFS('01_Base_Analitica'!$U:$U,'01_Base_Analitica'!$D:$D,A314,'01_Base_Analitica'!$Y:$Y,1),"")</f>
        <v>8.1000000000000014</v>
      </c>
      <c r="F314" s="12">
        <f>IFERROR(AVERAGEIFS('01_Base_Analitica'!$V:$V,'01_Base_Analitica'!$D:$D,A314,'01_Base_Analitica'!$Y:$Y,1),"")</f>
        <v>7.7</v>
      </c>
      <c r="G314" s="11">
        <f>COUNTIFS('01_Base_Analitica'!$D:$D,A314,'01_Base_Analitica'!$Y:$Y,1)</f>
        <v>4</v>
      </c>
      <c r="H314" s="12">
        <f t="shared" si="8"/>
        <v>0.40000000000000124</v>
      </c>
      <c r="J314" s="12">
        <v>6</v>
      </c>
      <c r="K314" s="12">
        <v>6.3000000000000007</v>
      </c>
      <c r="L314" s="12">
        <f t="shared" si="9"/>
        <v>-0.30000000000000071</v>
      </c>
      <c r="M314" s="12"/>
    </row>
    <row r="315" spans="1:13">
      <c r="A315">
        <f>'03_Resumo_Municipios'!A315</f>
        <v>4210209</v>
      </c>
      <c r="B315" t="str">
        <f>'03_Resumo_Municipios'!B315</f>
        <v>Major Gercino</v>
      </c>
      <c r="C315" t="str">
        <f>'03_Resumo_Municipios'!C315</f>
        <v>Santa Catarina</v>
      </c>
      <c r="D315" t="str">
        <f>'03_Resumo_Municipios'!D315</f>
        <v>Sul</v>
      </c>
      <c r="E315" s="12">
        <f>IFERROR(AVERAGEIFS('01_Base_Analitica'!$U:$U,'01_Base_Analitica'!$D:$D,A315,'01_Base_Analitica'!$Y:$Y,1),"")</f>
        <v>6.3749999999999991</v>
      </c>
      <c r="F315" s="12">
        <f>IFERROR(AVERAGEIFS('01_Base_Analitica'!$V:$V,'01_Base_Analitica'!$D:$D,A315,'01_Base_Analitica'!$Y:$Y,1),"")</f>
        <v>6.8</v>
      </c>
      <c r="G315" s="11">
        <f>COUNTIFS('01_Base_Analitica'!$D:$D,A315,'01_Base_Analitica'!$Y:$Y,1)</f>
        <v>4</v>
      </c>
      <c r="H315" s="12">
        <f t="shared" si="8"/>
        <v>-0.42500000000000071</v>
      </c>
      <c r="J315" s="12">
        <v>7.7749999999999995</v>
      </c>
      <c r="K315" s="12">
        <v>7</v>
      </c>
      <c r="L315" s="12">
        <f t="shared" si="9"/>
        <v>0.77499999999999947</v>
      </c>
      <c r="M315" s="12"/>
    </row>
    <row r="316" spans="1:13">
      <c r="A316">
        <f>'03_Resumo_Municipios'!A316</f>
        <v>4322608</v>
      </c>
      <c r="B316" t="str">
        <f>'03_Resumo_Municipios'!B316</f>
        <v>Venâncio Aires</v>
      </c>
      <c r="C316" t="str">
        <f>'03_Resumo_Municipios'!C316</f>
        <v>Rio Grande do Sul</v>
      </c>
      <c r="D316" t="str">
        <f>'03_Resumo_Municipios'!D316</f>
        <v>Sul</v>
      </c>
      <c r="E316" s="12">
        <f>IFERROR(AVERAGEIFS('01_Base_Analitica'!$U:$U,'01_Base_Analitica'!$D:$D,A316,'01_Base_Analitica'!$Y:$Y,1),"")</f>
        <v>6.1</v>
      </c>
      <c r="F316" s="12">
        <f>IFERROR(AVERAGEIFS('01_Base_Analitica'!$V:$V,'01_Base_Analitica'!$D:$D,A316,'01_Base_Analitica'!$Y:$Y,1),"")</f>
        <v>6.6</v>
      </c>
      <c r="G316" s="11">
        <f>COUNTIFS('01_Base_Analitica'!$D:$D,A316,'01_Base_Analitica'!$Y:$Y,1)</f>
        <v>4</v>
      </c>
      <c r="H316" s="12">
        <f t="shared" si="8"/>
        <v>-0.5</v>
      </c>
      <c r="J316" s="12">
        <v>9.2999999999999989</v>
      </c>
      <c r="K316" s="12">
        <v>6.7</v>
      </c>
      <c r="L316" s="12">
        <f t="shared" si="9"/>
        <v>2.5999999999999988</v>
      </c>
      <c r="M316" s="12"/>
    </row>
    <row r="317" spans="1:13">
      <c r="A317">
        <f>'03_Resumo_Municipios'!A317</f>
        <v>4109203</v>
      </c>
      <c r="B317" t="str">
        <f>'03_Resumo_Municipios'!B317</f>
        <v>Guaraci</v>
      </c>
      <c r="C317" t="str">
        <f>'03_Resumo_Municipios'!C317</f>
        <v>Paraná</v>
      </c>
      <c r="D317" t="str">
        <f>'03_Resumo_Municipios'!D317</f>
        <v>Sul</v>
      </c>
      <c r="E317" s="12">
        <f>IFERROR(AVERAGEIFS('01_Base_Analitica'!$U:$U,'01_Base_Analitica'!$D:$D,A317,'01_Base_Analitica'!$Y:$Y,1),"")</f>
        <v>7.5750000000000002</v>
      </c>
      <c r="F317" s="12">
        <f>IFERROR(AVERAGEIFS('01_Base_Analitica'!$V:$V,'01_Base_Analitica'!$D:$D,A317,'01_Base_Analitica'!$Y:$Y,1),"")</f>
        <v>7.375</v>
      </c>
      <c r="G317" s="11">
        <f>COUNTIFS('01_Base_Analitica'!$D:$D,A317,'01_Base_Analitica'!$Y:$Y,1)</f>
        <v>4</v>
      </c>
      <c r="H317" s="12">
        <f t="shared" si="8"/>
        <v>0.20000000000000018</v>
      </c>
      <c r="J317" s="12">
        <v>7.4250000000000007</v>
      </c>
      <c r="K317" s="12">
        <v>6.75</v>
      </c>
      <c r="L317" s="12">
        <f t="shared" si="9"/>
        <v>0.67500000000000071</v>
      </c>
      <c r="M317" s="12"/>
    </row>
    <row r="318" spans="1:13">
      <c r="A318">
        <f>'03_Resumo_Municipios'!A318</f>
        <v>4310579</v>
      </c>
      <c r="B318" t="str">
        <f>'03_Resumo_Municipios'!B318</f>
        <v>Itapuca</v>
      </c>
      <c r="C318" t="str">
        <f>'03_Resumo_Municipios'!C318</f>
        <v>Rio Grande do Sul</v>
      </c>
      <c r="D318" t="str">
        <f>'03_Resumo_Municipios'!D318</f>
        <v>Sul</v>
      </c>
      <c r="E318" s="12">
        <f>IFERROR(AVERAGEIFS('01_Base_Analitica'!$U:$U,'01_Base_Analitica'!$D:$D,A318,'01_Base_Analitica'!$Y:$Y,1),"")</f>
        <v>5.65</v>
      </c>
      <c r="F318" s="12">
        <f>IFERROR(AVERAGEIFS('01_Base_Analitica'!$V:$V,'01_Base_Analitica'!$D:$D,A318,'01_Base_Analitica'!$Y:$Y,1),"")</f>
        <v>5.3</v>
      </c>
      <c r="G318" s="11">
        <f>COUNTIFS('01_Base_Analitica'!$D:$D,A318,'01_Base_Analitica'!$Y:$Y,1)</f>
        <v>4</v>
      </c>
      <c r="H318" s="12">
        <f t="shared" si="8"/>
        <v>0.35000000000000053</v>
      </c>
      <c r="J318" s="12">
        <v>9.2999999999999989</v>
      </c>
      <c r="K318" s="12">
        <v>5.6</v>
      </c>
      <c r="L318" s="12">
        <f t="shared" si="9"/>
        <v>3.6999999999999993</v>
      </c>
      <c r="M318" s="12"/>
    </row>
    <row r="319" spans="1:13">
      <c r="A319">
        <f>'03_Resumo_Municipios'!A319</f>
        <v>4108007</v>
      </c>
      <c r="B319" t="str">
        <f>'03_Resumo_Municipios'!B319</f>
        <v>Florestópolis</v>
      </c>
      <c r="C319" t="str">
        <f>'03_Resumo_Municipios'!C319</f>
        <v>Paraná</v>
      </c>
      <c r="D319" t="str">
        <f>'03_Resumo_Municipios'!D319</f>
        <v>Sul</v>
      </c>
      <c r="E319" s="12">
        <f>IFERROR(AVERAGEIFS('01_Base_Analitica'!$U:$U,'01_Base_Analitica'!$D:$D,A319,'01_Base_Analitica'!$Y:$Y,1),"")</f>
        <v>7.3249999999999993</v>
      </c>
      <c r="F319" s="12">
        <f>IFERROR(AVERAGEIFS('01_Base_Analitica'!$V:$V,'01_Base_Analitica'!$D:$D,A319,'01_Base_Analitica'!$Y:$Y,1),"")</f>
        <v>7.5</v>
      </c>
      <c r="G319" s="11">
        <f>COUNTIFS('01_Base_Analitica'!$D:$D,A319,'01_Base_Analitica'!$Y:$Y,1)</f>
        <v>4</v>
      </c>
      <c r="H319" s="12">
        <f t="shared" si="8"/>
        <v>-0.17500000000000071</v>
      </c>
      <c r="J319" s="12">
        <v>4.5250000000000004</v>
      </c>
      <c r="K319" s="12">
        <v>4.5</v>
      </c>
      <c r="L319" s="12">
        <f t="shared" si="9"/>
        <v>2.5000000000000355E-2</v>
      </c>
      <c r="M319" s="12"/>
    </row>
    <row r="320" spans="1:13">
      <c r="A320">
        <f>'03_Resumo_Municipios'!A320</f>
        <v>4310108</v>
      </c>
      <c r="B320" t="str">
        <f>'03_Resumo_Municipios'!B320</f>
        <v>Igrejinha</v>
      </c>
      <c r="C320" t="str">
        <f>'03_Resumo_Municipios'!C320</f>
        <v>Rio Grande do Sul</v>
      </c>
      <c r="D320" t="str">
        <f>'03_Resumo_Municipios'!D320</f>
        <v>Sul</v>
      </c>
      <c r="E320" s="12">
        <f>IFERROR(AVERAGEIFS('01_Base_Analitica'!$U:$U,'01_Base_Analitica'!$D:$D,A320,'01_Base_Analitica'!$Y:$Y,1),"")</f>
        <v>8.75</v>
      </c>
      <c r="F320" s="12">
        <f>IFERROR(AVERAGEIFS('01_Base_Analitica'!$V:$V,'01_Base_Analitica'!$D:$D,A320,'01_Base_Analitica'!$Y:$Y,1),"")</f>
        <v>8.3000000000000007</v>
      </c>
      <c r="G320" s="11">
        <f>COUNTIFS('01_Base_Analitica'!$D:$D,A320,'01_Base_Analitica'!$Y:$Y,1)</f>
        <v>4</v>
      </c>
      <c r="H320" s="12">
        <f t="shared" si="8"/>
        <v>0.44999999999999929</v>
      </c>
      <c r="J320" s="12">
        <v>6.05</v>
      </c>
      <c r="K320" s="12">
        <v>6.1</v>
      </c>
      <c r="L320" s="12">
        <f t="shared" si="9"/>
        <v>-4.9999999999999822E-2</v>
      </c>
      <c r="M320" s="12"/>
    </row>
    <row r="321" spans="1:13">
      <c r="A321">
        <f>'03_Resumo_Municipios'!A321</f>
        <v>4121901</v>
      </c>
      <c r="B321" t="str">
        <f>'03_Resumo_Municipios'!B321</f>
        <v>Ribeirão do Pinhal</v>
      </c>
      <c r="C321" t="str">
        <f>'03_Resumo_Municipios'!C321</f>
        <v>Paraná</v>
      </c>
      <c r="D321" t="str">
        <f>'03_Resumo_Municipios'!D321</f>
        <v>Sul</v>
      </c>
      <c r="E321" s="12">
        <f>IFERROR(AVERAGEIFS('01_Base_Analitica'!$U:$U,'01_Base_Analitica'!$D:$D,A321,'01_Base_Analitica'!$Y:$Y,1),"")</f>
        <v>6.95</v>
      </c>
      <c r="F321" s="12">
        <f>IFERROR(AVERAGEIFS('01_Base_Analitica'!$V:$V,'01_Base_Analitica'!$D:$D,A321,'01_Base_Analitica'!$Y:$Y,1),"")</f>
        <v>7.125</v>
      </c>
      <c r="G321" s="11">
        <f>COUNTIFS('01_Base_Analitica'!$D:$D,A321,'01_Base_Analitica'!$Y:$Y,1)</f>
        <v>4</v>
      </c>
      <c r="H321" s="12">
        <f t="shared" si="8"/>
        <v>-0.17499999999999982</v>
      </c>
      <c r="J321" s="12">
        <v>7.8999999999999995</v>
      </c>
      <c r="K321" s="12">
        <v>7.7333333333333343</v>
      </c>
      <c r="L321" s="12">
        <f t="shared" si="9"/>
        <v>0.16666666666666519</v>
      </c>
      <c r="M321" s="12"/>
    </row>
    <row r="322" spans="1:13">
      <c r="A322">
        <f>'03_Resumo_Municipios'!A322</f>
        <v>4103453</v>
      </c>
      <c r="B322" t="str">
        <f>'03_Resumo_Municipios'!B322</f>
        <v>Cafelândia</v>
      </c>
      <c r="C322" t="str">
        <f>'03_Resumo_Municipios'!C322</f>
        <v>Paraná</v>
      </c>
      <c r="D322" t="str">
        <f>'03_Resumo_Municipios'!D322</f>
        <v>Sul</v>
      </c>
      <c r="E322" s="12">
        <f>IFERROR(AVERAGEIFS('01_Base_Analitica'!$U:$U,'01_Base_Analitica'!$D:$D,A322,'01_Base_Analitica'!$Y:$Y,1),"")</f>
        <v>6</v>
      </c>
      <c r="F322" s="12">
        <f>IFERROR(AVERAGEIFS('01_Base_Analitica'!$V:$V,'01_Base_Analitica'!$D:$D,A322,'01_Base_Analitica'!$Y:$Y,1),"")</f>
        <v>6.3000000000000007</v>
      </c>
      <c r="G322" s="11">
        <f>COUNTIFS('01_Base_Analitica'!$D:$D,A322,'01_Base_Analitica'!$Y:$Y,1)</f>
        <v>4</v>
      </c>
      <c r="H322" s="12">
        <f t="shared" si="8"/>
        <v>-0.30000000000000071</v>
      </c>
      <c r="J322" s="12">
        <v>5.3</v>
      </c>
      <c r="K322" s="12">
        <v>5.5500000000000007</v>
      </c>
      <c r="L322" s="12">
        <f t="shared" si="9"/>
        <v>-0.25000000000000089</v>
      </c>
      <c r="M322" s="12"/>
    </row>
    <row r="323" spans="1:13">
      <c r="A323">
        <f>'03_Resumo_Municipios'!A323</f>
        <v>4115408</v>
      </c>
      <c r="B323" t="str">
        <f>'03_Resumo_Municipios'!B323</f>
        <v>Marmeleiro</v>
      </c>
      <c r="C323" t="str">
        <f>'03_Resumo_Municipios'!C323</f>
        <v>Paraná</v>
      </c>
      <c r="D323" t="str">
        <f>'03_Resumo_Municipios'!D323</f>
        <v>Sul</v>
      </c>
      <c r="E323" s="12">
        <f>IFERROR(AVERAGEIFS('01_Base_Analitica'!$U:$U,'01_Base_Analitica'!$D:$D,A323,'01_Base_Analitica'!$Y:$Y,1),"")</f>
        <v>7.7749999999999995</v>
      </c>
      <c r="F323" s="12">
        <f>IFERROR(AVERAGEIFS('01_Base_Analitica'!$V:$V,'01_Base_Analitica'!$D:$D,A323,'01_Base_Analitica'!$Y:$Y,1),"")</f>
        <v>7</v>
      </c>
      <c r="G323" s="11">
        <f>COUNTIFS('01_Base_Analitica'!$D:$D,A323,'01_Base_Analitica'!$Y:$Y,1)</f>
        <v>4</v>
      </c>
      <c r="H323" s="12">
        <f t="shared" ref="H323:H363" si="10">IF(G323=0,"",E323-F323)</f>
        <v>0.77499999999999947</v>
      </c>
      <c r="J323" s="12">
        <v>6.25</v>
      </c>
      <c r="K323" s="12">
        <v>6.3</v>
      </c>
      <c r="L323" s="12">
        <f t="shared" ref="L323:L355" si="11">J323-K323</f>
        <v>-4.9999999999999822E-2</v>
      </c>
      <c r="M323" s="12"/>
    </row>
    <row r="324" spans="1:13">
      <c r="A324">
        <f>'03_Resumo_Municipios'!A324</f>
        <v>4308078</v>
      </c>
      <c r="B324" t="str">
        <f>'03_Resumo_Municipios'!B324</f>
        <v>Fazenda Vilanova</v>
      </c>
      <c r="C324" t="str">
        <f>'03_Resumo_Municipios'!C324</f>
        <v>Rio Grande do Sul</v>
      </c>
      <c r="D324" t="str">
        <f>'03_Resumo_Municipios'!D324</f>
        <v>Sul</v>
      </c>
      <c r="E324" s="12">
        <f>IFERROR(AVERAGEIFS('01_Base_Analitica'!$U:$U,'01_Base_Analitica'!$D:$D,A324,'01_Base_Analitica'!$Y:$Y,1),"")</f>
        <v>9.2999999999999989</v>
      </c>
      <c r="F324" s="12">
        <f>IFERROR(AVERAGEIFS('01_Base_Analitica'!$V:$V,'01_Base_Analitica'!$D:$D,A324,'01_Base_Analitica'!$Y:$Y,1),"")</f>
        <v>6.7</v>
      </c>
      <c r="G324" s="11">
        <f>COUNTIFS('01_Base_Analitica'!$D:$D,A324,'01_Base_Analitica'!$Y:$Y,1)</f>
        <v>4</v>
      </c>
      <c r="H324" s="12">
        <f t="shared" si="10"/>
        <v>2.5999999999999988</v>
      </c>
      <c r="J324" s="12">
        <v>6.75</v>
      </c>
      <c r="K324" s="12">
        <v>6.7</v>
      </c>
      <c r="L324" s="12">
        <f t="shared" si="11"/>
        <v>4.9999999999999822E-2</v>
      </c>
      <c r="M324" s="12"/>
    </row>
    <row r="325" spans="1:13">
      <c r="A325">
        <f>'03_Resumo_Municipios'!A325</f>
        <v>4303608</v>
      </c>
      <c r="B325" t="str">
        <f>'03_Resumo_Municipios'!B325</f>
        <v>Cambará do Sul</v>
      </c>
      <c r="C325" t="str">
        <f>'03_Resumo_Municipios'!C325</f>
        <v>Rio Grande do Sul</v>
      </c>
      <c r="D325" t="str">
        <f>'03_Resumo_Municipios'!D325</f>
        <v>Sul</v>
      </c>
      <c r="E325" s="12">
        <f>IFERROR(AVERAGEIFS('01_Base_Analitica'!$U:$U,'01_Base_Analitica'!$D:$D,A325,'01_Base_Analitica'!$Y:$Y,1),"")</f>
        <v>7.4250000000000007</v>
      </c>
      <c r="F325" s="12">
        <f>IFERROR(AVERAGEIFS('01_Base_Analitica'!$V:$V,'01_Base_Analitica'!$D:$D,A325,'01_Base_Analitica'!$Y:$Y,1),"")</f>
        <v>6.75</v>
      </c>
      <c r="G325" s="11">
        <f>COUNTIFS('01_Base_Analitica'!$D:$D,A325,'01_Base_Analitica'!$Y:$Y,1)</f>
        <v>4</v>
      </c>
      <c r="H325" s="12">
        <f t="shared" si="10"/>
        <v>0.67500000000000071</v>
      </c>
      <c r="J325" s="12">
        <v>7.4250000000000007</v>
      </c>
      <c r="K325" s="12">
        <v>6.75</v>
      </c>
      <c r="L325" s="12">
        <f t="shared" si="11"/>
        <v>0.67500000000000071</v>
      </c>
      <c r="M325" s="12"/>
    </row>
    <row r="326" spans="1:13">
      <c r="A326">
        <f>'03_Resumo_Municipios'!A326</f>
        <v>4119806</v>
      </c>
      <c r="B326" t="str">
        <f>'03_Resumo_Municipios'!B326</f>
        <v>Planalto</v>
      </c>
      <c r="C326" t="str">
        <f>'03_Resumo_Municipios'!C326</f>
        <v>Paraná</v>
      </c>
      <c r="D326" t="str">
        <f>'03_Resumo_Municipios'!D326</f>
        <v>Sul</v>
      </c>
      <c r="E326" s="12">
        <f>IFERROR(AVERAGEIFS('01_Base_Analitica'!$U:$U,'01_Base_Analitica'!$D:$D,A326,'01_Base_Analitica'!$Y:$Y,1),"")</f>
        <v>9.2999999999999989</v>
      </c>
      <c r="F326" s="12">
        <f>IFERROR(AVERAGEIFS('01_Base_Analitica'!$V:$V,'01_Base_Analitica'!$D:$D,A326,'01_Base_Analitica'!$Y:$Y,1),"")</f>
        <v>5.6</v>
      </c>
      <c r="G326" s="11">
        <f>COUNTIFS('01_Base_Analitica'!$D:$D,A326,'01_Base_Analitica'!$Y:$Y,1)</f>
        <v>4</v>
      </c>
      <c r="H326" s="12">
        <f t="shared" si="10"/>
        <v>3.6999999999999993</v>
      </c>
      <c r="J326" s="12">
        <v>7.8249999999999993</v>
      </c>
      <c r="K326" s="12">
        <v>7.7</v>
      </c>
      <c r="L326" s="12">
        <f t="shared" si="11"/>
        <v>0.12499999999999911</v>
      </c>
      <c r="M326" s="12"/>
    </row>
    <row r="327" spans="1:13">
      <c r="A327">
        <f>'03_Resumo_Municipios'!A327</f>
        <v>4320206</v>
      </c>
      <c r="B327" t="str">
        <f>'03_Resumo_Municipios'!B327</f>
        <v>Seberi</v>
      </c>
      <c r="C327" t="str">
        <f>'03_Resumo_Municipios'!C327</f>
        <v>Rio Grande do Sul</v>
      </c>
      <c r="D327" t="str">
        <f>'03_Resumo_Municipios'!D327</f>
        <v>Sul</v>
      </c>
      <c r="E327" s="12">
        <f>IFERROR(AVERAGEIFS('01_Base_Analitica'!$U:$U,'01_Base_Analitica'!$D:$D,A327,'01_Base_Analitica'!$Y:$Y,1),"")</f>
        <v>4.5250000000000004</v>
      </c>
      <c r="F327" s="12">
        <f>IFERROR(AVERAGEIFS('01_Base_Analitica'!$V:$V,'01_Base_Analitica'!$D:$D,A327,'01_Base_Analitica'!$Y:$Y,1),"")</f>
        <v>4.5</v>
      </c>
      <c r="G327" s="11">
        <f>COUNTIFS('01_Base_Analitica'!$D:$D,A327,'01_Base_Analitica'!$Y:$Y,1)</f>
        <v>4</v>
      </c>
      <c r="H327" s="12">
        <f t="shared" si="10"/>
        <v>2.5000000000000355E-2</v>
      </c>
      <c r="J327" s="12">
        <v>9.2999999999999989</v>
      </c>
      <c r="K327" s="12">
        <v>5.3</v>
      </c>
      <c r="L327" s="12">
        <f t="shared" si="11"/>
        <v>3.9999999999999991</v>
      </c>
      <c r="M327" s="12"/>
    </row>
    <row r="328" spans="1:13">
      <c r="A328">
        <f>'03_Resumo_Municipios'!A328</f>
        <v>4211801</v>
      </c>
      <c r="B328" t="str">
        <f>'03_Resumo_Municipios'!B328</f>
        <v>Ouro</v>
      </c>
      <c r="C328" t="str">
        <f>'03_Resumo_Municipios'!C328</f>
        <v>Santa Catarina</v>
      </c>
      <c r="D328" t="str">
        <f>'03_Resumo_Municipios'!D328</f>
        <v>Sul</v>
      </c>
      <c r="E328" s="12">
        <f>IFERROR(AVERAGEIFS('01_Base_Analitica'!$U:$U,'01_Base_Analitica'!$D:$D,A328,'01_Base_Analitica'!$Y:$Y,1),"")</f>
        <v>6.05</v>
      </c>
      <c r="F328" s="12">
        <f>IFERROR(AVERAGEIFS('01_Base_Analitica'!$V:$V,'01_Base_Analitica'!$D:$D,A328,'01_Base_Analitica'!$Y:$Y,1),"")</f>
        <v>6.1</v>
      </c>
      <c r="G328" s="11">
        <f>COUNTIFS('01_Base_Analitica'!$D:$D,A328,'01_Base_Analitica'!$Y:$Y,1)</f>
        <v>4</v>
      </c>
      <c r="H328" s="12">
        <f t="shared" si="10"/>
        <v>-4.9999999999999822E-2</v>
      </c>
      <c r="J328" s="12">
        <v>6.05</v>
      </c>
      <c r="K328" s="12">
        <v>6.25</v>
      </c>
      <c r="L328" s="12">
        <f t="shared" si="11"/>
        <v>-0.20000000000000018</v>
      </c>
      <c r="M328" s="12"/>
    </row>
    <row r="329" spans="1:13">
      <c r="A329">
        <f>'03_Resumo_Municipios'!A329</f>
        <v>4308904</v>
      </c>
      <c r="B329" t="str">
        <f>'03_Resumo_Municipios'!B329</f>
        <v>Getúlio Vargas</v>
      </c>
      <c r="C329" t="str">
        <f>'03_Resumo_Municipios'!C329</f>
        <v>Rio Grande do Sul</v>
      </c>
      <c r="D329" t="str">
        <f>'03_Resumo_Municipios'!D329</f>
        <v>Sul</v>
      </c>
      <c r="E329" s="12">
        <f>IFERROR(AVERAGEIFS('01_Base_Analitica'!$U:$U,'01_Base_Analitica'!$D:$D,A329,'01_Base_Analitica'!$Y:$Y,1),"")</f>
        <v>7.8999999999999995</v>
      </c>
      <c r="F329" s="12">
        <f>IFERROR(AVERAGEIFS('01_Base_Analitica'!$V:$V,'01_Base_Analitica'!$D:$D,A329,'01_Base_Analitica'!$Y:$Y,1),"")</f>
        <v>7.7333333333333343</v>
      </c>
      <c r="G329" s="11">
        <f>COUNTIFS('01_Base_Analitica'!$D:$D,A329,'01_Base_Analitica'!$Y:$Y,1)</f>
        <v>3</v>
      </c>
      <c r="H329" s="12">
        <f t="shared" si="10"/>
        <v>0.16666666666666519</v>
      </c>
      <c r="J329" s="12">
        <v>9.2999999999999989</v>
      </c>
      <c r="K329" s="12">
        <v>6.3</v>
      </c>
      <c r="L329" s="12">
        <f t="shared" si="11"/>
        <v>2.9999999999999991</v>
      </c>
      <c r="M329" s="12"/>
    </row>
    <row r="330" spans="1:13">
      <c r="A330">
        <f>'03_Resumo_Municipios'!A330</f>
        <v>4120655</v>
      </c>
      <c r="B330" t="str">
        <f>'03_Resumo_Municipios'!B330</f>
        <v>Quarto Centenário</v>
      </c>
      <c r="C330" t="str">
        <f>'03_Resumo_Municipios'!C330</f>
        <v>Paraná</v>
      </c>
      <c r="D330" t="str">
        <f>'03_Resumo_Municipios'!D330</f>
        <v>Sul</v>
      </c>
      <c r="E330" s="12">
        <f>IFERROR(AVERAGEIFS('01_Base_Analitica'!$U:$U,'01_Base_Analitica'!$D:$D,A330,'01_Base_Analitica'!$Y:$Y,1),"")</f>
        <v>5.3</v>
      </c>
      <c r="F330" s="12">
        <f>IFERROR(AVERAGEIFS('01_Base_Analitica'!$V:$V,'01_Base_Analitica'!$D:$D,A330,'01_Base_Analitica'!$Y:$Y,1),"")</f>
        <v>5.5500000000000007</v>
      </c>
      <c r="G330" s="11">
        <f>COUNTIFS('01_Base_Analitica'!$D:$D,A330,'01_Base_Analitica'!$Y:$Y,1)</f>
        <v>4</v>
      </c>
      <c r="H330" s="12">
        <f t="shared" si="10"/>
        <v>-0.25000000000000089</v>
      </c>
      <c r="J330" s="12">
        <v>9.2999999999999989</v>
      </c>
      <c r="K330" s="12">
        <v>5.9</v>
      </c>
      <c r="L330" s="12">
        <f t="shared" si="11"/>
        <v>3.3999999999999986</v>
      </c>
      <c r="M330" s="12"/>
    </row>
    <row r="331" spans="1:13">
      <c r="A331">
        <f>'03_Resumo_Municipios'!A331</f>
        <v>4218855</v>
      </c>
      <c r="B331" t="str">
        <f>'03_Resumo_Municipios'!B331</f>
        <v>União do Oeste</v>
      </c>
      <c r="C331" t="str">
        <f>'03_Resumo_Municipios'!C331</f>
        <v>Santa Catarina</v>
      </c>
      <c r="D331" t="str">
        <f>'03_Resumo_Municipios'!D331</f>
        <v>Sul</v>
      </c>
      <c r="E331" s="12">
        <f>IFERROR(AVERAGEIFS('01_Base_Analitica'!$U:$U,'01_Base_Analitica'!$D:$D,A331,'01_Base_Analitica'!$Y:$Y,1),"")</f>
        <v>6.25</v>
      </c>
      <c r="F331" s="12">
        <f>IFERROR(AVERAGEIFS('01_Base_Analitica'!$V:$V,'01_Base_Analitica'!$D:$D,A331,'01_Base_Analitica'!$Y:$Y,1),"")</f>
        <v>6.3</v>
      </c>
      <c r="G331" s="11">
        <f>COUNTIFS('01_Base_Analitica'!$D:$D,A331,'01_Base_Analitica'!$Y:$Y,1)</f>
        <v>4</v>
      </c>
      <c r="H331" s="12">
        <f t="shared" si="10"/>
        <v>-4.9999999999999822E-2</v>
      </c>
      <c r="J331" s="12">
        <v>9.2999999999999989</v>
      </c>
      <c r="K331" s="12">
        <v>6.6</v>
      </c>
      <c r="L331" s="12">
        <f t="shared" si="11"/>
        <v>2.6999999999999993</v>
      </c>
      <c r="M331" s="12"/>
    </row>
    <row r="332" spans="1:13">
      <c r="A332">
        <f>'03_Resumo_Municipios'!A332</f>
        <v>4104253</v>
      </c>
      <c r="B332" t="str">
        <f>'03_Resumo_Municipios'!B332</f>
        <v>Campo Magro</v>
      </c>
      <c r="C332" t="str">
        <f>'03_Resumo_Municipios'!C332</f>
        <v>Paraná</v>
      </c>
      <c r="D332" t="str">
        <f>'03_Resumo_Municipios'!D332</f>
        <v>Sul</v>
      </c>
      <c r="E332" s="12">
        <f>IFERROR(AVERAGEIFS('01_Base_Analitica'!$U:$U,'01_Base_Analitica'!$D:$D,A332,'01_Base_Analitica'!$Y:$Y,1),"")</f>
        <v>6.75</v>
      </c>
      <c r="F332" s="12">
        <f>IFERROR(AVERAGEIFS('01_Base_Analitica'!$V:$V,'01_Base_Analitica'!$D:$D,A332,'01_Base_Analitica'!$Y:$Y,1),"")</f>
        <v>6.7</v>
      </c>
      <c r="G332" s="11">
        <f>COUNTIFS('01_Base_Analitica'!$D:$D,A332,'01_Base_Analitica'!$Y:$Y,1)</f>
        <v>4</v>
      </c>
      <c r="H332" s="12">
        <f t="shared" si="10"/>
        <v>4.9999999999999822E-2</v>
      </c>
      <c r="J332" s="12">
        <v>9.2999999999999989</v>
      </c>
      <c r="K332" s="12">
        <v>6.7</v>
      </c>
      <c r="L332" s="12">
        <f t="shared" si="11"/>
        <v>2.5999999999999988</v>
      </c>
      <c r="M332" s="12"/>
    </row>
    <row r="333" spans="1:13">
      <c r="A333">
        <f>'03_Resumo_Municipios'!A333</f>
        <v>4302006</v>
      </c>
      <c r="B333" t="str">
        <f>'03_Resumo_Municipios'!B333</f>
        <v>Barros Cassal</v>
      </c>
      <c r="C333" t="str">
        <f>'03_Resumo_Municipios'!C333</f>
        <v>Rio Grande do Sul</v>
      </c>
      <c r="D333" t="str">
        <f>'03_Resumo_Municipios'!D333</f>
        <v>Sul</v>
      </c>
      <c r="E333" s="12">
        <f>IFERROR(AVERAGEIFS('01_Base_Analitica'!$U:$U,'01_Base_Analitica'!$D:$D,A333,'01_Base_Analitica'!$Y:$Y,1),"")</f>
        <v>7.4250000000000007</v>
      </c>
      <c r="F333" s="12">
        <f>IFERROR(AVERAGEIFS('01_Base_Analitica'!$V:$V,'01_Base_Analitica'!$D:$D,A333,'01_Base_Analitica'!$Y:$Y,1),"")</f>
        <v>6.75</v>
      </c>
      <c r="G333" s="11">
        <f>COUNTIFS('01_Base_Analitica'!$D:$D,A333,'01_Base_Analitica'!$Y:$Y,1)</f>
        <v>4</v>
      </c>
      <c r="H333" s="12">
        <f t="shared" si="10"/>
        <v>0.67500000000000071</v>
      </c>
      <c r="J333" s="12">
        <v>3.7749999999999999</v>
      </c>
      <c r="K333" s="12">
        <v>4.2750000000000004</v>
      </c>
      <c r="L333" s="12">
        <f t="shared" si="11"/>
        <v>-0.50000000000000044</v>
      </c>
      <c r="M333" s="12"/>
    </row>
    <row r="334" spans="1:13">
      <c r="A334">
        <f>'03_Resumo_Municipios'!A334</f>
        <v>4312658</v>
      </c>
      <c r="B334" t="str">
        <f>'03_Resumo_Municipios'!B334</f>
        <v>Não-Me-Toque</v>
      </c>
      <c r="C334" t="str">
        <f>'03_Resumo_Municipios'!C334</f>
        <v>Rio Grande do Sul</v>
      </c>
      <c r="D334" t="str">
        <f>'03_Resumo_Municipios'!D334</f>
        <v>Sul</v>
      </c>
      <c r="E334" s="12">
        <f>IFERROR(AVERAGEIFS('01_Base_Analitica'!$U:$U,'01_Base_Analitica'!$D:$D,A334,'01_Base_Analitica'!$Y:$Y,1),"")</f>
        <v>7.8249999999999993</v>
      </c>
      <c r="F334" s="12">
        <f>IFERROR(AVERAGEIFS('01_Base_Analitica'!$V:$V,'01_Base_Analitica'!$D:$D,A334,'01_Base_Analitica'!$Y:$Y,1),"")</f>
        <v>7.7</v>
      </c>
      <c r="G334" s="11">
        <f>COUNTIFS('01_Base_Analitica'!$D:$D,A334,'01_Base_Analitica'!$Y:$Y,1)</f>
        <v>4</v>
      </c>
      <c r="H334" s="12">
        <f t="shared" si="10"/>
        <v>0.12499999999999911</v>
      </c>
      <c r="J334" s="12">
        <v>6.9750000000000005</v>
      </c>
      <c r="K334" s="12">
        <v>6.9</v>
      </c>
      <c r="L334" s="12">
        <f t="shared" si="11"/>
        <v>7.5000000000000178E-2</v>
      </c>
      <c r="M334" s="12"/>
    </row>
    <row r="335" spans="1:13">
      <c r="A335">
        <f>'03_Resumo_Municipios'!A335</f>
        <v>4123006</v>
      </c>
      <c r="B335" t="str">
        <f>'03_Resumo_Municipios'!B335</f>
        <v>Salto do Lontra</v>
      </c>
      <c r="C335" t="str">
        <f>'03_Resumo_Municipios'!C335</f>
        <v>Paraná</v>
      </c>
      <c r="D335" t="str">
        <f>'03_Resumo_Municipios'!D335</f>
        <v>Sul</v>
      </c>
      <c r="E335" s="12">
        <f>IFERROR(AVERAGEIFS('01_Base_Analitica'!$U:$U,'01_Base_Analitica'!$D:$D,A335,'01_Base_Analitica'!$Y:$Y,1),"")</f>
        <v>9.2999999999999989</v>
      </c>
      <c r="F335" s="12">
        <f>IFERROR(AVERAGEIFS('01_Base_Analitica'!$V:$V,'01_Base_Analitica'!$D:$D,A335,'01_Base_Analitica'!$Y:$Y,1),"")</f>
        <v>5.3</v>
      </c>
      <c r="G335" s="11">
        <f>COUNTIFS('01_Base_Analitica'!$D:$D,A335,'01_Base_Analitica'!$Y:$Y,1)</f>
        <v>4</v>
      </c>
      <c r="H335" s="12">
        <f t="shared" si="10"/>
        <v>3.9999999999999991</v>
      </c>
      <c r="J335" s="12">
        <v>6.5249999999999995</v>
      </c>
      <c r="K335" s="12">
        <v>6.6</v>
      </c>
      <c r="L335" s="12">
        <f t="shared" si="11"/>
        <v>-7.5000000000000178E-2</v>
      </c>
      <c r="M335" s="12"/>
    </row>
    <row r="336" spans="1:13">
      <c r="A336">
        <f>'03_Resumo_Municipios'!A336</f>
        <v>4108809</v>
      </c>
      <c r="B336" t="str">
        <f>'03_Resumo_Municipios'!B336</f>
        <v>Guaíra</v>
      </c>
      <c r="C336" t="str">
        <f>'03_Resumo_Municipios'!C336</f>
        <v>Paraná</v>
      </c>
      <c r="D336" t="str">
        <f>'03_Resumo_Municipios'!D336</f>
        <v>Sul</v>
      </c>
      <c r="E336" s="12">
        <f>IFERROR(AVERAGEIFS('01_Base_Analitica'!$U:$U,'01_Base_Analitica'!$D:$D,A336,'01_Base_Analitica'!$Y:$Y,1),"")</f>
        <v>6.05</v>
      </c>
      <c r="F336" s="12">
        <f>IFERROR(AVERAGEIFS('01_Base_Analitica'!$V:$V,'01_Base_Analitica'!$D:$D,A336,'01_Base_Analitica'!$Y:$Y,1),"")</f>
        <v>6.25</v>
      </c>
      <c r="G336" s="11">
        <f>COUNTIFS('01_Base_Analitica'!$D:$D,A336,'01_Base_Analitica'!$Y:$Y,1)</f>
        <v>4</v>
      </c>
      <c r="H336" s="12">
        <f t="shared" si="10"/>
        <v>-0.20000000000000018</v>
      </c>
      <c r="J336" s="12">
        <v>6.5750000000000011</v>
      </c>
      <c r="K336" s="12">
        <v>6.4</v>
      </c>
      <c r="L336" s="12">
        <f t="shared" si="11"/>
        <v>0.17500000000000071</v>
      </c>
      <c r="M336" s="12"/>
    </row>
    <row r="337" spans="1:13">
      <c r="A337">
        <f>'03_Resumo_Municipios'!A337</f>
        <v>4305306</v>
      </c>
      <c r="B337" t="str">
        <f>'03_Resumo_Municipios'!B337</f>
        <v>Chapada</v>
      </c>
      <c r="C337" t="str">
        <f>'03_Resumo_Municipios'!C337</f>
        <v>Rio Grande do Sul</v>
      </c>
      <c r="D337" t="str">
        <f>'03_Resumo_Municipios'!D337</f>
        <v>Sul</v>
      </c>
      <c r="E337" s="12">
        <f>IFERROR(AVERAGEIFS('01_Base_Analitica'!$U:$U,'01_Base_Analitica'!$D:$D,A337,'01_Base_Analitica'!$Y:$Y,1),"")</f>
        <v>9.2999999999999989</v>
      </c>
      <c r="F337" s="12">
        <f>IFERROR(AVERAGEIFS('01_Base_Analitica'!$V:$V,'01_Base_Analitica'!$D:$D,A337,'01_Base_Analitica'!$Y:$Y,1),"")</f>
        <v>6.3</v>
      </c>
      <c r="G337" s="11">
        <f>COUNTIFS('01_Base_Analitica'!$D:$D,A337,'01_Base_Analitica'!$Y:$Y,1)</f>
        <v>4</v>
      </c>
      <c r="H337" s="12">
        <f t="shared" si="10"/>
        <v>2.9999999999999991</v>
      </c>
      <c r="J337" s="12">
        <v>7.0749999999999993</v>
      </c>
      <c r="K337" s="12">
        <v>6.9</v>
      </c>
      <c r="L337" s="12">
        <f t="shared" si="11"/>
        <v>0.17499999999999893</v>
      </c>
      <c r="M337" s="12"/>
    </row>
    <row r="338" spans="1:13">
      <c r="A338">
        <f>'03_Resumo_Municipios'!A338</f>
        <v>4314175</v>
      </c>
      <c r="B338" t="str">
        <f>'03_Resumo_Municipios'!B338</f>
        <v>Pedras Altas</v>
      </c>
      <c r="C338" t="str">
        <f>'03_Resumo_Municipios'!C338</f>
        <v>Rio Grande do Sul</v>
      </c>
      <c r="D338" t="str">
        <f>'03_Resumo_Municipios'!D338</f>
        <v>Sul</v>
      </c>
      <c r="E338" s="12">
        <f>IFERROR(AVERAGEIFS('01_Base_Analitica'!$U:$U,'01_Base_Analitica'!$D:$D,A338,'01_Base_Analitica'!$Y:$Y,1),"")</f>
        <v>9.2999999999999989</v>
      </c>
      <c r="F338" s="12">
        <f>IFERROR(AVERAGEIFS('01_Base_Analitica'!$V:$V,'01_Base_Analitica'!$D:$D,A338,'01_Base_Analitica'!$Y:$Y,1),"")</f>
        <v>5.9</v>
      </c>
      <c r="G338" s="11">
        <f>COUNTIFS('01_Base_Analitica'!$D:$D,A338,'01_Base_Analitica'!$Y:$Y,1)</f>
        <v>4</v>
      </c>
      <c r="H338" s="12">
        <f t="shared" si="10"/>
        <v>3.3999999999999986</v>
      </c>
      <c r="J338" s="12">
        <v>8.85</v>
      </c>
      <c r="K338" s="12">
        <v>8.6999999999999993</v>
      </c>
      <c r="L338" s="12">
        <f t="shared" si="11"/>
        <v>0.15000000000000036</v>
      </c>
      <c r="M338" s="12"/>
    </row>
    <row r="339" spans="1:13">
      <c r="A339">
        <f>'03_Resumo_Municipios'!A339</f>
        <v>4102901</v>
      </c>
      <c r="B339" t="str">
        <f>'03_Resumo_Municipios'!B339</f>
        <v>Bituruna</v>
      </c>
      <c r="C339" t="str">
        <f>'03_Resumo_Municipios'!C339</f>
        <v>Paraná</v>
      </c>
      <c r="D339" t="str">
        <f>'03_Resumo_Municipios'!D339</f>
        <v>Sul</v>
      </c>
      <c r="E339" s="12">
        <f>IFERROR(AVERAGEIFS('01_Base_Analitica'!$U:$U,'01_Base_Analitica'!$D:$D,A339,'01_Base_Analitica'!$Y:$Y,1),"")</f>
        <v>9.2999999999999989</v>
      </c>
      <c r="F339" s="12">
        <f>IFERROR(AVERAGEIFS('01_Base_Analitica'!$V:$V,'01_Base_Analitica'!$D:$D,A339,'01_Base_Analitica'!$Y:$Y,1),"")</f>
        <v>6.6</v>
      </c>
      <c r="G339" s="11">
        <f>COUNTIFS('01_Base_Analitica'!$D:$D,A339,'01_Base_Analitica'!$Y:$Y,1)</f>
        <v>4</v>
      </c>
      <c r="H339" s="12">
        <f t="shared" si="10"/>
        <v>2.6999999999999993</v>
      </c>
      <c r="J339" s="12">
        <v>7.25</v>
      </c>
      <c r="K339" s="12">
        <v>7.4</v>
      </c>
      <c r="L339" s="12">
        <f t="shared" si="11"/>
        <v>-0.15000000000000036</v>
      </c>
      <c r="M339" s="12"/>
    </row>
    <row r="340" spans="1:13">
      <c r="A340">
        <f>'03_Resumo_Municipios'!A340</f>
        <v>4316451</v>
      </c>
      <c r="B340" t="str">
        <f>'03_Resumo_Municipios'!B340</f>
        <v>Salto do Jacuí</v>
      </c>
      <c r="C340" t="str">
        <f>'03_Resumo_Municipios'!C340</f>
        <v>Rio Grande do Sul</v>
      </c>
      <c r="D340" t="str">
        <f>'03_Resumo_Municipios'!D340</f>
        <v>Sul</v>
      </c>
      <c r="E340" s="12">
        <f>IFERROR(AVERAGEIFS('01_Base_Analitica'!$U:$U,'01_Base_Analitica'!$D:$D,A340,'01_Base_Analitica'!$Y:$Y,1),"")</f>
        <v>9.2999999999999989</v>
      </c>
      <c r="F340" s="12">
        <f>IFERROR(AVERAGEIFS('01_Base_Analitica'!$V:$V,'01_Base_Analitica'!$D:$D,A340,'01_Base_Analitica'!$Y:$Y,1),"")</f>
        <v>6.7</v>
      </c>
      <c r="G340" s="11">
        <f>COUNTIFS('01_Base_Analitica'!$D:$D,A340,'01_Base_Analitica'!$Y:$Y,1)</f>
        <v>4</v>
      </c>
      <c r="H340" s="12">
        <f t="shared" si="10"/>
        <v>2.5999999999999988</v>
      </c>
      <c r="J340" s="12">
        <v>6.8249999999999993</v>
      </c>
      <c r="K340" s="12">
        <v>6.7</v>
      </c>
      <c r="L340" s="12">
        <f t="shared" si="11"/>
        <v>0.12499999999999911</v>
      </c>
      <c r="M340" s="12"/>
    </row>
    <row r="341" spans="1:13">
      <c r="A341">
        <f>'03_Resumo_Municipios'!A341</f>
        <v>4300208</v>
      </c>
      <c r="B341" t="str">
        <f>'03_Resumo_Municipios'!B341</f>
        <v>Ajuricaba</v>
      </c>
      <c r="C341" t="str">
        <f>'03_Resumo_Municipios'!C341</f>
        <v>Rio Grande do Sul</v>
      </c>
      <c r="D341" t="str">
        <f>'03_Resumo_Municipios'!D341</f>
        <v>Sul</v>
      </c>
      <c r="E341" s="12">
        <f>IFERROR(AVERAGEIFS('01_Base_Analitica'!$U:$U,'01_Base_Analitica'!$D:$D,A341,'01_Base_Analitica'!$Y:$Y,1),"")</f>
        <v>3.7749999999999999</v>
      </c>
      <c r="F341" s="12">
        <f>IFERROR(AVERAGEIFS('01_Base_Analitica'!$V:$V,'01_Base_Analitica'!$D:$D,A341,'01_Base_Analitica'!$Y:$Y,1),"")</f>
        <v>4.2750000000000004</v>
      </c>
      <c r="G341" s="11">
        <f>COUNTIFS('01_Base_Analitica'!$D:$D,A341,'01_Base_Analitica'!$Y:$Y,1)</f>
        <v>4</v>
      </c>
      <c r="H341" s="12">
        <f t="shared" si="10"/>
        <v>-0.50000000000000044</v>
      </c>
      <c r="J341" s="12">
        <v>5.2</v>
      </c>
      <c r="K341" s="12">
        <v>5.4749999999999996</v>
      </c>
      <c r="L341" s="12">
        <f t="shared" si="11"/>
        <v>-0.27499999999999947</v>
      </c>
      <c r="M341" s="12"/>
    </row>
    <row r="342" spans="1:13">
      <c r="A342">
        <f>'03_Resumo_Municipios'!A342</f>
        <v>4322327</v>
      </c>
      <c r="B342" t="str">
        <f>'03_Resumo_Municipios'!B342</f>
        <v>Turuçu</v>
      </c>
      <c r="C342" t="str">
        <f>'03_Resumo_Municipios'!C342</f>
        <v>Rio Grande do Sul</v>
      </c>
      <c r="D342" t="str">
        <f>'03_Resumo_Municipios'!D342</f>
        <v>Sul</v>
      </c>
      <c r="E342" s="12">
        <f>IFERROR(AVERAGEIFS('01_Base_Analitica'!$U:$U,'01_Base_Analitica'!$D:$D,A342,'01_Base_Analitica'!$Y:$Y,1),"")</f>
        <v>6.9750000000000005</v>
      </c>
      <c r="F342" s="12">
        <f>IFERROR(AVERAGEIFS('01_Base_Analitica'!$V:$V,'01_Base_Analitica'!$D:$D,A342,'01_Base_Analitica'!$Y:$Y,1),"")</f>
        <v>6.9</v>
      </c>
      <c r="G342" s="11">
        <f>COUNTIFS('01_Base_Analitica'!$D:$D,A342,'01_Base_Analitica'!$Y:$Y,1)</f>
        <v>4</v>
      </c>
      <c r="H342" s="12">
        <f t="shared" si="10"/>
        <v>7.5000000000000178E-2</v>
      </c>
      <c r="J342" s="12">
        <v>4.4250000000000007</v>
      </c>
      <c r="K342" s="12">
        <v>4.3</v>
      </c>
      <c r="L342" s="12">
        <f t="shared" si="11"/>
        <v>0.12500000000000089</v>
      </c>
      <c r="M342" s="12"/>
    </row>
    <row r="343" spans="1:13">
      <c r="A343">
        <f>'03_Resumo_Municipios'!A343</f>
        <v>4123204</v>
      </c>
      <c r="B343" t="str">
        <f>'03_Resumo_Municipios'!B343</f>
        <v>Santa Cecília do Pavão</v>
      </c>
      <c r="C343" t="str">
        <f>'03_Resumo_Municipios'!C343</f>
        <v>Paraná</v>
      </c>
      <c r="D343" t="str">
        <f>'03_Resumo_Municipios'!D343</f>
        <v>Sul</v>
      </c>
      <c r="E343" s="12">
        <f>IFERROR(AVERAGEIFS('01_Base_Analitica'!$U:$U,'01_Base_Analitica'!$D:$D,A343,'01_Base_Analitica'!$Y:$Y,1),"")</f>
        <v>6.5249999999999995</v>
      </c>
      <c r="F343" s="12">
        <f>IFERROR(AVERAGEIFS('01_Base_Analitica'!$V:$V,'01_Base_Analitica'!$D:$D,A343,'01_Base_Analitica'!$Y:$Y,1),"")</f>
        <v>6.6</v>
      </c>
      <c r="G343" s="11">
        <f>COUNTIFS('01_Base_Analitica'!$D:$D,A343,'01_Base_Analitica'!$Y:$Y,1)</f>
        <v>4</v>
      </c>
      <c r="H343" s="12">
        <f t="shared" si="10"/>
        <v>-7.5000000000000178E-2</v>
      </c>
      <c r="J343" s="12">
        <v>6.85</v>
      </c>
      <c r="K343" s="12">
        <v>6.7</v>
      </c>
      <c r="L343" s="12">
        <f t="shared" si="11"/>
        <v>0.14999999999999947</v>
      </c>
      <c r="M343" s="12"/>
    </row>
    <row r="344" spans="1:13">
      <c r="A344">
        <f>'03_Resumo_Municipios'!A344</f>
        <v>4126504</v>
      </c>
      <c r="B344" t="str">
        <f>'03_Resumo_Municipios'!B344</f>
        <v>Sertanópolis</v>
      </c>
      <c r="C344" t="str">
        <f>'03_Resumo_Municipios'!C344</f>
        <v>Paraná</v>
      </c>
      <c r="D344" t="str">
        <f>'03_Resumo_Municipios'!D344</f>
        <v>Sul</v>
      </c>
      <c r="E344" s="12">
        <f>IFERROR(AVERAGEIFS('01_Base_Analitica'!$U:$U,'01_Base_Analitica'!$D:$D,A344,'01_Base_Analitica'!$Y:$Y,1),"")</f>
        <v>6.5750000000000011</v>
      </c>
      <c r="F344" s="12">
        <f>IFERROR(AVERAGEIFS('01_Base_Analitica'!$V:$V,'01_Base_Analitica'!$D:$D,A344,'01_Base_Analitica'!$Y:$Y,1),"")</f>
        <v>6.4</v>
      </c>
      <c r="G344" s="11">
        <f>COUNTIFS('01_Base_Analitica'!$D:$D,A344,'01_Base_Analitica'!$Y:$Y,1)</f>
        <v>4</v>
      </c>
      <c r="H344" s="12">
        <f t="shared" si="10"/>
        <v>0.17500000000000071</v>
      </c>
      <c r="J344" s="12">
        <v>6.9</v>
      </c>
      <c r="K344" s="12">
        <v>6.7</v>
      </c>
      <c r="L344" s="12">
        <f t="shared" si="11"/>
        <v>0.20000000000000018</v>
      </c>
      <c r="M344" s="12"/>
    </row>
    <row r="345" spans="1:13">
      <c r="A345">
        <f>'03_Resumo_Municipios'!A345</f>
        <v>4101655</v>
      </c>
      <c r="B345" t="str">
        <f>'03_Resumo_Municipios'!B345</f>
        <v>Arapuã</v>
      </c>
      <c r="C345" t="str">
        <f>'03_Resumo_Municipios'!C345</f>
        <v>Paraná</v>
      </c>
      <c r="D345" t="str">
        <f>'03_Resumo_Municipios'!D345</f>
        <v>Sul</v>
      </c>
      <c r="E345" s="12">
        <f>IFERROR(AVERAGEIFS('01_Base_Analitica'!$U:$U,'01_Base_Analitica'!$D:$D,A345,'01_Base_Analitica'!$Y:$Y,1),"")</f>
        <v>7.0749999999999993</v>
      </c>
      <c r="F345" s="12">
        <f>IFERROR(AVERAGEIFS('01_Base_Analitica'!$V:$V,'01_Base_Analitica'!$D:$D,A345,'01_Base_Analitica'!$Y:$Y,1),"")</f>
        <v>6.9</v>
      </c>
      <c r="G345" s="11">
        <f>COUNTIFS('01_Base_Analitica'!$D:$D,A345,'01_Base_Analitica'!$Y:$Y,1)</f>
        <v>4</v>
      </c>
      <c r="H345" s="12">
        <f t="shared" si="10"/>
        <v>0.17499999999999893</v>
      </c>
      <c r="J345" s="12">
        <v>7.45</v>
      </c>
      <c r="K345" s="12">
        <v>7</v>
      </c>
      <c r="L345" s="12">
        <f t="shared" si="11"/>
        <v>0.45000000000000018</v>
      </c>
      <c r="M345" s="12"/>
    </row>
    <row r="346" spans="1:13">
      <c r="A346">
        <f>'03_Resumo_Municipios'!A346</f>
        <v>4300638</v>
      </c>
      <c r="B346" t="str">
        <f>'03_Resumo_Municipios'!B346</f>
        <v>Amaral Ferrador</v>
      </c>
      <c r="C346" t="str">
        <f>'03_Resumo_Municipios'!C346</f>
        <v>Rio Grande do Sul</v>
      </c>
      <c r="D346" t="str">
        <f>'03_Resumo_Municipios'!D346</f>
        <v>Sul</v>
      </c>
      <c r="E346" s="12">
        <f>IFERROR(AVERAGEIFS('01_Base_Analitica'!$U:$U,'01_Base_Analitica'!$D:$D,A346,'01_Base_Analitica'!$Y:$Y,1),"")</f>
        <v>8.85</v>
      </c>
      <c r="F346" s="12">
        <f>IFERROR(AVERAGEIFS('01_Base_Analitica'!$V:$V,'01_Base_Analitica'!$D:$D,A346,'01_Base_Analitica'!$Y:$Y,1),"")</f>
        <v>8.6999999999999993</v>
      </c>
      <c r="G346" s="11">
        <f>COUNTIFS('01_Base_Analitica'!$D:$D,A346,'01_Base_Analitica'!$Y:$Y,1)</f>
        <v>4</v>
      </c>
      <c r="H346" s="12">
        <f t="shared" si="10"/>
        <v>0.15000000000000036</v>
      </c>
      <c r="J346" s="12">
        <v>5.6750000000000007</v>
      </c>
      <c r="K346" s="12">
        <v>5.6</v>
      </c>
      <c r="L346" s="12">
        <f t="shared" si="11"/>
        <v>7.5000000000001066E-2</v>
      </c>
      <c r="M346" s="12"/>
    </row>
    <row r="347" spans="1:13">
      <c r="A347">
        <f>'03_Resumo_Municipios'!A347</f>
        <v>4302709</v>
      </c>
      <c r="B347" t="str">
        <f>'03_Resumo_Municipios'!B347</f>
        <v>Butiá</v>
      </c>
      <c r="C347" t="str">
        <f>'03_Resumo_Municipios'!C347</f>
        <v>Rio Grande do Sul</v>
      </c>
      <c r="D347" t="str">
        <f>'03_Resumo_Municipios'!D347</f>
        <v>Sul</v>
      </c>
      <c r="E347" s="12">
        <f>IFERROR(AVERAGEIFS('01_Base_Analitica'!$U:$U,'01_Base_Analitica'!$D:$D,A347,'01_Base_Analitica'!$Y:$Y,1),"")</f>
        <v>7.25</v>
      </c>
      <c r="F347" s="12">
        <f>IFERROR(AVERAGEIFS('01_Base_Analitica'!$V:$V,'01_Base_Analitica'!$D:$D,A347,'01_Base_Analitica'!$Y:$Y,1),"")</f>
        <v>7.4</v>
      </c>
      <c r="G347" s="11">
        <f>COUNTIFS('01_Base_Analitica'!$D:$D,A347,'01_Base_Analitica'!$Y:$Y,1)</f>
        <v>4</v>
      </c>
      <c r="H347" s="12">
        <f t="shared" si="10"/>
        <v>-0.15000000000000036</v>
      </c>
      <c r="J347" s="12">
        <v>5.85</v>
      </c>
      <c r="K347" s="12">
        <v>5.5</v>
      </c>
      <c r="L347" s="12">
        <f t="shared" si="11"/>
        <v>0.34999999999999964</v>
      </c>
      <c r="M347" s="12"/>
    </row>
    <row r="348" spans="1:13">
      <c r="A348">
        <f>'03_Resumo_Municipios'!A348</f>
        <v>4209805</v>
      </c>
      <c r="B348" t="str">
        <f>'03_Resumo_Municipios'!B348</f>
        <v>Leoberto Leal</v>
      </c>
      <c r="C348" t="str">
        <f>'03_Resumo_Municipios'!C348</f>
        <v>Santa Catarina</v>
      </c>
      <c r="D348" t="str">
        <f>'03_Resumo_Municipios'!D348</f>
        <v>Sul</v>
      </c>
      <c r="E348" s="12">
        <f>IFERROR(AVERAGEIFS('01_Base_Analitica'!$U:$U,'01_Base_Analitica'!$D:$D,A348,'01_Base_Analitica'!$Y:$Y,1),"")</f>
        <v>6.8249999999999993</v>
      </c>
      <c r="F348" s="12">
        <f>IFERROR(AVERAGEIFS('01_Base_Analitica'!$V:$V,'01_Base_Analitica'!$D:$D,A348,'01_Base_Analitica'!$Y:$Y,1),"")</f>
        <v>6.7</v>
      </c>
      <c r="G348" s="11">
        <f>COUNTIFS('01_Base_Analitica'!$D:$D,A348,'01_Base_Analitica'!$Y:$Y,1)</f>
        <v>4</v>
      </c>
      <c r="H348" s="12">
        <f t="shared" si="10"/>
        <v>0.12499999999999911</v>
      </c>
      <c r="J348" s="12">
        <v>9.3333333333333339</v>
      </c>
      <c r="K348" s="12">
        <v>7.3</v>
      </c>
      <c r="L348" s="12">
        <f t="shared" si="11"/>
        <v>2.0333333333333341</v>
      </c>
      <c r="M348" s="12"/>
    </row>
    <row r="349" spans="1:13">
      <c r="A349">
        <f>'03_Resumo_Municipios'!A349</f>
        <v>4103404</v>
      </c>
      <c r="B349" t="str">
        <f>'03_Resumo_Municipios'!B349</f>
        <v>Cafeara</v>
      </c>
      <c r="C349" t="str">
        <f>'03_Resumo_Municipios'!C349</f>
        <v>Paraná</v>
      </c>
      <c r="D349" t="str">
        <f>'03_Resumo_Municipios'!D349</f>
        <v>Sul</v>
      </c>
      <c r="E349" s="12">
        <f>IFERROR(AVERAGEIFS('01_Base_Analitica'!$U:$U,'01_Base_Analitica'!$D:$D,A349,'01_Base_Analitica'!$Y:$Y,1),"")</f>
        <v>5.2</v>
      </c>
      <c r="F349" s="12">
        <f>IFERROR(AVERAGEIFS('01_Base_Analitica'!$V:$V,'01_Base_Analitica'!$D:$D,A349,'01_Base_Analitica'!$Y:$Y,1),"")</f>
        <v>5.4749999999999996</v>
      </c>
      <c r="G349" s="11">
        <f>COUNTIFS('01_Base_Analitica'!$D:$D,A349,'01_Base_Analitica'!$Y:$Y,1)</f>
        <v>4</v>
      </c>
      <c r="H349" s="12">
        <f t="shared" si="10"/>
        <v>-0.27499999999999947</v>
      </c>
      <c r="J349" s="12">
        <v>8</v>
      </c>
      <c r="K349" s="12">
        <v>7.3500000000000005</v>
      </c>
      <c r="L349" s="12">
        <f t="shared" si="11"/>
        <v>0.64999999999999947</v>
      </c>
      <c r="M349" s="12"/>
    </row>
    <row r="350" spans="1:13">
      <c r="A350">
        <f>'03_Resumo_Municipios'!A350</f>
        <v>4128534</v>
      </c>
      <c r="B350" t="str">
        <f>'03_Resumo_Municipios'!B350</f>
        <v>Ventania</v>
      </c>
      <c r="C350" t="str">
        <f>'03_Resumo_Municipios'!C350</f>
        <v>Paraná</v>
      </c>
      <c r="D350" t="str">
        <f>'03_Resumo_Municipios'!D350</f>
        <v>Sul</v>
      </c>
      <c r="E350" s="12">
        <f>IFERROR(AVERAGEIFS('01_Base_Analitica'!$U:$U,'01_Base_Analitica'!$D:$D,A350,'01_Base_Analitica'!$Y:$Y,1),"")</f>
        <v>4.4250000000000007</v>
      </c>
      <c r="F350" s="12">
        <f>IFERROR(AVERAGEIFS('01_Base_Analitica'!$V:$V,'01_Base_Analitica'!$D:$D,A350,'01_Base_Analitica'!$Y:$Y,1),"")</f>
        <v>4.3</v>
      </c>
      <c r="G350" s="11">
        <f>COUNTIFS('01_Base_Analitica'!$D:$D,A350,'01_Base_Analitica'!$Y:$Y,1)</f>
        <v>4</v>
      </c>
      <c r="H350" s="12">
        <f t="shared" si="10"/>
        <v>0.12500000000000089</v>
      </c>
      <c r="J350" s="12">
        <v>6.75</v>
      </c>
      <c r="K350" s="12">
        <v>6.8</v>
      </c>
      <c r="L350" s="12">
        <f t="shared" si="11"/>
        <v>-4.9999999999999822E-2</v>
      </c>
      <c r="M350" s="12"/>
    </row>
    <row r="351" spans="1:13">
      <c r="A351">
        <f>'03_Resumo_Municipios'!A351</f>
        <v>4111258</v>
      </c>
      <c r="B351" t="str">
        <f>'03_Resumo_Municipios'!B351</f>
        <v>Itaperuçu</v>
      </c>
      <c r="C351" t="str">
        <f>'03_Resumo_Municipios'!C351</f>
        <v>Paraná</v>
      </c>
      <c r="D351" t="str">
        <f>'03_Resumo_Municipios'!D351</f>
        <v>Sul</v>
      </c>
      <c r="E351" s="12">
        <f>IFERROR(AVERAGEIFS('01_Base_Analitica'!$U:$U,'01_Base_Analitica'!$D:$D,A351,'01_Base_Analitica'!$Y:$Y,1),"")</f>
        <v>6.85</v>
      </c>
      <c r="F351" s="12">
        <f>IFERROR(AVERAGEIFS('01_Base_Analitica'!$V:$V,'01_Base_Analitica'!$D:$D,A351,'01_Base_Analitica'!$Y:$Y,1),"")</f>
        <v>6.7</v>
      </c>
      <c r="G351" s="11">
        <f>COUNTIFS('01_Base_Analitica'!$D:$D,A351,'01_Base_Analitica'!$Y:$Y,1)</f>
        <v>4</v>
      </c>
      <c r="H351" s="12">
        <f t="shared" si="10"/>
        <v>0.14999999999999947</v>
      </c>
      <c r="J351" s="12">
        <v>6.1</v>
      </c>
      <c r="K351" s="12">
        <v>6</v>
      </c>
      <c r="L351" s="12">
        <f t="shared" si="11"/>
        <v>9.9999999999999645E-2</v>
      </c>
      <c r="M351" s="12"/>
    </row>
    <row r="352" spans="1:13">
      <c r="A352">
        <f>'03_Resumo_Municipios'!A352</f>
        <v>4214805</v>
      </c>
      <c r="B352" t="str">
        <f>'03_Resumo_Municipios'!B352</f>
        <v>Rio do Sul</v>
      </c>
      <c r="C352" t="str">
        <f>'03_Resumo_Municipios'!C352</f>
        <v>Santa Catarina</v>
      </c>
      <c r="D352" t="str">
        <f>'03_Resumo_Municipios'!D352</f>
        <v>Sul</v>
      </c>
      <c r="E352" s="12">
        <f>IFERROR(AVERAGEIFS('01_Base_Analitica'!$U:$U,'01_Base_Analitica'!$D:$D,A352,'01_Base_Analitica'!$Y:$Y,1),"")</f>
        <v>6.9</v>
      </c>
      <c r="F352" s="12">
        <f>IFERROR(AVERAGEIFS('01_Base_Analitica'!$V:$V,'01_Base_Analitica'!$D:$D,A352,'01_Base_Analitica'!$Y:$Y,1),"")</f>
        <v>6.7</v>
      </c>
      <c r="G352" s="11">
        <f>COUNTIFS('01_Base_Analitica'!$D:$D,A352,'01_Base_Analitica'!$Y:$Y,1)</f>
        <v>4</v>
      </c>
      <c r="H352" s="12">
        <f t="shared" si="10"/>
        <v>0.20000000000000018</v>
      </c>
      <c r="J352" s="12">
        <v>9.2999999999999989</v>
      </c>
      <c r="K352" s="12">
        <v>6.9</v>
      </c>
      <c r="L352" s="12">
        <f t="shared" si="11"/>
        <v>2.3999999999999986</v>
      </c>
      <c r="M352" s="12"/>
    </row>
    <row r="353" spans="1:13">
      <c r="A353">
        <f>'03_Resumo_Municipios'!A353</f>
        <v>4111209</v>
      </c>
      <c r="B353" t="str">
        <f>'03_Resumo_Municipios'!B353</f>
        <v>Itapejara d'Oeste</v>
      </c>
      <c r="C353" t="str">
        <f>'03_Resumo_Municipios'!C353</f>
        <v>Paraná</v>
      </c>
      <c r="D353" t="str">
        <f>'03_Resumo_Municipios'!D353</f>
        <v>Sul</v>
      </c>
      <c r="E353" s="12">
        <f>IFERROR(AVERAGEIFS('01_Base_Analitica'!$U:$U,'01_Base_Analitica'!$D:$D,A353,'01_Base_Analitica'!$Y:$Y,1),"")</f>
        <v>7.45</v>
      </c>
      <c r="F353" s="12">
        <f>IFERROR(AVERAGEIFS('01_Base_Analitica'!$V:$V,'01_Base_Analitica'!$D:$D,A353,'01_Base_Analitica'!$Y:$Y,1),"")</f>
        <v>7</v>
      </c>
      <c r="G353" s="11">
        <f>COUNTIFS('01_Base_Analitica'!$D:$D,A353,'01_Base_Analitica'!$Y:$Y,1)</f>
        <v>4</v>
      </c>
      <c r="H353" s="12">
        <f t="shared" si="10"/>
        <v>0.45000000000000018</v>
      </c>
      <c r="J353" s="12">
        <v>6.45</v>
      </c>
      <c r="K353" s="12">
        <v>6.7</v>
      </c>
      <c r="L353" s="12">
        <f t="shared" si="11"/>
        <v>-0.25</v>
      </c>
      <c r="M353" s="12"/>
    </row>
    <row r="354" spans="1:13">
      <c r="A354">
        <f>'03_Resumo_Municipios'!A354</f>
        <v>4311254</v>
      </c>
      <c r="B354" t="str">
        <f>'03_Resumo_Municipios'!B354</f>
        <v>Lagoão</v>
      </c>
      <c r="C354" t="str">
        <f>'03_Resumo_Municipios'!C354</f>
        <v>Rio Grande do Sul</v>
      </c>
      <c r="D354" t="str">
        <f>'03_Resumo_Municipios'!D354</f>
        <v>Sul</v>
      </c>
      <c r="E354" s="12">
        <f>IFERROR(AVERAGEIFS('01_Base_Analitica'!$U:$U,'01_Base_Analitica'!$D:$D,A354,'01_Base_Analitica'!$Y:$Y,1),"")</f>
        <v>5.6750000000000007</v>
      </c>
      <c r="F354" s="12">
        <f>IFERROR(AVERAGEIFS('01_Base_Analitica'!$V:$V,'01_Base_Analitica'!$D:$D,A354,'01_Base_Analitica'!$Y:$Y,1),"")</f>
        <v>5.6</v>
      </c>
      <c r="G354" s="11">
        <f>COUNTIFS('01_Base_Analitica'!$D:$D,A354,'01_Base_Analitica'!$Y:$Y,1)</f>
        <v>4</v>
      </c>
      <c r="H354" s="12">
        <f t="shared" si="10"/>
        <v>7.5000000000001066E-2</v>
      </c>
      <c r="J354" s="12">
        <v>7.15</v>
      </c>
      <c r="K354" s="12">
        <v>6.9</v>
      </c>
      <c r="L354" s="12">
        <f t="shared" si="11"/>
        <v>0.25</v>
      </c>
      <c r="M354" s="12"/>
    </row>
    <row r="355" spans="1:13">
      <c r="A355">
        <f>'03_Resumo_Municipios'!A355</f>
        <v>4108106</v>
      </c>
      <c r="B355" t="str">
        <f>'03_Resumo_Municipios'!B355</f>
        <v>Flórida</v>
      </c>
      <c r="C355" t="str">
        <f>'03_Resumo_Municipios'!C355</f>
        <v>Paraná</v>
      </c>
      <c r="D355" t="str">
        <f>'03_Resumo_Municipios'!D355</f>
        <v>Sul</v>
      </c>
      <c r="E355" s="12">
        <f>IFERROR(AVERAGEIFS('01_Base_Analitica'!$U:$U,'01_Base_Analitica'!$D:$D,A355,'01_Base_Analitica'!$Y:$Y,1),"")</f>
        <v>5.85</v>
      </c>
      <c r="F355" s="12">
        <f>IFERROR(AVERAGEIFS('01_Base_Analitica'!$V:$V,'01_Base_Analitica'!$D:$D,A355,'01_Base_Analitica'!$Y:$Y,1),"")</f>
        <v>5.5</v>
      </c>
      <c r="G355" s="11">
        <f>COUNTIFS('01_Base_Analitica'!$D:$D,A355,'01_Base_Analitica'!$Y:$Y,1)</f>
        <v>4</v>
      </c>
      <c r="H355" s="12">
        <f t="shared" si="10"/>
        <v>0.34999999999999964</v>
      </c>
      <c r="J355" s="12">
        <v>7.2</v>
      </c>
      <c r="K355" s="12">
        <v>7.2</v>
      </c>
      <c r="L355" s="12">
        <f t="shared" si="11"/>
        <v>0</v>
      </c>
      <c r="M355" s="12"/>
    </row>
    <row r="356" spans="1:13">
      <c r="A356">
        <f>'03_Resumo_Municipios'!A356</f>
        <v>4109401</v>
      </c>
      <c r="B356" t="str">
        <f>'03_Resumo_Municipios'!B356</f>
        <v>Guarapuava</v>
      </c>
      <c r="C356" t="str">
        <f>'03_Resumo_Municipios'!C356</f>
        <v>Paraná</v>
      </c>
      <c r="D356" t="str">
        <f>'03_Resumo_Municipios'!D356</f>
        <v>Sul</v>
      </c>
      <c r="E356" s="12">
        <f>IFERROR(AVERAGEIFS('01_Base_Analitica'!$U:$U,'01_Base_Analitica'!$D:$D,A356,'01_Base_Analitica'!$Y:$Y,1),"")</f>
        <v>9.3333333333333339</v>
      </c>
      <c r="F356" s="12">
        <f>IFERROR(AVERAGEIFS('01_Base_Analitica'!$V:$V,'01_Base_Analitica'!$D:$D,A356,'01_Base_Analitica'!$Y:$Y,1),"")</f>
        <v>7.3</v>
      </c>
      <c r="G356" s="11">
        <f>COUNTIFS('01_Base_Analitica'!$D:$D,A356,'01_Base_Analitica'!$Y:$Y,1)</f>
        <v>3</v>
      </c>
      <c r="H356" s="12">
        <f t="shared" si="10"/>
        <v>2.0333333333333341</v>
      </c>
    </row>
    <row r="357" spans="1:13">
      <c r="A357">
        <f>'03_Resumo_Municipios'!A357</f>
        <v>4321634</v>
      </c>
      <c r="B357" t="str">
        <f>'03_Resumo_Municipios'!B357</f>
        <v>Três Arroios</v>
      </c>
      <c r="C357" t="str">
        <f>'03_Resumo_Municipios'!C357</f>
        <v>Rio Grande do Sul</v>
      </c>
      <c r="D357" t="str">
        <f>'03_Resumo_Municipios'!D357</f>
        <v>Sul</v>
      </c>
      <c r="E357" s="12">
        <f>IFERROR(AVERAGEIFS('01_Base_Analitica'!$U:$U,'01_Base_Analitica'!$D:$D,A357,'01_Base_Analitica'!$Y:$Y,1),"")</f>
        <v>8</v>
      </c>
      <c r="F357" s="12">
        <f>IFERROR(AVERAGEIFS('01_Base_Analitica'!$V:$V,'01_Base_Analitica'!$D:$D,A357,'01_Base_Analitica'!$Y:$Y,1),"")</f>
        <v>7.3500000000000005</v>
      </c>
      <c r="G357" s="11">
        <f>COUNTIFS('01_Base_Analitica'!$D:$D,A357,'01_Base_Analitica'!$Y:$Y,1)</f>
        <v>4</v>
      </c>
      <c r="H357" s="12">
        <f t="shared" si="10"/>
        <v>0.64999999999999947</v>
      </c>
    </row>
    <row r="358" spans="1:13">
      <c r="A358">
        <f>'03_Resumo_Municipios'!A358</f>
        <v>4111704</v>
      </c>
      <c r="B358" t="str">
        <f>'03_Resumo_Municipios'!B358</f>
        <v>Jaboti</v>
      </c>
      <c r="C358" t="str">
        <f>'03_Resumo_Municipios'!C358</f>
        <v>Paraná</v>
      </c>
      <c r="D358" t="str">
        <f>'03_Resumo_Municipios'!D358</f>
        <v>Sul</v>
      </c>
      <c r="E358" s="12">
        <f>IFERROR(AVERAGEIFS('01_Base_Analitica'!$U:$U,'01_Base_Analitica'!$D:$D,A358,'01_Base_Analitica'!$Y:$Y,1),"")</f>
        <v>6.75</v>
      </c>
      <c r="F358" s="12">
        <f>IFERROR(AVERAGEIFS('01_Base_Analitica'!$V:$V,'01_Base_Analitica'!$D:$D,A358,'01_Base_Analitica'!$Y:$Y,1),"")</f>
        <v>6.8</v>
      </c>
      <c r="G358" s="11">
        <f>COUNTIFS('01_Base_Analitica'!$D:$D,A358,'01_Base_Analitica'!$Y:$Y,1)</f>
        <v>4</v>
      </c>
      <c r="H358" s="12">
        <f t="shared" si="10"/>
        <v>-4.9999999999999822E-2</v>
      </c>
    </row>
    <row r="359" spans="1:13">
      <c r="A359">
        <f>'03_Resumo_Municipios'!A359</f>
        <v>4319109</v>
      </c>
      <c r="B359" t="str">
        <f>'03_Resumo_Municipios'!B359</f>
        <v>São Martinho</v>
      </c>
      <c r="C359" t="str">
        <f>'03_Resumo_Municipios'!C359</f>
        <v>Rio Grande do Sul</v>
      </c>
      <c r="D359" t="str">
        <f>'03_Resumo_Municipios'!D359</f>
        <v>Sul</v>
      </c>
      <c r="E359" s="12">
        <f>IFERROR(AVERAGEIFS('01_Base_Analitica'!$U:$U,'01_Base_Analitica'!$D:$D,A359,'01_Base_Analitica'!$Y:$Y,1),"")</f>
        <v>6.1</v>
      </c>
      <c r="F359" s="12">
        <f>IFERROR(AVERAGEIFS('01_Base_Analitica'!$V:$V,'01_Base_Analitica'!$D:$D,A359,'01_Base_Analitica'!$Y:$Y,1),"")</f>
        <v>6</v>
      </c>
      <c r="G359" s="11">
        <f>COUNTIFS('01_Base_Analitica'!$D:$D,A359,'01_Base_Analitica'!$Y:$Y,1)</f>
        <v>4</v>
      </c>
      <c r="H359" s="12">
        <f t="shared" si="10"/>
        <v>9.9999999999999645E-2</v>
      </c>
    </row>
    <row r="360" spans="1:13">
      <c r="A360">
        <f>'03_Resumo_Municipios'!A360</f>
        <v>4321436</v>
      </c>
      <c r="B360" t="str">
        <f>'03_Resumo_Municipios'!B360</f>
        <v>Terra de Areia</v>
      </c>
      <c r="C360" t="str">
        <f>'03_Resumo_Municipios'!C360</f>
        <v>Rio Grande do Sul</v>
      </c>
      <c r="D360" t="str">
        <f>'03_Resumo_Municipios'!D360</f>
        <v>Sul</v>
      </c>
      <c r="E360" s="12">
        <f>IFERROR(AVERAGEIFS('01_Base_Analitica'!$U:$U,'01_Base_Analitica'!$D:$D,A360,'01_Base_Analitica'!$Y:$Y,1),"")</f>
        <v>9.2999999999999989</v>
      </c>
      <c r="F360" s="12">
        <f>IFERROR(AVERAGEIFS('01_Base_Analitica'!$V:$V,'01_Base_Analitica'!$D:$D,A360,'01_Base_Analitica'!$Y:$Y,1),"")</f>
        <v>6.9</v>
      </c>
      <c r="G360" s="11">
        <f>COUNTIFS('01_Base_Analitica'!$D:$D,A360,'01_Base_Analitica'!$Y:$Y,1)</f>
        <v>4</v>
      </c>
      <c r="H360" s="12">
        <f t="shared" si="10"/>
        <v>2.3999999999999986</v>
      </c>
    </row>
    <row r="361" spans="1:13">
      <c r="A361">
        <f>'03_Resumo_Municipios'!A361</f>
        <v>4101101</v>
      </c>
      <c r="B361" t="str">
        <f>'03_Resumo_Municipios'!B361</f>
        <v>Andirá</v>
      </c>
      <c r="C361" t="str">
        <f>'03_Resumo_Municipios'!C361</f>
        <v>Paraná</v>
      </c>
      <c r="D361" t="str">
        <f>'03_Resumo_Municipios'!D361</f>
        <v>Sul</v>
      </c>
      <c r="E361" s="12">
        <f>IFERROR(AVERAGEIFS('01_Base_Analitica'!$U:$U,'01_Base_Analitica'!$D:$D,A361,'01_Base_Analitica'!$Y:$Y,1),"")</f>
        <v>6.45</v>
      </c>
      <c r="F361" s="12">
        <f>IFERROR(AVERAGEIFS('01_Base_Analitica'!$V:$V,'01_Base_Analitica'!$D:$D,A361,'01_Base_Analitica'!$Y:$Y,1),"")</f>
        <v>6.7</v>
      </c>
      <c r="G361" s="11">
        <f>COUNTIFS('01_Base_Analitica'!$D:$D,A361,'01_Base_Analitica'!$Y:$Y,1)</f>
        <v>4</v>
      </c>
      <c r="H361" s="12">
        <f t="shared" si="10"/>
        <v>-0.25</v>
      </c>
    </row>
    <row r="362" spans="1:13">
      <c r="A362">
        <f>'03_Resumo_Municipios'!A362</f>
        <v>4300455</v>
      </c>
      <c r="B362" t="str">
        <f>'03_Resumo_Municipios'!B362</f>
        <v>Alegria</v>
      </c>
      <c r="C362" t="str">
        <f>'03_Resumo_Municipios'!C362</f>
        <v>Rio Grande do Sul</v>
      </c>
      <c r="D362" t="str">
        <f>'03_Resumo_Municipios'!D362</f>
        <v>Sul</v>
      </c>
      <c r="E362" s="12">
        <f>IFERROR(AVERAGEIFS('01_Base_Analitica'!$U:$U,'01_Base_Analitica'!$D:$D,A362,'01_Base_Analitica'!$Y:$Y,1),"")</f>
        <v>7.15</v>
      </c>
      <c r="F362" s="12">
        <f>IFERROR(AVERAGEIFS('01_Base_Analitica'!$V:$V,'01_Base_Analitica'!$D:$D,A362,'01_Base_Analitica'!$Y:$Y,1),"")</f>
        <v>6.9</v>
      </c>
      <c r="G362" s="11">
        <f>COUNTIFS('01_Base_Analitica'!$D:$D,A362,'01_Base_Analitica'!$Y:$Y,1)</f>
        <v>4</v>
      </c>
      <c r="H362" s="12">
        <f t="shared" si="10"/>
        <v>0.25</v>
      </c>
    </row>
    <row r="363" spans="1:13">
      <c r="A363">
        <f>'03_Resumo_Municipios'!A363</f>
        <v>4300570</v>
      </c>
      <c r="B363" t="str">
        <f>'03_Resumo_Municipios'!B363</f>
        <v>Alto Feliz</v>
      </c>
      <c r="C363" t="str">
        <f>'03_Resumo_Municipios'!C363</f>
        <v>Rio Grande do Sul</v>
      </c>
      <c r="D363" t="str">
        <f>'03_Resumo_Municipios'!D363</f>
        <v>Sul</v>
      </c>
      <c r="E363" s="12">
        <f>IFERROR(AVERAGEIFS('01_Base_Analitica'!$U:$U,'01_Base_Analitica'!$D:$D,A363,'01_Base_Analitica'!$Y:$Y,1),"")</f>
        <v>7.2</v>
      </c>
      <c r="F363" s="12">
        <f>IFERROR(AVERAGEIFS('01_Base_Analitica'!$V:$V,'01_Base_Analitica'!$D:$D,A363,'01_Base_Analitica'!$Y:$Y,1),"")</f>
        <v>7.2</v>
      </c>
      <c r="G363" s="11">
        <f>COUNTIFS('01_Base_Analitica'!$D:$D,A363,'01_Base_Analitica'!$Y:$Y,1)</f>
        <v>4</v>
      </c>
      <c r="H363" s="12">
        <f t="shared" si="1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DC98-594F-43CE-A923-170CEC5E9635}">
  <dimension ref="A1:R355"/>
  <sheetViews>
    <sheetView workbookViewId="0">
      <selection activeCell="R12" sqref="R12"/>
    </sheetView>
  </sheetViews>
  <sheetFormatPr defaultRowHeight="15"/>
  <cols>
    <col min="1" max="3" width="11.42578125" bestFit="1" customWidth="1"/>
    <col min="4" max="6" width="13.85546875" bestFit="1" customWidth="1"/>
    <col min="9" max="9" width="14.140625" bestFit="1" customWidth="1"/>
    <col min="10" max="10" width="9.85546875" bestFit="1" customWidth="1"/>
    <col min="14" max="14" width="14.140625" bestFit="1" customWidth="1"/>
    <col min="15" max="15" width="10" bestFit="1" customWidth="1"/>
    <col min="16" max="16" width="9.140625" bestFit="1" customWidth="1"/>
    <col min="17" max="17" width="7.140625" bestFit="1" customWidth="1"/>
    <col min="18" max="18" width="18.85546875" bestFit="1" customWidth="1"/>
  </cols>
  <sheetData>
    <row r="1" spans="1:18">
      <c r="A1" s="3" t="s">
        <v>9021</v>
      </c>
      <c r="B1" s="3" t="s">
        <v>9022</v>
      </c>
      <c r="C1" s="3" t="s">
        <v>9023</v>
      </c>
      <c r="D1" s="3" t="s">
        <v>9024</v>
      </c>
      <c r="E1" s="3" t="s">
        <v>9025</v>
      </c>
      <c r="F1" s="3" t="s">
        <v>9026</v>
      </c>
      <c r="G1" s="20" t="s">
        <v>9027</v>
      </c>
      <c r="I1" s="3" t="s">
        <v>8905</v>
      </c>
      <c r="J1" s="3" t="s">
        <v>9028</v>
      </c>
      <c r="K1" s="3" t="s">
        <v>8906</v>
      </c>
      <c r="L1" s="3" t="s">
        <v>8907</v>
      </c>
      <c r="M1" s="3" t="s">
        <v>8908</v>
      </c>
      <c r="N1" s="3" t="s">
        <v>8909</v>
      </c>
      <c r="O1" s="3" t="s">
        <v>9029</v>
      </c>
      <c r="P1" s="3" t="s">
        <v>9030</v>
      </c>
      <c r="Q1" s="3" t="s">
        <v>9031</v>
      </c>
      <c r="R1" s="3" t="s">
        <v>9032</v>
      </c>
    </row>
    <row r="2" spans="1:18">
      <c r="A2" s="18" cm="1">
        <f t="array" ref="A2:A354">_xlfn._xlws.FILTER('01_Base_Analitica'!$Z$2:$Z$1449,('01_Base_Analitica'!$B$2:$B$1449="r02")*ISNUMBER('01_Base_Analitica'!$Z$2:$Z$1449))</f>
        <v>0</v>
      </c>
      <c r="B2" cm="1">
        <f t="array" ref="B2:B353">_xlfn._xlws.FILTER('01_Base_Analitica'!$Z$2:$Z$1449,('01_Base_Analitica'!$B$2:$B$1449="r03")*ISNUMBER('01_Base_Analitica'!$Z$2:$Z$1449))</f>
        <v>0</v>
      </c>
      <c r="C2" cm="1">
        <f t="array" ref="C2:C352">_xlfn._xlws.FILTER('01_Base_Analitica'!$Z$2:$Z$1449,('01_Base_Analitica'!$B$2:$B$1449="r04")*ISNUMBER('01_Base_Analitica'!$Z$2:$Z$1449))</f>
        <v>1</v>
      </c>
      <c r="D2" cm="1">
        <f t="array" ref="D2:D355">_xlfn._xlws.FILTER('01_Base_Analitica'!$AA$2:$AA$1449,('01_Base_Analitica'!$B$2:$B$1449="r02")*ISNUMBER('01_Base_Analitica'!$AA$2:$AA$1449))</f>
        <v>0</v>
      </c>
      <c r="E2" cm="1">
        <f t="array" ref="E2:E355">_xlfn._xlws.FILTER('01_Base_Analitica'!$AA$2:$AA$1449,('01_Base_Analitica'!$B$2:$B$1449="r03")*ISNUMBER('01_Base_Analitica'!$AA$2:$AA$1449))</f>
        <v>0</v>
      </c>
      <c r="F2" cm="1">
        <f t="array" ref="F2:F355">_xlfn._xlws.FILTER('01_Base_Analitica'!$AA$2:$AA$1449,('01_Base_Analitica'!$B$2:$B$1449="r04")*ISNUMBER('01_Base_Analitica'!$AA$2:$AA$1449))</f>
        <v>0</v>
      </c>
      <c r="G2">
        <f>0</f>
        <v>0</v>
      </c>
      <c r="I2" s="3" t="s">
        <v>8919</v>
      </c>
      <c r="J2" s="3" t="s">
        <v>9033</v>
      </c>
      <c r="K2">
        <f>COUNT(A$2:A$363)</f>
        <v>353</v>
      </c>
      <c r="L2" s="10">
        <f>AVERAGE(A$2:A$363)</f>
        <v>2.0396600566572245E-2</v>
      </c>
      <c r="M2" s="4">
        <f>MEDIAN(A$2:A$363)</f>
        <v>0</v>
      </c>
      <c r="N2" s="9">
        <f>_xlfn.STDEV.S(A$2:A$363)</f>
        <v>0.32931206046883438</v>
      </c>
      <c r="O2">
        <f>COUNTIF(A$2:A$363,"&gt;0")</f>
        <v>25</v>
      </c>
      <c r="P2">
        <f>COUNTIF(A$2:A$363,"&lt;0")</f>
        <v>35</v>
      </c>
      <c r="Q2">
        <f>COUNTIF(A$2:A$363,0)</f>
        <v>293</v>
      </c>
      <c r="R2" s="19">
        <f>_xlfn.T.TEST(A2:A354,G2:G354,2,1)</f>
        <v>0.24533762352742855</v>
      </c>
    </row>
    <row r="3" spans="1:18">
      <c r="A3">
        <v>0</v>
      </c>
      <c r="B3">
        <v>-0.29999999999999982</v>
      </c>
      <c r="C3">
        <v>0.89999999999999947</v>
      </c>
      <c r="D3">
        <v>-0.20000000000000018</v>
      </c>
      <c r="E3">
        <v>9.9999999999999645E-2</v>
      </c>
      <c r="F3">
        <v>0</v>
      </c>
      <c r="G3">
        <f>0</f>
        <v>0</v>
      </c>
      <c r="I3" s="3" t="s">
        <v>8919</v>
      </c>
      <c r="J3" s="3" t="s">
        <v>9034</v>
      </c>
      <c r="K3">
        <f>COUNT(B$2:B$363)</f>
        <v>352</v>
      </c>
      <c r="L3" s="10">
        <f>AVERAGE(B$2:B$363)</f>
        <v>-1.3068181818181819E-2</v>
      </c>
      <c r="M3" s="4">
        <f>MEDIAN(B$2:B$363)</f>
        <v>0</v>
      </c>
      <c r="N3" s="9">
        <f>_xlfn.STDEV.S(B$2:B$363)</f>
        <v>0.28872391589804203</v>
      </c>
      <c r="O3">
        <f>COUNTIF(B$2:B$363,"&gt;0")</f>
        <v>34</v>
      </c>
      <c r="P3">
        <f>COUNTIF(B$2:B$363,"&lt;0")</f>
        <v>26</v>
      </c>
      <c r="Q3">
        <f>COUNTIF(B$2:B$363,0)</f>
        <v>292</v>
      </c>
      <c r="R3" s="19">
        <f>_xlfn.T.TEST(B2:B353,G2:G353,2,1)</f>
        <v>0.39635560222626298</v>
      </c>
    </row>
    <row r="4" spans="1:18">
      <c r="A4">
        <v>0</v>
      </c>
      <c r="B4">
        <v>0</v>
      </c>
      <c r="C4">
        <v>0.40000000000000036</v>
      </c>
      <c r="D4">
        <v>-0.10000000000000053</v>
      </c>
      <c r="E4">
        <v>0</v>
      </c>
      <c r="F4">
        <v>0.50000000000000089</v>
      </c>
      <c r="G4">
        <f>0</f>
        <v>0</v>
      </c>
      <c r="I4" s="3" t="s">
        <v>8919</v>
      </c>
      <c r="J4" s="3" t="s">
        <v>9035</v>
      </c>
      <c r="K4">
        <f>COUNT(C$2:C$363)</f>
        <v>351</v>
      </c>
      <c r="L4" s="10">
        <f>AVERAGE(C$2:C$363)</f>
        <v>0.84301994301994299</v>
      </c>
      <c r="M4" s="4">
        <f>MEDIAN(C$2:C$363)</f>
        <v>0.89999999999999947</v>
      </c>
      <c r="N4" s="9">
        <f>_xlfn.STDEV.S(C$2:C$363)</f>
        <v>0.43273350050381215</v>
      </c>
      <c r="O4">
        <f>COUNTIF(C$2:C$363,"&gt;0")</f>
        <v>349</v>
      </c>
      <c r="P4">
        <f>COUNTIF(C$2:C$363,"&lt;0")</f>
        <v>1</v>
      </c>
      <c r="Q4">
        <f>COUNTIF(C$2:C$363,0)</f>
        <v>1</v>
      </c>
      <c r="R4" s="21">
        <f>_xlfn.T.TEST(C2:C352,G2:G352,2,1)</f>
        <v>2.3285422302145711E-121</v>
      </c>
    </row>
    <row r="5" spans="1:18">
      <c r="A5">
        <v>0.40000000000000036</v>
      </c>
      <c r="B5">
        <v>0</v>
      </c>
      <c r="C5">
        <v>0.79999999999999982</v>
      </c>
      <c r="D5">
        <v>0</v>
      </c>
      <c r="E5">
        <v>0</v>
      </c>
      <c r="F5">
        <v>0</v>
      </c>
      <c r="G5">
        <f>0</f>
        <v>0</v>
      </c>
      <c r="I5" s="3" t="s">
        <v>8922</v>
      </c>
      <c r="J5" s="3" t="s">
        <v>9033</v>
      </c>
      <c r="K5">
        <f>COUNT(D$2:D$363)</f>
        <v>354</v>
      </c>
      <c r="L5" s="10">
        <f>AVERAGE(D$2:D$363)</f>
        <v>2.2598870056497172E-2</v>
      </c>
      <c r="M5" s="4">
        <f>MEDIAN(D$2:D$363)</f>
        <v>0</v>
      </c>
      <c r="N5" s="9">
        <f>_xlfn.STDEV.S(D$2:D$363)</f>
        <v>0.27243113348447806</v>
      </c>
      <c r="O5">
        <f>COUNTIF(D$2:D$363,"&gt;0")</f>
        <v>20</v>
      </c>
      <c r="P5">
        <f>COUNTIF(D$2:D$363,"&lt;0")</f>
        <v>20</v>
      </c>
      <c r="Q5">
        <f>COUNTIF(D$2:D$363,0)</f>
        <v>314</v>
      </c>
      <c r="R5" s="19">
        <f>_xlfn.T.TEST(D2:D355,G2:G355,2,1)</f>
        <v>0.11948025014511399</v>
      </c>
    </row>
    <row r="6" spans="1:18">
      <c r="A6">
        <v>0</v>
      </c>
      <c r="B6">
        <v>0</v>
      </c>
      <c r="C6">
        <v>0.40000000000000036</v>
      </c>
      <c r="D6">
        <v>0</v>
      </c>
      <c r="E6">
        <v>0</v>
      </c>
      <c r="F6">
        <v>0</v>
      </c>
      <c r="G6">
        <f>0</f>
        <v>0</v>
      </c>
      <c r="I6" s="3" t="s">
        <v>8922</v>
      </c>
      <c r="J6" s="3" t="s">
        <v>9034</v>
      </c>
      <c r="K6">
        <f>COUNT(E$2:E$363)</f>
        <v>354</v>
      </c>
      <c r="L6" s="10">
        <f>AVERAGE(E$2:E$363)</f>
        <v>1.1581920903954815E-2</v>
      </c>
      <c r="M6" s="4">
        <f>MEDIAN(E$2:E$363)</f>
        <v>0</v>
      </c>
      <c r="N6" s="9">
        <f>_xlfn.STDEV.S(E$2:E$363)</f>
        <v>0.16337892940361134</v>
      </c>
      <c r="O6">
        <f>COUNTIF(E$2:E$363,"&gt;0")</f>
        <v>34</v>
      </c>
      <c r="P6">
        <f>COUNTIF(E$2:E$363,"&lt;0")</f>
        <v>15</v>
      </c>
      <c r="Q6">
        <f>COUNTIF(E$2:E$363,0)</f>
        <v>305</v>
      </c>
      <c r="R6" s="19">
        <f>_xlfn.T.TEST(E2:E355,G2:G355,2,1)</f>
        <v>0.18313389735791485</v>
      </c>
    </row>
    <row r="7" spans="1:18">
      <c r="A7">
        <v>0</v>
      </c>
      <c r="B7">
        <v>0.10000000000000053</v>
      </c>
      <c r="C7">
        <v>0.89999999999999947</v>
      </c>
      <c r="D7">
        <v>0</v>
      </c>
      <c r="E7">
        <v>0.10000000000000053</v>
      </c>
      <c r="F7">
        <v>-0.10000000000000053</v>
      </c>
      <c r="G7">
        <f>0</f>
        <v>0</v>
      </c>
      <c r="I7" s="3" t="s">
        <v>8922</v>
      </c>
      <c r="J7" s="3" t="s">
        <v>9035</v>
      </c>
      <c r="K7">
        <f>COUNT(F$2:F$363)</f>
        <v>354</v>
      </c>
      <c r="L7" s="10">
        <f>AVERAGE(F$2:F$363)</f>
        <v>2.8248587570621495E-3</v>
      </c>
      <c r="M7" s="4">
        <f>MEDIAN(F$2:F$363)</f>
        <v>0</v>
      </c>
      <c r="N7" s="9">
        <f>_xlfn.STDEV.S(F$2:F$363)</f>
        <v>0.22123254490927374</v>
      </c>
      <c r="O7">
        <f>COUNTIF(F$2:F$363,"&gt;0")</f>
        <v>23</v>
      </c>
      <c r="P7">
        <f>COUNTIF(F$2:F$363,"&lt;0")</f>
        <v>23</v>
      </c>
      <c r="Q7">
        <f>COUNTIF(F$2:F$363,0)</f>
        <v>308</v>
      </c>
      <c r="R7" s="19">
        <f>_xlfn.T.TEST(F2:F355,G2:G355,2,1)</f>
        <v>0.81028192956229572</v>
      </c>
    </row>
    <row r="8" spans="1:18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f>0</f>
        <v>0</v>
      </c>
    </row>
    <row r="9" spans="1:18">
      <c r="A9">
        <v>0</v>
      </c>
      <c r="B9">
        <v>0</v>
      </c>
      <c r="C9">
        <v>0.40000000000000036</v>
      </c>
      <c r="D9">
        <v>-0.5</v>
      </c>
      <c r="E9">
        <v>0</v>
      </c>
      <c r="F9">
        <v>0</v>
      </c>
      <c r="G9">
        <f>0</f>
        <v>0</v>
      </c>
    </row>
    <row r="10" spans="1:18">
      <c r="A10">
        <v>0</v>
      </c>
      <c r="B10">
        <v>0</v>
      </c>
      <c r="C10">
        <v>0.40000000000000036</v>
      </c>
      <c r="D10">
        <v>0</v>
      </c>
      <c r="E10">
        <v>0</v>
      </c>
      <c r="F10">
        <v>0</v>
      </c>
      <c r="G10">
        <f>0</f>
        <v>0</v>
      </c>
    </row>
    <row r="11" spans="1:18">
      <c r="A11">
        <v>0</v>
      </c>
      <c r="B11">
        <v>0</v>
      </c>
      <c r="C11">
        <v>0.59999999999999964</v>
      </c>
      <c r="D11">
        <v>0</v>
      </c>
      <c r="E11">
        <v>0</v>
      </c>
      <c r="F11">
        <v>0</v>
      </c>
      <c r="G11">
        <f>0</f>
        <v>0</v>
      </c>
    </row>
    <row r="12" spans="1:18">
      <c r="A12">
        <v>0</v>
      </c>
      <c r="B12">
        <v>0</v>
      </c>
      <c r="C12">
        <v>0.60000000000000053</v>
      </c>
      <c r="D12">
        <v>0</v>
      </c>
      <c r="E12">
        <v>0</v>
      </c>
      <c r="F12">
        <v>0</v>
      </c>
      <c r="G12">
        <f>0</f>
        <v>0</v>
      </c>
    </row>
    <row r="13" spans="1:18">
      <c r="A13">
        <v>0</v>
      </c>
      <c r="B13">
        <v>0</v>
      </c>
      <c r="C13">
        <v>0.40000000000000036</v>
      </c>
      <c r="D13">
        <v>0.10000000000000053</v>
      </c>
      <c r="E13">
        <v>9.9999999999999645E-2</v>
      </c>
      <c r="F13">
        <v>-9.9999999999999645E-2</v>
      </c>
      <c r="G13">
        <f>0</f>
        <v>0</v>
      </c>
    </row>
    <row r="14" spans="1:18">
      <c r="A14">
        <v>0.10000000000000053</v>
      </c>
      <c r="B14">
        <v>0.19999999999999929</v>
      </c>
      <c r="C14">
        <v>1.1000000000000005</v>
      </c>
      <c r="D14">
        <v>0</v>
      </c>
      <c r="E14">
        <v>0</v>
      </c>
      <c r="F14">
        <v>0</v>
      </c>
      <c r="G14">
        <f>0</f>
        <v>0</v>
      </c>
    </row>
    <row r="15" spans="1:18">
      <c r="A15">
        <v>0</v>
      </c>
      <c r="B15">
        <v>-3.1999999999999993</v>
      </c>
      <c r="C15">
        <v>1.0999999999999996</v>
      </c>
      <c r="D15">
        <v>0</v>
      </c>
      <c r="E15">
        <v>0</v>
      </c>
      <c r="F15">
        <v>0</v>
      </c>
      <c r="G15">
        <f>0</f>
        <v>0</v>
      </c>
    </row>
    <row r="16" spans="1:18">
      <c r="A16">
        <v>0</v>
      </c>
      <c r="B16">
        <v>0</v>
      </c>
      <c r="C16">
        <v>1.0999999999999996</v>
      </c>
      <c r="D16">
        <v>0</v>
      </c>
      <c r="E16">
        <v>0</v>
      </c>
      <c r="F16">
        <v>0.10000000000000053</v>
      </c>
      <c r="G16">
        <f>0</f>
        <v>0</v>
      </c>
    </row>
    <row r="17" spans="1:7">
      <c r="A17">
        <v>0</v>
      </c>
      <c r="B17">
        <v>-3.0999999999999996</v>
      </c>
      <c r="C17">
        <v>1.1000000000000005</v>
      </c>
      <c r="D17">
        <v>0</v>
      </c>
      <c r="E17">
        <v>0</v>
      </c>
      <c r="F17">
        <v>0</v>
      </c>
      <c r="G17">
        <f>0</f>
        <v>0</v>
      </c>
    </row>
    <row r="18" spans="1:7">
      <c r="A18">
        <v>0</v>
      </c>
      <c r="B18">
        <v>0</v>
      </c>
      <c r="C18">
        <v>0.89999999999999947</v>
      </c>
      <c r="D18">
        <v>0</v>
      </c>
      <c r="E18">
        <v>-0.29999999999999982</v>
      </c>
      <c r="F18">
        <v>0</v>
      </c>
      <c r="G18">
        <f>0</f>
        <v>0</v>
      </c>
    </row>
    <row r="19" spans="1:7">
      <c r="A19">
        <v>0</v>
      </c>
      <c r="B19">
        <v>-1.5999999999999996</v>
      </c>
      <c r="C19">
        <v>0.70000000000000107</v>
      </c>
      <c r="D19">
        <v>0</v>
      </c>
      <c r="E19">
        <v>0</v>
      </c>
      <c r="F19">
        <v>0</v>
      </c>
      <c r="G19">
        <f>0</f>
        <v>0</v>
      </c>
    </row>
    <row r="20" spans="1:7">
      <c r="A20">
        <v>0</v>
      </c>
      <c r="B20">
        <v>0</v>
      </c>
      <c r="C20">
        <v>1.0999999999999996</v>
      </c>
      <c r="D20">
        <v>0</v>
      </c>
      <c r="E20">
        <v>0</v>
      </c>
      <c r="F20">
        <v>0</v>
      </c>
      <c r="G20">
        <f>0</f>
        <v>0</v>
      </c>
    </row>
    <row r="21" spans="1:7">
      <c r="A21">
        <v>0</v>
      </c>
      <c r="B21">
        <v>0</v>
      </c>
      <c r="C21">
        <v>1.2000000000000002</v>
      </c>
      <c r="D21">
        <v>0</v>
      </c>
      <c r="E21">
        <v>0</v>
      </c>
      <c r="F21">
        <v>0</v>
      </c>
      <c r="G21">
        <f>0</f>
        <v>0</v>
      </c>
    </row>
    <row r="22" spans="1:7">
      <c r="A22">
        <v>0</v>
      </c>
      <c r="B22">
        <v>0</v>
      </c>
      <c r="C22">
        <v>1.2999999999999998</v>
      </c>
      <c r="D22">
        <v>0</v>
      </c>
      <c r="E22">
        <v>0</v>
      </c>
      <c r="F22">
        <v>0</v>
      </c>
      <c r="G22">
        <f>0</f>
        <v>0</v>
      </c>
    </row>
    <row r="23" spans="1:7">
      <c r="A23">
        <v>0</v>
      </c>
      <c r="B23">
        <v>0</v>
      </c>
      <c r="C23">
        <v>4</v>
      </c>
      <c r="D23">
        <v>0</v>
      </c>
      <c r="E23">
        <v>0</v>
      </c>
      <c r="F23">
        <v>0</v>
      </c>
      <c r="G23">
        <f>0</f>
        <v>0</v>
      </c>
    </row>
    <row r="24" spans="1:7">
      <c r="A24">
        <v>-0.20000000000000018</v>
      </c>
      <c r="B24">
        <v>0</v>
      </c>
      <c r="C24">
        <v>1</v>
      </c>
      <c r="D24">
        <v>0</v>
      </c>
      <c r="E24">
        <v>0</v>
      </c>
      <c r="F24">
        <v>0</v>
      </c>
      <c r="G24">
        <f>0</f>
        <v>0</v>
      </c>
    </row>
    <row r="25" spans="1:7">
      <c r="A25">
        <v>0</v>
      </c>
      <c r="B25">
        <v>0</v>
      </c>
      <c r="C25">
        <v>0.79999999999999982</v>
      </c>
      <c r="D25">
        <v>0</v>
      </c>
      <c r="E25">
        <v>0</v>
      </c>
      <c r="F25">
        <v>0</v>
      </c>
      <c r="G25">
        <f>0</f>
        <v>0</v>
      </c>
    </row>
    <row r="26" spans="1:7">
      <c r="A26">
        <v>0</v>
      </c>
      <c r="B26">
        <v>0</v>
      </c>
      <c r="C26">
        <v>0.89999999999999947</v>
      </c>
      <c r="D26">
        <v>0</v>
      </c>
      <c r="E26">
        <v>0</v>
      </c>
      <c r="F26">
        <v>0</v>
      </c>
      <c r="G26">
        <f>0</f>
        <v>0</v>
      </c>
    </row>
    <row r="27" spans="1:7">
      <c r="A27">
        <v>0</v>
      </c>
      <c r="B27">
        <v>0</v>
      </c>
      <c r="C27">
        <v>3.5999999999999996</v>
      </c>
      <c r="D27">
        <v>0</v>
      </c>
      <c r="E27">
        <v>0</v>
      </c>
      <c r="F27">
        <v>0</v>
      </c>
      <c r="G27">
        <f>0</f>
        <v>0</v>
      </c>
    </row>
    <row r="28" spans="1:7">
      <c r="A28">
        <v>0</v>
      </c>
      <c r="B28">
        <v>0</v>
      </c>
      <c r="C28">
        <v>0.79999999999999982</v>
      </c>
      <c r="D28">
        <v>0</v>
      </c>
      <c r="E28">
        <v>0</v>
      </c>
      <c r="F28">
        <v>0</v>
      </c>
      <c r="G28">
        <f>0</f>
        <v>0</v>
      </c>
    </row>
    <row r="29" spans="1:7">
      <c r="A29">
        <v>0</v>
      </c>
      <c r="B29">
        <v>0</v>
      </c>
      <c r="C29">
        <v>0.40000000000000036</v>
      </c>
      <c r="D29">
        <v>0</v>
      </c>
      <c r="E29">
        <v>0</v>
      </c>
      <c r="F29">
        <v>0</v>
      </c>
      <c r="G29">
        <f>0</f>
        <v>0</v>
      </c>
    </row>
    <row r="30" spans="1:7">
      <c r="A30">
        <v>0</v>
      </c>
      <c r="B30">
        <v>0</v>
      </c>
      <c r="C30">
        <v>0.40000000000000036</v>
      </c>
      <c r="D30">
        <v>0</v>
      </c>
      <c r="E30">
        <v>0.5</v>
      </c>
      <c r="F30">
        <v>-0.5</v>
      </c>
      <c r="G30">
        <f>0</f>
        <v>0</v>
      </c>
    </row>
    <row r="31" spans="1:7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f>0</f>
        <v>0</v>
      </c>
    </row>
    <row r="32" spans="1:7">
      <c r="A32">
        <v>-0.5</v>
      </c>
      <c r="B32">
        <v>0.5</v>
      </c>
      <c r="C32">
        <v>0.70000000000000018</v>
      </c>
      <c r="D32">
        <v>0</v>
      </c>
      <c r="E32">
        <v>0</v>
      </c>
      <c r="F32">
        <v>0</v>
      </c>
      <c r="G32">
        <f>0</f>
        <v>0</v>
      </c>
    </row>
    <row r="33" spans="1:7">
      <c r="A33">
        <v>0</v>
      </c>
      <c r="B33">
        <v>0</v>
      </c>
      <c r="C33">
        <v>1.2000000000000002</v>
      </c>
      <c r="D33">
        <v>9.9999999999999645E-2</v>
      </c>
      <c r="E33">
        <v>0</v>
      </c>
      <c r="F33">
        <v>0</v>
      </c>
      <c r="G33">
        <f>0</f>
        <v>0</v>
      </c>
    </row>
    <row r="34" spans="1:7">
      <c r="A34">
        <v>0</v>
      </c>
      <c r="B34">
        <v>0</v>
      </c>
      <c r="C34">
        <v>0.59999999999999964</v>
      </c>
      <c r="D34">
        <v>0</v>
      </c>
      <c r="E34">
        <v>0</v>
      </c>
      <c r="F34">
        <v>0</v>
      </c>
      <c r="G34">
        <f>0</f>
        <v>0</v>
      </c>
    </row>
    <row r="35" spans="1:7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f>0</f>
        <v>0</v>
      </c>
    </row>
    <row r="36" spans="1:7">
      <c r="A36">
        <v>0</v>
      </c>
      <c r="B36">
        <v>-9.9999999999999645E-2</v>
      </c>
      <c r="C36">
        <v>1</v>
      </c>
      <c r="D36">
        <v>0</v>
      </c>
      <c r="E36">
        <v>0</v>
      </c>
      <c r="F36">
        <v>0</v>
      </c>
      <c r="G36">
        <f>0</f>
        <v>0</v>
      </c>
    </row>
    <row r="37" spans="1:7">
      <c r="A37">
        <v>0</v>
      </c>
      <c r="B37">
        <v>0</v>
      </c>
      <c r="C37">
        <v>1</v>
      </c>
      <c r="D37">
        <v>0</v>
      </c>
      <c r="E37">
        <v>0</v>
      </c>
      <c r="F37">
        <v>0</v>
      </c>
      <c r="G37">
        <f>0</f>
        <v>0</v>
      </c>
    </row>
    <row r="38" spans="1:7">
      <c r="A38">
        <v>0</v>
      </c>
      <c r="B38">
        <v>0</v>
      </c>
      <c r="C38">
        <v>0.79999999999999982</v>
      </c>
      <c r="D38">
        <v>0</v>
      </c>
      <c r="E38">
        <v>0</v>
      </c>
      <c r="F38">
        <v>0</v>
      </c>
      <c r="G38">
        <f>0</f>
        <v>0</v>
      </c>
    </row>
    <row r="39" spans="1:7">
      <c r="A39">
        <v>0</v>
      </c>
      <c r="B39">
        <v>0</v>
      </c>
      <c r="C39">
        <v>1.2000000000000002</v>
      </c>
      <c r="D39">
        <v>0</v>
      </c>
      <c r="E39">
        <v>0</v>
      </c>
      <c r="F39">
        <v>0</v>
      </c>
      <c r="G39">
        <f>0</f>
        <v>0</v>
      </c>
    </row>
    <row r="40" spans="1:7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f>0</f>
        <v>0</v>
      </c>
    </row>
    <row r="41" spans="1:7">
      <c r="A41">
        <v>0</v>
      </c>
      <c r="B41">
        <v>0</v>
      </c>
      <c r="C41">
        <v>1.2999999999999998</v>
      </c>
      <c r="D41">
        <v>0</v>
      </c>
      <c r="E41">
        <v>0.5</v>
      </c>
      <c r="F41">
        <v>-0.5</v>
      </c>
      <c r="G41">
        <f>0</f>
        <v>0</v>
      </c>
    </row>
    <row r="42" spans="1:7">
      <c r="A42">
        <v>0</v>
      </c>
      <c r="B42">
        <v>0</v>
      </c>
      <c r="C42">
        <v>1</v>
      </c>
      <c r="D42">
        <v>0</v>
      </c>
      <c r="E42">
        <v>0.5</v>
      </c>
      <c r="F42">
        <v>-0.5</v>
      </c>
      <c r="G42">
        <f>0</f>
        <v>0</v>
      </c>
    </row>
    <row r="43" spans="1:7">
      <c r="A43">
        <v>0</v>
      </c>
      <c r="B43">
        <v>0</v>
      </c>
      <c r="C43">
        <v>1</v>
      </c>
      <c r="D43">
        <v>0</v>
      </c>
      <c r="E43">
        <v>0</v>
      </c>
      <c r="F43">
        <v>0</v>
      </c>
      <c r="G43">
        <f>0</f>
        <v>0</v>
      </c>
    </row>
    <row r="44" spans="1:7">
      <c r="A44">
        <v>-0.40000000000000036</v>
      </c>
      <c r="B44">
        <v>0.40000000000000036</v>
      </c>
      <c r="C44">
        <v>0.79999999999999982</v>
      </c>
      <c r="D44">
        <v>0</v>
      </c>
      <c r="E44">
        <v>0</v>
      </c>
      <c r="F44">
        <v>0</v>
      </c>
      <c r="G44">
        <f>0</f>
        <v>0</v>
      </c>
    </row>
    <row r="45" spans="1:7">
      <c r="A45">
        <v>0</v>
      </c>
      <c r="B45">
        <v>0</v>
      </c>
      <c r="C45">
        <v>1</v>
      </c>
      <c r="D45">
        <v>0</v>
      </c>
      <c r="E45">
        <v>0</v>
      </c>
      <c r="F45">
        <v>0</v>
      </c>
      <c r="G45">
        <f>0</f>
        <v>0</v>
      </c>
    </row>
    <row r="46" spans="1:7">
      <c r="A46">
        <v>0</v>
      </c>
      <c r="B46">
        <v>0</v>
      </c>
      <c r="C46">
        <v>0.89999999999999947</v>
      </c>
      <c r="D46">
        <v>0</v>
      </c>
      <c r="E46">
        <v>0</v>
      </c>
      <c r="F46">
        <v>0</v>
      </c>
      <c r="G46">
        <f>0</f>
        <v>0</v>
      </c>
    </row>
    <row r="47" spans="1:7">
      <c r="A47">
        <v>0</v>
      </c>
      <c r="B47">
        <v>0</v>
      </c>
      <c r="C47">
        <v>0.5</v>
      </c>
      <c r="D47">
        <v>0</v>
      </c>
      <c r="E47">
        <v>0</v>
      </c>
      <c r="F47">
        <v>0</v>
      </c>
      <c r="G47">
        <f>0</f>
        <v>0</v>
      </c>
    </row>
    <row r="48" spans="1:7">
      <c r="A48">
        <v>0</v>
      </c>
      <c r="B48">
        <v>0</v>
      </c>
      <c r="C48">
        <v>0.79999999999999982</v>
      </c>
      <c r="D48">
        <v>0</v>
      </c>
      <c r="E48">
        <v>0</v>
      </c>
      <c r="F48">
        <v>0</v>
      </c>
      <c r="G48">
        <f>0</f>
        <v>0</v>
      </c>
    </row>
    <row r="49" spans="1:7">
      <c r="A49">
        <v>0</v>
      </c>
      <c r="B49">
        <v>0</v>
      </c>
      <c r="C49">
        <v>0.5</v>
      </c>
      <c r="D49">
        <v>3</v>
      </c>
      <c r="E49">
        <v>0</v>
      </c>
      <c r="F49">
        <v>0</v>
      </c>
      <c r="G49">
        <f>0</f>
        <v>0</v>
      </c>
    </row>
    <row r="50" spans="1:7">
      <c r="A50">
        <v>0</v>
      </c>
      <c r="B50">
        <v>0</v>
      </c>
      <c r="C50">
        <v>0.40000000000000036</v>
      </c>
      <c r="D50">
        <v>0</v>
      </c>
      <c r="E50">
        <v>0</v>
      </c>
      <c r="F50">
        <v>-0.40000000000000036</v>
      </c>
      <c r="G50">
        <f>0</f>
        <v>0</v>
      </c>
    </row>
    <row r="51" spans="1:7">
      <c r="A51">
        <v>0</v>
      </c>
      <c r="B51">
        <v>0</v>
      </c>
      <c r="C51">
        <v>0.29999999999999893</v>
      </c>
      <c r="D51">
        <v>0</v>
      </c>
      <c r="E51">
        <v>0.40000000000000036</v>
      </c>
      <c r="F51">
        <v>0</v>
      </c>
      <c r="G51">
        <f>0</f>
        <v>0</v>
      </c>
    </row>
    <row r="52" spans="1:7">
      <c r="A52">
        <v>4.1000000000000005</v>
      </c>
      <c r="B52">
        <v>0</v>
      </c>
      <c r="C52">
        <v>1.2000000000000002</v>
      </c>
      <c r="D52">
        <v>0</v>
      </c>
      <c r="E52">
        <v>0</v>
      </c>
      <c r="F52">
        <v>0</v>
      </c>
      <c r="G52">
        <f>0</f>
        <v>0</v>
      </c>
    </row>
    <row r="53" spans="1:7">
      <c r="A53">
        <v>-0.29999999999999982</v>
      </c>
      <c r="B53">
        <v>0</v>
      </c>
      <c r="C53">
        <v>0.40000000000000036</v>
      </c>
      <c r="D53">
        <v>0</v>
      </c>
      <c r="E53">
        <v>0</v>
      </c>
      <c r="F53">
        <v>0</v>
      </c>
      <c r="G53">
        <f>0</f>
        <v>0</v>
      </c>
    </row>
    <row r="54" spans="1:7">
      <c r="A54">
        <v>0</v>
      </c>
      <c r="B54">
        <v>0</v>
      </c>
      <c r="C54">
        <v>1</v>
      </c>
      <c r="D54">
        <v>0</v>
      </c>
      <c r="E54">
        <v>0</v>
      </c>
      <c r="F54">
        <v>0</v>
      </c>
      <c r="G54">
        <f>0</f>
        <v>0</v>
      </c>
    </row>
    <row r="55" spans="1:7">
      <c r="A55">
        <v>0</v>
      </c>
      <c r="B55">
        <v>0</v>
      </c>
      <c r="C55">
        <v>0.90000000000000036</v>
      </c>
      <c r="D55">
        <v>0</v>
      </c>
      <c r="E55">
        <v>0</v>
      </c>
      <c r="F55">
        <v>0</v>
      </c>
      <c r="G55">
        <f>0</f>
        <v>0</v>
      </c>
    </row>
    <row r="56" spans="1:7">
      <c r="A56">
        <v>0</v>
      </c>
      <c r="B56">
        <v>0</v>
      </c>
      <c r="C56">
        <v>0.90000000000000036</v>
      </c>
      <c r="D56">
        <v>0</v>
      </c>
      <c r="E56">
        <v>0</v>
      </c>
      <c r="F56">
        <v>0</v>
      </c>
      <c r="G56">
        <f>0</f>
        <v>0</v>
      </c>
    </row>
    <row r="57" spans="1:7">
      <c r="A57">
        <v>0</v>
      </c>
      <c r="B57">
        <v>0</v>
      </c>
      <c r="C57">
        <v>0.90000000000000036</v>
      </c>
      <c r="D57">
        <v>0</v>
      </c>
      <c r="E57">
        <v>0</v>
      </c>
      <c r="F57">
        <v>0</v>
      </c>
      <c r="G57">
        <f>0</f>
        <v>0</v>
      </c>
    </row>
    <row r="58" spans="1:7">
      <c r="A58">
        <v>0</v>
      </c>
      <c r="B58">
        <v>0</v>
      </c>
      <c r="C58">
        <v>0.70000000000000018</v>
      </c>
      <c r="D58">
        <v>0</v>
      </c>
      <c r="E58">
        <v>0</v>
      </c>
      <c r="F58">
        <v>0</v>
      </c>
      <c r="G58">
        <f>0</f>
        <v>0</v>
      </c>
    </row>
    <row r="59" spans="1:7">
      <c r="A59">
        <v>0</v>
      </c>
      <c r="B59">
        <v>0</v>
      </c>
      <c r="C59">
        <v>0.5</v>
      </c>
      <c r="D59">
        <v>0</v>
      </c>
      <c r="E59">
        <v>0</v>
      </c>
      <c r="F59">
        <v>0</v>
      </c>
      <c r="G59">
        <f>0</f>
        <v>0</v>
      </c>
    </row>
    <row r="60" spans="1:7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f>0</f>
        <v>0</v>
      </c>
    </row>
    <row r="61" spans="1:7">
      <c r="A61">
        <v>0</v>
      </c>
      <c r="B61">
        <v>0</v>
      </c>
      <c r="C61">
        <v>0.40000000000000036</v>
      </c>
      <c r="D61">
        <v>0</v>
      </c>
      <c r="E61">
        <v>0</v>
      </c>
      <c r="F61">
        <v>-9.9999999999999645E-2</v>
      </c>
      <c r="G61">
        <f>0</f>
        <v>0</v>
      </c>
    </row>
    <row r="62" spans="1:7">
      <c r="A62">
        <v>0</v>
      </c>
      <c r="B62">
        <v>0</v>
      </c>
      <c r="C62">
        <v>1.2000000000000002</v>
      </c>
      <c r="D62">
        <v>0</v>
      </c>
      <c r="E62">
        <v>0</v>
      </c>
      <c r="F62">
        <v>0</v>
      </c>
      <c r="G62">
        <f>0</f>
        <v>0</v>
      </c>
    </row>
    <row r="63" spans="1:7">
      <c r="A63">
        <v>0</v>
      </c>
      <c r="B63">
        <v>0</v>
      </c>
      <c r="C63">
        <v>1.2000000000000002</v>
      </c>
      <c r="D63">
        <v>0</v>
      </c>
      <c r="E63">
        <v>0</v>
      </c>
      <c r="F63">
        <v>0.70000000000000018</v>
      </c>
      <c r="G63">
        <f>0</f>
        <v>0</v>
      </c>
    </row>
    <row r="64" spans="1:7">
      <c r="A64">
        <v>0</v>
      </c>
      <c r="B64">
        <v>0</v>
      </c>
      <c r="C64">
        <v>0.90000000000000036</v>
      </c>
      <c r="D64">
        <v>0</v>
      </c>
      <c r="E64">
        <v>-0.70000000000000018</v>
      </c>
      <c r="F64">
        <v>0</v>
      </c>
      <c r="G64">
        <f>0</f>
        <v>0</v>
      </c>
    </row>
    <row r="65" spans="1:7">
      <c r="A65">
        <v>0</v>
      </c>
      <c r="B65">
        <v>0</v>
      </c>
      <c r="C65">
        <v>1.2000000000000002</v>
      </c>
      <c r="D65">
        <v>0</v>
      </c>
      <c r="E65">
        <v>0</v>
      </c>
      <c r="F65">
        <v>0</v>
      </c>
      <c r="G65">
        <f>0</f>
        <v>0</v>
      </c>
    </row>
    <row r="66" spans="1:7">
      <c r="A66">
        <v>0</v>
      </c>
      <c r="B66">
        <v>0</v>
      </c>
      <c r="C66">
        <v>0.89999999999999947</v>
      </c>
      <c r="D66">
        <v>0</v>
      </c>
      <c r="E66">
        <v>9.9999999999999645E-2</v>
      </c>
      <c r="F66">
        <v>0.59999999999999964</v>
      </c>
      <c r="G66">
        <f>0</f>
        <v>0</v>
      </c>
    </row>
    <row r="67" spans="1:7">
      <c r="A67">
        <v>0</v>
      </c>
      <c r="B67">
        <v>0.10000000000000053</v>
      </c>
      <c r="C67">
        <v>1.2000000000000002</v>
      </c>
      <c r="D67">
        <v>0</v>
      </c>
      <c r="E67">
        <v>-0.29999999999999982</v>
      </c>
      <c r="F67">
        <v>0</v>
      </c>
      <c r="G67">
        <f>0</f>
        <v>0</v>
      </c>
    </row>
    <row r="68" spans="1:7">
      <c r="A68">
        <v>0</v>
      </c>
      <c r="B68">
        <v>0</v>
      </c>
      <c r="C68">
        <v>1.2999999999999998</v>
      </c>
      <c r="D68">
        <v>0</v>
      </c>
      <c r="E68">
        <v>0</v>
      </c>
      <c r="F68">
        <v>0</v>
      </c>
      <c r="G68">
        <f>0</f>
        <v>0</v>
      </c>
    </row>
    <row r="69" spans="1:7">
      <c r="A69">
        <v>0</v>
      </c>
      <c r="B69">
        <v>0</v>
      </c>
      <c r="C69">
        <v>1.5</v>
      </c>
      <c r="D69">
        <v>-9.9999999999999645E-2</v>
      </c>
      <c r="E69">
        <v>9.9999999999999645E-2</v>
      </c>
      <c r="F69">
        <v>0</v>
      </c>
      <c r="G69">
        <f>0</f>
        <v>0</v>
      </c>
    </row>
    <row r="70" spans="1:7">
      <c r="A70">
        <v>0</v>
      </c>
      <c r="B70">
        <v>-0.29999999999999982</v>
      </c>
      <c r="C70">
        <v>1.2000000000000002</v>
      </c>
      <c r="D70">
        <v>0</v>
      </c>
      <c r="E70">
        <v>0</v>
      </c>
      <c r="F70">
        <v>0</v>
      </c>
      <c r="G70">
        <f>0</f>
        <v>0</v>
      </c>
    </row>
    <row r="71" spans="1:7">
      <c r="A71">
        <v>0</v>
      </c>
      <c r="B71">
        <v>0</v>
      </c>
      <c r="C71">
        <v>1.2000000000000002</v>
      </c>
      <c r="D71">
        <v>0</v>
      </c>
      <c r="E71">
        <v>0</v>
      </c>
      <c r="F71">
        <v>0</v>
      </c>
      <c r="G71">
        <f>0</f>
        <v>0</v>
      </c>
    </row>
    <row r="72" spans="1:7">
      <c r="A72">
        <v>0</v>
      </c>
      <c r="B72">
        <v>0</v>
      </c>
      <c r="C72">
        <v>1.0999999999999996</v>
      </c>
      <c r="D72">
        <v>0</v>
      </c>
      <c r="E72">
        <v>0</v>
      </c>
      <c r="F72">
        <v>0</v>
      </c>
      <c r="G72">
        <f>0</f>
        <v>0</v>
      </c>
    </row>
    <row r="73" spans="1:7">
      <c r="A73">
        <v>0</v>
      </c>
      <c r="B73">
        <v>0</v>
      </c>
      <c r="C73">
        <v>1.2000000000000002</v>
      </c>
      <c r="D73">
        <v>0</v>
      </c>
      <c r="E73">
        <v>0</v>
      </c>
      <c r="F73">
        <v>0</v>
      </c>
      <c r="G73">
        <f>0</f>
        <v>0</v>
      </c>
    </row>
    <row r="74" spans="1:7">
      <c r="A74">
        <v>0</v>
      </c>
      <c r="B74">
        <v>0</v>
      </c>
      <c r="C74">
        <v>0.79999999999999982</v>
      </c>
      <c r="D74">
        <v>2.6999999999999993</v>
      </c>
      <c r="E74">
        <v>0</v>
      </c>
      <c r="F74">
        <v>0</v>
      </c>
      <c r="G74">
        <f>0</f>
        <v>0</v>
      </c>
    </row>
    <row r="75" spans="1:7">
      <c r="A75">
        <v>0</v>
      </c>
      <c r="B75">
        <v>0</v>
      </c>
      <c r="C75">
        <v>1.1999999999999993</v>
      </c>
      <c r="D75">
        <v>0</v>
      </c>
      <c r="E75">
        <v>0</v>
      </c>
      <c r="F75">
        <v>0</v>
      </c>
      <c r="G75">
        <f>0</f>
        <v>0</v>
      </c>
    </row>
    <row r="76" spans="1:7">
      <c r="A76">
        <v>0</v>
      </c>
      <c r="B76">
        <v>0</v>
      </c>
      <c r="C76">
        <v>0.40000000000000036</v>
      </c>
      <c r="D76">
        <v>0</v>
      </c>
      <c r="E76">
        <v>0</v>
      </c>
      <c r="F76">
        <v>0</v>
      </c>
      <c r="G76">
        <f>0</f>
        <v>0</v>
      </c>
    </row>
    <row r="77" spans="1:7">
      <c r="A77">
        <v>2.3999999999999995</v>
      </c>
      <c r="B77">
        <v>0</v>
      </c>
      <c r="C77">
        <v>0.40000000000000036</v>
      </c>
      <c r="D77">
        <v>0</v>
      </c>
      <c r="E77">
        <v>0</v>
      </c>
      <c r="F77">
        <v>0</v>
      </c>
      <c r="G77">
        <f>0</f>
        <v>0</v>
      </c>
    </row>
    <row r="78" spans="1:7">
      <c r="A78">
        <v>0</v>
      </c>
      <c r="B78">
        <v>0</v>
      </c>
      <c r="C78">
        <v>1.2000000000000002</v>
      </c>
      <c r="D78">
        <v>0</v>
      </c>
      <c r="E78">
        <v>0</v>
      </c>
      <c r="F78">
        <v>0</v>
      </c>
      <c r="G78">
        <f>0</f>
        <v>0</v>
      </c>
    </row>
    <row r="79" spans="1:7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f>0</f>
        <v>0</v>
      </c>
    </row>
    <row r="80" spans="1:7">
      <c r="A80">
        <v>0</v>
      </c>
      <c r="B80">
        <v>0</v>
      </c>
      <c r="C80">
        <v>1.1000000000000005</v>
      </c>
      <c r="D80">
        <v>0</v>
      </c>
      <c r="E80">
        <v>0</v>
      </c>
      <c r="F80">
        <v>0</v>
      </c>
      <c r="G80">
        <f>0</f>
        <v>0</v>
      </c>
    </row>
    <row r="81" spans="1:7">
      <c r="A81">
        <v>-0.10000000000000053</v>
      </c>
      <c r="B81">
        <v>0</v>
      </c>
      <c r="C81">
        <v>1.2000000000000002</v>
      </c>
      <c r="D81">
        <v>0</v>
      </c>
      <c r="E81">
        <v>0</v>
      </c>
      <c r="F81">
        <v>9.9999999999999645E-2</v>
      </c>
      <c r="G81">
        <f>0</f>
        <v>0</v>
      </c>
    </row>
    <row r="82" spans="1:7">
      <c r="A82">
        <v>0</v>
      </c>
      <c r="B82">
        <v>0</v>
      </c>
      <c r="C82">
        <v>1.2000000000000002</v>
      </c>
      <c r="D82">
        <v>-9.9999999999999645E-2</v>
      </c>
      <c r="E82">
        <v>0</v>
      </c>
      <c r="F82">
        <v>0</v>
      </c>
      <c r="G82">
        <f>0</f>
        <v>0</v>
      </c>
    </row>
    <row r="83" spans="1:7">
      <c r="A83">
        <v>0</v>
      </c>
      <c r="B83">
        <v>0</v>
      </c>
      <c r="C83">
        <v>1.2999999999999998</v>
      </c>
      <c r="D83">
        <v>0</v>
      </c>
      <c r="E83">
        <v>0</v>
      </c>
      <c r="F83">
        <v>0</v>
      </c>
      <c r="G83">
        <f>0</f>
        <v>0</v>
      </c>
    </row>
    <row r="84" spans="1:7">
      <c r="A84">
        <v>0</v>
      </c>
      <c r="B84">
        <v>-9.9999999999999645E-2</v>
      </c>
      <c r="C84">
        <v>1.3000000000000003</v>
      </c>
      <c r="D84">
        <v>0</v>
      </c>
      <c r="E84">
        <v>0</v>
      </c>
      <c r="F84">
        <v>0</v>
      </c>
      <c r="G84">
        <f>0</f>
        <v>0</v>
      </c>
    </row>
    <row r="85" spans="1:7">
      <c r="A85">
        <v>0</v>
      </c>
      <c r="B85">
        <v>-0.19999999999999973</v>
      </c>
      <c r="C85">
        <v>0</v>
      </c>
      <c r="D85">
        <v>0</v>
      </c>
      <c r="E85">
        <v>0</v>
      </c>
      <c r="F85">
        <v>0</v>
      </c>
      <c r="G85">
        <f>0</f>
        <v>0</v>
      </c>
    </row>
    <row r="86" spans="1:7">
      <c r="A86">
        <v>1.2000000000000002</v>
      </c>
      <c r="B86">
        <v>-0.20000000000000018</v>
      </c>
      <c r="C86">
        <v>1.1000000000000005</v>
      </c>
      <c r="D86">
        <v>0</v>
      </c>
      <c r="E86">
        <v>0</v>
      </c>
      <c r="F86">
        <v>0</v>
      </c>
      <c r="G86">
        <f>0</f>
        <v>0</v>
      </c>
    </row>
    <row r="87" spans="1:7">
      <c r="A87">
        <v>0</v>
      </c>
      <c r="B87">
        <v>0</v>
      </c>
      <c r="C87">
        <v>1.1000000000000005</v>
      </c>
      <c r="D87">
        <v>-0.10000000000000053</v>
      </c>
      <c r="E87">
        <v>0</v>
      </c>
      <c r="F87">
        <v>0</v>
      </c>
      <c r="G87">
        <f>0</f>
        <v>0</v>
      </c>
    </row>
    <row r="88" spans="1:7">
      <c r="A88">
        <v>0</v>
      </c>
      <c r="B88">
        <v>0</v>
      </c>
      <c r="C88">
        <v>1.0999999999999996</v>
      </c>
      <c r="D88">
        <v>0</v>
      </c>
      <c r="E88">
        <v>0</v>
      </c>
      <c r="F88">
        <v>0</v>
      </c>
      <c r="G88">
        <f>0</f>
        <v>0</v>
      </c>
    </row>
    <row r="89" spans="1:7">
      <c r="A89">
        <v>0</v>
      </c>
      <c r="B89">
        <v>0</v>
      </c>
      <c r="C89">
        <v>1.2000000000000002</v>
      </c>
      <c r="D89">
        <v>0</v>
      </c>
      <c r="E89">
        <v>0</v>
      </c>
      <c r="F89">
        <v>0</v>
      </c>
      <c r="G89">
        <f>0</f>
        <v>0</v>
      </c>
    </row>
    <row r="90" spans="1:7">
      <c r="A90">
        <v>-0.29999999999999982</v>
      </c>
      <c r="B90">
        <v>0</v>
      </c>
      <c r="C90">
        <v>0.29999999999999982</v>
      </c>
      <c r="D90">
        <v>0</v>
      </c>
      <c r="E90">
        <v>0</v>
      </c>
      <c r="F90">
        <v>0</v>
      </c>
      <c r="G90">
        <f>0</f>
        <v>0</v>
      </c>
    </row>
    <row r="91" spans="1:7">
      <c r="A91">
        <v>0</v>
      </c>
      <c r="B91">
        <v>0</v>
      </c>
      <c r="C91">
        <v>0.40000000000000036</v>
      </c>
      <c r="D91">
        <v>0</v>
      </c>
      <c r="E91">
        <v>0</v>
      </c>
      <c r="F91">
        <v>0</v>
      </c>
      <c r="G91">
        <f>0</f>
        <v>0</v>
      </c>
    </row>
    <row r="92" spans="1:7">
      <c r="A92">
        <v>0</v>
      </c>
      <c r="B92">
        <v>0</v>
      </c>
      <c r="C92">
        <v>1.2999999999999998</v>
      </c>
      <c r="D92">
        <v>0</v>
      </c>
      <c r="E92">
        <v>0</v>
      </c>
      <c r="F92">
        <v>0</v>
      </c>
      <c r="G92">
        <f>0</f>
        <v>0</v>
      </c>
    </row>
    <row r="93" spans="1:7">
      <c r="A93">
        <v>0</v>
      </c>
      <c r="B93">
        <v>0</v>
      </c>
      <c r="C93">
        <v>0.40000000000000036</v>
      </c>
      <c r="D93">
        <v>0</v>
      </c>
      <c r="E93">
        <v>0</v>
      </c>
      <c r="F93">
        <v>0</v>
      </c>
      <c r="G93">
        <f>0</f>
        <v>0</v>
      </c>
    </row>
    <row r="94" spans="1:7">
      <c r="A94">
        <v>0</v>
      </c>
      <c r="B94">
        <v>0</v>
      </c>
      <c r="C94">
        <v>0.70000000000000018</v>
      </c>
      <c r="D94">
        <v>0</v>
      </c>
      <c r="E94">
        <v>9.9999999999999645E-2</v>
      </c>
      <c r="F94">
        <v>0</v>
      </c>
      <c r="G94">
        <f>0</f>
        <v>0</v>
      </c>
    </row>
    <row r="95" spans="1:7">
      <c r="A95">
        <v>0</v>
      </c>
      <c r="B95">
        <v>0</v>
      </c>
      <c r="C95">
        <v>1.2999999999999998</v>
      </c>
      <c r="D95">
        <v>-0.29999999999999982</v>
      </c>
      <c r="E95">
        <v>0</v>
      </c>
      <c r="F95">
        <v>0</v>
      </c>
      <c r="G95">
        <f>0</f>
        <v>0</v>
      </c>
    </row>
    <row r="96" spans="1:7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f>0</f>
        <v>0</v>
      </c>
    </row>
    <row r="97" spans="1:7">
      <c r="A97">
        <v>0</v>
      </c>
      <c r="B97">
        <v>0</v>
      </c>
      <c r="C97">
        <v>0.89999999999999947</v>
      </c>
      <c r="D97">
        <v>0</v>
      </c>
      <c r="E97">
        <v>0</v>
      </c>
      <c r="F97">
        <v>0</v>
      </c>
      <c r="G97">
        <f>0</f>
        <v>0</v>
      </c>
    </row>
    <row r="98" spans="1:7">
      <c r="A98">
        <v>0</v>
      </c>
      <c r="B98">
        <v>0</v>
      </c>
      <c r="C98">
        <v>1</v>
      </c>
      <c r="D98">
        <v>0</v>
      </c>
      <c r="E98">
        <v>0</v>
      </c>
      <c r="F98">
        <v>-0.10000000000000053</v>
      </c>
      <c r="G98">
        <f>0</f>
        <v>0</v>
      </c>
    </row>
    <row r="99" spans="1:7">
      <c r="A99">
        <v>0</v>
      </c>
      <c r="B99">
        <v>0</v>
      </c>
      <c r="C99">
        <v>0.90000000000000036</v>
      </c>
      <c r="D99">
        <v>0</v>
      </c>
      <c r="E99">
        <v>0</v>
      </c>
      <c r="F99">
        <v>0</v>
      </c>
      <c r="G99">
        <f>0</f>
        <v>0</v>
      </c>
    </row>
    <row r="100" spans="1:7">
      <c r="A100">
        <v>9.9999999999999645E-2</v>
      </c>
      <c r="B100">
        <v>0</v>
      </c>
      <c r="C100">
        <v>1.0999999999999996</v>
      </c>
      <c r="D100">
        <v>0</v>
      </c>
      <c r="E100">
        <v>0</v>
      </c>
      <c r="F100">
        <v>0</v>
      </c>
      <c r="G100">
        <f>0</f>
        <v>0</v>
      </c>
    </row>
    <row r="101" spans="1:7">
      <c r="A101">
        <v>0</v>
      </c>
      <c r="B101">
        <v>-9.9999999999999645E-2</v>
      </c>
      <c r="C101">
        <v>0.39999999999999858</v>
      </c>
      <c r="D101">
        <v>0</v>
      </c>
      <c r="E101">
        <v>0</v>
      </c>
      <c r="F101">
        <v>0.30000000000000071</v>
      </c>
      <c r="G101">
        <f>0</f>
        <v>0</v>
      </c>
    </row>
    <row r="102" spans="1:7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f>0</f>
        <v>0</v>
      </c>
    </row>
    <row r="103" spans="1:7">
      <c r="A103">
        <v>0</v>
      </c>
      <c r="B103">
        <v>0</v>
      </c>
      <c r="C103">
        <v>0.69999999999999929</v>
      </c>
      <c r="D103">
        <v>0</v>
      </c>
      <c r="E103">
        <v>0</v>
      </c>
      <c r="F103">
        <v>0</v>
      </c>
      <c r="G103">
        <f>0</f>
        <v>0</v>
      </c>
    </row>
    <row r="104" spans="1:7">
      <c r="A104">
        <v>0</v>
      </c>
      <c r="B104">
        <v>0</v>
      </c>
      <c r="C104">
        <v>0.79999999999999982</v>
      </c>
      <c r="D104">
        <v>0</v>
      </c>
      <c r="E104">
        <v>0</v>
      </c>
      <c r="F104">
        <v>0</v>
      </c>
      <c r="G104">
        <f>0</f>
        <v>0</v>
      </c>
    </row>
    <row r="105" spans="1:7">
      <c r="A105">
        <v>0</v>
      </c>
      <c r="B105">
        <v>0</v>
      </c>
      <c r="C105">
        <v>1.2000000000000002</v>
      </c>
      <c r="D105">
        <v>0</v>
      </c>
      <c r="E105">
        <v>-9.9999999999999645E-2</v>
      </c>
      <c r="F105">
        <v>0</v>
      </c>
      <c r="G105">
        <f>0</f>
        <v>0</v>
      </c>
    </row>
    <row r="106" spans="1:7">
      <c r="A106">
        <v>0</v>
      </c>
      <c r="B106">
        <v>0</v>
      </c>
      <c r="C106">
        <v>1.2000000000000002</v>
      </c>
      <c r="D106">
        <v>0</v>
      </c>
      <c r="E106">
        <v>0</v>
      </c>
      <c r="F106">
        <v>0</v>
      </c>
      <c r="G106">
        <f>0</f>
        <v>0</v>
      </c>
    </row>
    <row r="107" spans="1:7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f>0</f>
        <v>0</v>
      </c>
    </row>
    <row r="108" spans="1:7">
      <c r="A108">
        <v>0</v>
      </c>
      <c r="B108">
        <v>0</v>
      </c>
      <c r="C108">
        <v>-0.29999999999999982</v>
      </c>
      <c r="D108">
        <v>0</v>
      </c>
      <c r="E108">
        <v>0</v>
      </c>
      <c r="F108">
        <v>0</v>
      </c>
      <c r="G108">
        <f>0</f>
        <v>0</v>
      </c>
    </row>
    <row r="109" spans="1:7">
      <c r="A109">
        <v>-9.9999999999999645E-2</v>
      </c>
      <c r="B109">
        <v>0</v>
      </c>
      <c r="C109">
        <v>0.90000000000000036</v>
      </c>
      <c r="D109">
        <v>0.29999999999999982</v>
      </c>
      <c r="E109">
        <v>0</v>
      </c>
      <c r="F109">
        <v>0</v>
      </c>
      <c r="G109">
        <f>0</f>
        <v>0</v>
      </c>
    </row>
    <row r="110" spans="1:7">
      <c r="A110">
        <v>-0.29999999999999982</v>
      </c>
      <c r="B110">
        <v>9.9999999999999645E-2</v>
      </c>
      <c r="C110">
        <v>0.70000000000000018</v>
      </c>
      <c r="D110">
        <v>0</v>
      </c>
      <c r="E110">
        <v>0</v>
      </c>
      <c r="F110">
        <v>0</v>
      </c>
      <c r="G110">
        <f>0</f>
        <v>0</v>
      </c>
    </row>
    <row r="111" spans="1:7">
      <c r="A111">
        <v>-0.5</v>
      </c>
      <c r="B111">
        <v>0.29999999999999982</v>
      </c>
      <c r="C111">
        <v>0.79999999999999982</v>
      </c>
      <c r="D111">
        <v>0</v>
      </c>
      <c r="E111">
        <v>0</v>
      </c>
      <c r="F111">
        <v>0</v>
      </c>
      <c r="G111">
        <f>0</f>
        <v>0</v>
      </c>
    </row>
    <row r="112" spans="1:7">
      <c r="A112">
        <v>0</v>
      </c>
      <c r="B112">
        <v>0</v>
      </c>
      <c r="C112">
        <v>0.79999999999999982</v>
      </c>
      <c r="D112">
        <v>0</v>
      </c>
      <c r="E112">
        <v>0</v>
      </c>
      <c r="F112">
        <v>0</v>
      </c>
      <c r="G112">
        <f>0</f>
        <v>0</v>
      </c>
    </row>
    <row r="113" spans="1:7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f>0</f>
        <v>0</v>
      </c>
    </row>
    <row r="114" spans="1:7">
      <c r="A114">
        <v>0</v>
      </c>
      <c r="B114">
        <v>0</v>
      </c>
      <c r="C114">
        <v>1.2000000000000002</v>
      </c>
      <c r="D114">
        <v>0</v>
      </c>
      <c r="E114">
        <v>0.20000000000000018</v>
      </c>
      <c r="F114">
        <v>0</v>
      </c>
      <c r="G114">
        <f>0</f>
        <v>0</v>
      </c>
    </row>
    <row r="115" spans="1:7">
      <c r="A115">
        <v>0</v>
      </c>
      <c r="B115">
        <v>0</v>
      </c>
      <c r="C115">
        <v>1.2000000000000002</v>
      </c>
      <c r="D115">
        <v>0</v>
      </c>
      <c r="E115">
        <v>0.60000000000000053</v>
      </c>
      <c r="F115">
        <v>0</v>
      </c>
      <c r="G115">
        <f>0</f>
        <v>0</v>
      </c>
    </row>
    <row r="116" spans="1:7">
      <c r="A116">
        <v>0</v>
      </c>
      <c r="B116">
        <v>0</v>
      </c>
      <c r="C116">
        <v>1</v>
      </c>
      <c r="D116">
        <v>-1.2999999999999989</v>
      </c>
      <c r="E116">
        <v>0</v>
      </c>
      <c r="F116">
        <v>0</v>
      </c>
      <c r="G116">
        <f>0</f>
        <v>0</v>
      </c>
    </row>
    <row r="117" spans="1:7">
      <c r="A117">
        <v>0</v>
      </c>
      <c r="B117">
        <v>9.9999999999999645E-2</v>
      </c>
      <c r="C117">
        <v>1</v>
      </c>
      <c r="D117">
        <v>0</v>
      </c>
      <c r="E117">
        <v>0</v>
      </c>
      <c r="F117">
        <v>0</v>
      </c>
      <c r="G117">
        <f>0</f>
        <v>0</v>
      </c>
    </row>
    <row r="118" spans="1:7">
      <c r="A118">
        <v>-0.70000000000000018</v>
      </c>
      <c r="B118">
        <v>0.89999999999999947</v>
      </c>
      <c r="C118">
        <v>1.6000000000000005</v>
      </c>
      <c r="D118">
        <v>0</v>
      </c>
      <c r="E118">
        <v>0</v>
      </c>
      <c r="F118">
        <v>0</v>
      </c>
      <c r="G118">
        <f>0</f>
        <v>0</v>
      </c>
    </row>
    <row r="119" spans="1:7">
      <c r="A119">
        <v>0.20000000000000018</v>
      </c>
      <c r="B119">
        <v>0</v>
      </c>
      <c r="C119">
        <v>1.0999999999999996</v>
      </c>
      <c r="D119">
        <v>0</v>
      </c>
      <c r="E119">
        <v>0</v>
      </c>
      <c r="F119">
        <v>0</v>
      </c>
      <c r="G119">
        <f>0</f>
        <v>0</v>
      </c>
    </row>
    <row r="120" spans="1:7">
      <c r="A120">
        <v>0.20000000000000018</v>
      </c>
      <c r="B120">
        <v>0</v>
      </c>
      <c r="C120">
        <v>1.1000000000000005</v>
      </c>
      <c r="D120">
        <v>0</v>
      </c>
      <c r="E120">
        <v>0</v>
      </c>
      <c r="F120">
        <v>-0.20000000000000018</v>
      </c>
      <c r="G120">
        <f>0</f>
        <v>0</v>
      </c>
    </row>
    <row r="121" spans="1:7">
      <c r="A121">
        <v>9.9999999999999645E-2</v>
      </c>
      <c r="B121">
        <v>-0.10000000000000053</v>
      </c>
      <c r="C121">
        <v>0.89999999999999947</v>
      </c>
      <c r="D121">
        <v>0</v>
      </c>
      <c r="E121">
        <v>0.29999999999999982</v>
      </c>
      <c r="F121">
        <v>0</v>
      </c>
      <c r="G121">
        <f>0</f>
        <v>0</v>
      </c>
    </row>
    <row r="122" spans="1:7">
      <c r="A122">
        <v>-9.9999999999999645E-2</v>
      </c>
      <c r="B122">
        <v>0</v>
      </c>
      <c r="C122">
        <v>0.29999999999999893</v>
      </c>
      <c r="D122">
        <v>0</v>
      </c>
      <c r="E122">
        <v>0</v>
      </c>
      <c r="F122">
        <v>0</v>
      </c>
      <c r="G122">
        <f>0</f>
        <v>0</v>
      </c>
    </row>
    <row r="123" spans="1:7">
      <c r="A123">
        <v>0</v>
      </c>
      <c r="B123">
        <v>0</v>
      </c>
      <c r="C123">
        <v>0.70000000000000018</v>
      </c>
      <c r="D123">
        <v>0</v>
      </c>
      <c r="E123">
        <v>0</v>
      </c>
      <c r="F123">
        <v>0</v>
      </c>
      <c r="G123">
        <f>0</f>
        <v>0</v>
      </c>
    </row>
    <row r="124" spans="1:7">
      <c r="A124">
        <v>0</v>
      </c>
      <c r="B124">
        <v>0.40000000000000036</v>
      </c>
      <c r="C124">
        <v>1.0999999999999996</v>
      </c>
      <c r="D124">
        <v>0</v>
      </c>
      <c r="E124">
        <v>0</v>
      </c>
      <c r="F124">
        <v>-0.40000000000000036</v>
      </c>
      <c r="G124">
        <f>0</f>
        <v>0</v>
      </c>
    </row>
    <row r="125" spans="1:7">
      <c r="A125">
        <v>0</v>
      </c>
      <c r="B125">
        <v>0</v>
      </c>
      <c r="C125">
        <v>0.40000000000000036</v>
      </c>
      <c r="D125">
        <v>0</v>
      </c>
      <c r="E125">
        <v>0.40000000000000036</v>
      </c>
      <c r="F125">
        <v>0</v>
      </c>
      <c r="G125">
        <f>0</f>
        <v>0</v>
      </c>
    </row>
    <row r="126" spans="1:7">
      <c r="A126">
        <v>0</v>
      </c>
      <c r="B126">
        <v>0</v>
      </c>
      <c r="C126">
        <v>2.0999999999999996</v>
      </c>
      <c r="D126">
        <v>0</v>
      </c>
      <c r="E126">
        <v>0</v>
      </c>
      <c r="F126">
        <v>0</v>
      </c>
      <c r="G126">
        <f>0</f>
        <v>0</v>
      </c>
    </row>
    <row r="127" spans="1:7">
      <c r="A127">
        <v>0</v>
      </c>
      <c r="B127">
        <v>0</v>
      </c>
      <c r="C127">
        <v>0.60000000000000053</v>
      </c>
      <c r="D127">
        <v>0</v>
      </c>
      <c r="E127">
        <v>0.20000000000000018</v>
      </c>
      <c r="F127">
        <v>0</v>
      </c>
      <c r="G127">
        <f>0</f>
        <v>0</v>
      </c>
    </row>
    <row r="128" spans="1:7">
      <c r="A128">
        <v>0</v>
      </c>
      <c r="B128">
        <v>0.39999999999999947</v>
      </c>
      <c r="C128">
        <v>1.0999999999999996</v>
      </c>
      <c r="D128">
        <v>0</v>
      </c>
      <c r="E128">
        <v>0.20000000000000018</v>
      </c>
      <c r="F128">
        <v>0</v>
      </c>
      <c r="G128">
        <f>0</f>
        <v>0</v>
      </c>
    </row>
    <row r="129" spans="1:7">
      <c r="A129">
        <v>0</v>
      </c>
      <c r="B129">
        <v>0</v>
      </c>
      <c r="C129">
        <v>1</v>
      </c>
      <c r="D129">
        <v>0</v>
      </c>
      <c r="E129">
        <v>0.10000000000000053</v>
      </c>
      <c r="F129">
        <v>0</v>
      </c>
      <c r="G129">
        <f>0</f>
        <v>0</v>
      </c>
    </row>
    <row r="130" spans="1:7">
      <c r="A130">
        <v>0</v>
      </c>
      <c r="B130">
        <v>9.9999999999999645E-2</v>
      </c>
      <c r="C130">
        <v>0.90000000000000036</v>
      </c>
      <c r="D130">
        <v>0</v>
      </c>
      <c r="E130">
        <v>0</v>
      </c>
      <c r="F130">
        <v>0</v>
      </c>
      <c r="G130">
        <f>0</f>
        <v>0</v>
      </c>
    </row>
    <row r="131" spans="1:7">
      <c r="A131">
        <v>0</v>
      </c>
      <c r="B131">
        <v>0.19999999999999929</v>
      </c>
      <c r="C131">
        <v>1</v>
      </c>
      <c r="D131">
        <v>0</v>
      </c>
      <c r="E131">
        <v>0</v>
      </c>
      <c r="F131">
        <v>0</v>
      </c>
      <c r="G131">
        <f>0</f>
        <v>0</v>
      </c>
    </row>
    <row r="132" spans="1:7">
      <c r="A132">
        <v>0</v>
      </c>
      <c r="B132">
        <v>0.20000000000000018</v>
      </c>
      <c r="C132">
        <v>1.2999999999999998</v>
      </c>
      <c r="D132">
        <v>0</v>
      </c>
      <c r="E132">
        <v>9.9999999999999645E-2</v>
      </c>
      <c r="F132">
        <v>0</v>
      </c>
      <c r="G132">
        <f>0</f>
        <v>0</v>
      </c>
    </row>
    <row r="133" spans="1:7">
      <c r="A133">
        <v>0</v>
      </c>
      <c r="B133">
        <v>0.20000000000000018</v>
      </c>
      <c r="C133">
        <v>0.70000000000000107</v>
      </c>
      <c r="D133">
        <v>0</v>
      </c>
      <c r="E133">
        <v>0</v>
      </c>
      <c r="F133">
        <v>0</v>
      </c>
      <c r="G133">
        <f>0</f>
        <v>0</v>
      </c>
    </row>
    <row r="134" spans="1:7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f>0</f>
        <v>0</v>
      </c>
    </row>
    <row r="135" spans="1:7">
      <c r="A135">
        <v>0</v>
      </c>
      <c r="B135">
        <v>9.9999999999999645E-2</v>
      </c>
      <c r="C135">
        <v>0.90000000000000036</v>
      </c>
      <c r="D135">
        <v>0</v>
      </c>
      <c r="E135">
        <v>0.20000000000000018</v>
      </c>
      <c r="F135">
        <v>0</v>
      </c>
      <c r="G135">
        <f>0</f>
        <v>0</v>
      </c>
    </row>
    <row r="136" spans="1:7">
      <c r="A136">
        <v>0</v>
      </c>
      <c r="B136">
        <v>0</v>
      </c>
      <c r="C136">
        <v>1.2000000000000002</v>
      </c>
      <c r="D136">
        <v>0</v>
      </c>
      <c r="E136">
        <v>0</v>
      </c>
      <c r="F136">
        <v>0</v>
      </c>
      <c r="G136">
        <f>0</f>
        <v>0</v>
      </c>
    </row>
    <row r="137" spans="1:7">
      <c r="A137">
        <v>0</v>
      </c>
      <c r="B137">
        <v>0</v>
      </c>
      <c r="C137">
        <v>1.0999999999999996</v>
      </c>
      <c r="D137">
        <v>0</v>
      </c>
      <c r="E137">
        <v>0</v>
      </c>
      <c r="F137">
        <v>0</v>
      </c>
      <c r="G137">
        <f>0</f>
        <v>0</v>
      </c>
    </row>
    <row r="138" spans="1:7">
      <c r="A138">
        <v>0</v>
      </c>
      <c r="B138">
        <v>0.30000000000000071</v>
      </c>
      <c r="C138">
        <v>0.69999999999999929</v>
      </c>
      <c r="D138">
        <v>0</v>
      </c>
      <c r="E138">
        <v>0</v>
      </c>
      <c r="F138">
        <v>-0.20000000000000018</v>
      </c>
      <c r="G138">
        <f>0</f>
        <v>0</v>
      </c>
    </row>
    <row r="139" spans="1:7">
      <c r="A139">
        <v>0</v>
      </c>
      <c r="B139">
        <v>0</v>
      </c>
      <c r="C139">
        <v>0.79999999999999982</v>
      </c>
      <c r="D139">
        <v>0</v>
      </c>
      <c r="E139">
        <v>0</v>
      </c>
      <c r="F139">
        <v>0</v>
      </c>
      <c r="G139">
        <f>0</f>
        <v>0</v>
      </c>
    </row>
    <row r="140" spans="1:7">
      <c r="A140">
        <v>0</v>
      </c>
      <c r="B140">
        <v>0</v>
      </c>
      <c r="C140">
        <v>0.70000000000000107</v>
      </c>
      <c r="D140">
        <v>0.10000000000000053</v>
      </c>
      <c r="E140">
        <v>-0.10000000000000053</v>
      </c>
      <c r="F140">
        <v>0</v>
      </c>
      <c r="G140">
        <f>0</f>
        <v>0</v>
      </c>
    </row>
    <row r="141" spans="1:7">
      <c r="A141">
        <v>0</v>
      </c>
      <c r="B141">
        <v>0</v>
      </c>
      <c r="C141">
        <v>0.79999999999999982</v>
      </c>
      <c r="D141">
        <v>0</v>
      </c>
      <c r="E141">
        <v>0</v>
      </c>
      <c r="F141">
        <v>0</v>
      </c>
      <c r="G141">
        <f>0</f>
        <v>0</v>
      </c>
    </row>
    <row r="142" spans="1:7">
      <c r="A142">
        <v>-0.59999999999999964</v>
      </c>
      <c r="B142">
        <v>0</v>
      </c>
      <c r="C142">
        <v>0.90000000000000036</v>
      </c>
      <c r="D142">
        <v>0</v>
      </c>
      <c r="E142">
        <v>-0.60000000000000053</v>
      </c>
      <c r="F142">
        <v>0</v>
      </c>
      <c r="G142">
        <f>0</f>
        <v>0</v>
      </c>
    </row>
    <row r="143" spans="1:7">
      <c r="A143">
        <v>0</v>
      </c>
      <c r="B143">
        <v>0</v>
      </c>
      <c r="C143">
        <v>0.40000000000000036</v>
      </c>
      <c r="D143">
        <v>0</v>
      </c>
      <c r="E143">
        <v>0</v>
      </c>
      <c r="F143">
        <v>-9.9999999999999645E-2</v>
      </c>
      <c r="G143">
        <f>0</f>
        <v>0</v>
      </c>
    </row>
    <row r="144" spans="1:7">
      <c r="A144">
        <v>0</v>
      </c>
      <c r="B144">
        <v>0</v>
      </c>
      <c r="C144">
        <v>1</v>
      </c>
      <c r="D144">
        <v>0</v>
      </c>
      <c r="E144">
        <v>0</v>
      </c>
      <c r="F144">
        <v>0.10000000000000053</v>
      </c>
      <c r="G144">
        <f>0</f>
        <v>0</v>
      </c>
    </row>
    <row r="145" spans="1:7">
      <c r="A145">
        <v>0.19999999999999929</v>
      </c>
      <c r="B145">
        <v>-0.5</v>
      </c>
      <c r="C145">
        <v>1.0000000000000009</v>
      </c>
      <c r="D145">
        <v>0</v>
      </c>
      <c r="E145">
        <v>0</v>
      </c>
      <c r="F145">
        <v>0</v>
      </c>
      <c r="G145">
        <f>0</f>
        <v>0</v>
      </c>
    </row>
    <row r="146" spans="1:7">
      <c r="A146">
        <v>0</v>
      </c>
      <c r="B146">
        <v>-0.39999999999999947</v>
      </c>
      <c r="C146">
        <v>0.79999999999999982</v>
      </c>
      <c r="D146">
        <v>0</v>
      </c>
      <c r="E146">
        <v>0</v>
      </c>
      <c r="F146">
        <v>0</v>
      </c>
      <c r="G146">
        <f>0</f>
        <v>0</v>
      </c>
    </row>
    <row r="147" spans="1:7">
      <c r="A147">
        <v>0</v>
      </c>
      <c r="B147">
        <v>0</v>
      </c>
      <c r="C147">
        <v>0.40000000000000036</v>
      </c>
      <c r="D147">
        <v>0</v>
      </c>
      <c r="E147">
        <v>0</v>
      </c>
      <c r="F147">
        <v>0</v>
      </c>
      <c r="G147">
        <f>0</f>
        <v>0</v>
      </c>
    </row>
    <row r="148" spans="1:7">
      <c r="A148">
        <v>0</v>
      </c>
      <c r="B148">
        <v>0</v>
      </c>
      <c r="C148">
        <v>0.40000000000000036</v>
      </c>
      <c r="D148">
        <v>0</v>
      </c>
      <c r="E148">
        <v>0</v>
      </c>
      <c r="F148">
        <v>0</v>
      </c>
      <c r="G148">
        <f>0</f>
        <v>0</v>
      </c>
    </row>
    <row r="149" spans="1:7">
      <c r="A149">
        <v>0</v>
      </c>
      <c r="B149">
        <v>0</v>
      </c>
      <c r="C149">
        <v>0.40000000000000036</v>
      </c>
      <c r="D149">
        <v>0</v>
      </c>
      <c r="E149">
        <v>0</v>
      </c>
      <c r="F149">
        <v>0</v>
      </c>
      <c r="G149">
        <f>0</f>
        <v>0</v>
      </c>
    </row>
    <row r="150" spans="1:7">
      <c r="A150">
        <v>0</v>
      </c>
      <c r="B150">
        <v>0</v>
      </c>
      <c r="C150">
        <v>0.79999999999999982</v>
      </c>
      <c r="D150">
        <v>0</v>
      </c>
      <c r="E150">
        <v>0</v>
      </c>
      <c r="F150">
        <v>0</v>
      </c>
      <c r="G150">
        <f>0</f>
        <v>0</v>
      </c>
    </row>
    <row r="151" spans="1:7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f>0</f>
        <v>0</v>
      </c>
    </row>
    <row r="152" spans="1:7">
      <c r="A152">
        <v>0</v>
      </c>
      <c r="B152">
        <v>0</v>
      </c>
      <c r="C152">
        <v>0.40000000000000036</v>
      </c>
      <c r="D152">
        <v>0</v>
      </c>
      <c r="E152">
        <v>0</v>
      </c>
      <c r="F152">
        <v>0</v>
      </c>
      <c r="G152">
        <f>0</f>
        <v>0</v>
      </c>
    </row>
    <row r="153" spans="1:7">
      <c r="A153">
        <v>0</v>
      </c>
      <c r="B153">
        <v>0</v>
      </c>
      <c r="C153">
        <v>0.40000000000000036</v>
      </c>
      <c r="D153">
        <v>0</v>
      </c>
      <c r="E153">
        <v>0</v>
      </c>
      <c r="F153">
        <v>0</v>
      </c>
      <c r="G153">
        <f>0</f>
        <v>0</v>
      </c>
    </row>
    <row r="154" spans="1:7">
      <c r="A154">
        <v>0</v>
      </c>
      <c r="B154">
        <v>0</v>
      </c>
      <c r="C154">
        <v>0.40000000000000036</v>
      </c>
      <c r="D154">
        <v>0</v>
      </c>
      <c r="E154">
        <v>0</v>
      </c>
      <c r="F154">
        <v>0</v>
      </c>
      <c r="G154">
        <f>0</f>
        <v>0</v>
      </c>
    </row>
    <row r="155" spans="1:7">
      <c r="A155">
        <v>-9.9999999999999645E-2</v>
      </c>
      <c r="B155">
        <v>0</v>
      </c>
      <c r="C155">
        <v>0.60000000000000053</v>
      </c>
      <c r="D155">
        <v>0</v>
      </c>
      <c r="E155">
        <v>0</v>
      </c>
      <c r="F155">
        <v>0</v>
      </c>
      <c r="G155">
        <f>0</f>
        <v>0</v>
      </c>
    </row>
    <row r="156" spans="1:7">
      <c r="A156">
        <v>0</v>
      </c>
      <c r="B156">
        <v>9.9999999999999645E-2</v>
      </c>
      <c r="C156">
        <v>1</v>
      </c>
      <c r="D156">
        <v>0</v>
      </c>
      <c r="E156">
        <v>0</v>
      </c>
      <c r="F156">
        <v>0</v>
      </c>
      <c r="G156">
        <f>0</f>
        <v>0</v>
      </c>
    </row>
    <row r="157" spans="1:7">
      <c r="A157">
        <v>0</v>
      </c>
      <c r="B157">
        <v>0</v>
      </c>
      <c r="C157">
        <v>0.40000000000000036</v>
      </c>
      <c r="D157">
        <v>0</v>
      </c>
      <c r="E157">
        <v>0</v>
      </c>
      <c r="F157">
        <v>0</v>
      </c>
      <c r="G157">
        <f>0</f>
        <v>0</v>
      </c>
    </row>
    <row r="158" spans="1:7">
      <c r="A158">
        <v>0</v>
      </c>
      <c r="B158">
        <v>0</v>
      </c>
      <c r="C158">
        <v>0.79999999999999982</v>
      </c>
      <c r="D158">
        <v>0</v>
      </c>
      <c r="E158">
        <v>0</v>
      </c>
      <c r="F158">
        <v>0</v>
      </c>
      <c r="G158">
        <f>0</f>
        <v>0</v>
      </c>
    </row>
    <row r="159" spans="1:7">
      <c r="A159">
        <v>0</v>
      </c>
      <c r="B159">
        <v>0</v>
      </c>
      <c r="C159">
        <v>0.59999999999999964</v>
      </c>
      <c r="D159">
        <v>0</v>
      </c>
      <c r="E159">
        <v>0</v>
      </c>
      <c r="F159">
        <v>0.20000000000000018</v>
      </c>
      <c r="G159">
        <f>0</f>
        <v>0</v>
      </c>
    </row>
    <row r="160" spans="1:7">
      <c r="A160">
        <v>0</v>
      </c>
      <c r="B160">
        <v>0</v>
      </c>
      <c r="C160">
        <v>0.40000000000000036</v>
      </c>
      <c r="D160">
        <v>0</v>
      </c>
      <c r="E160">
        <v>0</v>
      </c>
      <c r="F160">
        <v>0</v>
      </c>
      <c r="G160">
        <f>0</f>
        <v>0</v>
      </c>
    </row>
    <row r="161" spans="1:7">
      <c r="A161">
        <v>0</v>
      </c>
      <c r="B161">
        <v>0</v>
      </c>
      <c r="C161">
        <v>1</v>
      </c>
      <c r="D161">
        <v>0</v>
      </c>
      <c r="E161">
        <v>0</v>
      </c>
      <c r="F161">
        <v>-0.29999999999999982</v>
      </c>
      <c r="G161">
        <f>0</f>
        <v>0</v>
      </c>
    </row>
    <row r="162" spans="1:7">
      <c r="A162">
        <v>0</v>
      </c>
      <c r="B162">
        <v>0</v>
      </c>
      <c r="C162">
        <v>0.40000000000000036</v>
      </c>
      <c r="D162">
        <v>0</v>
      </c>
      <c r="E162">
        <v>0</v>
      </c>
      <c r="F162">
        <v>0</v>
      </c>
      <c r="G162">
        <f>0</f>
        <v>0</v>
      </c>
    </row>
    <row r="163" spans="1:7">
      <c r="A163">
        <v>0</v>
      </c>
      <c r="B163">
        <v>0</v>
      </c>
      <c r="C163">
        <v>0.90000000000000036</v>
      </c>
      <c r="D163">
        <v>0</v>
      </c>
      <c r="E163">
        <v>0</v>
      </c>
      <c r="F163">
        <v>0</v>
      </c>
      <c r="G163">
        <f>0</f>
        <v>0</v>
      </c>
    </row>
    <row r="164" spans="1:7">
      <c r="A164">
        <v>0</v>
      </c>
      <c r="B164">
        <v>0</v>
      </c>
      <c r="C164">
        <v>0.39999999999999947</v>
      </c>
      <c r="D164">
        <v>0</v>
      </c>
      <c r="E164">
        <v>0</v>
      </c>
      <c r="F164">
        <v>0</v>
      </c>
      <c r="G164">
        <f>0</f>
        <v>0</v>
      </c>
    </row>
    <row r="165" spans="1:7">
      <c r="A165">
        <v>0</v>
      </c>
      <c r="B165">
        <v>0</v>
      </c>
      <c r="C165">
        <v>0.59999999999999964</v>
      </c>
      <c r="D165">
        <v>0</v>
      </c>
      <c r="E165">
        <v>0</v>
      </c>
      <c r="F165">
        <v>0</v>
      </c>
      <c r="G165">
        <f>0</f>
        <v>0</v>
      </c>
    </row>
    <row r="166" spans="1:7">
      <c r="A166">
        <v>0.10000000000000053</v>
      </c>
      <c r="B166">
        <v>0</v>
      </c>
      <c r="C166">
        <v>0.59999999999999964</v>
      </c>
      <c r="D166">
        <v>0</v>
      </c>
      <c r="E166">
        <v>0</v>
      </c>
      <c r="F166">
        <v>0.39999999999999947</v>
      </c>
      <c r="G166">
        <f>0</f>
        <v>0</v>
      </c>
    </row>
    <row r="167" spans="1:7">
      <c r="A167">
        <v>0</v>
      </c>
      <c r="B167">
        <v>0</v>
      </c>
      <c r="C167">
        <v>0.79999999999999982</v>
      </c>
      <c r="D167">
        <v>0</v>
      </c>
      <c r="E167">
        <v>0</v>
      </c>
      <c r="F167">
        <v>0</v>
      </c>
      <c r="G167">
        <f>0</f>
        <v>0</v>
      </c>
    </row>
    <row r="168" spans="1:7">
      <c r="A168">
        <v>0</v>
      </c>
      <c r="B168">
        <v>0</v>
      </c>
      <c r="C168">
        <v>0.40000000000000036</v>
      </c>
      <c r="D168">
        <v>0</v>
      </c>
      <c r="E168">
        <v>0</v>
      </c>
      <c r="F168">
        <v>0</v>
      </c>
      <c r="G168">
        <f>0</f>
        <v>0</v>
      </c>
    </row>
    <row r="169" spans="1:7">
      <c r="A169">
        <v>0</v>
      </c>
      <c r="B169">
        <v>0</v>
      </c>
      <c r="C169">
        <v>0.40000000000000036</v>
      </c>
      <c r="D169">
        <v>0</v>
      </c>
      <c r="E169">
        <v>0</v>
      </c>
      <c r="F169">
        <v>0</v>
      </c>
      <c r="G169">
        <f>0</f>
        <v>0</v>
      </c>
    </row>
    <row r="170" spans="1:7">
      <c r="A170">
        <v>0</v>
      </c>
      <c r="B170">
        <v>0</v>
      </c>
      <c r="C170">
        <v>0.40000000000000036</v>
      </c>
      <c r="D170">
        <v>0</v>
      </c>
      <c r="E170">
        <v>0</v>
      </c>
      <c r="F170">
        <v>0</v>
      </c>
      <c r="G170">
        <f>0</f>
        <v>0</v>
      </c>
    </row>
    <row r="171" spans="1:7">
      <c r="A171">
        <v>0</v>
      </c>
      <c r="B171">
        <v>0</v>
      </c>
      <c r="C171">
        <v>0.40000000000000036</v>
      </c>
      <c r="D171">
        <v>0</v>
      </c>
      <c r="E171">
        <v>0</v>
      </c>
      <c r="F171">
        <v>0</v>
      </c>
      <c r="G171">
        <f>0</f>
        <v>0</v>
      </c>
    </row>
    <row r="172" spans="1:7">
      <c r="A172">
        <v>0</v>
      </c>
      <c r="B172">
        <v>0</v>
      </c>
      <c r="C172">
        <v>0.70000000000000018</v>
      </c>
      <c r="D172">
        <v>0</v>
      </c>
      <c r="E172">
        <v>0</v>
      </c>
      <c r="F172">
        <v>0</v>
      </c>
      <c r="G172">
        <f>0</f>
        <v>0</v>
      </c>
    </row>
    <row r="173" spans="1:7">
      <c r="A173">
        <v>0</v>
      </c>
      <c r="B173">
        <v>0</v>
      </c>
      <c r="C173">
        <v>0.80000000000000071</v>
      </c>
      <c r="D173">
        <v>0</v>
      </c>
      <c r="E173">
        <v>0</v>
      </c>
      <c r="F173">
        <v>0</v>
      </c>
      <c r="G173">
        <f>0</f>
        <v>0</v>
      </c>
    </row>
    <row r="174" spans="1:7">
      <c r="A174">
        <v>0</v>
      </c>
      <c r="B174">
        <v>0</v>
      </c>
      <c r="C174">
        <v>0.40000000000000036</v>
      </c>
      <c r="D174">
        <v>0</v>
      </c>
      <c r="E174">
        <v>0.20000000000000018</v>
      </c>
      <c r="F174">
        <v>0</v>
      </c>
      <c r="G174">
        <f>0</f>
        <v>0</v>
      </c>
    </row>
    <row r="175" spans="1:7">
      <c r="A175">
        <v>0</v>
      </c>
      <c r="B175">
        <v>0</v>
      </c>
      <c r="C175">
        <v>1</v>
      </c>
      <c r="D175">
        <v>0</v>
      </c>
      <c r="E175">
        <v>0</v>
      </c>
      <c r="F175">
        <v>-9.9999999999999645E-2</v>
      </c>
      <c r="G175">
        <f>0</f>
        <v>0</v>
      </c>
    </row>
    <row r="176" spans="1:7">
      <c r="A176">
        <v>0</v>
      </c>
      <c r="B176">
        <v>0</v>
      </c>
      <c r="C176">
        <v>0.40000000000000036</v>
      </c>
      <c r="D176">
        <v>9.9999999999999645E-2</v>
      </c>
      <c r="E176">
        <v>0</v>
      </c>
      <c r="F176">
        <v>0</v>
      </c>
      <c r="G176">
        <f>0</f>
        <v>0</v>
      </c>
    </row>
    <row r="177" spans="1:7">
      <c r="A177">
        <v>0</v>
      </c>
      <c r="B177">
        <v>0</v>
      </c>
      <c r="C177">
        <v>1</v>
      </c>
      <c r="D177">
        <v>0</v>
      </c>
      <c r="E177">
        <v>0</v>
      </c>
      <c r="F177">
        <v>0</v>
      </c>
      <c r="G177">
        <f>0</f>
        <v>0</v>
      </c>
    </row>
    <row r="178" spans="1:7">
      <c r="A178">
        <v>0</v>
      </c>
      <c r="B178">
        <v>0</v>
      </c>
      <c r="C178">
        <v>1.0000000000000009</v>
      </c>
      <c r="D178">
        <v>0</v>
      </c>
      <c r="E178">
        <v>0</v>
      </c>
      <c r="F178">
        <v>0</v>
      </c>
      <c r="G178">
        <f>0</f>
        <v>0</v>
      </c>
    </row>
    <row r="179" spans="1:7">
      <c r="A179">
        <v>-0.20000000000000018</v>
      </c>
      <c r="B179">
        <v>0</v>
      </c>
      <c r="C179">
        <v>0.40000000000000036</v>
      </c>
      <c r="D179">
        <v>0</v>
      </c>
      <c r="E179">
        <v>0</v>
      </c>
      <c r="F179">
        <v>0</v>
      </c>
      <c r="G179">
        <f>0</f>
        <v>0</v>
      </c>
    </row>
    <row r="180" spans="1:7">
      <c r="A180">
        <v>0</v>
      </c>
      <c r="B180">
        <v>0</v>
      </c>
      <c r="C180">
        <v>1</v>
      </c>
      <c r="D180">
        <v>0</v>
      </c>
      <c r="E180">
        <v>-0.10000000000000053</v>
      </c>
      <c r="F180">
        <v>0</v>
      </c>
      <c r="G180">
        <f>0</f>
        <v>0</v>
      </c>
    </row>
    <row r="181" spans="1:7">
      <c r="A181">
        <v>-0.20000000000000018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f>0</f>
        <v>0</v>
      </c>
    </row>
    <row r="182" spans="1:7">
      <c r="A182">
        <v>0</v>
      </c>
      <c r="B182">
        <v>0</v>
      </c>
      <c r="C182">
        <v>0.70000000000000018</v>
      </c>
      <c r="D182">
        <v>0</v>
      </c>
      <c r="E182">
        <v>0</v>
      </c>
      <c r="F182">
        <v>0</v>
      </c>
      <c r="G182">
        <f>0</f>
        <v>0</v>
      </c>
    </row>
    <row r="183" spans="1:7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f>0</f>
        <v>0</v>
      </c>
    </row>
    <row r="184" spans="1:7">
      <c r="A184">
        <v>0</v>
      </c>
      <c r="B184">
        <v>0</v>
      </c>
      <c r="C184">
        <v>0.90000000000000036</v>
      </c>
      <c r="D184">
        <v>0</v>
      </c>
      <c r="E184">
        <v>0</v>
      </c>
      <c r="F184">
        <v>0</v>
      </c>
      <c r="G184">
        <f>0</f>
        <v>0</v>
      </c>
    </row>
    <row r="185" spans="1:7">
      <c r="A185">
        <v>0</v>
      </c>
      <c r="B185">
        <v>0</v>
      </c>
      <c r="C185">
        <v>0.40000000000000036</v>
      </c>
      <c r="D185">
        <v>0</v>
      </c>
      <c r="E185">
        <v>0</v>
      </c>
      <c r="F185">
        <v>0</v>
      </c>
      <c r="G185">
        <f>0</f>
        <v>0</v>
      </c>
    </row>
    <row r="186" spans="1:7">
      <c r="A186">
        <v>0</v>
      </c>
      <c r="B186">
        <v>0</v>
      </c>
      <c r="C186">
        <v>1.0999999999999996</v>
      </c>
      <c r="D186">
        <v>0</v>
      </c>
      <c r="E186">
        <v>0</v>
      </c>
      <c r="F186">
        <v>0</v>
      </c>
      <c r="G186">
        <f>0</f>
        <v>0</v>
      </c>
    </row>
    <row r="187" spans="1:7">
      <c r="A187">
        <v>0</v>
      </c>
      <c r="B187">
        <v>0</v>
      </c>
      <c r="C187">
        <v>0.60000000000000053</v>
      </c>
      <c r="D187">
        <v>0</v>
      </c>
      <c r="E187">
        <v>0</v>
      </c>
      <c r="F187">
        <v>0</v>
      </c>
      <c r="G187">
        <f>0</f>
        <v>0</v>
      </c>
    </row>
    <row r="188" spans="1:7">
      <c r="A188">
        <v>0</v>
      </c>
      <c r="B188">
        <v>0</v>
      </c>
      <c r="C188">
        <v>1.0999999999999996</v>
      </c>
      <c r="D188">
        <v>0.59999999999999964</v>
      </c>
      <c r="E188">
        <v>0</v>
      </c>
      <c r="F188">
        <v>0</v>
      </c>
      <c r="G188">
        <f>0</f>
        <v>0</v>
      </c>
    </row>
    <row r="189" spans="1:7">
      <c r="A189">
        <v>1</v>
      </c>
      <c r="B189">
        <v>0</v>
      </c>
      <c r="C189">
        <v>1</v>
      </c>
      <c r="D189">
        <v>0</v>
      </c>
      <c r="E189">
        <v>0</v>
      </c>
      <c r="F189">
        <v>2.9000000000000004</v>
      </c>
      <c r="G189">
        <f>0</f>
        <v>0</v>
      </c>
    </row>
    <row r="190" spans="1:7">
      <c r="A190">
        <v>-9.9999999999999645E-2</v>
      </c>
      <c r="B190">
        <v>0</v>
      </c>
      <c r="C190">
        <v>1</v>
      </c>
      <c r="D190">
        <v>-0.20000000000000018</v>
      </c>
      <c r="E190">
        <v>0</v>
      </c>
      <c r="F190">
        <v>0</v>
      </c>
      <c r="G190">
        <f>0</f>
        <v>0</v>
      </c>
    </row>
    <row r="191" spans="1:7">
      <c r="A191">
        <v>-0.19999999999999929</v>
      </c>
      <c r="B191">
        <v>9.9999999999999645E-2</v>
      </c>
      <c r="C191">
        <v>0.79999999999999982</v>
      </c>
      <c r="D191">
        <v>0</v>
      </c>
      <c r="E191">
        <v>0</v>
      </c>
      <c r="F191">
        <v>0</v>
      </c>
      <c r="G191">
        <f>0</f>
        <v>0</v>
      </c>
    </row>
    <row r="192" spans="1:7">
      <c r="A192">
        <v>-0.30000000000000071</v>
      </c>
      <c r="B192">
        <v>-0.20000000000000018</v>
      </c>
      <c r="C192">
        <v>3.9999999999999991</v>
      </c>
      <c r="D192">
        <v>1.4000000000000004</v>
      </c>
      <c r="E192">
        <v>0</v>
      </c>
      <c r="F192">
        <v>0</v>
      </c>
      <c r="G192">
        <f>0</f>
        <v>0</v>
      </c>
    </row>
    <row r="193" spans="1:7">
      <c r="A193">
        <v>1.2000000000000002</v>
      </c>
      <c r="B193">
        <v>0</v>
      </c>
      <c r="C193">
        <v>1.3000000000000007</v>
      </c>
      <c r="D193">
        <v>0</v>
      </c>
      <c r="E193">
        <v>0</v>
      </c>
      <c r="F193">
        <v>0</v>
      </c>
      <c r="G193">
        <f>0</f>
        <v>0</v>
      </c>
    </row>
    <row r="194" spans="1:7">
      <c r="A194">
        <v>0</v>
      </c>
      <c r="B194">
        <v>0</v>
      </c>
      <c r="C194">
        <v>0.89999999999999947</v>
      </c>
      <c r="D194">
        <v>0</v>
      </c>
      <c r="E194">
        <v>0</v>
      </c>
      <c r="F194">
        <v>0</v>
      </c>
      <c r="G194">
        <f>0</f>
        <v>0</v>
      </c>
    </row>
    <row r="195" spans="1:7">
      <c r="A195">
        <v>9.9999999999999645E-2</v>
      </c>
      <c r="B195">
        <v>0</v>
      </c>
      <c r="C195">
        <v>0.40000000000000036</v>
      </c>
      <c r="D195">
        <v>0</v>
      </c>
      <c r="E195">
        <v>0</v>
      </c>
      <c r="F195">
        <v>0</v>
      </c>
      <c r="G195">
        <f>0</f>
        <v>0</v>
      </c>
    </row>
    <row r="196" spans="1:7">
      <c r="A196">
        <v>0</v>
      </c>
      <c r="B196">
        <v>-9.9999999999999645E-2</v>
      </c>
      <c r="C196">
        <v>0.90000000000000036</v>
      </c>
      <c r="D196">
        <v>0</v>
      </c>
      <c r="E196">
        <v>0.20000000000000107</v>
      </c>
      <c r="F196">
        <v>0</v>
      </c>
      <c r="G196">
        <f>0</f>
        <v>0</v>
      </c>
    </row>
    <row r="197" spans="1:7">
      <c r="A197">
        <v>0</v>
      </c>
      <c r="B197">
        <v>0</v>
      </c>
      <c r="C197">
        <v>0.40000000000000036</v>
      </c>
      <c r="D197">
        <v>0</v>
      </c>
      <c r="E197">
        <v>0</v>
      </c>
      <c r="F197">
        <v>0</v>
      </c>
      <c r="G197">
        <f>0</f>
        <v>0</v>
      </c>
    </row>
    <row r="198" spans="1:7">
      <c r="A198">
        <v>0</v>
      </c>
      <c r="B198">
        <v>0</v>
      </c>
      <c r="C198">
        <v>0.20000000000000107</v>
      </c>
      <c r="D198">
        <v>0</v>
      </c>
      <c r="E198">
        <v>0</v>
      </c>
      <c r="F198">
        <v>0</v>
      </c>
      <c r="G198">
        <f>0</f>
        <v>0</v>
      </c>
    </row>
    <row r="199" spans="1:7">
      <c r="A199">
        <v>0</v>
      </c>
      <c r="B199">
        <v>0</v>
      </c>
      <c r="C199">
        <v>1</v>
      </c>
      <c r="D199">
        <v>0</v>
      </c>
      <c r="E199">
        <v>0</v>
      </c>
      <c r="F199">
        <v>0.40000000000000036</v>
      </c>
      <c r="G199">
        <f>0</f>
        <v>0</v>
      </c>
    </row>
    <row r="200" spans="1:7">
      <c r="A200">
        <v>0</v>
      </c>
      <c r="B200">
        <v>9.9999999999999645E-2</v>
      </c>
      <c r="C200">
        <v>1.2000000000000002</v>
      </c>
      <c r="D200">
        <v>0</v>
      </c>
      <c r="E200">
        <v>0</v>
      </c>
      <c r="F200">
        <v>0.10000000000000053</v>
      </c>
      <c r="G200">
        <f>0</f>
        <v>0</v>
      </c>
    </row>
    <row r="201" spans="1:7">
      <c r="A201">
        <v>0</v>
      </c>
      <c r="B201">
        <v>0</v>
      </c>
      <c r="C201">
        <v>0.5</v>
      </c>
      <c r="D201">
        <v>0</v>
      </c>
      <c r="E201">
        <v>0</v>
      </c>
      <c r="F201">
        <v>0</v>
      </c>
      <c r="G201">
        <f>0</f>
        <v>0</v>
      </c>
    </row>
    <row r="202" spans="1:7">
      <c r="A202">
        <v>0</v>
      </c>
      <c r="B202">
        <v>0</v>
      </c>
      <c r="C202">
        <v>0.40000000000000036</v>
      </c>
      <c r="D202">
        <v>0</v>
      </c>
      <c r="E202">
        <v>0</v>
      </c>
      <c r="F202">
        <v>0</v>
      </c>
      <c r="G202">
        <f>0</f>
        <v>0</v>
      </c>
    </row>
    <row r="203" spans="1:7">
      <c r="A203">
        <v>0</v>
      </c>
      <c r="B203">
        <v>0</v>
      </c>
      <c r="C203">
        <v>0.19999999999999929</v>
      </c>
      <c r="D203">
        <v>0</v>
      </c>
      <c r="E203">
        <v>0</v>
      </c>
      <c r="F203">
        <v>0</v>
      </c>
      <c r="G203">
        <f>0</f>
        <v>0</v>
      </c>
    </row>
    <row r="204" spans="1:7">
      <c r="A204">
        <v>0</v>
      </c>
      <c r="B204">
        <v>0</v>
      </c>
      <c r="C204">
        <v>0.59999999999999964</v>
      </c>
      <c r="D204">
        <v>0</v>
      </c>
      <c r="E204">
        <v>0</v>
      </c>
      <c r="F204">
        <v>0</v>
      </c>
      <c r="G204">
        <f>0</f>
        <v>0</v>
      </c>
    </row>
    <row r="205" spans="1:7">
      <c r="A205">
        <v>0</v>
      </c>
      <c r="B205">
        <v>0</v>
      </c>
      <c r="C205">
        <v>0.70000000000000018</v>
      </c>
      <c r="D205">
        <v>0</v>
      </c>
      <c r="E205">
        <v>0</v>
      </c>
      <c r="F205">
        <v>0</v>
      </c>
      <c r="G205">
        <f>0</f>
        <v>0</v>
      </c>
    </row>
    <row r="206" spans="1:7">
      <c r="A206">
        <v>0.10000000000000053</v>
      </c>
      <c r="B206">
        <v>0</v>
      </c>
      <c r="C206">
        <v>1.2000000000000002</v>
      </c>
      <c r="D206">
        <v>-9.9999999999999645E-2</v>
      </c>
      <c r="E206">
        <v>0</v>
      </c>
      <c r="F206">
        <v>-1.3999999999999995</v>
      </c>
      <c r="G206">
        <f>0</f>
        <v>0</v>
      </c>
    </row>
    <row r="207" spans="1:7">
      <c r="A207">
        <v>0</v>
      </c>
      <c r="B207">
        <v>-0.10000000000000053</v>
      </c>
      <c r="C207">
        <v>0.90000000000000036</v>
      </c>
      <c r="D207">
        <v>0</v>
      </c>
      <c r="E207">
        <v>0</v>
      </c>
      <c r="F207">
        <v>0</v>
      </c>
      <c r="G207">
        <f>0</f>
        <v>0</v>
      </c>
    </row>
    <row r="208" spans="1:7">
      <c r="A208">
        <v>-0.39999999999999947</v>
      </c>
      <c r="B208">
        <v>0</v>
      </c>
      <c r="C208">
        <v>0.40000000000000036</v>
      </c>
      <c r="D208">
        <v>0</v>
      </c>
      <c r="E208">
        <v>0</v>
      </c>
      <c r="F208">
        <v>0</v>
      </c>
      <c r="G208">
        <f>0</f>
        <v>0</v>
      </c>
    </row>
    <row r="209" spans="1:7">
      <c r="A209">
        <v>0</v>
      </c>
      <c r="B209">
        <v>0</v>
      </c>
      <c r="C209">
        <v>0.5</v>
      </c>
      <c r="D209">
        <v>0</v>
      </c>
      <c r="E209">
        <v>0</v>
      </c>
      <c r="F209">
        <v>0</v>
      </c>
      <c r="G209">
        <f>0</f>
        <v>0</v>
      </c>
    </row>
    <row r="210" spans="1:7">
      <c r="A210">
        <v>0</v>
      </c>
      <c r="B210">
        <v>0</v>
      </c>
      <c r="C210">
        <v>0.60000000000000053</v>
      </c>
      <c r="D210">
        <v>0</v>
      </c>
      <c r="E210">
        <v>0</v>
      </c>
      <c r="F210">
        <v>0</v>
      </c>
      <c r="G210">
        <f>0</f>
        <v>0</v>
      </c>
    </row>
    <row r="211" spans="1:7">
      <c r="A211">
        <v>0</v>
      </c>
      <c r="B211">
        <v>0</v>
      </c>
      <c r="C211">
        <v>0.70000000000000018</v>
      </c>
      <c r="D211">
        <v>0</v>
      </c>
      <c r="E211">
        <v>0</v>
      </c>
      <c r="F211">
        <v>0</v>
      </c>
      <c r="G211">
        <f>0</f>
        <v>0</v>
      </c>
    </row>
    <row r="212" spans="1:7">
      <c r="A212">
        <v>0</v>
      </c>
      <c r="B212">
        <v>0</v>
      </c>
      <c r="C212">
        <v>0.80000000000000071</v>
      </c>
      <c r="D212">
        <v>0</v>
      </c>
      <c r="E212">
        <v>0</v>
      </c>
      <c r="F212">
        <v>0</v>
      </c>
      <c r="G212">
        <f>0</f>
        <v>0</v>
      </c>
    </row>
    <row r="213" spans="1:7">
      <c r="A213">
        <v>0.20000000000000018</v>
      </c>
      <c r="B213">
        <v>-0.20000000000000018</v>
      </c>
      <c r="C213">
        <v>0.69999999999999929</v>
      </c>
      <c r="D213">
        <v>0</v>
      </c>
      <c r="E213">
        <v>0</v>
      </c>
      <c r="F213">
        <v>0</v>
      </c>
      <c r="G213">
        <f>0</f>
        <v>0</v>
      </c>
    </row>
    <row r="214" spans="1:7">
      <c r="A214">
        <v>0</v>
      </c>
      <c r="B214">
        <v>0</v>
      </c>
      <c r="C214">
        <v>1</v>
      </c>
      <c r="D214">
        <v>0</v>
      </c>
      <c r="E214">
        <v>0</v>
      </c>
      <c r="F214">
        <v>0.20000000000000018</v>
      </c>
      <c r="G214">
        <f>0</f>
        <v>0</v>
      </c>
    </row>
    <row r="215" spans="1:7">
      <c r="A215">
        <v>0</v>
      </c>
      <c r="B215">
        <v>0</v>
      </c>
      <c r="C215">
        <v>1.5</v>
      </c>
      <c r="D215">
        <v>-0.20000000000000018</v>
      </c>
      <c r="E215">
        <v>0</v>
      </c>
      <c r="F215">
        <v>0</v>
      </c>
      <c r="G215">
        <f>0</f>
        <v>0</v>
      </c>
    </row>
    <row r="216" spans="1:7">
      <c r="A216">
        <v>9.9999999999999645E-2</v>
      </c>
      <c r="B216">
        <v>-0.20000000000000018</v>
      </c>
      <c r="C216">
        <v>1</v>
      </c>
      <c r="D216">
        <v>0</v>
      </c>
      <c r="E216">
        <v>-9.9999999999999645E-2</v>
      </c>
      <c r="F216">
        <v>0</v>
      </c>
      <c r="G216">
        <f>0</f>
        <v>0</v>
      </c>
    </row>
    <row r="217" spans="1:7">
      <c r="A217">
        <v>-0.20000000000000018</v>
      </c>
      <c r="B217">
        <v>0.20000000000000018</v>
      </c>
      <c r="C217">
        <v>0.40000000000000036</v>
      </c>
      <c r="D217">
        <v>0</v>
      </c>
      <c r="E217">
        <v>0</v>
      </c>
      <c r="F217">
        <v>0</v>
      </c>
      <c r="G217">
        <f>0</f>
        <v>0</v>
      </c>
    </row>
    <row r="218" spans="1:7">
      <c r="A218">
        <v>0</v>
      </c>
      <c r="B218">
        <v>0</v>
      </c>
      <c r="C218">
        <v>0.79999999999999982</v>
      </c>
      <c r="D218">
        <v>0</v>
      </c>
      <c r="E218">
        <v>0</v>
      </c>
      <c r="F218">
        <v>0</v>
      </c>
      <c r="G218">
        <f>0</f>
        <v>0</v>
      </c>
    </row>
    <row r="219" spans="1:7">
      <c r="A219">
        <v>-0.30000000000000071</v>
      </c>
      <c r="B219">
        <v>0.30000000000000071</v>
      </c>
      <c r="C219">
        <v>0.90000000000000036</v>
      </c>
      <c r="D219">
        <v>0</v>
      </c>
      <c r="E219">
        <v>0</v>
      </c>
      <c r="F219">
        <v>0</v>
      </c>
      <c r="G219">
        <f>0</f>
        <v>0</v>
      </c>
    </row>
    <row r="220" spans="1:7">
      <c r="A220">
        <v>0</v>
      </c>
      <c r="B220">
        <v>0</v>
      </c>
      <c r="C220">
        <v>0.90000000000000036</v>
      </c>
      <c r="D220">
        <v>0</v>
      </c>
      <c r="E220">
        <v>0</v>
      </c>
      <c r="F220">
        <v>0</v>
      </c>
      <c r="G220">
        <f>0</f>
        <v>0</v>
      </c>
    </row>
    <row r="221" spans="1:7">
      <c r="A221">
        <v>-9.9999999999999645E-2</v>
      </c>
      <c r="B221">
        <v>9.9999999999999645E-2</v>
      </c>
      <c r="C221">
        <v>0.40000000000000036</v>
      </c>
      <c r="D221">
        <v>0</v>
      </c>
      <c r="E221">
        <v>0</v>
      </c>
      <c r="F221">
        <v>0</v>
      </c>
      <c r="G221">
        <f>0</f>
        <v>0</v>
      </c>
    </row>
    <row r="222" spans="1:7">
      <c r="A222">
        <v>0</v>
      </c>
      <c r="B222">
        <v>0</v>
      </c>
      <c r="C222">
        <v>0.90000000000000036</v>
      </c>
      <c r="D222">
        <v>0</v>
      </c>
      <c r="E222">
        <v>0</v>
      </c>
      <c r="F222">
        <v>0</v>
      </c>
      <c r="G222">
        <f>0</f>
        <v>0</v>
      </c>
    </row>
    <row r="223" spans="1:7">
      <c r="A223">
        <v>0</v>
      </c>
      <c r="B223">
        <v>0</v>
      </c>
      <c r="C223">
        <v>0.40000000000000036</v>
      </c>
      <c r="D223">
        <v>9.9999999999999645E-2</v>
      </c>
      <c r="E223">
        <v>0</v>
      </c>
      <c r="F223">
        <v>0</v>
      </c>
      <c r="G223">
        <f>0</f>
        <v>0</v>
      </c>
    </row>
    <row r="224" spans="1:7">
      <c r="A224">
        <v>0</v>
      </c>
      <c r="B224">
        <v>0</v>
      </c>
      <c r="C224">
        <v>0.19999999999999929</v>
      </c>
      <c r="D224">
        <v>0</v>
      </c>
      <c r="E224">
        <v>0</v>
      </c>
      <c r="F224">
        <v>0.29999999999999982</v>
      </c>
      <c r="G224">
        <f>0</f>
        <v>0</v>
      </c>
    </row>
    <row r="225" spans="1:7">
      <c r="A225">
        <v>0</v>
      </c>
      <c r="B225">
        <v>0</v>
      </c>
      <c r="C225">
        <v>0.40000000000000036</v>
      </c>
      <c r="D225">
        <v>0</v>
      </c>
      <c r="E225">
        <v>0</v>
      </c>
      <c r="F225">
        <v>0</v>
      </c>
      <c r="G225">
        <f>0</f>
        <v>0</v>
      </c>
    </row>
    <row r="226" spans="1:7">
      <c r="A226">
        <v>0</v>
      </c>
      <c r="B226">
        <v>0</v>
      </c>
      <c r="C226">
        <v>1.2999999999999998</v>
      </c>
      <c r="D226">
        <v>0</v>
      </c>
      <c r="E226">
        <v>0.20000000000000018</v>
      </c>
      <c r="F226">
        <v>-0.60000000000000053</v>
      </c>
      <c r="G226">
        <f>0</f>
        <v>0</v>
      </c>
    </row>
    <row r="227" spans="1:7">
      <c r="A227">
        <v>0</v>
      </c>
      <c r="B227">
        <v>0.20000000000000018</v>
      </c>
      <c r="C227">
        <v>0.40000000000000036</v>
      </c>
      <c r="D227">
        <v>0</v>
      </c>
      <c r="E227">
        <v>0.60000000000000053</v>
      </c>
      <c r="F227">
        <v>-1</v>
      </c>
      <c r="G227">
        <f>0</f>
        <v>0</v>
      </c>
    </row>
    <row r="228" spans="1:7">
      <c r="A228">
        <v>0</v>
      </c>
      <c r="B228">
        <v>0</v>
      </c>
      <c r="C228">
        <v>0.40000000000000036</v>
      </c>
      <c r="D228">
        <v>0</v>
      </c>
      <c r="E228">
        <v>1</v>
      </c>
      <c r="F228">
        <v>0.29999999999999982</v>
      </c>
      <c r="G228">
        <f>0</f>
        <v>0</v>
      </c>
    </row>
    <row r="229" spans="1:7">
      <c r="A229">
        <v>0</v>
      </c>
      <c r="B229">
        <v>0</v>
      </c>
      <c r="C229">
        <v>0.79999999999999982</v>
      </c>
      <c r="D229">
        <v>0.29999999999999982</v>
      </c>
      <c r="E229">
        <v>-0.29999999999999982</v>
      </c>
      <c r="F229">
        <v>0</v>
      </c>
      <c r="G229">
        <f>0</f>
        <v>0</v>
      </c>
    </row>
    <row r="230" spans="1:7">
      <c r="A230">
        <v>0</v>
      </c>
      <c r="B230">
        <v>0</v>
      </c>
      <c r="C230">
        <v>0.20000000000000107</v>
      </c>
      <c r="D230">
        <v>0</v>
      </c>
      <c r="E230">
        <v>0</v>
      </c>
      <c r="F230">
        <v>0</v>
      </c>
      <c r="G230">
        <f>0</f>
        <v>0</v>
      </c>
    </row>
    <row r="231" spans="1:7">
      <c r="A231">
        <v>0</v>
      </c>
      <c r="B231">
        <v>0</v>
      </c>
      <c r="C231">
        <v>0.5</v>
      </c>
      <c r="D231">
        <v>0</v>
      </c>
      <c r="E231">
        <v>0</v>
      </c>
      <c r="F231">
        <v>0</v>
      </c>
      <c r="G231">
        <f>0</f>
        <v>0</v>
      </c>
    </row>
    <row r="232" spans="1:7">
      <c r="A232">
        <v>0</v>
      </c>
      <c r="B232">
        <v>0</v>
      </c>
      <c r="C232">
        <v>1</v>
      </c>
      <c r="D232">
        <v>0</v>
      </c>
      <c r="E232">
        <v>0</v>
      </c>
      <c r="F232">
        <v>0.29999999999999982</v>
      </c>
      <c r="G232">
        <f>0</f>
        <v>0</v>
      </c>
    </row>
    <row r="233" spans="1:7">
      <c r="A233">
        <v>0</v>
      </c>
      <c r="B233">
        <v>0</v>
      </c>
      <c r="C233">
        <v>0.40000000000000036</v>
      </c>
      <c r="D233">
        <v>0</v>
      </c>
      <c r="E233">
        <v>0</v>
      </c>
      <c r="F233">
        <v>0.10000000000000053</v>
      </c>
      <c r="G233">
        <f>0</f>
        <v>0</v>
      </c>
    </row>
    <row r="234" spans="1:7">
      <c r="A234">
        <v>0</v>
      </c>
      <c r="B234">
        <v>0</v>
      </c>
      <c r="C234">
        <v>1.1000000000000005</v>
      </c>
      <c r="D234">
        <v>9.9999999999999645E-2</v>
      </c>
      <c r="E234">
        <v>0.20000000000000018</v>
      </c>
      <c r="F234">
        <v>0</v>
      </c>
      <c r="G234">
        <f>0</f>
        <v>0</v>
      </c>
    </row>
    <row r="235" spans="1:7">
      <c r="A235">
        <v>0</v>
      </c>
      <c r="B235">
        <v>0.19999999999999973</v>
      </c>
      <c r="C235">
        <v>1.2000000000000002</v>
      </c>
      <c r="D235">
        <v>0</v>
      </c>
      <c r="E235">
        <v>0</v>
      </c>
      <c r="F235">
        <v>9.9999999999999645E-2</v>
      </c>
      <c r="G235">
        <f>0</f>
        <v>0</v>
      </c>
    </row>
    <row r="236" spans="1:7">
      <c r="A236">
        <v>0</v>
      </c>
      <c r="B236">
        <v>0</v>
      </c>
      <c r="C236">
        <v>1.0999999999999996</v>
      </c>
      <c r="D236">
        <v>0</v>
      </c>
      <c r="E236">
        <v>0</v>
      </c>
      <c r="F236">
        <v>-0.40000000000000036</v>
      </c>
      <c r="G236">
        <f>0</f>
        <v>0</v>
      </c>
    </row>
    <row r="237" spans="1:7">
      <c r="A237">
        <v>-0.10000000000000053</v>
      </c>
      <c r="B237">
        <v>0</v>
      </c>
      <c r="C237">
        <v>0.90000000000000036</v>
      </c>
      <c r="D237">
        <v>0</v>
      </c>
      <c r="E237">
        <v>0</v>
      </c>
      <c r="F237">
        <v>0</v>
      </c>
      <c r="G237">
        <f>0</f>
        <v>0</v>
      </c>
    </row>
    <row r="238" spans="1:7">
      <c r="A238">
        <v>0</v>
      </c>
      <c r="B238">
        <v>0</v>
      </c>
      <c r="C238">
        <v>0.40000000000000036</v>
      </c>
      <c r="D238">
        <v>0</v>
      </c>
      <c r="E238">
        <v>0</v>
      </c>
      <c r="F238">
        <v>0</v>
      </c>
      <c r="G238">
        <f>0</f>
        <v>0</v>
      </c>
    </row>
    <row r="239" spans="1:7">
      <c r="A239">
        <v>0</v>
      </c>
      <c r="B239">
        <v>0</v>
      </c>
      <c r="C239">
        <v>1.0999999999999996</v>
      </c>
      <c r="D239">
        <v>0</v>
      </c>
      <c r="E239">
        <v>0</v>
      </c>
      <c r="F239">
        <v>0</v>
      </c>
      <c r="G239">
        <f>0</f>
        <v>0</v>
      </c>
    </row>
    <row r="240" spans="1:7">
      <c r="A240">
        <v>0</v>
      </c>
      <c r="B240">
        <v>0</v>
      </c>
      <c r="C240">
        <v>0.40000000000000036</v>
      </c>
      <c r="D240">
        <v>0</v>
      </c>
      <c r="E240">
        <v>0</v>
      </c>
      <c r="F240">
        <v>0</v>
      </c>
      <c r="G240">
        <f>0</f>
        <v>0</v>
      </c>
    </row>
    <row r="241" spans="1:7">
      <c r="A241">
        <v>0</v>
      </c>
      <c r="B241">
        <v>0</v>
      </c>
      <c r="C241">
        <v>0.40000000000000036</v>
      </c>
      <c r="D241">
        <v>0</v>
      </c>
      <c r="E241">
        <v>0</v>
      </c>
      <c r="F241">
        <v>0</v>
      </c>
      <c r="G241">
        <f>0</f>
        <v>0</v>
      </c>
    </row>
    <row r="242" spans="1:7">
      <c r="A242">
        <v>0</v>
      </c>
      <c r="B242">
        <v>0</v>
      </c>
      <c r="C242">
        <v>0.69999999999999929</v>
      </c>
      <c r="D242">
        <v>0</v>
      </c>
      <c r="E242">
        <v>0</v>
      </c>
      <c r="F242">
        <v>9.9999999999999645E-2</v>
      </c>
      <c r="G242">
        <f>0</f>
        <v>0</v>
      </c>
    </row>
    <row r="243" spans="1:7">
      <c r="A243">
        <v>0</v>
      </c>
      <c r="B243">
        <v>0</v>
      </c>
      <c r="C243">
        <v>0.40000000000000036</v>
      </c>
      <c r="D243">
        <v>0</v>
      </c>
      <c r="E243">
        <v>0</v>
      </c>
      <c r="F243">
        <v>0</v>
      </c>
      <c r="G243">
        <f>0</f>
        <v>0</v>
      </c>
    </row>
    <row r="244" spans="1:7">
      <c r="A244">
        <v>0</v>
      </c>
      <c r="B244">
        <v>0</v>
      </c>
      <c r="C244">
        <v>0.39999999999999858</v>
      </c>
      <c r="D244">
        <v>0</v>
      </c>
      <c r="E244">
        <v>0</v>
      </c>
      <c r="F244">
        <v>0</v>
      </c>
      <c r="G244">
        <f>0</f>
        <v>0</v>
      </c>
    </row>
    <row r="245" spans="1:7">
      <c r="A245">
        <v>0</v>
      </c>
      <c r="B245">
        <v>0</v>
      </c>
      <c r="C245">
        <v>0.40000000000000036</v>
      </c>
      <c r="D245">
        <v>0</v>
      </c>
      <c r="E245">
        <v>0</v>
      </c>
      <c r="F245">
        <v>0</v>
      </c>
      <c r="G245">
        <f>0</f>
        <v>0</v>
      </c>
    </row>
    <row r="246" spans="1:7">
      <c r="A246">
        <v>0</v>
      </c>
      <c r="B246">
        <v>0</v>
      </c>
      <c r="C246">
        <v>1</v>
      </c>
      <c r="D246">
        <v>0</v>
      </c>
      <c r="E246">
        <v>0</v>
      </c>
      <c r="F246">
        <v>0</v>
      </c>
      <c r="G246">
        <f>0</f>
        <v>0</v>
      </c>
    </row>
    <row r="247" spans="1:7">
      <c r="A247">
        <v>0</v>
      </c>
      <c r="B247">
        <v>0</v>
      </c>
      <c r="C247">
        <v>1</v>
      </c>
      <c r="D247">
        <v>0</v>
      </c>
      <c r="E247">
        <v>0</v>
      </c>
      <c r="F247">
        <v>-9.9999999999999645E-2</v>
      </c>
      <c r="G247">
        <f>0</f>
        <v>0</v>
      </c>
    </row>
    <row r="248" spans="1:7">
      <c r="A248">
        <v>0</v>
      </c>
      <c r="B248">
        <v>0</v>
      </c>
      <c r="C248">
        <v>1.1000000000000005</v>
      </c>
      <c r="D248">
        <v>0</v>
      </c>
      <c r="E248">
        <v>0</v>
      </c>
      <c r="F248">
        <v>0</v>
      </c>
      <c r="G248">
        <f>0</f>
        <v>0</v>
      </c>
    </row>
    <row r="249" spans="1:7">
      <c r="A249">
        <v>0</v>
      </c>
      <c r="B249">
        <v>0</v>
      </c>
      <c r="C249">
        <v>0.40000000000000036</v>
      </c>
      <c r="D249">
        <v>0</v>
      </c>
      <c r="E249">
        <v>0</v>
      </c>
      <c r="F249">
        <v>0</v>
      </c>
      <c r="G249">
        <f>0</f>
        <v>0</v>
      </c>
    </row>
    <row r="250" spans="1:7">
      <c r="A250">
        <v>0</v>
      </c>
      <c r="B250">
        <v>0</v>
      </c>
      <c r="C250">
        <v>1</v>
      </c>
      <c r="D250">
        <v>0</v>
      </c>
      <c r="E250">
        <v>0</v>
      </c>
      <c r="F250">
        <v>0</v>
      </c>
      <c r="G250">
        <f>0</f>
        <v>0</v>
      </c>
    </row>
    <row r="251" spans="1:7">
      <c r="A251">
        <v>0</v>
      </c>
      <c r="B251">
        <v>0</v>
      </c>
      <c r="C251">
        <v>1.1999999999999993</v>
      </c>
      <c r="D251">
        <v>0.30000000000000071</v>
      </c>
      <c r="E251">
        <v>0</v>
      </c>
      <c r="F251">
        <v>0</v>
      </c>
      <c r="G251">
        <f>0</f>
        <v>0</v>
      </c>
    </row>
    <row r="252" spans="1:7">
      <c r="A252">
        <v>0.20000000000000018</v>
      </c>
      <c r="B252">
        <v>0</v>
      </c>
      <c r="C252">
        <v>1.2000000000000002</v>
      </c>
      <c r="D252">
        <v>0</v>
      </c>
      <c r="E252">
        <v>0</v>
      </c>
      <c r="F252">
        <v>-0.5</v>
      </c>
      <c r="G252">
        <f>0</f>
        <v>0</v>
      </c>
    </row>
    <row r="253" spans="1:7">
      <c r="A253">
        <v>0</v>
      </c>
      <c r="B253">
        <v>0</v>
      </c>
      <c r="C253">
        <v>1</v>
      </c>
      <c r="D253">
        <v>0</v>
      </c>
      <c r="E253">
        <v>0</v>
      </c>
      <c r="F253">
        <v>-0.40000000000000036</v>
      </c>
      <c r="G253">
        <f>0</f>
        <v>0</v>
      </c>
    </row>
    <row r="254" spans="1:7">
      <c r="A254">
        <v>0</v>
      </c>
      <c r="B254">
        <v>0</v>
      </c>
      <c r="C254">
        <v>0.40000000000000036</v>
      </c>
      <c r="D254">
        <v>0</v>
      </c>
      <c r="E254">
        <v>0</v>
      </c>
      <c r="F254">
        <v>0</v>
      </c>
      <c r="G254">
        <f>0</f>
        <v>0</v>
      </c>
    </row>
    <row r="255" spans="1:7">
      <c r="A255">
        <v>0</v>
      </c>
      <c r="B255">
        <v>-0.19999999999999929</v>
      </c>
      <c r="C255">
        <v>0.5</v>
      </c>
      <c r="D255">
        <v>0</v>
      </c>
      <c r="E255">
        <v>0</v>
      </c>
      <c r="F255">
        <v>0</v>
      </c>
      <c r="G255">
        <f>0</f>
        <v>0</v>
      </c>
    </row>
    <row r="256" spans="1:7">
      <c r="A256">
        <v>0</v>
      </c>
      <c r="B256">
        <v>0</v>
      </c>
      <c r="C256">
        <v>0.90000000000000036</v>
      </c>
      <c r="D256">
        <v>0</v>
      </c>
      <c r="E256">
        <v>0</v>
      </c>
      <c r="F256">
        <v>0</v>
      </c>
      <c r="G256">
        <f>0</f>
        <v>0</v>
      </c>
    </row>
    <row r="257" spans="1:7">
      <c r="A257">
        <v>0</v>
      </c>
      <c r="B257">
        <v>0</v>
      </c>
      <c r="C257">
        <v>0.80000000000000071</v>
      </c>
      <c r="D257">
        <v>0</v>
      </c>
      <c r="E257">
        <v>0</v>
      </c>
      <c r="F257">
        <v>0</v>
      </c>
      <c r="G257">
        <f>0</f>
        <v>0</v>
      </c>
    </row>
    <row r="258" spans="1:7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f>0</f>
        <v>0</v>
      </c>
    </row>
    <row r="259" spans="1:7">
      <c r="A259">
        <v>-0.20000000000000018</v>
      </c>
      <c r="B259">
        <v>0</v>
      </c>
      <c r="C259">
        <v>0.79999999999999982</v>
      </c>
      <c r="D259">
        <v>-0.40000000000000036</v>
      </c>
      <c r="E259">
        <v>0.29999999999999982</v>
      </c>
      <c r="F259">
        <v>0</v>
      </c>
      <c r="G259">
        <f>0</f>
        <v>0</v>
      </c>
    </row>
    <row r="260" spans="1:7">
      <c r="A260">
        <v>0</v>
      </c>
      <c r="B260">
        <v>0</v>
      </c>
      <c r="C260">
        <v>0.40000000000000036</v>
      </c>
      <c r="D260">
        <v>-0.29999999999999982</v>
      </c>
      <c r="E260">
        <v>0</v>
      </c>
      <c r="F260">
        <v>0</v>
      </c>
      <c r="G260">
        <f>0</f>
        <v>0</v>
      </c>
    </row>
    <row r="261" spans="1:7">
      <c r="A261">
        <v>-0.70000000000000018</v>
      </c>
      <c r="B261">
        <v>0.29999999999999982</v>
      </c>
      <c r="C261">
        <v>1.0000000000000004</v>
      </c>
      <c r="D261">
        <v>0</v>
      </c>
      <c r="E261">
        <v>0</v>
      </c>
      <c r="F261">
        <v>0</v>
      </c>
      <c r="G261">
        <f>0</f>
        <v>0</v>
      </c>
    </row>
    <row r="262" spans="1:7">
      <c r="A262">
        <v>-0.29999999999999982</v>
      </c>
      <c r="B262">
        <v>0</v>
      </c>
      <c r="C262">
        <v>0.99999999999999911</v>
      </c>
      <c r="D262">
        <v>0</v>
      </c>
      <c r="E262">
        <v>0</v>
      </c>
      <c r="F262">
        <v>0</v>
      </c>
      <c r="G262">
        <f>0</f>
        <v>0</v>
      </c>
    </row>
    <row r="263" spans="1:7">
      <c r="A263">
        <v>0</v>
      </c>
      <c r="B263">
        <v>0</v>
      </c>
      <c r="C263">
        <v>0.70000000000000018</v>
      </c>
      <c r="D263">
        <v>0</v>
      </c>
      <c r="E263">
        <v>0</v>
      </c>
      <c r="F263">
        <v>0</v>
      </c>
      <c r="G263">
        <f>0</f>
        <v>0</v>
      </c>
    </row>
    <row r="264" spans="1:7">
      <c r="A264">
        <v>0.10000000000000053</v>
      </c>
      <c r="B264">
        <v>0</v>
      </c>
      <c r="C264">
        <v>1</v>
      </c>
      <c r="D264">
        <v>0</v>
      </c>
      <c r="E264">
        <v>0</v>
      </c>
      <c r="F264">
        <v>0</v>
      </c>
      <c r="G264">
        <f>0</f>
        <v>0</v>
      </c>
    </row>
    <row r="265" spans="1:7">
      <c r="A265">
        <v>0</v>
      </c>
      <c r="B265">
        <v>0</v>
      </c>
      <c r="C265">
        <v>0.70000000000000107</v>
      </c>
      <c r="D265">
        <v>0</v>
      </c>
      <c r="E265">
        <v>0</v>
      </c>
      <c r="F265">
        <v>0</v>
      </c>
      <c r="G265">
        <f>0</f>
        <v>0</v>
      </c>
    </row>
    <row r="266" spans="1:7">
      <c r="A266">
        <v>0</v>
      </c>
      <c r="B266">
        <v>-0.29999999999999982</v>
      </c>
      <c r="C266">
        <v>1.1000000000000005</v>
      </c>
      <c r="D266">
        <v>0</v>
      </c>
      <c r="E266">
        <v>0</v>
      </c>
      <c r="F266">
        <v>0</v>
      </c>
      <c r="G266">
        <f>0</f>
        <v>0</v>
      </c>
    </row>
    <row r="267" spans="1:7">
      <c r="A267">
        <v>0</v>
      </c>
      <c r="B267">
        <v>-0.19999999999999929</v>
      </c>
      <c r="C267">
        <v>0.40000000000000036</v>
      </c>
      <c r="D267">
        <v>0</v>
      </c>
      <c r="E267">
        <v>0</v>
      </c>
      <c r="F267">
        <v>9.9999999999999645E-2</v>
      </c>
      <c r="G267">
        <f>0</f>
        <v>0</v>
      </c>
    </row>
    <row r="268" spans="1:7">
      <c r="A268">
        <v>0</v>
      </c>
      <c r="B268">
        <v>0</v>
      </c>
      <c r="C268">
        <v>0.40000000000000036</v>
      </c>
      <c r="D268">
        <v>0</v>
      </c>
      <c r="E268">
        <v>0</v>
      </c>
      <c r="F268">
        <v>0</v>
      </c>
      <c r="G268">
        <f>0</f>
        <v>0</v>
      </c>
    </row>
    <row r="269" spans="1:7">
      <c r="A269">
        <v>0</v>
      </c>
      <c r="B269">
        <v>0.19999999999999929</v>
      </c>
      <c r="C269">
        <v>1.2000000000000002</v>
      </c>
      <c r="D269">
        <v>0</v>
      </c>
      <c r="E269">
        <v>0</v>
      </c>
      <c r="F269">
        <v>0</v>
      </c>
      <c r="G269">
        <f>0</f>
        <v>0</v>
      </c>
    </row>
    <row r="270" spans="1:7">
      <c r="A270">
        <v>0</v>
      </c>
      <c r="B270">
        <v>0</v>
      </c>
      <c r="C270">
        <v>1.2000000000000002</v>
      </c>
      <c r="D270">
        <v>0</v>
      </c>
      <c r="E270">
        <v>9.9999999999999645E-2</v>
      </c>
      <c r="F270">
        <v>0</v>
      </c>
      <c r="G270">
        <f>0</f>
        <v>0</v>
      </c>
    </row>
    <row r="271" spans="1:7">
      <c r="A271">
        <v>0</v>
      </c>
      <c r="B271">
        <v>0.89999999999999947</v>
      </c>
      <c r="C271">
        <v>0.70000000000000018</v>
      </c>
      <c r="D271">
        <v>0</v>
      </c>
      <c r="E271">
        <v>0</v>
      </c>
      <c r="F271">
        <v>0</v>
      </c>
      <c r="G271">
        <f>0</f>
        <v>0</v>
      </c>
    </row>
    <row r="272" spans="1:7">
      <c r="A272">
        <v>-0.5</v>
      </c>
      <c r="B272">
        <v>0</v>
      </c>
      <c r="C272">
        <v>0.40000000000000036</v>
      </c>
      <c r="D272">
        <v>-0.30000000000000071</v>
      </c>
      <c r="E272">
        <v>0.90000000000000036</v>
      </c>
      <c r="F272">
        <v>0</v>
      </c>
      <c r="G272">
        <f>0</f>
        <v>0</v>
      </c>
    </row>
    <row r="273" spans="1:7">
      <c r="A273">
        <v>0</v>
      </c>
      <c r="B273">
        <v>0</v>
      </c>
      <c r="C273">
        <v>0.90000000000000036</v>
      </c>
      <c r="D273">
        <v>0</v>
      </c>
      <c r="E273">
        <v>0</v>
      </c>
      <c r="F273">
        <v>0</v>
      </c>
      <c r="G273">
        <f>0</f>
        <v>0</v>
      </c>
    </row>
    <row r="274" spans="1:7">
      <c r="A274">
        <v>0</v>
      </c>
      <c r="B274">
        <v>9.9999999999999645E-2</v>
      </c>
      <c r="C274">
        <v>1</v>
      </c>
      <c r="D274">
        <v>0</v>
      </c>
      <c r="E274">
        <v>0</v>
      </c>
      <c r="F274">
        <v>0</v>
      </c>
      <c r="G274">
        <f>0</f>
        <v>0</v>
      </c>
    </row>
    <row r="275" spans="1:7">
      <c r="A275">
        <v>0</v>
      </c>
      <c r="B275">
        <v>0</v>
      </c>
      <c r="C275">
        <v>0.79999999999999982</v>
      </c>
      <c r="D275">
        <v>0</v>
      </c>
      <c r="E275">
        <v>0</v>
      </c>
      <c r="F275">
        <v>0</v>
      </c>
      <c r="G275">
        <f>0</f>
        <v>0</v>
      </c>
    </row>
    <row r="276" spans="1:7">
      <c r="A276">
        <v>0</v>
      </c>
      <c r="B276">
        <v>0</v>
      </c>
      <c r="C276">
        <v>0.69999999999999929</v>
      </c>
      <c r="D276">
        <v>-0.30000000000000071</v>
      </c>
      <c r="E276">
        <v>0.30000000000000071</v>
      </c>
      <c r="F276">
        <v>0</v>
      </c>
      <c r="G276">
        <f>0</f>
        <v>0</v>
      </c>
    </row>
    <row r="277" spans="1:7">
      <c r="A277">
        <v>0</v>
      </c>
      <c r="B277">
        <v>0</v>
      </c>
      <c r="C277">
        <v>1.0999999999999996</v>
      </c>
      <c r="D277">
        <v>0</v>
      </c>
      <c r="E277">
        <v>0</v>
      </c>
      <c r="F277">
        <v>0</v>
      </c>
      <c r="G277">
        <f>0</f>
        <v>0</v>
      </c>
    </row>
    <row r="278" spans="1:7">
      <c r="A278">
        <v>0</v>
      </c>
      <c r="B278">
        <v>0</v>
      </c>
      <c r="C278">
        <v>0.89999999999999947</v>
      </c>
      <c r="D278">
        <v>0</v>
      </c>
      <c r="E278">
        <v>0</v>
      </c>
      <c r="F278">
        <v>0</v>
      </c>
      <c r="G278">
        <f>0</f>
        <v>0</v>
      </c>
    </row>
    <row r="279" spans="1:7">
      <c r="A279">
        <v>0</v>
      </c>
      <c r="B279">
        <v>0</v>
      </c>
      <c r="C279">
        <v>0.89999999999999947</v>
      </c>
      <c r="D279">
        <v>0</v>
      </c>
      <c r="E279">
        <v>0</v>
      </c>
      <c r="F279">
        <v>0</v>
      </c>
      <c r="G279">
        <f>0</f>
        <v>0</v>
      </c>
    </row>
    <row r="280" spans="1:7">
      <c r="A280">
        <v>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f>0</f>
        <v>0</v>
      </c>
    </row>
    <row r="281" spans="1:7">
      <c r="A281">
        <v>0</v>
      </c>
      <c r="B281">
        <v>-1.0999999999999996</v>
      </c>
      <c r="C281">
        <v>1.5999999999999996</v>
      </c>
      <c r="D281">
        <v>0</v>
      </c>
      <c r="E281">
        <v>0</v>
      </c>
      <c r="F281">
        <v>0</v>
      </c>
      <c r="G281">
        <f>0</f>
        <v>0</v>
      </c>
    </row>
    <row r="282" spans="1:7">
      <c r="A282">
        <v>0</v>
      </c>
      <c r="B282">
        <v>0</v>
      </c>
      <c r="C282">
        <v>1</v>
      </c>
      <c r="D282">
        <v>0</v>
      </c>
      <c r="E282">
        <v>-1.3999999999999995</v>
      </c>
      <c r="F282">
        <v>1.0999999999999996</v>
      </c>
      <c r="G282">
        <f>0</f>
        <v>0</v>
      </c>
    </row>
    <row r="283" spans="1:7">
      <c r="A283">
        <v>0</v>
      </c>
      <c r="B283">
        <v>0</v>
      </c>
      <c r="C283">
        <v>0.69999999999999929</v>
      </c>
      <c r="D283">
        <v>0</v>
      </c>
      <c r="E283">
        <v>0.10000000000000053</v>
      </c>
      <c r="F283">
        <v>0</v>
      </c>
      <c r="G283">
        <f>0</f>
        <v>0</v>
      </c>
    </row>
    <row r="284" spans="1:7">
      <c r="A284">
        <v>0</v>
      </c>
      <c r="B284">
        <v>0</v>
      </c>
      <c r="C284">
        <v>0.90000000000000036</v>
      </c>
      <c r="D284">
        <v>0</v>
      </c>
      <c r="E284">
        <v>0</v>
      </c>
      <c r="F284">
        <v>0</v>
      </c>
      <c r="G284">
        <f>0</f>
        <v>0</v>
      </c>
    </row>
    <row r="285" spans="1:7">
      <c r="A285">
        <v>0</v>
      </c>
      <c r="B285">
        <v>0</v>
      </c>
      <c r="C285">
        <v>1.1000000000000005</v>
      </c>
      <c r="D285">
        <v>0</v>
      </c>
      <c r="E285">
        <v>0</v>
      </c>
      <c r="F285">
        <v>0</v>
      </c>
      <c r="G285">
        <f>0</f>
        <v>0</v>
      </c>
    </row>
    <row r="286" spans="1:7">
      <c r="A286">
        <v>0</v>
      </c>
      <c r="B286">
        <v>0</v>
      </c>
      <c r="C286">
        <v>0.89999999999999947</v>
      </c>
      <c r="D286">
        <v>0</v>
      </c>
      <c r="E286">
        <v>0</v>
      </c>
      <c r="F286">
        <v>0</v>
      </c>
      <c r="G286">
        <f>0</f>
        <v>0</v>
      </c>
    </row>
    <row r="287" spans="1:7">
      <c r="A287">
        <v>-9.9999999999999645E-2</v>
      </c>
      <c r="B287">
        <v>0</v>
      </c>
      <c r="C287">
        <v>1</v>
      </c>
      <c r="D287">
        <v>0</v>
      </c>
      <c r="E287">
        <v>0</v>
      </c>
      <c r="F287">
        <v>0</v>
      </c>
      <c r="G287">
        <f>0</f>
        <v>0</v>
      </c>
    </row>
    <row r="288" spans="1:7">
      <c r="A288">
        <v>0</v>
      </c>
      <c r="B288">
        <v>0</v>
      </c>
      <c r="C288">
        <v>1.1000000000000005</v>
      </c>
      <c r="D288">
        <v>0</v>
      </c>
      <c r="E288">
        <v>0</v>
      </c>
      <c r="F288">
        <v>0</v>
      </c>
      <c r="G288">
        <f>0</f>
        <v>0</v>
      </c>
    </row>
    <row r="289" spans="1:7">
      <c r="A289">
        <v>0</v>
      </c>
      <c r="B289">
        <v>0</v>
      </c>
      <c r="C289">
        <v>1.0999999999999996</v>
      </c>
      <c r="D289">
        <v>0</v>
      </c>
      <c r="E289">
        <v>0</v>
      </c>
      <c r="F289">
        <v>0</v>
      </c>
      <c r="G289">
        <f>0</f>
        <v>0</v>
      </c>
    </row>
    <row r="290" spans="1:7">
      <c r="A290">
        <v>0</v>
      </c>
      <c r="B290">
        <v>0</v>
      </c>
      <c r="C290">
        <v>0.79999999999999982</v>
      </c>
      <c r="D290">
        <v>0</v>
      </c>
      <c r="E290">
        <v>0</v>
      </c>
      <c r="F290">
        <v>0</v>
      </c>
      <c r="G290">
        <f>0</f>
        <v>0</v>
      </c>
    </row>
    <row r="291" spans="1:7">
      <c r="A291">
        <v>0</v>
      </c>
      <c r="B291">
        <v>9.9999999999999645E-2</v>
      </c>
      <c r="C291">
        <v>1.0999999999999996</v>
      </c>
      <c r="D291">
        <v>0</v>
      </c>
      <c r="E291">
        <v>0</v>
      </c>
      <c r="F291">
        <v>0</v>
      </c>
      <c r="G291">
        <f>0</f>
        <v>0</v>
      </c>
    </row>
    <row r="292" spans="1:7">
      <c r="A292">
        <v>0</v>
      </c>
      <c r="B292">
        <v>0.19999999999999929</v>
      </c>
      <c r="C292">
        <v>0.80000000000000071</v>
      </c>
      <c r="D292">
        <v>0</v>
      </c>
      <c r="E292">
        <v>9.9999999999999645E-2</v>
      </c>
      <c r="F292">
        <v>0</v>
      </c>
      <c r="G292">
        <f>0</f>
        <v>0</v>
      </c>
    </row>
    <row r="293" spans="1:7">
      <c r="A293">
        <v>-0.19999999999999929</v>
      </c>
      <c r="B293">
        <v>0</v>
      </c>
      <c r="C293">
        <v>1.0999999999999996</v>
      </c>
      <c r="D293">
        <v>0</v>
      </c>
      <c r="E293">
        <v>0</v>
      </c>
      <c r="F293">
        <v>0</v>
      </c>
      <c r="G293">
        <f>0</f>
        <v>0</v>
      </c>
    </row>
    <row r="294" spans="1:7">
      <c r="A294">
        <v>0</v>
      </c>
      <c r="B294">
        <v>0</v>
      </c>
      <c r="C294">
        <v>1.3999999999999995</v>
      </c>
      <c r="D294">
        <v>-9.9999999999999645E-2</v>
      </c>
      <c r="E294">
        <v>9.9999999999999645E-2</v>
      </c>
      <c r="F294">
        <v>0</v>
      </c>
      <c r="G294">
        <f>0</f>
        <v>0</v>
      </c>
    </row>
    <row r="295" spans="1:7">
      <c r="A295">
        <v>0.5</v>
      </c>
      <c r="B295">
        <v>0</v>
      </c>
      <c r="C295">
        <v>1</v>
      </c>
      <c r="D295">
        <v>0.40000000000000036</v>
      </c>
      <c r="E295">
        <v>0</v>
      </c>
      <c r="F295">
        <v>0</v>
      </c>
      <c r="G295">
        <f>0</f>
        <v>0</v>
      </c>
    </row>
    <row r="296" spans="1:7">
      <c r="A296">
        <v>0</v>
      </c>
      <c r="B296">
        <v>0</v>
      </c>
      <c r="C296">
        <v>0.79999999999999982</v>
      </c>
      <c r="D296">
        <v>0</v>
      </c>
      <c r="E296">
        <v>0</v>
      </c>
      <c r="F296">
        <v>0</v>
      </c>
      <c r="G296">
        <f>0</f>
        <v>0</v>
      </c>
    </row>
    <row r="297" spans="1:7">
      <c r="A297">
        <v>0</v>
      </c>
      <c r="B297">
        <v>0</v>
      </c>
      <c r="C297">
        <v>0.60000000000000142</v>
      </c>
      <c r="D297">
        <v>0</v>
      </c>
      <c r="E297">
        <v>0</v>
      </c>
      <c r="F297">
        <v>0</v>
      </c>
      <c r="G297">
        <f>0</f>
        <v>0</v>
      </c>
    </row>
    <row r="298" spans="1:7">
      <c r="A298">
        <v>0</v>
      </c>
      <c r="B298">
        <v>0</v>
      </c>
      <c r="C298">
        <v>0.40000000000000036</v>
      </c>
      <c r="D298">
        <v>0</v>
      </c>
      <c r="E298">
        <v>0</v>
      </c>
      <c r="F298">
        <v>0</v>
      </c>
      <c r="G298">
        <f>0</f>
        <v>0</v>
      </c>
    </row>
    <row r="299" spans="1:7">
      <c r="A299">
        <v>0</v>
      </c>
      <c r="B299">
        <v>0</v>
      </c>
      <c r="C299">
        <v>0.90000000000000036</v>
      </c>
      <c r="D299">
        <v>0</v>
      </c>
      <c r="E299">
        <v>0</v>
      </c>
      <c r="F299">
        <v>0</v>
      </c>
      <c r="G299">
        <f>0</f>
        <v>0</v>
      </c>
    </row>
    <row r="300" spans="1:7">
      <c r="A300">
        <v>0</v>
      </c>
      <c r="B300">
        <v>0</v>
      </c>
      <c r="C300">
        <v>9.9999999999999645E-2</v>
      </c>
      <c r="D300">
        <v>0</v>
      </c>
      <c r="E300">
        <v>0</v>
      </c>
      <c r="F300">
        <v>0.10000000000000053</v>
      </c>
      <c r="G300">
        <f>0</f>
        <v>0</v>
      </c>
    </row>
    <row r="301" spans="1:7">
      <c r="A301">
        <v>0</v>
      </c>
      <c r="B301">
        <v>0</v>
      </c>
      <c r="C301">
        <v>0.40000000000000036</v>
      </c>
      <c r="D301">
        <v>0.5</v>
      </c>
      <c r="E301">
        <v>-0.5</v>
      </c>
      <c r="F301">
        <v>0.5</v>
      </c>
      <c r="G301">
        <f>0</f>
        <v>0</v>
      </c>
    </row>
    <row r="302" spans="1:7">
      <c r="A302">
        <v>0</v>
      </c>
      <c r="B302">
        <v>0</v>
      </c>
      <c r="C302">
        <v>1.1000000000000005</v>
      </c>
      <c r="D302">
        <v>0.5</v>
      </c>
      <c r="E302">
        <v>0</v>
      </c>
      <c r="F302">
        <v>0</v>
      </c>
      <c r="G302">
        <f>0</f>
        <v>0</v>
      </c>
    </row>
    <row r="303" spans="1:7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f>0</f>
        <v>0</v>
      </c>
    </row>
    <row r="304" spans="1:7">
      <c r="A304">
        <v>0</v>
      </c>
      <c r="B304">
        <v>0</v>
      </c>
      <c r="C304">
        <v>9.9999999999999645E-2</v>
      </c>
      <c r="D304">
        <v>0</v>
      </c>
      <c r="E304">
        <v>0</v>
      </c>
      <c r="F304">
        <v>0</v>
      </c>
      <c r="G304">
        <f>0</f>
        <v>0</v>
      </c>
    </row>
    <row r="305" spans="1:7">
      <c r="A305">
        <v>0</v>
      </c>
      <c r="B305">
        <v>0</v>
      </c>
      <c r="C305">
        <v>0.40000000000000036</v>
      </c>
      <c r="D305">
        <v>-0.5</v>
      </c>
      <c r="E305">
        <v>0.5</v>
      </c>
      <c r="F305">
        <v>-0.5</v>
      </c>
      <c r="G305">
        <f>0</f>
        <v>0</v>
      </c>
    </row>
    <row r="306" spans="1:7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f>0</f>
        <v>0</v>
      </c>
    </row>
    <row r="307" spans="1:7">
      <c r="A307">
        <v>0</v>
      </c>
      <c r="B307">
        <v>0</v>
      </c>
      <c r="C307">
        <v>0.40000000000000036</v>
      </c>
      <c r="D307">
        <v>0</v>
      </c>
      <c r="E307">
        <v>0</v>
      </c>
      <c r="F307">
        <v>0</v>
      </c>
      <c r="G307">
        <f>0</f>
        <v>0</v>
      </c>
    </row>
    <row r="308" spans="1:7">
      <c r="A308">
        <v>0</v>
      </c>
      <c r="B308">
        <v>0</v>
      </c>
      <c r="C308">
        <v>0.40000000000000036</v>
      </c>
      <c r="D308">
        <v>0</v>
      </c>
      <c r="E308">
        <v>0</v>
      </c>
      <c r="F308">
        <v>0</v>
      </c>
      <c r="G308">
        <f>0</f>
        <v>0</v>
      </c>
    </row>
    <row r="309" spans="1:7">
      <c r="A309">
        <v>2.3999999999999995</v>
      </c>
      <c r="B309">
        <v>0</v>
      </c>
      <c r="C309">
        <v>0.99999999999999956</v>
      </c>
      <c r="D309">
        <v>1.7000000000000011</v>
      </c>
      <c r="E309">
        <v>0</v>
      </c>
      <c r="F309">
        <v>0</v>
      </c>
      <c r="G309">
        <f>0</f>
        <v>0</v>
      </c>
    </row>
    <row r="310" spans="1:7">
      <c r="A310">
        <v>0</v>
      </c>
      <c r="B310">
        <v>0</v>
      </c>
      <c r="C310">
        <v>0.20000000000000107</v>
      </c>
      <c r="D310">
        <v>0</v>
      </c>
      <c r="E310">
        <v>0</v>
      </c>
      <c r="F310">
        <v>0</v>
      </c>
      <c r="G310">
        <f>0</f>
        <v>0</v>
      </c>
    </row>
    <row r="311" spans="1:7">
      <c r="A311">
        <v>-0.10000000000000009</v>
      </c>
      <c r="B311">
        <v>0</v>
      </c>
      <c r="C311">
        <v>1.1999999999999993</v>
      </c>
      <c r="D311">
        <v>-0.20000000000000018</v>
      </c>
      <c r="E311">
        <v>0</v>
      </c>
      <c r="F311">
        <v>0</v>
      </c>
      <c r="G311">
        <f>0</f>
        <v>0</v>
      </c>
    </row>
    <row r="312" spans="1:7">
      <c r="A312">
        <v>0</v>
      </c>
      <c r="B312">
        <v>0.20000000000000018</v>
      </c>
      <c r="C312">
        <v>1.0999999999999996</v>
      </c>
      <c r="D312">
        <v>0</v>
      </c>
      <c r="E312">
        <v>0</v>
      </c>
      <c r="F312">
        <v>0</v>
      </c>
      <c r="G312">
        <f>0</f>
        <v>0</v>
      </c>
    </row>
    <row r="313" spans="1:7">
      <c r="A313">
        <v>-0.20000000000000018</v>
      </c>
      <c r="B313">
        <v>0</v>
      </c>
      <c r="C313">
        <v>0.90000000000000036</v>
      </c>
      <c r="D313">
        <v>0</v>
      </c>
      <c r="E313">
        <v>0</v>
      </c>
      <c r="F313">
        <v>0</v>
      </c>
      <c r="G313">
        <f>0</f>
        <v>0</v>
      </c>
    </row>
    <row r="314" spans="1:7">
      <c r="A314">
        <v>0</v>
      </c>
      <c r="B314">
        <v>0</v>
      </c>
      <c r="C314">
        <v>0.40000000000000036</v>
      </c>
      <c r="D314">
        <v>0</v>
      </c>
      <c r="E314">
        <v>0</v>
      </c>
      <c r="F314">
        <v>0</v>
      </c>
      <c r="G314">
        <f>0</f>
        <v>0</v>
      </c>
    </row>
    <row r="315" spans="1:7">
      <c r="A315">
        <v>0</v>
      </c>
      <c r="B315">
        <v>0</v>
      </c>
      <c r="C315">
        <v>0.40000000000000036</v>
      </c>
      <c r="D315">
        <v>0</v>
      </c>
      <c r="E315">
        <v>0</v>
      </c>
      <c r="F315">
        <v>0</v>
      </c>
      <c r="G315">
        <f>0</f>
        <v>0</v>
      </c>
    </row>
    <row r="316" spans="1:7">
      <c r="A316">
        <v>0</v>
      </c>
      <c r="B316">
        <v>0</v>
      </c>
      <c r="C316">
        <v>0.40000000000000036</v>
      </c>
      <c r="D316">
        <v>0</v>
      </c>
      <c r="E316">
        <v>0</v>
      </c>
      <c r="F316">
        <v>0</v>
      </c>
      <c r="G316">
        <f>0</f>
        <v>0</v>
      </c>
    </row>
    <row r="317" spans="1:7">
      <c r="A317">
        <v>0</v>
      </c>
      <c r="B317">
        <v>0</v>
      </c>
      <c r="C317">
        <v>1.2000000000000002</v>
      </c>
      <c r="D317">
        <v>0</v>
      </c>
      <c r="E317">
        <v>0</v>
      </c>
      <c r="F317">
        <v>0</v>
      </c>
      <c r="G317">
        <f>0</f>
        <v>0</v>
      </c>
    </row>
    <row r="318" spans="1:7">
      <c r="A318">
        <v>0</v>
      </c>
      <c r="B318">
        <v>0</v>
      </c>
      <c r="C318">
        <v>1.0999999999999996</v>
      </c>
      <c r="D318">
        <v>0</v>
      </c>
      <c r="E318">
        <v>0</v>
      </c>
      <c r="F318">
        <v>0</v>
      </c>
      <c r="G318">
        <f>0</f>
        <v>0</v>
      </c>
    </row>
    <row r="319" spans="1:7">
      <c r="A319">
        <v>0</v>
      </c>
      <c r="B319">
        <v>0</v>
      </c>
      <c r="C319">
        <v>0.40000000000000036</v>
      </c>
      <c r="D319">
        <v>0</v>
      </c>
      <c r="E319">
        <v>0</v>
      </c>
      <c r="F319">
        <v>0</v>
      </c>
      <c r="G319">
        <f>0</f>
        <v>0</v>
      </c>
    </row>
    <row r="320" spans="1:7">
      <c r="A320">
        <v>-0.20000000000000018</v>
      </c>
      <c r="B320">
        <v>0</v>
      </c>
      <c r="C320">
        <v>2.0999999999999996</v>
      </c>
      <c r="D320">
        <v>0</v>
      </c>
      <c r="E320">
        <v>0</v>
      </c>
      <c r="F320">
        <v>0</v>
      </c>
      <c r="G320">
        <f>0</f>
        <v>0</v>
      </c>
    </row>
    <row r="321" spans="1:7">
      <c r="A321">
        <v>0</v>
      </c>
      <c r="B321">
        <v>0</v>
      </c>
      <c r="C321">
        <v>1.0999999999999996</v>
      </c>
      <c r="D321">
        <v>0</v>
      </c>
      <c r="E321">
        <v>0</v>
      </c>
      <c r="F321">
        <v>0</v>
      </c>
      <c r="G321">
        <f>0</f>
        <v>0</v>
      </c>
    </row>
    <row r="322" spans="1:7">
      <c r="A322">
        <v>9.9999999999999645E-2</v>
      </c>
      <c r="B322">
        <v>0</v>
      </c>
      <c r="C322">
        <v>1.2000000000000002</v>
      </c>
      <c r="D322">
        <v>0.10000000000000053</v>
      </c>
      <c r="E322">
        <v>0</v>
      </c>
      <c r="F322">
        <v>-0.10000000000000053</v>
      </c>
      <c r="G322">
        <f>0</f>
        <v>0</v>
      </c>
    </row>
    <row r="323" spans="1:7">
      <c r="A323">
        <v>0</v>
      </c>
      <c r="B323">
        <v>0</v>
      </c>
      <c r="C323">
        <v>0.69999999999999929</v>
      </c>
      <c r="D323">
        <v>0</v>
      </c>
      <c r="E323">
        <v>0</v>
      </c>
      <c r="F323">
        <v>0</v>
      </c>
      <c r="G323">
        <f>0</f>
        <v>0</v>
      </c>
    </row>
    <row r="324" spans="1:7">
      <c r="A324">
        <v>0</v>
      </c>
      <c r="B324">
        <v>0</v>
      </c>
      <c r="C324">
        <v>0.90000000000000036</v>
      </c>
      <c r="D324">
        <v>0</v>
      </c>
      <c r="E324">
        <v>0</v>
      </c>
      <c r="F324">
        <v>0</v>
      </c>
      <c r="G324">
        <f>0</f>
        <v>0</v>
      </c>
    </row>
    <row r="325" spans="1:7">
      <c r="A325">
        <v>0</v>
      </c>
      <c r="B325">
        <v>9.9999999999999645E-2</v>
      </c>
      <c r="C325">
        <v>0.40000000000000036</v>
      </c>
      <c r="D325">
        <v>0</v>
      </c>
      <c r="E325">
        <v>0</v>
      </c>
      <c r="F325">
        <v>0</v>
      </c>
      <c r="G325">
        <f>0</f>
        <v>0</v>
      </c>
    </row>
    <row r="326" spans="1:7">
      <c r="A326">
        <v>0</v>
      </c>
      <c r="B326">
        <v>0</v>
      </c>
      <c r="C326">
        <v>0.79999999999999982</v>
      </c>
      <c r="D326">
        <v>0</v>
      </c>
      <c r="E326">
        <v>0</v>
      </c>
      <c r="F326">
        <v>0</v>
      </c>
      <c r="G326">
        <f>0</f>
        <v>0</v>
      </c>
    </row>
    <row r="327" spans="1:7">
      <c r="A327">
        <v>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f>0</f>
        <v>0</v>
      </c>
    </row>
    <row r="328" spans="1:7">
      <c r="A328">
        <v>-9.9999999999999645E-2</v>
      </c>
      <c r="B328">
        <v>0</v>
      </c>
      <c r="C328">
        <v>0.19999999999999929</v>
      </c>
      <c r="D328">
        <v>-0.10000000000000053</v>
      </c>
      <c r="E328">
        <v>0</v>
      </c>
      <c r="F328">
        <v>0</v>
      </c>
      <c r="G328">
        <f>0</f>
        <v>0</v>
      </c>
    </row>
    <row r="329" spans="1:7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f>0</f>
        <v>0</v>
      </c>
    </row>
    <row r="330" spans="1:7">
      <c r="A330">
        <v>0</v>
      </c>
      <c r="B330">
        <v>0</v>
      </c>
      <c r="C330">
        <v>0.70000000000000018</v>
      </c>
      <c r="D330">
        <v>0</v>
      </c>
      <c r="E330">
        <v>0</v>
      </c>
      <c r="F330">
        <v>0</v>
      </c>
      <c r="G330">
        <f>0</f>
        <v>0</v>
      </c>
    </row>
    <row r="331" spans="1:7">
      <c r="A331">
        <v>0</v>
      </c>
      <c r="B331">
        <v>0</v>
      </c>
      <c r="C331">
        <v>0.40000000000000036</v>
      </c>
      <c r="D331">
        <v>0</v>
      </c>
      <c r="E331">
        <v>-0.20000000000000018</v>
      </c>
      <c r="F331">
        <v>0</v>
      </c>
      <c r="G331">
        <f>0</f>
        <v>0</v>
      </c>
    </row>
    <row r="332" spans="1:7">
      <c r="A332">
        <v>0.70000000000000018</v>
      </c>
      <c r="B332">
        <v>0</v>
      </c>
      <c r="C332">
        <v>0.49999999999999911</v>
      </c>
      <c r="D332">
        <v>0</v>
      </c>
      <c r="E332">
        <v>0</v>
      </c>
      <c r="F332">
        <v>0</v>
      </c>
      <c r="G332">
        <f>0</f>
        <v>0</v>
      </c>
    </row>
    <row r="333" spans="1:7">
      <c r="A333">
        <v>0</v>
      </c>
      <c r="B333">
        <v>0</v>
      </c>
      <c r="C333">
        <v>0.89999999999999947</v>
      </c>
      <c r="D333">
        <v>0.29999999999999982</v>
      </c>
      <c r="E333">
        <v>0</v>
      </c>
      <c r="F333">
        <v>0</v>
      </c>
      <c r="G333">
        <f>0</f>
        <v>0</v>
      </c>
    </row>
    <row r="334" spans="1:7">
      <c r="A334">
        <v>0</v>
      </c>
      <c r="B334">
        <v>0</v>
      </c>
      <c r="C334">
        <v>0.70000000000000107</v>
      </c>
      <c r="D334">
        <v>0</v>
      </c>
      <c r="E334">
        <v>-0.89999999999999947</v>
      </c>
      <c r="F334">
        <v>0</v>
      </c>
      <c r="G334">
        <f>0</f>
        <v>0</v>
      </c>
    </row>
    <row r="335" spans="1:7">
      <c r="A335">
        <v>0</v>
      </c>
      <c r="B335">
        <v>1.0999999999999996</v>
      </c>
      <c r="C335">
        <v>1.2000000000000002</v>
      </c>
      <c r="D335">
        <v>0</v>
      </c>
      <c r="E335">
        <v>0</v>
      </c>
      <c r="F335">
        <v>0</v>
      </c>
      <c r="G335">
        <f>0</f>
        <v>0</v>
      </c>
    </row>
    <row r="336" spans="1:7">
      <c r="A336">
        <v>-0.70000000000000018</v>
      </c>
      <c r="B336">
        <v>0</v>
      </c>
      <c r="C336">
        <v>0.40000000000000036</v>
      </c>
      <c r="D336">
        <v>0</v>
      </c>
      <c r="E336">
        <v>0</v>
      </c>
      <c r="F336">
        <v>0</v>
      </c>
      <c r="G336">
        <f>0</f>
        <v>0</v>
      </c>
    </row>
    <row r="337" spans="1:7">
      <c r="A337">
        <v>-9.9999999999999645E-2</v>
      </c>
      <c r="B337">
        <v>0</v>
      </c>
      <c r="C337">
        <v>0.79999999999999982</v>
      </c>
      <c r="D337">
        <v>-0.20000000000000018</v>
      </c>
      <c r="E337">
        <v>0.70000000000000107</v>
      </c>
      <c r="F337">
        <v>0</v>
      </c>
      <c r="G337">
        <f>0</f>
        <v>0</v>
      </c>
    </row>
    <row r="338" spans="1:7">
      <c r="A338">
        <v>0</v>
      </c>
      <c r="B338">
        <v>-0.29999999999999982</v>
      </c>
      <c r="C338">
        <v>0.69999999999999929</v>
      </c>
      <c r="D338">
        <v>0</v>
      </c>
      <c r="E338">
        <v>0</v>
      </c>
      <c r="F338">
        <v>0</v>
      </c>
      <c r="G338">
        <f>0</f>
        <v>0</v>
      </c>
    </row>
    <row r="339" spans="1:7">
      <c r="A339">
        <v>0</v>
      </c>
      <c r="B339">
        <v>0</v>
      </c>
      <c r="C339">
        <v>0.79999999999999982</v>
      </c>
      <c r="D339">
        <v>0</v>
      </c>
      <c r="E339">
        <v>0</v>
      </c>
      <c r="F339">
        <v>0</v>
      </c>
      <c r="G339">
        <f>0</f>
        <v>0</v>
      </c>
    </row>
    <row r="340" spans="1:7">
      <c r="A340">
        <v>0</v>
      </c>
      <c r="B340">
        <v>-0.19999999999999929</v>
      </c>
      <c r="C340">
        <v>0.79999999999999893</v>
      </c>
      <c r="D340">
        <v>0</v>
      </c>
      <c r="E340">
        <v>-0.40000000000000036</v>
      </c>
      <c r="F340">
        <v>0</v>
      </c>
      <c r="G340">
        <f>0</f>
        <v>0</v>
      </c>
    </row>
    <row r="341" spans="1:7">
      <c r="A341">
        <v>0</v>
      </c>
      <c r="B341">
        <v>0</v>
      </c>
      <c r="C341">
        <v>0.79999999999999982</v>
      </c>
      <c r="D341">
        <v>0</v>
      </c>
      <c r="E341">
        <v>0</v>
      </c>
      <c r="F341">
        <v>0</v>
      </c>
      <c r="G341">
        <f>0</f>
        <v>0</v>
      </c>
    </row>
    <row r="342" spans="1:7">
      <c r="A342">
        <v>0</v>
      </c>
      <c r="B342">
        <v>0</v>
      </c>
      <c r="C342">
        <v>0.70000000000000018</v>
      </c>
      <c r="D342">
        <v>0</v>
      </c>
      <c r="E342">
        <v>0</v>
      </c>
      <c r="F342">
        <v>0</v>
      </c>
      <c r="G342">
        <f>0</f>
        <v>0</v>
      </c>
    </row>
    <row r="343" spans="1:7">
      <c r="A343">
        <v>0</v>
      </c>
      <c r="B343">
        <v>0</v>
      </c>
      <c r="C343">
        <v>0.79999999999999982</v>
      </c>
      <c r="D343">
        <v>0</v>
      </c>
      <c r="E343">
        <v>0</v>
      </c>
      <c r="F343">
        <v>0</v>
      </c>
      <c r="G343">
        <f>0</f>
        <v>0</v>
      </c>
    </row>
    <row r="344" spans="1:7">
      <c r="A344">
        <v>0</v>
      </c>
      <c r="B344">
        <v>0</v>
      </c>
      <c r="C344">
        <v>0.70000000000000018</v>
      </c>
      <c r="D344">
        <v>0</v>
      </c>
      <c r="E344">
        <v>0</v>
      </c>
      <c r="F344">
        <v>0</v>
      </c>
      <c r="G344">
        <f>0</f>
        <v>0</v>
      </c>
    </row>
    <row r="345" spans="1:7">
      <c r="A345">
        <v>0</v>
      </c>
      <c r="B345">
        <v>-0.10000000000000053</v>
      </c>
      <c r="C345">
        <v>0.79999999999999982</v>
      </c>
      <c r="D345">
        <v>0</v>
      </c>
      <c r="E345">
        <v>0</v>
      </c>
      <c r="F345">
        <v>0</v>
      </c>
      <c r="G345">
        <f>0</f>
        <v>0</v>
      </c>
    </row>
    <row r="346" spans="1:7">
      <c r="A346">
        <v>0.10000000000000053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f>0</f>
        <v>0</v>
      </c>
    </row>
    <row r="347" spans="1:7">
      <c r="A347">
        <v>1</v>
      </c>
      <c r="B347">
        <v>0</v>
      </c>
      <c r="C347">
        <v>0.80000000000000071</v>
      </c>
      <c r="D347">
        <v>0</v>
      </c>
      <c r="E347">
        <v>0</v>
      </c>
      <c r="F347">
        <v>0</v>
      </c>
      <c r="G347">
        <f>0</f>
        <v>0</v>
      </c>
    </row>
    <row r="348" spans="1:7">
      <c r="A348">
        <v>0</v>
      </c>
      <c r="B348">
        <v>0</v>
      </c>
      <c r="C348">
        <v>0.79999999999999982</v>
      </c>
      <c r="D348">
        <v>0.89999999999999947</v>
      </c>
      <c r="E348">
        <v>0</v>
      </c>
      <c r="F348">
        <v>0</v>
      </c>
      <c r="G348">
        <f>0</f>
        <v>0</v>
      </c>
    </row>
    <row r="349" spans="1:7">
      <c r="A349">
        <v>0</v>
      </c>
      <c r="B349">
        <v>-0.29999999999999982</v>
      </c>
      <c r="C349">
        <v>0.79999999999999982</v>
      </c>
      <c r="D349">
        <v>0</v>
      </c>
      <c r="E349">
        <v>0</v>
      </c>
      <c r="F349">
        <v>0</v>
      </c>
      <c r="G349">
        <f>0</f>
        <v>0</v>
      </c>
    </row>
    <row r="350" spans="1:7">
      <c r="A350">
        <v>0</v>
      </c>
      <c r="B350">
        <v>0</v>
      </c>
      <c r="C350">
        <v>0.90000000000000036</v>
      </c>
      <c r="D350">
        <v>0</v>
      </c>
      <c r="E350">
        <v>0</v>
      </c>
      <c r="F350">
        <v>0</v>
      </c>
      <c r="G350">
        <f>0</f>
        <v>0</v>
      </c>
    </row>
    <row r="351" spans="1:7">
      <c r="A351">
        <v>0</v>
      </c>
      <c r="B351">
        <v>0</v>
      </c>
      <c r="C351">
        <v>0.69999999999999929</v>
      </c>
      <c r="D351">
        <v>0</v>
      </c>
      <c r="E351">
        <v>-0.20000000000000018</v>
      </c>
      <c r="F351">
        <v>0</v>
      </c>
      <c r="G351">
        <f>0</f>
        <v>0</v>
      </c>
    </row>
    <row r="352" spans="1:7">
      <c r="A352">
        <v>0</v>
      </c>
      <c r="B352">
        <v>0</v>
      </c>
      <c r="C352">
        <v>1.0999999999999996</v>
      </c>
      <c r="D352">
        <v>0</v>
      </c>
      <c r="E352">
        <v>0</v>
      </c>
      <c r="F352">
        <v>0</v>
      </c>
      <c r="G352">
        <f>0</f>
        <v>0</v>
      </c>
    </row>
    <row r="353" spans="1:7">
      <c r="A353">
        <v>0</v>
      </c>
      <c r="B353">
        <v>0</v>
      </c>
      <c r="D353">
        <v>0</v>
      </c>
      <c r="E353">
        <v>0</v>
      </c>
      <c r="F353">
        <v>0</v>
      </c>
      <c r="G353">
        <f>0</f>
        <v>0</v>
      </c>
    </row>
    <row r="354" spans="1:7">
      <c r="A354">
        <v>0</v>
      </c>
      <c r="D354">
        <v>0</v>
      </c>
      <c r="E354">
        <v>0</v>
      </c>
      <c r="F354">
        <v>0</v>
      </c>
      <c r="G354">
        <f>0</f>
        <v>0</v>
      </c>
    </row>
    <row r="355" spans="1:7">
      <c r="D355">
        <v>0</v>
      </c>
      <c r="E355">
        <v>0</v>
      </c>
      <c r="F355">
        <v>0</v>
      </c>
      <c r="G355">
        <f>0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23C6-ED07-47B9-8102-0DCFF65CC917}">
  <dimension ref="A1:C12"/>
  <sheetViews>
    <sheetView workbookViewId="0">
      <selection activeCell="F11" sqref="F11"/>
    </sheetView>
  </sheetViews>
  <sheetFormatPr defaultRowHeight="15"/>
  <cols>
    <col min="1" max="1" width="31.140625" bestFit="1" customWidth="1"/>
    <col min="2" max="2" width="8.7109375" bestFit="1" customWidth="1"/>
    <col min="3" max="3" width="14.140625" customWidth="1"/>
  </cols>
  <sheetData>
    <row r="1" spans="1:3">
      <c r="A1" s="3" t="s">
        <v>8865</v>
      </c>
      <c r="B1" s="3" t="s">
        <v>8919</v>
      </c>
      <c r="C1" s="3" t="s">
        <v>8922</v>
      </c>
    </row>
    <row r="2" spans="1:3">
      <c r="A2" s="3" t="s">
        <v>9036</v>
      </c>
      <c r="B2" s="3">
        <f>COUNT('03_Resumo_Municipios'!I2:I363)</f>
        <v>358</v>
      </c>
      <c r="C2" s="3">
        <f>COUNT('03_Resumo_Municipios'!J2:J363)</f>
        <v>355</v>
      </c>
    </row>
    <row r="3" spans="1:3">
      <c r="A3" s="3" t="s">
        <v>9037</v>
      </c>
      <c r="B3" s="10">
        <f>AVERAGE('03_Resumo_Municipios'!I2:I363)</f>
        <v>0.91703910614525097</v>
      </c>
      <c r="C3" s="17">
        <f>AVERAGE('03_Resumo_Municipios'!J2:J363)</f>
        <v>0.12000000000000002</v>
      </c>
    </row>
    <row r="4" spans="1:3">
      <c r="A4" s="3" t="s">
        <v>9038</v>
      </c>
      <c r="B4" s="17">
        <f>MEDIAN('03_Resumo_Municipios'!I2:I363)</f>
        <v>0.90000000000000036</v>
      </c>
      <c r="C4" s="17">
        <f>MEDIAN('03_Resumo_Municipios'!J2:J363)</f>
        <v>0</v>
      </c>
    </row>
    <row r="5" spans="1:3">
      <c r="A5" s="3" t="s">
        <v>8909</v>
      </c>
      <c r="B5" s="17">
        <f>_xlfn.STDEV.S('03_Resumo_Municipios'!I2:I363)</f>
        <v>0.5416182347298869</v>
      </c>
      <c r="C5" s="17">
        <f>_xlfn.STDEV.S('03_Resumo_Municipios'!J2:J363)</f>
        <v>0.3452993461014357</v>
      </c>
    </row>
    <row r="6" spans="1:3">
      <c r="A6" s="3" t="s">
        <v>9039</v>
      </c>
      <c r="B6" s="15">
        <f>MIN('03_Resumo_Municipios'!I2:I363)</f>
        <v>0</v>
      </c>
      <c r="C6" s="15">
        <f>MIN('03_Resumo_Municipios'!J2:J363)</f>
        <v>0</v>
      </c>
    </row>
    <row r="7" spans="1:3">
      <c r="A7" s="3" t="s">
        <v>9040</v>
      </c>
      <c r="B7" s="15">
        <f>MAX('03_Resumo_Municipios'!I2:I363)</f>
        <v>4.3999999999999995</v>
      </c>
      <c r="C7" s="15">
        <f>MAX('03_Resumo_Municipios'!J2:J363)</f>
        <v>3</v>
      </c>
    </row>
    <row r="8" spans="1:3">
      <c r="A8" s="3" t="s">
        <v>9041</v>
      </c>
      <c r="B8" s="3">
        <f>COUNTIF('03_Resumo_Municipios'!I2:I363,0)</f>
        <v>3</v>
      </c>
      <c r="C8" s="3">
        <f>COUNTIF('03_Resumo_Municipios'!J2:J363,0)</f>
        <v>256</v>
      </c>
    </row>
    <row r="9" spans="1:3">
      <c r="A9" s="3" t="s">
        <v>9042</v>
      </c>
      <c r="B9" s="3">
        <f>COUNTIF('03_Resumo_Municipios'!I2:I363,"&lt;=0,1")</f>
        <v>5</v>
      </c>
      <c r="C9" s="3">
        <f>COUNTIF('03_Resumo_Municipios'!J2:J363,"&lt;=0,1")</f>
        <v>276</v>
      </c>
    </row>
    <row r="10" spans="1:3">
      <c r="A10" s="3" t="s">
        <v>9043</v>
      </c>
      <c r="B10" s="3">
        <f>COUNTIF('03_Resumo_Municipios'!I2:I363,"&lt;=0,5")</f>
        <v>93</v>
      </c>
      <c r="C10" s="3">
        <f>COUNTIF('03_Resumo_Municipios'!J2:J363,"&lt;=0,5")</f>
        <v>335</v>
      </c>
    </row>
    <row r="11" spans="1:3">
      <c r="A11" s="3" t="s">
        <v>9044</v>
      </c>
      <c r="B11" s="3">
        <f>COUNTIF('03_Resumo_Municipios'!I2:I363,"&gt;0,5")</f>
        <v>265</v>
      </c>
      <c r="C11" s="3">
        <f>COUNTIF('03_Resumo_Municipios'!J2:J363,"&gt;0,5")</f>
        <v>20</v>
      </c>
    </row>
    <row r="12" spans="1:3">
      <c r="A12" s="3" t="s">
        <v>9045</v>
      </c>
      <c r="B12" s="3">
        <f>COUNTIF('03_Resumo_Municipios'!I2:I363,"&gt;1")</f>
        <v>112</v>
      </c>
      <c r="C12" s="3">
        <f>COUNTIF('03_Resumo_Municipios'!J2:J363,"&gt;1")</f>
        <v>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8276-03AD-434F-B899-D7D78CB59EC6}">
  <dimension ref="A1:AS363"/>
  <sheetViews>
    <sheetView topLeftCell="AG1" workbookViewId="0">
      <selection activeCell="AS10" sqref="AS10"/>
    </sheetView>
  </sheetViews>
  <sheetFormatPr defaultRowHeight="15"/>
  <cols>
    <col min="1" max="1" width="11.5703125" bestFit="1" customWidth="1"/>
    <col min="2" max="2" width="26.7109375" bestFit="1" customWidth="1"/>
    <col min="3" max="3" width="12.42578125" bestFit="1" customWidth="1"/>
    <col min="4" max="5" width="15.42578125" bestFit="1" customWidth="1"/>
    <col min="6" max="6" width="14.7109375" bestFit="1" customWidth="1"/>
    <col min="7" max="7" width="20.140625" bestFit="1" customWidth="1"/>
    <col min="8" max="8" width="16.5703125" bestFit="1" customWidth="1"/>
    <col min="9" max="9" width="16.42578125" bestFit="1" customWidth="1"/>
    <col min="10" max="10" width="15" bestFit="1" customWidth="1"/>
    <col min="11" max="11" width="10.7109375" bestFit="1" customWidth="1"/>
    <col min="12" max="12" width="19" bestFit="1" customWidth="1"/>
    <col min="13" max="13" width="23.28515625" bestFit="1" customWidth="1"/>
    <col min="14" max="14" width="30.28515625" bestFit="1" customWidth="1"/>
    <col min="15" max="15" width="12.140625" bestFit="1" customWidth="1"/>
    <col min="16" max="16" width="15.28515625" customWidth="1"/>
    <col min="17" max="17" width="17.42578125" bestFit="1" customWidth="1"/>
    <col min="18" max="18" width="13.140625" bestFit="1" customWidth="1"/>
    <col min="19" max="19" width="19" bestFit="1" customWidth="1"/>
    <col min="20" max="20" width="28.7109375" bestFit="1" customWidth="1"/>
    <col min="21" max="21" width="35.7109375" bestFit="1" customWidth="1"/>
    <col min="22" max="22" width="12.140625" bestFit="1" customWidth="1"/>
    <col min="23" max="23" width="14.85546875" bestFit="1" customWidth="1"/>
    <col min="25" max="25" width="14.85546875" bestFit="1" customWidth="1"/>
    <col min="26" max="26" width="10.7109375" bestFit="1" customWidth="1"/>
    <col min="27" max="27" width="18.7109375" bestFit="1" customWidth="1"/>
    <col min="28" max="28" width="23.28515625" bestFit="1" customWidth="1"/>
    <col min="29" max="29" width="30" bestFit="1" customWidth="1"/>
    <col min="30" max="30" width="11.85546875" bestFit="1" customWidth="1"/>
    <col min="31" max="31" width="12.42578125" bestFit="1" customWidth="1"/>
    <col min="33" max="33" width="17.28515625" bestFit="1" customWidth="1"/>
    <col min="34" max="34" width="13.140625" bestFit="1" customWidth="1"/>
    <col min="35" max="35" width="18.7109375" bestFit="1" customWidth="1"/>
    <col min="36" max="36" width="28.7109375" bestFit="1" customWidth="1"/>
    <col min="37" max="37" width="35.42578125" bestFit="1" customWidth="1"/>
    <col min="38" max="38" width="11.85546875" bestFit="1" customWidth="1"/>
    <col min="39" max="39" width="14.85546875" bestFit="1" customWidth="1"/>
    <col min="41" max="41" width="26" bestFit="1" customWidth="1"/>
  </cols>
  <sheetData>
    <row r="1" spans="1:45">
      <c r="A1" t="s">
        <v>8930</v>
      </c>
      <c r="B1" t="s">
        <v>8931</v>
      </c>
      <c r="C1" t="s">
        <v>8932</v>
      </c>
      <c r="D1" t="s">
        <v>8940</v>
      </c>
      <c r="E1" t="s">
        <v>9046</v>
      </c>
      <c r="F1" t="s">
        <v>8933</v>
      </c>
      <c r="G1" t="s">
        <v>8934</v>
      </c>
      <c r="H1" t="s">
        <v>8943</v>
      </c>
      <c r="I1" t="s">
        <v>8944</v>
      </c>
      <c r="J1" t="s">
        <v>9047</v>
      </c>
      <c r="K1" t="s">
        <v>9048</v>
      </c>
      <c r="L1" t="s">
        <v>9049</v>
      </c>
      <c r="M1" t="s">
        <v>9050</v>
      </c>
      <c r="N1" t="s">
        <v>9051</v>
      </c>
      <c r="O1" t="s">
        <v>9052</v>
      </c>
      <c r="P1" s="18" t="s">
        <v>9053</v>
      </c>
      <c r="Q1" t="s">
        <v>9054</v>
      </c>
      <c r="R1" t="s">
        <v>9055</v>
      </c>
      <c r="S1" t="s">
        <v>9049</v>
      </c>
      <c r="T1" t="s">
        <v>9056</v>
      </c>
      <c r="U1" t="s">
        <v>9057</v>
      </c>
      <c r="V1" t="s">
        <v>9052</v>
      </c>
      <c r="W1" t="s">
        <v>9058</v>
      </c>
      <c r="Y1" t="s">
        <v>9059</v>
      </c>
      <c r="Z1" t="s">
        <v>9048</v>
      </c>
      <c r="AA1" t="s">
        <v>9060</v>
      </c>
      <c r="AB1" t="s">
        <v>9050</v>
      </c>
      <c r="AC1" t="s">
        <v>9061</v>
      </c>
      <c r="AD1" t="s">
        <v>9062</v>
      </c>
      <c r="AE1" t="s">
        <v>9053</v>
      </c>
      <c r="AG1" t="s">
        <v>9063</v>
      </c>
      <c r="AH1" t="s">
        <v>9055</v>
      </c>
      <c r="AI1" t="s">
        <v>9060</v>
      </c>
      <c r="AJ1" t="s">
        <v>9056</v>
      </c>
      <c r="AK1" t="s">
        <v>9064</v>
      </c>
      <c r="AL1" t="s">
        <v>9062</v>
      </c>
      <c r="AM1" t="s">
        <v>9058</v>
      </c>
      <c r="AO1" t="s">
        <v>9065</v>
      </c>
      <c r="AP1" t="s">
        <v>9066</v>
      </c>
      <c r="AQ1" t="s">
        <v>8906</v>
      </c>
      <c r="AR1" t="s">
        <v>9067</v>
      </c>
      <c r="AS1" t="s">
        <v>8983</v>
      </c>
    </row>
    <row r="2" spans="1:45">
      <c r="A2">
        <f>'03_Resumo_Municipios'!A2</f>
        <v>5107909</v>
      </c>
      <c r="B2" t="str">
        <f>'03_Resumo_Municipios'!B2</f>
        <v>Sinop</v>
      </c>
      <c r="C2" t="str">
        <f>'03_Resumo_Municipios'!D2</f>
        <v>Centro-Oeste</v>
      </c>
      <c r="D2" s="4">
        <f>IFERROR(VALUE(Base_Amostral!K2),"")</f>
        <v>196312</v>
      </c>
      <c r="E2" s="4">
        <f>IFERROR(VALUE(Base_Amostral!M2),"")</f>
        <v>49.19</v>
      </c>
      <c r="F2" s="4">
        <f>'03_Resumo_Municipios'!E2</f>
        <v>9.2999999999999989</v>
      </c>
      <c r="G2" s="4">
        <f>'03_Resumo_Municipios'!F2</f>
        <v>9.1999999999999993</v>
      </c>
      <c r="H2">
        <f>IF(ISNUMBER(D2),1,0)</f>
        <v>1</v>
      </c>
      <c r="I2">
        <f>IF(ISNUMBER(E2),1,0)</f>
        <v>1</v>
      </c>
      <c r="J2" cm="1">
        <f t="array" ref="J2:J362">_xlfn._xlws.FILTER($D$2:$D$363,ISNUMBER($F$2:$F$363))</f>
        <v>196312</v>
      </c>
      <c r="K2" cm="1">
        <f t="array" ref="K2:K362">_xlfn._xlws.FILTER($F$2:$F$363,ISNUMBER($F$2:$F$363))</f>
        <v>9.2999999999999989</v>
      </c>
      <c r="L2">
        <f>_xlfn.RANK.AVG(J2,$J$2:$J$362,1)</f>
        <v>356</v>
      </c>
      <c r="M2">
        <f>_xlfn.RANK.AVG(K2,$K$2:$K$362,1)</f>
        <v>324</v>
      </c>
      <c r="N2">
        <f>CORREL(L2:L362,M2:M362)</f>
        <v>8.4436418629647625E-2</v>
      </c>
      <c r="O2">
        <f>COUNT(J2:J362)</f>
        <v>361</v>
      </c>
      <c r="P2">
        <f>COUNT(K2:K362)</f>
        <v>361</v>
      </c>
      <c r="Q2" cm="1">
        <f t="array" ref="Q2:Q356">_xlfn._xlws.FILTER($D$2:$D$363,ISNUMBER($G$2:$G$363))</f>
        <v>196312</v>
      </c>
      <c r="R2" cm="1">
        <f t="array" ref="R2:R356">_xlfn._xlws.FILTER($G$2:$G$363,ISNUMBER($G$2:$G$363))</f>
        <v>9.1999999999999993</v>
      </c>
      <c r="S2">
        <f>_xlfn.RANK.AVG(Q2,$Q$2:$Q$356,1)</f>
        <v>351</v>
      </c>
      <c r="T2">
        <f>_xlfn.RANK.AVG(R2,$R$2:$R$356,1)</f>
        <v>349</v>
      </c>
      <c r="U2">
        <f>CORREL(S2:S356,T2:T356)</f>
        <v>5.6623815328225371E-2</v>
      </c>
      <c r="V2">
        <f>COUNT(Q2:Q356)</f>
        <v>355</v>
      </c>
      <c r="W2">
        <f>COUNT(R2:R356)</f>
        <v>355</v>
      </c>
      <c r="Y2" cm="1">
        <f t="array" ref="Y2:Y362">_xlfn._xlws.FILTER($E$2:$E$363,ISNUMBER($F$2:$F$363))</f>
        <v>49.19</v>
      </c>
      <c r="Z2" cm="1">
        <f t="array" ref="Z2:Z362">_xlfn._xlws.FILTER($F$2:$F$363,ISNUMBER($F$2:$F$363))</f>
        <v>9.2999999999999989</v>
      </c>
      <c r="AA2">
        <f>_xlfn.RANK.AVG(Y2,$Y$2:$Y$362,1)</f>
        <v>271</v>
      </c>
      <c r="AB2">
        <f>_xlfn.RANK.AVG(Z2,$Z$2:$Z$362,1)</f>
        <v>324</v>
      </c>
      <c r="AC2">
        <f>CORREL(AA2:AA362,AB2:AB362)</f>
        <v>6.5078689857533843E-3</v>
      </c>
      <c r="AD2">
        <f>COUNT(Y2:Y362)</f>
        <v>361</v>
      </c>
      <c r="AE2">
        <f>COUNT(Z2:Z362)</f>
        <v>361</v>
      </c>
      <c r="AG2" cm="1">
        <f t="array" ref="AG2:AG356">_xlfn._xlws.FILTER($E$2:$E$363,ISNUMBER($G$2:$G$363))</f>
        <v>49.19</v>
      </c>
      <c r="AH2" cm="1">
        <f t="array" ref="AH2:AH356">_xlfn._xlws.FILTER($G$2:$G$363,ISNUMBER($G$2:$G$363))</f>
        <v>9.1999999999999993</v>
      </c>
      <c r="AI2">
        <f>_xlfn.RANK.AVG(AG2,$AG$2:$AG$356,1)</f>
        <v>265</v>
      </c>
      <c r="AJ2">
        <f>_xlfn.RANK.AVG(AH2,$AH$2:$AH$356,1)</f>
        <v>349</v>
      </c>
      <c r="AK2">
        <f>CORREL(AI2:AI356,AJ2:AJ356)</f>
        <v>-7.2374190686961071E-3</v>
      </c>
      <c r="AL2">
        <f>COUNT(AG2:AG356)</f>
        <v>355</v>
      </c>
      <c r="AM2">
        <f>COUNT(AH2:AH356)</f>
        <v>355</v>
      </c>
      <c r="AO2" t="s">
        <v>9068</v>
      </c>
      <c r="AP2">
        <f>N2</f>
        <v>8.4436418629647625E-2</v>
      </c>
      <c r="AQ2">
        <f>O2</f>
        <v>361</v>
      </c>
      <c r="AR2">
        <f>AP2*SQRT((AQ2-2)/(1-AP2^2))</f>
        <v>1.6055754798471371</v>
      </c>
      <c r="AS2">
        <f>_xlfn.T.DIST.2T(ABS(AR2),AQ2-2)</f>
        <v>0.10924645563729454</v>
      </c>
    </row>
    <row r="3" spans="1:45">
      <c r="A3">
        <f>'03_Resumo_Municipios'!A3</f>
        <v>5108402</v>
      </c>
      <c r="B3" t="str">
        <f>'03_Resumo_Municipios'!B3</f>
        <v>Várzea Grande</v>
      </c>
      <c r="C3" t="str">
        <f>'03_Resumo_Municipios'!D3</f>
        <v>Centro-Oeste</v>
      </c>
      <c r="D3" s="4">
        <f>IFERROR(VALUE(Base_Amostral!K3),"")</f>
        <v>300078</v>
      </c>
      <c r="E3" s="4">
        <f>IFERROR(VALUE(Base_Amostral!M3),"")</f>
        <v>414.31</v>
      </c>
      <c r="F3" s="4">
        <f>'03_Resumo_Municipios'!E3</f>
        <v>6.75</v>
      </c>
      <c r="G3" s="4">
        <f>'03_Resumo_Municipios'!F3</f>
        <v>6.8000000000000007</v>
      </c>
      <c r="H3">
        <f t="shared" ref="H3:H66" si="0">IF(ISNUMBER(D3),1,0)</f>
        <v>1</v>
      </c>
      <c r="I3">
        <f t="shared" ref="I3:I66" si="1">IF(ISNUMBER(E3),1,0)</f>
        <v>1</v>
      </c>
      <c r="J3">
        <v>300078</v>
      </c>
      <c r="K3">
        <v>6.75</v>
      </c>
      <c r="L3">
        <f t="shared" ref="L3:L66" si="2">_xlfn.RANK.AVG(J3,$J$2:$J$362,1)</f>
        <v>358</v>
      </c>
      <c r="M3">
        <f t="shared" ref="M3:M66" si="3">_xlfn.RANK.AVG(K3,$K$2:$K$362,1)</f>
        <v>154.5</v>
      </c>
      <c r="Q3">
        <v>300078</v>
      </c>
      <c r="R3">
        <v>6.8000000000000007</v>
      </c>
      <c r="S3">
        <f t="shared" ref="S3:S66" si="4">_xlfn.RANK.AVG(Q3,$Q$2:$Q$356,1)</f>
        <v>353</v>
      </c>
      <c r="T3">
        <f t="shared" ref="T3:T66" si="5">_xlfn.RANK.AVG(R3,$R$2:$R$356,1)</f>
        <v>202</v>
      </c>
      <c r="Y3">
        <v>414.31</v>
      </c>
      <c r="Z3">
        <v>6.75</v>
      </c>
      <c r="AA3">
        <f t="shared" ref="AA3:AA66" si="6">_xlfn.RANK.AVG(Y3,$Y$2:$Y$362,1)</f>
        <v>351</v>
      </c>
      <c r="AB3">
        <f t="shared" ref="AB3:AB66" si="7">_xlfn.RANK.AVG(Z3,$Z$2:$Z$362,1)</f>
        <v>154.5</v>
      </c>
      <c r="AG3">
        <v>414.31</v>
      </c>
      <c r="AH3">
        <v>6.8000000000000007</v>
      </c>
      <c r="AI3">
        <f t="shared" ref="AI3:AI66" si="8">_xlfn.RANK.AVG(AG3,$AG$2:$AG$356,1)</f>
        <v>345</v>
      </c>
      <c r="AJ3">
        <f t="shared" ref="AJ3:AJ66" si="9">_xlfn.RANK.AVG(AH3,$AH$2:$AH$356,1)</f>
        <v>202</v>
      </c>
      <c r="AO3" t="s">
        <v>9069</v>
      </c>
      <c r="AP3">
        <f>U2</f>
        <v>5.6623815328225371E-2</v>
      </c>
      <c r="AQ3">
        <f>V2</f>
        <v>355</v>
      </c>
      <c r="AR3">
        <f t="shared" ref="AR3:AR5" si="10">AP3*SQRT((AQ3-2)/(1-AP3^2))</f>
        <v>1.0655745267816135</v>
      </c>
      <c r="AS3">
        <f t="shared" ref="AS3:AS5" si="11">_xlfn.T.DIST.2T(ABS(AR3),AQ3-2)</f>
        <v>0.28734430045626724</v>
      </c>
    </row>
    <row r="4" spans="1:45">
      <c r="A4">
        <f>'03_Resumo_Municipios'!A4</f>
        <v>5206602</v>
      </c>
      <c r="B4" t="str">
        <f>'03_Resumo_Municipios'!B4</f>
        <v>Cumari</v>
      </c>
      <c r="C4" t="str">
        <f>'03_Resumo_Municipios'!D4</f>
        <v>Centro-Oeste</v>
      </c>
      <c r="D4" s="4">
        <f>IFERROR(VALUE(Base_Amostral!K4),"")</f>
        <v>2927</v>
      </c>
      <c r="E4" s="4">
        <f>IFERROR(VALUE(Base_Amostral!M4),"")</f>
        <v>5.15</v>
      </c>
      <c r="F4" s="4">
        <f>'03_Resumo_Municipios'!E4</f>
        <v>7.2</v>
      </c>
      <c r="G4" s="4">
        <f>'03_Resumo_Municipios'!F4</f>
        <v>6.9</v>
      </c>
      <c r="H4">
        <f t="shared" si="0"/>
        <v>1</v>
      </c>
      <c r="I4">
        <f t="shared" si="1"/>
        <v>1</v>
      </c>
      <c r="J4">
        <v>2927</v>
      </c>
      <c r="K4">
        <v>7.2</v>
      </c>
      <c r="L4">
        <f t="shared" si="2"/>
        <v>26</v>
      </c>
      <c r="M4">
        <f t="shared" si="3"/>
        <v>207.5</v>
      </c>
      <c r="Q4">
        <v>2927</v>
      </c>
      <c r="R4">
        <v>6.9</v>
      </c>
      <c r="S4">
        <f t="shared" si="4"/>
        <v>25</v>
      </c>
      <c r="T4">
        <f t="shared" si="5"/>
        <v>216</v>
      </c>
      <c r="Y4">
        <v>5.15</v>
      </c>
      <c r="Z4">
        <v>7.2</v>
      </c>
      <c r="AA4">
        <f t="shared" si="6"/>
        <v>39</v>
      </c>
      <c r="AB4">
        <f t="shared" si="7"/>
        <v>207.5</v>
      </c>
      <c r="AG4">
        <v>5.15</v>
      </c>
      <c r="AH4">
        <v>6.9</v>
      </c>
      <c r="AI4">
        <f t="shared" si="8"/>
        <v>38</v>
      </c>
      <c r="AJ4">
        <f t="shared" si="9"/>
        <v>216</v>
      </c>
      <c r="AO4" t="s">
        <v>9070</v>
      </c>
      <c r="AP4">
        <f>AC2</f>
        <v>6.5078689857533843E-3</v>
      </c>
      <c r="AQ4">
        <f>AD2</f>
        <v>361</v>
      </c>
      <c r="AR4">
        <f t="shared" si="10"/>
        <v>0.12330912683051255</v>
      </c>
      <c r="AS4">
        <f t="shared" si="11"/>
        <v>0.90193131866413334</v>
      </c>
    </row>
    <row r="5" spans="1:45">
      <c r="A5">
        <f>'03_Resumo_Municipios'!A5</f>
        <v>5220454</v>
      </c>
      <c r="B5" t="str">
        <f>'03_Resumo_Municipios'!B5</f>
        <v>Senador Canedo</v>
      </c>
      <c r="C5" t="str">
        <f>'03_Resumo_Municipios'!D5</f>
        <v>Centro-Oeste</v>
      </c>
      <c r="D5" s="4">
        <f>IFERROR(VALUE(Base_Amostral!K5),"")</f>
        <v>155635</v>
      </c>
      <c r="E5" s="4">
        <f>IFERROR(VALUE(Base_Amostral!M5),"")</f>
        <v>630.09</v>
      </c>
      <c r="F5" s="4">
        <f>'03_Resumo_Municipios'!E5</f>
        <v>6.9750000000000005</v>
      </c>
      <c r="G5" s="4">
        <f>'03_Resumo_Municipios'!F5</f>
        <v>6.9</v>
      </c>
      <c r="H5">
        <f t="shared" si="0"/>
        <v>1</v>
      </c>
      <c r="I5">
        <f t="shared" si="1"/>
        <v>1</v>
      </c>
      <c r="J5">
        <v>155635</v>
      </c>
      <c r="K5">
        <v>6.9750000000000005</v>
      </c>
      <c r="L5">
        <f t="shared" si="2"/>
        <v>350</v>
      </c>
      <c r="M5">
        <f t="shared" si="3"/>
        <v>177.5</v>
      </c>
      <c r="Q5">
        <v>155635</v>
      </c>
      <c r="R5">
        <v>6.9</v>
      </c>
      <c r="S5">
        <f t="shared" si="4"/>
        <v>345</v>
      </c>
      <c r="T5">
        <f t="shared" si="5"/>
        <v>216</v>
      </c>
      <c r="Y5">
        <v>630.09</v>
      </c>
      <c r="Z5">
        <v>6.9750000000000005</v>
      </c>
      <c r="AA5">
        <f t="shared" si="6"/>
        <v>356</v>
      </c>
      <c r="AB5">
        <f t="shared" si="7"/>
        <v>177.5</v>
      </c>
      <c r="AG5">
        <v>630.09</v>
      </c>
      <c r="AH5">
        <v>6.9</v>
      </c>
      <c r="AI5">
        <f t="shared" si="8"/>
        <v>350</v>
      </c>
      <c r="AJ5">
        <f t="shared" si="9"/>
        <v>216</v>
      </c>
      <c r="AO5" t="s">
        <v>9071</v>
      </c>
      <c r="AP5">
        <f>AK2</f>
        <v>-7.2374190686961071E-3</v>
      </c>
      <c r="AQ5">
        <f>AL2</f>
        <v>355</v>
      </c>
      <c r="AR5">
        <f t="shared" si="10"/>
        <v>-0.13598232035397567</v>
      </c>
      <c r="AS5">
        <f t="shared" si="11"/>
        <v>0.89191277024798521</v>
      </c>
    </row>
    <row r="6" spans="1:45">
      <c r="A6">
        <f>'03_Resumo_Municipios'!A6</f>
        <v>5207253</v>
      </c>
      <c r="B6" t="str">
        <f>'03_Resumo_Municipios'!B6</f>
        <v>Doverlândia</v>
      </c>
      <c r="C6" t="str">
        <f>'03_Resumo_Municipios'!D6</f>
        <v>Centro-Oeste</v>
      </c>
      <c r="D6" s="4">
        <f>IFERROR(VALUE(Base_Amostral!K6),"")</f>
        <v>6956</v>
      </c>
      <c r="E6" s="4">
        <f>IFERROR(VALUE(Base_Amostral!M6),"")</f>
        <v>2.16</v>
      </c>
      <c r="F6" s="4">
        <f>'03_Resumo_Municipios'!E6</f>
        <v>7.875</v>
      </c>
      <c r="G6" s="4">
        <f>'03_Resumo_Municipios'!F6</f>
        <v>7.8</v>
      </c>
      <c r="H6">
        <f t="shared" si="0"/>
        <v>1</v>
      </c>
      <c r="I6">
        <f t="shared" si="1"/>
        <v>1</v>
      </c>
      <c r="J6">
        <v>6956</v>
      </c>
      <c r="K6">
        <v>7.875</v>
      </c>
      <c r="L6">
        <f t="shared" si="2"/>
        <v>114</v>
      </c>
      <c r="M6">
        <f t="shared" si="3"/>
        <v>263.5</v>
      </c>
      <c r="Q6">
        <v>6956</v>
      </c>
      <c r="R6">
        <v>7.8</v>
      </c>
      <c r="S6">
        <f t="shared" si="4"/>
        <v>112</v>
      </c>
      <c r="T6">
        <f t="shared" si="5"/>
        <v>320.5</v>
      </c>
      <c r="Y6">
        <v>2.16</v>
      </c>
      <c r="Z6">
        <v>7.875</v>
      </c>
      <c r="AA6">
        <f t="shared" si="6"/>
        <v>20</v>
      </c>
      <c r="AB6">
        <f t="shared" si="7"/>
        <v>263.5</v>
      </c>
      <c r="AG6">
        <v>2.16</v>
      </c>
      <c r="AH6">
        <v>7.8</v>
      </c>
      <c r="AI6">
        <f t="shared" si="8"/>
        <v>19</v>
      </c>
      <c r="AJ6">
        <f t="shared" si="9"/>
        <v>320.5</v>
      </c>
    </row>
    <row r="7" spans="1:45">
      <c r="A7">
        <f>'03_Resumo_Municipios'!A7</f>
        <v>5103437</v>
      </c>
      <c r="B7" t="str">
        <f>'03_Resumo_Municipios'!B7</f>
        <v>Curvelândia</v>
      </c>
      <c r="C7" t="str">
        <f>'03_Resumo_Municipios'!D7</f>
        <v>Centro-Oeste</v>
      </c>
      <c r="D7" s="4">
        <f>IFERROR(VALUE(Base_Amostral!K7),"")</f>
        <v>4903</v>
      </c>
      <c r="E7" s="4">
        <f>IFERROR(VALUE(Base_Amostral!M7),"")</f>
        <v>13.73</v>
      </c>
      <c r="F7" s="4">
        <f>'03_Resumo_Municipios'!E7</f>
        <v>9.2999999999999989</v>
      </c>
      <c r="G7" s="4">
        <f>'03_Resumo_Municipios'!F7</f>
        <v>7.6499999999999995</v>
      </c>
      <c r="H7">
        <f t="shared" si="0"/>
        <v>1</v>
      </c>
      <c r="I7">
        <f t="shared" si="1"/>
        <v>1</v>
      </c>
      <c r="J7">
        <v>4903</v>
      </c>
      <c r="K7">
        <v>9.2999999999999989</v>
      </c>
      <c r="L7">
        <f t="shared" si="2"/>
        <v>81</v>
      </c>
      <c r="M7">
        <f t="shared" si="3"/>
        <v>324</v>
      </c>
      <c r="Q7">
        <v>4903</v>
      </c>
      <c r="R7">
        <v>7.6499999999999995</v>
      </c>
      <c r="S7">
        <f t="shared" si="4"/>
        <v>80</v>
      </c>
      <c r="T7">
        <f t="shared" si="5"/>
        <v>310</v>
      </c>
      <c r="Y7">
        <v>13.73</v>
      </c>
      <c r="Z7">
        <v>9.2999999999999989</v>
      </c>
      <c r="AA7">
        <f t="shared" si="6"/>
        <v>104</v>
      </c>
      <c r="AB7">
        <f t="shared" si="7"/>
        <v>324</v>
      </c>
      <c r="AG7">
        <v>13.73</v>
      </c>
      <c r="AH7">
        <v>7.6499999999999995</v>
      </c>
      <c r="AI7">
        <f t="shared" si="8"/>
        <v>101</v>
      </c>
      <c r="AJ7">
        <f t="shared" si="9"/>
        <v>310</v>
      </c>
    </row>
    <row r="8" spans="1:45">
      <c r="A8">
        <f>'03_Resumo_Municipios'!A8</f>
        <v>5204656</v>
      </c>
      <c r="B8" t="str">
        <f>'03_Resumo_Municipios'!B8</f>
        <v>Campinaçu</v>
      </c>
      <c r="C8" t="str">
        <f>'03_Resumo_Municipios'!D8</f>
        <v>Centro-Oeste</v>
      </c>
      <c r="D8" s="4">
        <f>IFERROR(VALUE(Base_Amostral!K8),"")</f>
        <v>3708</v>
      </c>
      <c r="E8" s="4">
        <f>IFERROR(VALUE(Base_Amostral!M8),"")</f>
        <v>1.87</v>
      </c>
      <c r="F8" s="4">
        <f>'03_Resumo_Municipios'!E8</f>
        <v>7.2</v>
      </c>
      <c r="G8" s="4">
        <f>'03_Resumo_Municipios'!F8</f>
        <v>6.9</v>
      </c>
      <c r="H8">
        <f t="shared" si="0"/>
        <v>1</v>
      </c>
      <c r="I8">
        <f t="shared" si="1"/>
        <v>1</v>
      </c>
      <c r="J8">
        <v>3708</v>
      </c>
      <c r="K8">
        <v>7.2</v>
      </c>
      <c r="L8">
        <f t="shared" si="2"/>
        <v>46</v>
      </c>
      <c r="M8">
        <f t="shared" si="3"/>
        <v>207.5</v>
      </c>
      <c r="Q8">
        <v>3708</v>
      </c>
      <c r="R8">
        <v>6.9</v>
      </c>
      <c r="S8">
        <f t="shared" si="4"/>
        <v>45</v>
      </c>
      <c r="T8">
        <f t="shared" si="5"/>
        <v>216</v>
      </c>
      <c r="Y8">
        <v>1.87</v>
      </c>
      <c r="Z8">
        <v>7.2</v>
      </c>
      <c r="AA8">
        <f t="shared" si="6"/>
        <v>15</v>
      </c>
      <c r="AB8">
        <f t="shared" si="7"/>
        <v>207.5</v>
      </c>
      <c r="AG8">
        <v>1.87</v>
      </c>
      <c r="AH8">
        <v>6.9</v>
      </c>
      <c r="AI8">
        <f t="shared" si="8"/>
        <v>15</v>
      </c>
      <c r="AJ8">
        <f t="shared" si="9"/>
        <v>216</v>
      </c>
    </row>
    <row r="9" spans="1:45">
      <c r="A9">
        <f>'03_Resumo_Municipios'!A9</f>
        <v>5213905</v>
      </c>
      <c r="B9" t="str">
        <f>'03_Resumo_Municipios'!B9</f>
        <v>Mossâmedes</v>
      </c>
      <c r="C9" t="str">
        <f>'03_Resumo_Municipios'!D9</f>
        <v>Centro-Oeste</v>
      </c>
      <c r="D9" s="4">
        <f>IFERROR(VALUE(Base_Amostral!K9),"")</f>
        <v>4654</v>
      </c>
      <c r="E9" s="4">
        <f>IFERROR(VALUE(Base_Amostral!M9),"")</f>
        <v>6.8</v>
      </c>
      <c r="F9" s="4">
        <f>'03_Resumo_Municipios'!E9</f>
        <v>7.65</v>
      </c>
      <c r="G9" s="4">
        <f>'03_Resumo_Municipios'!F9</f>
        <v>7.4</v>
      </c>
      <c r="H9">
        <f t="shared" si="0"/>
        <v>1</v>
      </c>
      <c r="I9">
        <f t="shared" si="1"/>
        <v>1</v>
      </c>
      <c r="J9">
        <v>4654</v>
      </c>
      <c r="K9">
        <v>7.65</v>
      </c>
      <c r="L9">
        <f t="shared" si="2"/>
        <v>72</v>
      </c>
      <c r="M9">
        <f t="shared" si="3"/>
        <v>245.5</v>
      </c>
      <c r="Q9">
        <v>4654</v>
      </c>
      <c r="R9">
        <v>7.4</v>
      </c>
      <c r="S9">
        <f t="shared" si="4"/>
        <v>71</v>
      </c>
      <c r="T9">
        <f t="shared" si="5"/>
        <v>288.5</v>
      </c>
      <c r="Y9">
        <v>6.8</v>
      </c>
      <c r="Z9">
        <v>7.65</v>
      </c>
      <c r="AA9">
        <f t="shared" si="6"/>
        <v>54</v>
      </c>
      <c r="AB9">
        <f t="shared" si="7"/>
        <v>245.5</v>
      </c>
      <c r="AG9">
        <v>6.8</v>
      </c>
      <c r="AH9">
        <v>7.4</v>
      </c>
      <c r="AI9">
        <f t="shared" si="8"/>
        <v>53</v>
      </c>
      <c r="AJ9">
        <f t="shared" si="9"/>
        <v>288.5</v>
      </c>
    </row>
    <row r="10" spans="1:45">
      <c r="A10">
        <f>'03_Resumo_Municipios'!A10</f>
        <v>5002704</v>
      </c>
      <c r="B10" t="str">
        <f>'03_Resumo_Municipios'!B10</f>
        <v>Campo Grande</v>
      </c>
      <c r="C10" t="str">
        <f>'03_Resumo_Municipios'!D10</f>
        <v>Centro-Oeste</v>
      </c>
      <c r="D10" s="4">
        <f>IFERROR(VALUE(Base_Amostral!K10),"")</f>
        <v>898100</v>
      </c>
      <c r="E10" s="4">
        <f>IFERROR(VALUE(Base_Amostral!M10),"")</f>
        <v>111.11</v>
      </c>
      <c r="F10" s="4">
        <f>'03_Resumo_Municipios'!E10</f>
        <v>7.1750000000000007</v>
      </c>
      <c r="G10" s="4">
        <f>'03_Resumo_Municipios'!F10</f>
        <v>7.3</v>
      </c>
      <c r="H10">
        <f t="shared" si="0"/>
        <v>1</v>
      </c>
      <c r="I10">
        <f t="shared" si="1"/>
        <v>1</v>
      </c>
      <c r="J10">
        <v>898100</v>
      </c>
      <c r="K10">
        <v>7.1750000000000007</v>
      </c>
      <c r="L10">
        <f t="shared" si="2"/>
        <v>361</v>
      </c>
      <c r="M10">
        <f t="shared" si="3"/>
        <v>204</v>
      </c>
      <c r="Q10">
        <v>898100</v>
      </c>
      <c r="R10">
        <v>7.3</v>
      </c>
      <c r="S10">
        <f t="shared" si="4"/>
        <v>355</v>
      </c>
      <c r="T10">
        <f t="shared" si="5"/>
        <v>271.5</v>
      </c>
      <c r="Y10">
        <v>111.11</v>
      </c>
      <c r="Z10">
        <v>7.1750000000000007</v>
      </c>
      <c r="AA10">
        <f t="shared" si="6"/>
        <v>323</v>
      </c>
      <c r="AB10">
        <f t="shared" si="7"/>
        <v>204</v>
      </c>
      <c r="AG10">
        <v>111.11</v>
      </c>
      <c r="AH10">
        <v>7.3</v>
      </c>
      <c r="AI10">
        <f t="shared" si="8"/>
        <v>316</v>
      </c>
      <c r="AJ10">
        <f t="shared" si="9"/>
        <v>271.5</v>
      </c>
    </row>
    <row r="11" spans="1:45">
      <c r="A11">
        <f>'03_Resumo_Municipios'!A11</f>
        <v>5210802</v>
      </c>
      <c r="B11" t="str">
        <f>'03_Resumo_Municipios'!B11</f>
        <v>Itajá</v>
      </c>
      <c r="C11" t="str">
        <f>'03_Resumo_Municipios'!D11</f>
        <v>Centro-Oeste</v>
      </c>
      <c r="D11" s="4">
        <f>IFERROR(VALUE(Base_Amostral!K11),"")</f>
        <v>4380</v>
      </c>
      <c r="E11" s="4">
        <f>IFERROR(VALUE(Base_Amostral!M11),"")</f>
        <v>2.1</v>
      </c>
      <c r="F11" s="4">
        <f>'03_Resumo_Municipios'!E11</f>
        <v>7.25</v>
      </c>
      <c r="G11" s="4">
        <f>'03_Resumo_Municipios'!F11</f>
        <v>6.875</v>
      </c>
      <c r="H11">
        <f t="shared" si="0"/>
        <v>1</v>
      </c>
      <c r="I11">
        <f t="shared" si="1"/>
        <v>1</v>
      </c>
      <c r="J11">
        <v>4380</v>
      </c>
      <c r="K11">
        <v>7.25</v>
      </c>
      <c r="L11">
        <f t="shared" si="2"/>
        <v>66</v>
      </c>
      <c r="M11">
        <f t="shared" si="3"/>
        <v>217</v>
      </c>
      <c r="Q11">
        <v>4380</v>
      </c>
      <c r="R11">
        <v>6.875</v>
      </c>
      <c r="S11">
        <f t="shared" si="4"/>
        <v>65</v>
      </c>
      <c r="T11">
        <f t="shared" si="5"/>
        <v>207</v>
      </c>
      <c r="Y11">
        <v>2.1</v>
      </c>
      <c r="Z11">
        <v>7.25</v>
      </c>
      <c r="AA11">
        <f t="shared" si="6"/>
        <v>19</v>
      </c>
      <c r="AB11">
        <f t="shared" si="7"/>
        <v>217</v>
      </c>
      <c r="AG11">
        <v>2.1</v>
      </c>
      <c r="AH11">
        <v>6.875</v>
      </c>
      <c r="AI11">
        <f t="shared" si="8"/>
        <v>18</v>
      </c>
      <c r="AJ11">
        <f t="shared" si="9"/>
        <v>207</v>
      </c>
    </row>
    <row r="12" spans="1:45">
      <c r="A12">
        <f>'03_Resumo_Municipios'!A12</f>
        <v>5007208</v>
      </c>
      <c r="B12" t="str">
        <f>'03_Resumo_Municipios'!B12</f>
        <v>Rio Brilhante</v>
      </c>
      <c r="C12" t="str">
        <f>'03_Resumo_Municipios'!D12</f>
        <v>Centro-Oeste</v>
      </c>
      <c r="D12" s="4">
        <f>IFERROR(VALUE(Base_Amostral!K12),"")</f>
        <v>37601</v>
      </c>
      <c r="E12" s="4">
        <f>IFERROR(VALUE(Base_Amostral!M12),"")</f>
        <v>9.44</v>
      </c>
      <c r="F12" s="4">
        <f>'03_Resumo_Municipios'!E12</f>
        <v>9.0500000000000007</v>
      </c>
      <c r="G12" s="4">
        <f>'03_Resumo_Municipios'!F12</f>
        <v>8.3000000000000007</v>
      </c>
      <c r="H12">
        <f t="shared" si="0"/>
        <v>1</v>
      </c>
      <c r="I12">
        <f t="shared" si="1"/>
        <v>1</v>
      </c>
      <c r="J12">
        <v>37601</v>
      </c>
      <c r="K12">
        <v>9.0500000000000007</v>
      </c>
      <c r="L12">
        <f t="shared" si="2"/>
        <v>312</v>
      </c>
      <c r="M12">
        <f t="shared" si="3"/>
        <v>292</v>
      </c>
      <c r="Q12">
        <v>37601</v>
      </c>
      <c r="R12">
        <v>8.3000000000000007</v>
      </c>
      <c r="S12">
        <f t="shared" si="4"/>
        <v>308</v>
      </c>
      <c r="T12">
        <f t="shared" si="5"/>
        <v>338</v>
      </c>
      <c r="Y12">
        <v>9.44</v>
      </c>
      <c r="Z12">
        <v>9.0500000000000007</v>
      </c>
      <c r="AA12">
        <f t="shared" si="6"/>
        <v>72</v>
      </c>
      <c r="AB12">
        <f t="shared" si="7"/>
        <v>292</v>
      </c>
      <c r="AG12">
        <v>9.44</v>
      </c>
      <c r="AH12">
        <v>8.3000000000000007</v>
      </c>
      <c r="AI12">
        <f t="shared" si="8"/>
        <v>71</v>
      </c>
      <c r="AJ12">
        <f t="shared" si="9"/>
        <v>338</v>
      </c>
    </row>
    <row r="13" spans="1:45">
      <c r="A13">
        <f>'03_Resumo_Municipios'!A13</f>
        <v>5214838</v>
      </c>
      <c r="B13" t="str">
        <f>'03_Resumo_Municipios'!B13</f>
        <v>Nova Crixás</v>
      </c>
      <c r="C13" t="str">
        <f>'03_Resumo_Municipios'!D13</f>
        <v>Centro-Oeste</v>
      </c>
      <c r="D13" s="4">
        <f>IFERROR(VALUE(Base_Amostral!K13),"")</f>
        <v>12815</v>
      </c>
      <c r="E13" s="4">
        <f>IFERROR(VALUE(Base_Amostral!M13),"")</f>
        <v>1.75</v>
      </c>
      <c r="F13" s="4">
        <f>'03_Resumo_Municipios'!E13</f>
        <v>7.1000000000000005</v>
      </c>
      <c r="G13" s="4">
        <f>'03_Resumo_Municipios'!F13</f>
        <v>6.8</v>
      </c>
      <c r="H13">
        <f t="shared" si="0"/>
        <v>1</v>
      </c>
      <c r="I13">
        <f t="shared" si="1"/>
        <v>1</v>
      </c>
      <c r="J13">
        <v>12815</v>
      </c>
      <c r="K13">
        <v>7.1000000000000005</v>
      </c>
      <c r="L13">
        <f t="shared" si="2"/>
        <v>191</v>
      </c>
      <c r="M13">
        <f t="shared" si="3"/>
        <v>190.5</v>
      </c>
      <c r="Q13">
        <v>12815</v>
      </c>
      <c r="R13">
        <v>6.8</v>
      </c>
      <c r="S13">
        <f t="shared" si="4"/>
        <v>189</v>
      </c>
      <c r="T13">
        <f t="shared" si="5"/>
        <v>192.5</v>
      </c>
      <c r="Y13">
        <v>1.75</v>
      </c>
      <c r="Z13">
        <v>7.1000000000000005</v>
      </c>
      <c r="AA13">
        <f t="shared" si="6"/>
        <v>13.5</v>
      </c>
      <c r="AB13">
        <f t="shared" si="7"/>
        <v>190.5</v>
      </c>
      <c r="AG13">
        <v>1.75</v>
      </c>
      <c r="AH13">
        <v>6.8</v>
      </c>
      <c r="AI13">
        <f t="shared" si="8"/>
        <v>13.5</v>
      </c>
      <c r="AJ13">
        <f t="shared" si="9"/>
        <v>192.5</v>
      </c>
    </row>
    <row r="14" spans="1:45">
      <c r="A14">
        <f>'03_Resumo_Municipios'!A14</f>
        <v>5213806</v>
      </c>
      <c r="B14" t="str">
        <f>'03_Resumo_Municipios'!B14</f>
        <v>Morrinhos</v>
      </c>
      <c r="C14" t="str">
        <f>'03_Resumo_Municipios'!D14</f>
        <v>Centro-Oeste</v>
      </c>
      <c r="D14" s="4">
        <f>IFERROR(VALUE(Base_Amostral!K14),"")</f>
        <v>51351</v>
      </c>
      <c r="E14" s="4">
        <f>IFERROR(VALUE(Base_Amostral!M14),"")</f>
        <v>18.04</v>
      </c>
      <c r="F14" s="4">
        <f>'03_Resumo_Municipios'!E14</f>
        <v>7.7999999999999989</v>
      </c>
      <c r="G14" s="4">
        <f>'03_Resumo_Municipios'!F14</f>
        <v>7.3</v>
      </c>
      <c r="H14">
        <f t="shared" si="0"/>
        <v>1</v>
      </c>
      <c r="I14">
        <f t="shared" si="1"/>
        <v>1</v>
      </c>
      <c r="J14">
        <v>51351</v>
      </c>
      <c r="K14">
        <v>7.7999999999999989</v>
      </c>
      <c r="L14">
        <f t="shared" si="2"/>
        <v>324</v>
      </c>
      <c r="M14">
        <f t="shared" si="3"/>
        <v>257</v>
      </c>
      <c r="Q14">
        <v>51351</v>
      </c>
      <c r="R14">
        <v>7.3</v>
      </c>
      <c r="S14">
        <f t="shared" si="4"/>
        <v>320</v>
      </c>
      <c r="T14">
        <f t="shared" si="5"/>
        <v>271.5</v>
      </c>
      <c r="Y14">
        <v>18.04</v>
      </c>
      <c r="Z14">
        <v>7.7999999999999989</v>
      </c>
      <c r="AA14">
        <f t="shared" si="6"/>
        <v>140</v>
      </c>
      <c r="AB14">
        <f t="shared" si="7"/>
        <v>257</v>
      </c>
      <c r="AG14">
        <v>18.04</v>
      </c>
      <c r="AH14">
        <v>7.3</v>
      </c>
      <c r="AI14">
        <f t="shared" si="8"/>
        <v>136</v>
      </c>
      <c r="AJ14">
        <f t="shared" si="9"/>
        <v>271.5</v>
      </c>
    </row>
    <row r="15" spans="1:45">
      <c r="A15">
        <f>'03_Resumo_Municipios'!A15</f>
        <v>5002902</v>
      </c>
      <c r="B15" t="str">
        <f>'03_Resumo_Municipios'!B15</f>
        <v>Cassilândia</v>
      </c>
      <c r="C15" t="str">
        <f>'03_Resumo_Municipios'!D15</f>
        <v>Centro-Oeste</v>
      </c>
      <c r="D15" s="4">
        <f>IFERROR(VALUE(Base_Amostral!K15),"")</f>
        <v>20988</v>
      </c>
      <c r="E15" s="4">
        <f>IFERROR(VALUE(Base_Amostral!M15),"")</f>
        <v>5.74</v>
      </c>
      <c r="F15" s="4">
        <f>'03_Resumo_Municipios'!E15</f>
        <v>9.2999999999999989</v>
      </c>
      <c r="G15" s="4">
        <f>'03_Resumo_Municipios'!F15</f>
        <v>6.8</v>
      </c>
      <c r="H15">
        <f t="shared" si="0"/>
        <v>1</v>
      </c>
      <c r="I15">
        <f t="shared" si="1"/>
        <v>1</v>
      </c>
      <c r="J15">
        <v>20988</v>
      </c>
      <c r="K15">
        <v>9.2999999999999989</v>
      </c>
      <c r="L15">
        <f t="shared" si="2"/>
        <v>260</v>
      </c>
      <c r="M15">
        <f t="shared" si="3"/>
        <v>324</v>
      </c>
      <c r="Q15">
        <v>20988</v>
      </c>
      <c r="R15">
        <v>6.8</v>
      </c>
      <c r="S15">
        <f t="shared" si="4"/>
        <v>257</v>
      </c>
      <c r="T15">
        <f t="shared" si="5"/>
        <v>192.5</v>
      </c>
      <c r="Y15">
        <v>5.74</v>
      </c>
      <c r="Z15">
        <v>9.2999999999999989</v>
      </c>
      <c r="AA15">
        <f t="shared" si="6"/>
        <v>47</v>
      </c>
      <c r="AB15">
        <f t="shared" si="7"/>
        <v>324</v>
      </c>
      <c r="AG15">
        <v>5.74</v>
      </c>
      <c r="AH15">
        <v>6.8</v>
      </c>
      <c r="AI15">
        <f t="shared" si="8"/>
        <v>46</v>
      </c>
      <c r="AJ15">
        <f t="shared" si="9"/>
        <v>192.5</v>
      </c>
    </row>
    <row r="16" spans="1:45">
      <c r="A16">
        <f>'03_Resumo_Municipios'!A16</f>
        <v>5001904</v>
      </c>
      <c r="B16" t="str">
        <f>'03_Resumo_Municipios'!B16</f>
        <v>Bataguassu</v>
      </c>
      <c r="C16" t="str">
        <f>'03_Resumo_Municipios'!D16</f>
        <v>Centro-Oeste</v>
      </c>
      <c r="D16" s="4">
        <f>IFERROR(VALUE(Base_Amostral!K16),"")</f>
        <v>23031</v>
      </c>
      <c r="E16" s="4">
        <f>IFERROR(VALUE(Base_Amostral!M16),"")</f>
        <v>9.6300000000000008</v>
      </c>
      <c r="F16" s="4">
        <f>'03_Resumo_Municipios'!E16</f>
        <v>7.6749999999999998</v>
      </c>
      <c r="G16" s="4">
        <f>'03_Resumo_Municipios'!F16</f>
        <v>7.4</v>
      </c>
      <c r="H16">
        <f t="shared" si="0"/>
        <v>1</v>
      </c>
      <c r="I16">
        <f t="shared" si="1"/>
        <v>1</v>
      </c>
      <c r="J16">
        <v>23031</v>
      </c>
      <c r="K16">
        <v>7.6749999999999998</v>
      </c>
      <c r="L16">
        <f t="shared" si="2"/>
        <v>268</v>
      </c>
      <c r="M16">
        <f t="shared" si="3"/>
        <v>247.5</v>
      </c>
      <c r="Q16">
        <v>23031</v>
      </c>
      <c r="R16">
        <v>7.4</v>
      </c>
      <c r="S16">
        <f t="shared" si="4"/>
        <v>265</v>
      </c>
      <c r="T16">
        <f t="shared" si="5"/>
        <v>288.5</v>
      </c>
      <c r="Y16">
        <v>9.6300000000000008</v>
      </c>
      <c r="Z16">
        <v>7.6749999999999998</v>
      </c>
      <c r="AA16">
        <f t="shared" si="6"/>
        <v>73</v>
      </c>
      <c r="AB16">
        <f t="shared" si="7"/>
        <v>247.5</v>
      </c>
      <c r="AG16">
        <v>9.6300000000000008</v>
      </c>
      <c r="AH16">
        <v>7.4</v>
      </c>
      <c r="AI16">
        <f t="shared" si="8"/>
        <v>72</v>
      </c>
      <c r="AJ16">
        <f t="shared" si="9"/>
        <v>288.5</v>
      </c>
    </row>
    <row r="17" spans="1:36">
      <c r="A17">
        <f>'03_Resumo_Municipios'!A17</f>
        <v>5104807</v>
      </c>
      <c r="B17" t="str">
        <f>'03_Resumo_Municipios'!B17</f>
        <v>Jaciara</v>
      </c>
      <c r="C17" t="str">
        <f>'03_Resumo_Municipios'!D17</f>
        <v>Centro-Oeste</v>
      </c>
      <c r="D17" s="4">
        <f>IFERROR(VALUE(Base_Amostral!K17),"")</f>
        <v>28569</v>
      </c>
      <c r="E17" s="4">
        <f>IFERROR(VALUE(Base_Amostral!M17),"")</f>
        <v>11.76</v>
      </c>
      <c r="F17" s="4">
        <f>'03_Resumo_Municipios'!E17</f>
        <v>7.8250000000000002</v>
      </c>
      <c r="G17" s="4">
        <f>'03_Resumo_Municipios'!F17</f>
        <v>7.4</v>
      </c>
      <c r="H17">
        <f t="shared" si="0"/>
        <v>1</v>
      </c>
      <c r="I17">
        <f t="shared" si="1"/>
        <v>1</v>
      </c>
      <c r="J17">
        <v>28569</v>
      </c>
      <c r="K17">
        <v>7.8250000000000002</v>
      </c>
      <c r="L17">
        <f t="shared" si="2"/>
        <v>289</v>
      </c>
      <c r="M17">
        <f t="shared" si="3"/>
        <v>260</v>
      </c>
      <c r="Q17">
        <v>28569</v>
      </c>
      <c r="R17">
        <v>7.4</v>
      </c>
      <c r="S17">
        <f t="shared" si="4"/>
        <v>285</v>
      </c>
      <c r="T17">
        <f t="shared" si="5"/>
        <v>288.5</v>
      </c>
      <c r="Y17">
        <v>11.76</v>
      </c>
      <c r="Z17">
        <v>7.8250000000000002</v>
      </c>
      <c r="AA17">
        <f t="shared" si="6"/>
        <v>89.5</v>
      </c>
      <c r="AB17">
        <f t="shared" si="7"/>
        <v>260</v>
      </c>
      <c r="AG17">
        <v>11.76</v>
      </c>
      <c r="AH17">
        <v>7.4</v>
      </c>
      <c r="AI17">
        <f t="shared" si="8"/>
        <v>87.5</v>
      </c>
      <c r="AJ17">
        <f t="shared" si="9"/>
        <v>288.5</v>
      </c>
    </row>
    <row r="18" spans="1:36">
      <c r="A18">
        <f>'03_Resumo_Municipios'!A18</f>
        <v>5205802</v>
      </c>
      <c r="B18" t="str">
        <f>'03_Resumo_Municipios'!B18</f>
        <v>Corumbá de Goiás</v>
      </c>
      <c r="C18" t="str">
        <f>'03_Resumo_Municipios'!D18</f>
        <v>Centro-Oeste</v>
      </c>
      <c r="D18" s="4">
        <f>IFERROR(VALUE(Base_Amostral!K18),"")</f>
        <v>10562</v>
      </c>
      <c r="E18" s="4">
        <f>IFERROR(VALUE(Base_Amostral!M18),"")</f>
        <v>9.92</v>
      </c>
      <c r="F18" s="4">
        <f>'03_Resumo_Municipios'!E18</f>
        <v>7.6000000000000005</v>
      </c>
      <c r="G18" s="4">
        <f>'03_Resumo_Municipios'!F18</f>
        <v>7.4</v>
      </c>
      <c r="H18">
        <f t="shared" si="0"/>
        <v>1</v>
      </c>
      <c r="I18">
        <f t="shared" si="1"/>
        <v>1</v>
      </c>
      <c r="J18">
        <v>10562</v>
      </c>
      <c r="K18">
        <v>7.6000000000000005</v>
      </c>
      <c r="L18">
        <f t="shared" si="2"/>
        <v>168</v>
      </c>
      <c r="M18">
        <f t="shared" si="3"/>
        <v>243</v>
      </c>
      <c r="Q18">
        <v>10562</v>
      </c>
      <c r="R18">
        <v>7.4</v>
      </c>
      <c r="S18">
        <f t="shared" si="4"/>
        <v>166</v>
      </c>
      <c r="T18">
        <f t="shared" si="5"/>
        <v>288.5</v>
      </c>
      <c r="Y18">
        <v>9.92</v>
      </c>
      <c r="Z18">
        <v>7.6000000000000005</v>
      </c>
      <c r="AA18">
        <f t="shared" si="6"/>
        <v>78</v>
      </c>
      <c r="AB18">
        <f t="shared" si="7"/>
        <v>243</v>
      </c>
      <c r="AG18">
        <v>9.92</v>
      </c>
      <c r="AH18">
        <v>7.4</v>
      </c>
      <c r="AI18">
        <f t="shared" si="8"/>
        <v>77</v>
      </c>
      <c r="AJ18">
        <f t="shared" si="9"/>
        <v>288.5</v>
      </c>
    </row>
    <row r="19" spans="1:36">
      <c r="A19">
        <f>'03_Resumo_Municipios'!A19</f>
        <v>5100102</v>
      </c>
      <c r="B19" t="str">
        <f>'03_Resumo_Municipios'!B19</f>
        <v>Acorizal</v>
      </c>
      <c r="C19" t="str">
        <f>'03_Resumo_Municipios'!D19</f>
        <v>Centro-Oeste</v>
      </c>
      <c r="D19" s="4">
        <f>IFERROR(VALUE(Base_Amostral!K19),"")</f>
        <v>5014</v>
      </c>
      <c r="E19" s="4">
        <f>IFERROR(VALUE(Base_Amostral!M19),"")</f>
        <v>5.89</v>
      </c>
      <c r="F19" s="4">
        <f>'03_Resumo_Municipios'!E19</f>
        <v>4.5</v>
      </c>
      <c r="G19" s="4">
        <f>'03_Resumo_Municipios'!F19</f>
        <v>6.1999999999999993</v>
      </c>
      <c r="H19">
        <f t="shared" si="0"/>
        <v>1</v>
      </c>
      <c r="I19">
        <f t="shared" si="1"/>
        <v>1</v>
      </c>
      <c r="J19">
        <v>5014</v>
      </c>
      <c r="K19">
        <v>4.5</v>
      </c>
      <c r="L19">
        <f t="shared" si="2"/>
        <v>82</v>
      </c>
      <c r="M19">
        <f t="shared" si="3"/>
        <v>8</v>
      </c>
      <c r="Q19">
        <v>5014</v>
      </c>
      <c r="R19">
        <v>6.1999999999999993</v>
      </c>
      <c r="S19">
        <f t="shared" si="4"/>
        <v>81</v>
      </c>
      <c r="T19">
        <f t="shared" si="5"/>
        <v>84</v>
      </c>
      <c r="Y19">
        <v>5.89</v>
      </c>
      <c r="Z19">
        <v>4.5</v>
      </c>
      <c r="AA19">
        <f t="shared" si="6"/>
        <v>48</v>
      </c>
      <c r="AB19">
        <f t="shared" si="7"/>
        <v>8</v>
      </c>
      <c r="AG19">
        <v>5.89</v>
      </c>
      <c r="AH19">
        <v>6.1999999999999993</v>
      </c>
      <c r="AI19">
        <f t="shared" si="8"/>
        <v>47</v>
      </c>
      <c r="AJ19">
        <f t="shared" si="9"/>
        <v>84</v>
      </c>
    </row>
    <row r="20" spans="1:36">
      <c r="A20">
        <f>'03_Resumo_Municipios'!A20</f>
        <v>5203939</v>
      </c>
      <c r="B20" t="str">
        <f>'03_Resumo_Municipios'!B20</f>
        <v>Buriti de Goiás</v>
      </c>
      <c r="C20" t="str">
        <f>'03_Resumo_Municipios'!D20</f>
        <v>Centro-Oeste</v>
      </c>
      <c r="D20" s="4">
        <f>IFERROR(VALUE(Base_Amostral!K20),"")</f>
        <v>2732</v>
      </c>
      <c r="E20" s="4">
        <f>IFERROR(VALUE(Base_Amostral!M20),"")</f>
        <v>13.49</v>
      </c>
      <c r="F20" s="4">
        <f>'03_Resumo_Municipios'!E20</f>
        <v>7.6749999999999998</v>
      </c>
      <c r="G20" s="4">
        <f>'03_Resumo_Municipios'!F20</f>
        <v>7.2</v>
      </c>
      <c r="H20">
        <f t="shared" si="0"/>
        <v>1</v>
      </c>
      <c r="I20">
        <f t="shared" si="1"/>
        <v>1</v>
      </c>
      <c r="J20">
        <v>2732</v>
      </c>
      <c r="K20">
        <v>7.6749999999999998</v>
      </c>
      <c r="L20">
        <f t="shared" si="2"/>
        <v>21</v>
      </c>
      <c r="M20">
        <f t="shared" si="3"/>
        <v>247.5</v>
      </c>
      <c r="Q20">
        <v>2732</v>
      </c>
      <c r="R20">
        <v>7.2</v>
      </c>
      <c r="S20">
        <f t="shared" si="4"/>
        <v>20</v>
      </c>
      <c r="T20">
        <f t="shared" si="5"/>
        <v>257</v>
      </c>
      <c r="Y20">
        <v>13.49</v>
      </c>
      <c r="Z20">
        <v>7.6749999999999998</v>
      </c>
      <c r="AA20">
        <f t="shared" si="6"/>
        <v>100</v>
      </c>
      <c r="AB20">
        <f t="shared" si="7"/>
        <v>247.5</v>
      </c>
      <c r="AG20">
        <v>13.49</v>
      </c>
      <c r="AH20">
        <v>7.2</v>
      </c>
      <c r="AI20">
        <f t="shared" si="8"/>
        <v>97</v>
      </c>
      <c r="AJ20">
        <f t="shared" si="9"/>
        <v>257</v>
      </c>
    </row>
    <row r="21" spans="1:36">
      <c r="A21">
        <f>'03_Resumo_Municipios'!A21</f>
        <v>5211800</v>
      </c>
      <c r="B21" t="str">
        <f>'03_Resumo_Municipios'!B21</f>
        <v>Jaraguá</v>
      </c>
      <c r="C21" t="str">
        <f>'03_Resumo_Municipios'!D21</f>
        <v>Centro-Oeste</v>
      </c>
      <c r="D21" s="4">
        <f>IFERROR(VALUE(Base_Amostral!K21),"")</f>
        <v>45223</v>
      </c>
      <c r="E21" s="4">
        <f>IFERROR(VALUE(Base_Amostral!M21),"")</f>
        <v>24.46</v>
      </c>
      <c r="F21" s="4">
        <f>'03_Resumo_Municipios'!E21</f>
        <v>7.25</v>
      </c>
      <c r="G21" s="4">
        <f>'03_Resumo_Municipios'!F21</f>
        <v>7.1</v>
      </c>
      <c r="H21">
        <f t="shared" si="0"/>
        <v>1</v>
      </c>
      <c r="I21">
        <f t="shared" si="1"/>
        <v>1</v>
      </c>
      <c r="J21">
        <v>45223</v>
      </c>
      <c r="K21">
        <v>7.25</v>
      </c>
      <c r="L21">
        <f t="shared" si="2"/>
        <v>321</v>
      </c>
      <c r="M21">
        <f t="shared" si="3"/>
        <v>217</v>
      </c>
      <c r="Q21">
        <v>45223</v>
      </c>
      <c r="R21">
        <v>7.1</v>
      </c>
      <c r="S21">
        <f t="shared" si="4"/>
        <v>317</v>
      </c>
      <c r="T21">
        <f t="shared" si="5"/>
        <v>245.5</v>
      </c>
      <c r="Y21">
        <v>24.46</v>
      </c>
      <c r="Z21">
        <v>7.25</v>
      </c>
      <c r="AA21">
        <f t="shared" si="6"/>
        <v>181</v>
      </c>
      <c r="AB21">
        <f t="shared" si="7"/>
        <v>217</v>
      </c>
      <c r="AG21">
        <v>24.46</v>
      </c>
      <c r="AH21">
        <v>7.1</v>
      </c>
      <c r="AI21">
        <f t="shared" si="8"/>
        <v>177</v>
      </c>
      <c r="AJ21">
        <f t="shared" si="9"/>
        <v>245.5</v>
      </c>
    </row>
    <row r="22" spans="1:36">
      <c r="A22">
        <f>'03_Resumo_Municipios'!A22</f>
        <v>5208806</v>
      </c>
      <c r="B22" t="str">
        <f>'03_Resumo_Municipios'!B22</f>
        <v>Goianira</v>
      </c>
      <c r="C22" t="str">
        <f>'03_Resumo_Municipios'!D22</f>
        <v>Centro-Oeste</v>
      </c>
      <c r="D22" s="4">
        <f>IFERROR(VALUE(Base_Amostral!K22),"")</f>
        <v>71916</v>
      </c>
      <c r="E22" s="4">
        <f>IFERROR(VALUE(Base_Amostral!M22),"")</f>
        <v>336.41</v>
      </c>
      <c r="F22" s="4">
        <f>'03_Resumo_Municipios'!E22</f>
        <v>7.2</v>
      </c>
      <c r="G22" s="4">
        <f>'03_Resumo_Municipios'!F22</f>
        <v>7.2</v>
      </c>
      <c r="H22">
        <f t="shared" si="0"/>
        <v>1</v>
      </c>
      <c r="I22">
        <f t="shared" si="1"/>
        <v>1</v>
      </c>
      <c r="J22">
        <v>71916</v>
      </c>
      <c r="K22">
        <v>7.2</v>
      </c>
      <c r="L22">
        <f t="shared" si="2"/>
        <v>332</v>
      </c>
      <c r="M22">
        <f t="shared" si="3"/>
        <v>207.5</v>
      </c>
      <c r="Q22">
        <v>71916</v>
      </c>
      <c r="R22">
        <v>7.2</v>
      </c>
      <c r="S22">
        <f t="shared" si="4"/>
        <v>328</v>
      </c>
      <c r="T22">
        <f t="shared" si="5"/>
        <v>257</v>
      </c>
      <c r="Y22">
        <v>336.41</v>
      </c>
      <c r="Z22">
        <v>7.2</v>
      </c>
      <c r="AA22">
        <f t="shared" si="6"/>
        <v>347</v>
      </c>
      <c r="AB22">
        <f t="shared" si="7"/>
        <v>207.5</v>
      </c>
      <c r="AG22">
        <v>336.41</v>
      </c>
      <c r="AH22">
        <v>7.2</v>
      </c>
      <c r="AI22">
        <f t="shared" si="8"/>
        <v>341</v>
      </c>
      <c r="AJ22">
        <f t="shared" si="9"/>
        <v>257</v>
      </c>
    </row>
    <row r="23" spans="1:36">
      <c r="A23">
        <f>'03_Resumo_Municipios'!A23</f>
        <v>5216908</v>
      </c>
      <c r="B23" t="str">
        <f>'03_Resumo_Municipios'!B23</f>
        <v>Pilar de Goiás</v>
      </c>
      <c r="C23" t="str">
        <f>'03_Resumo_Municipios'!D23</f>
        <v>Centro-Oeste</v>
      </c>
      <c r="D23" s="4">
        <f>IFERROR(VALUE(Base_Amostral!K23),"")</f>
        <v>2328</v>
      </c>
      <c r="E23" s="4">
        <f>IFERROR(VALUE(Base_Amostral!M23),"")</f>
        <v>2.57</v>
      </c>
      <c r="F23" s="4">
        <f>'03_Resumo_Municipios'!E23</f>
        <v>7.5750000000000011</v>
      </c>
      <c r="G23" s="4">
        <f>'03_Resumo_Municipios'!F23</f>
        <v>7.2</v>
      </c>
      <c r="H23">
        <f t="shared" si="0"/>
        <v>1</v>
      </c>
      <c r="I23">
        <f t="shared" si="1"/>
        <v>1</v>
      </c>
      <c r="J23">
        <v>2328</v>
      </c>
      <c r="K23">
        <v>7.5750000000000011</v>
      </c>
      <c r="L23">
        <f t="shared" si="2"/>
        <v>13</v>
      </c>
      <c r="M23">
        <f t="shared" si="3"/>
        <v>241</v>
      </c>
      <c r="Q23">
        <v>2328</v>
      </c>
      <c r="R23">
        <v>7.2</v>
      </c>
      <c r="S23">
        <f t="shared" si="4"/>
        <v>13</v>
      </c>
      <c r="T23">
        <f t="shared" si="5"/>
        <v>257</v>
      </c>
      <c r="Y23">
        <v>2.57</v>
      </c>
      <c r="Z23">
        <v>7.5750000000000011</v>
      </c>
      <c r="AA23">
        <f t="shared" si="6"/>
        <v>22.5</v>
      </c>
      <c r="AB23">
        <f t="shared" si="7"/>
        <v>241</v>
      </c>
      <c r="AG23">
        <v>2.57</v>
      </c>
      <c r="AH23">
        <v>7.2</v>
      </c>
      <c r="AI23">
        <f t="shared" si="8"/>
        <v>21.5</v>
      </c>
      <c r="AJ23">
        <f t="shared" si="9"/>
        <v>257</v>
      </c>
    </row>
    <row r="24" spans="1:36">
      <c r="A24">
        <f>'03_Resumo_Municipios'!A24</f>
        <v>5003157</v>
      </c>
      <c r="B24" t="str">
        <f>'03_Resumo_Municipios'!B24</f>
        <v>Coronel Sapucaia</v>
      </c>
      <c r="C24" t="str">
        <f>'03_Resumo_Municipios'!D24</f>
        <v>Centro-Oeste</v>
      </c>
      <c r="D24" s="4">
        <f>IFERROR(VALUE(Base_Amostral!K24),"")</f>
        <v>14289</v>
      </c>
      <c r="E24" s="4">
        <f>IFERROR(VALUE(Base_Amostral!M24),"")</f>
        <v>13.96</v>
      </c>
      <c r="F24" s="4">
        <f>'03_Resumo_Municipios'!E24</f>
        <v>7.125</v>
      </c>
      <c r="G24" s="4">
        <f>'03_Resumo_Municipios'!F24</f>
        <v>7.125</v>
      </c>
      <c r="H24">
        <f t="shared" si="0"/>
        <v>1</v>
      </c>
      <c r="I24">
        <f t="shared" si="1"/>
        <v>1</v>
      </c>
      <c r="J24">
        <v>14289</v>
      </c>
      <c r="K24">
        <v>7.125</v>
      </c>
      <c r="L24">
        <f t="shared" si="2"/>
        <v>206</v>
      </c>
      <c r="M24">
        <f t="shared" si="3"/>
        <v>195</v>
      </c>
      <c r="Q24">
        <v>14289</v>
      </c>
      <c r="R24">
        <v>7.125</v>
      </c>
      <c r="S24">
        <f t="shared" si="4"/>
        <v>204</v>
      </c>
      <c r="T24">
        <f t="shared" si="5"/>
        <v>250.5</v>
      </c>
      <c r="Y24">
        <v>13.96</v>
      </c>
      <c r="Z24">
        <v>7.125</v>
      </c>
      <c r="AA24">
        <f t="shared" si="6"/>
        <v>108</v>
      </c>
      <c r="AB24">
        <f t="shared" si="7"/>
        <v>195</v>
      </c>
      <c r="AG24">
        <v>13.96</v>
      </c>
      <c r="AH24">
        <v>7.125</v>
      </c>
      <c r="AI24">
        <f t="shared" si="8"/>
        <v>105</v>
      </c>
      <c r="AJ24">
        <f t="shared" si="9"/>
        <v>250.5</v>
      </c>
    </row>
    <row r="25" spans="1:36">
      <c r="A25">
        <f>'03_Resumo_Municipios'!A25</f>
        <v>5105580</v>
      </c>
      <c r="B25" t="str">
        <f>'03_Resumo_Municipios'!B25</f>
        <v>Marcelândia</v>
      </c>
      <c r="C25" t="str">
        <f>'03_Resumo_Municipios'!D25</f>
        <v>Centro-Oeste</v>
      </c>
      <c r="D25" s="4">
        <f>IFERROR(VALUE(Base_Amostral!K25),"")</f>
        <v>11396</v>
      </c>
      <c r="E25" s="4">
        <f>IFERROR(VALUE(Base_Amostral!M25),"")</f>
        <v>0.93</v>
      </c>
      <c r="F25" s="4">
        <f>'03_Resumo_Municipios'!E25</f>
        <v>4.625</v>
      </c>
      <c r="G25" s="4">
        <f>'03_Resumo_Municipios'!F25</f>
        <v>5.4</v>
      </c>
      <c r="H25">
        <f t="shared" si="0"/>
        <v>1</v>
      </c>
      <c r="I25">
        <f t="shared" si="1"/>
        <v>1</v>
      </c>
      <c r="J25">
        <v>11396</v>
      </c>
      <c r="K25">
        <v>4.625</v>
      </c>
      <c r="L25">
        <f t="shared" si="2"/>
        <v>177</v>
      </c>
      <c r="M25">
        <f t="shared" si="3"/>
        <v>10</v>
      </c>
      <c r="Q25">
        <v>11396</v>
      </c>
      <c r="R25">
        <v>5.4</v>
      </c>
      <c r="S25">
        <f t="shared" si="4"/>
        <v>175</v>
      </c>
      <c r="T25">
        <f t="shared" si="5"/>
        <v>23</v>
      </c>
      <c r="Y25">
        <v>0.93</v>
      </c>
      <c r="Z25">
        <v>4.625</v>
      </c>
      <c r="AA25">
        <f t="shared" si="6"/>
        <v>2</v>
      </c>
      <c r="AB25">
        <f t="shared" si="7"/>
        <v>10</v>
      </c>
      <c r="AG25">
        <v>0.93</v>
      </c>
      <c r="AH25">
        <v>5.4</v>
      </c>
      <c r="AI25">
        <f t="shared" si="8"/>
        <v>2</v>
      </c>
      <c r="AJ25">
        <f t="shared" si="9"/>
        <v>23</v>
      </c>
    </row>
    <row r="26" spans="1:36">
      <c r="A26">
        <f>'03_Resumo_Municipios'!A26</f>
        <v>5106828</v>
      </c>
      <c r="B26" t="str">
        <f>'03_Resumo_Municipios'!B26</f>
        <v>Porto Esperidião</v>
      </c>
      <c r="C26" t="str">
        <f>'03_Resumo_Municipios'!D26</f>
        <v>Centro-Oeste</v>
      </c>
      <c r="D26" s="4">
        <f>IFERROR(VALUE(Base_Amostral!K26),"")</f>
        <v>10204</v>
      </c>
      <c r="E26" s="4">
        <f>IFERROR(VALUE(Base_Amostral!M26),"")</f>
        <v>1.75</v>
      </c>
      <c r="F26" s="4">
        <f>'03_Resumo_Municipios'!E26</f>
        <v>8</v>
      </c>
      <c r="G26" s="4">
        <f>'03_Resumo_Municipios'!F26</f>
        <v>8</v>
      </c>
      <c r="H26">
        <f t="shared" si="0"/>
        <v>1</v>
      </c>
      <c r="I26">
        <f t="shared" si="1"/>
        <v>1</v>
      </c>
      <c r="J26">
        <v>10204</v>
      </c>
      <c r="K26">
        <v>8</v>
      </c>
      <c r="L26">
        <f t="shared" si="2"/>
        <v>154</v>
      </c>
      <c r="M26">
        <f t="shared" si="3"/>
        <v>269.5</v>
      </c>
      <c r="Q26">
        <v>10204</v>
      </c>
      <c r="R26">
        <v>8</v>
      </c>
      <c r="S26">
        <f t="shared" si="4"/>
        <v>152</v>
      </c>
      <c r="T26">
        <f t="shared" si="5"/>
        <v>327.5</v>
      </c>
      <c r="Y26">
        <v>1.75</v>
      </c>
      <c r="Z26">
        <v>8</v>
      </c>
      <c r="AA26">
        <f t="shared" si="6"/>
        <v>13.5</v>
      </c>
      <c r="AB26">
        <f t="shared" si="7"/>
        <v>269.5</v>
      </c>
      <c r="AG26">
        <v>1.75</v>
      </c>
      <c r="AH26">
        <v>8</v>
      </c>
      <c r="AI26">
        <f t="shared" si="8"/>
        <v>13.5</v>
      </c>
      <c r="AJ26">
        <f t="shared" si="9"/>
        <v>327.5</v>
      </c>
    </row>
    <row r="27" spans="1:36">
      <c r="A27">
        <f>'03_Resumo_Municipios'!A27</f>
        <v>5101902</v>
      </c>
      <c r="B27" t="str">
        <f>'03_Resumo_Municipios'!B27</f>
        <v>Brasnorte</v>
      </c>
      <c r="C27" t="str">
        <f>'03_Resumo_Municipios'!D27</f>
        <v>Centro-Oeste</v>
      </c>
      <c r="D27" s="4">
        <f>IFERROR(VALUE(Base_Amostral!K27),"")</f>
        <v>17004</v>
      </c>
      <c r="E27" s="4">
        <f>IFERROR(VALUE(Base_Amostral!M27),"")</f>
        <v>1.06</v>
      </c>
      <c r="F27" s="4">
        <f>'03_Resumo_Municipios'!E27</f>
        <v>5.35</v>
      </c>
      <c r="G27" s="4">
        <f>'03_Resumo_Municipios'!F27</f>
        <v>5.2</v>
      </c>
      <c r="H27">
        <f t="shared" si="0"/>
        <v>1</v>
      </c>
      <c r="I27">
        <f t="shared" si="1"/>
        <v>1</v>
      </c>
      <c r="J27">
        <v>17004</v>
      </c>
      <c r="K27">
        <v>5.35</v>
      </c>
      <c r="L27">
        <f t="shared" si="2"/>
        <v>225</v>
      </c>
      <c r="M27">
        <f t="shared" si="3"/>
        <v>19.5</v>
      </c>
      <c r="Q27">
        <v>17004</v>
      </c>
      <c r="R27">
        <v>5.2</v>
      </c>
      <c r="S27">
        <f t="shared" si="4"/>
        <v>223</v>
      </c>
      <c r="T27">
        <f t="shared" si="5"/>
        <v>13</v>
      </c>
      <c r="Y27">
        <v>1.06</v>
      </c>
      <c r="Z27">
        <v>5.35</v>
      </c>
      <c r="AA27">
        <f t="shared" si="6"/>
        <v>5</v>
      </c>
      <c r="AB27">
        <f t="shared" si="7"/>
        <v>19.5</v>
      </c>
      <c r="AG27">
        <v>1.06</v>
      </c>
      <c r="AH27">
        <v>5.2</v>
      </c>
      <c r="AI27">
        <f t="shared" si="8"/>
        <v>5</v>
      </c>
      <c r="AJ27">
        <f t="shared" si="9"/>
        <v>13</v>
      </c>
    </row>
    <row r="28" spans="1:36">
      <c r="A28">
        <f>'03_Resumo_Municipios'!A28</f>
        <v>5209457</v>
      </c>
      <c r="B28" t="str">
        <f>'03_Resumo_Municipios'!B28</f>
        <v>Guarinos</v>
      </c>
      <c r="C28" t="str">
        <f>'03_Resumo_Municipios'!D28</f>
        <v>Centro-Oeste</v>
      </c>
      <c r="D28" s="4">
        <f>IFERROR(VALUE(Base_Amostral!K28),"")</f>
        <v>2161</v>
      </c>
      <c r="E28" s="4">
        <f>IFERROR(VALUE(Base_Amostral!M28),"")</f>
        <v>3.64</v>
      </c>
      <c r="F28" s="4">
        <f>'03_Resumo_Municipios'!E28</f>
        <v>7.5</v>
      </c>
      <c r="G28" s="4">
        <f>'03_Resumo_Municipios'!F28</f>
        <v>7.2</v>
      </c>
      <c r="H28">
        <f t="shared" si="0"/>
        <v>1</v>
      </c>
      <c r="I28">
        <f t="shared" si="1"/>
        <v>1</v>
      </c>
      <c r="J28">
        <v>2161</v>
      </c>
      <c r="K28">
        <v>7.5</v>
      </c>
      <c r="L28">
        <f t="shared" si="2"/>
        <v>10</v>
      </c>
      <c r="M28">
        <f t="shared" si="3"/>
        <v>238</v>
      </c>
      <c r="Q28">
        <v>2161</v>
      </c>
      <c r="R28">
        <v>7.2</v>
      </c>
      <c r="S28">
        <f t="shared" si="4"/>
        <v>10</v>
      </c>
      <c r="T28">
        <f t="shared" si="5"/>
        <v>257</v>
      </c>
      <c r="Y28">
        <v>3.64</v>
      </c>
      <c r="Z28">
        <v>7.5</v>
      </c>
      <c r="AA28">
        <f t="shared" si="6"/>
        <v>30</v>
      </c>
      <c r="AB28">
        <f t="shared" si="7"/>
        <v>238</v>
      </c>
      <c r="AG28">
        <v>3.64</v>
      </c>
      <c r="AH28">
        <v>7.2</v>
      </c>
      <c r="AI28">
        <f t="shared" si="8"/>
        <v>29</v>
      </c>
      <c r="AJ28">
        <f t="shared" si="9"/>
        <v>257</v>
      </c>
    </row>
    <row r="29" spans="1:36">
      <c r="A29">
        <f>'03_Resumo_Municipios'!A29</f>
        <v>5102504</v>
      </c>
      <c r="B29" t="str">
        <f>'03_Resumo_Municipios'!B29</f>
        <v>Cáceres</v>
      </c>
      <c r="C29" t="str">
        <f>'03_Resumo_Municipios'!D29</f>
        <v>Centro-Oeste</v>
      </c>
      <c r="D29" s="4">
        <f>IFERROR(VALUE(Base_Amostral!K29),"")</f>
        <v>89681</v>
      </c>
      <c r="E29" s="4">
        <f>IFERROR(VALUE(Base_Amostral!M29),"")</f>
        <v>3.66</v>
      </c>
      <c r="F29" s="4">
        <f>'03_Resumo_Municipios'!E29</f>
        <v>7.3</v>
      </c>
      <c r="G29" s="4">
        <f>'03_Resumo_Municipios'!F29</f>
        <v>7.4249999999999998</v>
      </c>
      <c r="H29">
        <f t="shared" si="0"/>
        <v>1</v>
      </c>
      <c r="I29">
        <f t="shared" si="1"/>
        <v>1</v>
      </c>
      <c r="J29">
        <v>89681</v>
      </c>
      <c r="K29">
        <v>7.3</v>
      </c>
      <c r="L29">
        <f t="shared" si="2"/>
        <v>340</v>
      </c>
      <c r="M29">
        <f t="shared" si="3"/>
        <v>221</v>
      </c>
      <c r="Q29">
        <v>89681</v>
      </c>
      <c r="R29">
        <v>7.4249999999999998</v>
      </c>
      <c r="S29">
        <f t="shared" si="4"/>
        <v>336</v>
      </c>
      <c r="T29">
        <f t="shared" si="5"/>
        <v>297</v>
      </c>
      <c r="Y29">
        <v>3.66</v>
      </c>
      <c r="Z29">
        <v>7.3</v>
      </c>
      <c r="AA29">
        <f t="shared" si="6"/>
        <v>31</v>
      </c>
      <c r="AB29">
        <f t="shared" si="7"/>
        <v>221</v>
      </c>
      <c r="AG29">
        <v>3.66</v>
      </c>
      <c r="AH29">
        <v>7.4249999999999998</v>
      </c>
      <c r="AI29">
        <f t="shared" si="8"/>
        <v>30</v>
      </c>
      <c r="AJ29">
        <f t="shared" si="9"/>
        <v>297</v>
      </c>
    </row>
    <row r="30" spans="1:36">
      <c r="A30">
        <f>'03_Resumo_Municipios'!A30</f>
        <v>5214861</v>
      </c>
      <c r="B30" t="str">
        <f>'03_Resumo_Municipios'!B30</f>
        <v>Nova Glória</v>
      </c>
      <c r="C30" t="str">
        <f>'03_Resumo_Municipios'!D30</f>
        <v>Centro-Oeste</v>
      </c>
      <c r="D30" s="4">
        <f>IFERROR(VALUE(Base_Amostral!K30),"")</f>
        <v>8310</v>
      </c>
      <c r="E30" s="4">
        <f>IFERROR(VALUE(Base_Amostral!M30),"")</f>
        <v>20.18</v>
      </c>
      <c r="F30" s="4">
        <f>'03_Resumo_Municipios'!E30</f>
        <v>7.3249999999999993</v>
      </c>
      <c r="G30" s="4">
        <f>'03_Resumo_Municipios'!F30</f>
        <v>7.2</v>
      </c>
      <c r="H30">
        <f t="shared" si="0"/>
        <v>1</v>
      </c>
      <c r="I30">
        <f t="shared" si="1"/>
        <v>1</v>
      </c>
      <c r="J30">
        <v>8310</v>
      </c>
      <c r="K30">
        <v>7.3249999999999993</v>
      </c>
      <c r="L30">
        <f t="shared" si="2"/>
        <v>134</v>
      </c>
      <c r="M30">
        <f t="shared" si="3"/>
        <v>223</v>
      </c>
      <c r="Q30">
        <v>8310</v>
      </c>
      <c r="R30">
        <v>7.2</v>
      </c>
      <c r="S30">
        <f t="shared" si="4"/>
        <v>132</v>
      </c>
      <c r="T30">
        <f t="shared" si="5"/>
        <v>257</v>
      </c>
      <c r="Y30">
        <v>20.18</v>
      </c>
      <c r="Z30">
        <v>7.3249999999999993</v>
      </c>
      <c r="AA30">
        <f t="shared" si="6"/>
        <v>161</v>
      </c>
      <c r="AB30">
        <f t="shared" si="7"/>
        <v>223</v>
      </c>
      <c r="AG30">
        <v>20.18</v>
      </c>
      <c r="AH30">
        <v>7.2</v>
      </c>
      <c r="AI30">
        <f t="shared" si="8"/>
        <v>157</v>
      </c>
      <c r="AJ30">
        <f t="shared" si="9"/>
        <v>257</v>
      </c>
    </row>
    <row r="31" spans="1:36">
      <c r="A31">
        <f>'03_Resumo_Municipios'!A31</f>
        <v>5107107</v>
      </c>
      <c r="B31" t="str">
        <f>'03_Resumo_Municipios'!B31</f>
        <v>São José dos Quatro Marcos</v>
      </c>
      <c r="C31" t="str">
        <f>'03_Resumo_Municipios'!D31</f>
        <v>Centro-Oeste</v>
      </c>
      <c r="D31" s="4">
        <f>IFERROR(VALUE(Base_Amostral!K31),"")</f>
        <v>17849</v>
      </c>
      <c r="E31" s="4">
        <f>IFERROR(VALUE(Base_Amostral!M31),"")</f>
        <v>13.91</v>
      </c>
      <c r="F31" s="4">
        <f>'03_Resumo_Municipios'!E31</f>
        <v>6.5250000000000004</v>
      </c>
      <c r="G31" s="4">
        <f>'03_Resumo_Municipios'!F31</f>
        <v>6.2</v>
      </c>
      <c r="H31">
        <f t="shared" si="0"/>
        <v>1</v>
      </c>
      <c r="I31">
        <f t="shared" si="1"/>
        <v>1</v>
      </c>
      <c r="J31">
        <v>17849</v>
      </c>
      <c r="K31">
        <v>6.5250000000000004</v>
      </c>
      <c r="L31">
        <f t="shared" si="2"/>
        <v>240</v>
      </c>
      <c r="M31">
        <f t="shared" si="3"/>
        <v>115.5</v>
      </c>
      <c r="Q31">
        <v>17849</v>
      </c>
      <c r="R31">
        <v>6.2</v>
      </c>
      <c r="S31">
        <f t="shared" si="4"/>
        <v>238</v>
      </c>
      <c r="T31">
        <f t="shared" si="5"/>
        <v>87</v>
      </c>
      <c r="Y31">
        <v>13.91</v>
      </c>
      <c r="Z31">
        <v>6.5250000000000004</v>
      </c>
      <c r="AA31">
        <f t="shared" si="6"/>
        <v>106</v>
      </c>
      <c r="AB31">
        <f t="shared" si="7"/>
        <v>115.5</v>
      </c>
      <c r="AG31">
        <v>13.91</v>
      </c>
      <c r="AH31">
        <v>6.2</v>
      </c>
      <c r="AI31">
        <f t="shared" si="8"/>
        <v>103</v>
      </c>
      <c r="AJ31">
        <f t="shared" si="9"/>
        <v>87</v>
      </c>
    </row>
    <row r="32" spans="1:36">
      <c r="A32">
        <f>'03_Resumo_Municipios'!A32</f>
        <v>5004106</v>
      </c>
      <c r="B32" t="str">
        <f>'03_Resumo_Municipios'!B32</f>
        <v>Guia Lopes da Laguna</v>
      </c>
      <c r="C32" t="str">
        <f>'03_Resumo_Municipios'!D32</f>
        <v>Centro-Oeste</v>
      </c>
      <c r="D32" s="4">
        <f>IFERROR(VALUE(Base_Amostral!K32),"")</f>
        <v>9940</v>
      </c>
      <c r="E32" s="4">
        <f>IFERROR(VALUE(Base_Amostral!M32),"")</f>
        <v>8.11</v>
      </c>
      <c r="F32" s="4">
        <f>'03_Resumo_Municipios'!E32</f>
        <v>6.15</v>
      </c>
      <c r="G32" s="4">
        <f>'03_Resumo_Municipios'!F32</f>
        <v>6.8</v>
      </c>
      <c r="H32">
        <f t="shared" si="0"/>
        <v>1</v>
      </c>
      <c r="I32">
        <f t="shared" si="1"/>
        <v>1</v>
      </c>
      <c r="J32">
        <v>9940</v>
      </c>
      <c r="K32">
        <v>6.15</v>
      </c>
      <c r="L32">
        <f t="shared" si="2"/>
        <v>150</v>
      </c>
      <c r="M32">
        <f t="shared" si="3"/>
        <v>71</v>
      </c>
      <c r="Q32">
        <v>9940</v>
      </c>
      <c r="R32">
        <v>6.8</v>
      </c>
      <c r="S32">
        <f t="shared" si="4"/>
        <v>148</v>
      </c>
      <c r="T32">
        <f t="shared" si="5"/>
        <v>192.5</v>
      </c>
      <c r="Y32">
        <v>8.11</v>
      </c>
      <c r="Z32">
        <v>6.15</v>
      </c>
      <c r="AA32">
        <f t="shared" si="6"/>
        <v>61</v>
      </c>
      <c r="AB32">
        <f t="shared" si="7"/>
        <v>71</v>
      </c>
      <c r="AG32">
        <v>8.11</v>
      </c>
      <c r="AH32">
        <v>6.8</v>
      </c>
      <c r="AI32">
        <f t="shared" si="8"/>
        <v>60</v>
      </c>
      <c r="AJ32">
        <f t="shared" si="9"/>
        <v>192.5</v>
      </c>
    </row>
    <row r="33" spans="1:36">
      <c r="A33">
        <f>'03_Resumo_Municipios'!A33</f>
        <v>2203305</v>
      </c>
      <c r="B33" t="str">
        <f>'03_Resumo_Municipios'!B33</f>
        <v>Demerval Lobão</v>
      </c>
      <c r="C33" t="str">
        <f>'03_Resumo_Municipios'!D33</f>
        <v>Nordeste</v>
      </c>
      <c r="D33" s="4">
        <f>IFERROR(VALUE(Base_Amostral!K33),"")</f>
        <v>16352</v>
      </c>
      <c r="E33" s="4">
        <f>IFERROR(VALUE(Base_Amostral!M33),"")</f>
        <v>75.42</v>
      </c>
      <c r="F33" s="4">
        <f>'03_Resumo_Municipios'!E33</f>
        <v>7.4249999999999998</v>
      </c>
      <c r="G33" s="4">
        <f>'03_Resumo_Municipios'!F33</f>
        <v>7.1</v>
      </c>
      <c r="H33">
        <f t="shared" si="0"/>
        <v>1</v>
      </c>
      <c r="I33">
        <f t="shared" si="1"/>
        <v>1</v>
      </c>
      <c r="J33">
        <v>16352</v>
      </c>
      <c r="K33">
        <v>7.4249999999999998</v>
      </c>
      <c r="L33">
        <f t="shared" si="2"/>
        <v>221</v>
      </c>
      <c r="M33">
        <f t="shared" si="3"/>
        <v>229</v>
      </c>
      <c r="Q33">
        <v>16352</v>
      </c>
      <c r="R33">
        <v>7.1</v>
      </c>
      <c r="S33">
        <f t="shared" si="4"/>
        <v>219</v>
      </c>
      <c r="T33">
        <f t="shared" si="5"/>
        <v>245.5</v>
      </c>
      <c r="Y33">
        <v>75.42</v>
      </c>
      <c r="Z33">
        <v>7.4249999999999998</v>
      </c>
      <c r="AA33">
        <f t="shared" si="6"/>
        <v>301</v>
      </c>
      <c r="AB33">
        <f t="shared" si="7"/>
        <v>229</v>
      </c>
      <c r="AG33">
        <v>75.42</v>
      </c>
      <c r="AH33">
        <v>7.1</v>
      </c>
      <c r="AI33">
        <f t="shared" si="8"/>
        <v>294</v>
      </c>
      <c r="AJ33">
        <f t="shared" si="9"/>
        <v>245.5</v>
      </c>
    </row>
    <row r="34" spans="1:36">
      <c r="A34">
        <f>'03_Resumo_Municipios'!A34</f>
        <v>2504405</v>
      </c>
      <c r="B34" t="str">
        <f>'03_Resumo_Municipios'!B34</f>
        <v>Conceição</v>
      </c>
      <c r="C34" t="str">
        <f>'03_Resumo_Municipios'!D34</f>
        <v>Nordeste</v>
      </c>
      <c r="D34" s="4">
        <f>IFERROR(VALUE(Base_Amostral!K34),"")</f>
        <v>18260</v>
      </c>
      <c r="E34" s="4">
        <f>IFERROR(VALUE(Base_Amostral!M34),"")</f>
        <v>31.45</v>
      </c>
      <c r="F34" s="4">
        <f>'03_Resumo_Municipios'!E34</f>
        <v>6.8749999999999991</v>
      </c>
      <c r="G34" s="4">
        <f>'03_Resumo_Municipios'!F34</f>
        <v>6.6</v>
      </c>
      <c r="H34">
        <f t="shared" si="0"/>
        <v>1</v>
      </c>
      <c r="I34">
        <f t="shared" si="1"/>
        <v>1</v>
      </c>
      <c r="J34">
        <v>18260</v>
      </c>
      <c r="K34">
        <v>6.8749999999999991</v>
      </c>
      <c r="L34">
        <f t="shared" si="2"/>
        <v>245</v>
      </c>
      <c r="M34">
        <f t="shared" si="3"/>
        <v>170</v>
      </c>
      <c r="Q34">
        <v>18260</v>
      </c>
      <c r="R34">
        <v>6.6</v>
      </c>
      <c r="S34">
        <f t="shared" si="4"/>
        <v>243</v>
      </c>
      <c r="T34">
        <f t="shared" si="5"/>
        <v>154</v>
      </c>
      <c r="Y34">
        <v>31.45</v>
      </c>
      <c r="Z34">
        <v>6.8749999999999991</v>
      </c>
      <c r="AA34">
        <f t="shared" si="6"/>
        <v>207</v>
      </c>
      <c r="AB34">
        <f t="shared" si="7"/>
        <v>170</v>
      </c>
      <c r="AG34">
        <v>31.45</v>
      </c>
      <c r="AH34">
        <v>6.6</v>
      </c>
      <c r="AI34">
        <f t="shared" si="8"/>
        <v>203</v>
      </c>
      <c r="AJ34">
        <f t="shared" si="9"/>
        <v>154</v>
      </c>
    </row>
    <row r="35" spans="1:36">
      <c r="A35">
        <f>'03_Resumo_Municipios'!A35</f>
        <v>2703304</v>
      </c>
      <c r="B35" t="str">
        <f>'03_Resumo_Municipios'!B35</f>
        <v>Inhapi</v>
      </c>
      <c r="C35" t="str">
        <f>'03_Resumo_Municipios'!D35</f>
        <v>Nordeste</v>
      </c>
      <c r="D35" s="4">
        <f>IFERROR(VALUE(Base_Amostral!K35),"")</f>
        <v>15167</v>
      </c>
      <c r="E35" s="4">
        <f>IFERROR(VALUE(Base_Amostral!M35),"")</f>
        <v>40.770000000000003</v>
      </c>
      <c r="F35" s="4">
        <f>'03_Resumo_Municipios'!E35</f>
        <v>6.2250000000000005</v>
      </c>
      <c r="G35" s="4">
        <f>'03_Resumo_Municipios'!F35</f>
        <v>6.2250000000000005</v>
      </c>
      <c r="H35">
        <f t="shared" si="0"/>
        <v>1</v>
      </c>
      <c r="I35">
        <f t="shared" si="1"/>
        <v>1</v>
      </c>
      <c r="J35">
        <v>15167</v>
      </c>
      <c r="K35">
        <v>6.2250000000000005</v>
      </c>
      <c r="L35">
        <f t="shared" si="2"/>
        <v>210</v>
      </c>
      <c r="M35">
        <f t="shared" si="3"/>
        <v>79</v>
      </c>
      <c r="Q35">
        <v>15167</v>
      </c>
      <c r="R35">
        <v>6.2250000000000005</v>
      </c>
      <c r="S35">
        <f t="shared" si="4"/>
        <v>208</v>
      </c>
      <c r="T35">
        <f t="shared" si="5"/>
        <v>90</v>
      </c>
      <c r="Y35">
        <v>40.770000000000003</v>
      </c>
      <c r="Z35">
        <v>6.2250000000000005</v>
      </c>
      <c r="AA35">
        <f t="shared" si="6"/>
        <v>244</v>
      </c>
      <c r="AB35">
        <f t="shared" si="7"/>
        <v>79</v>
      </c>
      <c r="AG35">
        <v>40.770000000000003</v>
      </c>
      <c r="AH35">
        <v>6.2250000000000005</v>
      </c>
      <c r="AI35">
        <f t="shared" si="8"/>
        <v>238</v>
      </c>
      <c r="AJ35">
        <f t="shared" si="9"/>
        <v>90</v>
      </c>
    </row>
    <row r="36" spans="1:36">
      <c r="A36">
        <f>'03_Resumo_Municipios'!A36</f>
        <v>2900603</v>
      </c>
      <c r="B36" t="str">
        <f>'03_Resumo_Municipios'!B36</f>
        <v>Aiquara</v>
      </c>
      <c r="C36" t="str">
        <f>'03_Resumo_Municipios'!D36</f>
        <v>Nordeste</v>
      </c>
      <c r="D36" s="4">
        <f>IFERROR(VALUE(Base_Amostral!K36),"")</f>
        <v>4447</v>
      </c>
      <c r="E36" s="4">
        <f>IFERROR(VALUE(Base_Amostral!M36),"")</f>
        <v>26.49</v>
      </c>
      <c r="F36" s="4">
        <f>'03_Resumo_Municipios'!E36</f>
        <v>6.6000000000000005</v>
      </c>
      <c r="G36" s="4">
        <f>'03_Resumo_Municipios'!F36</f>
        <v>6.3999999999999995</v>
      </c>
      <c r="H36">
        <f t="shared" si="0"/>
        <v>1</v>
      </c>
      <c r="I36">
        <f t="shared" si="1"/>
        <v>1</v>
      </c>
      <c r="J36">
        <v>4447</v>
      </c>
      <c r="K36">
        <v>6.6000000000000005</v>
      </c>
      <c r="L36">
        <f t="shared" si="2"/>
        <v>70</v>
      </c>
      <c r="M36">
        <f t="shared" si="3"/>
        <v>139</v>
      </c>
      <c r="Q36">
        <v>4447</v>
      </c>
      <c r="R36">
        <v>6.3999999999999995</v>
      </c>
      <c r="S36">
        <f t="shared" si="4"/>
        <v>69</v>
      </c>
      <c r="T36">
        <f t="shared" si="5"/>
        <v>109</v>
      </c>
      <c r="Y36">
        <v>26.49</v>
      </c>
      <c r="Z36">
        <v>6.6000000000000005</v>
      </c>
      <c r="AA36">
        <f t="shared" si="6"/>
        <v>191</v>
      </c>
      <c r="AB36">
        <f t="shared" si="7"/>
        <v>139</v>
      </c>
      <c r="AG36">
        <v>26.49</v>
      </c>
      <c r="AH36">
        <v>6.3999999999999995</v>
      </c>
      <c r="AI36">
        <f t="shared" si="8"/>
        <v>187</v>
      </c>
      <c r="AJ36">
        <f t="shared" si="9"/>
        <v>109</v>
      </c>
    </row>
    <row r="37" spans="1:36">
      <c r="A37">
        <f>'03_Resumo_Municipios'!A37</f>
        <v>2933000</v>
      </c>
      <c r="B37" t="str">
        <f>'03_Resumo_Municipios'!B37</f>
        <v>Valente</v>
      </c>
      <c r="C37" t="str">
        <f>'03_Resumo_Municipios'!D37</f>
        <v>Nordeste</v>
      </c>
      <c r="D37" s="4">
        <f>IFERROR(VALUE(Base_Amostral!K37),"")</f>
        <v>24362</v>
      </c>
      <c r="E37" s="4">
        <f>IFERROR(VALUE(Base_Amostral!M37),"")</f>
        <v>61.7</v>
      </c>
      <c r="F37" s="4">
        <f>'03_Resumo_Municipios'!E37</f>
        <v>7.5</v>
      </c>
      <c r="G37" s="4">
        <f>'03_Resumo_Municipios'!F37</f>
        <v>7.45</v>
      </c>
      <c r="H37">
        <f t="shared" si="0"/>
        <v>1</v>
      </c>
      <c r="I37">
        <f t="shared" si="1"/>
        <v>1</v>
      </c>
      <c r="J37">
        <v>24362</v>
      </c>
      <c r="K37">
        <v>7.5</v>
      </c>
      <c r="L37">
        <f t="shared" si="2"/>
        <v>274</v>
      </c>
      <c r="M37">
        <f t="shared" si="3"/>
        <v>238</v>
      </c>
      <c r="Q37">
        <v>24362</v>
      </c>
      <c r="R37">
        <v>7.45</v>
      </c>
      <c r="S37">
        <f t="shared" si="4"/>
        <v>271</v>
      </c>
      <c r="T37">
        <f t="shared" si="5"/>
        <v>298</v>
      </c>
      <c r="Y37">
        <v>61.7</v>
      </c>
      <c r="Z37">
        <v>7.5</v>
      </c>
      <c r="AA37">
        <f t="shared" si="6"/>
        <v>284</v>
      </c>
      <c r="AB37">
        <f t="shared" si="7"/>
        <v>238</v>
      </c>
      <c r="AG37">
        <v>61.7</v>
      </c>
      <c r="AH37">
        <v>7.45</v>
      </c>
      <c r="AI37">
        <f t="shared" si="8"/>
        <v>278</v>
      </c>
      <c r="AJ37">
        <f t="shared" si="9"/>
        <v>298</v>
      </c>
    </row>
    <row r="38" spans="1:36">
      <c r="A38">
        <f>'03_Resumo_Municipios'!A38</f>
        <v>2413904</v>
      </c>
      <c r="B38" t="str">
        <f>'03_Resumo_Municipios'!B38</f>
        <v>Taipu</v>
      </c>
      <c r="C38" t="str">
        <f>'03_Resumo_Municipios'!D38</f>
        <v>Nordeste</v>
      </c>
      <c r="D38" s="4">
        <f>IFERROR(VALUE(Base_Amostral!K38),"")</f>
        <v>11422</v>
      </c>
      <c r="E38" s="4">
        <f>IFERROR(VALUE(Base_Amostral!M38),"")</f>
        <v>32.369999999999997</v>
      </c>
      <c r="F38" s="4">
        <f>'03_Resumo_Municipios'!E38</f>
        <v>5.875</v>
      </c>
      <c r="G38" s="4">
        <f>'03_Resumo_Municipios'!F38</f>
        <v>6</v>
      </c>
      <c r="H38">
        <f t="shared" si="0"/>
        <v>1</v>
      </c>
      <c r="I38">
        <f t="shared" si="1"/>
        <v>1</v>
      </c>
      <c r="J38">
        <v>11422</v>
      </c>
      <c r="K38">
        <v>5.875</v>
      </c>
      <c r="L38">
        <f t="shared" si="2"/>
        <v>178</v>
      </c>
      <c r="M38">
        <f t="shared" si="3"/>
        <v>50</v>
      </c>
      <c r="Q38">
        <v>11422</v>
      </c>
      <c r="R38">
        <v>6</v>
      </c>
      <c r="S38">
        <f t="shared" si="4"/>
        <v>176</v>
      </c>
      <c r="T38">
        <f t="shared" si="5"/>
        <v>64.5</v>
      </c>
      <c r="Y38">
        <v>32.369999999999997</v>
      </c>
      <c r="Z38">
        <v>5.875</v>
      </c>
      <c r="AA38">
        <f t="shared" si="6"/>
        <v>214</v>
      </c>
      <c r="AB38">
        <f t="shared" si="7"/>
        <v>50</v>
      </c>
      <c r="AG38">
        <v>32.369999999999997</v>
      </c>
      <c r="AH38">
        <v>6</v>
      </c>
      <c r="AI38">
        <f t="shared" si="8"/>
        <v>210</v>
      </c>
      <c r="AJ38">
        <f t="shared" si="9"/>
        <v>64.5</v>
      </c>
    </row>
    <row r="39" spans="1:36">
      <c r="A39">
        <f>'03_Resumo_Municipios'!A39</f>
        <v>2913705</v>
      </c>
      <c r="B39" t="str">
        <f>'03_Resumo_Municipios'!B39</f>
        <v>Inhambupe</v>
      </c>
      <c r="C39" t="str">
        <f>'03_Resumo_Municipios'!D39</f>
        <v>Nordeste</v>
      </c>
      <c r="D39" s="4">
        <f>IFERROR(VALUE(Base_Amostral!K39),"")</f>
        <v>33790</v>
      </c>
      <c r="E39" s="4">
        <f>IFERROR(VALUE(Base_Amostral!M39),"")</f>
        <v>31.22</v>
      </c>
      <c r="F39" s="4">
        <f>'03_Resumo_Municipios'!E39</f>
        <v>5.2750000000000004</v>
      </c>
      <c r="G39" s="4">
        <f>'03_Resumo_Municipios'!F39</f>
        <v>5.7</v>
      </c>
      <c r="H39">
        <f t="shared" si="0"/>
        <v>1</v>
      </c>
      <c r="I39">
        <f t="shared" si="1"/>
        <v>1</v>
      </c>
      <c r="J39">
        <v>33790</v>
      </c>
      <c r="K39">
        <v>5.2750000000000004</v>
      </c>
      <c r="L39">
        <f t="shared" si="2"/>
        <v>308</v>
      </c>
      <c r="M39">
        <f t="shared" si="3"/>
        <v>15</v>
      </c>
      <c r="Q39">
        <v>33790</v>
      </c>
      <c r="R39">
        <v>5.7</v>
      </c>
      <c r="S39">
        <f t="shared" si="4"/>
        <v>304</v>
      </c>
      <c r="T39">
        <f t="shared" si="5"/>
        <v>46</v>
      </c>
      <c r="Y39">
        <v>31.22</v>
      </c>
      <c r="Z39">
        <v>5.2750000000000004</v>
      </c>
      <c r="AA39">
        <f t="shared" si="6"/>
        <v>206</v>
      </c>
      <c r="AB39">
        <f t="shared" si="7"/>
        <v>15</v>
      </c>
      <c r="AG39">
        <v>31.22</v>
      </c>
      <c r="AH39">
        <v>5.7</v>
      </c>
      <c r="AI39">
        <f t="shared" si="8"/>
        <v>202</v>
      </c>
      <c r="AJ39">
        <f t="shared" si="9"/>
        <v>46</v>
      </c>
    </row>
    <row r="40" spans="1:36">
      <c r="A40">
        <f>'03_Resumo_Municipios'!A40</f>
        <v>2922607</v>
      </c>
      <c r="B40" t="str">
        <f>'03_Resumo_Municipios'!B40</f>
        <v>Nilo Peçanha</v>
      </c>
      <c r="C40" t="str">
        <f>'03_Resumo_Municipios'!D40</f>
        <v>Nordeste</v>
      </c>
      <c r="D40" s="4">
        <f>IFERROR(VALUE(Base_Amostral!K40),"")</f>
        <v>12063</v>
      </c>
      <c r="E40" s="4">
        <f>IFERROR(VALUE(Base_Amostral!M40),"")</f>
        <v>31.02</v>
      </c>
      <c r="F40" s="4">
        <f>'03_Resumo_Municipios'!E40</f>
        <v>5.95</v>
      </c>
      <c r="G40" s="4">
        <f>'03_Resumo_Municipios'!F40</f>
        <v>5.85</v>
      </c>
      <c r="H40">
        <f t="shared" si="0"/>
        <v>1</v>
      </c>
      <c r="I40">
        <f t="shared" si="1"/>
        <v>1</v>
      </c>
      <c r="J40">
        <v>12063</v>
      </c>
      <c r="K40">
        <v>5.95</v>
      </c>
      <c r="L40">
        <f t="shared" si="2"/>
        <v>183</v>
      </c>
      <c r="M40">
        <f t="shared" si="3"/>
        <v>52.5</v>
      </c>
      <c r="Q40">
        <v>12063</v>
      </c>
      <c r="R40">
        <v>5.85</v>
      </c>
      <c r="S40">
        <f t="shared" si="4"/>
        <v>181</v>
      </c>
      <c r="T40">
        <f t="shared" si="5"/>
        <v>55</v>
      </c>
      <c r="Y40">
        <v>31.02</v>
      </c>
      <c r="Z40">
        <v>5.95</v>
      </c>
      <c r="AA40">
        <f t="shared" si="6"/>
        <v>205</v>
      </c>
      <c r="AB40">
        <f t="shared" si="7"/>
        <v>52.5</v>
      </c>
      <c r="AG40">
        <v>31.02</v>
      </c>
      <c r="AH40">
        <v>5.85</v>
      </c>
      <c r="AI40">
        <f t="shared" si="8"/>
        <v>201</v>
      </c>
      <c r="AJ40">
        <f t="shared" si="9"/>
        <v>55</v>
      </c>
    </row>
    <row r="41" spans="1:36">
      <c r="A41">
        <f>'03_Resumo_Municipios'!A41</f>
        <v>2933208</v>
      </c>
      <c r="B41" t="str">
        <f>'03_Resumo_Municipios'!B41</f>
        <v>Vera Cruz</v>
      </c>
      <c r="C41" t="str">
        <f>'03_Resumo_Municipios'!D41</f>
        <v>Nordeste</v>
      </c>
      <c r="D41" s="4">
        <f>IFERROR(VALUE(Base_Amostral!K41),"")</f>
        <v>42529</v>
      </c>
      <c r="E41" s="4">
        <f>IFERROR(VALUE(Base_Amostral!M41),"")</f>
        <v>142.94</v>
      </c>
      <c r="F41" s="4">
        <f>'03_Resumo_Municipios'!E41</f>
        <v>5.375</v>
      </c>
      <c r="G41" s="4">
        <f>'03_Resumo_Municipios'!F41</f>
        <v>5.3250000000000002</v>
      </c>
      <c r="H41">
        <f t="shared" si="0"/>
        <v>1</v>
      </c>
      <c r="I41">
        <f t="shared" si="1"/>
        <v>1</v>
      </c>
      <c r="J41">
        <v>42529</v>
      </c>
      <c r="K41">
        <v>5.375</v>
      </c>
      <c r="L41">
        <f t="shared" si="2"/>
        <v>318</v>
      </c>
      <c r="M41">
        <f t="shared" si="3"/>
        <v>22</v>
      </c>
      <c r="Q41">
        <v>42529</v>
      </c>
      <c r="R41">
        <v>5.3250000000000002</v>
      </c>
      <c r="S41">
        <f t="shared" si="4"/>
        <v>314</v>
      </c>
      <c r="T41">
        <f t="shared" si="5"/>
        <v>21</v>
      </c>
      <c r="Y41">
        <v>142.94</v>
      </c>
      <c r="Z41">
        <v>5.375</v>
      </c>
      <c r="AA41">
        <f t="shared" si="6"/>
        <v>330</v>
      </c>
      <c r="AB41">
        <f t="shared" si="7"/>
        <v>22</v>
      </c>
      <c r="AG41">
        <v>142.94</v>
      </c>
      <c r="AH41">
        <v>5.3250000000000002</v>
      </c>
      <c r="AI41">
        <f t="shared" si="8"/>
        <v>323</v>
      </c>
      <c r="AJ41">
        <f t="shared" si="9"/>
        <v>21</v>
      </c>
    </row>
    <row r="42" spans="1:36">
      <c r="A42">
        <f>'03_Resumo_Municipios'!A42</f>
        <v>2513158</v>
      </c>
      <c r="B42" t="str">
        <f>'03_Resumo_Municipios'!B42</f>
        <v>Santa Cecília</v>
      </c>
      <c r="C42" t="str">
        <f>'03_Resumo_Municipios'!D42</f>
        <v>Nordeste</v>
      </c>
      <c r="D42" s="4">
        <f>IFERROR(VALUE(Base_Amostral!K42),"")</f>
        <v>7670</v>
      </c>
      <c r="E42" s="4">
        <f>IFERROR(VALUE(Base_Amostral!M42),"")</f>
        <v>35.25</v>
      </c>
      <c r="F42" s="4">
        <f>'03_Resumo_Municipios'!E42</f>
        <v>5.5250000000000004</v>
      </c>
      <c r="G42" s="4">
        <f>'03_Resumo_Municipios'!F42</f>
        <v>5.7</v>
      </c>
      <c r="H42">
        <f t="shared" si="0"/>
        <v>1</v>
      </c>
      <c r="I42">
        <f t="shared" si="1"/>
        <v>1</v>
      </c>
      <c r="J42">
        <v>7670</v>
      </c>
      <c r="K42">
        <v>5.5250000000000004</v>
      </c>
      <c r="L42">
        <f t="shared" si="2"/>
        <v>126</v>
      </c>
      <c r="M42">
        <f t="shared" si="3"/>
        <v>28</v>
      </c>
      <c r="Q42">
        <v>7670</v>
      </c>
      <c r="R42">
        <v>5.7</v>
      </c>
      <c r="S42">
        <f t="shared" si="4"/>
        <v>124</v>
      </c>
      <c r="T42">
        <f t="shared" si="5"/>
        <v>46</v>
      </c>
      <c r="Y42">
        <v>35.25</v>
      </c>
      <c r="Z42">
        <v>5.5250000000000004</v>
      </c>
      <c r="AA42">
        <f t="shared" si="6"/>
        <v>228</v>
      </c>
      <c r="AB42">
        <f t="shared" si="7"/>
        <v>28</v>
      </c>
      <c r="AG42">
        <v>35.25</v>
      </c>
      <c r="AH42">
        <v>5.7</v>
      </c>
      <c r="AI42">
        <f t="shared" si="8"/>
        <v>223</v>
      </c>
      <c r="AJ42">
        <f t="shared" si="9"/>
        <v>46</v>
      </c>
    </row>
    <row r="43" spans="1:36">
      <c r="A43">
        <f>'03_Resumo_Municipios'!A43</f>
        <v>2614006</v>
      </c>
      <c r="B43" t="str">
        <f>'03_Resumo_Municipios'!B43</f>
        <v>Serrita</v>
      </c>
      <c r="C43" t="str">
        <f>'03_Resumo_Municipios'!D43</f>
        <v>Nordeste</v>
      </c>
      <c r="D43" s="4">
        <f>IFERROR(VALUE(Base_Amostral!K43),"")</f>
        <v>18207</v>
      </c>
      <c r="E43" s="4">
        <f>IFERROR(VALUE(Base_Amostral!M43),"")</f>
        <v>11.86</v>
      </c>
      <c r="F43" s="4">
        <f>'03_Resumo_Municipios'!E43</f>
        <v>6.6</v>
      </c>
      <c r="G43" s="4">
        <f>'03_Resumo_Municipios'!F43</f>
        <v>6.55</v>
      </c>
      <c r="H43">
        <f t="shared" si="0"/>
        <v>1</v>
      </c>
      <c r="I43">
        <f t="shared" si="1"/>
        <v>1</v>
      </c>
      <c r="J43">
        <v>18207</v>
      </c>
      <c r="K43">
        <v>6.6</v>
      </c>
      <c r="L43">
        <f t="shared" si="2"/>
        <v>244</v>
      </c>
      <c r="M43">
        <f t="shared" si="3"/>
        <v>132.5</v>
      </c>
      <c r="Q43">
        <v>18207</v>
      </c>
      <c r="R43">
        <v>6.55</v>
      </c>
      <c r="S43">
        <f t="shared" si="4"/>
        <v>242</v>
      </c>
      <c r="T43">
        <f t="shared" si="5"/>
        <v>137.5</v>
      </c>
      <c r="Y43">
        <v>11.86</v>
      </c>
      <c r="Z43">
        <v>6.6</v>
      </c>
      <c r="AA43">
        <f t="shared" si="6"/>
        <v>92</v>
      </c>
      <c r="AB43">
        <f t="shared" si="7"/>
        <v>132.5</v>
      </c>
      <c r="AG43">
        <v>11.86</v>
      </c>
      <c r="AH43">
        <v>6.55</v>
      </c>
      <c r="AI43">
        <f t="shared" si="8"/>
        <v>90</v>
      </c>
      <c r="AJ43">
        <f t="shared" si="9"/>
        <v>137.5</v>
      </c>
    </row>
    <row r="44" spans="1:36">
      <c r="A44">
        <f>'03_Resumo_Municipios'!A44</f>
        <v>2110906</v>
      </c>
      <c r="B44" t="str">
        <f>'03_Resumo_Municipios'!B44</f>
        <v>São Francisco do Maranhão</v>
      </c>
      <c r="C44" t="str">
        <f>'03_Resumo_Municipios'!D44</f>
        <v>Nordeste</v>
      </c>
      <c r="D44" s="4">
        <f>IFERROR(VALUE(Base_Amostral!K44),"")</f>
        <v>12064</v>
      </c>
      <c r="E44" s="4">
        <f>IFERROR(VALUE(Base_Amostral!M44),"")</f>
        <v>5.28</v>
      </c>
      <c r="F44" s="4">
        <f>'03_Resumo_Municipios'!E44</f>
        <v>4.4250000000000007</v>
      </c>
      <c r="G44" s="4">
        <f>'03_Resumo_Municipios'!F44</f>
        <v>5</v>
      </c>
      <c r="H44">
        <f t="shared" si="0"/>
        <v>1</v>
      </c>
      <c r="I44">
        <f t="shared" si="1"/>
        <v>1</v>
      </c>
      <c r="J44">
        <v>12064</v>
      </c>
      <c r="K44">
        <v>4.4250000000000007</v>
      </c>
      <c r="L44">
        <f t="shared" si="2"/>
        <v>184</v>
      </c>
      <c r="M44">
        <f t="shared" si="3"/>
        <v>6.5</v>
      </c>
      <c r="Q44">
        <v>12064</v>
      </c>
      <c r="R44">
        <v>5</v>
      </c>
      <c r="S44">
        <f t="shared" si="4"/>
        <v>182</v>
      </c>
      <c r="T44">
        <f t="shared" si="5"/>
        <v>11.5</v>
      </c>
      <c r="Y44">
        <v>5.28</v>
      </c>
      <c r="Z44">
        <v>4.4250000000000007</v>
      </c>
      <c r="AA44">
        <f t="shared" si="6"/>
        <v>40</v>
      </c>
      <c r="AB44">
        <f t="shared" si="7"/>
        <v>6.5</v>
      </c>
      <c r="AG44">
        <v>5.28</v>
      </c>
      <c r="AH44">
        <v>5</v>
      </c>
      <c r="AI44">
        <f t="shared" si="8"/>
        <v>39</v>
      </c>
      <c r="AJ44">
        <f t="shared" si="9"/>
        <v>11.5</v>
      </c>
    </row>
    <row r="45" spans="1:36">
      <c r="A45">
        <f>'03_Resumo_Municipios'!A45</f>
        <v>2407500</v>
      </c>
      <c r="B45" t="str">
        <f>'03_Resumo_Municipios'!B45</f>
        <v>Maxaranguape</v>
      </c>
      <c r="C45" t="str">
        <f>'03_Resumo_Municipios'!D45</f>
        <v>Nordeste</v>
      </c>
      <c r="D45" s="4">
        <f>IFERROR(VALUE(Base_Amostral!K45),"")</f>
        <v>10255</v>
      </c>
      <c r="E45" s="4">
        <f>IFERROR(VALUE(Base_Amostral!M45),"")</f>
        <v>77.61</v>
      </c>
      <c r="F45" s="4">
        <f>'03_Resumo_Municipios'!E45</f>
        <v>6.1</v>
      </c>
      <c r="G45" s="4">
        <f>'03_Resumo_Municipios'!F45</f>
        <v>5.9</v>
      </c>
      <c r="H45">
        <f t="shared" si="0"/>
        <v>1</v>
      </c>
      <c r="I45">
        <f t="shared" si="1"/>
        <v>1</v>
      </c>
      <c r="J45">
        <v>10255</v>
      </c>
      <c r="K45">
        <v>6.1</v>
      </c>
      <c r="L45">
        <f t="shared" si="2"/>
        <v>157.5</v>
      </c>
      <c r="M45">
        <f t="shared" si="3"/>
        <v>67.5</v>
      </c>
      <c r="Q45">
        <v>10255</v>
      </c>
      <c r="R45">
        <v>5.9</v>
      </c>
      <c r="S45">
        <f t="shared" si="4"/>
        <v>155.5</v>
      </c>
      <c r="T45">
        <f t="shared" si="5"/>
        <v>58.5</v>
      </c>
      <c r="Y45">
        <v>77.61</v>
      </c>
      <c r="Z45">
        <v>6.1</v>
      </c>
      <c r="AA45">
        <f t="shared" si="6"/>
        <v>302</v>
      </c>
      <c r="AB45">
        <f t="shared" si="7"/>
        <v>67.5</v>
      </c>
      <c r="AG45">
        <v>77.61</v>
      </c>
      <c r="AH45">
        <v>5.9</v>
      </c>
      <c r="AI45">
        <f t="shared" si="8"/>
        <v>295</v>
      </c>
      <c r="AJ45">
        <f t="shared" si="9"/>
        <v>58.5</v>
      </c>
    </row>
    <row r="46" spans="1:36">
      <c r="A46">
        <f>'03_Resumo_Municipios'!A46</f>
        <v>2209971</v>
      </c>
      <c r="B46" t="str">
        <f>'03_Resumo_Municipios'!B46</f>
        <v>São João do Arraial</v>
      </c>
      <c r="C46" t="str">
        <f>'03_Resumo_Municipios'!D46</f>
        <v>Nordeste</v>
      </c>
      <c r="D46" s="4">
        <f>IFERROR(VALUE(Base_Amostral!K46),"")</f>
        <v>8186</v>
      </c>
      <c r="E46" s="4">
        <f>IFERROR(VALUE(Base_Amostral!M46),"")</f>
        <v>38.36</v>
      </c>
      <c r="F46" s="4">
        <f>'03_Resumo_Municipios'!E46</f>
        <v>6.8249999999999993</v>
      </c>
      <c r="G46" s="4">
        <f>'03_Resumo_Municipios'!F46</f>
        <v>6.4</v>
      </c>
      <c r="H46">
        <f t="shared" si="0"/>
        <v>1</v>
      </c>
      <c r="I46">
        <f t="shared" si="1"/>
        <v>1</v>
      </c>
      <c r="J46">
        <v>8186</v>
      </c>
      <c r="K46">
        <v>6.8249999999999993</v>
      </c>
      <c r="L46">
        <f t="shared" si="2"/>
        <v>133</v>
      </c>
      <c r="M46">
        <f t="shared" si="3"/>
        <v>165</v>
      </c>
      <c r="Q46">
        <v>8186</v>
      </c>
      <c r="R46">
        <v>6.4</v>
      </c>
      <c r="S46">
        <f t="shared" si="4"/>
        <v>131</v>
      </c>
      <c r="T46">
        <f t="shared" si="5"/>
        <v>115.5</v>
      </c>
      <c r="Y46">
        <v>38.36</v>
      </c>
      <c r="Z46">
        <v>6.8249999999999993</v>
      </c>
      <c r="AA46">
        <f t="shared" si="6"/>
        <v>235</v>
      </c>
      <c r="AB46">
        <f t="shared" si="7"/>
        <v>165</v>
      </c>
      <c r="AG46">
        <v>38.36</v>
      </c>
      <c r="AH46">
        <v>6.4</v>
      </c>
      <c r="AI46">
        <f t="shared" si="8"/>
        <v>230</v>
      </c>
      <c r="AJ46">
        <f t="shared" si="9"/>
        <v>115.5</v>
      </c>
    </row>
    <row r="47" spans="1:36">
      <c r="A47">
        <f>'03_Resumo_Municipios'!A47</f>
        <v>2103174</v>
      </c>
      <c r="B47" t="str">
        <f>'03_Resumo_Municipios'!B47</f>
        <v>Centro Novo do Maranhão</v>
      </c>
      <c r="C47" t="str">
        <f>'03_Resumo_Municipios'!D47</f>
        <v>Nordeste</v>
      </c>
      <c r="D47" s="4">
        <f>IFERROR(VALUE(Base_Amostral!K47),"")</f>
        <v>16267</v>
      </c>
      <c r="E47" s="4">
        <f>IFERROR(VALUE(Base_Amostral!M47),"")</f>
        <v>1.94</v>
      </c>
      <c r="F47" s="4">
        <f>'03_Resumo_Municipios'!E47</f>
        <v>7.15</v>
      </c>
      <c r="G47" s="4">
        <f>'03_Resumo_Municipios'!F47</f>
        <v>6.5</v>
      </c>
      <c r="H47">
        <f t="shared" si="0"/>
        <v>1</v>
      </c>
      <c r="I47">
        <f t="shared" si="1"/>
        <v>1</v>
      </c>
      <c r="J47">
        <v>16267</v>
      </c>
      <c r="K47">
        <v>7.15</v>
      </c>
      <c r="L47">
        <f t="shared" si="2"/>
        <v>220</v>
      </c>
      <c r="M47">
        <f t="shared" si="3"/>
        <v>200.5</v>
      </c>
      <c r="Q47">
        <v>16267</v>
      </c>
      <c r="R47">
        <v>6.5</v>
      </c>
      <c r="S47">
        <f t="shared" si="4"/>
        <v>218</v>
      </c>
      <c r="T47">
        <f t="shared" si="5"/>
        <v>129.5</v>
      </c>
      <c r="Y47">
        <v>1.94</v>
      </c>
      <c r="Z47">
        <v>7.15</v>
      </c>
      <c r="AA47">
        <f t="shared" si="6"/>
        <v>17.5</v>
      </c>
      <c r="AB47">
        <f t="shared" si="7"/>
        <v>200.5</v>
      </c>
      <c r="AG47">
        <v>1.94</v>
      </c>
      <c r="AH47">
        <v>6.5</v>
      </c>
      <c r="AI47">
        <f t="shared" si="8"/>
        <v>16.5</v>
      </c>
      <c r="AJ47">
        <f t="shared" si="9"/>
        <v>129.5</v>
      </c>
    </row>
    <row r="48" spans="1:36">
      <c r="A48">
        <f>'03_Resumo_Municipios'!A48</f>
        <v>2313955</v>
      </c>
      <c r="B48" t="str">
        <f>'03_Resumo_Municipios'!B48</f>
        <v>Varjota</v>
      </c>
      <c r="C48" t="str">
        <f>'03_Resumo_Municipios'!D48</f>
        <v>Nordeste</v>
      </c>
      <c r="D48" s="4">
        <f>IFERROR(VALUE(Base_Amostral!K48),"")</f>
        <v>18105</v>
      </c>
      <c r="E48" s="4">
        <f>IFERROR(VALUE(Base_Amostral!M48),"")</f>
        <v>101.01</v>
      </c>
      <c r="F48" s="4">
        <f>'03_Resumo_Municipios'!E48</f>
        <v>6.5</v>
      </c>
      <c r="G48" s="4">
        <f>'03_Resumo_Municipios'!F48</f>
        <v>6.5</v>
      </c>
      <c r="H48">
        <f t="shared" si="0"/>
        <v>1</v>
      </c>
      <c r="I48">
        <f t="shared" si="1"/>
        <v>1</v>
      </c>
      <c r="J48">
        <v>18105</v>
      </c>
      <c r="K48">
        <v>6.5</v>
      </c>
      <c r="L48">
        <f t="shared" si="2"/>
        <v>243</v>
      </c>
      <c r="M48">
        <f t="shared" si="3"/>
        <v>109</v>
      </c>
      <c r="Q48">
        <v>18105</v>
      </c>
      <c r="R48">
        <v>6.5</v>
      </c>
      <c r="S48">
        <f t="shared" si="4"/>
        <v>241</v>
      </c>
      <c r="T48">
        <f t="shared" si="5"/>
        <v>129.5</v>
      </c>
      <c r="Y48">
        <v>101.01</v>
      </c>
      <c r="Z48">
        <v>6.5</v>
      </c>
      <c r="AA48">
        <f t="shared" si="6"/>
        <v>319</v>
      </c>
      <c r="AB48">
        <f t="shared" si="7"/>
        <v>109</v>
      </c>
      <c r="AG48">
        <v>101.01</v>
      </c>
      <c r="AH48">
        <v>6.5</v>
      </c>
      <c r="AI48">
        <f t="shared" si="8"/>
        <v>312</v>
      </c>
      <c r="AJ48">
        <f t="shared" si="9"/>
        <v>129.5</v>
      </c>
    </row>
    <row r="49" spans="1:36">
      <c r="A49">
        <f>'03_Resumo_Municipios'!A49</f>
        <v>2609006</v>
      </c>
      <c r="B49" t="str">
        <f>'03_Resumo_Municipios'!B49</f>
        <v>Macaparana</v>
      </c>
      <c r="C49" t="str">
        <f>'03_Resumo_Municipios'!D49</f>
        <v>Nordeste</v>
      </c>
      <c r="D49" s="4">
        <f>IFERROR(VALUE(Base_Amostral!K49),"")</f>
        <v>23879</v>
      </c>
      <c r="E49" s="4">
        <f>IFERROR(VALUE(Base_Amostral!M49),"")</f>
        <v>221</v>
      </c>
      <c r="F49" s="4">
        <f>'03_Resumo_Municipios'!E49</f>
        <v>8.4750000000000014</v>
      </c>
      <c r="G49" s="4">
        <f>'03_Resumo_Municipios'!F49</f>
        <v>8.1749999999999989</v>
      </c>
      <c r="H49">
        <f t="shared" si="0"/>
        <v>1</v>
      </c>
      <c r="I49">
        <f t="shared" si="1"/>
        <v>1</v>
      </c>
      <c r="J49">
        <v>23879</v>
      </c>
      <c r="K49">
        <v>8.4750000000000014</v>
      </c>
      <c r="L49">
        <f t="shared" si="2"/>
        <v>271</v>
      </c>
      <c r="M49">
        <f t="shared" si="3"/>
        <v>282</v>
      </c>
      <c r="Q49">
        <v>23879</v>
      </c>
      <c r="R49">
        <v>8.1749999999999989</v>
      </c>
      <c r="S49">
        <f t="shared" si="4"/>
        <v>268</v>
      </c>
      <c r="T49">
        <f t="shared" si="5"/>
        <v>332</v>
      </c>
      <c r="Y49">
        <v>221</v>
      </c>
      <c r="Z49">
        <v>8.4750000000000014</v>
      </c>
      <c r="AA49">
        <f t="shared" si="6"/>
        <v>339</v>
      </c>
      <c r="AB49">
        <f t="shared" si="7"/>
        <v>282</v>
      </c>
      <c r="AG49">
        <v>221</v>
      </c>
      <c r="AH49">
        <v>8.1749999999999989</v>
      </c>
      <c r="AI49">
        <f t="shared" si="8"/>
        <v>332</v>
      </c>
      <c r="AJ49">
        <f t="shared" si="9"/>
        <v>332</v>
      </c>
    </row>
    <row r="50" spans="1:36">
      <c r="A50">
        <f>'03_Resumo_Municipios'!A50</f>
        <v>2510659</v>
      </c>
      <c r="B50" t="str">
        <f>'03_Resumo_Municipios'!B50</f>
        <v>Parari</v>
      </c>
      <c r="C50" t="str">
        <f>'03_Resumo_Municipios'!D50</f>
        <v>Nordeste</v>
      </c>
      <c r="D50" s="4">
        <f>IFERROR(VALUE(Base_Amostral!K50),"")</f>
        <v>1720</v>
      </c>
      <c r="E50" s="4">
        <f>IFERROR(VALUE(Base_Amostral!M50),"")</f>
        <v>8.2799999999999994</v>
      </c>
      <c r="F50" s="4">
        <f>'03_Resumo_Municipios'!E50</f>
        <v>7.0750000000000002</v>
      </c>
      <c r="G50" s="4">
        <f>'03_Resumo_Municipios'!F50</f>
        <v>6.9</v>
      </c>
      <c r="H50">
        <f t="shared" si="0"/>
        <v>1</v>
      </c>
      <c r="I50">
        <f t="shared" si="1"/>
        <v>1</v>
      </c>
      <c r="J50">
        <v>1720</v>
      </c>
      <c r="K50">
        <v>7.0750000000000002</v>
      </c>
      <c r="L50">
        <f t="shared" si="2"/>
        <v>4</v>
      </c>
      <c r="M50">
        <f t="shared" si="3"/>
        <v>187</v>
      </c>
      <c r="Q50">
        <v>1720</v>
      </c>
      <c r="R50">
        <v>6.9</v>
      </c>
      <c r="S50">
        <f t="shared" si="4"/>
        <v>4</v>
      </c>
      <c r="T50">
        <f t="shared" si="5"/>
        <v>216</v>
      </c>
      <c r="Y50">
        <v>8.2799999999999994</v>
      </c>
      <c r="Z50">
        <v>7.0750000000000002</v>
      </c>
      <c r="AA50">
        <f t="shared" si="6"/>
        <v>63</v>
      </c>
      <c r="AB50">
        <f t="shared" si="7"/>
        <v>187</v>
      </c>
      <c r="AG50">
        <v>8.2799999999999994</v>
      </c>
      <c r="AH50">
        <v>6.9</v>
      </c>
      <c r="AI50">
        <f t="shared" si="8"/>
        <v>62</v>
      </c>
      <c r="AJ50">
        <f t="shared" si="9"/>
        <v>216</v>
      </c>
    </row>
    <row r="51" spans="1:36">
      <c r="A51">
        <f>'03_Resumo_Municipios'!A51</f>
        <v>2303006</v>
      </c>
      <c r="B51" t="str">
        <f>'03_Resumo_Municipios'!B51</f>
        <v>Caridade</v>
      </c>
      <c r="C51" t="str">
        <f>'03_Resumo_Municipios'!D51</f>
        <v>Nordeste</v>
      </c>
      <c r="D51" s="4">
        <f>IFERROR(VALUE(Base_Amostral!K51),"")</f>
        <v>16377</v>
      </c>
      <c r="E51" s="4">
        <f>IFERROR(VALUE(Base_Amostral!M51),"")</f>
        <v>17.68</v>
      </c>
      <c r="F51" s="4">
        <f>'03_Resumo_Municipios'!E51</f>
        <v>6.8</v>
      </c>
      <c r="G51" s="4">
        <f>'03_Resumo_Municipios'!F51</f>
        <v>6.8</v>
      </c>
      <c r="H51">
        <f t="shared" si="0"/>
        <v>1</v>
      </c>
      <c r="I51">
        <f t="shared" si="1"/>
        <v>1</v>
      </c>
      <c r="J51">
        <v>16377</v>
      </c>
      <c r="K51">
        <v>6.8</v>
      </c>
      <c r="L51">
        <f t="shared" si="2"/>
        <v>222</v>
      </c>
      <c r="M51">
        <f t="shared" si="3"/>
        <v>160.5</v>
      </c>
      <c r="Q51">
        <v>16377</v>
      </c>
      <c r="R51">
        <v>6.8</v>
      </c>
      <c r="S51">
        <f t="shared" si="4"/>
        <v>220</v>
      </c>
      <c r="T51">
        <f t="shared" si="5"/>
        <v>192.5</v>
      </c>
      <c r="Y51">
        <v>17.68</v>
      </c>
      <c r="Z51">
        <v>6.8</v>
      </c>
      <c r="AA51">
        <f t="shared" si="6"/>
        <v>137</v>
      </c>
      <c r="AB51">
        <f t="shared" si="7"/>
        <v>160.5</v>
      </c>
      <c r="AG51">
        <v>17.68</v>
      </c>
      <c r="AH51">
        <v>6.8</v>
      </c>
      <c r="AI51">
        <f t="shared" si="8"/>
        <v>133</v>
      </c>
      <c r="AJ51">
        <f t="shared" si="9"/>
        <v>192.5</v>
      </c>
    </row>
    <row r="52" spans="1:36">
      <c r="A52">
        <f>'03_Resumo_Municipios'!A52</f>
        <v>2512705</v>
      </c>
      <c r="B52" t="str">
        <f>'03_Resumo_Municipios'!B52</f>
        <v>Remígio</v>
      </c>
      <c r="C52" t="str">
        <f>'03_Resumo_Municipios'!D52</f>
        <v>Nordeste</v>
      </c>
      <c r="D52" s="4">
        <f>IFERROR(VALUE(Base_Amostral!K52),"")</f>
        <v>17885</v>
      </c>
      <c r="E52" s="4">
        <f>IFERROR(VALUE(Base_Amostral!M52),"")</f>
        <v>97.49</v>
      </c>
      <c r="F52" s="4">
        <f>'03_Resumo_Municipios'!E52</f>
        <v>9.3333333333333339</v>
      </c>
      <c r="G52" s="4">
        <f>'03_Resumo_Municipios'!F52</f>
        <v>7</v>
      </c>
      <c r="H52">
        <f t="shared" si="0"/>
        <v>1</v>
      </c>
      <c r="I52">
        <f t="shared" si="1"/>
        <v>1</v>
      </c>
      <c r="J52">
        <v>17885</v>
      </c>
      <c r="K52">
        <v>9.3333333333333339</v>
      </c>
      <c r="L52">
        <f t="shared" si="2"/>
        <v>241</v>
      </c>
      <c r="M52">
        <f t="shared" si="3"/>
        <v>356</v>
      </c>
      <c r="Q52">
        <v>17885</v>
      </c>
      <c r="R52">
        <v>7</v>
      </c>
      <c r="S52">
        <f t="shared" si="4"/>
        <v>239</v>
      </c>
      <c r="T52">
        <f t="shared" si="5"/>
        <v>233.5</v>
      </c>
      <c r="Y52">
        <v>97.49</v>
      </c>
      <c r="Z52">
        <v>9.3333333333333339</v>
      </c>
      <c r="AA52">
        <f t="shared" si="6"/>
        <v>316</v>
      </c>
      <c r="AB52">
        <f t="shared" si="7"/>
        <v>356</v>
      </c>
      <c r="AG52">
        <v>97.49</v>
      </c>
      <c r="AH52">
        <v>7</v>
      </c>
      <c r="AI52">
        <f t="shared" si="8"/>
        <v>309</v>
      </c>
      <c r="AJ52">
        <f t="shared" si="9"/>
        <v>233.5</v>
      </c>
    </row>
    <row r="53" spans="1:36">
      <c r="A53">
        <f>'03_Resumo_Municipios'!A53</f>
        <v>2929107</v>
      </c>
      <c r="B53" t="str">
        <f>'03_Resumo_Municipios'!B53</f>
        <v>São Felipe</v>
      </c>
      <c r="C53" t="str">
        <f>'03_Resumo_Municipios'!D53</f>
        <v>Nordeste</v>
      </c>
      <c r="D53" s="4">
        <f>IFERROR(VALUE(Base_Amostral!K53),"")</f>
        <v>20283</v>
      </c>
      <c r="E53" s="4">
        <f>IFERROR(VALUE(Base_Amostral!M53),"")</f>
        <v>91.2</v>
      </c>
      <c r="F53" s="4">
        <f>'03_Resumo_Municipios'!E53</f>
        <v>7.7749999999999995</v>
      </c>
      <c r="G53" s="4">
        <f>'03_Resumo_Municipios'!F53</f>
        <v>7.1</v>
      </c>
      <c r="H53">
        <f t="shared" si="0"/>
        <v>1</v>
      </c>
      <c r="I53">
        <f t="shared" si="1"/>
        <v>1</v>
      </c>
      <c r="J53">
        <v>20283</v>
      </c>
      <c r="K53">
        <v>7.7749999999999995</v>
      </c>
      <c r="L53">
        <f t="shared" si="2"/>
        <v>257</v>
      </c>
      <c r="M53">
        <f t="shared" si="3"/>
        <v>254.5</v>
      </c>
      <c r="Q53">
        <v>20283</v>
      </c>
      <c r="R53">
        <v>7.1</v>
      </c>
      <c r="S53">
        <f t="shared" si="4"/>
        <v>254</v>
      </c>
      <c r="T53">
        <f t="shared" si="5"/>
        <v>245.5</v>
      </c>
      <c r="Y53">
        <v>91.2</v>
      </c>
      <c r="Z53">
        <v>7.7749999999999995</v>
      </c>
      <c r="AA53">
        <f t="shared" si="6"/>
        <v>312</v>
      </c>
      <c r="AB53">
        <f t="shared" si="7"/>
        <v>254.5</v>
      </c>
      <c r="AG53">
        <v>91.2</v>
      </c>
      <c r="AH53">
        <v>7.1</v>
      </c>
      <c r="AI53">
        <f t="shared" si="8"/>
        <v>305</v>
      </c>
      <c r="AJ53">
        <f t="shared" si="9"/>
        <v>245.5</v>
      </c>
    </row>
    <row r="54" spans="1:36">
      <c r="A54">
        <f>'03_Resumo_Municipios'!A54</f>
        <v>2404408</v>
      </c>
      <c r="B54" t="str">
        <f>'03_Resumo_Municipios'!B54</f>
        <v>Grossos</v>
      </c>
      <c r="C54" t="str">
        <f>'03_Resumo_Municipios'!D54</f>
        <v>Nordeste</v>
      </c>
      <c r="D54" s="4">
        <f>IFERROR(VALUE(Base_Amostral!K54),"")</f>
        <v>9924</v>
      </c>
      <c r="E54" s="4">
        <f>IFERROR(VALUE(Base_Amostral!M54),"")</f>
        <v>79.69</v>
      </c>
      <c r="F54" s="4">
        <f>'03_Resumo_Municipios'!E54</f>
        <v>7.1000000000000005</v>
      </c>
      <c r="G54" s="4">
        <f>'03_Resumo_Municipios'!F54</f>
        <v>6.9</v>
      </c>
      <c r="H54">
        <f t="shared" si="0"/>
        <v>1</v>
      </c>
      <c r="I54">
        <f t="shared" si="1"/>
        <v>1</v>
      </c>
      <c r="J54">
        <v>9924</v>
      </c>
      <c r="K54">
        <v>7.1000000000000005</v>
      </c>
      <c r="L54">
        <f t="shared" si="2"/>
        <v>149</v>
      </c>
      <c r="M54">
        <f t="shared" si="3"/>
        <v>190.5</v>
      </c>
      <c r="Q54">
        <v>9924</v>
      </c>
      <c r="R54">
        <v>6.9</v>
      </c>
      <c r="S54">
        <f t="shared" si="4"/>
        <v>147</v>
      </c>
      <c r="T54">
        <f t="shared" si="5"/>
        <v>216</v>
      </c>
      <c r="Y54">
        <v>79.69</v>
      </c>
      <c r="Z54">
        <v>7.1000000000000005</v>
      </c>
      <c r="AA54">
        <f t="shared" si="6"/>
        <v>304</v>
      </c>
      <c r="AB54">
        <f t="shared" si="7"/>
        <v>190.5</v>
      </c>
      <c r="AG54">
        <v>79.69</v>
      </c>
      <c r="AH54">
        <v>6.9</v>
      </c>
      <c r="AI54">
        <f t="shared" si="8"/>
        <v>297</v>
      </c>
      <c r="AJ54">
        <f t="shared" si="9"/>
        <v>216</v>
      </c>
    </row>
    <row r="55" spans="1:36">
      <c r="A55">
        <f>'03_Resumo_Municipios'!A55</f>
        <v>2411007</v>
      </c>
      <c r="B55" t="str">
        <f>'03_Resumo_Municipios'!B55</f>
        <v>Rodolfo Fernandes</v>
      </c>
      <c r="C55" t="str">
        <f>'03_Resumo_Municipios'!D55</f>
        <v>Nordeste</v>
      </c>
      <c r="D55" s="4">
        <f>IFERROR(VALUE(Base_Amostral!K55),"")</f>
        <v>4242</v>
      </c>
      <c r="E55" s="4">
        <f>IFERROR(VALUE(Base_Amostral!M55),"")</f>
        <v>27.4</v>
      </c>
      <c r="F55" s="4">
        <f>'03_Resumo_Municipios'!E55</f>
        <v>6.6</v>
      </c>
      <c r="G55" s="4">
        <f>'03_Resumo_Municipios'!F55</f>
        <v>6.5</v>
      </c>
      <c r="H55">
        <f t="shared" si="0"/>
        <v>1</v>
      </c>
      <c r="I55">
        <f t="shared" si="1"/>
        <v>1</v>
      </c>
      <c r="J55">
        <v>4242</v>
      </c>
      <c r="K55">
        <v>6.6</v>
      </c>
      <c r="L55">
        <f t="shared" si="2"/>
        <v>62</v>
      </c>
      <c r="M55">
        <f t="shared" si="3"/>
        <v>132.5</v>
      </c>
      <c r="Q55">
        <v>4242</v>
      </c>
      <c r="R55">
        <v>6.5</v>
      </c>
      <c r="S55">
        <f t="shared" si="4"/>
        <v>61</v>
      </c>
      <c r="T55">
        <f t="shared" si="5"/>
        <v>129.5</v>
      </c>
      <c r="Y55">
        <v>27.4</v>
      </c>
      <c r="Z55">
        <v>6.6</v>
      </c>
      <c r="AA55">
        <f t="shared" si="6"/>
        <v>194</v>
      </c>
      <c r="AB55">
        <f t="shared" si="7"/>
        <v>132.5</v>
      </c>
      <c r="AG55">
        <v>27.4</v>
      </c>
      <c r="AH55">
        <v>6.5</v>
      </c>
      <c r="AI55">
        <f t="shared" si="8"/>
        <v>190</v>
      </c>
      <c r="AJ55">
        <f t="shared" si="9"/>
        <v>129.5</v>
      </c>
    </row>
    <row r="56" spans="1:36">
      <c r="A56">
        <f>'03_Resumo_Municipios'!A56</f>
        <v>2204352</v>
      </c>
      <c r="B56" t="str">
        <f>'03_Resumo_Municipios'!B56</f>
        <v>Geminiano</v>
      </c>
      <c r="C56" t="str">
        <f>'03_Resumo_Municipios'!D56</f>
        <v>Nordeste</v>
      </c>
      <c r="D56" s="4">
        <f>IFERROR(VALUE(Base_Amostral!K56),"")</f>
        <v>5445</v>
      </c>
      <c r="E56" s="4">
        <f>IFERROR(VALUE(Base_Amostral!M56),"")</f>
        <v>12.36</v>
      </c>
      <c r="F56" s="4">
        <f>'03_Resumo_Municipios'!E56</f>
        <v>9.2999999999999989</v>
      </c>
      <c r="G56" s="4" t="str">
        <f>'03_Resumo_Municipios'!F56</f>
        <v/>
      </c>
      <c r="H56">
        <f t="shared" si="0"/>
        <v>1</v>
      </c>
      <c r="I56">
        <f t="shared" si="1"/>
        <v>1</v>
      </c>
      <c r="J56">
        <v>5445</v>
      </c>
      <c r="K56">
        <v>9.2999999999999989</v>
      </c>
      <c r="L56">
        <f t="shared" si="2"/>
        <v>89</v>
      </c>
      <c r="M56">
        <f t="shared" si="3"/>
        <v>324</v>
      </c>
      <c r="Q56">
        <v>21052</v>
      </c>
      <c r="R56">
        <v>5.5</v>
      </c>
      <c r="S56">
        <f t="shared" si="4"/>
        <v>258</v>
      </c>
      <c r="T56">
        <f t="shared" si="5"/>
        <v>28</v>
      </c>
      <c r="Y56">
        <v>12.36</v>
      </c>
      <c r="Z56">
        <v>9.2999999999999989</v>
      </c>
      <c r="AA56">
        <f t="shared" si="6"/>
        <v>94</v>
      </c>
      <c r="AB56">
        <f t="shared" si="7"/>
        <v>324</v>
      </c>
      <c r="AG56">
        <v>46.8</v>
      </c>
      <c r="AH56">
        <v>5.5</v>
      </c>
      <c r="AI56">
        <f t="shared" si="8"/>
        <v>257</v>
      </c>
      <c r="AJ56">
        <f t="shared" si="9"/>
        <v>28</v>
      </c>
    </row>
    <row r="57" spans="1:36">
      <c r="A57">
        <f>'03_Resumo_Municipios'!A57</f>
        <v>2918803</v>
      </c>
      <c r="B57" t="str">
        <f>'03_Resumo_Municipios'!B57</f>
        <v>Laje</v>
      </c>
      <c r="C57" t="str">
        <f>'03_Resumo_Municipios'!D57</f>
        <v>Nordeste</v>
      </c>
      <c r="D57" s="4">
        <f>IFERROR(VALUE(Base_Amostral!K57),"")</f>
        <v>21052</v>
      </c>
      <c r="E57" s="4">
        <f>IFERROR(VALUE(Base_Amostral!M57),"")</f>
        <v>46.8</v>
      </c>
      <c r="F57" s="4">
        <f>'03_Resumo_Municipios'!E57</f>
        <v>4.7750000000000004</v>
      </c>
      <c r="G57" s="4">
        <f>'03_Resumo_Municipios'!F57</f>
        <v>5.5</v>
      </c>
      <c r="H57">
        <f t="shared" si="0"/>
        <v>1</v>
      </c>
      <c r="I57">
        <f t="shared" si="1"/>
        <v>1</v>
      </c>
      <c r="J57">
        <v>21052</v>
      </c>
      <c r="K57">
        <v>4.7750000000000004</v>
      </c>
      <c r="L57">
        <f t="shared" si="2"/>
        <v>261</v>
      </c>
      <c r="M57">
        <f t="shared" si="3"/>
        <v>13</v>
      </c>
      <c r="Q57">
        <v>5888</v>
      </c>
      <c r="R57">
        <v>5.6</v>
      </c>
      <c r="S57">
        <f t="shared" si="4"/>
        <v>93</v>
      </c>
      <c r="T57">
        <f t="shared" si="5"/>
        <v>37.5</v>
      </c>
      <c r="Y57">
        <v>46.8</v>
      </c>
      <c r="Z57">
        <v>4.7750000000000004</v>
      </c>
      <c r="AA57">
        <f t="shared" si="6"/>
        <v>263</v>
      </c>
      <c r="AB57">
        <f t="shared" si="7"/>
        <v>13</v>
      </c>
      <c r="AG57">
        <v>17.89</v>
      </c>
      <c r="AH57">
        <v>5.6</v>
      </c>
      <c r="AI57">
        <f t="shared" si="8"/>
        <v>134</v>
      </c>
      <c r="AJ57">
        <f t="shared" si="9"/>
        <v>37.5</v>
      </c>
    </row>
    <row r="58" spans="1:36">
      <c r="A58">
        <f>'03_Resumo_Municipios'!A58</f>
        <v>2918555</v>
      </c>
      <c r="B58" t="str">
        <f>'03_Resumo_Municipios'!B58</f>
        <v>Jussari</v>
      </c>
      <c r="C58" t="str">
        <f>'03_Resumo_Municipios'!D58</f>
        <v>Nordeste</v>
      </c>
      <c r="D58" s="4">
        <f>IFERROR(VALUE(Base_Amostral!K58),"")</f>
        <v>5888</v>
      </c>
      <c r="E58" s="4">
        <f>IFERROR(VALUE(Base_Amostral!M58),"")</f>
        <v>17.89</v>
      </c>
      <c r="F58" s="4">
        <f>'03_Resumo_Municipios'!E58</f>
        <v>5.75</v>
      </c>
      <c r="G58" s="4">
        <f>'03_Resumo_Municipios'!F58</f>
        <v>5.6</v>
      </c>
      <c r="H58">
        <f t="shared" si="0"/>
        <v>1</v>
      </c>
      <c r="I58">
        <f t="shared" si="1"/>
        <v>1</v>
      </c>
      <c r="J58">
        <v>5888</v>
      </c>
      <c r="K58">
        <v>5.75</v>
      </c>
      <c r="L58">
        <f t="shared" si="2"/>
        <v>95</v>
      </c>
      <c r="M58">
        <f t="shared" si="3"/>
        <v>42</v>
      </c>
      <c r="Q58">
        <v>29252</v>
      </c>
      <c r="R58">
        <v>8.6</v>
      </c>
      <c r="S58">
        <f t="shared" si="4"/>
        <v>288</v>
      </c>
      <c r="T58">
        <f t="shared" si="5"/>
        <v>343.5</v>
      </c>
      <c r="Y58">
        <v>17.89</v>
      </c>
      <c r="Z58">
        <v>5.75</v>
      </c>
      <c r="AA58">
        <f t="shared" si="6"/>
        <v>138</v>
      </c>
      <c r="AB58">
        <f t="shared" si="7"/>
        <v>42</v>
      </c>
      <c r="AG58">
        <v>11.14</v>
      </c>
      <c r="AH58">
        <v>8.6</v>
      </c>
      <c r="AI58">
        <f t="shared" si="8"/>
        <v>83</v>
      </c>
      <c r="AJ58">
        <f t="shared" si="9"/>
        <v>343.5</v>
      </c>
    </row>
    <row r="59" spans="1:36">
      <c r="A59">
        <f>'03_Resumo_Municipios'!A59</f>
        <v>2923704</v>
      </c>
      <c r="B59" t="str">
        <f>'03_Resumo_Municipios'!B59</f>
        <v>Paratinga</v>
      </c>
      <c r="C59" t="str">
        <f>'03_Resumo_Municipios'!D59</f>
        <v>Nordeste</v>
      </c>
      <c r="D59" s="4">
        <f>IFERROR(VALUE(Base_Amostral!K59),"")</f>
        <v>29252</v>
      </c>
      <c r="E59" s="4">
        <f>IFERROR(VALUE(Base_Amostral!M59),"")</f>
        <v>11.14</v>
      </c>
      <c r="F59" s="4">
        <f>'03_Resumo_Municipios'!E59</f>
        <v>8.375</v>
      </c>
      <c r="G59" s="4">
        <f>'03_Resumo_Municipios'!F59</f>
        <v>8.6</v>
      </c>
      <c r="H59">
        <f t="shared" si="0"/>
        <v>1</v>
      </c>
      <c r="I59">
        <f t="shared" si="1"/>
        <v>1</v>
      </c>
      <c r="J59">
        <v>29252</v>
      </c>
      <c r="K59">
        <v>8.375</v>
      </c>
      <c r="L59">
        <f t="shared" si="2"/>
        <v>292</v>
      </c>
      <c r="M59">
        <f t="shared" si="3"/>
        <v>280</v>
      </c>
      <c r="Q59">
        <v>20715</v>
      </c>
      <c r="R59">
        <v>5.6</v>
      </c>
      <c r="S59">
        <f t="shared" si="4"/>
        <v>256</v>
      </c>
      <c r="T59">
        <f t="shared" si="5"/>
        <v>37.5</v>
      </c>
      <c r="Y59">
        <v>11.14</v>
      </c>
      <c r="Z59">
        <v>8.375</v>
      </c>
      <c r="AA59">
        <f t="shared" si="6"/>
        <v>85</v>
      </c>
      <c r="AB59">
        <f t="shared" si="7"/>
        <v>280</v>
      </c>
      <c r="AG59">
        <v>6.25</v>
      </c>
      <c r="AH59">
        <v>5.6</v>
      </c>
      <c r="AI59">
        <f t="shared" si="8"/>
        <v>50</v>
      </c>
      <c r="AJ59">
        <f t="shared" si="9"/>
        <v>37.5</v>
      </c>
    </row>
    <row r="60" spans="1:36">
      <c r="A60">
        <f>'03_Resumo_Municipios'!A60</f>
        <v>2923209</v>
      </c>
      <c r="B60" t="str">
        <f>'03_Resumo_Municipios'!B60</f>
        <v>Oliveira dos Brejinhos</v>
      </c>
      <c r="C60" t="str">
        <f>'03_Resumo_Municipios'!D60</f>
        <v>Nordeste</v>
      </c>
      <c r="D60" s="4">
        <f>IFERROR(VALUE(Base_Amostral!K60),"")</f>
        <v>20715</v>
      </c>
      <c r="E60" s="4">
        <f>IFERROR(VALUE(Base_Amostral!M60),"")</f>
        <v>6.25</v>
      </c>
      <c r="F60" s="4">
        <f>'03_Resumo_Municipios'!E60</f>
        <v>5.625</v>
      </c>
      <c r="G60" s="4">
        <f>'03_Resumo_Municipios'!F60</f>
        <v>5.6</v>
      </c>
      <c r="H60">
        <f t="shared" si="0"/>
        <v>1</v>
      </c>
      <c r="I60">
        <f t="shared" si="1"/>
        <v>1</v>
      </c>
      <c r="J60">
        <v>20715</v>
      </c>
      <c r="K60">
        <v>5.625</v>
      </c>
      <c r="L60">
        <f t="shared" si="2"/>
        <v>259</v>
      </c>
      <c r="M60">
        <f t="shared" si="3"/>
        <v>31</v>
      </c>
      <c r="Q60">
        <v>7494</v>
      </c>
      <c r="R60">
        <v>5.6</v>
      </c>
      <c r="S60">
        <f t="shared" si="4"/>
        <v>119</v>
      </c>
      <c r="T60">
        <f t="shared" si="5"/>
        <v>37.5</v>
      </c>
      <c r="Y60">
        <v>6.25</v>
      </c>
      <c r="Z60">
        <v>5.625</v>
      </c>
      <c r="AA60">
        <f t="shared" si="6"/>
        <v>51</v>
      </c>
      <c r="AB60">
        <f t="shared" si="7"/>
        <v>31</v>
      </c>
      <c r="AG60">
        <v>19.57</v>
      </c>
      <c r="AH60">
        <v>5.6</v>
      </c>
      <c r="AI60">
        <f t="shared" si="8"/>
        <v>153</v>
      </c>
      <c r="AJ60">
        <f t="shared" si="9"/>
        <v>37.5</v>
      </c>
    </row>
    <row r="61" spans="1:36">
      <c r="A61">
        <f>'03_Resumo_Municipios'!A61</f>
        <v>2919058</v>
      </c>
      <c r="B61" t="str">
        <f>'03_Resumo_Municipios'!B61</f>
        <v>Lajedo do Tabocal</v>
      </c>
      <c r="C61" t="str">
        <f>'03_Resumo_Municipios'!D61</f>
        <v>Nordeste</v>
      </c>
      <c r="D61" s="4">
        <f>IFERROR(VALUE(Base_Amostral!K61),"")</f>
        <v>7494</v>
      </c>
      <c r="E61" s="4">
        <f>IFERROR(VALUE(Base_Amostral!M61),"")</f>
        <v>19.57</v>
      </c>
      <c r="F61" s="4">
        <f>'03_Resumo_Municipios'!E61</f>
        <v>5.7</v>
      </c>
      <c r="G61" s="4">
        <f>'03_Resumo_Municipios'!F61</f>
        <v>5.6</v>
      </c>
      <c r="H61">
        <f t="shared" si="0"/>
        <v>1</v>
      </c>
      <c r="I61">
        <f t="shared" si="1"/>
        <v>1</v>
      </c>
      <c r="J61">
        <v>7494</v>
      </c>
      <c r="K61">
        <v>5.7</v>
      </c>
      <c r="L61">
        <f t="shared" si="2"/>
        <v>121</v>
      </c>
      <c r="M61">
        <f t="shared" si="3"/>
        <v>38</v>
      </c>
      <c r="Q61">
        <v>82249</v>
      </c>
      <c r="R61">
        <v>7.9</v>
      </c>
      <c r="S61">
        <f t="shared" si="4"/>
        <v>333</v>
      </c>
      <c r="T61">
        <f t="shared" si="5"/>
        <v>324</v>
      </c>
      <c r="Y61">
        <v>19.57</v>
      </c>
      <c r="Z61">
        <v>5.7</v>
      </c>
      <c r="AA61">
        <f t="shared" si="6"/>
        <v>157</v>
      </c>
      <c r="AB61">
        <f t="shared" si="7"/>
        <v>38</v>
      </c>
      <c r="AG61">
        <v>161.24</v>
      </c>
      <c r="AH61">
        <v>7.9</v>
      </c>
      <c r="AI61">
        <f t="shared" si="8"/>
        <v>329</v>
      </c>
      <c r="AJ61">
        <f t="shared" si="9"/>
        <v>324</v>
      </c>
    </row>
    <row r="62" spans="1:36">
      <c r="A62">
        <f>'03_Resumo_Municipios'!A62</f>
        <v>2407104</v>
      </c>
      <c r="B62" t="str">
        <f>'03_Resumo_Municipios'!B62</f>
        <v>Macaíba</v>
      </c>
      <c r="C62" t="str">
        <f>'03_Resumo_Municipios'!D62</f>
        <v>Nordeste</v>
      </c>
      <c r="D62" s="4">
        <f>IFERROR(VALUE(Base_Amostral!K62),"")</f>
        <v>82249</v>
      </c>
      <c r="E62" s="4">
        <f>IFERROR(VALUE(Base_Amostral!M62),"")</f>
        <v>161.24</v>
      </c>
      <c r="F62" s="4">
        <f>'03_Resumo_Municipios'!E62</f>
        <v>9.2999999999999989</v>
      </c>
      <c r="G62" s="4">
        <f>'03_Resumo_Municipios'!F62</f>
        <v>7.9</v>
      </c>
      <c r="H62">
        <f t="shared" si="0"/>
        <v>1</v>
      </c>
      <c r="I62">
        <f t="shared" si="1"/>
        <v>1</v>
      </c>
      <c r="J62">
        <v>82249</v>
      </c>
      <c r="K62">
        <v>9.2999999999999989</v>
      </c>
      <c r="L62">
        <f t="shared" si="2"/>
        <v>337</v>
      </c>
      <c r="M62">
        <f t="shared" si="3"/>
        <v>324</v>
      </c>
      <c r="Q62">
        <v>2309</v>
      </c>
      <c r="R62">
        <v>6.5</v>
      </c>
      <c r="S62">
        <f t="shared" si="4"/>
        <v>11</v>
      </c>
      <c r="T62">
        <f t="shared" si="5"/>
        <v>129.5</v>
      </c>
      <c r="Y62">
        <v>161.24</v>
      </c>
      <c r="Z62">
        <v>9.2999999999999989</v>
      </c>
      <c r="AA62">
        <f t="shared" si="6"/>
        <v>336</v>
      </c>
      <c r="AB62">
        <f t="shared" si="7"/>
        <v>324</v>
      </c>
      <c r="AG62">
        <v>10.6</v>
      </c>
      <c r="AH62">
        <v>6.5</v>
      </c>
      <c r="AI62">
        <f t="shared" si="8"/>
        <v>81</v>
      </c>
      <c r="AJ62">
        <f t="shared" si="9"/>
        <v>129.5</v>
      </c>
    </row>
    <row r="63" spans="1:36">
      <c r="A63">
        <f>'03_Resumo_Municipios'!A63</f>
        <v>2210375</v>
      </c>
      <c r="B63" t="str">
        <f>'03_Resumo_Municipios'!B63</f>
        <v>São Luis do Piauí</v>
      </c>
      <c r="C63" t="str">
        <f>'03_Resumo_Municipios'!D63</f>
        <v>Nordeste</v>
      </c>
      <c r="D63" s="4">
        <f>IFERROR(VALUE(Base_Amostral!K63),"")</f>
        <v>2309</v>
      </c>
      <c r="E63" s="4">
        <f>IFERROR(VALUE(Base_Amostral!M63),"")</f>
        <v>10.6</v>
      </c>
      <c r="F63" s="4">
        <f>'03_Resumo_Municipios'!E63</f>
        <v>6.8249999999999993</v>
      </c>
      <c r="G63" s="4">
        <f>'03_Resumo_Municipios'!F63</f>
        <v>6.5</v>
      </c>
      <c r="H63">
        <f t="shared" si="0"/>
        <v>1</v>
      </c>
      <c r="I63">
        <f t="shared" si="1"/>
        <v>1</v>
      </c>
      <c r="J63">
        <v>2309</v>
      </c>
      <c r="K63">
        <v>6.8249999999999993</v>
      </c>
      <c r="L63">
        <f t="shared" si="2"/>
        <v>11</v>
      </c>
      <c r="M63">
        <f t="shared" si="3"/>
        <v>165</v>
      </c>
      <c r="Q63">
        <v>27278</v>
      </c>
      <c r="R63">
        <v>6.5</v>
      </c>
      <c r="S63">
        <f t="shared" si="4"/>
        <v>283</v>
      </c>
      <c r="T63">
        <f t="shared" si="5"/>
        <v>129.5</v>
      </c>
      <c r="Y63">
        <v>10.6</v>
      </c>
      <c r="Z63">
        <v>6.8249999999999993</v>
      </c>
      <c r="AA63">
        <f t="shared" si="6"/>
        <v>83</v>
      </c>
      <c r="AB63">
        <f t="shared" si="7"/>
        <v>165</v>
      </c>
      <c r="AG63">
        <v>8.9499999999999993</v>
      </c>
      <c r="AH63">
        <v>6.5</v>
      </c>
      <c r="AI63">
        <f t="shared" si="8"/>
        <v>65</v>
      </c>
      <c r="AJ63">
        <f t="shared" si="9"/>
        <v>129.5</v>
      </c>
    </row>
    <row r="64" spans="1:36">
      <c r="A64">
        <f>'03_Resumo_Municipios'!A64</f>
        <v>2202901</v>
      </c>
      <c r="B64" t="str">
        <f>'03_Resumo_Municipios'!B64</f>
        <v>Corrente</v>
      </c>
      <c r="C64" t="str">
        <f>'03_Resumo_Municipios'!D64</f>
        <v>Nordeste</v>
      </c>
      <c r="D64" s="4">
        <f>IFERROR(VALUE(Base_Amostral!K64),"")</f>
        <v>27278</v>
      </c>
      <c r="E64" s="4">
        <f>IFERROR(VALUE(Base_Amostral!M64),"")</f>
        <v>8.9499999999999993</v>
      </c>
      <c r="F64" s="4">
        <f>'03_Resumo_Municipios'!E64</f>
        <v>6.5999999999999988</v>
      </c>
      <c r="G64" s="4">
        <f>'03_Resumo_Municipios'!F64</f>
        <v>6.5</v>
      </c>
      <c r="H64">
        <f t="shared" si="0"/>
        <v>1</v>
      </c>
      <c r="I64">
        <f t="shared" si="1"/>
        <v>1</v>
      </c>
      <c r="J64">
        <v>27278</v>
      </c>
      <c r="K64">
        <v>6.5999999999999988</v>
      </c>
      <c r="L64">
        <f t="shared" si="2"/>
        <v>287</v>
      </c>
      <c r="M64">
        <f t="shared" si="3"/>
        <v>126.5</v>
      </c>
      <c r="Q64">
        <v>2970</v>
      </c>
      <c r="R64">
        <v>6.8</v>
      </c>
      <c r="S64">
        <f t="shared" si="4"/>
        <v>26</v>
      </c>
      <c r="T64">
        <f t="shared" si="5"/>
        <v>192.5</v>
      </c>
      <c r="Y64">
        <v>8.9499999999999993</v>
      </c>
      <c r="Z64">
        <v>6.5999999999999988</v>
      </c>
      <c r="AA64">
        <f t="shared" si="6"/>
        <v>66</v>
      </c>
      <c r="AB64">
        <f t="shared" si="7"/>
        <v>126.5</v>
      </c>
      <c r="AG64">
        <v>1.65</v>
      </c>
      <c r="AH64">
        <v>6.8</v>
      </c>
      <c r="AI64">
        <f t="shared" si="8"/>
        <v>11</v>
      </c>
      <c r="AJ64">
        <f t="shared" si="9"/>
        <v>192.5</v>
      </c>
    </row>
    <row r="65" spans="1:36">
      <c r="A65">
        <f>'03_Resumo_Municipios'!A65</f>
        <v>2205359</v>
      </c>
      <c r="B65" t="str">
        <f>'03_Resumo_Municipios'!B65</f>
        <v>João Costa</v>
      </c>
      <c r="C65" t="str">
        <f>'03_Resumo_Municipios'!D65</f>
        <v>Nordeste</v>
      </c>
      <c r="D65" s="4">
        <f>IFERROR(VALUE(Base_Amostral!K65),"")</f>
        <v>2970</v>
      </c>
      <c r="E65" s="4">
        <f>IFERROR(VALUE(Base_Amostral!M65),"")</f>
        <v>1.65</v>
      </c>
      <c r="F65" s="4">
        <f>'03_Resumo_Municipios'!E65</f>
        <v>7.0749999999999993</v>
      </c>
      <c r="G65" s="4">
        <f>'03_Resumo_Municipios'!F65</f>
        <v>6.8</v>
      </c>
      <c r="H65">
        <f t="shared" si="0"/>
        <v>1</v>
      </c>
      <c r="I65">
        <f t="shared" si="1"/>
        <v>1</v>
      </c>
      <c r="J65">
        <v>2970</v>
      </c>
      <c r="K65">
        <v>7.0749999999999993</v>
      </c>
      <c r="L65">
        <f t="shared" si="2"/>
        <v>27</v>
      </c>
      <c r="M65">
        <f t="shared" si="3"/>
        <v>185.5</v>
      </c>
      <c r="Q65">
        <v>61443</v>
      </c>
      <c r="R65">
        <v>6.5500000000000007</v>
      </c>
      <c r="S65">
        <f t="shared" si="4"/>
        <v>323</v>
      </c>
      <c r="T65">
        <f t="shared" si="5"/>
        <v>139</v>
      </c>
      <c r="Y65">
        <v>1.65</v>
      </c>
      <c r="Z65">
        <v>7.0749999999999993</v>
      </c>
      <c r="AA65">
        <f t="shared" si="6"/>
        <v>11</v>
      </c>
      <c r="AB65">
        <f t="shared" si="7"/>
        <v>185.5</v>
      </c>
      <c r="AG65">
        <v>22.23</v>
      </c>
      <c r="AH65">
        <v>6.5500000000000007</v>
      </c>
      <c r="AI65">
        <f t="shared" si="8"/>
        <v>169</v>
      </c>
      <c r="AJ65">
        <f t="shared" si="9"/>
        <v>139</v>
      </c>
    </row>
    <row r="66" spans="1:36">
      <c r="A66">
        <f>'03_Resumo_Municipios'!A66</f>
        <v>2308708</v>
      </c>
      <c r="B66" t="str">
        <f>'03_Resumo_Municipios'!B66</f>
        <v>Morada Nova</v>
      </c>
      <c r="C66" t="str">
        <f>'03_Resumo_Municipios'!D66</f>
        <v>Nordeste</v>
      </c>
      <c r="D66" s="4">
        <f>IFERROR(VALUE(Base_Amostral!K66),"")</f>
        <v>61443</v>
      </c>
      <c r="E66" s="4">
        <f>IFERROR(VALUE(Base_Amostral!M66),"")</f>
        <v>22.23</v>
      </c>
      <c r="F66" s="4">
        <f>'03_Resumo_Municipios'!E66</f>
        <v>6.3250000000000002</v>
      </c>
      <c r="G66" s="4">
        <f>'03_Resumo_Municipios'!F66</f>
        <v>6.5500000000000007</v>
      </c>
      <c r="H66">
        <f t="shared" si="0"/>
        <v>1</v>
      </c>
      <c r="I66">
        <f t="shared" si="1"/>
        <v>1</v>
      </c>
      <c r="J66">
        <v>61443</v>
      </c>
      <c r="K66">
        <v>6.3250000000000002</v>
      </c>
      <c r="L66">
        <f t="shared" si="2"/>
        <v>327</v>
      </c>
      <c r="M66">
        <f t="shared" si="3"/>
        <v>91</v>
      </c>
      <c r="Q66">
        <v>36102</v>
      </c>
      <c r="R66">
        <v>6.8</v>
      </c>
      <c r="S66">
        <f t="shared" si="4"/>
        <v>307</v>
      </c>
      <c r="T66">
        <f t="shared" si="5"/>
        <v>192.5</v>
      </c>
      <c r="Y66">
        <v>22.23</v>
      </c>
      <c r="Z66">
        <v>6.3250000000000002</v>
      </c>
      <c r="AA66">
        <f t="shared" si="6"/>
        <v>173</v>
      </c>
      <c r="AB66">
        <f t="shared" si="7"/>
        <v>91</v>
      </c>
      <c r="AG66">
        <v>70.31</v>
      </c>
      <c r="AH66">
        <v>6.8</v>
      </c>
      <c r="AI66">
        <f t="shared" si="8"/>
        <v>289</v>
      </c>
      <c r="AJ66">
        <f t="shared" si="9"/>
        <v>192.5</v>
      </c>
    </row>
    <row r="67" spans="1:36">
      <c r="A67">
        <f>'03_Resumo_Municipios'!A67</f>
        <v>2702900</v>
      </c>
      <c r="B67" t="str">
        <f>'03_Resumo_Municipios'!B67</f>
        <v>Girau do Ponciano</v>
      </c>
      <c r="C67" t="str">
        <f>'03_Resumo_Municipios'!D67</f>
        <v>Nordeste</v>
      </c>
      <c r="D67" s="4">
        <f>IFERROR(VALUE(Base_Amostral!K67),"")</f>
        <v>36102</v>
      </c>
      <c r="E67" s="4">
        <f>IFERROR(VALUE(Base_Amostral!M67),"")</f>
        <v>70.31</v>
      </c>
      <c r="F67" s="4">
        <f>'03_Resumo_Municipios'!E67</f>
        <v>6.8000000000000007</v>
      </c>
      <c r="G67" s="4">
        <f>'03_Resumo_Municipios'!F67</f>
        <v>6.8</v>
      </c>
      <c r="H67">
        <f t="shared" ref="H67:H130" si="12">IF(ISNUMBER(D67),1,0)</f>
        <v>1</v>
      </c>
      <c r="I67">
        <f t="shared" ref="I67:I130" si="13">IF(ISNUMBER(E67),1,0)</f>
        <v>1</v>
      </c>
      <c r="J67">
        <v>36102</v>
      </c>
      <c r="K67">
        <v>6.8000000000000007</v>
      </c>
      <c r="L67">
        <f t="shared" ref="L67:L130" si="14">_xlfn.RANK.AVG(J67,$J$2:$J$362,1)</f>
        <v>311</v>
      </c>
      <c r="M67">
        <f t="shared" ref="M67:M130" si="15">_xlfn.RANK.AVG(K67,$K$2:$K$362,1)</f>
        <v>163</v>
      </c>
      <c r="Q67">
        <v>10573</v>
      </c>
      <c r="R67">
        <v>5.7</v>
      </c>
      <c r="S67">
        <f t="shared" ref="S67:S130" si="16">_xlfn.RANK.AVG(Q67,$Q$2:$Q$356,1)</f>
        <v>167</v>
      </c>
      <c r="T67">
        <f t="shared" ref="T67:T130" si="17">_xlfn.RANK.AVG(R67,$R$2:$R$356,1)</f>
        <v>46</v>
      </c>
      <c r="Y67">
        <v>70.31</v>
      </c>
      <c r="Z67">
        <v>6.8000000000000007</v>
      </c>
      <c r="AA67">
        <f t="shared" ref="AA67:AA130" si="18">_xlfn.RANK.AVG(Y67,$Y$2:$Y$362,1)</f>
        <v>296</v>
      </c>
      <c r="AB67">
        <f t="shared" ref="AB67:AB130" si="19">_xlfn.RANK.AVG(Z67,$Z$2:$Z$362,1)</f>
        <v>163</v>
      </c>
      <c r="AG67">
        <v>41.51</v>
      </c>
      <c r="AH67">
        <v>5.7</v>
      </c>
      <c r="AI67">
        <f t="shared" ref="AI67:AI130" si="20">_xlfn.RANK.AVG(AG67,$AG$2:$AG$356,1)</f>
        <v>243.5</v>
      </c>
      <c r="AJ67">
        <f t="shared" ref="AJ67:AJ130" si="21">_xlfn.RANK.AVG(AH67,$AH$2:$AH$356,1)</f>
        <v>46</v>
      </c>
    </row>
    <row r="68" spans="1:36">
      <c r="A68">
        <f>'03_Resumo_Municipios'!A68</f>
        <v>2401453</v>
      </c>
      <c r="B68" t="str">
        <f>'03_Resumo_Municipios'!B68</f>
        <v>Baraúna</v>
      </c>
      <c r="C68" t="str">
        <f>'03_Resumo_Municipios'!D68</f>
        <v>Nordeste</v>
      </c>
      <c r="D68" s="4">
        <f>IFERROR(VALUE(Base_Amostral!K68),"")</f>
        <v>26913</v>
      </c>
      <c r="E68" s="4">
        <f>IFERROR(VALUE(Base_Amostral!M68),"")</f>
        <v>32.590000000000003</v>
      </c>
      <c r="F68" s="4">
        <f>'03_Resumo_Municipios'!E68</f>
        <v>8.3000000000000007</v>
      </c>
      <c r="G68" s="4" t="str">
        <f>'03_Resumo_Municipios'!F68</f>
        <v/>
      </c>
      <c r="H68">
        <f t="shared" si="12"/>
        <v>1</v>
      </c>
      <c r="I68">
        <f t="shared" si="13"/>
        <v>1</v>
      </c>
      <c r="J68">
        <v>26913</v>
      </c>
      <c r="K68">
        <v>8.3000000000000007</v>
      </c>
      <c r="L68">
        <f t="shared" si="14"/>
        <v>286</v>
      </c>
      <c r="M68">
        <f t="shared" si="15"/>
        <v>279</v>
      </c>
      <c r="Q68">
        <v>1822</v>
      </c>
      <c r="R68">
        <v>4.45</v>
      </c>
      <c r="S68">
        <f t="shared" si="16"/>
        <v>6</v>
      </c>
      <c r="T68">
        <f t="shared" si="17"/>
        <v>4</v>
      </c>
      <c r="Y68">
        <v>32.590000000000003</v>
      </c>
      <c r="Z68">
        <v>8.3000000000000007</v>
      </c>
      <c r="AA68">
        <f t="shared" si="18"/>
        <v>216</v>
      </c>
      <c r="AB68">
        <f t="shared" si="19"/>
        <v>279</v>
      </c>
      <c r="AG68">
        <v>48.07</v>
      </c>
      <c r="AH68">
        <v>4.45</v>
      </c>
      <c r="AI68">
        <f t="shared" si="20"/>
        <v>261</v>
      </c>
      <c r="AJ68">
        <f t="shared" si="21"/>
        <v>4</v>
      </c>
    </row>
    <row r="69" spans="1:36">
      <c r="A69">
        <f>'03_Resumo_Municipios'!A69</f>
        <v>2706422</v>
      </c>
      <c r="B69" t="str">
        <f>'03_Resumo_Municipios'!B69</f>
        <v>Pariconha</v>
      </c>
      <c r="C69" t="str">
        <f>'03_Resumo_Municipios'!D69</f>
        <v>Nordeste</v>
      </c>
      <c r="D69" s="4">
        <f>IFERROR(VALUE(Base_Amostral!K69),"")</f>
        <v>10573</v>
      </c>
      <c r="E69" s="4">
        <f>IFERROR(VALUE(Base_Amostral!M69),"")</f>
        <v>41.51</v>
      </c>
      <c r="F69" s="4">
        <f>'03_Resumo_Municipios'!E69</f>
        <v>6</v>
      </c>
      <c r="G69" s="4">
        <f>'03_Resumo_Municipios'!F69</f>
        <v>5.7</v>
      </c>
      <c r="H69">
        <f t="shared" si="12"/>
        <v>1</v>
      </c>
      <c r="I69">
        <f t="shared" si="13"/>
        <v>1</v>
      </c>
      <c r="J69">
        <v>10573</v>
      </c>
      <c r="K69">
        <v>6</v>
      </c>
      <c r="L69">
        <f t="shared" si="14"/>
        <v>169</v>
      </c>
      <c r="M69">
        <f t="shared" si="15"/>
        <v>56.5</v>
      </c>
      <c r="Q69">
        <v>6562</v>
      </c>
      <c r="R69">
        <v>6.6</v>
      </c>
      <c r="S69">
        <f t="shared" si="16"/>
        <v>104</v>
      </c>
      <c r="T69">
        <f t="shared" si="17"/>
        <v>154</v>
      </c>
      <c r="Y69">
        <v>41.51</v>
      </c>
      <c r="Z69">
        <v>6</v>
      </c>
      <c r="AA69">
        <f t="shared" si="18"/>
        <v>249.5</v>
      </c>
      <c r="AB69">
        <f t="shared" si="19"/>
        <v>56.5</v>
      </c>
      <c r="AG69">
        <v>14.82</v>
      </c>
      <c r="AH69">
        <v>6.6</v>
      </c>
      <c r="AI69">
        <f t="shared" si="20"/>
        <v>112</v>
      </c>
      <c r="AJ69">
        <f t="shared" si="21"/>
        <v>154</v>
      </c>
    </row>
    <row r="70" spans="1:36">
      <c r="A70">
        <f>'03_Resumo_Municipios'!A70</f>
        <v>2414902</v>
      </c>
      <c r="B70" t="str">
        <f>'03_Resumo_Municipios'!B70</f>
        <v>Viçosa</v>
      </c>
      <c r="C70" t="str">
        <f>'03_Resumo_Municipios'!D70</f>
        <v>Nordeste</v>
      </c>
      <c r="D70" s="4">
        <f>IFERROR(VALUE(Base_Amostral!K70),"")</f>
        <v>1822</v>
      </c>
      <c r="E70" s="4">
        <f>IFERROR(VALUE(Base_Amostral!M70),"")</f>
        <v>48.07</v>
      </c>
      <c r="F70" s="4">
        <f>'03_Resumo_Municipios'!E70</f>
        <v>4.0250000000000004</v>
      </c>
      <c r="G70" s="4">
        <f>'03_Resumo_Municipios'!F70</f>
        <v>4.45</v>
      </c>
      <c r="H70">
        <f t="shared" si="12"/>
        <v>1</v>
      </c>
      <c r="I70">
        <f t="shared" si="13"/>
        <v>1</v>
      </c>
      <c r="J70">
        <v>1822</v>
      </c>
      <c r="K70">
        <v>4.0250000000000004</v>
      </c>
      <c r="L70">
        <f t="shared" si="14"/>
        <v>6</v>
      </c>
      <c r="M70">
        <f t="shared" si="15"/>
        <v>3</v>
      </c>
      <c r="Q70">
        <v>4180</v>
      </c>
      <c r="R70">
        <v>7.35</v>
      </c>
      <c r="S70">
        <f t="shared" si="16"/>
        <v>57</v>
      </c>
      <c r="T70">
        <f t="shared" si="17"/>
        <v>278</v>
      </c>
      <c r="Y70">
        <v>48.07</v>
      </c>
      <c r="Z70">
        <v>4.0250000000000004</v>
      </c>
      <c r="AA70">
        <f t="shared" si="18"/>
        <v>267</v>
      </c>
      <c r="AB70">
        <f t="shared" si="19"/>
        <v>3</v>
      </c>
      <c r="AG70">
        <v>8.19</v>
      </c>
      <c r="AH70">
        <v>7.35</v>
      </c>
      <c r="AI70">
        <f t="shared" si="20"/>
        <v>61</v>
      </c>
      <c r="AJ70">
        <f t="shared" si="21"/>
        <v>278</v>
      </c>
    </row>
    <row r="71" spans="1:36">
      <c r="A71">
        <f>'03_Resumo_Municipios'!A71</f>
        <v>2405108</v>
      </c>
      <c r="B71" t="str">
        <f>'03_Resumo_Municipios'!B71</f>
        <v>Jandaíra</v>
      </c>
      <c r="C71" t="str">
        <f>'03_Resumo_Municipios'!D71</f>
        <v>Nordeste</v>
      </c>
      <c r="D71" s="4">
        <f>IFERROR(VALUE(Base_Amostral!K71),"")</f>
        <v>6562</v>
      </c>
      <c r="E71" s="4">
        <f>IFERROR(VALUE(Base_Amostral!M71),"")</f>
        <v>14.82</v>
      </c>
      <c r="F71" s="4">
        <f>'03_Resumo_Municipios'!E71</f>
        <v>6.2000000000000011</v>
      </c>
      <c r="G71" s="4">
        <f>'03_Resumo_Municipios'!F71</f>
        <v>6.6</v>
      </c>
      <c r="H71">
        <f t="shared" si="12"/>
        <v>1</v>
      </c>
      <c r="I71">
        <f t="shared" si="13"/>
        <v>1</v>
      </c>
      <c r="J71">
        <v>6562</v>
      </c>
      <c r="K71">
        <v>6.2000000000000011</v>
      </c>
      <c r="L71">
        <f t="shared" si="14"/>
        <v>106</v>
      </c>
      <c r="M71">
        <f t="shared" si="15"/>
        <v>76</v>
      </c>
      <c r="Q71">
        <v>15524</v>
      </c>
      <c r="R71">
        <v>8.3000000000000007</v>
      </c>
      <c r="S71">
        <f t="shared" si="16"/>
        <v>212</v>
      </c>
      <c r="T71">
        <f t="shared" si="17"/>
        <v>338</v>
      </c>
      <c r="Y71">
        <v>14.82</v>
      </c>
      <c r="Z71">
        <v>6.2000000000000011</v>
      </c>
      <c r="AA71">
        <f t="shared" si="18"/>
        <v>115</v>
      </c>
      <c r="AB71">
        <f t="shared" si="19"/>
        <v>76</v>
      </c>
      <c r="AG71">
        <v>9.91</v>
      </c>
      <c r="AH71">
        <v>8.3000000000000007</v>
      </c>
      <c r="AI71">
        <f t="shared" si="20"/>
        <v>76</v>
      </c>
      <c r="AJ71">
        <f t="shared" si="21"/>
        <v>338</v>
      </c>
    </row>
    <row r="72" spans="1:36">
      <c r="A72">
        <f>'03_Resumo_Municipios'!A72</f>
        <v>2205250</v>
      </c>
      <c r="B72" t="str">
        <f>'03_Resumo_Municipios'!B72</f>
        <v>Jardim do Mulato</v>
      </c>
      <c r="C72" t="str">
        <f>'03_Resumo_Municipios'!D72</f>
        <v>Nordeste</v>
      </c>
      <c r="D72" s="4">
        <f>IFERROR(VALUE(Base_Amostral!K72),"")</f>
        <v>4180</v>
      </c>
      <c r="E72" s="4">
        <f>IFERROR(VALUE(Base_Amostral!M72),"")</f>
        <v>8.19</v>
      </c>
      <c r="F72" s="4">
        <f>'03_Resumo_Municipios'!E72</f>
        <v>7.85</v>
      </c>
      <c r="G72" s="4">
        <f>'03_Resumo_Municipios'!F72</f>
        <v>7.35</v>
      </c>
      <c r="H72">
        <f t="shared" si="12"/>
        <v>1</v>
      </c>
      <c r="I72">
        <f t="shared" si="13"/>
        <v>1</v>
      </c>
      <c r="J72">
        <v>4180</v>
      </c>
      <c r="K72">
        <v>7.85</v>
      </c>
      <c r="L72">
        <f t="shared" si="14"/>
        <v>58</v>
      </c>
      <c r="M72">
        <f t="shared" si="15"/>
        <v>261.5</v>
      </c>
      <c r="Q72">
        <v>41658</v>
      </c>
      <c r="R72">
        <v>7</v>
      </c>
      <c r="S72">
        <f t="shared" si="16"/>
        <v>313</v>
      </c>
      <c r="T72">
        <f t="shared" si="17"/>
        <v>233.5</v>
      </c>
      <c r="Y72">
        <v>8.19</v>
      </c>
      <c r="Z72">
        <v>7.85</v>
      </c>
      <c r="AA72">
        <f t="shared" si="18"/>
        <v>62</v>
      </c>
      <c r="AB72">
        <f t="shared" si="19"/>
        <v>261.5</v>
      </c>
      <c r="AG72">
        <v>42.64</v>
      </c>
      <c r="AH72">
        <v>7</v>
      </c>
      <c r="AI72">
        <f t="shared" si="20"/>
        <v>250</v>
      </c>
      <c r="AJ72">
        <f t="shared" si="21"/>
        <v>233.5</v>
      </c>
    </row>
    <row r="73" spans="1:36">
      <c r="A73">
        <f>'03_Resumo_Municipios'!A73</f>
        <v>2911402</v>
      </c>
      <c r="B73" t="str">
        <f>'03_Resumo_Municipios'!B73</f>
        <v>Glória</v>
      </c>
      <c r="C73" t="str">
        <f>'03_Resumo_Municipios'!D73</f>
        <v>Nordeste</v>
      </c>
      <c r="D73" s="4">
        <f>IFERROR(VALUE(Base_Amostral!K73),"")</f>
        <v>15524</v>
      </c>
      <c r="E73" s="4">
        <f>IFERROR(VALUE(Base_Amostral!M73),"")</f>
        <v>9.91</v>
      </c>
      <c r="F73" s="4">
        <f>'03_Resumo_Municipios'!E73</f>
        <v>8</v>
      </c>
      <c r="G73" s="4">
        <f>'03_Resumo_Municipios'!F73</f>
        <v>8.3000000000000007</v>
      </c>
      <c r="H73">
        <f t="shared" si="12"/>
        <v>1</v>
      </c>
      <c r="I73">
        <f t="shared" si="13"/>
        <v>1</v>
      </c>
      <c r="J73">
        <v>15524</v>
      </c>
      <c r="K73">
        <v>8</v>
      </c>
      <c r="L73">
        <f t="shared" si="14"/>
        <v>214</v>
      </c>
      <c r="M73">
        <f t="shared" si="15"/>
        <v>269.5</v>
      </c>
      <c r="Q73">
        <v>17033</v>
      </c>
      <c r="R73">
        <v>5.6</v>
      </c>
      <c r="S73">
        <f t="shared" si="16"/>
        <v>225</v>
      </c>
      <c r="T73">
        <f t="shared" si="17"/>
        <v>37.5</v>
      </c>
      <c r="Y73">
        <v>9.91</v>
      </c>
      <c r="Z73">
        <v>8</v>
      </c>
      <c r="AA73">
        <f t="shared" si="18"/>
        <v>77</v>
      </c>
      <c r="AB73">
        <f t="shared" si="19"/>
        <v>269.5</v>
      </c>
      <c r="AG73">
        <v>65.75</v>
      </c>
      <c r="AH73">
        <v>5.6</v>
      </c>
      <c r="AI73">
        <f t="shared" si="20"/>
        <v>284</v>
      </c>
      <c r="AJ73">
        <f t="shared" si="21"/>
        <v>37.5</v>
      </c>
    </row>
    <row r="74" spans="1:36">
      <c r="A74">
        <f>'03_Resumo_Municipios'!A74</f>
        <v>2915007</v>
      </c>
      <c r="B74" t="str">
        <f>'03_Resumo_Municipios'!B74</f>
        <v>Itaeté</v>
      </c>
      <c r="C74" t="str">
        <f>'03_Resumo_Municipios'!D74</f>
        <v>Nordeste</v>
      </c>
      <c r="D74" s="4">
        <f>IFERROR(VALUE(Base_Amostral!K74),"")</f>
        <v>13472</v>
      </c>
      <c r="E74" s="4">
        <f>IFERROR(VALUE(Base_Amostral!M74),"")</f>
        <v>10.119999999999999</v>
      </c>
      <c r="F74" s="4">
        <f>'03_Resumo_Municipios'!E74</f>
        <v>7.8</v>
      </c>
      <c r="G74" s="4" t="str">
        <f>'03_Resumo_Municipios'!F74</f>
        <v/>
      </c>
      <c r="H74">
        <f t="shared" si="12"/>
        <v>1</v>
      </c>
      <c r="I74">
        <f t="shared" si="13"/>
        <v>1</v>
      </c>
      <c r="J74">
        <v>13472</v>
      </c>
      <c r="K74">
        <v>7.8</v>
      </c>
      <c r="L74">
        <f t="shared" si="14"/>
        <v>201</v>
      </c>
      <c r="M74">
        <f t="shared" si="15"/>
        <v>258</v>
      </c>
      <c r="Q74">
        <v>18674</v>
      </c>
      <c r="R74">
        <v>7</v>
      </c>
      <c r="S74">
        <f t="shared" si="16"/>
        <v>245</v>
      </c>
      <c r="T74">
        <f t="shared" si="17"/>
        <v>233.5</v>
      </c>
      <c r="Y74">
        <v>10.119999999999999</v>
      </c>
      <c r="Z74">
        <v>7.8</v>
      </c>
      <c r="AA74">
        <f t="shared" si="18"/>
        <v>79</v>
      </c>
      <c r="AB74">
        <f t="shared" si="19"/>
        <v>258</v>
      </c>
      <c r="AG74">
        <v>12.53</v>
      </c>
      <c r="AH74">
        <v>7</v>
      </c>
      <c r="AI74">
        <f t="shared" si="20"/>
        <v>92</v>
      </c>
      <c r="AJ74">
        <f t="shared" si="21"/>
        <v>233.5</v>
      </c>
    </row>
    <row r="75" spans="1:36">
      <c r="A75">
        <f>'03_Resumo_Municipios'!A75</f>
        <v>2103406</v>
      </c>
      <c r="B75" t="str">
        <f>'03_Resumo_Municipios'!B75</f>
        <v>Coelho Neto</v>
      </c>
      <c r="C75" t="str">
        <f>'03_Resumo_Municipios'!D75</f>
        <v>Nordeste</v>
      </c>
      <c r="D75" s="4">
        <f>IFERROR(VALUE(Base_Amostral!K75),"")</f>
        <v>41658</v>
      </c>
      <c r="E75" s="4">
        <f>IFERROR(VALUE(Base_Amostral!M75),"")</f>
        <v>42.64</v>
      </c>
      <c r="F75" s="4">
        <f>'03_Resumo_Municipios'!E75</f>
        <v>7.2</v>
      </c>
      <c r="G75" s="4">
        <f>'03_Resumo_Municipios'!F75</f>
        <v>7</v>
      </c>
      <c r="H75">
        <f t="shared" si="12"/>
        <v>1</v>
      </c>
      <c r="I75">
        <f t="shared" si="13"/>
        <v>1</v>
      </c>
      <c r="J75">
        <v>41658</v>
      </c>
      <c r="K75">
        <v>7.2</v>
      </c>
      <c r="L75">
        <f t="shared" si="14"/>
        <v>317</v>
      </c>
      <c r="M75">
        <f t="shared" si="15"/>
        <v>207.5</v>
      </c>
      <c r="Q75">
        <v>11109</v>
      </c>
      <c r="R75">
        <v>6.4249999999999998</v>
      </c>
      <c r="S75">
        <f t="shared" si="16"/>
        <v>173</v>
      </c>
      <c r="T75">
        <f t="shared" si="17"/>
        <v>122</v>
      </c>
      <c r="Y75">
        <v>42.64</v>
      </c>
      <c r="Z75">
        <v>7.2</v>
      </c>
      <c r="AA75">
        <f t="shared" si="18"/>
        <v>256</v>
      </c>
      <c r="AB75">
        <f t="shared" si="19"/>
        <v>207.5</v>
      </c>
      <c r="AG75">
        <v>1</v>
      </c>
      <c r="AH75">
        <v>6.4249999999999998</v>
      </c>
      <c r="AI75">
        <f t="shared" si="20"/>
        <v>4</v>
      </c>
      <c r="AJ75">
        <f t="shared" si="21"/>
        <v>122</v>
      </c>
    </row>
    <row r="76" spans="1:36">
      <c r="A76">
        <f>'03_Resumo_Municipios'!A76</f>
        <v>2806008</v>
      </c>
      <c r="B76" t="str">
        <f>'03_Resumo_Municipios'!B76</f>
        <v>Ribeirópolis</v>
      </c>
      <c r="C76" t="str">
        <f>'03_Resumo_Municipios'!D76</f>
        <v>Nordeste</v>
      </c>
      <c r="D76" s="4">
        <f>IFERROR(VALUE(Base_Amostral!K76),"")</f>
        <v>17033</v>
      </c>
      <c r="E76" s="4">
        <f>IFERROR(VALUE(Base_Amostral!M76),"")</f>
        <v>65.75</v>
      </c>
      <c r="F76" s="4">
        <f>'03_Resumo_Municipios'!E76</f>
        <v>5.7</v>
      </c>
      <c r="G76" s="4">
        <f>'03_Resumo_Municipios'!F76</f>
        <v>5.6</v>
      </c>
      <c r="H76">
        <f t="shared" si="12"/>
        <v>1</v>
      </c>
      <c r="I76">
        <f t="shared" si="13"/>
        <v>1</v>
      </c>
      <c r="J76">
        <v>17033</v>
      </c>
      <c r="K76">
        <v>5.7</v>
      </c>
      <c r="L76">
        <f t="shared" si="14"/>
        <v>227</v>
      </c>
      <c r="M76">
        <f t="shared" si="15"/>
        <v>38</v>
      </c>
      <c r="Q76">
        <v>10121</v>
      </c>
      <c r="R76">
        <v>5.3</v>
      </c>
      <c r="S76">
        <f t="shared" si="16"/>
        <v>149</v>
      </c>
      <c r="T76">
        <f t="shared" si="17"/>
        <v>17</v>
      </c>
      <c r="Y76">
        <v>65.75</v>
      </c>
      <c r="Z76">
        <v>5.7</v>
      </c>
      <c r="AA76">
        <f t="shared" si="18"/>
        <v>290</v>
      </c>
      <c r="AB76">
        <f t="shared" si="19"/>
        <v>38</v>
      </c>
      <c r="AG76">
        <v>18.559999999999999</v>
      </c>
      <c r="AH76">
        <v>5.3</v>
      </c>
      <c r="AI76">
        <f t="shared" si="20"/>
        <v>140</v>
      </c>
      <c r="AJ76">
        <f t="shared" si="21"/>
        <v>17</v>
      </c>
    </row>
    <row r="77" spans="1:36">
      <c r="A77">
        <f>'03_Resumo_Municipios'!A77</f>
        <v>2600203</v>
      </c>
      <c r="B77" t="str">
        <f>'03_Resumo_Municipios'!B77</f>
        <v>Afrânio</v>
      </c>
      <c r="C77" t="str">
        <f>'03_Resumo_Municipios'!D77</f>
        <v>Nordeste</v>
      </c>
      <c r="D77" s="4">
        <f>IFERROR(VALUE(Base_Amostral!K77),"")</f>
        <v>18674</v>
      </c>
      <c r="E77" s="4">
        <f>IFERROR(VALUE(Base_Amostral!M77),"")</f>
        <v>12.53</v>
      </c>
      <c r="F77" s="4">
        <f>'03_Resumo_Municipios'!E77</f>
        <v>7.35</v>
      </c>
      <c r="G77" s="4">
        <f>'03_Resumo_Municipios'!F77</f>
        <v>7</v>
      </c>
      <c r="H77">
        <f t="shared" si="12"/>
        <v>1</v>
      </c>
      <c r="I77">
        <f t="shared" si="13"/>
        <v>1</v>
      </c>
      <c r="J77">
        <v>18674</v>
      </c>
      <c r="K77">
        <v>7.35</v>
      </c>
      <c r="L77">
        <f t="shared" si="14"/>
        <v>247</v>
      </c>
      <c r="M77">
        <f t="shared" si="15"/>
        <v>225.5</v>
      </c>
      <c r="Q77">
        <v>7516</v>
      </c>
      <c r="R77">
        <v>5.3</v>
      </c>
      <c r="S77">
        <f t="shared" si="16"/>
        <v>120</v>
      </c>
      <c r="T77">
        <f t="shared" si="17"/>
        <v>17</v>
      </c>
      <c r="Y77">
        <v>12.53</v>
      </c>
      <c r="Z77">
        <v>7.35</v>
      </c>
      <c r="AA77">
        <f t="shared" si="18"/>
        <v>95</v>
      </c>
      <c r="AB77">
        <f t="shared" si="19"/>
        <v>225.5</v>
      </c>
      <c r="AG77">
        <v>42.38</v>
      </c>
      <c r="AH77">
        <v>5.3</v>
      </c>
      <c r="AI77">
        <f t="shared" si="20"/>
        <v>247.5</v>
      </c>
      <c r="AJ77">
        <f t="shared" si="21"/>
        <v>17</v>
      </c>
    </row>
    <row r="78" spans="1:36">
      <c r="A78">
        <f>'03_Resumo_Municipios'!A78</f>
        <v>2100501</v>
      </c>
      <c r="B78" t="str">
        <f>'03_Resumo_Municipios'!B78</f>
        <v>Alto Parnaíba</v>
      </c>
      <c r="C78" t="str">
        <f>'03_Resumo_Municipios'!D78</f>
        <v>Nordeste</v>
      </c>
      <c r="D78" s="4">
        <f>IFERROR(VALUE(Base_Amostral!K78),"")</f>
        <v>11109</v>
      </c>
      <c r="E78" s="4">
        <f>IFERROR(VALUE(Base_Amostral!M78),"")</f>
        <v>1</v>
      </c>
      <c r="F78" s="4">
        <f>'03_Resumo_Municipios'!E78</f>
        <v>7.35</v>
      </c>
      <c r="G78" s="4">
        <f>'03_Resumo_Municipios'!F78</f>
        <v>6.4249999999999998</v>
      </c>
      <c r="H78">
        <f t="shared" si="12"/>
        <v>1</v>
      </c>
      <c r="I78">
        <f t="shared" si="13"/>
        <v>1</v>
      </c>
      <c r="J78">
        <v>11109</v>
      </c>
      <c r="K78">
        <v>7.35</v>
      </c>
      <c r="L78">
        <f t="shared" si="14"/>
        <v>175</v>
      </c>
      <c r="M78">
        <f t="shared" si="15"/>
        <v>225.5</v>
      </c>
      <c r="Q78">
        <v>4141</v>
      </c>
      <c r="R78">
        <v>7.3</v>
      </c>
      <c r="S78">
        <f t="shared" si="16"/>
        <v>56</v>
      </c>
      <c r="T78">
        <f t="shared" si="17"/>
        <v>271.5</v>
      </c>
      <c r="Y78">
        <v>1</v>
      </c>
      <c r="Z78">
        <v>7.35</v>
      </c>
      <c r="AA78">
        <f t="shared" si="18"/>
        <v>4</v>
      </c>
      <c r="AB78">
        <f t="shared" si="19"/>
        <v>225.5</v>
      </c>
      <c r="AG78">
        <v>5.44</v>
      </c>
      <c r="AH78">
        <v>7.3</v>
      </c>
      <c r="AI78">
        <f t="shared" si="20"/>
        <v>42</v>
      </c>
      <c r="AJ78">
        <f t="shared" si="21"/>
        <v>271.5</v>
      </c>
    </row>
    <row r="79" spans="1:36">
      <c r="A79">
        <f>'03_Resumo_Municipios'!A79</f>
        <v>2102408</v>
      </c>
      <c r="B79" t="str">
        <f>'03_Resumo_Municipios'!B79</f>
        <v>Cajapió</v>
      </c>
      <c r="C79" t="str">
        <f>'03_Resumo_Municipios'!D79</f>
        <v>Nordeste</v>
      </c>
      <c r="D79" s="4">
        <f>IFERROR(VALUE(Base_Amostral!K79),"")</f>
        <v>10121</v>
      </c>
      <c r="E79" s="4">
        <f>IFERROR(VALUE(Base_Amostral!M79),"")</f>
        <v>18.559999999999999</v>
      </c>
      <c r="F79" s="4">
        <f>'03_Resumo_Municipios'!E79</f>
        <v>4.7</v>
      </c>
      <c r="G79" s="4">
        <f>'03_Resumo_Municipios'!F79</f>
        <v>5.3</v>
      </c>
      <c r="H79">
        <f t="shared" si="12"/>
        <v>1</v>
      </c>
      <c r="I79">
        <f t="shared" si="13"/>
        <v>1</v>
      </c>
      <c r="J79">
        <v>10121</v>
      </c>
      <c r="K79">
        <v>4.7</v>
      </c>
      <c r="L79">
        <f t="shared" si="14"/>
        <v>151</v>
      </c>
      <c r="M79">
        <f t="shared" si="15"/>
        <v>12</v>
      </c>
      <c r="Q79">
        <v>5581</v>
      </c>
      <c r="R79">
        <v>5.8</v>
      </c>
      <c r="S79">
        <f t="shared" si="16"/>
        <v>89</v>
      </c>
      <c r="T79">
        <f t="shared" si="17"/>
        <v>51.5</v>
      </c>
      <c r="Y79">
        <v>18.559999999999999</v>
      </c>
      <c r="Z79">
        <v>4.7</v>
      </c>
      <c r="AA79">
        <f t="shared" si="18"/>
        <v>144</v>
      </c>
      <c r="AB79">
        <f t="shared" si="19"/>
        <v>12</v>
      </c>
      <c r="AG79">
        <v>140.91</v>
      </c>
      <c r="AH79">
        <v>5.8</v>
      </c>
      <c r="AI79">
        <f t="shared" si="20"/>
        <v>322</v>
      </c>
      <c r="AJ79">
        <f t="shared" si="21"/>
        <v>51.5</v>
      </c>
    </row>
    <row r="80" spans="1:36">
      <c r="A80">
        <f>'03_Resumo_Municipios'!A80</f>
        <v>2507408</v>
      </c>
      <c r="B80" t="str">
        <f>'03_Resumo_Municipios'!B80</f>
        <v>Jericó</v>
      </c>
      <c r="C80" t="str">
        <f>'03_Resumo_Municipios'!D80</f>
        <v>Nordeste</v>
      </c>
      <c r="D80" s="4">
        <f>IFERROR(VALUE(Base_Amostral!K80),"")</f>
        <v>7516</v>
      </c>
      <c r="E80" s="4">
        <f>IFERROR(VALUE(Base_Amostral!M80),"")</f>
        <v>42.38</v>
      </c>
      <c r="F80" s="4">
        <f>'03_Resumo_Municipios'!E80</f>
        <v>5.4750000000000005</v>
      </c>
      <c r="G80" s="4">
        <f>'03_Resumo_Municipios'!F80</f>
        <v>5.3</v>
      </c>
      <c r="H80">
        <f t="shared" si="12"/>
        <v>1</v>
      </c>
      <c r="I80">
        <f t="shared" si="13"/>
        <v>1</v>
      </c>
      <c r="J80">
        <v>7516</v>
      </c>
      <c r="K80">
        <v>5.4750000000000005</v>
      </c>
      <c r="L80">
        <f t="shared" si="14"/>
        <v>122</v>
      </c>
      <c r="M80">
        <f t="shared" si="15"/>
        <v>25</v>
      </c>
      <c r="Q80">
        <v>32235</v>
      </c>
      <c r="R80">
        <v>7.5</v>
      </c>
      <c r="S80">
        <f t="shared" si="16"/>
        <v>301</v>
      </c>
      <c r="T80">
        <f t="shared" si="17"/>
        <v>301.5</v>
      </c>
      <c r="Y80">
        <v>42.38</v>
      </c>
      <c r="Z80">
        <v>5.4750000000000005</v>
      </c>
      <c r="AA80">
        <f t="shared" si="18"/>
        <v>253.5</v>
      </c>
      <c r="AB80">
        <f t="shared" si="19"/>
        <v>25</v>
      </c>
      <c r="AG80">
        <v>131.12</v>
      </c>
      <c r="AH80">
        <v>7.5</v>
      </c>
      <c r="AI80">
        <f t="shared" si="20"/>
        <v>319</v>
      </c>
      <c r="AJ80">
        <f t="shared" si="21"/>
        <v>301.5</v>
      </c>
    </row>
    <row r="81" spans="1:36">
      <c r="A81">
        <f>'03_Resumo_Municipios'!A81</f>
        <v>2210904</v>
      </c>
      <c r="B81" t="str">
        <f>'03_Resumo_Municipios'!B81</f>
        <v>Socorro do Piauí</v>
      </c>
      <c r="C81" t="str">
        <f>'03_Resumo_Municipios'!D81</f>
        <v>Nordeste</v>
      </c>
      <c r="D81" s="4">
        <f>IFERROR(VALUE(Base_Amostral!K81),"")</f>
        <v>4141</v>
      </c>
      <c r="E81" s="4">
        <f>IFERROR(VALUE(Base_Amostral!M81),"")</f>
        <v>5.44</v>
      </c>
      <c r="F81" s="4">
        <f>'03_Resumo_Municipios'!E81</f>
        <v>7.7249999999999996</v>
      </c>
      <c r="G81" s="4">
        <f>'03_Resumo_Municipios'!F81</f>
        <v>7.3</v>
      </c>
      <c r="H81">
        <f t="shared" si="12"/>
        <v>1</v>
      </c>
      <c r="I81">
        <f t="shared" si="13"/>
        <v>1</v>
      </c>
      <c r="J81">
        <v>4141</v>
      </c>
      <c r="K81">
        <v>7.7249999999999996</v>
      </c>
      <c r="L81">
        <f t="shared" si="14"/>
        <v>57</v>
      </c>
      <c r="M81">
        <f t="shared" si="15"/>
        <v>250</v>
      </c>
      <c r="Q81">
        <v>13146</v>
      </c>
      <c r="R81">
        <v>6.4</v>
      </c>
      <c r="S81">
        <f t="shared" si="16"/>
        <v>196</v>
      </c>
      <c r="T81">
        <f t="shared" si="17"/>
        <v>115.5</v>
      </c>
      <c r="Y81">
        <v>5.44</v>
      </c>
      <c r="Z81">
        <v>7.7249999999999996</v>
      </c>
      <c r="AA81">
        <f t="shared" si="18"/>
        <v>43</v>
      </c>
      <c r="AB81">
        <f t="shared" si="19"/>
        <v>250</v>
      </c>
      <c r="AG81">
        <v>16.899999999999999</v>
      </c>
      <c r="AH81">
        <v>6.4</v>
      </c>
      <c r="AI81">
        <f t="shared" si="20"/>
        <v>130</v>
      </c>
      <c r="AJ81">
        <f t="shared" si="21"/>
        <v>115.5</v>
      </c>
    </row>
    <row r="82" spans="1:36">
      <c r="A82">
        <f>'03_Resumo_Municipios'!A82</f>
        <v>2702207</v>
      </c>
      <c r="B82" t="str">
        <f>'03_Resumo_Municipios'!B82</f>
        <v>Coqueiro Seco</v>
      </c>
      <c r="C82" t="str">
        <f>'03_Resumo_Municipios'!D82</f>
        <v>Nordeste</v>
      </c>
      <c r="D82" s="4">
        <f>IFERROR(VALUE(Base_Amostral!K82),"")</f>
        <v>5581</v>
      </c>
      <c r="E82" s="4">
        <f>IFERROR(VALUE(Base_Amostral!M82),"")</f>
        <v>140.91</v>
      </c>
      <c r="F82" s="4">
        <f>'03_Resumo_Municipios'!E82</f>
        <v>5.6999999999999993</v>
      </c>
      <c r="G82" s="4">
        <f>'03_Resumo_Municipios'!F82</f>
        <v>5.8</v>
      </c>
      <c r="H82">
        <f t="shared" si="12"/>
        <v>1</v>
      </c>
      <c r="I82">
        <f t="shared" si="13"/>
        <v>1</v>
      </c>
      <c r="J82">
        <v>5581</v>
      </c>
      <c r="K82">
        <v>5.6999999999999993</v>
      </c>
      <c r="L82">
        <f t="shared" si="14"/>
        <v>91</v>
      </c>
      <c r="M82">
        <f t="shared" si="15"/>
        <v>36</v>
      </c>
      <c r="Q82">
        <v>31445</v>
      </c>
      <c r="R82">
        <v>7</v>
      </c>
      <c r="S82">
        <f t="shared" si="16"/>
        <v>296</v>
      </c>
      <c r="T82">
        <f t="shared" si="17"/>
        <v>233.5</v>
      </c>
      <c r="Y82">
        <v>140.91</v>
      </c>
      <c r="Z82">
        <v>5.6999999999999993</v>
      </c>
      <c r="AA82">
        <f t="shared" si="18"/>
        <v>329</v>
      </c>
      <c r="AB82">
        <f t="shared" si="19"/>
        <v>36</v>
      </c>
      <c r="AG82">
        <v>13.59</v>
      </c>
      <c r="AH82">
        <v>7</v>
      </c>
      <c r="AI82">
        <f t="shared" si="20"/>
        <v>99</v>
      </c>
      <c r="AJ82">
        <f t="shared" si="21"/>
        <v>233.5</v>
      </c>
    </row>
    <row r="83" spans="1:36">
      <c r="A83">
        <f>'03_Resumo_Municipios'!A83</f>
        <v>2513901</v>
      </c>
      <c r="B83" t="str">
        <f>'03_Resumo_Municipios'!B83</f>
        <v>São Bento</v>
      </c>
      <c r="C83" t="str">
        <f>'03_Resumo_Municipios'!D83</f>
        <v>Nordeste</v>
      </c>
      <c r="D83" s="4">
        <f>IFERROR(VALUE(Base_Amostral!K83),"")</f>
        <v>32235</v>
      </c>
      <c r="E83" s="4">
        <f>IFERROR(VALUE(Base_Amostral!M83),"")</f>
        <v>131.12</v>
      </c>
      <c r="F83" s="4">
        <f>'03_Resumo_Municipios'!E83</f>
        <v>9.2999999999999989</v>
      </c>
      <c r="G83" s="4">
        <f>'03_Resumo_Municipios'!F83</f>
        <v>7.5</v>
      </c>
      <c r="H83">
        <f t="shared" si="12"/>
        <v>1</v>
      </c>
      <c r="I83">
        <f t="shared" si="13"/>
        <v>1</v>
      </c>
      <c r="J83">
        <v>32235</v>
      </c>
      <c r="K83">
        <v>9.2999999999999989</v>
      </c>
      <c r="L83">
        <f t="shared" si="14"/>
        <v>305</v>
      </c>
      <c r="M83">
        <f t="shared" si="15"/>
        <v>324</v>
      </c>
      <c r="Q83">
        <v>159734</v>
      </c>
      <c r="R83">
        <v>6.6</v>
      </c>
      <c r="S83">
        <f t="shared" si="16"/>
        <v>347</v>
      </c>
      <c r="T83">
        <f t="shared" si="17"/>
        <v>154</v>
      </c>
      <c r="Y83">
        <v>131.12</v>
      </c>
      <c r="Z83">
        <v>9.2999999999999989</v>
      </c>
      <c r="AA83">
        <f t="shared" si="18"/>
        <v>326</v>
      </c>
      <c r="AB83">
        <f t="shared" si="19"/>
        <v>324</v>
      </c>
      <c r="AG83">
        <v>19.84</v>
      </c>
      <c r="AH83">
        <v>6.6</v>
      </c>
      <c r="AI83">
        <f t="shared" si="20"/>
        <v>155</v>
      </c>
      <c r="AJ83">
        <f t="shared" si="21"/>
        <v>154</v>
      </c>
    </row>
    <row r="84" spans="1:36">
      <c r="A84">
        <f>'03_Resumo_Municipios'!A84</f>
        <v>2926806</v>
      </c>
      <c r="B84" t="str">
        <f>'03_Resumo_Municipios'!B84</f>
        <v>Rio do Antônio</v>
      </c>
      <c r="C84" t="str">
        <f>'03_Resumo_Municipios'!D84</f>
        <v>Nordeste</v>
      </c>
      <c r="D84" s="4">
        <f>IFERROR(VALUE(Base_Amostral!K84),"")</f>
        <v>13146</v>
      </c>
      <c r="E84" s="4">
        <f>IFERROR(VALUE(Base_Amostral!M84),"")</f>
        <v>16.899999999999999</v>
      </c>
      <c r="F84" s="4">
        <f>'03_Resumo_Municipios'!E84</f>
        <v>6.5250000000000004</v>
      </c>
      <c r="G84" s="4">
        <f>'03_Resumo_Municipios'!F84</f>
        <v>6.4</v>
      </c>
      <c r="H84">
        <f t="shared" si="12"/>
        <v>1</v>
      </c>
      <c r="I84">
        <f t="shared" si="13"/>
        <v>1</v>
      </c>
      <c r="J84">
        <v>13146</v>
      </c>
      <c r="K84">
        <v>6.5250000000000004</v>
      </c>
      <c r="L84">
        <f t="shared" si="14"/>
        <v>197</v>
      </c>
      <c r="M84">
        <f t="shared" si="15"/>
        <v>115.5</v>
      </c>
      <c r="Q84">
        <v>26604</v>
      </c>
      <c r="R84">
        <v>5.5500000000000007</v>
      </c>
      <c r="S84">
        <f t="shared" si="16"/>
        <v>281</v>
      </c>
      <c r="T84">
        <f t="shared" si="17"/>
        <v>31.5</v>
      </c>
      <c r="Y84">
        <v>16.899999999999999</v>
      </c>
      <c r="Z84">
        <v>6.5250000000000004</v>
      </c>
      <c r="AA84">
        <f t="shared" si="18"/>
        <v>134</v>
      </c>
      <c r="AB84">
        <f t="shared" si="19"/>
        <v>115.5</v>
      </c>
      <c r="AG84">
        <v>60.16</v>
      </c>
      <c r="AH84">
        <v>5.5500000000000007</v>
      </c>
      <c r="AI84">
        <f t="shared" si="20"/>
        <v>275</v>
      </c>
      <c r="AJ84">
        <f t="shared" si="21"/>
        <v>31.5</v>
      </c>
    </row>
    <row r="85" spans="1:36">
      <c r="A85">
        <f>'03_Resumo_Municipios'!A85</f>
        <v>2700102</v>
      </c>
      <c r="B85" t="str">
        <f>'03_Resumo_Municipios'!B85</f>
        <v>Água Branca</v>
      </c>
      <c r="C85" t="str">
        <f>'03_Resumo_Municipios'!D85</f>
        <v>Nordeste</v>
      </c>
      <c r="D85" s="4">
        <f>IFERROR(VALUE(Base_Amostral!K85),"")</f>
        <v>19008</v>
      </c>
      <c r="E85" s="4">
        <f>IFERROR(VALUE(Base_Amostral!M85),"")</f>
        <v>40.6</v>
      </c>
      <c r="F85" s="4">
        <f>'03_Resumo_Municipios'!E85</f>
        <v>5.625</v>
      </c>
      <c r="G85" s="4" t="str">
        <f>'03_Resumo_Municipios'!F85</f>
        <v/>
      </c>
      <c r="H85">
        <f t="shared" si="12"/>
        <v>1</v>
      </c>
      <c r="I85">
        <f t="shared" si="13"/>
        <v>1</v>
      </c>
      <c r="J85">
        <v>19008</v>
      </c>
      <c r="K85">
        <v>5.625</v>
      </c>
      <c r="L85">
        <f t="shared" si="14"/>
        <v>250</v>
      </c>
      <c r="M85">
        <f t="shared" si="15"/>
        <v>31</v>
      </c>
      <c r="Q85">
        <v>26618</v>
      </c>
      <c r="R85">
        <v>5.7</v>
      </c>
      <c r="S85">
        <f t="shared" si="16"/>
        <v>282</v>
      </c>
      <c r="T85">
        <f t="shared" si="17"/>
        <v>46</v>
      </c>
      <c r="Y85">
        <v>40.6</v>
      </c>
      <c r="Z85">
        <v>5.625</v>
      </c>
      <c r="AA85">
        <f t="shared" si="18"/>
        <v>242</v>
      </c>
      <c r="AB85">
        <f t="shared" si="19"/>
        <v>31</v>
      </c>
      <c r="AG85">
        <v>276.35000000000002</v>
      </c>
      <c r="AH85">
        <v>5.7</v>
      </c>
      <c r="AI85">
        <f t="shared" si="20"/>
        <v>339</v>
      </c>
      <c r="AJ85">
        <f t="shared" si="21"/>
        <v>46</v>
      </c>
    </row>
    <row r="86" spans="1:36">
      <c r="A86">
        <f>'03_Resumo_Municipios'!A86</f>
        <v>2310308</v>
      </c>
      <c r="B86" t="str">
        <f>'03_Resumo_Municipios'!B86</f>
        <v>Parambu</v>
      </c>
      <c r="C86" t="str">
        <f>'03_Resumo_Municipios'!D86</f>
        <v>Nordeste</v>
      </c>
      <c r="D86" s="4">
        <f>IFERROR(VALUE(Base_Amostral!K86),"")</f>
        <v>31445</v>
      </c>
      <c r="E86" s="4">
        <f>IFERROR(VALUE(Base_Amostral!M86),"")</f>
        <v>13.59</v>
      </c>
      <c r="F86" s="4">
        <f>'03_Resumo_Municipios'!E86</f>
        <v>6.5250000000000004</v>
      </c>
      <c r="G86" s="4">
        <f>'03_Resumo_Municipios'!F86</f>
        <v>7</v>
      </c>
      <c r="H86">
        <f t="shared" si="12"/>
        <v>1</v>
      </c>
      <c r="I86">
        <f t="shared" si="13"/>
        <v>1</v>
      </c>
      <c r="J86">
        <v>31445</v>
      </c>
      <c r="K86">
        <v>6.5250000000000004</v>
      </c>
      <c r="L86">
        <f t="shared" si="14"/>
        <v>300</v>
      </c>
      <c r="M86">
        <f t="shared" si="15"/>
        <v>115.5</v>
      </c>
      <c r="Q86">
        <v>84532</v>
      </c>
      <c r="R86">
        <v>8.3000000000000007</v>
      </c>
      <c r="S86">
        <f t="shared" si="16"/>
        <v>334</v>
      </c>
      <c r="T86">
        <f t="shared" si="17"/>
        <v>338</v>
      </c>
      <c r="Y86">
        <v>13.59</v>
      </c>
      <c r="Z86">
        <v>6.5250000000000004</v>
      </c>
      <c r="AA86">
        <f t="shared" si="18"/>
        <v>102</v>
      </c>
      <c r="AB86">
        <f t="shared" si="19"/>
        <v>115.5</v>
      </c>
      <c r="AG86">
        <v>16.29</v>
      </c>
      <c r="AH86">
        <v>8.3000000000000007</v>
      </c>
      <c r="AI86">
        <f t="shared" si="20"/>
        <v>125</v>
      </c>
      <c r="AJ86">
        <f t="shared" si="21"/>
        <v>338</v>
      </c>
    </row>
    <row r="87" spans="1:36">
      <c r="A87">
        <f>'03_Resumo_Municipios'!A87</f>
        <v>2903201</v>
      </c>
      <c r="B87" t="str">
        <f>'03_Resumo_Municipios'!B87</f>
        <v>Barreiras</v>
      </c>
      <c r="C87" t="str">
        <f>'03_Resumo_Municipios'!D87</f>
        <v>Nordeste</v>
      </c>
      <c r="D87" s="4">
        <f>IFERROR(VALUE(Base_Amostral!K87),"")</f>
        <v>159734</v>
      </c>
      <c r="E87" s="4">
        <f>IFERROR(VALUE(Base_Amostral!M87),"")</f>
        <v>19.84</v>
      </c>
      <c r="F87" s="4">
        <f>'03_Resumo_Municipios'!E87</f>
        <v>6.5750000000000011</v>
      </c>
      <c r="G87" s="4">
        <f>'03_Resumo_Municipios'!F87</f>
        <v>6.6</v>
      </c>
      <c r="H87">
        <f t="shared" si="12"/>
        <v>1</v>
      </c>
      <c r="I87">
        <f t="shared" si="13"/>
        <v>1</v>
      </c>
      <c r="J87">
        <v>159734</v>
      </c>
      <c r="K87">
        <v>6.5750000000000011</v>
      </c>
      <c r="L87">
        <f t="shared" si="14"/>
        <v>352</v>
      </c>
      <c r="M87">
        <f t="shared" si="15"/>
        <v>124.5</v>
      </c>
      <c r="Q87">
        <v>21665</v>
      </c>
      <c r="R87">
        <v>5.5</v>
      </c>
      <c r="S87">
        <f t="shared" si="16"/>
        <v>263</v>
      </c>
      <c r="T87">
        <f t="shared" si="17"/>
        <v>28</v>
      </c>
      <c r="Y87">
        <v>19.84</v>
      </c>
      <c r="Z87">
        <v>6.5750000000000011</v>
      </c>
      <c r="AA87">
        <f t="shared" si="18"/>
        <v>159</v>
      </c>
      <c r="AB87">
        <f t="shared" si="19"/>
        <v>124.5</v>
      </c>
      <c r="AG87">
        <v>93.81</v>
      </c>
      <c r="AH87">
        <v>5.5</v>
      </c>
      <c r="AI87">
        <f t="shared" si="20"/>
        <v>306</v>
      </c>
      <c r="AJ87">
        <f t="shared" si="21"/>
        <v>28</v>
      </c>
    </row>
    <row r="88" spans="1:36">
      <c r="A88">
        <f>'03_Resumo_Municipios'!A88</f>
        <v>2923803</v>
      </c>
      <c r="B88" t="str">
        <f>'03_Resumo_Municipios'!B88</f>
        <v>Paripiranga</v>
      </c>
      <c r="C88" t="str">
        <f>'03_Resumo_Municipios'!D88</f>
        <v>Nordeste</v>
      </c>
      <c r="D88" s="4">
        <f>IFERROR(VALUE(Base_Amostral!K88),"")</f>
        <v>26604</v>
      </c>
      <c r="E88" s="4">
        <f>IFERROR(VALUE(Base_Amostral!M88),"")</f>
        <v>60.16</v>
      </c>
      <c r="F88" s="4">
        <f>'03_Resumo_Municipios'!E88</f>
        <v>5.7</v>
      </c>
      <c r="G88" s="4">
        <f>'03_Resumo_Municipios'!F88</f>
        <v>5.5500000000000007</v>
      </c>
      <c r="H88">
        <f t="shared" si="12"/>
        <v>1</v>
      </c>
      <c r="I88">
        <f t="shared" si="13"/>
        <v>1</v>
      </c>
      <c r="J88">
        <v>26604</v>
      </c>
      <c r="K88">
        <v>5.7</v>
      </c>
      <c r="L88">
        <f t="shared" si="14"/>
        <v>284</v>
      </c>
      <c r="M88">
        <f t="shared" si="15"/>
        <v>38</v>
      </c>
      <c r="Q88">
        <v>11071</v>
      </c>
      <c r="R88">
        <v>5.6</v>
      </c>
      <c r="S88">
        <f t="shared" si="16"/>
        <v>172</v>
      </c>
      <c r="T88">
        <f t="shared" si="17"/>
        <v>37.5</v>
      </c>
      <c r="Y88">
        <v>60.16</v>
      </c>
      <c r="Z88">
        <v>5.7</v>
      </c>
      <c r="AA88">
        <f t="shared" si="18"/>
        <v>281</v>
      </c>
      <c r="AB88">
        <f t="shared" si="19"/>
        <v>38</v>
      </c>
      <c r="AG88">
        <v>26.34</v>
      </c>
      <c r="AH88">
        <v>5.6</v>
      </c>
      <c r="AI88">
        <f t="shared" si="20"/>
        <v>186</v>
      </c>
      <c r="AJ88">
        <f t="shared" si="21"/>
        <v>37.5</v>
      </c>
    </row>
    <row r="89" spans="1:36">
      <c r="A89">
        <f>'03_Resumo_Municipios'!A89</f>
        <v>2805703</v>
      </c>
      <c r="B89" t="str">
        <f>'03_Resumo_Municipios'!B89</f>
        <v>Propriá</v>
      </c>
      <c r="C89" t="str">
        <f>'03_Resumo_Municipios'!D89</f>
        <v>Nordeste</v>
      </c>
      <c r="D89" s="4">
        <f>IFERROR(VALUE(Base_Amostral!K89),"")</f>
        <v>26618</v>
      </c>
      <c r="E89" s="4">
        <f>IFERROR(VALUE(Base_Amostral!M89),"")</f>
        <v>276.35000000000002</v>
      </c>
      <c r="F89" s="4">
        <f>'03_Resumo_Municipios'!E89</f>
        <v>6</v>
      </c>
      <c r="G89" s="4">
        <f>'03_Resumo_Municipios'!F89</f>
        <v>5.7</v>
      </c>
      <c r="H89">
        <f t="shared" si="12"/>
        <v>1</v>
      </c>
      <c r="I89">
        <f t="shared" si="13"/>
        <v>1</v>
      </c>
      <c r="J89">
        <v>26618</v>
      </c>
      <c r="K89">
        <v>6</v>
      </c>
      <c r="L89">
        <f t="shared" si="14"/>
        <v>285</v>
      </c>
      <c r="M89">
        <f t="shared" si="15"/>
        <v>56.5</v>
      </c>
      <c r="Q89">
        <v>9460</v>
      </c>
      <c r="R89">
        <v>6.8</v>
      </c>
      <c r="S89">
        <f t="shared" si="16"/>
        <v>143</v>
      </c>
      <c r="T89">
        <f t="shared" si="17"/>
        <v>192.5</v>
      </c>
      <c r="Y89">
        <v>276.35000000000002</v>
      </c>
      <c r="Z89">
        <v>6</v>
      </c>
      <c r="AA89">
        <f t="shared" si="18"/>
        <v>345</v>
      </c>
      <c r="AB89">
        <f t="shared" si="19"/>
        <v>56.5</v>
      </c>
      <c r="AG89">
        <v>9.17</v>
      </c>
      <c r="AH89">
        <v>6.8</v>
      </c>
      <c r="AI89">
        <f t="shared" si="20"/>
        <v>67</v>
      </c>
      <c r="AJ89">
        <f t="shared" si="21"/>
        <v>192.5</v>
      </c>
    </row>
    <row r="90" spans="1:36">
      <c r="A90">
        <f>'03_Resumo_Municipios'!A90</f>
        <v>2101608</v>
      </c>
      <c r="B90" t="str">
        <f>'03_Resumo_Municipios'!B90</f>
        <v>Barra do Corda</v>
      </c>
      <c r="C90" t="str">
        <f>'03_Resumo_Municipios'!D90</f>
        <v>Nordeste</v>
      </c>
      <c r="D90" s="4">
        <f>IFERROR(VALUE(Base_Amostral!K90),"")</f>
        <v>84532</v>
      </c>
      <c r="E90" s="4">
        <f>IFERROR(VALUE(Base_Amostral!M90),"")</f>
        <v>16.29</v>
      </c>
      <c r="F90" s="4">
        <f>'03_Resumo_Municipios'!E90</f>
        <v>8.5500000000000007</v>
      </c>
      <c r="G90" s="4">
        <f>'03_Resumo_Municipios'!F90</f>
        <v>8.3000000000000007</v>
      </c>
      <c r="H90">
        <f t="shared" si="12"/>
        <v>1</v>
      </c>
      <c r="I90">
        <f t="shared" si="13"/>
        <v>1</v>
      </c>
      <c r="J90">
        <v>84532</v>
      </c>
      <c r="K90">
        <v>8.5500000000000007</v>
      </c>
      <c r="L90">
        <f t="shared" si="14"/>
        <v>338</v>
      </c>
      <c r="M90">
        <f t="shared" si="15"/>
        <v>284.5</v>
      </c>
      <c r="Q90">
        <v>4059</v>
      </c>
      <c r="R90">
        <v>6.4</v>
      </c>
      <c r="S90">
        <f t="shared" si="16"/>
        <v>54</v>
      </c>
      <c r="T90">
        <f t="shared" si="17"/>
        <v>115.5</v>
      </c>
      <c r="Y90">
        <v>16.29</v>
      </c>
      <c r="Z90">
        <v>8.5500000000000007</v>
      </c>
      <c r="AA90">
        <f t="shared" si="18"/>
        <v>129</v>
      </c>
      <c r="AB90">
        <f t="shared" si="19"/>
        <v>284.5</v>
      </c>
      <c r="AG90">
        <v>15.01</v>
      </c>
      <c r="AH90">
        <v>6.4</v>
      </c>
      <c r="AI90">
        <f t="shared" si="20"/>
        <v>114</v>
      </c>
      <c r="AJ90">
        <f t="shared" si="21"/>
        <v>115.5</v>
      </c>
    </row>
    <row r="91" spans="1:36">
      <c r="A91">
        <f>'03_Resumo_Municipios'!A91</f>
        <v>2912103</v>
      </c>
      <c r="B91" t="str">
        <f>'03_Resumo_Municipios'!B91</f>
        <v>Ibicaraí</v>
      </c>
      <c r="C91" t="str">
        <f>'03_Resumo_Municipios'!D91</f>
        <v>Nordeste</v>
      </c>
      <c r="D91" s="4">
        <f>IFERROR(VALUE(Base_Amostral!K91),"")</f>
        <v>21665</v>
      </c>
      <c r="E91" s="4">
        <f>IFERROR(VALUE(Base_Amostral!M91),"")</f>
        <v>93.81</v>
      </c>
      <c r="F91" s="4">
        <f>'03_Resumo_Municipios'!E91</f>
        <v>5.6750000000000007</v>
      </c>
      <c r="G91" s="4">
        <f>'03_Resumo_Municipios'!F91</f>
        <v>5.5</v>
      </c>
      <c r="H91">
        <f t="shared" si="12"/>
        <v>1</v>
      </c>
      <c r="I91">
        <f t="shared" si="13"/>
        <v>1</v>
      </c>
      <c r="J91">
        <v>21665</v>
      </c>
      <c r="K91">
        <v>5.6750000000000007</v>
      </c>
      <c r="L91">
        <f t="shared" si="14"/>
        <v>266</v>
      </c>
      <c r="M91">
        <f t="shared" si="15"/>
        <v>34.5</v>
      </c>
      <c r="Q91">
        <v>31786</v>
      </c>
      <c r="R91">
        <v>5.3</v>
      </c>
      <c r="S91">
        <f t="shared" si="16"/>
        <v>298</v>
      </c>
      <c r="T91">
        <f t="shared" si="17"/>
        <v>17</v>
      </c>
      <c r="Y91">
        <v>93.81</v>
      </c>
      <c r="Z91">
        <v>5.6750000000000007</v>
      </c>
      <c r="AA91">
        <f t="shared" si="18"/>
        <v>313</v>
      </c>
      <c r="AB91">
        <f t="shared" si="19"/>
        <v>34.5</v>
      </c>
      <c r="AG91">
        <v>100.93</v>
      </c>
      <c r="AH91">
        <v>5.3</v>
      </c>
      <c r="AI91">
        <f t="shared" si="20"/>
        <v>311</v>
      </c>
      <c r="AJ91">
        <f t="shared" si="21"/>
        <v>17</v>
      </c>
    </row>
    <row r="92" spans="1:36">
      <c r="A92">
        <f>'03_Resumo_Municipios'!A92</f>
        <v>2921302</v>
      </c>
      <c r="B92" t="str">
        <f>'03_Resumo_Municipios'!B92</f>
        <v>Milagres</v>
      </c>
      <c r="C92" t="str">
        <f>'03_Resumo_Municipios'!D92</f>
        <v>Nordeste</v>
      </c>
      <c r="D92" s="4">
        <f>IFERROR(VALUE(Base_Amostral!K92),"")</f>
        <v>11071</v>
      </c>
      <c r="E92" s="4">
        <f>IFERROR(VALUE(Base_Amostral!M92),"")</f>
        <v>26.34</v>
      </c>
      <c r="F92" s="4">
        <f>'03_Resumo_Municipios'!E92</f>
        <v>5.7249999999999996</v>
      </c>
      <c r="G92" s="4">
        <f>'03_Resumo_Municipios'!F92</f>
        <v>5.6</v>
      </c>
      <c r="H92">
        <f t="shared" si="12"/>
        <v>1</v>
      </c>
      <c r="I92">
        <f t="shared" si="13"/>
        <v>1</v>
      </c>
      <c r="J92">
        <v>11071</v>
      </c>
      <c r="K92">
        <v>5.7249999999999996</v>
      </c>
      <c r="L92">
        <f t="shared" si="14"/>
        <v>174</v>
      </c>
      <c r="M92">
        <f t="shared" si="15"/>
        <v>40.5</v>
      </c>
      <c r="Q92">
        <v>4138</v>
      </c>
      <c r="R92">
        <v>6.2749999999999995</v>
      </c>
      <c r="S92">
        <f t="shared" si="16"/>
        <v>55</v>
      </c>
      <c r="T92">
        <f t="shared" si="17"/>
        <v>93</v>
      </c>
      <c r="Y92">
        <v>26.34</v>
      </c>
      <c r="Z92">
        <v>5.7249999999999996</v>
      </c>
      <c r="AA92">
        <f t="shared" si="18"/>
        <v>190</v>
      </c>
      <c r="AB92">
        <f t="shared" si="19"/>
        <v>40.5</v>
      </c>
      <c r="AG92">
        <v>19.38</v>
      </c>
      <c r="AH92">
        <v>6.2749999999999995</v>
      </c>
      <c r="AI92">
        <f t="shared" si="20"/>
        <v>151</v>
      </c>
      <c r="AJ92">
        <f t="shared" si="21"/>
        <v>93</v>
      </c>
    </row>
    <row r="93" spans="1:36">
      <c r="A93">
        <f>'03_Resumo_Municipios'!A93</f>
        <v>2210656</v>
      </c>
      <c r="B93" t="str">
        <f>'03_Resumo_Municipios'!B93</f>
        <v>Sigefredo Pacheco</v>
      </c>
      <c r="C93" t="str">
        <f>'03_Resumo_Municipios'!D93</f>
        <v>Nordeste</v>
      </c>
      <c r="D93" s="4">
        <f>IFERROR(VALUE(Base_Amostral!K93),"")</f>
        <v>9460</v>
      </c>
      <c r="E93" s="4">
        <f>IFERROR(VALUE(Base_Amostral!M93),"")</f>
        <v>9.17</v>
      </c>
      <c r="F93" s="4">
        <f>'03_Resumo_Municipios'!E93</f>
        <v>6.9749999999999996</v>
      </c>
      <c r="G93" s="4">
        <f>'03_Resumo_Municipios'!F93</f>
        <v>6.8</v>
      </c>
      <c r="H93">
        <f t="shared" si="12"/>
        <v>1</v>
      </c>
      <c r="I93">
        <f t="shared" si="13"/>
        <v>1</v>
      </c>
      <c r="J93">
        <v>9460</v>
      </c>
      <c r="K93">
        <v>6.9749999999999996</v>
      </c>
      <c r="L93">
        <f t="shared" si="14"/>
        <v>145</v>
      </c>
      <c r="M93">
        <f t="shared" si="15"/>
        <v>176</v>
      </c>
      <c r="Q93">
        <v>3242</v>
      </c>
      <c r="R93">
        <v>6.95</v>
      </c>
      <c r="S93">
        <f t="shared" si="16"/>
        <v>34</v>
      </c>
      <c r="T93">
        <f t="shared" si="17"/>
        <v>225</v>
      </c>
      <c r="Y93">
        <v>9.17</v>
      </c>
      <c r="Z93">
        <v>6.9749999999999996</v>
      </c>
      <c r="AA93">
        <f t="shared" si="18"/>
        <v>68</v>
      </c>
      <c r="AB93">
        <f t="shared" si="19"/>
        <v>176</v>
      </c>
      <c r="AG93">
        <v>21.1</v>
      </c>
      <c r="AH93">
        <v>6.95</v>
      </c>
      <c r="AI93">
        <f t="shared" si="20"/>
        <v>161</v>
      </c>
      <c r="AJ93">
        <f t="shared" si="21"/>
        <v>225</v>
      </c>
    </row>
    <row r="94" spans="1:36">
      <c r="A94">
        <f>'03_Resumo_Municipios'!A94</f>
        <v>2211704</v>
      </c>
      <c r="B94" t="str">
        <f>'03_Resumo_Municipios'!B94</f>
        <v>Wall Ferraz</v>
      </c>
      <c r="C94" t="str">
        <f>'03_Resumo_Municipios'!D94</f>
        <v>Nordeste</v>
      </c>
      <c r="D94" s="4">
        <f>IFERROR(VALUE(Base_Amostral!K94),"")</f>
        <v>4059</v>
      </c>
      <c r="E94" s="4">
        <f>IFERROR(VALUE(Base_Amostral!M94),"")</f>
        <v>15.01</v>
      </c>
      <c r="F94" s="4">
        <f>'03_Resumo_Municipios'!E94</f>
        <v>6.85</v>
      </c>
      <c r="G94" s="4">
        <f>'03_Resumo_Municipios'!F94</f>
        <v>6.4</v>
      </c>
      <c r="H94">
        <f t="shared" si="12"/>
        <v>1</v>
      </c>
      <c r="I94">
        <f t="shared" si="13"/>
        <v>1</v>
      </c>
      <c r="J94">
        <v>4059</v>
      </c>
      <c r="K94">
        <v>6.85</v>
      </c>
      <c r="L94">
        <f t="shared" si="14"/>
        <v>55</v>
      </c>
      <c r="M94">
        <f t="shared" si="15"/>
        <v>168</v>
      </c>
      <c r="Q94">
        <v>21642</v>
      </c>
      <c r="R94">
        <v>6.1</v>
      </c>
      <c r="S94">
        <f t="shared" si="16"/>
        <v>262</v>
      </c>
      <c r="T94">
        <f t="shared" si="17"/>
        <v>73.5</v>
      </c>
      <c r="Y94">
        <v>15.01</v>
      </c>
      <c r="Z94">
        <v>6.85</v>
      </c>
      <c r="AA94">
        <f t="shared" si="18"/>
        <v>117</v>
      </c>
      <c r="AB94">
        <f t="shared" si="19"/>
        <v>168</v>
      </c>
      <c r="AG94">
        <v>3.62</v>
      </c>
      <c r="AH94">
        <v>6.1</v>
      </c>
      <c r="AI94">
        <f t="shared" si="20"/>
        <v>27.5</v>
      </c>
      <c r="AJ94">
        <f t="shared" si="21"/>
        <v>73.5</v>
      </c>
    </row>
    <row r="95" spans="1:36">
      <c r="A95">
        <f>'03_Resumo_Municipios'!A95</f>
        <v>2708808</v>
      </c>
      <c r="B95" t="str">
        <f>'03_Resumo_Municipios'!B95</f>
        <v>São Sebastião</v>
      </c>
      <c r="C95" t="str">
        <f>'03_Resumo_Municipios'!D95</f>
        <v>Nordeste</v>
      </c>
      <c r="D95" s="4">
        <f>IFERROR(VALUE(Base_Amostral!K95),"")</f>
        <v>31786</v>
      </c>
      <c r="E95" s="4">
        <f>IFERROR(VALUE(Base_Amostral!M95),"")</f>
        <v>100.93</v>
      </c>
      <c r="F95" s="4">
        <f>'03_Resumo_Municipios'!E95</f>
        <v>5.45</v>
      </c>
      <c r="G95" s="4">
        <f>'03_Resumo_Municipios'!F95</f>
        <v>5.3</v>
      </c>
      <c r="H95">
        <f t="shared" si="12"/>
        <v>1</v>
      </c>
      <c r="I95">
        <f t="shared" si="13"/>
        <v>1</v>
      </c>
      <c r="J95">
        <v>31786</v>
      </c>
      <c r="K95">
        <v>5.45</v>
      </c>
      <c r="L95">
        <f t="shared" si="14"/>
        <v>302</v>
      </c>
      <c r="M95">
        <f t="shared" si="15"/>
        <v>24</v>
      </c>
      <c r="Q95">
        <v>3628</v>
      </c>
      <c r="R95">
        <v>6.3</v>
      </c>
      <c r="S95">
        <f t="shared" si="16"/>
        <v>41</v>
      </c>
      <c r="T95">
        <f t="shared" si="17"/>
        <v>98.5</v>
      </c>
      <c r="Y95">
        <v>100.93</v>
      </c>
      <c r="Z95">
        <v>5.45</v>
      </c>
      <c r="AA95">
        <f t="shared" si="18"/>
        <v>318</v>
      </c>
      <c r="AB95">
        <f t="shared" si="19"/>
        <v>24</v>
      </c>
      <c r="AG95">
        <v>3.33</v>
      </c>
      <c r="AH95">
        <v>6.3</v>
      </c>
      <c r="AI95">
        <f t="shared" si="20"/>
        <v>26</v>
      </c>
      <c r="AJ95">
        <f t="shared" si="21"/>
        <v>98.5</v>
      </c>
    </row>
    <row r="96" spans="1:36">
      <c r="A96">
        <f>'03_Resumo_Municipios'!A96</f>
        <v>2514701</v>
      </c>
      <c r="B96" t="str">
        <f>'03_Resumo_Municipios'!B96</f>
        <v>São José do Sabugi</v>
      </c>
      <c r="C96" t="str">
        <f>'03_Resumo_Municipios'!D96</f>
        <v>Nordeste</v>
      </c>
      <c r="D96" s="4">
        <f>IFERROR(VALUE(Base_Amostral!K96),"")</f>
        <v>4138</v>
      </c>
      <c r="E96" s="4">
        <f>IFERROR(VALUE(Base_Amostral!M96),"")</f>
        <v>19.38</v>
      </c>
      <c r="F96" s="4">
        <f>'03_Resumo_Municipios'!E96</f>
        <v>7.4250000000000007</v>
      </c>
      <c r="G96" s="4">
        <f>'03_Resumo_Municipios'!F96</f>
        <v>6.2749999999999995</v>
      </c>
      <c r="H96">
        <f t="shared" si="12"/>
        <v>1</v>
      </c>
      <c r="I96">
        <f t="shared" si="13"/>
        <v>1</v>
      </c>
      <c r="J96">
        <v>4138</v>
      </c>
      <c r="K96">
        <v>7.4250000000000007</v>
      </c>
      <c r="L96">
        <f t="shared" si="14"/>
        <v>56</v>
      </c>
      <c r="M96">
        <f t="shared" si="15"/>
        <v>231.5</v>
      </c>
      <c r="Q96">
        <v>17195</v>
      </c>
      <c r="R96">
        <v>7</v>
      </c>
      <c r="S96">
        <f t="shared" si="16"/>
        <v>231</v>
      </c>
      <c r="T96">
        <f t="shared" si="17"/>
        <v>233.5</v>
      </c>
      <c r="Y96">
        <v>19.38</v>
      </c>
      <c r="Z96">
        <v>7.4250000000000007</v>
      </c>
      <c r="AA96">
        <f t="shared" si="18"/>
        <v>155</v>
      </c>
      <c r="AB96">
        <f t="shared" si="19"/>
        <v>231.5</v>
      </c>
      <c r="AG96">
        <v>15.91</v>
      </c>
      <c r="AH96">
        <v>7</v>
      </c>
      <c r="AI96">
        <f t="shared" si="20"/>
        <v>120</v>
      </c>
      <c r="AJ96">
        <f t="shared" si="21"/>
        <v>233.5</v>
      </c>
    </row>
    <row r="97" spans="1:36">
      <c r="A97">
        <f>'03_Resumo_Municipios'!A97</f>
        <v>2514602</v>
      </c>
      <c r="B97" t="str">
        <f>'03_Resumo_Municipios'!B97</f>
        <v>São José do Bonfim</v>
      </c>
      <c r="C97" t="str">
        <f>'03_Resumo_Municipios'!D97</f>
        <v>Nordeste</v>
      </c>
      <c r="D97" s="4">
        <f>IFERROR(VALUE(Base_Amostral!K97),"")</f>
        <v>3242</v>
      </c>
      <c r="E97" s="4">
        <f>IFERROR(VALUE(Base_Amostral!M97),"")</f>
        <v>21.1</v>
      </c>
      <c r="F97" s="4">
        <f>'03_Resumo_Municipios'!E97</f>
        <v>7.05</v>
      </c>
      <c r="G97" s="4">
        <f>'03_Resumo_Municipios'!F97</f>
        <v>6.95</v>
      </c>
      <c r="H97">
        <f t="shared" si="12"/>
        <v>1</v>
      </c>
      <c r="I97">
        <f t="shared" si="13"/>
        <v>1</v>
      </c>
      <c r="J97">
        <v>3242</v>
      </c>
      <c r="K97">
        <v>7.05</v>
      </c>
      <c r="L97">
        <f t="shared" si="14"/>
        <v>35</v>
      </c>
      <c r="M97">
        <f t="shared" si="15"/>
        <v>183.5</v>
      </c>
      <c r="Q97">
        <v>13614</v>
      </c>
      <c r="R97">
        <v>6.3</v>
      </c>
      <c r="S97">
        <f t="shared" si="16"/>
        <v>200</v>
      </c>
      <c r="T97">
        <f t="shared" si="17"/>
        <v>98.5</v>
      </c>
      <c r="Y97">
        <v>21.1</v>
      </c>
      <c r="Z97">
        <v>7.05</v>
      </c>
      <c r="AA97">
        <f t="shared" si="18"/>
        <v>165</v>
      </c>
      <c r="AB97">
        <f t="shared" si="19"/>
        <v>183.5</v>
      </c>
      <c r="AG97">
        <v>4.0999999999999996</v>
      </c>
      <c r="AH97">
        <v>6.3</v>
      </c>
      <c r="AI97">
        <f t="shared" si="20"/>
        <v>33</v>
      </c>
      <c r="AJ97">
        <f t="shared" si="21"/>
        <v>98.5</v>
      </c>
    </row>
    <row r="98" spans="1:36">
      <c r="A98">
        <f>'03_Resumo_Municipios'!A98</f>
        <v>2926202</v>
      </c>
      <c r="B98" t="str">
        <f>'03_Resumo_Municipios'!B98</f>
        <v>Riachão das Neves</v>
      </c>
      <c r="C98" t="str">
        <f>'03_Resumo_Municipios'!D98</f>
        <v>Nordeste</v>
      </c>
      <c r="D98" s="4">
        <f>IFERROR(VALUE(Base_Amostral!K98),"")</f>
        <v>21642</v>
      </c>
      <c r="E98" s="4">
        <f>IFERROR(VALUE(Base_Amostral!M98),"")</f>
        <v>3.62</v>
      </c>
      <c r="F98" s="4">
        <f>'03_Resumo_Municipios'!E98</f>
        <v>5.3999999999999995</v>
      </c>
      <c r="G98" s="4">
        <f>'03_Resumo_Municipios'!F98</f>
        <v>6.1</v>
      </c>
      <c r="H98">
        <f t="shared" si="12"/>
        <v>1</v>
      </c>
      <c r="I98">
        <f t="shared" si="13"/>
        <v>1</v>
      </c>
      <c r="J98">
        <v>21642</v>
      </c>
      <c r="K98">
        <v>5.3999999999999995</v>
      </c>
      <c r="L98">
        <f t="shared" si="14"/>
        <v>265</v>
      </c>
      <c r="M98">
        <f t="shared" si="15"/>
        <v>23</v>
      </c>
      <c r="Q98">
        <v>24138</v>
      </c>
      <c r="R98">
        <v>7.2249999999999996</v>
      </c>
      <c r="S98">
        <f t="shared" si="16"/>
        <v>270</v>
      </c>
      <c r="T98">
        <f t="shared" si="17"/>
        <v>263.5</v>
      </c>
      <c r="Y98">
        <v>3.62</v>
      </c>
      <c r="Z98">
        <v>5.3999999999999995</v>
      </c>
      <c r="AA98">
        <f t="shared" si="18"/>
        <v>28.5</v>
      </c>
      <c r="AB98">
        <f t="shared" si="19"/>
        <v>23</v>
      </c>
      <c r="AG98">
        <v>144.65</v>
      </c>
      <c r="AH98">
        <v>7.2249999999999996</v>
      </c>
      <c r="AI98">
        <f t="shared" si="20"/>
        <v>324</v>
      </c>
      <c r="AJ98">
        <f t="shared" si="21"/>
        <v>263.5</v>
      </c>
    </row>
    <row r="99" spans="1:36">
      <c r="A99">
        <f>'03_Resumo_Municipios'!A99</f>
        <v>2207850</v>
      </c>
      <c r="B99" t="str">
        <f>'03_Resumo_Municipios'!B99</f>
        <v>Pavussu</v>
      </c>
      <c r="C99" t="str">
        <f>'03_Resumo_Municipios'!D99</f>
        <v>Nordeste</v>
      </c>
      <c r="D99" s="4">
        <f>IFERROR(VALUE(Base_Amostral!K99),"")</f>
        <v>3628</v>
      </c>
      <c r="E99" s="4">
        <f>IFERROR(VALUE(Base_Amostral!M99),"")</f>
        <v>3.33</v>
      </c>
      <c r="F99" s="4">
        <f>'03_Resumo_Municipios'!E99</f>
        <v>6.55</v>
      </c>
      <c r="G99" s="4">
        <f>'03_Resumo_Municipios'!F99</f>
        <v>6.3</v>
      </c>
      <c r="H99">
        <f t="shared" si="12"/>
        <v>1</v>
      </c>
      <c r="I99">
        <f t="shared" si="13"/>
        <v>1</v>
      </c>
      <c r="J99">
        <v>3628</v>
      </c>
      <c r="K99">
        <v>6.55</v>
      </c>
      <c r="L99">
        <f t="shared" si="14"/>
        <v>42</v>
      </c>
      <c r="M99">
        <f t="shared" si="15"/>
        <v>118.5</v>
      </c>
      <c r="Q99">
        <v>10884</v>
      </c>
      <c r="R99">
        <v>7.9</v>
      </c>
      <c r="S99">
        <f t="shared" si="16"/>
        <v>170</v>
      </c>
      <c r="T99">
        <f t="shared" si="17"/>
        <v>324</v>
      </c>
      <c r="Y99">
        <v>3.33</v>
      </c>
      <c r="Z99">
        <v>6.55</v>
      </c>
      <c r="AA99">
        <f t="shared" si="18"/>
        <v>27</v>
      </c>
      <c r="AB99">
        <f t="shared" si="19"/>
        <v>118.5</v>
      </c>
      <c r="AG99">
        <v>2.85</v>
      </c>
      <c r="AH99">
        <v>7.9</v>
      </c>
      <c r="AI99">
        <f t="shared" si="20"/>
        <v>24</v>
      </c>
      <c r="AJ99">
        <f t="shared" si="21"/>
        <v>324</v>
      </c>
    </row>
    <row r="100" spans="1:36">
      <c r="A100">
        <f>'03_Resumo_Municipios'!A100</f>
        <v>2301851</v>
      </c>
      <c r="B100" t="str">
        <f>'03_Resumo_Municipios'!B100</f>
        <v>Banabuiú</v>
      </c>
      <c r="C100" t="str">
        <f>'03_Resumo_Municipios'!D100</f>
        <v>Nordeste</v>
      </c>
      <c r="D100" s="4">
        <f>IFERROR(VALUE(Base_Amostral!K100),"")</f>
        <v>17195</v>
      </c>
      <c r="E100" s="4">
        <f>IFERROR(VALUE(Base_Amostral!M100),"")</f>
        <v>15.91</v>
      </c>
      <c r="F100" s="4">
        <f>'03_Resumo_Municipios'!E100</f>
        <v>9.2999999999999989</v>
      </c>
      <c r="G100" s="4">
        <f>'03_Resumo_Municipios'!F100</f>
        <v>7</v>
      </c>
      <c r="H100">
        <f t="shared" si="12"/>
        <v>1</v>
      </c>
      <c r="I100">
        <f t="shared" si="13"/>
        <v>1</v>
      </c>
      <c r="J100">
        <v>17195</v>
      </c>
      <c r="K100">
        <v>9.2999999999999989</v>
      </c>
      <c r="L100">
        <f t="shared" si="14"/>
        <v>233</v>
      </c>
      <c r="M100">
        <f t="shared" si="15"/>
        <v>324</v>
      </c>
      <c r="Q100">
        <v>25517</v>
      </c>
      <c r="R100">
        <v>6.6</v>
      </c>
      <c r="S100">
        <f t="shared" si="16"/>
        <v>278</v>
      </c>
      <c r="T100">
        <f t="shared" si="17"/>
        <v>154</v>
      </c>
      <c r="Y100">
        <v>15.91</v>
      </c>
      <c r="Z100">
        <v>9.2999999999999989</v>
      </c>
      <c r="AA100">
        <f t="shared" si="18"/>
        <v>123</v>
      </c>
      <c r="AB100">
        <f t="shared" si="19"/>
        <v>324</v>
      </c>
      <c r="AG100">
        <v>8.57</v>
      </c>
      <c r="AH100">
        <v>6.6</v>
      </c>
      <c r="AI100">
        <f t="shared" si="20"/>
        <v>63</v>
      </c>
      <c r="AJ100">
        <f t="shared" si="21"/>
        <v>154</v>
      </c>
    </row>
    <row r="101" spans="1:36">
      <c r="A101">
        <f>'03_Resumo_Municipios'!A101</f>
        <v>2902500</v>
      </c>
      <c r="B101" t="str">
        <f>'03_Resumo_Municipios'!B101</f>
        <v>Baianópolis</v>
      </c>
      <c r="C101" t="str">
        <f>'03_Resumo_Municipios'!D101</f>
        <v>Nordeste</v>
      </c>
      <c r="D101" s="4">
        <f>IFERROR(VALUE(Base_Amostral!K101),"")</f>
        <v>13614</v>
      </c>
      <c r="E101" s="4">
        <f>IFERROR(VALUE(Base_Amostral!M101),"")</f>
        <v>4.0999999999999996</v>
      </c>
      <c r="F101" s="4">
        <f>'03_Resumo_Municipios'!E101</f>
        <v>5.7249999999999996</v>
      </c>
      <c r="G101" s="4">
        <f>'03_Resumo_Municipios'!F101</f>
        <v>6.3</v>
      </c>
      <c r="H101">
        <f t="shared" si="12"/>
        <v>1</v>
      </c>
      <c r="I101">
        <f t="shared" si="13"/>
        <v>1</v>
      </c>
      <c r="J101">
        <v>13614</v>
      </c>
      <c r="K101">
        <v>5.7249999999999996</v>
      </c>
      <c r="L101">
        <f t="shared" si="14"/>
        <v>202</v>
      </c>
      <c r="M101">
        <f t="shared" si="15"/>
        <v>40.5</v>
      </c>
      <c r="Q101">
        <v>26300</v>
      </c>
      <c r="R101">
        <v>7</v>
      </c>
      <c r="S101">
        <f t="shared" si="16"/>
        <v>280</v>
      </c>
      <c r="T101">
        <f t="shared" si="17"/>
        <v>233.5</v>
      </c>
      <c r="Y101">
        <v>4.0999999999999996</v>
      </c>
      <c r="Z101">
        <v>5.7249999999999996</v>
      </c>
      <c r="AA101">
        <f t="shared" si="18"/>
        <v>34</v>
      </c>
      <c r="AB101">
        <f t="shared" si="19"/>
        <v>40.5</v>
      </c>
      <c r="AG101">
        <v>16.55</v>
      </c>
      <c r="AH101">
        <v>7</v>
      </c>
      <c r="AI101">
        <f t="shared" si="20"/>
        <v>128</v>
      </c>
      <c r="AJ101">
        <f t="shared" si="21"/>
        <v>233.5</v>
      </c>
    </row>
    <row r="102" spans="1:36">
      <c r="A102">
        <f>'03_Resumo_Municipios'!A102</f>
        <v>2901106</v>
      </c>
      <c r="B102" t="str">
        <f>'03_Resumo_Municipios'!B102</f>
        <v>Amélia Rodrigues</v>
      </c>
      <c r="C102" t="str">
        <f>'03_Resumo_Municipios'!D102</f>
        <v>Nordeste</v>
      </c>
      <c r="D102" s="4">
        <f>IFERROR(VALUE(Base_Amostral!K102),"")</f>
        <v>24138</v>
      </c>
      <c r="E102" s="4">
        <f>IFERROR(VALUE(Base_Amostral!M102),"")</f>
        <v>144.65</v>
      </c>
      <c r="F102" s="4">
        <f>'03_Resumo_Municipios'!E102</f>
        <v>7.7750000000000004</v>
      </c>
      <c r="G102" s="4">
        <f>'03_Resumo_Municipios'!F102</f>
        <v>7.2249999999999996</v>
      </c>
      <c r="H102">
        <f t="shared" si="12"/>
        <v>1</v>
      </c>
      <c r="I102">
        <f t="shared" si="13"/>
        <v>1</v>
      </c>
      <c r="J102">
        <v>24138</v>
      </c>
      <c r="K102">
        <v>7.7750000000000004</v>
      </c>
      <c r="L102">
        <f t="shared" si="14"/>
        <v>273</v>
      </c>
      <c r="M102">
        <f t="shared" si="15"/>
        <v>256</v>
      </c>
      <c r="Q102">
        <v>24048</v>
      </c>
      <c r="R102">
        <v>6.5</v>
      </c>
      <c r="S102">
        <f t="shared" si="16"/>
        <v>269</v>
      </c>
      <c r="T102">
        <f t="shared" si="17"/>
        <v>129.5</v>
      </c>
      <c r="Y102">
        <v>144.65</v>
      </c>
      <c r="Z102">
        <v>7.7750000000000004</v>
      </c>
      <c r="AA102">
        <f t="shared" si="18"/>
        <v>331</v>
      </c>
      <c r="AB102">
        <f t="shared" si="19"/>
        <v>256</v>
      </c>
      <c r="AG102">
        <v>61.23</v>
      </c>
      <c r="AH102">
        <v>6.5</v>
      </c>
      <c r="AI102">
        <f t="shared" si="20"/>
        <v>277</v>
      </c>
      <c r="AJ102">
        <f t="shared" si="21"/>
        <v>129.5</v>
      </c>
    </row>
    <row r="103" spans="1:36">
      <c r="A103">
        <f>'03_Resumo_Municipios'!A103</f>
        <v>2911303</v>
      </c>
      <c r="B103" t="str">
        <f>'03_Resumo_Municipios'!B103</f>
        <v>Gentio do Ouro</v>
      </c>
      <c r="C103" t="str">
        <f>'03_Resumo_Municipios'!D103</f>
        <v>Nordeste</v>
      </c>
      <c r="D103" s="4">
        <f>IFERROR(VALUE(Base_Amostral!K103),"")</f>
        <v>10884</v>
      </c>
      <c r="E103" s="4">
        <f>IFERROR(VALUE(Base_Amostral!M103),"")</f>
        <v>2.85</v>
      </c>
      <c r="F103" s="4">
        <f>'03_Resumo_Municipios'!E103</f>
        <v>8</v>
      </c>
      <c r="G103" s="4">
        <f>'03_Resumo_Municipios'!F103</f>
        <v>7.9</v>
      </c>
      <c r="H103">
        <f t="shared" si="12"/>
        <v>1</v>
      </c>
      <c r="I103">
        <f t="shared" si="13"/>
        <v>1</v>
      </c>
      <c r="J103">
        <v>10884</v>
      </c>
      <c r="K103">
        <v>8</v>
      </c>
      <c r="L103">
        <f t="shared" si="14"/>
        <v>172</v>
      </c>
      <c r="M103">
        <f t="shared" si="15"/>
        <v>269.5</v>
      </c>
      <c r="Q103">
        <v>85014</v>
      </c>
      <c r="R103">
        <v>6.6</v>
      </c>
      <c r="S103">
        <f t="shared" si="16"/>
        <v>335</v>
      </c>
      <c r="T103">
        <f t="shared" si="17"/>
        <v>154</v>
      </c>
      <c r="Y103">
        <v>2.85</v>
      </c>
      <c r="Z103">
        <v>8</v>
      </c>
      <c r="AA103">
        <f t="shared" si="18"/>
        <v>25</v>
      </c>
      <c r="AB103">
        <f t="shared" si="19"/>
        <v>269.5</v>
      </c>
      <c r="AG103">
        <v>108.07</v>
      </c>
      <c r="AH103">
        <v>6.6</v>
      </c>
      <c r="AI103">
        <f t="shared" si="20"/>
        <v>313</v>
      </c>
      <c r="AJ103">
        <f t="shared" si="21"/>
        <v>154</v>
      </c>
    </row>
    <row r="104" spans="1:36">
      <c r="A104">
        <f>'03_Resumo_Municipios'!A104</f>
        <v>2100956</v>
      </c>
      <c r="B104" t="str">
        <f>'03_Resumo_Municipios'!B104</f>
        <v>Arame</v>
      </c>
      <c r="C104" t="str">
        <f>'03_Resumo_Municipios'!D104</f>
        <v>Nordeste</v>
      </c>
      <c r="D104" s="4">
        <f>IFERROR(VALUE(Base_Amostral!K104),"")</f>
        <v>25517</v>
      </c>
      <c r="E104" s="4">
        <f>IFERROR(VALUE(Base_Amostral!M104),"")</f>
        <v>8.57</v>
      </c>
      <c r="F104" s="4">
        <f>'03_Resumo_Municipios'!E104</f>
        <v>6.6</v>
      </c>
      <c r="G104" s="4">
        <f>'03_Resumo_Municipios'!F104</f>
        <v>6.6</v>
      </c>
      <c r="H104">
        <f t="shared" si="12"/>
        <v>1</v>
      </c>
      <c r="I104">
        <f t="shared" si="13"/>
        <v>1</v>
      </c>
      <c r="J104">
        <v>25517</v>
      </c>
      <c r="K104">
        <v>6.6</v>
      </c>
      <c r="L104">
        <f t="shared" si="14"/>
        <v>281</v>
      </c>
      <c r="M104">
        <f t="shared" si="15"/>
        <v>132.5</v>
      </c>
      <c r="Q104">
        <v>12984</v>
      </c>
      <c r="R104">
        <v>5.4</v>
      </c>
      <c r="S104">
        <f t="shared" si="16"/>
        <v>192</v>
      </c>
      <c r="T104">
        <f t="shared" si="17"/>
        <v>23</v>
      </c>
      <c r="Y104">
        <v>8.57</v>
      </c>
      <c r="Z104">
        <v>6.6</v>
      </c>
      <c r="AA104">
        <f t="shared" si="18"/>
        <v>64</v>
      </c>
      <c r="AB104">
        <f t="shared" si="19"/>
        <v>132.5</v>
      </c>
      <c r="AG104">
        <v>263.22000000000003</v>
      </c>
      <c r="AH104">
        <v>5.4</v>
      </c>
      <c r="AI104">
        <f t="shared" si="20"/>
        <v>338</v>
      </c>
      <c r="AJ104">
        <f t="shared" si="21"/>
        <v>23</v>
      </c>
    </row>
    <row r="105" spans="1:36">
      <c r="A105">
        <f>'03_Resumo_Municipios'!A105</f>
        <v>2201507</v>
      </c>
      <c r="B105" t="str">
        <f>'03_Resumo_Municipios'!B105</f>
        <v>Batalha</v>
      </c>
      <c r="C105" t="str">
        <f>'03_Resumo_Municipios'!D105</f>
        <v>Nordeste</v>
      </c>
      <c r="D105" s="4">
        <f>IFERROR(VALUE(Base_Amostral!K105),"")</f>
        <v>26300</v>
      </c>
      <c r="E105" s="4">
        <f>IFERROR(VALUE(Base_Amostral!M105),"")</f>
        <v>16.55</v>
      </c>
      <c r="F105" s="4">
        <f>'03_Resumo_Municipios'!E105</f>
        <v>7.5</v>
      </c>
      <c r="G105" s="4">
        <f>'03_Resumo_Municipios'!F105</f>
        <v>7</v>
      </c>
      <c r="H105">
        <f t="shared" si="12"/>
        <v>1</v>
      </c>
      <c r="I105">
        <f t="shared" si="13"/>
        <v>1</v>
      </c>
      <c r="J105">
        <v>26300</v>
      </c>
      <c r="K105">
        <v>7.5</v>
      </c>
      <c r="L105">
        <f t="shared" si="14"/>
        <v>283</v>
      </c>
      <c r="M105">
        <f t="shared" si="15"/>
        <v>238</v>
      </c>
      <c r="Q105">
        <v>20163</v>
      </c>
      <c r="R105">
        <v>6.0249999999999995</v>
      </c>
      <c r="S105">
        <f t="shared" si="16"/>
        <v>253</v>
      </c>
      <c r="T105">
        <f t="shared" si="17"/>
        <v>68</v>
      </c>
      <c r="Y105">
        <v>16.55</v>
      </c>
      <c r="Z105">
        <v>7.5</v>
      </c>
      <c r="AA105">
        <f t="shared" si="18"/>
        <v>132</v>
      </c>
      <c r="AB105">
        <f t="shared" si="19"/>
        <v>238</v>
      </c>
      <c r="AG105">
        <v>68.02</v>
      </c>
      <c r="AH105">
        <v>6.0249999999999995</v>
      </c>
      <c r="AI105">
        <f t="shared" si="20"/>
        <v>285</v>
      </c>
      <c r="AJ105">
        <f t="shared" si="21"/>
        <v>68</v>
      </c>
    </row>
    <row r="106" spans="1:36">
      <c r="A106">
        <f>'03_Resumo_Municipios'!A106</f>
        <v>2100436</v>
      </c>
      <c r="B106" t="str">
        <f>'03_Resumo_Municipios'!B106</f>
        <v>Alto Alegre do Maranhão</v>
      </c>
      <c r="C106" t="str">
        <f>'03_Resumo_Municipios'!D106</f>
        <v>Nordeste</v>
      </c>
      <c r="D106" s="4">
        <f>IFERROR(VALUE(Base_Amostral!K106),"")</f>
        <v>24048</v>
      </c>
      <c r="E106" s="4">
        <f>IFERROR(VALUE(Base_Amostral!M106),"")</f>
        <v>61.23</v>
      </c>
      <c r="F106" s="4">
        <f>'03_Resumo_Municipios'!E106</f>
        <v>7.15</v>
      </c>
      <c r="G106" s="4">
        <f>'03_Resumo_Municipios'!F106</f>
        <v>6.5</v>
      </c>
      <c r="H106">
        <f t="shared" si="12"/>
        <v>1</v>
      </c>
      <c r="I106">
        <f t="shared" si="13"/>
        <v>1</v>
      </c>
      <c r="J106">
        <v>24048</v>
      </c>
      <c r="K106">
        <v>7.15</v>
      </c>
      <c r="L106">
        <f t="shared" si="14"/>
        <v>272</v>
      </c>
      <c r="M106">
        <f t="shared" si="15"/>
        <v>200.5</v>
      </c>
      <c r="Q106">
        <v>3924</v>
      </c>
      <c r="R106">
        <v>6.6</v>
      </c>
      <c r="S106">
        <f t="shared" si="16"/>
        <v>53</v>
      </c>
      <c r="T106">
        <f t="shared" si="17"/>
        <v>154</v>
      </c>
      <c r="Y106">
        <v>61.23</v>
      </c>
      <c r="Z106">
        <v>7.15</v>
      </c>
      <c r="AA106">
        <f t="shared" si="18"/>
        <v>283</v>
      </c>
      <c r="AB106">
        <f t="shared" si="19"/>
        <v>200.5</v>
      </c>
      <c r="AG106">
        <v>122.74</v>
      </c>
      <c r="AH106">
        <v>6.6</v>
      </c>
      <c r="AI106">
        <f t="shared" si="20"/>
        <v>318</v>
      </c>
      <c r="AJ106">
        <f t="shared" si="21"/>
        <v>154</v>
      </c>
    </row>
    <row r="107" spans="1:36">
      <c r="A107">
        <f>'03_Resumo_Municipios'!A107</f>
        <v>2109908</v>
      </c>
      <c r="B107" t="str">
        <f>'03_Resumo_Municipios'!B107</f>
        <v>Santa Inês</v>
      </c>
      <c r="C107" t="str">
        <f>'03_Resumo_Municipios'!D107</f>
        <v>Nordeste</v>
      </c>
      <c r="D107" s="4">
        <f>IFERROR(VALUE(Base_Amostral!K107),"")</f>
        <v>85014</v>
      </c>
      <c r="E107" s="4">
        <f>IFERROR(VALUE(Base_Amostral!M107),"")</f>
        <v>108.07</v>
      </c>
      <c r="F107" s="4">
        <f>'03_Resumo_Municipios'!E107</f>
        <v>6.75</v>
      </c>
      <c r="G107" s="4">
        <f>'03_Resumo_Municipios'!F107</f>
        <v>6.6</v>
      </c>
      <c r="H107">
        <f t="shared" si="12"/>
        <v>1</v>
      </c>
      <c r="I107">
        <f t="shared" si="13"/>
        <v>1</v>
      </c>
      <c r="J107">
        <v>85014</v>
      </c>
      <c r="K107">
        <v>6.75</v>
      </c>
      <c r="L107">
        <f t="shared" si="14"/>
        <v>339</v>
      </c>
      <c r="M107">
        <f t="shared" si="15"/>
        <v>154.5</v>
      </c>
      <c r="Q107">
        <v>8179</v>
      </c>
      <c r="R107">
        <v>5.8</v>
      </c>
      <c r="S107">
        <f t="shared" si="16"/>
        <v>129.5</v>
      </c>
      <c r="T107">
        <f t="shared" si="17"/>
        <v>51.5</v>
      </c>
      <c r="Y107">
        <v>108.07</v>
      </c>
      <c r="Z107">
        <v>6.75</v>
      </c>
      <c r="AA107">
        <f t="shared" si="18"/>
        <v>320</v>
      </c>
      <c r="AB107">
        <f t="shared" si="19"/>
        <v>154.5</v>
      </c>
      <c r="AG107">
        <v>42.51</v>
      </c>
      <c r="AH107">
        <v>5.8</v>
      </c>
      <c r="AI107">
        <f t="shared" si="20"/>
        <v>249</v>
      </c>
      <c r="AJ107">
        <f t="shared" si="21"/>
        <v>51.5</v>
      </c>
    </row>
    <row r="108" spans="1:36">
      <c r="A108">
        <f>'03_Resumo_Municipios'!A108</f>
        <v>2604403</v>
      </c>
      <c r="B108" t="str">
        <f>'03_Resumo_Municipios'!B108</f>
        <v>Chã de Alegria</v>
      </c>
      <c r="C108" t="str">
        <f>'03_Resumo_Municipios'!D108</f>
        <v>Nordeste</v>
      </c>
      <c r="D108" s="4">
        <f>IFERROR(VALUE(Base_Amostral!K108),"")</f>
        <v>12984</v>
      </c>
      <c r="E108" s="4">
        <f>IFERROR(VALUE(Base_Amostral!M108),"")</f>
        <v>263.22000000000003</v>
      </c>
      <c r="F108" s="4" t="str">
        <f>'03_Resumo_Municipios'!E108</f>
        <v/>
      </c>
      <c r="G108" s="4">
        <f>'03_Resumo_Municipios'!F108</f>
        <v>5.4</v>
      </c>
      <c r="H108">
        <f t="shared" si="12"/>
        <v>1</v>
      </c>
      <c r="I108">
        <f t="shared" si="13"/>
        <v>1</v>
      </c>
      <c r="J108">
        <v>20163</v>
      </c>
      <c r="K108">
        <v>6.5750000000000002</v>
      </c>
      <c r="L108">
        <f t="shared" si="14"/>
        <v>256</v>
      </c>
      <c r="M108">
        <f t="shared" si="15"/>
        <v>123</v>
      </c>
      <c r="Q108">
        <v>38934</v>
      </c>
      <c r="R108">
        <v>7.1</v>
      </c>
      <c r="S108">
        <f t="shared" si="16"/>
        <v>310</v>
      </c>
      <c r="T108">
        <f t="shared" si="17"/>
        <v>245.5</v>
      </c>
      <c r="Y108">
        <v>68.02</v>
      </c>
      <c r="Z108">
        <v>6.5750000000000002</v>
      </c>
      <c r="AA108">
        <f t="shared" si="18"/>
        <v>292</v>
      </c>
      <c r="AB108">
        <f t="shared" si="19"/>
        <v>123</v>
      </c>
      <c r="AG108">
        <v>16.12</v>
      </c>
      <c r="AH108">
        <v>7.1</v>
      </c>
      <c r="AI108">
        <f t="shared" si="20"/>
        <v>123</v>
      </c>
      <c r="AJ108">
        <f t="shared" si="21"/>
        <v>245.5</v>
      </c>
    </row>
    <row r="109" spans="1:36">
      <c r="A109">
        <f>'03_Resumo_Municipios'!A109</f>
        <v>2303956</v>
      </c>
      <c r="B109" t="str">
        <f>'03_Resumo_Municipios'!B109</f>
        <v>Chorozinho</v>
      </c>
      <c r="C109" t="str">
        <f>'03_Resumo_Municipios'!D109</f>
        <v>Nordeste</v>
      </c>
      <c r="D109" s="4">
        <f>IFERROR(VALUE(Base_Amostral!K109),"")</f>
        <v>20163</v>
      </c>
      <c r="E109" s="4">
        <f>IFERROR(VALUE(Base_Amostral!M109),"")</f>
        <v>68.02</v>
      </c>
      <c r="F109" s="4">
        <f>'03_Resumo_Municipios'!E109</f>
        <v>6.5750000000000002</v>
      </c>
      <c r="G109" s="4">
        <f>'03_Resumo_Municipios'!F109</f>
        <v>6.0249999999999995</v>
      </c>
      <c r="H109">
        <f t="shared" si="12"/>
        <v>1</v>
      </c>
      <c r="I109">
        <f t="shared" si="13"/>
        <v>1</v>
      </c>
      <c r="J109">
        <v>3924</v>
      </c>
      <c r="K109">
        <v>6.6</v>
      </c>
      <c r="L109">
        <f t="shared" si="14"/>
        <v>54</v>
      </c>
      <c r="M109">
        <f t="shared" si="15"/>
        <v>132.5</v>
      </c>
      <c r="Q109">
        <v>24540</v>
      </c>
      <c r="R109">
        <v>6.4</v>
      </c>
      <c r="S109">
        <f t="shared" si="16"/>
        <v>272</v>
      </c>
      <c r="T109">
        <f t="shared" si="17"/>
        <v>115.5</v>
      </c>
      <c r="Y109">
        <v>122.74</v>
      </c>
      <c r="Z109">
        <v>6.6</v>
      </c>
      <c r="AA109">
        <f t="shared" si="18"/>
        <v>325</v>
      </c>
      <c r="AB109">
        <f t="shared" si="19"/>
        <v>132.5</v>
      </c>
      <c r="AG109">
        <v>371</v>
      </c>
      <c r="AH109">
        <v>6.4</v>
      </c>
      <c r="AI109">
        <f t="shared" si="20"/>
        <v>343</v>
      </c>
      <c r="AJ109">
        <f t="shared" si="21"/>
        <v>115.5</v>
      </c>
    </row>
    <row r="110" spans="1:36">
      <c r="A110">
        <f>'03_Resumo_Municipios'!A110</f>
        <v>2407252</v>
      </c>
      <c r="B110" t="str">
        <f>'03_Resumo_Municipios'!B110</f>
        <v>Major Sales</v>
      </c>
      <c r="C110" t="str">
        <f>'03_Resumo_Municipios'!D110</f>
        <v>Nordeste</v>
      </c>
      <c r="D110" s="4">
        <f>IFERROR(VALUE(Base_Amostral!K110),"")</f>
        <v>3924</v>
      </c>
      <c r="E110" s="4">
        <f>IFERROR(VALUE(Base_Amostral!M110),"")</f>
        <v>122.74</v>
      </c>
      <c r="F110" s="4">
        <f>'03_Resumo_Municipios'!E110</f>
        <v>6.6</v>
      </c>
      <c r="G110" s="4">
        <f>'03_Resumo_Municipios'!F110</f>
        <v>6.6</v>
      </c>
      <c r="H110">
        <f t="shared" si="12"/>
        <v>1</v>
      </c>
      <c r="I110">
        <f t="shared" si="13"/>
        <v>1</v>
      </c>
      <c r="J110">
        <v>8179</v>
      </c>
      <c r="K110">
        <v>6.5749999999999993</v>
      </c>
      <c r="L110">
        <f t="shared" si="14"/>
        <v>131.5</v>
      </c>
      <c r="M110">
        <f t="shared" si="15"/>
        <v>121.5</v>
      </c>
      <c r="Q110">
        <v>4327</v>
      </c>
      <c r="R110">
        <v>7.5</v>
      </c>
      <c r="S110">
        <f t="shared" si="16"/>
        <v>64</v>
      </c>
      <c r="T110">
        <f t="shared" si="17"/>
        <v>301.5</v>
      </c>
      <c r="Y110">
        <v>42.51</v>
      </c>
      <c r="Z110">
        <v>6.5749999999999993</v>
      </c>
      <c r="AA110">
        <f t="shared" si="18"/>
        <v>255</v>
      </c>
      <c r="AB110">
        <f t="shared" si="19"/>
        <v>121.5</v>
      </c>
      <c r="AG110">
        <v>21.67</v>
      </c>
      <c r="AH110">
        <v>7.5</v>
      </c>
      <c r="AI110">
        <f t="shared" si="20"/>
        <v>164</v>
      </c>
      <c r="AJ110">
        <f t="shared" si="21"/>
        <v>301.5</v>
      </c>
    </row>
    <row r="111" spans="1:36">
      <c r="A111">
        <f>'03_Resumo_Municipios'!A111</f>
        <v>2506251</v>
      </c>
      <c r="B111" t="str">
        <f>'03_Resumo_Municipios'!B111</f>
        <v>Gado Bravo</v>
      </c>
      <c r="C111" t="str">
        <f>'03_Resumo_Municipios'!D111</f>
        <v>Nordeste</v>
      </c>
      <c r="D111" s="4">
        <f>IFERROR(VALUE(Base_Amostral!K111),"")</f>
        <v>8179</v>
      </c>
      <c r="E111" s="4">
        <f>IFERROR(VALUE(Base_Amostral!M111),"")</f>
        <v>42.51</v>
      </c>
      <c r="F111" s="4">
        <f>'03_Resumo_Municipios'!E111</f>
        <v>6.5749999999999993</v>
      </c>
      <c r="G111" s="4">
        <f>'03_Resumo_Municipios'!F111</f>
        <v>5.8</v>
      </c>
      <c r="H111">
        <f t="shared" si="12"/>
        <v>1</v>
      </c>
      <c r="I111">
        <f t="shared" si="13"/>
        <v>1</v>
      </c>
      <c r="J111">
        <v>38934</v>
      </c>
      <c r="K111">
        <v>7.0249999999999995</v>
      </c>
      <c r="L111">
        <f t="shared" si="14"/>
        <v>314</v>
      </c>
      <c r="M111">
        <f t="shared" si="15"/>
        <v>180.5</v>
      </c>
      <c r="Q111">
        <v>17210</v>
      </c>
      <c r="R111">
        <v>6.8</v>
      </c>
      <c r="S111">
        <f t="shared" si="16"/>
        <v>232</v>
      </c>
      <c r="T111">
        <f t="shared" si="17"/>
        <v>192.5</v>
      </c>
      <c r="Y111">
        <v>16.12</v>
      </c>
      <c r="Z111">
        <v>7.0249999999999995</v>
      </c>
      <c r="AA111">
        <f t="shared" si="18"/>
        <v>126</v>
      </c>
      <c r="AB111">
        <f t="shared" si="19"/>
        <v>180.5</v>
      </c>
      <c r="AG111">
        <v>47.38</v>
      </c>
      <c r="AH111">
        <v>6.8</v>
      </c>
      <c r="AI111">
        <f t="shared" si="20"/>
        <v>259</v>
      </c>
      <c r="AJ111">
        <f t="shared" si="21"/>
        <v>192.5</v>
      </c>
    </row>
    <row r="112" spans="1:36">
      <c r="A112">
        <f>'03_Resumo_Municipios'!A112</f>
        <v>2210607</v>
      </c>
      <c r="B112" t="str">
        <f>'03_Resumo_Municipios'!B112</f>
        <v>São Raimundo Nonato</v>
      </c>
      <c r="C112" t="str">
        <f>'03_Resumo_Municipios'!D112</f>
        <v>Nordeste</v>
      </c>
      <c r="D112" s="4">
        <f>IFERROR(VALUE(Base_Amostral!K112),"")</f>
        <v>38934</v>
      </c>
      <c r="E112" s="4">
        <f>IFERROR(VALUE(Base_Amostral!M112),"")</f>
        <v>16.12</v>
      </c>
      <c r="F112" s="4">
        <f>'03_Resumo_Municipios'!E112</f>
        <v>7.0249999999999995</v>
      </c>
      <c r="G112" s="4">
        <f>'03_Resumo_Municipios'!F112</f>
        <v>7.1</v>
      </c>
      <c r="H112">
        <f t="shared" si="12"/>
        <v>1</v>
      </c>
      <c r="I112">
        <f t="shared" si="13"/>
        <v>1</v>
      </c>
      <c r="J112">
        <v>24540</v>
      </c>
      <c r="K112">
        <v>6.75</v>
      </c>
      <c r="L112">
        <f t="shared" si="14"/>
        <v>275</v>
      </c>
      <c r="M112">
        <f t="shared" si="15"/>
        <v>154.5</v>
      </c>
      <c r="Q112">
        <v>111249</v>
      </c>
      <c r="R112">
        <v>5.7</v>
      </c>
      <c r="S112">
        <f t="shared" si="16"/>
        <v>341</v>
      </c>
      <c r="T112">
        <f t="shared" si="17"/>
        <v>46</v>
      </c>
      <c r="Y112">
        <v>371</v>
      </c>
      <c r="Z112">
        <v>6.75</v>
      </c>
      <c r="AA112">
        <f t="shared" si="18"/>
        <v>349</v>
      </c>
      <c r="AB112">
        <f t="shared" si="19"/>
        <v>154.5</v>
      </c>
      <c r="AG112">
        <v>421.9</v>
      </c>
      <c r="AH112">
        <v>5.7</v>
      </c>
      <c r="AI112">
        <f t="shared" si="20"/>
        <v>346</v>
      </c>
      <c r="AJ112">
        <f t="shared" si="21"/>
        <v>46</v>
      </c>
    </row>
    <row r="113" spans="1:36">
      <c r="A113">
        <f>'03_Resumo_Municipios'!A113</f>
        <v>2607604</v>
      </c>
      <c r="B113" t="str">
        <f>'03_Resumo_Municipios'!B113</f>
        <v>Ilha de Itamaracá</v>
      </c>
      <c r="C113" t="str">
        <f>'03_Resumo_Municipios'!D113</f>
        <v>Nordeste</v>
      </c>
      <c r="D113" s="4">
        <f>IFERROR(VALUE(Base_Amostral!K113),"")</f>
        <v>24540</v>
      </c>
      <c r="E113" s="4">
        <f>IFERROR(VALUE(Base_Amostral!M113),"")</f>
        <v>371</v>
      </c>
      <c r="F113" s="4">
        <f>'03_Resumo_Municipios'!E113</f>
        <v>6.75</v>
      </c>
      <c r="G113" s="4">
        <f>'03_Resumo_Municipios'!F113</f>
        <v>6.4</v>
      </c>
      <c r="H113">
        <f t="shared" si="12"/>
        <v>1</v>
      </c>
      <c r="I113">
        <f t="shared" si="13"/>
        <v>1</v>
      </c>
      <c r="J113">
        <v>4327</v>
      </c>
      <c r="K113">
        <v>7.875</v>
      </c>
      <c r="L113">
        <f t="shared" si="14"/>
        <v>65</v>
      </c>
      <c r="M113">
        <f t="shared" si="15"/>
        <v>263.5</v>
      </c>
      <c r="Q113">
        <v>8179</v>
      </c>
      <c r="R113">
        <v>7</v>
      </c>
      <c r="S113">
        <f t="shared" si="16"/>
        <v>129.5</v>
      </c>
      <c r="T113">
        <f t="shared" si="17"/>
        <v>233.5</v>
      </c>
      <c r="Y113">
        <v>21.67</v>
      </c>
      <c r="Z113">
        <v>7.875</v>
      </c>
      <c r="AA113">
        <f t="shared" si="18"/>
        <v>168</v>
      </c>
      <c r="AB113">
        <f t="shared" si="19"/>
        <v>263.5</v>
      </c>
      <c r="AG113">
        <v>48.26</v>
      </c>
      <c r="AH113">
        <v>7</v>
      </c>
      <c r="AI113">
        <f t="shared" si="20"/>
        <v>262</v>
      </c>
      <c r="AJ113">
        <f t="shared" si="21"/>
        <v>233.5</v>
      </c>
    </row>
    <row r="114" spans="1:36">
      <c r="A114">
        <f>'03_Resumo_Municipios'!A114</f>
        <v>2513927</v>
      </c>
      <c r="B114" t="str">
        <f>'03_Resumo_Municipios'!B114</f>
        <v>São Bentinho</v>
      </c>
      <c r="C114" t="str">
        <f>'03_Resumo_Municipios'!D114</f>
        <v>Nordeste</v>
      </c>
      <c r="D114" s="4">
        <f>IFERROR(VALUE(Base_Amostral!K114),"")</f>
        <v>4327</v>
      </c>
      <c r="E114" s="4">
        <f>IFERROR(VALUE(Base_Amostral!M114),"")</f>
        <v>21.67</v>
      </c>
      <c r="F114" s="4">
        <f>'03_Resumo_Municipios'!E114</f>
        <v>7.875</v>
      </c>
      <c r="G114" s="4">
        <f>'03_Resumo_Municipios'!F114</f>
        <v>7.5</v>
      </c>
      <c r="H114">
        <f t="shared" si="12"/>
        <v>1</v>
      </c>
      <c r="I114">
        <f t="shared" si="13"/>
        <v>1</v>
      </c>
      <c r="J114">
        <v>17210</v>
      </c>
      <c r="K114">
        <v>6.8</v>
      </c>
      <c r="L114">
        <f t="shared" si="14"/>
        <v>234</v>
      </c>
      <c r="M114">
        <f t="shared" si="15"/>
        <v>160.5</v>
      </c>
      <c r="Q114">
        <v>21059</v>
      </c>
      <c r="R114">
        <v>6.3</v>
      </c>
      <c r="S114">
        <f t="shared" si="16"/>
        <v>259</v>
      </c>
      <c r="T114">
        <f t="shared" si="17"/>
        <v>98.5</v>
      </c>
      <c r="Y114">
        <v>47.38</v>
      </c>
      <c r="Z114">
        <v>6.8</v>
      </c>
      <c r="AA114">
        <f t="shared" si="18"/>
        <v>265</v>
      </c>
      <c r="AB114">
        <f t="shared" si="19"/>
        <v>160.5</v>
      </c>
      <c r="AG114">
        <v>39.57</v>
      </c>
      <c r="AH114">
        <v>6.3</v>
      </c>
      <c r="AI114">
        <f t="shared" si="20"/>
        <v>235</v>
      </c>
      <c r="AJ114">
        <f t="shared" si="21"/>
        <v>98.5</v>
      </c>
    </row>
    <row r="115" spans="1:36">
      <c r="A115">
        <f>'03_Resumo_Municipios'!A115</f>
        <v>2303402</v>
      </c>
      <c r="B115" t="str">
        <f>'03_Resumo_Municipios'!B115</f>
        <v>Carnaubal</v>
      </c>
      <c r="C115" t="str">
        <f>'03_Resumo_Municipios'!D115</f>
        <v>Nordeste</v>
      </c>
      <c r="D115" s="4">
        <f>IFERROR(VALUE(Base_Amostral!K115),"")</f>
        <v>17210</v>
      </c>
      <c r="E115" s="4">
        <f>IFERROR(VALUE(Base_Amostral!M115),"")</f>
        <v>47.38</v>
      </c>
      <c r="F115" s="4">
        <f>'03_Resumo_Municipios'!E115</f>
        <v>6.8</v>
      </c>
      <c r="G115" s="4">
        <f>'03_Resumo_Municipios'!F115</f>
        <v>6.8</v>
      </c>
      <c r="H115">
        <f t="shared" si="12"/>
        <v>1</v>
      </c>
      <c r="I115">
        <f t="shared" si="13"/>
        <v>1</v>
      </c>
      <c r="J115">
        <v>111249</v>
      </c>
      <c r="K115">
        <v>5.8</v>
      </c>
      <c r="L115">
        <f t="shared" si="14"/>
        <v>346</v>
      </c>
      <c r="M115">
        <f t="shared" si="15"/>
        <v>43</v>
      </c>
      <c r="Q115">
        <v>17432</v>
      </c>
      <c r="R115">
        <v>6.6</v>
      </c>
      <c r="S115">
        <f t="shared" si="16"/>
        <v>233</v>
      </c>
      <c r="T115">
        <f t="shared" si="17"/>
        <v>154</v>
      </c>
      <c r="Y115">
        <v>421.9</v>
      </c>
      <c r="Z115">
        <v>5.8</v>
      </c>
      <c r="AA115">
        <f t="shared" si="18"/>
        <v>352</v>
      </c>
      <c r="AB115">
        <f t="shared" si="19"/>
        <v>43</v>
      </c>
      <c r="AG115">
        <v>21.94</v>
      </c>
      <c r="AH115">
        <v>6.6</v>
      </c>
      <c r="AI115">
        <f t="shared" si="20"/>
        <v>166</v>
      </c>
      <c r="AJ115">
        <f t="shared" si="21"/>
        <v>154</v>
      </c>
    </row>
    <row r="116" spans="1:36">
      <c r="A116">
        <f>'03_Resumo_Municipios'!A116</f>
        <v>2613701</v>
      </c>
      <c r="B116" t="str">
        <f>'03_Resumo_Municipios'!B116</f>
        <v>São Lourenço da Mata</v>
      </c>
      <c r="C116" t="str">
        <f>'03_Resumo_Municipios'!D116</f>
        <v>Nordeste</v>
      </c>
      <c r="D116" s="4">
        <f>IFERROR(VALUE(Base_Amostral!K116),"")</f>
        <v>111249</v>
      </c>
      <c r="E116" s="4">
        <f>IFERROR(VALUE(Base_Amostral!M116),"")</f>
        <v>421.9</v>
      </c>
      <c r="F116" s="4">
        <f>'03_Resumo_Municipios'!E116</f>
        <v>5.8</v>
      </c>
      <c r="G116" s="4">
        <f>'03_Resumo_Municipios'!F116</f>
        <v>5.7</v>
      </c>
      <c r="H116">
        <f t="shared" si="12"/>
        <v>1</v>
      </c>
      <c r="I116">
        <f t="shared" si="13"/>
        <v>1</v>
      </c>
      <c r="J116">
        <v>8179</v>
      </c>
      <c r="K116">
        <v>6.25</v>
      </c>
      <c r="L116">
        <f t="shared" si="14"/>
        <v>131.5</v>
      </c>
      <c r="M116">
        <f t="shared" si="15"/>
        <v>83.5</v>
      </c>
      <c r="Q116">
        <v>3162</v>
      </c>
      <c r="R116">
        <v>6.125</v>
      </c>
      <c r="S116">
        <f t="shared" si="16"/>
        <v>31</v>
      </c>
      <c r="T116">
        <f t="shared" si="17"/>
        <v>80</v>
      </c>
      <c r="Y116">
        <v>48.26</v>
      </c>
      <c r="Z116">
        <v>6.25</v>
      </c>
      <c r="AA116">
        <f t="shared" si="18"/>
        <v>268</v>
      </c>
      <c r="AB116">
        <f t="shared" si="19"/>
        <v>83.5</v>
      </c>
      <c r="AG116">
        <v>29.44</v>
      </c>
      <c r="AH116">
        <v>6.125</v>
      </c>
      <c r="AI116">
        <f t="shared" si="20"/>
        <v>195</v>
      </c>
      <c r="AJ116">
        <f t="shared" si="21"/>
        <v>80</v>
      </c>
    </row>
    <row r="117" spans="1:36">
      <c r="A117">
        <f>'03_Resumo_Municipios'!A117</f>
        <v>2407401</v>
      </c>
      <c r="B117" t="str">
        <f>'03_Resumo_Municipios'!B117</f>
        <v>Martins</v>
      </c>
      <c r="C117" t="str">
        <f>'03_Resumo_Municipios'!D117</f>
        <v>Nordeste</v>
      </c>
      <c r="D117" s="4">
        <f>IFERROR(VALUE(Base_Amostral!K117),"")</f>
        <v>8179</v>
      </c>
      <c r="E117" s="4">
        <f>IFERROR(VALUE(Base_Amostral!M117),"")</f>
        <v>48.26</v>
      </c>
      <c r="F117" s="4">
        <f>'03_Resumo_Municipios'!E117</f>
        <v>6.25</v>
      </c>
      <c r="G117" s="4">
        <f>'03_Resumo_Municipios'!F117</f>
        <v>7</v>
      </c>
      <c r="H117">
        <f t="shared" si="12"/>
        <v>1</v>
      </c>
      <c r="I117">
        <f t="shared" si="13"/>
        <v>1</v>
      </c>
      <c r="J117">
        <v>21059</v>
      </c>
      <c r="K117">
        <v>6.65</v>
      </c>
      <c r="L117">
        <f t="shared" si="14"/>
        <v>262</v>
      </c>
      <c r="M117">
        <f t="shared" si="15"/>
        <v>141.5</v>
      </c>
      <c r="Q117">
        <v>77742</v>
      </c>
      <c r="R117">
        <v>5</v>
      </c>
      <c r="S117">
        <f t="shared" si="16"/>
        <v>331</v>
      </c>
      <c r="T117">
        <f t="shared" si="17"/>
        <v>11.5</v>
      </c>
      <c r="Y117">
        <v>39.57</v>
      </c>
      <c r="Z117">
        <v>6.65</v>
      </c>
      <c r="AA117">
        <f t="shared" si="18"/>
        <v>240</v>
      </c>
      <c r="AB117">
        <f t="shared" si="19"/>
        <v>141.5</v>
      </c>
      <c r="AG117">
        <v>226.04</v>
      </c>
      <c r="AH117">
        <v>5</v>
      </c>
      <c r="AI117">
        <f t="shared" si="20"/>
        <v>333</v>
      </c>
      <c r="AJ117">
        <f t="shared" si="21"/>
        <v>11.5</v>
      </c>
    </row>
    <row r="118" spans="1:36">
      <c r="A118">
        <f>'03_Resumo_Municipios'!A118</f>
        <v>2107605</v>
      </c>
      <c r="B118" t="str">
        <f>'03_Resumo_Municipios'!B118</f>
        <v>Palmeirândia</v>
      </c>
      <c r="C118" t="str">
        <f>'03_Resumo_Municipios'!D118</f>
        <v>Nordeste</v>
      </c>
      <c r="D118" s="4">
        <f>IFERROR(VALUE(Base_Amostral!K118),"")</f>
        <v>21059</v>
      </c>
      <c r="E118" s="4">
        <f>IFERROR(VALUE(Base_Amostral!M118),"")</f>
        <v>39.57</v>
      </c>
      <c r="F118" s="4">
        <f>'03_Resumo_Municipios'!E118</f>
        <v>6.65</v>
      </c>
      <c r="G118" s="4">
        <f>'03_Resumo_Municipios'!F118</f>
        <v>6.3</v>
      </c>
      <c r="H118">
        <f t="shared" si="12"/>
        <v>1</v>
      </c>
      <c r="I118">
        <f t="shared" si="13"/>
        <v>1</v>
      </c>
      <c r="J118">
        <v>17432</v>
      </c>
      <c r="K118">
        <v>6.3250000000000002</v>
      </c>
      <c r="L118">
        <f t="shared" si="14"/>
        <v>235</v>
      </c>
      <c r="M118">
        <f t="shared" si="15"/>
        <v>91</v>
      </c>
      <c r="Q118">
        <v>17714</v>
      </c>
      <c r="R118">
        <v>6.125</v>
      </c>
      <c r="S118">
        <f t="shared" si="16"/>
        <v>237</v>
      </c>
      <c r="T118">
        <f t="shared" si="17"/>
        <v>80</v>
      </c>
      <c r="Y118">
        <v>21.94</v>
      </c>
      <c r="Z118">
        <v>6.3250000000000002</v>
      </c>
      <c r="AA118">
        <f t="shared" si="18"/>
        <v>170</v>
      </c>
      <c r="AB118">
        <f t="shared" si="19"/>
        <v>91</v>
      </c>
      <c r="AG118">
        <v>25.72</v>
      </c>
      <c r="AH118">
        <v>6.125</v>
      </c>
      <c r="AI118">
        <f t="shared" si="20"/>
        <v>184</v>
      </c>
      <c r="AJ118">
        <f t="shared" si="21"/>
        <v>80</v>
      </c>
    </row>
    <row r="119" spans="1:36">
      <c r="A119">
        <f>'03_Resumo_Municipios'!A119</f>
        <v>2106631</v>
      </c>
      <c r="B119" t="str">
        <f>'03_Resumo_Municipios'!B119</f>
        <v>Matões do Norte</v>
      </c>
      <c r="C119" t="str">
        <f>'03_Resumo_Municipios'!D119</f>
        <v>Nordeste</v>
      </c>
      <c r="D119" s="4">
        <f>IFERROR(VALUE(Base_Amostral!K119),"")</f>
        <v>17432</v>
      </c>
      <c r="E119" s="4">
        <f>IFERROR(VALUE(Base_Amostral!M119),"")</f>
        <v>21.94</v>
      </c>
      <c r="F119" s="4">
        <f>'03_Resumo_Municipios'!E119</f>
        <v>6.3250000000000002</v>
      </c>
      <c r="G119" s="4">
        <f>'03_Resumo_Municipios'!F119</f>
        <v>6.6</v>
      </c>
      <c r="H119">
        <f t="shared" si="12"/>
        <v>1</v>
      </c>
      <c r="I119">
        <f t="shared" si="13"/>
        <v>1</v>
      </c>
      <c r="J119">
        <v>3162</v>
      </c>
      <c r="K119">
        <v>6.0749999999999993</v>
      </c>
      <c r="L119">
        <f t="shared" si="14"/>
        <v>32</v>
      </c>
      <c r="M119">
        <f t="shared" si="15"/>
        <v>63.5</v>
      </c>
      <c r="Q119">
        <v>24854</v>
      </c>
      <c r="R119">
        <v>7.7</v>
      </c>
      <c r="S119">
        <f t="shared" si="16"/>
        <v>275</v>
      </c>
      <c r="T119">
        <f t="shared" si="17"/>
        <v>315.5</v>
      </c>
      <c r="Y119">
        <v>29.44</v>
      </c>
      <c r="Z119">
        <v>6.0749999999999993</v>
      </c>
      <c r="AA119">
        <f t="shared" si="18"/>
        <v>199</v>
      </c>
      <c r="AB119">
        <f t="shared" si="19"/>
        <v>63.5</v>
      </c>
      <c r="AG119">
        <v>27.21</v>
      </c>
      <c r="AH119">
        <v>7.7</v>
      </c>
      <c r="AI119">
        <f t="shared" si="20"/>
        <v>189</v>
      </c>
      <c r="AJ119">
        <f t="shared" si="21"/>
        <v>315.5</v>
      </c>
    </row>
    <row r="120" spans="1:36">
      <c r="A120">
        <f>'03_Resumo_Municipios'!A120</f>
        <v>2508406</v>
      </c>
      <c r="B120" t="str">
        <f>'03_Resumo_Municipios'!B120</f>
        <v>Lastro</v>
      </c>
      <c r="C120" t="str">
        <f>'03_Resumo_Municipios'!D120</f>
        <v>Nordeste</v>
      </c>
      <c r="D120" s="4">
        <f>IFERROR(VALUE(Base_Amostral!K120),"")</f>
        <v>3162</v>
      </c>
      <c r="E120" s="4">
        <f>IFERROR(VALUE(Base_Amostral!M120),"")</f>
        <v>29.44</v>
      </c>
      <c r="F120" s="4">
        <f>'03_Resumo_Municipios'!E120</f>
        <v>6.0749999999999993</v>
      </c>
      <c r="G120" s="4">
        <f>'03_Resumo_Municipios'!F120</f>
        <v>6.125</v>
      </c>
      <c r="H120">
        <f t="shared" si="12"/>
        <v>1</v>
      </c>
      <c r="I120">
        <f t="shared" si="13"/>
        <v>1</v>
      </c>
      <c r="J120">
        <v>77742</v>
      </c>
      <c r="K120">
        <v>5.3249999999999993</v>
      </c>
      <c r="L120">
        <f t="shared" si="14"/>
        <v>335</v>
      </c>
      <c r="M120">
        <f t="shared" si="15"/>
        <v>17</v>
      </c>
      <c r="Q120">
        <v>17015</v>
      </c>
      <c r="R120">
        <v>7.2749999999999995</v>
      </c>
      <c r="S120">
        <f t="shared" si="16"/>
        <v>224</v>
      </c>
      <c r="T120">
        <f t="shared" si="17"/>
        <v>267</v>
      </c>
      <c r="Y120">
        <v>226.04</v>
      </c>
      <c r="Z120">
        <v>5.3249999999999993</v>
      </c>
      <c r="AA120">
        <f t="shared" si="18"/>
        <v>340</v>
      </c>
      <c r="AB120">
        <f t="shared" si="19"/>
        <v>17</v>
      </c>
      <c r="AG120">
        <v>16.420000000000002</v>
      </c>
      <c r="AH120">
        <v>7.2749999999999995</v>
      </c>
      <c r="AI120">
        <f t="shared" si="20"/>
        <v>126</v>
      </c>
      <c r="AJ120">
        <f t="shared" si="21"/>
        <v>267</v>
      </c>
    </row>
    <row r="121" spans="1:36">
      <c r="A121">
        <f>'03_Resumo_Municipios'!A121</f>
        <v>2601201</v>
      </c>
      <c r="B121" t="str">
        <f>'03_Resumo_Municipios'!B121</f>
        <v>Arcoverde</v>
      </c>
      <c r="C121" t="str">
        <f>'03_Resumo_Municipios'!D121</f>
        <v>Nordeste</v>
      </c>
      <c r="D121" s="4">
        <f>IFERROR(VALUE(Base_Amostral!K121),"")</f>
        <v>77742</v>
      </c>
      <c r="E121" s="4">
        <f>IFERROR(VALUE(Base_Amostral!M121),"")</f>
        <v>226.04</v>
      </c>
      <c r="F121" s="4">
        <f>'03_Resumo_Municipios'!E121</f>
        <v>5.3249999999999993</v>
      </c>
      <c r="G121" s="4">
        <f>'03_Resumo_Municipios'!F121</f>
        <v>5</v>
      </c>
      <c r="H121">
        <f t="shared" si="12"/>
        <v>1</v>
      </c>
      <c r="I121">
        <f t="shared" si="13"/>
        <v>1</v>
      </c>
      <c r="J121">
        <v>17714</v>
      </c>
      <c r="K121">
        <v>7.15</v>
      </c>
      <c r="L121">
        <f t="shared" si="14"/>
        <v>239</v>
      </c>
      <c r="M121">
        <f t="shared" si="15"/>
        <v>200.5</v>
      </c>
      <c r="Q121">
        <v>18313</v>
      </c>
      <c r="R121">
        <v>5.7</v>
      </c>
      <c r="S121">
        <f t="shared" si="16"/>
        <v>244</v>
      </c>
      <c r="T121">
        <f t="shared" si="17"/>
        <v>46</v>
      </c>
      <c r="Y121">
        <v>25.72</v>
      </c>
      <c r="Z121">
        <v>7.15</v>
      </c>
      <c r="AA121">
        <f t="shared" si="18"/>
        <v>188</v>
      </c>
      <c r="AB121">
        <f t="shared" si="19"/>
        <v>200.5</v>
      </c>
      <c r="AG121">
        <v>34.51</v>
      </c>
      <c r="AH121">
        <v>5.7</v>
      </c>
      <c r="AI121">
        <f t="shared" si="20"/>
        <v>220</v>
      </c>
      <c r="AJ121">
        <f t="shared" si="21"/>
        <v>46</v>
      </c>
    </row>
    <row r="122" spans="1:36">
      <c r="A122">
        <f>'03_Resumo_Municipios'!A122</f>
        <v>2108801</v>
      </c>
      <c r="B122" t="str">
        <f>'03_Resumo_Municipios'!B122</f>
        <v>Pirapemas</v>
      </c>
      <c r="C122" t="str">
        <f>'03_Resumo_Municipios'!D122</f>
        <v>Nordeste</v>
      </c>
      <c r="D122" s="4">
        <f>IFERROR(VALUE(Base_Amostral!K122),"")</f>
        <v>17714</v>
      </c>
      <c r="E122" s="4">
        <f>IFERROR(VALUE(Base_Amostral!M122),"")</f>
        <v>25.72</v>
      </c>
      <c r="F122" s="4">
        <f>'03_Resumo_Municipios'!E122</f>
        <v>7.15</v>
      </c>
      <c r="G122" s="4">
        <f>'03_Resumo_Municipios'!F122</f>
        <v>6.125</v>
      </c>
      <c r="H122">
        <f t="shared" si="12"/>
        <v>1</v>
      </c>
      <c r="I122">
        <f t="shared" si="13"/>
        <v>1</v>
      </c>
      <c r="J122">
        <v>24854</v>
      </c>
      <c r="K122">
        <v>7.1249999999999991</v>
      </c>
      <c r="L122">
        <f t="shared" si="14"/>
        <v>278</v>
      </c>
      <c r="M122">
        <f t="shared" si="15"/>
        <v>193</v>
      </c>
      <c r="Q122">
        <v>25603</v>
      </c>
      <c r="R122">
        <v>6.3750000000000009</v>
      </c>
      <c r="S122">
        <f t="shared" si="16"/>
        <v>279</v>
      </c>
      <c r="T122">
        <f t="shared" si="17"/>
        <v>108</v>
      </c>
      <c r="Y122">
        <v>27.21</v>
      </c>
      <c r="Z122">
        <v>7.1249999999999991</v>
      </c>
      <c r="AA122">
        <f t="shared" si="18"/>
        <v>193</v>
      </c>
      <c r="AB122">
        <f t="shared" si="19"/>
        <v>193</v>
      </c>
      <c r="AG122">
        <v>20.79</v>
      </c>
      <c r="AH122">
        <v>6.3750000000000009</v>
      </c>
      <c r="AI122">
        <f t="shared" si="20"/>
        <v>159</v>
      </c>
      <c r="AJ122">
        <f t="shared" si="21"/>
        <v>108</v>
      </c>
    </row>
    <row r="123" spans="1:36">
      <c r="A123">
        <f>'03_Resumo_Municipios'!A123</f>
        <v>2918357</v>
      </c>
      <c r="B123" t="str">
        <f>'03_Resumo_Municipios'!B123</f>
        <v>João Dourado</v>
      </c>
      <c r="C123" t="str">
        <f>'03_Resumo_Municipios'!D123</f>
        <v>Nordeste</v>
      </c>
      <c r="D123" s="4">
        <f>IFERROR(VALUE(Base_Amostral!K123),"")</f>
        <v>24854</v>
      </c>
      <c r="E123" s="4">
        <f>IFERROR(VALUE(Base_Amostral!M123),"")</f>
        <v>27.21</v>
      </c>
      <c r="F123" s="4">
        <f>'03_Resumo_Municipios'!E123</f>
        <v>7.1249999999999991</v>
      </c>
      <c r="G123" s="4">
        <f>'03_Resumo_Municipios'!F123</f>
        <v>7.7</v>
      </c>
      <c r="H123">
        <f t="shared" si="12"/>
        <v>1</v>
      </c>
      <c r="I123">
        <f t="shared" si="13"/>
        <v>1</v>
      </c>
      <c r="J123">
        <v>17015</v>
      </c>
      <c r="K123">
        <v>7.3249999999999993</v>
      </c>
      <c r="L123">
        <f t="shared" si="14"/>
        <v>226</v>
      </c>
      <c r="M123">
        <f t="shared" si="15"/>
        <v>223</v>
      </c>
      <c r="Q123">
        <v>7574</v>
      </c>
      <c r="R123">
        <v>5.2750000000000004</v>
      </c>
      <c r="S123">
        <f t="shared" si="16"/>
        <v>122</v>
      </c>
      <c r="T123">
        <f t="shared" si="17"/>
        <v>14</v>
      </c>
      <c r="Y123">
        <v>16.420000000000002</v>
      </c>
      <c r="Z123">
        <v>7.3249999999999993</v>
      </c>
      <c r="AA123">
        <f t="shared" si="18"/>
        <v>130</v>
      </c>
      <c r="AB123">
        <f t="shared" si="19"/>
        <v>223</v>
      </c>
      <c r="AG123">
        <v>18.920000000000002</v>
      </c>
      <c r="AH123">
        <v>5.2750000000000004</v>
      </c>
      <c r="AI123">
        <f t="shared" si="20"/>
        <v>143</v>
      </c>
      <c r="AJ123">
        <f t="shared" si="21"/>
        <v>14</v>
      </c>
    </row>
    <row r="124" spans="1:36">
      <c r="A124">
        <f>'03_Resumo_Municipios'!A124</f>
        <v>2303303</v>
      </c>
      <c r="B124" t="str">
        <f>'03_Resumo_Municipios'!B124</f>
        <v>Cariús</v>
      </c>
      <c r="C124" t="str">
        <f>'03_Resumo_Municipios'!D124</f>
        <v>Nordeste</v>
      </c>
      <c r="D124" s="4">
        <f>IFERROR(VALUE(Base_Amostral!K124),"")</f>
        <v>17015</v>
      </c>
      <c r="E124" s="4">
        <f>IFERROR(VALUE(Base_Amostral!M124),"")</f>
        <v>16.420000000000002</v>
      </c>
      <c r="F124" s="4">
        <f>'03_Resumo_Municipios'!E124</f>
        <v>7.3249999999999993</v>
      </c>
      <c r="G124" s="4">
        <f>'03_Resumo_Municipios'!F124</f>
        <v>7.2749999999999995</v>
      </c>
      <c r="H124">
        <f t="shared" si="12"/>
        <v>1</v>
      </c>
      <c r="I124">
        <f t="shared" si="13"/>
        <v>1</v>
      </c>
      <c r="J124">
        <v>18313</v>
      </c>
      <c r="K124">
        <v>6</v>
      </c>
      <c r="L124">
        <f t="shared" si="14"/>
        <v>246</v>
      </c>
      <c r="M124">
        <f t="shared" si="15"/>
        <v>56.5</v>
      </c>
      <c r="Q124">
        <v>16954</v>
      </c>
      <c r="R124">
        <v>6.5749999999999993</v>
      </c>
      <c r="S124">
        <f t="shared" si="16"/>
        <v>222</v>
      </c>
      <c r="T124">
        <f t="shared" si="17"/>
        <v>141</v>
      </c>
      <c r="Y124">
        <v>34.51</v>
      </c>
      <c r="Z124">
        <v>6</v>
      </c>
      <c r="AA124">
        <f t="shared" si="18"/>
        <v>225</v>
      </c>
      <c r="AB124">
        <f t="shared" si="19"/>
        <v>56.5</v>
      </c>
      <c r="AG124">
        <v>19.829999999999998</v>
      </c>
      <c r="AH124">
        <v>6.5749999999999993</v>
      </c>
      <c r="AI124">
        <f t="shared" si="20"/>
        <v>154</v>
      </c>
      <c r="AJ124">
        <f t="shared" si="21"/>
        <v>141</v>
      </c>
    </row>
    <row r="125" spans="1:36">
      <c r="A125">
        <f>'03_Resumo_Municipios'!A125</f>
        <v>2805802</v>
      </c>
      <c r="B125" t="str">
        <f>'03_Resumo_Municipios'!B125</f>
        <v>Riachão do Dantas</v>
      </c>
      <c r="C125" t="str">
        <f>'03_Resumo_Municipios'!D125</f>
        <v>Nordeste</v>
      </c>
      <c r="D125" s="4">
        <f>IFERROR(VALUE(Base_Amostral!K125),"")</f>
        <v>18313</v>
      </c>
      <c r="E125" s="4">
        <f>IFERROR(VALUE(Base_Amostral!M125),"")</f>
        <v>34.51</v>
      </c>
      <c r="F125" s="4">
        <f>'03_Resumo_Municipios'!E125</f>
        <v>6</v>
      </c>
      <c r="G125" s="4">
        <f>'03_Resumo_Municipios'!F125</f>
        <v>5.7</v>
      </c>
      <c r="H125">
        <f t="shared" si="12"/>
        <v>1</v>
      </c>
      <c r="I125">
        <f t="shared" si="13"/>
        <v>1</v>
      </c>
      <c r="J125">
        <v>25603</v>
      </c>
      <c r="K125">
        <v>6.3000000000000007</v>
      </c>
      <c r="L125">
        <f t="shared" si="14"/>
        <v>282</v>
      </c>
      <c r="M125">
        <f t="shared" si="15"/>
        <v>89</v>
      </c>
      <c r="Q125">
        <v>7529</v>
      </c>
      <c r="R125">
        <v>6.6</v>
      </c>
      <c r="S125">
        <f t="shared" si="16"/>
        <v>121</v>
      </c>
      <c r="T125">
        <f t="shared" si="17"/>
        <v>154</v>
      </c>
      <c r="Y125">
        <v>20.79</v>
      </c>
      <c r="Z125">
        <v>6.3000000000000007</v>
      </c>
      <c r="AA125">
        <f t="shared" si="18"/>
        <v>163</v>
      </c>
      <c r="AB125">
        <f t="shared" si="19"/>
        <v>89</v>
      </c>
      <c r="AG125">
        <v>18.239999999999998</v>
      </c>
      <c r="AH125">
        <v>6.6</v>
      </c>
      <c r="AI125">
        <f t="shared" si="20"/>
        <v>138</v>
      </c>
      <c r="AJ125">
        <f t="shared" si="21"/>
        <v>154</v>
      </c>
    </row>
    <row r="126" spans="1:36">
      <c r="A126">
        <f>'03_Resumo_Municipios'!A126</f>
        <v>2607000</v>
      </c>
      <c r="B126" t="str">
        <f>'03_Resumo_Municipios'!B126</f>
        <v>Inajá</v>
      </c>
      <c r="C126" t="str">
        <f>'03_Resumo_Municipios'!D126</f>
        <v>Nordeste</v>
      </c>
      <c r="D126" s="4">
        <f>IFERROR(VALUE(Base_Amostral!K126),"")</f>
        <v>25603</v>
      </c>
      <c r="E126" s="4">
        <f>IFERROR(VALUE(Base_Amostral!M126),"")</f>
        <v>20.79</v>
      </c>
      <c r="F126" s="4">
        <f>'03_Resumo_Municipios'!E126</f>
        <v>6.3000000000000007</v>
      </c>
      <c r="G126" s="4">
        <f>'03_Resumo_Municipios'!F126</f>
        <v>6.3750000000000009</v>
      </c>
      <c r="H126">
        <f t="shared" si="12"/>
        <v>1</v>
      </c>
      <c r="I126">
        <f t="shared" si="13"/>
        <v>1</v>
      </c>
      <c r="J126">
        <v>7574</v>
      </c>
      <c r="K126">
        <v>4.6500000000000004</v>
      </c>
      <c r="L126">
        <f t="shared" si="14"/>
        <v>124</v>
      </c>
      <c r="M126">
        <f t="shared" si="15"/>
        <v>11</v>
      </c>
      <c r="Q126">
        <v>13803</v>
      </c>
      <c r="R126">
        <v>7.3</v>
      </c>
      <c r="S126">
        <f t="shared" si="16"/>
        <v>202</v>
      </c>
      <c r="T126">
        <f t="shared" si="17"/>
        <v>271.5</v>
      </c>
      <c r="Y126">
        <v>18.920000000000002</v>
      </c>
      <c r="Z126">
        <v>4.6500000000000004</v>
      </c>
      <c r="AA126">
        <f t="shared" si="18"/>
        <v>147</v>
      </c>
      <c r="AB126">
        <f t="shared" si="19"/>
        <v>11</v>
      </c>
      <c r="AG126">
        <v>44.44</v>
      </c>
      <c r="AH126">
        <v>7.3</v>
      </c>
      <c r="AI126">
        <f t="shared" si="20"/>
        <v>251</v>
      </c>
      <c r="AJ126">
        <f t="shared" si="21"/>
        <v>271.5</v>
      </c>
    </row>
    <row r="127" spans="1:36">
      <c r="A127">
        <f>'03_Resumo_Municipios'!A127</f>
        <v>2101970</v>
      </c>
      <c r="B127" t="str">
        <f>'03_Resumo_Municipios'!B127</f>
        <v>Boa Vista do Gurupi</v>
      </c>
      <c r="C127" t="str">
        <f>'03_Resumo_Municipios'!D127</f>
        <v>Nordeste</v>
      </c>
      <c r="D127" s="4">
        <f>IFERROR(VALUE(Base_Amostral!K127),"")</f>
        <v>7574</v>
      </c>
      <c r="E127" s="4">
        <f>IFERROR(VALUE(Base_Amostral!M127),"")</f>
        <v>18.920000000000002</v>
      </c>
      <c r="F127" s="4">
        <f>'03_Resumo_Municipios'!E127</f>
        <v>4.6500000000000004</v>
      </c>
      <c r="G127" s="4">
        <f>'03_Resumo_Municipios'!F127</f>
        <v>5.2750000000000004</v>
      </c>
      <c r="H127">
        <f t="shared" si="12"/>
        <v>1</v>
      </c>
      <c r="I127">
        <f t="shared" si="13"/>
        <v>1</v>
      </c>
      <c r="J127">
        <v>16954</v>
      </c>
      <c r="K127">
        <v>6.6</v>
      </c>
      <c r="L127">
        <f t="shared" si="14"/>
        <v>224</v>
      </c>
      <c r="M127">
        <f t="shared" si="15"/>
        <v>132.5</v>
      </c>
      <c r="Q127">
        <v>5891</v>
      </c>
      <c r="R127">
        <v>6.5</v>
      </c>
      <c r="S127">
        <f t="shared" si="16"/>
        <v>95</v>
      </c>
      <c r="T127">
        <f t="shared" si="17"/>
        <v>129.5</v>
      </c>
      <c r="Y127">
        <v>19.829999999999998</v>
      </c>
      <c r="Z127">
        <v>6.6</v>
      </c>
      <c r="AA127">
        <f t="shared" si="18"/>
        <v>158</v>
      </c>
      <c r="AB127">
        <f t="shared" si="19"/>
        <v>132.5</v>
      </c>
      <c r="AG127">
        <v>58.53</v>
      </c>
      <c r="AH127">
        <v>6.5</v>
      </c>
      <c r="AI127">
        <f t="shared" si="20"/>
        <v>273</v>
      </c>
      <c r="AJ127">
        <f t="shared" si="21"/>
        <v>129.5</v>
      </c>
    </row>
    <row r="128" spans="1:36">
      <c r="A128">
        <f>'03_Resumo_Municipios'!A128</f>
        <v>2312106</v>
      </c>
      <c r="B128" t="str">
        <f>'03_Resumo_Municipios'!B128</f>
        <v>Santana do Cariri</v>
      </c>
      <c r="C128" t="str">
        <f>'03_Resumo_Municipios'!D128</f>
        <v>Nordeste</v>
      </c>
      <c r="D128" s="4">
        <f>IFERROR(VALUE(Base_Amostral!K128),"")</f>
        <v>16954</v>
      </c>
      <c r="E128" s="4">
        <f>IFERROR(VALUE(Base_Amostral!M128),"")</f>
        <v>19.829999999999998</v>
      </c>
      <c r="F128" s="4">
        <f>'03_Resumo_Municipios'!E128</f>
        <v>6.6</v>
      </c>
      <c r="G128" s="4">
        <f>'03_Resumo_Municipios'!F128</f>
        <v>6.5749999999999993</v>
      </c>
      <c r="H128">
        <f t="shared" si="12"/>
        <v>1</v>
      </c>
      <c r="I128">
        <f t="shared" si="13"/>
        <v>1</v>
      </c>
      <c r="J128">
        <v>7529</v>
      </c>
      <c r="K128">
        <v>6.6750000000000007</v>
      </c>
      <c r="L128">
        <f t="shared" si="14"/>
        <v>123</v>
      </c>
      <c r="M128">
        <f t="shared" si="15"/>
        <v>145</v>
      </c>
      <c r="Q128">
        <v>17632</v>
      </c>
      <c r="R128">
        <v>6.6</v>
      </c>
      <c r="S128">
        <f t="shared" si="16"/>
        <v>235</v>
      </c>
      <c r="T128">
        <f t="shared" si="17"/>
        <v>154</v>
      </c>
      <c r="Y128">
        <v>18.239999999999998</v>
      </c>
      <c r="Z128">
        <v>6.6750000000000007</v>
      </c>
      <c r="AA128">
        <f t="shared" si="18"/>
        <v>142</v>
      </c>
      <c r="AB128">
        <f t="shared" si="19"/>
        <v>145</v>
      </c>
      <c r="AG128">
        <v>23.34</v>
      </c>
      <c r="AH128">
        <v>6.6</v>
      </c>
      <c r="AI128">
        <f t="shared" si="20"/>
        <v>173</v>
      </c>
      <c r="AJ128">
        <f t="shared" si="21"/>
        <v>154</v>
      </c>
    </row>
    <row r="129" spans="1:36">
      <c r="A129">
        <f>'03_Resumo_Municipios'!A129</f>
        <v>2313252</v>
      </c>
      <c r="B129" t="str">
        <f>'03_Resumo_Municipios'!B129</f>
        <v>Tarrafas</v>
      </c>
      <c r="C129" t="str">
        <f>'03_Resumo_Municipios'!D129</f>
        <v>Nordeste</v>
      </c>
      <c r="D129" s="4">
        <f>IFERROR(VALUE(Base_Amostral!K129),"")</f>
        <v>7529</v>
      </c>
      <c r="E129" s="4">
        <f>IFERROR(VALUE(Base_Amostral!M129),"")</f>
        <v>18.239999999999998</v>
      </c>
      <c r="F129" s="4">
        <f>'03_Resumo_Municipios'!E129</f>
        <v>6.6750000000000007</v>
      </c>
      <c r="G129" s="4">
        <f>'03_Resumo_Municipios'!F129</f>
        <v>6.6</v>
      </c>
      <c r="H129">
        <f t="shared" si="12"/>
        <v>1</v>
      </c>
      <c r="I129">
        <f t="shared" si="13"/>
        <v>1</v>
      </c>
      <c r="J129">
        <v>13803</v>
      </c>
      <c r="K129">
        <v>9.2999999999999989</v>
      </c>
      <c r="L129">
        <f t="shared" si="14"/>
        <v>204</v>
      </c>
      <c r="M129">
        <f t="shared" si="15"/>
        <v>324</v>
      </c>
      <c r="Q129">
        <v>27390</v>
      </c>
      <c r="R129">
        <v>7.3</v>
      </c>
      <c r="S129">
        <f t="shared" si="16"/>
        <v>284</v>
      </c>
      <c r="T129">
        <f t="shared" si="17"/>
        <v>271.5</v>
      </c>
      <c r="Y129">
        <v>44.44</v>
      </c>
      <c r="Z129">
        <v>9.2999999999999989</v>
      </c>
      <c r="AA129">
        <f t="shared" si="18"/>
        <v>257</v>
      </c>
      <c r="AB129">
        <f t="shared" si="19"/>
        <v>324</v>
      </c>
      <c r="AG129">
        <v>4.54</v>
      </c>
      <c r="AH129">
        <v>7.3</v>
      </c>
      <c r="AI129">
        <f t="shared" si="20"/>
        <v>34</v>
      </c>
      <c r="AJ129">
        <f t="shared" si="21"/>
        <v>271.5</v>
      </c>
    </row>
    <row r="130" spans="1:36">
      <c r="A130">
        <f>'03_Resumo_Municipios'!A130</f>
        <v>2915106</v>
      </c>
      <c r="B130" t="str">
        <f>'03_Resumo_Municipios'!B130</f>
        <v>Itagi</v>
      </c>
      <c r="C130" t="str">
        <f>'03_Resumo_Municipios'!D130</f>
        <v>Nordeste</v>
      </c>
      <c r="D130" s="4">
        <f>IFERROR(VALUE(Base_Amostral!K130),"")</f>
        <v>13803</v>
      </c>
      <c r="E130" s="4">
        <f>IFERROR(VALUE(Base_Amostral!M130),"")</f>
        <v>44.44</v>
      </c>
      <c r="F130" s="4">
        <f>'03_Resumo_Municipios'!E130</f>
        <v>9.2999999999999989</v>
      </c>
      <c r="G130" s="4">
        <f>'03_Resumo_Municipios'!F130</f>
        <v>7.3</v>
      </c>
      <c r="H130">
        <f t="shared" si="12"/>
        <v>1</v>
      </c>
      <c r="I130">
        <f t="shared" si="13"/>
        <v>1</v>
      </c>
      <c r="J130">
        <v>5891</v>
      </c>
      <c r="K130">
        <v>6.2250000000000005</v>
      </c>
      <c r="L130">
        <f t="shared" si="14"/>
        <v>97</v>
      </c>
      <c r="M130">
        <f t="shared" si="15"/>
        <v>79</v>
      </c>
      <c r="Q130">
        <v>20639</v>
      </c>
      <c r="R130">
        <v>6.8</v>
      </c>
      <c r="S130">
        <f t="shared" si="16"/>
        <v>255</v>
      </c>
      <c r="T130">
        <f t="shared" si="17"/>
        <v>192.5</v>
      </c>
      <c r="Y130">
        <v>58.53</v>
      </c>
      <c r="Z130">
        <v>6.2250000000000005</v>
      </c>
      <c r="AA130">
        <f t="shared" si="18"/>
        <v>279</v>
      </c>
      <c r="AB130">
        <f t="shared" si="19"/>
        <v>79</v>
      </c>
      <c r="AG130">
        <v>65.73</v>
      </c>
      <c r="AH130">
        <v>6.8</v>
      </c>
      <c r="AI130">
        <f t="shared" si="20"/>
        <v>283</v>
      </c>
      <c r="AJ130">
        <f t="shared" si="21"/>
        <v>192.5</v>
      </c>
    </row>
    <row r="131" spans="1:36">
      <c r="A131">
        <f>'03_Resumo_Municipios'!A131</f>
        <v>2514453</v>
      </c>
      <c r="B131" t="str">
        <f>'03_Resumo_Municipios'!B131</f>
        <v>São José dos Ramos</v>
      </c>
      <c r="C131" t="str">
        <f>'03_Resumo_Municipios'!D131</f>
        <v>Nordeste</v>
      </c>
      <c r="D131" s="4">
        <f>IFERROR(VALUE(Base_Amostral!K131),"")</f>
        <v>5891</v>
      </c>
      <c r="E131" s="4">
        <f>IFERROR(VALUE(Base_Amostral!M131),"")</f>
        <v>58.53</v>
      </c>
      <c r="F131" s="4">
        <f>'03_Resumo_Municipios'!E131</f>
        <v>6.2250000000000005</v>
      </c>
      <c r="G131" s="4">
        <f>'03_Resumo_Municipios'!F131</f>
        <v>6.5</v>
      </c>
      <c r="H131">
        <f t="shared" ref="H131:H194" si="22">IF(ISNUMBER(D131),1,0)</f>
        <v>1</v>
      </c>
      <c r="I131">
        <f t="shared" ref="I131:I194" si="23">IF(ISNUMBER(E131),1,0)</f>
        <v>1</v>
      </c>
      <c r="J131">
        <v>17632</v>
      </c>
      <c r="K131">
        <v>6.6</v>
      </c>
      <c r="L131">
        <f t="shared" ref="L131:L194" si="24">_xlfn.RANK.AVG(J131,$J$2:$J$362,1)</f>
        <v>237</v>
      </c>
      <c r="M131">
        <f t="shared" ref="M131:M194" si="25">_xlfn.RANK.AVG(K131,$K$2:$K$362,1)</f>
        <v>132.5</v>
      </c>
      <c r="Q131">
        <v>10384</v>
      </c>
      <c r="R131">
        <v>6.6</v>
      </c>
      <c r="S131">
        <f t="shared" ref="S131:S194" si="26">_xlfn.RANK.AVG(Q131,$Q$2:$Q$356,1)</f>
        <v>161</v>
      </c>
      <c r="T131">
        <f t="shared" ref="T131:T194" si="27">_xlfn.RANK.AVG(R131,$R$2:$R$356,1)</f>
        <v>154</v>
      </c>
      <c r="Y131">
        <v>23.34</v>
      </c>
      <c r="Z131">
        <v>6.6</v>
      </c>
      <c r="AA131">
        <f t="shared" ref="AA131:AA194" si="28">_xlfn.RANK.AVG(Y131,$Y$2:$Y$362,1)</f>
        <v>177</v>
      </c>
      <c r="AB131">
        <f t="shared" ref="AB131:AB194" si="29">_xlfn.RANK.AVG(Z131,$Z$2:$Z$362,1)</f>
        <v>132.5</v>
      </c>
      <c r="AG131">
        <v>19.260000000000002</v>
      </c>
      <c r="AH131">
        <v>6.6</v>
      </c>
      <c r="AI131">
        <f t="shared" ref="AI131:AI194" si="30">_xlfn.RANK.AVG(AG131,$AG$2:$AG$356,1)</f>
        <v>148</v>
      </c>
      <c r="AJ131">
        <f t="shared" ref="AJ131:AJ194" si="31">_xlfn.RANK.AVG(AH131,$AH$2:$AH$356,1)</f>
        <v>154</v>
      </c>
    </row>
    <row r="132" spans="1:36">
      <c r="A132">
        <f>'03_Resumo_Municipios'!A132</f>
        <v>2303105</v>
      </c>
      <c r="B132" t="str">
        <f>'03_Resumo_Municipios'!B132</f>
        <v>Cariré</v>
      </c>
      <c r="C132" t="str">
        <f>'03_Resumo_Municipios'!D132</f>
        <v>Nordeste</v>
      </c>
      <c r="D132" s="4">
        <f>IFERROR(VALUE(Base_Amostral!K132),"")</f>
        <v>17632</v>
      </c>
      <c r="E132" s="4">
        <f>IFERROR(VALUE(Base_Amostral!M132),"")</f>
        <v>23.34</v>
      </c>
      <c r="F132" s="4">
        <f>'03_Resumo_Municipios'!E132</f>
        <v>6.6</v>
      </c>
      <c r="G132" s="4">
        <f>'03_Resumo_Municipios'!F132</f>
        <v>6.6</v>
      </c>
      <c r="H132">
        <f t="shared" si="22"/>
        <v>1</v>
      </c>
      <c r="I132">
        <f t="shared" si="23"/>
        <v>1</v>
      </c>
      <c r="J132">
        <v>27390</v>
      </c>
      <c r="K132">
        <v>7.2</v>
      </c>
      <c r="L132">
        <f t="shared" si="24"/>
        <v>288</v>
      </c>
      <c r="M132">
        <f t="shared" si="25"/>
        <v>207.5</v>
      </c>
      <c r="Q132">
        <v>4787</v>
      </c>
      <c r="R132">
        <v>7.5249999999999995</v>
      </c>
      <c r="S132">
        <f t="shared" si="26"/>
        <v>76</v>
      </c>
      <c r="T132">
        <f t="shared" si="27"/>
        <v>305</v>
      </c>
      <c r="Y132">
        <v>4.54</v>
      </c>
      <c r="Z132">
        <v>7.2</v>
      </c>
      <c r="AA132">
        <f t="shared" si="28"/>
        <v>35</v>
      </c>
      <c r="AB132">
        <f t="shared" si="29"/>
        <v>207.5</v>
      </c>
      <c r="AG132">
        <v>36.76</v>
      </c>
      <c r="AH132">
        <v>7.5249999999999995</v>
      </c>
      <c r="AI132">
        <f t="shared" si="30"/>
        <v>227</v>
      </c>
      <c r="AJ132">
        <f t="shared" si="31"/>
        <v>305</v>
      </c>
    </row>
    <row r="133" spans="1:36">
      <c r="A133">
        <f>'03_Resumo_Municipios'!A133</f>
        <v>2928406</v>
      </c>
      <c r="B133" t="str">
        <f>'03_Resumo_Municipios'!B133</f>
        <v>Santa Rita de Cássia</v>
      </c>
      <c r="C133" t="str">
        <f>'03_Resumo_Municipios'!D133</f>
        <v>Nordeste</v>
      </c>
      <c r="D133" s="4">
        <f>IFERROR(VALUE(Base_Amostral!K133),"")</f>
        <v>27390</v>
      </c>
      <c r="E133" s="4">
        <f>IFERROR(VALUE(Base_Amostral!M133),"")</f>
        <v>4.54</v>
      </c>
      <c r="F133" s="4">
        <f>'03_Resumo_Municipios'!E133</f>
        <v>7.2</v>
      </c>
      <c r="G133" s="4">
        <f>'03_Resumo_Municipios'!F133</f>
        <v>7.3</v>
      </c>
      <c r="H133">
        <f t="shared" si="22"/>
        <v>1</v>
      </c>
      <c r="I133">
        <f t="shared" si="23"/>
        <v>1</v>
      </c>
      <c r="J133">
        <v>20639</v>
      </c>
      <c r="K133">
        <v>6.7</v>
      </c>
      <c r="L133">
        <f t="shared" si="24"/>
        <v>258</v>
      </c>
      <c r="M133">
        <f t="shared" si="25"/>
        <v>149</v>
      </c>
      <c r="Q133">
        <v>17074</v>
      </c>
      <c r="R133">
        <v>8.3000000000000007</v>
      </c>
      <c r="S133">
        <f t="shared" si="26"/>
        <v>226</v>
      </c>
      <c r="T133">
        <f t="shared" si="27"/>
        <v>338</v>
      </c>
      <c r="Y133">
        <v>65.73</v>
      </c>
      <c r="Z133">
        <v>6.7</v>
      </c>
      <c r="AA133">
        <f t="shared" si="28"/>
        <v>289</v>
      </c>
      <c r="AB133">
        <f t="shared" si="29"/>
        <v>149</v>
      </c>
      <c r="AG133">
        <v>5.48</v>
      </c>
      <c r="AH133">
        <v>8.3000000000000007</v>
      </c>
      <c r="AI133">
        <f t="shared" si="30"/>
        <v>43</v>
      </c>
      <c r="AJ133">
        <f t="shared" si="31"/>
        <v>338</v>
      </c>
    </row>
    <row r="134" spans="1:36">
      <c r="A134">
        <f>'03_Resumo_Municipios'!A134</f>
        <v>2611705</v>
      </c>
      <c r="B134" t="str">
        <f>'03_Resumo_Municipios'!B134</f>
        <v>Riacho das Almas</v>
      </c>
      <c r="C134" t="str">
        <f>'03_Resumo_Municipios'!D134</f>
        <v>Nordeste</v>
      </c>
      <c r="D134" s="4">
        <f>IFERROR(VALUE(Base_Amostral!K134),"")</f>
        <v>20639</v>
      </c>
      <c r="E134" s="4">
        <f>IFERROR(VALUE(Base_Amostral!M134),"")</f>
        <v>65.73</v>
      </c>
      <c r="F134" s="4">
        <f>'03_Resumo_Municipios'!E134</f>
        <v>6.7</v>
      </c>
      <c r="G134" s="4">
        <f>'03_Resumo_Municipios'!F134</f>
        <v>6.8</v>
      </c>
      <c r="H134">
        <f t="shared" si="22"/>
        <v>1</v>
      </c>
      <c r="I134">
        <f t="shared" si="23"/>
        <v>1</v>
      </c>
      <c r="J134">
        <v>10384</v>
      </c>
      <c r="K134">
        <v>6.6</v>
      </c>
      <c r="L134">
        <f t="shared" si="24"/>
        <v>163</v>
      </c>
      <c r="M134">
        <f t="shared" si="25"/>
        <v>132.5</v>
      </c>
      <c r="Q134">
        <v>19083</v>
      </c>
      <c r="R134">
        <v>6.8</v>
      </c>
      <c r="S134">
        <f t="shared" si="26"/>
        <v>248</v>
      </c>
      <c r="T134">
        <f t="shared" si="27"/>
        <v>192.5</v>
      </c>
      <c r="Y134">
        <v>19.260000000000002</v>
      </c>
      <c r="Z134">
        <v>6.6</v>
      </c>
      <c r="AA134">
        <f t="shared" si="28"/>
        <v>152</v>
      </c>
      <c r="AB134">
        <f t="shared" si="29"/>
        <v>132.5</v>
      </c>
      <c r="AG134">
        <v>38.49</v>
      </c>
      <c r="AH134">
        <v>6.8</v>
      </c>
      <c r="AI134">
        <f t="shared" si="30"/>
        <v>231</v>
      </c>
      <c r="AJ134">
        <f t="shared" si="31"/>
        <v>192.5</v>
      </c>
    </row>
    <row r="135" spans="1:36">
      <c r="A135">
        <f>'03_Resumo_Municipios'!A135</f>
        <v>2310407</v>
      </c>
      <c r="B135" t="str">
        <f>'03_Resumo_Municipios'!B135</f>
        <v>Paramoti</v>
      </c>
      <c r="C135" t="str">
        <f>'03_Resumo_Municipios'!D135</f>
        <v>Nordeste</v>
      </c>
      <c r="D135" s="4">
        <f>IFERROR(VALUE(Base_Amostral!K135),"")</f>
        <v>10384</v>
      </c>
      <c r="E135" s="4">
        <f>IFERROR(VALUE(Base_Amostral!M135),"")</f>
        <v>19.260000000000002</v>
      </c>
      <c r="F135" s="4">
        <f>'03_Resumo_Municipios'!E135</f>
        <v>6.6</v>
      </c>
      <c r="G135" s="4">
        <f>'03_Resumo_Municipios'!F135</f>
        <v>6.6</v>
      </c>
      <c r="H135">
        <f t="shared" si="22"/>
        <v>1</v>
      </c>
      <c r="I135">
        <f t="shared" si="23"/>
        <v>1</v>
      </c>
      <c r="J135">
        <v>4787</v>
      </c>
      <c r="K135">
        <v>7.6</v>
      </c>
      <c r="L135">
        <f t="shared" si="24"/>
        <v>77</v>
      </c>
      <c r="M135">
        <f t="shared" si="25"/>
        <v>242</v>
      </c>
      <c r="Q135">
        <v>10125</v>
      </c>
      <c r="R135">
        <v>6.6</v>
      </c>
      <c r="S135">
        <f t="shared" si="26"/>
        <v>150</v>
      </c>
      <c r="T135">
        <f t="shared" si="27"/>
        <v>154</v>
      </c>
      <c r="Y135">
        <v>36.76</v>
      </c>
      <c r="Z135">
        <v>7.6</v>
      </c>
      <c r="AA135">
        <f t="shared" si="28"/>
        <v>232</v>
      </c>
      <c r="AB135">
        <f t="shared" si="29"/>
        <v>242</v>
      </c>
      <c r="AG135">
        <v>46.54</v>
      </c>
      <c r="AH135">
        <v>6.6</v>
      </c>
      <c r="AI135">
        <f t="shared" si="30"/>
        <v>255</v>
      </c>
      <c r="AJ135">
        <f t="shared" si="31"/>
        <v>154</v>
      </c>
    </row>
    <row r="136" spans="1:36">
      <c r="A136">
        <f>'03_Resumo_Municipios'!A136</f>
        <v>2406809</v>
      </c>
      <c r="B136" t="str">
        <f>'03_Resumo_Municipios'!B136</f>
        <v>Lajes Pintadas</v>
      </c>
      <c r="C136" t="str">
        <f>'03_Resumo_Municipios'!D136</f>
        <v>Nordeste</v>
      </c>
      <c r="D136" s="4">
        <f>IFERROR(VALUE(Base_Amostral!K136),"")</f>
        <v>4787</v>
      </c>
      <c r="E136" s="4">
        <f>IFERROR(VALUE(Base_Amostral!M136),"")</f>
        <v>36.76</v>
      </c>
      <c r="F136" s="4">
        <f>'03_Resumo_Municipios'!E136</f>
        <v>7.6</v>
      </c>
      <c r="G136" s="4">
        <f>'03_Resumo_Municipios'!F136</f>
        <v>7.5249999999999995</v>
      </c>
      <c r="H136">
        <f t="shared" si="22"/>
        <v>1</v>
      </c>
      <c r="I136">
        <f t="shared" si="23"/>
        <v>1</v>
      </c>
      <c r="J136">
        <v>17074</v>
      </c>
      <c r="K136">
        <v>8.5250000000000004</v>
      </c>
      <c r="L136">
        <f t="shared" si="24"/>
        <v>228</v>
      </c>
      <c r="M136">
        <f t="shared" si="25"/>
        <v>283</v>
      </c>
      <c r="Q136">
        <v>29009</v>
      </c>
      <c r="R136">
        <v>8</v>
      </c>
      <c r="S136">
        <f t="shared" si="26"/>
        <v>287</v>
      </c>
      <c r="T136">
        <f t="shared" si="27"/>
        <v>327.5</v>
      </c>
      <c r="Y136">
        <v>5.48</v>
      </c>
      <c r="Z136">
        <v>8.5250000000000004</v>
      </c>
      <c r="AA136">
        <f t="shared" si="28"/>
        <v>44</v>
      </c>
      <c r="AB136">
        <f t="shared" si="29"/>
        <v>283</v>
      </c>
      <c r="AG136">
        <v>41.8</v>
      </c>
      <c r="AH136">
        <v>8</v>
      </c>
      <c r="AI136">
        <f t="shared" si="30"/>
        <v>245</v>
      </c>
      <c r="AJ136">
        <f t="shared" si="31"/>
        <v>327.5</v>
      </c>
    </row>
    <row r="137" spans="1:36">
      <c r="A137">
        <f>'03_Resumo_Municipios'!A137</f>
        <v>2111805</v>
      </c>
      <c r="B137" t="str">
        <f>'03_Resumo_Municipios'!B137</f>
        <v>Sítio Novo</v>
      </c>
      <c r="C137" t="str">
        <f>'03_Resumo_Municipios'!D137</f>
        <v>Nordeste</v>
      </c>
      <c r="D137" s="4">
        <f>IFERROR(VALUE(Base_Amostral!K137),"")</f>
        <v>17074</v>
      </c>
      <c r="E137" s="4">
        <f>IFERROR(VALUE(Base_Amostral!M137),"")</f>
        <v>5.48</v>
      </c>
      <c r="F137" s="4">
        <f>'03_Resumo_Municipios'!E137</f>
        <v>8.5250000000000004</v>
      </c>
      <c r="G137" s="4">
        <f>'03_Resumo_Municipios'!F137</f>
        <v>8.3000000000000007</v>
      </c>
      <c r="H137">
        <f t="shared" si="22"/>
        <v>1</v>
      </c>
      <c r="I137">
        <f t="shared" si="23"/>
        <v>1</v>
      </c>
      <c r="J137">
        <v>19083</v>
      </c>
      <c r="K137">
        <v>6.7249999999999996</v>
      </c>
      <c r="L137">
        <f t="shared" si="24"/>
        <v>251</v>
      </c>
      <c r="M137">
        <f t="shared" si="25"/>
        <v>151</v>
      </c>
      <c r="Q137">
        <v>17481</v>
      </c>
      <c r="R137">
        <v>6</v>
      </c>
      <c r="S137">
        <f t="shared" si="26"/>
        <v>234</v>
      </c>
      <c r="T137">
        <f t="shared" si="27"/>
        <v>64.5</v>
      </c>
      <c r="Y137">
        <v>38.49</v>
      </c>
      <c r="Z137">
        <v>6.7249999999999996</v>
      </c>
      <c r="AA137">
        <f t="shared" si="28"/>
        <v>236</v>
      </c>
      <c r="AB137">
        <f t="shared" si="29"/>
        <v>151</v>
      </c>
      <c r="AG137">
        <v>25.1</v>
      </c>
      <c r="AH137">
        <v>6</v>
      </c>
      <c r="AI137">
        <f t="shared" si="30"/>
        <v>179</v>
      </c>
      <c r="AJ137">
        <f t="shared" si="31"/>
        <v>64.5</v>
      </c>
    </row>
    <row r="138" spans="1:36">
      <c r="A138">
        <f>'03_Resumo_Municipios'!A138</f>
        <v>2924603</v>
      </c>
      <c r="B138" t="str">
        <f>'03_Resumo_Municipios'!B138</f>
        <v>Pindobaçu</v>
      </c>
      <c r="C138" t="str">
        <f>'03_Resumo_Municipios'!D138</f>
        <v>Nordeste</v>
      </c>
      <c r="D138" s="4">
        <f>IFERROR(VALUE(Base_Amostral!K138),"")</f>
        <v>19083</v>
      </c>
      <c r="E138" s="4">
        <f>IFERROR(VALUE(Base_Amostral!M138),"")</f>
        <v>38.49</v>
      </c>
      <c r="F138" s="4">
        <f>'03_Resumo_Municipios'!E138</f>
        <v>6.7249999999999996</v>
      </c>
      <c r="G138" s="4">
        <f>'03_Resumo_Municipios'!F138</f>
        <v>6.8</v>
      </c>
      <c r="H138">
        <f t="shared" si="22"/>
        <v>1</v>
      </c>
      <c r="I138">
        <f t="shared" si="23"/>
        <v>1</v>
      </c>
      <c r="J138">
        <v>10125</v>
      </c>
      <c r="K138">
        <v>6.6</v>
      </c>
      <c r="L138">
        <f t="shared" si="24"/>
        <v>152</v>
      </c>
      <c r="M138">
        <f t="shared" si="25"/>
        <v>132.5</v>
      </c>
      <c r="Q138">
        <v>10255</v>
      </c>
      <c r="R138">
        <v>7.1</v>
      </c>
      <c r="S138">
        <f t="shared" si="26"/>
        <v>155.5</v>
      </c>
      <c r="T138">
        <f t="shared" si="27"/>
        <v>245.5</v>
      </c>
      <c r="Y138">
        <v>46.54</v>
      </c>
      <c r="Z138">
        <v>6.6</v>
      </c>
      <c r="AA138">
        <f t="shared" si="28"/>
        <v>261</v>
      </c>
      <c r="AB138">
        <f t="shared" si="29"/>
        <v>132.5</v>
      </c>
      <c r="AG138">
        <v>18.059999999999999</v>
      </c>
      <c r="AH138">
        <v>7.1</v>
      </c>
      <c r="AI138">
        <f t="shared" si="30"/>
        <v>137</v>
      </c>
      <c r="AJ138">
        <f t="shared" si="31"/>
        <v>245.5</v>
      </c>
    </row>
    <row r="139" spans="1:36">
      <c r="A139">
        <f>'03_Resumo_Municipios'!A139</f>
        <v>2410306</v>
      </c>
      <c r="B139" t="str">
        <f>'03_Resumo_Municipios'!B139</f>
        <v>Serra Caiada</v>
      </c>
      <c r="C139" t="str">
        <f>'03_Resumo_Municipios'!D139</f>
        <v>Nordeste</v>
      </c>
      <c r="D139" s="4">
        <f>IFERROR(VALUE(Base_Amostral!K139),"")</f>
        <v>10125</v>
      </c>
      <c r="E139" s="4">
        <f>IFERROR(VALUE(Base_Amostral!M139),"")</f>
        <v>46.54</v>
      </c>
      <c r="F139" s="4">
        <f>'03_Resumo_Municipios'!E139</f>
        <v>6.6</v>
      </c>
      <c r="G139" s="4">
        <f>'03_Resumo_Municipios'!F139</f>
        <v>6.6</v>
      </c>
      <c r="H139">
        <f t="shared" si="22"/>
        <v>1</v>
      </c>
      <c r="I139">
        <f t="shared" si="23"/>
        <v>1</v>
      </c>
      <c r="J139">
        <v>29009</v>
      </c>
      <c r="K139">
        <v>8.4</v>
      </c>
      <c r="L139">
        <f t="shared" si="24"/>
        <v>291</v>
      </c>
      <c r="M139">
        <f t="shared" si="25"/>
        <v>281</v>
      </c>
      <c r="Q139">
        <v>10231</v>
      </c>
      <c r="R139">
        <v>6.5</v>
      </c>
      <c r="S139">
        <f t="shared" si="26"/>
        <v>154</v>
      </c>
      <c r="T139">
        <f t="shared" si="27"/>
        <v>129.5</v>
      </c>
      <c r="Y139">
        <v>41.8</v>
      </c>
      <c r="Z139">
        <v>8.4</v>
      </c>
      <c r="AA139">
        <f t="shared" si="28"/>
        <v>251</v>
      </c>
      <c r="AB139">
        <f t="shared" si="29"/>
        <v>281</v>
      </c>
      <c r="AG139">
        <v>29.55</v>
      </c>
      <c r="AH139">
        <v>6.5</v>
      </c>
      <c r="AI139">
        <f t="shared" si="30"/>
        <v>196</v>
      </c>
      <c r="AJ139">
        <f t="shared" si="31"/>
        <v>129.5</v>
      </c>
    </row>
    <row r="140" spans="1:36">
      <c r="A140">
        <f>'03_Resumo_Municipios'!A140</f>
        <v>2607307</v>
      </c>
      <c r="B140" t="str">
        <f>'03_Resumo_Municipios'!B140</f>
        <v>Ipubi</v>
      </c>
      <c r="C140" t="str">
        <f>'03_Resumo_Municipios'!D140</f>
        <v>Nordeste</v>
      </c>
      <c r="D140" s="4">
        <f>IFERROR(VALUE(Base_Amostral!K140),"")</f>
        <v>29009</v>
      </c>
      <c r="E140" s="4">
        <f>IFERROR(VALUE(Base_Amostral!M140),"")</f>
        <v>41.8</v>
      </c>
      <c r="F140" s="4">
        <f>'03_Resumo_Municipios'!E140</f>
        <v>8.4</v>
      </c>
      <c r="G140" s="4">
        <f>'03_Resumo_Municipios'!F140</f>
        <v>8</v>
      </c>
      <c r="H140">
        <f t="shared" si="22"/>
        <v>1</v>
      </c>
      <c r="I140">
        <f t="shared" si="23"/>
        <v>1</v>
      </c>
      <c r="J140">
        <v>17481</v>
      </c>
      <c r="K140">
        <v>6.3999999999999995</v>
      </c>
      <c r="L140">
        <f t="shared" si="24"/>
        <v>236</v>
      </c>
      <c r="M140">
        <f t="shared" si="25"/>
        <v>98</v>
      </c>
      <c r="Q140">
        <v>24794</v>
      </c>
      <c r="R140">
        <v>6.8</v>
      </c>
      <c r="S140">
        <f t="shared" si="26"/>
        <v>274</v>
      </c>
      <c r="T140">
        <f t="shared" si="27"/>
        <v>192.5</v>
      </c>
      <c r="Y140">
        <v>25.1</v>
      </c>
      <c r="Z140">
        <v>6.3999999999999995</v>
      </c>
      <c r="AA140">
        <f t="shared" si="28"/>
        <v>183</v>
      </c>
      <c r="AB140">
        <f t="shared" si="29"/>
        <v>98</v>
      </c>
      <c r="AG140">
        <v>22.05</v>
      </c>
      <c r="AH140">
        <v>6.8</v>
      </c>
      <c r="AI140">
        <f t="shared" si="30"/>
        <v>168</v>
      </c>
      <c r="AJ140">
        <f t="shared" si="31"/>
        <v>192.5</v>
      </c>
    </row>
    <row r="141" spans="1:36">
      <c r="A141">
        <f>'03_Resumo_Municipios'!A141</f>
        <v>2304236</v>
      </c>
      <c r="B141" t="str">
        <f>'03_Resumo_Municipios'!B141</f>
        <v>Croatá</v>
      </c>
      <c r="C141" t="str">
        <f>'03_Resumo_Municipios'!D141</f>
        <v>Nordeste</v>
      </c>
      <c r="D141" s="4">
        <f>IFERROR(VALUE(Base_Amostral!K141),"")</f>
        <v>17481</v>
      </c>
      <c r="E141" s="4">
        <f>IFERROR(VALUE(Base_Amostral!M141),"")</f>
        <v>25.1</v>
      </c>
      <c r="F141" s="4">
        <f>'03_Resumo_Municipios'!E141</f>
        <v>6.3999999999999995</v>
      </c>
      <c r="G141" s="4">
        <f>'03_Resumo_Municipios'!F141</f>
        <v>6</v>
      </c>
      <c r="H141">
        <f t="shared" si="22"/>
        <v>1</v>
      </c>
      <c r="I141">
        <f t="shared" si="23"/>
        <v>1</v>
      </c>
      <c r="J141">
        <v>10255</v>
      </c>
      <c r="K141">
        <v>9.2999999999999989</v>
      </c>
      <c r="L141">
        <f t="shared" si="24"/>
        <v>157.5</v>
      </c>
      <c r="M141">
        <f t="shared" si="25"/>
        <v>324</v>
      </c>
      <c r="Q141">
        <v>19727</v>
      </c>
      <c r="R141">
        <v>7.6</v>
      </c>
      <c r="S141">
        <f t="shared" si="26"/>
        <v>251</v>
      </c>
      <c r="T141">
        <f t="shared" si="27"/>
        <v>308</v>
      </c>
      <c r="Y141">
        <v>18.059999999999999</v>
      </c>
      <c r="Z141">
        <v>9.2999999999999989</v>
      </c>
      <c r="AA141">
        <f t="shared" si="28"/>
        <v>141</v>
      </c>
      <c r="AB141">
        <f t="shared" si="29"/>
        <v>324</v>
      </c>
      <c r="AG141">
        <v>18</v>
      </c>
      <c r="AH141">
        <v>7.6</v>
      </c>
      <c r="AI141">
        <f t="shared" si="30"/>
        <v>135</v>
      </c>
      <c r="AJ141">
        <f t="shared" si="31"/>
        <v>308</v>
      </c>
    </row>
    <row r="142" spans="1:36">
      <c r="A142">
        <f>'03_Resumo_Municipios'!A142</f>
        <v>2206407</v>
      </c>
      <c r="B142" t="str">
        <f>'03_Resumo_Municipios'!B142</f>
        <v>Monsenhor Gil</v>
      </c>
      <c r="C142" t="str">
        <f>'03_Resumo_Municipios'!D142</f>
        <v>Nordeste</v>
      </c>
      <c r="D142" s="4">
        <f>IFERROR(VALUE(Base_Amostral!K142),"")</f>
        <v>10255</v>
      </c>
      <c r="E142" s="4">
        <f>IFERROR(VALUE(Base_Amostral!M142),"")</f>
        <v>18.059999999999999</v>
      </c>
      <c r="F142" s="4">
        <f>'03_Resumo_Municipios'!E142</f>
        <v>9.2999999999999989</v>
      </c>
      <c r="G142" s="4">
        <f>'03_Resumo_Municipios'!F142</f>
        <v>7.1</v>
      </c>
      <c r="H142">
        <f t="shared" si="22"/>
        <v>1</v>
      </c>
      <c r="I142">
        <f t="shared" si="23"/>
        <v>1</v>
      </c>
      <c r="J142">
        <v>10231</v>
      </c>
      <c r="K142">
        <v>7.15</v>
      </c>
      <c r="L142">
        <f t="shared" si="24"/>
        <v>156</v>
      </c>
      <c r="M142">
        <f t="shared" si="25"/>
        <v>200.5</v>
      </c>
      <c r="Q142">
        <v>41561</v>
      </c>
      <c r="R142">
        <v>6.125</v>
      </c>
      <c r="S142">
        <f t="shared" si="26"/>
        <v>312</v>
      </c>
      <c r="T142">
        <f t="shared" si="27"/>
        <v>80</v>
      </c>
      <c r="Y142">
        <v>29.55</v>
      </c>
      <c r="Z142">
        <v>7.15</v>
      </c>
      <c r="AA142">
        <f t="shared" si="28"/>
        <v>200</v>
      </c>
      <c r="AB142">
        <f t="shared" si="29"/>
        <v>200.5</v>
      </c>
      <c r="AG142">
        <v>18.97</v>
      </c>
      <c r="AH142">
        <v>6.125</v>
      </c>
      <c r="AI142">
        <f t="shared" si="30"/>
        <v>145</v>
      </c>
      <c r="AJ142">
        <f t="shared" si="31"/>
        <v>80</v>
      </c>
    </row>
    <row r="143" spans="1:36">
      <c r="A143">
        <f>'03_Resumo_Municipios'!A143</f>
        <v>2105203</v>
      </c>
      <c r="B143" t="str">
        <f>'03_Resumo_Municipios'!B143</f>
        <v>Igarapé Grande</v>
      </c>
      <c r="C143" t="str">
        <f>'03_Resumo_Municipios'!D143</f>
        <v>Nordeste</v>
      </c>
      <c r="D143" s="4">
        <f>IFERROR(VALUE(Base_Amostral!K143),"")</f>
        <v>10231</v>
      </c>
      <c r="E143" s="4">
        <f>IFERROR(VALUE(Base_Amostral!M143),"")</f>
        <v>29.55</v>
      </c>
      <c r="F143" s="4">
        <f>'03_Resumo_Municipios'!E143</f>
        <v>7.15</v>
      </c>
      <c r="G143" s="4">
        <f>'03_Resumo_Municipios'!F143</f>
        <v>6.5</v>
      </c>
      <c r="H143">
        <f t="shared" si="22"/>
        <v>1</v>
      </c>
      <c r="I143">
        <f t="shared" si="23"/>
        <v>1</v>
      </c>
      <c r="J143">
        <v>24794</v>
      </c>
      <c r="K143">
        <v>6.8</v>
      </c>
      <c r="L143">
        <f t="shared" si="24"/>
        <v>277</v>
      </c>
      <c r="M143">
        <f t="shared" si="25"/>
        <v>160.5</v>
      </c>
      <c r="Q143">
        <v>64120</v>
      </c>
      <c r="R143">
        <v>6.5</v>
      </c>
      <c r="S143">
        <f t="shared" si="26"/>
        <v>324</v>
      </c>
      <c r="T143">
        <f t="shared" si="27"/>
        <v>129.5</v>
      </c>
      <c r="Y143">
        <v>22.05</v>
      </c>
      <c r="Z143">
        <v>6.8</v>
      </c>
      <c r="AA143">
        <f t="shared" si="28"/>
        <v>172</v>
      </c>
      <c r="AB143">
        <f t="shared" si="29"/>
        <v>160.5</v>
      </c>
      <c r="AG143">
        <v>253.54</v>
      </c>
      <c r="AH143">
        <v>6.5</v>
      </c>
      <c r="AI143">
        <f t="shared" si="30"/>
        <v>336</v>
      </c>
      <c r="AJ143">
        <f t="shared" si="31"/>
        <v>129.5</v>
      </c>
    </row>
    <row r="144" spans="1:36">
      <c r="A144">
        <f>'03_Resumo_Municipios'!A144</f>
        <v>2105104</v>
      </c>
      <c r="B144" t="str">
        <f>'03_Resumo_Municipios'!B144</f>
        <v>Icatu</v>
      </c>
      <c r="C144" t="str">
        <f>'03_Resumo_Municipios'!D144</f>
        <v>Nordeste</v>
      </c>
      <c r="D144" s="4">
        <f>IFERROR(VALUE(Base_Amostral!K144),"")</f>
        <v>24794</v>
      </c>
      <c r="E144" s="4">
        <f>IFERROR(VALUE(Base_Amostral!M144),"")</f>
        <v>22.05</v>
      </c>
      <c r="F144" s="4">
        <f>'03_Resumo_Municipios'!E144</f>
        <v>6.8</v>
      </c>
      <c r="G144" s="4">
        <f>'03_Resumo_Municipios'!F144</f>
        <v>6.8</v>
      </c>
      <c r="H144">
        <f t="shared" si="22"/>
        <v>1</v>
      </c>
      <c r="I144">
        <f t="shared" si="23"/>
        <v>1</v>
      </c>
      <c r="J144">
        <v>19727</v>
      </c>
      <c r="K144">
        <v>7.4</v>
      </c>
      <c r="L144">
        <f t="shared" si="24"/>
        <v>254</v>
      </c>
      <c r="M144">
        <f t="shared" si="25"/>
        <v>227.5</v>
      </c>
      <c r="Q144">
        <v>35362</v>
      </c>
      <c r="R144">
        <v>8.6999999999999993</v>
      </c>
      <c r="S144">
        <f t="shared" si="26"/>
        <v>305</v>
      </c>
      <c r="T144">
        <f t="shared" si="27"/>
        <v>345.5</v>
      </c>
      <c r="Y144">
        <v>18</v>
      </c>
      <c r="Z144">
        <v>7.4</v>
      </c>
      <c r="AA144">
        <f t="shared" si="28"/>
        <v>139</v>
      </c>
      <c r="AB144">
        <f t="shared" si="29"/>
        <v>227.5</v>
      </c>
      <c r="AG144">
        <v>47.8</v>
      </c>
      <c r="AH144">
        <v>8.6999999999999993</v>
      </c>
      <c r="AI144">
        <f t="shared" si="30"/>
        <v>260</v>
      </c>
      <c r="AJ144">
        <f t="shared" si="31"/>
        <v>345.5</v>
      </c>
    </row>
    <row r="145" spans="1:36">
      <c r="A145">
        <f>'03_Resumo_Municipios'!A145</f>
        <v>2504074</v>
      </c>
      <c r="B145" t="str">
        <f>'03_Resumo_Municipios'!B145</f>
        <v>Caraúbas</v>
      </c>
      <c r="C145" t="str">
        <f>'03_Resumo_Municipios'!D145</f>
        <v>Nordeste</v>
      </c>
      <c r="D145" s="4">
        <f>IFERROR(VALUE(Base_Amostral!K145),"")</f>
        <v>19727</v>
      </c>
      <c r="E145" s="4">
        <f>IFERROR(VALUE(Base_Amostral!M145),"")</f>
        <v>18</v>
      </c>
      <c r="F145" s="4">
        <f>'03_Resumo_Municipios'!E145</f>
        <v>7.4</v>
      </c>
      <c r="G145" s="4">
        <f>'03_Resumo_Municipios'!F145</f>
        <v>7.6</v>
      </c>
      <c r="H145">
        <f t="shared" si="22"/>
        <v>1</v>
      </c>
      <c r="I145">
        <f t="shared" si="23"/>
        <v>1</v>
      </c>
      <c r="J145">
        <v>41561</v>
      </c>
      <c r="K145">
        <v>7</v>
      </c>
      <c r="L145">
        <f t="shared" si="24"/>
        <v>316</v>
      </c>
      <c r="M145">
        <f t="shared" si="25"/>
        <v>179</v>
      </c>
      <c r="Q145">
        <v>44617</v>
      </c>
      <c r="R145">
        <v>6.1249999999999991</v>
      </c>
      <c r="S145">
        <f t="shared" si="26"/>
        <v>316</v>
      </c>
      <c r="T145">
        <f t="shared" si="27"/>
        <v>78</v>
      </c>
      <c r="Y145">
        <v>18.97</v>
      </c>
      <c r="Z145">
        <v>7</v>
      </c>
      <c r="AA145">
        <f t="shared" si="28"/>
        <v>149</v>
      </c>
      <c r="AB145">
        <f t="shared" si="29"/>
        <v>179</v>
      </c>
      <c r="AG145">
        <v>7.65</v>
      </c>
      <c r="AH145">
        <v>6.1249999999999991</v>
      </c>
      <c r="AI145">
        <f t="shared" si="30"/>
        <v>58</v>
      </c>
      <c r="AJ145">
        <f t="shared" si="31"/>
        <v>78</v>
      </c>
    </row>
    <row r="146" spans="1:36">
      <c r="A146">
        <f>'03_Resumo_Municipios'!A146</f>
        <v>2109809</v>
      </c>
      <c r="B146" t="str">
        <f>'03_Resumo_Municipios'!B146</f>
        <v>Santa Helena</v>
      </c>
      <c r="C146" t="str">
        <f>'03_Resumo_Municipios'!D146</f>
        <v>Nordeste</v>
      </c>
      <c r="D146" s="4">
        <f>IFERROR(VALUE(Base_Amostral!K146),"")</f>
        <v>41561</v>
      </c>
      <c r="E146" s="4">
        <f>IFERROR(VALUE(Base_Amostral!M146),"")</f>
        <v>18.97</v>
      </c>
      <c r="F146" s="4">
        <f>'03_Resumo_Municipios'!E146</f>
        <v>7</v>
      </c>
      <c r="G146" s="4">
        <f>'03_Resumo_Municipios'!F146</f>
        <v>6.125</v>
      </c>
      <c r="H146">
        <f t="shared" si="22"/>
        <v>1</v>
      </c>
      <c r="I146">
        <f t="shared" si="23"/>
        <v>1</v>
      </c>
      <c r="J146">
        <v>64120</v>
      </c>
      <c r="K146">
        <v>6.85</v>
      </c>
      <c r="L146">
        <f t="shared" si="24"/>
        <v>328</v>
      </c>
      <c r="M146">
        <f t="shared" si="25"/>
        <v>168</v>
      </c>
      <c r="Q146">
        <v>6479</v>
      </c>
      <c r="R146">
        <v>6.6</v>
      </c>
      <c r="S146">
        <f t="shared" si="26"/>
        <v>102</v>
      </c>
      <c r="T146">
        <f t="shared" si="27"/>
        <v>154</v>
      </c>
      <c r="Y146">
        <v>253.54</v>
      </c>
      <c r="Z146">
        <v>6.85</v>
      </c>
      <c r="AA146">
        <f t="shared" si="28"/>
        <v>343</v>
      </c>
      <c r="AB146">
        <f t="shared" si="29"/>
        <v>168</v>
      </c>
      <c r="AG146">
        <v>6.71</v>
      </c>
      <c r="AH146">
        <v>6.6</v>
      </c>
      <c r="AI146">
        <f t="shared" si="30"/>
        <v>52</v>
      </c>
      <c r="AJ146">
        <f t="shared" si="31"/>
        <v>154</v>
      </c>
    </row>
    <row r="147" spans="1:36">
      <c r="A147">
        <f>'03_Resumo_Municipios'!A147</f>
        <v>2614501</v>
      </c>
      <c r="B147" t="str">
        <f>'03_Resumo_Municipios'!B147</f>
        <v>Surubim</v>
      </c>
      <c r="C147" t="str">
        <f>'03_Resumo_Municipios'!D147</f>
        <v>Nordeste</v>
      </c>
      <c r="D147" s="4">
        <f>IFERROR(VALUE(Base_Amostral!K147),"")</f>
        <v>64120</v>
      </c>
      <c r="E147" s="4">
        <f>IFERROR(VALUE(Base_Amostral!M147),"")</f>
        <v>253.54</v>
      </c>
      <c r="F147" s="4">
        <f>'03_Resumo_Municipios'!E147</f>
        <v>6.85</v>
      </c>
      <c r="G147" s="4">
        <f>'03_Resumo_Municipios'!F147</f>
        <v>6.5</v>
      </c>
      <c r="H147">
        <f t="shared" si="22"/>
        <v>1</v>
      </c>
      <c r="I147">
        <f t="shared" si="23"/>
        <v>1</v>
      </c>
      <c r="J147">
        <v>35362</v>
      </c>
      <c r="K147">
        <v>8.1750000000000007</v>
      </c>
      <c r="L147">
        <f t="shared" si="24"/>
        <v>309</v>
      </c>
      <c r="M147">
        <f t="shared" si="25"/>
        <v>276</v>
      </c>
      <c r="Q147">
        <v>3803</v>
      </c>
      <c r="R147">
        <v>6.8</v>
      </c>
      <c r="S147">
        <f t="shared" si="26"/>
        <v>48</v>
      </c>
      <c r="T147">
        <f t="shared" si="27"/>
        <v>192.5</v>
      </c>
      <c r="Y147">
        <v>47.8</v>
      </c>
      <c r="Z147">
        <v>8.1750000000000007</v>
      </c>
      <c r="AA147">
        <f t="shared" si="28"/>
        <v>266</v>
      </c>
      <c r="AB147">
        <f t="shared" si="29"/>
        <v>276</v>
      </c>
      <c r="AG147">
        <v>0.77</v>
      </c>
      <c r="AH147">
        <v>6.8</v>
      </c>
      <c r="AI147">
        <f t="shared" si="30"/>
        <v>1</v>
      </c>
      <c r="AJ147">
        <f t="shared" si="31"/>
        <v>192.5</v>
      </c>
    </row>
    <row r="148" spans="1:36">
      <c r="A148">
        <f>'03_Resumo_Municipios'!A148</f>
        <v>2927002</v>
      </c>
      <c r="B148" t="str">
        <f>'03_Resumo_Municipios'!B148</f>
        <v>Rio Real</v>
      </c>
      <c r="C148" t="str">
        <f>'03_Resumo_Municipios'!D148</f>
        <v>Nordeste</v>
      </c>
      <c r="D148" s="4">
        <f>IFERROR(VALUE(Base_Amostral!K148),"")</f>
        <v>35362</v>
      </c>
      <c r="E148" s="4">
        <f>IFERROR(VALUE(Base_Amostral!M148),"")</f>
        <v>47.8</v>
      </c>
      <c r="F148" s="4">
        <f>'03_Resumo_Municipios'!E148</f>
        <v>8.1750000000000007</v>
      </c>
      <c r="G148" s="4">
        <f>'03_Resumo_Municipios'!F148</f>
        <v>8.6999999999999993</v>
      </c>
      <c r="H148">
        <f t="shared" si="22"/>
        <v>1</v>
      </c>
      <c r="I148">
        <f t="shared" si="23"/>
        <v>1</v>
      </c>
      <c r="J148">
        <v>44617</v>
      </c>
      <c r="K148">
        <v>7.9249999999999998</v>
      </c>
      <c r="L148">
        <f t="shared" si="24"/>
        <v>320</v>
      </c>
      <c r="M148">
        <f t="shared" si="25"/>
        <v>266</v>
      </c>
      <c r="Q148">
        <v>4215</v>
      </c>
      <c r="R148">
        <v>6.9</v>
      </c>
      <c r="S148">
        <f t="shared" si="26"/>
        <v>59</v>
      </c>
      <c r="T148">
        <f t="shared" si="27"/>
        <v>216</v>
      </c>
      <c r="Y148">
        <v>7.65</v>
      </c>
      <c r="Z148">
        <v>7.9249999999999998</v>
      </c>
      <c r="AA148">
        <f t="shared" si="28"/>
        <v>59</v>
      </c>
      <c r="AB148">
        <f t="shared" si="29"/>
        <v>266</v>
      </c>
      <c r="AG148">
        <v>18.95</v>
      </c>
      <c r="AH148">
        <v>6.9</v>
      </c>
      <c r="AI148">
        <f t="shared" si="30"/>
        <v>144</v>
      </c>
      <c r="AJ148">
        <f t="shared" si="31"/>
        <v>216</v>
      </c>
    </row>
    <row r="149" spans="1:36">
      <c r="A149">
        <f>'03_Resumo_Municipios'!A149</f>
        <v>1502707</v>
      </c>
      <c r="B149" t="str">
        <f>'03_Resumo_Municipios'!B149</f>
        <v>Conceição do Araguaia</v>
      </c>
      <c r="C149" t="str">
        <f>'03_Resumo_Municipios'!D149</f>
        <v>Norte</v>
      </c>
      <c r="D149" s="4">
        <f>IFERROR(VALUE(Base_Amostral!K149),"")</f>
        <v>44617</v>
      </c>
      <c r="E149" s="4">
        <f>IFERROR(VALUE(Base_Amostral!M149),"")</f>
        <v>7.65</v>
      </c>
      <c r="F149" s="4">
        <f>'03_Resumo_Municipios'!E149</f>
        <v>7.9249999999999998</v>
      </c>
      <c r="G149" s="4">
        <f>'03_Resumo_Municipios'!F149</f>
        <v>6.1249999999999991</v>
      </c>
      <c r="H149">
        <f t="shared" si="22"/>
        <v>1</v>
      </c>
      <c r="I149">
        <f t="shared" si="23"/>
        <v>1</v>
      </c>
      <c r="J149">
        <v>96372</v>
      </c>
      <c r="K149">
        <v>9.2999999999999989</v>
      </c>
      <c r="L149">
        <f t="shared" si="24"/>
        <v>341</v>
      </c>
      <c r="M149">
        <f t="shared" si="25"/>
        <v>324</v>
      </c>
      <c r="Q149">
        <v>31918</v>
      </c>
      <c r="R149">
        <v>6.1</v>
      </c>
      <c r="S149">
        <f t="shared" si="26"/>
        <v>299</v>
      </c>
      <c r="T149">
        <f t="shared" si="27"/>
        <v>73.5</v>
      </c>
      <c r="Y149">
        <v>16.18</v>
      </c>
      <c r="Z149">
        <v>9.2999999999999989</v>
      </c>
      <c r="AA149">
        <f t="shared" si="28"/>
        <v>127</v>
      </c>
      <c r="AB149">
        <f t="shared" si="29"/>
        <v>324</v>
      </c>
      <c r="AG149">
        <v>12.12</v>
      </c>
      <c r="AH149">
        <v>6.1</v>
      </c>
      <c r="AI149">
        <f t="shared" si="30"/>
        <v>91</v>
      </c>
      <c r="AJ149">
        <f t="shared" si="31"/>
        <v>73.5</v>
      </c>
    </row>
    <row r="150" spans="1:36">
      <c r="A150">
        <f>'03_Resumo_Municipios'!A150</f>
        <v>1303403</v>
      </c>
      <c r="B150" t="str">
        <f>'03_Resumo_Municipios'!B150</f>
        <v>Parintins</v>
      </c>
      <c r="C150" t="str">
        <f>'03_Resumo_Municipios'!D150</f>
        <v>Norte</v>
      </c>
      <c r="D150" s="4">
        <f>IFERROR(VALUE(Base_Amostral!K150),"")</f>
        <v>96372</v>
      </c>
      <c r="E150" s="4">
        <f>IFERROR(VALUE(Base_Amostral!M150),"")</f>
        <v>16.18</v>
      </c>
      <c r="F150" s="4">
        <f>'03_Resumo_Municipios'!E150</f>
        <v>9.2999999999999989</v>
      </c>
      <c r="G150" s="4" t="str">
        <f>'03_Resumo_Municipios'!F150</f>
        <v/>
      </c>
      <c r="H150">
        <f t="shared" si="22"/>
        <v>1</v>
      </c>
      <c r="I150">
        <f t="shared" si="23"/>
        <v>1</v>
      </c>
      <c r="J150">
        <v>6479</v>
      </c>
      <c r="K150">
        <v>9.2999999999999989</v>
      </c>
      <c r="L150">
        <f t="shared" si="24"/>
        <v>104</v>
      </c>
      <c r="M150">
        <f t="shared" si="25"/>
        <v>324</v>
      </c>
      <c r="Q150">
        <v>12945</v>
      </c>
      <c r="R150">
        <v>6.6</v>
      </c>
      <c r="S150">
        <f t="shared" si="26"/>
        <v>191</v>
      </c>
      <c r="T150">
        <f t="shared" si="27"/>
        <v>154</v>
      </c>
      <c r="Y150">
        <v>6.71</v>
      </c>
      <c r="Z150">
        <v>9.2999999999999989</v>
      </c>
      <c r="AA150">
        <f t="shared" si="28"/>
        <v>53</v>
      </c>
      <c r="AB150">
        <f t="shared" si="29"/>
        <v>324</v>
      </c>
      <c r="AG150">
        <v>1.94</v>
      </c>
      <c r="AH150">
        <v>6.6</v>
      </c>
      <c r="AI150">
        <f t="shared" si="30"/>
        <v>16.5</v>
      </c>
      <c r="AJ150">
        <f t="shared" si="31"/>
        <v>154</v>
      </c>
    </row>
    <row r="151" spans="1:36">
      <c r="A151">
        <f>'03_Resumo_Municipios'!A151</f>
        <v>1101807</v>
      </c>
      <c r="B151" t="str">
        <f>'03_Resumo_Municipios'!B151</f>
        <v>Vale do Paraíso</v>
      </c>
      <c r="C151" t="str">
        <f>'03_Resumo_Municipios'!D151</f>
        <v>Norte</v>
      </c>
      <c r="D151" s="4">
        <f>IFERROR(VALUE(Base_Amostral!K151),"")</f>
        <v>6479</v>
      </c>
      <c r="E151" s="4">
        <f>IFERROR(VALUE(Base_Amostral!M151),"")</f>
        <v>6.71</v>
      </c>
      <c r="F151" s="4">
        <f>'03_Resumo_Municipios'!E151</f>
        <v>9.2999999999999989</v>
      </c>
      <c r="G151" s="4">
        <f>'03_Resumo_Municipios'!F151</f>
        <v>6.6</v>
      </c>
      <c r="H151">
        <f t="shared" si="22"/>
        <v>1</v>
      </c>
      <c r="I151">
        <f t="shared" si="23"/>
        <v>1</v>
      </c>
      <c r="J151">
        <v>3803</v>
      </c>
      <c r="K151">
        <v>6.8</v>
      </c>
      <c r="L151">
        <f t="shared" si="24"/>
        <v>49</v>
      </c>
      <c r="M151">
        <f t="shared" si="25"/>
        <v>160.5</v>
      </c>
      <c r="Q151">
        <v>10735</v>
      </c>
      <c r="R151">
        <v>6.3</v>
      </c>
      <c r="S151">
        <f t="shared" si="26"/>
        <v>169</v>
      </c>
      <c r="T151">
        <f t="shared" si="27"/>
        <v>98.5</v>
      </c>
      <c r="Y151">
        <v>0.77</v>
      </c>
      <c r="Z151">
        <v>6.8</v>
      </c>
      <c r="AA151">
        <f t="shared" si="28"/>
        <v>1</v>
      </c>
      <c r="AB151">
        <f t="shared" si="29"/>
        <v>160.5</v>
      </c>
      <c r="AG151">
        <v>1.67</v>
      </c>
      <c r="AH151">
        <v>6.3</v>
      </c>
      <c r="AI151">
        <f t="shared" si="30"/>
        <v>12</v>
      </c>
      <c r="AJ151">
        <f t="shared" si="31"/>
        <v>98.5</v>
      </c>
    </row>
    <row r="152" spans="1:36">
      <c r="A152">
        <f>'03_Resumo_Municipios'!A152</f>
        <v>1600550</v>
      </c>
      <c r="B152" t="str">
        <f>'03_Resumo_Municipios'!B152</f>
        <v>Pracuúba</v>
      </c>
      <c r="C152" t="str">
        <f>'03_Resumo_Municipios'!D152</f>
        <v>Norte</v>
      </c>
      <c r="D152" s="4">
        <f>IFERROR(VALUE(Base_Amostral!K152),"")</f>
        <v>3803</v>
      </c>
      <c r="E152" s="4">
        <f>IFERROR(VALUE(Base_Amostral!M152),"")</f>
        <v>0.77</v>
      </c>
      <c r="F152" s="4">
        <f>'03_Resumo_Municipios'!E152</f>
        <v>6.8</v>
      </c>
      <c r="G152" s="4">
        <f>'03_Resumo_Municipios'!F152</f>
        <v>6.8</v>
      </c>
      <c r="H152">
        <f t="shared" si="22"/>
        <v>1</v>
      </c>
      <c r="I152">
        <f t="shared" si="23"/>
        <v>1</v>
      </c>
      <c r="J152">
        <v>4215</v>
      </c>
      <c r="K152">
        <v>7.1000000000000005</v>
      </c>
      <c r="L152">
        <f t="shared" si="24"/>
        <v>60</v>
      </c>
      <c r="M152">
        <f t="shared" si="25"/>
        <v>190.5</v>
      </c>
      <c r="Q152">
        <v>13469</v>
      </c>
      <c r="R152">
        <v>7.8</v>
      </c>
      <c r="S152">
        <f t="shared" si="26"/>
        <v>199</v>
      </c>
      <c r="T152">
        <f t="shared" si="27"/>
        <v>320.5</v>
      </c>
      <c r="Y152">
        <v>18.95</v>
      </c>
      <c r="Z152">
        <v>7.1000000000000005</v>
      </c>
      <c r="AA152">
        <f t="shared" si="28"/>
        <v>148</v>
      </c>
      <c r="AB152">
        <f t="shared" si="29"/>
        <v>190.5</v>
      </c>
      <c r="AG152">
        <v>1.42</v>
      </c>
      <c r="AH152">
        <v>7.8</v>
      </c>
      <c r="AI152">
        <f t="shared" si="30"/>
        <v>7</v>
      </c>
      <c r="AJ152">
        <f t="shared" si="31"/>
        <v>320.5</v>
      </c>
    </row>
    <row r="153" spans="1:36">
      <c r="A153">
        <f>'03_Resumo_Municipios'!A153</f>
        <v>1718808</v>
      </c>
      <c r="B153" t="str">
        <f>'03_Resumo_Municipios'!B153</f>
        <v>Sampaio</v>
      </c>
      <c r="C153" t="str">
        <f>'03_Resumo_Municipios'!D153</f>
        <v>Norte</v>
      </c>
      <c r="D153" s="4">
        <f>IFERROR(VALUE(Base_Amostral!K153),"")</f>
        <v>4215</v>
      </c>
      <c r="E153" s="4">
        <f>IFERROR(VALUE(Base_Amostral!M153),"")</f>
        <v>18.95</v>
      </c>
      <c r="F153" s="4">
        <f>'03_Resumo_Municipios'!E153</f>
        <v>7.1000000000000005</v>
      </c>
      <c r="G153" s="4">
        <f>'03_Resumo_Municipios'!F153</f>
        <v>6.9</v>
      </c>
      <c r="H153">
        <f t="shared" si="22"/>
        <v>1</v>
      </c>
      <c r="I153">
        <f t="shared" si="23"/>
        <v>1</v>
      </c>
      <c r="J153">
        <v>31918</v>
      </c>
      <c r="K153">
        <v>6.6</v>
      </c>
      <c r="L153">
        <f t="shared" si="24"/>
        <v>303</v>
      </c>
      <c r="M153">
        <f t="shared" si="25"/>
        <v>132.5</v>
      </c>
      <c r="Q153">
        <v>21494</v>
      </c>
      <c r="R153">
        <v>7.2</v>
      </c>
      <c r="S153">
        <f t="shared" si="26"/>
        <v>261</v>
      </c>
      <c r="T153">
        <f t="shared" si="27"/>
        <v>257</v>
      </c>
      <c r="Y153">
        <v>12.12</v>
      </c>
      <c r="Z153">
        <v>6.6</v>
      </c>
      <c r="AA153">
        <f t="shared" si="28"/>
        <v>93</v>
      </c>
      <c r="AB153">
        <f t="shared" si="29"/>
        <v>132.5</v>
      </c>
      <c r="AG153">
        <v>3.04</v>
      </c>
      <c r="AH153">
        <v>7.2</v>
      </c>
      <c r="AI153">
        <f t="shared" si="30"/>
        <v>25</v>
      </c>
      <c r="AJ153">
        <f t="shared" si="31"/>
        <v>257</v>
      </c>
    </row>
    <row r="154" spans="1:36">
      <c r="A154">
        <f>'03_Resumo_Municipios'!A154</f>
        <v>1702208</v>
      </c>
      <c r="B154" t="str">
        <f>'03_Resumo_Municipios'!B154</f>
        <v>Araguatins</v>
      </c>
      <c r="C154" t="str">
        <f>'03_Resumo_Municipios'!D154</f>
        <v>Norte</v>
      </c>
      <c r="D154" s="4">
        <f>IFERROR(VALUE(Base_Amostral!K154),"")</f>
        <v>31918</v>
      </c>
      <c r="E154" s="4">
        <f>IFERROR(VALUE(Base_Amostral!M154),"")</f>
        <v>12.12</v>
      </c>
      <c r="F154" s="4">
        <f>'03_Resumo_Municipios'!E154</f>
        <v>6.6</v>
      </c>
      <c r="G154" s="4">
        <f>'03_Resumo_Municipios'!F154</f>
        <v>6.1</v>
      </c>
      <c r="H154">
        <f t="shared" si="22"/>
        <v>1</v>
      </c>
      <c r="I154">
        <f t="shared" si="23"/>
        <v>1</v>
      </c>
      <c r="J154">
        <v>12945</v>
      </c>
      <c r="K154">
        <v>6.2250000000000005</v>
      </c>
      <c r="L154">
        <f t="shared" si="24"/>
        <v>193</v>
      </c>
      <c r="M154">
        <f t="shared" si="25"/>
        <v>79</v>
      </c>
      <c r="Q154">
        <v>8844</v>
      </c>
      <c r="R154">
        <v>7.95</v>
      </c>
      <c r="S154">
        <f t="shared" si="26"/>
        <v>137</v>
      </c>
      <c r="T154">
        <f t="shared" si="27"/>
        <v>326</v>
      </c>
      <c r="Y154">
        <v>1.94</v>
      </c>
      <c r="Z154">
        <v>6.2250000000000005</v>
      </c>
      <c r="AA154">
        <f t="shared" si="28"/>
        <v>17.5</v>
      </c>
      <c r="AB154">
        <f t="shared" si="29"/>
        <v>79</v>
      </c>
      <c r="AG154">
        <v>2.57</v>
      </c>
      <c r="AH154">
        <v>7.95</v>
      </c>
      <c r="AI154">
        <f t="shared" si="30"/>
        <v>21.5</v>
      </c>
      <c r="AJ154">
        <f t="shared" si="31"/>
        <v>326</v>
      </c>
    </row>
    <row r="155" spans="1:36">
      <c r="A155">
        <f>'03_Resumo_Municipios'!A155</f>
        <v>1600709</v>
      </c>
      <c r="B155" t="str">
        <f>'03_Resumo_Municipios'!B155</f>
        <v>Tartarugalzinho</v>
      </c>
      <c r="C155" t="str">
        <f>'03_Resumo_Municipios'!D155</f>
        <v>Norte</v>
      </c>
      <c r="D155" s="4">
        <f>IFERROR(VALUE(Base_Amostral!K155),"")</f>
        <v>12945</v>
      </c>
      <c r="E155" s="4">
        <f>IFERROR(VALUE(Base_Amostral!M155),"")</f>
        <v>1.94</v>
      </c>
      <c r="F155" s="4">
        <f>'03_Resumo_Municipios'!E155</f>
        <v>6.2250000000000005</v>
      </c>
      <c r="G155" s="4">
        <f>'03_Resumo_Municipios'!F155</f>
        <v>6.6</v>
      </c>
      <c r="H155">
        <f t="shared" si="22"/>
        <v>1</v>
      </c>
      <c r="I155">
        <f t="shared" si="23"/>
        <v>1</v>
      </c>
      <c r="J155">
        <v>10735</v>
      </c>
      <c r="K155">
        <v>6.35</v>
      </c>
      <c r="L155">
        <f t="shared" si="24"/>
        <v>171</v>
      </c>
      <c r="M155">
        <f t="shared" si="25"/>
        <v>93.5</v>
      </c>
      <c r="Q155">
        <v>58484</v>
      </c>
      <c r="R155">
        <v>6.2</v>
      </c>
      <c r="S155">
        <f t="shared" si="26"/>
        <v>322</v>
      </c>
      <c r="T155">
        <f t="shared" si="27"/>
        <v>87</v>
      </c>
      <c r="Y155">
        <v>1.67</v>
      </c>
      <c r="Z155">
        <v>6.35</v>
      </c>
      <c r="AA155">
        <f t="shared" si="28"/>
        <v>12</v>
      </c>
      <c r="AB155">
        <f t="shared" si="29"/>
        <v>93.5</v>
      </c>
      <c r="AG155">
        <v>11.1</v>
      </c>
      <c r="AH155">
        <v>6.2</v>
      </c>
      <c r="AI155">
        <f t="shared" si="30"/>
        <v>82</v>
      </c>
      <c r="AJ155">
        <f t="shared" si="31"/>
        <v>87</v>
      </c>
    </row>
    <row r="156" spans="1:36">
      <c r="A156">
        <f>'03_Resumo_Municipios'!A156</f>
        <v>1200393</v>
      </c>
      <c r="B156" t="str">
        <f>'03_Resumo_Municipios'!B156</f>
        <v>Porto Walter</v>
      </c>
      <c r="C156" t="str">
        <f>'03_Resumo_Municipios'!D156</f>
        <v>Norte</v>
      </c>
      <c r="D156" s="4">
        <f>IFERROR(VALUE(Base_Amostral!K156),"")</f>
        <v>10735</v>
      </c>
      <c r="E156" s="4">
        <f>IFERROR(VALUE(Base_Amostral!M156),"")</f>
        <v>1.67</v>
      </c>
      <c r="F156" s="4">
        <f>'03_Resumo_Municipios'!E156</f>
        <v>6.35</v>
      </c>
      <c r="G156" s="4">
        <f>'03_Resumo_Municipios'!F156</f>
        <v>6.3</v>
      </c>
      <c r="H156">
        <f t="shared" si="22"/>
        <v>1</v>
      </c>
      <c r="I156">
        <f t="shared" si="23"/>
        <v>1</v>
      </c>
      <c r="J156">
        <v>13469</v>
      </c>
      <c r="K156">
        <v>7.7499999999999991</v>
      </c>
      <c r="L156">
        <f t="shared" si="24"/>
        <v>200</v>
      </c>
      <c r="M156">
        <f t="shared" si="25"/>
        <v>251</v>
      </c>
      <c r="Q156">
        <v>3233</v>
      </c>
      <c r="R156">
        <v>6.4</v>
      </c>
      <c r="S156">
        <f t="shared" si="26"/>
        <v>33</v>
      </c>
      <c r="T156">
        <f t="shared" si="27"/>
        <v>115.5</v>
      </c>
      <c r="Y156">
        <v>1.42</v>
      </c>
      <c r="Z156">
        <v>7.7499999999999991</v>
      </c>
      <c r="AA156">
        <f t="shared" si="28"/>
        <v>7</v>
      </c>
      <c r="AB156">
        <f t="shared" si="29"/>
        <v>251</v>
      </c>
      <c r="AG156">
        <v>3.62</v>
      </c>
      <c r="AH156">
        <v>6.4</v>
      </c>
      <c r="AI156">
        <f t="shared" si="30"/>
        <v>27.5</v>
      </c>
      <c r="AJ156">
        <f t="shared" si="31"/>
        <v>115.5</v>
      </c>
    </row>
    <row r="157" spans="1:36">
      <c r="A157">
        <f>'03_Resumo_Municipios'!A157</f>
        <v>1300839</v>
      </c>
      <c r="B157" t="str">
        <f>'03_Resumo_Municipios'!B157</f>
        <v>Caapiranga</v>
      </c>
      <c r="C157" t="str">
        <f>'03_Resumo_Municipios'!D157</f>
        <v>Norte</v>
      </c>
      <c r="D157" s="4">
        <f>IFERROR(VALUE(Base_Amostral!K157),"")</f>
        <v>13469</v>
      </c>
      <c r="E157" s="4">
        <f>IFERROR(VALUE(Base_Amostral!M157),"")</f>
        <v>1.42</v>
      </c>
      <c r="F157" s="4">
        <f>'03_Resumo_Municipios'!E157</f>
        <v>7.7499999999999991</v>
      </c>
      <c r="G157" s="4">
        <f>'03_Resumo_Municipios'!F157</f>
        <v>7.8</v>
      </c>
      <c r="H157">
        <f t="shared" si="22"/>
        <v>1</v>
      </c>
      <c r="I157">
        <f t="shared" si="23"/>
        <v>1</v>
      </c>
      <c r="J157">
        <v>21494</v>
      </c>
      <c r="K157">
        <v>7.25</v>
      </c>
      <c r="L157">
        <f t="shared" si="24"/>
        <v>264</v>
      </c>
      <c r="M157">
        <f t="shared" si="25"/>
        <v>217</v>
      </c>
      <c r="Q157">
        <v>5172</v>
      </c>
      <c r="R157">
        <v>6.3</v>
      </c>
      <c r="S157">
        <f t="shared" si="26"/>
        <v>83</v>
      </c>
      <c r="T157">
        <f t="shared" si="27"/>
        <v>98.5</v>
      </c>
      <c r="Y157">
        <v>3.04</v>
      </c>
      <c r="Z157">
        <v>7.25</v>
      </c>
      <c r="AA157">
        <f t="shared" si="28"/>
        <v>26</v>
      </c>
      <c r="AB157">
        <f t="shared" si="29"/>
        <v>217</v>
      </c>
      <c r="AG157">
        <v>7.08</v>
      </c>
      <c r="AH157">
        <v>6.3</v>
      </c>
      <c r="AI157">
        <f t="shared" si="30"/>
        <v>57</v>
      </c>
      <c r="AJ157">
        <f t="shared" si="31"/>
        <v>98.5</v>
      </c>
    </row>
    <row r="158" spans="1:36">
      <c r="A158">
        <f>'03_Resumo_Municipios'!A158</f>
        <v>1100015</v>
      </c>
      <c r="B158" t="str">
        <f>'03_Resumo_Municipios'!B158</f>
        <v>Alta Floresta D'Oeste</v>
      </c>
      <c r="C158" t="str">
        <f>'03_Resumo_Municipios'!D158</f>
        <v>Norte</v>
      </c>
      <c r="D158" s="4">
        <f>IFERROR(VALUE(Base_Amostral!K158),"")</f>
        <v>21494</v>
      </c>
      <c r="E158" s="4">
        <f>IFERROR(VALUE(Base_Amostral!M158),"")</f>
        <v>3.04</v>
      </c>
      <c r="F158" s="4">
        <f>'03_Resumo_Municipios'!E158</f>
        <v>7.25</v>
      </c>
      <c r="G158" s="4">
        <f>'03_Resumo_Municipios'!F158</f>
        <v>7.2</v>
      </c>
      <c r="H158">
        <f t="shared" si="22"/>
        <v>1</v>
      </c>
      <c r="I158">
        <f t="shared" si="23"/>
        <v>1</v>
      </c>
      <c r="J158">
        <v>8844</v>
      </c>
      <c r="K158">
        <v>9.2999999999999989</v>
      </c>
      <c r="L158">
        <f t="shared" si="24"/>
        <v>139</v>
      </c>
      <c r="M158">
        <f t="shared" si="25"/>
        <v>324</v>
      </c>
      <c r="Q158">
        <v>1470</v>
      </c>
      <c r="R158">
        <v>6.7</v>
      </c>
      <c r="S158">
        <f t="shared" si="26"/>
        <v>2</v>
      </c>
      <c r="T158">
        <f t="shared" si="27"/>
        <v>173.5</v>
      </c>
      <c r="Y158">
        <v>2.57</v>
      </c>
      <c r="Z158">
        <v>9.2999999999999989</v>
      </c>
      <c r="AA158">
        <f t="shared" si="28"/>
        <v>22.5</v>
      </c>
      <c r="AB158">
        <f t="shared" si="29"/>
        <v>324</v>
      </c>
      <c r="AG158">
        <v>1.49</v>
      </c>
      <c r="AH158">
        <v>6.7</v>
      </c>
      <c r="AI158">
        <f t="shared" si="30"/>
        <v>8</v>
      </c>
      <c r="AJ158">
        <f t="shared" si="31"/>
        <v>173.5</v>
      </c>
    </row>
    <row r="159" spans="1:36">
      <c r="A159">
        <f>'03_Resumo_Municipios'!A159</f>
        <v>1100700</v>
      </c>
      <c r="B159" t="str">
        <f>'03_Resumo_Municipios'!B159</f>
        <v>Campo Novo de Rondônia</v>
      </c>
      <c r="C159" t="str">
        <f>'03_Resumo_Municipios'!D159</f>
        <v>Norte</v>
      </c>
      <c r="D159" s="4">
        <f>IFERROR(VALUE(Base_Amostral!K159),"")</f>
        <v>8844</v>
      </c>
      <c r="E159" s="4">
        <f>IFERROR(VALUE(Base_Amostral!M159),"")</f>
        <v>2.57</v>
      </c>
      <c r="F159" s="4">
        <f>'03_Resumo_Municipios'!E159</f>
        <v>9.2999999999999989</v>
      </c>
      <c r="G159" s="4">
        <f>'03_Resumo_Municipios'!F159</f>
        <v>7.95</v>
      </c>
      <c r="H159">
        <f t="shared" si="22"/>
        <v>1</v>
      </c>
      <c r="I159">
        <f t="shared" si="23"/>
        <v>1</v>
      </c>
      <c r="J159">
        <v>58484</v>
      </c>
      <c r="K159">
        <v>6.4250000000000007</v>
      </c>
      <c r="L159">
        <f t="shared" si="24"/>
        <v>326</v>
      </c>
      <c r="M159">
        <f t="shared" si="25"/>
        <v>99</v>
      </c>
      <c r="Q159">
        <v>24775</v>
      </c>
      <c r="R159">
        <v>7</v>
      </c>
      <c r="S159">
        <f t="shared" si="26"/>
        <v>273</v>
      </c>
      <c r="T159">
        <f t="shared" si="27"/>
        <v>233.5</v>
      </c>
      <c r="Y159">
        <v>11.1</v>
      </c>
      <c r="Z159">
        <v>6.4250000000000007</v>
      </c>
      <c r="AA159">
        <f t="shared" si="28"/>
        <v>84</v>
      </c>
      <c r="AB159">
        <f t="shared" si="29"/>
        <v>99</v>
      </c>
      <c r="AG159">
        <v>11.76</v>
      </c>
      <c r="AH159">
        <v>7</v>
      </c>
      <c r="AI159">
        <f t="shared" si="30"/>
        <v>87.5</v>
      </c>
      <c r="AJ159">
        <f t="shared" si="31"/>
        <v>233.5</v>
      </c>
    </row>
    <row r="160" spans="1:36">
      <c r="A160">
        <f>'03_Resumo_Municipios'!A160</f>
        <v>1502939</v>
      </c>
      <c r="B160" t="str">
        <f>'03_Resumo_Municipios'!B160</f>
        <v>Dom Eliseu</v>
      </c>
      <c r="C160" t="str">
        <f>'03_Resumo_Municipios'!D160</f>
        <v>Norte</v>
      </c>
      <c r="D160" s="4">
        <f>IFERROR(VALUE(Base_Amostral!K160),"")</f>
        <v>58484</v>
      </c>
      <c r="E160" s="4">
        <f>IFERROR(VALUE(Base_Amostral!M160),"")</f>
        <v>11.1</v>
      </c>
      <c r="F160" s="4">
        <f>'03_Resumo_Municipios'!E160</f>
        <v>6.4250000000000007</v>
      </c>
      <c r="G160" s="4">
        <f>'03_Resumo_Municipios'!F160</f>
        <v>6.2</v>
      </c>
      <c r="H160">
        <f t="shared" si="22"/>
        <v>1</v>
      </c>
      <c r="I160">
        <f t="shared" si="23"/>
        <v>1</v>
      </c>
      <c r="J160">
        <v>3233</v>
      </c>
      <c r="K160">
        <v>6.6000000000000005</v>
      </c>
      <c r="L160">
        <f t="shared" si="24"/>
        <v>34</v>
      </c>
      <c r="M160">
        <f t="shared" si="25"/>
        <v>139</v>
      </c>
      <c r="Q160">
        <v>32647</v>
      </c>
      <c r="R160">
        <v>5.9</v>
      </c>
      <c r="S160">
        <f t="shared" si="26"/>
        <v>302</v>
      </c>
      <c r="T160">
        <f t="shared" si="27"/>
        <v>58.5</v>
      </c>
      <c r="Y160">
        <v>3.62</v>
      </c>
      <c r="Z160">
        <v>6.6000000000000005</v>
      </c>
      <c r="AA160">
        <f t="shared" si="28"/>
        <v>28.5</v>
      </c>
      <c r="AB160">
        <f t="shared" si="29"/>
        <v>139</v>
      </c>
      <c r="AG160">
        <v>0.97</v>
      </c>
      <c r="AH160">
        <v>5.9</v>
      </c>
      <c r="AI160">
        <f t="shared" si="30"/>
        <v>3</v>
      </c>
      <c r="AJ160">
        <f t="shared" si="31"/>
        <v>58.5</v>
      </c>
    </row>
    <row r="161" spans="1:36">
      <c r="A161">
        <f>'03_Resumo_Municipios'!A161</f>
        <v>1100908</v>
      </c>
      <c r="B161" t="str">
        <f>'03_Resumo_Municipios'!B161</f>
        <v>Castanheiras</v>
      </c>
      <c r="C161" t="str">
        <f>'03_Resumo_Municipios'!D161</f>
        <v>Norte</v>
      </c>
      <c r="D161" s="4">
        <f>IFERROR(VALUE(Base_Amostral!K161),"")</f>
        <v>3233</v>
      </c>
      <c r="E161" s="4">
        <f>IFERROR(VALUE(Base_Amostral!M161),"")</f>
        <v>3.62</v>
      </c>
      <c r="F161" s="4">
        <f>'03_Resumo_Municipios'!E161</f>
        <v>6.6000000000000005</v>
      </c>
      <c r="G161" s="4">
        <f>'03_Resumo_Municipios'!F161</f>
        <v>6.4</v>
      </c>
      <c r="H161">
        <f t="shared" si="22"/>
        <v>1</v>
      </c>
      <c r="I161">
        <f t="shared" si="23"/>
        <v>1</v>
      </c>
      <c r="J161">
        <v>442933</v>
      </c>
      <c r="K161">
        <v>8.8666666666666654</v>
      </c>
      <c r="L161">
        <f t="shared" si="24"/>
        <v>359</v>
      </c>
      <c r="M161">
        <f t="shared" si="25"/>
        <v>289</v>
      </c>
      <c r="Q161">
        <v>70616</v>
      </c>
      <c r="R161">
        <v>6.6</v>
      </c>
      <c r="S161">
        <f t="shared" si="26"/>
        <v>327</v>
      </c>
      <c r="T161">
        <f t="shared" si="27"/>
        <v>154</v>
      </c>
      <c r="Y161">
        <v>67.48</v>
      </c>
      <c r="Z161">
        <v>8.8666666666666654</v>
      </c>
      <c r="AA161">
        <f t="shared" si="28"/>
        <v>291</v>
      </c>
      <c r="AB161">
        <f t="shared" si="29"/>
        <v>289</v>
      </c>
      <c r="AG161">
        <v>1.22</v>
      </c>
      <c r="AH161">
        <v>6.6</v>
      </c>
      <c r="AI161">
        <f t="shared" si="30"/>
        <v>6</v>
      </c>
      <c r="AJ161">
        <f t="shared" si="31"/>
        <v>154</v>
      </c>
    </row>
    <row r="162" spans="1:36">
      <c r="A162">
        <f>'03_Resumo_Municipios'!A162</f>
        <v>1600303</v>
      </c>
      <c r="B162" t="str">
        <f>'03_Resumo_Municipios'!B162</f>
        <v>Macapá</v>
      </c>
      <c r="C162" t="str">
        <f>'03_Resumo_Municipios'!D162</f>
        <v>Norte</v>
      </c>
      <c r="D162" s="4">
        <f>IFERROR(VALUE(Base_Amostral!K162),"")</f>
        <v>442933</v>
      </c>
      <c r="E162" s="4">
        <f>IFERROR(VALUE(Base_Amostral!M162),"")</f>
        <v>67.48</v>
      </c>
      <c r="F162" s="4">
        <f>'03_Resumo_Municipios'!E162</f>
        <v>8.8666666666666654</v>
      </c>
      <c r="G162" s="4" t="str">
        <f>'03_Resumo_Municipios'!F162</f>
        <v/>
      </c>
      <c r="H162">
        <f t="shared" si="22"/>
        <v>1</v>
      </c>
      <c r="I162">
        <f t="shared" si="23"/>
        <v>1</v>
      </c>
      <c r="J162">
        <v>5172</v>
      </c>
      <c r="K162">
        <v>6.9</v>
      </c>
      <c r="L162">
        <f t="shared" si="24"/>
        <v>84</v>
      </c>
      <c r="M162">
        <f t="shared" si="25"/>
        <v>172.5</v>
      </c>
      <c r="Q162">
        <v>1961</v>
      </c>
      <c r="R162">
        <v>7</v>
      </c>
      <c r="S162">
        <f t="shared" si="26"/>
        <v>8</v>
      </c>
      <c r="T162">
        <f t="shared" si="27"/>
        <v>233.5</v>
      </c>
      <c r="Y162">
        <v>7.08</v>
      </c>
      <c r="Z162">
        <v>6.9</v>
      </c>
      <c r="AA162">
        <f t="shared" si="28"/>
        <v>58</v>
      </c>
      <c r="AB162">
        <f t="shared" si="29"/>
        <v>172.5</v>
      </c>
      <c r="AG162">
        <v>5.58</v>
      </c>
      <c r="AH162">
        <v>7</v>
      </c>
      <c r="AI162">
        <f t="shared" si="30"/>
        <v>44</v>
      </c>
      <c r="AJ162">
        <f t="shared" si="31"/>
        <v>233.5</v>
      </c>
    </row>
    <row r="163" spans="1:36">
      <c r="A163">
        <f>'03_Resumo_Municipios'!A163</f>
        <v>1710706</v>
      </c>
      <c r="B163" t="str">
        <f>'03_Resumo_Municipios'!B163</f>
        <v>Itaguatins</v>
      </c>
      <c r="C163" t="str">
        <f>'03_Resumo_Municipios'!D163</f>
        <v>Norte</v>
      </c>
      <c r="D163" s="4">
        <f>IFERROR(VALUE(Base_Amostral!K163),"")</f>
        <v>5172</v>
      </c>
      <c r="E163" s="4">
        <f>IFERROR(VALUE(Base_Amostral!M163),"")</f>
        <v>7.08</v>
      </c>
      <c r="F163" s="4">
        <f>'03_Resumo_Municipios'!E163</f>
        <v>6.9</v>
      </c>
      <c r="G163" s="4">
        <f>'03_Resumo_Municipios'!F163</f>
        <v>6.3</v>
      </c>
      <c r="H163">
        <f t="shared" si="22"/>
        <v>1</v>
      </c>
      <c r="I163">
        <f t="shared" si="23"/>
        <v>1</v>
      </c>
      <c r="J163">
        <v>1470</v>
      </c>
      <c r="K163">
        <v>7.4</v>
      </c>
      <c r="L163">
        <f t="shared" si="24"/>
        <v>2</v>
      </c>
      <c r="M163">
        <f t="shared" si="25"/>
        <v>227.5</v>
      </c>
      <c r="Q163">
        <v>10392</v>
      </c>
      <c r="R163">
        <v>6.3250000000000002</v>
      </c>
      <c r="S163">
        <f t="shared" si="26"/>
        <v>162</v>
      </c>
      <c r="T163">
        <f t="shared" si="27"/>
        <v>105</v>
      </c>
      <c r="Y163">
        <v>1.49</v>
      </c>
      <c r="Z163">
        <v>7.4</v>
      </c>
      <c r="AA163">
        <f t="shared" si="28"/>
        <v>8</v>
      </c>
      <c r="AB163">
        <f t="shared" si="29"/>
        <v>227.5</v>
      </c>
      <c r="AG163">
        <v>6.09</v>
      </c>
      <c r="AH163">
        <v>6.3250000000000002</v>
      </c>
      <c r="AI163">
        <f t="shared" si="30"/>
        <v>48</v>
      </c>
      <c r="AJ163">
        <f t="shared" si="31"/>
        <v>105</v>
      </c>
    </row>
    <row r="164" spans="1:36">
      <c r="A164">
        <f>'03_Resumo_Municipios'!A164</f>
        <v>1706258</v>
      </c>
      <c r="B164" t="str">
        <f>'03_Resumo_Municipios'!B164</f>
        <v>Crixás do Tocantins</v>
      </c>
      <c r="C164" t="str">
        <f>'03_Resumo_Municipios'!D164</f>
        <v>Norte</v>
      </c>
      <c r="D164" s="4">
        <f>IFERROR(VALUE(Base_Amostral!K164),"")</f>
        <v>1470</v>
      </c>
      <c r="E164" s="4">
        <f>IFERROR(VALUE(Base_Amostral!M164),"")</f>
        <v>1.49</v>
      </c>
      <c r="F164" s="4">
        <f>'03_Resumo_Municipios'!E164</f>
        <v>7.4</v>
      </c>
      <c r="G164" s="4">
        <f>'03_Resumo_Municipios'!F164</f>
        <v>6.7</v>
      </c>
      <c r="H164">
        <f t="shared" si="22"/>
        <v>1</v>
      </c>
      <c r="I164">
        <f t="shared" si="23"/>
        <v>1</v>
      </c>
      <c r="J164">
        <v>24775</v>
      </c>
      <c r="K164">
        <v>7.1250000000000009</v>
      </c>
      <c r="L164">
        <f t="shared" si="24"/>
        <v>276</v>
      </c>
      <c r="M164">
        <f t="shared" si="25"/>
        <v>197</v>
      </c>
      <c r="Q164">
        <v>6885</v>
      </c>
      <c r="R164">
        <v>6.6</v>
      </c>
      <c r="S164">
        <f t="shared" si="26"/>
        <v>111</v>
      </c>
      <c r="T164">
        <f t="shared" si="27"/>
        <v>154</v>
      </c>
      <c r="Y164">
        <v>11.76</v>
      </c>
      <c r="Z164">
        <v>7.1250000000000009</v>
      </c>
      <c r="AA164">
        <f t="shared" si="28"/>
        <v>89.5</v>
      </c>
      <c r="AB164">
        <f t="shared" si="29"/>
        <v>197</v>
      </c>
      <c r="AG164">
        <v>6.99</v>
      </c>
      <c r="AH164">
        <v>6.6</v>
      </c>
      <c r="AI164">
        <f t="shared" si="30"/>
        <v>54</v>
      </c>
      <c r="AJ164">
        <f t="shared" si="31"/>
        <v>154</v>
      </c>
    </row>
    <row r="165" spans="1:36">
      <c r="A165">
        <f>'03_Resumo_Municipios'!A165</f>
        <v>1709302</v>
      </c>
      <c r="B165" t="str">
        <f>'03_Resumo_Municipios'!B165</f>
        <v>Guaraí</v>
      </c>
      <c r="C165" t="str">
        <f>'03_Resumo_Municipios'!D165</f>
        <v>Norte</v>
      </c>
      <c r="D165" s="4">
        <f>IFERROR(VALUE(Base_Amostral!K165),"")</f>
        <v>24775</v>
      </c>
      <c r="E165" s="4">
        <f>IFERROR(VALUE(Base_Amostral!M165),"")</f>
        <v>11.76</v>
      </c>
      <c r="F165" s="4">
        <f>'03_Resumo_Municipios'!E165</f>
        <v>7.1250000000000009</v>
      </c>
      <c r="G165" s="4">
        <f>'03_Resumo_Municipios'!F165</f>
        <v>7</v>
      </c>
      <c r="H165">
        <f t="shared" si="22"/>
        <v>1</v>
      </c>
      <c r="I165">
        <f t="shared" si="23"/>
        <v>1</v>
      </c>
      <c r="J165">
        <v>32647</v>
      </c>
      <c r="K165">
        <v>6.2499999999999991</v>
      </c>
      <c r="L165">
        <f t="shared" si="24"/>
        <v>306</v>
      </c>
      <c r="M165">
        <f t="shared" si="25"/>
        <v>81</v>
      </c>
      <c r="Q165">
        <v>111785</v>
      </c>
      <c r="R165">
        <v>6.95</v>
      </c>
      <c r="S165">
        <f t="shared" si="26"/>
        <v>342</v>
      </c>
      <c r="T165">
        <f t="shared" si="27"/>
        <v>225</v>
      </c>
      <c r="Y165">
        <v>0.97</v>
      </c>
      <c r="Z165">
        <v>6.2499999999999991</v>
      </c>
      <c r="AA165">
        <f t="shared" si="28"/>
        <v>3</v>
      </c>
      <c r="AB165">
        <f t="shared" si="29"/>
        <v>81</v>
      </c>
      <c r="AG165">
        <v>1083.04</v>
      </c>
      <c r="AH165">
        <v>6.95</v>
      </c>
      <c r="AI165">
        <f t="shared" si="30"/>
        <v>351</v>
      </c>
      <c r="AJ165">
        <f t="shared" si="31"/>
        <v>225</v>
      </c>
    </row>
    <row r="166" spans="1:36">
      <c r="A166">
        <f>'03_Resumo_Municipios'!A166</f>
        <v>1400472</v>
      </c>
      <c r="B166" t="str">
        <f>'03_Resumo_Municipios'!B166</f>
        <v>Rorainópolis</v>
      </c>
      <c r="C166" t="str">
        <f>'03_Resumo_Municipios'!D166</f>
        <v>Norte</v>
      </c>
      <c r="D166" s="4">
        <f>IFERROR(VALUE(Base_Amostral!K166),"")</f>
        <v>32647</v>
      </c>
      <c r="E166" s="4">
        <f>IFERROR(VALUE(Base_Amostral!M166),"")</f>
        <v>0.97</v>
      </c>
      <c r="F166" s="4">
        <f>'03_Resumo_Municipios'!E166</f>
        <v>6.2499999999999991</v>
      </c>
      <c r="G166" s="4">
        <f>'03_Resumo_Municipios'!F166</f>
        <v>5.9</v>
      </c>
      <c r="H166">
        <f t="shared" si="22"/>
        <v>1</v>
      </c>
      <c r="I166">
        <f t="shared" si="23"/>
        <v>1</v>
      </c>
      <c r="J166">
        <v>70616</v>
      </c>
      <c r="K166">
        <v>6.4499999999999993</v>
      </c>
      <c r="L166">
        <f t="shared" si="24"/>
        <v>331</v>
      </c>
      <c r="M166">
        <f t="shared" si="25"/>
        <v>100.5</v>
      </c>
      <c r="Q166">
        <v>35447</v>
      </c>
      <c r="R166">
        <v>9.6999999999999993</v>
      </c>
      <c r="S166">
        <f t="shared" si="26"/>
        <v>306</v>
      </c>
      <c r="T166">
        <f t="shared" si="27"/>
        <v>353</v>
      </c>
      <c r="Y166">
        <v>1.22</v>
      </c>
      <c r="Z166">
        <v>6.4499999999999993</v>
      </c>
      <c r="AA166">
        <f t="shared" si="28"/>
        <v>6</v>
      </c>
      <c r="AB166">
        <f t="shared" si="29"/>
        <v>100.5</v>
      </c>
      <c r="AG166">
        <v>1.62</v>
      </c>
      <c r="AH166">
        <v>9.6999999999999993</v>
      </c>
      <c r="AI166">
        <f t="shared" si="30"/>
        <v>10</v>
      </c>
      <c r="AJ166">
        <f t="shared" si="31"/>
        <v>353</v>
      </c>
    </row>
    <row r="167" spans="1:36">
      <c r="A167">
        <f>'03_Resumo_Municipios'!A167</f>
        <v>1301209</v>
      </c>
      <c r="B167" t="str">
        <f>'03_Resumo_Municipios'!B167</f>
        <v>Coari</v>
      </c>
      <c r="C167" t="str">
        <f>'03_Resumo_Municipios'!D167</f>
        <v>Norte</v>
      </c>
      <c r="D167" s="4">
        <f>IFERROR(VALUE(Base_Amostral!K167),"")</f>
        <v>70616</v>
      </c>
      <c r="E167" s="4">
        <f>IFERROR(VALUE(Base_Amostral!M167),"")</f>
        <v>1.22</v>
      </c>
      <c r="F167" s="4">
        <f>'03_Resumo_Municipios'!E167</f>
        <v>6.4499999999999993</v>
      </c>
      <c r="G167" s="4">
        <f>'03_Resumo_Municipios'!F167</f>
        <v>6.6</v>
      </c>
      <c r="H167">
        <f t="shared" si="22"/>
        <v>1</v>
      </c>
      <c r="I167">
        <f t="shared" si="23"/>
        <v>1</v>
      </c>
      <c r="J167">
        <v>1961</v>
      </c>
      <c r="K167">
        <v>7.1000000000000005</v>
      </c>
      <c r="L167">
        <f t="shared" si="24"/>
        <v>8</v>
      </c>
      <c r="M167">
        <f t="shared" si="25"/>
        <v>190.5</v>
      </c>
      <c r="Q167">
        <v>10517</v>
      </c>
      <c r="R167">
        <v>7.1</v>
      </c>
      <c r="S167">
        <f t="shared" si="26"/>
        <v>165</v>
      </c>
      <c r="T167">
        <f t="shared" si="27"/>
        <v>245.5</v>
      </c>
      <c r="Y167">
        <v>5.58</v>
      </c>
      <c r="Z167">
        <v>7.1000000000000005</v>
      </c>
      <c r="AA167">
        <f t="shared" si="28"/>
        <v>45</v>
      </c>
      <c r="AB167">
        <f t="shared" si="29"/>
        <v>190.5</v>
      </c>
      <c r="AG167">
        <v>8.83</v>
      </c>
      <c r="AH167">
        <v>7.1</v>
      </c>
      <c r="AI167">
        <f t="shared" si="30"/>
        <v>64</v>
      </c>
      <c r="AJ167">
        <f t="shared" si="31"/>
        <v>245.5</v>
      </c>
    </row>
    <row r="168" spans="1:36">
      <c r="A168">
        <f>'03_Resumo_Municipios'!A168</f>
        <v>1703826</v>
      </c>
      <c r="B168" t="str">
        <f>'03_Resumo_Municipios'!B168</f>
        <v>Cachoeirinha</v>
      </c>
      <c r="C168" t="str">
        <f>'03_Resumo_Municipios'!D168</f>
        <v>Norte</v>
      </c>
      <c r="D168" s="4">
        <f>IFERROR(VALUE(Base_Amostral!K168),"")</f>
        <v>1961</v>
      </c>
      <c r="E168" s="4">
        <f>IFERROR(VALUE(Base_Amostral!M168),"")</f>
        <v>5.58</v>
      </c>
      <c r="F168" s="4">
        <f>'03_Resumo_Municipios'!E168</f>
        <v>7.1000000000000005</v>
      </c>
      <c r="G168" s="4">
        <f>'03_Resumo_Municipios'!F168</f>
        <v>7</v>
      </c>
      <c r="H168">
        <f t="shared" si="22"/>
        <v>1</v>
      </c>
      <c r="I168">
        <f t="shared" si="23"/>
        <v>1</v>
      </c>
      <c r="J168">
        <v>10392</v>
      </c>
      <c r="K168">
        <v>6.375</v>
      </c>
      <c r="L168">
        <f t="shared" si="24"/>
        <v>164</v>
      </c>
      <c r="M168">
        <f t="shared" si="25"/>
        <v>97</v>
      </c>
      <c r="Q168">
        <v>31051</v>
      </c>
      <c r="R168">
        <v>7.2249999999999996</v>
      </c>
      <c r="S168">
        <f t="shared" si="26"/>
        <v>294</v>
      </c>
      <c r="T168">
        <f t="shared" si="27"/>
        <v>263.5</v>
      </c>
      <c r="Y168">
        <v>6.09</v>
      </c>
      <c r="Z168">
        <v>6.375</v>
      </c>
      <c r="AA168">
        <f t="shared" si="28"/>
        <v>49</v>
      </c>
      <c r="AB168">
        <f t="shared" si="29"/>
        <v>97</v>
      </c>
      <c r="AG168">
        <v>5.4</v>
      </c>
      <c r="AH168">
        <v>7.2249999999999996</v>
      </c>
      <c r="AI168">
        <f t="shared" si="30"/>
        <v>41</v>
      </c>
      <c r="AJ168">
        <f t="shared" si="31"/>
        <v>263.5</v>
      </c>
    </row>
    <row r="169" spans="1:36">
      <c r="A169">
        <f>'03_Resumo_Municipios'!A169</f>
        <v>1200179</v>
      </c>
      <c r="B169" t="str">
        <f>'03_Resumo_Municipios'!B169</f>
        <v>Capixaba</v>
      </c>
      <c r="C169" t="str">
        <f>'03_Resumo_Municipios'!D169</f>
        <v>Norte</v>
      </c>
      <c r="D169" s="4">
        <f>IFERROR(VALUE(Base_Amostral!K169),"")</f>
        <v>10392</v>
      </c>
      <c r="E169" s="4">
        <f>IFERROR(VALUE(Base_Amostral!M169),"")</f>
        <v>6.09</v>
      </c>
      <c r="F169" s="4">
        <f>'03_Resumo_Municipios'!E169</f>
        <v>6.375</v>
      </c>
      <c r="G169" s="4">
        <f>'03_Resumo_Municipios'!F169</f>
        <v>6.3250000000000002</v>
      </c>
      <c r="H169">
        <f t="shared" si="22"/>
        <v>1</v>
      </c>
      <c r="I169">
        <f t="shared" si="23"/>
        <v>1</v>
      </c>
      <c r="J169">
        <v>6885</v>
      </c>
      <c r="K169">
        <v>6.7750000000000004</v>
      </c>
      <c r="L169">
        <f t="shared" si="24"/>
        <v>113</v>
      </c>
      <c r="M169">
        <f t="shared" si="25"/>
        <v>158</v>
      </c>
      <c r="Q169">
        <v>23774</v>
      </c>
      <c r="R169">
        <v>6.4</v>
      </c>
      <c r="S169">
        <f t="shared" si="26"/>
        <v>267</v>
      </c>
      <c r="T169">
        <f t="shared" si="27"/>
        <v>115.5</v>
      </c>
      <c r="Y169">
        <v>6.99</v>
      </c>
      <c r="Z169">
        <v>6.7750000000000004</v>
      </c>
      <c r="AA169">
        <f t="shared" si="28"/>
        <v>55</v>
      </c>
      <c r="AB169">
        <f t="shared" si="29"/>
        <v>158</v>
      </c>
      <c r="AG169">
        <v>13.12</v>
      </c>
      <c r="AH169">
        <v>6.4</v>
      </c>
      <c r="AI169">
        <f t="shared" si="30"/>
        <v>95</v>
      </c>
      <c r="AJ169">
        <f t="shared" si="31"/>
        <v>115.5</v>
      </c>
    </row>
    <row r="170" spans="1:36">
      <c r="A170">
        <f>'03_Resumo_Municipios'!A170</f>
        <v>1505494</v>
      </c>
      <c r="B170" t="str">
        <f>'03_Resumo_Municipios'!B170</f>
        <v>Palestina do Pará</v>
      </c>
      <c r="C170" t="str">
        <f>'03_Resumo_Municipios'!D170</f>
        <v>Norte</v>
      </c>
      <c r="D170" s="4">
        <f>IFERROR(VALUE(Base_Amostral!K170),"")</f>
        <v>6885</v>
      </c>
      <c r="E170" s="4">
        <f>IFERROR(VALUE(Base_Amostral!M170),"")</f>
        <v>6.99</v>
      </c>
      <c r="F170" s="4">
        <f>'03_Resumo_Municipios'!E170</f>
        <v>6.7750000000000004</v>
      </c>
      <c r="G170" s="4">
        <f>'03_Resumo_Municipios'!F170</f>
        <v>6.6</v>
      </c>
      <c r="H170">
        <f t="shared" si="22"/>
        <v>1</v>
      </c>
      <c r="I170">
        <f t="shared" si="23"/>
        <v>1</v>
      </c>
      <c r="J170">
        <v>111785</v>
      </c>
      <c r="K170">
        <v>8.5749999999999993</v>
      </c>
      <c r="L170">
        <f t="shared" si="24"/>
        <v>347</v>
      </c>
      <c r="M170">
        <f t="shared" si="25"/>
        <v>286</v>
      </c>
      <c r="Q170">
        <v>12627</v>
      </c>
      <c r="R170">
        <v>6.6</v>
      </c>
      <c r="S170">
        <f t="shared" si="26"/>
        <v>187</v>
      </c>
      <c r="T170">
        <f t="shared" si="27"/>
        <v>154</v>
      </c>
      <c r="Y170">
        <v>1083.04</v>
      </c>
      <c r="Z170">
        <v>8.5749999999999993</v>
      </c>
      <c r="AA170">
        <f t="shared" si="28"/>
        <v>357</v>
      </c>
      <c r="AB170">
        <f t="shared" si="29"/>
        <v>286</v>
      </c>
      <c r="AG170">
        <v>2.5299999999999998</v>
      </c>
      <c r="AH170">
        <v>6.6</v>
      </c>
      <c r="AI170">
        <f t="shared" si="30"/>
        <v>20</v>
      </c>
      <c r="AJ170">
        <f t="shared" si="31"/>
        <v>154</v>
      </c>
    </row>
    <row r="171" spans="1:36">
      <c r="A171">
        <f>'03_Resumo_Municipios'!A171</f>
        <v>1504422</v>
      </c>
      <c r="B171" t="str">
        <f>'03_Resumo_Municipios'!B171</f>
        <v>Marituba</v>
      </c>
      <c r="C171" t="str">
        <f>'03_Resumo_Municipios'!D171</f>
        <v>Norte</v>
      </c>
      <c r="D171" s="4">
        <f>IFERROR(VALUE(Base_Amostral!K171),"")</f>
        <v>111785</v>
      </c>
      <c r="E171" s="4">
        <f>IFERROR(VALUE(Base_Amostral!M171),"")</f>
        <v>1083.04</v>
      </c>
      <c r="F171" s="4">
        <f>'03_Resumo_Municipios'!E171</f>
        <v>8.5749999999999993</v>
      </c>
      <c r="G171" s="4">
        <f>'03_Resumo_Municipios'!F171</f>
        <v>6.95</v>
      </c>
      <c r="H171">
        <f t="shared" si="22"/>
        <v>1</v>
      </c>
      <c r="I171">
        <f t="shared" si="23"/>
        <v>1</v>
      </c>
      <c r="J171">
        <v>35447</v>
      </c>
      <c r="K171">
        <v>9.2999999999999989</v>
      </c>
      <c r="L171">
        <f t="shared" si="24"/>
        <v>310</v>
      </c>
      <c r="M171">
        <f t="shared" si="25"/>
        <v>324</v>
      </c>
      <c r="Q171">
        <v>158188</v>
      </c>
      <c r="R171">
        <v>6</v>
      </c>
      <c r="S171">
        <f t="shared" si="26"/>
        <v>346</v>
      </c>
      <c r="T171">
        <f t="shared" si="27"/>
        <v>64.5</v>
      </c>
      <c r="Y171">
        <v>1.62</v>
      </c>
      <c r="Z171">
        <v>9.2999999999999989</v>
      </c>
      <c r="AA171">
        <f t="shared" si="28"/>
        <v>10</v>
      </c>
      <c r="AB171">
        <f t="shared" si="29"/>
        <v>324</v>
      </c>
      <c r="AG171">
        <v>98.21</v>
      </c>
      <c r="AH171">
        <v>6</v>
      </c>
      <c r="AI171">
        <f t="shared" si="30"/>
        <v>310</v>
      </c>
      <c r="AJ171">
        <f t="shared" si="31"/>
        <v>64.5</v>
      </c>
    </row>
    <row r="172" spans="1:36">
      <c r="A172">
        <f>'03_Resumo_Municipios'!A172</f>
        <v>1300706</v>
      </c>
      <c r="B172" t="str">
        <f>'03_Resumo_Municipios'!B172</f>
        <v>Boca do Acre</v>
      </c>
      <c r="C172" t="str">
        <f>'03_Resumo_Municipios'!D172</f>
        <v>Norte</v>
      </c>
      <c r="D172" s="4">
        <f>IFERROR(VALUE(Base_Amostral!K172),"")</f>
        <v>35447</v>
      </c>
      <c r="E172" s="4">
        <f>IFERROR(VALUE(Base_Amostral!M172),"")</f>
        <v>1.62</v>
      </c>
      <c r="F172" s="4">
        <f>'03_Resumo_Municipios'!E172</f>
        <v>9.2999999999999989</v>
      </c>
      <c r="G172" s="4">
        <f>'03_Resumo_Municipios'!F172</f>
        <v>9.6999999999999993</v>
      </c>
      <c r="H172">
        <f t="shared" si="22"/>
        <v>1</v>
      </c>
      <c r="I172">
        <f t="shared" si="23"/>
        <v>1</v>
      </c>
      <c r="J172">
        <v>10517</v>
      </c>
      <c r="K172">
        <v>9.2999999999999989</v>
      </c>
      <c r="L172">
        <f t="shared" si="24"/>
        <v>167</v>
      </c>
      <c r="M172">
        <f t="shared" si="25"/>
        <v>324</v>
      </c>
      <c r="Q172">
        <v>15232</v>
      </c>
      <c r="R172">
        <v>7.2</v>
      </c>
      <c r="S172">
        <f t="shared" si="26"/>
        <v>211</v>
      </c>
      <c r="T172">
        <f t="shared" si="27"/>
        <v>257</v>
      </c>
      <c r="Y172">
        <v>8.83</v>
      </c>
      <c r="Z172">
        <v>9.2999999999999989</v>
      </c>
      <c r="AA172">
        <f t="shared" si="28"/>
        <v>65</v>
      </c>
      <c r="AB172">
        <f t="shared" si="29"/>
        <v>324</v>
      </c>
      <c r="AG172">
        <v>32.68</v>
      </c>
      <c r="AH172">
        <v>7.2</v>
      </c>
      <c r="AI172">
        <f t="shared" si="30"/>
        <v>214</v>
      </c>
      <c r="AJ172">
        <f t="shared" si="31"/>
        <v>257</v>
      </c>
    </row>
    <row r="173" spans="1:36">
      <c r="A173">
        <f>'03_Resumo_Municipios'!A173</f>
        <v>1722107</v>
      </c>
      <c r="B173" t="str">
        <f>'03_Resumo_Municipios'!B173</f>
        <v>Xambioá</v>
      </c>
      <c r="C173" t="str">
        <f>'03_Resumo_Municipios'!D173</f>
        <v>Norte</v>
      </c>
      <c r="D173" s="4">
        <f>IFERROR(VALUE(Base_Amostral!K173),"")</f>
        <v>10517</v>
      </c>
      <c r="E173" s="4">
        <f>IFERROR(VALUE(Base_Amostral!M173),"")</f>
        <v>8.83</v>
      </c>
      <c r="F173" s="4">
        <f>'03_Resumo_Municipios'!E173</f>
        <v>9.2999999999999989</v>
      </c>
      <c r="G173" s="4">
        <f>'03_Resumo_Municipios'!F173</f>
        <v>7.1</v>
      </c>
      <c r="H173">
        <f t="shared" si="22"/>
        <v>1</v>
      </c>
      <c r="I173">
        <f t="shared" si="23"/>
        <v>1</v>
      </c>
      <c r="J173">
        <v>31051</v>
      </c>
      <c r="K173">
        <v>9.2999999999999989</v>
      </c>
      <c r="L173">
        <f t="shared" si="24"/>
        <v>298</v>
      </c>
      <c r="M173">
        <f t="shared" si="25"/>
        <v>324</v>
      </c>
      <c r="Q173">
        <v>29619</v>
      </c>
      <c r="R173">
        <v>7</v>
      </c>
      <c r="S173">
        <f t="shared" si="26"/>
        <v>289</v>
      </c>
      <c r="T173">
        <f t="shared" si="27"/>
        <v>233.5</v>
      </c>
      <c r="Y173">
        <v>5.4</v>
      </c>
      <c r="Z173">
        <v>9.2999999999999989</v>
      </c>
      <c r="AA173">
        <f t="shared" si="28"/>
        <v>42</v>
      </c>
      <c r="AB173">
        <f t="shared" si="29"/>
        <v>324</v>
      </c>
      <c r="AG173">
        <v>94.23</v>
      </c>
      <c r="AH173">
        <v>7</v>
      </c>
      <c r="AI173">
        <f t="shared" si="30"/>
        <v>307</v>
      </c>
      <c r="AJ173">
        <f t="shared" si="31"/>
        <v>233.5</v>
      </c>
    </row>
    <row r="174" spans="1:36">
      <c r="A174">
        <f>'03_Resumo_Municipios'!A174</f>
        <v>1300508</v>
      </c>
      <c r="B174" t="str">
        <f>'03_Resumo_Municipios'!B174</f>
        <v>Barreirinha</v>
      </c>
      <c r="C174" t="str">
        <f>'03_Resumo_Municipios'!D174</f>
        <v>Norte</v>
      </c>
      <c r="D174" s="4">
        <f>IFERROR(VALUE(Base_Amostral!K174),"")</f>
        <v>31051</v>
      </c>
      <c r="E174" s="4">
        <f>IFERROR(VALUE(Base_Amostral!M174),"")</f>
        <v>5.4</v>
      </c>
      <c r="F174" s="4">
        <f>'03_Resumo_Municipios'!E174</f>
        <v>9.2999999999999989</v>
      </c>
      <c r="G174" s="4">
        <f>'03_Resumo_Municipios'!F174</f>
        <v>7.2249999999999996</v>
      </c>
      <c r="H174">
        <f t="shared" si="22"/>
        <v>1</v>
      </c>
      <c r="I174">
        <f t="shared" si="23"/>
        <v>1</v>
      </c>
      <c r="J174">
        <v>23774</v>
      </c>
      <c r="K174">
        <v>6.4750000000000005</v>
      </c>
      <c r="L174">
        <f t="shared" si="24"/>
        <v>270</v>
      </c>
      <c r="M174">
        <f t="shared" si="25"/>
        <v>106</v>
      </c>
      <c r="Q174">
        <v>2914</v>
      </c>
      <c r="R174">
        <v>7.0500000000000007</v>
      </c>
      <c r="S174">
        <f t="shared" si="26"/>
        <v>23</v>
      </c>
      <c r="T174">
        <f t="shared" si="27"/>
        <v>241</v>
      </c>
      <c r="Y174">
        <v>13.12</v>
      </c>
      <c r="Z174">
        <v>6.4750000000000005</v>
      </c>
      <c r="AA174">
        <f t="shared" si="28"/>
        <v>98</v>
      </c>
      <c r="AB174">
        <f t="shared" si="29"/>
        <v>106</v>
      </c>
      <c r="AG174">
        <v>24.18</v>
      </c>
      <c r="AH174">
        <v>7.0500000000000007</v>
      </c>
      <c r="AI174">
        <f t="shared" si="30"/>
        <v>175</v>
      </c>
      <c r="AJ174">
        <f t="shared" si="31"/>
        <v>241</v>
      </c>
    </row>
    <row r="175" spans="1:36">
      <c r="A175">
        <f>'03_Resumo_Municipios'!A175</f>
        <v>1500958</v>
      </c>
      <c r="B175" t="str">
        <f>'03_Resumo_Municipios'!B175</f>
        <v>Aurora do Pará</v>
      </c>
      <c r="C175" t="str">
        <f>'03_Resumo_Municipios'!D175</f>
        <v>Norte</v>
      </c>
      <c r="D175" s="4">
        <f>IFERROR(VALUE(Base_Amostral!K175),"")</f>
        <v>23774</v>
      </c>
      <c r="E175" s="4">
        <f>IFERROR(VALUE(Base_Amostral!M175),"")</f>
        <v>13.12</v>
      </c>
      <c r="F175" s="4">
        <f>'03_Resumo_Municipios'!E175</f>
        <v>6.4750000000000005</v>
      </c>
      <c r="G175" s="4">
        <f>'03_Resumo_Municipios'!F175</f>
        <v>6.4</v>
      </c>
      <c r="H175">
        <f t="shared" si="22"/>
        <v>1</v>
      </c>
      <c r="I175">
        <f t="shared" si="23"/>
        <v>1</v>
      </c>
      <c r="J175">
        <v>2680</v>
      </c>
      <c r="K175">
        <v>9.2999999999999989</v>
      </c>
      <c r="L175">
        <f t="shared" si="24"/>
        <v>20</v>
      </c>
      <c r="M175">
        <f t="shared" si="25"/>
        <v>324</v>
      </c>
      <c r="Q175">
        <v>3110</v>
      </c>
      <c r="R175">
        <v>9.3000000000000007</v>
      </c>
      <c r="S175">
        <f t="shared" si="26"/>
        <v>29</v>
      </c>
      <c r="T175">
        <f t="shared" si="27"/>
        <v>351</v>
      </c>
      <c r="Y175">
        <v>1.9</v>
      </c>
      <c r="Z175">
        <v>9.2999999999999989</v>
      </c>
      <c r="AA175">
        <f t="shared" si="28"/>
        <v>16</v>
      </c>
      <c r="AB175">
        <f t="shared" si="29"/>
        <v>324</v>
      </c>
      <c r="AG175">
        <v>21.96</v>
      </c>
      <c r="AH175">
        <v>9.3000000000000007</v>
      </c>
      <c r="AI175">
        <f t="shared" si="30"/>
        <v>167</v>
      </c>
      <c r="AJ175">
        <f t="shared" si="31"/>
        <v>351</v>
      </c>
    </row>
    <row r="176" spans="1:36">
      <c r="A176">
        <f>'03_Resumo_Municipios'!A176</f>
        <v>1718881</v>
      </c>
      <c r="B176" t="str">
        <f>'03_Resumo_Municipios'!B176</f>
        <v>Santa Maria do Tocantins</v>
      </c>
      <c r="C176" t="str">
        <f>'03_Resumo_Municipios'!D176</f>
        <v>Norte</v>
      </c>
      <c r="D176" s="4">
        <f>IFERROR(VALUE(Base_Amostral!K176),"")</f>
        <v>2680</v>
      </c>
      <c r="E176" s="4">
        <f>IFERROR(VALUE(Base_Amostral!M176),"")</f>
        <v>1.9</v>
      </c>
      <c r="F176" s="4">
        <f>'03_Resumo_Municipios'!E176</f>
        <v>9.2999999999999989</v>
      </c>
      <c r="G176" s="4" t="str">
        <f>'03_Resumo_Municipios'!F176</f>
        <v/>
      </c>
      <c r="H176">
        <f t="shared" si="22"/>
        <v>1</v>
      </c>
      <c r="I176">
        <f t="shared" si="23"/>
        <v>1</v>
      </c>
      <c r="J176">
        <v>12627</v>
      </c>
      <c r="K176">
        <v>6.5749999999999993</v>
      </c>
      <c r="L176">
        <f t="shared" si="24"/>
        <v>189</v>
      </c>
      <c r="M176">
        <f t="shared" si="25"/>
        <v>121.5</v>
      </c>
      <c r="Q176">
        <v>9311</v>
      </c>
      <c r="R176">
        <v>10</v>
      </c>
      <c r="S176">
        <f t="shared" si="26"/>
        <v>141</v>
      </c>
      <c r="T176">
        <f t="shared" si="27"/>
        <v>355</v>
      </c>
      <c r="Y176">
        <v>2.5299999999999998</v>
      </c>
      <c r="Z176">
        <v>6.5749999999999993</v>
      </c>
      <c r="AA176">
        <f t="shared" si="28"/>
        <v>21</v>
      </c>
      <c r="AB176">
        <f t="shared" si="29"/>
        <v>121.5</v>
      </c>
      <c r="AG176">
        <v>58.1</v>
      </c>
      <c r="AH176">
        <v>10</v>
      </c>
      <c r="AI176">
        <f t="shared" si="30"/>
        <v>272</v>
      </c>
      <c r="AJ176">
        <f t="shared" si="31"/>
        <v>355</v>
      </c>
    </row>
    <row r="177" spans="1:36">
      <c r="A177">
        <f>'03_Resumo_Municipios'!A177</f>
        <v>1100080</v>
      </c>
      <c r="B177" t="str">
        <f>'03_Resumo_Municipios'!B177</f>
        <v>Costa Marques</v>
      </c>
      <c r="C177" t="str">
        <f>'03_Resumo_Municipios'!D177</f>
        <v>Norte</v>
      </c>
      <c r="D177" s="4">
        <f>IFERROR(VALUE(Base_Amostral!K177),"")</f>
        <v>12627</v>
      </c>
      <c r="E177" s="4">
        <f>IFERROR(VALUE(Base_Amostral!M177),"")</f>
        <v>2.5299999999999998</v>
      </c>
      <c r="F177" s="4">
        <f>'03_Resumo_Municipios'!E177</f>
        <v>6.5749999999999993</v>
      </c>
      <c r="G177" s="4">
        <f>'03_Resumo_Municipios'!F177</f>
        <v>6.6</v>
      </c>
      <c r="H177">
        <f t="shared" si="22"/>
        <v>1</v>
      </c>
      <c r="I177">
        <f t="shared" si="23"/>
        <v>1</v>
      </c>
      <c r="J177">
        <v>158188</v>
      </c>
      <c r="K177">
        <v>7.4333333333333327</v>
      </c>
      <c r="L177">
        <f t="shared" si="24"/>
        <v>351</v>
      </c>
      <c r="M177">
        <f t="shared" si="25"/>
        <v>234</v>
      </c>
      <c r="Q177">
        <v>66970</v>
      </c>
      <c r="R177">
        <v>6.8</v>
      </c>
      <c r="S177">
        <f t="shared" si="26"/>
        <v>325</v>
      </c>
      <c r="T177">
        <f t="shared" si="27"/>
        <v>192.5</v>
      </c>
      <c r="Y177">
        <v>98.21</v>
      </c>
      <c r="Z177">
        <v>7.4333333333333327</v>
      </c>
      <c r="AA177">
        <f t="shared" si="28"/>
        <v>317</v>
      </c>
      <c r="AB177">
        <f t="shared" si="29"/>
        <v>234</v>
      </c>
      <c r="AG177">
        <v>430.29</v>
      </c>
      <c r="AH177">
        <v>6.8</v>
      </c>
      <c r="AI177">
        <f t="shared" si="30"/>
        <v>347</v>
      </c>
      <c r="AJ177">
        <f t="shared" si="31"/>
        <v>192.5</v>
      </c>
    </row>
    <row r="178" spans="1:36">
      <c r="A178">
        <f>'03_Resumo_Municipios'!A178</f>
        <v>1500107</v>
      </c>
      <c r="B178" t="str">
        <f>'03_Resumo_Municipios'!B178</f>
        <v>Abaetetuba</v>
      </c>
      <c r="C178" t="str">
        <f>'03_Resumo_Municipios'!D178</f>
        <v>Norte</v>
      </c>
      <c r="D178" s="4">
        <f>IFERROR(VALUE(Base_Amostral!K178),"")</f>
        <v>158188</v>
      </c>
      <c r="E178" s="4">
        <f>IFERROR(VALUE(Base_Amostral!M178),"")</f>
        <v>98.21</v>
      </c>
      <c r="F178" s="4">
        <f>'03_Resumo_Municipios'!E178</f>
        <v>7.4333333333333327</v>
      </c>
      <c r="G178" s="4">
        <f>'03_Resumo_Municipios'!F178</f>
        <v>6</v>
      </c>
      <c r="H178">
        <f t="shared" si="22"/>
        <v>1</v>
      </c>
      <c r="I178">
        <f t="shared" si="23"/>
        <v>1</v>
      </c>
      <c r="J178">
        <v>15232</v>
      </c>
      <c r="K178">
        <v>6.5500000000000007</v>
      </c>
      <c r="L178">
        <f t="shared" si="24"/>
        <v>213</v>
      </c>
      <c r="M178">
        <f t="shared" si="25"/>
        <v>120</v>
      </c>
      <c r="Q178">
        <v>13712</v>
      </c>
      <c r="R178">
        <v>9.8000000000000007</v>
      </c>
      <c r="S178">
        <f t="shared" si="26"/>
        <v>201</v>
      </c>
      <c r="T178">
        <f t="shared" si="27"/>
        <v>354</v>
      </c>
      <c r="Y178">
        <v>32.68</v>
      </c>
      <c r="Z178">
        <v>6.5500000000000007</v>
      </c>
      <c r="AA178">
        <f t="shared" si="28"/>
        <v>219</v>
      </c>
      <c r="AB178">
        <f t="shared" si="29"/>
        <v>120</v>
      </c>
      <c r="AG178">
        <v>65.430000000000007</v>
      </c>
      <c r="AH178">
        <v>9.8000000000000007</v>
      </c>
      <c r="AI178">
        <f t="shared" si="30"/>
        <v>282</v>
      </c>
      <c r="AJ178">
        <f t="shared" si="31"/>
        <v>354</v>
      </c>
    </row>
    <row r="179" spans="1:36">
      <c r="A179">
        <f>'03_Resumo_Municipios'!A179</f>
        <v>3512308</v>
      </c>
      <c r="B179" t="str">
        <f>'03_Resumo_Municipios'!B179</f>
        <v>Conchas</v>
      </c>
      <c r="C179" t="str">
        <f>'03_Resumo_Municipios'!D179</f>
        <v>Sudeste</v>
      </c>
      <c r="D179" s="4">
        <f>IFERROR(VALUE(Base_Amostral!K179),"")</f>
        <v>15232</v>
      </c>
      <c r="E179" s="4">
        <f>IFERROR(VALUE(Base_Amostral!M179),"")</f>
        <v>32.68</v>
      </c>
      <c r="F179" s="4">
        <f>'03_Resumo_Municipios'!E179</f>
        <v>6.5500000000000007</v>
      </c>
      <c r="G179" s="4">
        <f>'03_Resumo_Municipios'!F179</f>
        <v>7.2</v>
      </c>
      <c r="H179">
        <f t="shared" si="22"/>
        <v>1</v>
      </c>
      <c r="I179">
        <f t="shared" si="23"/>
        <v>1</v>
      </c>
      <c r="J179">
        <v>29619</v>
      </c>
      <c r="K179">
        <v>7.2499999999999991</v>
      </c>
      <c r="L179">
        <f t="shared" si="24"/>
        <v>293</v>
      </c>
      <c r="M179">
        <f t="shared" si="25"/>
        <v>214</v>
      </c>
      <c r="Q179">
        <v>7904</v>
      </c>
      <c r="R179">
        <v>7.9</v>
      </c>
      <c r="S179">
        <f t="shared" si="26"/>
        <v>128</v>
      </c>
      <c r="T179">
        <f t="shared" si="27"/>
        <v>324</v>
      </c>
      <c r="Y179">
        <v>94.23</v>
      </c>
      <c r="Z179">
        <v>7.2499999999999991</v>
      </c>
      <c r="AA179">
        <f t="shared" si="28"/>
        <v>314</v>
      </c>
      <c r="AB179">
        <f t="shared" si="29"/>
        <v>214</v>
      </c>
      <c r="AG179">
        <v>35.68</v>
      </c>
      <c r="AH179">
        <v>7.9</v>
      </c>
      <c r="AI179">
        <f t="shared" si="30"/>
        <v>225</v>
      </c>
      <c r="AJ179">
        <f t="shared" si="31"/>
        <v>324</v>
      </c>
    </row>
    <row r="180" spans="1:36">
      <c r="A180">
        <f>'03_Resumo_Municipios'!A180</f>
        <v>3303856</v>
      </c>
      <c r="B180" t="str">
        <f>'03_Resumo_Municipios'!B180</f>
        <v>Paty do Alferes</v>
      </c>
      <c r="C180" t="str">
        <f>'03_Resumo_Municipios'!D180</f>
        <v>Sudeste</v>
      </c>
      <c r="D180" s="4">
        <f>IFERROR(VALUE(Base_Amostral!K180),"")</f>
        <v>29619</v>
      </c>
      <c r="E180" s="4">
        <f>IFERROR(VALUE(Base_Amostral!M180),"")</f>
        <v>94.23</v>
      </c>
      <c r="F180" s="4">
        <f>'03_Resumo_Municipios'!E180</f>
        <v>7.2499999999999991</v>
      </c>
      <c r="G180" s="4">
        <f>'03_Resumo_Municipios'!F180</f>
        <v>7</v>
      </c>
      <c r="H180">
        <f t="shared" si="22"/>
        <v>1</v>
      </c>
      <c r="I180">
        <f t="shared" si="23"/>
        <v>1</v>
      </c>
      <c r="J180">
        <v>2914</v>
      </c>
      <c r="K180">
        <v>7.2249999999999996</v>
      </c>
      <c r="L180">
        <f t="shared" si="24"/>
        <v>24</v>
      </c>
      <c r="M180">
        <f t="shared" si="25"/>
        <v>212</v>
      </c>
      <c r="Q180">
        <v>170537</v>
      </c>
      <c r="R180">
        <v>6.9</v>
      </c>
      <c r="S180">
        <f t="shared" si="26"/>
        <v>349</v>
      </c>
      <c r="T180">
        <f t="shared" si="27"/>
        <v>216</v>
      </c>
      <c r="Y180">
        <v>24.18</v>
      </c>
      <c r="Z180">
        <v>7.2249999999999996</v>
      </c>
      <c r="AA180">
        <f t="shared" si="28"/>
        <v>179</v>
      </c>
      <c r="AB180">
        <f t="shared" si="29"/>
        <v>212</v>
      </c>
      <c r="AG180">
        <v>2355.65</v>
      </c>
      <c r="AH180">
        <v>6.9</v>
      </c>
      <c r="AI180">
        <f t="shared" si="30"/>
        <v>353</v>
      </c>
      <c r="AJ180">
        <f t="shared" si="31"/>
        <v>216</v>
      </c>
    </row>
    <row r="181" spans="1:36">
      <c r="A181">
        <f>'03_Resumo_Municipios'!A181</f>
        <v>3162302</v>
      </c>
      <c r="B181" t="str">
        <f>'03_Resumo_Municipios'!B181</f>
        <v>São João da Mata</v>
      </c>
      <c r="C181" t="str">
        <f>'03_Resumo_Municipios'!D181</f>
        <v>Sudeste</v>
      </c>
      <c r="D181" s="4">
        <f>IFERROR(VALUE(Base_Amostral!K181),"")</f>
        <v>2914</v>
      </c>
      <c r="E181" s="4">
        <f>IFERROR(VALUE(Base_Amostral!M181),"")</f>
        <v>24.18</v>
      </c>
      <c r="F181" s="4">
        <f>'03_Resumo_Municipios'!E181</f>
        <v>7.2249999999999996</v>
      </c>
      <c r="G181" s="4">
        <f>'03_Resumo_Municipios'!F181</f>
        <v>7.0500000000000007</v>
      </c>
      <c r="H181">
        <f t="shared" si="22"/>
        <v>1</v>
      </c>
      <c r="I181">
        <f t="shared" si="23"/>
        <v>1</v>
      </c>
      <c r="J181">
        <v>3110</v>
      </c>
      <c r="K181">
        <v>9.2999999999999989</v>
      </c>
      <c r="L181">
        <f t="shared" si="24"/>
        <v>30</v>
      </c>
      <c r="M181">
        <f t="shared" si="25"/>
        <v>324</v>
      </c>
      <c r="Q181">
        <v>29984</v>
      </c>
      <c r="R181">
        <v>7.1</v>
      </c>
      <c r="S181">
        <f t="shared" si="26"/>
        <v>290</v>
      </c>
      <c r="T181">
        <f t="shared" si="27"/>
        <v>245.5</v>
      </c>
      <c r="Y181">
        <v>21.96</v>
      </c>
      <c r="Z181">
        <v>9.2999999999999989</v>
      </c>
      <c r="AA181">
        <f t="shared" si="28"/>
        <v>171</v>
      </c>
      <c r="AB181">
        <f t="shared" si="29"/>
        <v>324</v>
      </c>
      <c r="AG181">
        <v>73.19</v>
      </c>
      <c r="AH181">
        <v>7.1</v>
      </c>
      <c r="AI181">
        <f t="shared" si="30"/>
        <v>292</v>
      </c>
      <c r="AJ181">
        <f t="shared" si="31"/>
        <v>245.5</v>
      </c>
    </row>
    <row r="182" spans="1:36">
      <c r="A182">
        <f>'03_Resumo_Municipios'!A182</f>
        <v>3115409</v>
      </c>
      <c r="B182" t="str">
        <f>'03_Resumo_Municipios'!B182</f>
        <v>Catas Altas da Noruega</v>
      </c>
      <c r="C182" t="str">
        <f>'03_Resumo_Municipios'!D182</f>
        <v>Sudeste</v>
      </c>
      <c r="D182" s="4">
        <f>IFERROR(VALUE(Base_Amostral!K182),"")</f>
        <v>3110</v>
      </c>
      <c r="E182" s="4">
        <f>IFERROR(VALUE(Base_Amostral!M182),"")</f>
        <v>21.96</v>
      </c>
      <c r="F182" s="4">
        <f>'03_Resumo_Municipios'!E182</f>
        <v>9.2999999999999989</v>
      </c>
      <c r="G182" s="4">
        <f>'03_Resumo_Municipios'!F182</f>
        <v>9.3000000000000007</v>
      </c>
      <c r="H182">
        <f t="shared" si="22"/>
        <v>1</v>
      </c>
      <c r="I182">
        <f t="shared" si="23"/>
        <v>1</v>
      </c>
      <c r="J182">
        <v>9311</v>
      </c>
      <c r="K182">
        <v>9.75</v>
      </c>
      <c r="L182">
        <f t="shared" si="24"/>
        <v>143</v>
      </c>
      <c r="M182">
        <f t="shared" si="25"/>
        <v>360.5</v>
      </c>
      <c r="Q182">
        <v>3722</v>
      </c>
      <c r="R182">
        <v>6.35</v>
      </c>
      <c r="S182">
        <f t="shared" si="26"/>
        <v>46</v>
      </c>
      <c r="T182">
        <f t="shared" si="27"/>
        <v>106.5</v>
      </c>
      <c r="Y182">
        <v>58.1</v>
      </c>
      <c r="Z182">
        <v>9.75</v>
      </c>
      <c r="AA182">
        <f t="shared" si="28"/>
        <v>278</v>
      </c>
      <c r="AB182">
        <f t="shared" si="29"/>
        <v>360.5</v>
      </c>
      <c r="AG182">
        <v>27.84</v>
      </c>
      <c r="AH182">
        <v>6.35</v>
      </c>
      <c r="AI182">
        <f t="shared" si="30"/>
        <v>192</v>
      </c>
      <c r="AJ182">
        <f t="shared" si="31"/>
        <v>106.5</v>
      </c>
    </row>
    <row r="183" spans="1:36">
      <c r="A183">
        <f>'03_Resumo_Municipios'!A183</f>
        <v>3532900</v>
      </c>
      <c r="B183" t="str">
        <f>'03_Resumo_Municipios'!B183</f>
        <v>Nova Europa</v>
      </c>
      <c r="C183" t="str">
        <f>'03_Resumo_Municipios'!D183</f>
        <v>Sudeste</v>
      </c>
      <c r="D183" s="4">
        <f>IFERROR(VALUE(Base_Amostral!K183),"")</f>
        <v>9311</v>
      </c>
      <c r="E183" s="4">
        <f>IFERROR(VALUE(Base_Amostral!M183),"")</f>
        <v>58.1</v>
      </c>
      <c r="F183" s="4">
        <f>'03_Resumo_Municipios'!E183</f>
        <v>9.75</v>
      </c>
      <c r="G183" s="4">
        <f>'03_Resumo_Municipios'!F183</f>
        <v>10</v>
      </c>
      <c r="H183">
        <f t="shared" si="22"/>
        <v>1</v>
      </c>
      <c r="I183">
        <f t="shared" si="23"/>
        <v>1</v>
      </c>
      <c r="J183">
        <v>66970</v>
      </c>
      <c r="K183">
        <v>9.2999999999999989</v>
      </c>
      <c r="L183">
        <f t="shared" si="24"/>
        <v>329</v>
      </c>
      <c r="M183">
        <f t="shared" si="25"/>
        <v>324</v>
      </c>
      <c r="Q183">
        <v>8741</v>
      </c>
      <c r="R183">
        <v>7.5</v>
      </c>
      <c r="S183">
        <f t="shared" si="26"/>
        <v>136</v>
      </c>
      <c r="T183">
        <f t="shared" si="27"/>
        <v>301.5</v>
      </c>
      <c r="Y183">
        <v>430.29</v>
      </c>
      <c r="Z183">
        <v>9.2999999999999989</v>
      </c>
      <c r="AA183">
        <f t="shared" si="28"/>
        <v>353</v>
      </c>
      <c r="AB183">
        <f t="shared" si="29"/>
        <v>324</v>
      </c>
      <c r="AG183">
        <v>80.459999999999994</v>
      </c>
      <c r="AH183">
        <v>7.5</v>
      </c>
      <c r="AI183">
        <f t="shared" si="30"/>
        <v>298</v>
      </c>
      <c r="AJ183">
        <f t="shared" si="31"/>
        <v>301.5</v>
      </c>
    </row>
    <row r="184" spans="1:36">
      <c r="A184">
        <f>'03_Resumo_Municipios'!A184</f>
        <v>3515103</v>
      </c>
      <c r="B184" t="str">
        <f>'03_Resumo_Municipios'!B184</f>
        <v>Embu-Guaçu</v>
      </c>
      <c r="C184" t="str">
        <f>'03_Resumo_Municipios'!D184</f>
        <v>Sudeste</v>
      </c>
      <c r="D184" s="4">
        <f>IFERROR(VALUE(Base_Amostral!K184),"")</f>
        <v>66970</v>
      </c>
      <c r="E184" s="4">
        <f>IFERROR(VALUE(Base_Amostral!M184),"")</f>
        <v>430.29</v>
      </c>
      <c r="F184" s="4">
        <f>'03_Resumo_Municipios'!E184</f>
        <v>9.2999999999999989</v>
      </c>
      <c r="G184" s="4">
        <f>'03_Resumo_Municipios'!F184</f>
        <v>6.8</v>
      </c>
      <c r="H184">
        <f t="shared" si="22"/>
        <v>1</v>
      </c>
      <c r="I184">
        <f t="shared" si="23"/>
        <v>1</v>
      </c>
      <c r="J184">
        <v>13712</v>
      </c>
      <c r="K184">
        <v>9.4500000000000011</v>
      </c>
      <c r="L184">
        <f t="shared" si="24"/>
        <v>203</v>
      </c>
      <c r="M184">
        <f t="shared" si="25"/>
        <v>359</v>
      </c>
      <c r="Q184">
        <v>7714</v>
      </c>
      <c r="R184">
        <v>5.4249999999999998</v>
      </c>
      <c r="S184">
        <f t="shared" si="26"/>
        <v>125</v>
      </c>
      <c r="T184">
        <f t="shared" si="27"/>
        <v>25</v>
      </c>
      <c r="Y184">
        <v>65.430000000000007</v>
      </c>
      <c r="Z184">
        <v>9.4500000000000011</v>
      </c>
      <c r="AA184">
        <f t="shared" si="28"/>
        <v>288</v>
      </c>
      <c r="AB184">
        <f t="shared" si="29"/>
        <v>359</v>
      </c>
      <c r="AG184">
        <v>29.2</v>
      </c>
      <c r="AH184">
        <v>5.4249999999999998</v>
      </c>
      <c r="AI184">
        <f t="shared" si="30"/>
        <v>194</v>
      </c>
      <c r="AJ184">
        <f t="shared" si="31"/>
        <v>25</v>
      </c>
    </row>
    <row r="185" spans="1:36">
      <c r="A185">
        <f>'03_Resumo_Municipios'!A185</f>
        <v>3520905</v>
      </c>
      <c r="B185" t="str">
        <f>'03_Resumo_Municipios'!B185</f>
        <v>Ipaussu</v>
      </c>
      <c r="C185" t="str">
        <f>'03_Resumo_Municipios'!D185</f>
        <v>Sudeste</v>
      </c>
      <c r="D185" s="4">
        <f>IFERROR(VALUE(Base_Amostral!K185),"")</f>
        <v>13712</v>
      </c>
      <c r="E185" s="4">
        <f>IFERROR(VALUE(Base_Amostral!M185),"")</f>
        <v>65.430000000000007</v>
      </c>
      <c r="F185" s="4">
        <f>'03_Resumo_Municipios'!E185</f>
        <v>9.4500000000000011</v>
      </c>
      <c r="G185" s="4">
        <f>'03_Resumo_Municipios'!F185</f>
        <v>9.8000000000000007</v>
      </c>
      <c r="H185">
        <f t="shared" si="22"/>
        <v>1</v>
      </c>
      <c r="I185">
        <f t="shared" si="23"/>
        <v>1</v>
      </c>
      <c r="J185">
        <v>7904</v>
      </c>
      <c r="K185">
        <v>8.2999999999999989</v>
      </c>
      <c r="L185">
        <f t="shared" si="24"/>
        <v>130</v>
      </c>
      <c r="M185">
        <f t="shared" si="25"/>
        <v>278</v>
      </c>
      <c r="Q185">
        <v>4548</v>
      </c>
      <c r="R185">
        <v>6.6</v>
      </c>
      <c r="S185">
        <f t="shared" si="26"/>
        <v>70</v>
      </c>
      <c r="T185">
        <f t="shared" si="27"/>
        <v>154</v>
      </c>
      <c r="Y185">
        <v>35.68</v>
      </c>
      <c r="Z185">
        <v>8.2999999999999989</v>
      </c>
      <c r="AA185">
        <f t="shared" si="28"/>
        <v>230</v>
      </c>
      <c r="AB185">
        <f t="shared" si="29"/>
        <v>278</v>
      </c>
      <c r="AG185">
        <v>24.84</v>
      </c>
      <c r="AH185">
        <v>6.6</v>
      </c>
      <c r="AI185">
        <f t="shared" si="30"/>
        <v>178</v>
      </c>
      <c r="AJ185">
        <f t="shared" si="31"/>
        <v>154</v>
      </c>
    </row>
    <row r="186" spans="1:36">
      <c r="A186">
        <f>'03_Resumo_Municipios'!A186</f>
        <v>3554409</v>
      </c>
      <c r="B186" t="str">
        <f>'03_Resumo_Municipios'!B186</f>
        <v>Terra Roxa</v>
      </c>
      <c r="C186" t="str">
        <f>'03_Resumo_Municipios'!D186</f>
        <v>Sudeste</v>
      </c>
      <c r="D186" s="4">
        <f>IFERROR(VALUE(Base_Amostral!K186),"")</f>
        <v>7904</v>
      </c>
      <c r="E186" s="4">
        <f>IFERROR(VALUE(Base_Amostral!M186),"")</f>
        <v>35.68</v>
      </c>
      <c r="F186" s="4">
        <f>'03_Resumo_Municipios'!E186</f>
        <v>8.2999999999999989</v>
      </c>
      <c r="G186" s="4">
        <f>'03_Resumo_Municipios'!F186</f>
        <v>7.9</v>
      </c>
      <c r="H186">
        <f t="shared" si="22"/>
        <v>1</v>
      </c>
      <c r="I186">
        <f t="shared" si="23"/>
        <v>1</v>
      </c>
      <c r="J186">
        <v>170537</v>
      </c>
      <c r="K186">
        <v>6.3250000000000002</v>
      </c>
      <c r="L186">
        <f t="shared" si="24"/>
        <v>354</v>
      </c>
      <c r="M186">
        <f t="shared" si="25"/>
        <v>91</v>
      </c>
      <c r="Q186">
        <v>3344</v>
      </c>
      <c r="R186">
        <v>6.1</v>
      </c>
      <c r="S186">
        <f t="shared" si="26"/>
        <v>36</v>
      </c>
      <c r="T186">
        <f t="shared" si="27"/>
        <v>73.5</v>
      </c>
      <c r="Y186">
        <v>2355.65</v>
      </c>
      <c r="Z186">
        <v>6.3250000000000002</v>
      </c>
      <c r="AA186">
        <f t="shared" si="28"/>
        <v>359</v>
      </c>
      <c r="AB186">
        <f t="shared" si="29"/>
        <v>91</v>
      </c>
      <c r="AG186">
        <v>9.34</v>
      </c>
      <c r="AH186">
        <v>6.1</v>
      </c>
      <c r="AI186">
        <f t="shared" si="30"/>
        <v>69</v>
      </c>
      <c r="AJ186">
        <f t="shared" si="31"/>
        <v>73.5</v>
      </c>
    </row>
    <row r="187" spans="1:36">
      <c r="A187">
        <f>'03_Resumo_Municipios'!A187</f>
        <v>3129806</v>
      </c>
      <c r="B187" t="str">
        <f>'03_Resumo_Municipios'!B187</f>
        <v>Ibirité</v>
      </c>
      <c r="C187" t="str">
        <f>'03_Resumo_Municipios'!D187</f>
        <v>Sudeste</v>
      </c>
      <c r="D187" s="4">
        <f>IFERROR(VALUE(Base_Amostral!K187),"")</f>
        <v>170537</v>
      </c>
      <c r="E187" s="4">
        <f>IFERROR(VALUE(Base_Amostral!M187),"")</f>
        <v>2355.65</v>
      </c>
      <c r="F187" s="4">
        <f>'03_Resumo_Municipios'!E187</f>
        <v>6.3250000000000002</v>
      </c>
      <c r="G187" s="4">
        <f>'03_Resumo_Municipios'!F187</f>
        <v>6.9</v>
      </c>
      <c r="H187">
        <f t="shared" si="22"/>
        <v>1</v>
      </c>
      <c r="I187">
        <f t="shared" si="23"/>
        <v>1</v>
      </c>
      <c r="J187">
        <v>29984</v>
      </c>
      <c r="K187">
        <v>7.65</v>
      </c>
      <c r="L187">
        <f t="shared" si="24"/>
        <v>294</v>
      </c>
      <c r="M187">
        <f t="shared" si="25"/>
        <v>245.5</v>
      </c>
      <c r="Q187">
        <v>4389</v>
      </c>
      <c r="R187">
        <v>6.875</v>
      </c>
      <c r="S187">
        <f t="shared" si="26"/>
        <v>66</v>
      </c>
      <c r="T187">
        <f t="shared" si="27"/>
        <v>207</v>
      </c>
      <c r="Y187">
        <v>73.19</v>
      </c>
      <c r="Z187">
        <v>7.65</v>
      </c>
      <c r="AA187">
        <f t="shared" si="28"/>
        <v>299</v>
      </c>
      <c r="AB187">
        <f t="shared" si="29"/>
        <v>245.5</v>
      </c>
      <c r="AG187">
        <v>15.14</v>
      </c>
      <c r="AH187">
        <v>6.875</v>
      </c>
      <c r="AI187">
        <f t="shared" si="30"/>
        <v>116</v>
      </c>
      <c r="AJ187">
        <f t="shared" si="31"/>
        <v>207</v>
      </c>
    </row>
    <row r="188" spans="1:36">
      <c r="A188">
        <f>'03_Resumo_Municipios'!A188</f>
        <v>3200409</v>
      </c>
      <c r="B188" t="str">
        <f>'03_Resumo_Municipios'!B188</f>
        <v>Anchieta</v>
      </c>
      <c r="C188" t="str">
        <f>'03_Resumo_Municipios'!D188</f>
        <v>Sudeste</v>
      </c>
      <c r="D188" s="4">
        <f>IFERROR(VALUE(Base_Amostral!K188),"")</f>
        <v>29984</v>
      </c>
      <c r="E188" s="4">
        <f>IFERROR(VALUE(Base_Amostral!M188),"")</f>
        <v>73.19</v>
      </c>
      <c r="F188" s="4">
        <f>'03_Resumo_Municipios'!E188</f>
        <v>7.65</v>
      </c>
      <c r="G188" s="4">
        <f>'03_Resumo_Municipios'!F188</f>
        <v>7.1</v>
      </c>
      <c r="H188">
        <f t="shared" si="22"/>
        <v>1</v>
      </c>
      <c r="I188">
        <f t="shared" si="23"/>
        <v>1</v>
      </c>
      <c r="J188">
        <v>3722</v>
      </c>
      <c r="K188">
        <v>6.6000000000000005</v>
      </c>
      <c r="L188">
        <f t="shared" si="24"/>
        <v>47</v>
      </c>
      <c r="M188">
        <f t="shared" si="25"/>
        <v>139</v>
      </c>
      <c r="Q188">
        <v>14060</v>
      </c>
      <c r="R188">
        <v>5.7</v>
      </c>
      <c r="S188">
        <f t="shared" si="26"/>
        <v>203</v>
      </c>
      <c r="T188">
        <f t="shared" si="27"/>
        <v>46</v>
      </c>
      <c r="Y188">
        <v>27.84</v>
      </c>
      <c r="Z188">
        <v>6.6000000000000005</v>
      </c>
      <c r="AA188">
        <f t="shared" si="28"/>
        <v>196</v>
      </c>
      <c r="AB188">
        <f t="shared" si="29"/>
        <v>139</v>
      </c>
      <c r="AG188">
        <v>9.35</v>
      </c>
      <c r="AH188">
        <v>5.7</v>
      </c>
      <c r="AI188">
        <f t="shared" si="30"/>
        <v>70</v>
      </c>
      <c r="AJ188">
        <f t="shared" si="31"/>
        <v>46</v>
      </c>
    </row>
    <row r="189" spans="1:36">
      <c r="A189">
        <f>'03_Resumo_Municipios'!A189</f>
        <v>3530904</v>
      </c>
      <c r="B189" t="str">
        <f>'03_Resumo_Municipios'!B189</f>
        <v>Mombuca</v>
      </c>
      <c r="C189" t="str">
        <f>'03_Resumo_Municipios'!D189</f>
        <v>Sudeste</v>
      </c>
      <c r="D189" s="4">
        <f>IFERROR(VALUE(Base_Amostral!K189),"")</f>
        <v>3722</v>
      </c>
      <c r="E189" s="4">
        <f>IFERROR(VALUE(Base_Amostral!M189),"")</f>
        <v>27.84</v>
      </c>
      <c r="F189" s="4">
        <f>'03_Resumo_Municipios'!E189</f>
        <v>6.6000000000000005</v>
      </c>
      <c r="G189" s="4">
        <f>'03_Resumo_Municipios'!F189</f>
        <v>6.35</v>
      </c>
      <c r="H189">
        <f t="shared" si="22"/>
        <v>1</v>
      </c>
      <c r="I189">
        <f t="shared" si="23"/>
        <v>1</v>
      </c>
      <c r="J189">
        <v>8741</v>
      </c>
      <c r="K189">
        <v>7.85</v>
      </c>
      <c r="L189">
        <f t="shared" si="24"/>
        <v>138</v>
      </c>
      <c r="M189">
        <f t="shared" si="25"/>
        <v>261.5</v>
      </c>
      <c r="Q189">
        <v>4713</v>
      </c>
      <c r="R189">
        <v>5.7750000000000004</v>
      </c>
      <c r="S189">
        <f t="shared" si="26"/>
        <v>72</v>
      </c>
      <c r="T189">
        <f t="shared" si="27"/>
        <v>50</v>
      </c>
      <c r="Y189">
        <v>80.459999999999994</v>
      </c>
      <c r="Z189">
        <v>7.85</v>
      </c>
      <c r="AA189">
        <f t="shared" si="28"/>
        <v>305</v>
      </c>
      <c r="AB189">
        <f t="shared" si="29"/>
        <v>261.5</v>
      </c>
      <c r="AG189">
        <v>58.62</v>
      </c>
      <c r="AH189">
        <v>5.7750000000000004</v>
      </c>
      <c r="AI189">
        <f t="shared" si="30"/>
        <v>274</v>
      </c>
      <c r="AJ189">
        <f t="shared" si="31"/>
        <v>50</v>
      </c>
    </row>
    <row r="190" spans="1:36">
      <c r="A190">
        <f>'03_Resumo_Municipios'!A190</f>
        <v>3300951</v>
      </c>
      <c r="B190" t="str">
        <f>'03_Resumo_Municipios'!B190</f>
        <v>Comendador Levy Gasparian</v>
      </c>
      <c r="C190" t="str">
        <f>'03_Resumo_Municipios'!D190</f>
        <v>Sudeste</v>
      </c>
      <c r="D190" s="4">
        <f>IFERROR(VALUE(Base_Amostral!K190),"")</f>
        <v>8741</v>
      </c>
      <c r="E190" s="4">
        <f>IFERROR(VALUE(Base_Amostral!M190),"")</f>
        <v>80.459999999999994</v>
      </c>
      <c r="F190" s="4">
        <f>'03_Resumo_Municipios'!E190</f>
        <v>7.85</v>
      </c>
      <c r="G190" s="4">
        <f>'03_Resumo_Municipios'!F190</f>
        <v>7.5</v>
      </c>
      <c r="H190">
        <f t="shared" si="22"/>
        <v>1</v>
      </c>
      <c r="I190">
        <f t="shared" si="23"/>
        <v>1</v>
      </c>
      <c r="J190">
        <v>7714</v>
      </c>
      <c r="K190">
        <v>5.5000000000000009</v>
      </c>
      <c r="L190">
        <f t="shared" si="24"/>
        <v>127</v>
      </c>
      <c r="M190">
        <f t="shared" si="25"/>
        <v>27</v>
      </c>
      <c r="Q190">
        <v>44170</v>
      </c>
      <c r="R190">
        <v>7.4000000000000012</v>
      </c>
      <c r="S190">
        <f t="shared" si="26"/>
        <v>315</v>
      </c>
      <c r="T190">
        <f t="shared" si="27"/>
        <v>296</v>
      </c>
      <c r="Y190">
        <v>29.2</v>
      </c>
      <c r="Z190">
        <v>5.5000000000000009</v>
      </c>
      <c r="AA190">
        <f t="shared" si="28"/>
        <v>198</v>
      </c>
      <c r="AB190">
        <f t="shared" si="29"/>
        <v>27</v>
      </c>
      <c r="AG190">
        <v>1215.43</v>
      </c>
      <c r="AH190">
        <v>7.4000000000000012</v>
      </c>
      <c r="AI190">
        <f t="shared" si="30"/>
        <v>352</v>
      </c>
      <c r="AJ190">
        <f t="shared" si="31"/>
        <v>296</v>
      </c>
    </row>
    <row r="191" spans="1:36">
      <c r="A191">
        <f>'03_Resumo_Municipios'!A191</f>
        <v>3128402</v>
      </c>
      <c r="B191" t="str">
        <f>'03_Resumo_Municipios'!B191</f>
        <v>Guarani</v>
      </c>
      <c r="C191" t="str">
        <f>'03_Resumo_Municipios'!D191</f>
        <v>Sudeste</v>
      </c>
      <c r="D191" s="4">
        <f>IFERROR(VALUE(Base_Amostral!K191),"")</f>
        <v>7714</v>
      </c>
      <c r="E191" s="4">
        <f>IFERROR(VALUE(Base_Amostral!M191),"")</f>
        <v>29.2</v>
      </c>
      <c r="F191" s="4">
        <f>'03_Resumo_Municipios'!E191</f>
        <v>5.5000000000000009</v>
      </c>
      <c r="G191" s="4">
        <f>'03_Resumo_Municipios'!F191</f>
        <v>5.4249999999999998</v>
      </c>
      <c r="H191">
        <f t="shared" si="22"/>
        <v>1</v>
      </c>
      <c r="I191">
        <f t="shared" si="23"/>
        <v>1</v>
      </c>
      <c r="J191">
        <v>4548</v>
      </c>
      <c r="K191">
        <v>6.9499999999999993</v>
      </c>
      <c r="L191">
        <f t="shared" si="24"/>
        <v>71</v>
      </c>
      <c r="M191">
        <f t="shared" si="25"/>
        <v>174</v>
      </c>
      <c r="Q191">
        <v>6536</v>
      </c>
      <c r="R191">
        <v>9</v>
      </c>
      <c r="S191">
        <f t="shared" si="26"/>
        <v>103</v>
      </c>
      <c r="T191">
        <f t="shared" si="27"/>
        <v>348</v>
      </c>
      <c r="Y191">
        <v>24.84</v>
      </c>
      <c r="Z191">
        <v>6.9499999999999993</v>
      </c>
      <c r="AA191">
        <f t="shared" si="28"/>
        <v>182</v>
      </c>
      <c r="AB191">
        <f t="shared" si="29"/>
        <v>174</v>
      </c>
      <c r="AG191">
        <v>32.46</v>
      </c>
      <c r="AH191">
        <v>9</v>
      </c>
      <c r="AI191">
        <f t="shared" si="30"/>
        <v>211</v>
      </c>
      <c r="AJ191">
        <f t="shared" si="31"/>
        <v>348</v>
      </c>
    </row>
    <row r="192" spans="1:36">
      <c r="A192">
        <f>'03_Resumo_Municipios'!A192</f>
        <v>3154408</v>
      </c>
      <c r="B192" t="str">
        <f>'03_Resumo_Municipios'!B192</f>
        <v>Ressaquinha</v>
      </c>
      <c r="C192" t="str">
        <f>'03_Resumo_Municipios'!D192</f>
        <v>Sudeste</v>
      </c>
      <c r="D192" s="4">
        <f>IFERROR(VALUE(Base_Amostral!K192),"")</f>
        <v>4548</v>
      </c>
      <c r="E192" s="4">
        <f>IFERROR(VALUE(Base_Amostral!M192),"")</f>
        <v>24.84</v>
      </c>
      <c r="F192" s="4">
        <f>'03_Resumo_Municipios'!E192</f>
        <v>6.9499999999999993</v>
      </c>
      <c r="G192" s="4">
        <f>'03_Resumo_Municipios'!F192</f>
        <v>6.6</v>
      </c>
      <c r="H192">
        <f t="shared" si="22"/>
        <v>1</v>
      </c>
      <c r="I192">
        <f t="shared" si="23"/>
        <v>1</v>
      </c>
      <c r="J192">
        <v>3344</v>
      </c>
      <c r="K192">
        <v>6.05</v>
      </c>
      <c r="L192">
        <f t="shared" si="24"/>
        <v>37</v>
      </c>
      <c r="M192">
        <f t="shared" si="25"/>
        <v>61</v>
      </c>
      <c r="Q192">
        <v>4445</v>
      </c>
      <c r="R192">
        <v>4.8</v>
      </c>
      <c r="S192">
        <f t="shared" si="26"/>
        <v>68</v>
      </c>
      <c r="T192">
        <f t="shared" si="27"/>
        <v>9</v>
      </c>
      <c r="Y192">
        <v>9.34</v>
      </c>
      <c r="Z192">
        <v>6.05</v>
      </c>
      <c r="AA192">
        <f t="shared" si="28"/>
        <v>70</v>
      </c>
      <c r="AB192">
        <f t="shared" si="29"/>
        <v>61</v>
      </c>
      <c r="AG192">
        <v>37.380000000000003</v>
      </c>
      <c r="AH192">
        <v>4.8</v>
      </c>
      <c r="AI192">
        <f t="shared" si="30"/>
        <v>228</v>
      </c>
      <c r="AJ192">
        <f t="shared" si="31"/>
        <v>9</v>
      </c>
    </row>
    <row r="193" spans="1:36">
      <c r="A193">
        <f>'03_Resumo_Municipios'!A193</f>
        <v>3149200</v>
      </c>
      <c r="B193" t="str">
        <f>'03_Resumo_Municipios'!B193</f>
        <v>Pedrinópolis</v>
      </c>
      <c r="C193" t="str">
        <f>'03_Resumo_Municipios'!D193</f>
        <v>Sudeste</v>
      </c>
      <c r="D193" s="4">
        <f>IFERROR(VALUE(Base_Amostral!K193),"")</f>
        <v>3344</v>
      </c>
      <c r="E193" s="4">
        <f>IFERROR(VALUE(Base_Amostral!M193),"")</f>
        <v>9.34</v>
      </c>
      <c r="F193" s="4">
        <f>'03_Resumo_Municipios'!E193</f>
        <v>6.05</v>
      </c>
      <c r="G193" s="4">
        <f>'03_Resumo_Municipios'!F193</f>
        <v>6.1</v>
      </c>
      <c r="H193">
        <f t="shared" si="22"/>
        <v>1</v>
      </c>
      <c r="I193">
        <f t="shared" si="23"/>
        <v>1</v>
      </c>
      <c r="J193">
        <v>4389</v>
      </c>
      <c r="K193">
        <v>9.2999999999999989</v>
      </c>
      <c r="L193">
        <f t="shared" si="24"/>
        <v>67</v>
      </c>
      <c r="M193">
        <f t="shared" si="25"/>
        <v>324</v>
      </c>
      <c r="Q193">
        <v>4755</v>
      </c>
      <c r="R193">
        <v>6.6</v>
      </c>
      <c r="S193">
        <f t="shared" si="26"/>
        <v>75</v>
      </c>
      <c r="T193">
        <f t="shared" si="27"/>
        <v>154</v>
      </c>
      <c r="Y193">
        <v>15.14</v>
      </c>
      <c r="Z193">
        <v>9.2999999999999989</v>
      </c>
      <c r="AA193">
        <f t="shared" si="28"/>
        <v>119</v>
      </c>
      <c r="AB193">
        <f t="shared" si="29"/>
        <v>324</v>
      </c>
      <c r="AG193">
        <v>11.3</v>
      </c>
      <c r="AH193">
        <v>6.6</v>
      </c>
      <c r="AI193">
        <f t="shared" si="30"/>
        <v>84</v>
      </c>
      <c r="AJ193">
        <f t="shared" si="31"/>
        <v>154</v>
      </c>
    </row>
    <row r="194" spans="1:36">
      <c r="A194">
        <f>'03_Resumo_Municipios'!A194</f>
        <v>3539608</v>
      </c>
      <c r="B194" t="str">
        <f>'03_Resumo_Municipios'!B194</f>
        <v>Planalto</v>
      </c>
      <c r="C194" t="str">
        <f>'03_Resumo_Municipios'!D194</f>
        <v>Sudeste</v>
      </c>
      <c r="D194" s="4">
        <f>IFERROR(VALUE(Base_Amostral!K194),"")</f>
        <v>4389</v>
      </c>
      <c r="E194" s="4">
        <f>IFERROR(VALUE(Base_Amostral!M194),"")</f>
        <v>15.14</v>
      </c>
      <c r="F194" s="4">
        <f>'03_Resumo_Municipios'!E194</f>
        <v>9.2999999999999989</v>
      </c>
      <c r="G194" s="4">
        <f>'03_Resumo_Municipios'!F194</f>
        <v>6.875</v>
      </c>
      <c r="H194">
        <f t="shared" si="22"/>
        <v>1</v>
      </c>
      <c r="I194">
        <f t="shared" si="23"/>
        <v>1</v>
      </c>
      <c r="J194">
        <v>14060</v>
      </c>
      <c r="K194">
        <v>5.95</v>
      </c>
      <c r="L194">
        <f t="shared" si="24"/>
        <v>205</v>
      </c>
      <c r="M194">
        <f t="shared" si="25"/>
        <v>52.5</v>
      </c>
      <c r="Q194">
        <v>5679</v>
      </c>
      <c r="R194">
        <v>6.8</v>
      </c>
      <c r="S194">
        <f t="shared" si="26"/>
        <v>90</v>
      </c>
      <c r="T194">
        <f t="shared" si="27"/>
        <v>192.5</v>
      </c>
      <c r="Y194">
        <v>9.35</v>
      </c>
      <c r="Z194">
        <v>5.95</v>
      </c>
      <c r="AA194">
        <f t="shared" si="28"/>
        <v>71</v>
      </c>
      <c r="AB194">
        <f t="shared" si="29"/>
        <v>52.5</v>
      </c>
      <c r="AG194">
        <v>5.1100000000000003</v>
      </c>
      <c r="AH194">
        <v>6.8</v>
      </c>
      <c r="AI194">
        <f t="shared" si="30"/>
        <v>37</v>
      </c>
      <c r="AJ194">
        <f t="shared" si="31"/>
        <v>192.5</v>
      </c>
    </row>
    <row r="195" spans="1:36">
      <c r="A195">
        <f>'03_Resumo_Municipios'!A195</f>
        <v>3142700</v>
      </c>
      <c r="B195" t="str">
        <f>'03_Resumo_Municipios'!B195</f>
        <v>Montalvânia</v>
      </c>
      <c r="C195" t="str">
        <f>'03_Resumo_Municipios'!D195</f>
        <v>Sudeste</v>
      </c>
      <c r="D195" s="4">
        <f>IFERROR(VALUE(Base_Amostral!K195),"")</f>
        <v>14060</v>
      </c>
      <c r="E195" s="4">
        <f>IFERROR(VALUE(Base_Amostral!M195),"")</f>
        <v>9.35</v>
      </c>
      <c r="F195" s="4">
        <f>'03_Resumo_Municipios'!E195</f>
        <v>5.95</v>
      </c>
      <c r="G195" s="4">
        <f>'03_Resumo_Municipios'!F195</f>
        <v>5.7</v>
      </c>
      <c r="H195">
        <f t="shared" ref="H195:H258" si="32">IF(ISNUMBER(D195),1,0)</f>
        <v>1</v>
      </c>
      <c r="I195">
        <f t="shared" ref="I195:I258" si="33">IF(ISNUMBER(E195),1,0)</f>
        <v>1</v>
      </c>
      <c r="J195">
        <v>4713</v>
      </c>
      <c r="K195">
        <v>5.35</v>
      </c>
      <c r="L195">
        <f t="shared" ref="L195:L258" si="34">_xlfn.RANK.AVG(J195,$J$2:$J$362,1)</f>
        <v>73</v>
      </c>
      <c r="M195">
        <f t="shared" ref="M195:M258" si="35">_xlfn.RANK.AVG(K195,$K$2:$K$362,1)</f>
        <v>19.5</v>
      </c>
      <c r="Q195">
        <v>17151</v>
      </c>
      <c r="R195">
        <v>5.9</v>
      </c>
      <c r="S195">
        <f t="shared" ref="S195:S258" si="36">_xlfn.RANK.AVG(Q195,$Q$2:$Q$356,1)</f>
        <v>228.5</v>
      </c>
      <c r="T195">
        <f t="shared" ref="T195:T258" si="37">_xlfn.RANK.AVG(R195,$R$2:$R$356,1)</f>
        <v>58.5</v>
      </c>
      <c r="Y195">
        <v>58.62</v>
      </c>
      <c r="Z195">
        <v>5.35</v>
      </c>
      <c r="AA195">
        <f t="shared" ref="AA195:AA258" si="38">_xlfn.RANK.AVG(Y195,$Y$2:$Y$362,1)</f>
        <v>280</v>
      </c>
      <c r="AB195">
        <f t="shared" ref="AB195:AB258" si="39">_xlfn.RANK.AVG(Z195,$Z$2:$Z$362,1)</f>
        <v>19.5</v>
      </c>
      <c r="AG195">
        <v>7</v>
      </c>
      <c r="AH195">
        <v>5.9</v>
      </c>
      <c r="AI195">
        <f t="shared" ref="AI195:AI258" si="40">_xlfn.RANK.AVG(AG195,$AG$2:$AG$356,1)</f>
        <v>55</v>
      </c>
      <c r="AJ195">
        <f t="shared" ref="AJ195:AJ258" si="41">_xlfn.RANK.AVG(AH195,$AH$2:$AH$356,1)</f>
        <v>58.5</v>
      </c>
    </row>
    <row r="196" spans="1:36">
      <c r="A196">
        <f>'03_Resumo_Municipios'!A196</f>
        <v>3160801</v>
      </c>
      <c r="B196" t="str">
        <f>'03_Resumo_Municipios'!B196</f>
        <v>São Bento Abade</v>
      </c>
      <c r="C196" t="str">
        <f>'03_Resumo_Municipios'!D196</f>
        <v>Sudeste</v>
      </c>
      <c r="D196" s="4">
        <f>IFERROR(VALUE(Base_Amostral!K196),"")</f>
        <v>4713</v>
      </c>
      <c r="E196" s="4">
        <f>IFERROR(VALUE(Base_Amostral!M196),"")</f>
        <v>58.62</v>
      </c>
      <c r="F196" s="4">
        <f>'03_Resumo_Municipios'!E196</f>
        <v>5.35</v>
      </c>
      <c r="G196" s="4">
        <f>'03_Resumo_Municipios'!F196</f>
        <v>5.7750000000000004</v>
      </c>
      <c r="H196">
        <f t="shared" si="32"/>
        <v>1</v>
      </c>
      <c r="I196">
        <f t="shared" si="33"/>
        <v>1</v>
      </c>
      <c r="J196">
        <v>44170</v>
      </c>
      <c r="K196">
        <v>7.7</v>
      </c>
      <c r="L196">
        <f t="shared" si="34"/>
        <v>319</v>
      </c>
      <c r="M196">
        <f t="shared" si="35"/>
        <v>249</v>
      </c>
      <c r="Q196">
        <v>8518</v>
      </c>
      <c r="R196">
        <v>6.7</v>
      </c>
      <c r="S196">
        <f t="shared" si="36"/>
        <v>135</v>
      </c>
      <c r="T196">
        <f t="shared" si="37"/>
        <v>173.5</v>
      </c>
      <c r="Y196">
        <v>1215.43</v>
      </c>
      <c r="Z196">
        <v>7.7</v>
      </c>
      <c r="AA196">
        <f t="shared" si="38"/>
        <v>358</v>
      </c>
      <c r="AB196">
        <f t="shared" si="39"/>
        <v>249</v>
      </c>
      <c r="AG196">
        <v>40.700000000000003</v>
      </c>
      <c r="AH196">
        <v>6.7</v>
      </c>
      <c r="AI196">
        <f t="shared" si="40"/>
        <v>237</v>
      </c>
      <c r="AJ196">
        <f t="shared" si="41"/>
        <v>173.5</v>
      </c>
    </row>
    <row r="197" spans="1:36">
      <c r="A197">
        <f>'03_Resumo_Municipios'!A197</f>
        <v>3544103</v>
      </c>
      <c r="B197" t="str">
        <f>'03_Resumo_Municipios'!B197</f>
        <v>Rio Grande da Serra</v>
      </c>
      <c r="C197" t="str">
        <f>'03_Resumo_Municipios'!D197</f>
        <v>Sudeste</v>
      </c>
      <c r="D197" s="4">
        <f>IFERROR(VALUE(Base_Amostral!K197),"")</f>
        <v>44170</v>
      </c>
      <c r="E197" s="4">
        <f>IFERROR(VALUE(Base_Amostral!M197),"")</f>
        <v>1215.43</v>
      </c>
      <c r="F197" s="4">
        <f>'03_Resumo_Municipios'!E197</f>
        <v>7.7</v>
      </c>
      <c r="G197" s="4">
        <f>'03_Resumo_Municipios'!F197</f>
        <v>7.4000000000000012</v>
      </c>
      <c r="H197">
        <f t="shared" si="32"/>
        <v>1</v>
      </c>
      <c r="I197">
        <f t="shared" si="33"/>
        <v>1</v>
      </c>
      <c r="J197">
        <v>6536</v>
      </c>
      <c r="K197">
        <v>8.9</v>
      </c>
      <c r="L197">
        <f t="shared" si="34"/>
        <v>105</v>
      </c>
      <c r="M197">
        <f t="shared" si="35"/>
        <v>290</v>
      </c>
      <c r="Q197">
        <v>3747</v>
      </c>
      <c r="R197">
        <v>8.5</v>
      </c>
      <c r="S197">
        <f t="shared" si="36"/>
        <v>47</v>
      </c>
      <c r="T197">
        <f t="shared" si="37"/>
        <v>342</v>
      </c>
      <c r="Y197">
        <v>32.46</v>
      </c>
      <c r="Z197">
        <v>8.9</v>
      </c>
      <c r="AA197">
        <f t="shared" si="38"/>
        <v>215</v>
      </c>
      <c r="AB197">
        <f t="shared" si="39"/>
        <v>290</v>
      </c>
      <c r="AG197">
        <v>6.22</v>
      </c>
      <c r="AH197">
        <v>8.5</v>
      </c>
      <c r="AI197">
        <f t="shared" si="40"/>
        <v>49</v>
      </c>
      <c r="AJ197">
        <f t="shared" si="41"/>
        <v>342</v>
      </c>
    </row>
    <row r="198" spans="1:36">
      <c r="A198">
        <f>'03_Resumo_Municipios'!A198</f>
        <v>3553906</v>
      </c>
      <c r="B198" t="str">
        <f>'03_Resumo_Municipios'!B198</f>
        <v>Tarabai</v>
      </c>
      <c r="C198" t="str">
        <f>'03_Resumo_Municipios'!D198</f>
        <v>Sudeste</v>
      </c>
      <c r="D198" s="4">
        <f>IFERROR(VALUE(Base_Amostral!K198),"")</f>
        <v>6536</v>
      </c>
      <c r="E198" s="4">
        <f>IFERROR(VALUE(Base_Amostral!M198),"")</f>
        <v>32.46</v>
      </c>
      <c r="F198" s="4">
        <f>'03_Resumo_Municipios'!E198</f>
        <v>8.9</v>
      </c>
      <c r="G198" s="4">
        <f>'03_Resumo_Municipios'!F198</f>
        <v>9</v>
      </c>
      <c r="H198">
        <f t="shared" si="32"/>
        <v>1</v>
      </c>
      <c r="I198">
        <f t="shared" si="33"/>
        <v>1</v>
      </c>
      <c r="J198">
        <v>4445</v>
      </c>
      <c r="K198">
        <v>9.3333333333333339</v>
      </c>
      <c r="L198">
        <f t="shared" si="34"/>
        <v>69</v>
      </c>
      <c r="M198">
        <f t="shared" si="35"/>
        <v>356</v>
      </c>
      <c r="Q198">
        <v>11708</v>
      </c>
      <c r="R198">
        <v>6.4</v>
      </c>
      <c r="S198">
        <f t="shared" si="36"/>
        <v>178</v>
      </c>
      <c r="T198">
        <f t="shared" si="37"/>
        <v>115.5</v>
      </c>
      <c r="Y198">
        <v>37.380000000000003</v>
      </c>
      <c r="Z198">
        <v>9.3333333333333339</v>
      </c>
      <c r="AA198">
        <f t="shared" si="38"/>
        <v>233</v>
      </c>
      <c r="AB198">
        <f t="shared" si="39"/>
        <v>356</v>
      </c>
      <c r="AG198">
        <v>14.27</v>
      </c>
      <c r="AH198">
        <v>6.4</v>
      </c>
      <c r="AI198">
        <f t="shared" si="40"/>
        <v>108</v>
      </c>
      <c r="AJ198">
        <f t="shared" si="41"/>
        <v>115.5</v>
      </c>
    </row>
    <row r="199" spans="1:36">
      <c r="A199">
        <f>'03_Resumo_Municipios'!A199</f>
        <v>3500808</v>
      </c>
      <c r="B199" t="str">
        <f>'03_Resumo_Municipios'!B199</f>
        <v>Alfredo Marcondes</v>
      </c>
      <c r="C199" t="str">
        <f>'03_Resumo_Municipios'!D199</f>
        <v>Sudeste</v>
      </c>
      <c r="D199" s="4">
        <f>IFERROR(VALUE(Base_Amostral!K199),"")</f>
        <v>4445</v>
      </c>
      <c r="E199" s="4">
        <f>IFERROR(VALUE(Base_Amostral!M199),"")</f>
        <v>37.380000000000003</v>
      </c>
      <c r="F199" s="4">
        <f>'03_Resumo_Municipios'!E199</f>
        <v>9.3333333333333339</v>
      </c>
      <c r="G199" s="4">
        <f>'03_Resumo_Municipios'!F199</f>
        <v>4.8</v>
      </c>
      <c r="H199">
        <f t="shared" si="32"/>
        <v>1</v>
      </c>
      <c r="I199">
        <f t="shared" si="33"/>
        <v>1</v>
      </c>
      <c r="J199">
        <v>4755</v>
      </c>
      <c r="K199">
        <v>6.4749999999999996</v>
      </c>
      <c r="L199">
        <f t="shared" si="34"/>
        <v>76</v>
      </c>
      <c r="M199">
        <f t="shared" si="35"/>
        <v>104.5</v>
      </c>
      <c r="Q199">
        <v>1656</v>
      </c>
      <c r="R199">
        <v>7.4</v>
      </c>
      <c r="S199">
        <f t="shared" si="36"/>
        <v>3</v>
      </c>
      <c r="T199">
        <f t="shared" si="37"/>
        <v>288.5</v>
      </c>
      <c r="Y199">
        <v>11.3</v>
      </c>
      <c r="Z199">
        <v>6.4749999999999996</v>
      </c>
      <c r="AA199">
        <f t="shared" si="38"/>
        <v>86</v>
      </c>
      <c r="AB199">
        <f t="shared" si="39"/>
        <v>104.5</v>
      </c>
      <c r="AG199">
        <v>16.48</v>
      </c>
      <c r="AH199">
        <v>7.4</v>
      </c>
      <c r="AI199">
        <f t="shared" si="40"/>
        <v>127</v>
      </c>
      <c r="AJ199">
        <f t="shared" si="41"/>
        <v>288.5</v>
      </c>
    </row>
    <row r="200" spans="1:36">
      <c r="A200">
        <f>'03_Resumo_Municipios'!A200</f>
        <v>3159308</v>
      </c>
      <c r="B200" t="str">
        <f>'03_Resumo_Municipios'!B200</f>
        <v>Santa Rita de Jacutinga</v>
      </c>
      <c r="C200" t="str">
        <f>'03_Resumo_Municipios'!D200</f>
        <v>Sudeste</v>
      </c>
      <c r="D200" s="4">
        <f>IFERROR(VALUE(Base_Amostral!K200),"")</f>
        <v>4755</v>
      </c>
      <c r="E200" s="4">
        <f>IFERROR(VALUE(Base_Amostral!M200),"")</f>
        <v>11.3</v>
      </c>
      <c r="F200" s="4">
        <f>'03_Resumo_Municipios'!E200</f>
        <v>6.4749999999999996</v>
      </c>
      <c r="G200" s="4">
        <f>'03_Resumo_Municipios'!F200</f>
        <v>6.6</v>
      </c>
      <c r="H200">
        <f t="shared" si="32"/>
        <v>1</v>
      </c>
      <c r="I200">
        <f t="shared" si="33"/>
        <v>1</v>
      </c>
      <c r="J200">
        <v>5679</v>
      </c>
      <c r="K200">
        <v>6.35</v>
      </c>
      <c r="L200">
        <f t="shared" si="34"/>
        <v>92</v>
      </c>
      <c r="M200">
        <f t="shared" si="35"/>
        <v>93.5</v>
      </c>
      <c r="Q200">
        <v>10275</v>
      </c>
      <c r="R200">
        <v>6.6</v>
      </c>
      <c r="S200">
        <f t="shared" si="36"/>
        <v>157</v>
      </c>
      <c r="T200">
        <f t="shared" si="37"/>
        <v>154</v>
      </c>
      <c r="Y200">
        <v>5.1100000000000003</v>
      </c>
      <c r="Z200">
        <v>6.35</v>
      </c>
      <c r="AA200">
        <f t="shared" si="38"/>
        <v>38</v>
      </c>
      <c r="AB200">
        <f t="shared" si="39"/>
        <v>93.5</v>
      </c>
      <c r="AG200">
        <v>13.61</v>
      </c>
      <c r="AH200">
        <v>6.6</v>
      </c>
      <c r="AI200">
        <f t="shared" si="40"/>
        <v>100</v>
      </c>
      <c r="AJ200">
        <f t="shared" si="41"/>
        <v>154</v>
      </c>
    </row>
    <row r="201" spans="1:36">
      <c r="A201">
        <f>'03_Resumo_Municipios'!A201</f>
        <v>3156502</v>
      </c>
      <c r="B201" t="str">
        <f>'03_Resumo_Municipios'!B201</f>
        <v>Rubelita</v>
      </c>
      <c r="C201" t="str">
        <f>'03_Resumo_Municipios'!D201</f>
        <v>Sudeste</v>
      </c>
      <c r="D201" s="4">
        <f>IFERROR(VALUE(Base_Amostral!K201),"")</f>
        <v>5679</v>
      </c>
      <c r="E201" s="4">
        <f>IFERROR(VALUE(Base_Amostral!M201),"")</f>
        <v>5.1100000000000003</v>
      </c>
      <c r="F201" s="4">
        <f>'03_Resumo_Municipios'!E201</f>
        <v>6.35</v>
      </c>
      <c r="G201" s="4">
        <f>'03_Resumo_Municipios'!F201</f>
        <v>6.8</v>
      </c>
      <c r="H201">
        <f t="shared" si="32"/>
        <v>1</v>
      </c>
      <c r="I201">
        <f t="shared" si="33"/>
        <v>1</v>
      </c>
      <c r="J201">
        <v>17151</v>
      </c>
      <c r="K201">
        <v>5.8249999999999993</v>
      </c>
      <c r="L201">
        <f t="shared" si="34"/>
        <v>230.5</v>
      </c>
      <c r="M201">
        <f t="shared" si="35"/>
        <v>45.5</v>
      </c>
      <c r="Q201">
        <v>45847</v>
      </c>
      <c r="R201">
        <v>7.4</v>
      </c>
      <c r="S201">
        <f t="shared" si="36"/>
        <v>318</v>
      </c>
      <c r="T201">
        <f t="shared" si="37"/>
        <v>288.5</v>
      </c>
      <c r="Y201">
        <v>7</v>
      </c>
      <c r="Z201">
        <v>5.8249999999999993</v>
      </c>
      <c r="AA201">
        <f t="shared" si="38"/>
        <v>56</v>
      </c>
      <c r="AB201">
        <f t="shared" si="39"/>
        <v>45.5</v>
      </c>
      <c r="AG201">
        <v>413.25</v>
      </c>
      <c r="AH201">
        <v>7.4</v>
      </c>
      <c r="AI201">
        <f t="shared" si="40"/>
        <v>344</v>
      </c>
      <c r="AJ201">
        <f t="shared" si="41"/>
        <v>288.5</v>
      </c>
    </row>
    <row r="202" spans="1:36">
      <c r="A202">
        <f>'03_Resumo_Municipios'!A202</f>
        <v>3149804</v>
      </c>
      <c r="B202" t="str">
        <f>'03_Resumo_Municipios'!B202</f>
        <v>Perdizes</v>
      </c>
      <c r="C202" t="str">
        <f>'03_Resumo_Municipios'!D202</f>
        <v>Sudeste</v>
      </c>
      <c r="D202" s="4">
        <f>IFERROR(VALUE(Base_Amostral!K202),"")</f>
        <v>17151</v>
      </c>
      <c r="E202" s="4">
        <f>IFERROR(VALUE(Base_Amostral!M202),"")</f>
        <v>7</v>
      </c>
      <c r="F202" s="4">
        <f>'03_Resumo_Municipios'!E202</f>
        <v>5.8249999999999993</v>
      </c>
      <c r="G202" s="4">
        <f>'03_Resumo_Municipios'!F202</f>
        <v>5.9</v>
      </c>
      <c r="H202">
        <f t="shared" si="32"/>
        <v>1</v>
      </c>
      <c r="I202">
        <f t="shared" si="33"/>
        <v>1</v>
      </c>
      <c r="J202">
        <v>8518</v>
      </c>
      <c r="K202">
        <v>6.2750000000000004</v>
      </c>
      <c r="L202">
        <f t="shared" si="34"/>
        <v>137</v>
      </c>
      <c r="M202">
        <f t="shared" si="35"/>
        <v>86.5</v>
      </c>
      <c r="Q202">
        <v>4727</v>
      </c>
      <c r="R202">
        <v>6.5</v>
      </c>
      <c r="S202">
        <f t="shared" si="36"/>
        <v>73</v>
      </c>
      <c r="T202">
        <f t="shared" si="37"/>
        <v>129.5</v>
      </c>
      <c r="Y202">
        <v>40.700000000000003</v>
      </c>
      <c r="Z202">
        <v>6.2750000000000004</v>
      </c>
      <c r="AA202">
        <f t="shared" si="38"/>
        <v>243</v>
      </c>
      <c r="AB202">
        <f t="shared" si="39"/>
        <v>86.5</v>
      </c>
      <c r="AG202">
        <v>25.23</v>
      </c>
      <c r="AH202">
        <v>6.5</v>
      </c>
      <c r="AI202">
        <f t="shared" si="40"/>
        <v>180</v>
      </c>
      <c r="AJ202">
        <f t="shared" si="41"/>
        <v>129.5</v>
      </c>
    </row>
    <row r="203" spans="1:36">
      <c r="A203">
        <f>'03_Resumo_Municipios'!A203</f>
        <v>3155405</v>
      </c>
      <c r="B203" t="str">
        <f>'03_Resumo_Municipios'!B203</f>
        <v>Rio Novo</v>
      </c>
      <c r="C203" t="str">
        <f>'03_Resumo_Municipios'!D203</f>
        <v>Sudeste</v>
      </c>
      <c r="D203" s="4">
        <f>IFERROR(VALUE(Base_Amostral!K203),"")</f>
        <v>8518</v>
      </c>
      <c r="E203" s="4">
        <f>IFERROR(VALUE(Base_Amostral!M203),"")</f>
        <v>40.700000000000003</v>
      </c>
      <c r="F203" s="4">
        <f>'03_Resumo_Municipios'!E203</f>
        <v>6.2750000000000004</v>
      </c>
      <c r="G203" s="4">
        <f>'03_Resumo_Municipios'!F203</f>
        <v>6.7</v>
      </c>
      <c r="H203">
        <f t="shared" si="32"/>
        <v>1</v>
      </c>
      <c r="I203">
        <f t="shared" si="33"/>
        <v>1</v>
      </c>
      <c r="J203">
        <v>3747</v>
      </c>
      <c r="K203">
        <v>9.2999999999999989</v>
      </c>
      <c r="L203">
        <f t="shared" si="34"/>
        <v>48</v>
      </c>
      <c r="M203">
        <f t="shared" si="35"/>
        <v>324</v>
      </c>
      <c r="Q203">
        <v>10394</v>
      </c>
      <c r="R203">
        <v>6.5749999999999993</v>
      </c>
      <c r="S203">
        <f t="shared" si="36"/>
        <v>163</v>
      </c>
      <c r="T203">
        <f t="shared" si="37"/>
        <v>141</v>
      </c>
      <c r="Y203">
        <v>6.22</v>
      </c>
      <c r="Z203">
        <v>9.2999999999999989</v>
      </c>
      <c r="AA203">
        <f t="shared" si="38"/>
        <v>50</v>
      </c>
      <c r="AB203">
        <f t="shared" si="39"/>
        <v>324</v>
      </c>
      <c r="AG203">
        <v>41.18</v>
      </c>
      <c r="AH203">
        <v>6.5749999999999993</v>
      </c>
      <c r="AI203">
        <f t="shared" si="40"/>
        <v>241</v>
      </c>
      <c r="AJ203">
        <f t="shared" si="41"/>
        <v>141</v>
      </c>
    </row>
    <row r="204" spans="1:36">
      <c r="A204">
        <f>'03_Resumo_Municipios'!A204</f>
        <v>3152131</v>
      </c>
      <c r="B204" t="str">
        <f>'03_Resumo_Municipios'!B204</f>
        <v>Ponto Chique</v>
      </c>
      <c r="C204" t="str">
        <f>'03_Resumo_Municipios'!D204</f>
        <v>Sudeste</v>
      </c>
      <c r="D204" s="4">
        <f>IFERROR(VALUE(Base_Amostral!K204),"")</f>
        <v>3747</v>
      </c>
      <c r="E204" s="4">
        <f>IFERROR(VALUE(Base_Amostral!M204),"")</f>
        <v>6.22</v>
      </c>
      <c r="F204" s="4">
        <f>'03_Resumo_Municipios'!E204</f>
        <v>9.2999999999999989</v>
      </c>
      <c r="G204" s="4">
        <f>'03_Resumo_Municipios'!F204</f>
        <v>8.5</v>
      </c>
      <c r="H204">
        <f t="shared" si="32"/>
        <v>1</v>
      </c>
      <c r="I204">
        <f t="shared" si="33"/>
        <v>1</v>
      </c>
      <c r="J204">
        <v>11708</v>
      </c>
      <c r="K204">
        <v>6.55</v>
      </c>
      <c r="L204">
        <f t="shared" si="34"/>
        <v>180</v>
      </c>
      <c r="M204">
        <f t="shared" si="35"/>
        <v>118.5</v>
      </c>
      <c r="Q204">
        <v>4224</v>
      </c>
      <c r="R204">
        <v>6.65</v>
      </c>
      <c r="S204">
        <f t="shared" si="36"/>
        <v>60</v>
      </c>
      <c r="T204">
        <f t="shared" si="37"/>
        <v>167</v>
      </c>
      <c r="Y204">
        <v>14.27</v>
      </c>
      <c r="Z204">
        <v>6.55</v>
      </c>
      <c r="AA204">
        <f t="shared" si="38"/>
        <v>111</v>
      </c>
      <c r="AB204">
        <f t="shared" si="39"/>
        <v>118.5</v>
      </c>
      <c r="AG204">
        <v>6.63</v>
      </c>
      <c r="AH204">
        <v>6.65</v>
      </c>
      <c r="AI204">
        <f t="shared" si="40"/>
        <v>51</v>
      </c>
      <c r="AJ204">
        <f t="shared" si="41"/>
        <v>167</v>
      </c>
    </row>
    <row r="205" spans="1:36">
      <c r="A205">
        <f>'03_Resumo_Municipios'!A205</f>
        <v>3170008</v>
      </c>
      <c r="B205" t="str">
        <f>'03_Resumo_Municipios'!B205</f>
        <v>Ubaí</v>
      </c>
      <c r="C205" t="str">
        <f>'03_Resumo_Municipios'!D205</f>
        <v>Sudeste</v>
      </c>
      <c r="D205" s="4">
        <f>IFERROR(VALUE(Base_Amostral!K205),"")</f>
        <v>11708</v>
      </c>
      <c r="E205" s="4">
        <f>IFERROR(VALUE(Base_Amostral!M205),"")</f>
        <v>14.27</v>
      </c>
      <c r="F205" s="4">
        <f>'03_Resumo_Municipios'!E205</f>
        <v>6.55</v>
      </c>
      <c r="G205" s="4">
        <f>'03_Resumo_Municipios'!F205</f>
        <v>6.4</v>
      </c>
      <c r="H205">
        <f t="shared" si="32"/>
        <v>1</v>
      </c>
      <c r="I205">
        <f t="shared" si="33"/>
        <v>1</v>
      </c>
      <c r="J205">
        <v>1656</v>
      </c>
      <c r="K205">
        <v>7.0249999999999995</v>
      </c>
      <c r="L205">
        <f t="shared" si="34"/>
        <v>3</v>
      </c>
      <c r="M205">
        <f t="shared" si="35"/>
        <v>180.5</v>
      </c>
      <c r="Q205">
        <v>4793</v>
      </c>
      <c r="R205">
        <v>6.55</v>
      </c>
      <c r="S205">
        <f t="shared" si="36"/>
        <v>77</v>
      </c>
      <c r="T205">
        <f t="shared" si="37"/>
        <v>137.5</v>
      </c>
      <c r="Y205">
        <v>16.48</v>
      </c>
      <c r="Z205">
        <v>7.0249999999999995</v>
      </c>
      <c r="AA205">
        <f t="shared" si="38"/>
        <v>131</v>
      </c>
      <c r="AB205">
        <f t="shared" si="39"/>
        <v>180.5</v>
      </c>
      <c r="AG205">
        <v>2.77</v>
      </c>
      <c r="AH205">
        <v>6.55</v>
      </c>
      <c r="AI205">
        <f t="shared" si="40"/>
        <v>23</v>
      </c>
      <c r="AJ205">
        <f t="shared" si="41"/>
        <v>137.5</v>
      </c>
    </row>
    <row r="206" spans="1:36">
      <c r="A206">
        <f>'03_Resumo_Municipios'!A206</f>
        <v>3515657</v>
      </c>
      <c r="B206" t="str">
        <f>'03_Resumo_Municipios'!B206</f>
        <v>Fernão</v>
      </c>
      <c r="C206" t="str">
        <f>'03_Resumo_Municipios'!D206</f>
        <v>Sudeste</v>
      </c>
      <c r="D206" s="4">
        <f>IFERROR(VALUE(Base_Amostral!K206),"")</f>
        <v>1656</v>
      </c>
      <c r="E206" s="4">
        <f>IFERROR(VALUE(Base_Amostral!M206),"")</f>
        <v>16.48</v>
      </c>
      <c r="F206" s="4">
        <f>'03_Resumo_Municipios'!E206</f>
        <v>7.0249999999999995</v>
      </c>
      <c r="G206" s="4">
        <f>'03_Resumo_Municipios'!F206</f>
        <v>7.4</v>
      </c>
      <c r="H206">
        <f t="shared" si="32"/>
        <v>1</v>
      </c>
      <c r="I206">
        <f t="shared" si="33"/>
        <v>1</v>
      </c>
      <c r="J206">
        <v>10275</v>
      </c>
      <c r="K206">
        <v>9.2999999999999989</v>
      </c>
      <c r="L206">
        <f t="shared" si="34"/>
        <v>159</v>
      </c>
      <c r="M206">
        <f t="shared" si="35"/>
        <v>324</v>
      </c>
      <c r="Q206">
        <v>17641</v>
      </c>
      <c r="R206">
        <v>6.3</v>
      </c>
      <c r="S206">
        <f t="shared" si="36"/>
        <v>236</v>
      </c>
      <c r="T206">
        <f t="shared" si="37"/>
        <v>98.5</v>
      </c>
      <c r="Y206">
        <v>13.61</v>
      </c>
      <c r="Z206">
        <v>9.2999999999999989</v>
      </c>
      <c r="AA206">
        <f t="shared" si="38"/>
        <v>103</v>
      </c>
      <c r="AB206">
        <f t="shared" si="39"/>
        <v>324</v>
      </c>
      <c r="AG206">
        <v>61.79</v>
      </c>
      <c r="AH206">
        <v>6.3</v>
      </c>
      <c r="AI206">
        <f t="shared" si="40"/>
        <v>279</v>
      </c>
      <c r="AJ206">
        <f t="shared" si="41"/>
        <v>98.5</v>
      </c>
    </row>
    <row r="207" spans="1:36">
      <c r="A207">
        <f>'03_Resumo_Municipios'!A207</f>
        <v>3145356</v>
      </c>
      <c r="B207" t="str">
        <f>'03_Resumo_Municipios'!B207</f>
        <v>Novo Oriente de Minas</v>
      </c>
      <c r="C207" t="str">
        <f>'03_Resumo_Municipios'!D207</f>
        <v>Sudeste</v>
      </c>
      <c r="D207" s="4">
        <f>IFERROR(VALUE(Base_Amostral!K207),"")</f>
        <v>10275</v>
      </c>
      <c r="E207" s="4">
        <f>IFERROR(VALUE(Base_Amostral!M207),"")</f>
        <v>13.61</v>
      </c>
      <c r="F207" s="4">
        <f>'03_Resumo_Municipios'!E207</f>
        <v>9.2999999999999989</v>
      </c>
      <c r="G207" s="4">
        <f>'03_Resumo_Municipios'!F207</f>
        <v>6.6</v>
      </c>
      <c r="H207">
        <f t="shared" si="32"/>
        <v>1</v>
      </c>
      <c r="I207">
        <f t="shared" si="33"/>
        <v>1</v>
      </c>
      <c r="J207">
        <v>45847</v>
      </c>
      <c r="K207">
        <v>6.7</v>
      </c>
      <c r="L207">
        <f t="shared" si="34"/>
        <v>322</v>
      </c>
      <c r="M207">
        <f t="shared" si="35"/>
        <v>149</v>
      </c>
      <c r="Q207">
        <v>97669</v>
      </c>
      <c r="R207">
        <v>7.3000000000000007</v>
      </c>
      <c r="S207">
        <f t="shared" si="36"/>
        <v>337</v>
      </c>
      <c r="T207">
        <f t="shared" si="37"/>
        <v>276.5</v>
      </c>
      <c r="Y207">
        <v>413.25</v>
      </c>
      <c r="Z207">
        <v>6.7</v>
      </c>
      <c r="AA207">
        <f t="shared" si="38"/>
        <v>350</v>
      </c>
      <c r="AB207">
        <f t="shared" si="39"/>
        <v>149</v>
      </c>
      <c r="AG207">
        <v>197.01</v>
      </c>
      <c r="AH207">
        <v>7.3000000000000007</v>
      </c>
      <c r="AI207">
        <f t="shared" si="40"/>
        <v>331</v>
      </c>
      <c r="AJ207">
        <f t="shared" si="41"/>
        <v>276.5</v>
      </c>
    </row>
    <row r="208" spans="1:36">
      <c r="A208">
        <f>'03_Resumo_Municipios'!A208</f>
        <v>3130101</v>
      </c>
      <c r="B208" t="str">
        <f>'03_Resumo_Municipios'!B208</f>
        <v>Igarapé</v>
      </c>
      <c r="C208" t="str">
        <f>'03_Resumo_Municipios'!D208</f>
        <v>Sudeste</v>
      </c>
      <c r="D208" s="4">
        <f>IFERROR(VALUE(Base_Amostral!K208),"")</f>
        <v>45847</v>
      </c>
      <c r="E208" s="4">
        <f>IFERROR(VALUE(Base_Amostral!M208),"")</f>
        <v>413.25</v>
      </c>
      <c r="F208" s="4">
        <f>'03_Resumo_Municipios'!E208</f>
        <v>6.7</v>
      </c>
      <c r="G208" s="4">
        <f>'03_Resumo_Municipios'!F208</f>
        <v>7.4</v>
      </c>
      <c r="H208">
        <f t="shared" si="32"/>
        <v>1</v>
      </c>
      <c r="I208">
        <f t="shared" si="33"/>
        <v>1</v>
      </c>
      <c r="J208">
        <v>4727</v>
      </c>
      <c r="K208">
        <v>5.8249999999999993</v>
      </c>
      <c r="L208">
        <f t="shared" si="34"/>
        <v>74</v>
      </c>
      <c r="M208">
        <f t="shared" si="35"/>
        <v>45.5</v>
      </c>
      <c r="Q208">
        <v>31564</v>
      </c>
      <c r="R208">
        <v>7.5</v>
      </c>
      <c r="S208">
        <f t="shared" si="36"/>
        <v>297</v>
      </c>
      <c r="T208">
        <f t="shared" si="37"/>
        <v>301.5</v>
      </c>
      <c r="Y208">
        <v>25.23</v>
      </c>
      <c r="Z208">
        <v>5.8249999999999993</v>
      </c>
      <c r="AA208">
        <f t="shared" si="38"/>
        <v>184</v>
      </c>
      <c r="AB208">
        <f t="shared" si="39"/>
        <v>45.5</v>
      </c>
      <c r="AG208">
        <v>109.6</v>
      </c>
      <c r="AH208">
        <v>7.5</v>
      </c>
      <c r="AI208">
        <f t="shared" si="40"/>
        <v>315</v>
      </c>
      <c r="AJ208">
        <f t="shared" si="41"/>
        <v>301.5</v>
      </c>
    </row>
    <row r="209" spans="1:36">
      <c r="A209">
        <f>'03_Resumo_Municipios'!A209</f>
        <v>3127404</v>
      </c>
      <c r="B209" t="str">
        <f>'03_Resumo_Municipios'!B209</f>
        <v>Gonçalves</v>
      </c>
      <c r="C209" t="str">
        <f>'03_Resumo_Municipios'!D209</f>
        <v>Sudeste</v>
      </c>
      <c r="D209" s="4">
        <f>IFERROR(VALUE(Base_Amostral!K209),"")</f>
        <v>4727</v>
      </c>
      <c r="E209" s="4">
        <f>IFERROR(VALUE(Base_Amostral!M209),"")</f>
        <v>25.23</v>
      </c>
      <c r="F209" s="4">
        <f>'03_Resumo_Municipios'!E209</f>
        <v>5.8249999999999993</v>
      </c>
      <c r="G209" s="4">
        <f>'03_Resumo_Municipios'!F209</f>
        <v>6.5</v>
      </c>
      <c r="H209">
        <f t="shared" si="32"/>
        <v>1</v>
      </c>
      <c r="I209">
        <f t="shared" si="33"/>
        <v>1</v>
      </c>
      <c r="J209">
        <v>10394</v>
      </c>
      <c r="K209">
        <v>6.45</v>
      </c>
      <c r="L209">
        <f t="shared" si="34"/>
        <v>165</v>
      </c>
      <c r="M209">
        <f t="shared" si="35"/>
        <v>102.5</v>
      </c>
      <c r="Q209">
        <v>7819</v>
      </c>
      <c r="R209">
        <v>8.1999999999999993</v>
      </c>
      <c r="S209">
        <f t="shared" si="36"/>
        <v>126</v>
      </c>
      <c r="T209">
        <f t="shared" si="37"/>
        <v>333.5</v>
      </c>
      <c r="Y209">
        <v>41.18</v>
      </c>
      <c r="Z209">
        <v>6.45</v>
      </c>
      <c r="AA209">
        <f t="shared" si="38"/>
        <v>247</v>
      </c>
      <c r="AB209">
        <f t="shared" si="39"/>
        <v>102.5</v>
      </c>
      <c r="AG209">
        <v>21.58</v>
      </c>
      <c r="AH209">
        <v>8.1999999999999993</v>
      </c>
      <c r="AI209">
        <f t="shared" si="40"/>
        <v>163</v>
      </c>
      <c r="AJ209">
        <f t="shared" si="41"/>
        <v>333.5</v>
      </c>
    </row>
    <row r="210" spans="1:36">
      <c r="A210">
        <f>'03_Resumo_Municipios'!A210</f>
        <v>3555604</v>
      </c>
      <c r="B210" t="str">
        <f>'03_Resumo_Municipios'!B210</f>
        <v>Uchoa</v>
      </c>
      <c r="C210" t="str">
        <f>'03_Resumo_Municipios'!D210</f>
        <v>Sudeste</v>
      </c>
      <c r="D210" s="4">
        <f>IFERROR(VALUE(Base_Amostral!K210),"")</f>
        <v>10394</v>
      </c>
      <c r="E210" s="4">
        <f>IFERROR(VALUE(Base_Amostral!M210),"")</f>
        <v>41.18</v>
      </c>
      <c r="F210" s="4">
        <f>'03_Resumo_Municipios'!E210</f>
        <v>6.45</v>
      </c>
      <c r="G210" s="4">
        <f>'03_Resumo_Municipios'!F210</f>
        <v>6.5749999999999993</v>
      </c>
      <c r="H210">
        <f t="shared" si="32"/>
        <v>1</v>
      </c>
      <c r="I210">
        <f t="shared" si="33"/>
        <v>1</v>
      </c>
      <c r="J210">
        <v>4224</v>
      </c>
      <c r="K210">
        <v>5.9250000000000007</v>
      </c>
      <c r="L210">
        <f t="shared" si="34"/>
        <v>61</v>
      </c>
      <c r="M210">
        <f t="shared" si="35"/>
        <v>51</v>
      </c>
      <c r="Q210">
        <v>38724</v>
      </c>
      <c r="R210">
        <v>6.4</v>
      </c>
      <c r="S210">
        <f t="shared" si="36"/>
        <v>309</v>
      </c>
      <c r="T210">
        <f t="shared" si="37"/>
        <v>115.5</v>
      </c>
      <c r="Y210">
        <v>6.63</v>
      </c>
      <c r="Z210">
        <v>5.9250000000000007</v>
      </c>
      <c r="AA210">
        <f t="shared" si="38"/>
        <v>52</v>
      </c>
      <c r="AB210">
        <f t="shared" si="39"/>
        <v>51</v>
      </c>
      <c r="AG210">
        <v>149.66999999999999</v>
      </c>
      <c r="AH210">
        <v>6.4</v>
      </c>
      <c r="AI210">
        <f t="shared" si="40"/>
        <v>327</v>
      </c>
      <c r="AJ210">
        <f t="shared" si="41"/>
        <v>115.5</v>
      </c>
    </row>
    <row r="211" spans="1:36">
      <c r="A211">
        <f>'03_Resumo_Municipios'!A211</f>
        <v>3146404</v>
      </c>
      <c r="B211" t="str">
        <f>'03_Resumo_Municipios'!B211</f>
        <v>Paineiras</v>
      </c>
      <c r="C211" t="str">
        <f>'03_Resumo_Municipios'!D211</f>
        <v>Sudeste</v>
      </c>
      <c r="D211" s="4">
        <f>IFERROR(VALUE(Base_Amostral!K211),"")</f>
        <v>4224</v>
      </c>
      <c r="E211" s="4">
        <f>IFERROR(VALUE(Base_Amostral!M211),"")</f>
        <v>6.63</v>
      </c>
      <c r="F211" s="4">
        <f>'03_Resumo_Municipios'!E211</f>
        <v>5.9250000000000007</v>
      </c>
      <c r="G211" s="4">
        <f>'03_Resumo_Municipios'!F211</f>
        <v>6.65</v>
      </c>
      <c r="H211">
        <f t="shared" si="32"/>
        <v>1</v>
      </c>
      <c r="I211">
        <f t="shared" si="33"/>
        <v>1</v>
      </c>
      <c r="J211">
        <v>4793</v>
      </c>
      <c r="K211">
        <v>9.2999999999999989</v>
      </c>
      <c r="L211">
        <f t="shared" si="34"/>
        <v>78</v>
      </c>
      <c r="M211">
        <f t="shared" si="35"/>
        <v>324</v>
      </c>
      <c r="Q211">
        <v>3025</v>
      </c>
      <c r="R211">
        <v>4.6999999999999993</v>
      </c>
      <c r="S211">
        <f t="shared" si="36"/>
        <v>27</v>
      </c>
      <c r="T211">
        <f t="shared" si="37"/>
        <v>7</v>
      </c>
      <c r="Y211">
        <v>2.77</v>
      </c>
      <c r="Z211">
        <v>9.2999999999999989</v>
      </c>
      <c r="AA211">
        <f t="shared" si="38"/>
        <v>24</v>
      </c>
      <c r="AB211">
        <f t="shared" si="39"/>
        <v>324</v>
      </c>
      <c r="AG211">
        <v>9.24</v>
      </c>
      <c r="AH211">
        <v>4.6999999999999993</v>
      </c>
      <c r="AI211">
        <f t="shared" si="40"/>
        <v>68</v>
      </c>
      <c r="AJ211">
        <f t="shared" si="41"/>
        <v>7</v>
      </c>
    </row>
    <row r="212" spans="1:36">
      <c r="A212">
        <f>'03_Resumo_Municipios'!A212</f>
        <v>3127339</v>
      </c>
      <c r="B212" t="str">
        <f>'03_Resumo_Municipios'!B212</f>
        <v>Gameleiras</v>
      </c>
      <c r="C212" t="str">
        <f>'03_Resumo_Municipios'!D212</f>
        <v>Sudeste</v>
      </c>
      <c r="D212" s="4">
        <f>IFERROR(VALUE(Base_Amostral!K212),"")</f>
        <v>4793</v>
      </c>
      <c r="E212" s="4">
        <f>IFERROR(VALUE(Base_Amostral!M212),"")</f>
        <v>2.77</v>
      </c>
      <c r="F212" s="4">
        <f>'03_Resumo_Municipios'!E212</f>
        <v>9.2999999999999989</v>
      </c>
      <c r="G212" s="4">
        <f>'03_Resumo_Municipios'!F212</f>
        <v>6.55</v>
      </c>
      <c r="H212">
        <f t="shared" si="32"/>
        <v>1</v>
      </c>
      <c r="I212">
        <f t="shared" si="33"/>
        <v>1</v>
      </c>
      <c r="J212">
        <v>17641</v>
      </c>
      <c r="K212">
        <v>6.6</v>
      </c>
      <c r="L212">
        <f t="shared" si="34"/>
        <v>238</v>
      </c>
      <c r="M212">
        <f t="shared" si="35"/>
        <v>132.5</v>
      </c>
      <c r="Q212">
        <v>52890</v>
      </c>
      <c r="R212">
        <v>6.1</v>
      </c>
      <c r="S212">
        <f t="shared" si="36"/>
        <v>321</v>
      </c>
      <c r="T212">
        <f t="shared" si="37"/>
        <v>73.5</v>
      </c>
      <c r="Y212">
        <v>61.79</v>
      </c>
      <c r="Z212">
        <v>6.6</v>
      </c>
      <c r="AA212">
        <f t="shared" si="38"/>
        <v>285</v>
      </c>
      <c r="AB212">
        <f t="shared" si="39"/>
        <v>132.5</v>
      </c>
      <c r="AG212">
        <v>173.94</v>
      </c>
      <c r="AH212">
        <v>6.1</v>
      </c>
      <c r="AI212">
        <f t="shared" si="40"/>
        <v>330</v>
      </c>
      <c r="AJ212">
        <f t="shared" si="41"/>
        <v>73.5</v>
      </c>
    </row>
    <row r="213" spans="1:36">
      <c r="A213">
        <f>'03_Resumo_Municipios'!A213</f>
        <v>3203346</v>
      </c>
      <c r="B213" t="str">
        <f>'03_Resumo_Municipios'!B213</f>
        <v>Marechal Floriano</v>
      </c>
      <c r="C213" t="str">
        <f>'03_Resumo_Municipios'!D213</f>
        <v>Sudeste</v>
      </c>
      <c r="D213" s="4">
        <f>IFERROR(VALUE(Base_Amostral!K213),"")</f>
        <v>17641</v>
      </c>
      <c r="E213" s="4">
        <f>IFERROR(VALUE(Base_Amostral!M213),"")</f>
        <v>61.79</v>
      </c>
      <c r="F213" s="4">
        <f>'03_Resumo_Municipios'!E213</f>
        <v>6.6</v>
      </c>
      <c r="G213" s="4">
        <f>'03_Resumo_Municipios'!F213</f>
        <v>6.3</v>
      </c>
      <c r="H213">
        <f t="shared" si="32"/>
        <v>1</v>
      </c>
      <c r="I213">
        <f t="shared" si="33"/>
        <v>1</v>
      </c>
      <c r="J213">
        <v>97669</v>
      </c>
      <c r="K213">
        <v>9.2999999999999989</v>
      </c>
      <c r="L213">
        <f t="shared" si="34"/>
        <v>342</v>
      </c>
      <c r="M213">
        <f t="shared" si="35"/>
        <v>324</v>
      </c>
      <c r="Q213">
        <v>6085</v>
      </c>
      <c r="R213">
        <v>9.4</v>
      </c>
      <c r="S213">
        <f t="shared" si="36"/>
        <v>96</v>
      </c>
      <c r="T213">
        <f t="shared" si="37"/>
        <v>352</v>
      </c>
      <c r="Y213">
        <v>197.01</v>
      </c>
      <c r="Z213">
        <v>9.2999999999999989</v>
      </c>
      <c r="AA213">
        <f t="shared" si="38"/>
        <v>338</v>
      </c>
      <c r="AB213">
        <f t="shared" si="39"/>
        <v>324</v>
      </c>
      <c r="AG213">
        <v>27.83</v>
      </c>
      <c r="AH213">
        <v>9.4</v>
      </c>
      <c r="AI213">
        <f t="shared" si="40"/>
        <v>191</v>
      </c>
      <c r="AJ213">
        <f t="shared" si="41"/>
        <v>352</v>
      </c>
    </row>
    <row r="214" spans="1:36">
      <c r="A214">
        <f>'03_Resumo_Municipios'!A214</f>
        <v>3133808</v>
      </c>
      <c r="B214" t="str">
        <f>'03_Resumo_Municipios'!B214</f>
        <v>Itaúna</v>
      </c>
      <c r="C214" t="str">
        <f>'03_Resumo_Municipios'!D214</f>
        <v>Sudeste</v>
      </c>
      <c r="D214" s="4">
        <f>IFERROR(VALUE(Base_Amostral!K214),"")</f>
        <v>97669</v>
      </c>
      <c r="E214" s="4">
        <f>IFERROR(VALUE(Base_Amostral!M214),"")</f>
        <v>197.01</v>
      </c>
      <c r="F214" s="4">
        <f>'03_Resumo_Municipios'!E214</f>
        <v>9.2999999999999989</v>
      </c>
      <c r="G214" s="4">
        <f>'03_Resumo_Municipios'!F214</f>
        <v>7.3000000000000007</v>
      </c>
      <c r="H214">
        <f t="shared" si="32"/>
        <v>1</v>
      </c>
      <c r="I214">
        <f t="shared" si="33"/>
        <v>1</v>
      </c>
      <c r="J214">
        <v>31564</v>
      </c>
      <c r="K214">
        <v>7.75</v>
      </c>
      <c r="L214">
        <f t="shared" si="34"/>
        <v>301</v>
      </c>
      <c r="M214">
        <f t="shared" si="35"/>
        <v>252.5</v>
      </c>
      <c r="Q214">
        <v>25265</v>
      </c>
      <c r="R214">
        <v>5.9</v>
      </c>
      <c r="S214">
        <f t="shared" si="36"/>
        <v>277</v>
      </c>
      <c r="T214">
        <f t="shared" si="37"/>
        <v>58.5</v>
      </c>
      <c r="Y214">
        <v>109.6</v>
      </c>
      <c r="Z214">
        <v>7.75</v>
      </c>
      <c r="AA214">
        <f t="shared" si="38"/>
        <v>322</v>
      </c>
      <c r="AB214">
        <f t="shared" si="39"/>
        <v>252.5</v>
      </c>
      <c r="AG214">
        <v>33.81</v>
      </c>
      <c r="AH214">
        <v>5.9</v>
      </c>
      <c r="AI214">
        <f t="shared" si="40"/>
        <v>218</v>
      </c>
      <c r="AJ214">
        <f t="shared" si="41"/>
        <v>58.5</v>
      </c>
    </row>
    <row r="215" spans="1:36">
      <c r="A215">
        <f>'03_Resumo_Municipios'!A215</f>
        <v>3508603</v>
      </c>
      <c r="B215" t="str">
        <f>'03_Resumo_Municipios'!B215</f>
        <v>Cachoeira Paulista</v>
      </c>
      <c r="C215" t="str">
        <f>'03_Resumo_Municipios'!D215</f>
        <v>Sudeste</v>
      </c>
      <c r="D215" s="4">
        <f>IFERROR(VALUE(Base_Amostral!K215),"")</f>
        <v>31564</v>
      </c>
      <c r="E215" s="4">
        <f>IFERROR(VALUE(Base_Amostral!M215),"")</f>
        <v>109.6</v>
      </c>
      <c r="F215" s="4">
        <f>'03_Resumo_Municipios'!E215</f>
        <v>7.75</v>
      </c>
      <c r="G215" s="4">
        <f>'03_Resumo_Municipios'!F215</f>
        <v>7.5</v>
      </c>
      <c r="H215">
        <f t="shared" si="32"/>
        <v>1</v>
      </c>
      <c r="I215">
        <f t="shared" si="33"/>
        <v>1</v>
      </c>
      <c r="J215">
        <v>7819</v>
      </c>
      <c r="K215">
        <v>9.2999999999999989</v>
      </c>
      <c r="L215">
        <f t="shared" si="34"/>
        <v>128</v>
      </c>
      <c r="M215">
        <f t="shared" si="35"/>
        <v>324</v>
      </c>
      <c r="Q215">
        <v>30684</v>
      </c>
      <c r="R215">
        <v>6.8249999999999993</v>
      </c>
      <c r="S215">
        <f t="shared" si="36"/>
        <v>292</v>
      </c>
      <c r="T215">
        <f t="shared" si="37"/>
        <v>204</v>
      </c>
      <c r="Y215">
        <v>21.58</v>
      </c>
      <c r="Z215">
        <v>9.2999999999999989</v>
      </c>
      <c r="AA215">
        <f t="shared" si="38"/>
        <v>167</v>
      </c>
      <c r="AB215">
        <f t="shared" si="39"/>
        <v>324</v>
      </c>
      <c r="AG215">
        <v>32.6</v>
      </c>
      <c r="AH215">
        <v>6.8249999999999993</v>
      </c>
      <c r="AI215">
        <f t="shared" si="40"/>
        <v>212.5</v>
      </c>
      <c r="AJ215">
        <f t="shared" si="41"/>
        <v>204</v>
      </c>
    </row>
    <row r="216" spans="1:36">
      <c r="A216">
        <f>'03_Resumo_Municipios'!A216</f>
        <v>3519808</v>
      </c>
      <c r="B216" t="str">
        <f>'03_Resumo_Municipios'!B216</f>
        <v>Icém</v>
      </c>
      <c r="C216" t="str">
        <f>'03_Resumo_Municipios'!D216</f>
        <v>Sudeste</v>
      </c>
      <c r="D216" s="4">
        <f>IFERROR(VALUE(Base_Amostral!K216),"")</f>
        <v>7819</v>
      </c>
      <c r="E216" s="4">
        <f>IFERROR(VALUE(Base_Amostral!M216),"")</f>
        <v>21.58</v>
      </c>
      <c r="F216" s="4">
        <f>'03_Resumo_Municipios'!E216</f>
        <v>9.2999999999999989</v>
      </c>
      <c r="G216" s="4">
        <f>'03_Resumo_Municipios'!F216</f>
        <v>8.1999999999999993</v>
      </c>
      <c r="H216">
        <f t="shared" si="32"/>
        <v>1</v>
      </c>
      <c r="I216">
        <f t="shared" si="33"/>
        <v>1</v>
      </c>
      <c r="J216">
        <v>38724</v>
      </c>
      <c r="K216">
        <v>5.35</v>
      </c>
      <c r="L216">
        <f t="shared" si="34"/>
        <v>313</v>
      </c>
      <c r="M216">
        <f t="shared" si="35"/>
        <v>19.5</v>
      </c>
      <c r="Q216">
        <v>25201</v>
      </c>
      <c r="R216">
        <v>6.2</v>
      </c>
      <c r="S216">
        <f t="shared" si="36"/>
        <v>276</v>
      </c>
      <c r="T216">
        <f t="shared" si="37"/>
        <v>87</v>
      </c>
      <c r="Y216">
        <v>149.66999999999999</v>
      </c>
      <c r="Z216">
        <v>5.35</v>
      </c>
      <c r="AA216">
        <f t="shared" si="38"/>
        <v>334</v>
      </c>
      <c r="AB216">
        <f t="shared" si="39"/>
        <v>19.5</v>
      </c>
      <c r="AG216">
        <v>90.5</v>
      </c>
      <c r="AH216">
        <v>6.2</v>
      </c>
      <c r="AI216">
        <f t="shared" si="40"/>
        <v>304</v>
      </c>
      <c r="AJ216">
        <f t="shared" si="41"/>
        <v>87</v>
      </c>
    </row>
    <row r="217" spans="1:36">
      <c r="A217">
        <f>'03_Resumo_Municipios'!A217</f>
        <v>3145901</v>
      </c>
      <c r="B217" t="str">
        <f>'03_Resumo_Municipios'!B217</f>
        <v>Ouro Branco</v>
      </c>
      <c r="C217" t="str">
        <f>'03_Resumo_Municipios'!D217</f>
        <v>Sudeste</v>
      </c>
      <c r="D217" s="4">
        <f>IFERROR(VALUE(Base_Amostral!K217),"")</f>
        <v>38724</v>
      </c>
      <c r="E217" s="4">
        <f>IFERROR(VALUE(Base_Amostral!M217),"")</f>
        <v>149.66999999999999</v>
      </c>
      <c r="F217" s="4">
        <f>'03_Resumo_Municipios'!E217</f>
        <v>5.35</v>
      </c>
      <c r="G217" s="4">
        <f>'03_Resumo_Municipios'!F217</f>
        <v>6.4</v>
      </c>
      <c r="H217">
        <f t="shared" si="32"/>
        <v>1</v>
      </c>
      <c r="I217">
        <f t="shared" si="33"/>
        <v>1</v>
      </c>
      <c r="J217">
        <v>3025</v>
      </c>
      <c r="K217">
        <v>4.2749999999999995</v>
      </c>
      <c r="L217">
        <f t="shared" si="34"/>
        <v>28</v>
      </c>
      <c r="M217">
        <f t="shared" si="35"/>
        <v>5</v>
      </c>
      <c r="Q217">
        <v>3814</v>
      </c>
      <c r="R217">
        <v>4.7</v>
      </c>
      <c r="S217">
        <f t="shared" si="36"/>
        <v>50</v>
      </c>
      <c r="T217">
        <f t="shared" si="37"/>
        <v>8</v>
      </c>
      <c r="Y217">
        <v>9.24</v>
      </c>
      <c r="Z217">
        <v>4.2749999999999995</v>
      </c>
      <c r="AA217">
        <f t="shared" si="38"/>
        <v>69</v>
      </c>
      <c r="AB217">
        <f t="shared" si="39"/>
        <v>5</v>
      </c>
      <c r="AG217">
        <v>14.62</v>
      </c>
      <c r="AH217">
        <v>4.7</v>
      </c>
      <c r="AI217">
        <f t="shared" si="40"/>
        <v>110</v>
      </c>
      <c r="AJ217">
        <f t="shared" si="41"/>
        <v>8</v>
      </c>
    </row>
    <row r="218" spans="1:36">
      <c r="A218">
        <f>'03_Resumo_Municipios'!A218</f>
        <v>3539707</v>
      </c>
      <c r="B218" t="str">
        <f>'03_Resumo_Municipios'!B218</f>
        <v>Platina</v>
      </c>
      <c r="C218" t="str">
        <f>'03_Resumo_Municipios'!D218</f>
        <v>Sudeste</v>
      </c>
      <c r="D218" s="4">
        <f>IFERROR(VALUE(Base_Amostral!K218),"")</f>
        <v>3025</v>
      </c>
      <c r="E218" s="4">
        <f>IFERROR(VALUE(Base_Amostral!M218),"")</f>
        <v>9.24</v>
      </c>
      <c r="F218" s="4">
        <f>'03_Resumo_Municipios'!E218</f>
        <v>4.2749999999999995</v>
      </c>
      <c r="G218" s="4">
        <f>'03_Resumo_Municipios'!F218</f>
        <v>4.6999999999999993</v>
      </c>
      <c r="H218">
        <f t="shared" si="32"/>
        <v>1</v>
      </c>
      <c r="I218">
        <f t="shared" si="33"/>
        <v>1</v>
      </c>
      <c r="J218">
        <v>52890</v>
      </c>
      <c r="K218">
        <v>6.2</v>
      </c>
      <c r="L218">
        <f t="shared" si="34"/>
        <v>325</v>
      </c>
      <c r="M218">
        <f t="shared" si="35"/>
        <v>74.5</v>
      </c>
      <c r="Q218">
        <v>3395</v>
      </c>
      <c r="R218">
        <v>8.0250000000000004</v>
      </c>
      <c r="S218">
        <f t="shared" si="36"/>
        <v>38</v>
      </c>
      <c r="T218">
        <f t="shared" si="37"/>
        <v>329</v>
      </c>
      <c r="Y218">
        <v>173.94</v>
      </c>
      <c r="Z218">
        <v>6.2</v>
      </c>
      <c r="AA218">
        <f t="shared" si="38"/>
        <v>337</v>
      </c>
      <c r="AB218">
        <f t="shared" si="39"/>
        <v>74.5</v>
      </c>
      <c r="AG218">
        <v>18.510000000000002</v>
      </c>
      <c r="AH218">
        <v>8.0250000000000004</v>
      </c>
      <c r="AI218">
        <f t="shared" si="40"/>
        <v>139</v>
      </c>
      <c r="AJ218">
        <f t="shared" si="41"/>
        <v>329</v>
      </c>
    </row>
    <row r="219" spans="1:36">
      <c r="A219">
        <f>'03_Resumo_Municipios'!A219</f>
        <v>3118007</v>
      </c>
      <c r="B219" t="str">
        <f>'03_Resumo_Municipios'!B219</f>
        <v>Congonhas</v>
      </c>
      <c r="C219" t="str">
        <f>'03_Resumo_Municipios'!D219</f>
        <v>Sudeste</v>
      </c>
      <c r="D219" s="4">
        <f>IFERROR(VALUE(Base_Amostral!K219),"")</f>
        <v>52890</v>
      </c>
      <c r="E219" s="4">
        <f>IFERROR(VALUE(Base_Amostral!M219),"")</f>
        <v>173.94</v>
      </c>
      <c r="F219" s="4">
        <f>'03_Resumo_Municipios'!E219</f>
        <v>6.2</v>
      </c>
      <c r="G219" s="4">
        <f>'03_Resumo_Municipios'!F219</f>
        <v>6.1</v>
      </c>
      <c r="H219">
        <f t="shared" si="32"/>
        <v>1</v>
      </c>
      <c r="I219">
        <f t="shared" si="33"/>
        <v>1</v>
      </c>
      <c r="J219">
        <v>6085</v>
      </c>
      <c r="K219">
        <v>9.125</v>
      </c>
      <c r="L219">
        <f t="shared" si="34"/>
        <v>98</v>
      </c>
      <c r="M219">
        <f t="shared" si="35"/>
        <v>293</v>
      </c>
      <c r="Q219">
        <v>1081</v>
      </c>
      <c r="R219">
        <v>8.1999999999999993</v>
      </c>
      <c r="S219">
        <f t="shared" si="36"/>
        <v>1</v>
      </c>
      <c r="T219">
        <f t="shared" si="37"/>
        <v>333.5</v>
      </c>
      <c r="Y219">
        <v>27.83</v>
      </c>
      <c r="Z219">
        <v>9.125</v>
      </c>
      <c r="AA219">
        <f t="shared" si="38"/>
        <v>195</v>
      </c>
      <c r="AB219">
        <f t="shared" si="39"/>
        <v>293</v>
      </c>
      <c r="AG219">
        <v>3.82</v>
      </c>
      <c r="AH219">
        <v>8.1999999999999993</v>
      </c>
      <c r="AI219">
        <f t="shared" si="40"/>
        <v>32</v>
      </c>
      <c r="AJ219">
        <f t="shared" si="41"/>
        <v>333.5</v>
      </c>
    </row>
    <row r="220" spans="1:36">
      <c r="A220">
        <f>'03_Resumo_Municipios'!A220</f>
        <v>3534104</v>
      </c>
      <c r="B220" t="str">
        <f>'03_Resumo_Municipios'!B220</f>
        <v>Oriente</v>
      </c>
      <c r="C220" t="str">
        <f>'03_Resumo_Municipios'!D220</f>
        <v>Sudeste</v>
      </c>
      <c r="D220" s="4">
        <f>IFERROR(VALUE(Base_Amostral!K220),"")</f>
        <v>6085</v>
      </c>
      <c r="E220" s="4">
        <f>IFERROR(VALUE(Base_Amostral!M220),"")</f>
        <v>27.83</v>
      </c>
      <c r="F220" s="4">
        <f>'03_Resumo_Municipios'!E220</f>
        <v>9.125</v>
      </c>
      <c r="G220" s="4">
        <f>'03_Resumo_Municipios'!F220</f>
        <v>9.4</v>
      </c>
      <c r="H220">
        <f t="shared" si="32"/>
        <v>1</v>
      </c>
      <c r="I220">
        <f t="shared" si="33"/>
        <v>1</v>
      </c>
      <c r="J220">
        <v>25265</v>
      </c>
      <c r="K220">
        <v>9.2999999999999989</v>
      </c>
      <c r="L220">
        <f t="shared" si="34"/>
        <v>280</v>
      </c>
      <c r="M220">
        <f t="shared" si="35"/>
        <v>324</v>
      </c>
      <c r="Q220">
        <v>6131</v>
      </c>
      <c r="R220">
        <v>7.1</v>
      </c>
      <c r="S220">
        <f t="shared" si="36"/>
        <v>98</v>
      </c>
      <c r="T220">
        <f t="shared" si="37"/>
        <v>245.5</v>
      </c>
      <c r="Y220">
        <v>33.81</v>
      </c>
      <c r="Z220">
        <v>9.2999999999999989</v>
      </c>
      <c r="AA220">
        <f t="shared" si="38"/>
        <v>223</v>
      </c>
      <c r="AB220">
        <f t="shared" si="39"/>
        <v>324</v>
      </c>
      <c r="AG220">
        <v>19.04</v>
      </c>
      <c r="AH220">
        <v>7.1</v>
      </c>
      <c r="AI220">
        <f t="shared" si="40"/>
        <v>146</v>
      </c>
      <c r="AJ220">
        <f t="shared" si="41"/>
        <v>245.5</v>
      </c>
    </row>
    <row r="221" spans="1:36">
      <c r="A221">
        <f>'03_Resumo_Municipios'!A221</f>
        <v>3553401</v>
      </c>
      <c r="B221" t="str">
        <f>'03_Resumo_Municipios'!B221</f>
        <v>Tanabi</v>
      </c>
      <c r="C221" t="str">
        <f>'03_Resumo_Municipios'!D221</f>
        <v>Sudeste</v>
      </c>
      <c r="D221" s="4">
        <f>IFERROR(VALUE(Base_Amostral!K221),"")</f>
        <v>25265</v>
      </c>
      <c r="E221" s="4">
        <f>IFERROR(VALUE(Base_Amostral!M221),"")</f>
        <v>33.81</v>
      </c>
      <c r="F221" s="4">
        <f>'03_Resumo_Municipios'!E221</f>
        <v>9.2999999999999989</v>
      </c>
      <c r="G221" s="4">
        <f>'03_Resumo_Municipios'!F221</f>
        <v>5.9</v>
      </c>
      <c r="H221">
        <f t="shared" si="32"/>
        <v>1</v>
      </c>
      <c r="I221">
        <f t="shared" si="33"/>
        <v>1</v>
      </c>
      <c r="J221">
        <v>30684</v>
      </c>
      <c r="K221">
        <v>8.9500000000000011</v>
      </c>
      <c r="L221">
        <f t="shared" si="34"/>
        <v>296</v>
      </c>
      <c r="M221">
        <f t="shared" si="35"/>
        <v>291</v>
      </c>
      <c r="Q221">
        <v>7030</v>
      </c>
      <c r="R221">
        <v>6.35</v>
      </c>
      <c r="S221">
        <f t="shared" si="36"/>
        <v>113</v>
      </c>
      <c r="T221">
        <f t="shared" si="37"/>
        <v>106.5</v>
      </c>
      <c r="Y221">
        <v>32.6</v>
      </c>
      <c r="Z221">
        <v>8.9500000000000011</v>
      </c>
      <c r="AA221">
        <f t="shared" si="38"/>
        <v>217.5</v>
      </c>
      <c r="AB221">
        <f t="shared" si="39"/>
        <v>291</v>
      </c>
      <c r="AG221">
        <v>5.6</v>
      </c>
      <c r="AH221">
        <v>6.35</v>
      </c>
      <c r="AI221">
        <f t="shared" si="40"/>
        <v>45</v>
      </c>
      <c r="AJ221">
        <f t="shared" si="41"/>
        <v>106.5</v>
      </c>
    </row>
    <row r="222" spans="1:36">
      <c r="A222">
        <f>'03_Resumo_Municipios'!A222</f>
        <v>3200102</v>
      </c>
      <c r="B222" t="str">
        <f>'03_Resumo_Municipios'!B222</f>
        <v>Afonso Cláudio</v>
      </c>
      <c r="C222" t="str">
        <f>'03_Resumo_Municipios'!D222</f>
        <v>Sudeste</v>
      </c>
      <c r="D222" s="4">
        <f>IFERROR(VALUE(Base_Amostral!K222),"")</f>
        <v>30684</v>
      </c>
      <c r="E222" s="4">
        <f>IFERROR(VALUE(Base_Amostral!M222),"")</f>
        <v>32.6</v>
      </c>
      <c r="F222" s="4">
        <f>'03_Resumo_Municipios'!E222</f>
        <v>8.9500000000000011</v>
      </c>
      <c r="G222" s="4">
        <f>'03_Resumo_Municipios'!F222</f>
        <v>6.8249999999999993</v>
      </c>
      <c r="H222">
        <f t="shared" si="32"/>
        <v>1</v>
      </c>
      <c r="I222">
        <f t="shared" si="33"/>
        <v>1</v>
      </c>
      <c r="J222">
        <v>25201</v>
      </c>
      <c r="K222">
        <v>6.4749999999999996</v>
      </c>
      <c r="L222">
        <f t="shared" si="34"/>
        <v>279</v>
      </c>
      <c r="M222">
        <f t="shared" si="35"/>
        <v>104.5</v>
      </c>
      <c r="Q222">
        <v>103765</v>
      </c>
      <c r="R222">
        <v>7.6</v>
      </c>
      <c r="S222">
        <f t="shared" si="36"/>
        <v>340</v>
      </c>
      <c r="T222">
        <f t="shared" si="37"/>
        <v>308</v>
      </c>
      <c r="Y222">
        <v>90.5</v>
      </c>
      <c r="Z222">
        <v>6.4749999999999996</v>
      </c>
      <c r="AA222">
        <f t="shared" si="38"/>
        <v>311</v>
      </c>
      <c r="AB222">
        <f t="shared" si="39"/>
        <v>104.5</v>
      </c>
      <c r="AG222">
        <v>6010.48</v>
      </c>
      <c r="AH222">
        <v>7.6</v>
      </c>
      <c r="AI222">
        <f t="shared" si="40"/>
        <v>355</v>
      </c>
      <c r="AJ222">
        <f t="shared" si="41"/>
        <v>308</v>
      </c>
    </row>
    <row r="223" spans="1:36">
      <c r="A223">
        <f>'03_Resumo_Municipios'!A223</f>
        <v>3507803</v>
      </c>
      <c r="B223" t="str">
        <f>'03_Resumo_Municipios'!B223</f>
        <v>Brodowski</v>
      </c>
      <c r="C223" t="str">
        <f>'03_Resumo_Municipios'!D223</f>
        <v>Sudeste</v>
      </c>
      <c r="D223" s="4">
        <f>IFERROR(VALUE(Base_Amostral!K223),"")</f>
        <v>25201</v>
      </c>
      <c r="E223" s="4">
        <f>IFERROR(VALUE(Base_Amostral!M223),"")</f>
        <v>90.5</v>
      </c>
      <c r="F223" s="4">
        <f>'03_Resumo_Municipios'!E223</f>
        <v>6.4749999999999996</v>
      </c>
      <c r="G223" s="4">
        <f>'03_Resumo_Municipios'!F223</f>
        <v>6.2</v>
      </c>
      <c r="H223">
        <f t="shared" si="32"/>
        <v>1</v>
      </c>
      <c r="I223">
        <f t="shared" si="33"/>
        <v>1</v>
      </c>
      <c r="J223">
        <v>3814</v>
      </c>
      <c r="K223">
        <v>9.2999999999999989</v>
      </c>
      <c r="L223">
        <f t="shared" si="34"/>
        <v>51</v>
      </c>
      <c r="M223">
        <f t="shared" si="35"/>
        <v>324</v>
      </c>
      <c r="Q223">
        <v>48776</v>
      </c>
      <c r="R223">
        <v>6.95</v>
      </c>
      <c r="S223">
        <f t="shared" si="36"/>
        <v>319</v>
      </c>
      <c r="T223">
        <f t="shared" si="37"/>
        <v>225</v>
      </c>
      <c r="Y223">
        <v>14.62</v>
      </c>
      <c r="Z223">
        <v>9.2999999999999989</v>
      </c>
      <c r="AA223">
        <f t="shared" si="38"/>
        <v>113</v>
      </c>
      <c r="AB223">
        <f t="shared" si="39"/>
        <v>324</v>
      </c>
      <c r="AG223">
        <v>132.34</v>
      </c>
      <c r="AH223">
        <v>6.95</v>
      </c>
      <c r="AI223">
        <f t="shared" si="40"/>
        <v>320</v>
      </c>
      <c r="AJ223">
        <f t="shared" si="41"/>
        <v>225</v>
      </c>
    </row>
    <row r="224" spans="1:36">
      <c r="A224">
        <f>'03_Resumo_Municipios'!A224</f>
        <v>3141207</v>
      </c>
      <c r="B224" t="str">
        <f>'03_Resumo_Municipios'!B224</f>
        <v>Matutina</v>
      </c>
      <c r="C224" t="str">
        <f>'03_Resumo_Municipios'!D224</f>
        <v>Sudeste</v>
      </c>
      <c r="D224" s="4">
        <f>IFERROR(VALUE(Base_Amostral!K224),"")</f>
        <v>3814</v>
      </c>
      <c r="E224" s="4">
        <f>IFERROR(VALUE(Base_Amostral!M224),"")</f>
        <v>14.62</v>
      </c>
      <c r="F224" s="4">
        <f>'03_Resumo_Municipios'!E224</f>
        <v>9.2999999999999989</v>
      </c>
      <c r="G224" s="4">
        <f>'03_Resumo_Municipios'!F224</f>
        <v>4.7</v>
      </c>
      <c r="H224">
        <f t="shared" si="32"/>
        <v>1</v>
      </c>
      <c r="I224">
        <f t="shared" si="33"/>
        <v>1</v>
      </c>
      <c r="J224">
        <v>3395</v>
      </c>
      <c r="K224">
        <v>7.625</v>
      </c>
      <c r="L224">
        <f t="shared" si="34"/>
        <v>39</v>
      </c>
      <c r="M224">
        <f t="shared" si="35"/>
        <v>244</v>
      </c>
      <c r="Q224">
        <v>11007</v>
      </c>
      <c r="R224">
        <v>6.4</v>
      </c>
      <c r="S224">
        <f t="shared" si="36"/>
        <v>171</v>
      </c>
      <c r="T224">
        <f t="shared" si="37"/>
        <v>115.5</v>
      </c>
      <c r="Y224">
        <v>18.510000000000002</v>
      </c>
      <c r="Z224">
        <v>7.625</v>
      </c>
      <c r="AA224">
        <f t="shared" si="38"/>
        <v>143</v>
      </c>
      <c r="AB224">
        <f t="shared" si="39"/>
        <v>244</v>
      </c>
      <c r="AG224">
        <v>46.98</v>
      </c>
      <c r="AH224">
        <v>6.4</v>
      </c>
      <c r="AI224">
        <f t="shared" si="40"/>
        <v>258</v>
      </c>
      <c r="AJ224">
        <f t="shared" si="41"/>
        <v>115.5</v>
      </c>
    </row>
    <row r="225" spans="1:36">
      <c r="A225">
        <f>'03_Resumo_Municipios'!A225</f>
        <v>3540101</v>
      </c>
      <c r="B225" t="str">
        <f>'03_Resumo_Municipios'!B225</f>
        <v>Pongaí</v>
      </c>
      <c r="C225" t="str">
        <f>'03_Resumo_Municipios'!D225</f>
        <v>Sudeste</v>
      </c>
      <c r="D225" s="4">
        <f>IFERROR(VALUE(Base_Amostral!K225),"")</f>
        <v>3395</v>
      </c>
      <c r="E225" s="4">
        <f>IFERROR(VALUE(Base_Amostral!M225),"")</f>
        <v>18.510000000000002</v>
      </c>
      <c r="F225" s="4">
        <f>'03_Resumo_Municipios'!E225</f>
        <v>7.625</v>
      </c>
      <c r="G225" s="4">
        <f>'03_Resumo_Municipios'!F225</f>
        <v>8.0250000000000004</v>
      </c>
      <c r="H225">
        <f t="shared" si="32"/>
        <v>1</v>
      </c>
      <c r="I225">
        <f t="shared" si="33"/>
        <v>1</v>
      </c>
      <c r="J225">
        <v>1081</v>
      </c>
      <c r="K225">
        <v>7.9250000000000007</v>
      </c>
      <c r="L225">
        <f t="shared" si="34"/>
        <v>1</v>
      </c>
      <c r="M225">
        <f t="shared" si="35"/>
        <v>267</v>
      </c>
      <c r="Q225">
        <v>137418</v>
      </c>
      <c r="R225">
        <v>5.6</v>
      </c>
      <c r="S225">
        <f t="shared" si="36"/>
        <v>344</v>
      </c>
      <c r="T225">
        <f t="shared" si="37"/>
        <v>37.5</v>
      </c>
      <c r="Y225">
        <v>3.82</v>
      </c>
      <c r="Z225">
        <v>7.9250000000000007</v>
      </c>
      <c r="AA225">
        <f t="shared" si="38"/>
        <v>33</v>
      </c>
      <c r="AB225">
        <f t="shared" si="39"/>
        <v>267</v>
      </c>
      <c r="AG225">
        <v>42.38</v>
      </c>
      <c r="AH225">
        <v>5.6</v>
      </c>
      <c r="AI225">
        <f t="shared" si="40"/>
        <v>247.5</v>
      </c>
      <c r="AJ225">
        <f t="shared" si="41"/>
        <v>37.5</v>
      </c>
    </row>
    <row r="226" spans="1:36">
      <c r="A226">
        <f>'03_Resumo_Municipios'!A226</f>
        <v>3115607</v>
      </c>
      <c r="B226" t="str">
        <f>'03_Resumo_Municipios'!B226</f>
        <v>Cedro do Abaeté</v>
      </c>
      <c r="C226" t="str">
        <f>'03_Resumo_Municipios'!D226</f>
        <v>Sudeste</v>
      </c>
      <c r="D226" s="4">
        <f>IFERROR(VALUE(Base_Amostral!K226),"")</f>
        <v>1081</v>
      </c>
      <c r="E226" s="4">
        <f>IFERROR(VALUE(Base_Amostral!M226),"")</f>
        <v>3.82</v>
      </c>
      <c r="F226" s="4">
        <f>'03_Resumo_Municipios'!E226</f>
        <v>7.9250000000000007</v>
      </c>
      <c r="G226" s="4">
        <f>'03_Resumo_Municipios'!F226</f>
        <v>8.1999999999999993</v>
      </c>
      <c r="H226">
        <f t="shared" si="32"/>
        <v>1</v>
      </c>
      <c r="I226">
        <f t="shared" si="33"/>
        <v>1</v>
      </c>
      <c r="J226">
        <v>6131</v>
      </c>
      <c r="K226">
        <v>6.5249999999999995</v>
      </c>
      <c r="L226">
        <f t="shared" si="34"/>
        <v>100</v>
      </c>
      <c r="M226">
        <f t="shared" si="35"/>
        <v>112.5</v>
      </c>
      <c r="Q226">
        <v>136467</v>
      </c>
      <c r="R226">
        <v>7.6999999999999993</v>
      </c>
      <c r="S226">
        <f t="shared" si="36"/>
        <v>343</v>
      </c>
      <c r="T226">
        <f t="shared" si="37"/>
        <v>311</v>
      </c>
      <c r="Y226">
        <v>19.04</v>
      </c>
      <c r="Z226">
        <v>6.5249999999999995</v>
      </c>
      <c r="AA226">
        <f t="shared" si="38"/>
        <v>150</v>
      </c>
      <c r="AB226">
        <f t="shared" si="39"/>
        <v>112.5</v>
      </c>
      <c r="AG226">
        <v>345.14</v>
      </c>
      <c r="AH226">
        <v>7.6999999999999993</v>
      </c>
      <c r="AI226">
        <f t="shared" si="40"/>
        <v>342</v>
      </c>
      <c r="AJ226">
        <f t="shared" si="41"/>
        <v>311</v>
      </c>
    </row>
    <row r="227" spans="1:36">
      <c r="A227">
        <f>'03_Resumo_Municipios'!A227</f>
        <v>3519204</v>
      </c>
      <c r="B227" t="str">
        <f>'03_Resumo_Municipios'!B227</f>
        <v>Iacri</v>
      </c>
      <c r="C227" t="str">
        <f>'03_Resumo_Municipios'!D227</f>
        <v>Sudeste</v>
      </c>
      <c r="D227" s="4">
        <f>IFERROR(VALUE(Base_Amostral!K227),"")</f>
        <v>6131</v>
      </c>
      <c r="E227" s="4">
        <f>IFERROR(VALUE(Base_Amostral!M227),"")</f>
        <v>19.04</v>
      </c>
      <c r="F227" s="4">
        <f>'03_Resumo_Municipios'!E227</f>
        <v>6.5249999999999995</v>
      </c>
      <c r="G227" s="4">
        <f>'03_Resumo_Municipios'!F227</f>
        <v>7.1</v>
      </c>
      <c r="H227">
        <f t="shared" si="32"/>
        <v>1</v>
      </c>
      <c r="I227">
        <f t="shared" si="33"/>
        <v>1</v>
      </c>
      <c r="J227">
        <v>7030</v>
      </c>
      <c r="K227">
        <v>6.5</v>
      </c>
      <c r="L227">
        <f t="shared" si="34"/>
        <v>115</v>
      </c>
      <c r="M227">
        <f t="shared" si="35"/>
        <v>109</v>
      </c>
      <c r="Q227">
        <v>3693</v>
      </c>
      <c r="R227">
        <v>7.4</v>
      </c>
      <c r="S227">
        <f t="shared" si="36"/>
        <v>44</v>
      </c>
      <c r="T227">
        <f t="shared" si="37"/>
        <v>288.5</v>
      </c>
      <c r="Y227">
        <v>5.6</v>
      </c>
      <c r="Z227">
        <v>6.5</v>
      </c>
      <c r="AA227">
        <f t="shared" si="38"/>
        <v>46</v>
      </c>
      <c r="AB227">
        <f t="shared" si="39"/>
        <v>109</v>
      </c>
      <c r="AG227">
        <v>60.17</v>
      </c>
      <c r="AH227">
        <v>7.4</v>
      </c>
      <c r="AI227">
        <f t="shared" si="40"/>
        <v>276</v>
      </c>
      <c r="AJ227">
        <f t="shared" si="41"/>
        <v>288.5</v>
      </c>
    </row>
    <row r="228" spans="1:36">
      <c r="A228">
        <f>'03_Resumo_Municipios'!A228</f>
        <v>3158508</v>
      </c>
      <c r="B228" t="str">
        <f>'03_Resumo_Municipios'!B228</f>
        <v>Santana de Pirapama</v>
      </c>
      <c r="C228" t="str">
        <f>'03_Resumo_Municipios'!D228</f>
        <v>Sudeste</v>
      </c>
      <c r="D228" s="4">
        <f>IFERROR(VALUE(Base_Amostral!K228),"")</f>
        <v>7030</v>
      </c>
      <c r="E228" s="4">
        <f>IFERROR(VALUE(Base_Amostral!M228),"")</f>
        <v>5.6</v>
      </c>
      <c r="F228" s="4">
        <f>'03_Resumo_Municipios'!E228</f>
        <v>6.5</v>
      </c>
      <c r="G228" s="4">
        <f>'03_Resumo_Municipios'!F228</f>
        <v>6.35</v>
      </c>
      <c r="H228">
        <f t="shared" si="32"/>
        <v>1</v>
      </c>
      <c r="I228">
        <f t="shared" si="33"/>
        <v>1</v>
      </c>
      <c r="J228">
        <v>103765</v>
      </c>
      <c r="K228">
        <v>9.3333333333333339</v>
      </c>
      <c r="L228">
        <f t="shared" si="34"/>
        <v>345</v>
      </c>
      <c r="M228">
        <f t="shared" si="35"/>
        <v>356</v>
      </c>
      <c r="Q228">
        <v>2555</v>
      </c>
      <c r="R228">
        <v>6.3</v>
      </c>
      <c r="S228">
        <f t="shared" si="36"/>
        <v>14</v>
      </c>
      <c r="T228">
        <f t="shared" si="37"/>
        <v>98.5</v>
      </c>
      <c r="Y228">
        <v>6010.48</v>
      </c>
      <c r="Z228">
        <v>9.3333333333333339</v>
      </c>
      <c r="AA228">
        <f t="shared" si="38"/>
        <v>361</v>
      </c>
      <c r="AB228">
        <f t="shared" si="39"/>
        <v>356</v>
      </c>
      <c r="AG228">
        <v>46.77</v>
      </c>
      <c r="AH228">
        <v>6.3</v>
      </c>
      <c r="AI228">
        <f t="shared" si="40"/>
        <v>256</v>
      </c>
      <c r="AJ228">
        <f t="shared" si="41"/>
        <v>98.5</v>
      </c>
    </row>
    <row r="229" spans="1:36">
      <c r="A229">
        <f>'03_Resumo_Municipios'!A229</f>
        <v>3539806</v>
      </c>
      <c r="B229" t="str">
        <f>'03_Resumo_Municipios'!B229</f>
        <v>Poá</v>
      </c>
      <c r="C229" t="str">
        <f>'03_Resumo_Municipios'!D229</f>
        <v>Sudeste</v>
      </c>
      <c r="D229" s="4">
        <f>IFERROR(VALUE(Base_Amostral!K229),"")</f>
        <v>103765</v>
      </c>
      <c r="E229" s="4">
        <f>IFERROR(VALUE(Base_Amostral!M229),"")</f>
        <v>6010.48</v>
      </c>
      <c r="F229" s="4">
        <f>'03_Resumo_Municipios'!E229</f>
        <v>9.3333333333333339</v>
      </c>
      <c r="G229" s="4">
        <f>'03_Resumo_Municipios'!F229</f>
        <v>7.6</v>
      </c>
      <c r="H229">
        <f t="shared" si="32"/>
        <v>1</v>
      </c>
      <c r="I229">
        <f t="shared" si="33"/>
        <v>1</v>
      </c>
      <c r="J229">
        <v>48776</v>
      </c>
      <c r="K229">
        <v>9.2999999999999989</v>
      </c>
      <c r="L229">
        <f t="shared" si="34"/>
        <v>323</v>
      </c>
      <c r="M229">
        <f t="shared" si="35"/>
        <v>324</v>
      </c>
      <c r="Q229">
        <v>6397</v>
      </c>
      <c r="R229">
        <v>6.15</v>
      </c>
      <c r="S229">
        <f t="shared" si="36"/>
        <v>101</v>
      </c>
      <c r="T229">
        <f t="shared" si="37"/>
        <v>83</v>
      </c>
      <c r="Y229">
        <v>132.34</v>
      </c>
      <c r="Z229">
        <v>9.2999999999999989</v>
      </c>
      <c r="AA229">
        <f t="shared" si="38"/>
        <v>327</v>
      </c>
      <c r="AB229">
        <f t="shared" si="39"/>
        <v>324</v>
      </c>
      <c r="AG229">
        <v>34.69</v>
      </c>
      <c r="AH229">
        <v>6.15</v>
      </c>
      <c r="AI229">
        <f t="shared" si="40"/>
        <v>221</v>
      </c>
      <c r="AJ229">
        <f t="shared" si="41"/>
        <v>83</v>
      </c>
    </row>
    <row r="230" spans="1:36">
      <c r="A230">
        <f>'03_Resumo_Municipios'!A230</f>
        <v>3524808</v>
      </c>
      <c r="B230" t="str">
        <f>'03_Resumo_Municipios'!B230</f>
        <v>Jales</v>
      </c>
      <c r="C230" t="str">
        <f>'03_Resumo_Municipios'!D230</f>
        <v>Sudeste</v>
      </c>
      <c r="D230" s="4">
        <f>IFERROR(VALUE(Base_Amostral!K230),"")</f>
        <v>48776</v>
      </c>
      <c r="E230" s="4">
        <f>IFERROR(VALUE(Base_Amostral!M230),"")</f>
        <v>132.34</v>
      </c>
      <c r="F230" s="4">
        <f>'03_Resumo_Municipios'!E230</f>
        <v>9.2999999999999989</v>
      </c>
      <c r="G230" s="4">
        <f>'03_Resumo_Municipios'!F230</f>
        <v>6.95</v>
      </c>
      <c r="H230">
        <f t="shared" si="32"/>
        <v>1</v>
      </c>
      <c r="I230">
        <f t="shared" si="33"/>
        <v>1</v>
      </c>
      <c r="J230">
        <v>11007</v>
      </c>
      <c r="K230">
        <v>6.2750000000000004</v>
      </c>
      <c r="L230">
        <f t="shared" si="34"/>
        <v>173</v>
      </c>
      <c r="M230">
        <f t="shared" si="35"/>
        <v>86.5</v>
      </c>
      <c r="Q230">
        <v>10207</v>
      </c>
      <c r="R230">
        <v>6.1</v>
      </c>
      <c r="S230">
        <f t="shared" si="36"/>
        <v>153</v>
      </c>
      <c r="T230">
        <f t="shared" si="37"/>
        <v>73.5</v>
      </c>
      <c r="Y230">
        <v>46.98</v>
      </c>
      <c r="Z230">
        <v>6.2750000000000004</v>
      </c>
      <c r="AA230">
        <f t="shared" si="38"/>
        <v>264</v>
      </c>
      <c r="AB230">
        <f t="shared" si="39"/>
        <v>86.5</v>
      </c>
      <c r="AG230">
        <v>31.66</v>
      </c>
      <c r="AH230">
        <v>6.1</v>
      </c>
      <c r="AI230">
        <f t="shared" si="40"/>
        <v>205</v>
      </c>
      <c r="AJ230">
        <f t="shared" si="41"/>
        <v>73.5</v>
      </c>
    </row>
    <row r="231" spans="1:36">
      <c r="A231">
        <f>'03_Resumo_Municipios'!A231</f>
        <v>3154101</v>
      </c>
      <c r="B231" t="str">
        <f>'03_Resumo_Municipios'!B231</f>
        <v>Recreio</v>
      </c>
      <c r="C231" t="str">
        <f>'03_Resumo_Municipios'!D231</f>
        <v>Sudeste</v>
      </c>
      <c r="D231" s="4">
        <f>IFERROR(VALUE(Base_Amostral!K231),"")</f>
        <v>11007</v>
      </c>
      <c r="E231" s="4">
        <f>IFERROR(VALUE(Base_Amostral!M231),"")</f>
        <v>46.98</v>
      </c>
      <c r="F231" s="4">
        <f>'03_Resumo_Municipios'!E231</f>
        <v>6.2750000000000004</v>
      </c>
      <c r="G231" s="4">
        <f>'03_Resumo_Municipios'!F231</f>
        <v>6.4</v>
      </c>
      <c r="H231">
        <f t="shared" si="32"/>
        <v>1</v>
      </c>
      <c r="I231">
        <f t="shared" si="33"/>
        <v>1</v>
      </c>
      <c r="J231">
        <v>137418</v>
      </c>
      <c r="K231">
        <v>9.2999999999999989</v>
      </c>
      <c r="L231">
        <f t="shared" si="34"/>
        <v>349</v>
      </c>
      <c r="M231">
        <f t="shared" si="35"/>
        <v>324</v>
      </c>
      <c r="Q231">
        <v>17155</v>
      </c>
      <c r="R231">
        <v>7.2</v>
      </c>
      <c r="S231">
        <f t="shared" si="36"/>
        <v>230</v>
      </c>
      <c r="T231">
        <f t="shared" si="37"/>
        <v>257</v>
      </c>
      <c r="Y231">
        <v>42.38</v>
      </c>
      <c r="Z231">
        <v>9.2999999999999989</v>
      </c>
      <c r="AA231">
        <f t="shared" si="38"/>
        <v>253.5</v>
      </c>
      <c r="AB231">
        <f t="shared" si="39"/>
        <v>324</v>
      </c>
      <c r="AG231">
        <v>25.77</v>
      </c>
      <c r="AH231">
        <v>7.2</v>
      </c>
      <c r="AI231">
        <f t="shared" si="40"/>
        <v>185</v>
      </c>
      <c r="AJ231">
        <f t="shared" si="41"/>
        <v>257</v>
      </c>
    </row>
    <row r="232" spans="1:36">
      <c r="A232">
        <f>'03_Resumo_Municipios'!A232</f>
        <v>3168606</v>
      </c>
      <c r="B232" t="str">
        <f>'03_Resumo_Municipios'!B232</f>
        <v>Teófilo Otoni</v>
      </c>
      <c r="C232" t="str">
        <f>'03_Resumo_Municipios'!D232</f>
        <v>Sudeste</v>
      </c>
      <c r="D232" s="4">
        <f>IFERROR(VALUE(Base_Amostral!K232),"")</f>
        <v>137418</v>
      </c>
      <c r="E232" s="4">
        <f>IFERROR(VALUE(Base_Amostral!M232),"")</f>
        <v>42.38</v>
      </c>
      <c r="F232" s="4">
        <f>'03_Resumo_Municipios'!E232</f>
        <v>9.2999999999999989</v>
      </c>
      <c r="G232" s="4">
        <f>'03_Resumo_Municipios'!F232</f>
        <v>5.6</v>
      </c>
      <c r="H232">
        <f t="shared" si="32"/>
        <v>1</v>
      </c>
      <c r="I232">
        <f t="shared" si="33"/>
        <v>1</v>
      </c>
      <c r="J232">
        <v>136467</v>
      </c>
      <c r="K232">
        <v>9.2999999999999989</v>
      </c>
      <c r="L232">
        <f t="shared" si="34"/>
        <v>348</v>
      </c>
      <c r="M232">
        <f t="shared" si="35"/>
        <v>324</v>
      </c>
      <c r="Q232">
        <v>2578</v>
      </c>
      <c r="R232">
        <v>7.4</v>
      </c>
      <c r="S232">
        <f t="shared" si="36"/>
        <v>15</v>
      </c>
      <c r="T232">
        <f t="shared" si="37"/>
        <v>288.5</v>
      </c>
      <c r="Y232">
        <v>345.14</v>
      </c>
      <c r="Z232">
        <v>9.2999999999999989</v>
      </c>
      <c r="AA232">
        <f t="shared" si="38"/>
        <v>348</v>
      </c>
      <c r="AB232">
        <f t="shared" si="39"/>
        <v>324</v>
      </c>
      <c r="AG232">
        <v>40.89</v>
      </c>
      <c r="AH232">
        <v>7.4</v>
      </c>
      <c r="AI232">
        <f t="shared" si="40"/>
        <v>239</v>
      </c>
      <c r="AJ232">
        <f t="shared" si="41"/>
        <v>288.5</v>
      </c>
    </row>
    <row r="233" spans="1:36">
      <c r="A233">
        <f>'03_Resumo_Municipios'!A233</f>
        <v>3170701</v>
      </c>
      <c r="B233" t="str">
        <f>'03_Resumo_Municipios'!B233</f>
        <v>Varginha</v>
      </c>
      <c r="C233" t="str">
        <f>'03_Resumo_Municipios'!D233</f>
        <v>Sudeste</v>
      </c>
      <c r="D233" s="4">
        <f>IFERROR(VALUE(Base_Amostral!K233),"")</f>
        <v>136467</v>
      </c>
      <c r="E233" s="4">
        <f>IFERROR(VALUE(Base_Amostral!M233),"")</f>
        <v>345.14</v>
      </c>
      <c r="F233" s="4">
        <f>'03_Resumo_Municipios'!E233</f>
        <v>9.2999999999999989</v>
      </c>
      <c r="G233" s="4">
        <f>'03_Resumo_Municipios'!F233</f>
        <v>7.6999999999999993</v>
      </c>
      <c r="H233">
        <f t="shared" si="32"/>
        <v>1</v>
      </c>
      <c r="I233">
        <f t="shared" si="33"/>
        <v>1</v>
      </c>
      <c r="J233">
        <v>3693</v>
      </c>
      <c r="K233">
        <v>6.5</v>
      </c>
      <c r="L233">
        <f t="shared" si="34"/>
        <v>45</v>
      </c>
      <c r="M233">
        <f t="shared" si="35"/>
        <v>109</v>
      </c>
      <c r="Q233">
        <v>17151</v>
      </c>
      <c r="R233">
        <v>8.3000000000000007</v>
      </c>
      <c r="S233">
        <f t="shared" si="36"/>
        <v>228.5</v>
      </c>
      <c r="T233">
        <f t="shared" si="37"/>
        <v>338</v>
      </c>
      <c r="Y233">
        <v>60.17</v>
      </c>
      <c r="Z233">
        <v>6.5</v>
      </c>
      <c r="AA233">
        <f t="shared" si="38"/>
        <v>282</v>
      </c>
      <c r="AB233">
        <f t="shared" si="39"/>
        <v>109</v>
      </c>
      <c r="AG233">
        <v>24.33</v>
      </c>
      <c r="AH233">
        <v>8.3000000000000007</v>
      </c>
      <c r="AI233">
        <f t="shared" si="40"/>
        <v>176</v>
      </c>
      <c r="AJ233">
        <f t="shared" si="41"/>
        <v>338</v>
      </c>
    </row>
    <row r="234" spans="1:36">
      <c r="A234">
        <f>'03_Resumo_Municipios'!A234</f>
        <v>3109600</v>
      </c>
      <c r="B234" t="str">
        <f>'03_Resumo_Municipios'!B234</f>
        <v>Cachoeira da Prata</v>
      </c>
      <c r="C234" t="str">
        <f>'03_Resumo_Municipios'!D234</f>
        <v>Sudeste</v>
      </c>
      <c r="D234" s="4">
        <f>IFERROR(VALUE(Base_Amostral!K234),"")</f>
        <v>3693</v>
      </c>
      <c r="E234" s="4">
        <f>IFERROR(VALUE(Base_Amostral!M234),"")</f>
        <v>60.17</v>
      </c>
      <c r="F234" s="4">
        <f>'03_Resumo_Municipios'!E234</f>
        <v>6.5</v>
      </c>
      <c r="G234" s="4">
        <f>'03_Resumo_Municipios'!F234</f>
        <v>7.4</v>
      </c>
      <c r="H234">
        <f t="shared" si="32"/>
        <v>1</v>
      </c>
      <c r="I234">
        <f t="shared" si="33"/>
        <v>1</v>
      </c>
      <c r="J234">
        <v>2555</v>
      </c>
      <c r="K234">
        <v>5.5</v>
      </c>
      <c r="L234">
        <f t="shared" si="34"/>
        <v>14</v>
      </c>
      <c r="M234">
        <f t="shared" si="35"/>
        <v>26</v>
      </c>
      <c r="Q234">
        <v>12541</v>
      </c>
      <c r="R234">
        <v>8.1</v>
      </c>
      <c r="S234">
        <f t="shared" si="36"/>
        <v>186</v>
      </c>
      <c r="T234">
        <f t="shared" si="37"/>
        <v>331</v>
      </c>
      <c r="Y234">
        <v>46.77</v>
      </c>
      <c r="Z234">
        <v>5.5</v>
      </c>
      <c r="AA234">
        <f t="shared" si="38"/>
        <v>262</v>
      </c>
      <c r="AB234">
        <f t="shared" si="39"/>
        <v>26</v>
      </c>
      <c r="AG234">
        <v>33.92</v>
      </c>
      <c r="AH234">
        <v>8.1</v>
      </c>
      <c r="AI234">
        <f t="shared" si="40"/>
        <v>219</v>
      </c>
      <c r="AJ234">
        <f t="shared" si="41"/>
        <v>331</v>
      </c>
    </row>
    <row r="235" spans="1:36">
      <c r="A235">
        <f>'03_Resumo_Municipios'!A235</f>
        <v>3145505</v>
      </c>
      <c r="B235" t="str">
        <f>'03_Resumo_Municipios'!B235</f>
        <v>Olímpio Noronha</v>
      </c>
      <c r="C235" t="str">
        <f>'03_Resumo_Municipios'!D235</f>
        <v>Sudeste</v>
      </c>
      <c r="D235" s="4">
        <f>IFERROR(VALUE(Base_Amostral!K235),"")</f>
        <v>2555</v>
      </c>
      <c r="E235" s="4">
        <f>IFERROR(VALUE(Base_Amostral!M235),"")</f>
        <v>46.77</v>
      </c>
      <c r="F235" s="4">
        <f>'03_Resumo_Municipios'!E235</f>
        <v>5.5</v>
      </c>
      <c r="G235" s="4">
        <f>'03_Resumo_Municipios'!F235</f>
        <v>6.3</v>
      </c>
      <c r="H235">
        <f t="shared" si="32"/>
        <v>1</v>
      </c>
      <c r="I235">
        <f t="shared" si="33"/>
        <v>1</v>
      </c>
      <c r="J235">
        <v>6397</v>
      </c>
      <c r="K235">
        <v>9.2999999999999989</v>
      </c>
      <c r="L235">
        <f t="shared" si="34"/>
        <v>103</v>
      </c>
      <c r="M235">
        <f t="shared" si="35"/>
        <v>324</v>
      </c>
      <c r="Q235">
        <v>16097</v>
      </c>
      <c r="R235">
        <v>7.3000000000000007</v>
      </c>
      <c r="S235">
        <f t="shared" si="36"/>
        <v>217</v>
      </c>
      <c r="T235">
        <f t="shared" si="37"/>
        <v>276.5</v>
      </c>
      <c r="Y235">
        <v>34.69</v>
      </c>
      <c r="Z235">
        <v>9.2999999999999989</v>
      </c>
      <c r="AA235">
        <f t="shared" si="38"/>
        <v>226</v>
      </c>
      <c r="AB235">
        <f t="shared" si="39"/>
        <v>324</v>
      </c>
      <c r="AG235">
        <v>22.86</v>
      </c>
      <c r="AH235">
        <v>7.3000000000000007</v>
      </c>
      <c r="AI235">
        <f t="shared" si="40"/>
        <v>172</v>
      </c>
      <c r="AJ235">
        <f t="shared" si="41"/>
        <v>276.5</v>
      </c>
    </row>
    <row r="236" spans="1:36">
      <c r="A236">
        <f>'03_Resumo_Municipios'!A236</f>
        <v>3524907</v>
      </c>
      <c r="B236" t="str">
        <f>'03_Resumo_Municipios'!B236</f>
        <v>Jambeiro</v>
      </c>
      <c r="C236" t="str">
        <f>'03_Resumo_Municipios'!D236</f>
        <v>Sudeste</v>
      </c>
      <c r="D236" s="4">
        <f>IFERROR(VALUE(Base_Amostral!K236),"")</f>
        <v>6397</v>
      </c>
      <c r="E236" s="4">
        <f>IFERROR(VALUE(Base_Amostral!M236),"")</f>
        <v>34.69</v>
      </c>
      <c r="F236" s="4">
        <f>'03_Resumo_Municipios'!E236</f>
        <v>9.2999999999999989</v>
      </c>
      <c r="G236" s="4">
        <f>'03_Resumo_Municipios'!F236</f>
        <v>6.15</v>
      </c>
      <c r="H236">
        <f t="shared" si="32"/>
        <v>1</v>
      </c>
      <c r="I236">
        <f t="shared" si="33"/>
        <v>1</v>
      </c>
      <c r="J236">
        <v>10207</v>
      </c>
      <c r="K236">
        <v>6.25</v>
      </c>
      <c r="L236">
        <f t="shared" si="34"/>
        <v>155</v>
      </c>
      <c r="M236">
        <f t="shared" si="35"/>
        <v>83.5</v>
      </c>
      <c r="Q236">
        <v>228127</v>
      </c>
      <c r="R236">
        <v>6.7499999999999991</v>
      </c>
      <c r="S236">
        <f t="shared" si="36"/>
        <v>352</v>
      </c>
      <c r="T236">
        <f t="shared" si="37"/>
        <v>180</v>
      </c>
      <c r="Y236">
        <v>31.66</v>
      </c>
      <c r="Z236">
        <v>6.25</v>
      </c>
      <c r="AA236">
        <f t="shared" si="38"/>
        <v>209</v>
      </c>
      <c r="AB236">
        <f t="shared" si="39"/>
        <v>83.5</v>
      </c>
      <c r="AG236">
        <v>583.78</v>
      </c>
      <c r="AH236">
        <v>6.7499999999999991</v>
      </c>
      <c r="AI236">
        <f t="shared" si="40"/>
        <v>349</v>
      </c>
      <c r="AJ236">
        <f t="shared" si="41"/>
        <v>180</v>
      </c>
    </row>
    <row r="237" spans="1:36">
      <c r="A237">
        <f>'03_Resumo_Municipios'!A237</f>
        <v>3115805</v>
      </c>
      <c r="B237" t="str">
        <f>'03_Resumo_Municipios'!B237</f>
        <v>Centralina</v>
      </c>
      <c r="C237" t="str">
        <f>'03_Resumo_Municipios'!D237</f>
        <v>Sudeste</v>
      </c>
      <c r="D237" s="4">
        <f>IFERROR(VALUE(Base_Amostral!K237),"")</f>
        <v>10207</v>
      </c>
      <c r="E237" s="4">
        <f>IFERROR(VALUE(Base_Amostral!M237),"")</f>
        <v>31.66</v>
      </c>
      <c r="F237" s="4">
        <f>'03_Resumo_Municipios'!E237</f>
        <v>6.25</v>
      </c>
      <c r="G237" s="4">
        <f>'03_Resumo_Municipios'!F237</f>
        <v>6.1</v>
      </c>
      <c r="H237">
        <f t="shared" si="32"/>
        <v>1</v>
      </c>
      <c r="I237">
        <f t="shared" si="33"/>
        <v>1</v>
      </c>
      <c r="J237">
        <v>17155</v>
      </c>
      <c r="K237">
        <v>9.2999999999999989</v>
      </c>
      <c r="L237">
        <f t="shared" si="34"/>
        <v>232</v>
      </c>
      <c r="M237">
        <f t="shared" si="35"/>
        <v>324</v>
      </c>
      <c r="Q237">
        <v>9135</v>
      </c>
      <c r="R237">
        <v>8.3000000000000007</v>
      </c>
      <c r="S237">
        <f t="shared" si="36"/>
        <v>139</v>
      </c>
      <c r="T237">
        <f t="shared" si="37"/>
        <v>338</v>
      </c>
      <c r="Y237">
        <v>25.77</v>
      </c>
      <c r="Z237">
        <v>9.2999999999999989</v>
      </c>
      <c r="AA237">
        <f t="shared" si="38"/>
        <v>189</v>
      </c>
      <c r="AB237">
        <f t="shared" si="39"/>
        <v>324</v>
      </c>
      <c r="AG237">
        <v>30.63</v>
      </c>
      <c r="AH237">
        <v>8.3000000000000007</v>
      </c>
      <c r="AI237">
        <f t="shared" si="40"/>
        <v>200</v>
      </c>
      <c r="AJ237">
        <f t="shared" si="41"/>
        <v>338</v>
      </c>
    </row>
    <row r="238" spans="1:36">
      <c r="A238">
        <f>'03_Resumo_Municipios'!A238</f>
        <v>3115102</v>
      </c>
      <c r="B238" t="str">
        <f>'03_Resumo_Municipios'!B238</f>
        <v>Cássia</v>
      </c>
      <c r="C238" t="str">
        <f>'03_Resumo_Municipios'!D238</f>
        <v>Sudeste</v>
      </c>
      <c r="D238" s="4">
        <f>IFERROR(VALUE(Base_Amostral!K238),"")</f>
        <v>17155</v>
      </c>
      <c r="E238" s="4">
        <f>IFERROR(VALUE(Base_Amostral!M238),"")</f>
        <v>25.77</v>
      </c>
      <c r="F238" s="4">
        <f>'03_Resumo_Municipios'!E238</f>
        <v>9.2999999999999989</v>
      </c>
      <c r="G238" s="4">
        <f>'03_Resumo_Municipios'!F238</f>
        <v>7.2</v>
      </c>
      <c r="H238">
        <f t="shared" si="32"/>
        <v>1</v>
      </c>
      <c r="I238">
        <f t="shared" si="33"/>
        <v>1</v>
      </c>
      <c r="J238">
        <v>2578</v>
      </c>
      <c r="K238">
        <v>6.6750000000000007</v>
      </c>
      <c r="L238">
        <f t="shared" si="34"/>
        <v>15</v>
      </c>
      <c r="M238">
        <f t="shared" si="35"/>
        <v>145</v>
      </c>
      <c r="Q238">
        <v>6596</v>
      </c>
      <c r="R238">
        <v>7.5</v>
      </c>
      <c r="S238">
        <f t="shared" si="36"/>
        <v>105</v>
      </c>
      <c r="T238">
        <f t="shared" si="37"/>
        <v>301.5</v>
      </c>
      <c r="Y238">
        <v>40.89</v>
      </c>
      <c r="Z238">
        <v>6.6750000000000007</v>
      </c>
      <c r="AA238">
        <f t="shared" si="38"/>
        <v>245</v>
      </c>
      <c r="AB238">
        <f t="shared" si="39"/>
        <v>145</v>
      </c>
      <c r="AG238">
        <v>41.41</v>
      </c>
      <c r="AH238">
        <v>7.5</v>
      </c>
      <c r="AI238">
        <f t="shared" si="40"/>
        <v>242</v>
      </c>
      <c r="AJ238">
        <f t="shared" si="41"/>
        <v>301.5</v>
      </c>
    </row>
    <row r="239" spans="1:36">
      <c r="A239">
        <f>'03_Resumo_Municipios'!A239</f>
        <v>3540853</v>
      </c>
      <c r="B239" t="str">
        <f>'03_Resumo_Municipios'!B239</f>
        <v>Pracinha</v>
      </c>
      <c r="C239" t="str">
        <f>'03_Resumo_Municipios'!D239</f>
        <v>Sudeste</v>
      </c>
      <c r="D239" s="4">
        <f>IFERROR(VALUE(Base_Amostral!K239),"")</f>
        <v>2578</v>
      </c>
      <c r="E239" s="4">
        <f>IFERROR(VALUE(Base_Amostral!M239),"")</f>
        <v>40.89</v>
      </c>
      <c r="F239" s="4">
        <f>'03_Resumo_Municipios'!E239</f>
        <v>6.6750000000000007</v>
      </c>
      <c r="G239" s="4">
        <f>'03_Resumo_Municipios'!F239</f>
        <v>7.4</v>
      </c>
      <c r="H239">
        <f t="shared" si="32"/>
        <v>1</v>
      </c>
      <c r="I239">
        <f t="shared" si="33"/>
        <v>1</v>
      </c>
      <c r="J239">
        <v>17151</v>
      </c>
      <c r="K239">
        <v>9.2999999999999989</v>
      </c>
      <c r="L239">
        <f t="shared" si="34"/>
        <v>230.5</v>
      </c>
      <c r="M239">
        <f t="shared" si="35"/>
        <v>324</v>
      </c>
      <c r="Q239">
        <v>2315</v>
      </c>
      <c r="R239">
        <v>6</v>
      </c>
      <c r="S239">
        <f t="shared" si="36"/>
        <v>12</v>
      </c>
      <c r="T239">
        <f t="shared" si="37"/>
        <v>64.5</v>
      </c>
      <c r="Y239">
        <v>24.33</v>
      </c>
      <c r="Z239">
        <v>9.2999999999999989</v>
      </c>
      <c r="AA239">
        <f t="shared" si="38"/>
        <v>180</v>
      </c>
      <c r="AB239">
        <f t="shared" si="39"/>
        <v>324</v>
      </c>
      <c r="AG239">
        <v>11.4</v>
      </c>
      <c r="AH239">
        <v>6</v>
      </c>
      <c r="AI239">
        <f t="shared" si="40"/>
        <v>86</v>
      </c>
      <c r="AJ239">
        <f t="shared" si="41"/>
        <v>64.5</v>
      </c>
    </row>
    <row r="240" spans="1:36">
      <c r="A240">
        <f>'03_Resumo_Municipios'!A240</f>
        <v>3108008</v>
      </c>
      <c r="B240" t="str">
        <f>'03_Resumo_Municipios'!B240</f>
        <v>Bom Sucesso</v>
      </c>
      <c r="C240" t="str">
        <f>'03_Resumo_Municipios'!D240</f>
        <v>Sudeste</v>
      </c>
      <c r="D240" s="4">
        <f>IFERROR(VALUE(Base_Amostral!K240),"")</f>
        <v>17151</v>
      </c>
      <c r="E240" s="4">
        <f>IFERROR(VALUE(Base_Amostral!M240),"")</f>
        <v>24.33</v>
      </c>
      <c r="F240" s="4">
        <f>'03_Resumo_Municipios'!E240</f>
        <v>9.2999999999999989</v>
      </c>
      <c r="G240" s="4">
        <f>'03_Resumo_Municipios'!F240</f>
        <v>8.3000000000000007</v>
      </c>
      <c r="H240">
        <f t="shared" si="32"/>
        <v>1</v>
      </c>
      <c r="I240">
        <f t="shared" si="33"/>
        <v>1</v>
      </c>
      <c r="J240">
        <v>12541</v>
      </c>
      <c r="K240">
        <v>9.2999999999999989</v>
      </c>
      <c r="L240">
        <f t="shared" si="34"/>
        <v>188</v>
      </c>
      <c r="M240">
        <f t="shared" si="35"/>
        <v>324</v>
      </c>
      <c r="Q240">
        <v>8396</v>
      </c>
      <c r="R240">
        <v>6.3</v>
      </c>
      <c r="S240">
        <f t="shared" si="36"/>
        <v>133</v>
      </c>
      <c r="T240">
        <f t="shared" si="37"/>
        <v>98.5</v>
      </c>
      <c r="Y240">
        <v>33.92</v>
      </c>
      <c r="Z240">
        <v>9.2999999999999989</v>
      </c>
      <c r="AA240">
        <f t="shared" si="38"/>
        <v>224</v>
      </c>
      <c r="AB240">
        <f t="shared" si="39"/>
        <v>324</v>
      </c>
      <c r="AG240">
        <v>74.13</v>
      </c>
      <c r="AH240">
        <v>6.3</v>
      </c>
      <c r="AI240">
        <f t="shared" si="40"/>
        <v>293</v>
      </c>
      <c r="AJ240">
        <f t="shared" si="41"/>
        <v>98.5</v>
      </c>
    </row>
    <row r="241" spans="1:36">
      <c r="A241">
        <f>'03_Resumo_Municipios'!A241</f>
        <v>3117702</v>
      </c>
      <c r="B241" t="str">
        <f>'03_Resumo_Municipios'!B241</f>
        <v>Conceição do Rio Verde</v>
      </c>
      <c r="C241" t="str">
        <f>'03_Resumo_Municipios'!D241</f>
        <v>Sudeste</v>
      </c>
      <c r="D241" s="4">
        <f>IFERROR(VALUE(Base_Amostral!K241),"")</f>
        <v>12541</v>
      </c>
      <c r="E241" s="4">
        <f>IFERROR(VALUE(Base_Amostral!M241),"")</f>
        <v>33.92</v>
      </c>
      <c r="F241" s="4">
        <f>'03_Resumo_Municipios'!E241</f>
        <v>9.2999999999999989</v>
      </c>
      <c r="G241" s="4">
        <f>'03_Resumo_Municipios'!F241</f>
        <v>8.1</v>
      </c>
      <c r="H241">
        <f t="shared" si="32"/>
        <v>1</v>
      </c>
      <c r="I241">
        <f t="shared" si="33"/>
        <v>1</v>
      </c>
      <c r="J241">
        <v>16097</v>
      </c>
      <c r="K241">
        <v>6.5250000000000004</v>
      </c>
      <c r="L241">
        <f t="shared" si="34"/>
        <v>219</v>
      </c>
      <c r="M241">
        <f t="shared" si="35"/>
        <v>115.5</v>
      </c>
      <c r="Q241">
        <v>5331</v>
      </c>
      <c r="R241">
        <v>7.3</v>
      </c>
      <c r="S241">
        <f t="shared" si="36"/>
        <v>85</v>
      </c>
      <c r="T241">
        <f t="shared" si="37"/>
        <v>271.5</v>
      </c>
      <c r="Y241">
        <v>22.86</v>
      </c>
      <c r="Z241">
        <v>6.5250000000000004</v>
      </c>
      <c r="AA241">
        <f t="shared" si="38"/>
        <v>176</v>
      </c>
      <c r="AB241">
        <f t="shared" si="39"/>
        <v>115.5</v>
      </c>
      <c r="AG241">
        <v>38.65</v>
      </c>
      <c r="AH241">
        <v>7.3</v>
      </c>
      <c r="AI241">
        <f t="shared" si="40"/>
        <v>232</v>
      </c>
      <c r="AJ241">
        <f t="shared" si="41"/>
        <v>271.5</v>
      </c>
    </row>
    <row r="242" spans="1:36">
      <c r="A242">
        <f>'03_Resumo_Municipios'!A242</f>
        <v>3524600</v>
      </c>
      <c r="B242" t="str">
        <f>'03_Resumo_Municipios'!B242</f>
        <v>Jacupiranga</v>
      </c>
      <c r="C242" t="str">
        <f>'03_Resumo_Municipios'!D242</f>
        <v>Sudeste</v>
      </c>
      <c r="D242" s="4">
        <f>IFERROR(VALUE(Base_Amostral!K242),"")</f>
        <v>16097</v>
      </c>
      <c r="E242" s="4">
        <f>IFERROR(VALUE(Base_Amostral!M242),"")</f>
        <v>22.86</v>
      </c>
      <c r="F242" s="4">
        <f>'03_Resumo_Municipios'!E242</f>
        <v>6.5250000000000004</v>
      </c>
      <c r="G242" s="4">
        <f>'03_Resumo_Municipios'!F242</f>
        <v>7.3000000000000007</v>
      </c>
      <c r="H242">
        <f t="shared" si="32"/>
        <v>1</v>
      </c>
      <c r="I242">
        <f t="shared" si="33"/>
        <v>1</v>
      </c>
      <c r="J242">
        <v>228127</v>
      </c>
      <c r="K242">
        <v>7.125</v>
      </c>
      <c r="L242">
        <f t="shared" si="34"/>
        <v>357</v>
      </c>
      <c r="M242">
        <f t="shared" si="35"/>
        <v>195</v>
      </c>
      <c r="Q242">
        <v>3663</v>
      </c>
      <c r="R242">
        <v>8.0500000000000007</v>
      </c>
      <c r="S242">
        <f t="shared" si="36"/>
        <v>43</v>
      </c>
      <c r="T242">
        <f t="shared" si="37"/>
        <v>330</v>
      </c>
      <c r="Y242">
        <v>583.78</v>
      </c>
      <c r="Z242">
        <v>7.125</v>
      </c>
      <c r="AA242">
        <f t="shared" si="38"/>
        <v>355</v>
      </c>
      <c r="AB242">
        <f t="shared" si="39"/>
        <v>195</v>
      </c>
      <c r="AG242">
        <v>9.74</v>
      </c>
      <c r="AH242">
        <v>8.0500000000000007</v>
      </c>
      <c r="AI242">
        <f t="shared" si="40"/>
        <v>73</v>
      </c>
      <c r="AJ242">
        <f t="shared" si="41"/>
        <v>330</v>
      </c>
    </row>
    <row r="243" spans="1:36">
      <c r="A243">
        <f>'03_Resumo_Municipios'!A243</f>
        <v>3302502</v>
      </c>
      <c r="B243" t="str">
        <f>'03_Resumo_Municipios'!B243</f>
        <v>Magé</v>
      </c>
      <c r="C243" t="str">
        <f>'03_Resumo_Municipios'!D243</f>
        <v>Sudeste</v>
      </c>
      <c r="D243" s="4">
        <f>IFERROR(VALUE(Base_Amostral!K243),"")</f>
        <v>228127</v>
      </c>
      <c r="E243" s="4">
        <f>IFERROR(VALUE(Base_Amostral!M243),"")</f>
        <v>583.78</v>
      </c>
      <c r="F243" s="4">
        <f>'03_Resumo_Municipios'!E243</f>
        <v>7.125</v>
      </c>
      <c r="G243" s="4">
        <f>'03_Resumo_Municipios'!F243</f>
        <v>6.7499999999999991</v>
      </c>
      <c r="H243">
        <f t="shared" si="32"/>
        <v>1</v>
      </c>
      <c r="I243">
        <f t="shared" si="33"/>
        <v>1</v>
      </c>
      <c r="J243">
        <v>9135</v>
      </c>
      <c r="K243">
        <v>9.2999999999999989</v>
      </c>
      <c r="L243">
        <f t="shared" si="34"/>
        <v>141</v>
      </c>
      <c r="M243">
        <f t="shared" si="35"/>
        <v>324</v>
      </c>
      <c r="Q243">
        <v>13017</v>
      </c>
      <c r="R243">
        <v>6.7</v>
      </c>
      <c r="S243">
        <f t="shared" si="36"/>
        <v>193</v>
      </c>
      <c r="T243">
        <f t="shared" si="37"/>
        <v>173.5</v>
      </c>
      <c r="Y243">
        <v>30.63</v>
      </c>
      <c r="Z243">
        <v>9.2999999999999989</v>
      </c>
      <c r="AA243">
        <f t="shared" si="38"/>
        <v>204</v>
      </c>
      <c r="AB243">
        <f t="shared" si="39"/>
        <v>324</v>
      </c>
      <c r="AG243">
        <v>68.86</v>
      </c>
      <c r="AH243">
        <v>6.7</v>
      </c>
      <c r="AI243">
        <f t="shared" si="40"/>
        <v>287</v>
      </c>
      <c r="AJ243">
        <f t="shared" si="41"/>
        <v>173.5</v>
      </c>
    </row>
    <row r="244" spans="1:36">
      <c r="A244">
        <f>'03_Resumo_Municipios'!A244</f>
        <v>3131505</v>
      </c>
      <c r="B244" t="str">
        <f>'03_Resumo_Municipios'!B244</f>
        <v>Ipuiúna</v>
      </c>
      <c r="C244" t="str">
        <f>'03_Resumo_Municipios'!D244</f>
        <v>Sudeste</v>
      </c>
      <c r="D244" s="4">
        <f>IFERROR(VALUE(Base_Amostral!K244),"")</f>
        <v>9135</v>
      </c>
      <c r="E244" s="4">
        <f>IFERROR(VALUE(Base_Amostral!M244),"")</f>
        <v>30.63</v>
      </c>
      <c r="F244" s="4">
        <f>'03_Resumo_Municipios'!E244</f>
        <v>9.2999999999999989</v>
      </c>
      <c r="G244" s="4">
        <f>'03_Resumo_Municipios'!F244</f>
        <v>8.3000000000000007</v>
      </c>
      <c r="H244">
        <f t="shared" si="32"/>
        <v>1</v>
      </c>
      <c r="I244">
        <f t="shared" si="33"/>
        <v>1</v>
      </c>
      <c r="J244">
        <v>6596</v>
      </c>
      <c r="K244">
        <v>6.6749999999999998</v>
      </c>
      <c r="L244">
        <f t="shared" si="34"/>
        <v>107</v>
      </c>
      <c r="M244">
        <f t="shared" si="35"/>
        <v>143</v>
      </c>
      <c r="Q244">
        <v>3826</v>
      </c>
      <c r="R244">
        <v>7.3</v>
      </c>
      <c r="S244">
        <f t="shared" si="36"/>
        <v>51</v>
      </c>
      <c r="T244">
        <f t="shared" si="37"/>
        <v>271.5</v>
      </c>
      <c r="Y244">
        <v>41.41</v>
      </c>
      <c r="Z244">
        <v>6.6749999999999998</v>
      </c>
      <c r="AA244">
        <f t="shared" si="38"/>
        <v>248</v>
      </c>
      <c r="AB244">
        <f t="shared" si="39"/>
        <v>143</v>
      </c>
      <c r="AG244">
        <v>33.36</v>
      </c>
      <c r="AH244">
        <v>7.3</v>
      </c>
      <c r="AI244">
        <f t="shared" si="40"/>
        <v>217</v>
      </c>
      <c r="AJ244">
        <f t="shared" si="41"/>
        <v>271.5</v>
      </c>
    </row>
    <row r="245" spans="1:36">
      <c r="A245">
        <f>'03_Resumo_Municipios'!A245</f>
        <v>3202009</v>
      </c>
      <c r="B245" t="str">
        <f>'03_Resumo_Municipios'!B245</f>
        <v>Dores do Rio Preto</v>
      </c>
      <c r="C245" t="str">
        <f>'03_Resumo_Municipios'!D245</f>
        <v>Sudeste</v>
      </c>
      <c r="D245" s="4">
        <f>IFERROR(VALUE(Base_Amostral!K245),"")</f>
        <v>6596</v>
      </c>
      <c r="E245" s="4">
        <f>IFERROR(VALUE(Base_Amostral!M245),"")</f>
        <v>41.41</v>
      </c>
      <c r="F245" s="4">
        <f>'03_Resumo_Municipios'!E245</f>
        <v>6.6749999999999998</v>
      </c>
      <c r="G245" s="4">
        <f>'03_Resumo_Municipios'!F245</f>
        <v>7.5</v>
      </c>
      <c r="H245">
        <f t="shared" si="32"/>
        <v>1</v>
      </c>
      <c r="I245">
        <f t="shared" si="33"/>
        <v>1</v>
      </c>
      <c r="J245">
        <v>2315</v>
      </c>
      <c r="K245">
        <v>5.85</v>
      </c>
      <c r="L245">
        <f t="shared" si="34"/>
        <v>12</v>
      </c>
      <c r="M245">
        <f t="shared" si="35"/>
        <v>48</v>
      </c>
      <c r="Q245">
        <v>4260</v>
      </c>
      <c r="R245">
        <v>7.7</v>
      </c>
      <c r="S245">
        <f t="shared" si="36"/>
        <v>62</v>
      </c>
      <c r="T245">
        <f t="shared" si="37"/>
        <v>315.5</v>
      </c>
      <c r="Y245">
        <v>11.4</v>
      </c>
      <c r="Z245">
        <v>5.85</v>
      </c>
      <c r="AA245">
        <f t="shared" si="38"/>
        <v>88</v>
      </c>
      <c r="AB245">
        <f t="shared" si="39"/>
        <v>48</v>
      </c>
      <c r="AG245">
        <v>19.07</v>
      </c>
      <c r="AH245">
        <v>7.7</v>
      </c>
      <c r="AI245">
        <f t="shared" si="40"/>
        <v>147</v>
      </c>
      <c r="AJ245">
        <f t="shared" si="41"/>
        <v>315.5</v>
      </c>
    </row>
    <row r="246" spans="1:36">
      <c r="A246">
        <f>'03_Resumo_Municipios'!A246</f>
        <v>3109808</v>
      </c>
      <c r="B246" t="str">
        <f>'03_Resumo_Municipios'!B246</f>
        <v>Cachoeira Dourada</v>
      </c>
      <c r="C246" t="str">
        <f>'03_Resumo_Municipios'!D246</f>
        <v>Sudeste</v>
      </c>
      <c r="D246" s="4">
        <f>IFERROR(VALUE(Base_Amostral!K246),"")</f>
        <v>2315</v>
      </c>
      <c r="E246" s="4">
        <f>IFERROR(VALUE(Base_Amostral!M246),"")</f>
        <v>11.4</v>
      </c>
      <c r="F246" s="4">
        <f>'03_Resumo_Municipios'!E246</f>
        <v>5.85</v>
      </c>
      <c r="G246" s="4">
        <f>'03_Resumo_Municipios'!F246</f>
        <v>6</v>
      </c>
      <c r="H246">
        <f t="shared" si="32"/>
        <v>1</v>
      </c>
      <c r="I246">
        <f t="shared" si="33"/>
        <v>1</v>
      </c>
      <c r="J246">
        <v>8396</v>
      </c>
      <c r="K246">
        <v>6.2999999999999989</v>
      </c>
      <c r="L246">
        <f t="shared" si="34"/>
        <v>135</v>
      </c>
      <c r="M246">
        <f t="shared" si="35"/>
        <v>88</v>
      </c>
      <c r="Q246">
        <v>13419</v>
      </c>
      <c r="R246">
        <v>6.5749999999999993</v>
      </c>
      <c r="S246">
        <f t="shared" si="36"/>
        <v>198</v>
      </c>
      <c r="T246">
        <f t="shared" si="37"/>
        <v>141</v>
      </c>
      <c r="Y246">
        <v>74.13</v>
      </c>
      <c r="Z246">
        <v>6.2999999999999989</v>
      </c>
      <c r="AA246">
        <f t="shared" si="38"/>
        <v>300</v>
      </c>
      <c r="AB246">
        <f t="shared" si="39"/>
        <v>88</v>
      </c>
      <c r="AG246">
        <v>68.27</v>
      </c>
      <c r="AH246">
        <v>6.5749999999999993</v>
      </c>
      <c r="AI246">
        <f t="shared" si="40"/>
        <v>286</v>
      </c>
      <c r="AJ246">
        <f t="shared" si="41"/>
        <v>141</v>
      </c>
    </row>
    <row r="247" spans="1:36">
      <c r="A247">
        <f>'03_Resumo_Municipios'!A247</f>
        <v>3140530</v>
      </c>
      <c r="B247" t="str">
        <f>'03_Resumo_Municipios'!B247</f>
        <v>Martins Soares</v>
      </c>
      <c r="C247" t="str">
        <f>'03_Resumo_Municipios'!D247</f>
        <v>Sudeste</v>
      </c>
      <c r="D247" s="4">
        <f>IFERROR(VALUE(Base_Amostral!K247),"")</f>
        <v>8396</v>
      </c>
      <c r="E247" s="4">
        <f>IFERROR(VALUE(Base_Amostral!M247),"")</f>
        <v>74.13</v>
      </c>
      <c r="F247" s="4">
        <f>'03_Resumo_Municipios'!E247</f>
        <v>6.2999999999999989</v>
      </c>
      <c r="G247" s="4">
        <f>'03_Resumo_Municipios'!F247</f>
        <v>6.3</v>
      </c>
      <c r="H247">
        <f t="shared" si="32"/>
        <v>1</v>
      </c>
      <c r="I247">
        <f t="shared" si="33"/>
        <v>1</v>
      </c>
      <c r="J247">
        <v>5331</v>
      </c>
      <c r="K247">
        <v>9.2999999999999989</v>
      </c>
      <c r="L247">
        <f t="shared" si="34"/>
        <v>86</v>
      </c>
      <c r="M247">
        <f t="shared" si="35"/>
        <v>324</v>
      </c>
      <c r="Q247">
        <v>2631</v>
      </c>
      <c r="R247">
        <v>6.0749999999999993</v>
      </c>
      <c r="S247">
        <f t="shared" si="36"/>
        <v>18</v>
      </c>
      <c r="T247">
        <f t="shared" si="37"/>
        <v>69</v>
      </c>
      <c r="Y247">
        <v>38.65</v>
      </c>
      <c r="Z247">
        <v>9.2999999999999989</v>
      </c>
      <c r="AA247">
        <f t="shared" si="38"/>
        <v>237</v>
      </c>
      <c r="AB247">
        <f t="shared" si="39"/>
        <v>324</v>
      </c>
      <c r="AG247">
        <v>15.13</v>
      </c>
      <c r="AH247">
        <v>6.0749999999999993</v>
      </c>
      <c r="AI247">
        <f t="shared" si="40"/>
        <v>115</v>
      </c>
      <c r="AJ247">
        <f t="shared" si="41"/>
        <v>69</v>
      </c>
    </row>
    <row r="248" spans="1:36">
      <c r="A248">
        <f>'03_Resumo_Municipios'!A248</f>
        <v>3162575</v>
      </c>
      <c r="B248" t="str">
        <f>'03_Resumo_Municipios'!B248</f>
        <v>São João do Manteninha</v>
      </c>
      <c r="C248" t="str">
        <f>'03_Resumo_Municipios'!D248</f>
        <v>Sudeste</v>
      </c>
      <c r="D248" s="4">
        <f>IFERROR(VALUE(Base_Amostral!K248),"")</f>
        <v>5331</v>
      </c>
      <c r="E248" s="4">
        <f>IFERROR(VALUE(Base_Amostral!M248),"")</f>
        <v>38.65</v>
      </c>
      <c r="F248" s="4">
        <f>'03_Resumo_Municipios'!E248</f>
        <v>9.2999999999999989</v>
      </c>
      <c r="G248" s="4">
        <f>'03_Resumo_Municipios'!F248</f>
        <v>7.3</v>
      </c>
      <c r="H248">
        <f t="shared" si="32"/>
        <v>1</v>
      </c>
      <c r="I248">
        <f t="shared" si="33"/>
        <v>1</v>
      </c>
      <c r="J248">
        <v>3663</v>
      </c>
      <c r="K248">
        <v>8.0500000000000007</v>
      </c>
      <c r="L248">
        <f t="shared" si="34"/>
        <v>44</v>
      </c>
      <c r="M248">
        <f t="shared" si="35"/>
        <v>272</v>
      </c>
      <c r="Q248">
        <v>2749</v>
      </c>
      <c r="R248">
        <v>7.4</v>
      </c>
      <c r="S248">
        <f t="shared" si="36"/>
        <v>21</v>
      </c>
      <c r="T248">
        <f t="shared" si="37"/>
        <v>288.5</v>
      </c>
      <c r="Y248">
        <v>9.74</v>
      </c>
      <c r="Z248">
        <v>8.0500000000000007</v>
      </c>
      <c r="AA248">
        <f t="shared" si="38"/>
        <v>74</v>
      </c>
      <c r="AB248">
        <f t="shared" si="39"/>
        <v>272</v>
      </c>
      <c r="AG248">
        <v>17.04</v>
      </c>
      <c r="AH248">
        <v>7.4</v>
      </c>
      <c r="AI248">
        <f t="shared" si="40"/>
        <v>131</v>
      </c>
      <c r="AJ248">
        <f t="shared" si="41"/>
        <v>288.5</v>
      </c>
    </row>
    <row r="249" spans="1:36">
      <c r="A249">
        <f>'03_Resumo_Municipios'!A249</f>
        <v>3144904</v>
      </c>
      <c r="B249" t="str">
        <f>'03_Resumo_Municipios'!B249</f>
        <v>Nova Módica</v>
      </c>
      <c r="C249" t="str">
        <f>'03_Resumo_Municipios'!D249</f>
        <v>Sudeste</v>
      </c>
      <c r="D249" s="4">
        <f>IFERROR(VALUE(Base_Amostral!K249),"")</f>
        <v>3663</v>
      </c>
      <c r="E249" s="4">
        <f>IFERROR(VALUE(Base_Amostral!M249),"")</f>
        <v>9.74</v>
      </c>
      <c r="F249" s="4">
        <f>'03_Resumo_Municipios'!E249</f>
        <v>8.0500000000000007</v>
      </c>
      <c r="G249" s="4">
        <f>'03_Resumo_Municipios'!F249</f>
        <v>8.0500000000000007</v>
      </c>
      <c r="H249">
        <f t="shared" si="32"/>
        <v>1</v>
      </c>
      <c r="I249">
        <f t="shared" si="33"/>
        <v>1</v>
      </c>
      <c r="J249">
        <v>13017</v>
      </c>
      <c r="K249">
        <v>7.125</v>
      </c>
      <c r="L249">
        <f t="shared" si="34"/>
        <v>194</v>
      </c>
      <c r="M249">
        <f t="shared" si="35"/>
        <v>195</v>
      </c>
      <c r="Q249">
        <v>75605</v>
      </c>
      <c r="R249">
        <v>5.6</v>
      </c>
      <c r="S249">
        <f t="shared" si="36"/>
        <v>330</v>
      </c>
      <c r="T249">
        <f t="shared" si="37"/>
        <v>37.5</v>
      </c>
      <c r="Y249">
        <v>68.86</v>
      </c>
      <c r="Z249">
        <v>7.125</v>
      </c>
      <c r="AA249">
        <f t="shared" si="38"/>
        <v>294</v>
      </c>
      <c r="AB249">
        <f t="shared" si="39"/>
        <v>195</v>
      </c>
      <c r="AG249">
        <v>71.45</v>
      </c>
      <c r="AH249">
        <v>5.6</v>
      </c>
      <c r="AI249">
        <f t="shared" si="40"/>
        <v>290</v>
      </c>
      <c r="AJ249">
        <f t="shared" si="41"/>
        <v>37.5</v>
      </c>
    </row>
    <row r="250" spans="1:36">
      <c r="A250">
        <f>'03_Resumo_Municipios'!A250</f>
        <v>3170057</v>
      </c>
      <c r="B250" t="str">
        <f>'03_Resumo_Municipios'!B250</f>
        <v>Ubaporanga</v>
      </c>
      <c r="C250" t="str">
        <f>'03_Resumo_Municipios'!D250</f>
        <v>Sudeste</v>
      </c>
      <c r="D250" s="4">
        <f>IFERROR(VALUE(Base_Amostral!K250),"")</f>
        <v>13017</v>
      </c>
      <c r="E250" s="4">
        <f>IFERROR(VALUE(Base_Amostral!M250),"")</f>
        <v>68.86</v>
      </c>
      <c r="F250" s="4">
        <f>'03_Resumo_Municipios'!E250</f>
        <v>7.125</v>
      </c>
      <c r="G250" s="4">
        <f>'03_Resumo_Municipios'!F250</f>
        <v>6.7</v>
      </c>
      <c r="H250">
        <f t="shared" si="32"/>
        <v>1</v>
      </c>
      <c r="I250">
        <f t="shared" si="33"/>
        <v>1</v>
      </c>
      <c r="J250">
        <v>3826</v>
      </c>
      <c r="K250">
        <v>7.25</v>
      </c>
      <c r="L250">
        <f t="shared" si="34"/>
        <v>52</v>
      </c>
      <c r="M250">
        <f t="shared" si="35"/>
        <v>217</v>
      </c>
      <c r="Q250">
        <v>4885</v>
      </c>
      <c r="R250">
        <v>7.2</v>
      </c>
      <c r="S250">
        <f t="shared" si="36"/>
        <v>79</v>
      </c>
      <c r="T250">
        <f t="shared" si="37"/>
        <v>257</v>
      </c>
      <c r="Y250">
        <v>33.36</v>
      </c>
      <c r="Z250">
        <v>7.25</v>
      </c>
      <c r="AA250">
        <f t="shared" si="38"/>
        <v>222</v>
      </c>
      <c r="AB250">
        <f t="shared" si="39"/>
        <v>217</v>
      </c>
      <c r="AG250">
        <v>18.73</v>
      </c>
      <c r="AH250">
        <v>7.2</v>
      </c>
      <c r="AI250">
        <f t="shared" si="40"/>
        <v>141</v>
      </c>
      <c r="AJ250">
        <f t="shared" si="41"/>
        <v>257</v>
      </c>
    </row>
    <row r="251" spans="1:36">
      <c r="A251">
        <f>'03_Resumo_Municipios'!A251</f>
        <v>3169059</v>
      </c>
      <c r="B251" t="str">
        <f>'03_Resumo_Municipios'!B251</f>
        <v>Tocos do Moji</v>
      </c>
      <c r="C251" t="str">
        <f>'03_Resumo_Municipios'!D251</f>
        <v>Sudeste</v>
      </c>
      <c r="D251" s="4">
        <f>IFERROR(VALUE(Base_Amostral!K251),"")</f>
        <v>3826</v>
      </c>
      <c r="E251" s="4">
        <f>IFERROR(VALUE(Base_Amostral!M251),"")</f>
        <v>33.36</v>
      </c>
      <c r="F251" s="4">
        <f>'03_Resumo_Municipios'!E251</f>
        <v>7.25</v>
      </c>
      <c r="G251" s="4">
        <f>'03_Resumo_Municipios'!F251</f>
        <v>7.3</v>
      </c>
      <c r="H251">
        <f t="shared" si="32"/>
        <v>1</v>
      </c>
      <c r="I251">
        <f t="shared" si="33"/>
        <v>1</v>
      </c>
      <c r="J251">
        <v>4260</v>
      </c>
      <c r="K251">
        <v>9.2999999999999989</v>
      </c>
      <c r="L251">
        <f t="shared" si="34"/>
        <v>63</v>
      </c>
      <c r="M251">
        <f t="shared" si="35"/>
        <v>324</v>
      </c>
      <c r="Q251">
        <v>5034</v>
      </c>
      <c r="R251">
        <v>6.4</v>
      </c>
      <c r="S251">
        <f t="shared" si="36"/>
        <v>82</v>
      </c>
      <c r="T251">
        <f t="shared" si="37"/>
        <v>115.5</v>
      </c>
      <c r="Y251">
        <v>19.07</v>
      </c>
      <c r="Z251">
        <v>9.2999999999999989</v>
      </c>
      <c r="AA251">
        <f t="shared" si="38"/>
        <v>151</v>
      </c>
      <c r="AB251">
        <f t="shared" si="39"/>
        <v>324</v>
      </c>
      <c r="AG251">
        <v>7.02</v>
      </c>
      <c r="AH251">
        <v>6.4</v>
      </c>
      <c r="AI251">
        <f t="shared" si="40"/>
        <v>56</v>
      </c>
      <c r="AJ251">
        <f t="shared" si="41"/>
        <v>115.5</v>
      </c>
    </row>
    <row r="252" spans="1:36">
      <c r="A252">
        <f>'03_Resumo_Municipios'!A252</f>
        <v>3108701</v>
      </c>
      <c r="B252" t="str">
        <f>'03_Resumo_Municipios'!B252</f>
        <v>Brás Pires</v>
      </c>
      <c r="C252" t="str">
        <f>'03_Resumo_Municipios'!D252</f>
        <v>Sudeste</v>
      </c>
      <c r="D252" s="4">
        <f>IFERROR(VALUE(Base_Amostral!K252),"")</f>
        <v>4260</v>
      </c>
      <c r="E252" s="4">
        <f>IFERROR(VALUE(Base_Amostral!M252),"")</f>
        <v>19.07</v>
      </c>
      <c r="F252" s="4">
        <f>'03_Resumo_Municipios'!E252</f>
        <v>9.2999999999999989</v>
      </c>
      <c r="G252" s="4">
        <f>'03_Resumo_Municipios'!F252</f>
        <v>7.7</v>
      </c>
      <c r="H252">
        <f t="shared" si="32"/>
        <v>1</v>
      </c>
      <c r="I252">
        <f t="shared" si="33"/>
        <v>1</v>
      </c>
      <c r="J252">
        <v>13419</v>
      </c>
      <c r="K252">
        <v>9.2999999999999989</v>
      </c>
      <c r="L252">
        <f t="shared" si="34"/>
        <v>199</v>
      </c>
      <c r="M252">
        <f t="shared" si="35"/>
        <v>324</v>
      </c>
      <c r="Q252">
        <v>8895</v>
      </c>
      <c r="R252">
        <v>7.7</v>
      </c>
      <c r="S252">
        <f t="shared" si="36"/>
        <v>138</v>
      </c>
      <c r="T252">
        <f t="shared" si="37"/>
        <v>315.5</v>
      </c>
      <c r="Y252">
        <v>68.27</v>
      </c>
      <c r="Z252">
        <v>9.2999999999999989</v>
      </c>
      <c r="AA252">
        <f t="shared" si="38"/>
        <v>293</v>
      </c>
      <c r="AB252">
        <f t="shared" si="39"/>
        <v>324</v>
      </c>
      <c r="AG252">
        <v>4.58</v>
      </c>
      <c r="AH252">
        <v>7.7</v>
      </c>
      <c r="AI252">
        <f t="shared" si="40"/>
        <v>35</v>
      </c>
      <c r="AJ252">
        <f t="shared" si="41"/>
        <v>315.5</v>
      </c>
    </row>
    <row r="253" spans="1:36">
      <c r="A253">
        <f>'03_Resumo_Municipios'!A253</f>
        <v>3520426</v>
      </c>
      <c r="B253" t="str">
        <f>'03_Resumo_Municipios'!B253</f>
        <v>Ilha Comprida</v>
      </c>
      <c r="C253" t="str">
        <f>'03_Resumo_Municipios'!D253</f>
        <v>Sudeste</v>
      </c>
      <c r="D253" s="4">
        <f>IFERROR(VALUE(Base_Amostral!K253),"")</f>
        <v>13419</v>
      </c>
      <c r="E253" s="4">
        <f>IFERROR(VALUE(Base_Amostral!M253),"")</f>
        <v>68.27</v>
      </c>
      <c r="F253" s="4">
        <f>'03_Resumo_Municipios'!E253</f>
        <v>9.2999999999999989</v>
      </c>
      <c r="G253" s="4">
        <f>'03_Resumo_Municipios'!F253</f>
        <v>6.5749999999999993</v>
      </c>
      <c r="H253">
        <f t="shared" si="32"/>
        <v>1</v>
      </c>
      <c r="I253">
        <f t="shared" si="33"/>
        <v>1</v>
      </c>
      <c r="J253">
        <v>2631</v>
      </c>
      <c r="K253">
        <v>6.1000000000000005</v>
      </c>
      <c r="L253">
        <f t="shared" si="34"/>
        <v>18</v>
      </c>
      <c r="M253">
        <f t="shared" si="35"/>
        <v>70</v>
      </c>
      <c r="Q253">
        <v>12197</v>
      </c>
      <c r="R253">
        <v>7.4</v>
      </c>
      <c r="S253">
        <f t="shared" si="36"/>
        <v>183</v>
      </c>
      <c r="T253">
        <f t="shared" si="37"/>
        <v>288.5</v>
      </c>
      <c r="Y253">
        <v>15.13</v>
      </c>
      <c r="Z253">
        <v>6.1000000000000005</v>
      </c>
      <c r="AA253">
        <f t="shared" si="38"/>
        <v>118</v>
      </c>
      <c r="AB253">
        <f t="shared" si="39"/>
        <v>70</v>
      </c>
      <c r="AG253">
        <v>19.41</v>
      </c>
      <c r="AH253">
        <v>7.4</v>
      </c>
      <c r="AI253">
        <f t="shared" si="40"/>
        <v>152</v>
      </c>
      <c r="AJ253">
        <f t="shared" si="41"/>
        <v>288.5</v>
      </c>
    </row>
    <row r="254" spans="1:36">
      <c r="A254">
        <f>'03_Resumo_Municipios'!A254</f>
        <v>3103801</v>
      </c>
      <c r="B254" t="str">
        <f>'03_Resumo_Municipios'!B254</f>
        <v>Arapuá</v>
      </c>
      <c r="C254" t="str">
        <f>'03_Resumo_Municipios'!D254</f>
        <v>Sudeste</v>
      </c>
      <c r="D254" s="4">
        <f>IFERROR(VALUE(Base_Amostral!K254),"")</f>
        <v>2631</v>
      </c>
      <c r="E254" s="4">
        <f>IFERROR(VALUE(Base_Amostral!M254),"")</f>
        <v>15.13</v>
      </c>
      <c r="F254" s="4">
        <f>'03_Resumo_Municipios'!E254</f>
        <v>6.1000000000000005</v>
      </c>
      <c r="G254" s="4">
        <f>'03_Resumo_Municipios'!F254</f>
        <v>6.0749999999999993</v>
      </c>
      <c r="H254">
        <f t="shared" si="32"/>
        <v>1</v>
      </c>
      <c r="I254">
        <f t="shared" si="33"/>
        <v>1</v>
      </c>
      <c r="J254">
        <v>2749</v>
      </c>
      <c r="K254">
        <v>9.2999999999999989</v>
      </c>
      <c r="L254">
        <f t="shared" si="34"/>
        <v>22</v>
      </c>
      <c r="M254">
        <f t="shared" si="35"/>
        <v>324</v>
      </c>
      <c r="Q254">
        <v>6629</v>
      </c>
      <c r="R254">
        <v>5.6</v>
      </c>
      <c r="S254">
        <f t="shared" si="36"/>
        <v>106</v>
      </c>
      <c r="T254">
        <f t="shared" si="37"/>
        <v>37.5</v>
      </c>
      <c r="Y254">
        <v>17.04</v>
      </c>
      <c r="Z254">
        <v>9.2999999999999989</v>
      </c>
      <c r="AA254">
        <f t="shared" si="38"/>
        <v>135</v>
      </c>
      <c r="AB254">
        <f t="shared" si="39"/>
        <v>324</v>
      </c>
      <c r="AG254">
        <v>9.1</v>
      </c>
      <c r="AH254">
        <v>5.6</v>
      </c>
      <c r="AI254">
        <f t="shared" si="40"/>
        <v>66</v>
      </c>
      <c r="AJ254">
        <f t="shared" si="41"/>
        <v>37.5</v>
      </c>
    </row>
    <row r="255" spans="1:36">
      <c r="A255">
        <f>'03_Resumo_Municipios'!A255</f>
        <v>3101300</v>
      </c>
      <c r="B255" t="str">
        <f>'03_Resumo_Municipios'!B255</f>
        <v>Alagoa</v>
      </c>
      <c r="C255" t="str">
        <f>'03_Resumo_Municipios'!D255</f>
        <v>Sudeste</v>
      </c>
      <c r="D255" s="4">
        <f>IFERROR(VALUE(Base_Amostral!K255),"")</f>
        <v>2749</v>
      </c>
      <c r="E255" s="4">
        <f>IFERROR(VALUE(Base_Amostral!M255),"")</f>
        <v>17.04</v>
      </c>
      <c r="F255" s="4">
        <f>'03_Resumo_Municipios'!E255</f>
        <v>9.2999999999999989</v>
      </c>
      <c r="G255" s="4">
        <f>'03_Resumo_Municipios'!F255</f>
        <v>7.4</v>
      </c>
      <c r="H255">
        <f t="shared" si="32"/>
        <v>1</v>
      </c>
      <c r="I255">
        <f t="shared" si="33"/>
        <v>1</v>
      </c>
      <c r="J255">
        <v>75605</v>
      </c>
      <c r="K255">
        <v>6.1999999999999993</v>
      </c>
      <c r="L255">
        <f t="shared" si="34"/>
        <v>334</v>
      </c>
      <c r="M255">
        <f t="shared" si="35"/>
        <v>73</v>
      </c>
      <c r="Q255">
        <v>10304</v>
      </c>
      <c r="R255">
        <v>6.5</v>
      </c>
      <c r="S255">
        <f t="shared" si="36"/>
        <v>158</v>
      </c>
      <c r="T255">
        <f t="shared" si="37"/>
        <v>129.5</v>
      </c>
      <c r="Y255">
        <v>71.45</v>
      </c>
      <c r="Z255">
        <v>6.1999999999999993</v>
      </c>
      <c r="AA255">
        <f t="shared" si="38"/>
        <v>297</v>
      </c>
      <c r="AB255">
        <f t="shared" si="39"/>
        <v>73</v>
      </c>
      <c r="AG255">
        <v>18.850000000000001</v>
      </c>
      <c r="AH255">
        <v>6.5</v>
      </c>
      <c r="AI255">
        <f t="shared" si="40"/>
        <v>142</v>
      </c>
      <c r="AJ255">
        <f t="shared" si="41"/>
        <v>129.5</v>
      </c>
    </row>
    <row r="256" spans="1:36">
      <c r="A256">
        <f>'03_Resumo_Municipios'!A256</f>
        <v>3519709</v>
      </c>
      <c r="B256" t="str">
        <f>'03_Resumo_Municipios'!B256</f>
        <v>Ibiúna</v>
      </c>
      <c r="C256" t="str">
        <f>'03_Resumo_Municipios'!D256</f>
        <v>Sudeste</v>
      </c>
      <c r="D256" s="4">
        <f>IFERROR(VALUE(Base_Amostral!K256),"")</f>
        <v>75605</v>
      </c>
      <c r="E256" s="4">
        <f>IFERROR(VALUE(Base_Amostral!M256),"")</f>
        <v>71.45</v>
      </c>
      <c r="F256" s="4">
        <f>'03_Resumo_Municipios'!E256</f>
        <v>6.1999999999999993</v>
      </c>
      <c r="G256" s="4">
        <f>'03_Resumo_Municipios'!F256</f>
        <v>5.6</v>
      </c>
      <c r="H256">
        <f t="shared" si="32"/>
        <v>1</v>
      </c>
      <c r="I256">
        <f t="shared" si="33"/>
        <v>1</v>
      </c>
      <c r="J256">
        <v>4885</v>
      </c>
      <c r="K256">
        <v>6.75</v>
      </c>
      <c r="L256">
        <f t="shared" si="34"/>
        <v>80</v>
      </c>
      <c r="M256">
        <f t="shared" si="35"/>
        <v>154.5</v>
      </c>
      <c r="Q256">
        <v>11158</v>
      </c>
      <c r="R256">
        <v>7.25</v>
      </c>
      <c r="S256">
        <f t="shared" si="36"/>
        <v>174</v>
      </c>
      <c r="T256">
        <f t="shared" si="37"/>
        <v>266</v>
      </c>
      <c r="Y256">
        <v>18.73</v>
      </c>
      <c r="Z256">
        <v>6.75</v>
      </c>
      <c r="AA256">
        <f t="shared" si="38"/>
        <v>145</v>
      </c>
      <c r="AB256">
        <f t="shared" si="39"/>
        <v>154.5</v>
      </c>
      <c r="AG256">
        <v>49.87</v>
      </c>
      <c r="AH256">
        <v>7.25</v>
      </c>
      <c r="AI256">
        <f t="shared" si="40"/>
        <v>267</v>
      </c>
      <c r="AJ256">
        <f t="shared" si="41"/>
        <v>266</v>
      </c>
    </row>
    <row r="257" spans="1:36">
      <c r="A257">
        <f>'03_Resumo_Municipios'!A257</f>
        <v>3163904</v>
      </c>
      <c r="B257" t="str">
        <f>'03_Resumo_Municipios'!B257</f>
        <v>São Pedro da União</v>
      </c>
      <c r="C257" t="str">
        <f>'03_Resumo_Municipios'!D257</f>
        <v>Sudeste</v>
      </c>
      <c r="D257" s="4">
        <f>IFERROR(VALUE(Base_Amostral!K257),"")</f>
        <v>4885</v>
      </c>
      <c r="E257" s="4">
        <f>IFERROR(VALUE(Base_Amostral!M257),"")</f>
        <v>18.73</v>
      </c>
      <c r="F257" s="4">
        <f>'03_Resumo_Municipios'!E257</f>
        <v>6.75</v>
      </c>
      <c r="G257" s="4">
        <f>'03_Resumo_Municipios'!F257</f>
        <v>7.2</v>
      </c>
      <c r="H257">
        <f t="shared" si="32"/>
        <v>1</v>
      </c>
      <c r="I257">
        <f t="shared" si="33"/>
        <v>1</v>
      </c>
      <c r="J257">
        <v>5034</v>
      </c>
      <c r="K257">
        <v>6.25</v>
      </c>
      <c r="L257">
        <f t="shared" si="34"/>
        <v>83</v>
      </c>
      <c r="M257">
        <f t="shared" si="35"/>
        <v>83.5</v>
      </c>
      <c r="Q257">
        <v>3833</v>
      </c>
      <c r="R257">
        <v>6.1</v>
      </c>
      <c r="S257">
        <f t="shared" si="36"/>
        <v>52</v>
      </c>
      <c r="T257">
        <f t="shared" si="37"/>
        <v>73.5</v>
      </c>
      <c r="Y257">
        <v>7.02</v>
      </c>
      <c r="Z257">
        <v>6.25</v>
      </c>
      <c r="AA257">
        <f t="shared" si="38"/>
        <v>57</v>
      </c>
      <c r="AB257">
        <f t="shared" si="39"/>
        <v>83.5</v>
      </c>
      <c r="AG257">
        <v>15.78</v>
      </c>
      <c r="AH257">
        <v>6.1</v>
      </c>
      <c r="AI257">
        <f t="shared" si="40"/>
        <v>119</v>
      </c>
      <c r="AJ257">
        <f t="shared" si="41"/>
        <v>73.5</v>
      </c>
    </row>
    <row r="258" spans="1:36">
      <c r="A258">
        <f>'03_Resumo_Municipios'!A258</f>
        <v>3126752</v>
      </c>
      <c r="B258" t="str">
        <f>'03_Resumo_Municipios'!B258</f>
        <v>Franciscópolis</v>
      </c>
      <c r="C258" t="str">
        <f>'03_Resumo_Municipios'!D258</f>
        <v>Sudeste</v>
      </c>
      <c r="D258" s="4">
        <f>IFERROR(VALUE(Base_Amostral!K258),"")</f>
        <v>5034</v>
      </c>
      <c r="E258" s="4">
        <f>IFERROR(VALUE(Base_Amostral!M258),"")</f>
        <v>7.02</v>
      </c>
      <c r="F258" s="4">
        <f>'03_Resumo_Municipios'!E258</f>
        <v>6.25</v>
      </c>
      <c r="G258" s="4">
        <f>'03_Resumo_Municipios'!F258</f>
        <v>6.4</v>
      </c>
      <c r="H258">
        <f t="shared" si="32"/>
        <v>1</v>
      </c>
      <c r="I258">
        <f t="shared" si="33"/>
        <v>1</v>
      </c>
      <c r="J258">
        <v>8895</v>
      </c>
      <c r="K258">
        <v>9.2999999999999989</v>
      </c>
      <c r="L258">
        <f t="shared" si="34"/>
        <v>140</v>
      </c>
      <c r="M258">
        <f t="shared" si="35"/>
        <v>324</v>
      </c>
      <c r="Q258">
        <v>3149</v>
      </c>
      <c r="R258">
        <v>7.4</v>
      </c>
      <c r="S258">
        <f t="shared" si="36"/>
        <v>30</v>
      </c>
      <c r="T258">
        <f t="shared" si="37"/>
        <v>288.5</v>
      </c>
      <c r="Y258">
        <v>4.58</v>
      </c>
      <c r="Z258">
        <v>9.2999999999999989</v>
      </c>
      <c r="AA258">
        <f t="shared" si="38"/>
        <v>36</v>
      </c>
      <c r="AB258">
        <f t="shared" si="39"/>
        <v>324</v>
      </c>
      <c r="AG258">
        <v>35.520000000000003</v>
      </c>
      <c r="AH258">
        <v>7.4</v>
      </c>
      <c r="AI258">
        <f t="shared" si="40"/>
        <v>224</v>
      </c>
      <c r="AJ258">
        <f t="shared" si="41"/>
        <v>288.5</v>
      </c>
    </row>
    <row r="259" spans="1:36">
      <c r="A259">
        <f>'03_Resumo_Municipios'!A259</f>
        <v>3140852</v>
      </c>
      <c r="B259" t="str">
        <f>'03_Resumo_Municipios'!B259</f>
        <v>Matias Cardoso</v>
      </c>
      <c r="C259" t="str">
        <f>'03_Resumo_Municipios'!D259</f>
        <v>Sudeste</v>
      </c>
      <c r="D259" s="4">
        <f>IFERROR(VALUE(Base_Amostral!K259),"")</f>
        <v>8895</v>
      </c>
      <c r="E259" s="4">
        <f>IFERROR(VALUE(Base_Amostral!M259),"")</f>
        <v>4.58</v>
      </c>
      <c r="F259" s="4">
        <f>'03_Resumo_Municipios'!E259</f>
        <v>9.2999999999999989</v>
      </c>
      <c r="G259" s="4">
        <f>'03_Resumo_Municipios'!F259</f>
        <v>7.7</v>
      </c>
      <c r="H259">
        <f t="shared" ref="H259:H322" si="42">IF(ISNUMBER(D259),1,0)</f>
        <v>1</v>
      </c>
      <c r="I259">
        <f t="shared" ref="I259:I322" si="43">IF(ISNUMBER(E259),1,0)</f>
        <v>1</v>
      </c>
      <c r="J259">
        <v>12197</v>
      </c>
      <c r="K259">
        <v>9.2999999999999989</v>
      </c>
      <c r="L259">
        <f t="shared" ref="L259:L322" si="44">_xlfn.RANK.AVG(J259,$J$2:$J$362,1)</f>
        <v>185</v>
      </c>
      <c r="M259">
        <f t="shared" ref="M259:M322" si="45">_xlfn.RANK.AVG(K259,$K$2:$K$362,1)</f>
        <v>324</v>
      </c>
      <c r="Q259">
        <v>14542</v>
      </c>
      <c r="R259">
        <v>7.4</v>
      </c>
      <c r="S259">
        <f t="shared" ref="S259:S322" si="46">_xlfn.RANK.AVG(Q259,$Q$2:$Q$356,1)</f>
        <v>206</v>
      </c>
      <c r="T259">
        <f t="shared" ref="T259:T322" si="47">_xlfn.RANK.AVG(R259,$R$2:$R$356,1)</f>
        <v>288.5</v>
      </c>
      <c r="Y259">
        <v>19.41</v>
      </c>
      <c r="Z259">
        <v>9.2999999999999989</v>
      </c>
      <c r="AA259">
        <f t="shared" ref="AA259:AA322" si="48">_xlfn.RANK.AVG(Y259,$Y$2:$Y$362,1)</f>
        <v>156</v>
      </c>
      <c r="AB259">
        <f t="shared" ref="AB259:AB322" si="49">_xlfn.RANK.AVG(Z259,$Z$2:$Z$362,1)</f>
        <v>324</v>
      </c>
      <c r="AG259">
        <v>78.680000000000007</v>
      </c>
      <c r="AH259">
        <v>7.4</v>
      </c>
      <c r="AI259">
        <f t="shared" ref="AI259:AI322" si="50">_xlfn.RANK.AVG(AG259,$AG$2:$AG$356,1)</f>
        <v>296</v>
      </c>
      <c r="AJ259">
        <f t="shared" ref="AJ259:AJ322" si="51">_xlfn.RANK.AVG(AH259,$AH$2:$AH$356,1)</f>
        <v>288.5</v>
      </c>
    </row>
    <row r="260" spans="1:36">
      <c r="A260">
        <f>'03_Resumo_Municipios'!A260</f>
        <v>3120201</v>
      </c>
      <c r="B260" t="str">
        <f>'03_Resumo_Municipios'!B260</f>
        <v>Cristais</v>
      </c>
      <c r="C260" t="str">
        <f>'03_Resumo_Municipios'!D260</f>
        <v>Sudeste</v>
      </c>
      <c r="D260" s="4">
        <f>IFERROR(VALUE(Base_Amostral!K260),"")</f>
        <v>12197</v>
      </c>
      <c r="E260" s="4">
        <f>IFERROR(VALUE(Base_Amostral!M260),"")</f>
        <v>19.41</v>
      </c>
      <c r="F260" s="4">
        <f>'03_Resumo_Municipios'!E260</f>
        <v>9.2999999999999989</v>
      </c>
      <c r="G260" s="4">
        <f>'03_Resumo_Municipios'!F260</f>
        <v>7.4</v>
      </c>
      <c r="H260">
        <f t="shared" si="42"/>
        <v>1</v>
      </c>
      <c r="I260">
        <f t="shared" si="43"/>
        <v>1</v>
      </c>
      <c r="J260">
        <v>6629</v>
      </c>
      <c r="K260">
        <v>5.35</v>
      </c>
      <c r="L260">
        <f t="shared" si="44"/>
        <v>108</v>
      </c>
      <c r="M260">
        <f t="shared" si="45"/>
        <v>19.5</v>
      </c>
      <c r="Q260">
        <v>10337</v>
      </c>
      <c r="R260">
        <v>6.9</v>
      </c>
      <c r="S260">
        <f t="shared" si="46"/>
        <v>160</v>
      </c>
      <c r="T260">
        <f t="shared" si="47"/>
        <v>216</v>
      </c>
      <c r="Y260">
        <v>9.1</v>
      </c>
      <c r="Z260">
        <v>5.35</v>
      </c>
      <c r="AA260">
        <f t="shared" si="48"/>
        <v>67</v>
      </c>
      <c r="AB260">
        <f t="shared" si="49"/>
        <v>19.5</v>
      </c>
      <c r="AG260">
        <v>16.75</v>
      </c>
      <c r="AH260">
        <v>6.9</v>
      </c>
      <c r="AI260">
        <f t="shared" si="50"/>
        <v>129</v>
      </c>
      <c r="AJ260">
        <f t="shared" si="51"/>
        <v>216</v>
      </c>
    </row>
    <row r="261" spans="1:36">
      <c r="A261">
        <f>'03_Resumo_Municipios'!A261</f>
        <v>3512100</v>
      </c>
      <c r="B261" t="str">
        <f>'03_Resumo_Municipios'!B261</f>
        <v>Colômbia</v>
      </c>
      <c r="C261" t="str">
        <f>'03_Resumo_Municipios'!D261</f>
        <v>Sudeste</v>
      </c>
      <c r="D261" s="4">
        <f>IFERROR(VALUE(Base_Amostral!K261),"")</f>
        <v>6629</v>
      </c>
      <c r="E261" s="4">
        <f>IFERROR(VALUE(Base_Amostral!M261),"")</f>
        <v>9.1</v>
      </c>
      <c r="F261" s="4">
        <f>'03_Resumo_Municipios'!E261</f>
        <v>5.35</v>
      </c>
      <c r="G261" s="4">
        <f>'03_Resumo_Municipios'!F261</f>
        <v>5.6</v>
      </c>
      <c r="H261">
        <f t="shared" si="42"/>
        <v>1</v>
      </c>
      <c r="I261">
        <f t="shared" si="43"/>
        <v>1</v>
      </c>
      <c r="J261">
        <v>10304</v>
      </c>
      <c r="K261">
        <v>9.3333333333333339</v>
      </c>
      <c r="L261">
        <f t="shared" si="44"/>
        <v>160</v>
      </c>
      <c r="M261">
        <f t="shared" si="45"/>
        <v>356</v>
      </c>
      <c r="Q261">
        <v>10460</v>
      </c>
      <c r="R261">
        <v>7.6</v>
      </c>
      <c r="S261">
        <f t="shared" si="46"/>
        <v>164</v>
      </c>
      <c r="T261">
        <f t="shared" si="47"/>
        <v>308</v>
      </c>
      <c r="Y261">
        <v>18.850000000000001</v>
      </c>
      <c r="Z261">
        <v>9.3333333333333339</v>
      </c>
      <c r="AA261">
        <f t="shared" si="48"/>
        <v>146</v>
      </c>
      <c r="AB261">
        <f t="shared" si="49"/>
        <v>356</v>
      </c>
      <c r="AG261">
        <v>16.010000000000002</v>
      </c>
      <c r="AH261">
        <v>7.6</v>
      </c>
      <c r="AI261">
        <f t="shared" si="50"/>
        <v>121</v>
      </c>
      <c r="AJ261">
        <f t="shared" si="51"/>
        <v>308</v>
      </c>
    </row>
    <row r="262" spans="1:36">
      <c r="A262">
        <f>'03_Resumo_Municipios'!A262</f>
        <v>3136504</v>
      </c>
      <c r="B262" t="str">
        <f>'03_Resumo_Municipios'!B262</f>
        <v>Jordânia</v>
      </c>
      <c r="C262" t="str">
        <f>'03_Resumo_Municipios'!D262</f>
        <v>Sudeste</v>
      </c>
      <c r="D262" s="4">
        <f>IFERROR(VALUE(Base_Amostral!K262),"")</f>
        <v>10304</v>
      </c>
      <c r="E262" s="4">
        <f>IFERROR(VALUE(Base_Amostral!M262),"")</f>
        <v>18.850000000000001</v>
      </c>
      <c r="F262" s="4">
        <f>'03_Resumo_Municipios'!E262</f>
        <v>9.3333333333333339</v>
      </c>
      <c r="G262" s="4">
        <f>'03_Resumo_Municipios'!F262</f>
        <v>6.5</v>
      </c>
      <c r="H262">
        <f t="shared" si="42"/>
        <v>1</v>
      </c>
      <c r="I262">
        <f t="shared" si="43"/>
        <v>1</v>
      </c>
      <c r="J262">
        <v>11158</v>
      </c>
      <c r="K262">
        <v>6.8999999999999995</v>
      </c>
      <c r="L262">
        <f t="shared" si="44"/>
        <v>176</v>
      </c>
      <c r="M262">
        <f t="shared" si="45"/>
        <v>171</v>
      </c>
      <c r="Q262">
        <v>21104</v>
      </c>
      <c r="R262">
        <v>5.5250000000000004</v>
      </c>
      <c r="S262">
        <f t="shared" si="46"/>
        <v>260</v>
      </c>
      <c r="T262">
        <f t="shared" si="47"/>
        <v>30</v>
      </c>
      <c r="Y262">
        <v>49.87</v>
      </c>
      <c r="Z262">
        <v>6.8999999999999995</v>
      </c>
      <c r="AA262">
        <f t="shared" si="48"/>
        <v>273</v>
      </c>
      <c r="AB262">
        <f t="shared" si="49"/>
        <v>171</v>
      </c>
      <c r="AG262">
        <v>62.39</v>
      </c>
      <c r="AH262">
        <v>5.5250000000000004</v>
      </c>
      <c r="AI262">
        <f t="shared" si="50"/>
        <v>280</v>
      </c>
      <c r="AJ262">
        <f t="shared" si="51"/>
        <v>30</v>
      </c>
    </row>
    <row r="263" spans="1:36">
      <c r="A263">
        <f>'03_Resumo_Municipios'!A263</f>
        <v>3513900</v>
      </c>
      <c r="B263" t="str">
        <f>'03_Resumo_Municipios'!B263</f>
        <v>Divinolândia</v>
      </c>
      <c r="C263" t="str">
        <f>'03_Resumo_Municipios'!D263</f>
        <v>Sudeste</v>
      </c>
      <c r="D263" s="4">
        <f>IFERROR(VALUE(Base_Amostral!K263),"")</f>
        <v>11158</v>
      </c>
      <c r="E263" s="4">
        <f>IFERROR(VALUE(Base_Amostral!M263),"")</f>
        <v>49.87</v>
      </c>
      <c r="F263" s="4">
        <f>'03_Resumo_Municipios'!E263</f>
        <v>6.8999999999999995</v>
      </c>
      <c r="G263" s="4">
        <f>'03_Resumo_Municipios'!F263</f>
        <v>7.25</v>
      </c>
      <c r="H263">
        <f t="shared" si="42"/>
        <v>1</v>
      </c>
      <c r="I263">
        <f t="shared" si="43"/>
        <v>1</v>
      </c>
      <c r="J263">
        <v>3833</v>
      </c>
      <c r="K263">
        <v>9.2999999999999989</v>
      </c>
      <c r="L263">
        <f t="shared" si="44"/>
        <v>53</v>
      </c>
      <c r="M263">
        <f t="shared" si="45"/>
        <v>324</v>
      </c>
      <c r="Q263">
        <v>16067</v>
      </c>
      <c r="R263">
        <v>6.5</v>
      </c>
      <c r="S263">
        <f t="shared" si="46"/>
        <v>216</v>
      </c>
      <c r="T263">
        <f t="shared" si="47"/>
        <v>129.5</v>
      </c>
      <c r="Y263">
        <v>15.78</v>
      </c>
      <c r="Z263">
        <v>9.2999999999999989</v>
      </c>
      <c r="AA263">
        <f t="shared" si="48"/>
        <v>122</v>
      </c>
      <c r="AB263">
        <f t="shared" si="49"/>
        <v>324</v>
      </c>
      <c r="AG263">
        <v>86.17</v>
      </c>
      <c r="AH263">
        <v>6.5</v>
      </c>
      <c r="AI263">
        <f t="shared" si="50"/>
        <v>301</v>
      </c>
      <c r="AJ263">
        <f t="shared" si="51"/>
        <v>129.5</v>
      </c>
    </row>
    <row r="264" spans="1:36">
      <c r="A264">
        <f>'03_Resumo_Municipios'!A264</f>
        <v>3544509</v>
      </c>
      <c r="B264" t="str">
        <f>'03_Resumo_Municipios'!B264</f>
        <v>Rubinéia</v>
      </c>
      <c r="C264" t="str">
        <f>'03_Resumo_Municipios'!D264</f>
        <v>Sudeste</v>
      </c>
      <c r="D264" s="4">
        <f>IFERROR(VALUE(Base_Amostral!K264),"")</f>
        <v>3833</v>
      </c>
      <c r="E264" s="4">
        <f>IFERROR(VALUE(Base_Amostral!M264),"")</f>
        <v>15.78</v>
      </c>
      <c r="F264" s="4">
        <f>'03_Resumo_Municipios'!E264</f>
        <v>9.2999999999999989</v>
      </c>
      <c r="G264" s="4">
        <f>'03_Resumo_Municipios'!F264</f>
        <v>6.1</v>
      </c>
      <c r="H264">
        <f t="shared" si="42"/>
        <v>1</v>
      </c>
      <c r="I264">
        <f t="shared" si="43"/>
        <v>1</v>
      </c>
      <c r="J264">
        <v>3149</v>
      </c>
      <c r="K264">
        <v>8.15</v>
      </c>
      <c r="L264">
        <f t="shared" si="44"/>
        <v>31</v>
      </c>
      <c r="M264">
        <f t="shared" si="45"/>
        <v>275</v>
      </c>
      <c r="Q264">
        <v>79484</v>
      </c>
      <c r="R264">
        <v>7.5250000000000004</v>
      </c>
      <c r="S264">
        <f t="shared" si="46"/>
        <v>332</v>
      </c>
      <c r="T264">
        <f t="shared" si="47"/>
        <v>306</v>
      </c>
      <c r="Y264">
        <v>35.520000000000003</v>
      </c>
      <c r="Z264">
        <v>8.15</v>
      </c>
      <c r="AA264">
        <f t="shared" si="48"/>
        <v>229</v>
      </c>
      <c r="AB264">
        <f t="shared" si="49"/>
        <v>275</v>
      </c>
      <c r="AG264">
        <v>258.98</v>
      </c>
      <c r="AH264">
        <v>7.5250000000000004</v>
      </c>
      <c r="AI264">
        <f t="shared" si="50"/>
        <v>337</v>
      </c>
      <c r="AJ264">
        <f t="shared" si="51"/>
        <v>306</v>
      </c>
    </row>
    <row r="265" spans="1:36">
      <c r="A265">
        <f>'03_Resumo_Municipios'!A265</f>
        <v>3128501</v>
      </c>
      <c r="B265" t="str">
        <f>'03_Resumo_Municipios'!B265</f>
        <v>Guarará</v>
      </c>
      <c r="C265" t="str">
        <f>'03_Resumo_Municipios'!D265</f>
        <v>Sudeste</v>
      </c>
      <c r="D265" s="4">
        <f>IFERROR(VALUE(Base_Amostral!K265),"")</f>
        <v>3149</v>
      </c>
      <c r="E265" s="4">
        <f>IFERROR(VALUE(Base_Amostral!M265),"")</f>
        <v>35.520000000000003</v>
      </c>
      <c r="F265" s="4">
        <f>'03_Resumo_Municipios'!E265</f>
        <v>8.15</v>
      </c>
      <c r="G265" s="4">
        <f>'03_Resumo_Municipios'!F265</f>
        <v>7.4</v>
      </c>
      <c r="H265">
        <f t="shared" si="42"/>
        <v>1</v>
      </c>
      <c r="I265">
        <f t="shared" si="43"/>
        <v>1</v>
      </c>
      <c r="J265">
        <v>14542</v>
      </c>
      <c r="K265">
        <v>7.15</v>
      </c>
      <c r="L265">
        <f t="shared" si="44"/>
        <v>208</v>
      </c>
      <c r="M265">
        <f t="shared" si="45"/>
        <v>200.5</v>
      </c>
      <c r="Q265">
        <v>12769</v>
      </c>
      <c r="R265">
        <v>4.9000000000000004</v>
      </c>
      <c r="S265">
        <f t="shared" si="46"/>
        <v>188</v>
      </c>
      <c r="T265">
        <f t="shared" si="47"/>
        <v>10</v>
      </c>
      <c r="Y265">
        <v>78.680000000000007</v>
      </c>
      <c r="Z265">
        <v>7.15</v>
      </c>
      <c r="AA265">
        <f t="shared" si="48"/>
        <v>303</v>
      </c>
      <c r="AB265">
        <f t="shared" si="49"/>
        <v>200.5</v>
      </c>
      <c r="AG265">
        <v>26.79</v>
      </c>
      <c r="AH265">
        <v>4.9000000000000004</v>
      </c>
      <c r="AI265">
        <f t="shared" si="50"/>
        <v>188</v>
      </c>
      <c r="AJ265">
        <f t="shared" si="51"/>
        <v>10</v>
      </c>
    </row>
    <row r="266" spans="1:36">
      <c r="A266">
        <f>'03_Resumo_Municipios'!A266</f>
        <v>3538105</v>
      </c>
      <c r="B266" t="str">
        <f>'03_Resumo_Municipios'!B266</f>
        <v>Pindorama</v>
      </c>
      <c r="C266" t="str">
        <f>'03_Resumo_Municipios'!D266</f>
        <v>Sudeste</v>
      </c>
      <c r="D266" s="4">
        <f>IFERROR(VALUE(Base_Amostral!K266),"")</f>
        <v>14542</v>
      </c>
      <c r="E266" s="4">
        <f>IFERROR(VALUE(Base_Amostral!M266),"")</f>
        <v>78.680000000000007</v>
      </c>
      <c r="F266" s="4">
        <f>'03_Resumo_Municipios'!E266</f>
        <v>7.15</v>
      </c>
      <c r="G266" s="4">
        <f>'03_Resumo_Municipios'!F266</f>
        <v>7.4</v>
      </c>
      <c r="H266">
        <f t="shared" si="42"/>
        <v>1</v>
      </c>
      <c r="I266">
        <f t="shared" si="43"/>
        <v>1</v>
      </c>
      <c r="J266">
        <v>10337</v>
      </c>
      <c r="K266">
        <v>9.2999999999999989</v>
      </c>
      <c r="L266">
        <f t="shared" si="44"/>
        <v>162</v>
      </c>
      <c r="M266">
        <f t="shared" si="45"/>
        <v>324</v>
      </c>
      <c r="Q266">
        <v>12038</v>
      </c>
      <c r="R266">
        <v>7.4</v>
      </c>
      <c r="S266">
        <f t="shared" si="46"/>
        <v>180</v>
      </c>
      <c r="T266">
        <f t="shared" si="47"/>
        <v>288.5</v>
      </c>
      <c r="Y266">
        <v>16.75</v>
      </c>
      <c r="Z266">
        <v>9.2999999999999989</v>
      </c>
      <c r="AA266">
        <f t="shared" si="48"/>
        <v>133</v>
      </c>
      <c r="AB266">
        <f t="shared" si="49"/>
        <v>324</v>
      </c>
      <c r="AG266">
        <v>25.49</v>
      </c>
      <c r="AH266">
        <v>7.4</v>
      </c>
      <c r="AI266">
        <f t="shared" si="50"/>
        <v>182</v>
      </c>
      <c r="AJ266">
        <f t="shared" si="51"/>
        <v>288.5</v>
      </c>
    </row>
    <row r="267" spans="1:36">
      <c r="A267">
        <f>'03_Resumo_Municipios'!A267</f>
        <v>3550001</v>
      </c>
      <c r="B267" t="str">
        <f>'03_Resumo_Municipios'!B267</f>
        <v>São Luiz do Paraitinga</v>
      </c>
      <c r="C267" t="str">
        <f>'03_Resumo_Municipios'!D267</f>
        <v>Sudeste</v>
      </c>
      <c r="D267" s="4">
        <f>IFERROR(VALUE(Base_Amostral!K267),"")</f>
        <v>10337</v>
      </c>
      <c r="E267" s="4">
        <f>IFERROR(VALUE(Base_Amostral!M267),"")</f>
        <v>16.75</v>
      </c>
      <c r="F267" s="4">
        <f>'03_Resumo_Municipios'!E267</f>
        <v>9.2999999999999989</v>
      </c>
      <c r="G267" s="4">
        <f>'03_Resumo_Municipios'!F267</f>
        <v>6.9</v>
      </c>
      <c r="H267">
        <f t="shared" si="42"/>
        <v>1</v>
      </c>
      <c r="I267">
        <f t="shared" si="43"/>
        <v>1</v>
      </c>
      <c r="J267">
        <v>10460</v>
      </c>
      <c r="K267">
        <v>6.5999999999999988</v>
      </c>
      <c r="L267">
        <f t="shared" si="44"/>
        <v>166</v>
      </c>
      <c r="M267">
        <f t="shared" si="45"/>
        <v>126.5</v>
      </c>
      <c r="Q267">
        <v>17101</v>
      </c>
      <c r="R267">
        <v>6.9</v>
      </c>
      <c r="S267">
        <f t="shared" si="46"/>
        <v>227</v>
      </c>
      <c r="T267">
        <f t="shared" si="47"/>
        <v>216</v>
      </c>
      <c r="Y267">
        <v>16.010000000000002</v>
      </c>
      <c r="Z267">
        <v>6.5999999999999988</v>
      </c>
      <c r="AA267">
        <f t="shared" si="48"/>
        <v>124</v>
      </c>
      <c r="AB267">
        <f t="shared" si="49"/>
        <v>126.5</v>
      </c>
      <c r="AG267">
        <v>36.520000000000003</v>
      </c>
      <c r="AH267">
        <v>6.9</v>
      </c>
      <c r="AI267">
        <f t="shared" si="50"/>
        <v>226</v>
      </c>
      <c r="AJ267">
        <f t="shared" si="51"/>
        <v>216</v>
      </c>
    </row>
    <row r="268" spans="1:36">
      <c r="A268">
        <f>'03_Resumo_Municipios'!A268</f>
        <v>3506904</v>
      </c>
      <c r="B268" t="str">
        <f>'03_Resumo_Municipios'!B268</f>
        <v>Bofete</v>
      </c>
      <c r="C268" t="str">
        <f>'03_Resumo_Municipios'!D268</f>
        <v>Sudeste</v>
      </c>
      <c r="D268" s="4">
        <f>IFERROR(VALUE(Base_Amostral!K268),"")</f>
        <v>10460</v>
      </c>
      <c r="E268" s="4">
        <f>IFERROR(VALUE(Base_Amostral!M268),"")</f>
        <v>16.010000000000002</v>
      </c>
      <c r="F268" s="4">
        <f>'03_Resumo_Municipios'!E268</f>
        <v>6.5999999999999988</v>
      </c>
      <c r="G268" s="4">
        <f>'03_Resumo_Municipios'!F268</f>
        <v>7.6</v>
      </c>
      <c r="H268">
        <f t="shared" si="42"/>
        <v>1</v>
      </c>
      <c r="I268">
        <f t="shared" si="43"/>
        <v>1</v>
      </c>
      <c r="J268">
        <v>21104</v>
      </c>
      <c r="K268">
        <v>9.2999999999999989</v>
      </c>
      <c r="L268">
        <f t="shared" si="44"/>
        <v>263</v>
      </c>
      <c r="M268">
        <f t="shared" si="45"/>
        <v>324</v>
      </c>
      <c r="Q268">
        <v>23106</v>
      </c>
      <c r="R268">
        <v>6.9</v>
      </c>
      <c r="S268">
        <f t="shared" si="46"/>
        <v>266</v>
      </c>
      <c r="T268">
        <f t="shared" si="47"/>
        <v>216</v>
      </c>
      <c r="Y268">
        <v>62.39</v>
      </c>
      <c r="Z268">
        <v>9.2999999999999989</v>
      </c>
      <c r="AA268">
        <f t="shared" si="48"/>
        <v>286</v>
      </c>
      <c r="AB268">
        <f t="shared" si="49"/>
        <v>324</v>
      </c>
      <c r="AG268">
        <v>236.39</v>
      </c>
      <c r="AH268">
        <v>6.9</v>
      </c>
      <c r="AI268">
        <f t="shared" si="50"/>
        <v>334</v>
      </c>
      <c r="AJ268">
        <f t="shared" si="51"/>
        <v>216</v>
      </c>
    </row>
    <row r="269" spans="1:36">
      <c r="A269">
        <f>'03_Resumo_Municipios'!A269</f>
        <v>3301405</v>
      </c>
      <c r="B269" t="str">
        <f>'03_Resumo_Municipios'!B269</f>
        <v>Conceição de Macabu</v>
      </c>
      <c r="C269" t="str">
        <f>'03_Resumo_Municipios'!D269</f>
        <v>Sudeste</v>
      </c>
      <c r="D269" s="4">
        <f>IFERROR(VALUE(Base_Amostral!K269),"")</f>
        <v>21104</v>
      </c>
      <c r="E269" s="4">
        <f>IFERROR(VALUE(Base_Amostral!M269),"")</f>
        <v>62.39</v>
      </c>
      <c r="F269" s="4">
        <f>'03_Resumo_Municipios'!E269</f>
        <v>9.2999999999999989</v>
      </c>
      <c r="G269" s="4">
        <f>'03_Resumo_Municipios'!F269</f>
        <v>5.5250000000000004</v>
      </c>
      <c r="H269">
        <f t="shared" si="42"/>
        <v>1</v>
      </c>
      <c r="I269">
        <f t="shared" si="43"/>
        <v>1</v>
      </c>
      <c r="J269">
        <v>16067</v>
      </c>
      <c r="K269">
        <v>6.6750000000000007</v>
      </c>
      <c r="L269">
        <f t="shared" si="44"/>
        <v>218</v>
      </c>
      <c r="M269">
        <f t="shared" si="45"/>
        <v>145</v>
      </c>
      <c r="Q269">
        <v>7883</v>
      </c>
      <c r="R269">
        <v>9.2999999999999989</v>
      </c>
      <c r="S269">
        <f t="shared" si="46"/>
        <v>127</v>
      </c>
      <c r="T269">
        <f t="shared" si="47"/>
        <v>350</v>
      </c>
      <c r="Y269">
        <v>86.17</v>
      </c>
      <c r="Z269">
        <v>6.6750000000000007</v>
      </c>
      <c r="AA269">
        <f t="shared" si="48"/>
        <v>308</v>
      </c>
      <c r="AB269">
        <f t="shared" si="49"/>
        <v>145</v>
      </c>
      <c r="AG269">
        <v>3.77</v>
      </c>
      <c r="AH269">
        <v>9.2999999999999989</v>
      </c>
      <c r="AI269">
        <f t="shared" si="50"/>
        <v>31</v>
      </c>
      <c r="AJ269">
        <f t="shared" si="51"/>
        <v>350</v>
      </c>
    </row>
    <row r="270" spans="1:36">
      <c r="A270">
        <f>'03_Resumo_Municipios'!A270</f>
        <v>3549953</v>
      </c>
      <c r="B270" t="str">
        <f>'03_Resumo_Municipios'!B270</f>
        <v>São Lourenço da Serra</v>
      </c>
      <c r="C270" t="str">
        <f>'03_Resumo_Municipios'!D270</f>
        <v>Sudeste</v>
      </c>
      <c r="D270" s="4">
        <f>IFERROR(VALUE(Base_Amostral!K270),"")</f>
        <v>16067</v>
      </c>
      <c r="E270" s="4">
        <f>IFERROR(VALUE(Base_Amostral!M270),"")</f>
        <v>86.17</v>
      </c>
      <c r="F270" s="4">
        <f>'03_Resumo_Municipios'!E270</f>
        <v>6.6750000000000007</v>
      </c>
      <c r="G270" s="4">
        <f>'03_Resumo_Municipios'!F270</f>
        <v>6.5</v>
      </c>
      <c r="H270">
        <f t="shared" si="42"/>
        <v>1</v>
      </c>
      <c r="I270">
        <f t="shared" si="43"/>
        <v>1</v>
      </c>
      <c r="J270">
        <v>79484</v>
      </c>
      <c r="K270">
        <v>9.2999999999999989</v>
      </c>
      <c r="L270">
        <f t="shared" si="44"/>
        <v>336</v>
      </c>
      <c r="M270">
        <f t="shared" si="45"/>
        <v>324</v>
      </c>
      <c r="Q270">
        <v>8479</v>
      </c>
      <c r="R270">
        <v>7.7</v>
      </c>
      <c r="S270">
        <f t="shared" si="46"/>
        <v>134</v>
      </c>
      <c r="T270">
        <f t="shared" si="47"/>
        <v>315.5</v>
      </c>
      <c r="Y270">
        <v>258.98</v>
      </c>
      <c r="Z270">
        <v>9.2999999999999989</v>
      </c>
      <c r="AA270">
        <f t="shared" si="48"/>
        <v>344</v>
      </c>
      <c r="AB270">
        <f t="shared" si="49"/>
        <v>324</v>
      </c>
      <c r="AG270">
        <v>28.81</v>
      </c>
      <c r="AH270">
        <v>7.7</v>
      </c>
      <c r="AI270">
        <f t="shared" si="50"/>
        <v>193</v>
      </c>
      <c r="AJ270">
        <f t="shared" si="51"/>
        <v>315.5</v>
      </c>
    </row>
    <row r="271" spans="1:36">
      <c r="A271">
        <f>'03_Resumo_Municipios'!A271</f>
        <v>3550605</v>
      </c>
      <c r="B271" t="str">
        <f>'03_Resumo_Municipios'!B271</f>
        <v>São Roque</v>
      </c>
      <c r="C271" t="str">
        <f>'03_Resumo_Municipios'!D271</f>
        <v>Sudeste</v>
      </c>
      <c r="D271" s="4">
        <f>IFERROR(VALUE(Base_Amostral!K271),"")</f>
        <v>79484</v>
      </c>
      <c r="E271" s="4">
        <f>IFERROR(VALUE(Base_Amostral!M271),"")</f>
        <v>258.98</v>
      </c>
      <c r="F271" s="4">
        <f>'03_Resumo_Municipios'!E271</f>
        <v>9.2999999999999989</v>
      </c>
      <c r="G271" s="4">
        <f>'03_Resumo_Municipios'!F271</f>
        <v>7.5250000000000004</v>
      </c>
      <c r="H271">
        <f t="shared" si="42"/>
        <v>1</v>
      </c>
      <c r="I271">
        <f t="shared" si="43"/>
        <v>1</v>
      </c>
      <c r="J271">
        <v>12769</v>
      </c>
      <c r="K271">
        <v>9.2999999999999989</v>
      </c>
      <c r="L271">
        <f t="shared" si="44"/>
        <v>190</v>
      </c>
      <c r="M271">
        <f t="shared" si="45"/>
        <v>324</v>
      </c>
      <c r="Q271">
        <v>7085</v>
      </c>
      <c r="R271">
        <v>6.7750000000000004</v>
      </c>
      <c r="S271">
        <f t="shared" si="46"/>
        <v>115</v>
      </c>
      <c r="T271">
        <f t="shared" si="47"/>
        <v>183</v>
      </c>
      <c r="Y271">
        <v>26.79</v>
      </c>
      <c r="Z271">
        <v>9.2999999999999989</v>
      </c>
      <c r="AA271">
        <f t="shared" si="48"/>
        <v>192</v>
      </c>
      <c r="AB271">
        <f t="shared" si="49"/>
        <v>324</v>
      </c>
      <c r="AG271">
        <v>33.04</v>
      </c>
      <c r="AH271">
        <v>6.7750000000000004</v>
      </c>
      <c r="AI271">
        <f t="shared" si="50"/>
        <v>216</v>
      </c>
      <c r="AJ271">
        <f t="shared" si="51"/>
        <v>183</v>
      </c>
    </row>
    <row r="272" spans="1:36">
      <c r="A272">
        <f>'03_Resumo_Municipios'!A272</f>
        <v>3137403</v>
      </c>
      <c r="B272" t="str">
        <f>'03_Resumo_Municipios'!B272</f>
        <v>Lagoa Dourada</v>
      </c>
      <c r="C272" t="str">
        <f>'03_Resumo_Municipios'!D272</f>
        <v>Sudeste</v>
      </c>
      <c r="D272" s="4">
        <f>IFERROR(VALUE(Base_Amostral!K272),"")</f>
        <v>12769</v>
      </c>
      <c r="E272" s="4">
        <f>IFERROR(VALUE(Base_Amostral!M272),"")</f>
        <v>26.79</v>
      </c>
      <c r="F272" s="4">
        <f>'03_Resumo_Municipios'!E272</f>
        <v>9.2999999999999989</v>
      </c>
      <c r="G272" s="4">
        <f>'03_Resumo_Municipios'!F272</f>
        <v>4.9000000000000004</v>
      </c>
      <c r="H272">
        <f t="shared" si="42"/>
        <v>1</v>
      </c>
      <c r="I272">
        <f t="shared" si="43"/>
        <v>1</v>
      </c>
      <c r="J272">
        <v>12038</v>
      </c>
      <c r="K272">
        <v>7.05</v>
      </c>
      <c r="L272">
        <f t="shared" si="44"/>
        <v>182</v>
      </c>
      <c r="M272">
        <f t="shared" si="45"/>
        <v>183.5</v>
      </c>
      <c r="Q272">
        <v>5732</v>
      </c>
      <c r="R272">
        <v>6.4</v>
      </c>
      <c r="S272">
        <f t="shared" si="46"/>
        <v>91</v>
      </c>
      <c r="T272">
        <f t="shared" si="47"/>
        <v>115.5</v>
      </c>
      <c r="Y272">
        <v>25.49</v>
      </c>
      <c r="Z272">
        <v>7.05</v>
      </c>
      <c r="AA272">
        <f t="shared" si="48"/>
        <v>186</v>
      </c>
      <c r="AB272">
        <f t="shared" si="49"/>
        <v>183.5</v>
      </c>
      <c r="AG272">
        <v>5.08</v>
      </c>
      <c r="AH272">
        <v>6.4</v>
      </c>
      <c r="AI272">
        <f t="shared" si="50"/>
        <v>36</v>
      </c>
      <c r="AJ272">
        <f t="shared" si="51"/>
        <v>115.5</v>
      </c>
    </row>
    <row r="273" spans="1:36">
      <c r="A273">
        <f>'03_Resumo_Municipios'!A273</f>
        <v>3141009</v>
      </c>
      <c r="B273" t="str">
        <f>'03_Resumo_Municipios'!B273</f>
        <v>Mato Verde</v>
      </c>
      <c r="C273" t="str">
        <f>'03_Resumo_Municipios'!D273</f>
        <v>Sudeste</v>
      </c>
      <c r="D273" s="4">
        <f>IFERROR(VALUE(Base_Amostral!K273),"")</f>
        <v>12038</v>
      </c>
      <c r="E273" s="4">
        <f>IFERROR(VALUE(Base_Amostral!M273),"")</f>
        <v>25.49</v>
      </c>
      <c r="F273" s="4">
        <f>'03_Resumo_Municipios'!E273</f>
        <v>7.05</v>
      </c>
      <c r="G273" s="4">
        <f>'03_Resumo_Municipios'!F273</f>
        <v>7.4</v>
      </c>
      <c r="H273">
        <f t="shared" si="42"/>
        <v>1</v>
      </c>
      <c r="I273">
        <f t="shared" si="43"/>
        <v>1</v>
      </c>
      <c r="J273">
        <v>17101</v>
      </c>
      <c r="K273">
        <v>7.0750000000000011</v>
      </c>
      <c r="L273">
        <f t="shared" si="44"/>
        <v>229</v>
      </c>
      <c r="M273">
        <f t="shared" si="45"/>
        <v>188</v>
      </c>
      <c r="Q273">
        <v>18904</v>
      </c>
      <c r="R273">
        <v>7</v>
      </c>
      <c r="S273">
        <f t="shared" si="46"/>
        <v>246</v>
      </c>
      <c r="T273">
        <f t="shared" si="47"/>
        <v>233.5</v>
      </c>
      <c r="Y273">
        <v>36.520000000000003</v>
      </c>
      <c r="Z273">
        <v>7.0750000000000011</v>
      </c>
      <c r="AA273">
        <f t="shared" si="48"/>
        <v>231</v>
      </c>
      <c r="AB273">
        <f t="shared" si="49"/>
        <v>188</v>
      </c>
      <c r="AG273">
        <v>22.48</v>
      </c>
      <c r="AH273">
        <v>7</v>
      </c>
      <c r="AI273">
        <f t="shared" si="50"/>
        <v>171</v>
      </c>
      <c r="AJ273">
        <f t="shared" si="51"/>
        <v>233.5</v>
      </c>
    </row>
    <row r="274" spans="1:36">
      <c r="A274">
        <f>'03_Resumo_Municipios'!A274</f>
        <v>3508702</v>
      </c>
      <c r="B274" t="str">
        <f>'03_Resumo_Municipios'!B274</f>
        <v>Caconde</v>
      </c>
      <c r="C274" t="str">
        <f>'03_Resumo_Municipios'!D274</f>
        <v>Sudeste</v>
      </c>
      <c r="D274" s="4">
        <f>IFERROR(VALUE(Base_Amostral!K274),"")</f>
        <v>17101</v>
      </c>
      <c r="E274" s="4">
        <f>IFERROR(VALUE(Base_Amostral!M274),"")</f>
        <v>36.520000000000003</v>
      </c>
      <c r="F274" s="4">
        <f>'03_Resumo_Municipios'!E274</f>
        <v>7.0750000000000011</v>
      </c>
      <c r="G274" s="4">
        <f>'03_Resumo_Municipios'!F274</f>
        <v>6.9</v>
      </c>
      <c r="H274">
        <f t="shared" si="42"/>
        <v>1</v>
      </c>
      <c r="I274">
        <f t="shared" si="43"/>
        <v>1</v>
      </c>
      <c r="J274">
        <v>23106</v>
      </c>
      <c r="K274">
        <v>7.2249999999999996</v>
      </c>
      <c r="L274">
        <f t="shared" si="44"/>
        <v>269</v>
      </c>
      <c r="M274">
        <f t="shared" si="45"/>
        <v>212</v>
      </c>
      <c r="Q274">
        <v>39848</v>
      </c>
      <c r="R274">
        <v>5.8249999999999993</v>
      </c>
      <c r="S274">
        <f t="shared" si="46"/>
        <v>311</v>
      </c>
      <c r="T274">
        <f t="shared" si="47"/>
        <v>53.5</v>
      </c>
      <c r="Y274">
        <v>236.39</v>
      </c>
      <c r="Z274">
        <v>7.2249999999999996</v>
      </c>
      <c r="AA274">
        <f t="shared" si="48"/>
        <v>341</v>
      </c>
      <c r="AB274">
        <f t="shared" si="49"/>
        <v>212</v>
      </c>
      <c r="AG274">
        <v>46.3</v>
      </c>
      <c r="AH274">
        <v>5.8249999999999993</v>
      </c>
      <c r="AI274">
        <f t="shared" si="50"/>
        <v>253</v>
      </c>
      <c r="AJ274">
        <f t="shared" si="51"/>
        <v>53.5</v>
      </c>
    </row>
    <row r="275" spans="1:36">
      <c r="A275">
        <f>'03_Resumo_Municipios'!A275</f>
        <v>3520004</v>
      </c>
      <c r="B275" t="str">
        <f>'03_Resumo_Municipios'!B275</f>
        <v>Igaraçu do Tietê</v>
      </c>
      <c r="C275" t="str">
        <f>'03_Resumo_Municipios'!D275</f>
        <v>Sudeste</v>
      </c>
      <c r="D275" s="4">
        <f>IFERROR(VALUE(Base_Amostral!K275),"")</f>
        <v>23106</v>
      </c>
      <c r="E275" s="4">
        <f>IFERROR(VALUE(Base_Amostral!M275),"")</f>
        <v>236.39</v>
      </c>
      <c r="F275" s="4">
        <f>'03_Resumo_Municipios'!E275</f>
        <v>7.2249999999999996</v>
      </c>
      <c r="G275" s="4">
        <f>'03_Resumo_Municipios'!F275</f>
        <v>6.9</v>
      </c>
      <c r="H275">
        <f t="shared" si="42"/>
        <v>1</v>
      </c>
      <c r="I275">
        <f t="shared" si="43"/>
        <v>1</v>
      </c>
      <c r="J275">
        <v>7883</v>
      </c>
      <c r="K275">
        <v>9.75</v>
      </c>
      <c r="L275">
        <f t="shared" si="44"/>
        <v>129</v>
      </c>
      <c r="M275">
        <f t="shared" si="45"/>
        <v>360.5</v>
      </c>
      <c r="Q275">
        <v>621863</v>
      </c>
      <c r="R275">
        <v>8.9</v>
      </c>
      <c r="S275">
        <f t="shared" si="46"/>
        <v>354</v>
      </c>
      <c r="T275">
        <f t="shared" si="47"/>
        <v>347</v>
      </c>
      <c r="Y275">
        <v>3.77</v>
      </c>
      <c r="Z275">
        <v>9.75</v>
      </c>
      <c r="AA275">
        <f t="shared" si="48"/>
        <v>32</v>
      </c>
      <c r="AB275">
        <f t="shared" si="49"/>
        <v>360.5</v>
      </c>
      <c r="AG275">
        <v>3193.2</v>
      </c>
      <c r="AH275">
        <v>8.9</v>
      </c>
      <c r="AI275">
        <f t="shared" si="50"/>
        <v>354</v>
      </c>
      <c r="AJ275">
        <f t="shared" si="51"/>
        <v>347</v>
      </c>
    </row>
    <row r="276" spans="1:36">
      <c r="A276">
        <f>'03_Resumo_Municipios'!A276</f>
        <v>3168903</v>
      </c>
      <c r="B276" t="str">
        <f>'03_Resumo_Municipios'!B276</f>
        <v>Tiros</v>
      </c>
      <c r="C276" t="str">
        <f>'03_Resumo_Municipios'!D276</f>
        <v>Sudeste</v>
      </c>
      <c r="D276" s="4">
        <f>IFERROR(VALUE(Base_Amostral!K276),"")</f>
        <v>7883</v>
      </c>
      <c r="E276" s="4">
        <f>IFERROR(VALUE(Base_Amostral!M276),"")</f>
        <v>3.77</v>
      </c>
      <c r="F276" s="4">
        <f>'03_Resumo_Municipios'!E276</f>
        <v>9.75</v>
      </c>
      <c r="G276" s="4">
        <f>'03_Resumo_Municipios'!F276</f>
        <v>9.2999999999999989</v>
      </c>
      <c r="H276">
        <f t="shared" si="42"/>
        <v>1</v>
      </c>
      <c r="I276">
        <f t="shared" si="43"/>
        <v>1</v>
      </c>
      <c r="J276">
        <v>8479</v>
      </c>
      <c r="K276">
        <v>8.1999999999999993</v>
      </c>
      <c r="L276">
        <f t="shared" si="44"/>
        <v>136</v>
      </c>
      <c r="M276">
        <f t="shared" si="45"/>
        <v>277</v>
      </c>
      <c r="Q276">
        <v>2915</v>
      </c>
      <c r="R276">
        <v>6.6000000000000005</v>
      </c>
      <c r="S276">
        <f t="shared" si="46"/>
        <v>24</v>
      </c>
      <c r="T276">
        <f t="shared" si="47"/>
        <v>166</v>
      </c>
      <c r="Y276">
        <v>28.81</v>
      </c>
      <c r="Z276">
        <v>8.1999999999999993</v>
      </c>
      <c r="AA276">
        <f t="shared" si="48"/>
        <v>197</v>
      </c>
      <c r="AB276">
        <f t="shared" si="49"/>
        <v>277</v>
      </c>
      <c r="AG276">
        <v>32.6</v>
      </c>
      <c r="AH276">
        <v>6.6000000000000005</v>
      </c>
      <c r="AI276">
        <f t="shared" si="50"/>
        <v>212.5</v>
      </c>
      <c r="AJ276">
        <f t="shared" si="51"/>
        <v>166</v>
      </c>
    </row>
    <row r="277" spans="1:36">
      <c r="A277">
        <f>'03_Resumo_Municipios'!A277</f>
        <v>3103751</v>
      </c>
      <c r="B277" t="str">
        <f>'03_Resumo_Municipios'!B277</f>
        <v>Araporã</v>
      </c>
      <c r="C277" t="str">
        <f>'03_Resumo_Municipios'!D277</f>
        <v>Sudeste</v>
      </c>
      <c r="D277" s="4">
        <f>IFERROR(VALUE(Base_Amostral!K277),"")</f>
        <v>8479</v>
      </c>
      <c r="E277" s="4">
        <f>IFERROR(VALUE(Base_Amostral!M277),"")</f>
        <v>28.81</v>
      </c>
      <c r="F277" s="4">
        <f>'03_Resumo_Municipios'!E277</f>
        <v>8.1999999999999993</v>
      </c>
      <c r="G277" s="4">
        <f>'03_Resumo_Municipios'!F277</f>
        <v>7.7</v>
      </c>
      <c r="H277">
        <f t="shared" si="42"/>
        <v>1</v>
      </c>
      <c r="I277">
        <f t="shared" si="43"/>
        <v>1</v>
      </c>
      <c r="J277">
        <v>7085</v>
      </c>
      <c r="K277">
        <v>9.2999999999999989</v>
      </c>
      <c r="L277">
        <f t="shared" si="44"/>
        <v>117</v>
      </c>
      <c r="M277">
        <f t="shared" si="45"/>
        <v>324</v>
      </c>
      <c r="Q277">
        <v>19548</v>
      </c>
      <c r="R277">
        <v>6.5</v>
      </c>
      <c r="S277">
        <f t="shared" si="46"/>
        <v>250</v>
      </c>
      <c r="T277">
        <f t="shared" si="47"/>
        <v>129.5</v>
      </c>
      <c r="Y277">
        <v>33.04</v>
      </c>
      <c r="Z277">
        <v>9.2999999999999989</v>
      </c>
      <c r="AA277">
        <f t="shared" si="48"/>
        <v>221</v>
      </c>
      <c r="AB277">
        <f t="shared" si="49"/>
        <v>324</v>
      </c>
      <c r="AG277">
        <v>15.73</v>
      </c>
      <c r="AH277">
        <v>6.5</v>
      </c>
      <c r="AI277">
        <f t="shared" si="50"/>
        <v>118</v>
      </c>
      <c r="AJ277">
        <f t="shared" si="51"/>
        <v>129.5</v>
      </c>
    </row>
    <row r="278" spans="1:36">
      <c r="A278">
        <f>'03_Resumo_Municipios'!A278</f>
        <v>3521606</v>
      </c>
      <c r="B278" t="str">
        <f>'03_Resumo_Municipios'!B278</f>
        <v>Irapuru</v>
      </c>
      <c r="C278" t="str">
        <f>'03_Resumo_Municipios'!D278</f>
        <v>Sudeste</v>
      </c>
      <c r="D278" s="4">
        <f>IFERROR(VALUE(Base_Amostral!K278),"")</f>
        <v>7085</v>
      </c>
      <c r="E278" s="4">
        <f>IFERROR(VALUE(Base_Amostral!M278),"")</f>
        <v>33.04</v>
      </c>
      <c r="F278" s="4">
        <f>'03_Resumo_Municipios'!E278</f>
        <v>9.2999999999999989</v>
      </c>
      <c r="G278" s="4">
        <f>'03_Resumo_Municipios'!F278</f>
        <v>6.7750000000000004</v>
      </c>
      <c r="H278">
        <f t="shared" si="42"/>
        <v>1</v>
      </c>
      <c r="I278">
        <f t="shared" si="43"/>
        <v>1</v>
      </c>
      <c r="J278">
        <v>5732</v>
      </c>
      <c r="K278">
        <v>6.5</v>
      </c>
      <c r="L278">
        <f t="shared" si="44"/>
        <v>93</v>
      </c>
      <c r="M278">
        <f t="shared" si="45"/>
        <v>109</v>
      </c>
      <c r="Q278">
        <v>6186</v>
      </c>
      <c r="R278">
        <v>5.9</v>
      </c>
      <c r="S278">
        <f t="shared" si="46"/>
        <v>99</v>
      </c>
      <c r="T278">
        <f t="shared" si="47"/>
        <v>58.5</v>
      </c>
      <c r="Y278">
        <v>5.08</v>
      </c>
      <c r="Z278">
        <v>6.5</v>
      </c>
      <c r="AA278">
        <f t="shared" si="48"/>
        <v>37</v>
      </c>
      <c r="AB278">
        <f t="shared" si="49"/>
        <v>109</v>
      </c>
      <c r="AG278">
        <v>14.91</v>
      </c>
      <c r="AH278">
        <v>5.9</v>
      </c>
      <c r="AI278">
        <f t="shared" si="50"/>
        <v>113</v>
      </c>
      <c r="AJ278">
        <f t="shared" si="51"/>
        <v>58.5</v>
      </c>
    </row>
    <row r="279" spans="1:36">
      <c r="A279">
        <f>'03_Resumo_Municipios'!A279</f>
        <v>3161304</v>
      </c>
      <c r="B279" t="str">
        <f>'03_Resumo_Municipios'!B279</f>
        <v>São Francisco de Sales</v>
      </c>
      <c r="C279" t="str">
        <f>'03_Resumo_Municipios'!D279</f>
        <v>Sudeste</v>
      </c>
      <c r="D279" s="4">
        <f>IFERROR(VALUE(Base_Amostral!K279),"")</f>
        <v>5732</v>
      </c>
      <c r="E279" s="4">
        <f>IFERROR(VALUE(Base_Amostral!M279),"")</f>
        <v>5.08</v>
      </c>
      <c r="F279" s="4">
        <f>'03_Resumo_Municipios'!E279</f>
        <v>6.5</v>
      </c>
      <c r="G279" s="4">
        <f>'03_Resumo_Municipios'!F279</f>
        <v>6.4</v>
      </c>
      <c r="H279">
        <f t="shared" si="42"/>
        <v>1</v>
      </c>
      <c r="I279">
        <f t="shared" si="43"/>
        <v>1</v>
      </c>
      <c r="J279">
        <v>18904</v>
      </c>
      <c r="K279">
        <v>7.2749999999999995</v>
      </c>
      <c r="L279">
        <f t="shared" si="44"/>
        <v>248</v>
      </c>
      <c r="M279">
        <f t="shared" si="45"/>
        <v>220</v>
      </c>
      <c r="Q279">
        <v>7217</v>
      </c>
      <c r="R279">
        <v>8.6</v>
      </c>
      <c r="S279">
        <f t="shared" si="46"/>
        <v>116</v>
      </c>
      <c r="T279">
        <f t="shared" si="47"/>
        <v>343.5</v>
      </c>
      <c r="Y279">
        <v>22.48</v>
      </c>
      <c r="Z279">
        <v>7.2749999999999995</v>
      </c>
      <c r="AA279">
        <f t="shared" si="48"/>
        <v>175</v>
      </c>
      <c r="AB279">
        <f t="shared" si="49"/>
        <v>220</v>
      </c>
      <c r="AG279">
        <v>9.8699999999999992</v>
      </c>
      <c r="AH279">
        <v>8.6</v>
      </c>
      <c r="AI279">
        <f t="shared" si="50"/>
        <v>74</v>
      </c>
      <c r="AJ279">
        <f t="shared" si="51"/>
        <v>343.5</v>
      </c>
    </row>
    <row r="280" spans="1:36">
      <c r="A280">
        <f>'03_Resumo_Municipios'!A280</f>
        <v>3137502</v>
      </c>
      <c r="B280" t="str">
        <f>'03_Resumo_Municipios'!B280</f>
        <v>Lagoa Formosa</v>
      </c>
      <c r="C280" t="str">
        <f>'03_Resumo_Municipios'!D280</f>
        <v>Sudeste</v>
      </c>
      <c r="D280" s="4">
        <f>IFERROR(VALUE(Base_Amostral!K280),"")</f>
        <v>18904</v>
      </c>
      <c r="E280" s="4">
        <f>IFERROR(VALUE(Base_Amostral!M280),"")</f>
        <v>22.48</v>
      </c>
      <c r="F280" s="4">
        <f>'03_Resumo_Municipios'!E280</f>
        <v>7.2749999999999995</v>
      </c>
      <c r="G280" s="4">
        <f>'03_Resumo_Municipios'!F280</f>
        <v>7</v>
      </c>
      <c r="H280">
        <f t="shared" si="42"/>
        <v>1</v>
      </c>
      <c r="I280">
        <f t="shared" si="43"/>
        <v>1</v>
      </c>
      <c r="J280">
        <v>39848</v>
      </c>
      <c r="K280">
        <v>9.2999999999999989</v>
      </c>
      <c r="L280">
        <f t="shared" si="44"/>
        <v>315</v>
      </c>
      <c r="M280">
        <f t="shared" si="45"/>
        <v>324</v>
      </c>
      <c r="Q280">
        <v>7658</v>
      </c>
      <c r="R280">
        <v>6.8</v>
      </c>
      <c r="S280">
        <f t="shared" si="46"/>
        <v>123</v>
      </c>
      <c r="T280">
        <f t="shared" si="47"/>
        <v>192.5</v>
      </c>
      <c r="Y280">
        <v>46.3</v>
      </c>
      <c r="Z280">
        <v>9.2999999999999989</v>
      </c>
      <c r="AA280">
        <f t="shared" si="48"/>
        <v>259</v>
      </c>
      <c r="AB280">
        <f t="shared" si="49"/>
        <v>324</v>
      </c>
      <c r="AG280">
        <v>23.64</v>
      </c>
      <c r="AH280">
        <v>6.8</v>
      </c>
      <c r="AI280">
        <f t="shared" si="50"/>
        <v>174</v>
      </c>
      <c r="AJ280">
        <f t="shared" si="51"/>
        <v>192.5</v>
      </c>
    </row>
    <row r="281" spans="1:36">
      <c r="A281">
        <f>'03_Resumo_Municipios'!A281</f>
        <v>3107109</v>
      </c>
      <c r="B281" t="str">
        <f>'03_Resumo_Municipios'!B281</f>
        <v>Boa Esperança</v>
      </c>
      <c r="C281" t="str">
        <f>'03_Resumo_Municipios'!D281</f>
        <v>Sudeste</v>
      </c>
      <c r="D281" s="4">
        <f>IFERROR(VALUE(Base_Amostral!K281),"")</f>
        <v>39848</v>
      </c>
      <c r="E281" s="4">
        <f>IFERROR(VALUE(Base_Amostral!M281),"")</f>
        <v>46.3</v>
      </c>
      <c r="F281" s="4">
        <f>'03_Resumo_Municipios'!E281</f>
        <v>9.2999999999999989</v>
      </c>
      <c r="G281" s="4">
        <f>'03_Resumo_Municipios'!F281</f>
        <v>5.8249999999999993</v>
      </c>
      <c r="H281">
        <f t="shared" si="42"/>
        <v>1</v>
      </c>
      <c r="I281">
        <f t="shared" si="43"/>
        <v>1</v>
      </c>
      <c r="J281">
        <v>621863</v>
      </c>
      <c r="K281">
        <v>8.5500000000000007</v>
      </c>
      <c r="L281">
        <f t="shared" si="44"/>
        <v>360</v>
      </c>
      <c r="M281">
        <f t="shared" si="45"/>
        <v>284.5</v>
      </c>
      <c r="Q281">
        <v>30738</v>
      </c>
      <c r="R281">
        <v>6.1</v>
      </c>
      <c r="S281">
        <f t="shared" si="46"/>
        <v>293</v>
      </c>
      <c r="T281">
        <f t="shared" si="47"/>
        <v>73.5</v>
      </c>
      <c r="Y281">
        <v>3193.2</v>
      </c>
      <c r="Z281">
        <v>8.5500000000000007</v>
      </c>
      <c r="AA281">
        <f t="shared" si="48"/>
        <v>360</v>
      </c>
      <c r="AB281">
        <f t="shared" si="49"/>
        <v>284.5</v>
      </c>
      <c r="AG281">
        <v>37.42</v>
      </c>
      <c r="AH281">
        <v>6.1</v>
      </c>
      <c r="AI281">
        <f t="shared" si="50"/>
        <v>229</v>
      </c>
      <c r="AJ281">
        <f t="shared" si="51"/>
        <v>73.5</v>
      </c>
    </row>
    <row r="282" spans="1:36">
      <c r="A282">
        <f>'03_Resumo_Municipios'!A282</f>
        <v>3118601</v>
      </c>
      <c r="B282" t="str">
        <f>'03_Resumo_Municipios'!B282</f>
        <v>Contagem</v>
      </c>
      <c r="C282" t="str">
        <f>'03_Resumo_Municipios'!D282</f>
        <v>Sudeste</v>
      </c>
      <c r="D282" s="4">
        <f>IFERROR(VALUE(Base_Amostral!K282),"")</f>
        <v>621863</v>
      </c>
      <c r="E282" s="4">
        <f>IFERROR(VALUE(Base_Amostral!M282),"")</f>
        <v>3193.2</v>
      </c>
      <c r="F282" s="4">
        <f>'03_Resumo_Municipios'!E282</f>
        <v>8.5500000000000007</v>
      </c>
      <c r="G282" s="4">
        <f>'03_Resumo_Municipios'!F282</f>
        <v>8.9</v>
      </c>
      <c r="H282">
        <f t="shared" si="42"/>
        <v>1</v>
      </c>
      <c r="I282">
        <f t="shared" si="43"/>
        <v>1</v>
      </c>
      <c r="J282">
        <v>2915</v>
      </c>
      <c r="K282">
        <v>6.2</v>
      </c>
      <c r="L282">
        <f t="shared" si="44"/>
        <v>25</v>
      </c>
      <c r="M282">
        <f t="shared" si="45"/>
        <v>74.5</v>
      </c>
      <c r="Q282">
        <v>7425</v>
      </c>
      <c r="R282">
        <v>6.7</v>
      </c>
      <c r="S282">
        <f t="shared" si="46"/>
        <v>118</v>
      </c>
      <c r="T282">
        <f t="shared" si="47"/>
        <v>173.5</v>
      </c>
      <c r="Y282">
        <v>32.6</v>
      </c>
      <c r="Z282">
        <v>6.2</v>
      </c>
      <c r="AA282">
        <f t="shared" si="48"/>
        <v>217.5</v>
      </c>
      <c r="AB282">
        <f t="shared" si="49"/>
        <v>74.5</v>
      </c>
      <c r="AG282">
        <v>14.26</v>
      </c>
      <c r="AH282">
        <v>6.7</v>
      </c>
      <c r="AI282">
        <f t="shared" si="50"/>
        <v>107</v>
      </c>
      <c r="AJ282">
        <f t="shared" si="51"/>
        <v>173.5</v>
      </c>
    </row>
    <row r="283" spans="1:36">
      <c r="A283">
        <f>'03_Resumo_Municipios'!A283</f>
        <v>3103603</v>
      </c>
      <c r="B283" t="str">
        <f>'03_Resumo_Municipios'!B283</f>
        <v>Arantina</v>
      </c>
      <c r="C283" t="str">
        <f>'03_Resumo_Municipios'!D283</f>
        <v>Sudeste</v>
      </c>
      <c r="D283" s="4">
        <f>IFERROR(VALUE(Base_Amostral!K283),"")</f>
        <v>2915</v>
      </c>
      <c r="E283" s="4">
        <f>IFERROR(VALUE(Base_Amostral!M283),"")</f>
        <v>32.6</v>
      </c>
      <c r="F283" s="4">
        <f>'03_Resumo_Municipios'!E283</f>
        <v>6.2</v>
      </c>
      <c r="G283" s="4">
        <f>'03_Resumo_Municipios'!F283</f>
        <v>6.6000000000000005</v>
      </c>
      <c r="H283">
        <f t="shared" si="42"/>
        <v>1</v>
      </c>
      <c r="I283">
        <f t="shared" si="43"/>
        <v>1</v>
      </c>
      <c r="J283">
        <v>19548</v>
      </c>
      <c r="K283">
        <v>9.2999999999999989</v>
      </c>
      <c r="L283">
        <f t="shared" si="44"/>
        <v>253</v>
      </c>
      <c r="M283">
        <f t="shared" si="45"/>
        <v>324</v>
      </c>
      <c r="Q283">
        <v>14955</v>
      </c>
      <c r="R283">
        <v>6.7</v>
      </c>
      <c r="S283">
        <f t="shared" si="46"/>
        <v>207</v>
      </c>
      <c r="T283">
        <f t="shared" si="47"/>
        <v>173.5</v>
      </c>
      <c r="Y283">
        <v>15.73</v>
      </c>
      <c r="Z283">
        <v>9.2999999999999989</v>
      </c>
      <c r="AA283">
        <f t="shared" si="48"/>
        <v>121</v>
      </c>
      <c r="AB283">
        <f t="shared" si="49"/>
        <v>324</v>
      </c>
      <c r="AG283">
        <v>146.06</v>
      </c>
      <c r="AH283">
        <v>6.7</v>
      </c>
      <c r="AI283">
        <f t="shared" si="50"/>
        <v>325</v>
      </c>
      <c r="AJ283">
        <f t="shared" si="51"/>
        <v>173.5</v>
      </c>
    </row>
    <row r="284" spans="1:36">
      <c r="A284">
        <f>'03_Resumo_Municipios'!A284</f>
        <v>3113008</v>
      </c>
      <c r="B284" t="str">
        <f>'03_Resumo_Municipios'!B284</f>
        <v>Caraí</v>
      </c>
      <c r="C284" t="str">
        <f>'03_Resumo_Municipios'!D284</f>
        <v>Sudeste</v>
      </c>
      <c r="D284" s="4">
        <f>IFERROR(VALUE(Base_Amostral!K284),"")</f>
        <v>19548</v>
      </c>
      <c r="E284" s="4">
        <f>IFERROR(VALUE(Base_Amostral!M284),"")</f>
        <v>15.73</v>
      </c>
      <c r="F284" s="4">
        <f>'03_Resumo_Municipios'!E284</f>
        <v>9.2999999999999989</v>
      </c>
      <c r="G284" s="4">
        <f>'03_Resumo_Municipios'!F284</f>
        <v>6.5</v>
      </c>
      <c r="H284">
        <f t="shared" si="42"/>
        <v>1</v>
      </c>
      <c r="I284">
        <f t="shared" si="43"/>
        <v>1</v>
      </c>
      <c r="J284">
        <v>6186</v>
      </c>
      <c r="K284">
        <v>6.0750000000000011</v>
      </c>
      <c r="L284">
        <f t="shared" si="44"/>
        <v>101</v>
      </c>
      <c r="M284">
        <f t="shared" si="45"/>
        <v>65</v>
      </c>
      <c r="Q284">
        <v>28830</v>
      </c>
      <c r="R284">
        <v>4.5</v>
      </c>
      <c r="S284">
        <f t="shared" si="46"/>
        <v>286</v>
      </c>
      <c r="T284">
        <f t="shared" si="47"/>
        <v>5.5</v>
      </c>
      <c r="Y284">
        <v>14.91</v>
      </c>
      <c r="Z284">
        <v>6.0750000000000011</v>
      </c>
      <c r="AA284">
        <f t="shared" si="48"/>
        <v>116</v>
      </c>
      <c r="AB284">
        <f t="shared" si="49"/>
        <v>65</v>
      </c>
      <c r="AG284">
        <v>32.1</v>
      </c>
      <c r="AH284">
        <v>4.5</v>
      </c>
      <c r="AI284">
        <f t="shared" si="50"/>
        <v>209</v>
      </c>
      <c r="AJ284">
        <f t="shared" si="51"/>
        <v>5.5</v>
      </c>
    </row>
    <row r="285" spans="1:36">
      <c r="A285">
        <f>'03_Resumo_Municipios'!A285</f>
        <v>3552007</v>
      </c>
      <c r="B285" t="str">
        <f>'03_Resumo_Municipios'!B285</f>
        <v>Silveiras</v>
      </c>
      <c r="C285" t="str">
        <f>'03_Resumo_Municipios'!D285</f>
        <v>Sudeste</v>
      </c>
      <c r="D285" s="4">
        <f>IFERROR(VALUE(Base_Amostral!K285),"")</f>
        <v>6186</v>
      </c>
      <c r="E285" s="4">
        <f>IFERROR(VALUE(Base_Amostral!M285),"")</f>
        <v>14.91</v>
      </c>
      <c r="F285" s="4">
        <f>'03_Resumo_Municipios'!E285</f>
        <v>6.0750000000000011</v>
      </c>
      <c r="G285" s="4">
        <f>'03_Resumo_Municipios'!F285</f>
        <v>5.9</v>
      </c>
      <c r="H285">
        <f t="shared" si="42"/>
        <v>1</v>
      </c>
      <c r="I285">
        <f t="shared" si="43"/>
        <v>1</v>
      </c>
      <c r="J285">
        <v>7217</v>
      </c>
      <c r="K285">
        <v>9.1999999999999993</v>
      </c>
      <c r="L285">
        <f t="shared" si="44"/>
        <v>118</v>
      </c>
      <c r="M285">
        <f t="shared" si="45"/>
        <v>294</v>
      </c>
      <c r="Q285">
        <v>6123</v>
      </c>
      <c r="R285">
        <v>5.3000000000000007</v>
      </c>
      <c r="S285">
        <f t="shared" si="46"/>
        <v>97</v>
      </c>
      <c r="T285">
        <f t="shared" si="47"/>
        <v>20</v>
      </c>
      <c r="Y285">
        <v>9.8699999999999992</v>
      </c>
      <c r="Z285">
        <v>9.1999999999999993</v>
      </c>
      <c r="AA285">
        <f t="shared" si="48"/>
        <v>75</v>
      </c>
      <c r="AB285">
        <f t="shared" si="49"/>
        <v>294</v>
      </c>
      <c r="AG285">
        <v>19.350000000000001</v>
      </c>
      <c r="AH285">
        <v>5.3000000000000007</v>
      </c>
      <c r="AI285">
        <f t="shared" si="50"/>
        <v>149</v>
      </c>
      <c r="AJ285">
        <f t="shared" si="51"/>
        <v>20</v>
      </c>
    </row>
    <row r="286" spans="1:36">
      <c r="A286">
        <f>'03_Resumo_Municipios'!A286</f>
        <v>3550506</v>
      </c>
      <c r="B286" t="str">
        <f>'03_Resumo_Municipios'!B286</f>
        <v>São Pedro do Turvo</v>
      </c>
      <c r="C286" t="str">
        <f>'03_Resumo_Municipios'!D286</f>
        <v>Sudeste</v>
      </c>
      <c r="D286" s="4">
        <f>IFERROR(VALUE(Base_Amostral!K286),"")</f>
        <v>7217</v>
      </c>
      <c r="E286" s="4">
        <f>IFERROR(VALUE(Base_Amostral!M286),"")</f>
        <v>9.8699999999999992</v>
      </c>
      <c r="F286" s="4">
        <f>'03_Resumo_Municipios'!E286</f>
        <v>9.1999999999999993</v>
      </c>
      <c r="G286" s="4">
        <f>'03_Resumo_Municipios'!F286</f>
        <v>8.6</v>
      </c>
      <c r="H286">
        <f t="shared" si="42"/>
        <v>1</v>
      </c>
      <c r="I286">
        <f t="shared" si="43"/>
        <v>1</v>
      </c>
      <c r="J286">
        <v>7658</v>
      </c>
      <c r="K286">
        <v>6.6999999999999993</v>
      </c>
      <c r="L286">
        <f t="shared" si="44"/>
        <v>125</v>
      </c>
      <c r="M286">
        <f t="shared" si="45"/>
        <v>147</v>
      </c>
      <c r="Q286">
        <v>3811</v>
      </c>
      <c r="R286">
        <v>6.9</v>
      </c>
      <c r="S286">
        <f t="shared" si="46"/>
        <v>49</v>
      </c>
      <c r="T286">
        <f t="shared" si="47"/>
        <v>216</v>
      </c>
      <c r="Y286">
        <v>23.64</v>
      </c>
      <c r="Z286">
        <v>6.6999999999999993</v>
      </c>
      <c r="AA286">
        <f t="shared" si="48"/>
        <v>178</v>
      </c>
      <c r="AB286">
        <f t="shared" si="49"/>
        <v>147</v>
      </c>
      <c r="AG286">
        <v>15.3</v>
      </c>
      <c r="AH286">
        <v>6.9</v>
      </c>
      <c r="AI286">
        <f t="shared" si="50"/>
        <v>117</v>
      </c>
      <c r="AJ286">
        <f t="shared" si="51"/>
        <v>216</v>
      </c>
    </row>
    <row r="287" spans="1:36">
      <c r="A287">
        <f>'03_Resumo_Municipios'!A287</f>
        <v>4309050</v>
      </c>
      <c r="B287" t="str">
        <f>'03_Resumo_Municipios'!B287</f>
        <v>Glorinha</v>
      </c>
      <c r="C287" t="str">
        <f>'03_Resumo_Municipios'!D287</f>
        <v>Sul</v>
      </c>
      <c r="D287" s="4">
        <f>IFERROR(VALUE(Base_Amostral!K287),"")</f>
        <v>7658</v>
      </c>
      <c r="E287" s="4">
        <f>IFERROR(VALUE(Base_Amostral!M287),"")</f>
        <v>23.64</v>
      </c>
      <c r="F287" s="4">
        <f>'03_Resumo_Municipios'!E287</f>
        <v>6.6999999999999993</v>
      </c>
      <c r="G287" s="4">
        <f>'03_Resumo_Municipios'!F287</f>
        <v>6.8</v>
      </c>
      <c r="H287">
        <f t="shared" si="42"/>
        <v>1</v>
      </c>
      <c r="I287">
        <f t="shared" si="43"/>
        <v>1</v>
      </c>
      <c r="J287">
        <v>30738</v>
      </c>
      <c r="K287">
        <v>6.1</v>
      </c>
      <c r="L287">
        <f t="shared" si="44"/>
        <v>297</v>
      </c>
      <c r="M287">
        <f t="shared" si="45"/>
        <v>67.5</v>
      </c>
      <c r="Q287">
        <v>7415</v>
      </c>
      <c r="R287">
        <v>4.3500000000000005</v>
      </c>
      <c r="S287">
        <f t="shared" si="46"/>
        <v>117</v>
      </c>
      <c r="T287">
        <f t="shared" si="47"/>
        <v>3</v>
      </c>
      <c r="Y287">
        <v>37.42</v>
      </c>
      <c r="Z287">
        <v>6.1</v>
      </c>
      <c r="AA287">
        <f t="shared" si="48"/>
        <v>234</v>
      </c>
      <c r="AB287">
        <f t="shared" si="49"/>
        <v>67.5</v>
      </c>
      <c r="AG287">
        <v>25.51</v>
      </c>
      <c r="AH287">
        <v>4.3500000000000005</v>
      </c>
      <c r="AI287">
        <f t="shared" si="50"/>
        <v>183</v>
      </c>
      <c r="AJ287">
        <f t="shared" si="51"/>
        <v>3</v>
      </c>
    </row>
    <row r="288" spans="1:36">
      <c r="A288">
        <f>'03_Resumo_Municipios'!A288</f>
        <v>4120903</v>
      </c>
      <c r="B288" t="str">
        <f>'03_Resumo_Municipios'!B288</f>
        <v>Quedas do Iguaçu</v>
      </c>
      <c r="C288" t="str">
        <f>'03_Resumo_Municipios'!D288</f>
        <v>Sul</v>
      </c>
      <c r="D288" s="4">
        <f>IFERROR(VALUE(Base_Amostral!K288),"")</f>
        <v>30738</v>
      </c>
      <c r="E288" s="4">
        <f>IFERROR(VALUE(Base_Amostral!M288),"")</f>
        <v>37.42</v>
      </c>
      <c r="F288" s="4">
        <f>'03_Resumo_Municipios'!E288</f>
        <v>6.1</v>
      </c>
      <c r="G288" s="4">
        <f>'03_Resumo_Municipios'!F288</f>
        <v>6.1</v>
      </c>
      <c r="H288">
        <f t="shared" si="42"/>
        <v>1</v>
      </c>
      <c r="I288">
        <f t="shared" si="43"/>
        <v>1</v>
      </c>
      <c r="J288">
        <v>7425</v>
      </c>
      <c r="K288">
        <v>6.4499999999999993</v>
      </c>
      <c r="L288">
        <f t="shared" si="44"/>
        <v>120</v>
      </c>
      <c r="M288">
        <f t="shared" si="45"/>
        <v>100.5</v>
      </c>
      <c r="Q288">
        <v>12294</v>
      </c>
      <c r="R288">
        <v>5.4</v>
      </c>
      <c r="S288">
        <f t="shared" si="46"/>
        <v>184</v>
      </c>
      <c r="T288">
        <f t="shared" si="47"/>
        <v>23</v>
      </c>
      <c r="Y288">
        <v>14.26</v>
      </c>
      <c r="Z288">
        <v>6.4499999999999993</v>
      </c>
      <c r="AA288">
        <f t="shared" si="48"/>
        <v>110</v>
      </c>
      <c r="AB288">
        <f t="shared" si="49"/>
        <v>100.5</v>
      </c>
      <c r="AG288">
        <v>119.89</v>
      </c>
      <c r="AH288">
        <v>5.4</v>
      </c>
      <c r="AI288">
        <f t="shared" si="50"/>
        <v>317</v>
      </c>
      <c r="AJ288">
        <f t="shared" si="51"/>
        <v>23</v>
      </c>
    </row>
    <row r="289" spans="1:36">
      <c r="A289">
        <f>'03_Resumo_Municipios'!A289</f>
        <v>4210308</v>
      </c>
      <c r="B289" t="str">
        <f>'03_Resumo_Municipios'!B289</f>
        <v>Major Vieira</v>
      </c>
      <c r="C289" t="str">
        <f>'03_Resumo_Municipios'!D289</f>
        <v>Sul</v>
      </c>
      <c r="D289" s="4">
        <f>IFERROR(VALUE(Base_Amostral!K289),"")</f>
        <v>7425</v>
      </c>
      <c r="E289" s="4">
        <f>IFERROR(VALUE(Base_Amostral!M289),"")</f>
        <v>14.26</v>
      </c>
      <c r="F289" s="4">
        <f>'03_Resumo_Municipios'!E289</f>
        <v>6.4499999999999993</v>
      </c>
      <c r="G289" s="4">
        <f>'03_Resumo_Municipios'!F289</f>
        <v>6.7</v>
      </c>
      <c r="H289">
        <f t="shared" si="42"/>
        <v>1</v>
      </c>
      <c r="I289">
        <f t="shared" si="43"/>
        <v>1</v>
      </c>
      <c r="J289">
        <v>14955</v>
      </c>
      <c r="K289">
        <v>9.2999999999999989</v>
      </c>
      <c r="L289">
        <f t="shared" si="44"/>
        <v>209</v>
      </c>
      <c r="M289">
        <f t="shared" si="45"/>
        <v>324</v>
      </c>
      <c r="Q289">
        <v>164981</v>
      </c>
      <c r="R289">
        <v>6</v>
      </c>
      <c r="S289">
        <f t="shared" si="46"/>
        <v>348</v>
      </c>
      <c r="T289">
        <f t="shared" si="47"/>
        <v>64.5</v>
      </c>
      <c r="Y289">
        <v>146.06</v>
      </c>
      <c r="Z289">
        <v>9.2999999999999989</v>
      </c>
      <c r="AA289">
        <f t="shared" si="48"/>
        <v>332</v>
      </c>
      <c r="AB289">
        <f t="shared" si="49"/>
        <v>324</v>
      </c>
      <c r="AG289">
        <v>62.55</v>
      </c>
      <c r="AH289">
        <v>6</v>
      </c>
      <c r="AI289">
        <f t="shared" si="50"/>
        <v>281</v>
      </c>
      <c r="AJ289">
        <f t="shared" si="51"/>
        <v>64.5</v>
      </c>
    </row>
    <row r="290" spans="1:36">
      <c r="A290">
        <f>'03_Resumo_Municipios'!A290</f>
        <v>4301636</v>
      </c>
      <c r="B290" t="str">
        <f>'03_Resumo_Municipios'!B290</f>
        <v>Balneário Pinhal</v>
      </c>
      <c r="C290" t="str">
        <f>'03_Resumo_Municipios'!D290</f>
        <v>Sul</v>
      </c>
      <c r="D290" s="4">
        <f>IFERROR(VALUE(Base_Amostral!K290),"")</f>
        <v>14955</v>
      </c>
      <c r="E290" s="4">
        <f>IFERROR(VALUE(Base_Amostral!M290),"")</f>
        <v>146.06</v>
      </c>
      <c r="F290" s="4">
        <f>'03_Resumo_Municipios'!E290</f>
        <v>9.2999999999999989</v>
      </c>
      <c r="G290" s="4">
        <f>'03_Resumo_Municipios'!F290</f>
        <v>6.7</v>
      </c>
      <c r="H290">
        <f t="shared" si="42"/>
        <v>1</v>
      </c>
      <c r="I290">
        <f t="shared" si="43"/>
        <v>1</v>
      </c>
      <c r="J290">
        <v>28830</v>
      </c>
      <c r="K290">
        <v>4.0750000000000002</v>
      </c>
      <c r="L290">
        <f t="shared" si="44"/>
        <v>290</v>
      </c>
      <c r="M290">
        <f t="shared" si="45"/>
        <v>4</v>
      </c>
      <c r="Q290">
        <v>1783</v>
      </c>
      <c r="R290">
        <v>6.1499999999999995</v>
      </c>
      <c r="S290">
        <f t="shared" si="46"/>
        <v>5</v>
      </c>
      <c r="T290">
        <f t="shared" si="47"/>
        <v>82</v>
      </c>
      <c r="Y290">
        <v>32.1</v>
      </c>
      <c r="Z290">
        <v>4.0750000000000002</v>
      </c>
      <c r="AA290">
        <f t="shared" si="48"/>
        <v>213</v>
      </c>
      <c r="AB290">
        <f t="shared" si="49"/>
        <v>4</v>
      </c>
      <c r="AG290">
        <v>30.5</v>
      </c>
      <c r="AH290">
        <v>6.1499999999999995</v>
      </c>
      <c r="AI290">
        <f t="shared" si="50"/>
        <v>199</v>
      </c>
      <c r="AJ290">
        <f t="shared" si="51"/>
        <v>82</v>
      </c>
    </row>
    <row r="291" spans="1:36">
      <c r="A291">
        <f>'03_Resumo_Municipios'!A291</f>
        <v>4109708</v>
      </c>
      <c r="B291" t="str">
        <f>'03_Resumo_Municipios'!B291</f>
        <v>Ibaiti</v>
      </c>
      <c r="C291" t="str">
        <f>'03_Resumo_Municipios'!D291</f>
        <v>Sul</v>
      </c>
      <c r="D291" s="4">
        <f>IFERROR(VALUE(Base_Amostral!K291),"")</f>
        <v>28830</v>
      </c>
      <c r="E291" s="4">
        <f>IFERROR(VALUE(Base_Amostral!M291),"")</f>
        <v>32.1</v>
      </c>
      <c r="F291" s="4">
        <f>'03_Resumo_Municipios'!E291</f>
        <v>4.0750000000000002</v>
      </c>
      <c r="G291" s="4">
        <f>'03_Resumo_Municipios'!F291</f>
        <v>4.5</v>
      </c>
      <c r="H291">
        <f t="shared" si="42"/>
        <v>1</v>
      </c>
      <c r="I291">
        <f t="shared" si="43"/>
        <v>1</v>
      </c>
      <c r="J291">
        <v>6123</v>
      </c>
      <c r="K291">
        <v>5.625</v>
      </c>
      <c r="L291">
        <f t="shared" si="44"/>
        <v>99</v>
      </c>
      <c r="M291">
        <f t="shared" si="45"/>
        <v>31</v>
      </c>
      <c r="Q291">
        <v>6716</v>
      </c>
      <c r="R291">
        <v>6.5</v>
      </c>
      <c r="S291">
        <f t="shared" si="46"/>
        <v>108</v>
      </c>
      <c r="T291">
        <f t="shared" si="47"/>
        <v>129.5</v>
      </c>
      <c r="Y291">
        <v>19.350000000000001</v>
      </c>
      <c r="Z291">
        <v>5.625</v>
      </c>
      <c r="AA291">
        <f t="shared" si="48"/>
        <v>153</v>
      </c>
      <c r="AB291">
        <f t="shared" si="49"/>
        <v>31</v>
      </c>
      <c r="AG291">
        <v>21.89</v>
      </c>
      <c r="AH291">
        <v>6.5</v>
      </c>
      <c r="AI291">
        <f t="shared" si="50"/>
        <v>165</v>
      </c>
      <c r="AJ291">
        <f t="shared" si="51"/>
        <v>129.5</v>
      </c>
    </row>
    <row r="292" spans="1:36">
      <c r="A292">
        <f>'03_Resumo_Municipios'!A292</f>
        <v>4300307</v>
      </c>
      <c r="B292" t="str">
        <f>'03_Resumo_Municipios'!B292</f>
        <v>Alecrim</v>
      </c>
      <c r="C292" t="str">
        <f>'03_Resumo_Municipios'!D292</f>
        <v>Sul</v>
      </c>
      <c r="D292" s="4">
        <f>IFERROR(VALUE(Base_Amostral!K292),"")</f>
        <v>6123</v>
      </c>
      <c r="E292" s="4">
        <f>IFERROR(VALUE(Base_Amostral!M292),"")</f>
        <v>19.350000000000001</v>
      </c>
      <c r="F292" s="4">
        <f>'03_Resumo_Municipios'!E292</f>
        <v>5.625</v>
      </c>
      <c r="G292" s="4">
        <f>'03_Resumo_Municipios'!F292</f>
        <v>5.3000000000000007</v>
      </c>
      <c r="H292">
        <f t="shared" si="42"/>
        <v>1</v>
      </c>
      <c r="I292">
        <f t="shared" si="43"/>
        <v>1</v>
      </c>
      <c r="J292">
        <v>3811</v>
      </c>
      <c r="K292">
        <v>7.4250000000000007</v>
      </c>
      <c r="L292">
        <f t="shared" si="44"/>
        <v>50</v>
      </c>
      <c r="M292">
        <f t="shared" si="45"/>
        <v>231.5</v>
      </c>
      <c r="Q292">
        <v>6743</v>
      </c>
      <c r="R292">
        <v>6.8</v>
      </c>
      <c r="S292">
        <f t="shared" si="46"/>
        <v>110</v>
      </c>
      <c r="T292">
        <f t="shared" si="47"/>
        <v>192.5</v>
      </c>
      <c r="Y292">
        <v>15.3</v>
      </c>
      <c r="Z292">
        <v>7.4250000000000007</v>
      </c>
      <c r="AA292">
        <f t="shared" si="48"/>
        <v>120</v>
      </c>
      <c r="AB292">
        <f t="shared" si="49"/>
        <v>231.5</v>
      </c>
      <c r="AG292">
        <v>20.64</v>
      </c>
      <c r="AH292">
        <v>6.8</v>
      </c>
      <c r="AI292">
        <f t="shared" si="50"/>
        <v>158</v>
      </c>
      <c r="AJ292">
        <f t="shared" si="51"/>
        <v>192.5</v>
      </c>
    </row>
    <row r="293" spans="1:36">
      <c r="A293">
        <f>'03_Resumo_Municipios'!A293</f>
        <v>4128658</v>
      </c>
      <c r="B293" t="str">
        <f>'03_Resumo_Municipios'!B293</f>
        <v>Virmond</v>
      </c>
      <c r="C293" t="str">
        <f>'03_Resumo_Municipios'!D293</f>
        <v>Sul</v>
      </c>
      <c r="D293" s="4">
        <f>IFERROR(VALUE(Base_Amostral!K293),"")</f>
        <v>3811</v>
      </c>
      <c r="E293" s="4">
        <f>IFERROR(VALUE(Base_Amostral!M293),"")</f>
        <v>15.3</v>
      </c>
      <c r="F293" s="4">
        <f>'03_Resumo_Municipios'!E293</f>
        <v>7.4250000000000007</v>
      </c>
      <c r="G293" s="4">
        <f>'03_Resumo_Municipios'!F293</f>
        <v>6.9</v>
      </c>
      <c r="H293">
        <f t="shared" si="42"/>
        <v>1</v>
      </c>
      <c r="I293">
        <f t="shared" si="43"/>
        <v>1</v>
      </c>
      <c r="J293">
        <v>7415</v>
      </c>
      <c r="K293">
        <v>3.875</v>
      </c>
      <c r="L293">
        <f t="shared" si="44"/>
        <v>119</v>
      </c>
      <c r="M293">
        <f t="shared" si="45"/>
        <v>2</v>
      </c>
      <c r="Q293">
        <v>15173</v>
      </c>
      <c r="R293">
        <v>7.7</v>
      </c>
      <c r="S293">
        <f t="shared" si="46"/>
        <v>209</v>
      </c>
      <c r="T293">
        <f t="shared" si="47"/>
        <v>315.5</v>
      </c>
      <c r="Y293">
        <v>25.51</v>
      </c>
      <c r="Z293">
        <v>3.875</v>
      </c>
      <c r="AA293">
        <f t="shared" si="48"/>
        <v>187</v>
      </c>
      <c r="AB293">
        <f t="shared" si="49"/>
        <v>2</v>
      </c>
      <c r="AG293">
        <v>19.36</v>
      </c>
      <c r="AH293">
        <v>7.7</v>
      </c>
      <c r="AI293">
        <f t="shared" si="50"/>
        <v>150</v>
      </c>
      <c r="AJ293">
        <f t="shared" si="51"/>
        <v>315.5</v>
      </c>
    </row>
    <row r="294" spans="1:36">
      <c r="A294">
        <f>'03_Resumo_Municipios'!A294</f>
        <v>4309506</v>
      </c>
      <c r="B294" t="str">
        <f>'03_Resumo_Municipios'!B294</f>
        <v>Guarani das Missões</v>
      </c>
      <c r="C294" t="str">
        <f>'03_Resumo_Municipios'!D294</f>
        <v>Sul</v>
      </c>
      <c r="D294" s="4">
        <f>IFERROR(VALUE(Base_Amostral!K294),"")</f>
        <v>7415</v>
      </c>
      <c r="E294" s="4">
        <f>IFERROR(VALUE(Base_Amostral!M294),"")</f>
        <v>25.51</v>
      </c>
      <c r="F294" s="4">
        <f>'03_Resumo_Municipios'!E294</f>
        <v>3.875</v>
      </c>
      <c r="G294" s="4">
        <f>'03_Resumo_Municipios'!F294</f>
        <v>4.3500000000000005</v>
      </c>
      <c r="H294">
        <f t="shared" si="42"/>
        <v>1</v>
      </c>
      <c r="I294">
        <f t="shared" si="43"/>
        <v>1</v>
      </c>
      <c r="J294">
        <v>12294</v>
      </c>
      <c r="K294">
        <v>6.0749999999999993</v>
      </c>
      <c r="L294">
        <f t="shared" si="44"/>
        <v>186</v>
      </c>
      <c r="M294">
        <f t="shared" si="45"/>
        <v>63.5</v>
      </c>
      <c r="Q294">
        <v>10667</v>
      </c>
      <c r="R294">
        <v>6.2</v>
      </c>
      <c r="S294">
        <f t="shared" si="46"/>
        <v>168</v>
      </c>
      <c r="T294">
        <f t="shared" si="47"/>
        <v>87</v>
      </c>
      <c r="Y294">
        <v>119.89</v>
      </c>
      <c r="Z294">
        <v>6.0749999999999993</v>
      </c>
      <c r="AA294">
        <f t="shared" si="48"/>
        <v>324</v>
      </c>
      <c r="AB294">
        <f t="shared" si="49"/>
        <v>63.5</v>
      </c>
      <c r="AG294">
        <v>30.19</v>
      </c>
      <c r="AH294">
        <v>6.2</v>
      </c>
      <c r="AI294">
        <f t="shared" si="50"/>
        <v>198</v>
      </c>
      <c r="AJ294">
        <f t="shared" si="51"/>
        <v>87</v>
      </c>
    </row>
    <row r="295" spans="1:36">
      <c r="A295">
        <f>'03_Resumo_Municipios'!A295</f>
        <v>4302402</v>
      </c>
      <c r="B295" t="str">
        <f>'03_Resumo_Municipios'!B295</f>
        <v>Bom Retiro do Sul</v>
      </c>
      <c r="C295" t="str">
        <f>'03_Resumo_Municipios'!D295</f>
        <v>Sul</v>
      </c>
      <c r="D295" s="4">
        <f>IFERROR(VALUE(Base_Amostral!K295),"")</f>
        <v>12294</v>
      </c>
      <c r="E295" s="4">
        <f>IFERROR(VALUE(Base_Amostral!M295),"")</f>
        <v>119.89</v>
      </c>
      <c r="F295" s="4">
        <f>'03_Resumo_Municipios'!E295</f>
        <v>6.0749999999999993</v>
      </c>
      <c r="G295" s="4">
        <f>'03_Resumo_Municipios'!F295</f>
        <v>5.4</v>
      </c>
      <c r="H295">
        <f t="shared" si="42"/>
        <v>1</v>
      </c>
      <c r="I295">
        <f t="shared" si="43"/>
        <v>1</v>
      </c>
      <c r="J295">
        <v>164981</v>
      </c>
      <c r="K295">
        <v>5.5750000000000011</v>
      </c>
      <c r="L295">
        <f t="shared" si="44"/>
        <v>353</v>
      </c>
      <c r="M295">
        <f t="shared" si="45"/>
        <v>29</v>
      </c>
      <c r="Q295">
        <v>5889</v>
      </c>
      <c r="R295">
        <v>5.8249999999999993</v>
      </c>
      <c r="S295">
        <f t="shared" si="46"/>
        <v>94</v>
      </c>
      <c r="T295">
        <f t="shared" si="47"/>
        <v>53.5</v>
      </c>
      <c r="Y295">
        <v>62.55</v>
      </c>
      <c r="Z295">
        <v>5.5750000000000011</v>
      </c>
      <c r="AA295">
        <f t="shared" si="48"/>
        <v>287</v>
      </c>
      <c r="AB295">
        <f t="shared" si="49"/>
        <v>29</v>
      </c>
      <c r="AG295">
        <v>13.5</v>
      </c>
      <c r="AH295">
        <v>5.8249999999999993</v>
      </c>
      <c r="AI295">
        <f t="shared" si="50"/>
        <v>98</v>
      </c>
      <c r="AJ295">
        <f t="shared" si="51"/>
        <v>53.5</v>
      </c>
    </row>
    <row r="296" spans="1:36">
      <c r="A296">
        <f>'03_Resumo_Municipios'!A296</f>
        <v>4209300</v>
      </c>
      <c r="B296" t="str">
        <f>'03_Resumo_Municipios'!B296</f>
        <v>Lages</v>
      </c>
      <c r="C296" t="str">
        <f>'03_Resumo_Municipios'!D296</f>
        <v>Sul</v>
      </c>
      <c r="D296" s="4">
        <f>IFERROR(VALUE(Base_Amostral!K296),"")</f>
        <v>164981</v>
      </c>
      <c r="E296" s="4">
        <f>IFERROR(VALUE(Base_Amostral!M296),"")</f>
        <v>62.55</v>
      </c>
      <c r="F296" s="4">
        <f>'03_Resumo_Municipios'!E296</f>
        <v>5.5750000000000011</v>
      </c>
      <c r="G296" s="4">
        <f>'03_Resumo_Municipios'!F296</f>
        <v>6</v>
      </c>
      <c r="H296">
        <f t="shared" si="42"/>
        <v>1</v>
      </c>
      <c r="I296">
        <f t="shared" si="43"/>
        <v>1</v>
      </c>
      <c r="J296">
        <v>1783</v>
      </c>
      <c r="K296">
        <v>5.85</v>
      </c>
      <c r="L296">
        <f t="shared" si="44"/>
        <v>5</v>
      </c>
      <c r="M296">
        <f t="shared" si="45"/>
        <v>48</v>
      </c>
      <c r="Q296">
        <v>4797</v>
      </c>
      <c r="R296">
        <v>7</v>
      </c>
      <c r="S296">
        <f t="shared" si="46"/>
        <v>78</v>
      </c>
      <c r="T296">
        <f t="shared" si="47"/>
        <v>233.5</v>
      </c>
      <c r="Y296">
        <v>30.5</v>
      </c>
      <c r="Z296">
        <v>5.85</v>
      </c>
      <c r="AA296">
        <f t="shared" si="48"/>
        <v>203</v>
      </c>
      <c r="AB296">
        <f t="shared" si="49"/>
        <v>48</v>
      </c>
      <c r="AG296">
        <v>14.69</v>
      </c>
      <c r="AH296">
        <v>7</v>
      </c>
      <c r="AI296">
        <f t="shared" si="50"/>
        <v>111</v>
      </c>
      <c r="AJ296">
        <f t="shared" si="51"/>
        <v>233.5</v>
      </c>
    </row>
    <row r="297" spans="1:36">
      <c r="A297">
        <f>'03_Resumo_Municipios'!A297</f>
        <v>4205357</v>
      </c>
      <c r="B297" t="str">
        <f>'03_Resumo_Municipios'!B297</f>
        <v>Flor do Sertão</v>
      </c>
      <c r="C297" t="str">
        <f>'03_Resumo_Municipios'!D297</f>
        <v>Sul</v>
      </c>
      <c r="D297" s="4">
        <f>IFERROR(VALUE(Base_Amostral!K297),"")</f>
        <v>1783</v>
      </c>
      <c r="E297" s="4">
        <f>IFERROR(VALUE(Base_Amostral!M297),"")</f>
        <v>30.5</v>
      </c>
      <c r="F297" s="4">
        <f>'03_Resumo_Municipios'!E297</f>
        <v>5.85</v>
      </c>
      <c r="G297" s="4">
        <f>'03_Resumo_Municipios'!F297</f>
        <v>6.1499999999999995</v>
      </c>
      <c r="H297">
        <f t="shared" si="42"/>
        <v>1</v>
      </c>
      <c r="I297">
        <f t="shared" si="43"/>
        <v>1</v>
      </c>
      <c r="J297">
        <v>6716</v>
      </c>
      <c r="K297">
        <v>6.3749999999999991</v>
      </c>
      <c r="L297">
        <f t="shared" si="44"/>
        <v>110</v>
      </c>
      <c r="M297">
        <f t="shared" si="45"/>
        <v>95.5</v>
      </c>
      <c r="Q297">
        <v>9383</v>
      </c>
      <c r="R297">
        <v>7.2250000000000005</v>
      </c>
      <c r="S297">
        <f t="shared" si="46"/>
        <v>142</v>
      </c>
      <c r="T297">
        <f t="shared" si="47"/>
        <v>265</v>
      </c>
      <c r="Y297">
        <v>21.89</v>
      </c>
      <c r="Z297">
        <v>6.3749999999999991</v>
      </c>
      <c r="AA297">
        <f t="shared" si="48"/>
        <v>169</v>
      </c>
      <c r="AB297">
        <f t="shared" si="49"/>
        <v>95.5</v>
      </c>
      <c r="AG297">
        <v>86.62</v>
      </c>
      <c r="AH297">
        <v>7.2250000000000005</v>
      </c>
      <c r="AI297">
        <f t="shared" si="50"/>
        <v>302</v>
      </c>
      <c r="AJ297">
        <f t="shared" si="51"/>
        <v>265</v>
      </c>
    </row>
    <row r="298" spans="1:36">
      <c r="A298">
        <f>'03_Resumo_Municipios'!A298</f>
        <v>4212700</v>
      </c>
      <c r="B298" t="str">
        <f>'03_Resumo_Municipios'!B298</f>
        <v>Petrolândia</v>
      </c>
      <c r="C298" t="str">
        <f>'03_Resumo_Municipios'!D298</f>
        <v>Sul</v>
      </c>
      <c r="D298" s="4">
        <f>IFERROR(VALUE(Base_Amostral!K298),"")</f>
        <v>6716</v>
      </c>
      <c r="E298" s="4">
        <f>IFERROR(VALUE(Base_Amostral!M298),"")</f>
        <v>21.89</v>
      </c>
      <c r="F298" s="4">
        <f>'03_Resumo_Municipios'!E298</f>
        <v>6.3749999999999991</v>
      </c>
      <c r="G298" s="4">
        <f>'03_Resumo_Municipios'!F298</f>
        <v>6.5</v>
      </c>
      <c r="H298">
        <f t="shared" si="42"/>
        <v>1</v>
      </c>
      <c r="I298">
        <f t="shared" si="43"/>
        <v>1</v>
      </c>
      <c r="J298">
        <v>6743</v>
      </c>
      <c r="K298">
        <v>6.65</v>
      </c>
      <c r="L298">
        <f t="shared" si="44"/>
        <v>112</v>
      </c>
      <c r="M298">
        <f t="shared" si="45"/>
        <v>141.5</v>
      </c>
      <c r="Q298">
        <v>103074</v>
      </c>
      <c r="R298">
        <v>7.375</v>
      </c>
      <c r="S298">
        <f t="shared" si="46"/>
        <v>339</v>
      </c>
      <c r="T298">
        <f t="shared" si="47"/>
        <v>280.5</v>
      </c>
      <c r="Y298">
        <v>20.64</v>
      </c>
      <c r="Z298">
        <v>6.65</v>
      </c>
      <c r="AA298">
        <f t="shared" si="48"/>
        <v>162</v>
      </c>
      <c r="AB298">
        <f t="shared" si="49"/>
        <v>141.5</v>
      </c>
      <c r="AG298">
        <v>489.5</v>
      </c>
      <c r="AH298">
        <v>7.375</v>
      </c>
      <c r="AI298">
        <f t="shared" si="50"/>
        <v>348</v>
      </c>
      <c r="AJ298">
        <f t="shared" si="51"/>
        <v>280.5</v>
      </c>
    </row>
    <row r="299" spans="1:36">
      <c r="A299">
        <f>'03_Resumo_Municipios'!A299</f>
        <v>4200606</v>
      </c>
      <c r="B299" t="str">
        <f>'03_Resumo_Municipios'!B299</f>
        <v>Águas Mornas</v>
      </c>
      <c r="C299" t="str">
        <f>'03_Resumo_Municipios'!D299</f>
        <v>Sul</v>
      </c>
      <c r="D299" s="4">
        <f>IFERROR(VALUE(Base_Amostral!K299),"")</f>
        <v>6743</v>
      </c>
      <c r="E299" s="4">
        <f>IFERROR(VALUE(Base_Amostral!M299),"")</f>
        <v>20.64</v>
      </c>
      <c r="F299" s="4">
        <f>'03_Resumo_Municipios'!E299</f>
        <v>6.65</v>
      </c>
      <c r="G299" s="4">
        <f>'03_Resumo_Municipios'!F299</f>
        <v>6.8</v>
      </c>
      <c r="H299">
        <f t="shared" si="42"/>
        <v>1</v>
      </c>
      <c r="I299">
        <f t="shared" si="43"/>
        <v>1</v>
      </c>
      <c r="J299">
        <v>15173</v>
      </c>
      <c r="K299">
        <v>7.75</v>
      </c>
      <c r="L299">
        <f t="shared" si="44"/>
        <v>211</v>
      </c>
      <c r="M299">
        <f t="shared" si="45"/>
        <v>252.5</v>
      </c>
      <c r="Q299">
        <v>12882</v>
      </c>
      <c r="R299">
        <v>6.25</v>
      </c>
      <c r="S299">
        <f t="shared" si="46"/>
        <v>190</v>
      </c>
      <c r="T299">
        <f t="shared" si="47"/>
        <v>91.5</v>
      </c>
      <c r="Y299">
        <v>19.36</v>
      </c>
      <c r="Z299">
        <v>7.75</v>
      </c>
      <c r="AA299">
        <f t="shared" si="48"/>
        <v>154</v>
      </c>
      <c r="AB299">
        <f t="shared" si="49"/>
        <v>252.5</v>
      </c>
      <c r="AG299">
        <v>155.22999999999999</v>
      </c>
      <c r="AH299">
        <v>6.25</v>
      </c>
      <c r="AI299">
        <f t="shared" si="50"/>
        <v>328</v>
      </c>
      <c r="AJ299">
        <f t="shared" si="51"/>
        <v>91.5</v>
      </c>
    </row>
    <row r="300" spans="1:36">
      <c r="A300">
        <f>'03_Resumo_Municipios'!A300</f>
        <v>4307500</v>
      </c>
      <c r="B300" t="str">
        <f>'03_Resumo_Municipios'!B300</f>
        <v>Espumoso</v>
      </c>
      <c r="C300" t="str">
        <f>'03_Resumo_Municipios'!D300</f>
        <v>Sul</v>
      </c>
      <c r="D300" s="4">
        <f>IFERROR(VALUE(Base_Amostral!K300),"")</f>
        <v>15173</v>
      </c>
      <c r="E300" s="4">
        <f>IFERROR(VALUE(Base_Amostral!M300),"")</f>
        <v>19.36</v>
      </c>
      <c r="F300" s="4">
        <f>'03_Resumo_Municipios'!E300</f>
        <v>7.75</v>
      </c>
      <c r="G300" s="4">
        <f>'03_Resumo_Municipios'!F300</f>
        <v>7.7</v>
      </c>
      <c r="H300">
        <f t="shared" si="42"/>
        <v>1</v>
      </c>
      <c r="I300">
        <f t="shared" si="43"/>
        <v>1</v>
      </c>
      <c r="J300">
        <v>10667</v>
      </c>
      <c r="K300">
        <v>5.8000000000000007</v>
      </c>
      <c r="L300">
        <f t="shared" si="44"/>
        <v>170</v>
      </c>
      <c r="M300">
        <f t="shared" si="45"/>
        <v>44</v>
      </c>
      <c r="Q300">
        <v>13142</v>
      </c>
      <c r="R300">
        <v>6.875</v>
      </c>
      <c r="S300">
        <f t="shared" si="46"/>
        <v>195</v>
      </c>
      <c r="T300">
        <f t="shared" si="47"/>
        <v>207</v>
      </c>
      <c r="Y300">
        <v>30.19</v>
      </c>
      <c r="Z300">
        <v>5.8000000000000007</v>
      </c>
      <c r="AA300">
        <f t="shared" si="48"/>
        <v>202</v>
      </c>
      <c r="AB300">
        <f t="shared" si="49"/>
        <v>44</v>
      </c>
      <c r="AG300">
        <v>148.22999999999999</v>
      </c>
      <c r="AH300">
        <v>6.875</v>
      </c>
      <c r="AI300">
        <f t="shared" si="50"/>
        <v>326</v>
      </c>
      <c r="AJ300">
        <f t="shared" si="51"/>
        <v>207</v>
      </c>
    </row>
    <row r="301" spans="1:36">
      <c r="A301">
        <f>'03_Resumo_Municipios'!A301</f>
        <v>4125001</v>
      </c>
      <c r="B301" t="str">
        <f>'03_Resumo_Municipios'!B301</f>
        <v>São João do Ivaí</v>
      </c>
      <c r="C301" t="str">
        <f>'03_Resumo_Municipios'!D301</f>
        <v>Sul</v>
      </c>
      <c r="D301" s="4">
        <f>IFERROR(VALUE(Base_Amostral!K301),"")</f>
        <v>10667</v>
      </c>
      <c r="E301" s="4">
        <f>IFERROR(VALUE(Base_Amostral!M301),"")</f>
        <v>30.19</v>
      </c>
      <c r="F301" s="4">
        <f>'03_Resumo_Municipios'!E301</f>
        <v>5.8000000000000007</v>
      </c>
      <c r="G301" s="4">
        <f>'03_Resumo_Municipios'!F301</f>
        <v>6.2</v>
      </c>
      <c r="H301">
        <f t="shared" si="42"/>
        <v>1</v>
      </c>
      <c r="I301">
        <f t="shared" si="43"/>
        <v>1</v>
      </c>
      <c r="J301">
        <v>5889</v>
      </c>
      <c r="K301">
        <v>6.0249999999999995</v>
      </c>
      <c r="L301">
        <f t="shared" si="44"/>
        <v>96</v>
      </c>
      <c r="M301">
        <f t="shared" si="45"/>
        <v>59</v>
      </c>
      <c r="Q301">
        <v>5733</v>
      </c>
      <c r="R301">
        <v>7.7</v>
      </c>
      <c r="S301">
        <f t="shared" si="46"/>
        <v>92</v>
      </c>
      <c r="T301">
        <f t="shared" si="47"/>
        <v>315.5</v>
      </c>
      <c r="Y301">
        <v>13.5</v>
      </c>
      <c r="Z301">
        <v>6.0249999999999995</v>
      </c>
      <c r="AA301">
        <f t="shared" si="48"/>
        <v>101</v>
      </c>
      <c r="AB301">
        <f t="shared" si="49"/>
        <v>59</v>
      </c>
      <c r="AG301">
        <v>42.28</v>
      </c>
      <c r="AH301">
        <v>7.7</v>
      </c>
      <c r="AI301">
        <f t="shared" si="50"/>
        <v>246</v>
      </c>
      <c r="AJ301">
        <f t="shared" si="51"/>
        <v>315.5</v>
      </c>
    </row>
    <row r="302" spans="1:36">
      <c r="A302">
        <f>'03_Resumo_Municipios'!A302</f>
        <v>4301750</v>
      </c>
      <c r="B302" t="str">
        <f>'03_Resumo_Municipios'!B302</f>
        <v>Barão do Triunfo</v>
      </c>
      <c r="C302" t="str">
        <f>'03_Resumo_Municipios'!D302</f>
        <v>Sul</v>
      </c>
      <c r="D302" s="4">
        <f>IFERROR(VALUE(Base_Amostral!K302),"")</f>
        <v>5889</v>
      </c>
      <c r="E302" s="4">
        <f>IFERROR(VALUE(Base_Amostral!M302),"")</f>
        <v>13.5</v>
      </c>
      <c r="F302" s="4">
        <f>'03_Resumo_Municipios'!E302</f>
        <v>6.0249999999999995</v>
      </c>
      <c r="G302" s="4">
        <f>'03_Resumo_Municipios'!F302</f>
        <v>5.8249999999999993</v>
      </c>
      <c r="H302">
        <f t="shared" si="42"/>
        <v>1</v>
      </c>
      <c r="I302">
        <f t="shared" si="43"/>
        <v>1</v>
      </c>
      <c r="J302">
        <v>4797</v>
      </c>
      <c r="K302">
        <v>7.0250000000000004</v>
      </c>
      <c r="L302">
        <f t="shared" si="44"/>
        <v>79</v>
      </c>
      <c r="M302">
        <f t="shared" si="45"/>
        <v>182</v>
      </c>
      <c r="Q302">
        <v>4437</v>
      </c>
      <c r="R302">
        <v>6.2</v>
      </c>
      <c r="S302">
        <f t="shared" si="46"/>
        <v>67</v>
      </c>
      <c r="T302">
        <f t="shared" si="47"/>
        <v>87</v>
      </c>
      <c r="Y302">
        <v>14.69</v>
      </c>
      <c r="Z302">
        <v>7.0250000000000004</v>
      </c>
      <c r="AA302">
        <f t="shared" si="48"/>
        <v>114</v>
      </c>
      <c r="AB302">
        <f t="shared" si="49"/>
        <v>182</v>
      </c>
      <c r="AG302">
        <v>7.71</v>
      </c>
      <c r="AH302">
        <v>6.2</v>
      </c>
      <c r="AI302">
        <f t="shared" si="50"/>
        <v>59</v>
      </c>
      <c r="AJ302">
        <f t="shared" si="51"/>
        <v>87</v>
      </c>
    </row>
    <row r="303" spans="1:36">
      <c r="A303">
        <f>'03_Resumo_Municipios'!A303</f>
        <v>4107546</v>
      </c>
      <c r="B303" t="str">
        <f>'03_Resumo_Municipios'!B303</f>
        <v>Espigão Alto do Iguaçu</v>
      </c>
      <c r="C303" t="str">
        <f>'03_Resumo_Municipios'!D303</f>
        <v>Sul</v>
      </c>
      <c r="D303" s="4">
        <f>IFERROR(VALUE(Base_Amostral!K303),"")</f>
        <v>4797</v>
      </c>
      <c r="E303" s="4">
        <f>IFERROR(VALUE(Base_Amostral!M303),"")</f>
        <v>14.69</v>
      </c>
      <c r="F303" s="4">
        <f>'03_Resumo_Municipios'!E303</f>
        <v>7.0250000000000004</v>
      </c>
      <c r="G303" s="4">
        <f>'03_Resumo_Municipios'!F303</f>
        <v>7</v>
      </c>
      <c r="H303">
        <f t="shared" si="42"/>
        <v>1</v>
      </c>
      <c r="I303">
        <f t="shared" si="43"/>
        <v>1</v>
      </c>
      <c r="J303">
        <v>9383</v>
      </c>
      <c r="K303">
        <v>7.2249999999999996</v>
      </c>
      <c r="L303">
        <f t="shared" si="44"/>
        <v>144</v>
      </c>
      <c r="M303">
        <f t="shared" si="45"/>
        <v>212</v>
      </c>
      <c r="Q303">
        <v>22811</v>
      </c>
      <c r="R303">
        <v>6.6</v>
      </c>
      <c r="S303">
        <f t="shared" si="46"/>
        <v>264</v>
      </c>
      <c r="T303">
        <f t="shared" si="47"/>
        <v>154</v>
      </c>
      <c r="Y303">
        <v>86.62</v>
      </c>
      <c r="Z303">
        <v>7.2249999999999996</v>
      </c>
      <c r="AA303">
        <f t="shared" si="48"/>
        <v>309</v>
      </c>
      <c r="AB303">
        <f t="shared" si="49"/>
        <v>212</v>
      </c>
      <c r="AG303">
        <v>82.04</v>
      </c>
      <c r="AH303">
        <v>6.6</v>
      </c>
      <c r="AI303">
        <f t="shared" si="50"/>
        <v>299</v>
      </c>
      <c r="AJ303">
        <f t="shared" si="51"/>
        <v>154</v>
      </c>
    </row>
    <row r="304" spans="1:36">
      <c r="A304">
        <f>'03_Resumo_Municipios'!A304</f>
        <v>4115754</v>
      </c>
      <c r="B304" t="str">
        <f>'03_Resumo_Municipios'!B304</f>
        <v>Mauá da Serra</v>
      </c>
      <c r="C304" t="str">
        <f>'03_Resumo_Municipios'!D304</f>
        <v>Sul</v>
      </c>
      <c r="D304" s="4">
        <f>IFERROR(VALUE(Base_Amostral!K304),"")</f>
        <v>9383</v>
      </c>
      <c r="E304" s="4">
        <f>IFERROR(VALUE(Base_Amostral!M304),"")</f>
        <v>86.62</v>
      </c>
      <c r="F304" s="4">
        <f>'03_Resumo_Municipios'!E304</f>
        <v>7.2249999999999996</v>
      </c>
      <c r="G304" s="4">
        <f>'03_Resumo_Municipios'!F304</f>
        <v>7.2250000000000005</v>
      </c>
      <c r="H304">
        <f t="shared" si="42"/>
        <v>1</v>
      </c>
      <c r="I304">
        <f t="shared" si="43"/>
        <v>1</v>
      </c>
      <c r="J304">
        <v>103074</v>
      </c>
      <c r="K304">
        <v>7.4499999999999993</v>
      </c>
      <c r="L304">
        <f t="shared" si="44"/>
        <v>344</v>
      </c>
      <c r="M304">
        <f t="shared" si="45"/>
        <v>235</v>
      </c>
      <c r="Q304">
        <v>9649</v>
      </c>
      <c r="R304">
        <v>7.2</v>
      </c>
      <c r="S304">
        <f t="shared" si="46"/>
        <v>145</v>
      </c>
      <c r="T304">
        <f t="shared" si="47"/>
        <v>257</v>
      </c>
      <c r="Y304">
        <v>489.5</v>
      </c>
      <c r="Z304">
        <v>7.4499999999999993</v>
      </c>
      <c r="AA304">
        <f t="shared" si="48"/>
        <v>354</v>
      </c>
      <c r="AB304">
        <f t="shared" si="49"/>
        <v>235</v>
      </c>
      <c r="AG304">
        <v>45.6</v>
      </c>
      <c r="AH304">
        <v>7.2</v>
      </c>
      <c r="AI304">
        <f t="shared" si="50"/>
        <v>252</v>
      </c>
      <c r="AJ304">
        <f t="shared" si="51"/>
        <v>257</v>
      </c>
    </row>
    <row r="305" spans="1:36">
      <c r="A305">
        <f>'03_Resumo_Municipios'!A305</f>
        <v>4203204</v>
      </c>
      <c r="B305" t="str">
        <f>'03_Resumo_Municipios'!B305</f>
        <v>Camboriú</v>
      </c>
      <c r="C305" t="str">
        <f>'03_Resumo_Municipios'!D305</f>
        <v>Sul</v>
      </c>
      <c r="D305" s="4">
        <f>IFERROR(VALUE(Base_Amostral!K305),"")</f>
        <v>103074</v>
      </c>
      <c r="E305" s="4">
        <f>IFERROR(VALUE(Base_Amostral!M305),"")</f>
        <v>489.5</v>
      </c>
      <c r="F305" s="4">
        <f>'03_Resumo_Municipios'!E305</f>
        <v>7.4499999999999993</v>
      </c>
      <c r="G305" s="4">
        <f>'03_Resumo_Municipios'!F305</f>
        <v>7.375</v>
      </c>
      <c r="H305">
        <f t="shared" si="42"/>
        <v>1</v>
      </c>
      <c r="I305">
        <f t="shared" si="43"/>
        <v>1</v>
      </c>
      <c r="J305">
        <v>12882</v>
      </c>
      <c r="K305">
        <v>6.2249999999999996</v>
      </c>
      <c r="L305">
        <f t="shared" si="44"/>
        <v>192</v>
      </c>
      <c r="M305">
        <f t="shared" si="45"/>
        <v>77</v>
      </c>
      <c r="Q305">
        <v>6695</v>
      </c>
      <c r="R305">
        <v>6.8249999999999993</v>
      </c>
      <c r="S305">
        <f t="shared" si="46"/>
        <v>107</v>
      </c>
      <c r="T305">
        <f t="shared" si="47"/>
        <v>204</v>
      </c>
      <c r="Y305">
        <v>155.22999999999999</v>
      </c>
      <c r="Z305">
        <v>6.2249999999999996</v>
      </c>
      <c r="AA305">
        <f t="shared" si="48"/>
        <v>335</v>
      </c>
      <c r="AB305">
        <f t="shared" si="49"/>
        <v>77</v>
      </c>
      <c r="AG305">
        <v>9.8800000000000008</v>
      </c>
      <c r="AH305">
        <v>6.8249999999999993</v>
      </c>
      <c r="AI305">
        <f t="shared" si="50"/>
        <v>75</v>
      </c>
      <c r="AJ305">
        <f t="shared" si="51"/>
        <v>204</v>
      </c>
    </row>
    <row r="306" spans="1:36">
      <c r="A306">
        <f>'03_Resumo_Municipios'!A306</f>
        <v>4215455</v>
      </c>
      <c r="B306" t="str">
        <f>'03_Resumo_Municipios'!B306</f>
        <v>Sangão</v>
      </c>
      <c r="C306" t="str">
        <f>'03_Resumo_Municipios'!D306</f>
        <v>Sul</v>
      </c>
      <c r="D306" s="4">
        <f>IFERROR(VALUE(Base_Amostral!K306),"")</f>
        <v>12882</v>
      </c>
      <c r="E306" s="4">
        <f>IFERROR(VALUE(Base_Amostral!M306),"")</f>
        <v>155.22999999999999</v>
      </c>
      <c r="F306" s="4">
        <f>'03_Resumo_Municipios'!E306</f>
        <v>6.2249999999999996</v>
      </c>
      <c r="G306" s="4">
        <f>'03_Resumo_Municipios'!F306</f>
        <v>6.25</v>
      </c>
      <c r="H306">
        <f t="shared" si="42"/>
        <v>1</v>
      </c>
      <c r="I306">
        <f t="shared" si="43"/>
        <v>1</v>
      </c>
      <c r="J306">
        <v>13142</v>
      </c>
      <c r="K306">
        <v>9.2999999999999989</v>
      </c>
      <c r="L306">
        <f t="shared" si="44"/>
        <v>196</v>
      </c>
      <c r="M306">
        <f t="shared" si="45"/>
        <v>324</v>
      </c>
      <c r="Q306">
        <v>13299</v>
      </c>
      <c r="R306">
        <v>6.8249999999999993</v>
      </c>
      <c r="S306">
        <f t="shared" si="46"/>
        <v>197</v>
      </c>
      <c r="T306">
        <f t="shared" si="47"/>
        <v>204</v>
      </c>
      <c r="Y306">
        <v>148.22999999999999</v>
      </c>
      <c r="Z306">
        <v>9.2999999999999989</v>
      </c>
      <c r="AA306">
        <f t="shared" si="48"/>
        <v>333</v>
      </c>
      <c r="AB306">
        <f t="shared" si="49"/>
        <v>324</v>
      </c>
      <c r="AG306">
        <v>16.11</v>
      </c>
      <c r="AH306">
        <v>6.8249999999999993</v>
      </c>
      <c r="AI306">
        <f t="shared" si="50"/>
        <v>122</v>
      </c>
      <c r="AJ306">
        <f t="shared" si="51"/>
        <v>204</v>
      </c>
    </row>
    <row r="307" spans="1:36">
      <c r="A307">
        <f>'03_Resumo_Municipios'!A307</f>
        <v>4302352</v>
      </c>
      <c r="B307" t="str">
        <f>'03_Resumo_Municipios'!B307</f>
        <v>Bom Princípio</v>
      </c>
      <c r="C307" t="str">
        <f>'03_Resumo_Municipios'!D307</f>
        <v>Sul</v>
      </c>
      <c r="D307" s="4">
        <f>IFERROR(VALUE(Base_Amostral!K307),"")</f>
        <v>13142</v>
      </c>
      <c r="E307" s="4">
        <f>IFERROR(VALUE(Base_Amostral!M307),"")</f>
        <v>148.22999999999999</v>
      </c>
      <c r="F307" s="4">
        <f>'03_Resumo_Municipios'!E307</f>
        <v>9.2999999999999989</v>
      </c>
      <c r="G307" s="4">
        <f>'03_Resumo_Municipios'!F307</f>
        <v>6.875</v>
      </c>
      <c r="H307">
        <f t="shared" si="42"/>
        <v>1</v>
      </c>
      <c r="I307">
        <f t="shared" si="43"/>
        <v>1</v>
      </c>
      <c r="J307">
        <v>5733</v>
      </c>
      <c r="K307">
        <v>8.1000000000000014</v>
      </c>
      <c r="L307">
        <f t="shared" si="44"/>
        <v>94</v>
      </c>
      <c r="M307">
        <f t="shared" si="45"/>
        <v>273.5</v>
      </c>
      <c r="Q307">
        <v>99432</v>
      </c>
      <c r="R307">
        <v>7.7</v>
      </c>
      <c r="S307">
        <f t="shared" si="46"/>
        <v>338</v>
      </c>
      <c r="T307">
        <f t="shared" si="47"/>
        <v>315.5</v>
      </c>
      <c r="Y307">
        <v>42.28</v>
      </c>
      <c r="Z307">
        <v>8.1000000000000014</v>
      </c>
      <c r="AA307">
        <f t="shared" si="48"/>
        <v>252</v>
      </c>
      <c r="AB307">
        <f t="shared" si="49"/>
        <v>273.5</v>
      </c>
      <c r="AG307">
        <v>132.63999999999999</v>
      </c>
      <c r="AH307">
        <v>7.7</v>
      </c>
      <c r="AI307">
        <f t="shared" si="50"/>
        <v>321</v>
      </c>
      <c r="AJ307">
        <f t="shared" si="51"/>
        <v>315.5</v>
      </c>
    </row>
    <row r="308" spans="1:36">
      <c r="A308">
        <f>'03_Resumo_Municipios'!A308</f>
        <v>4118451</v>
      </c>
      <c r="B308" t="str">
        <f>'03_Resumo_Municipios'!B308</f>
        <v>Pato Bragado</v>
      </c>
      <c r="C308" t="str">
        <f>'03_Resumo_Municipios'!D308</f>
        <v>Sul</v>
      </c>
      <c r="D308" s="4">
        <f>IFERROR(VALUE(Base_Amostral!K308),"")</f>
        <v>5733</v>
      </c>
      <c r="E308" s="4">
        <f>IFERROR(VALUE(Base_Amostral!M308),"")</f>
        <v>42.28</v>
      </c>
      <c r="F308" s="4">
        <f>'03_Resumo_Municipios'!E308</f>
        <v>8.1000000000000014</v>
      </c>
      <c r="G308" s="4">
        <f>'03_Resumo_Municipios'!F308</f>
        <v>7.7</v>
      </c>
      <c r="H308">
        <f t="shared" si="42"/>
        <v>1</v>
      </c>
      <c r="I308">
        <f t="shared" si="43"/>
        <v>1</v>
      </c>
      <c r="J308">
        <v>4437</v>
      </c>
      <c r="K308">
        <v>6.1750000000000007</v>
      </c>
      <c r="L308">
        <f t="shared" si="44"/>
        <v>68</v>
      </c>
      <c r="M308">
        <f t="shared" si="45"/>
        <v>72</v>
      </c>
      <c r="Q308">
        <v>3214</v>
      </c>
      <c r="R308">
        <v>6.8</v>
      </c>
      <c r="S308">
        <f t="shared" si="46"/>
        <v>32</v>
      </c>
      <c r="T308">
        <f t="shared" si="47"/>
        <v>192.5</v>
      </c>
      <c r="Y308">
        <v>7.71</v>
      </c>
      <c r="Z308">
        <v>6.1750000000000007</v>
      </c>
      <c r="AA308">
        <f t="shared" si="48"/>
        <v>60</v>
      </c>
      <c r="AB308">
        <f t="shared" si="49"/>
        <v>72</v>
      </c>
      <c r="AG308">
        <v>10.5</v>
      </c>
      <c r="AH308">
        <v>6.8</v>
      </c>
      <c r="AI308">
        <f t="shared" si="50"/>
        <v>80</v>
      </c>
      <c r="AJ308">
        <f t="shared" si="51"/>
        <v>192.5</v>
      </c>
    </row>
    <row r="309" spans="1:36">
      <c r="A309">
        <f>'03_Resumo_Municipios'!A309</f>
        <v>4213302</v>
      </c>
      <c r="B309" t="str">
        <f>'03_Resumo_Municipios'!B309</f>
        <v>Ponte Alta</v>
      </c>
      <c r="C309" t="str">
        <f>'03_Resumo_Municipios'!D309</f>
        <v>Sul</v>
      </c>
      <c r="D309" s="4">
        <f>IFERROR(VALUE(Base_Amostral!K309),"")</f>
        <v>4437</v>
      </c>
      <c r="E309" s="4">
        <f>IFERROR(VALUE(Base_Amostral!M309),"")</f>
        <v>7.71</v>
      </c>
      <c r="F309" s="4">
        <f>'03_Resumo_Municipios'!E309</f>
        <v>6.1750000000000007</v>
      </c>
      <c r="G309" s="4">
        <f>'03_Resumo_Municipios'!F309</f>
        <v>6.2</v>
      </c>
      <c r="H309">
        <f t="shared" si="42"/>
        <v>1</v>
      </c>
      <c r="I309">
        <f t="shared" si="43"/>
        <v>1</v>
      </c>
      <c r="J309">
        <v>22811</v>
      </c>
      <c r="K309">
        <v>5.9750000000000005</v>
      </c>
      <c r="L309">
        <f t="shared" si="44"/>
        <v>267</v>
      </c>
      <c r="M309">
        <f t="shared" si="45"/>
        <v>54</v>
      </c>
      <c r="Q309">
        <v>68763</v>
      </c>
      <c r="R309">
        <v>6.6</v>
      </c>
      <c r="S309">
        <f t="shared" si="46"/>
        <v>326</v>
      </c>
      <c r="T309">
        <f t="shared" si="47"/>
        <v>154</v>
      </c>
      <c r="Y309">
        <v>82.04</v>
      </c>
      <c r="Z309">
        <v>5.9750000000000005</v>
      </c>
      <c r="AA309">
        <f t="shared" si="48"/>
        <v>306</v>
      </c>
      <c r="AB309">
        <f t="shared" si="49"/>
        <v>54</v>
      </c>
      <c r="AG309">
        <v>89</v>
      </c>
      <c r="AH309">
        <v>6.6</v>
      </c>
      <c r="AI309">
        <f t="shared" si="50"/>
        <v>303</v>
      </c>
      <c r="AJ309">
        <f t="shared" si="51"/>
        <v>154</v>
      </c>
    </row>
    <row r="310" spans="1:36">
      <c r="A310">
        <f>'03_Resumo_Municipios'!A310</f>
        <v>4126603</v>
      </c>
      <c r="B310" t="str">
        <f>'03_Resumo_Municipios'!B310</f>
        <v>Siqueira Campos</v>
      </c>
      <c r="C310" t="str">
        <f>'03_Resumo_Municipios'!D310</f>
        <v>Sul</v>
      </c>
      <c r="D310" s="4">
        <f>IFERROR(VALUE(Base_Amostral!K310),"")</f>
        <v>22811</v>
      </c>
      <c r="E310" s="4">
        <f>IFERROR(VALUE(Base_Amostral!M310),"")</f>
        <v>82.04</v>
      </c>
      <c r="F310" s="4">
        <f>'03_Resumo_Municipios'!E310</f>
        <v>5.9750000000000005</v>
      </c>
      <c r="G310" s="4">
        <f>'03_Resumo_Municipios'!F310</f>
        <v>6.6</v>
      </c>
      <c r="H310">
        <f t="shared" si="42"/>
        <v>1</v>
      </c>
      <c r="I310">
        <f t="shared" si="43"/>
        <v>1</v>
      </c>
      <c r="J310">
        <v>9649</v>
      </c>
      <c r="K310">
        <v>9.2999999999999989</v>
      </c>
      <c r="L310">
        <f t="shared" si="44"/>
        <v>147</v>
      </c>
      <c r="M310">
        <f t="shared" si="45"/>
        <v>324</v>
      </c>
      <c r="Q310">
        <v>4748</v>
      </c>
      <c r="R310">
        <v>7.375</v>
      </c>
      <c r="S310">
        <f t="shared" si="46"/>
        <v>74</v>
      </c>
      <c r="T310">
        <f t="shared" si="47"/>
        <v>280.5</v>
      </c>
      <c r="Y310">
        <v>45.6</v>
      </c>
      <c r="Z310">
        <v>9.2999999999999989</v>
      </c>
      <c r="AA310">
        <f t="shared" si="48"/>
        <v>258</v>
      </c>
      <c r="AB310">
        <f t="shared" si="49"/>
        <v>324</v>
      </c>
      <c r="AG310">
        <v>22.43</v>
      </c>
      <c r="AH310">
        <v>7.375</v>
      </c>
      <c r="AI310">
        <f t="shared" si="50"/>
        <v>170</v>
      </c>
      <c r="AJ310">
        <f t="shared" si="51"/>
        <v>280.5</v>
      </c>
    </row>
    <row r="311" spans="1:36">
      <c r="A311">
        <f>'03_Resumo_Municipios'!A311</f>
        <v>4312906</v>
      </c>
      <c r="B311" t="str">
        <f>'03_Resumo_Municipios'!B311</f>
        <v>Nova Bassano</v>
      </c>
      <c r="C311" t="str">
        <f>'03_Resumo_Municipios'!D311</f>
        <v>Sul</v>
      </c>
      <c r="D311" s="4">
        <f>IFERROR(VALUE(Base_Amostral!K311),"")</f>
        <v>9649</v>
      </c>
      <c r="E311" s="4">
        <f>IFERROR(VALUE(Base_Amostral!M311),"")</f>
        <v>45.6</v>
      </c>
      <c r="F311" s="4">
        <f>'03_Resumo_Municipios'!E311</f>
        <v>9.2999999999999989</v>
      </c>
      <c r="G311" s="4">
        <f>'03_Resumo_Municipios'!F311</f>
        <v>7.2</v>
      </c>
      <c r="H311">
        <f t="shared" si="42"/>
        <v>1</v>
      </c>
      <c r="I311">
        <f t="shared" si="43"/>
        <v>1</v>
      </c>
      <c r="J311">
        <v>6695</v>
      </c>
      <c r="K311">
        <v>6.7</v>
      </c>
      <c r="L311">
        <f t="shared" si="44"/>
        <v>109</v>
      </c>
      <c r="M311">
        <f t="shared" si="45"/>
        <v>149</v>
      </c>
      <c r="Q311">
        <v>1937</v>
      </c>
      <c r="R311">
        <v>5.3</v>
      </c>
      <c r="S311">
        <f t="shared" si="46"/>
        <v>7</v>
      </c>
      <c r="T311">
        <f t="shared" si="47"/>
        <v>17</v>
      </c>
      <c r="Y311">
        <v>9.8800000000000008</v>
      </c>
      <c r="Z311">
        <v>6.7</v>
      </c>
      <c r="AA311">
        <f t="shared" si="48"/>
        <v>76</v>
      </c>
      <c r="AB311">
        <f t="shared" si="49"/>
        <v>149</v>
      </c>
      <c r="AG311">
        <v>10.49</v>
      </c>
      <c r="AH311">
        <v>5.3</v>
      </c>
      <c r="AI311">
        <f t="shared" si="50"/>
        <v>78.5</v>
      </c>
      <c r="AJ311">
        <f t="shared" si="51"/>
        <v>17</v>
      </c>
    </row>
    <row r="312" spans="1:36">
      <c r="A312">
        <f>'03_Resumo_Municipios'!A312</f>
        <v>4126207</v>
      </c>
      <c r="B312" t="str">
        <f>'03_Resumo_Municipios'!B312</f>
        <v>Sapopema</v>
      </c>
      <c r="C312" t="str">
        <f>'03_Resumo_Municipios'!D312</f>
        <v>Sul</v>
      </c>
      <c r="D312" s="4">
        <f>IFERROR(VALUE(Base_Amostral!K312),"")</f>
        <v>6695</v>
      </c>
      <c r="E312" s="4">
        <f>IFERROR(VALUE(Base_Amostral!M312),"")</f>
        <v>9.8800000000000008</v>
      </c>
      <c r="F312" s="4">
        <f>'03_Resumo_Municipios'!E312</f>
        <v>6.7</v>
      </c>
      <c r="G312" s="4">
        <f>'03_Resumo_Municipios'!F312</f>
        <v>6.8249999999999993</v>
      </c>
      <c r="H312">
        <f t="shared" si="42"/>
        <v>1</v>
      </c>
      <c r="I312">
        <f t="shared" si="43"/>
        <v>1</v>
      </c>
      <c r="J312">
        <v>13299</v>
      </c>
      <c r="K312">
        <v>6.5</v>
      </c>
      <c r="L312">
        <f t="shared" si="44"/>
        <v>198</v>
      </c>
      <c r="M312">
        <f t="shared" si="45"/>
        <v>109</v>
      </c>
      <c r="Q312">
        <v>11446</v>
      </c>
      <c r="R312">
        <v>7.5</v>
      </c>
      <c r="S312">
        <f t="shared" si="46"/>
        <v>177</v>
      </c>
      <c r="T312">
        <f t="shared" si="47"/>
        <v>301.5</v>
      </c>
      <c r="Y312">
        <v>16.11</v>
      </c>
      <c r="Z312">
        <v>6.5</v>
      </c>
      <c r="AA312">
        <f t="shared" si="48"/>
        <v>125</v>
      </c>
      <c r="AB312">
        <f t="shared" si="49"/>
        <v>109</v>
      </c>
      <c r="AG312">
        <v>46.37</v>
      </c>
      <c r="AH312">
        <v>7.5</v>
      </c>
      <c r="AI312">
        <f t="shared" si="50"/>
        <v>254</v>
      </c>
      <c r="AJ312">
        <f t="shared" si="51"/>
        <v>301.5</v>
      </c>
    </row>
    <row r="313" spans="1:36">
      <c r="A313">
        <f>'03_Resumo_Municipios'!A313</f>
        <v>4103107</v>
      </c>
      <c r="B313" t="str">
        <f>'03_Resumo_Municipios'!B313</f>
        <v>Bocaiúva do Sul</v>
      </c>
      <c r="C313" t="str">
        <f>'03_Resumo_Municipios'!D313</f>
        <v>Sul</v>
      </c>
      <c r="D313" s="4">
        <f>IFERROR(VALUE(Base_Amostral!K313),"")</f>
        <v>13299</v>
      </c>
      <c r="E313" s="4">
        <f>IFERROR(VALUE(Base_Amostral!M313),"")</f>
        <v>16.11</v>
      </c>
      <c r="F313" s="4">
        <f>'03_Resumo_Municipios'!E313</f>
        <v>6.5</v>
      </c>
      <c r="G313" s="4">
        <f>'03_Resumo_Municipios'!F313</f>
        <v>6.8249999999999993</v>
      </c>
      <c r="H313">
        <f t="shared" si="42"/>
        <v>1</v>
      </c>
      <c r="I313">
        <f t="shared" si="43"/>
        <v>1</v>
      </c>
      <c r="J313">
        <v>99432</v>
      </c>
      <c r="K313">
        <v>8.1000000000000014</v>
      </c>
      <c r="L313">
        <f t="shared" si="44"/>
        <v>343</v>
      </c>
      <c r="M313">
        <f t="shared" si="45"/>
        <v>273.5</v>
      </c>
      <c r="Q313">
        <v>32808</v>
      </c>
      <c r="R313">
        <v>8.3000000000000007</v>
      </c>
      <c r="S313">
        <f t="shared" si="46"/>
        <v>303</v>
      </c>
      <c r="T313">
        <f t="shared" si="47"/>
        <v>338</v>
      </c>
      <c r="Y313">
        <v>132.63999999999999</v>
      </c>
      <c r="Z313">
        <v>8.1000000000000014</v>
      </c>
      <c r="AA313">
        <f t="shared" si="48"/>
        <v>328</v>
      </c>
      <c r="AB313">
        <f t="shared" si="49"/>
        <v>273.5</v>
      </c>
      <c r="AG313">
        <v>237.22</v>
      </c>
      <c r="AH313">
        <v>8.3000000000000007</v>
      </c>
      <c r="AI313">
        <f t="shared" si="50"/>
        <v>335</v>
      </c>
      <c r="AJ313">
        <f t="shared" si="51"/>
        <v>338</v>
      </c>
    </row>
    <row r="314" spans="1:36">
      <c r="A314">
        <f>'03_Resumo_Municipios'!A314</f>
        <v>4104303</v>
      </c>
      <c r="B314" t="str">
        <f>'03_Resumo_Municipios'!B314</f>
        <v>Campo Mourão</v>
      </c>
      <c r="C314" t="str">
        <f>'03_Resumo_Municipios'!D314</f>
        <v>Sul</v>
      </c>
      <c r="D314" s="4">
        <f>IFERROR(VALUE(Base_Amostral!K314),"")</f>
        <v>99432</v>
      </c>
      <c r="E314" s="4">
        <f>IFERROR(VALUE(Base_Amostral!M314),"")</f>
        <v>132.63999999999999</v>
      </c>
      <c r="F314" s="4">
        <f>'03_Resumo_Municipios'!E314</f>
        <v>8.1000000000000014</v>
      </c>
      <c r="G314" s="4">
        <f>'03_Resumo_Municipios'!F314</f>
        <v>7.7</v>
      </c>
      <c r="H314">
        <f t="shared" si="42"/>
        <v>1</v>
      </c>
      <c r="I314">
        <f t="shared" si="43"/>
        <v>1</v>
      </c>
      <c r="J314">
        <v>3214</v>
      </c>
      <c r="K314">
        <v>6.3749999999999991</v>
      </c>
      <c r="L314">
        <f t="shared" si="44"/>
        <v>33</v>
      </c>
      <c r="M314">
        <f t="shared" si="45"/>
        <v>95.5</v>
      </c>
      <c r="Q314">
        <v>13060</v>
      </c>
      <c r="R314">
        <v>7.125</v>
      </c>
      <c r="S314">
        <f t="shared" si="46"/>
        <v>194</v>
      </c>
      <c r="T314">
        <f t="shared" si="47"/>
        <v>250.5</v>
      </c>
      <c r="Y314">
        <v>10.5</v>
      </c>
      <c r="Z314">
        <v>6.3749999999999991</v>
      </c>
      <c r="AA314">
        <f t="shared" si="48"/>
        <v>82</v>
      </c>
      <c r="AB314">
        <f t="shared" si="49"/>
        <v>95.5</v>
      </c>
      <c r="AG314">
        <v>34.85</v>
      </c>
      <c r="AH314">
        <v>7.125</v>
      </c>
      <c r="AI314">
        <f t="shared" si="50"/>
        <v>222</v>
      </c>
      <c r="AJ314">
        <f t="shared" si="51"/>
        <v>250.5</v>
      </c>
    </row>
    <row r="315" spans="1:36">
      <c r="A315">
        <f>'03_Resumo_Municipios'!A315</f>
        <v>4210209</v>
      </c>
      <c r="B315" t="str">
        <f>'03_Resumo_Municipios'!B315</f>
        <v>Major Gercino</v>
      </c>
      <c r="C315" t="str">
        <f>'03_Resumo_Municipios'!D315</f>
        <v>Sul</v>
      </c>
      <c r="D315" s="4">
        <f>IFERROR(VALUE(Base_Amostral!K315),"")</f>
        <v>3214</v>
      </c>
      <c r="E315" s="4">
        <f>IFERROR(VALUE(Base_Amostral!M315),"")</f>
        <v>10.5</v>
      </c>
      <c r="F315" s="4">
        <f>'03_Resumo_Municipios'!E315</f>
        <v>6.3749999999999991</v>
      </c>
      <c r="G315" s="4">
        <f>'03_Resumo_Municipios'!F315</f>
        <v>6.8</v>
      </c>
      <c r="H315">
        <f t="shared" si="42"/>
        <v>1</v>
      </c>
      <c r="I315">
        <f t="shared" si="43"/>
        <v>1</v>
      </c>
      <c r="J315">
        <v>68763</v>
      </c>
      <c r="K315">
        <v>6.1</v>
      </c>
      <c r="L315">
        <f t="shared" si="44"/>
        <v>330</v>
      </c>
      <c r="M315">
        <f t="shared" si="45"/>
        <v>67.5</v>
      </c>
      <c r="Q315">
        <v>18997</v>
      </c>
      <c r="R315">
        <v>6.3000000000000007</v>
      </c>
      <c r="S315">
        <f t="shared" si="46"/>
        <v>247</v>
      </c>
      <c r="T315">
        <f t="shared" si="47"/>
        <v>104</v>
      </c>
      <c r="Y315">
        <v>89</v>
      </c>
      <c r="Z315">
        <v>6.1</v>
      </c>
      <c r="AA315">
        <f t="shared" si="48"/>
        <v>310</v>
      </c>
      <c r="AB315">
        <f t="shared" si="49"/>
        <v>67.5</v>
      </c>
      <c r="AG315">
        <v>69.099999999999994</v>
      </c>
      <c r="AH315">
        <v>6.3000000000000007</v>
      </c>
      <c r="AI315">
        <f t="shared" si="50"/>
        <v>288</v>
      </c>
      <c r="AJ315">
        <f t="shared" si="51"/>
        <v>104</v>
      </c>
    </row>
    <row r="316" spans="1:36">
      <c r="A316">
        <f>'03_Resumo_Municipios'!A316</f>
        <v>4322608</v>
      </c>
      <c r="B316" t="str">
        <f>'03_Resumo_Municipios'!B316</f>
        <v>Venâncio Aires</v>
      </c>
      <c r="C316" t="str">
        <f>'03_Resumo_Municipios'!D316</f>
        <v>Sul</v>
      </c>
      <c r="D316" s="4">
        <f>IFERROR(VALUE(Base_Amostral!K316),"")</f>
        <v>68763</v>
      </c>
      <c r="E316" s="4">
        <f>IFERROR(VALUE(Base_Amostral!M316),"")</f>
        <v>89</v>
      </c>
      <c r="F316" s="4">
        <f>'03_Resumo_Municipios'!E316</f>
        <v>6.1</v>
      </c>
      <c r="G316" s="4">
        <f>'03_Resumo_Municipios'!F316</f>
        <v>6.6</v>
      </c>
      <c r="H316">
        <f t="shared" si="42"/>
        <v>1</v>
      </c>
      <c r="I316">
        <f t="shared" si="43"/>
        <v>1</v>
      </c>
      <c r="J316">
        <v>4748</v>
      </c>
      <c r="K316">
        <v>7.5750000000000002</v>
      </c>
      <c r="L316">
        <f t="shared" si="44"/>
        <v>75</v>
      </c>
      <c r="M316">
        <f t="shared" si="45"/>
        <v>240</v>
      </c>
      <c r="Q316">
        <v>15901</v>
      </c>
      <c r="R316">
        <v>7</v>
      </c>
      <c r="S316">
        <f t="shared" si="46"/>
        <v>214</v>
      </c>
      <c r="T316">
        <f t="shared" si="47"/>
        <v>233.5</v>
      </c>
      <c r="Y316">
        <v>22.43</v>
      </c>
      <c r="Z316">
        <v>7.5750000000000002</v>
      </c>
      <c r="AA316">
        <f t="shared" si="48"/>
        <v>174</v>
      </c>
      <c r="AB316">
        <f t="shared" si="49"/>
        <v>240</v>
      </c>
      <c r="AG316">
        <v>41.02</v>
      </c>
      <c r="AH316">
        <v>7</v>
      </c>
      <c r="AI316">
        <f t="shared" si="50"/>
        <v>240</v>
      </c>
      <c r="AJ316">
        <f t="shared" si="51"/>
        <v>233.5</v>
      </c>
    </row>
    <row r="317" spans="1:36">
      <c r="A317">
        <f>'03_Resumo_Municipios'!A317</f>
        <v>4109203</v>
      </c>
      <c r="B317" t="str">
        <f>'03_Resumo_Municipios'!B317</f>
        <v>Guaraci</v>
      </c>
      <c r="C317" t="str">
        <f>'03_Resumo_Municipios'!D317</f>
        <v>Sul</v>
      </c>
      <c r="D317" s="4">
        <f>IFERROR(VALUE(Base_Amostral!K317),"")</f>
        <v>4748</v>
      </c>
      <c r="E317" s="4">
        <f>IFERROR(VALUE(Base_Amostral!M317),"")</f>
        <v>22.43</v>
      </c>
      <c r="F317" s="4">
        <f>'03_Resumo_Municipios'!E317</f>
        <v>7.5750000000000002</v>
      </c>
      <c r="G317" s="4">
        <f>'03_Resumo_Municipios'!F317</f>
        <v>7.375</v>
      </c>
      <c r="H317">
        <f t="shared" si="42"/>
        <v>1</v>
      </c>
      <c r="I317">
        <f t="shared" si="43"/>
        <v>1</v>
      </c>
      <c r="J317">
        <v>1937</v>
      </c>
      <c r="K317">
        <v>5.65</v>
      </c>
      <c r="L317">
        <f t="shared" si="44"/>
        <v>7</v>
      </c>
      <c r="M317">
        <f t="shared" si="45"/>
        <v>33</v>
      </c>
      <c r="Q317">
        <v>4291</v>
      </c>
      <c r="R317">
        <v>6.7</v>
      </c>
      <c r="S317">
        <f t="shared" si="46"/>
        <v>63</v>
      </c>
      <c r="T317">
        <f t="shared" si="47"/>
        <v>173.5</v>
      </c>
      <c r="Y317">
        <v>10.49</v>
      </c>
      <c r="Z317">
        <v>5.65</v>
      </c>
      <c r="AA317">
        <f t="shared" si="48"/>
        <v>80.5</v>
      </c>
      <c r="AB317">
        <f t="shared" si="49"/>
        <v>33</v>
      </c>
      <c r="AG317">
        <v>50.6</v>
      </c>
      <c r="AH317">
        <v>6.7</v>
      </c>
      <c r="AI317">
        <f t="shared" si="50"/>
        <v>268</v>
      </c>
      <c r="AJ317">
        <f t="shared" si="51"/>
        <v>173.5</v>
      </c>
    </row>
    <row r="318" spans="1:36">
      <c r="A318">
        <f>'03_Resumo_Municipios'!A318</f>
        <v>4310579</v>
      </c>
      <c r="B318" t="str">
        <f>'03_Resumo_Municipios'!B318</f>
        <v>Itapuca</v>
      </c>
      <c r="C318" t="str">
        <f>'03_Resumo_Municipios'!D318</f>
        <v>Sul</v>
      </c>
      <c r="D318" s="4">
        <f>IFERROR(VALUE(Base_Amostral!K318),"")</f>
        <v>1937</v>
      </c>
      <c r="E318" s="4">
        <f>IFERROR(VALUE(Base_Amostral!M318),"")</f>
        <v>10.49</v>
      </c>
      <c r="F318" s="4">
        <f>'03_Resumo_Municipios'!E318</f>
        <v>5.65</v>
      </c>
      <c r="G318" s="4">
        <f>'03_Resumo_Municipios'!F318</f>
        <v>5.3</v>
      </c>
      <c r="H318">
        <f t="shared" si="42"/>
        <v>1</v>
      </c>
      <c r="I318">
        <f t="shared" si="43"/>
        <v>1</v>
      </c>
      <c r="J318">
        <v>11446</v>
      </c>
      <c r="K318">
        <v>7.3249999999999993</v>
      </c>
      <c r="L318">
        <f t="shared" si="44"/>
        <v>179</v>
      </c>
      <c r="M318">
        <f t="shared" si="45"/>
        <v>223</v>
      </c>
      <c r="Q318">
        <v>6361</v>
      </c>
      <c r="R318">
        <v>6.75</v>
      </c>
      <c r="S318">
        <f t="shared" si="46"/>
        <v>100</v>
      </c>
      <c r="T318">
        <f t="shared" si="47"/>
        <v>181.5</v>
      </c>
      <c r="Y318">
        <v>46.37</v>
      </c>
      <c r="Z318">
        <v>7.3249999999999993</v>
      </c>
      <c r="AA318">
        <f t="shared" si="48"/>
        <v>260</v>
      </c>
      <c r="AB318">
        <f t="shared" si="49"/>
        <v>223</v>
      </c>
      <c r="AG318">
        <v>5.38</v>
      </c>
      <c r="AH318">
        <v>6.75</v>
      </c>
      <c r="AI318">
        <f t="shared" si="50"/>
        <v>40</v>
      </c>
      <c r="AJ318">
        <f t="shared" si="51"/>
        <v>181.5</v>
      </c>
    </row>
    <row r="319" spans="1:36">
      <c r="A319">
        <f>'03_Resumo_Municipios'!A319</f>
        <v>4108007</v>
      </c>
      <c r="B319" t="str">
        <f>'03_Resumo_Municipios'!B319</f>
        <v>Florestópolis</v>
      </c>
      <c r="C319" t="str">
        <f>'03_Resumo_Municipios'!D319</f>
        <v>Sul</v>
      </c>
      <c r="D319" s="4">
        <f>IFERROR(VALUE(Base_Amostral!K319),"")</f>
        <v>11446</v>
      </c>
      <c r="E319" s="4">
        <f>IFERROR(VALUE(Base_Amostral!M319),"")</f>
        <v>46.37</v>
      </c>
      <c r="F319" s="4">
        <f>'03_Resumo_Municipios'!E319</f>
        <v>7.3249999999999993</v>
      </c>
      <c r="G319" s="4">
        <f>'03_Resumo_Municipios'!F319</f>
        <v>7.5</v>
      </c>
      <c r="H319">
        <f t="shared" si="42"/>
        <v>1</v>
      </c>
      <c r="I319">
        <f t="shared" si="43"/>
        <v>1</v>
      </c>
      <c r="J319">
        <v>32808</v>
      </c>
      <c r="K319">
        <v>8.75</v>
      </c>
      <c r="L319">
        <f t="shared" si="44"/>
        <v>307</v>
      </c>
      <c r="M319">
        <f t="shared" si="45"/>
        <v>287</v>
      </c>
      <c r="Q319">
        <v>14374</v>
      </c>
      <c r="R319">
        <v>5.6</v>
      </c>
      <c r="S319">
        <f t="shared" si="46"/>
        <v>205</v>
      </c>
      <c r="T319">
        <f t="shared" si="47"/>
        <v>37.5</v>
      </c>
      <c r="Y319">
        <v>237.22</v>
      </c>
      <c r="Z319">
        <v>8.75</v>
      </c>
      <c r="AA319">
        <f t="shared" si="48"/>
        <v>342</v>
      </c>
      <c r="AB319">
        <f t="shared" si="49"/>
        <v>287</v>
      </c>
      <c r="AG319">
        <v>41.51</v>
      </c>
      <c r="AH319">
        <v>5.6</v>
      </c>
      <c r="AI319">
        <f t="shared" si="50"/>
        <v>243.5</v>
      </c>
      <c r="AJ319">
        <f t="shared" si="51"/>
        <v>37.5</v>
      </c>
    </row>
    <row r="320" spans="1:36">
      <c r="A320">
        <f>'03_Resumo_Municipios'!A320</f>
        <v>4310108</v>
      </c>
      <c r="B320" t="str">
        <f>'03_Resumo_Municipios'!B320</f>
        <v>Igrejinha</v>
      </c>
      <c r="C320" t="str">
        <f>'03_Resumo_Municipios'!D320</f>
        <v>Sul</v>
      </c>
      <c r="D320" s="4">
        <f>IFERROR(VALUE(Base_Amostral!K320),"")</f>
        <v>32808</v>
      </c>
      <c r="E320" s="4">
        <f>IFERROR(VALUE(Base_Amostral!M320),"")</f>
        <v>237.22</v>
      </c>
      <c r="F320" s="4">
        <f>'03_Resumo_Municipios'!E320</f>
        <v>8.75</v>
      </c>
      <c r="G320" s="4">
        <f>'03_Resumo_Municipios'!F320</f>
        <v>8.3000000000000007</v>
      </c>
      <c r="H320">
        <f t="shared" si="42"/>
        <v>1</v>
      </c>
      <c r="I320">
        <f t="shared" si="43"/>
        <v>1</v>
      </c>
      <c r="J320">
        <v>13060</v>
      </c>
      <c r="K320">
        <v>6.95</v>
      </c>
      <c r="L320">
        <f t="shared" si="44"/>
        <v>195</v>
      </c>
      <c r="M320">
        <f t="shared" si="45"/>
        <v>175</v>
      </c>
      <c r="Q320">
        <v>11950</v>
      </c>
      <c r="R320">
        <v>4.5</v>
      </c>
      <c r="S320">
        <f t="shared" si="46"/>
        <v>179</v>
      </c>
      <c r="T320">
        <f t="shared" si="47"/>
        <v>5.5</v>
      </c>
      <c r="Y320">
        <v>34.85</v>
      </c>
      <c r="Z320">
        <v>6.95</v>
      </c>
      <c r="AA320">
        <f t="shared" si="48"/>
        <v>227</v>
      </c>
      <c r="AB320">
        <f t="shared" si="49"/>
        <v>175</v>
      </c>
      <c r="AG320">
        <v>39.72</v>
      </c>
      <c r="AH320">
        <v>4.5</v>
      </c>
      <c r="AI320">
        <f t="shared" si="50"/>
        <v>236</v>
      </c>
      <c r="AJ320">
        <f t="shared" si="51"/>
        <v>5.5</v>
      </c>
    </row>
    <row r="321" spans="1:36">
      <c r="A321">
        <f>'03_Resumo_Municipios'!A321</f>
        <v>4121901</v>
      </c>
      <c r="B321" t="str">
        <f>'03_Resumo_Municipios'!B321</f>
        <v>Ribeirão do Pinhal</v>
      </c>
      <c r="C321" t="str">
        <f>'03_Resumo_Municipios'!D321</f>
        <v>Sul</v>
      </c>
      <c r="D321" s="4">
        <f>IFERROR(VALUE(Base_Amostral!K321),"")</f>
        <v>13060</v>
      </c>
      <c r="E321" s="4">
        <f>IFERROR(VALUE(Base_Amostral!M321),"")</f>
        <v>34.85</v>
      </c>
      <c r="F321" s="4">
        <f>'03_Resumo_Municipios'!E321</f>
        <v>6.95</v>
      </c>
      <c r="G321" s="4">
        <f>'03_Resumo_Municipios'!F321</f>
        <v>7.125</v>
      </c>
      <c r="H321">
        <f t="shared" si="42"/>
        <v>1</v>
      </c>
      <c r="I321">
        <f t="shared" si="43"/>
        <v>1</v>
      </c>
      <c r="J321">
        <v>18997</v>
      </c>
      <c r="K321">
        <v>6</v>
      </c>
      <c r="L321">
        <f t="shared" si="44"/>
        <v>249</v>
      </c>
      <c r="M321">
        <f t="shared" si="45"/>
        <v>56.5</v>
      </c>
      <c r="Q321">
        <v>7032</v>
      </c>
      <c r="R321">
        <v>6.1</v>
      </c>
      <c r="S321">
        <f t="shared" si="46"/>
        <v>114</v>
      </c>
      <c r="T321">
        <f t="shared" si="47"/>
        <v>73.5</v>
      </c>
      <c r="Y321">
        <v>69.099999999999994</v>
      </c>
      <c r="Z321">
        <v>6</v>
      </c>
      <c r="AA321">
        <f t="shared" si="48"/>
        <v>295</v>
      </c>
      <c r="AB321">
        <f t="shared" si="49"/>
        <v>56.5</v>
      </c>
      <c r="AG321">
        <v>32.93</v>
      </c>
      <c r="AH321">
        <v>6.1</v>
      </c>
      <c r="AI321">
        <f t="shared" si="50"/>
        <v>215</v>
      </c>
      <c r="AJ321">
        <f t="shared" si="51"/>
        <v>73.5</v>
      </c>
    </row>
    <row r="322" spans="1:36">
      <c r="A322">
        <f>'03_Resumo_Municipios'!A322</f>
        <v>4103453</v>
      </c>
      <c r="B322" t="str">
        <f>'03_Resumo_Municipios'!B322</f>
        <v>Cafelândia</v>
      </c>
      <c r="C322" t="str">
        <f>'03_Resumo_Municipios'!D322</f>
        <v>Sul</v>
      </c>
      <c r="D322" s="4">
        <f>IFERROR(VALUE(Base_Amostral!K322),"")</f>
        <v>18997</v>
      </c>
      <c r="E322" s="4">
        <f>IFERROR(VALUE(Base_Amostral!M322),"")</f>
        <v>69.099999999999994</v>
      </c>
      <c r="F322" s="4">
        <f>'03_Resumo_Municipios'!E322</f>
        <v>6</v>
      </c>
      <c r="G322" s="4">
        <f>'03_Resumo_Municipios'!F322</f>
        <v>6.3000000000000007</v>
      </c>
      <c r="H322">
        <f t="shared" si="42"/>
        <v>1</v>
      </c>
      <c r="I322">
        <f t="shared" si="43"/>
        <v>1</v>
      </c>
      <c r="J322">
        <v>15901</v>
      </c>
      <c r="K322">
        <v>7.7749999999999995</v>
      </c>
      <c r="L322">
        <f t="shared" si="44"/>
        <v>216</v>
      </c>
      <c r="M322">
        <f t="shared" si="45"/>
        <v>254.5</v>
      </c>
      <c r="Q322">
        <v>16602</v>
      </c>
      <c r="R322">
        <v>7.8750000000000009</v>
      </c>
      <c r="S322">
        <f t="shared" si="46"/>
        <v>221</v>
      </c>
      <c r="T322">
        <f t="shared" si="47"/>
        <v>322</v>
      </c>
      <c r="Y322">
        <v>41.02</v>
      </c>
      <c r="Z322">
        <v>7.7749999999999995</v>
      </c>
      <c r="AA322">
        <f t="shared" si="48"/>
        <v>246</v>
      </c>
      <c r="AB322">
        <f t="shared" si="49"/>
        <v>254.5</v>
      </c>
      <c r="AG322">
        <v>57.75</v>
      </c>
      <c r="AH322">
        <v>7.8750000000000009</v>
      </c>
      <c r="AI322">
        <f t="shared" si="50"/>
        <v>271</v>
      </c>
      <c r="AJ322">
        <f t="shared" si="51"/>
        <v>322</v>
      </c>
    </row>
    <row r="323" spans="1:36">
      <c r="A323">
        <f>'03_Resumo_Municipios'!A323</f>
        <v>4115408</v>
      </c>
      <c r="B323" t="str">
        <f>'03_Resumo_Municipios'!B323</f>
        <v>Marmeleiro</v>
      </c>
      <c r="C323" t="str">
        <f>'03_Resumo_Municipios'!D323</f>
        <v>Sul</v>
      </c>
      <c r="D323" s="4">
        <f>IFERROR(VALUE(Base_Amostral!K323),"")</f>
        <v>15901</v>
      </c>
      <c r="E323" s="4">
        <f>IFERROR(VALUE(Base_Amostral!M323),"")</f>
        <v>41.02</v>
      </c>
      <c r="F323" s="4">
        <f>'03_Resumo_Municipios'!E323</f>
        <v>7.7749999999999995</v>
      </c>
      <c r="G323" s="4">
        <f>'03_Resumo_Municipios'!F323</f>
        <v>7</v>
      </c>
      <c r="H323">
        <f t="shared" ref="H323:H363" si="52">IF(ISNUMBER(D323),1,0)</f>
        <v>1</v>
      </c>
      <c r="I323">
        <f t="shared" ref="I323:I363" si="53">IF(ISNUMBER(E323),1,0)</f>
        <v>1</v>
      </c>
      <c r="J323">
        <v>4291</v>
      </c>
      <c r="K323">
        <v>9.2999999999999989</v>
      </c>
      <c r="L323">
        <f t="shared" ref="L323:L362" si="54">_xlfn.RANK.AVG(J323,$J$2:$J$362,1)</f>
        <v>64</v>
      </c>
      <c r="M323">
        <f t="shared" ref="M323:M363" si="55">_xlfn.RANK.AVG(K323,$K$2:$K$362,1)</f>
        <v>324</v>
      </c>
      <c r="Q323">
        <v>4201</v>
      </c>
      <c r="R323">
        <v>5.5500000000000007</v>
      </c>
      <c r="S323">
        <f t="shared" ref="S323:S363" si="56">_xlfn.RANK.AVG(Q323,$Q$2:$Q$356,1)</f>
        <v>58</v>
      </c>
      <c r="T323">
        <f t="shared" ref="T323:T363" si="57">_xlfn.RANK.AVG(R323,$R$2:$R$356,1)</f>
        <v>31.5</v>
      </c>
      <c r="Y323">
        <v>50.6</v>
      </c>
      <c r="Z323">
        <v>9.2999999999999989</v>
      </c>
      <c r="AA323">
        <f t="shared" ref="AA323:AA362" si="58">_xlfn.RANK.AVG(Y323,$Y$2:$Y$362,1)</f>
        <v>274</v>
      </c>
      <c r="AB323">
        <f t="shared" ref="AB323:AB362" si="59">_xlfn.RANK.AVG(Z323,$Z$2:$Z$362,1)</f>
        <v>324</v>
      </c>
      <c r="AG323">
        <v>13.05</v>
      </c>
      <c r="AH323">
        <v>5.5500000000000007</v>
      </c>
      <c r="AI323">
        <f t="shared" ref="AI323:AI356" si="60">_xlfn.RANK.AVG(AG323,$AG$2:$AG$356,1)</f>
        <v>94</v>
      </c>
      <c r="AJ323">
        <f t="shared" ref="AJ323:AJ356" si="61">_xlfn.RANK.AVG(AH323,$AH$2:$AH$356,1)</f>
        <v>31.5</v>
      </c>
    </row>
    <row r="324" spans="1:36">
      <c r="A324">
        <f>'03_Resumo_Municipios'!A324</f>
        <v>4308078</v>
      </c>
      <c r="B324" t="str">
        <f>'03_Resumo_Municipios'!B324</f>
        <v>Fazenda Vilanova</v>
      </c>
      <c r="C324" t="str">
        <f>'03_Resumo_Municipios'!D324</f>
        <v>Sul</v>
      </c>
      <c r="D324" s="4">
        <f>IFERROR(VALUE(Base_Amostral!K324),"")</f>
        <v>4291</v>
      </c>
      <c r="E324" s="4">
        <f>IFERROR(VALUE(Base_Amostral!M324),"")</f>
        <v>50.6</v>
      </c>
      <c r="F324" s="4">
        <f>'03_Resumo_Municipios'!E324</f>
        <v>9.2999999999999989</v>
      </c>
      <c r="G324" s="4">
        <f>'03_Resumo_Municipios'!F324</f>
        <v>6.7</v>
      </c>
      <c r="H324">
        <f t="shared" si="52"/>
        <v>1</v>
      </c>
      <c r="I324">
        <f t="shared" si="53"/>
        <v>1</v>
      </c>
      <c r="J324">
        <v>6361</v>
      </c>
      <c r="K324">
        <v>7.4250000000000007</v>
      </c>
      <c r="L324">
        <f t="shared" si="54"/>
        <v>102</v>
      </c>
      <c r="M324">
        <f t="shared" si="55"/>
        <v>231.5</v>
      </c>
      <c r="Q324">
        <v>2774</v>
      </c>
      <c r="R324">
        <v>6.3</v>
      </c>
      <c r="S324">
        <f t="shared" si="56"/>
        <v>22</v>
      </c>
      <c r="T324">
        <f t="shared" si="57"/>
        <v>98.5</v>
      </c>
      <c r="Y324">
        <v>5.38</v>
      </c>
      <c r="Z324">
        <v>7.4250000000000007</v>
      </c>
      <c r="AA324">
        <f t="shared" si="58"/>
        <v>41</v>
      </c>
      <c r="AB324">
        <f t="shared" si="59"/>
        <v>231.5</v>
      </c>
      <c r="AG324">
        <v>29.87</v>
      </c>
      <c r="AH324">
        <v>6.3</v>
      </c>
      <c r="AI324">
        <f t="shared" si="60"/>
        <v>197</v>
      </c>
      <c r="AJ324">
        <f t="shared" si="61"/>
        <v>98.5</v>
      </c>
    </row>
    <row r="325" spans="1:36">
      <c r="A325">
        <f>'03_Resumo_Municipios'!A325</f>
        <v>4303608</v>
      </c>
      <c r="B325" t="str">
        <f>'03_Resumo_Municipios'!B325</f>
        <v>Cambará do Sul</v>
      </c>
      <c r="C325" t="str">
        <f>'03_Resumo_Municipios'!D325</f>
        <v>Sul</v>
      </c>
      <c r="D325" s="4">
        <f>IFERROR(VALUE(Base_Amostral!K325),"")</f>
        <v>6361</v>
      </c>
      <c r="E325" s="4">
        <f>IFERROR(VALUE(Base_Amostral!M325),"")</f>
        <v>5.38</v>
      </c>
      <c r="F325" s="4">
        <f>'03_Resumo_Municipios'!E325</f>
        <v>7.4250000000000007</v>
      </c>
      <c r="G325" s="4">
        <f>'03_Resumo_Municipios'!F325</f>
        <v>6.75</v>
      </c>
      <c r="H325">
        <f t="shared" si="52"/>
        <v>1</v>
      </c>
      <c r="I325">
        <f t="shared" si="53"/>
        <v>1</v>
      </c>
      <c r="J325">
        <v>14374</v>
      </c>
      <c r="K325">
        <v>9.2999999999999989</v>
      </c>
      <c r="L325">
        <f t="shared" si="54"/>
        <v>207</v>
      </c>
      <c r="M325">
        <f t="shared" si="55"/>
        <v>324</v>
      </c>
      <c r="Q325">
        <v>30160</v>
      </c>
      <c r="R325">
        <v>6.7</v>
      </c>
      <c r="S325">
        <f t="shared" si="56"/>
        <v>291</v>
      </c>
      <c r="T325">
        <f t="shared" si="57"/>
        <v>173.5</v>
      </c>
      <c r="Y325">
        <v>41.51</v>
      </c>
      <c r="Z325">
        <v>9.2999999999999989</v>
      </c>
      <c r="AA325">
        <f t="shared" si="58"/>
        <v>249.5</v>
      </c>
      <c r="AB325">
        <f t="shared" si="59"/>
        <v>324</v>
      </c>
      <c r="AG325">
        <v>109.53</v>
      </c>
      <c r="AH325">
        <v>6.7</v>
      </c>
      <c r="AI325">
        <f t="shared" si="60"/>
        <v>314</v>
      </c>
      <c r="AJ325">
        <f t="shared" si="61"/>
        <v>173.5</v>
      </c>
    </row>
    <row r="326" spans="1:36">
      <c r="A326">
        <f>'03_Resumo_Municipios'!A326</f>
        <v>4119806</v>
      </c>
      <c r="B326" t="str">
        <f>'03_Resumo_Municipios'!B326</f>
        <v>Planalto</v>
      </c>
      <c r="C326" t="str">
        <f>'03_Resumo_Municipios'!D326</f>
        <v>Sul</v>
      </c>
      <c r="D326" s="4">
        <f>IFERROR(VALUE(Base_Amostral!K326),"")</f>
        <v>14374</v>
      </c>
      <c r="E326" s="4">
        <f>IFERROR(VALUE(Base_Amostral!M326),"")</f>
        <v>41.51</v>
      </c>
      <c r="F326" s="4">
        <f>'03_Resumo_Municipios'!E326</f>
        <v>9.2999999999999989</v>
      </c>
      <c r="G326" s="4">
        <f>'03_Resumo_Municipios'!F326</f>
        <v>5.6</v>
      </c>
      <c r="H326">
        <f t="shared" si="52"/>
        <v>1</v>
      </c>
      <c r="I326">
        <f t="shared" si="53"/>
        <v>1</v>
      </c>
      <c r="J326">
        <v>11950</v>
      </c>
      <c r="K326">
        <v>4.5250000000000004</v>
      </c>
      <c r="L326">
        <f t="shared" si="54"/>
        <v>181</v>
      </c>
      <c r="M326">
        <f t="shared" si="55"/>
        <v>9</v>
      </c>
      <c r="Q326">
        <v>9296</v>
      </c>
      <c r="R326">
        <v>6.75</v>
      </c>
      <c r="S326">
        <f t="shared" si="56"/>
        <v>140</v>
      </c>
      <c r="T326">
        <f t="shared" si="57"/>
        <v>181.5</v>
      </c>
      <c r="Y326">
        <v>39.72</v>
      </c>
      <c r="Z326">
        <v>4.5250000000000004</v>
      </c>
      <c r="AA326">
        <f t="shared" si="58"/>
        <v>241</v>
      </c>
      <c r="AB326">
        <f t="shared" si="59"/>
        <v>9</v>
      </c>
      <c r="AG326">
        <v>14.35</v>
      </c>
      <c r="AH326">
        <v>6.75</v>
      </c>
      <c r="AI326">
        <f t="shared" si="60"/>
        <v>109</v>
      </c>
      <c r="AJ326">
        <f t="shared" si="61"/>
        <v>181.5</v>
      </c>
    </row>
    <row r="327" spans="1:36">
      <c r="A327">
        <f>'03_Resumo_Municipios'!A327</f>
        <v>4320206</v>
      </c>
      <c r="B327" t="str">
        <f>'03_Resumo_Municipios'!B327</f>
        <v>Seberi</v>
      </c>
      <c r="C327" t="str">
        <f>'03_Resumo_Municipios'!D327</f>
        <v>Sul</v>
      </c>
      <c r="D327" s="4">
        <f>IFERROR(VALUE(Base_Amostral!K327),"")</f>
        <v>11950</v>
      </c>
      <c r="E327" s="4">
        <f>IFERROR(VALUE(Base_Amostral!M327),"")</f>
        <v>39.72</v>
      </c>
      <c r="F327" s="4">
        <f>'03_Resumo_Municipios'!E327</f>
        <v>4.5250000000000004</v>
      </c>
      <c r="G327" s="4">
        <f>'03_Resumo_Municipios'!F327</f>
        <v>4.5</v>
      </c>
      <c r="H327">
        <f t="shared" si="52"/>
        <v>1</v>
      </c>
      <c r="I327">
        <f t="shared" si="53"/>
        <v>1</v>
      </c>
      <c r="J327">
        <v>7032</v>
      </c>
      <c r="K327">
        <v>6.05</v>
      </c>
      <c r="L327">
        <f t="shared" si="54"/>
        <v>116</v>
      </c>
      <c r="M327">
        <f t="shared" si="55"/>
        <v>61</v>
      </c>
      <c r="Q327">
        <v>17898</v>
      </c>
      <c r="R327">
        <v>7.7</v>
      </c>
      <c r="S327">
        <f t="shared" si="56"/>
        <v>240</v>
      </c>
      <c r="T327">
        <f t="shared" si="57"/>
        <v>315.5</v>
      </c>
      <c r="Y327">
        <v>32.93</v>
      </c>
      <c r="Z327">
        <v>6.05</v>
      </c>
      <c r="AA327">
        <f t="shared" si="58"/>
        <v>220</v>
      </c>
      <c r="AB327">
        <f t="shared" si="59"/>
        <v>61</v>
      </c>
      <c r="AG327">
        <v>49.48</v>
      </c>
      <c r="AH327">
        <v>7.7</v>
      </c>
      <c r="AI327">
        <f t="shared" si="60"/>
        <v>266</v>
      </c>
      <c r="AJ327">
        <f t="shared" si="61"/>
        <v>315.5</v>
      </c>
    </row>
    <row r="328" spans="1:36">
      <c r="A328">
        <f>'03_Resumo_Municipios'!A328</f>
        <v>4211801</v>
      </c>
      <c r="B328" t="str">
        <f>'03_Resumo_Municipios'!B328</f>
        <v>Ouro</v>
      </c>
      <c r="C328" t="str">
        <f>'03_Resumo_Municipios'!D328</f>
        <v>Sul</v>
      </c>
      <c r="D328" s="4">
        <f>IFERROR(VALUE(Base_Amostral!K328),"")</f>
        <v>7032</v>
      </c>
      <c r="E328" s="4">
        <f>IFERROR(VALUE(Base_Amostral!M328),"")</f>
        <v>32.93</v>
      </c>
      <c r="F328" s="4">
        <f>'03_Resumo_Municipios'!E328</f>
        <v>6.05</v>
      </c>
      <c r="G328" s="4">
        <f>'03_Resumo_Municipios'!F328</f>
        <v>6.1</v>
      </c>
      <c r="H328">
        <f t="shared" si="52"/>
        <v>1</v>
      </c>
      <c r="I328">
        <f t="shared" si="53"/>
        <v>1</v>
      </c>
      <c r="J328">
        <v>16602</v>
      </c>
      <c r="K328">
        <v>7.8999999999999995</v>
      </c>
      <c r="L328">
        <f t="shared" si="54"/>
        <v>223</v>
      </c>
      <c r="M328">
        <f t="shared" si="55"/>
        <v>265</v>
      </c>
      <c r="Q328">
        <v>15223</v>
      </c>
      <c r="R328">
        <v>5.3</v>
      </c>
      <c r="S328">
        <f t="shared" si="56"/>
        <v>210</v>
      </c>
      <c r="T328">
        <f t="shared" si="57"/>
        <v>17</v>
      </c>
      <c r="Y328">
        <v>57.75</v>
      </c>
      <c r="Z328">
        <v>7.8999999999999995</v>
      </c>
      <c r="AA328">
        <f t="shared" si="58"/>
        <v>277</v>
      </c>
      <c r="AB328">
        <f t="shared" si="59"/>
        <v>265</v>
      </c>
      <c r="AG328">
        <v>48.68</v>
      </c>
      <c r="AH328">
        <v>5.3</v>
      </c>
      <c r="AI328">
        <f t="shared" si="60"/>
        <v>264</v>
      </c>
      <c r="AJ328">
        <f t="shared" si="61"/>
        <v>17</v>
      </c>
    </row>
    <row r="329" spans="1:36">
      <c r="A329">
        <f>'03_Resumo_Municipios'!A329</f>
        <v>4308904</v>
      </c>
      <c r="B329" t="str">
        <f>'03_Resumo_Municipios'!B329</f>
        <v>Getúlio Vargas</v>
      </c>
      <c r="C329" t="str">
        <f>'03_Resumo_Municipios'!D329</f>
        <v>Sul</v>
      </c>
      <c r="D329" s="4">
        <f>IFERROR(VALUE(Base_Amostral!K329),"")</f>
        <v>16602</v>
      </c>
      <c r="E329" s="4">
        <f>IFERROR(VALUE(Base_Amostral!M329),"")</f>
        <v>57.75</v>
      </c>
      <c r="F329" s="4">
        <f>'03_Resumo_Municipios'!E329</f>
        <v>7.8999999999999995</v>
      </c>
      <c r="G329" s="4">
        <f>'03_Resumo_Municipios'!F329</f>
        <v>7.8750000000000009</v>
      </c>
      <c r="H329">
        <f t="shared" si="52"/>
        <v>1</v>
      </c>
      <c r="I329">
        <f t="shared" si="53"/>
        <v>1</v>
      </c>
      <c r="J329">
        <v>4201</v>
      </c>
      <c r="K329">
        <v>5.3</v>
      </c>
      <c r="L329">
        <f t="shared" si="54"/>
        <v>59</v>
      </c>
      <c r="M329">
        <f t="shared" si="55"/>
        <v>16</v>
      </c>
      <c r="Q329">
        <v>32097</v>
      </c>
      <c r="R329">
        <v>6.25</v>
      </c>
      <c r="S329">
        <f t="shared" si="56"/>
        <v>300</v>
      </c>
      <c r="T329">
        <f t="shared" si="57"/>
        <v>91.5</v>
      </c>
      <c r="Y329">
        <v>13.05</v>
      </c>
      <c r="Z329">
        <v>5.3</v>
      </c>
      <c r="AA329">
        <f t="shared" si="58"/>
        <v>97</v>
      </c>
      <c r="AB329">
        <f t="shared" si="59"/>
        <v>16</v>
      </c>
      <c r="AG329">
        <v>56.94</v>
      </c>
      <c r="AH329">
        <v>6.25</v>
      </c>
      <c r="AI329">
        <f t="shared" si="60"/>
        <v>269</v>
      </c>
      <c r="AJ329">
        <f t="shared" si="61"/>
        <v>91.5</v>
      </c>
    </row>
    <row r="330" spans="1:36">
      <c r="A330">
        <f>'03_Resumo_Municipios'!A330</f>
        <v>4120655</v>
      </c>
      <c r="B330" t="str">
        <f>'03_Resumo_Municipios'!B330</f>
        <v>Quarto Centenário</v>
      </c>
      <c r="C330" t="str">
        <f>'03_Resumo_Municipios'!D330</f>
        <v>Sul</v>
      </c>
      <c r="D330" s="4">
        <f>IFERROR(VALUE(Base_Amostral!K330),"")</f>
        <v>4201</v>
      </c>
      <c r="E330" s="4">
        <f>IFERROR(VALUE(Base_Amostral!M330),"")</f>
        <v>13.05</v>
      </c>
      <c r="F330" s="4">
        <f>'03_Resumo_Municipios'!E330</f>
        <v>5.3</v>
      </c>
      <c r="G330" s="4">
        <f>'03_Resumo_Municipios'!F330</f>
        <v>5.5500000000000007</v>
      </c>
      <c r="H330">
        <f t="shared" si="52"/>
        <v>1</v>
      </c>
      <c r="I330">
        <f t="shared" si="53"/>
        <v>1</v>
      </c>
      <c r="J330">
        <v>2774</v>
      </c>
      <c r="K330">
        <v>6.25</v>
      </c>
      <c r="L330">
        <f t="shared" si="54"/>
        <v>23</v>
      </c>
      <c r="M330">
        <f t="shared" si="55"/>
        <v>83.5</v>
      </c>
      <c r="Q330">
        <v>9540</v>
      </c>
      <c r="R330">
        <v>6.3</v>
      </c>
      <c r="S330">
        <f t="shared" si="56"/>
        <v>144</v>
      </c>
      <c r="T330">
        <f t="shared" si="57"/>
        <v>98.5</v>
      </c>
      <c r="Y330">
        <v>29.87</v>
      </c>
      <c r="Z330">
        <v>6.25</v>
      </c>
      <c r="AA330">
        <f t="shared" si="58"/>
        <v>201</v>
      </c>
      <c r="AB330">
        <f t="shared" si="59"/>
        <v>83.5</v>
      </c>
      <c r="AG330">
        <v>13.94</v>
      </c>
      <c r="AH330">
        <v>6.3</v>
      </c>
      <c r="AI330">
        <f t="shared" si="60"/>
        <v>104</v>
      </c>
      <c r="AJ330">
        <f t="shared" si="61"/>
        <v>98.5</v>
      </c>
    </row>
    <row r="331" spans="1:36">
      <c r="A331">
        <f>'03_Resumo_Municipios'!A331</f>
        <v>4218855</v>
      </c>
      <c r="B331" t="str">
        <f>'03_Resumo_Municipios'!B331</f>
        <v>União do Oeste</v>
      </c>
      <c r="C331" t="str">
        <f>'03_Resumo_Municipios'!D331</f>
        <v>Sul</v>
      </c>
      <c r="D331" s="4">
        <f>IFERROR(VALUE(Base_Amostral!K331),"")</f>
        <v>2774</v>
      </c>
      <c r="E331" s="4">
        <f>IFERROR(VALUE(Base_Amostral!M331),"")</f>
        <v>29.87</v>
      </c>
      <c r="F331" s="4">
        <f>'03_Resumo_Municipios'!E331</f>
        <v>6.25</v>
      </c>
      <c r="G331" s="4">
        <f>'03_Resumo_Municipios'!F331</f>
        <v>6.3</v>
      </c>
      <c r="H331">
        <f t="shared" si="52"/>
        <v>1</v>
      </c>
      <c r="I331">
        <f t="shared" si="53"/>
        <v>1</v>
      </c>
      <c r="J331">
        <v>30160</v>
      </c>
      <c r="K331">
        <v>6.75</v>
      </c>
      <c r="L331">
        <f t="shared" si="54"/>
        <v>295</v>
      </c>
      <c r="M331">
        <f t="shared" si="55"/>
        <v>154.5</v>
      </c>
      <c r="Q331">
        <v>2061</v>
      </c>
      <c r="R331">
        <v>5.9</v>
      </c>
      <c r="S331">
        <f t="shared" si="56"/>
        <v>9</v>
      </c>
      <c r="T331">
        <f t="shared" si="57"/>
        <v>58.5</v>
      </c>
      <c r="Y331">
        <v>109.53</v>
      </c>
      <c r="Z331">
        <v>6.75</v>
      </c>
      <c r="AA331">
        <f t="shared" si="58"/>
        <v>321</v>
      </c>
      <c r="AB331">
        <f t="shared" si="59"/>
        <v>154.5</v>
      </c>
      <c r="AG331">
        <v>1.5</v>
      </c>
      <c r="AH331">
        <v>5.9</v>
      </c>
      <c r="AI331">
        <f t="shared" si="60"/>
        <v>9</v>
      </c>
      <c r="AJ331">
        <f t="shared" si="61"/>
        <v>58.5</v>
      </c>
    </row>
    <row r="332" spans="1:36">
      <c r="A332">
        <f>'03_Resumo_Municipios'!A332</f>
        <v>4104253</v>
      </c>
      <c r="B332" t="str">
        <f>'03_Resumo_Municipios'!B332</f>
        <v>Campo Magro</v>
      </c>
      <c r="C332" t="str">
        <f>'03_Resumo_Municipios'!D332</f>
        <v>Sul</v>
      </c>
      <c r="D332" s="4">
        <f>IFERROR(VALUE(Base_Amostral!K332),"")</f>
        <v>30160</v>
      </c>
      <c r="E332" s="4">
        <f>IFERROR(VALUE(Base_Amostral!M332),"")</f>
        <v>109.53</v>
      </c>
      <c r="F332" s="4">
        <f>'03_Resumo_Municipios'!E332</f>
        <v>6.75</v>
      </c>
      <c r="G332" s="4">
        <f>'03_Resumo_Municipios'!F332</f>
        <v>6.7</v>
      </c>
      <c r="H332">
        <f t="shared" si="52"/>
        <v>1</v>
      </c>
      <c r="I332">
        <f t="shared" si="53"/>
        <v>1</v>
      </c>
      <c r="J332">
        <v>9296</v>
      </c>
      <c r="K332">
        <v>7.4250000000000007</v>
      </c>
      <c r="L332">
        <f t="shared" si="54"/>
        <v>142</v>
      </c>
      <c r="M332">
        <f t="shared" si="55"/>
        <v>231.5</v>
      </c>
      <c r="Q332">
        <v>15533</v>
      </c>
      <c r="R332">
        <v>6.6</v>
      </c>
      <c r="S332">
        <f t="shared" si="56"/>
        <v>213</v>
      </c>
      <c r="T332">
        <f t="shared" si="57"/>
        <v>154</v>
      </c>
      <c r="Y332">
        <v>14.35</v>
      </c>
      <c r="Z332">
        <v>7.4250000000000007</v>
      </c>
      <c r="AA332">
        <f t="shared" si="58"/>
        <v>112</v>
      </c>
      <c r="AB332">
        <f t="shared" si="59"/>
        <v>231.5</v>
      </c>
      <c r="AG332">
        <v>12.58</v>
      </c>
      <c r="AH332">
        <v>6.6</v>
      </c>
      <c r="AI332">
        <f t="shared" si="60"/>
        <v>93</v>
      </c>
      <c r="AJ332">
        <f t="shared" si="61"/>
        <v>154</v>
      </c>
    </row>
    <row r="333" spans="1:36">
      <c r="A333">
        <f>'03_Resumo_Municipios'!A333</f>
        <v>4302006</v>
      </c>
      <c r="B333" t="str">
        <f>'03_Resumo_Municipios'!B333</f>
        <v>Barros Cassal</v>
      </c>
      <c r="C333" t="str">
        <f>'03_Resumo_Municipios'!D333</f>
        <v>Sul</v>
      </c>
      <c r="D333" s="4">
        <f>IFERROR(VALUE(Base_Amostral!K333),"")</f>
        <v>9296</v>
      </c>
      <c r="E333" s="4">
        <f>IFERROR(VALUE(Base_Amostral!M333),"")</f>
        <v>14.35</v>
      </c>
      <c r="F333" s="4">
        <f>'03_Resumo_Municipios'!E333</f>
        <v>7.4250000000000007</v>
      </c>
      <c r="G333" s="4">
        <f>'03_Resumo_Municipios'!F333</f>
        <v>6.75</v>
      </c>
      <c r="H333">
        <f t="shared" si="52"/>
        <v>1</v>
      </c>
      <c r="I333">
        <f t="shared" si="53"/>
        <v>1</v>
      </c>
      <c r="J333">
        <v>17898</v>
      </c>
      <c r="K333">
        <v>7.8249999999999993</v>
      </c>
      <c r="L333">
        <f t="shared" si="54"/>
        <v>242</v>
      </c>
      <c r="M333">
        <f t="shared" si="55"/>
        <v>259</v>
      </c>
      <c r="Q333">
        <v>10203</v>
      </c>
      <c r="R333">
        <v>6.7</v>
      </c>
      <c r="S333">
        <f t="shared" si="56"/>
        <v>151</v>
      </c>
      <c r="T333">
        <f t="shared" si="57"/>
        <v>173.5</v>
      </c>
      <c r="Y333">
        <v>49.48</v>
      </c>
      <c r="Z333">
        <v>7.8249999999999993</v>
      </c>
      <c r="AA333">
        <f t="shared" si="58"/>
        <v>272</v>
      </c>
      <c r="AB333">
        <f t="shared" si="59"/>
        <v>259</v>
      </c>
      <c r="AG333">
        <v>20.100000000000001</v>
      </c>
      <c r="AH333">
        <v>6.7</v>
      </c>
      <c r="AI333">
        <f t="shared" si="60"/>
        <v>156</v>
      </c>
      <c r="AJ333">
        <f t="shared" si="61"/>
        <v>173.5</v>
      </c>
    </row>
    <row r="334" spans="1:36">
      <c r="A334">
        <f>'03_Resumo_Municipios'!A334</f>
        <v>4312658</v>
      </c>
      <c r="B334" t="str">
        <f>'03_Resumo_Municipios'!B334</f>
        <v>Não-Me-Toque</v>
      </c>
      <c r="C334" t="str">
        <f>'03_Resumo_Municipios'!D334</f>
        <v>Sul</v>
      </c>
      <c r="D334" s="4">
        <f>IFERROR(VALUE(Base_Amostral!K334),"")</f>
        <v>17898</v>
      </c>
      <c r="E334" s="4">
        <f>IFERROR(VALUE(Base_Amostral!M334),"")</f>
        <v>49.48</v>
      </c>
      <c r="F334" s="4">
        <f>'03_Resumo_Municipios'!E334</f>
        <v>7.8249999999999993</v>
      </c>
      <c r="G334" s="4">
        <f>'03_Resumo_Municipios'!F334</f>
        <v>7.7</v>
      </c>
      <c r="H334">
        <f t="shared" si="52"/>
        <v>1</v>
      </c>
      <c r="I334">
        <f t="shared" si="53"/>
        <v>1</v>
      </c>
      <c r="J334">
        <v>15223</v>
      </c>
      <c r="K334">
        <v>9.2999999999999989</v>
      </c>
      <c r="L334">
        <f t="shared" si="54"/>
        <v>212</v>
      </c>
      <c r="M334">
        <f t="shared" si="55"/>
        <v>324</v>
      </c>
      <c r="Q334">
        <v>6720</v>
      </c>
      <c r="R334">
        <v>4.2750000000000004</v>
      </c>
      <c r="S334">
        <f t="shared" si="56"/>
        <v>109</v>
      </c>
      <c r="T334">
        <f t="shared" si="57"/>
        <v>1</v>
      </c>
      <c r="Y334">
        <v>48.68</v>
      </c>
      <c r="Z334">
        <v>9.2999999999999989</v>
      </c>
      <c r="AA334">
        <f t="shared" si="58"/>
        <v>270</v>
      </c>
      <c r="AB334">
        <f t="shared" si="59"/>
        <v>324</v>
      </c>
      <c r="AG334">
        <v>20.83</v>
      </c>
      <c r="AH334">
        <v>4.2750000000000004</v>
      </c>
      <c r="AI334">
        <f t="shared" si="60"/>
        <v>160</v>
      </c>
      <c r="AJ334">
        <f t="shared" si="61"/>
        <v>1</v>
      </c>
    </row>
    <row r="335" spans="1:36">
      <c r="A335">
        <f>'03_Resumo_Municipios'!A335</f>
        <v>4123006</v>
      </c>
      <c r="B335" t="str">
        <f>'03_Resumo_Municipios'!B335</f>
        <v>Salto do Lontra</v>
      </c>
      <c r="C335" t="str">
        <f>'03_Resumo_Municipios'!D335</f>
        <v>Sul</v>
      </c>
      <c r="D335" s="4">
        <f>IFERROR(VALUE(Base_Amostral!K335),"")</f>
        <v>15223</v>
      </c>
      <c r="E335" s="4">
        <f>IFERROR(VALUE(Base_Amostral!M335),"")</f>
        <v>48.68</v>
      </c>
      <c r="F335" s="4">
        <f>'03_Resumo_Municipios'!E335</f>
        <v>9.2999999999999989</v>
      </c>
      <c r="G335" s="4">
        <f>'03_Resumo_Municipios'!F335</f>
        <v>5.3</v>
      </c>
      <c r="H335">
        <f t="shared" si="52"/>
        <v>1</v>
      </c>
      <c r="I335">
        <f t="shared" si="53"/>
        <v>1</v>
      </c>
      <c r="J335">
        <v>32097</v>
      </c>
      <c r="K335">
        <v>6.05</v>
      </c>
      <c r="L335">
        <f t="shared" si="54"/>
        <v>304</v>
      </c>
      <c r="M335">
        <f t="shared" si="55"/>
        <v>61</v>
      </c>
      <c r="Q335">
        <v>3419</v>
      </c>
      <c r="R335">
        <v>6.9</v>
      </c>
      <c r="S335">
        <f t="shared" si="56"/>
        <v>39</v>
      </c>
      <c r="T335">
        <f t="shared" si="57"/>
        <v>216</v>
      </c>
      <c r="Y335">
        <v>56.94</v>
      </c>
      <c r="Z335">
        <v>6.05</v>
      </c>
      <c r="AA335">
        <f t="shared" si="58"/>
        <v>275</v>
      </c>
      <c r="AB335">
        <f t="shared" si="59"/>
        <v>61</v>
      </c>
      <c r="AG335">
        <v>13.48</v>
      </c>
      <c r="AH335">
        <v>6.9</v>
      </c>
      <c r="AI335">
        <f t="shared" si="60"/>
        <v>96</v>
      </c>
      <c r="AJ335">
        <f t="shared" si="61"/>
        <v>216</v>
      </c>
    </row>
    <row r="336" spans="1:36">
      <c r="A336">
        <f>'03_Resumo_Municipios'!A336</f>
        <v>4108809</v>
      </c>
      <c r="B336" t="str">
        <f>'03_Resumo_Municipios'!B336</f>
        <v>Guaíra</v>
      </c>
      <c r="C336" t="str">
        <f>'03_Resumo_Municipios'!D336</f>
        <v>Sul</v>
      </c>
      <c r="D336" s="4">
        <f>IFERROR(VALUE(Base_Amostral!K336),"")</f>
        <v>32097</v>
      </c>
      <c r="E336" s="4">
        <f>IFERROR(VALUE(Base_Amostral!M336),"")</f>
        <v>56.94</v>
      </c>
      <c r="F336" s="4">
        <f>'03_Resumo_Municipios'!E336</f>
        <v>6.05</v>
      </c>
      <c r="G336" s="4">
        <f>'03_Resumo_Municipios'!F336</f>
        <v>6.25</v>
      </c>
      <c r="H336">
        <f t="shared" si="52"/>
        <v>1</v>
      </c>
      <c r="I336">
        <f t="shared" si="53"/>
        <v>1</v>
      </c>
      <c r="J336">
        <v>9540</v>
      </c>
      <c r="K336">
        <v>9.2999999999999989</v>
      </c>
      <c r="L336">
        <f t="shared" si="54"/>
        <v>146</v>
      </c>
      <c r="M336">
        <f t="shared" si="55"/>
        <v>324</v>
      </c>
      <c r="Q336">
        <v>3365</v>
      </c>
      <c r="R336">
        <v>6.6</v>
      </c>
      <c r="S336">
        <f t="shared" si="56"/>
        <v>37</v>
      </c>
      <c r="T336">
        <f t="shared" si="57"/>
        <v>154</v>
      </c>
      <c r="Y336">
        <v>13.94</v>
      </c>
      <c r="Z336">
        <v>9.2999999999999989</v>
      </c>
      <c r="AA336">
        <f t="shared" si="58"/>
        <v>107</v>
      </c>
      <c r="AB336">
        <f t="shared" si="59"/>
        <v>324</v>
      </c>
      <c r="AG336">
        <v>32.020000000000003</v>
      </c>
      <c r="AH336">
        <v>6.6</v>
      </c>
      <c r="AI336">
        <f t="shared" si="60"/>
        <v>208</v>
      </c>
      <c r="AJ336">
        <f t="shared" si="61"/>
        <v>154</v>
      </c>
    </row>
    <row r="337" spans="1:36">
      <c r="A337">
        <f>'03_Resumo_Municipios'!A337</f>
        <v>4305306</v>
      </c>
      <c r="B337" t="str">
        <f>'03_Resumo_Municipios'!B337</f>
        <v>Chapada</v>
      </c>
      <c r="C337" t="str">
        <f>'03_Resumo_Municipios'!D337</f>
        <v>Sul</v>
      </c>
      <c r="D337" s="4">
        <f>IFERROR(VALUE(Base_Amostral!K337),"")</f>
        <v>9540</v>
      </c>
      <c r="E337" s="4">
        <f>IFERROR(VALUE(Base_Amostral!M337),"")</f>
        <v>13.94</v>
      </c>
      <c r="F337" s="4">
        <f>'03_Resumo_Municipios'!E337</f>
        <v>9.2999999999999989</v>
      </c>
      <c r="G337" s="4">
        <f>'03_Resumo_Municipios'!F337</f>
        <v>6.3</v>
      </c>
      <c r="H337">
        <f t="shared" si="52"/>
        <v>1</v>
      </c>
      <c r="I337">
        <f t="shared" si="53"/>
        <v>1</v>
      </c>
      <c r="J337">
        <v>2061</v>
      </c>
      <c r="K337">
        <v>9.2999999999999989</v>
      </c>
      <c r="L337">
        <f t="shared" si="54"/>
        <v>9</v>
      </c>
      <c r="M337">
        <f t="shared" si="55"/>
        <v>324</v>
      </c>
      <c r="Q337">
        <v>15930</v>
      </c>
      <c r="R337">
        <v>6.4</v>
      </c>
      <c r="S337">
        <f t="shared" si="56"/>
        <v>215</v>
      </c>
      <c r="T337">
        <f t="shared" si="57"/>
        <v>115.5</v>
      </c>
      <c r="Y337">
        <v>1.5</v>
      </c>
      <c r="Z337">
        <v>9.2999999999999989</v>
      </c>
      <c r="AA337">
        <f t="shared" si="58"/>
        <v>9</v>
      </c>
      <c r="AB337">
        <f t="shared" si="59"/>
        <v>324</v>
      </c>
      <c r="AG337">
        <v>31.51</v>
      </c>
      <c r="AH337">
        <v>6.4</v>
      </c>
      <c r="AI337">
        <f t="shared" si="60"/>
        <v>204</v>
      </c>
      <c r="AJ337">
        <f t="shared" si="61"/>
        <v>115.5</v>
      </c>
    </row>
    <row r="338" spans="1:36">
      <c r="A338">
        <f>'03_Resumo_Municipios'!A338</f>
        <v>4314175</v>
      </c>
      <c r="B338" t="str">
        <f>'03_Resumo_Municipios'!B338</f>
        <v>Pedras Altas</v>
      </c>
      <c r="C338" t="str">
        <f>'03_Resumo_Municipios'!D338</f>
        <v>Sul</v>
      </c>
      <c r="D338" s="4">
        <f>IFERROR(VALUE(Base_Amostral!K338),"")</f>
        <v>2061</v>
      </c>
      <c r="E338" s="4">
        <f>IFERROR(VALUE(Base_Amostral!M338),"")</f>
        <v>1.5</v>
      </c>
      <c r="F338" s="4">
        <f>'03_Resumo_Municipios'!E338</f>
        <v>9.2999999999999989</v>
      </c>
      <c r="G338" s="4">
        <f>'03_Resumo_Municipios'!F338</f>
        <v>5.9</v>
      </c>
      <c r="H338">
        <f t="shared" si="52"/>
        <v>1</v>
      </c>
      <c r="I338">
        <f t="shared" si="53"/>
        <v>1</v>
      </c>
      <c r="J338">
        <v>15533</v>
      </c>
      <c r="K338">
        <v>9.2999999999999989</v>
      </c>
      <c r="L338">
        <f t="shared" si="54"/>
        <v>215</v>
      </c>
      <c r="M338">
        <f t="shared" si="55"/>
        <v>324</v>
      </c>
      <c r="Q338">
        <v>3527</v>
      </c>
      <c r="R338">
        <v>6.9</v>
      </c>
      <c r="S338">
        <f t="shared" si="56"/>
        <v>40</v>
      </c>
      <c r="T338">
        <f t="shared" si="57"/>
        <v>216</v>
      </c>
      <c r="Y338">
        <v>12.58</v>
      </c>
      <c r="Z338">
        <v>9.2999999999999989</v>
      </c>
      <c r="AA338">
        <f t="shared" si="58"/>
        <v>96</v>
      </c>
      <c r="AB338">
        <f t="shared" si="59"/>
        <v>324</v>
      </c>
      <c r="AG338">
        <v>16.23</v>
      </c>
      <c r="AH338">
        <v>6.9</v>
      </c>
      <c r="AI338">
        <f t="shared" si="60"/>
        <v>124</v>
      </c>
      <c r="AJ338">
        <f t="shared" si="61"/>
        <v>216</v>
      </c>
    </row>
    <row r="339" spans="1:36">
      <c r="A339">
        <f>'03_Resumo_Municipios'!A339</f>
        <v>4102901</v>
      </c>
      <c r="B339" t="str">
        <f>'03_Resumo_Municipios'!B339</f>
        <v>Bituruna</v>
      </c>
      <c r="C339" t="str">
        <f>'03_Resumo_Municipios'!D339</f>
        <v>Sul</v>
      </c>
      <c r="D339" s="4">
        <f>IFERROR(VALUE(Base_Amostral!K339),"")</f>
        <v>15533</v>
      </c>
      <c r="E339" s="4">
        <f>IFERROR(VALUE(Base_Amostral!M339),"")</f>
        <v>12.58</v>
      </c>
      <c r="F339" s="4">
        <f>'03_Resumo_Municipios'!E339</f>
        <v>9.2999999999999989</v>
      </c>
      <c r="G339" s="4">
        <f>'03_Resumo_Municipios'!F339</f>
        <v>6.6</v>
      </c>
      <c r="H339">
        <f t="shared" si="52"/>
        <v>1</v>
      </c>
      <c r="I339">
        <f t="shared" si="53"/>
        <v>1</v>
      </c>
      <c r="J339">
        <v>10203</v>
      </c>
      <c r="K339">
        <v>9.2999999999999989</v>
      </c>
      <c r="L339">
        <f t="shared" si="54"/>
        <v>153</v>
      </c>
      <c r="M339">
        <f t="shared" si="55"/>
        <v>324</v>
      </c>
      <c r="Q339">
        <v>5310</v>
      </c>
      <c r="R339">
        <v>8.6999999999999993</v>
      </c>
      <c r="S339">
        <f t="shared" si="56"/>
        <v>84</v>
      </c>
      <c r="T339">
        <f t="shared" si="57"/>
        <v>345.5</v>
      </c>
      <c r="Y339">
        <v>20.100000000000001</v>
      </c>
      <c r="Z339">
        <v>9.2999999999999989</v>
      </c>
      <c r="AA339">
        <f t="shared" si="58"/>
        <v>160</v>
      </c>
      <c r="AB339">
        <f t="shared" si="59"/>
        <v>324</v>
      </c>
      <c r="AG339">
        <v>10.49</v>
      </c>
      <c r="AH339">
        <v>8.6999999999999993</v>
      </c>
      <c r="AI339">
        <f t="shared" si="60"/>
        <v>78.5</v>
      </c>
      <c r="AJ339">
        <f t="shared" si="61"/>
        <v>345.5</v>
      </c>
    </row>
    <row r="340" spans="1:36">
      <c r="A340">
        <f>'03_Resumo_Municipios'!A340</f>
        <v>4316451</v>
      </c>
      <c r="B340" t="str">
        <f>'03_Resumo_Municipios'!B340</f>
        <v>Salto do Jacuí</v>
      </c>
      <c r="C340" t="str">
        <f>'03_Resumo_Municipios'!D340</f>
        <v>Sul</v>
      </c>
      <c r="D340" s="4">
        <f>IFERROR(VALUE(Base_Amostral!K340),"")</f>
        <v>10203</v>
      </c>
      <c r="E340" s="4">
        <f>IFERROR(VALUE(Base_Amostral!M340),"")</f>
        <v>20.100000000000001</v>
      </c>
      <c r="F340" s="4">
        <f>'03_Resumo_Municipios'!E340</f>
        <v>9.2999999999999989</v>
      </c>
      <c r="G340" s="4">
        <f>'03_Resumo_Municipios'!F340</f>
        <v>6.7</v>
      </c>
      <c r="H340">
        <f t="shared" si="52"/>
        <v>1</v>
      </c>
      <c r="I340">
        <f t="shared" si="53"/>
        <v>1</v>
      </c>
      <c r="J340">
        <v>6720</v>
      </c>
      <c r="K340">
        <v>3.7749999999999999</v>
      </c>
      <c r="L340">
        <f t="shared" si="54"/>
        <v>111</v>
      </c>
      <c r="M340">
        <f t="shared" si="55"/>
        <v>1</v>
      </c>
      <c r="Q340">
        <v>19084</v>
      </c>
      <c r="R340">
        <v>7.4</v>
      </c>
      <c r="S340">
        <f t="shared" si="56"/>
        <v>249</v>
      </c>
      <c r="T340">
        <f t="shared" si="57"/>
        <v>288.5</v>
      </c>
      <c r="Y340">
        <v>20.83</v>
      </c>
      <c r="Z340">
        <v>3.7749999999999999</v>
      </c>
      <c r="AA340">
        <f t="shared" si="58"/>
        <v>164</v>
      </c>
      <c r="AB340">
        <f t="shared" si="59"/>
        <v>1</v>
      </c>
      <c r="AG340">
        <v>25.37</v>
      </c>
      <c r="AH340">
        <v>7.4</v>
      </c>
      <c r="AI340">
        <f t="shared" si="60"/>
        <v>181</v>
      </c>
      <c r="AJ340">
        <f t="shared" si="61"/>
        <v>288.5</v>
      </c>
    </row>
    <row r="341" spans="1:36">
      <c r="A341">
        <f>'03_Resumo_Municipios'!A341</f>
        <v>4300208</v>
      </c>
      <c r="B341" t="str">
        <f>'03_Resumo_Municipios'!B341</f>
        <v>Ajuricaba</v>
      </c>
      <c r="C341" t="str">
        <f>'03_Resumo_Municipios'!D341</f>
        <v>Sul</v>
      </c>
      <c r="D341" s="4">
        <f>IFERROR(VALUE(Base_Amostral!K341),"")</f>
        <v>6720</v>
      </c>
      <c r="E341" s="4">
        <f>IFERROR(VALUE(Base_Amostral!M341),"")</f>
        <v>20.83</v>
      </c>
      <c r="F341" s="4">
        <f>'03_Resumo_Municipios'!E341</f>
        <v>3.7749999999999999</v>
      </c>
      <c r="G341" s="4">
        <f>'03_Resumo_Municipios'!F341</f>
        <v>4.2750000000000004</v>
      </c>
      <c r="H341">
        <f t="shared" si="52"/>
        <v>1</v>
      </c>
      <c r="I341">
        <f t="shared" si="53"/>
        <v>1</v>
      </c>
      <c r="J341">
        <v>3419</v>
      </c>
      <c r="K341">
        <v>6.9750000000000005</v>
      </c>
      <c r="L341">
        <f t="shared" si="54"/>
        <v>40</v>
      </c>
      <c r="M341">
        <f t="shared" si="55"/>
        <v>177.5</v>
      </c>
      <c r="Q341">
        <v>3330</v>
      </c>
      <c r="R341">
        <v>6.7</v>
      </c>
      <c r="S341">
        <f t="shared" si="56"/>
        <v>35</v>
      </c>
      <c r="T341">
        <f t="shared" si="57"/>
        <v>173.5</v>
      </c>
      <c r="Y341">
        <v>13.48</v>
      </c>
      <c r="Z341">
        <v>6.9750000000000005</v>
      </c>
      <c r="AA341">
        <f t="shared" si="58"/>
        <v>99</v>
      </c>
      <c r="AB341">
        <f t="shared" si="59"/>
        <v>177.5</v>
      </c>
      <c r="AG341">
        <v>11.34</v>
      </c>
      <c r="AH341">
        <v>6.7</v>
      </c>
      <c r="AI341">
        <f t="shared" si="60"/>
        <v>85</v>
      </c>
      <c r="AJ341">
        <f t="shared" si="61"/>
        <v>173.5</v>
      </c>
    </row>
    <row r="342" spans="1:36">
      <c r="A342">
        <f>'03_Resumo_Municipios'!A342</f>
        <v>4322327</v>
      </c>
      <c r="B342" t="str">
        <f>'03_Resumo_Municipios'!B342</f>
        <v>Turuçu</v>
      </c>
      <c r="C342" t="str">
        <f>'03_Resumo_Municipios'!D342</f>
        <v>Sul</v>
      </c>
      <c r="D342" s="4">
        <f>IFERROR(VALUE(Base_Amostral!K342),"")</f>
        <v>3419</v>
      </c>
      <c r="E342" s="4">
        <f>IFERROR(VALUE(Base_Amostral!M342),"")</f>
        <v>13.48</v>
      </c>
      <c r="F342" s="4">
        <f>'03_Resumo_Municipios'!E342</f>
        <v>6.9750000000000005</v>
      </c>
      <c r="G342" s="4">
        <f>'03_Resumo_Municipios'!F342</f>
        <v>6.9</v>
      </c>
      <c r="H342">
        <f t="shared" si="52"/>
        <v>1</v>
      </c>
      <c r="I342">
        <f t="shared" si="53"/>
        <v>1</v>
      </c>
      <c r="J342">
        <v>3365</v>
      </c>
      <c r="K342">
        <v>6.5249999999999995</v>
      </c>
      <c r="L342">
        <f t="shared" si="54"/>
        <v>38</v>
      </c>
      <c r="M342">
        <f t="shared" si="55"/>
        <v>112.5</v>
      </c>
      <c r="Q342">
        <v>2627</v>
      </c>
      <c r="R342">
        <v>5.4749999999999996</v>
      </c>
      <c r="S342">
        <f t="shared" si="56"/>
        <v>17</v>
      </c>
      <c r="T342">
        <f t="shared" si="57"/>
        <v>26</v>
      </c>
      <c r="Y342">
        <v>32.020000000000003</v>
      </c>
      <c r="Z342">
        <v>6.5249999999999995</v>
      </c>
      <c r="AA342">
        <f t="shared" si="58"/>
        <v>212</v>
      </c>
      <c r="AB342">
        <f t="shared" si="59"/>
        <v>112.5</v>
      </c>
      <c r="AG342">
        <v>14.14</v>
      </c>
      <c r="AH342">
        <v>5.4749999999999996</v>
      </c>
      <c r="AI342">
        <f t="shared" si="60"/>
        <v>106</v>
      </c>
      <c r="AJ342">
        <f t="shared" si="61"/>
        <v>26</v>
      </c>
    </row>
    <row r="343" spans="1:36">
      <c r="A343">
        <f>'03_Resumo_Municipios'!A343</f>
        <v>4123204</v>
      </c>
      <c r="B343" t="str">
        <f>'03_Resumo_Municipios'!B343</f>
        <v>Santa Cecília do Pavão</v>
      </c>
      <c r="C343" t="str">
        <f>'03_Resumo_Municipios'!D343</f>
        <v>Sul</v>
      </c>
      <c r="D343" s="4">
        <f>IFERROR(VALUE(Base_Amostral!K343),"")</f>
        <v>3365</v>
      </c>
      <c r="E343" s="4">
        <f>IFERROR(VALUE(Base_Amostral!M343),"")</f>
        <v>32.020000000000003</v>
      </c>
      <c r="F343" s="4">
        <f>'03_Resumo_Municipios'!E343</f>
        <v>6.5249999999999995</v>
      </c>
      <c r="G343" s="4">
        <f>'03_Resumo_Municipios'!F343</f>
        <v>6.6</v>
      </c>
      <c r="H343">
        <f t="shared" si="52"/>
        <v>1</v>
      </c>
      <c r="I343">
        <f t="shared" si="53"/>
        <v>1</v>
      </c>
      <c r="J343">
        <v>15930</v>
      </c>
      <c r="K343">
        <v>6.5750000000000011</v>
      </c>
      <c r="L343">
        <f t="shared" si="54"/>
        <v>217</v>
      </c>
      <c r="M343">
        <f t="shared" si="55"/>
        <v>124.5</v>
      </c>
      <c r="Q343">
        <v>9681</v>
      </c>
      <c r="R343">
        <v>4.3</v>
      </c>
      <c r="S343">
        <f t="shared" si="56"/>
        <v>146</v>
      </c>
      <c r="T343">
        <f t="shared" si="57"/>
        <v>2</v>
      </c>
      <c r="Y343">
        <v>31.51</v>
      </c>
      <c r="Z343">
        <v>6.5750000000000011</v>
      </c>
      <c r="AA343">
        <f t="shared" si="58"/>
        <v>208</v>
      </c>
      <c r="AB343">
        <f t="shared" si="59"/>
        <v>124.5</v>
      </c>
      <c r="AG343">
        <v>11.82</v>
      </c>
      <c r="AH343">
        <v>4.3</v>
      </c>
      <c r="AI343">
        <f t="shared" si="60"/>
        <v>89</v>
      </c>
      <c r="AJ343">
        <f t="shared" si="61"/>
        <v>2</v>
      </c>
    </row>
    <row r="344" spans="1:36">
      <c r="A344">
        <f>'03_Resumo_Municipios'!A344</f>
        <v>4126504</v>
      </c>
      <c r="B344" t="str">
        <f>'03_Resumo_Municipios'!B344</f>
        <v>Sertanópolis</v>
      </c>
      <c r="C344" t="str">
        <f>'03_Resumo_Municipios'!D344</f>
        <v>Sul</v>
      </c>
      <c r="D344" s="4">
        <f>IFERROR(VALUE(Base_Amostral!K344),"")</f>
        <v>15930</v>
      </c>
      <c r="E344" s="4">
        <f>IFERROR(VALUE(Base_Amostral!M344),"")</f>
        <v>31.51</v>
      </c>
      <c r="F344" s="4">
        <f>'03_Resumo_Municipios'!E344</f>
        <v>6.5750000000000011</v>
      </c>
      <c r="G344" s="4">
        <f>'03_Resumo_Municipios'!F344</f>
        <v>6.4</v>
      </c>
      <c r="H344">
        <f t="shared" si="52"/>
        <v>1</v>
      </c>
      <c r="I344">
        <f t="shared" si="53"/>
        <v>1</v>
      </c>
      <c r="J344">
        <v>3527</v>
      </c>
      <c r="K344">
        <v>7.0749999999999993</v>
      </c>
      <c r="L344">
        <f t="shared" si="54"/>
        <v>41</v>
      </c>
      <c r="M344">
        <f t="shared" si="55"/>
        <v>185.5</v>
      </c>
      <c r="Q344">
        <v>31217</v>
      </c>
      <c r="R344">
        <v>6.7</v>
      </c>
      <c r="S344">
        <f t="shared" si="56"/>
        <v>295</v>
      </c>
      <c r="T344">
        <f t="shared" si="57"/>
        <v>173.5</v>
      </c>
      <c r="Y344">
        <v>16.23</v>
      </c>
      <c r="Z344">
        <v>7.0749999999999993</v>
      </c>
      <c r="AA344">
        <f t="shared" si="58"/>
        <v>128</v>
      </c>
      <c r="AB344">
        <f t="shared" si="59"/>
        <v>185.5</v>
      </c>
      <c r="AG344">
        <v>96.65</v>
      </c>
      <c r="AH344">
        <v>6.7</v>
      </c>
      <c r="AI344">
        <f t="shared" si="60"/>
        <v>308</v>
      </c>
      <c r="AJ344">
        <f t="shared" si="61"/>
        <v>173.5</v>
      </c>
    </row>
    <row r="345" spans="1:36">
      <c r="A345">
        <f>'03_Resumo_Municipios'!A345</f>
        <v>4101655</v>
      </c>
      <c r="B345" t="str">
        <f>'03_Resumo_Municipios'!B345</f>
        <v>Arapuã</v>
      </c>
      <c r="C345" t="str">
        <f>'03_Resumo_Municipios'!D345</f>
        <v>Sul</v>
      </c>
      <c r="D345" s="4">
        <f>IFERROR(VALUE(Base_Amostral!K345),"")</f>
        <v>3527</v>
      </c>
      <c r="E345" s="4">
        <f>IFERROR(VALUE(Base_Amostral!M345),"")</f>
        <v>16.23</v>
      </c>
      <c r="F345" s="4">
        <f>'03_Resumo_Municipios'!E345</f>
        <v>7.0749999999999993</v>
      </c>
      <c r="G345" s="4">
        <f>'03_Resumo_Municipios'!F345</f>
        <v>6.9</v>
      </c>
      <c r="H345">
        <f t="shared" si="52"/>
        <v>1</v>
      </c>
      <c r="I345">
        <f t="shared" si="53"/>
        <v>1</v>
      </c>
      <c r="J345">
        <v>5310</v>
      </c>
      <c r="K345">
        <v>8.85</v>
      </c>
      <c r="L345">
        <f t="shared" si="54"/>
        <v>85</v>
      </c>
      <c r="M345">
        <f t="shared" si="55"/>
        <v>288</v>
      </c>
      <c r="Q345">
        <v>72587</v>
      </c>
      <c r="R345">
        <v>6.7</v>
      </c>
      <c r="S345">
        <f t="shared" si="56"/>
        <v>329</v>
      </c>
      <c r="T345">
        <f t="shared" si="57"/>
        <v>173.5</v>
      </c>
      <c r="Y345">
        <v>10.49</v>
      </c>
      <c r="Z345">
        <v>8.85</v>
      </c>
      <c r="AA345">
        <f t="shared" si="58"/>
        <v>80.5</v>
      </c>
      <c r="AB345">
        <f t="shared" si="59"/>
        <v>288</v>
      </c>
      <c r="AG345">
        <v>278.31</v>
      </c>
      <c r="AH345">
        <v>6.7</v>
      </c>
      <c r="AI345">
        <f t="shared" si="60"/>
        <v>340</v>
      </c>
      <c r="AJ345">
        <f t="shared" si="61"/>
        <v>173.5</v>
      </c>
    </row>
    <row r="346" spans="1:36">
      <c r="A346">
        <f>'03_Resumo_Municipios'!A346</f>
        <v>4300638</v>
      </c>
      <c r="B346" t="str">
        <f>'03_Resumo_Municipios'!B346</f>
        <v>Amaral Ferrador</v>
      </c>
      <c r="C346" t="str">
        <f>'03_Resumo_Municipios'!D346</f>
        <v>Sul</v>
      </c>
      <c r="D346" s="4">
        <f>IFERROR(VALUE(Base_Amostral!K346),"")</f>
        <v>5310</v>
      </c>
      <c r="E346" s="4">
        <f>IFERROR(VALUE(Base_Amostral!M346),"")</f>
        <v>10.49</v>
      </c>
      <c r="F346" s="4">
        <f>'03_Resumo_Municipios'!E346</f>
        <v>8.85</v>
      </c>
      <c r="G346" s="4">
        <f>'03_Resumo_Municipios'!F346</f>
        <v>8.6999999999999993</v>
      </c>
      <c r="H346">
        <f t="shared" si="52"/>
        <v>1</v>
      </c>
      <c r="I346">
        <f t="shared" si="53"/>
        <v>1</v>
      </c>
      <c r="J346">
        <v>19084</v>
      </c>
      <c r="K346">
        <v>7.25</v>
      </c>
      <c r="L346">
        <f t="shared" si="54"/>
        <v>252</v>
      </c>
      <c r="M346">
        <f t="shared" si="55"/>
        <v>217</v>
      </c>
      <c r="Q346">
        <v>12344</v>
      </c>
      <c r="R346">
        <v>7</v>
      </c>
      <c r="S346">
        <f t="shared" si="56"/>
        <v>185</v>
      </c>
      <c r="T346">
        <f t="shared" si="57"/>
        <v>233.5</v>
      </c>
      <c r="Y346">
        <v>25.37</v>
      </c>
      <c r="Z346">
        <v>7.25</v>
      </c>
      <c r="AA346">
        <f t="shared" si="58"/>
        <v>185</v>
      </c>
      <c r="AB346">
        <f t="shared" si="59"/>
        <v>217</v>
      </c>
      <c r="AG346">
        <v>48.6</v>
      </c>
      <c r="AH346">
        <v>7</v>
      </c>
      <c r="AI346">
        <f t="shared" si="60"/>
        <v>263</v>
      </c>
      <c r="AJ346">
        <f t="shared" si="61"/>
        <v>233.5</v>
      </c>
    </row>
    <row r="347" spans="1:36">
      <c r="A347">
        <f>'03_Resumo_Municipios'!A347</f>
        <v>4302709</v>
      </c>
      <c r="B347" t="str">
        <f>'03_Resumo_Municipios'!B347</f>
        <v>Butiá</v>
      </c>
      <c r="C347" t="str">
        <f>'03_Resumo_Municipios'!D347</f>
        <v>Sul</v>
      </c>
      <c r="D347" s="4">
        <f>IFERROR(VALUE(Base_Amostral!K347),"")</f>
        <v>19084</v>
      </c>
      <c r="E347" s="4">
        <f>IFERROR(VALUE(Base_Amostral!M347),"")</f>
        <v>25.37</v>
      </c>
      <c r="F347" s="4">
        <f>'03_Resumo_Municipios'!E347</f>
        <v>7.25</v>
      </c>
      <c r="G347" s="4">
        <f>'03_Resumo_Municipios'!F347</f>
        <v>7.4</v>
      </c>
      <c r="H347">
        <f t="shared" si="52"/>
        <v>1</v>
      </c>
      <c r="I347">
        <f t="shared" si="53"/>
        <v>1</v>
      </c>
      <c r="J347">
        <v>3330</v>
      </c>
      <c r="K347">
        <v>6.8249999999999993</v>
      </c>
      <c r="L347">
        <f t="shared" si="54"/>
        <v>36</v>
      </c>
      <c r="M347">
        <f t="shared" si="55"/>
        <v>165</v>
      </c>
      <c r="Q347">
        <v>5341</v>
      </c>
      <c r="R347">
        <v>5.6</v>
      </c>
      <c r="S347">
        <f t="shared" si="56"/>
        <v>86</v>
      </c>
      <c r="T347">
        <f t="shared" si="57"/>
        <v>37.5</v>
      </c>
      <c r="Y347">
        <v>11.34</v>
      </c>
      <c r="Z347">
        <v>6.8249999999999993</v>
      </c>
      <c r="AA347">
        <f t="shared" si="58"/>
        <v>87</v>
      </c>
      <c r="AB347">
        <f t="shared" si="59"/>
        <v>165</v>
      </c>
      <c r="AG347">
        <v>13.78</v>
      </c>
      <c r="AH347">
        <v>5.6</v>
      </c>
      <c r="AI347">
        <f t="shared" si="60"/>
        <v>102</v>
      </c>
      <c r="AJ347">
        <f t="shared" si="61"/>
        <v>37.5</v>
      </c>
    </row>
    <row r="348" spans="1:36">
      <c r="A348">
        <f>'03_Resumo_Municipios'!A348</f>
        <v>4209805</v>
      </c>
      <c r="B348" t="str">
        <f>'03_Resumo_Municipios'!B348</f>
        <v>Leoberto Leal</v>
      </c>
      <c r="C348" t="str">
        <f>'03_Resumo_Municipios'!D348</f>
        <v>Sul</v>
      </c>
      <c r="D348" s="4">
        <f>IFERROR(VALUE(Base_Amostral!K348),"")</f>
        <v>3330</v>
      </c>
      <c r="E348" s="4">
        <f>IFERROR(VALUE(Base_Amostral!M348),"")</f>
        <v>11.34</v>
      </c>
      <c r="F348" s="4">
        <f>'03_Resumo_Municipios'!E348</f>
        <v>6.8249999999999993</v>
      </c>
      <c r="G348" s="4">
        <f>'03_Resumo_Municipios'!F348</f>
        <v>6.7</v>
      </c>
      <c r="H348">
        <f t="shared" si="52"/>
        <v>1</v>
      </c>
      <c r="I348">
        <f t="shared" si="53"/>
        <v>1</v>
      </c>
      <c r="J348">
        <v>2627</v>
      </c>
      <c r="K348">
        <v>5.2</v>
      </c>
      <c r="L348">
        <f t="shared" si="54"/>
        <v>17</v>
      </c>
      <c r="M348">
        <f t="shared" si="55"/>
        <v>14</v>
      </c>
      <c r="Q348">
        <v>2652</v>
      </c>
      <c r="R348">
        <v>5.5</v>
      </c>
      <c r="S348">
        <f t="shared" si="56"/>
        <v>19</v>
      </c>
      <c r="T348">
        <f t="shared" si="57"/>
        <v>28</v>
      </c>
      <c r="Y348">
        <v>14.14</v>
      </c>
      <c r="Z348">
        <v>5.2</v>
      </c>
      <c r="AA348">
        <f t="shared" si="58"/>
        <v>109</v>
      </c>
      <c r="AB348">
        <f t="shared" si="59"/>
        <v>14</v>
      </c>
      <c r="AG348">
        <v>31.93</v>
      </c>
      <c r="AH348">
        <v>5.5</v>
      </c>
      <c r="AI348">
        <f t="shared" si="60"/>
        <v>206</v>
      </c>
      <c r="AJ348">
        <f t="shared" si="61"/>
        <v>28</v>
      </c>
    </row>
    <row r="349" spans="1:36">
      <c r="A349">
        <f>'03_Resumo_Municipios'!A349</f>
        <v>4103404</v>
      </c>
      <c r="B349" t="str">
        <f>'03_Resumo_Municipios'!B349</f>
        <v>Cafeara</v>
      </c>
      <c r="C349" t="str">
        <f>'03_Resumo_Municipios'!D349</f>
        <v>Sul</v>
      </c>
      <c r="D349" s="4">
        <f>IFERROR(VALUE(Base_Amostral!K349),"")</f>
        <v>2627</v>
      </c>
      <c r="E349" s="4">
        <f>IFERROR(VALUE(Base_Amostral!M349),"")</f>
        <v>14.14</v>
      </c>
      <c r="F349" s="4">
        <f>'03_Resumo_Municipios'!E349</f>
        <v>5.2</v>
      </c>
      <c r="G349" s="4">
        <f>'03_Resumo_Municipios'!F349</f>
        <v>5.4749999999999996</v>
      </c>
      <c r="H349">
        <f t="shared" si="52"/>
        <v>1</v>
      </c>
      <c r="I349">
        <f t="shared" si="53"/>
        <v>1</v>
      </c>
      <c r="J349">
        <v>9681</v>
      </c>
      <c r="K349">
        <v>4.4250000000000007</v>
      </c>
      <c r="L349">
        <f t="shared" si="54"/>
        <v>148</v>
      </c>
      <c r="M349">
        <f t="shared" si="55"/>
        <v>6.5</v>
      </c>
      <c r="Q349">
        <v>182093</v>
      </c>
      <c r="R349">
        <v>7.3</v>
      </c>
      <c r="S349">
        <f t="shared" si="56"/>
        <v>350</v>
      </c>
      <c r="T349">
        <f t="shared" si="57"/>
        <v>271.5</v>
      </c>
      <c r="Y349">
        <v>11.82</v>
      </c>
      <c r="Z349">
        <v>4.4250000000000007</v>
      </c>
      <c r="AA349">
        <f t="shared" si="58"/>
        <v>91</v>
      </c>
      <c r="AB349">
        <f t="shared" si="59"/>
        <v>6.5</v>
      </c>
      <c r="AG349">
        <v>57.48</v>
      </c>
      <c r="AH349">
        <v>7.3</v>
      </c>
      <c r="AI349">
        <f t="shared" si="60"/>
        <v>270</v>
      </c>
      <c r="AJ349">
        <f t="shared" si="61"/>
        <v>271.5</v>
      </c>
    </row>
    <row r="350" spans="1:36">
      <c r="A350">
        <f>'03_Resumo_Municipios'!A350</f>
        <v>4128534</v>
      </c>
      <c r="B350" t="str">
        <f>'03_Resumo_Municipios'!B350</f>
        <v>Ventania</v>
      </c>
      <c r="C350" t="str">
        <f>'03_Resumo_Municipios'!D350</f>
        <v>Sul</v>
      </c>
      <c r="D350" s="4">
        <f>IFERROR(VALUE(Base_Amostral!K350),"")</f>
        <v>9681</v>
      </c>
      <c r="E350" s="4">
        <f>IFERROR(VALUE(Base_Amostral!M350),"")</f>
        <v>11.82</v>
      </c>
      <c r="F350" s="4">
        <f>'03_Resumo_Municipios'!E350</f>
        <v>4.4250000000000007</v>
      </c>
      <c r="G350" s="4">
        <f>'03_Resumo_Municipios'!F350</f>
        <v>4.3</v>
      </c>
      <c r="H350">
        <f t="shared" si="52"/>
        <v>1</v>
      </c>
      <c r="I350">
        <f t="shared" si="53"/>
        <v>1</v>
      </c>
      <c r="J350">
        <v>31217</v>
      </c>
      <c r="K350">
        <v>6.85</v>
      </c>
      <c r="L350">
        <f t="shared" si="54"/>
        <v>299</v>
      </c>
      <c r="M350">
        <f t="shared" si="55"/>
        <v>168</v>
      </c>
      <c r="Q350">
        <v>2591</v>
      </c>
      <c r="R350">
        <v>7.3500000000000005</v>
      </c>
      <c r="S350">
        <f t="shared" si="56"/>
        <v>16</v>
      </c>
      <c r="T350">
        <f t="shared" si="57"/>
        <v>279</v>
      </c>
      <c r="Y350">
        <v>96.65</v>
      </c>
      <c r="Z350">
        <v>6.85</v>
      </c>
      <c r="AA350">
        <f t="shared" si="58"/>
        <v>315</v>
      </c>
      <c r="AB350">
        <f t="shared" si="59"/>
        <v>168</v>
      </c>
      <c r="AG350">
        <v>17.440000000000001</v>
      </c>
      <c r="AH350">
        <v>7.3500000000000005</v>
      </c>
      <c r="AI350">
        <f t="shared" si="60"/>
        <v>132</v>
      </c>
      <c r="AJ350">
        <f t="shared" si="61"/>
        <v>279</v>
      </c>
    </row>
    <row r="351" spans="1:36">
      <c r="A351">
        <f>'03_Resumo_Municipios'!A351</f>
        <v>4111258</v>
      </c>
      <c r="B351" t="str">
        <f>'03_Resumo_Municipios'!B351</f>
        <v>Itaperuçu</v>
      </c>
      <c r="C351" t="str">
        <f>'03_Resumo_Municipios'!D351</f>
        <v>Sul</v>
      </c>
      <c r="D351" s="4">
        <f>IFERROR(VALUE(Base_Amostral!K351),"")</f>
        <v>31217</v>
      </c>
      <c r="E351" s="4">
        <f>IFERROR(VALUE(Base_Amostral!M351),"")</f>
        <v>96.65</v>
      </c>
      <c r="F351" s="4">
        <f>'03_Resumo_Municipios'!E351</f>
        <v>6.85</v>
      </c>
      <c r="G351" s="4">
        <f>'03_Resumo_Municipios'!F351</f>
        <v>6.7</v>
      </c>
      <c r="H351">
        <f t="shared" si="52"/>
        <v>1</v>
      </c>
      <c r="I351">
        <f t="shared" si="53"/>
        <v>1</v>
      </c>
      <c r="J351">
        <v>72587</v>
      </c>
      <c r="K351">
        <v>6.9</v>
      </c>
      <c r="L351">
        <f t="shared" si="54"/>
        <v>333</v>
      </c>
      <c r="M351">
        <f t="shared" si="55"/>
        <v>172.5</v>
      </c>
      <c r="Q351">
        <v>5427</v>
      </c>
      <c r="R351">
        <v>6.8</v>
      </c>
      <c r="S351">
        <f t="shared" si="56"/>
        <v>87</v>
      </c>
      <c r="T351">
        <f t="shared" si="57"/>
        <v>192.5</v>
      </c>
      <c r="Y351">
        <v>278.31</v>
      </c>
      <c r="Z351">
        <v>6.9</v>
      </c>
      <c r="AA351">
        <f t="shared" si="58"/>
        <v>346</v>
      </c>
      <c r="AB351">
        <f t="shared" si="59"/>
        <v>172.5</v>
      </c>
      <c r="AG351">
        <v>38.97</v>
      </c>
      <c r="AH351">
        <v>6.8</v>
      </c>
      <c r="AI351">
        <f t="shared" si="60"/>
        <v>233</v>
      </c>
      <c r="AJ351">
        <f t="shared" si="61"/>
        <v>192.5</v>
      </c>
    </row>
    <row r="352" spans="1:36">
      <c r="A352">
        <f>'03_Resumo_Municipios'!A352</f>
        <v>4214805</v>
      </c>
      <c r="B352" t="str">
        <f>'03_Resumo_Municipios'!B352</f>
        <v>Rio do Sul</v>
      </c>
      <c r="C352" t="str">
        <f>'03_Resumo_Municipios'!D352</f>
        <v>Sul</v>
      </c>
      <c r="D352" s="4">
        <f>IFERROR(VALUE(Base_Amostral!K352),"")</f>
        <v>72587</v>
      </c>
      <c r="E352" s="4">
        <f>IFERROR(VALUE(Base_Amostral!M352),"")</f>
        <v>278.31</v>
      </c>
      <c r="F352" s="4">
        <f>'03_Resumo_Municipios'!E352</f>
        <v>6.9</v>
      </c>
      <c r="G352" s="4">
        <f>'03_Resumo_Municipios'!F352</f>
        <v>6.7</v>
      </c>
      <c r="H352">
        <f t="shared" si="52"/>
        <v>1</v>
      </c>
      <c r="I352">
        <f t="shared" si="53"/>
        <v>1</v>
      </c>
      <c r="J352">
        <v>12344</v>
      </c>
      <c r="K352">
        <v>7.45</v>
      </c>
      <c r="L352">
        <f t="shared" si="54"/>
        <v>187</v>
      </c>
      <c r="M352">
        <f t="shared" si="55"/>
        <v>236</v>
      </c>
      <c r="Q352">
        <v>5481</v>
      </c>
      <c r="R352">
        <v>6</v>
      </c>
      <c r="S352">
        <f t="shared" si="56"/>
        <v>88</v>
      </c>
      <c r="T352">
        <f t="shared" si="57"/>
        <v>64.5</v>
      </c>
      <c r="Y352">
        <v>48.6</v>
      </c>
      <c r="Z352">
        <v>7.45</v>
      </c>
      <c r="AA352">
        <f t="shared" si="58"/>
        <v>269</v>
      </c>
      <c r="AB352">
        <f t="shared" si="59"/>
        <v>236</v>
      </c>
      <c r="AG352">
        <v>32.01</v>
      </c>
      <c r="AH352">
        <v>6</v>
      </c>
      <c r="AI352">
        <f t="shared" si="60"/>
        <v>207</v>
      </c>
      <c r="AJ352">
        <f t="shared" si="61"/>
        <v>64.5</v>
      </c>
    </row>
    <row r="353" spans="1:36">
      <c r="A353">
        <f>'03_Resumo_Municipios'!A353</f>
        <v>4111209</v>
      </c>
      <c r="B353" t="str">
        <f>'03_Resumo_Municipios'!B353</f>
        <v>Itapejara d'Oeste</v>
      </c>
      <c r="C353" t="str">
        <f>'03_Resumo_Municipios'!D353</f>
        <v>Sul</v>
      </c>
      <c r="D353" s="4">
        <f>IFERROR(VALUE(Base_Amostral!K353),"")</f>
        <v>12344</v>
      </c>
      <c r="E353" s="4">
        <f>IFERROR(VALUE(Base_Amostral!M353),"")</f>
        <v>48.6</v>
      </c>
      <c r="F353" s="4">
        <f>'03_Resumo_Municipios'!E353</f>
        <v>7.45</v>
      </c>
      <c r="G353" s="4">
        <f>'03_Resumo_Municipios'!F353</f>
        <v>7</v>
      </c>
      <c r="H353">
        <f t="shared" si="52"/>
        <v>1</v>
      </c>
      <c r="I353">
        <f t="shared" si="53"/>
        <v>1</v>
      </c>
      <c r="J353">
        <v>5341</v>
      </c>
      <c r="K353">
        <v>5.6750000000000007</v>
      </c>
      <c r="L353">
        <f t="shared" si="54"/>
        <v>87</v>
      </c>
      <c r="M353">
        <f t="shared" si="55"/>
        <v>34.5</v>
      </c>
      <c r="Q353">
        <v>10334</v>
      </c>
      <c r="R353">
        <v>6.9</v>
      </c>
      <c r="S353">
        <f t="shared" si="56"/>
        <v>159</v>
      </c>
      <c r="T353">
        <f t="shared" si="57"/>
        <v>216</v>
      </c>
      <c r="Y353">
        <v>13.78</v>
      </c>
      <c r="Z353">
        <v>5.6750000000000007</v>
      </c>
      <c r="AA353">
        <f t="shared" si="58"/>
        <v>105</v>
      </c>
      <c r="AB353">
        <f t="shared" si="59"/>
        <v>34.5</v>
      </c>
      <c r="AG353">
        <v>72.62</v>
      </c>
      <c r="AH353">
        <v>6.9</v>
      </c>
      <c r="AI353">
        <f t="shared" si="60"/>
        <v>291</v>
      </c>
      <c r="AJ353">
        <f t="shared" si="61"/>
        <v>216</v>
      </c>
    </row>
    <row r="354" spans="1:36">
      <c r="A354">
        <f>'03_Resumo_Municipios'!A354</f>
        <v>4311254</v>
      </c>
      <c r="B354" t="str">
        <f>'03_Resumo_Municipios'!B354</f>
        <v>Lagoão</v>
      </c>
      <c r="C354" t="str">
        <f>'03_Resumo_Municipios'!D354</f>
        <v>Sul</v>
      </c>
      <c r="D354" s="4">
        <f>IFERROR(VALUE(Base_Amostral!K354),"")</f>
        <v>5341</v>
      </c>
      <c r="E354" s="4">
        <f>IFERROR(VALUE(Base_Amostral!M354),"")</f>
        <v>13.78</v>
      </c>
      <c r="F354" s="4">
        <f>'03_Resumo_Municipios'!E354</f>
        <v>5.6750000000000007</v>
      </c>
      <c r="G354" s="4">
        <f>'03_Resumo_Municipios'!F354</f>
        <v>5.6</v>
      </c>
      <c r="H354">
        <f t="shared" si="52"/>
        <v>1</v>
      </c>
      <c r="I354">
        <f t="shared" si="53"/>
        <v>1</v>
      </c>
      <c r="J354">
        <v>2652</v>
      </c>
      <c r="K354">
        <v>5.85</v>
      </c>
      <c r="L354">
        <f t="shared" si="54"/>
        <v>19</v>
      </c>
      <c r="M354">
        <f t="shared" si="55"/>
        <v>48</v>
      </c>
      <c r="Q354">
        <v>19878</v>
      </c>
      <c r="R354">
        <v>6.7</v>
      </c>
      <c r="S354">
        <f t="shared" si="56"/>
        <v>252</v>
      </c>
      <c r="T354">
        <f t="shared" si="57"/>
        <v>173.5</v>
      </c>
      <c r="Y354">
        <v>31.93</v>
      </c>
      <c r="Z354">
        <v>5.85</v>
      </c>
      <c r="AA354">
        <f t="shared" si="58"/>
        <v>210</v>
      </c>
      <c r="AB354">
        <f t="shared" si="59"/>
        <v>48</v>
      </c>
      <c r="AG354">
        <v>84.25</v>
      </c>
      <c r="AH354">
        <v>6.7</v>
      </c>
      <c r="AI354">
        <f t="shared" si="60"/>
        <v>300</v>
      </c>
      <c r="AJ354">
        <f t="shared" si="61"/>
        <v>173.5</v>
      </c>
    </row>
    <row r="355" spans="1:36">
      <c r="A355">
        <f>'03_Resumo_Municipios'!A355</f>
        <v>4108106</v>
      </c>
      <c r="B355" t="str">
        <f>'03_Resumo_Municipios'!B355</f>
        <v>Flórida</v>
      </c>
      <c r="C355" t="str">
        <f>'03_Resumo_Municipios'!D355</f>
        <v>Sul</v>
      </c>
      <c r="D355" s="4">
        <f>IFERROR(VALUE(Base_Amostral!K355),"")</f>
        <v>2652</v>
      </c>
      <c r="E355" s="4">
        <f>IFERROR(VALUE(Base_Amostral!M355),"")</f>
        <v>31.93</v>
      </c>
      <c r="F355" s="4">
        <f>'03_Resumo_Municipios'!E355</f>
        <v>5.85</v>
      </c>
      <c r="G355" s="4">
        <f>'03_Resumo_Municipios'!F355</f>
        <v>5.5</v>
      </c>
      <c r="H355">
        <f t="shared" si="52"/>
        <v>1</v>
      </c>
      <c r="I355">
        <f t="shared" si="53"/>
        <v>1</v>
      </c>
      <c r="J355">
        <v>182093</v>
      </c>
      <c r="K355">
        <v>9.3333333333333339</v>
      </c>
      <c r="L355">
        <f t="shared" si="54"/>
        <v>355</v>
      </c>
      <c r="M355">
        <f t="shared" si="55"/>
        <v>356</v>
      </c>
      <c r="Q355">
        <v>3651</v>
      </c>
      <c r="R355">
        <v>6.9</v>
      </c>
      <c r="S355">
        <f t="shared" si="56"/>
        <v>42</v>
      </c>
      <c r="T355">
        <f t="shared" si="57"/>
        <v>216</v>
      </c>
      <c r="Y355">
        <v>57.48</v>
      </c>
      <c r="Z355">
        <v>9.3333333333333339</v>
      </c>
      <c r="AA355">
        <f t="shared" si="58"/>
        <v>276</v>
      </c>
      <c r="AB355">
        <f t="shared" si="59"/>
        <v>356</v>
      </c>
      <c r="AG355">
        <v>21.13</v>
      </c>
      <c r="AH355">
        <v>6.9</v>
      </c>
      <c r="AI355">
        <f t="shared" si="60"/>
        <v>162</v>
      </c>
      <c r="AJ355">
        <f t="shared" si="61"/>
        <v>216</v>
      </c>
    </row>
    <row r="356" spans="1:36">
      <c r="A356">
        <f>'03_Resumo_Municipios'!A356</f>
        <v>4109401</v>
      </c>
      <c r="B356" t="str">
        <f>'03_Resumo_Municipios'!B356</f>
        <v>Guarapuava</v>
      </c>
      <c r="C356" t="str">
        <f>'03_Resumo_Municipios'!D356</f>
        <v>Sul</v>
      </c>
      <c r="D356" s="4">
        <f>IFERROR(VALUE(Base_Amostral!K356),"")</f>
        <v>182093</v>
      </c>
      <c r="E356" s="4">
        <f>IFERROR(VALUE(Base_Amostral!M356),"")</f>
        <v>57.48</v>
      </c>
      <c r="F356" s="4">
        <f>'03_Resumo_Municipios'!E356</f>
        <v>9.3333333333333339</v>
      </c>
      <c r="G356" s="4">
        <f>'03_Resumo_Municipios'!F356</f>
        <v>7.3</v>
      </c>
      <c r="H356">
        <f t="shared" si="52"/>
        <v>1</v>
      </c>
      <c r="I356">
        <f t="shared" si="53"/>
        <v>1</v>
      </c>
      <c r="J356">
        <v>2591</v>
      </c>
      <c r="K356">
        <v>8</v>
      </c>
      <c r="L356">
        <f t="shared" si="54"/>
        <v>16</v>
      </c>
      <c r="M356">
        <f t="shared" si="55"/>
        <v>269.5</v>
      </c>
      <c r="Q356">
        <v>3072</v>
      </c>
      <c r="R356">
        <v>7.2</v>
      </c>
      <c r="S356">
        <f t="shared" si="56"/>
        <v>28</v>
      </c>
      <c r="T356">
        <f t="shared" si="57"/>
        <v>257</v>
      </c>
      <c r="Y356">
        <v>17.440000000000001</v>
      </c>
      <c r="Z356">
        <v>8</v>
      </c>
      <c r="AA356">
        <f t="shared" si="58"/>
        <v>136</v>
      </c>
      <c r="AB356">
        <f t="shared" si="59"/>
        <v>269.5</v>
      </c>
      <c r="AG356">
        <v>39.299999999999997</v>
      </c>
      <c r="AH356">
        <v>7.2</v>
      </c>
      <c r="AI356">
        <f t="shared" si="60"/>
        <v>234</v>
      </c>
      <c r="AJ356">
        <f t="shared" si="61"/>
        <v>257</v>
      </c>
    </row>
    <row r="357" spans="1:36">
      <c r="A357">
        <f>'03_Resumo_Municipios'!A357</f>
        <v>4321634</v>
      </c>
      <c r="B357" t="str">
        <f>'03_Resumo_Municipios'!B357</f>
        <v>Três Arroios</v>
      </c>
      <c r="C357" t="str">
        <f>'03_Resumo_Municipios'!D357</f>
        <v>Sul</v>
      </c>
      <c r="D357" s="4">
        <f>IFERROR(VALUE(Base_Amostral!K357),"")</f>
        <v>2591</v>
      </c>
      <c r="E357" s="4">
        <f>IFERROR(VALUE(Base_Amostral!M357),"")</f>
        <v>17.440000000000001</v>
      </c>
      <c r="F357" s="4">
        <f>'03_Resumo_Municipios'!E357</f>
        <v>8</v>
      </c>
      <c r="G357" s="4">
        <f>'03_Resumo_Municipios'!F357</f>
        <v>7.3500000000000005</v>
      </c>
      <c r="H357">
        <f t="shared" si="52"/>
        <v>1</v>
      </c>
      <c r="I357">
        <f t="shared" si="53"/>
        <v>1</v>
      </c>
      <c r="J357">
        <v>5427</v>
      </c>
      <c r="K357">
        <v>6.75</v>
      </c>
      <c r="L357">
        <f t="shared" si="54"/>
        <v>88</v>
      </c>
      <c r="M357">
        <f t="shared" si="55"/>
        <v>154.5</v>
      </c>
      <c r="S357" t="e">
        <f t="shared" si="56"/>
        <v>#N/A</v>
      </c>
      <c r="T357" t="e">
        <f t="shared" si="57"/>
        <v>#N/A</v>
      </c>
      <c r="Y357">
        <v>38.97</v>
      </c>
      <c r="Z357">
        <v>6.75</v>
      </c>
      <c r="AA357">
        <f t="shared" si="58"/>
        <v>238</v>
      </c>
      <c r="AB357">
        <f t="shared" si="59"/>
        <v>154.5</v>
      </c>
    </row>
    <row r="358" spans="1:36">
      <c r="A358">
        <f>'03_Resumo_Municipios'!A358</f>
        <v>4111704</v>
      </c>
      <c r="B358" t="str">
        <f>'03_Resumo_Municipios'!B358</f>
        <v>Jaboti</v>
      </c>
      <c r="C358" t="str">
        <f>'03_Resumo_Municipios'!D358</f>
        <v>Sul</v>
      </c>
      <c r="D358" s="4">
        <f>IFERROR(VALUE(Base_Amostral!K358),"")</f>
        <v>5427</v>
      </c>
      <c r="E358" s="4">
        <f>IFERROR(VALUE(Base_Amostral!M358),"")</f>
        <v>38.97</v>
      </c>
      <c r="F358" s="4">
        <f>'03_Resumo_Municipios'!E358</f>
        <v>6.75</v>
      </c>
      <c r="G358" s="4">
        <f>'03_Resumo_Municipios'!F358</f>
        <v>6.8</v>
      </c>
      <c r="H358">
        <f t="shared" si="52"/>
        <v>1</v>
      </c>
      <c r="I358">
        <f t="shared" si="53"/>
        <v>1</v>
      </c>
      <c r="J358">
        <v>5481</v>
      </c>
      <c r="K358">
        <v>6.1</v>
      </c>
      <c r="L358">
        <f t="shared" si="54"/>
        <v>90</v>
      </c>
      <c r="M358">
        <f t="shared" si="55"/>
        <v>67.5</v>
      </c>
      <c r="S358" t="e">
        <f t="shared" si="56"/>
        <v>#N/A</v>
      </c>
      <c r="T358" t="e">
        <f t="shared" si="57"/>
        <v>#N/A</v>
      </c>
      <c r="Y358">
        <v>32.01</v>
      </c>
      <c r="Z358">
        <v>6.1</v>
      </c>
      <c r="AA358">
        <f t="shared" si="58"/>
        <v>211</v>
      </c>
      <c r="AB358">
        <f t="shared" si="59"/>
        <v>67.5</v>
      </c>
    </row>
    <row r="359" spans="1:36">
      <c r="A359">
        <f>'03_Resumo_Municipios'!A359</f>
        <v>4319109</v>
      </c>
      <c r="B359" t="str">
        <f>'03_Resumo_Municipios'!B359</f>
        <v>São Martinho</v>
      </c>
      <c r="C359" t="str">
        <f>'03_Resumo_Municipios'!D359</f>
        <v>Sul</v>
      </c>
      <c r="D359" s="4">
        <f>IFERROR(VALUE(Base_Amostral!K359),"")</f>
        <v>5481</v>
      </c>
      <c r="E359" s="4">
        <f>IFERROR(VALUE(Base_Amostral!M359),"")</f>
        <v>32.01</v>
      </c>
      <c r="F359" s="4">
        <f>'03_Resumo_Municipios'!E359</f>
        <v>6.1</v>
      </c>
      <c r="G359" s="4">
        <f>'03_Resumo_Municipios'!F359</f>
        <v>6</v>
      </c>
      <c r="H359">
        <f t="shared" si="52"/>
        <v>1</v>
      </c>
      <c r="I359">
        <f t="shared" si="53"/>
        <v>1</v>
      </c>
      <c r="J359">
        <v>10334</v>
      </c>
      <c r="K359">
        <v>9.2999999999999989</v>
      </c>
      <c r="L359">
        <f t="shared" si="54"/>
        <v>161</v>
      </c>
      <c r="M359">
        <f t="shared" si="55"/>
        <v>324</v>
      </c>
      <c r="S359" t="e">
        <f t="shared" si="56"/>
        <v>#N/A</v>
      </c>
      <c r="T359" t="e">
        <f t="shared" si="57"/>
        <v>#N/A</v>
      </c>
      <c r="Y359">
        <v>72.62</v>
      </c>
      <c r="Z359">
        <v>9.2999999999999989</v>
      </c>
      <c r="AA359">
        <f t="shared" si="58"/>
        <v>298</v>
      </c>
      <c r="AB359">
        <f t="shared" si="59"/>
        <v>324</v>
      </c>
    </row>
    <row r="360" spans="1:36">
      <c r="A360">
        <f>'03_Resumo_Municipios'!A360</f>
        <v>4321436</v>
      </c>
      <c r="B360" t="str">
        <f>'03_Resumo_Municipios'!B360</f>
        <v>Terra de Areia</v>
      </c>
      <c r="C360" t="str">
        <f>'03_Resumo_Municipios'!D360</f>
        <v>Sul</v>
      </c>
      <c r="D360" s="4">
        <f>IFERROR(VALUE(Base_Amostral!K360),"")</f>
        <v>10334</v>
      </c>
      <c r="E360" s="4">
        <f>IFERROR(VALUE(Base_Amostral!M360),"")</f>
        <v>72.62</v>
      </c>
      <c r="F360" s="4">
        <f>'03_Resumo_Municipios'!E360</f>
        <v>9.2999999999999989</v>
      </c>
      <c r="G360" s="4">
        <f>'03_Resumo_Municipios'!F360</f>
        <v>6.9</v>
      </c>
      <c r="H360">
        <f t="shared" si="52"/>
        <v>1</v>
      </c>
      <c r="I360">
        <f t="shared" si="53"/>
        <v>1</v>
      </c>
      <c r="J360">
        <v>19878</v>
      </c>
      <c r="K360">
        <v>6.45</v>
      </c>
      <c r="L360">
        <f t="shared" si="54"/>
        <v>255</v>
      </c>
      <c r="M360">
        <f t="shared" si="55"/>
        <v>102.5</v>
      </c>
      <c r="S360" t="e">
        <f t="shared" si="56"/>
        <v>#N/A</v>
      </c>
      <c r="T360" t="e">
        <f t="shared" si="57"/>
        <v>#N/A</v>
      </c>
      <c r="Y360">
        <v>84.25</v>
      </c>
      <c r="Z360">
        <v>6.45</v>
      </c>
      <c r="AA360">
        <f t="shared" si="58"/>
        <v>307</v>
      </c>
      <c r="AB360">
        <f t="shared" si="59"/>
        <v>102.5</v>
      </c>
    </row>
    <row r="361" spans="1:36">
      <c r="A361">
        <f>'03_Resumo_Municipios'!A361</f>
        <v>4101101</v>
      </c>
      <c r="B361" t="str">
        <f>'03_Resumo_Municipios'!B361</f>
        <v>Andirá</v>
      </c>
      <c r="C361" t="str">
        <f>'03_Resumo_Municipios'!D361</f>
        <v>Sul</v>
      </c>
      <c r="D361" s="4">
        <f>IFERROR(VALUE(Base_Amostral!K361),"")</f>
        <v>19878</v>
      </c>
      <c r="E361" s="4">
        <f>IFERROR(VALUE(Base_Amostral!M361),"")</f>
        <v>84.25</v>
      </c>
      <c r="F361" s="4">
        <f>'03_Resumo_Municipios'!E361</f>
        <v>6.45</v>
      </c>
      <c r="G361" s="4">
        <f>'03_Resumo_Municipios'!F361</f>
        <v>6.7</v>
      </c>
      <c r="H361">
        <f t="shared" si="52"/>
        <v>1</v>
      </c>
      <c r="I361">
        <f t="shared" si="53"/>
        <v>1</v>
      </c>
      <c r="J361">
        <v>3651</v>
      </c>
      <c r="K361">
        <v>7.15</v>
      </c>
      <c r="L361">
        <f t="shared" si="54"/>
        <v>43</v>
      </c>
      <c r="M361">
        <f t="shared" si="55"/>
        <v>200.5</v>
      </c>
      <c r="S361" t="e">
        <f t="shared" si="56"/>
        <v>#N/A</v>
      </c>
      <c r="T361" t="e">
        <f t="shared" si="57"/>
        <v>#N/A</v>
      </c>
      <c r="Y361">
        <v>21.13</v>
      </c>
      <c r="Z361">
        <v>7.15</v>
      </c>
      <c r="AA361">
        <f t="shared" si="58"/>
        <v>166</v>
      </c>
      <c r="AB361">
        <f t="shared" si="59"/>
        <v>200.5</v>
      </c>
    </row>
    <row r="362" spans="1:36">
      <c r="A362">
        <f>'03_Resumo_Municipios'!A362</f>
        <v>4300455</v>
      </c>
      <c r="B362" t="str">
        <f>'03_Resumo_Municipios'!B362</f>
        <v>Alegria</v>
      </c>
      <c r="C362" t="str">
        <f>'03_Resumo_Municipios'!D362</f>
        <v>Sul</v>
      </c>
      <c r="D362" s="4">
        <f>IFERROR(VALUE(Base_Amostral!K362),"")</f>
        <v>3651</v>
      </c>
      <c r="E362" s="4">
        <f>IFERROR(VALUE(Base_Amostral!M362),"")</f>
        <v>21.13</v>
      </c>
      <c r="F362" s="4">
        <f>'03_Resumo_Municipios'!E362</f>
        <v>7.15</v>
      </c>
      <c r="G362" s="4">
        <f>'03_Resumo_Municipios'!F362</f>
        <v>6.9</v>
      </c>
      <c r="H362">
        <f t="shared" si="52"/>
        <v>1</v>
      </c>
      <c r="I362">
        <f t="shared" si="53"/>
        <v>1</v>
      </c>
      <c r="J362">
        <v>3072</v>
      </c>
      <c r="K362">
        <v>7.2</v>
      </c>
      <c r="L362">
        <f t="shared" si="54"/>
        <v>29</v>
      </c>
      <c r="M362">
        <f t="shared" si="55"/>
        <v>207.5</v>
      </c>
      <c r="S362" t="e">
        <f t="shared" si="56"/>
        <v>#N/A</v>
      </c>
      <c r="T362" t="e">
        <f t="shared" si="57"/>
        <v>#N/A</v>
      </c>
      <c r="Y362">
        <v>39.299999999999997</v>
      </c>
      <c r="Z362">
        <v>7.2</v>
      </c>
      <c r="AA362">
        <f t="shared" si="58"/>
        <v>239</v>
      </c>
      <c r="AB362">
        <f t="shared" si="59"/>
        <v>207.5</v>
      </c>
    </row>
    <row r="363" spans="1:36">
      <c r="A363">
        <f>'03_Resumo_Municipios'!A363</f>
        <v>4300570</v>
      </c>
      <c r="B363" t="str">
        <f>'03_Resumo_Municipios'!B363</f>
        <v>Alto Feliz</v>
      </c>
      <c r="C363" t="str">
        <f>'03_Resumo_Municipios'!D363</f>
        <v>Sul</v>
      </c>
      <c r="D363" s="4">
        <f>IFERROR(VALUE(Base_Amostral!K363),"")</f>
        <v>3072</v>
      </c>
      <c r="E363" s="4">
        <f>IFERROR(VALUE(Base_Amostral!M363),"")</f>
        <v>39.299999999999997</v>
      </c>
      <c r="F363" s="4">
        <f>'03_Resumo_Municipios'!E363</f>
        <v>7.2</v>
      </c>
      <c r="G363" s="4">
        <f>'03_Resumo_Municipios'!F363</f>
        <v>7.2</v>
      </c>
      <c r="H363">
        <f t="shared" si="52"/>
        <v>1</v>
      </c>
      <c r="I363">
        <f t="shared" si="53"/>
        <v>1</v>
      </c>
      <c r="M363" t="e">
        <f t="shared" si="55"/>
        <v>#N/A</v>
      </c>
      <c r="S363" t="e">
        <f t="shared" si="56"/>
        <v>#N/A</v>
      </c>
      <c r="T363" t="e">
        <f t="shared" si="57"/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D2BE-B55E-4659-9B50-0AAEE56F3F5B}">
  <dimension ref="A1:M90"/>
  <sheetViews>
    <sheetView showGridLines="0" tabSelected="1" zoomScaleNormal="100" workbookViewId="0">
      <selection activeCell="A82" sqref="A82"/>
    </sheetView>
  </sheetViews>
  <sheetFormatPr defaultRowHeight="15"/>
  <cols>
    <col min="1" max="1" width="82.7109375" customWidth="1"/>
    <col min="2" max="2" width="27.28515625" customWidth="1"/>
    <col min="3" max="3" width="20.42578125" bestFit="1" customWidth="1"/>
    <col min="4" max="4" width="32.5703125" bestFit="1" customWidth="1"/>
    <col min="5" max="5" width="13.7109375" customWidth="1"/>
    <col min="6" max="6" width="18.28515625" bestFit="1" customWidth="1"/>
    <col min="7" max="7" width="14.42578125" customWidth="1"/>
    <col min="8" max="8" width="16.140625" bestFit="1" customWidth="1"/>
    <col min="9" max="9" width="26.5703125" bestFit="1" customWidth="1"/>
    <col min="10" max="10" width="14.140625" bestFit="1" customWidth="1"/>
    <col min="11" max="11" width="10.140625" bestFit="1" customWidth="1"/>
    <col min="12" max="12" width="12" bestFit="1" customWidth="1"/>
    <col min="13" max="13" width="19.42578125" bestFit="1" customWidth="1"/>
    <col min="14" max="14" width="4.42578125" customWidth="1"/>
  </cols>
  <sheetData>
    <row r="1" spans="1:9">
      <c r="A1" s="29" t="s">
        <v>9072</v>
      </c>
      <c r="B1" s="23"/>
      <c r="C1" s="23"/>
    </row>
    <row r="2" spans="1:9">
      <c r="A2" s="35" t="s">
        <v>8865</v>
      </c>
      <c r="B2" s="38" t="s">
        <v>9073</v>
      </c>
      <c r="C2" s="38" t="s">
        <v>9074</v>
      </c>
    </row>
    <row r="3" spans="1:9">
      <c r="A3" s="25" t="s">
        <v>9075</v>
      </c>
      <c r="B3" s="31">
        <f>COUNTA('01_Base_Analitica'!$D$2:$D$1449)</f>
        <v>1448</v>
      </c>
      <c r="C3" s="39">
        <f t="shared" ref="C3:C8" si="0">B3/$B$3</f>
        <v>1</v>
      </c>
    </row>
    <row r="4" spans="1:9">
      <c r="A4" s="3" t="s">
        <v>9076</v>
      </c>
      <c r="B4" s="37">
        <f>COUNT('01_Base_Analitica'!$U$2:$U$1449)</f>
        <v>1423</v>
      </c>
      <c r="C4" s="40">
        <f t="shared" si="0"/>
        <v>0.98273480662983426</v>
      </c>
    </row>
    <row r="5" spans="1:9">
      <c r="A5" s="3" t="s">
        <v>9077</v>
      </c>
      <c r="B5" s="37">
        <f>COUNT('01_Base_Analitica'!$V$2:$V$1449)</f>
        <v>1418</v>
      </c>
      <c r="C5" s="40">
        <f t="shared" si="0"/>
        <v>0.97928176795580113</v>
      </c>
    </row>
    <row r="6" spans="1:9">
      <c r="A6" s="3" t="s">
        <v>8878</v>
      </c>
      <c r="B6" s="37">
        <f>COUNTIF('01_Base_Analitica'!$Y$2:$Y$1449,1)</f>
        <v>1402</v>
      </c>
      <c r="C6" s="40">
        <f t="shared" si="0"/>
        <v>0.96823204419889508</v>
      </c>
    </row>
    <row r="7" spans="1:9">
      <c r="A7" s="3" t="s">
        <v>9078</v>
      </c>
      <c r="B7" s="37">
        <f>B3-B4</f>
        <v>25</v>
      </c>
      <c r="C7" s="40">
        <f t="shared" si="0"/>
        <v>1.7265193370165747E-2</v>
      </c>
    </row>
    <row r="8" spans="1:9" ht="15.75" thickBot="1">
      <c r="A8" s="24" t="s">
        <v>9079</v>
      </c>
      <c r="B8" s="26">
        <f>B3-B5</f>
        <v>30</v>
      </c>
      <c r="C8" s="41">
        <f t="shared" si="0"/>
        <v>2.0718232044198894E-2</v>
      </c>
    </row>
    <row r="9" spans="1:9">
      <c r="A9" s="3"/>
      <c r="B9" s="3"/>
      <c r="C9" s="22"/>
    </row>
    <row r="10" spans="1:9">
      <c r="A10" s="32" t="s">
        <v>9080</v>
      </c>
      <c r="B10" s="23"/>
      <c r="C10" s="23"/>
      <c r="D10" s="23"/>
      <c r="E10" s="23"/>
      <c r="F10" s="23"/>
      <c r="G10" s="23"/>
      <c r="H10" s="23"/>
      <c r="I10" s="23"/>
    </row>
    <row r="11" spans="1:9">
      <c r="A11" s="33" t="s">
        <v>8905</v>
      </c>
      <c r="B11" s="42" t="s">
        <v>8867</v>
      </c>
      <c r="C11" s="42" t="s">
        <v>8906</v>
      </c>
      <c r="D11" s="42" t="s">
        <v>8907</v>
      </c>
      <c r="E11" s="42" t="s">
        <v>8908</v>
      </c>
      <c r="F11" s="42" t="s">
        <v>8909</v>
      </c>
      <c r="G11" s="42" t="s">
        <v>8953</v>
      </c>
      <c r="H11" s="42" t="s">
        <v>8954</v>
      </c>
      <c r="I11" s="42" t="s">
        <v>8918</v>
      </c>
    </row>
    <row r="12" spans="1:9">
      <c r="A12" s="30" t="str">
        <f>'02_Descritiva_Rodadas'!S2</f>
        <v>AMAWeb</v>
      </c>
      <c r="B12" s="43" t="str">
        <f>'02_Descritiva_Rodadas'!T2</f>
        <v>r01</v>
      </c>
      <c r="C12" s="43">
        <f>'02_Descritiva_Rodadas'!U2</f>
        <v>356</v>
      </c>
      <c r="D12" s="44">
        <f>'02_Descritiva_Rodadas'!V2</f>
        <v>6.9893258426966316</v>
      </c>
      <c r="E12" s="44">
        <f>'02_Descritiva_Rodadas'!W2</f>
        <v>6.7</v>
      </c>
      <c r="F12" s="45">
        <f>'02_Descritiva_Rodadas'!X2</f>
        <v>1.4079847132274743</v>
      </c>
      <c r="G12" s="44">
        <f>'02_Descritiva_Rodadas'!AD2</f>
        <v>6</v>
      </c>
      <c r="H12" s="44">
        <f>'02_Descritiva_Rodadas'!AE2</f>
        <v>7.9250000000000007</v>
      </c>
      <c r="I12" s="46">
        <f>'02_Descritiva_Rodadas'!AG2</f>
        <v>0.20144785704886289</v>
      </c>
    </row>
    <row r="13" spans="1:9">
      <c r="A13" s="18" t="str">
        <f>'02_Descritiva_Rodadas'!S3</f>
        <v>AMAWeb</v>
      </c>
      <c r="B13" s="20" t="str">
        <f>'02_Descritiva_Rodadas'!T3</f>
        <v>r02</v>
      </c>
      <c r="C13" s="20">
        <f>'02_Descritiva_Rodadas'!U3</f>
        <v>355</v>
      </c>
      <c r="D13" s="47">
        <f>'02_Descritiva_Rodadas'!V3</f>
        <v>7.0084507042253508</v>
      </c>
      <c r="E13" s="47">
        <f>'02_Descritiva_Rodadas'!W3</f>
        <v>6.7</v>
      </c>
      <c r="F13" s="48">
        <f>'02_Descritiva_Rodadas'!X3</f>
        <v>1.4150469117288975</v>
      </c>
      <c r="G13" s="47">
        <f>'02_Descritiva_Rodadas'!AD3</f>
        <v>6</v>
      </c>
      <c r="H13" s="47">
        <f>'02_Descritiva_Rodadas'!AE3</f>
        <v>8.0500000000000007</v>
      </c>
      <c r="I13" s="49">
        <f>'02_Descritiva_Rodadas'!AG3</f>
        <v>0.20190580935038532</v>
      </c>
    </row>
    <row r="14" spans="1:9">
      <c r="A14" s="18" t="str">
        <f>'02_Descritiva_Rodadas'!S4</f>
        <v>AMAWeb</v>
      </c>
      <c r="B14" s="20" t="str">
        <f>'02_Descritiva_Rodadas'!T4</f>
        <v>r03</v>
      </c>
      <c r="C14" s="20">
        <f>'02_Descritiva_Rodadas'!U4</f>
        <v>355</v>
      </c>
      <c r="D14" s="47">
        <f>'02_Descritiva_Rodadas'!V4</f>
        <v>6.990422535211267</v>
      </c>
      <c r="E14" s="47">
        <f>'02_Descritiva_Rodadas'!W4</f>
        <v>6.7</v>
      </c>
      <c r="F14" s="48">
        <f>'02_Descritiva_Rodadas'!X4</f>
        <v>1.3874003619944801</v>
      </c>
      <c r="G14" s="47">
        <f>'02_Descritiva_Rodadas'!AD4</f>
        <v>6</v>
      </c>
      <c r="H14" s="47">
        <f>'02_Descritiva_Rodadas'!AE4</f>
        <v>7.8</v>
      </c>
      <c r="I14" s="49">
        <f>'02_Descritiva_Rodadas'!AG4</f>
        <v>0.19847160239685707</v>
      </c>
    </row>
    <row r="15" spans="1:9">
      <c r="A15" s="18" t="str">
        <f>'02_Descritiva_Rodadas'!S5</f>
        <v>AMAWeb</v>
      </c>
      <c r="B15" s="20" t="str">
        <f>'02_Descritiva_Rodadas'!T5</f>
        <v>r04</v>
      </c>
      <c r="C15" s="20">
        <f>'02_Descritiva_Rodadas'!U5</f>
        <v>357</v>
      </c>
      <c r="D15" s="47">
        <f>'02_Descritiva_Rodadas'!V5</f>
        <v>7.8274509803921442</v>
      </c>
      <c r="E15" s="47">
        <f>'02_Descritiva_Rodadas'!W5</f>
        <v>7.7</v>
      </c>
      <c r="F15" s="48">
        <f>'02_Descritiva_Rodadas'!X5</f>
        <v>1.1815897931617436</v>
      </c>
      <c r="G15" s="47">
        <f>'02_Descritiva_Rodadas'!AD5</f>
        <v>7.1</v>
      </c>
      <c r="H15" s="47">
        <f>'02_Descritiva_Rodadas'!AE5</f>
        <v>8.6999999999999993</v>
      </c>
      <c r="I15" s="49">
        <f>'02_Descritiva_Rodadas'!AG5</f>
        <v>0.15095460784381018</v>
      </c>
    </row>
    <row r="16" spans="1:9">
      <c r="A16" s="18" t="str">
        <f>'02_Descritiva_Rodadas'!S6</f>
        <v>AccessMonitor</v>
      </c>
      <c r="B16" s="20" t="str">
        <f>'02_Descritiva_Rodadas'!T6</f>
        <v>r01</v>
      </c>
      <c r="C16" s="20">
        <f>'02_Descritiva_Rodadas'!U6</f>
        <v>355</v>
      </c>
      <c r="D16" s="47">
        <f>'02_Descritiva_Rodadas'!V6</f>
        <v>6.7160563380281708</v>
      </c>
      <c r="E16" s="47">
        <f>'02_Descritiva_Rodadas'!W6</f>
        <v>6.7</v>
      </c>
      <c r="F16" s="48">
        <f>'02_Descritiva_Rodadas'!X6</f>
        <v>0.93367398778219979</v>
      </c>
      <c r="G16" s="47">
        <f>'02_Descritiva_Rodadas'!AD6</f>
        <v>6.2</v>
      </c>
      <c r="H16" s="47">
        <f>'02_Descritiva_Rodadas'!AE6</f>
        <v>7.2</v>
      </c>
      <c r="I16" s="49">
        <f>'02_Descritiva_Rodadas'!AG6</f>
        <v>0.13902116670693768</v>
      </c>
    </row>
    <row r="17" spans="1:9">
      <c r="A17" s="18" t="str">
        <f>'02_Descritiva_Rodadas'!S7</f>
        <v>AccessMonitor</v>
      </c>
      <c r="B17" s="20" t="str">
        <f>'02_Descritiva_Rodadas'!T7</f>
        <v>r02</v>
      </c>
      <c r="C17" s="20">
        <f>'02_Descritiva_Rodadas'!U7</f>
        <v>354</v>
      </c>
      <c r="D17" s="47">
        <f>'02_Descritiva_Rodadas'!V7</f>
        <v>6.7367231638418099</v>
      </c>
      <c r="E17" s="47">
        <f>'02_Descritiva_Rodadas'!W7</f>
        <v>6.7</v>
      </c>
      <c r="F17" s="48">
        <f>'02_Descritiva_Rodadas'!X7</f>
        <v>0.93251403906838126</v>
      </c>
      <c r="G17" s="47">
        <f>'02_Descritiva_Rodadas'!AD7</f>
        <v>6.2</v>
      </c>
      <c r="H17" s="47">
        <f>'02_Descritiva_Rodadas'!AE7</f>
        <v>7.2</v>
      </c>
      <c r="I17" s="49">
        <f>'02_Descritiva_Rodadas'!AG7</f>
        <v>0.13842249657422295</v>
      </c>
    </row>
    <row r="18" spans="1:9">
      <c r="A18" s="18" t="str">
        <f>'02_Descritiva_Rodadas'!S8</f>
        <v>AccessMonitor</v>
      </c>
      <c r="B18" s="20" t="str">
        <f>'02_Descritiva_Rodadas'!T8</f>
        <v>r03</v>
      </c>
      <c r="C18" s="20">
        <f>'02_Descritiva_Rodadas'!U8</f>
        <v>355</v>
      </c>
      <c r="D18" s="47">
        <f>'02_Descritiva_Rodadas'!V8</f>
        <v>6.7501408450704279</v>
      </c>
      <c r="E18" s="47">
        <f>'02_Descritiva_Rodadas'!W8</f>
        <v>6.7</v>
      </c>
      <c r="F18" s="48">
        <f>'02_Descritiva_Rodadas'!X8</f>
        <v>0.92309889070860773</v>
      </c>
      <c r="G18" s="47">
        <f>'02_Descritiva_Rodadas'!AD8</f>
        <v>6.3</v>
      </c>
      <c r="H18" s="47">
        <f>'02_Descritiva_Rodadas'!AE8</f>
        <v>7.3</v>
      </c>
      <c r="I18" s="49">
        <f>'02_Descritiva_Rodadas'!AG8</f>
        <v>0.13675253774634039</v>
      </c>
    </row>
    <row r="19" spans="1:9" ht="15.75" thickBot="1">
      <c r="A19" s="27" t="str">
        <f>'02_Descritiva_Rodadas'!S9</f>
        <v>AccessMonitor</v>
      </c>
      <c r="B19" s="50" t="str">
        <f>'02_Descritiva_Rodadas'!T9</f>
        <v>r04</v>
      </c>
      <c r="C19" s="50">
        <f>'02_Descritiva_Rodadas'!U9</f>
        <v>354</v>
      </c>
      <c r="D19" s="51">
        <f>'02_Descritiva_Rodadas'!V9</f>
        <v>6.7536723163841863</v>
      </c>
      <c r="E19" s="51">
        <f>'02_Descritiva_Rodadas'!W9</f>
        <v>6.7</v>
      </c>
      <c r="F19" s="52">
        <f>'02_Descritiva_Rodadas'!X9</f>
        <v>0.93342135594273101</v>
      </c>
      <c r="G19" s="51">
        <f>'02_Descritiva_Rodadas'!AD9</f>
        <v>6.2</v>
      </c>
      <c r="H19" s="51">
        <f>'02_Descritiva_Rodadas'!AE9</f>
        <v>7.3</v>
      </c>
      <c r="I19" s="53">
        <f>'02_Descritiva_Rodadas'!AG9</f>
        <v>0.13820945290435274</v>
      </c>
    </row>
    <row r="21" spans="1:9">
      <c r="A21" s="29" t="s">
        <v>9081</v>
      </c>
      <c r="B21" s="23"/>
      <c r="C21" s="23"/>
    </row>
    <row r="22" spans="1:9">
      <c r="A22" s="35" t="s">
        <v>8865</v>
      </c>
      <c r="B22" s="38" t="s">
        <v>9073</v>
      </c>
      <c r="C22" s="38" t="s">
        <v>9074</v>
      </c>
    </row>
    <row r="23" spans="1:9">
      <c r="A23" s="25" t="s">
        <v>9082</v>
      </c>
      <c r="B23" s="31">
        <f>COUNT('09_Comparacao_Ferramentas'!J2:J355)</f>
        <v>354</v>
      </c>
      <c r="C23" s="39">
        <f>B23/B23</f>
        <v>1</v>
      </c>
    </row>
    <row r="24" spans="1:9">
      <c r="A24" s="3" t="s">
        <v>9083</v>
      </c>
      <c r="B24" s="37">
        <f>COUNTIF('09_Comparacao_Ferramentas'!L2:L355,"&gt;0")</f>
        <v>225</v>
      </c>
      <c r="C24" s="40">
        <f>B24/$B$23</f>
        <v>0.63559322033898302</v>
      </c>
    </row>
    <row r="25" spans="1:9">
      <c r="A25" s="3" t="s">
        <v>9084</v>
      </c>
      <c r="B25" s="37">
        <f>COUNTIF('09_Comparacao_Ferramentas'!L2:L355,"&lt;0")</f>
        <v>108</v>
      </c>
      <c r="C25" s="40">
        <f>B25/$B$23</f>
        <v>0.30508474576271188</v>
      </c>
    </row>
    <row r="26" spans="1:9">
      <c r="A26" s="3" t="s">
        <v>9085</v>
      </c>
      <c r="B26" s="37">
        <f>COUNTIF('09_Comparacao_Ferramentas'!L2:L355,0)</f>
        <v>21</v>
      </c>
      <c r="C26" s="40">
        <f>B26/$B$23</f>
        <v>5.9322033898305086E-2</v>
      </c>
    </row>
    <row r="27" spans="1:9">
      <c r="A27" s="3" t="s">
        <v>9011</v>
      </c>
      <c r="B27" s="54">
        <f>AVERAGE('09_Comparacao_Ferramentas'!J2:J355)</f>
        <v>7.1899717514124264</v>
      </c>
      <c r="C27" s="37"/>
    </row>
    <row r="28" spans="1:9">
      <c r="A28" s="3" t="s">
        <v>9012</v>
      </c>
      <c r="B28" s="54">
        <f>AVERAGE('09_Comparacao_Ferramentas'!K2:K355)</f>
        <v>6.7425376647834296</v>
      </c>
      <c r="C28" s="37"/>
    </row>
    <row r="29" spans="1:9">
      <c r="A29" s="3" t="s">
        <v>9013</v>
      </c>
      <c r="B29" s="54">
        <f>AVERAGE('09_Comparacao_Ferramentas'!L2:L355)</f>
        <v>0.44743408662900158</v>
      </c>
      <c r="C29" s="37"/>
    </row>
    <row r="30" spans="1:9">
      <c r="A30" s="3" t="s">
        <v>9014</v>
      </c>
      <c r="B30" s="54">
        <f>MEDIAN('09_Comparacao_Ferramentas'!L2:L355)</f>
        <v>0.15000000000000036</v>
      </c>
      <c r="C30" s="37"/>
    </row>
    <row r="31" spans="1:9">
      <c r="A31" s="3" t="s">
        <v>9019</v>
      </c>
      <c r="B31" s="54">
        <f>CORREL('09_Comparacao_Ferramentas'!J2:J355,'09_Comparacao_Ferramentas'!K2:K355)</f>
        <v>0.63032470078277525</v>
      </c>
      <c r="C31" s="37"/>
    </row>
    <row r="32" spans="1:9" ht="15.75" thickBot="1">
      <c r="A32" s="24" t="s">
        <v>9020</v>
      </c>
      <c r="B32" s="55">
        <f>_xlfn.T.TEST('09_Comparacao_Ferramentas'!J2:J355,'09_Comparacao_Ferramentas'!K2:K355,2,1)</f>
        <v>5.4771939913205692E-15</v>
      </c>
      <c r="C32" s="26"/>
    </row>
    <row r="34" spans="1:13">
      <c r="A34" s="28" t="s">
        <v>9086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>
      <c r="A35" s="35" t="s">
        <v>8905</v>
      </c>
      <c r="B35" s="56" t="s">
        <v>9028</v>
      </c>
      <c r="C35" s="38" t="s">
        <v>8906</v>
      </c>
      <c r="D35" s="56" t="s">
        <v>8907</v>
      </c>
      <c r="E35" s="38" t="s">
        <v>8908</v>
      </c>
      <c r="F35" s="56" t="s">
        <v>8909</v>
      </c>
      <c r="G35" s="56" t="s">
        <v>9029</v>
      </c>
      <c r="H35" s="56" t="s">
        <v>9087</v>
      </c>
      <c r="I35" s="56" t="s">
        <v>9030</v>
      </c>
      <c r="J35" s="56" t="s">
        <v>9088</v>
      </c>
      <c r="K35" s="56" t="s">
        <v>9031</v>
      </c>
      <c r="L35" s="56" t="s">
        <v>9089</v>
      </c>
      <c r="M35" s="56" t="s">
        <v>9032</v>
      </c>
    </row>
    <row r="36" spans="1:13">
      <c r="A36" s="25" t="str">
        <f>'10_Analise_Temporal'!I2</f>
        <v>AMAWeb</v>
      </c>
      <c r="B36" s="31" t="str">
        <f>'10_Analise_Temporal'!J2</f>
        <v>r02-r01</v>
      </c>
      <c r="C36" s="43">
        <f>'10_Analise_Temporal'!K2</f>
        <v>353</v>
      </c>
      <c r="D36" s="57">
        <f>'10_Analise_Temporal'!L2</f>
        <v>2.0396600566572245E-2</v>
      </c>
      <c r="E36" s="58">
        <f>'10_Analise_Temporal'!M2</f>
        <v>0</v>
      </c>
      <c r="F36" s="57">
        <f>'10_Analise_Temporal'!N2</f>
        <v>0.32931206046883438</v>
      </c>
      <c r="G36" s="43">
        <f>'10_Analise_Temporal'!O2</f>
        <v>25</v>
      </c>
      <c r="H36" s="46">
        <f>G36/C36</f>
        <v>7.0821529745042494E-2</v>
      </c>
      <c r="I36" s="43">
        <f>'10_Analise_Temporal'!P2</f>
        <v>35</v>
      </c>
      <c r="J36" s="46">
        <f t="shared" ref="J36:J41" si="1">I36/C36</f>
        <v>9.9150141643059492E-2</v>
      </c>
      <c r="K36" s="43">
        <f>'10_Analise_Temporal'!Q2</f>
        <v>293</v>
      </c>
      <c r="L36" s="46">
        <f t="shared" ref="L36:L41" si="2">K36/C36</f>
        <v>0.83002832861189801</v>
      </c>
      <c r="M36" s="59">
        <f>'10_Analise_Temporal'!R2</f>
        <v>0.24533762352742855</v>
      </c>
    </row>
    <row r="37" spans="1:13">
      <c r="A37" s="3" t="str">
        <f>'10_Analise_Temporal'!I3</f>
        <v>AMAWeb</v>
      </c>
      <c r="B37" s="37" t="str">
        <f>'10_Analise_Temporal'!J3</f>
        <v>r03-r02</v>
      </c>
      <c r="C37" s="20">
        <f>'10_Analise_Temporal'!K3</f>
        <v>352</v>
      </c>
      <c r="D37" s="60">
        <f>'10_Analise_Temporal'!L3</f>
        <v>-1.3068181818181819E-2</v>
      </c>
      <c r="E37" s="61">
        <f>'10_Analise_Temporal'!M3</f>
        <v>0</v>
      </c>
      <c r="F37" s="60">
        <f>'10_Analise_Temporal'!N3</f>
        <v>0.28872391589804203</v>
      </c>
      <c r="G37" s="20">
        <f>'10_Analise_Temporal'!O3</f>
        <v>34</v>
      </c>
      <c r="H37" s="49">
        <f t="shared" ref="H37:H41" si="3">G37/C37</f>
        <v>9.6590909090909088E-2</v>
      </c>
      <c r="I37" s="20">
        <f>'10_Analise_Temporal'!P3</f>
        <v>26</v>
      </c>
      <c r="J37" s="49">
        <f t="shared" si="1"/>
        <v>7.3863636363636367E-2</v>
      </c>
      <c r="K37" s="20">
        <f>'10_Analise_Temporal'!Q3</f>
        <v>292</v>
      </c>
      <c r="L37" s="49">
        <f t="shared" si="2"/>
        <v>0.82954545454545459</v>
      </c>
      <c r="M37" s="62">
        <f>'10_Analise_Temporal'!R3</f>
        <v>0.39635560222626298</v>
      </c>
    </row>
    <row r="38" spans="1:13">
      <c r="A38" s="3" t="str">
        <f>'10_Analise_Temporal'!I4</f>
        <v>AMAWeb</v>
      </c>
      <c r="B38" s="37" t="str">
        <f>'10_Analise_Temporal'!J4</f>
        <v>r04-r03</v>
      </c>
      <c r="C38" s="20">
        <f>'10_Analise_Temporal'!K4</f>
        <v>351</v>
      </c>
      <c r="D38" s="60">
        <f>'10_Analise_Temporal'!L4</f>
        <v>0.84301994301994299</v>
      </c>
      <c r="E38" s="61">
        <f>'10_Analise_Temporal'!M4</f>
        <v>0.89999999999999947</v>
      </c>
      <c r="F38" s="60">
        <f>'10_Analise_Temporal'!N4</f>
        <v>0.43273350050381215</v>
      </c>
      <c r="G38" s="20">
        <f>'10_Analise_Temporal'!O4</f>
        <v>349</v>
      </c>
      <c r="H38" s="49">
        <f t="shared" si="3"/>
        <v>0.99430199430199429</v>
      </c>
      <c r="I38" s="20">
        <f>'10_Analise_Temporal'!P4</f>
        <v>1</v>
      </c>
      <c r="J38" s="49">
        <f t="shared" si="1"/>
        <v>2.8490028490028491E-3</v>
      </c>
      <c r="K38" s="20">
        <f>'10_Analise_Temporal'!Q4</f>
        <v>1</v>
      </c>
      <c r="L38" s="49">
        <f t="shared" si="2"/>
        <v>2.8490028490028491E-3</v>
      </c>
      <c r="M38" s="63">
        <f>'10_Analise_Temporal'!R4</f>
        <v>2.3285422302145711E-121</v>
      </c>
    </row>
    <row r="39" spans="1:13">
      <c r="A39" s="3" t="str">
        <f>'10_Analise_Temporal'!I5</f>
        <v>AccessMonitor</v>
      </c>
      <c r="B39" s="37" t="str">
        <f>'10_Analise_Temporal'!J5</f>
        <v>r02-r01</v>
      </c>
      <c r="C39" s="20">
        <f>'10_Analise_Temporal'!K5</f>
        <v>354</v>
      </c>
      <c r="D39" s="60">
        <f>'10_Analise_Temporal'!L5</f>
        <v>2.2598870056497172E-2</v>
      </c>
      <c r="E39" s="61">
        <f>'10_Analise_Temporal'!M5</f>
        <v>0</v>
      </c>
      <c r="F39" s="60">
        <f>'10_Analise_Temporal'!N5</f>
        <v>0.27243113348447806</v>
      </c>
      <c r="G39" s="20">
        <f>'10_Analise_Temporal'!O5</f>
        <v>20</v>
      </c>
      <c r="H39" s="49">
        <f t="shared" si="3"/>
        <v>5.6497175141242938E-2</v>
      </c>
      <c r="I39" s="20">
        <f>'10_Analise_Temporal'!P5</f>
        <v>20</v>
      </c>
      <c r="J39" s="49">
        <f t="shared" si="1"/>
        <v>5.6497175141242938E-2</v>
      </c>
      <c r="K39" s="20">
        <f>'10_Analise_Temporal'!Q5</f>
        <v>314</v>
      </c>
      <c r="L39" s="49">
        <f t="shared" si="2"/>
        <v>0.88700564971751417</v>
      </c>
      <c r="M39" s="62">
        <f>'10_Analise_Temporal'!R5</f>
        <v>0.11948025014511399</v>
      </c>
    </row>
    <row r="40" spans="1:13">
      <c r="A40" s="3" t="str">
        <f>'10_Analise_Temporal'!I6</f>
        <v>AccessMonitor</v>
      </c>
      <c r="B40" s="37" t="str">
        <f>'10_Analise_Temporal'!J6</f>
        <v>r03-r02</v>
      </c>
      <c r="C40" s="20">
        <f>'10_Analise_Temporal'!K6</f>
        <v>354</v>
      </c>
      <c r="D40" s="60">
        <f>'10_Analise_Temporal'!L6</f>
        <v>1.1581920903954815E-2</v>
      </c>
      <c r="E40" s="61">
        <f>'10_Analise_Temporal'!M6</f>
        <v>0</v>
      </c>
      <c r="F40" s="60">
        <f>'10_Analise_Temporal'!N6</f>
        <v>0.16337892940361134</v>
      </c>
      <c r="G40" s="20">
        <f>'10_Analise_Temporal'!O6</f>
        <v>34</v>
      </c>
      <c r="H40" s="49">
        <f t="shared" si="3"/>
        <v>9.6045197740112997E-2</v>
      </c>
      <c r="I40" s="20">
        <f>'10_Analise_Temporal'!P6</f>
        <v>15</v>
      </c>
      <c r="J40" s="49">
        <f t="shared" si="1"/>
        <v>4.2372881355932202E-2</v>
      </c>
      <c r="K40" s="20">
        <f>'10_Analise_Temporal'!Q6</f>
        <v>305</v>
      </c>
      <c r="L40" s="49">
        <f t="shared" si="2"/>
        <v>0.8615819209039548</v>
      </c>
      <c r="M40" s="62">
        <f>'10_Analise_Temporal'!R6</f>
        <v>0.18313389735791485</v>
      </c>
    </row>
    <row r="41" spans="1:13" ht="15.75" thickBot="1">
      <c r="A41" s="24" t="str">
        <f>'10_Analise_Temporal'!I7</f>
        <v>AccessMonitor</v>
      </c>
      <c r="B41" s="26" t="str">
        <f>'10_Analise_Temporal'!J7</f>
        <v>r04-r03</v>
      </c>
      <c r="C41" s="50">
        <f>'10_Analise_Temporal'!K7</f>
        <v>354</v>
      </c>
      <c r="D41" s="64">
        <f>'10_Analise_Temporal'!L7</f>
        <v>2.8248587570621495E-3</v>
      </c>
      <c r="E41" s="65">
        <f>'10_Analise_Temporal'!M7</f>
        <v>0</v>
      </c>
      <c r="F41" s="64">
        <f>'10_Analise_Temporal'!N7</f>
        <v>0.22123254490927374</v>
      </c>
      <c r="G41" s="50">
        <f>'10_Analise_Temporal'!O7</f>
        <v>23</v>
      </c>
      <c r="H41" s="53">
        <f t="shared" si="3"/>
        <v>6.4971751412429377E-2</v>
      </c>
      <c r="I41" s="50">
        <f>'10_Analise_Temporal'!P7</f>
        <v>23</v>
      </c>
      <c r="J41" s="53">
        <f t="shared" si="1"/>
        <v>6.4971751412429377E-2</v>
      </c>
      <c r="K41" s="50">
        <f>'10_Analise_Temporal'!Q7</f>
        <v>308</v>
      </c>
      <c r="L41" s="53">
        <f t="shared" si="2"/>
        <v>0.87005649717514122</v>
      </c>
      <c r="M41" s="66">
        <f>'10_Analise_Temporal'!R7</f>
        <v>0.81028192956229572</v>
      </c>
    </row>
    <row r="42" spans="1:13">
      <c r="A42" s="3"/>
      <c r="B42" s="3"/>
      <c r="E42" s="4"/>
      <c r="H42" s="13"/>
      <c r="J42" s="13"/>
      <c r="L42" s="13"/>
    </row>
    <row r="43" spans="1:13">
      <c r="A43" s="29" t="s">
        <v>9090</v>
      </c>
      <c r="B43" s="23"/>
      <c r="C43" s="23"/>
      <c r="D43" s="23"/>
      <c r="E43" s="23"/>
    </row>
    <row r="44" spans="1:13">
      <c r="A44" s="35" t="s">
        <v>8865</v>
      </c>
      <c r="B44" s="38" t="s">
        <v>8919</v>
      </c>
      <c r="C44" s="38" t="s">
        <v>9091</v>
      </c>
      <c r="D44" s="38" t="s">
        <v>8922</v>
      </c>
      <c r="E44" s="38" t="s">
        <v>9092</v>
      </c>
    </row>
    <row r="45" spans="1:13">
      <c r="A45" s="25" t="str">
        <f>'11_Resumo_Amplitudes'!A2</f>
        <v>Municípios com amplitude válida</v>
      </c>
      <c r="B45" s="31">
        <f>'11_Resumo_Amplitudes'!B2</f>
        <v>358</v>
      </c>
      <c r="C45" s="31"/>
      <c r="D45" s="31">
        <f>'11_Resumo_Amplitudes'!C2</f>
        <v>355</v>
      </c>
      <c r="E45" s="31"/>
    </row>
    <row r="46" spans="1:13">
      <c r="A46" s="3" t="str">
        <f>'11_Resumo_Amplitudes'!A3</f>
        <v>Média da amplitude</v>
      </c>
      <c r="B46" s="54">
        <f>'11_Resumo_Amplitudes'!B3</f>
        <v>0.91703910614525097</v>
      </c>
      <c r="C46" s="37"/>
      <c r="D46" s="54">
        <f>'11_Resumo_Amplitudes'!C3</f>
        <v>0.12000000000000002</v>
      </c>
      <c r="E46" s="37"/>
    </row>
    <row r="47" spans="1:13">
      <c r="A47" s="3" t="str">
        <f>'11_Resumo_Amplitudes'!A4</f>
        <v>Mediana da amplitude</v>
      </c>
      <c r="B47" s="54">
        <f>'11_Resumo_Amplitudes'!B4</f>
        <v>0.90000000000000036</v>
      </c>
      <c r="C47" s="37"/>
      <c r="D47" s="54">
        <f>'11_Resumo_Amplitudes'!C4</f>
        <v>0</v>
      </c>
      <c r="E47" s="37"/>
    </row>
    <row r="48" spans="1:13">
      <c r="A48" s="3" t="str">
        <f>'11_Resumo_Amplitudes'!A5</f>
        <v>Desvio-padrão</v>
      </c>
      <c r="B48" s="54">
        <f>'11_Resumo_Amplitudes'!B5</f>
        <v>0.5416182347298869</v>
      </c>
      <c r="C48" s="37"/>
      <c r="D48" s="54">
        <f>'11_Resumo_Amplitudes'!C5</f>
        <v>0.3452993461014357</v>
      </c>
      <c r="E48" s="37"/>
    </row>
    <row r="49" spans="1:8">
      <c r="A49" s="3" t="str">
        <f>'11_Resumo_Amplitudes'!A6</f>
        <v>Amplitude mínima</v>
      </c>
      <c r="B49" s="67">
        <f>'11_Resumo_Amplitudes'!B6</f>
        <v>0</v>
      </c>
      <c r="C49" s="37"/>
      <c r="D49" s="67">
        <f>'11_Resumo_Amplitudes'!C6</f>
        <v>0</v>
      </c>
      <c r="E49" s="37"/>
    </row>
    <row r="50" spans="1:8">
      <c r="A50" s="3" t="str">
        <f>'11_Resumo_Amplitudes'!A7</f>
        <v>Amplitude máxima</v>
      </c>
      <c r="B50" s="67">
        <f>'11_Resumo_Amplitudes'!B7</f>
        <v>4.3999999999999995</v>
      </c>
      <c r="C50" s="37"/>
      <c r="D50" s="67">
        <f>'11_Resumo_Amplitudes'!C7</f>
        <v>3</v>
      </c>
      <c r="E50" s="37"/>
    </row>
    <row r="51" spans="1:8">
      <c r="A51" s="3" t="str">
        <f>'11_Resumo_Amplitudes'!A8</f>
        <v>Amplitude igual a zero</v>
      </c>
      <c r="B51" s="37">
        <f>'11_Resumo_Amplitudes'!B8</f>
        <v>3</v>
      </c>
      <c r="C51" s="40">
        <f>B51/$B$45</f>
        <v>8.3798882681564244E-3</v>
      </c>
      <c r="D51" s="37">
        <f>'11_Resumo_Amplitudes'!C8</f>
        <v>256</v>
      </c>
      <c r="E51" s="40">
        <f>D51/$D$45</f>
        <v>0.72112676056338032</v>
      </c>
    </row>
    <row r="52" spans="1:8">
      <c r="A52" s="3" t="str">
        <f>'11_Resumo_Amplitudes'!A9</f>
        <v>Amplitude até 0,1</v>
      </c>
      <c r="B52" s="37">
        <f>'11_Resumo_Amplitudes'!B9</f>
        <v>5</v>
      </c>
      <c r="C52" s="40">
        <f t="shared" ref="C52:C55" si="4">B52/$B$45</f>
        <v>1.3966480446927373E-2</v>
      </c>
      <c r="D52" s="37">
        <f>'11_Resumo_Amplitudes'!C9</f>
        <v>276</v>
      </c>
      <c r="E52" s="40">
        <f t="shared" ref="E52:E55" si="5">D52/$D$45</f>
        <v>0.77746478873239433</v>
      </c>
    </row>
    <row r="53" spans="1:8">
      <c r="A53" s="3" t="str">
        <f>'11_Resumo_Amplitudes'!A10</f>
        <v>Amplitude até 0,5</v>
      </c>
      <c r="B53" s="37">
        <f>'11_Resumo_Amplitudes'!B10</f>
        <v>93</v>
      </c>
      <c r="C53" s="40">
        <f t="shared" si="4"/>
        <v>0.25977653631284914</v>
      </c>
      <c r="D53" s="37">
        <f>'11_Resumo_Amplitudes'!C10</f>
        <v>335</v>
      </c>
      <c r="E53" s="40">
        <f t="shared" si="5"/>
        <v>0.94366197183098588</v>
      </c>
    </row>
    <row r="54" spans="1:8">
      <c r="A54" s="3" t="str">
        <f>'11_Resumo_Amplitudes'!A11</f>
        <v>Amplitude maior que 0,5</v>
      </c>
      <c r="B54" s="37">
        <f>'11_Resumo_Amplitudes'!B11</f>
        <v>265</v>
      </c>
      <c r="C54" s="40">
        <f t="shared" si="4"/>
        <v>0.74022346368715086</v>
      </c>
      <c r="D54" s="37">
        <f>'11_Resumo_Amplitudes'!C11</f>
        <v>20</v>
      </c>
      <c r="E54" s="40">
        <f t="shared" si="5"/>
        <v>5.6338028169014086E-2</v>
      </c>
    </row>
    <row r="55" spans="1:8" ht="15.75" thickBot="1">
      <c r="A55" s="24" t="str">
        <f>'11_Resumo_Amplitudes'!A12</f>
        <v>Amplitude maior que 1,0</v>
      </c>
      <c r="B55" s="26">
        <f>'11_Resumo_Amplitudes'!B12</f>
        <v>112</v>
      </c>
      <c r="C55" s="41">
        <f t="shared" si="4"/>
        <v>0.31284916201117319</v>
      </c>
      <c r="D55" s="26">
        <f>'11_Resumo_Amplitudes'!C12</f>
        <v>8</v>
      </c>
      <c r="E55" s="41">
        <f t="shared" si="5"/>
        <v>2.2535211267605635E-2</v>
      </c>
    </row>
    <row r="57" spans="1:8">
      <c r="A57" s="29" t="s">
        <v>9093</v>
      </c>
      <c r="B57" s="23"/>
      <c r="C57" s="23"/>
      <c r="D57" s="23"/>
      <c r="E57" s="23"/>
      <c r="F57" s="23"/>
      <c r="G57" s="23"/>
      <c r="H57" s="23"/>
    </row>
    <row r="58" spans="1:8">
      <c r="A58" s="36" t="s">
        <v>8905</v>
      </c>
      <c r="B58" s="56" t="s">
        <v>8932</v>
      </c>
      <c r="C58" s="56" t="s">
        <v>8906</v>
      </c>
      <c r="D58" s="56" t="s">
        <v>8907</v>
      </c>
      <c r="E58" s="56" t="s">
        <v>8908</v>
      </c>
      <c r="F58" s="56" t="s">
        <v>8909</v>
      </c>
      <c r="G58" s="56" t="s">
        <v>8953</v>
      </c>
      <c r="H58" s="56" t="s">
        <v>8954</v>
      </c>
    </row>
    <row r="59" spans="1:8">
      <c r="A59" s="23" t="str">
        <f>'04_Descritiva_Regioes'!A2</f>
        <v>AMAWeb</v>
      </c>
      <c r="B59" s="43" t="str">
        <f>'04_Descritiva_Regioes'!B2</f>
        <v>Centro-Oeste</v>
      </c>
      <c r="C59" s="43">
        <f>'04_Descritiva_Regioes'!C2</f>
        <v>31</v>
      </c>
      <c r="D59" s="57">
        <f>'04_Descritiva_Regioes'!D2</f>
        <v>7.3266129032258052</v>
      </c>
      <c r="E59" s="57">
        <f>'04_Descritiva_Regioes'!E2</f>
        <v>7.3</v>
      </c>
      <c r="F59" s="57">
        <f>'04_Descritiva_Regioes'!F2</f>
        <v>1.1291208874583087</v>
      </c>
      <c r="G59" s="57">
        <f>'04_Descritiva_Regioes'!I2</f>
        <v>7.1125000000000007</v>
      </c>
      <c r="H59" s="57">
        <f>'04_Descritiva_Regioes'!J2</f>
        <v>7.7374999999999989</v>
      </c>
    </row>
    <row r="60" spans="1:8">
      <c r="A60" t="str">
        <f>'04_Descritiva_Regioes'!A3</f>
        <v>AMAWeb</v>
      </c>
      <c r="B60" s="20" t="str">
        <f>'04_Descritiva_Regioes'!B3</f>
        <v>Nordeste</v>
      </c>
      <c r="C60" s="20">
        <f>'04_Descritiva_Regioes'!C3</f>
        <v>115</v>
      </c>
      <c r="D60" s="60">
        <f>'04_Descritiva_Regioes'!D3</f>
        <v>6.7992028985507256</v>
      </c>
      <c r="E60" s="60">
        <f>'04_Descritiva_Regioes'!E3</f>
        <v>6.7</v>
      </c>
      <c r="F60" s="60">
        <f>'04_Descritiva_Regioes'!F3</f>
        <v>1.0958287327372354</v>
      </c>
      <c r="G60" s="60">
        <f>'04_Descritiva_Regioes'!I3</f>
        <v>6.0874999999999995</v>
      </c>
      <c r="H60" s="60">
        <f>'04_Descritiva_Regioes'!J3</f>
        <v>7.35</v>
      </c>
    </row>
    <row r="61" spans="1:8">
      <c r="A61" t="str">
        <f>'04_Descritiva_Regioes'!A4</f>
        <v>AMAWeb</v>
      </c>
      <c r="B61" s="20" t="str">
        <f>'04_Descritiva_Regioes'!B4</f>
        <v>Norte</v>
      </c>
      <c r="C61" s="20">
        <f>'04_Descritiva_Regioes'!C4</f>
        <v>30</v>
      </c>
      <c r="D61" s="60">
        <f>'04_Descritiva_Regioes'!D4</f>
        <v>7.5474999999999994</v>
      </c>
      <c r="E61" s="60">
        <f>'04_Descritiva_Regioes'!E4</f>
        <v>7.1125000000000007</v>
      </c>
      <c r="F61" s="60">
        <f>'04_Descritiva_Regioes'!F4</f>
        <v>1.1648983931156991</v>
      </c>
      <c r="G61" s="60">
        <f>'04_Descritiva_Regioes'!I4</f>
        <v>6.5812499999999989</v>
      </c>
      <c r="H61" s="60">
        <f>'04_Descritiva_Regioes'!J4</f>
        <v>8.7937499999999993</v>
      </c>
    </row>
    <row r="62" spans="1:8">
      <c r="A62" t="str">
        <f>'04_Descritiva_Regioes'!A5</f>
        <v>AMAWeb</v>
      </c>
      <c r="B62" s="20" t="str">
        <f>'04_Descritiva_Regioes'!B5</f>
        <v>Sudeste</v>
      </c>
      <c r="C62" s="20">
        <f>'04_Descritiva_Regioes'!C5</f>
        <v>108</v>
      </c>
      <c r="D62" s="60">
        <f>'04_Descritiva_Regioes'!D5</f>
        <v>7.6942129629629585</v>
      </c>
      <c r="E62" s="60">
        <f>'04_Descritiva_Regioes'!E5</f>
        <v>7.2624999999999993</v>
      </c>
      <c r="F62" s="60">
        <f>'04_Descritiva_Regioes'!F5</f>
        <v>1.4375320928890123</v>
      </c>
      <c r="G62" s="60">
        <f>'04_Descritiva_Regioes'!I5</f>
        <v>6.4937500000000004</v>
      </c>
      <c r="H62" s="60">
        <f>'04_Descritiva_Regioes'!J5</f>
        <v>9.2999999999999989</v>
      </c>
    </row>
    <row r="63" spans="1:8">
      <c r="A63" t="str">
        <f>'04_Descritiva_Regioes'!A6</f>
        <v>AMAWeb</v>
      </c>
      <c r="B63" s="20" t="str">
        <f>'04_Descritiva_Regioes'!B6</f>
        <v>Sul</v>
      </c>
      <c r="C63" s="20">
        <f>'04_Descritiva_Regioes'!C6</f>
        <v>77</v>
      </c>
      <c r="D63" s="60">
        <f>'04_Descritiva_Regioes'!D6</f>
        <v>6.9780303030303035</v>
      </c>
      <c r="E63" s="60">
        <f>'04_Descritiva_Regioes'!E6</f>
        <v>6.8249999999999993</v>
      </c>
      <c r="F63" s="60">
        <f>'04_Descritiva_Regioes'!F6</f>
        <v>1.4019976539153876</v>
      </c>
      <c r="G63" s="60">
        <f>'04_Descritiva_Regioes'!I6</f>
        <v>6.0749999999999993</v>
      </c>
      <c r="H63" s="60">
        <f>'04_Descritiva_Regioes'!J6</f>
        <v>7.7749999999999995</v>
      </c>
    </row>
    <row r="64" spans="1:8">
      <c r="A64" t="str">
        <f>'04_Descritiva_Regioes'!A7</f>
        <v>AccessMonitor</v>
      </c>
      <c r="B64" s="20" t="str">
        <f>'04_Descritiva_Regioes'!B7</f>
        <v>Centro-Oeste</v>
      </c>
      <c r="C64" s="20">
        <f>'04_Descritiva_Regioes'!C7</f>
        <v>31</v>
      </c>
      <c r="D64" s="60">
        <f>'04_Descritiva_Regioes'!D7</f>
        <v>7.1153225806451594</v>
      </c>
      <c r="E64" s="60">
        <f>'04_Descritiva_Regioes'!E7</f>
        <v>7.2</v>
      </c>
      <c r="F64" s="60">
        <f>'04_Descritiva_Regioes'!F7</f>
        <v>0.74592441024976841</v>
      </c>
      <c r="G64" s="60">
        <f>'04_Descritiva_Regioes'!I7</f>
        <v>6.8375000000000004</v>
      </c>
      <c r="H64" s="60">
        <f>'04_Descritiva_Regioes'!J7</f>
        <v>7.4</v>
      </c>
    </row>
    <row r="65" spans="1:8">
      <c r="A65" t="str">
        <f>'04_Descritiva_Regioes'!A8</f>
        <v>AccessMonitor</v>
      </c>
      <c r="B65" s="20" t="str">
        <f>'04_Descritiva_Regioes'!B8</f>
        <v>Nordeste</v>
      </c>
      <c r="C65" s="20">
        <f>'04_Descritiva_Regioes'!C8</f>
        <v>112</v>
      </c>
      <c r="D65" s="60">
        <f>'04_Descritiva_Regioes'!D8</f>
        <v>6.5506696428571445</v>
      </c>
      <c r="E65" s="60">
        <f>'04_Descritiva_Regioes'!E8</f>
        <v>6.5500000000000007</v>
      </c>
      <c r="F65" s="60">
        <f>'04_Descritiva_Regioes'!F8</f>
        <v>0.81581675636812578</v>
      </c>
      <c r="G65" s="60">
        <f>'04_Descritiva_Regioes'!I8</f>
        <v>6</v>
      </c>
      <c r="H65" s="60">
        <f>'04_Descritiva_Regioes'!J8</f>
        <v>7</v>
      </c>
    </row>
    <row r="66" spans="1:8">
      <c r="A66" t="str">
        <f>'04_Descritiva_Regioes'!A9</f>
        <v>AccessMonitor</v>
      </c>
      <c r="B66" s="20" t="str">
        <f>'04_Descritiva_Regioes'!B9</f>
        <v>Norte</v>
      </c>
      <c r="C66" s="20">
        <f>'04_Descritiva_Regioes'!C9</f>
        <v>27</v>
      </c>
      <c r="D66" s="60">
        <f>'04_Descritiva_Regioes'!D9</f>
        <v>6.7916666666666652</v>
      </c>
      <c r="E66" s="60">
        <f>'04_Descritiva_Regioes'!E9</f>
        <v>6.6</v>
      </c>
      <c r="F66" s="60">
        <f>'04_Descritiva_Regioes'!F9</f>
        <v>0.76673634020086623</v>
      </c>
      <c r="G66" s="60">
        <f>'04_Descritiva_Regioes'!I9</f>
        <v>6.3125</v>
      </c>
      <c r="H66" s="60">
        <f>'04_Descritiva_Regioes'!J9</f>
        <v>7</v>
      </c>
    </row>
    <row r="67" spans="1:8">
      <c r="A67" t="str">
        <f>'04_Descritiva_Regioes'!A10</f>
        <v>AccessMonitor</v>
      </c>
      <c r="B67" s="20" t="str">
        <f>'04_Descritiva_Regioes'!B10</f>
        <v>Sudeste</v>
      </c>
      <c r="C67" s="20">
        <f>'04_Descritiva_Regioes'!C10</f>
        <v>108</v>
      </c>
      <c r="D67" s="60">
        <f>'04_Descritiva_Regioes'!D10</f>
        <v>6.9722222222222223</v>
      </c>
      <c r="E67" s="60">
        <f>'04_Descritiva_Regioes'!E10</f>
        <v>6.9</v>
      </c>
      <c r="F67" s="60">
        <f>'04_Descritiva_Regioes'!F10</f>
        <v>1.0310559267021178</v>
      </c>
      <c r="G67" s="60">
        <f>'04_Descritiva_Regioes'!I10</f>
        <v>6.35</v>
      </c>
      <c r="H67" s="60">
        <f>'04_Descritiva_Regioes'!J10</f>
        <v>7.4250000000000007</v>
      </c>
    </row>
    <row r="68" spans="1:8" ht="15.75" thickBot="1">
      <c r="A68" s="5" t="str">
        <f>'04_Descritiva_Regioes'!A11</f>
        <v>AccessMonitor</v>
      </c>
      <c r="B68" s="50" t="str">
        <f>'04_Descritiva_Regioes'!B11</f>
        <v>Sul</v>
      </c>
      <c r="C68" s="50">
        <f>'04_Descritiva_Regioes'!C11</f>
        <v>77</v>
      </c>
      <c r="D68" s="64">
        <f>'04_Descritiva_Regioes'!D11</f>
        <v>6.5178571428571415</v>
      </c>
      <c r="E68" s="64">
        <f>'04_Descritiva_Regioes'!E11</f>
        <v>6.7</v>
      </c>
      <c r="F68" s="64">
        <f>'04_Descritiva_Regioes'!F11</f>
        <v>0.88705842557069947</v>
      </c>
      <c r="G68" s="64">
        <f>'04_Descritiva_Regioes'!I11</f>
        <v>6.1</v>
      </c>
      <c r="H68" s="64">
        <f>'04_Descritiva_Regioes'!J11</f>
        <v>7</v>
      </c>
    </row>
    <row r="70" spans="1:8">
      <c r="A70" s="29" t="s">
        <v>9094</v>
      </c>
      <c r="B70" s="23"/>
      <c r="C70" s="23"/>
      <c r="D70" s="23"/>
      <c r="E70" s="23"/>
      <c r="F70" s="23"/>
    </row>
    <row r="71" spans="1:8">
      <c r="A71" s="36" t="s">
        <v>8905</v>
      </c>
      <c r="B71" s="56" t="s">
        <v>8979</v>
      </c>
      <c r="C71" s="72" t="s">
        <v>8983</v>
      </c>
      <c r="D71" s="72" t="s">
        <v>8866</v>
      </c>
      <c r="E71" s="83" t="s">
        <v>8981</v>
      </c>
      <c r="F71" s="83" t="s">
        <v>8982</v>
      </c>
    </row>
    <row r="72" spans="1:8">
      <c r="A72" s="23" t="s">
        <v>8919</v>
      </c>
      <c r="B72" s="57">
        <f>'05_ANOVA_AMA_Regioes'!P16</f>
        <v>8.0208024679569974</v>
      </c>
      <c r="C72" s="70">
        <f>'05_ANOVA_AMA_Regioes'!P19</f>
        <v>1.0358680434974232E-5</v>
      </c>
      <c r="D72" s="43" t="str">
        <f>IF(C72&lt;0.05,"Diferença regional significativa","Não significativa")</f>
        <v>Diferença regional significativa</v>
      </c>
      <c r="E72" s="43">
        <f>'05_ANOVA_AMA_Regioes'!P17</f>
        <v>4</v>
      </c>
      <c r="F72" s="57">
        <f>'05_ANOVA_AMA_Regioes'!P18</f>
        <v>109.85530685105864</v>
      </c>
    </row>
    <row r="73" spans="1:8" ht="15.75" thickBot="1">
      <c r="A73" s="5" t="s">
        <v>8922</v>
      </c>
      <c r="B73" s="64">
        <f>'06_ANOVA_Access_Regioes'!P16</f>
        <v>5.9423537608795352</v>
      </c>
      <c r="C73" s="69">
        <f>'06_ANOVA_Access_Regioes'!P19</f>
        <v>2.3436288218392498E-4</v>
      </c>
      <c r="D73" s="50" t="str">
        <f>IF(C73&lt;0.05,"Diferença regional significativa","Não significativa")</f>
        <v>Diferença regional significativa</v>
      </c>
      <c r="E73" s="50">
        <f>'06_ANOVA_Access_Regioes'!P17</f>
        <v>4</v>
      </c>
      <c r="F73" s="64">
        <f>'06_ANOVA_Access_Regioes'!P18</f>
        <v>106.83616704092346</v>
      </c>
    </row>
    <row r="75" spans="1:8">
      <c r="A75" s="29" t="s">
        <v>9095</v>
      </c>
      <c r="B75" s="23"/>
      <c r="C75" s="23"/>
      <c r="D75" s="23"/>
    </row>
    <row r="76" spans="1:8">
      <c r="A76" s="35" t="s">
        <v>8905</v>
      </c>
      <c r="B76" s="38" t="s">
        <v>8984</v>
      </c>
      <c r="C76" s="38" t="s">
        <v>8990</v>
      </c>
      <c r="D76" s="38" t="s">
        <v>8991</v>
      </c>
    </row>
    <row r="77" spans="1:8">
      <c r="A77" s="30" t="s">
        <v>8919</v>
      </c>
      <c r="B77" s="43" t="str">
        <f>'07_PosHoc_AMA'!A2</f>
        <v>Nordeste × Sudeste</v>
      </c>
      <c r="C77" s="70">
        <f>'07_PosHoc_AMA'!G2</f>
        <v>4.8160875903290965E-6</v>
      </c>
      <c r="D77" s="43" t="str">
        <f>'07_PosHoc_AMA'!H2</f>
        <v>Sim</v>
      </c>
    </row>
    <row r="78" spans="1:8">
      <c r="A78" s="18" t="s">
        <v>8919</v>
      </c>
      <c r="B78" s="20" t="str">
        <f>'07_PosHoc_AMA'!A3</f>
        <v>Sudeste × Sul</v>
      </c>
      <c r="C78" s="68">
        <f>'07_PosHoc_AMA'!G3</f>
        <v>7.8870222724651239E-3</v>
      </c>
      <c r="D78" s="20" t="str">
        <f>'07_PosHoc_AMA'!H3</f>
        <v>Sim</v>
      </c>
    </row>
    <row r="79" spans="1:8">
      <c r="A79" s="18" t="s">
        <v>8919</v>
      </c>
      <c r="B79" s="20" t="str">
        <f>'07_PosHoc_AMA'!A4</f>
        <v>Nordeste × Norte</v>
      </c>
      <c r="C79" s="68">
        <f>'07_PosHoc_AMA'!G4</f>
        <v>2.2286089920278074E-2</v>
      </c>
      <c r="D79" s="20" t="str">
        <f>'07_PosHoc_AMA'!H4</f>
        <v>Sim</v>
      </c>
    </row>
    <row r="80" spans="1:8">
      <c r="A80" s="18" t="str">
        <f>"AccessMonitor"</f>
        <v>AccessMonitor</v>
      </c>
      <c r="B80" s="20" t="str">
        <f>'08_PosHoc_Access'!A2</f>
        <v>Centro-Oeste × Nordeste</v>
      </c>
      <c r="C80" s="68">
        <f>'08_PosHoc_Access'!G2</f>
        <v>6.0593892711610746E-3</v>
      </c>
      <c r="D80" s="20" t="str">
        <f>'08_PosHoc_Access'!H2</f>
        <v>Sim</v>
      </c>
    </row>
    <row r="81" spans="1:9">
      <c r="A81" s="18" t="str">
        <f>"AccessMonitor"</f>
        <v>AccessMonitor</v>
      </c>
      <c r="B81" s="20" t="str">
        <f>'08_PosHoc_Access'!A3</f>
        <v>Centro-Oeste × Sul</v>
      </c>
      <c r="C81" s="68">
        <f>'08_PosHoc_Access'!G3</f>
        <v>6.2689146261489257E-3</v>
      </c>
      <c r="D81" s="20" t="str">
        <f>'08_PosHoc_Access'!H3</f>
        <v>Sim</v>
      </c>
    </row>
    <row r="82" spans="1:9">
      <c r="A82" s="18" t="str">
        <f>"AccessMonitor"</f>
        <v>AccessMonitor</v>
      </c>
      <c r="B82" s="20" t="str">
        <f>'08_PosHoc_Access'!A4</f>
        <v>Nordeste × Sudeste</v>
      </c>
      <c r="C82" s="68">
        <f>'08_PosHoc_Access'!G4</f>
        <v>7.5675192464960172E-3</v>
      </c>
      <c r="D82" s="20" t="str">
        <f>'08_PosHoc_Access'!H4</f>
        <v>Sim</v>
      </c>
    </row>
    <row r="83" spans="1:9" ht="15.75" thickBot="1">
      <c r="A83" s="27" t="str">
        <f>"AccessMonitor"</f>
        <v>AccessMonitor</v>
      </c>
      <c r="B83" s="50" t="str">
        <f>'08_PosHoc_Access'!A5</f>
        <v>Sudeste × Sul</v>
      </c>
      <c r="C83" s="69">
        <f>'08_PosHoc_Access'!G5</f>
        <v>1.1117133845613643E-2</v>
      </c>
      <c r="D83" s="50" t="str">
        <f>'08_PosHoc_Access'!H5</f>
        <v>Sim</v>
      </c>
    </row>
    <row r="84" spans="1:9">
      <c r="A84" s="18"/>
    </row>
    <row r="85" spans="1:9">
      <c r="A85" s="29" t="s">
        <v>9096</v>
      </c>
      <c r="B85" s="23"/>
      <c r="C85" s="23"/>
      <c r="D85" s="23"/>
      <c r="E85" s="23"/>
      <c r="F85" s="23"/>
    </row>
    <row r="86" spans="1:9">
      <c r="A86" s="35" t="s">
        <v>9065</v>
      </c>
      <c r="B86" s="38" t="s">
        <v>9097</v>
      </c>
      <c r="C86" s="38" t="s">
        <v>8906</v>
      </c>
      <c r="D86" s="38" t="s">
        <v>9067</v>
      </c>
      <c r="E86" s="38" t="s">
        <v>8983</v>
      </c>
      <c r="F86" s="38" t="s">
        <v>8866</v>
      </c>
    </row>
    <row r="87" spans="1:9">
      <c r="A87" s="23" t="str">
        <f>'12_Analise_Territorial'!AO2</f>
        <v>População × AMAWeb</v>
      </c>
      <c r="B87" s="57">
        <f>'12_Analise_Territorial'!AP2</f>
        <v>8.4436418629647625E-2</v>
      </c>
      <c r="C87" s="43">
        <f>'12_Analise_Territorial'!AQ2</f>
        <v>361</v>
      </c>
      <c r="D87" s="57">
        <f>'12_Analise_Territorial'!AR2</f>
        <v>1.6055754798471371</v>
      </c>
      <c r="E87" s="57">
        <f>'12_Analise_Territorial'!AS2</f>
        <v>0.10924645563729454</v>
      </c>
      <c r="F87" s="43" t="str">
        <f>IF(E87&lt;0.05,"Associação significativa","Não significativa")</f>
        <v>Não significativa</v>
      </c>
    </row>
    <row r="88" spans="1:9">
      <c r="A88" t="str">
        <f>'12_Analise_Territorial'!AO3</f>
        <v>População × AccessMonitor</v>
      </c>
      <c r="B88" s="60">
        <f>'12_Analise_Territorial'!AP3</f>
        <v>5.6623815328225371E-2</v>
      </c>
      <c r="C88" s="20">
        <f>'12_Analise_Territorial'!AQ3</f>
        <v>355</v>
      </c>
      <c r="D88" s="60">
        <f>'12_Analise_Territorial'!AR3</f>
        <v>1.0655745267816135</v>
      </c>
      <c r="E88" s="60">
        <f>'12_Analise_Territorial'!AS3</f>
        <v>0.28734430045626724</v>
      </c>
      <c r="F88" s="20" t="str">
        <f t="shared" ref="F88:F90" si="6">IF(E88&lt;0.05,"Associação significativa","Não significativa")</f>
        <v>Não significativa</v>
      </c>
    </row>
    <row r="89" spans="1:9">
      <c r="A89" t="str">
        <f>'12_Analise_Territorial'!AO4</f>
        <v>Densidade × AMAWeb</v>
      </c>
      <c r="B89" s="60">
        <f>'12_Analise_Territorial'!AP4</f>
        <v>6.5078689857533843E-3</v>
      </c>
      <c r="C89" s="20">
        <f>'12_Analise_Territorial'!AQ4</f>
        <v>361</v>
      </c>
      <c r="D89" s="60">
        <f>'12_Analise_Territorial'!AR4</f>
        <v>0.12330912683051255</v>
      </c>
      <c r="E89" s="60">
        <f>'12_Analise_Territorial'!AS4</f>
        <v>0.90193131866413334</v>
      </c>
      <c r="F89" s="20" t="str">
        <f t="shared" si="6"/>
        <v>Não significativa</v>
      </c>
    </row>
    <row r="90" spans="1:9" ht="15.75" thickBot="1">
      <c r="A90" s="5" t="str">
        <f>'12_Analise_Territorial'!AO5</f>
        <v>Densidade × AccessMonitor</v>
      </c>
      <c r="B90" s="64">
        <f>'12_Analise_Territorial'!AP5</f>
        <v>-7.2374190686961071E-3</v>
      </c>
      <c r="C90" s="50">
        <f>'12_Analise_Territorial'!AQ5</f>
        <v>355</v>
      </c>
      <c r="D90" s="64">
        <f>'12_Analise_Territorial'!AR5</f>
        <v>-0.13598232035397567</v>
      </c>
      <c r="E90" s="64">
        <f>'12_Analise_Territorial'!AS5</f>
        <v>0.89191277024798521</v>
      </c>
      <c r="F90" s="50" t="str">
        <f t="shared" si="6"/>
        <v>Não significativa</v>
      </c>
      <c r="I90" s="13"/>
    </row>
  </sheetData>
  <phoneticPr fontId="5" type="noConversion"/>
  <pageMargins left="0.511811024" right="0.511811024" top="0.78740157499999996" bottom="0.78740157499999996" header="0.31496062000000002" footer="0.31496062000000002"/>
  <pageSetup paperSize="9" scale="33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A4AC10-67C9-4A9E-9EC9-1CAB0E2DD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Silva de Souza</dc:creator>
  <cp:keywords/>
  <dc:description/>
  <cp:lastModifiedBy>Danilo Silva de Souza</cp:lastModifiedBy>
  <cp:revision/>
  <dcterms:created xsi:type="dcterms:W3CDTF">2026-07-19T21:23:00Z</dcterms:created>
  <dcterms:modified xsi:type="dcterms:W3CDTF">2026-07-21T15:33:48Z</dcterms:modified>
  <cp:category/>
  <cp:contentStatus/>
</cp:coreProperties>
</file>